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ina\Desktop\IRL Credit Workbook\Credit Workbooks\00 Done\"/>
    </mc:Choice>
  </mc:AlternateContent>
  <xr:revisionPtr revIDLastSave="0" documentId="8_{16BEC033-2A63-4B83-940D-C407C16467E1}" xr6:coauthVersionLast="45" xr6:coauthVersionMax="45" xr10:uidLastSave="{00000000-0000-0000-0000-000000000000}"/>
  <bookViews>
    <workbookView xWindow="-120" yWindow="-120" windowWidth="29040" windowHeight="15840" tabRatio="747" activeTab="1" xr2:uid="{00000000-000D-0000-FFFF-FFFF00000000}"/>
  </bookViews>
  <sheets>
    <sheet name="Notes" sheetId="43" r:id="rId1"/>
    <sheet name="New Required Reductions" sheetId="62" r:id="rId2"/>
    <sheet name="CIRL Summary" sheetId="1" r:id="rId3"/>
    <sheet name="2020 Pivot Load Summary" sheetId="63" r:id="rId4"/>
    <sheet name="2020 GIS Load Estimation" sheetId="64" r:id="rId5"/>
    <sheet name="Retention, Trains, and Swales" sheetId="59" r:id="rId6"/>
    <sheet name="Street Sweeping and CO" sheetId="58" r:id="rId7"/>
    <sheet name="Exfil Trenches" sheetId="61" r:id="rId8"/>
    <sheet name="Education" sheetId="60" r:id="rId9"/>
    <sheet name="Wet Detention Calcs" sheetId="57" r:id="rId10"/>
    <sheet name="Reuse Calcs" sheetId="23" r:id="rId11"/>
    <sheet name="OSTDS Conversion" sheetId="41" r:id="rId12"/>
  </sheets>
  <externalReferences>
    <externalReference r:id="rId13"/>
    <externalReference r:id="rId14"/>
  </externalReferences>
  <definedNames>
    <definedName name="_xlnm._FilterDatabase" localSheetId="2" hidden="1">'CIRL Summary'!$A$1:$M$18</definedName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/>
  <pivotCaches>
    <pivotCache cacheId="22" r:id="rId15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62" l="1"/>
  <c r="K18" i="1" l="1"/>
  <c r="H17" i="1"/>
  <c r="H18" i="1"/>
  <c r="K17" i="1"/>
  <c r="K16" i="1"/>
  <c r="H16" i="1"/>
  <c r="K8" i="1"/>
  <c r="K9" i="1"/>
  <c r="K10" i="1"/>
  <c r="K11" i="1"/>
  <c r="K12" i="1"/>
  <c r="K13" i="1"/>
  <c r="K14" i="1"/>
  <c r="H8" i="1"/>
  <c r="H9" i="1"/>
  <c r="H10" i="1"/>
  <c r="H11" i="1"/>
  <c r="H12" i="1"/>
  <c r="H13" i="1"/>
  <c r="H14" i="1"/>
  <c r="H3" i="1"/>
  <c r="H4" i="1"/>
  <c r="H5" i="1"/>
  <c r="H6" i="1"/>
  <c r="H7" i="1"/>
  <c r="K3" i="1"/>
  <c r="K4" i="1"/>
  <c r="K5" i="1"/>
  <c r="K6" i="1"/>
  <c r="K7" i="1"/>
  <c r="K2" i="1"/>
  <c r="H2" i="1"/>
  <c r="G5" i="62" l="1"/>
  <c r="F5" i="62"/>
  <c r="C5" i="62"/>
  <c r="B5" i="62"/>
  <c r="I11" i="1"/>
  <c r="I18" i="1"/>
  <c r="I17" i="1"/>
  <c r="I16" i="1"/>
  <c r="I14" i="1"/>
  <c r="I13" i="1"/>
  <c r="I12" i="1"/>
  <c r="I10" i="1"/>
  <c r="I9" i="1"/>
  <c r="I8" i="1"/>
  <c r="I7" i="1"/>
  <c r="I6" i="1"/>
  <c r="I5" i="1"/>
  <c r="I4" i="1"/>
  <c r="I3" i="1"/>
  <c r="F18" i="1"/>
  <c r="F17" i="1"/>
  <c r="F16" i="1"/>
  <c r="F14" i="1"/>
  <c r="F13" i="1"/>
  <c r="F12" i="1"/>
  <c r="F11" i="1"/>
  <c r="F10" i="1"/>
  <c r="F9" i="1"/>
  <c r="F8" i="1"/>
  <c r="F7" i="1"/>
  <c r="F6" i="1"/>
  <c r="F5" i="1"/>
  <c r="F4" i="1"/>
  <c r="F3" i="1"/>
  <c r="E18" i="1"/>
  <c r="E17" i="1"/>
  <c r="E16" i="1"/>
  <c r="E14" i="1"/>
  <c r="E13" i="1"/>
  <c r="E12" i="1"/>
  <c r="E11" i="1"/>
  <c r="E10" i="1"/>
  <c r="E9" i="1"/>
  <c r="E8" i="1"/>
  <c r="E7" i="1"/>
  <c r="E6" i="1"/>
  <c r="E5" i="1"/>
  <c r="E4" i="1"/>
  <c r="E3" i="1"/>
  <c r="I2" i="1"/>
  <c r="F2" i="1"/>
  <c r="E2" i="1"/>
  <c r="J18" i="1" l="1"/>
  <c r="J16" i="1"/>
  <c r="J7" i="1"/>
  <c r="J6" i="1"/>
  <c r="J4" i="1"/>
  <c r="G18" i="1"/>
  <c r="G16" i="1"/>
  <c r="G7" i="1"/>
  <c r="G6" i="1"/>
  <c r="G4" i="1"/>
  <c r="J2" i="1"/>
  <c r="G2" i="1"/>
  <c r="F2" i="61"/>
  <c r="F3" i="59"/>
  <c r="I3" i="59" s="1"/>
  <c r="K3" i="59" s="1"/>
  <c r="P3" i="59" s="1"/>
  <c r="R3" i="59" s="1"/>
  <c r="F4" i="59"/>
  <c r="I4" i="59" s="1"/>
  <c r="K4" i="59" s="1"/>
  <c r="P4" i="59" s="1"/>
  <c r="R4" i="59" s="1"/>
  <c r="F2" i="59"/>
  <c r="F5" i="59"/>
  <c r="J5" i="59" s="1"/>
  <c r="L5" i="59" s="1"/>
  <c r="Q5" i="59" s="1"/>
  <c r="S5" i="59" s="1"/>
  <c r="F6" i="59"/>
  <c r="I6" i="59" s="1"/>
  <c r="K6" i="59" s="1"/>
  <c r="P6" i="59" s="1"/>
  <c r="R6" i="59" s="1"/>
  <c r="K15" i="1"/>
  <c r="H15" i="1"/>
  <c r="I5" i="59" l="1"/>
  <c r="K5" i="59" s="1"/>
  <c r="P5" i="59" s="1"/>
  <c r="R5" i="59" s="1"/>
  <c r="J4" i="59"/>
  <c r="L4" i="59" s="1"/>
  <c r="Q4" i="59" s="1"/>
  <c r="S4" i="59" s="1"/>
  <c r="J6" i="59"/>
  <c r="L6" i="59" s="1"/>
  <c r="Q6" i="59" s="1"/>
  <c r="S6" i="59" s="1"/>
  <c r="J3" i="59"/>
  <c r="L3" i="59" s="1"/>
  <c r="Q3" i="59" s="1"/>
  <c r="S3" i="59" s="1"/>
  <c r="I2" i="61"/>
  <c r="D32" i="61"/>
  <c r="E9" i="61" s="1"/>
  <c r="E24" i="61" l="1"/>
  <c r="G24" i="61" s="1"/>
  <c r="E15" i="61"/>
  <c r="E7" i="61"/>
  <c r="E31" i="61"/>
  <c r="G31" i="61" s="1"/>
  <c r="E21" i="61"/>
  <c r="G21" i="61" s="1"/>
  <c r="E13" i="61"/>
  <c r="E28" i="61"/>
  <c r="G28" i="61" s="1"/>
  <c r="E14" i="61"/>
  <c r="E30" i="61"/>
  <c r="G30" i="61" s="1"/>
  <c r="E20" i="61"/>
  <c r="G20" i="61" s="1"/>
  <c r="E12" i="61"/>
  <c r="E27" i="61"/>
  <c r="G27" i="61" s="1"/>
  <c r="E19" i="61"/>
  <c r="G19" i="61" s="1"/>
  <c r="E11" i="61"/>
  <c r="E16" i="61"/>
  <c r="G16" i="61" s="1"/>
  <c r="E23" i="61"/>
  <c r="G23" i="61" s="1"/>
  <c r="E22" i="61"/>
  <c r="G22" i="61" s="1"/>
  <c r="E26" i="61"/>
  <c r="G26" i="61" s="1"/>
  <c r="E18" i="61"/>
  <c r="G18" i="61" s="1"/>
  <c r="E10" i="61"/>
  <c r="E8" i="61"/>
  <c r="E6" i="61"/>
  <c r="E29" i="61"/>
  <c r="G29" i="61" s="1"/>
  <c r="E25" i="61"/>
  <c r="G25" i="61" s="1"/>
  <c r="E17" i="61"/>
  <c r="G17" i="61" s="1"/>
  <c r="E32" i="61" l="1"/>
  <c r="B16" i="60" l="1"/>
  <c r="J2" i="59" l="1"/>
  <c r="L2" i="59" s="1"/>
  <c r="Q2" i="59" s="1"/>
  <c r="S2" i="59" s="1"/>
  <c r="I2" i="59" l="1"/>
  <c r="K2" i="59" s="1"/>
  <c r="P2" i="59" s="1"/>
  <c r="R2" i="59" s="1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K10" i="57"/>
  <c r="J10" i="57"/>
  <c r="H10" i="57"/>
  <c r="L10" i="57" s="1"/>
  <c r="G10" i="57"/>
  <c r="I10" i="57" s="1"/>
  <c r="M10" i="57" s="1"/>
  <c r="H9" i="57"/>
  <c r="L9" i="57" s="1"/>
  <c r="G9" i="57"/>
  <c r="J9" i="57" s="1"/>
  <c r="I8" i="57"/>
  <c r="H8" i="57"/>
  <c r="L8" i="57" s="1"/>
  <c r="G8" i="57"/>
  <c r="J8" i="57" s="1"/>
  <c r="J7" i="57"/>
  <c r="N7" i="57" s="1"/>
  <c r="I7" i="57"/>
  <c r="H7" i="57"/>
  <c r="L7" i="57" s="1"/>
  <c r="G7" i="57"/>
  <c r="K6" i="57"/>
  <c r="H6" i="57"/>
  <c r="L6" i="57" s="1"/>
  <c r="G6" i="57"/>
  <c r="J6" i="57" s="1"/>
  <c r="H4" i="57"/>
  <c r="L4" i="57" s="1"/>
  <c r="G4" i="57"/>
  <c r="I4" i="57" s="1"/>
  <c r="J3" i="57"/>
  <c r="I3" i="57"/>
  <c r="H3" i="57"/>
  <c r="L3" i="57" s="1"/>
  <c r="G3" i="57"/>
  <c r="H2" i="57"/>
  <c r="L2" i="57" s="1"/>
  <c r="G2" i="57"/>
  <c r="J2" i="57" s="1"/>
  <c r="N2" i="57" s="1"/>
  <c r="M5" i="57" l="1"/>
  <c r="J5" i="57"/>
  <c r="N5" i="57" s="1"/>
  <c r="K3" i="57"/>
  <c r="K7" i="57"/>
  <c r="I9" i="57"/>
  <c r="M9" i="57" s="1"/>
  <c r="I2" i="57"/>
  <c r="I6" i="57"/>
  <c r="M6" i="57" s="1"/>
  <c r="K9" i="57"/>
  <c r="K2" i="57"/>
  <c r="M8" i="57"/>
  <c r="M3" i="57"/>
  <c r="M7" i="57"/>
  <c r="K8" i="57"/>
  <c r="N8" i="57"/>
  <c r="N12" i="57"/>
  <c r="N9" i="57"/>
  <c r="N6" i="57"/>
  <c r="N3" i="57"/>
  <c r="N10" i="57"/>
  <c r="M21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2" i="57" l="1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K35" i="1" l="1"/>
  <c r="H4" i="62" s="1"/>
  <c r="H35" i="1"/>
  <c r="D4" i="62" s="1"/>
  <c r="I4" i="62" l="1"/>
  <c r="H5" i="62"/>
  <c r="I5" i="62" s="1"/>
  <c r="E4" i="62"/>
  <c r="D5" i="62"/>
  <c r="G6" i="61"/>
  <c r="G32" i="61" s="1"/>
  <c r="H6" i="61" s="1"/>
  <c r="I6" i="61" s="1"/>
  <c r="G15" i="61"/>
  <c r="F32" i="61"/>
  <c r="G14" i="61"/>
  <c r="G7" i="61"/>
  <c r="G9" i="61"/>
  <c r="G10" i="61"/>
  <c r="G11" i="61"/>
  <c r="G8" i="61"/>
  <c r="G12" i="61"/>
  <c r="G13" i="61"/>
  <c r="K6" i="61" l="1"/>
  <c r="N6" i="61" s="1"/>
  <c r="D2" i="61" s="1"/>
  <c r="J2" i="61" s="1"/>
  <c r="L6" i="61"/>
  <c r="J6" i="61" l="1"/>
  <c r="M6" i="61" s="1"/>
  <c r="E2" i="6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tc={4F432471-C715-4A3E-8FBF-95BE17112DC0}</author>
    <author>tc={9DF5FF5E-AF1D-414B-8E7A-EC7E12D2B897}</author>
    <author>tc={55EACB19-7D32-49B7-862D-1911929E0670}</author>
    <author>tc={3598EB10-C2C6-49EB-B6DE-FBE513051A89}</author>
  </authors>
  <commentList>
    <comment ref="F1" authorId="0" shapeId="0" xr:uid="{00000000-0006-0000-07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00000000-0006-0000-0700-000002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00000000-0006-0000-0700-000003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00000000-0006-0000-0700-000004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sharedStrings.xml><?xml version="1.0" encoding="utf-8"?>
<sst xmlns="http://schemas.openxmlformats.org/spreadsheetml/2006/main" count="72257" uniqueCount="392">
  <si>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</si>
  <si>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</si>
  <si>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</si>
  <si>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</si>
  <si>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</si>
  <si>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</si>
  <si>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</si>
  <si>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</si>
  <si>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</si>
  <si>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</si>
  <si>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</si>
  <si>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</si>
  <si>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</si>
  <si>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</si>
  <si>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</si>
  <si>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</si>
  <si>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</si>
  <si>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</si>
  <si>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</si>
  <si>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</si>
  <si>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</si>
  <si>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</si>
  <si>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</si>
  <si>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</si>
  <si>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</si>
  <si>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</si>
  <si>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</si>
  <si>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</si>
  <si>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</si>
  <si>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</si>
  <si>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</si>
  <si>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</si>
  <si>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</si>
  <si>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</si>
  <si>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</si>
  <si>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</si>
  <si>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</si>
  <si>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</si>
  <si>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</si>
  <si>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</si>
  <si>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</si>
  <si>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</si>
  <si>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</si>
  <si>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</si>
  <si>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</si>
  <si>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</si>
  <si>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</si>
  <si>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</si>
  <si>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</si>
  <si>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</si>
  <si>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</si>
  <si>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</si>
  <si>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</si>
  <si>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</si>
  <si>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</si>
  <si>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</si>
  <si>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</si>
  <si>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</si>
  <si>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</si>
  <si>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</si>
  <si>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Project Zone A</t>
  </si>
  <si>
    <t>CIRL Totals</t>
  </si>
  <si>
    <t>NIRL</t>
  </si>
  <si>
    <t>Pull in the information form the existing project workbook or copy into that workbook the information and formatting from this template.</t>
  </si>
  <si>
    <t>Location Fields</t>
  </si>
  <si>
    <t>Summary Tab Color Key</t>
  </si>
  <si>
    <t>SEB</t>
  </si>
  <si>
    <t>B</t>
  </si>
  <si>
    <t>SIRL</t>
  </si>
  <si>
    <t>CIRL Location (Project Zone)</t>
  </si>
  <si>
    <t>If a project is in more than one project zone, you will need separate, addiotnal columns for TN Base Load, TN credit, TP Base Load and TP Credit by PZ.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</si>
  <si>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</si>
  <si>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</si>
  <si>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</si>
  <si>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</si>
  <si>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</si>
  <si>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</si>
  <si>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</si>
  <si>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</si>
  <si>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</si>
  <si>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</si>
  <si>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</si>
  <si>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</si>
  <si>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</si>
  <si>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</si>
  <si>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</si>
  <si>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</si>
  <si>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</si>
  <si>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</si>
  <si>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</si>
  <si>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</si>
  <si>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</si>
  <si>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</si>
  <si>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</si>
  <si>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</si>
  <si>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</si>
  <si>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</si>
  <si>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</si>
  <si>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</si>
  <si>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</si>
  <si>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</si>
  <si>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</si>
  <si>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</si>
  <si>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</si>
  <si>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</si>
  <si>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</si>
  <si>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</si>
  <si>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</si>
  <si>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</si>
  <si>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</si>
  <si>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</si>
  <si>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</si>
  <si>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</si>
  <si>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</si>
  <si>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</si>
  <si>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</si>
  <si>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</si>
  <si>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</si>
  <si>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</si>
  <si>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</si>
  <si>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</si>
  <si>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</si>
  <si>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</si>
  <si>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</si>
  <si>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</si>
  <si>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</si>
  <si>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</si>
  <si>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</si>
  <si>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</si>
  <si>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</si>
  <si>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</si>
  <si>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</si>
  <si>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</si>
  <si>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</si>
  <si>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</si>
  <si>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</si>
  <si>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</si>
  <si>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</si>
  <si>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</si>
  <si>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</si>
  <si>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</si>
  <si>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</si>
  <si>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</si>
  <si>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</si>
  <si>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</si>
  <si>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</si>
  <si>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</si>
  <si>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</si>
  <si>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</si>
  <si>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</si>
  <si>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</si>
  <si>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</si>
  <si>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</si>
  <si>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</si>
  <si>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</si>
  <si>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</si>
  <si>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</si>
  <si>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</si>
  <si>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</si>
  <si>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</si>
  <si>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</si>
  <si>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</si>
  <si>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</si>
  <si>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</si>
  <si>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</si>
  <si>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</si>
  <si>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</si>
  <si>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</si>
  <si>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</si>
  <si>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</si>
  <si>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</si>
  <si>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</si>
  <si>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</si>
  <si>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</si>
  <si>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</si>
  <si>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</si>
  <si>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</si>
  <si>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</si>
  <si>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</si>
  <si>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</si>
  <si>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</si>
  <si>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</si>
  <si>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</si>
  <si>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</si>
  <si>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</si>
  <si>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</si>
  <si>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</si>
  <si>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</si>
  <si>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</si>
  <si>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</si>
  <si>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</si>
  <si>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</si>
  <si>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</si>
  <si>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</si>
  <si>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</si>
  <si>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</si>
  <si>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</si>
  <si>
    <t>Retention or Max Inches Allowed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</si>
  <si>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</si>
  <si>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</si>
  <si>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</si>
  <si>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</si>
  <si>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</si>
  <si>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</si>
  <si>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</si>
  <si>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</si>
  <si>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</si>
  <si>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</si>
  <si>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</si>
  <si>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</si>
  <si>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</si>
  <si>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</si>
  <si>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</si>
  <si>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</si>
  <si>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</si>
  <si>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</si>
  <si>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</si>
  <si>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</si>
  <si>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</si>
  <si>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</si>
  <si>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Name</t>
  </si>
  <si>
    <t>Percent DCIA</t>
  </si>
  <si>
    <t>NDCIA Curve Number</t>
  </si>
  <si>
    <t>TP and TN % Reduction (From Removal Efficiencies Table Stormwater Handbook)</t>
  </si>
  <si>
    <t>TN Reduction Estimate</t>
  </si>
  <si>
    <t>TP Reduction Estimate</t>
  </si>
  <si>
    <t>ProjectNumber</t>
  </si>
  <si>
    <t>Weight of acreage</t>
  </si>
  <si>
    <t>Recommended % Impervious</t>
  </si>
  <si>
    <t>% Impervious</t>
  </si>
  <si>
    <t>Acres Impervious</t>
  </si>
  <si>
    <t>Non-DCIA Impervious Acres</t>
  </si>
  <si>
    <t>DCIA</t>
  </si>
  <si>
    <t>Pervious</t>
  </si>
  <si>
    <t>Totals/Averages</t>
  </si>
  <si>
    <t>Weighted Impervious</t>
  </si>
  <si>
    <t>LU_CODE (from GIS)</t>
  </si>
  <si>
    <t>LU_DESC (from GIS)</t>
  </si>
  <si>
    <t>LU_TYPE (from GIS)</t>
  </si>
  <si>
    <t>Acres (from GIS)</t>
  </si>
  <si>
    <t>NonDCIA Curve Number</t>
  </si>
  <si>
    <t xml:space="preserve"> TP Loading</t>
  </si>
  <si>
    <t>Inches of Retention</t>
  </si>
  <si>
    <t>Change formula to +.7405</t>
  </si>
  <si>
    <t>Available</t>
  </si>
  <si>
    <t>MB-01</t>
  </si>
  <si>
    <t>Basin 9  - Oak Street Pedway</t>
  </si>
  <si>
    <t>MB-02</t>
  </si>
  <si>
    <t>Basin 9 - Oak Street Pedway - Improvement Project</t>
  </si>
  <si>
    <t>MB-03</t>
  </si>
  <si>
    <t>Basin 8, 9 &amp; 11 Oak Street Pedway - Improvement Project</t>
  </si>
  <si>
    <t>MB-04</t>
  </si>
  <si>
    <t>Basin 1 - Hazard Mitigation Grant Program (HMGP) Flood Water Improvements Project</t>
  </si>
  <si>
    <t>MB-05</t>
  </si>
  <si>
    <t>Basin 1 - HMGP Flood Water Improvements Project</t>
  </si>
  <si>
    <t>MB-06</t>
  </si>
  <si>
    <t>Basin 9 - HMGP Flood Water Improvements Project</t>
  </si>
  <si>
    <t>MB-07</t>
  </si>
  <si>
    <t>Anchor Key Drainage Improvements - Basin 16</t>
  </si>
  <si>
    <t>MB-08</t>
  </si>
  <si>
    <t>Pelican Key Drainage Improvements - Basin 14</t>
  </si>
  <si>
    <t>MB-09</t>
  </si>
  <si>
    <t>Basin 5 - Ocean Ave Baffle Box</t>
  </si>
  <si>
    <t>MB-10</t>
  </si>
  <si>
    <t>Basin 10 - Cherry Drive Baffle Box</t>
  </si>
  <si>
    <t>MB-11</t>
  </si>
  <si>
    <t>Basin 15 - Neptune Drive Baffle Box</t>
  </si>
  <si>
    <t>MB-12</t>
  </si>
  <si>
    <t>Basin 17 - Riverview Lane Baffle Box</t>
  </si>
  <si>
    <t>MB-13</t>
  </si>
  <si>
    <t>Basin 18 - Riverview Lane Baffle Box</t>
  </si>
  <si>
    <t>MB-14</t>
  </si>
  <si>
    <t>CIBs - Basins 4, 6, 10 &amp; 15</t>
  </si>
  <si>
    <t>MB-15</t>
  </si>
  <si>
    <t>Melbourne Beach Chevron</t>
  </si>
  <si>
    <t>MB-16</t>
  </si>
  <si>
    <t>Melbourne Beach Library</t>
  </si>
  <si>
    <t>MB-17</t>
  </si>
  <si>
    <t>Melbourne Beach Town Hall</t>
  </si>
  <si>
    <t>Mean Annual Mass Removal Efficiencies for 0.25-inches of Retention in Zone 2</t>
  </si>
  <si>
    <t>NDCIA
CN</t>
  </si>
  <si>
    <t>Mean Annual Mass Removal Efficiencies for 0.50-inches of Retention in Zone 2</t>
  </si>
  <si>
    <t>Mean Annual Mass Removal Efficiencies for 0.75-inches of Retention in Zone 2</t>
  </si>
  <si>
    <t>Mean Annual Mass Removal Efficiencies for 1.00-inches of Retention in Zone 2</t>
  </si>
  <si>
    <t>Mean Annual Mass Removal Efficiencies for 1.25-inches of Retention in Zone 2</t>
  </si>
  <si>
    <t>Mean Annual Mass Removal Efficiencies for 1.50-inches of Retention in Zone 2</t>
  </si>
  <si>
    <t>Mean Annual Mass Removal Efficiencies for 1.75-inches of Retention in Zone 2</t>
  </si>
  <si>
    <t>Mean Annual Mass Removal Efficiencies for 2.00-inches of Retention in Zone 2</t>
  </si>
  <si>
    <t>Mean Annual Mass Removal Efficiencies for 2.25-inches of Retention in Zone 2</t>
  </si>
  <si>
    <t>Mean Annual Mass Removal Efficiencies for 2.50-inches of Retention in Zone 2</t>
  </si>
  <si>
    <t>Mean Annual Mass Removal Efficiencies for 2.75-inches of Retention in Zone 2</t>
  </si>
  <si>
    <t>Mean Annual Mass Removal Efficiencies for 3.00-inches of Retention in Zone 2</t>
  </si>
  <si>
    <t>Mean Annual Mass Removal Efficiencies for 3.25-inches of Retention in Zone 2</t>
  </si>
  <si>
    <t>Mean Annual Mass Removal Efficiencies for 3.50-inches of Retention in Zone 2</t>
  </si>
  <si>
    <t>Mean Annual Mass Removal Efficiencies for 3.75-inches of Retention in Zone 2</t>
  </si>
  <si>
    <t>Mean Annual Mass Removal Efficiencies for 4.00-inches of Retention in Zone 2</t>
  </si>
  <si>
    <t>Town of Melbourne Beach</t>
  </si>
  <si>
    <t>OBJECTID</t>
  </si>
  <si>
    <t>FID_IRL_LETv3_P</t>
  </si>
  <si>
    <t>FID_IRL_LETv3</t>
  </si>
  <si>
    <t>PZ</t>
  </si>
  <si>
    <t>SegGroup</t>
  </si>
  <si>
    <t>Segment</t>
  </si>
  <si>
    <t>TN_Reduction</t>
  </si>
  <si>
    <t>TP_Reduction</t>
  </si>
  <si>
    <t>Annual_Tot_Vol_Norm</t>
  </si>
  <si>
    <t>Annual_Tot_TN_Norm</t>
  </si>
  <si>
    <t>Annual_Tot_TP_Norm</t>
  </si>
  <si>
    <t>TN_Load</t>
  </si>
  <si>
    <t>TP_Load</t>
  </si>
  <si>
    <t>Volume</t>
  </si>
  <si>
    <t>LC2015</t>
  </si>
  <si>
    <t>LC2015_Description</t>
  </si>
  <si>
    <t>LC2015_DEP</t>
  </si>
  <si>
    <t>Overlaps</t>
  </si>
  <si>
    <t>Stakeholder</t>
  </si>
  <si>
    <t>Ag</t>
  </si>
  <si>
    <t>Ag_toUrban</t>
  </si>
  <si>
    <t>Natural</t>
  </si>
  <si>
    <t>C1_Diverts</t>
  </si>
  <si>
    <t>C1_Remains</t>
  </si>
  <si>
    <t>TN_C1</t>
  </si>
  <si>
    <t>TP_C1</t>
  </si>
  <si>
    <t>Vol_C1</t>
  </si>
  <si>
    <t>Duplicates</t>
  </si>
  <si>
    <t>NEAR_FID</t>
  </si>
  <si>
    <t>NEAR_DIST</t>
  </si>
  <si>
    <t>NEAR_X</t>
  </si>
  <si>
    <t>NEAR_Y</t>
  </si>
  <si>
    <t>NEAR_ANGLE</t>
  </si>
  <si>
    <t>Lat</t>
  </si>
  <si>
    <t>Long</t>
  </si>
  <si>
    <t>FID_Paradise_Park_</t>
  </si>
  <si>
    <t>FileName</t>
  </si>
  <si>
    <t>DACS_LU</t>
  </si>
  <si>
    <t>FID_Combined</t>
  </si>
  <si>
    <t>ProjNumber</t>
  </si>
  <si>
    <t>ProjName</t>
  </si>
  <si>
    <t>ProjEntity</t>
  </si>
  <si>
    <t>Shape_Length</t>
  </si>
  <si>
    <t>Shape_Area</t>
  </si>
  <si>
    <t>vol_c1_ACFT</t>
  </si>
  <si>
    <t>Central IRL</t>
  </si>
  <si>
    <t>IR12-21</t>
  </si>
  <si>
    <t>62-304.520 (7), F.A.C.</t>
  </si>
  <si>
    <t>FDOT District 5</t>
  </si>
  <si>
    <t>Residential, High Density</t>
  </si>
  <si>
    <t>FDOT District 5                         Town Melbourne Beach                   Brevard County</t>
  </si>
  <si>
    <t>Central IRL A</t>
  </si>
  <si>
    <t>Oak Street Pedway</t>
  </si>
  <si>
    <t>Town Melbourne Beach</t>
  </si>
  <si>
    <t>Residential, Medium Density-Two-five dwellingunits per acre</t>
  </si>
  <si>
    <t>Town Melbourne Beach                   Brevard County</t>
  </si>
  <si>
    <t>Fixed Single Family Units</t>
  </si>
  <si>
    <t>Residential, High density; Multiple Dwelling Units, Low Rise &lt;Two stories or less&gt;</t>
  </si>
  <si>
    <t>Basin 9 Oak Street Pedway</t>
  </si>
  <si>
    <t>Commercial and Services</t>
  </si>
  <si>
    <t>Retail Sales and Services</t>
  </si>
  <si>
    <t>Basin 8, 9, 11, Oak Street Pedway</t>
  </si>
  <si>
    <t>Institutional (Educational,religious,health and military facilities)</t>
  </si>
  <si>
    <t>Religious</t>
  </si>
  <si>
    <t>Commercial Child Care</t>
  </si>
  <si>
    <t>Professional Services</t>
  </si>
  <si>
    <t>Basin 1 HMPG Flood Water Improvements</t>
  </si>
  <si>
    <t>Town of Indialantic</t>
  </si>
  <si>
    <t>Town of Indialantic              Brevard County</t>
  </si>
  <si>
    <t>FDOT District 5                              Town of Indialantic              Brevard County</t>
  </si>
  <si>
    <t>Basin 9 HMPG Flood Water Improvements</t>
  </si>
  <si>
    <t>Achor Key Drainage Improvements</t>
  </si>
  <si>
    <t>Pelican Key Drainage Improvements</t>
  </si>
  <si>
    <t>Basin 5 Ocean Ave BB</t>
  </si>
  <si>
    <t>Governmental</t>
  </si>
  <si>
    <t>Natural Lands</t>
  </si>
  <si>
    <t>Herbaceous Dry Prairie</t>
  </si>
  <si>
    <t>Tourist Services</t>
  </si>
  <si>
    <t>Parks and Zoos</t>
  </si>
  <si>
    <t>Cherry Drive BB</t>
  </si>
  <si>
    <t>Recreational</t>
  </si>
  <si>
    <t>Shrub and Brushland</t>
  </si>
  <si>
    <t>FDOT District 5                                            Brevard County</t>
  </si>
  <si>
    <t>Brevard County</t>
  </si>
  <si>
    <t>Neptune Drive BB</t>
  </si>
  <si>
    <t>Basin 17 Riverview Lane BB</t>
  </si>
  <si>
    <t>Basin 178 River Lane BB</t>
  </si>
  <si>
    <t>Basins 4, 6, 10, 15</t>
  </si>
  <si>
    <t>Row Labels</t>
  </si>
  <si>
    <t>Grand Total</t>
  </si>
  <si>
    <t>Sum of TN_C1</t>
  </si>
  <si>
    <t>Sum of TP_C1</t>
  </si>
  <si>
    <t>Sum of Vol_C1</t>
  </si>
  <si>
    <t>Sum of vol_c1_ACFT</t>
  </si>
  <si>
    <t>Sum of Acres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</si>
</sst>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"/>
    <numFmt numFmtId="165" formatCode="0.0%"/>
    <numFmt numFmtId="166" formatCode="#,##0.000"/>
    <numFmt numFmtId="167" formatCode="0.0"/>
    <numFmt numFmtId="168" formatCode="0.000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0"/>
      <color indexed="8"/>
      <name val="Arial"/>
      <family val="1"/>
      <charset val="204"/>
    </font>
    <font>
      <b/>
      <sz val="10"/>
      <color indexed="8"/>
      <name val="Arial"/>
      <family val="2"/>
    </font>
    <font>
      <sz val="10"/>
      <name val="Times New Roman"/>
      <family val="1"/>
      <charset val="204"/>
    </font>
    <font>
      <b/>
      <sz val="10"/>
      <color indexed="25"/>
      <name val="Arial"/>
      <family val="2"/>
    </font>
    <font>
      <sz val="10"/>
      <color indexed="25"/>
      <name val="Arial"/>
      <family val="2"/>
    </font>
    <font>
      <sz val="10"/>
      <color indexed="8"/>
      <name val="Arial"/>
      <family val="2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A"/>
        <bgColor indexed="64"/>
      </patternFill>
    </fill>
    <fill>
      <patternFill patternType="solid">
        <fgColor rgb="FFBDD7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</cellStyleXfs>
  <cellXfs count="163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25" fillId="0" borderId="0" xfId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7" fillId="0" borderId="0" xfId="1" applyFont="1" applyBorder="1" applyAlignment="1">
      <alignment horizontal="center" vertical="center" wrapText="1"/>
    </xf>
    <xf numFmtId="164" fontId="27" fillId="0" borderId="1" xfId="1" applyNumberFormat="1" applyFont="1" applyBorder="1" applyAlignment="1">
      <alignment horizontal="center" vertical="center" wrapText="1"/>
    </xf>
    <xf numFmtId="0" fontId="27" fillId="0" borderId="0" xfId="1" applyFont="1" applyFill="1" applyAlignment="1">
      <alignment vertical="center"/>
    </xf>
    <xf numFmtId="0" fontId="27" fillId="0" borderId="1" xfId="1" applyFont="1" applyFill="1" applyBorder="1" applyAlignment="1">
      <alignment vertical="center" wrapText="1"/>
    </xf>
    <xf numFmtId="0" fontId="26" fillId="0" borderId="0" xfId="0" applyFont="1" applyFill="1" applyAlignment="1">
      <alignment vertical="center"/>
    </xf>
    <xf numFmtId="0" fontId="27" fillId="0" borderId="1" xfId="1" applyFont="1" applyBorder="1" applyAlignment="1">
      <alignment vertical="center" wrapText="1"/>
    </xf>
    <xf numFmtId="0" fontId="27" fillId="0" borderId="0" xfId="1" applyFont="1" applyBorder="1" applyAlignment="1">
      <alignment vertical="center" wrapText="1"/>
    </xf>
    <xf numFmtId="0" fontId="27" fillId="0" borderId="0" xfId="1" applyFont="1" applyFill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164" fontId="28" fillId="0" borderId="0" xfId="0" applyNumberFormat="1" applyFont="1" applyAlignment="1">
      <alignment vertical="center"/>
    </xf>
    <xf numFmtId="0" fontId="29" fillId="38" borderId="1" xfId="0" applyFont="1" applyFill="1" applyBorder="1" applyAlignment="1">
      <alignment horizontal="center" vertical="center"/>
    </xf>
    <xf numFmtId="164" fontId="28" fillId="38" borderId="1" xfId="0" applyNumberFormat="1" applyFont="1" applyFill="1" applyBorder="1" applyAlignment="1">
      <alignment horizontal="center" vertical="center"/>
    </xf>
    <xf numFmtId="0" fontId="28" fillId="38" borderId="12" xfId="0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0" fillId="39" borderId="0" xfId="0" applyFill="1"/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9" fontId="0" fillId="0" borderId="0" xfId="53" applyFont="1" applyBorder="1"/>
    <xf numFmtId="0" fontId="33" fillId="0" borderId="0" xfId="0" applyFont="1" applyAlignment="1">
      <alignment vertical="center" wrapText="1"/>
    </xf>
    <xf numFmtId="0" fontId="33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34" fillId="0" borderId="0" xfId="0" applyFont="1" applyAlignment="1">
      <alignment vertical="center" wrapText="1"/>
    </xf>
    <xf numFmtId="0" fontId="3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0" fontId="33" fillId="0" borderId="0" xfId="0" applyFont="1"/>
    <xf numFmtId="0" fontId="4" fillId="40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0" fontId="0" fillId="0" borderId="20" xfId="53" applyNumberFormat="1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10" fontId="4" fillId="0" borderId="0" xfId="0" applyNumberFormat="1" applyFont="1"/>
    <xf numFmtId="0" fontId="36" fillId="0" borderId="0" xfId="0" applyFont="1" applyAlignment="1">
      <alignment horizontal="justify"/>
    </xf>
    <xf numFmtId="0" fontId="4" fillId="41" borderId="1" xfId="0" applyFont="1" applyFill="1" applyBorder="1" applyAlignment="1">
      <alignment wrapText="1"/>
    </xf>
    <xf numFmtId="0" fontId="4" fillId="41" borderId="1" xfId="0" applyFont="1" applyFill="1" applyBorder="1" applyAlignment="1">
      <alignment horizontal="center" wrapText="1"/>
    </xf>
    <xf numFmtId="0" fontId="4" fillId="42" borderId="1" xfId="0" applyFont="1" applyFill="1" applyBorder="1" applyAlignment="1">
      <alignment wrapText="1"/>
    </xf>
    <xf numFmtId="0" fontId="4" fillId="43" borderId="1" xfId="0" applyFont="1" applyFill="1" applyBorder="1" applyAlignment="1">
      <alignment wrapText="1"/>
    </xf>
    <xf numFmtId="9" fontId="0" fillId="0" borderId="1" xfId="0" applyNumberFormat="1" applyBorder="1"/>
    <xf numFmtId="1" fontId="0" fillId="0" borderId="1" xfId="0" applyNumberFormat="1" applyBorder="1"/>
    <xf numFmtId="9" fontId="29" fillId="38" borderId="1" xfId="53" applyFont="1" applyFill="1" applyBorder="1" applyAlignment="1">
      <alignment horizontal="center" vertical="center"/>
    </xf>
    <xf numFmtId="0" fontId="0" fillId="0" borderId="0" xfId="0"/>
    <xf numFmtId="10" fontId="4" fillId="40" borderId="20" xfId="53" applyNumberFormat="1" applyFont="1" applyFill="1" applyBorder="1" applyAlignment="1">
      <alignment horizontal="center" vertical="top"/>
    </xf>
    <xf numFmtId="10" fontId="0" fillId="0" borderId="20" xfId="53" applyNumberFormat="1" applyFont="1" applyBorder="1" applyAlignment="1">
      <alignment horizontal="right" vertical="top"/>
    </xf>
    <xf numFmtId="0" fontId="0" fillId="0" borderId="0" xfId="0"/>
    <xf numFmtId="0" fontId="35" fillId="0" borderId="1" xfId="0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0" fontId="35" fillId="0" borderId="1" xfId="0" quotePrefix="1" applyFont="1" applyFill="1" applyBorder="1" applyAlignment="1">
      <alignment horizontal="center" vertical="center" wrapText="1"/>
    </xf>
    <xf numFmtId="0" fontId="0" fillId="0" borderId="21" xfId="0" applyBorder="1"/>
    <xf numFmtId="0" fontId="1" fillId="0" borderId="0" xfId="5" applyAlignment="1">
      <alignment horizontal="left"/>
    </xf>
    <xf numFmtId="0" fontId="40" fillId="0" borderId="0" xfId="0" applyFont="1" applyAlignment="1">
      <alignment vertical="top" wrapText="1"/>
    </xf>
    <xf numFmtId="1" fontId="41" fillId="0" borderId="20" xfId="0" applyNumberFormat="1" applyFont="1" applyBorder="1" applyAlignment="1">
      <alignment horizontal="center" vertical="top" shrinkToFit="1"/>
    </xf>
    <xf numFmtId="1" fontId="39" fillId="0" borderId="20" xfId="0" applyNumberFormat="1" applyFont="1" applyBorder="1" applyAlignment="1">
      <alignment horizontal="center" vertical="top" shrinkToFit="1"/>
    </xf>
    <xf numFmtId="1" fontId="39" fillId="44" borderId="20" xfId="0" applyNumberFormat="1" applyFont="1" applyFill="1" applyBorder="1" applyAlignment="1">
      <alignment horizontal="center" vertical="top" shrinkToFit="1"/>
    </xf>
    <xf numFmtId="167" fontId="42" fillId="44" borderId="20" xfId="0" applyNumberFormat="1" applyFont="1" applyFill="1" applyBorder="1" applyAlignment="1">
      <alignment horizontal="center" vertical="top" shrinkToFit="1"/>
    </xf>
    <xf numFmtId="167" fontId="43" fillId="44" borderId="20" xfId="0" applyNumberFormat="1" applyFont="1" applyFill="1" applyBorder="1" applyAlignment="1">
      <alignment horizontal="center" vertical="top" shrinkToFit="1"/>
    </xf>
    <xf numFmtId="167" fontId="42" fillId="0" borderId="20" xfId="0" applyNumberFormat="1" applyFont="1" applyBorder="1" applyAlignment="1">
      <alignment horizontal="center" vertical="top" shrinkToFit="1"/>
    </xf>
    <xf numFmtId="167" fontId="43" fillId="0" borderId="20" xfId="0" applyNumberFormat="1" applyFont="1" applyBorder="1" applyAlignment="1">
      <alignment horizontal="center" vertical="top" shrinkToFit="1"/>
    </xf>
    <xf numFmtId="0" fontId="2" fillId="0" borderId="0" xfId="56" applyAlignment="1">
      <alignment horizontal="center"/>
    </xf>
    <xf numFmtId="168" fontId="2" fillId="0" borderId="0" xfId="56" applyNumberFormat="1" applyAlignment="1">
      <alignment horizontal="center"/>
    </xf>
    <xf numFmtId="1" fontId="41" fillId="0" borderId="20" xfId="0" applyNumberFormat="1" applyFont="1" applyBorder="1" applyAlignment="1">
      <alignment horizontal="left" vertical="top" indent="1" shrinkToFit="1"/>
    </xf>
    <xf numFmtId="167" fontId="42" fillId="44" borderId="20" xfId="0" applyNumberFormat="1" applyFont="1" applyFill="1" applyBorder="1" applyAlignment="1">
      <alignment horizontal="right" vertical="top" shrinkToFit="1"/>
    </xf>
    <xf numFmtId="167" fontId="42" fillId="0" borderId="20" xfId="0" applyNumberFormat="1" applyFont="1" applyBorder="1" applyAlignment="1">
      <alignment horizontal="right" vertical="top" indent="1" shrinkToFit="1"/>
    </xf>
    <xf numFmtId="167" fontId="42" fillId="44" borderId="20" xfId="0" applyNumberFormat="1" applyFont="1" applyFill="1" applyBorder="1" applyAlignment="1">
      <alignment horizontal="right" vertical="top" indent="1" shrinkToFit="1"/>
    </xf>
    <xf numFmtId="0" fontId="32" fillId="45" borderId="1" xfId="0" applyFont="1" applyFill="1" applyBorder="1" applyAlignment="1">
      <alignment horizontal="left" vertical="center" wrapText="1"/>
    </xf>
    <xf numFmtId="0" fontId="44" fillId="0" borderId="1" xfId="0" applyFont="1" applyBorder="1"/>
    <xf numFmtId="3" fontId="44" fillId="0" borderId="1" xfId="0" applyNumberFormat="1" applyFont="1" applyBorder="1"/>
    <xf numFmtId="9" fontId="44" fillId="0" borderId="1" xfId="53" applyFont="1" applyBorder="1"/>
    <xf numFmtId="0" fontId="44" fillId="0" borderId="0" xfId="0" applyFont="1"/>
    <xf numFmtId="0" fontId="31" fillId="45" borderId="1" xfId="0" applyFont="1" applyFill="1" applyBorder="1" applyAlignment="1">
      <alignment horizontal="left" vertical="center" wrapText="1"/>
    </xf>
    <xf numFmtId="0" fontId="31" fillId="45" borderId="1" xfId="0" applyFont="1" applyFill="1" applyBorder="1" applyAlignment="1">
      <alignment horizontal="center" vertical="center" wrapText="1"/>
    </xf>
    <xf numFmtId="0" fontId="0" fillId="45" borderId="0" xfId="0" applyFill="1"/>
    <xf numFmtId="0" fontId="0" fillId="0" borderId="0" xfId="0"/>
    <xf numFmtId="3" fontId="31" fillId="45" borderId="1" xfId="0" applyNumberFormat="1" applyFont="1" applyFill="1" applyBorder="1"/>
    <xf numFmtId="1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NumberFormat="1"/>
    <xf numFmtId="9" fontId="31" fillId="45" borderId="1" xfId="53" applyFont="1" applyFill="1" applyBorder="1"/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7" fillId="0" borderId="0" xfId="0" applyFont="1" applyAlignment="1">
      <alignment horizontal="center" vertical="top" wrapText="1"/>
    </xf>
    <xf numFmtId="0" fontId="38" fillId="0" borderId="22" xfId="0" applyFont="1" applyBorder="1" applyAlignment="1">
      <alignment horizontal="center" vertical="top" wrapText="1"/>
    </xf>
    <xf numFmtId="0" fontId="38" fillId="0" borderId="26" xfId="0" applyFont="1" applyBorder="1" applyAlignment="1">
      <alignment horizontal="center" vertical="top" wrapText="1"/>
    </xf>
    <xf numFmtId="0" fontId="39" fillId="0" borderId="23" xfId="0" applyFont="1" applyBorder="1" applyAlignment="1">
      <alignment horizontal="center" vertical="top" wrapText="1"/>
    </xf>
    <xf numFmtId="0" fontId="39" fillId="0" borderId="24" xfId="0" applyFont="1" applyBorder="1" applyAlignment="1">
      <alignment horizontal="center" vertical="top" wrapText="1"/>
    </xf>
    <xf numFmtId="0" fontId="39" fillId="0" borderId="25" xfId="0" applyFont="1" applyBorder="1" applyAlignment="1">
      <alignment horizontal="center" vertical="top" wrapText="1"/>
    </xf>
    <xf numFmtId="0" fontId="0" fillId="0" borderId="0" xfId="0" applyAlignment="1">
      <alignment horizontal="justify"/>
    </xf>
    <xf numFmtId="0" fontId="0" fillId="0" borderId="0" xfId="0"/>
    <xf numFmtId="0" fontId="45" fillId="33" borderId="1" xfId="1" applyFont="1" applyFill="1" applyBorder="1" applyAlignment="1">
      <alignment horizontal="center" wrapText="1"/>
    </xf>
    <xf numFmtId="164" fontId="45" fillId="33" borderId="1" xfId="1" applyNumberFormat="1" applyFont="1" applyFill="1" applyBorder="1" applyAlignment="1">
      <alignment horizontal="center" wrapText="1"/>
    </xf>
    <xf numFmtId="164" fontId="31" fillId="33" borderId="1" xfId="0" applyNumberFormat="1" applyFont="1" applyFill="1" applyBorder="1" applyAlignment="1">
      <alignment horizontal="center" wrapText="1"/>
    </xf>
    <xf numFmtId="0" fontId="31" fillId="33" borderId="1" xfId="0" applyFont="1" applyFill="1" applyBorder="1" applyAlignment="1">
      <alignment horizontal="center" wrapText="1"/>
    </xf>
    <xf numFmtId="3" fontId="31" fillId="33" borderId="1" xfId="0" applyNumberFormat="1" applyFont="1" applyFill="1" applyBorder="1" applyAlignment="1">
      <alignment horizontal="center" wrapText="1"/>
    </xf>
    <xf numFmtId="4" fontId="44" fillId="0" borderId="1" xfId="0" applyNumberFormat="1" applyFont="1" applyFill="1" applyBorder="1" applyAlignment="1">
      <alignment horizontal="center" vertical="center"/>
    </xf>
    <xf numFmtId="4" fontId="46" fillId="0" borderId="1" xfId="1" applyNumberFormat="1" applyFont="1" applyFill="1" applyBorder="1" applyAlignment="1">
      <alignment horizontal="center" vertical="center" wrapText="1"/>
    </xf>
    <xf numFmtId="165" fontId="46" fillId="0" borderId="1" xfId="1" applyNumberFormat="1" applyFont="1" applyFill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center" wrapText="1"/>
    </xf>
    <xf numFmtId="10" fontId="46" fillId="0" borderId="1" xfId="1" applyNumberFormat="1" applyFont="1" applyFill="1" applyBorder="1" applyAlignment="1">
      <alignment horizontal="center" vertical="center" wrapText="1"/>
    </xf>
    <xf numFmtId="165" fontId="46" fillId="0" borderId="1" xfId="1" applyNumberFormat="1" applyFont="1" applyFill="1" applyBorder="1" applyAlignment="1">
      <alignment horizontal="center" vertical="center"/>
    </xf>
    <xf numFmtId="4" fontId="44" fillId="0" borderId="1" xfId="0" applyNumberFormat="1" applyFont="1" applyFill="1" applyBorder="1" applyAlignment="1">
      <alignment horizontal="center"/>
    </xf>
    <xf numFmtId="0" fontId="44" fillId="0" borderId="1" xfId="0" applyFont="1" applyFill="1" applyBorder="1" applyAlignment="1">
      <alignment horizontal="center"/>
    </xf>
    <xf numFmtId="0" fontId="46" fillId="0" borderId="1" xfId="1" applyFont="1" applyFill="1" applyBorder="1" applyAlignment="1">
      <alignment vertical="center"/>
    </xf>
    <xf numFmtId="0" fontId="46" fillId="0" borderId="1" xfId="1" applyFont="1" applyFill="1" applyBorder="1" applyAlignment="1">
      <alignment horizontal="left" vertical="center" wrapText="1"/>
    </xf>
    <xf numFmtId="0" fontId="44" fillId="0" borderId="1" xfId="0" applyFont="1" applyFill="1" applyBorder="1"/>
    <xf numFmtId="164" fontId="46" fillId="0" borderId="1" xfId="1" applyNumberFormat="1" applyFont="1" applyFill="1" applyBorder="1" applyAlignment="1">
      <alignment horizontal="center" vertical="center"/>
    </xf>
    <xf numFmtId="164" fontId="46" fillId="0" borderId="1" xfId="1" applyNumberFormat="1" applyFont="1" applyFill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center"/>
    </xf>
    <xf numFmtId="0" fontId="46" fillId="0" borderId="1" xfId="1" applyFont="1" applyFill="1" applyBorder="1" applyAlignment="1">
      <alignment horizontal="left" vertical="center"/>
    </xf>
    <xf numFmtId="10" fontId="46" fillId="0" borderId="1" xfId="1" applyNumberFormat="1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vertical="center"/>
    </xf>
    <xf numFmtId="0" fontId="44" fillId="0" borderId="1" xfId="0" applyFont="1" applyFill="1" applyBorder="1" applyAlignment="1">
      <alignment vertical="center" wrapText="1"/>
    </xf>
    <xf numFmtId="164" fontId="44" fillId="0" borderId="1" xfId="0" applyNumberFormat="1" applyFont="1" applyFill="1" applyBorder="1" applyAlignment="1">
      <alignment vertical="center"/>
    </xf>
    <xf numFmtId="164" fontId="44" fillId="0" borderId="1" xfId="0" applyNumberFormat="1" applyFont="1" applyFill="1" applyBorder="1" applyAlignment="1">
      <alignment horizontal="center" vertical="center"/>
    </xf>
    <xf numFmtId="9" fontId="44" fillId="0" borderId="1" xfId="53" applyFont="1" applyFill="1" applyBorder="1" applyAlignment="1">
      <alignment horizontal="center" vertical="center"/>
    </xf>
  </cellXfs>
  <cellStyles count="57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 xr:uid="{00000000-0005-0000-0000-00001B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00000000-0005-0000-0000-000026000000}"/>
    <cellStyle name="Normal 2" xfId="1" xr:uid="{00000000-0005-0000-0000-000027000000}"/>
    <cellStyle name="Normal 2 2" xfId="6" xr:uid="{00000000-0005-0000-0000-000028000000}"/>
    <cellStyle name="Normal 2 2 2" xfId="56" xr:uid="{00000000-0005-0000-0000-000029000000}"/>
    <cellStyle name="Normal 2 3" xfId="3" xr:uid="{00000000-0005-0000-0000-00002A000000}"/>
    <cellStyle name="Normal 2 4" xfId="2" xr:uid="{00000000-0005-0000-0000-00002B000000}"/>
    <cellStyle name="Normal 3" xfId="5" xr:uid="{00000000-0005-0000-0000-00002C000000}"/>
    <cellStyle name="Normal 3 2" xfId="9" xr:uid="{00000000-0005-0000-0000-00002D000000}"/>
    <cellStyle name="Normal 4" xfId="4" xr:uid="{00000000-0005-0000-0000-00002E000000}"/>
    <cellStyle name="Normal 4 2" xfId="10" xr:uid="{00000000-0005-0000-0000-00002F000000}"/>
    <cellStyle name="Normal 40" xfId="55" xr:uid="{00000000-0005-0000-0000-000030000000}"/>
    <cellStyle name="Normal 5" xfId="8" xr:uid="{00000000-0005-0000-0000-000031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6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FFFF99"/>
      <color rgb="FFBDBFE3"/>
      <color rgb="FFE6EAB6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B54A8B9-46D5-4347-9433-314EAB1FEC81}" userId="Tina Gordon" providerId="None"/>
  <person displayName="Tina Gordon" id="{7DCBAE47-86C4-4F96-873F-06D62C3BE409}" userId="S::tgordon@wildwoodconsulting.net::be8fcd1c-da0f-4d3c-a8dc-61ad129164ed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Perry" refreshedDate="44123.669812615743" createdVersion="4" refreshedVersion="4" minRefreshableVersion="3" recordCount="5977" xr:uid="{00000000-000A-0000-FFFF-FFFF24000000}">
  <cacheSource type="worksheet">
    <worksheetSource ref="A1:AW5978" sheet="2020 GIS Load Estimation"/>
  </cacheSource>
  <cacheFields count="49">
    <cacheField name="OBJECTID" numFmtId="11">
      <sharedItems containsSemiMixedTypes="0" containsString="0" containsNumber="1" containsInteger="1" minValue="150000" maxValue="560000"/>
    </cacheField>
    <cacheField name="FID_IRL_LETv3_P" numFmtId="11">
      <sharedItems containsSemiMixedTypes="0" containsString="0" containsNumber="1" containsInteger="1" minValue="550000" maxValue="2000000"/>
    </cacheField>
    <cacheField name="FID_IRL_LETv3" numFmtId="11">
      <sharedItems containsSemiMixedTypes="0" containsString="0" containsNumber="1" containsInteger="1" minValue="550000" maxValue="2000000"/>
    </cacheField>
    <cacheField name="BMAP" numFmtId="0">
      <sharedItems count="1">
        <s v="Central IRL"/>
      </sharedItems>
    </cacheField>
    <cacheField name="PZ" numFmtId="0">
      <sharedItems count="1">
        <s v="A"/>
      </sharedItems>
    </cacheField>
    <cacheField name="SegGroup" numFmtId="0">
      <sharedItems/>
    </cacheField>
    <cacheField name="Segment" numFmtId="0">
      <sharedItems/>
    </cacheField>
    <cacheField name="TN_Reduction" numFmtId="0">
      <sharedItems containsSemiMixedTypes="0" containsString="0" containsNumber="1" minValue="0.56000000000000005" maxValue="0.56000000000000005"/>
    </cacheField>
    <cacheField name="TP_Reduction" numFmtId="0">
      <sharedItems containsSemiMixedTypes="0" containsString="0" containsNumber="1" minValue="0.48" maxValue="0.48"/>
    </cacheField>
    <cacheField name="Entity" numFmtId="0">
      <sharedItems/>
    </cacheField>
    <cacheField name="Acres" numFmtId="0">
      <sharedItems containsSemiMixedTypes="0" containsString="0" containsNumber="1" minValue="2.33028951E-7" maxValue="0.61776345366790997"/>
    </cacheField>
    <cacheField name="Annual_Tot_Vol_Norm" numFmtId="0">
      <sharedItems containsSemiMixedTypes="0" containsString="0" containsNumber="1" minValue="286.37405998296998" maxValue="3851.45717424753"/>
    </cacheField>
    <cacheField name="Annual_Tot_TN_Norm" numFmtId="0">
      <sharedItems containsSemiMixedTypes="0" containsString="0" containsNumber="1" minValue="0.82355388477076996" maxValue="11.680851914091701"/>
    </cacheField>
    <cacheField name="Annual_Tot_TP_Norm" numFmtId="0">
      <sharedItems containsSemiMixedTypes="0" containsString="0" containsNumber="1" minValue="0.12485031305980999" maxValue="2.0680200375856699"/>
    </cacheField>
    <cacheField name="TN_Load" numFmtId="0">
      <sharedItems containsSemiMixedTypes="0" containsString="0" containsNumber="1" minValue="2.095247125344E-6" maxValue="7.2153162289137702"/>
    </cacheField>
    <cacheField name="TP_Load" numFmtId="0">
      <sharedItems containsSemiMixedTypes="0" containsString="0" containsNumber="1" minValue="3.066526860221E-7" maxValue="1.21823964730376"/>
    </cacheField>
    <cacheField name="Volume" numFmtId="0">
      <sharedItems containsSemiMixedTypes="0" containsString="0" containsNumber="1" minValue="8.4789017859000001E-4" maxValue="2349.9485288272399"/>
    </cacheField>
    <cacheField name="LC2015" numFmtId="0">
      <sharedItems containsSemiMixedTypes="0" containsString="0" containsNumber="1" containsInteger="1" minValue="1200" maxValue="3200"/>
    </cacheField>
    <cacheField name="LC2015_Description" numFmtId="0">
      <sharedItems/>
    </cacheField>
    <cacheField name="LC2015_DEP" numFmtId="0">
      <sharedItems containsSemiMixedTypes="0" containsString="0" containsNumber="1" containsInteger="1" minValue="1200" maxValue="3200"/>
    </cacheField>
    <cacheField name="Overlaps" numFmtId="0">
      <sharedItems/>
    </cacheField>
    <cacheField name="Stakeholder" numFmtId="0">
      <sharedItems/>
    </cacheField>
    <cacheField name="Ag" numFmtId="0">
      <sharedItems containsNonDate="0" containsString="0" containsBlank="1"/>
    </cacheField>
    <cacheField name="Ag_toUrban" numFmtId="0">
      <sharedItems containsNonDate="0" containsString="0" containsBlank="1"/>
    </cacheField>
    <cacheField name="Natural" numFmtId="0">
      <sharedItems containsBlank="1"/>
    </cacheField>
    <cacheField name="C1_Diverts" numFmtId="0">
      <sharedItems containsSemiMixedTypes="0" containsString="0" containsNumber="1" containsInteger="1" minValue="0" maxValue="0"/>
    </cacheField>
    <cacheField name="C1_Remains" numFmtId="0">
      <sharedItems containsSemiMixedTypes="0" containsString="0" containsNumber="1" containsInteger="1" minValue="1" maxValue="1"/>
    </cacheField>
    <cacheField name="TN_C1" numFmtId="0">
      <sharedItems containsSemiMixedTypes="0" containsString="0" containsNumber="1" minValue="2.095247125344E-6" maxValue="7.2153162289137702"/>
    </cacheField>
    <cacheField name="TP_C1" numFmtId="0">
      <sharedItems containsSemiMixedTypes="0" containsString="0" containsNumber="1" minValue="3.066526860221E-7" maxValue="1.21823964730376"/>
    </cacheField>
    <cacheField name="Vol_C1" numFmtId="0">
      <sharedItems containsSemiMixedTypes="0" containsString="0" containsNumber="1" minValue="1.0395413886E-3" maxValue="2349.9485288272399"/>
    </cacheField>
    <cacheField name="Duplicates" numFmtId="0">
      <sharedItems containsNonDate="0" containsString="0" containsBlank="1"/>
    </cacheField>
    <cacheField name="NEAR_FID" numFmtId="0">
      <sharedItems containsSemiMixedTypes="0" containsString="0" containsNumber="1" containsInteger="1" minValue="-1" maxValue="-1"/>
    </cacheField>
    <cacheField name="NEAR_DIST" numFmtId="0">
      <sharedItems containsSemiMixedTypes="0" containsString="0" containsNumber="1" containsInteger="1" minValue="-1" maxValue="-1"/>
    </cacheField>
    <cacheField name="NEAR_X" numFmtId="0">
      <sharedItems containsSemiMixedTypes="0" containsString="0" containsNumber="1" containsInteger="1" minValue="-1" maxValue="-1"/>
    </cacheField>
    <cacheField name="NEAR_Y" numFmtId="0">
      <sharedItems containsSemiMixedTypes="0" containsString="0" containsNumber="1" containsInteger="1" minValue="-1" maxValue="-1"/>
    </cacheField>
    <cacheField name="NEAR_ANGLE" numFmtId="0">
      <sharedItems containsSemiMixedTypes="0" containsString="0" containsNumber="1" containsInteger="1" minValue="0" maxValue="0"/>
    </cacheField>
    <cacheField name="Lat" numFmtId="0">
      <sharedItems containsNonDate="0" containsString="0" containsBlank="1"/>
    </cacheField>
    <cacheField name="Long" numFmtId="0">
      <sharedItems containsNonDate="0" containsString="0" containsBlank="1"/>
    </cacheField>
    <cacheField name="Zone" numFmtId="0">
      <sharedItems/>
    </cacheField>
    <cacheField name="FID_Paradise_Park_" numFmtId="0">
      <sharedItems containsSemiMixedTypes="0" containsString="0" containsNumber="1" containsInteger="1" minValue="-1" maxValue="-1"/>
    </cacheField>
    <cacheField name="FileName" numFmtId="0">
      <sharedItems containsNonDate="0" containsString="0" containsBlank="1"/>
    </cacheField>
    <cacheField name="DACS_LU" numFmtId="0">
      <sharedItems containsNonDate="0" containsString="0" containsBlank="1"/>
    </cacheField>
    <cacheField name="FID_Combined" numFmtId="0">
      <sharedItems containsSemiMixedTypes="0" containsString="0" containsNumber="1" containsInteger="1" minValue="600" maxValue="616"/>
    </cacheField>
    <cacheField name="ProjNumber" numFmtId="0">
      <sharedItems count="17">
        <s v="MB-01"/>
        <s v="MB-02"/>
        <s v="MB-03"/>
        <s v="MB-04"/>
        <s v="MB-05"/>
        <s v="MB-06"/>
        <s v="MB-07"/>
        <s v="MB-08"/>
        <s v="MB-09"/>
        <s v="MB-10"/>
        <s v="MB-11"/>
        <s v="MB-12"/>
        <s v="MB-13"/>
        <s v="MB-14"/>
        <s v="MB-15"/>
        <s v="MB-16"/>
        <s v="MB-17"/>
      </sharedItems>
    </cacheField>
    <cacheField name="ProjName" numFmtId="0">
      <sharedItems/>
    </cacheField>
    <cacheField name="ProjEntity" numFmtId="0">
      <sharedItems count="1">
        <s v="Town of Melbourne Beach"/>
      </sharedItems>
    </cacheField>
    <cacheField name="Shape_Length" numFmtId="0">
      <sharedItems containsNonDate="0" containsString="0" containsBlank="1"/>
    </cacheField>
    <cacheField name="Shape_Area" numFmtId="0">
      <sharedItems containsSemiMixedTypes="0" containsString="0" containsNumber="1" minValue="0.14915718872285" maxValue="267.13275463807298"/>
    </cacheField>
    <cacheField name="vol_c1_ACFT" numFmtId="0">
      <sharedItems containsSemiMixedTypes="0" containsString="0" containsNumber="1" minValue="8.4309925999999999E-7" maxValue="1.9058787744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77">
  <r>
    <n v="230000"/>
    <n v="870000"/>
    <n v="870000"/>
    <x v="0"/>
    <x v="0"/>
    <s v="IR12-21"/>
    <s v="62-304.520 (7), F.A.C."/>
    <n v="0.56000000000000005"/>
    <n v="0.48"/>
    <s v="FDOT District 5"/>
    <n v="9.0658831730000002E-5"/>
    <n v="3727.8422111027298"/>
    <n v="10.7079693679022"/>
    <n v="2.06118708650907"/>
    <n v="9.7077199319000002E-4"/>
    <n v="1.8686481324999999E-4"/>
    <n v="0.337961819765900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9.7077199319000002E-4"/>
    <n v="1.8686481324999999E-4"/>
    <n v="329.40238453596697"/>
    <m/>
    <n v="-1"/>
    <n v="-1"/>
    <n v="-1"/>
    <n v="-1"/>
    <n v="0"/>
    <m/>
    <m/>
    <s v="Central IRL A"/>
    <n v="-1"/>
    <m/>
    <m/>
    <n v="600"/>
    <x v="0"/>
    <s v="Oak Street Pedway"/>
    <x v="0"/>
    <m/>
    <n v="29.029451941775299"/>
    <n v="0.26715521860000002"/>
  </r>
  <r>
    <n v="230000"/>
    <n v="870000"/>
    <n v="870000"/>
    <x v="0"/>
    <x v="0"/>
    <s v="IR12-21"/>
    <s v="62-304.520 (7), F.A.C."/>
    <n v="0.56000000000000005"/>
    <n v="0.48"/>
    <s v="FDOT District 5"/>
    <n v="9.0485451924999995E-4"/>
    <n v="3727.44264522311"/>
    <n v="10.706886355925599"/>
    <n v="2.0609861560358702"/>
    <n v="9.6881745063200006E-3"/>
    <n v="1.8648926374099999E-3"/>
    <n v="3.37279332279767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9.6881745063200006E-3"/>
    <n v="1.8648926374099999E-3"/>
    <n v="832.94655487344198"/>
    <m/>
    <n v="-1"/>
    <n v="-1"/>
    <n v="-1"/>
    <n v="-1"/>
    <n v="0"/>
    <m/>
    <m/>
    <s v="Central IRL A"/>
    <n v="-1"/>
    <m/>
    <m/>
    <n v="600"/>
    <x v="0"/>
    <s v="Oak Street Pedway"/>
    <x v="0"/>
    <m/>
    <n v="106.423773537811"/>
    <n v="0.67554465119999996"/>
  </r>
  <r>
    <n v="450000"/>
    <n v="870000"/>
    <n v="870000"/>
    <x v="0"/>
    <x v="0"/>
    <s v="IR12-21"/>
    <s v="62-304.520 (7), F.A.C."/>
    <n v="0.56000000000000005"/>
    <n v="0.48"/>
    <s v="FDOT District 5"/>
    <n v="5.7309054739999998E-6"/>
    <n v="3727.8422111027298"/>
    <n v="10.7079693679022"/>
    <n v="2.06118708650907"/>
    <n v="6.1366360259999995E-5"/>
    <n v="1.1812468350000001E-5"/>
    <n v="2.136391133381E-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6.1366360259999995E-5"/>
    <n v="1.1812468350000001E-5"/>
    <n v="329.40238453596697"/>
    <m/>
    <n v="-1"/>
    <n v="-1"/>
    <n v="-1"/>
    <n v="-1"/>
    <n v="0"/>
    <m/>
    <m/>
    <s v="Central IRL A"/>
    <n v="-1"/>
    <m/>
    <m/>
    <n v="600"/>
    <x v="0"/>
    <s v="Oak Street Pedway"/>
    <x v="0"/>
    <m/>
    <n v="15.894988768089799"/>
    <n v="0.26715521860000002"/>
  </r>
  <r>
    <n v="450000"/>
    <n v="870000"/>
    <n v="870000"/>
    <x v="0"/>
    <x v="0"/>
    <s v="IR12-21"/>
    <s v="62-304.520 (7), F.A.C."/>
    <n v="0.56000000000000005"/>
    <n v="0.48"/>
    <s v="FDOT District 5"/>
    <n v="4.8147625380000003E-6"/>
    <n v="3727.8422111027298"/>
    <n v="10.7079693679022"/>
    <n v="2.06118708650907"/>
    <n v="5.1556329770000002E-5"/>
    <n v="9.9241263679329992E-6"/>
    <n v="1.794867502559E-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5.1556329770000002E-5"/>
    <n v="9.9241263679329992E-6"/>
    <n v="329.40238453596697"/>
    <m/>
    <n v="-1"/>
    <n v="-1"/>
    <n v="-1"/>
    <n v="-1"/>
    <n v="0"/>
    <m/>
    <m/>
    <s v="Central IRL A"/>
    <n v="-1"/>
    <m/>
    <m/>
    <n v="600"/>
    <x v="0"/>
    <s v="Oak Street Pedway"/>
    <x v="0"/>
    <m/>
    <n v="16.2773408736657"/>
    <n v="0.26715521860000002"/>
  </r>
  <r>
    <n v="450000"/>
    <n v="870000"/>
    <n v="870000"/>
    <x v="0"/>
    <x v="0"/>
    <s v="IR12-21"/>
    <s v="62-304.520 (7), F.A.C."/>
    <n v="0.56000000000000005"/>
    <n v="0.48"/>
    <s v="FDOT District 5"/>
    <n v="3.4419993539E-4"/>
    <n v="3727.44264522311"/>
    <n v="10.706886355925599"/>
    <n v="2.0609861560358702"/>
    <n v="3.6853095919300001E-3"/>
    <n v="7.0939130174000004E-4"/>
    <n v="1.28298551765572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3.6853095919300001E-3"/>
    <n v="7.0939130174000004E-4"/>
    <n v="832.94655487344198"/>
    <m/>
    <n v="-1"/>
    <n v="-1"/>
    <n v="-1"/>
    <n v="-1"/>
    <n v="0"/>
    <m/>
    <m/>
    <s v="Central IRL A"/>
    <n v="-1"/>
    <m/>
    <m/>
    <n v="600"/>
    <x v="0"/>
    <s v="Oak Street Pedway"/>
    <x v="0"/>
    <m/>
    <n v="108.060366623226"/>
    <n v="0.67554465119999996"/>
  </r>
  <r>
    <n v="460000"/>
    <n v="880000"/>
    <n v="880000"/>
    <x v="0"/>
    <x v="0"/>
    <s v="IR12-21"/>
    <s v="62-304.520 (7), F.A.C."/>
    <n v="0.56000000000000005"/>
    <n v="0.48"/>
    <s v="FDOT District 5"/>
    <n v="7.1649864360000002E-5"/>
    <n v="3721.7610862889501"/>
    <n v="10.5841050523739"/>
    <n v="2.0056483529217801"/>
    <n v="7.5834969141999999E-4"/>
    <n v="1.4370443245E-4"/>
    <n v="0.266663677031529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7.5834969141999999E-4"/>
    <n v="1.4370443245E-4"/>
    <n v="755.94695756363103"/>
    <m/>
    <n v="-1"/>
    <n v="-1"/>
    <n v="-1"/>
    <n v="-1"/>
    <n v="0"/>
    <m/>
    <m/>
    <s v="Central IRL A"/>
    <n v="-1"/>
    <m/>
    <m/>
    <n v="600"/>
    <x v="0"/>
    <s v="Oak Street Pedway"/>
    <x v="0"/>
    <m/>
    <n v="27.238309729290201"/>
    <n v="0.61309566709999996"/>
  </r>
  <r>
    <n v="540000"/>
    <n v="720000"/>
    <n v="720000"/>
    <x v="0"/>
    <x v="0"/>
    <s v="IR12-21"/>
    <s v="62-304.520 (7), F.A.C."/>
    <n v="0.56000000000000005"/>
    <n v="0.48"/>
    <s v="Town Melbourne Beach"/>
    <n v="0.18334376207028999"/>
    <n v="3688.32792874495"/>
    <n v="9.1885121497232092"/>
    <n v="1.35120013659794"/>
    <n v="1.6846563853588501"/>
    <n v="0.24773411635376"/>
    <n v="676.231918205034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846563853588501"/>
    <n v="0.24773411635376"/>
    <n v="676.23191820503496"/>
    <m/>
    <n v="-1"/>
    <n v="-1"/>
    <n v="-1"/>
    <n v="-1"/>
    <n v="0"/>
    <m/>
    <m/>
    <s v="Central IRL A"/>
    <n v="-1"/>
    <m/>
    <m/>
    <n v="600"/>
    <x v="0"/>
    <s v="Oak Street Pedway"/>
    <x v="0"/>
    <m/>
    <n v="164.04481591349401"/>
    <n v="0.54844437810000002"/>
  </r>
  <r>
    <n v="540000"/>
    <n v="720000"/>
    <n v="720000"/>
    <x v="0"/>
    <x v="0"/>
    <s v="IR12-21"/>
    <s v="62-304.520 (7), F.A.C."/>
    <n v="0.56000000000000005"/>
    <n v="0.48"/>
    <s v="Town Melbourne Beach"/>
    <n v="5.7633193066499999E-3"/>
    <n v="3688.32792874495"/>
    <n v="9.1885121497232092"/>
    <n v="1.35120013659794"/>
    <n v="5.2956329471910001E-2"/>
    <n v="7.7873978344000002E-3"/>
    <n v="21.2570115610032"/>
    <n v="1210"/>
    <s v="Fixed Single Family Units"/>
    <n v="1210"/>
    <s v="Town Melbourne Beach                   Brevard County"/>
    <s v="Town Melbourne Beach"/>
    <m/>
    <m/>
    <m/>
    <n v="0"/>
    <n v="1"/>
    <n v="5.2956329471910001E-2"/>
    <n v="7.7873978344000002E-3"/>
    <n v="21.257011561003601"/>
    <m/>
    <n v="-1"/>
    <n v="-1"/>
    <n v="-1"/>
    <n v="-1"/>
    <n v="0"/>
    <m/>
    <m/>
    <s v="Central IRL A"/>
    <n v="-1"/>
    <m/>
    <m/>
    <n v="600"/>
    <x v="0"/>
    <s v="Oak Street Pedway"/>
    <x v="0"/>
    <m/>
    <n v="40.029629238814302"/>
    <n v="1.7240074300000002E-2"/>
  </r>
  <r>
    <n v="540000"/>
    <n v="720000"/>
    <n v="720000"/>
    <x v="0"/>
    <x v="0"/>
    <s v="IR12-21"/>
    <s v="62-304.520 (7), F.A.C."/>
    <n v="0.56000000000000005"/>
    <n v="0.48"/>
    <s v="Town Melbourne Beach"/>
    <n v="0.10553342897822"/>
    <n v="3688.32792874495"/>
    <n v="9.1885121497232092"/>
    <n v="1.35120013659794"/>
    <n v="0.96969519436835006"/>
    <n v="0.14259678365101999"/>
    <n v="389.24189351660198"/>
    <n v="1210"/>
    <s v="Fixed Single Family Units"/>
    <n v="1210"/>
    <s v="Town Melbourne Beach                   Brevard County"/>
    <s v="Town Melbourne Beach"/>
    <m/>
    <m/>
    <m/>
    <n v="0"/>
    <n v="1"/>
    <n v="0.96969519436835006"/>
    <n v="0.14259678365101999"/>
    <n v="389.24189351660198"/>
    <m/>
    <n v="-1"/>
    <n v="-1"/>
    <n v="-1"/>
    <n v="-1"/>
    <n v="0"/>
    <m/>
    <m/>
    <s v="Central IRL A"/>
    <n v="-1"/>
    <m/>
    <m/>
    <n v="600"/>
    <x v="0"/>
    <s v="Oak Street Pedway"/>
    <x v="0"/>
    <m/>
    <n v="83.186054221843307"/>
    <n v="0.31568685610000002"/>
  </r>
  <r>
    <n v="540000"/>
    <n v="720000"/>
    <n v="720000"/>
    <x v="0"/>
    <x v="0"/>
    <s v="IR12-21"/>
    <s v="62-304.520 (7), F.A.C."/>
    <n v="0.56000000000000005"/>
    <n v="0.48"/>
    <s v="Town Melbourne Beach"/>
    <n v="0.10445926508353"/>
    <n v="3688.32792874495"/>
    <n v="9.1885121497232092"/>
    <n v="1.35120013659794"/>
    <n v="0.95982522637117995"/>
    <n v="0.14114537324977999"/>
    <n v="385.28002482376002"/>
    <n v="1210"/>
    <s v="Fixed Single Family Units"/>
    <n v="1210"/>
    <s v="Town Melbourne Beach                   Brevard County"/>
    <s v="Town Melbourne Beach"/>
    <m/>
    <m/>
    <m/>
    <n v="0"/>
    <n v="1"/>
    <n v="0.95982522637117995"/>
    <n v="0.14114537324977999"/>
    <n v="385.28002482376002"/>
    <m/>
    <n v="-1"/>
    <n v="-1"/>
    <n v="-1"/>
    <n v="-1"/>
    <n v="0"/>
    <m/>
    <m/>
    <s v="Central IRL A"/>
    <n v="-1"/>
    <m/>
    <m/>
    <n v="600"/>
    <x v="0"/>
    <s v="Oak Street Pedway"/>
    <x v="0"/>
    <m/>
    <n v="83.031484544723796"/>
    <n v="0.31247366170000002"/>
  </r>
  <r>
    <n v="540000"/>
    <n v="720000"/>
    <n v="720000"/>
    <x v="0"/>
    <x v="0"/>
    <s v="IR12-21"/>
    <s v="62-304.520 (7), F.A.C."/>
    <n v="0.56000000000000005"/>
    <n v="0.48"/>
    <s v="Town Melbourne Beach"/>
    <n v="1.0062757310729999E-2"/>
    <n v="3688.32792874495"/>
    <n v="9.1885121497232092"/>
    <n v="1.35120013659794"/>
    <n v="9.2461767809429996E-2"/>
    <n v="1.359679905282E-2"/>
    <n v="37.114748829377397"/>
    <n v="1210"/>
    <s v="Fixed Single Family Units"/>
    <n v="1210"/>
    <s v="Town Melbourne Beach                   Brevard County"/>
    <s v="Town Melbourne Beach"/>
    <m/>
    <m/>
    <m/>
    <n v="0"/>
    <n v="1"/>
    <n v="9.2461767809429996E-2"/>
    <n v="1.359679905282E-2"/>
    <n v="37.114748829376701"/>
    <m/>
    <n v="-1"/>
    <n v="-1"/>
    <n v="-1"/>
    <n v="-1"/>
    <n v="0"/>
    <m/>
    <m/>
    <s v="Central IRL A"/>
    <n v="-1"/>
    <m/>
    <m/>
    <n v="600"/>
    <x v="0"/>
    <s v="Oak Street Pedway"/>
    <x v="0"/>
    <m/>
    <n v="40.607723373905998"/>
    <n v="3.0101175000000001E-2"/>
  </r>
  <r>
    <n v="540000"/>
    <n v="720000"/>
    <n v="720000"/>
    <x v="0"/>
    <x v="0"/>
    <s v="IR12-21"/>
    <s v="62-304.520 (7), F.A.C."/>
    <n v="0.56000000000000005"/>
    <n v="0.48"/>
    <s v="Town Melbourne Beach"/>
    <n v="4.9979300871699998E-3"/>
    <n v="3688.32792874495"/>
    <n v="9.1885121497232092"/>
    <n v="1.35120013659794"/>
    <n v="4.5923541329510001E-2"/>
    <n v="6.7532038164999997E-3"/>
    <n v="18.434005126456999"/>
    <n v="1210"/>
    <s v="Fixed Single Family Units"/>
    <n v="1210"/>
    <s v="Town Melbourne Beach                   Brevard County"/>
    <s v="Town Melbourne Beach"/>
    <m/>
    <m/>
    <m/>
    <n v="0"/>
    <n v="1"/>
    <n v="4.5923541329510001E-2"/>
    <n v="6.7532038164999997E-3"/>
    <n v="18.434005126457201"/>
    <m/>
    <n v="-1"/>
    <n v="-1"/>
    <n v="-1"/>
    <n v="-1"/>
    <n v="0"/>
    <m/>
    <m/>
    <s v="Central IRL A"/>
    <n v="-1"/>
    <m/>
    <m/>
    <n v="600"/>
    <x v="0"/>
    <s v="Oak Street Pedway"/>
    <x v="0"/>
    <m/>
    <n v="36.732805289408702"/>
    <n v="1.49505313E-2"/>
  </r>
  <r>
    <n v="540000"/>
    <n v="720000"/>
    <n v="720000"/>
    <x v="0"/>
    <x v="0"/>
    <s v="IR12-21"/>
    <s v="62-304.520 (7), F.A.C."/>
    <n v="0.56000000000000005"/>
    <n v="0.48"/>
    <s v="Town Melbourne Beach"/>
    <n v="0.10253729679244"/>
    <n v="3688.32792874495"/>
    <n v="9.1885121497232092"/>
    <n v="1.35120013659794"/>
    <n v="0.94216519737718996"/>
    <n v="0.13854840943234001"/>
    <n v="378.1911754976"/>
    <n v="1210"/>
    <s v="Fixed Single Family Units"/>
    <n v="1210"/>
    <s v="Town Melbourne Beach                   Brevard County"/>
    <s v="Town Melbourne Beach"/>
    <m/>
    <m/>
    <m/>
    <n v="0"/>
    <n v="1"/>
    <n v="0.94216519737718996"/>
    <n v="0.13854840943234001"/>
    <n v="378.1911754976"/>
    <m/>
    <n v="-1"/>
    <n v="-1"/>
    <n v="-1"/>
    <n v="-1"/>
    <n v="0"/>
    <m/>
    <m/>
    <s v="Central IRL A"/>
    <n v="-1"/>
    <m/>
    <m/>
    <n v="600"/>
    <x v="0"/>
    <s v="Oak Street Pedway"/>
    <x v="0"/>
    <m/>
    <n v="82.433097251443897"/>
    <n v="0.30672439210000002"/>
  </r>
  <r>
    <n v="540000"/>
    <n v="720000"/>
    <n v="720000"/>
    <x v="0"/>
    <x v="0"/>
    <s v="IR12-21"/>
    <s v="62-304.520 (7), F.A.C."/>
    <n v="0.56000000000000005"/>
    <n v="0.48"/>
    <s v="Town Melbourne Beach"/>
    <n v="0.10106569415390999"/>
    <n v="3688.32792874495"/>
    <n v="9.1885121497232092"/>
    <n v="1.35120013659794"/>
    <n v="0.92864335865344005"/>
    <n v="0.13655997974612999"/>
    <n v="372.76342238587301"/>
    <n v="1210"/>
    <s v="Fixed Single Family Units"/>
    <n v="1210"/>
    <s v="Town Melbourne Beach                   Brevard County"/>
    <s v="Town Melbourne Beach"/>
    <m/>
    <m/>
    <m/>
    <n v="0"/>
    <n v="1"/>
    <n v="0.92864335865344005"/>
    <n v="0.13655997974612999"/>
    <n v="372.76342238587301"/>
    <m/>
    <n v="-1"/>
    <n v="-1"/>
    <n v="-1"/>
    <n v="-1"/>
    <n v="0"/>
    <m/>
    <m/>
    <s v="Central IRL A"/>
    <n v="-1"/>
    <m/>
    <m/>
    <n v="600"/>
    <x v="0"/>
    <s v="Oak Street Pedway"/>
    <x v="0"/>
    <m/>
    <n v="81.498384760445205"/>
    <n v="0.30232232149999999"/>
  </r>
  <r>
    <n v="550000"/>
    <n v="770000"/>
    <n v="770000"/>
    <x v="0"/>
    <x v="0"/>
    <s v="IR12-21"/>
    <s v="62-304.520 (7), F.A.C."/>
    <n v="0.56000000000000005"/>
    <n v="0.48"/>
    <s v="Town Melbourne Beach"/>
    <n v="4.3242792417329999E-2"/>
    <n v="3687.95144534783"/>
    <n v="9.1876587278747905"/>
    <n v="1.3510775106131001"/>
    <n v="0.39730001917081997"/>
    <n v="5.8424364331170001E-2"/>
    <n v="159.477318796394"/>
    <n v="1210"/>
    <s v="Fixed Single Family Units"/>
    <n v="1210"/>
    <s v="Town Melbourne Beach                   Brevard County"/>
    <s v="Town Melbourne Beach"/>
    <m/>
    <m/>
    <m/>
    <n v="0"/>
    <n v="1"/>
    <n v="0.39730001917081997"/>
    <n v="5.8424364331170001E-2"/>
    <n v="308.04936369543299"/>
    <m/>
    <n v="-1"/>
    <n v="-1"/>
    <n v="-1"/>
    <n v="-1"/>
    <n v="0"/>
    <m/>
    <m/>
    <s v="Central IRL A"/>
    <n v="-1"/>
    <m/>
    <m/>
    <n v="600"/>
    <x v="0"/>
    <s v="Oak Street Pedway"/>
    <x v="0"/>
    <m/>
    <n v="52.197342665717201"/>
    <n v="0.24983727789999999"/>
  </r>
  <r>
    <n v="550000"/>
    <n v="770000"/>
    <n v="770000"/>
    <x v="0"/>
    <x v="0"/>
    <s v="IR12-21"/>
    <s v="62-304.520 (7), F.A.C."/>
    <n v="0.56000000000000005"/>
    <n v="0.48"/>
    <s v="Town Melbourne Beach"/>
    <n v="7.7661347085170002E-2"/>
    <n v="3687.95144534783"/>
    <n v="9.1876587278747905"/>
    <n v="1.3510775106131001"/>
    <n v="0.71352595336559999"/>
    <n v="0.10492649949069"/>
    <n v="286.41127723042302"/>
    <n v="1210"/>
    <s v="Fixed Single Family Units"/>
    <n v="1210"/>
    <s v="Town Melbourne Beach                   Brevard County"/>
    <s v="Town Melbourne Beach"/>
    <m/>
    <m/>
    <m/>
    <n v="0"/>
    <n v="1"/>
    <n v="0.71352595336559999"/>
    <n v="0.10492649949069"/>
    <n v="557.98391573037998"/>
    <m/>
    <n v="-1"/>
    <n v="-1"/>
    <n v="-1"/>
    <n v="-1"/>
    <n v="0"/>
    <m/>
    <m/>
    <s v="Central IRL A"/>
    <n v="-1"/>
    <m/>
    <m/>
    <n v="600"/>
    <x v="0"/>
    <s v="Oak Street Pedway"/>
    <x v="0"/>
    <m/>
    <n v="72.743059816631401"/>
    <n v="0.45254169970000002"/>
  </r>
  <r>
    <n v="550000"/>
    <n v="770000"/>
    <n v="770000"/>
    <x v="0"/>
    <x v="0"/>
    <s v="IR12-21"/>
    <s v="62-304.520 (7), F.A.C."/>
    <n v="0.56000000000000005"/>
    <n v="0.48"/>
    <s v="Town Melbourne Beach"/>
    <n v="5.063086348668E-2"/>
    <n v="3687.95144534783"/>
    <n v="9.1876587278747905"/>
    <n v="1.3510775106131001"/>
    <n v="0.46517909481327002"/>
    <n v="6.8406220999779999E-2"/>
    <n v="186.724166174928"/>
    <n v="1210"/>
    <s v="Fixed Single Family Units"/>
    <n v="1210"/>
    <s v="Town Melbourne Beach                   Brevard County"/>
    <s v="Town Melbourne Beach"/>
    <m/>
    <m/>
    <m/>
    <n v="0"/>
    <n v="1"/>
    <n v="0.46517909481327002"/>
    <n v="6.8406220999779999E-2"/>
    <n v="388.44368636849498"/>
    <m/>
    <n v="-1"/>
    <n v="-1"/>
    <n v="-1"/>
    <n v="-1"/>
    <n v="0"/>
    <m/>
    <m/>
    <s v="Central IRL A"/>
    <n v="-1"/>
    <m/>
    <m/>
    <n v="600"/>
    <x v="0"/>
    <s v="Oak Street Pedway"/>
    <x v="0"/>
    <m/>
    <n v="57.596677578632402"/>
    <n v="0.31503948609999999"/>
  </r>
  <r>
    <n v="550000"/>
    <n v="790000"/>
    <n v="790000"/>
    <x v="0"/>
    <x v="0"/>
    <s v="IR12-21"/>
    <s v="62-304.520 (7), F.A.C."/>
    <n v="0.56000000000000005"/>
    <n v="0.48"/>
    <s v="Town Melbourne Beach"/>
    <n v="1.614595718E-5"/>
    <n v="3692.1473056227601"/>
    <n v="9.1974220051432205"/>
    <n v="1.3524897862732901"/>
    <n v="1.4850118193E-4"/>
    <n v="2.183724218E-5"/>
    <n v="5.9613252328370003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850118193E-4"/>
    <n v="2.183724218E-5"/>
    <n v="232.807469118028"/>
    <m/>
    <n v="-1"/>
    <n v="-1"/>
    <n v="-1"/>
    <n v="-1"/>
    <n v="0"/>
    <m/>
    <m/>
    <s v="Central IRL A"/>
    <n v="-1"/>
    <m/>
    <m/>
    <n v="600"/>
    <x v="0"/>
    <s v="Oak Street Pedway"/>
    <x v="0"/>
    <m/>
    <n v="3.9322852875849401"/>
    <n v="0.1888138436"/>
  </r>
  <r>
    <n v="550000"/>
    <n v="810000"/>
    <n v="810000"/>
    <x v="0"/>
    <x v="0"/>
    <s v="IR12-21"/>
    <s v="62-304.520 (7), F.A.C."/>
    <n v="0.56000000000000005"/>
    <n v="0.48"/>
    <s v="Town Melbourne Beach"/>
    <n v="5.8618861291800002E-3"/>
    <n v="3693.6096903959101"/>
    <n v="9.2008597190577195"/>
    <n v="1.35298832867218"/>
    <n v="5.3934391963680002E-2"/>
    <n v="7.9310635167799994E-3"/>
    <n v="21.651519410740299"/>
    <n v="1210"/>
    <s v="Fixed Single Family Units"/>
    <n v="1210"/>
    <s v="Town Melbourne Beach                   Brevard County"/>
    <s v="Town Melbourne Beach"/>
    <m/>
    <m/>
    <m/>
    <n v="0"/>
    <n v="1"/>
    <n v="5.3934391963680002E-2"/>
    <n v="7.9310635167799994E-3"/>
    <n v="61.666382961987203"/>
    <m/>
    <n v="-1"/>
    <n v="-1"/>
    <n v="-1"/>
    <n v="-1"/>
    <n v="0"/>
    <m/>
    <m/>
    <s v="Central IRL A"/>
    <n v="-1"/>
    <m/>
    <m/>
    <n v="600"/>
    <x v="0"/>
    <s v="Oak Street Pedway"/>
    <x v="0"/>
    <m/>
    <n v="24.651938866391799"/>
    <n v="5.0013287099999998E-2"/>
  </r>
  <r>
    <n v="550000"/>
    <n v="810000"/>
    <n v="810000"/>
    <x v="0"/>
    <x v="0"/>
    <s v="IR12-21"/>
    <s v="62-304.520 (7), F.A.C."/>
    <n v="0.56000000000000005"/>
    <n v="0.48"/>
    <s v="Town Melbourne Beach"/>
    <n v="5.619657079656E-2"/>
    <n v="3693.6096903959101"/>
    <n v="9.2008597190577195"/>
    <n v="1.35298832867218"/>
    <n v="0.51705676459129002"/>
    <n v="7.6033304399150001E-2"/>
    <n v="207.56819846121201"/>
    <n v="1210"/>
    <s v="Fixed Single Family Units"/>
    <n v="1210"/>
    <s v="Town Melbourne Beach                   Brevard County"/>
    <s v="Town Melbourne Beach"/>
    <m/>
    <m/>
    <m/>
    <n v="0"/>
    <n v="1"/>
    <n v="0.51705676459129002"/>
    <n v="7.6033304399150001E-2"/>
    <n v="539.12448032533302"/>
    <m/>
    <n v="-1"/>
    <n v="-1"/>
    <n v="-1"/>
    <n v="-1"/>
    <n v="0"/>
    <m/>
    <m/>
    <s v="Central IRL A"/>
    <n v="-1"/>
    <m/>
    <m/>
    <n v="600"/>
    <x v="0"/>
    <s v="Oak Street Pedway"/>
    <x v="0"/>
    <m/>
    <n v="66.2379014197804"/>
    <n v="0.43724613169999998"/>
  </r>
  <r>
    <n v="550000"/>
    <n v="810000"/>
    <n v="810000"/>
    <x v="0"/>
    <x v="0"/>
    <s v="IR12-21"/>
    <s v="62-304.520 (7), F.A.C."/>
    <n v="0.56000000000000005"/>
    <n v="0.48"/>
    <s v="Town Melbourne Beach"/>
    <n v="5.3671304453460002E-2"/>
    <n v="3693.6096903959101"/>
    <n v="9.2008597190577195"/>
    <n v="1.35298832867218"/>
    <n v="0.49382214321516998"/>
    <n v="7.2616648510149998E-2"/>
    <n v="198.240850225511"/>
    <n v="1210"/>
    <s v="Fixed Single Family Units"/>
    <n v="1210"/>
    <s v="Town Melbourne Beach                   Brevard County"/>
    <s v="Town Melbourne Beach"/>
    <m/>
    <m/>
    <m/>
    <n v="0"/>
    <n v="1"/>
    <n v="0.49382214321516998"/>
    <n v="7.2616648510149998E-2"/>
    <n v="531.44942749194604"/>
    <m/>
    <n v="-1"/>
    <n v="-1"/>
    <n v="-1"/>
    <n v="-1"/>
    <n v="0"/>
    <m/>
    <m/>
    <s v="Central IRL A"/>
    <n v="-1"/>
    <m/>
    <m/>
    <n v="600"/>
    <x v="0"/>
    <s v="Oak Street Pedway"/>
    <x v="0"/>
    <m/>
    <n v="65.230207766209205"/>
    <n v="0.4310214335"/>
  </r>
  <r>
    <n v="550000"/>
    <n v="810000"/>
    <n v="810000"/>
    <x v="0"/>
    <x v="0"/>
    <s v="IR12-21"/>
    <s v="62-304.520 (7), F.A.C."/>
    <n v="0.56000000000000005"/>
    <n v="0.48"/>
    <s v="Town Melbourne Beach"/>
    <n v="2.1016393812399998E-3"/>
    <n v="3693.6096903959101"/>
    <n v="9.2008597190577195"/>
    <n v="1.35298832867218"/>
    <n v="1.9336889126890001E-2"/>
    <n v="2.8434935539E-3"/>
    <n v="7.7626355842879002"/>
    <n v="1210"/>
    <s v="Fixed Single Family Units"/>
    <n v="1210"/>
    <s v="Town Melbourne Beach                   Brevard County"/>
    <s v="Town Melbourne Beach"/>
    <m/>
    <m/>
    <m/>
    <n v="0"/>
    <n v="1"/>
    <n v="1.9336889126890001E-2"/>
    <n v="2.8434935539E-3"/>
    <n v="16.795297629565699"/>
    <m/>
    <n v="-1"/>
    <n v="-1"/>
    <n v="-1"/>
    <n v="-1"/>
    <n v="0"/>
    <m/>
    <m/>
    <s v="Central IRL A"/>
    <n v="-1"/>
    <m/>
    <m/>
    <n v="600"/>
    <x v="0"/>
    <s v="Oak Street Pedway"/>
    <x v="0"/>
    <m/>
    <n v="20.113333059299102"/>
    <n v="1.36214904E-2"/>
  </r>
  <r>
    <n v="550000"/>
    <n v="810000"/>
    <n v="810000"/>
    <x v="0"/>
    <x v="0"/>
    <s v="IR12-21"/>
    <s v="62-304.520 (7), F.A.C."/>
    <n v="0.56000000000000005"/>
    <n v="0.48"/>
    <s v="FDOT District 5"/>
    <n v="3.8036526303100002E-3"/>
    <n v="3727.8422111027298"/>
    <n v="10.7079693679022"/>
    <n v="2.06118708650907"/>
    <n v="4.0729395851580003E-2"/>
    <n v="7.8400396831699998E-3"/>
    <n v="14.1794168316713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4.0729395851580003E-2"/>
    <n v="7.8400396831699998E-3"/>
    <n v="359.07521198370398"/>
    <m/>
    <n v="-1"/>
    <n v="-1"/>
    <n v="-1"/>
    <n v="-1"/>
    <n v="0"/>
    <m/>
    <m/>
    <s v="Central IRL A"/>
    <n v="-1"/>
    <m/>
    <m/>
    <n v="600"/>
    <x v="0"/>
    <s v="Oak Street Pedway"/>
    <x v="0"/>
    <m/>
    <n v="21.539454720938199"/>
    <n v="0.29122077210000002"/>
  </r>
  <r>
    <n v="550000"/>
    <n v="810000"/>
    <n v="810000"/>
    <x v="0"/>
    <x v="0"/>
    <s v="IR12-21"/>
    <s v="62-304.520 (7), F.A.C."/>
    <n v="0.56000000000000005"/>
    <n v="0.48"/>
    <s v="Town Melbourne Beach"/>
    <n v="2.480319137969E-2"/>
    <n v="3727.8422111027298"/>
    <n v="10.7079693679022"/>
    <n v="2.06118708650907"/>
    <n v="0.26559181351997002"/>
    <n v="5.1124017776029998E-2"/>
    <n v="92.46238379527899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6559181351997002"/>
    <n v="5.1124017776029998E-2"/>
    <n v="92.462383795277901"/>
    <m/>
    <n v="-1"/>
    <n v="-1"/>
    <n v="-1"/>
    <n v="-1"/>
    <n v="0"/>
    <m/>
    <m/>
    <s v="Central IRL A"/>
    <n v="-1"/>
    <m/>
    <m/>
    <n v="600"/>
    <x v="0"/>
    <s v="Oak Street Pedway"/>
    <x v="0"/>
    <m/>
    <n v="49.178294815057498"/>
    <n v="7.4989767900000004E-2"/>
  </r>
  <r>
    <n v="550000"/>
    <n v="810000"/>
    <n v="810000"/>
    <x v="0"/>
    <x v="0"/>
    <s v="IR12-21"/>
    <s v="62-304.520 (7), F.A.C."/>
    <n v="0.56000000000000005"/>
    <n v="0.48"/>
    <s v="Town Melbourne Beach"/>
    <n v="2.435970398037E-2"/>
    <n v="3727.8422111027298"/>
    <n v="10.7079693679022"/>
    <n v="2.06118708650907"/>
    <n v="0.26084296403306001"/>
    <n v="5.0209907275539999E-2"/>
    <n v="90.80913274802409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6084296403306001"/>
    <n v="5.0209907275539999E-2"/>
    <n v="129.185659221913"/>
    <m/>
    <n v="-1"/>
    <n v="-1"/>
    <n v="-1"/>
    <n v="-1"/>
    <n v="0"/>
    <m/>
    <m/>
    <s v="Central IRL A"/>
    <n v="-1"/>
    <m/>
    <m/>
    <n v="600"/>
    <x v="0"/>
    <s v="Oak Street Pedway"/>
    <x v="0"/>
    <m/>
    <n v="54.735059721469199"/>
    <n v="0.10477344619999999"/>
  </r>
  <r>
    <n v="550000"/>
    <n v="810000"/>
    <n v="810000"/>
    <x v="0"/>
    <x v="0"/>
    <s v="IR12-21"/>
    <s v="62-304.520 (7), F.A.C."/>
    <n v="0.56000000000000005"/>
    <n v="0.48"/>
    <s v="Town Melbourne Beach"/>
    <n v="4.4931218887199996E-3"/>
    <n v="3727.8422111027298"/>
    <n v="10.7079693679022"/>
    <n v="2.06118708650907"/>
    <n v="4.8112211550739997E-2"/>
    <n v="9.2611648151500001E-3"/>
    <n v="16.749649436426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4.8112211550739997E-2"/>
    <n v="9.2611648151500001E-3"/>
    <n v="83.317334940953103"/>
    <m/>
    <n v="-1"/>
    <n v="-1"/>
    <n v="-1"/>
    <n v="-1"/>
    <n v="0"/>
    <m/>
    <m/>
    <s v="Central IRL A"/>
    <n v="-1"/>
    <m/>
    <m/>
    <n v="600"/>
    <x v="0"/>
    <s v="Oak Street Pedway"/>
    <x v="0"/>
    <m/>
    <n v="17.471283560587199"/>
    <n v="6.7572858799999996E-2"/>
  </r>
  <r>
    <n v="550000"/>
    <n v="810000"/>
    <n v="810000"/>
    <x v="0"/>
    <x v="0"/>
    <s v="IR12-21"/>
    <s v="62-304.520 (7), F.A.C."/>
    <n v="0.56000000000000005"/>
    <n v="0.48"/>
    <s v="Town Melbourne Beach"/>
    <n v="6.0432224764699997E-3"/>
    <n v="3727.8422111027298"/>
    <n v="10.7079693679022"/>
    <n v="2.06118708650907"/>
    <n v="6.4710641161529997E-2"/>
    <n v="1.245621212941E-2"/>
    <n v="22.5281798388956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6.4710641161529997E-2"/>
    <n v="1.245621212941E-2"/>
    <n v="40.707059003935797"/>
    <m/>
    <n v="-1"/>
    <n v="-1"/>
    <n v="-1"/>
    <n v="-1"/>
    <n v="0"/>
    <m/>
    <m/>
    <s v="Central IRL A"/>
    <n v="-1"/>
    <m/>
    <m/>
    <n v="600"/>
    <x v="0"/>
    <s v="Oak Street Pedway"/>
    <x v="0"/>
    <m/>
    <n v="20.1966754912212"/>
    <n v="3.30146464E-2"/>
  </r>
  <r>
    <n v="550000"/>
    <n v="810000"/>
    <n v="810000"/>
    <x v="0"/>
    <x v="0"/>
    <s v="IR12-21"/>
    <s v="62-304.520 (7), F.A.C."/>
    <n v="0.56000000000000005"/>
    <n v="0.48"/>
    <s v="Town Melbourne Beach"/>
    <n v="9.1220786131500003E-2"/>
    <n v="3727.8422111027298"/>
    <n v="10.7079693679022"/>
    <n v="2.06118708650907"/>
    <n v="0.97678938361211998"/>
    <n v="0.18802310639545999"/>
    <n v="340.05669707100299"/>
    <n v="1300"/>
    <s v="Residential, High Density"/>
    <n v="1300"/>
    <s v="Town Melbourne Beach                   Brevard County"/>
    <s v="Town Melbourne Beach"/>
    <m/>
    <m/>
    <m/>
    <n v="0"/>
    <n v="1"/>
    <n v="0.97678938361211998"/>
    <n v="0.18802310639545999"/>
    <n v="1026.67785509703"/>
    <m/>
    <n v="-1"/>
    <n v="-1"/>
    <n v="-1"/>
    <n v="-1"/>
    <n v="0"/>
    <m/>
    <m/>
    <s v="Central IRL A"/>
    <n v="-1"/>
    <m/>
    <m/>
    <n v="600"/>
    <x v="0"/>
    <s v="Oak Street Pedway"/>
    <x v="0"/>
    <m/>
    <n v="141.11735950905799"/>
    <n v="0.83266654910000004"/>
  </r>
  <r>
    <n v="550000"/>
    <n v="810000"/>
    <n v="810000"/>
    <x v="0"/>
    <x v="0"/>
    <s v="IR12-21"/>
    <s v="62-304.520 (7), F.A.C."/>
    <n v="0.56000000000000005"/>
    <n v="0.48"/>
    <s v="FDOT District 5"/>
    <n v="7.320378373E-4"/>
    <n v="3727.8422111027298"/>
    <n v="10.7079693679022"/>
    <n v="2.06118708650907"/>
    <n v="7.8386387379899992E-3"/>
    <n v="1.50886693708E-3"/>
    <n v="2.7289215500261998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7.8386387379899992E-3"/>
    <n v="1.50886693708E-3"/>
    <n v="13.6602251467652"/>
    <m/>
    <n v="-1"/>
    <n v="-1"/>
    <n v="-1"/>
    <n v="-1"/>
    <n v="0"/>
    <m/>
    <m/>
    <s v="Central IRL A"/>
    <n v="-1"/>
    <m/>
    <m/>
    <n v="600"/>
    <x v="0"/>
    <s v="Oak Street Pedway"/>
    <x v="0"/>
    <m/>
    <n v="20.344928964183801"/>
    <n v="1.10788525E-2"/>
  </r>
  <r>
    <n v="550000"/>
    <n v="830000"/>
    <n v="830000"/>
    <x v="0"/>
    <x v="0"/>
    <s v="IR12-21"/>
    <s v="62-304.520 (7), F.A.C."/>
    <n v="0.56000000000000005"/>
    <n v="0.48"/>
    <s v="Town Melbourne Beach"/>
    <n v="3.1106433634499999E-3"/>
    <n v="3688.32792943196"/>
    <n v="9.1885121514347006"/>
    <n v="1.35120013684962"/>
    <n v="2.8582184343910001E-2"/>
    <n v="4.2031017383900001E-3"/>
    <n v="11.473072795944301"/>
    <n v="1210"/>
    <s v="Fixed Single Family Units"/>
    <n v="1210"/>
    <s v="Town Melbourne Beach                   Brevard County"/>
    <s v="Town Melbourne Beach"/>
    <m/>
    <m/>
    <m/>
    <n v="0"/>
    <n v="1"/>
    <n v="2.8582184343910001E-2"/>
    <n v="4.2031017383900001E-3"/>
    <n v="79.063761938676095"/>
    <m/>
    <n v="-1"/>
    <n v="-1"/>
    <n v="-1"/>
    <n v="-1"/>
    <n v="0"/>
    <m/>
    <m/>
    <s v="Central IRL A"/>
    <n v="-1"/>
    <m/>
    <m/>
    <n v="600"/>
    <x v="0"/>
    <s v="Oak Street Pedway"/>
    <x v="0"/>
    <m/>
    <n v="14.2253362213286"/>
    <n v="6.4123083499999997E-2"/>
  </r>
  <r>
    <n v="550000"/>
    <n v="830000"/>
    <n v="830000"/>
    <x v="0"/>
    <x v="0"/>
    <s v="IR12-21"/>
    <s v="62-304.520 (7), F.A.C."/>
    <n v="0.56000000000000005"/>
    <n v="0.48"/>
    <s v="Town Melbourne Beach"/>
    <n v="1.7549348509E-4"/>
    <n v="3688.32792943196"/>
    <n v="9.1885121514347006"/>
    <n v="1.35120013684962"/>
    <n v="1.6125240202999999E-3"/>
    <n v="2.3712682106999999E-4"/>
    <n v="0.64727752251292003"/>
    <n v="1210"/>
    <s v="Fixed Single Family Units"/>
    <n v="1210"/>
    <s v="Town Melbourne Beach                   Brevard County"/>
    <s v="Town Melbourne Beach"/>
    <m/>
    <m/>
    <m/>
    <n v="0"/>
    <n v="1"/>
    <n v="1.6125240202999999E-3"/>
    <n v="2.3712682106999999E-4"/>
    <n v="1.4998513764913"/>
    <m/>
    <n v="-1"/>
    <n v="-1"/>
    <n v="-1"/>
    <n v="-1"/>
    <n v="0"/>
    <m/>
    <m/>
    <s v="Central IRL A"/>
    <n v="-1"/>
    <m/>
    <m/>
    <n v="600"/>
    <x v="0"/>
    <s v="Oak Street Pedway"/>
    <x v="0"/>
    <m/>
    <n v="6.2245756080086503"/>
    <n v="1.2164245E-3"/>
  </r>
  <r>
    <n v="550000"/>
    <n v="830000"/>
    <n v="830000"/>
    <x v="0"/>
    <x v="0"/>
    <s v="IR12-21"/>
    <s v="62-304.520 (7), F.A.C."/>
    <n v="0.56000000000000005"/>
    <n v="0.48"/>
    <s v="Town Melbourne Beach"/>
    <n v="1.361642207818E-2"/>
    <n v="3688.32792943196"/>
    <n v="9.1885121514347006"/>
    <n v="1.35120013684962"/>
    <n v="0.12511465972444999"/>
    <n v="1.8398511375440001E-2"/>
    <n v="50.221829849899997"/>
    <n v="1210"/>
    <s v="Fixed Single Family Units"/>
    <n v="1210"/>
    <s v="Town Melbourne Beach                   Brevard County"/>
    <s v="Town Melbourne Beach"/>
    <m/>
    <m/>
    <m/>
    <n v="0"/>
    <n v="1"/>
    <n v="0.12511465972444999"/>
    <n v="1.8398511375440001E-2"/>
    <n v="467.40764291496203"/>
    <m/>
    <n v="-1"/>
    <n v="-1"/>
    <n v="-1"/>
    <n v="-1"/>
    <n v="0"/>
    <m/>
    <m/>
    <s v="Central IRL A"/>
    <n v="-1"/>
    <m/>
    <m/>
    <n v="600"/>
    <x v="0"/>
    <s v="Oak Street Pedway"/>
    <x v="0"/>
    <m/>
    <n v="51.056947980357997"/>
    <n v="0.37908162439999998"/>
  </r>
  <r>
    <n v="550000"/>
    <n v="830000"/>
    <n v="830000"/>
    <x v="0"/>
    <x v="0"/>
    <s v="IR12-21"/>
    <s v="62-304.520 (7), F.A.C."/>
    <n v="0.56000000000000005"/>
    <n v="0.48"/>
    <s v="Town Melbourne Beach"/>
    <n v="1.1895549381890001E-2"/>
    <n v="3688.32792943196"/>
    <n v="9.1885121514347006"/>
    <n v="1.35120013684962"/>
    <n v="0.10930240004349"/>
    <n v="1.607326795271E-2"/>
    <n v="43.874687021165599"/>
    <n v="1210"/>
    <s v="Fixed Single Family Units"/>
    <n v="1210"/>
    <s v="Town Melbourne Beach                   Brevard County"/>
    <s v="Town Melbourne Beach"/>
    <m/>
    <m/>
    <m/>
    <n v="0"/>
    <n v="1"/>
    <n v="0.10930240004349"/>
    <n v="1.607326795271E-2"/>
    <n v="480.40580509645002"/>
    <m/>
    <n v="-1"/>
    <n v="-1"/>
    <n v="-1"/>
    <n v="-1"/>
    <n v="0"/>
    <m/>
    <m/>
    <s v="Central IRL A"/>
    <n v="-1"/>
    <m/>
    <m/>
    <n v="600"/>
    <x v="0"/>
    <s v="Oak Street Pedway"/>
    <x v="0"/>
    <m/>
    <n v="51.587155121664203"/>
    <n v="0.389623524"/>
  </r>
  <r>
    <n v="550000"/>
    <n v="830000"/>
    <n v="830000"/>
    <x v="0"/>
    <x v="0"/>
    <s v="IR12-21"/>
    <s v="62-304.520 (7), F.A.C."/>
    <n v="0.56000000000000005"/>
    <n v="0.48"/>
    <s v="Town Melbourne Beach"/>
    <n v="0.22237871737055001"/>
    <n v="3692.1473050725899"/>
    <n v="9.1974220037727008"/>
    <n v="1.35248978607176"/>
    <n v="2.0453109083147001"/>
    <n v="0.30076494388341002"/>
    <n v="821.054982045196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453109083147001"/>
    <n v="0.30076494388341002"/>
    <n v="991.00248919879402"/>
    <m/>
    <n v="-1"/>
    <n v="-1"/>
    <n v="-1"/>
    <n v="-1"/>
    <n v="0"/>
    <m/>
    <m/>
    <s v="Central IRL A"/>
    <n v="-1"/>
    <m/>
    <m/>
    <n v="600"/>
    <x v="0"/>
    <s v="Oak Street Pedway"/>
    <x v="0"/>
    <m/>
    <n v="192.45952568968701"/>
    <n v="0.80373275690000001"/>
  </r>
  <r>
    <n v="550000"/>
    <n v="830000"/>
    <n v="830000"/>
    <x v="0"/>
    <x v="0"/>
    <s v="IR12-21"/>
    <s v="62-304.520 (7), F.A.C."/>
    <n v="0.56000000000000005"/>
    <n v="0.48"/>
    <s v="Town Melbourne Beach"/>
    <n v="6.5010613007949997E-2"/>
    <n v="3692.1473050725899"/>
    <n v="9.1974220037727008"/>
    <n v="1.35248978607176"/>
    <n v="0.59793004255814997"/>
    <n v="8.7926190079520003E-2"/>
    <n v="240.028759618452"/>
    <n v="1210"/>
    <s v="Fixed Single Family Units"/>
    <n v="1210"/>
    <s v="Town Melbourne Beach                   Brevard County"/>
    <s v="Town Melbourne Beach"/>
    <m/>
    <m/>
    <m/>
    <n v="0"/>
    <n v="1"/>
    <n v="0.59793004255814997"/>
    <n v="8.7926190079520003E-2"/>
    <n v="240.02875961845399"/>
    <m/>
    <n v="-1"/>
    <n v="-1"/>
    <n v="-1"/>
    <n v="-1"/>
    <n v="0"/>
    <m/>
    <m/>
    <s v="Central IRL A"/>
    <n v="-1"/>
    <m/>
    <m/>
    <n v="600"/>
    <x v="0"/>
    <s v="Oak Street Pedway"/>
    <x v="0"/>
    <m/>
    <n v="89.888400301638598"/>
    <n v="0.1946705269"/>
  </r>
  <r>
    <n v="550000"/>
    <n v="830000"/>
    <n v="830000"/>
    <x v="0"/>
    <x v="0"/>
    <s v="IR12-21"/>
    <s v="62-304.520 (7), F.A.C."/>
    <n v="0.56000000000000005"/>
    <n v="0.48"/>
    <s v="Town Melbourne Beach"/>
    <n v="0.28434467392939"/>
    <n v="3692.1473050725899"/>
    <n v="9.1974220037727008"/>
    <n v="1.35248978607176"/>
    <n v="2.6152379606538001"/>
    <n v="0.38457326721341001"/>
    <n v="1049.8424215601599"/>
    <n v="1210"/>
    <s v="Fixed Single Family Units"/>
    <n v="1210"/>
    <s v="Town Melbourne Beach                   Brevard County"/>
    <s v="Town Melbourne Beach"/>
    <m/>
    <m/>
    <m/>
    <n v="0"/>
    <n v="1"/>
    <n v="2.6152379606538001"/>
    <n v="0.38457326721341001"/>
    <n v="1049.8424215601599"/>
    <m/>
    <n v="-1"/>
    <n v="-1"/>
    <n v="-1"/>
    <n v="-1"/>
    <n v="0"/>
    <m/>
    <m/>
    <s v="Central IRL A"/>
    <n v="-1"/>
    <m/>
    <m/>
    <n v="600"/>
    <x v="0"/>
    <s v="Oak Street Pedway"/>
    <x v="0"/>
    <m/>
    <n v="136.75884376315199"/>
    <n v="0.85145370769999995"/>
  </r>
  <r>
    <n v="550000"/>
    <n v="840000"/>
    <n v="840000"/>
    <x v="0"/>
    <x v="0"/>
    <s v="IR12-21"/>
    <s v="62-304.520 (7), F.A.C."/>
    <n v="0.56000000000000005"/>
    <n v="0.48"/>
    <s v="Town Melbourne Beach"/>
    <n v="3.66704061235E-3"/>
    <n v="3679.3310163907099"/>
    <n v="9.1675109106916892"/>
    <n v="1.3481598499176199"/>
    <n v="3.3617634823660002E-2"/>
    <n v="4.9437569215800004E-3"/>
    <n v="13.4922562633837"/>
    <n v="1210"/>
    <s v="Fixed Single Family Units"/>
    <n v="1210"/>
    <s v="Town Melbourne Beach                   Brevard County"/>
    <s v="Town Melbourne Beach"/>
    <m/>
    <m/>
    <m/>
    <n v="0"/>
    <n v="1"/>
    <n v="3.3617634823660002E-2"/>
    <n v="4.9437569215800004E-3"/>
    <n v="120.564378660225"/>
    <m/>
    <n v="-1"/>
    <n v="-1"/>
    <n v="-1"/>
    <n v="-1"/>
    <n v="0"/>
    <m/>
    <m/>
    <s v="Central IRL A"/>
    <n v="-1"/>
    <m/>
    <m/>
    <n v="600"/>
    <x v="0"/>
    <s v="Oak Street Pedway"/>
    <x v="0"/>
    <m/>
    <n v="15.6168865710455"/>
    <n v="9.7781329E-2"/>
  </r>
  <r>
    <n v="550000"/>
    <n v="840000"/>
    <n v="840000"/>
    <x v="0"/>
    <x v="0"/>
    <s v="IR12-21"/>
    <s v="62-304.520 (7), F.A.C."/>
    <n v="0.56000000000000005"/>
    <n v="0.48"/>
    <s v="Town Melbourne Beach"/>
    <n v="2.3898909791419998E-2"/>
    <n v="3679.3310163907099"/>
    <n v="9.1675109106916892"/>
    <n v="1.3481598499176199"/>
    <n v="0.21909351626649001"/>
    <n v="3.2219550637590001E-2"/>
    <n v="87.932000053502705"/>
    <n v="1210"/>
    <s v="Fixed Single Family Units"/>
    <n v="1210"/>
    <s v="Town Melbourne Beach                   Brevard County"/>
    <s v="Town Melbourne Beach"/>
    <m/>
    <m/>
    <m/>
    <n v="0"/>
    <n v="1"/>
    <n v="0.21909351626649001"/>
    <n v="3.2219550637590001E-2"/>
    <n v="921.22095181116697"/>
    <m/>
    <n v="-1"/>
    <n v="-1"/>
    <n v="-1"/>
    <n v="-1"/>
    <n v="0"/>
    <m/>
    <m/>
    <s v="Central IRL A"/>
    <n v="-1"/>
    <m/>
    <m/>
    <n v="600"/>
    <x v="0"/>
    <s v="Oak Street Pedway"/>
    <x v="0"/>
    <m/>
    <n v="63.451084610609399"/>
    <n v="0.74713783600000006"/>
  </r>
  <r>
    <n v="550000"/>
    <n v="840000"/>
    <n v="840000"/>
    <x v="0"/>
    <x v="0"/>
    <s v="IR12-21"/>
    <s v="62-304.520 (7), F.A.C."/>
    <n v="0.56000000000000005"/>
    <n v="0.48"/>
    <s v="Town Melbourne Beach"/>
    <n v="8.1168282796000007E-3"/>
    <n v="3679.3310163907099"/>
    <n v="9.1675109106916892"/>
    <n v="1.3481598499176199"/>
    <n v="7.4411111813459996E-2"/>
    <n v="1.0942781995229999E-2"/>
    <n v="29.864498043856901"/>
    <n v="1210"/>
    <s v="Fixed Single Family Units"/>
    <n v="1210"/>
    <s v="Town Melbourne Beach                   Brevard County"/>
    <s v="Town Melbourne Beach"/>
    <m/>
    <m/>
    <m/>
    <n v="0"/>
    <n v="1"/>
    <n v="7.4411111813459996E-2"/>
    <n v="1.0942781995229999E-2"/>
    <n v="581.08455366518001"/>
    <m/>
    <n v="-1"/>
    <n v="-1"/>
    <n v="-1"/>
    <n v="-1"/>
    <n v="0"/>
    <m/>
    <m/>
    <s v="Central IRL A"/>
    <n v="-1"/>
    <m/>
    <m/>
    <n v="600"/>
    <x v="0"/>
    <s v="Oak Street Pedway"/>
    <x v="0"/>
    <m/>
    <n v="40.507386677423497"/>
    <n v="0.47127701030000002"/>
  </r>
  <r>
    <n v="550000"/>
    <n v="840000"/>
    <n v="840000"/>
    <x v="0"/>
    <x v="0"/>
    <s v="IR12-21"/>
    <s v="62-304.520 (7), F.A.C."/>
    <n v="0.56000000000000005"/>
    <n v="0.48"/>
    <s v="Town Melbourne Beach"/>
    <n v="0.31173838194023001"/>
    <n v="3705.5512839247299"/>
    <n v="10.052043608439901"/>
    <n v="1.75892833720077"/>
    <n v="3.1336078096877"/>
    <n v="0.54832547378778995"/>
    <n v="1155.16256144724"/>
    <n v="1300"/>
    <s v="Residential, High Density"/>
    <n v="1300"/>
    <s v="Town Melbourne Beach                   Brevard County"/>
    <s v="Town Melbourne Beach"/>
    <m/>
    <m/>
    <m/>
    <n v="0"/>
    <n v="1"/>
    <n v="3.1336078096877"/>
    <n v="0.54832547378778995"/>
    <n v="1155.1832829125301"/>
    <m/>
    <n v="-1"/>
    <n v="-1"/>
    <n v="-1"/>
    <n v="-1"/>
    <n v="0"/>
    <m/>
    <m/>
    <s v="Central IRL A"/>
    <n v="-1"/>
    <m/>
    <m/>
    <n v="600"/>
    <x v="0"/>
    <s v="Oak Street Pedway"/>
    <x v="0"/>
    <m/>
    <n v="166.188743896164"/>
    <n v="0.93688830729999995"/>
  </r>
  <r>
    <n v="550000"/>
    <n v="840000"/>
    <n v="840000"/>
    <x v="0"/>
    <x v="0"/>
    <s v="IR12-21"/>
    <s v="62-304.520 (7), F.A.C."/>
    <n v="0.56000000000000005"/>
    <n v="0.48"/>
    <s v="Town Melbourne Beach"/>
    <n v="1.732579605242E-2"/>
    <n v="3705.5512839247299"/>
    <n v="10.052043608439901"/>
    <n v="1.75892833720077"/>
    <n v="0.17415965746991"/>
    <n v="3.0474833641169999E-2"/>
    <n v="64.2016258070814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7415965746991"/>
    <n v="3.0474833641169999E-2"/>
    <n v="64.201625807080404"/>
    <m/>
    <n v="-1"/>
    <n v="-1"/>
    <n v="-1"/>
    <n v="-1"/>
    <n v="0"/>
    <m/>
    <m/>
    <s v="Central IRL A"/>
    <n v="-1"/>
    <m/>
    <m/>
    <n v="600"/>
    <x v="0"/>
    <s v="Oak Street Pedway"/>
    <x v="0"/>
    <m/>
    <n v="34.737979964409597"/>
    <n v="5.20694451E-2"/>
  </r>
  <r>
    <n v="550000"/>
    <n v="840000"/>
    <n v="840000"/>
    <x v="0"/>
    <x v="0"/>
    <s v="IR12-21"/>
    <s v="62-304.520 (7), F.A.C."/>
    <n v="0.56000000000000005"/>
    <n v="0.48"/>
    <s v="Town Melbourne Beach"/>
    <n v="1.242505141121E-2"/>
    <n v="3705.5512839247299"/>
    <n v="10.052043608439901"/>
    <n v="1.75892833720077"/>
    <n v="0.12489715862265"/>
    <n v="2.1854775018360001E-2"/>
    <n v="46.0416652096622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2489715862265"/>
    <n v="2.1854775018360001E-2"/>
    <n v="46.041665209660401"/>
    <m/>
    <n v="-1"/>
    <n v="-1"/>
    <n v="-1"/>
    <n v="-1"/>
    <n v="0"/>
    <m/>
    <m/>
    <s v="Central IRL A"/>
    <n v="-1"/>
    <m/>
    <m/>
    <n v="600"/>
    <x v="0"/>
    <s v="Oak Street Pedway"/>
    <x v="0"/>
    <m/>
    <n v="30.677857743062098"/>
    <n v="3.73411721E-2"/>
  </r>
  <r>
    <n v="550000"/>
    <n v="840000"/>
    <n v="840000"/>
    <x v="0"/>
    <x v="0"/>
    <s v="IR12-21"/>
    <s v="62-304.520 (7), F.A.C."/>
    <n v="0.56000000000000005"/>
    <n v="0.48"/>
    <s v="Town Melbourne Beach"/>
    <n v="8.7671003093300007E-3"/>
    <n v="3705.5512839247299"/>
    <n v="10.052043608439901"/>
    <n v="1.75892833720077"/>
    <n v="8.8127274629010002E-2"/>
    <n v="1.5420701169169999E-2"/>
    <n v="32.486939807556901"/>
    <n v="1300"/>
    <s v="Residential, High Density"/>
    <n v="1300"/>
    <s v="Town Melbourne Beach                   Brevard County"/>
    <s v="Town Melbourne Beach"/>
    <m/>
    <m/>
    <m/>
    <n v="0"/>
    <n v="1"/>
    <n v="8.8127274629010002E-2"/>
    <n v="1.5420701169169999E-2"/>
    <n v="32.486939807557903"/>
    <m/>
    <n v="-1"/>
    <n v="-1"/>
    <n v="-1"/>
    <n v="-1"/>
    <n v="0"/>
    <m/>
    <m/>
    <s v="Central IRL A"/>
    <n v="-1"/>
    <m/>
    <m/>
    <n v="600"/>
    <x v="0"/>
    <s v="Oak Street Pedway"/>
    <x v="0"/>
    <m/>
    <n v="25.531377134364"/>
    <n v="2.63478831E-2"/>
  </r>
  <r>
    <n v="550000"/>
    <n v="840000"/>
    <n v="840000"/>
    <x v="0"/>
    <x v="0"/>
    <s v="IR12-21"/>
    <s v="62-304.520 (7), F.A.C."/>
    <n v="0.56000000000000005"/>
    <n v="0.48"/>
    <s v="Town Melbourne Beach"/>
    <n v="0.14092083331637001"/>
    <n v="3705.5512839247299"/>
    <n v="10.052043608439901"/>
    <n v="1.75892833720077"/>
    <n v="1.4165423618338999"/>
    <n v="0.24786964702212"/>
    <n v="522.18937482724004"/>
    <n v="1210"/>
    <s v="Fixed Single Family Units"/>
    <n v="1210"/>
    <s v="Town Melbourne Beach                   Brevard County"/>
    <s v="Town Melbourne Beach"/>
    <m/>
    <m/>
    <m/>
    <n v="0"/>
    <n v="1"/>
    <n v="1.4165423618338999"/>
    <n v="0.24786964702212"/>
    <n v="587.34389484937697"/>
    <m/>
    <n v="-1"/>
    <n v="-1"/>
    <n v="-1"/>
    <n v="-1"/>
    <n v="0"/>
    <m/>
    <m/>
    <s v="Central IRL A"/>
    <n v="-1"/>
    <m/>
    <m/>
    <n v="600"/>
    <x v="0"/>
    <s v="Oak Street Pedway"/>
    <x v="0"/>
    <m/>
    <n v="96.402653098320798"/>
    <n v="0.47635352380000001"/>
  </r>
  <r>
    <n v="550000"/>
    <n v="840000"/>
    <n v="840000"/>
    <x v="0"/>
    <x v="0"/>
    <s v="IR12-21"/>
    <s v="62-304.520 (7), F.A.C."/>
    <n v="0.56000000000000005"/>
    <n v="0.48"/>
    <s v="Town Melbourne Beach"/>
    <n v="7.3084541720239996E-2"/>
    <n v="3705.5512839247299"/>
    <n v="10.052043608439901"/>
    <n v="1.75892833720077"/>
    <n v="0.73464900047475001"/>
    <n v="0.12855047144307"/>
    <n v="270.81851740650802"/>
    <n v="1210"/>
    <s v="Fixed Single Family Units"/>
    <n v="1210"/>
    <s v="Town Melbourne Beach                   Brevard County"/>
    <s v="Town Melbourne Beach"/>
    <m/>
    <m/>
    <m/>
    <n v="0"/>
    <n v="1"/>
    <n v="0.73464900047475001"/>
    <n v="0.12855047144307"/>
    <n v="270.81851740650802"/>
    <m/>
    <n v="-1"/>
    <n v="-1"/>
    <n v="-1"/>
    <n v="-1"/>
    <n v="0"/>
    <m/>
    <m/>
    <s v="Central IRL A"/>
    <n v="-1"/>
    <m/>
    <m/>
    <n v="600"/>
    <x v="0"/>
    <s v="Oak Street Pedway"/>
    <x v="0"/>
    <m/>
    <n v="83.978202542301005"/>
    <n v="0.21964194440000001"/>
  </r>
  <r>
    <n v="550000"/>
    <n v="840000"/>
    <n v="840000"/>
    <x v="0"/>
    <x v="0"/>
    <s v="IR12-21"/>
    <s v="62-304.520 (7), F.A.C."/>
    <n v="0.56000000000000005"/>
    <n v="0.48"/>
    <s v="Town Melbourne Beach"/>
    <n v="3.5913207494389997E-2"/>
    <n v="3705.5512839247299"/>
    <n v="10.052043608439901"/>
    <n v="1.75892833720077"/>
    <n v="0.36100112785256"/>
    <n v="6.3168758341650005E-2"/>
    <n v="133.078232140696"/>
    <n v="1300"/>
    <s v="Residential, High Density"/>
    <n v="1300"/>
    <s v="Town Melbourne Beach                   Brevard County"/>
    <s v="Town Melbourne Beach"/>
    <m/>
    <m/>
    <m/>
    <n v="0"/>
    <n v="1"/>
    <n v="0.36100112785256"/>
    <n v="6.3168758341650005E-2"/>
    <n v="133.078232140696"/>
    <m/>
    <n v="-1"/>
    <n v="-1"/>
    <n v="-1"/>
    <n v="-1"/>
    <n v="0"/>
    <m/>
    <m/>
    <s v="Central IRL A"/>
    <n v="-1"/>
    <m/>
    <m/>
    <n v="600"/>
    <x v="0"/>
    <s v="Oak Street Pedway"/>
    <x v="0"/>
    <m/>
    <n v="51.164842638632599"/>
    <n v="0.10793043970000001"/>
  </r>
  <r>
    <n v="550000"/>
    <n v="850000"/>
    <n v="850000"/>
    <x v="0"/>
    <x v="0"/>
    <s v="IR12-21"/>
    <s v="62-304.520 (7), F.A.C."/>
    <n v="0.56000000000000005"/>
    <n v="0.48"/>
    <s v="Town Melbourne Beach"/>
    <n v="7.5274395706099997E-3"/>
    <n v="3688.3279290197502"/>
    <n v="9.1885121504077993"/>
    <n v="1.3512001366986199"/>
    <n v="6.9165969956060003E-2"/>
    <n v="1.01710773768E-2"/>
    <n v="27.7636656023113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9165969956060003E-2"/>
    <n v="1.01710773768E-2"/>
    <n v="27.763665602310699"/>
    <m/>
    <n v="-1"/>
    <n v="-1"/>
    <n v="-1"/>
    <n v="-1"/>
    <n v="0"/>
    <m/>
    <m/>
    <s v="Central IRL A"/>
    <n v="-1"/>
    <m/>
    <m/>
    <n v="600"/>
    <x v="0"/>
    <s v="Oak Street Pedway"/>
    <x v="0"/>
    <m/>
    <n v="30.109793202819699"/>
    <n v="2.25171659E-2"/>
  </r>
  <r>
    <n v="550000"/>
    <n v="850000"/>
    <n v="850000"/>
    <x v="0"/>
    <x v="0"/>
    <s v="IR12-21"/>
    <s v="62-304.520 (7), F.A.C."/>
    <n v="0.56000000000000005"/>
    <n v="0.48"/>
    <s v="Town Melbourne Beach"/>
    <n v="6.5684724844399999E-3"/>
    <n v="3688.3279290197502"/>
    <n v="9.1885121504077993"/>
    <n v="1.3512001366986199"/>
    <n v="6.0354489232900002E-2"/>
    <n v="8.87532091887E-3"/>
    <n v="24.226680515361501"/>
    <n v="1210"/>
    <s v="Fixed Single Family Units"/>
    <n v="1210"/>
    <s v="Town Melbourne Beach                   Brevard County"/>
    <s v="Town Melbourne Beach"/>
    <m/>
    <m/>
    <m/>
    <n v="0"/>
    <n v="1"/>
    <n v="6.0354489232900002E-2"/>
    <n v="8.87532091887E-3"/>
    <n v="24.226680515362499"/>
    <m/>
    <n v="-1"/>
    <n v="-1"/>
    <n v="-1"/>
    <n v="-1"/>
    <n v="0"/>
    <m/>
    <m/>
    <s v="Central IRL A"/>
    <n v="-1"/>
    <m/>
    <m/>
    <n v="600"/>
    <x v="0"/>
    <s v="Oak Street Pedway"/>
    <x v="0"/>
    <m/>
    <n v="55.487352060314997"/>
    <n v="1.9648564899999998E-2"/>
  </r>
  <r>
    <n v="550000"/>
    <n v="850000"/>
    <n v="850000"/>
    <x v="0"/>
    <x v="0"/>
    <s v="IR12-21"/>
    <s v="62-304.520 (7), F.A.C."/>
    <n v="0.56000000000000005"/>
    <n v="0.48"/>
    <s v="Town Melbourne Beach"/>
    <n v="0.15359924103257"/>
    <n v="3688.3279290197502"/>
    <n v="9.1885121504077993"/>
    <n v="1.3512001366986199"/>
    <n v="1.4113484925212201"/>
    <n v="0.20754331548001001"/>
    <n v="566.52437057667998"/>
    <n v="1210"/>
    <s v="Fixed Single Family Units"/>
    <n v="1210"/>
    <s v="Town Melbourne Beach                   Brevard County"/>
    <s v="Town Melbourne Beach"/>
    <m/>
    <m/>
    <m/>
    <n v="0"/>
    <n v="1"/>
    <n v="1.4113484925212201"/>
    <n v="0.20754331548001001"/>
    <n v="566.52437057667998"/>
    <m/>
    <n v="-1"/>
    <n v="-1"/>
    <n v="-1"/>
    <n v="-1"/>
    <n v="0"/>
    <m/>
    <m/>
    <s v="Central IRL A"/>
    <n v="-1"/>
    <m/>
    <m/>
    <n v="600"/>
    <x v="0"/>
    <s v="Oak Street Pedway"/>
    <x v="0"/>
    <m/>
    <n v="100.013362231503"/>
    <n v="0.45946826489999998"/>
  </r>
  <r>
    <n v="550000"/>
    <n v="850000"/>
    <n v="850000"/>
    <x v="0"/>
    <x v="0"/>
    <s v="IR12-21"/>
    <s v="62-304.520 (7), F.A.C."/>
    <n v="0.56000000000000005"/>
    <n v="0.48"/>
    <s v="Town Melbourne Beach"/>
    <n v="6.1988243765700004E-3"/>
    <n v="3688.3279290197502"/>
    <n v="9.1885121504077993"/>
    <n v="1.3512001366986199"/>
    <n v="5.6957973102419998E-2"/>
    <n v="8.3758523450000004E-3"/>
    <n v="22.8632970752174"/>
    <n v="1210"/>
    <s v="Fixed Single Family Units"/>
    <n v="1210"/>
    <s v="Town Melbourne Beach                   Brevard County"/>
    <s v="Town Melbourne Beach"/>
    <m/>
    <m/>
    <m/>
    <n v="0"/>
    <n v="1"/>
    <n v="5.6957973102419998E-2"/>
    <n v="8.3758523450000004E-3"/>
    <n v="22.863297075218799"/>
    <m/>
    <n v="-1"/>
    <n v="-1"/>
    <n v="-1"/>
    <n v="-1"/>
    <n v="0"/>
    <m/>
    <m/>
    <s v="Central IRL A"/>
    <n v="-1"/>
    <m/>
    <m/>
    <n v="600"/>
    <x v="0"/>
    <s v="Oak Street Pedway"/>
    <x v="0"/>
    <m/>
    <n v="21.605198050819201"/>
    <n v="1.8542820000000002E-2"/>
  </r>
  <r>
    <n v="550000"/>
    <n v="850000"/>
    <n v="850000"/>
    <x v="0"/>
    <x v="0"/>
    <s v="IR12-21"/>
    <s v="62-304.520 (7), F.A.C."/>
    <n v="0.56000000000000005"/>
    <n v="0.48"/>
    <s v="Town Melbourne Beach"/>
    <n v="3.2476201144E-3"/>
    <n v="3688.3279290197502"/>
    <n v="9.1885121504077993"/>
    <n v="1.3512001366986199"/>
    <n v="2.9840796881119999E-2"/>
    <n v="4.38818474253E-3"/>
    <n v="11.9782879708099"/>
    <n v="1210"/>
    <s v="Fixed Single Family Units"/>
    <n v="1210"/>
    <s v="Town Melbourne Beach                   Brevard County"/>
    <s v="Town Melbourne Beach"/>
    <m/>
    <m/>
    <m/>
    <n v="0"/>
    <n v="1"/>
    <n v="2.9840796881119999E-2"/>
    <n v="4.38818474253E-3"/>
    <n v="11.978287970811699"/>
    <m/>
    <n v="-1"/>
    <n v="-1"/>
    <n v="-1"/>
    <n v="-1"/>
    <n v="0"/>
    <m/>
    <m/>
    <s v="Central IRL A"/>
    <n v="-1"/>
    <m/>
    <m/>
    <n v="600"/>
    <x v="0"/>
    <s v="Oak Street Pedway"/>
    <x v="0"/>
    <m/>
    <n v="47.639230687397799"/>
    <n v="9.7147510000000006E-3"/>
  </r>
  <r>
    <n v="550000"/>
    <n v="850000"/>
    <n v="850000"/>
    <x v="0"/>
    <x v="0"/>
    <s v="IR12-21"/>
    <s v="62-304.520 (7), F.A.C."/>
    <n v="0.56000000000000005"/>
    <n v="0.48"/>
    <s v="Town Melbourne Beach"/>
    <n v="0.13206482058826999"/>
    <n v="3688.3279290197502"/>
    <n v="9.1885121504077993"/>
    <n v="1.3512001366986199"/>
    <n v="1.2134792086168"/>
    <n v="0.17844600363195001"/>
    <n v="487.09836621672099"/>
    <n v="1210"/>
    <s v="Fixed Single Family Units"/>
    <n v="1210"/>
    <s v="Town Melbourne Beach                   Brevard County"/>
    <s v="Town Melbourne Beach"/>
    <m/>
    <m/>
    <m/>
    <n v="0"/>
    <n v="1"/>
    <n v="1.2134792086168"/>
    <n v="0.17844600363195001"/>
    <n v="487.09836621672099"/>
    <m/>
    <n v="-1"/>
    <n v="-1"/>
    <n v="-1"/>
    <n v="-1"/>
    <n v="0"/>
    <m/>
    <m/>
    <s v="Central IRL A"/>
    <n v="-1"/>
    <m/>
    <m/>
    <n v="600"/>
    <x v="0"/>
    <s v="Oak Street Pedway"/>
    <x v="0"/>
    <m/>
    <n v="92.481318816081099"/>
    <n v="0.39505139189999999"/>
  </r>
  <r>
    <n v="550000"/>
    <n v="850000"/>
    <n v="850000"/>
    <x v="0"/>
    <x v="0"/>
    <s v="IR12-21"/>
    <s v="62-304.520 (7), F.A.C."/>
    <n v="0.56000000000000005"/>
    <n v="0.48"/>
    <s v="Town Melbourne Beach"/>
    <n v="0.13060543712941"/>
    <n v="3688.3279290197502"/>
    <n v="9.1885121504077993"/>
    <n v="1.3512001366986199"/>
    <n v="1.2000696459729201"/>
    <n v="0.17647408450284"/>
    <n v="481.71568144624399"/>
    <n v="1210"/>
    <s v="Fixed Single Family Units"/>
    <n v="1210"/>
    <s v="Town Melbourne Beach                   Brevard County"/>
    <s v="Town Melbourne Beach"/>
    <m/>
    <m/>
    <m/>
    <n v="0"/>
    <n v="1"/>
    <n v="1.2000696459729201"/>
    <n v="0.17647408450284"/>
    <n v="481.71568144624399"/>
    <m/>
    <n v="-1"/>
    <n v="-1"/>
    <n v="-1"/>
    <n v="-1"/>
    <n v="0"/>
    <m/>
    <m/>
    <s v="Central IRL A"/>
    <n v="-1"/>
    <m/>
    <m/>
    <n v="600"/>
    <x v="0"/>
    <s v="Oak Street Pedway"/>
    <x v="0"/>
    <m/>
    <n v="91.970317171498706"/>
    <n v="0.39068587300000002"/>
  </r>
  <r>
    <n v="550000"/>
    <n v="850000"/>
    <n v="850000"/>
    <x v="0"/>
    <x v="0"/>
    <s v="IR12-21"/>
    <s v="62-304.520 (7), F.A.C."/>
    <n v="0.56000000000000005"/>
    <n v="0.48"/>
    <s v="Town Melbourne Beach"/>
    <n v="2.1647656624410001E-2"/>
    <n v="3688.3279290197502"/>
    <n v="9.1885121504077993"/>
    <n v="1.3512001366986199"/>
    <n v="0.19890975592133001"/>
    <n v="2.925031659012E-2"/>
    <n v="79.843656525674106"/>
    <n v="1210"/>
    <s v="Fixed Single Family Units"/>
    <n v="1210"/>
    <s v="Town Melbourne Beach                   Brevard County"/>
    <s v="Town Melbourne Beach"/>
    <m/>
    <m/>
    <m/>
    <n v="0"/>
    <n v="1"/>
    <n v="0.19890975592133001"/>
    <n v="2.925031659012E-2"/>
    <n v="79.843656525675996"/>
    <m/>
    <n v="-1"/>
    <n v="-1"/>
    <n v="-1"/>
    <n v="-1"/>
    <n v="0"/>
    <m/>
    <m/>
    <s v="Central IRL A"/>
    <n v="-1"/>
    <m/>
    <m/>
    <n v="600"/>
    <x v="0"/>
    <s v="Oak Street Pedway"/>
    <x v="0"/>
    <m/>
    <n v="65.731861323021405"/>
    <n v="6.4755601400000001E-2"/>
  </r>
  <r>
    <n v="550000"/>
    <n v="850000"/>
    <n v="850000"/>
    <x v="0"/>
    <x v="0"/>
    <s v="IR12-21"/>
    <s v="62-304.520 (7), F.A.C."/>
    <n v="0.56000000000000005"/>
    <n v="0.48"/>
    <s v="Town Melbourne Beach"/>
    <n v="0.15630394186225"/>
    <n v="3688.3279290197502"/>
    <n v="9.1885121504077993"/>
    <n v="1.3512001366986199"/>
    <n v="1.43620066895799"/>
    <n v="0.21119790761081"/>
    <n v="576.50019418644604"/>
    <n v="1210"/>
    <s v="Fixed Single Family Units"/>
    <n v="1210"/>
    <s v="Town Melbourne Beach                   Brevard County"/>
    <s v="Town Melbourne Beach"/>
    <m/>
    <m/>
    <m/>
    <n v="0"/>
    <n v="1"/>
    <n v="1.43620066895799"/>
    <n v="0.21119790761081"/>
    <n v="576.50019418644604"/>
    <m/>
    <n v="-1"/>
    <n v="-1"/>
    <n v="-1"/>
    <n v="-1"/>
    <n v="0"/>
    <m/>
    <m/>
    <s v="Central IRL A"/>
    <n v="-1"/>
    <m/>
    <m/>
    <n v="600"/>
    <x v="0"/>
    <s v="Oak Street Pedway"/>
    <x v="0"/>
    <m/>
    <n v="100.900382174372"/>
    <n v="0.46755895720000001"/>
  </r>
  <r>
    <n v="550000"/>
    <n v="860000"/>
    <n v="860000"/>
    <x v="0"/>
    <x v="0"/>
    <s v="IR12-21"/>
    <s v="62-304.520 (7), F.A.C."/>
    <n v="0.56000000000000005"/>
    <n v="0.48"/>
    <s v="Town Melbourne Beach"/>
    <n v="7.8801029865019995E-2"/>
    <n v="3682.59813779868"/>
    <n v="9.17514595045885"/>
    <n v="1.34926546715079"/>
    <n v="0.72301095005805005"/>
    <n v="0.10632350837279"/>
    <n v="290.19252583755201"/>
    <n v="1210"/>
    <s v="Fixed Single Family Units"/>
    <n v="1210"/>
    <s v="Town Melbourne Beach                   Brevard County"/>
    <s v="Town Melbourne Beach"/>
    <m/>
    <m/>
    <m/>
    <n v="0"/>
    <n v="1"/>
    <n v="0.72301095005805005"/>
    <n v="0.10632350837279"/>
    <n v="480.993427851371"/>
    <m/>
    <n v="-1"/>
    <n v="-1"/>
    <n v="-1"/>
    <n v="-1"/>
    <n v="0"/>
    <m/>
    <m/>
    <s v="Central IRL A"/>
    <n v="-1"/>
    <m/>
    <m/>
    <n v="600"/>
    <x v="0"/>
    <s v="Oak Street Pedway"/>
    <x v="0"/>
    <m/>
    <n v="74.657607817019198"/>
    <n v="0.39010010369999998"/>
  </r>
  <r>
    <n v="550000"/>
    <n v="860000"/>
    <n v="860000"/>
    <x v="0"/>
    <x v="0"/>
    <s v="IR12-21"/>
    <s v="62-304.520 (7), F.A.C."/>
    <n v="0.56000000000000005"/>
    <n v="0.48"/>
    <s v="Town Melbourne Beach"/>
    <n v="0.10556256710426"/>
    <n v="3682.59813779868"/>
    <n v="9.17514595045885"/>
    <n v="1.34926546715079"/>
    <n v="0.96855196008668998"/>
    <n v="0.14243192641756"/>
    <n v="388.744513039396"/>
    <n v="1210"/>
    <s v="Fixed Single Family Units"/>
    <n v="1210"/>
    <s v="Town Melbourne Beach                   Brevard County"/>
    <s v="Town Melbourne Beach"/>
    <m/>
    <m/>
    <m/>
    <n v="0"/>
    <n v="1"/>
    <n v="0.96855196008668998"/>
    <n v="0.14243192641756"/>
    <n v="797.83848109579105"/>
    <m/>
    <n v="-1"/>
    <n v="-1"/>
    <n v="-1"/>
    <n v="-1"/>
    <n v="0"/>
    <m/>
    <m/>
    <s v="Central IRL A"/>
    <n v="-1"/>
    <m/>
    <m/>
    <n v="600"/>
    <x v="0"/>
    <s v="Oak Street Pedway"/>
    <x v="0"/>
    <m/>
    <n v="89.451141565249998"/>
    <n v="0.64707094980000002"/>
  </r>
  <r>
    <n v="550000"/>
    <n v="860000"/>
    <n v="860000"/>
    <x v="0"/>
    <x v="0"/>
    <s v="IR12-21"/>
    <s v="62-304.520 (7), F.A.C."/>
    <n v="0.56000000000000005"/>
    <n v="0.48"/>
    <s v="Town Melbourne Beach"/>
    <n v="3.9091312266099996E-3"/>
    <n v="3682.59813779868"/>
    <n v="9.17514595045885"/>
    <n v="1.34926546715079"/>
    <n v="3.5866849543649999E-2"/>
    <n v="5.27445577062E-3"/>
    <n v="14.3957593755283"/>
    <n v="1210"/>
    <s v="Fixed Single Family Units"/>
    <n v="1210"/>
    <s v="Town Melbourne Beach                   Brevard County"/>
    <s v="Town Melbourne Beach"/>
    <m/>
    <m/>
    <m/>
    <n v="0"/>
    <n v="1"/>
    <n v="3.5866849543649999E-2"/>
    <n v="5.27445577062E-3"/>
    <n v="29.6662718987114"/>
    <m/>
    <n v="-1"/>
    <n v="-1"/>
    <n v="-1"/>
    <n v="-1"/>
    <n v="0"/>
    <m/>
    <m/>
    <s v="Central IRL A"/>
    <n v="-1"/>
    <m/>
    <m/>
    <n v="600"/>
    <x v="0"/>
    <s v="Oak Street Pedway"/>
    <x v="0"/>
    <m/>
    <n v="26.012089876589499"/>
    <n v="2.4060236700000001E-2"/>
  </r>
  <r>
    <n v="550000"/>
    <n v="860000"/>
    <n v="860000"/>
    <x v="0"/>
    <x v="0"/>
    <s v="IR12-21"/>
    <s v="62-304.520 (7), F.A.C."/>
    <n v="0.56000000000000005"/>
    <n v="0.48"/>
    <s v="Town Melbourne Beach"/>
    <n v="1.94944772459E-3"/>
    <n v="3682.59813779868"/>
    <n v="9.17514595045885"/>
    <n v="1.34926546715079"/>
    <n v="1.7886467395909999E-2"/>
    <n v="2.6303224948000001E-3"/>
    <n v="7.1790325603146901"/>
    <n v="1210"/>
    <s v="Fixed Single Family Units"/>
    <n v="1210"/>
    <s v="Town Melbourne Beach                   Brevard County"/>
    <s v="Town Melbourne Beach"/>
    <m/>
    <m/>
    <m/>
    <n v="0"/>
    <n v="1"/>
    <n v="1.7886467395909999E-2"/>
    <n v="2.6303224948000001E-3"/>
    <n v="329.23392620638202"/>
    <m/>
    <n v="-1"/>
    <n v="-1"/>
    <n v="-1"/>
    <n v="-1"/>
    <n v="0"/>
    <m/>
    <m/>
    <s v="Central IRL A"/>
    <n v="-1"/>
    <m/>
    <m/>
    <n v="600"/>
    <x v="0"/>
    <s v="Oak Street Pedway"/>
    <x v="0"/>
    <m/>
    <n v="21.941729542272299"/>
    <n v="0.26701859379999998"/>
  </r>
  <r>
    <n v="550000"/>
    <n v="860000"/>
    <n v="860000"/>
    <x v="0"/>
    <x v="0"/>
    <s v="IR12-21"/>
    <s v="62-304.520 (7), F.A.C."/>
    <n v="0.56000000000000005"/>
    <n v="0.48"/>
    <s v="Town Melbourne Beach"/>
    <n v="3.0602873180000001E-4"/>
    <n v="3682.59813779868"/>
    <n v="9.17514595045885"/>
    <n v="1.34926546715079"/>
    <n v="2.8078582793000001E-3"/>
    <n v="4.1291399977000002E-4"/>
    <n v="1.12698083784325"/>
    <n v="1210"/>
    <s v="Fixed Single Family Units"/>
    <n v="1210"/>
    <s v="Town Melbourne Beach                   Brevard County"/>
    <s v="Town Melbourne Beach"/>
    <m/>
    <m/>
    <m/>
    <n v="0"/>
    <n v="1"/>
    <n v="2.8078582793000001E-3"/>
    <n v="4.1291399977000002E-4"/>
    <n v="865.315478626507"/>
    <m/>
    <n v="-1"/>
    <n v="-1"/>
    <n v="-1"/>
    <n v="-1"/>
    <n v="0"/>
    <m/>
    <m/>
    <s v="Central IRL A"/>
    <n v="-1"/>
    <m/>
    <m/>
    <n v="600"/>
    <x v="0"/>
    <s v="Oak Street Pedway"/>
    <x v="0"/>
    <m/>
    <n v="12.3090085806296"/>
    <n v="0.70179681959999995"/>
  </r>
  <r>
    <n v="550000"/>
    <n v="860000"/>
    <n v="860000"/>
    <x v="0"/>
    <x v="0"/>
    <s v="IR12-21"/>
    <s v="62-304.520 (7), F.A.C."/>
    <n v="0.56000000000000005"/>
    <n v="0.48"/>
    <s v="Town Melbourne Beach"/>
    <n v="2.0907804102409999E-2"/>
    <n v="3697.3813855888002"/>
    <n v="9.2096594654569905"/>
    <n v="1.3542620814797801"/>
    <n v="0.19255375595372001"/>
    <n v="2.8314646302899999E-2"/>
    <n v="77.3041257018064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9255375595372001"/>
    <n v="2.8314646302899999E-2"/>
    <n v="957.37235618627199"/>
    <m/>
    <n v="-1"/>
    <n v="-1"/>
    <n v="-1"/>
    <n v="-1"/>
    <n v="0"/>
    <m/>
    <m/>
    <s v="Central IRL A"/>
    <n v="-1"/>
    <m/>
    <m/>
    <n v="600"/>
    <x v="0"/>
    <s v="Oak Street Pedway"/>
    <x v="0"/>
    <m/>
    <n v="37.257353931106699"/>
    <n v="0.77645770979999995"/>
  </r>
  <r>
    <n v="550000"/>
    <n v="860000"/>
    <n v="860000"/>
    <x v="0"/>
    <x v="0"/>
    <s v="IR12-21"/>
    <s v="62-304.520 (7), F.A.C."/>
    <n v="0.56000000000000005"/>
    <n v="0.48"/>
    <s v="Town Melbourne Beach"/>
    <n v="0.10071448387329"/>
    <n v="3697.3813855888002"/>
    <n v="9.2096594654569905"/>
    <n v="1.3542620814797801"/>
    <n v="0.92754609971227997"/>
    <n v="0.13639380656540001"/>
    <n v="372.37985793229399"/>
    <n v="1210"/>
    <s v="Fixed Single Family Units"/>
    <n v="1210"/>
    <s v="Town Melbourne Beach                   Brevard County"/>
    <s v="Town Melbourne Beach"/>
    <m/>
    <m/>
    <m/>
    <n v="0"/>
    <n v="1"/>
    <n v="0.92754609971227997"/>
    <n v="0.13639380656540001"/>
    <n v="921.39810922410504"/>
    <m/>
    <n v="-1"/>
    <n v="-1"/>
    <n v="-1"/>
    <n v="-1"/>
    <n v="0"/>
    <m/>
    <m/>
    <s v="Central IRL A"/>
    <n v="-1"/>
    <m/>
    <m/>
    <n v="600"/>
    <x v="0"/>
    <s v="Oak Street Pedway"/>
    <x v="0"/>
    <m/>
    <n v="102.287197419981"/>
    <n v="0.74728151600000003"/>
  </r>
  <r>
    <n v="550000"/>
    <n v="860000"/>
    <n v="860000"/>
    <x v="0"/>
    <x v="0"/>
    <s v="IR12-21"/>
    <s v="62-304.520 (7), F.A.C."/>
    <n v="0.56000000000000005"/>
    <n v="0.48"/>
    <s v="Town Melbourne Beach"/>
    <n v="4.6795868371269998E-2"/>
    <n v="3682.59813779868"/>
    <n v="9.17514595045885"/>
    <n v="1.34926546715079"/>
    <n v="0.42935892218491001"/>
    <n v="6.3140049198689999E-2"/>
    <n v="172.33037772072899"/>
    <n v="1210"/>
    <s v="Fixed Single Family Units"/>
    <n v="1210"/>
    <s v="Town Melbourne Beach                   Brevard County"/>
    <s v="Town Melbourne Beach"/>
    <m/>
    <m/>
    <m/>
    <n v="0"/>
    <n v="1"/>
    <n v="0.42935892218491001"/>
    <n v="6.3140049198689999E-2"/>
    <n v="172.33037772072799"/>
    <m/>
    <n v="-1"/>
    <n v="-1"/>
    <n v="-1"/>
    <n v="-1"/>
    <n v="0"/>
    <m/>
    <m/>
    <s v="Central IRL A"/>
    <n v="-1"/>
    <m/>
    <m/>
    <n v="600"/>
    <x v="0"/>
    <s v="Oak Street Pedway"/>
    <x v="0"/>
    <m/>
    <n v="56.862551674162802"/>
    <n v="0.13976510759999999"/>
  </r>
  <r>
    <n v="550000"/>
    <n v="860000"/>
    <n v="860000"/>
    <x v="0"/>
    <x v="0"/>
    <s v="IR12-21"/>
    <s v="62-304.520 (7), F.A.C."/>
    <n v="0.56000000000000005"/>
    <n v="0.48"/>
    <s v="Town Melbourne Beach"/>
    <n v="0.17803253955180001"/>
    <n v="3682.59813779868"/>
    <n v="9.17514595045885"/>
    <n v="1.34926546715079"/>
    <n v="1.6334745343186501"/>
    <n v="0.24021315764640999"/>
    <n v="655.62229862105096"/>
    <n v="1210"/>
    <s v="Fixed Single Family Units"/>
    <n v="1210"/>
    <s v="Town Melbourne Beach                   Brevard County"/>
    <s v="Town Melbourne Beach"/>
    <m/>
    <m/>
    <m/>
    <n v="0"/>
    <n v="1"/>
    <n v="1.6334745343186501"/>
    <n v="0.24021315764640999"/>
    <n v="655.62229862105096"/>
    <m/>
    <n v="-1"/>
    <n v="-1"/>
    <n v="-1"/>
    <n v="-1"/>
    <n v="0"/>
    <m/>
    <m/>
    <s v="Central IRL A"/>
    <n v="-1"/>
    <m/>
    <m/>
    <n v="600"/>
    <x v="0"/>
    <s v="Oak Street Pedway"/>
    <x v="0"/>
    <m/>
    <n v="109.3485593809"/>
    <n v="0.5317293582"/>
  </r>
  <r>
    <n v="550000"/>
    <n v="860000"/>
    <n v="860000"/>
    <x v="0"/>
    <x v="0"/>
    <s v="IR12-21"/>
    <s v="62-304.520 (7), F.A.C."/>
    <n v="0.56000000000000005"/>
    <n v="0.48"/>
    <s v="Town Melbourne Beach"/>
    <n v="0.13306304742344"/>
    <n v="3682.59813779868"/>
    <n v="9.17514595045885"/>
    <n v="1.34926546715079"/>
    <n v="1.2208728807229201"/>
    <n v="0.17953737484230001"/>
    <n v="490.01773065139201"/>
    <n v="1210"/>
    <s v="Fixed Single Family Units"/>
    <n v="1210"/>
    <s v="Town Melbourne Beach                   Brevard County"/>
    <s v="Town Melbourne Beach"/>
    <m/>
    <m/>
    <m/>
    <n v="0"/>
    <n v="1"/>
    <n v="1.2208728807229201"/>
    <n v="0.17953737484230001"/>
    <n v="490.01773065139201"/>
    <m/>
    <n v="-1"/>
    <n v="-1"/>
    <n v="-1"/>
    <n v="-1"/>
    <n v="0"/>
    <m/>
    <m/>
    <s v="Central IRL A"/>
    <n v="-1"/>
    <m/>
    <m/>
    <n v="600"/>
    <x v="0"/>
    <s v="Oak Street Pedway"/>
    <x v="0"/>
    <m/>
    <n v="97.573473778121794"/>
    <n v="0.39741908409999999"/>
  </r>
  <r>
    <n v="550000"/>
    <n v="860000"/>
    <n v="860000"/>
    <x v="0"/>
    <x v="0"/>
    <s v="IR12-21"/>
    <s v="62-304.520 (7), F.A.C."/>
    <n v="0.56000000000000005"/>
    <n v="0.48"/>
    <s v="Town Melbourne Beach"/>
    <n v="8.5609830532279996E-2"/>
    <n v="3682.59813779868"/>
    <n v="9.17514595045885"/>
    <n v="1.34926546715079"/>
    <n v="0.78548268992770998"/>
    <n v="0.11551038798582999"/>
    <n v="315.266602495435"/>
    <n v="1210"/>
    <s v="Fixed Single Family Units"/>
    <n v="1210"/>
    <s v="Town Melbourne Beach                   Brevard County"/>
    <s v="Town Melbourne Beach"/>
    <m/>
    <m/>
    <m/>
    <n v="0"/>
    <n v="1"/>
    <n v="0.78548268992770998"/>
    <n v="0.11551038798582999"/>
    <n v="315.26660249543602"/>
    <m/>
    <n v="-1"/>
    <n v="-1"/>
    <n v="-1"/>
    <n v="-1"/>
    <n v="0"/>
    <m/>
    <m/>
    <s v="Central IRL A"/>
    <n v="-1"/>
    <m/>
    <m/>
    <n v="600"/>
    <x v="0"/>
    <s v="Oak Street Pedway"/>
    <x v="0"/>
    <m/>
    <n v="83.836840053622495"/>
    <n v="0.25569067519999999"/>
  </r>
  <r>
    <n v="550000"/>
    <n v="860000"/>
    <n v="860000"/>
    <x v="0"/>
    <x v="0"/>
    <s v="IR12-21"/>
    <s v="62-304.520 (7), F.A.C."/>
    <n v="0.56000000000000005"/>
    <n v="0.48"/>
    <s v="Town Melbourne Beach"/>
    <n v="4.7552646450599997E-3"/>
    <n v="3682.59813779868"/>
    <n v="9.17514595045885"/>
    <n v="1.34926546715079"/>
    <n v="4.3630247151510003E-2"/>
    <n v="6.41611437274E-3"/>
    <n v="17.511728726648901"/>
    <n v="1210"/>
    <s v="Fixed Single Family Units"/>
    <n v="1210"/>
    <s v="Town Melbourne Beach                   Brevard County"/>
    <s v="Town Melbourne Beach"/>
    <m/>
    <m/>
    <m/>
    <n v="0"/>
    <n v="1"/>
    <n v="4.3630247151510003E-2"/>
    <n v="6.41611437274E-3"/>
    <n v="17.5117287266484"/>
    <m/>
    <n v="-1"/>
    <n v="-1"/>
    <n v="-1"/>
    <n v="-1"/>
    <n v="0"/>
    <m/>
    <m/>
    <s v="Central IRL A"/>
    <n v="-1"/>
    <m/>
    <m/>
    <n v="600"/>
    <x v="0"/>
    <s v="Oak Street Pedway"/>
    <x v="0"/>
    <m/>
    <n v="26.720921589387299"/>
    <n v="1.4202537499999999E-2"/>
  </r>
  <r>
    <n v="550000"/>
    <n v="860000"/>
    <n v="860000"/>
    <x v="0"/>
    <x v="0"/>
    <s v="IR12-21"/>
    <s v="62-304.520 (7), F.A.C."/>
    <n v="0.56000000000000005"/>
    <n v="0.48"/>
    <s v="Town Melbourne Beach"/>
    <n v="9.6744900745769996E-2"/>
    <n v="3682.59813779868"/>
    <n v="9.17514595045885"/>
    <n v="1.34926546715079"/>
    <n v="0.88764858430508997"/>
    <n v="0.13053455369919001"/>
    <n v="356.27259132789101"/>
    <n v="1210"/>
    <s v="Fixed Single Family Units"/>
    <n v="1210"/>
    <s v="Town Melbourne Beach                   Brevard County"/>
    <s v="Town Melbourne Beach"/>
    <m/>
    <m/>
    <m/>
    <n v="0"/>
    <n v="1"/>
    <n v="0.88764858430508997"/>
    <n v="0.13053455369919001"/>
    <n v="356.27259132788998"/>
    <m/>
    <n v="-1"/>
    <n v="-1"/>
    <n v="-1"/>
    <n v="-1"/>
    <n v="0"/>
    <m/>
    <m/>
    <s v="Central IRL A"/>
    <n v="-1"/>
    <m/>
    <m/>
    <n v="600"/>
    <x v="0"/>
    <s v="Oak Street Pedway"/>
    <x v="0"/>
    <m/>
    <n v="79.679630204590097"/>
    <n v="0.28894776259999999"/>
  </r>
  <r>
    <n v="550000"/>
    <n v="860000"/>
    <n v="860000"/>
    <x v="0"/>
    <x v="0"/>
    <s v="IR12-21"/>
    <s v="62-304.520 (7), F.A.C."/>
    <n v="0.56000000000000005"/>
    <n v="0.48"/>
    <s v="Town Melbourne Beach"/>
    <n v="7.2762002421280003E-2"/>
    <n v="3682.59813779868"/>
    <n v="9.17514595045885"/>
    <n v="1.34926546715079"/>
    <n v="0.66760199186295999"/>
    <n v="9.8175257187780002E-2"/>
    <n v="267.95321461914199"/>
    <n v="1210"/>
    <s v="Fixed Single Family Units"/>
    <n v="1210"/>
    <s v="Town Melbourne Beach                   Brevard County"/>
    <s v="Town Melbourne Beach"/>
    <m/>
    <m/>
    <m/>
    <n v="0"/>
    <n v="1"/>
    <n v="0.66760199186295999"/>
    <n v="9.8175257187780002E-2"/>
    <n v="267.95321461914"/>
    <m/>
    <n v="-1"/>
    <n v="-1"/>
    <n v="-1"/>
    <n v="-1"/>
    <n v="0"/>
    <m/>
    <m/>
    <s v="Central IRL A"/>
    <n v="-1"/>
    <m/>
    <m/>
    <n v="600"/>
    <x v="0"/>
    <s v="Oak Street Pedway"/>
    <x v="0"/>
    <m/>
    <n v="68.741392369949395"/>
    <n v="0.2173180978"/>
  </r>
  <r>
    <n v="550000"/>
    <n v="860000"/>
    <n v="860000"/>
    <x v="0"/>
    <x v="0"/>
    <s v="IR12-21"/>
    <s v="62-304.520 (7), F.A.C."/>
    <n v="0.56000000000000005"/>
    <n v="0.48"/>
    <s v="Town Melbourne Beach"/>
    <n v="2.95510712489E-3"/>
    <n v="3691.0556527353601"/>
    <n v="9.4184085202826804"/>
    <n v="1.4612208191693301"/>
    <n v="2.7832406123450001E-2"/>
    <n v="4.3180640537699997E-3"/>
    <n v="10.9074648577785"/>
    <n v="1210"/>
    <s v="Fixed Single Family Units"/>
    <n v="1210"/>
    <s v="Town Melbourne Beach                   Brevard County"/>
    <s v="Town Melbourne Beach"/>
    <m/>
    <m/>
    <m/>
    <n v="0"/>
    <n v="1"/>
    <n v="2.7832406123450001E-2"/>
    <n v="4.3180640537699997E-3"/>
    <n v="92.209910858103797"/>
    <m/>
    <n v="-1"/>
    <n v="-1"/>
    <n v="-1"/>
    <n v="-1"/>
    <n v="0"/>
    <m/>
    <m/>
    <s v="Central IRL A"/>
    <n v="-1"/>
    <m/>
    <m/>
    <n v="600"/>
    <x v="0"/>
    <s v="Oak Street Pedway"/>
    <x v="0"/>
    <m/>
    <n v="14.743403438763"/>
    <n v="7.4785004799999999E-2"/>
  </r>
  <r>
    <n v="550000"/>
    <n v="860000"/>
    <n v="860000"/>
    <x v="0"/>
    <x v="0"/>
    <s v="IR12-21"/>
    <s v="62-304.520 (7), F.A.C."/>
    <n v="0.56000000000000005"/>
    <n v="0.48"/>
    <s v="Town Melbourne Beach"/>
    <n v="1.625443821763E-2"/>
    <n v="3691.0556527353601"/>
    <n v="9.4184085202826804"/>
    <n v="1.4612208191693301"/>
    <n v="0.15309093940134"/>
    <n v="2.37513235275E-2"/>
    <n v="59.996036065224601"/>
    <n v="1210"/>
    <s v="Fixed Single Family Units"/>
    <n v="1210"/>
    <s v="Town Melbourne Beach                   Brevard County"/>
    <s v="Town Melbourne Beach"/>
    <m/>
    <m/>
    <m/>
    <n v="0"/>
    <n v="1"/>
    <n v="0.15309093940134"/>
    <n v="2.37513235275E-2"/>
    <n v="439.81051238653902"/>
    <m/>
    <n v="-1"/>
    <n v="-1"/>
    <n v="-1"/>
    <n v="-1"/>
    <n v="0"/>
    <m/>
    <m/>
    <s v="Central IRL A"/>
    <n v="-1"/>
    <m/>
    <m/>
    <n v="600"/>
    <x v="0"/>
    <s v="Oak Street Pedway"/>
    <x v="0"/>
    <m/>
    <n v="51.395709372976299"/>
    <n v="0.3566995234"/>
  </r>
  <r>
    <n v="550000"/>
    <n v="860000"/>
    <n v="860000"/>
    <x v="0"/>
    <x v="0"/>
    <s v="IR12-21"/>
    <s v="62-304.520 (7), F.A.C."/>
    <n v="0.56000000000000005"/>
    <n v="0.48"/>
    <s v="Town Melbourne Beach"/>
    <n v="1.7842227138900001E-2"/>
    <n v="3691.0556527353601"/>
    <n v="9.4184085202826804"/>
    <n v="1.4612208191693301"/>
    <n v="0.16804538410591999"/>
    <n v="2.6071433755719998E-2"/>
    <n v="65.856653338458301"/>
    <n v="1210"/>
    <s v="Fixed Single Family Units"/>
    <n v="1210"/>
    <s v="Town Melbourne Beach                   Brevard County"/>
    <s v="Town Melbourne Beach"/>
    <m/>
    <m/>
    <m/>
    <n v="0"/>
    <n v="1"/>
    <n v="0.16804538410591999"/>
    <n v="2.6071433755719998E-2"/>
    <n v="440.59677128401898"/>
    <m/>
    <n v="-1"/>
    <n v="-1"/>
    <n v="-1"/>
    <n v="-1"/>
    <n v="0"/>
    <m/>
    <m/>
    <s v="Central IRL A"/>
    <n v="-1"/>
    <m/>
    <m/>
    <n v="600"/>
    <x v="0"/>
    <s v="Oak Street Pedway"/>
    <x v="0"/>
    <m/>
    <n v="50.624372698014596"/>
    <n v="0.35733720299999999"/>
  </r>
  <r>
    <n v="550000"/>
    <n v="860000"/>
    <n v="860000"/>
    <x v="0"/>
    <x v="0"/>
    <s v="IR12-21"/>
    <s v="62-304.520 (7), F.A.C."/>
    <n v="0.56000000000000005"/>
    <n v="0.48"/>
    <s v="Town Melbourne Beach"/>
    <n v="0.17125000735956"/>
    <n v="3682.59813697555"/>
    <n v="9.1751459484080495"/>
    <n v="1.3492654668492099"/>
    <n v="1.5712438111899201"/>
    <n v="0.23106172112792001"/>
    <n v="630.644958059369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712438111899201"/>
    <n v="0.23106172112792001"/>
    <n v="630.64495805936997"/>
    <m/>
    <n v="-1"/>
    <n v="-1"/>
    <n v="-1"/>
    <n v="-1"/>
    <n v="0"/>
    <m/>
    <m/>
    <s v="Central IRL A"/>
    <n v="-1"/>
    <m/>
    <m/>
    <n v="600"/>
    <x v="0"/>
    <s v="Oak Street Pedway"/>
    <x v="0"/>
    <m/>
    <n v="127.817397756001"/>
    <n v="0.51147198540000005"/>
  </r>
  <r>
    <n v="550000"/>
    <n v="860000"/>
    <n v="860000"/>
    <x v="0"/>
    <x v="0"/>
    <s v="IR12-21"/>
    <s v="62-304.520 (7), F.A.C."/>
    <n v="0.56000000000000005"/>
    <n v="0.48"/>
    <s v="Town Melbourne Beach"/>
    <n v="7.9933946323320001E-2"/>
    <n v="3682.59813697555"/>
    <n v="9.1751459484080495"/>
    <n v="1.3492654668492099"/>
    <n v="0.73340562374869001"/>
    <n v="0.10785211340303"/>
    <n v="294.36460181136903"/>
    <n v="1210"/>
    <s v="Fixed Single Family Units"/>
    <n v="1210"/>
    <s v="Town Melbourne Beach                   Brevard County"/>
    <s v="Town Melbourne Beach"/>
    <m/>
    <m/>
    <m/>
    <n v="0"/>
    <n v="1"/>
    <n v="0.73340562374869001"/>
    <n v="0.10785211340303"/>
    <n v="378.79000812749302"/>
    <m/>
    <n v="-1"/>
    <n v="-1"/>
    <n v="-1"/>
    <n v="-1"/>
    <n v="0"/>
    <m/>
    <m/>
    <s v="Central IRL A"/>
    <n v="-1"/>
    <m/>
    <m/>
    <n v="600"/>
    <x v="0"/>
    <s v="Oak Street Pedway"/>
    <x v="0"/>
    <m/>
    <n v="71.965006426291296"/>
    <n v="0.30721006340000001"/>
  </r>
  <r>
    <n v="550000"/>
    <n v="860000"/>
    <n v="860000"/>
    <x v="0"/>
    <x v="0"/>
    <s v="IR12-21"/>
    <s v="62-304.520 (7), F.A.C."/>
    <n v="0.56000000000000005"/>
    <n v="0.48"/>
    <s v="Town Melbourne Beach"/>
    <n v="0.14043105563517999"/>
    <n v="3682.59813697555"/>
    <n v="9.1751459484080495"/>
    <n v="1.3492654668492099"/>
    <n v="1.2884754311418301"/>
    <n v="0.18947877384173001"/>
    <n v="517.151143855643"/>
    <n v="1210"/>
    <s v="Fixed Single Family Units"/>
    <n v="1210"/>
    <s v="Town Melbourne Beach                   Brevard County"/>
    <s v="Town Melbourne Beach"/>
    <m/>
    <m/>
    <m/>
    <n v="0"/>
    <n v="1"/>
    <n v="1.2884754311418301"/>
    <n v="0.18947877384173001"/>
    <n v="685.45036899683203"/>
    <m/>
    <n v="-1"/>
    <n v="-1"/>
    <n v="-1"/>
    <n v="-1"/>
    <n v="0"/>
    <m/>
    <m/>
    <s v="Central IRL A"/>
    <n v="-1"/>
    <m/>
    <m/>
    <n v="600"/>
    <x v="0"/>
    <s v="Oak Street Pedway"/>
    <x v="0"/>
    <m/>
    <n v="100.16296172467"/>
    <n v="0.55592081829999995"/>
  </r>
  <r>
    <n v="550000"/>
    <n v="860000"/>
    <n v="860000"/>
    <x v="0"/>
    <x v="0"/>
    <s v="IR12-21"/>
    <s v="62-304.520 (7), F.A.C."/>
    <n v="0.56000000000000005"/>
    <n v="0.48"/>
    <s v="Town Melbourne Beach"/>
    <n v="3.1348793006329999E-2"/>
    <n v="3682.59813697555"/>
    <n v="9.1751459484080495"/>
    <n v="1.3492654668492099"/>
    <n v="0.28762975113956002"/>
    <n v="4.2297843830850002E-2"/>
    <n v="115.44500672156499"/>
    <n v="1210"/>
    <s v="Fixed Single Family Units"/>
    <n v="1210"/>
    <s v="Town Melbourne Beach                   Brevard County"/>
    <s v="Town Melbourne Beach"/>
    <m/>
    <m/>
    <m/>
    <n v="0"/>
    <n v="1"/>
    <n v="0.28762975113956002"/>
    <n v="4.2297843830850002E-2"/>
    <n v="115.445006721564"/>
    <m/>
    <n v="-1"/>
    <n v="-1"/>
    <n v="-1"/>
    <n v="-1"/>
    <n v="0"/>
    <m/>
    <m/>
    <s v="Central IRL A"/>
    <n v="-1"/>
    <m/>
    <m/>
    <n v="600"/>
    <x v="0"/>
    <s v="Oak Street Pedway"/>
    <x v="0"/>
    <m/>
    <n v="45.298388037446102"/>
    <n v="9.3629364699999995E-2"/>
  </r>
  <r>
    <n v="550000"/>
    <n v="860000"/>
    <n v="860000"/>
    <x v="0"/>
    <x v="0"/>
    <s v="IR12-21"/>
    <s v="62-304.520 (7), F.A.C."/>
    <n v="0.56000000000000005"/>
    <n v="0.48"/>
    <s v="Town Melbourne Beach"/>
    <n v="7.8088580262969998E-2"/>
    <n v="3682.59813697555"/>
    <n v="9.1751459484080495"/>
    <n v="1.3492654668492099"/>
    <n v="0.71647412081674"/>
    <n v="0.10536222470411"/>
    <n v="287.56886019548699"/>
    <n v="1210"/>
    <s v="Fixed Single Family Units"/>
    <n v="1210"/>
    <s v="Town Melbourne Beach                   Brevard County"/>
    <s v="Town Melbourne Beach"/>
    <m/>
    <m/>
    <m/>
    <n v="0"/>
    <n v="1"/>
    <n v="0.71647412081674"/>
    <n v="0.10536222470411"/>
    <n v="311.28587591341199"/>
    <m/>
    <n v="-1"/>
    <n v="-1"/>
    <n v="-1"/>
    <n v="-1"/>
    <n v="0"/>
    <m/>
    <m/>
    <s v="Central IRL A"/>
    <n v="-1"/>
    <m/>
    <m/>
    <n v="600"/>
    <x v="0"/>
    <s v="Oak Street Pedway"/>
    <x v="0"/>
    <m/>
    <n v="75.415683165428305"/>
    <n v="0.25246218650000002"/>
  </r>
  <r>
    <n v="550000"/>
    <n v="860000"/>
    <n v="860000"/>
    <x v="0"/>
    <x v="0"/>
    <s v="IR12-21"/>
    <s v="62-304.520 (7), F.A.C."/>
    <n v="0.56000000000000005"/>
    <n v="0.48"/>
    <s v="Town Melbourne Beach"/>
    <n v="1.514585103391E-2"/>
    <n v="3682.59813697555"/>
    <n v="9.1751459484080495"/>
    <n v="1.3492654668492099"/>
    <n v="0.13896539374896999"/>
    <n v="2.0435773766090001E-2"/>
    <n v="55.776082800386298"/>
    <n v="1210"/>
    <s v="Fixed Single Family Units"/>
    <n v="1210"/>
    <s v="Town Melbourne Beach                   Brevard County"/>
    <s v="Town Melbourne Beach"/>
    <m/>
    <m/>
    <m/>
    <n v="0"/>
    <n v="1"/>
    <n v="0.13896539374896999"/>
    <n v="2.0435773766090001E-2"/>
    <n v="153.35832549612201"/>
    <m/>
    <n v="-1"/>
    <n v="-1"/>
    <n v="-1"/>
    <n v="-1"/>
    <n v="0"/>
    <m/>
    <m/>
    <s v="Central IRL A"/>
    <n v="-1"/>
    <m/>
    <m/>
    <n v="600"/>
    <x v="0"/>
    <s v="Oak Street Pedway"/>
    <x v="0"/>
    <m/>
    <n v="37.322597863305504"/>
    <n v="0.12437820400000001"/>
  </r>
  <r>
    <n v="550000"/>
    <n v="870000"/>
    <n v="870000"/>
    <x v="0"/>
    <x v="0"/>
    <s v="IR12-21"/>
    <s v="62-304.520 (7), F.A.C."/>
    <n v="0.56000000000000005"/>
    <n v="0.48"/>
    <s v="Town Melbourne Beach"/>
    <n v="0.16592876740747001"/>
    <n v="3675.09193173822"/>
    <n v="9.1748998317773793"/>
    <n v="1.35516941839256"/>
    <n v="1.5223798201738299"/>
    <n v="0.22486159122217"/>
    <n v="609.803474342465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223798201738299"/>
    <n v="0.22486159122217"/>
    <n v="609.80347434246505"/>
    <m/>
    <n v="-1"/>
    <n v="-1"/>
    <n v="-1"/>
    <n v="-1"/>
    <n v="0"/>
    <m/>
    <m/>
    <s v="Central IRL A"/>
    <n v="-1"/>
    <m/>
    <m/>
    <n v="600"/>
    <x v="0"/>
    <s v="Oak Street Pedway"/>
    <x v="0"/>
    <m/>
    <n v="128.433485674617"/>
    <n v="0.49456891670000003"/>
  </r>
  <r>
    <n v="550000"/>
    <n v="870000"/>
    <n v="870000"/>
    <x v="0"/>
    <x v="0"/>
    <s v="IR12-21"/>
    <s v="62-304.520 (7), F.A.C."/>
    <n v="0.56000000000000005"/>
    <n v="0.48"/>
    <s v="Town Melbourne Beach"/>
    <n v="7.4891222076700001E-3"/>
    <n v="3675.09193173822"/>
    <n v="9.1748998317773793"/>
    <n v="1.35516941839256"/>
    <n v="6.871194608332E-2"/>
    <n v="1.014902938644E-2"/>
    <n v="27.523212601213199"/>
    <n v="1300"/>
    <s v="Residential, High Density"/>
    <n v="1300"/>
    <s v="Town Melbourne Beach                   Brevard County"/>
    <s v="Town Melbourne Beach"/>
    <m/>
    <m/>
    <m/>
    <n v="0"/>
    <n v="1"/>
    <n v="6.871194608332E-2"/>
    <n v="1.014902938644E-2"/>
    <n v="27.5232126012137"/>
    <m/>
    <n v="-1"/>
    <n v="-1"/>
    <n v="-1"/>
    <n v="-1"/>
    <n v="0"/>
    <m/>
    <m/>
    <s v="Central IRL A"/>
    <n v="-1"/>
    <m/>
    <m/>
    <n v="600"/>
    <x v="0"/>
    <s v="Oak Street Pedway"/>
    <x v="0"/>
    <m/>
    <n v="22.743180382136298"/>
    <n v="2.2322151299999999E-2"/>
  </r>
  <r>
    <n v="550000"/>
    <n v="870000"/>
    <n v="870000"/>
    <x v="0"/>
    <x v="0"/>
    <s v="IR12-21"/>
    <s v="62-304.520 (7), F.A.C."/>
    <n v="0.56000000000000005"/>
    <n v="0.48"/>
    <s v="Town Melbourne Beach"/>
    <n v="1.106203755965E-2"/>
    <n v="3675.09193173822"/>
    <n v="9.1748998317773793"/>
    <n v="1.35516941839256"/>
    <n v="0.10149308654519"/>
    <n v="1.499093500595E-2"/>
    <n v="40.654004984073197"/>
    <n v="1210"/>
    <s v="Fixed Single Family Units"/>
    <n v="1210"/>
    <s v="Town Melbourne Beach                   Brevard County"/>
    <s v="Town Melbourne Beach"/>
    <m/>
    <m/>
    <m/>
    <n v="0"/>
    <n v="1"/>
    <n v="0.10149308654519"/>
    <n v="1.499093500595E-2"/>
    <n v="50.898042429924303"/>
    <m/>
    <n v="-1"/>
    <n v="-1"/>
    <n v="-1"/>
    <n v="-1"/>
    <n v="0"/>
    <m/>
    <m/>
    <s v="Central IRL A"/>
    <n v="-1"/>
    <m/>
    <m/>
    <n v="600"/>
    <x v="0"/>
    <s v="Oak Street Pedway"/>
    <x v="0"/>
    <m/>
    <n v="46.207855911269597"/>
    <n v="4.1279839800000002E-2"/>
  </r>
  <r>
    <n v="550000"/>
    <n v="870000"/>
    <n v="870000"/>
    <x v="0"/>
    <x v="0"/>
    <s v="IR12-21"/>
    <s v="62-304.520 (7), F.A.C."/>
    <n v="0.56000000000000005"/>
    <n v="0.48"/>
    <s v="Town Melbourne Beach"/>
    <n v="0.14259167154793001"/>
    <n v="3675.09193173822"/>
    <n v="9.1748998317773793"/>
    <n v="1.35516941839256"/>
    <n v="1.3082643032980299"/>
    <n v="0.19323587259923999"/>
    <n v="524.03750163889299"/>
    <n v="1210"/>
    <s v="Fixed Single Family Units"/>
    <n v="1210"/>
    <s v="Town Melbourne Beach                   Brevard County"/>
    <s v="Town Melbourne Beach"/>
    <m/>
    <m/>
    <m/>
    <n v="0"/>
    <n v="1"/>
    <n v="1.3082643032980299"/>
    <n v="0.19323587259923999"/>
    <n v="683.20478768277303"/>
    <m/>
    <n v="-1"/>
    <n v="-1"/>
    <n v="-1"/>
    <n v="-1"/>
    <n v="0"/>
    <m/>
    <m/>
    <s v="Central IRL A"/>
    <n v="-1"/>
    <m/>
    <m/>
    <n v="600"/>
    <x v="0"/>
    <s v="Oak Street Pedway"/>
    <x v="0"/>
    <m/>
    <n v="97.651855927054399"/>
    <n v="0.55409958449999996"/>
  </r>
  <r>
    <n v="550000"/>
    <n v="870000"/>
    <n v="870000"/>
    <x v="0"/>
    <x v="0"/>
    <s v="IR12-21"/>
    <s v="62-304.520 (7), F.A.C."/>
    <n v="0.56000000000000005"/>
    <n v="0.48"/>
    <s v="Town Melbourne Beach"/>
    <n v="8.8822620989410003E-2"/>
    <n v="3675.09193173822"/>
    <n v="9.1748998317773793"/>
    <n v="1.35516941839256"/>
    <n v="0.81493865037377"/>
    <n v="0.12036969962632001"/>
    <n v="326.43129775402599"/>
    <n v="1210"/>
    <s v="Fixed Single Family Units"/>
    <n v="1210"/>
    <s v="Town Melbourne Beach                   Brevard County"/>
    <s v="Town Melbourne Beach"/>
    <m/>
    <m/>
    <m/>
    <n v="0"/>
    <n v="1"/>
    <n v="0.81493865037377"/>
    <n v="0.12036969962632001"/>
    <n v="449.40802518170801"/>
    <m/>
    <n v="-1"/>
    <n v="-1"/>
    <n v="-1"/>
    <n v="-1"/>
    <n v="0"/>
    <m/>
    <m/>
    <s v="Central IRL A"/>
    <n v="-1"/>
    <m/>
    <m/>
    <n v="600"/>
    <x v="0"/>
    <s v="Oak Street Pedway"/>
    <x v="0"/>
    <m/>
    <n v="75.868208963140603"/>
    <n v="0.36448339429999999"/>
  </r>
  <r>
    <n v="550000"/>
    <n v="870000"/>
    <n v="870000"/>
    <x v="0"/>
    <x v="0"/>
    <s v="IR12-21"/>
    <s v="62-304.520 (7), F.A.C."/>
    <n v="0.56000000000000005"/>
    <n v="0.48"/>
    <s v="Town Melbourne Beach"/>
    <n v="5.0248414827860001E-2"/>
    <n v="3675.09193173822"/>
    <n v="9.1748998317773793"/>
    <n v="1.35516941839256"/>
    <n v="0.46102417275126001"/>
    <n v="6.809511509742E-2"/>
    <n v="184.66754391652501"/>
    <n v="1210"/>
    <s v="Fixed Single Family Units"/>
    <n v="1210"/>
    <s v="Town Melbourne Beach                   Brevard County"/>
    <s v="Town Melbourne Beach"/>
    <m/>
    <m/>
    <m/>
    <n v="0"/>
    <n v="1"/>
    <n v="0.46102417275126001"/>
    <n v="6.809511509742E-2"/>
    <n v="184.66754391652401"/>
    <m/>
    <n v="-1"/>
    <n v="-1"/>
    <n v="-1"/>
    <n v="-1"/>
    <n v="0"/>
    <m/>
    <m/>
    <s v="Central IRL A"/>
    <n v="-1"/>
    <m/>
    <m/>
    <n v="600"/>
    <x v="0"/>
    <s v="Oak Street Pedway"/>
    <x v="0"/>
    <m/>
    <n v="61.690776362221399"/>
    <n v="0.1497709196"/>
  </r>
  <r>
    <n v="550000"/>
    <n v="870000"/>
    <n v="870000"/>
    <x v="0"/>
    <x v="0"/>
    <s v="IR12-21"/>
    <s v="62-304.520 (7), F.A.C."/>
    <n v="0.56000000000000005"/>
    <n v="0.48"/>
    <s v="Town Melbourne Beach"/>
    <n v="6.8607810486530002E-2"/>
    <n v="3675.09193173822"/>
    <n v="9.1748998317773793"/>
    <n v="1.35516941839256"/>
    <n v="0.62946978889156002"/>
    <n v="9.2975206634230007E-2"/>
    <n v="252.140010773304"/>
    <n v="1210"/>
    <s v="Fixed Single Family Units"/>
    <n v="1210"/>
    <s v="Town Melbourne Beach                   Brevard County"/>
    <s v="Town Melbourne Beach"/>
    <m/>
    <m/>
    <m/>
    <n v="0"/>
    <n v="1"/>
    <n v="0.62946978889156002"/>
    <n v="9.2975206634230007E-2"/>
    <n v="252.140010773303"/>
    <m/>
    <n v="-1"/>
    <n v="-1"/>
    <n v="-1"/>
    <n v="-1"/>
    <n v="0"/>
    <m/>
    <m/>
    <s v="Central IRL A"/>
    <n v="-1"/>
    <m/>
    <m/>
    <n v="600"/>
    <x v="0"/>
    <s v="Oak Street Pedway"/>
    <x v="0"/>
    <m/>
    <n v="75.047050386042699"/>
    <n v="0.204493115"/>
  </r>
  <r>
    <n v="550000"/>
    <n v="870000"/>
    <n v="870000"/>
    <x v="0"/>
    <x v="0"/>
    <s v="IR12-21"/>
    <s v="62-304.520 (7), F.A.C."/>
    <n v="0.56000000000000005"/>
    <n v="0.48"/>
    <s v="Town Melbourne Beach"/>
    <n v="3.4536246621E-3"/>
    <n v="3675.09193173822"/>
    <n v="9.1748998317773793"/>
    <n v="1.35516941839256"/>
    <n v="3.1686660331379998E-2"/>
    <n v="4.6802465246899997E-3"/>
    <n v="12.692388130961501"/>
    <n v="1210"/>
    <s v="Fixed Single Family Units"/>
    <n v="1210"/>
    <s v="Town Melbourne Beach                   Brevard County"/>
    <s v="Town Melbourne Beach"/>
    <m/>
    <m/>
    <m/>
    <n v="0"/>
    <n v="1"/>
    <n v="3.1686660331379998E-2"/>
    <n v="4.6802465246899997E-3"/>
    <n v="12.692388130961801"/>
    <m/>
    <n v="-1"/>
    <n v="-1"/>
    <n v="-1"/>
    <n v="-1"/>
    <n v="0"/>
    <m/>
    <m/>
    <s v="Central IRL A"/>
    <n v="-1"/>
    <m/>
    <m/>
    <n v="600"/>
    <x v="0"/>
    <s v="Oak Street Pedway"/>
    <x v="0"/>
    <m/>
    <n v="23.646116754148998"/>
    <n v="1.0293907600000001E-2"/>
  </r>
  <r>
    <n v="550000"/>
    <n v="870000"/>
    <n v="870000"/>
    <x v="0"/>
    <x v="0"/>
    <s v="IR12-21"/>
    <s v="62-304.520 (7), F.A.C."/>
    <n v="0.56000000000000005"/>
    <n v="0.48"/>
    <s v="Town Melbourne Beach"/>
    <n v="7.2710995630299998E-3"/>
    <n v="3688.3279295693601"/>
    <n v="9.1885121517769992"/>
    <n v="1.35120013689996"/>
    <n v="6.6810586691690002E-2"/>
    <n v="9.82471072498E-3"/>
    <n v="26.818199597006799"/>
    <n v="1210"/>
    <s v="Fixed Single Family Units"/>
    <n v="1210"/>
    <s v="Town Melbourne Beach                   Brevard County"/>
    <s v="Town Melbourne Beach"/>
    <m/>
    <m/>
    <m/>
    <n v="0"/>
    <n v="1"/>
    <n v="6.6810586691690002E-2"/>
    <n v="9.82471072498E-3"/>
    <n v="26.818199597004998"/>
    <m/>
    <n v="-1"/>
    <n v="-1"/>
    <n v="-1"/>
    <n v="-1"/>
    <n v="0"/>
    <m/>
    <m/>
    <s v="Central IRL A"/>
    <n v="-1"/>
    <m/>
    <m/>
    <n v="600"/>
    <x v="0"/>
    <s v="Oak Street Pedway"/>
    <x v="0"/>
    <m/>
    <n v="33.277798129326797"/>
    <n v="2.1750364599999999E-2"/>
  </r>
  <r>
    <n v="550000"/>
    <n v="870000"/>
    <n v="870000"/>
    <x v="0"/>
    <x v="0"/>
    <s v="IR12-21"/>
    <s v="62-304.520 (7), F.A.C."/>
    <n v="0.56000000000000005"/>
    <n v="0.48"/>
    <s v="Town Melbourne Beach"/>
    <n v="1.0927313300119999E-2"/>
    <n v="3688.3279295693601"/>
    <n v="9.1885121517769992"/>
    <n v="1.35120013689996"/>
    <n v="0.10040575104443999"/>
    <n v="1.476498722707E-2"/>
    <n v="40.303514839994698"/>
    <n v="1210"/>
    <s v="Fixed Single Family Units"/>
    <n v="1210"/>
    <s v="Town Melbourne Beach                   Brevard County"/>
    <s v="Town Melbourne Beach"/>
    <m/>
    <m/>
    <m/>
    <n v="0"/>
    <n v="1"/>
    <n v="0.10040575104443999"/>
    <n v="1.476498722707E-2"/>
    <n v="40.303514839996502"/>
    <m/>
    <n v="-1"/>
    <n v="-1"/>
    <n v="-1"/>
    <n v="-1"/>
    <n v="0"/>
    <m/>
    <m/>
    <s v="Central IRL A"/>
    <n v="-1"/>
    <m/>
    <m/>
    <n v="600"/>
    <x v="0"/>
    <s v="Oak Street Pedway"/>
    <x v="0"/>
    <m/>
    <n v="63.8446768461544"/>
    <n v="3.2687359999999999E-2"/>
  </r>
  <r>
    <n v="550000"/>
    <n v="870000"/>
    <n v="870000"/>
    <x v="0"/>
    <x v="0"/>
    <s v="IR12-21"/>
    <s v="62-304.520 (7), F.A.C."/>
    <n v="0.56000000000000005"/>
    <n v="0.48"/>
    <s v="Town Melbourne Beach"/>
    <n v="0.17774072423876"/>
    <n v="3688.3279295693601"/>
    <n v="9.1885121517769992"/>
    <n v="1.35120013689996"/>
    <n v="1.6331728045334899"/>
    <n v="0.24016329092411001"/>
    <n v="655.566077431704"/>
    <n v="1210"/>
    <s v="Fixed Single Family Units"/>
    <n v="1210"/>
    <s v="Town Melbourne Beach                   Brevard County"/>
    <s v="Town Melbourne Beach"/>
    <m/>
    <m/>
    <m/>
    <n v="0"/>
    <n v="1"/>
    <n v="1.6331728045334899"/>
    <n v="0.24016329092411001"/>
    <n v="655.566077431704"/>
    <m/>
    <n v="-1"/>
    <n v="-1"/>
    <n v="-1"/>
    <n v="-1"/>
    <n v="0"/>
    <m/>
    <m/>
    <s v="Central IRL A"/>
    <n v="-1"/>
    <m/>
    <m/>
    <n v="600"/>
    <x v="0"/>
    <s v="Oak Street Pedway"/>
    <x v="0"/>
    <m/>
    <n v="108.08696387107599"/>
    <n v="0.53168376110000004"/>
  </r>
  <r>
    <n v="550000"/>
    <n v="870000"/>
    <n v="870000"/>
    <x v="0"/>
    <x v="0"/>
    <s v="IR12-21"/>
    <s v="62-304.520 (7), F.A.C."/>
    <n v="0.56000000000000005"/>
    <n v="0.48"/>
    <s v="Town Melbourne Beach"/>
    <n v="0.170535042054"/>
    <n v="3688.3279295693601"/>
    <n v="9.1885121517769992"/>
    <n v="1.35120013689996"/>
    <n v="1.5669633062170001"/>
    <n v="0.23042697216960001"/>
    <n v="628.98915857806105"/>
    <n v="1210"/>
    <s v="Fixed Single Family Units"/>
    <n v="1210"/>
    <s v="Town Melbourne Beach                   Brevard County"/>
    <s v="Town Melbourne Beach"/>
    <m/>
    <m/>
    <m/>
    <n v="0"/>
    <n v="1"/>
    <n v="1.5669633062170001"/>
    <n v="0.23042697216960001"/>
    <n v="628.98915857806105"/>
    <m/>
    <n v="-1"/>
    <n v="-1"/>
    <n v="-1"/>
    <n v="-1"/>
    <n v="0"/>
    <m/>
    <m/>
    <s v="Central IRL A"/>
    <n v="-1"/>
    <m/>
    <m/>
    <n v="600"/>
    <x v="0"/>
    <s v="Oak Street Pedway"/>
    <x v="0"/>
    <m/>
    <n v="106.108205658736"/>
    <n v="0.51012908239999999"/>
  </r>
  <r>
    <n v="550000"/>
    <n v="870000"/>
    <n v="870000"/>
    <x v="0"/>
    <x v="0"/>
    <s v="IR12-21"/>
    <s v="62-304.520 (7), F.A.C."/>
    <n v="0.56000000000000005"/>
    <n v="0.48"/>
    <s v="Town Melbourne Beach"/>
    <n v="1.07493173934E-2"/>
    <n v="3688.3279295693601"/>
    <n v="9.1885121517769992"/>
    <n v="1.35120013689996"/>
    <n v="9.8770233492609993E-2"/>
    <n v="1.4524479133550001E-2"/>
    <n v="39.647007565901298"/>
    <n v="1210"/>
    <s v="Fixed Single Family Units"/>
    <n v="1210"/>
    <s v="Town Melbourne Beach                   Brevard County"/>
    <s v="Town Melbourne Beach"/>
    <m/>
    <m/>
    <m/>
    <n v="0"/>
    <n v="1"/>
    <n v="9.8770233492609993E-2"/>
    <n v="1.4524479133550001E-2"/>
    <n v="39.647007565900601"/>
    <m/>
    <n v="-1"/>
    <n v="-1"/>
    <n v="-1"/>
    <n v="-1"/>
    <n v="0"/>
    <m/>
    <m/>
    <s v="Central IRL A"/>
    <n v="-1"/>
    <m/>
    <m/>
    <n v="600"/>
    <x v="0"/>
    <s v="Oak Street Pedway"/>
    <x v="0"/>
    <m/>
    <n v="58.7366253311965"/>
    <n v="3.2154912899999999E-2"/>
  </r>
  <r>
    <n v="550000"/>
    <n v="870000"/>
    <n v="870000"/>
    <x v="0"/>
    <x v="0"/>
    <s v="IR12-21"/>
    <s v="62-304.520 (7), F.A.C."/>
    <n v="0.56000000000000005"/>
    <n v="0.48"/>
    <s v="Town Melbourne Beach"/>
    <n v="9.3155075829999996E-3"/>
    <n v="3688.3279295693601"/>
    <n v="9.1885121517769992"/>
    <n v="1.35120013689996"/>
    <n v="8.5595654626379997E-2"/>
    <n v="1.258711512144E-2"/>
    <n v="34.358646796501397"/>
    <n v="1210"/>
    <s v="Fixed Single Family Units"/>
    <n v="1210"/>
    <s v="Town Melbourne Beach                   Brevard County"/>
    <s v="Town Melbourne Beach"/>
    <m/>
    <m/>
    <m/>
    <n v="0"/>
    <n v="1"/>
    <n v="8.5595654626379997E-2"/>
    <n v="1.258711512144E-2"/>
    <n v="34.358646796501098"/>
    <m/>
    <n v="-1"/>
    <n v="-1"/>
    <n v="-1"/>
    <n v="-1"/>
    <n v="0"/>
    <m/>
    <m/>
    <s v="Central IRL A"/>
    <n v="-1"/>
    <m/>
    <m/>
    <n v="600"/>
    <x v="0"/>
    <s v="Oak Street Pedway"/>
    <x v="0"/>
    <m/>
    <n v="42.930046731297999"/>
    <n v="2.78658936E-2"/>
  </r>
  <r>
    <n v="550000"/>
    <n v="870000"/>
    <n v="870000"/>
    <x v="0"/>
    <x v="0"/>
    <s v="IR12-21"/>
    <s v="62-304.520 (7), F.A.C."/>
    <n v="0.56000000000000005"/>
    <n v="0.48"/>
    <s v="Town Melbourne Beach"/>
    <n v="0.11479110439657"/>
    <n v="3688.3279295693601"/>
    <n v="9.1885121517769992"/>
    <n v="1.35120013689996"/>
    <n v="1.0547594576638399"/>
    <n v="0.15510575597555001"/>
    <n v="423.38723641200301"/>
    <n v="1210"/>
    <s v="Fixed Single Family Units"/>
    <n v="1210"/>
    <s v="Town Melbourne Beach                   Brevard County"/>
    <s v="Town Melbourne Beach"/>
    <m/>
    <m/>
    <m/>
    <n v="0"/>
    <n v="1"/>
    <n v="1.0547594576638399"/>
    <n v="0.15510575597555001"/>
    <n v="423.38723641200301"/>
    <m/>
    <n v="-1"/>
    <n v="-1"/>
    <n v="-1"/>
    <n v="-1"/>
    <n v="0"/>
    <m/>
    <m/>
    <s v="Central IRL A"/>
    <n v="-1"/>
    <m/>
    <m/>
    <n v="600"/>
    <x v="0"/>
    <s v="Oak Street Pedway"/>
    <x v="0"/>
    <m/>
    <n v="86.575137387550299"/>
    <n v="0.34337975380000002"/>
  </r>
  <r>
    <n v="550000"/>
    <n v="870000"/>
    <n v="870000"/>
    <x v="0"/>
    <x v="0"/>
    <s v="IR12-21"/>
    <s v="62-304.520 (7), F.A.C."/>
    <n v="0.56000000000000005"/>
    <n v="0.48"/>
    <s v="Town Melbourne Beach"/>
    <n v="0.11430871660345999"/>
    <n v="3688.3279295693601"/>
    <n v="9.1885121517769992"/>
    <n v="1.35120013689996"/>
    <n v="1.05032703156493"/>
    <n v="0.15445395352345001"/>
    <n v="421.60803204177398"/>
    <n v="1210"/>
    <s v="Fixed Single Family Units"/>
    <n v="1210"/>
    <s v="Town Melbourne Beach                   Brevard County"/>
    <s v="Town Melbourne Beach"/>
    <m/>
    <m/>
    <m/>
    <n v="0"/>
    <n v="1"/>
    <n v="1.05032703156493"/>
    <n v="0.15445395352345001"/>
    <n v="421.60803204177398"/>
    <m/>
    <n v="-1"/>
    <n v="-1"/>
    <n v="-1"/>
    <n v="-1"/>
    <n v="0"/>
    <m/>
    <m/>
    <s v="Central IRL A"/>
    <n v="-1"/>
    <m/>
    <m/>
    <n v="600"/>
    <x v="0"/>
    <s v="Oak Street Pedway"/>
    <x v="0"/>
    <m/>
    <n v="86.280784524635095"/>
    <n v="0.34193676560000003"/>
  </r>
  <r>
    <n v="550000"/>
    <n v="870000"/>
    <n v="870000"/>
    <x v="0"/>
    <x v="0"/>
    <s v="IR12-21"/>
    <s v="62-304.520 (7), F.A.C."/>
    <n v="0.56000000000000005"/>
    <n v="0.48"/>
    <s v="Town Melbourne Beach"/>
    <n v="2.1246284665099998E-3"/>
    <n v="3688.3279295693601"/>
    <n v="9.1885121517769992"/>
    <n v="1.35120013689996"/>
    <n v="1.9522174482570001E-2"/>
    <n v="2.8707982748100002E-3"/>
    <n v="7.8363265130017004"/>
    <n v="1210"/>
    <s v="Fixed Single Family Units"/>
    <n v="1210"/>
    <s v="Town Melbourne Beach                   Brevard County"/>
    <s v="Town Melbourne Beach"/>
    <m/>
    <m/>
    <m/>
    <n v="0"/>
    <n v="1"/>
    <n v="1.9522174482570001E-2"/>
    <n v="2.8707982748100002E-3"/>
    <n v="7.8363265129999"/>
    <m/>
    <n v="-1"/>
    <n v="-1"/>
    <n v="-1"/>
    <n v="-1"/>
    <n v="0"/>
    <m/>
    <m/>
    <s v="Central IRL A"/>
    <n v="-1"/>
    <m/>
    <m/>
    <n v="600"/>
    <x v="0"/>
    <s v="Oak Street Pedway"/>
    <x v="0"/>
    <m/>
    <n v="17.422152063401299"/>
    <n v="6.3554960000000004E-3"/>
  </r>
  <r>
    <n v="550000"/>
    <n v="870000"/>
    <n v="870000"/>
    <x v="0"/>
    <x v="0"/>
    <s v="IR12-21"/>
    <s v="62-304.520 (7), F.A.C."/>
    <n v="0.56000000000000005"/>
    <n v="0.48"/>
    <s v="Town Melbourne Beach"/>
    <n v="0.22521008920217001"/>
    <n v="3682.59813697555"/>
    <n v="9.1751459484080407"/>
    <n v="1.3492654668492099"/>
    <n v="2.0663354374839602"/>
    <n v="0.30386819614652"/>
    <n v="829.358254924032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663354374839602"/>
    <n v="0.30386819614652"/>
    <n v="1121.38071585084"/>
    <m/>
    <n v="-1"/>
    <n v="-1"/>
    <n v="-1"/>
    <n v="-1"/>
    <n v="0"/>
    <m/>
    <m/>
    <s v="Central IRL A"/>
    <n v="-1"/>
    <m/>
    <m/>
    <n v="600"/>
    <x v="0"/>
    <s v="Oak Street Pedway"/>
    <x v="0"/>
    <m/>
    <n v="172.011365692884"/>
    <n v="0.90947341110000002"/>
  </r>
  <r>
    <n v="550000"/>
    <n v="870000"/>
    <n v="870000"/>
    <x v="0"/>
    <x v="0"/>
    <s v="IR12-21"/>
    <s v="62-304.520 (7), F.A.C."/>
    <n v="0.56000000000000005"/>
    <n v="0.48"/>
    <s v="Town Melbourne Beach"/>
    <n v="0.14035686516212001"/>
    <n v="3682.59813697555"/>
    <n v="9.1751459484080407"/>
    <n v="1.3492654668492099"/>
    <n v="1.28779472272351"/>
    <n v="0.18937867119846"/>
    <n v="516.87793015776697"/>
    <n v="1210"/>
    <s v="Fixed Single Family Units"/>
    <n v="1210"/>
    <s v="Town Melbourne Beach                   Brevard County"/>
    <s v="Town Melbourne Beach"/>
    <m/>
    <m/>
    <m/>
    <n v="0"/>
    <n v="1"/>
    <n v="1.28779472272351"/>
    <n v="0.18937867119846"/>
    <n v="603.867180923967"/>
    <m/>
    <n v="-1"/>
    <n v="-1"/>
    <n v="-1"/>
    <n v="-1"/>
    <n v="0"/>
    <m/>
    <m/>
    <s v="Central IRL A"/>
    <n v="-1"/>
    <m/>
    <m/>
    <n v="600"/>
    <x v="0"/>
    <s v="Oak Street Pedway"/>
    <x v="0"/>
    <m/>
    <n v="104.498303955556"/>
    <n v="0.48975440460000003"/>
  </r>
  <r>
    <n v="550000"/>
    <n v="870000"/>
    <n v="870000"/>
    <x v="0"/>
    <x v="0"/>
    <s v="IR12-21"/>
    <s v="62-304.520 (7), F.A.C."/>
    <n v="0.56000000000000005"/>
    <n v="0.48"/>
    <s v="Town Melbourne Beach"/>
    <n v="1.9889934460660001E-2"/>
    <n v="3682.59813697555"/>
    <n v="9.1751459484080407"/>
    <n v="1.3492654668492099"/>
    <n v="0.18249305158085999"/>
    <n v="2.683680170566E-2"/>
    <n v="73.246635589407205"/>
    <n v="1210"/>
    <s v="Fixed Single Family Units"/>
    <n v="1210"/>
    <s v="Town Melbourne Beach                   Brevard County"/>
    <s v="Town Melbourne Beach"/>
    <m/>
    <m/>
    <m/>
    <n v="0"/>
    <n v="1"/>
    <n v="0.18249305158085999"/>
    <n v="2.683680170566E-2"/>
    <n v="94.386017793728499"/>
    <m/>
    <n v="-1"/>
    <n v="-1"/>
    <n v="-1"/>
    <n v="-1"/>
    <n v="0"/>
    <m/>
    <m/>
    <s v="Central IRL A"/>
    <n v="-1"/>
    <m/>
    <m/>
    <n v="600"/>
    <x v="0"/>
    <s v="Oak Street Pedway"/>
    <x v="0"/>
    <m/>
    <n v="44.299232215238099"/>
    <n v="7.6549892800000005E-2"/>
  </r>
  <r>
    <n v="550000"/>
    <n v="870000"/>
    <n v="870000"/>
    <x v="0"/>
    <x v="0"/>
    <s v="IR12-21"/>
    <s v="62-304.520 (7), F.A.C."/>
    <n v="0.56000000000000005"/>
    <n v="0.48"/>
    <s v="Town Melbourne Beach"/>
    <n v="9.4473774708599995E-2"/>
    <n v="3682.59813697555"/>
    <n v="9.1751459484080407"/>
    <n v="1.3492654668492099"/>
    <n v="0.86681067124843003"/>
    <n v="0.1274702017372"/>
    <n v="347.90894673494199"/>
    <n v="1210"/>
    <s v="Fixed Single Family Units"/>
    <n v="1210"/>
    <s v="Town Melbourne Beach                   Brevard County"/>
    <s v="Town Melbourne Beach"/>
    <m/>
    <m/>
    <m/>
    <n v="0"/>
    <n v="1"/>
    <n v="0.86681067124843003"/>
    <n v="0.1274702017372"/>
    <n v="389.42330604924302"/>
    <m/>
    <n v="-1"/>
    <n v="-1"/>
    <n v="-1"/>
    <n v="-1"/>
    <n v="0"/>
    <m/>
    <m/>
    <s v="Central IRL A"/>
    <n v="-1"/>
    <m/>
    <m/>
    <n v="600"/>
    <x v="0"/>
    <s v="Oak Street Pedway"/>
    <x v="0"/>
    <m/>
    <n v="82.989250748262094"/>
    <n v="0.31583398709999999"/>
  </r>
  <r>
    <n v="550000"/>
    <n v="870000"/>
    <n v="870000"/>
    <x v="0"/>
    <x v="0"/>
    <s v="IR12-21"/>
    <s v="62-304.520 (7), F.A.C."/>
    <n v="0.56000000000000005"/>
    <n v="0.48"/>
    <s v="Town Melbourne Beach"/>
    <n v="2.7968467449000003E-4"/>
    <n v="3682.59813697555"/>
    <n v="9.1751459484080407"/>
    <n v="1.3492654668492099"/>
    <n v="2.56614770803E-3"/>
    <n v="3.773688729E-4"/>
    <n v="1.0299662612395799"/>
    <n v="1210"/>
    <s v="Fixed Single Family Units"/>
    <n v="1210"/>
    <s v="Town Melbourne Beach                   Brevard County"/>
    <s v="Town Melbourne Beach"/>
    <m/>
    <m/>
    <m/>
    <n v="0"/>
    <n v="1"/>
    <n v="2.56614770803E-3"/>
    <n v="3.773688729E-4"/>
    <n v="65.917323205505696"/>
    <m/>
    <n v="-1"/>
    <n v="-1"/>
    <n v="-1"/>
    <n v="-1"/>
    <n v="0"/>
    <m/>
    <m/>
    <s v="Central IRL A"/>
    <n v="-1"/>
    <m/>
    <m/>
    <n v="600"/>
    <x v="0"/>
    <s v="Oak Street Pedway"/>
    <x v="0"/>
    <m/>
    <n v="5.46831911455841"/>
    <n v="5.3460927200000001E-2"/>
  </r>
  <r>
    <n v="550000"/>
    <n v="870000"/>
    <n v="870000"/>
    <x v="0"/>
    <x v="0"/>
    <s v="IR12-21"/>
    <s v="62-304.520 (7), F.A.C."/>
    <n v="0.56000000000000005"/>
    <n v="0.48"/>
    <s v="Town Melbourne Beach"/>
    <n v="0.17305711187761"/>
    <n v="3674.4298314467301"/>
    <n v="9.1560573686199191"/>
    <n v="1.3465012887877399"/>
    <n v="1.5845208443990699"/>
    <n v="0.23302162417708"/>
    <n v="635.886214427104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845208443990699"/>
    <n v="0.23302162417708"/>
    <n v="635.88621442710496"/>
    <m/>
    <n v="-1"/>
    <n v="-1"/>
    <n v="-1"/>
    <n v="-1"/>
    <n v="0"/>
    <m/>
    <m/>
    <s v="Central IRL A"/>
    <n v="-1"/>
    <m/>
    <m/>
    <n v="600"/>
    <x v="0"/>
    <s v="Oak Street Pedway"/>
    <x v="0"/>
    <m/>
    <n v="127.918519347485"/>
    <n v="0.51572280159999995"/>
  </r>
  <r>
    <n v="550000"/>
    <n v="870000"/>
    <n v="870000"/>
    <x v="0"/>
    <x v="0"/>
    <s v="IR12-21"/>
    <s v="62-304.520 (7), F.A.C."/>
    <n v="0.56000000000000005"/>
    <n v="0.48"/>
    <s v="Town Melbourne Beach"/>
    <n v="3.1761084589059997E-2"/>
    <n v="3674.4298314467301"/>
    <n v="9.1560573686199191"/>
    <n v="1.3465012887877399"/>
    <n v="0.29080631258709999"/>
    <n v="4.2766341332470002E-2"/>
    <n v="116.703876693178"/>
    <n v="1210"/>
    <s v="Fixed Single Family Units"/>
    <n v="1210"/>
    <s v="Town Melbourne Beach                   Brevard County"/>
    <s v="Town Melbourne Beach"/>
    <m/>
    <m/>
    <m/>
    <n v="0"/>
    <n v="1"/>
    <n v="0.29080631258709999"/>
    <n v="4.2766341332470002E-2"/>
    <n v="162.762197989757"/>
    <m/>
    <n v="-1"/>
    <n v="-1"/>
    <n v="-1"/>
    <n v="-1"/>
    <n v="0"/>
    <m/>
    <m/>
    <s v="Central IRL A"/>
    <n v="-1"/>
    <m/>
    <m/>
    <n v="600"/>
    <x v="0"/>
    <s v="Oak Street Pedway"/>
    <x v="0"/>
    <m/>
    <n v="50.320005621607997"/>
    <n v="0.13200502680000001"/>
  </r>
  <r>
    <n v="550000"/>
    <n v="870000"/>
    <n v="870000"/>
    <x v="0"/>
    <x v="0"/>
    <s v="IR12-21"/>
    <s v="62-304.520 (7), F.A.C."/>
    <n v="0.56000000000000005"/>
    <n v="0.48"/>
    <s v="Town Melbourne Beach"/>
    <n v="0.11215810704123"/>
    <n v="3674.4298314467301"/>
    <n v="9.1560573686199191"/>
    <n v="1.3465012887877399"/>
    <n v="1.02692606242533"/>
    <n v="0.15102103567901001"/>
    <n v="412.11709435089898"/>
    <n v="1210"/>
    <s v="Fixed Single Family Units"/>
    <n v="1210"/>
    <s v="Town Melbourne Beach                   Brevard County"/>
    <s v="Town Melbourne Beach"/>
    <m/>
    <m/>
    <m/>
    <n v="0"/>
    <n v="1"/>
    <n v="1.02692606242533"/>
    <n v="0.15102103567901001"/>
    <n v="603.42998676031198"/>
    <m/>
    <n v="-1"/>
    <n v="-1"/>
    <n v="-1"/>
    <n v="-1"/>
    <n v="0"/>
    <m/>
    <m/>
    <s v="Central IRL A"/>
    <n v="-1"/>
    <m/>
    <m/>
    <n v="600"/>
    <x v="0"/>
    <s v="Oak Street Pedway"/>
    <x v="0"/>
    <m/>
    <n v="87.335044525882495"/>
    <n v="0.48939982710000002"/>
  </r>
  <r>
    <n v="550000"/>
    <n v="870000"/>
    <n v="870000"/>
    <x v="0"/>
    <x v="0"/>
    <s v="IR12-21"/>
    <s v="62-304.520 (7), F.A.C."/>
    <n v="0.56000000000000005"/>
    <n v="0.48"/>
    <s v="Town Melbourne Beach"/>
    <n v="6.465884531254E-2"/>
    <n v="3674.4298314467301"/>
    <n v="9.1560573686199191"/>
    <n v="1.3465012887877399"/>
    <n v="0.59202009707035996"/>
    <n v="8.7063218544860002E-2"/>
    <n v="237.58439008330799"/>
    <n v="1210"/>
    <s v="Fixed Single Family Units"/>
    <n v="1210"/>
    <s v="Town Melbourne Beach                   Brevard County"/>
    <s v="Town Melbourne Beach"/>
    <m/>
    <m/>
    <m/>
    <n v="0"/>
    <n v="1"/>
    <n v="0.59202009707035996"/>
    <n v="8.7063218544860002E-2"/>
    <n v="363.33984884990099"/>
    <m/>
    <n v="-1"/>
    <n v="-1"/>
    <n v="-1"/>
    <n v="-1"/>
    <n v="0"/>
    <m/>
    <m/>
    <s v="Central IRL A"/>
    <n v="-1"/>
    <m/>
    <m/>
    <n v="600"/>
    <x v="0"/>
    <s v="Oak Street Pedway"/>
    <x v="0"/>
    <m/>
    <n v="65.1561381715658"/>
    <n v="0.29467952060000002"/>
  </r>
  <r>
    <n v="550000"/>
    <n v="870000"/>
    <n v="870000"/>
    <x v="0"/>
    <x v="0"/>
    <s v="IR12-21"/>
    <s v="62-304.520 (7), F.A.C."/>
    <n v="0.56000000000000005"/>
    <n v="0.48"/>
    <s v="Town Melbourne Beach"/>
    <n v="6.9455240799420004E-2"/>
    <n v="3674.4298314467301"/>
    <n v="9.1560573686199191"/>
    <n v="1.3465012887877399"/>
    <n v="0.63593616931086006"/>
    <n v="9.3521571249489996E-2"/>
    <n v="255.20840874373101"/>
    <n v="1210"/>
    <s v="Fixed Single Family Units"/>
    <n v="1210"/>
    <s v="Town Melbourne Beach                   Brevard County"/>
    <s v="Town Melbourne Beach"/>
    <m/>
    <m/>
    <m/>
    <n v="0"/>
    <n v="1"/>
    <n v="0.63593616931086006"/>
    <n v="9.3521571249489996E-2"/>
    <n v="255.208408743729"/>
    <m/>
    <n v="-1"/>
    <n v="-1"/>
    <n v="-1"/>
    <n v="-1"/>
    <n v="0"/>
    <m/>
    <m/>
    <s v="Central IRL A"/>
    <n v="-1"/>
    <m/>
    <m/>
    <n v="600"/>
    <x v="0"/>
    <s v="Oak Street Pedway"/>
    <x v="0"/>
    <m/>
    <n v="73.597935248721399"/>
    <n v="0.20698167780000001"/>
  </r>
  <r>
    <n v="550000"/>
    <n v="870000"/>
    <n v="870000"/>
    <x v="0"/>
    <x v="0"/>
    <s v="IR12-21"/>
    <s v="62-304.520 (7), F.A.C."/>
    <n v="0.56000000000000005"/>
    <n v="0.48"/>
    <s v="Town Melbourne Beach"/>
    <n v="6.7847752672869993E-2"/>
    <n v="3674.4298314467301"/>
    <n v="9.1560573686199191"/>
    <n v="1.3465012887877399"/>
    <n v="0.62121791580476005"/>
    <n v="9.1357086415370006E-2"/>
    <n v="249.301806417824"/>
    <n v="1210"/>
    <s v="Fixed Single Family Units"/>
    <n v="1210"/>
    <s v="Town Melbourne Beach                   Brevard County"/>
    <s v="Town Melbourne Beach"/>
    <m/>
    <m/>
    <m/>
    <n v="0"/>
    <n v="1"/>
    <n v="0.62121791580476005"/>
    <n v="9.1357086415370006E-2"/>
    <n v="249.301806417824"/>
    <m/>
    <n v="-1"/>
    <n v="-1"/>
    <n v="-1"/>
    <n v="-1"/>
    <n v="0"/>
    <m/>
    <m/>
    <s v="Central IRL A"/>
    <n v="-1"/>
    <m/>
    <m/>
    <n v="600"/>
    <x v="0"/>
    <s v="Oak Street Pedway"/>
    <x v="0"/>
    <m/>
    <n v="70.914442203669694"/>
    <n v="0.2021912461"/>
  </r>
  <r>
    <n v="550000"/>
    <n v="870000"/>
    <n v="870000"/>
    <x v="0"/>
    <x v="0"/>
    <s v="IR12-21"/>
    <s v="62-304.520 (7), F.A.C."/>
    <n v="0.56000000000000005"/>
    <n v="0.48"/>
    <s v="Town Melbourne Beach"/>
    <n v="4.4826847518159997E-2"/>
    <n v="3682.59813779868"/>
    <n v="9.17514595045885"/>
    <n v="1.34926546715079"/>
    <n v="0.41129286847808"/>
    <n v="6.0483317357479999E-2"/>
    <n v="165.07926519376099"/>
    <n v="1210"/>
    <s v="Fixed Single Family Units"/>
    <n v="1210"/>
    <s v="Town Melbourne Beach                   Brevard County"/>
    <s v="Town Melbourne Beach"/>
    <m/>
    <m/>
    <m/>
    <n v="0"/>
    <n v="1"/>
    <n v="0.41129286847808"/>
    <n v="6.0483317357479999E-2"/>
    <n v="165.07926519375999"/>
    <m/>
    <n v="-1"/>
    <n v="-1"/>
    <n v="-1"/>
    <n v="-1"/>
    <n v="0"/>
    <m/>
    <m/>
    <s v="Central IRL A"/>
    <n v="-1"/>
    <m/>
    <m/>
    <n v="600"/>
    <x v="0"/>
    <s v="Oak Street Pedway"/>
    <x v="0"/>
    <m/>
    <n v="74.745645215633402"/>
    <n v="0.1338842378"/>
  </r>
  <r>
    <n v="550000"/>
    <n v="870000"/>
    <n v="870000"/>
    <x v="0"/>
    <x v="0"/>
    <s v="IR12-21"/>
    <s v="62-304.520 (7), F.A.C."/>
    <n v="0.56000000000000005"/>
    <n v="0.48"/>
    <s v="Town Melbourne Beach"/>
    <n v="0.18099973489634"/>
    <n v="3682.59813779868"/>
    <n v="9.17514595045885"/>
    <n v="1.34926546715079"/>
    <n v="1.66069898466833"/>
    <n v="0.24421669185907999"/>
    <n v="666.54928667133902"/>
    <n v="1210"/>
    <s v="Fixed Single Family Units"/>
    <n v="1210"/>
    <s v="Town Melbourne Beach                   Brevard County"/>
    <s v="Town Melbourne Beach"/>
    <m/>
    <m/>
    <m/>
    <n v="0"/>
    <n v="1"/>
    <n v="1.66069898466833"/>
    <n v="0.24421669185907999"/>
    <n v="666.54928667133902"/>
    <m/>
    <n v="-1"/>
    <n v="-1"/>
    <n v="-1"/>
    <n v="-1"/>
    <n v="0"/>
    <m/>
    <m/>
    <s v="Central IRL A"/>
    <n v="-1"/>
    <m/>
    <m/>
    <n v="600"/>
    <x v="0"/>
    <s v="Oak Street Pedway"/>
    <x v="0"/>
    <m/>
    <n v="109.40641327904299"/>
    <n v="0.54059147340000002"/>
  </r>
  <r>
    <n v="550000"/>
    <n v="870000"/>
    <n v="870000"/>
    <x v="0"/>
    <x v="0"/>
    <s v="IR12-21"/>
    <s v="62-304.520 (7), F.A.C."/>
    <n v="0.56000000000000005"/>
    <n v="0.48"/>
    <s v="Town Melbourne Beach"/>
    <n v="0.15837830469856001"/>
    <n v="3682.59813779868"/>
    <n v="9.17514595045885"/>
    <n v="1.34926546715079"/>
    <n v="1.4531440609955499"/>
    <n v="0.21369437727564999"/>
    <n v="583.24364995064002"/>
    <n v="1210"/>
    <s v="Fixed Single Family Units"/>
    <n v="1210"/>
    <s v="Town Melbourne Beach                   Brevard County"/>
    <s v="Town Melbourne Beach"/>
    <m/>
    <m/>
    <m/>
    <n v="0"/>
    <n v="1"/>
    <n v="1.4531440609955499"/>
    <n v="0.21369437727564999"/>
    <n v="583.24364995064002"/>
    <m/>
    <n v="-1"/>
    <n v="-1"/>
    <n v="-1"/>
    <n v="-1"/>
    <n v="0"/>
    <m/>
    <m/>
    <s v="Central IRL A"/>
    <n v="-1"/>
    <m/>
    <m/>
    <n v="600"/>
    <x v="0"/>
    <s v="Oak Street Pedway"/>
    <x v="0"/>
    <m/>
    <n v="103.186406358754"/>
    <n v="0.47302810210000001"/>
  </r>
  <r>
    <n v="550000"/>
    <n v="870000"/>
    <n v="870000"/>
    <x v="0"/>
    <x v="0"/>
    <s v="IR12-21"/>
    <s v="62-304.520 (7), F.A.C."/>
    <n v="0.56000000000000005"/>
    <n v="0.48"/>
    <s v="Town Melbourne Beach"/>
    <n v="2.9996095750699999E-2"/>
    <n v="3682.59813779868"/>
    <n v="9.17514595045885"/>
    <n v="1.34926546715079"/>
    <n v="0.27521855645663001"/>
    <n v="4.0472696145770003E-2"/>
    <n v="110.46356635276599"/>
    <n v="1210"/>
    <s v="Fixed Single Family Units"/>
    <n v="1210"/>
    <s v="Town Melbourne Beach                   Brevard County"/>
    <s v="Town Melbourne Beach"/>
    <m/>
    <m/>
    <m/>
    <n v="0"/>
    <n v="1"/>
    <n v="0.27521855645663001"/>
    <n v="4.0472696145770003E-2"/>
    <n v="110.463566352764"/>
    <m/>
    <n v="-1"/>
    <n v="-1"/>
    <n v="-1"/>
    <n v="-1"/>
    <n v="0"/>
    <m/>
    <m/>
    <s v="Central IRL A"/>
    <n v="-1"/>
    <m/>
    <m/>
    <n v="600"/>
    <x v="0"/>
    <s v="Oak Street Pedway"/>
    <x v="0"/>
    <m/>
    <n v="49.968889702865198"/>
    <n v="8.9589267099999995E-2"/>
  </r>
  <r>
    <n v="550000"/>
    <n v="870000"/>
    <n v="870000"/>
    <x v="0"/>
    <x v="0"/>
    <s v="IR12-21"/>
    <s v="62-304.520 (7), F.A.C."/>
    <n v="0.56000000000000005"/>
    <n v="0.48"/>
    <s v="Town Melbourne Beach"/>
    <n v="0.10704233031613"/>
    <n v="3682.59813779868"/>
    <n v="9.17514595045885"/>
    <n v="1.34926546715079"/>
    <n v="0.98212900352778998"/>
    <n v="0.14442851981891"/>
    <n v="394.193886287841"/>
    <n v="1210"/>
    <s v="Fixed Single Family Units"/>
    <n v="1210"/>
    <s v="Town Melbourne Beach                   Brevard County"/>
    <s v="Town Melbourne Beach"/>
    <m/>
    <m/>
    <m/>
    <n v="0"/>
    <n v="1"/>
    <n v="0.98212900352778998"/>
    <n v="0.14442851981891"/>
    <n v="394.193886287841"/>
    <m/>
    <n v="-1"/>
    <n v="-1"/>
    <n v="-1"/>
    <n v="-1"/>
    <n v="0"/>
    <m/>
    <m/>
    <s v="Central IRL A"/>
    <n v="-1"/>
    <m/>
    <m/>
    <n v="600"/>
    <x v="0"/>
    <s v="Oak Street Pedway"/>
    <x v="0"/>
    <m/>
    <n v="83.722882744717694"/>
    <n v="0.31970307079999999"/>
  </r>
  <r>
    <n v="550000"/>
    <n v="870000"/>
    <n v="870000"/>
    <x v="0"/>
    <x v="0"/>
    <s v="IR12-21"/>
    <s v="62-304.520 (7), F.A.C."/>
    <n v="0.56000000000000005"/>
    <n v="0.48"/>
    <s v="Town Melbourne Beach"/>
    <n v="9.6520140372929997E-2"/>
    <n v="3682.59813779868"/>
    <n v="9.17514595045885"/>
    <n v="1.34926546715079"/>
    <n v="0.88558637508047"/>
    <n v="0.13023129228975"/>
    <n v="355.44488919744498"/>
    <n v="1210"/>
    <s v="Fixed Single Family Units"/>
    <n v="1210"/>
    <s v="Town Melbourne Beach                   Brevard County"/>
    <s v="Town Melbourne Beach"/>
    <m/>
    <m/>
    <m/>
    <n v="0"/>
    <n v="1"/>
    <n v="0.88558637508047"/>
    <n v="0.13023129228975"/>
    <n v="355.444889197446"/>
    <m/>
    <n v="-1"/>
    <n v="-1"/>
    <n v="-1"/>
    <n v="-1"/>
    <n v="0"/>
    <m/>
    <m/>
    <s v="Central IRL A"/>
    <n v="-1"/>
    <m/>
    <m/>
    <n v="600"/>
    <x v="0"/>
    <s v="Oak Street Pedway"/>
    <x v="0"/>
    <m/>
    <n v="79.088562833191901"/>
    <n v="0.28827647140000001"/>
  </r>
  <r>
    <n v="550000"/>
    <n v="870000"/>
    <n v="870000"/>
    <x v="0"/>
    <x v="0"/>
    <s v="IR12-21"/>
    <s v="62-304.520 (7), F.A.C."/>
    <n v="0.56000000000000005"/>
    <n v="0.48"/>
    <s v="Town Melbourne Beach"/>
    <n v="0.10734863588605"/>
    <n v="3692.1473056227601"/>
    <n v="9.1974220051432205"/>
    <n v="1.3524897862732901"/>
    <n v="0.98733070592048"/>
    <n v="0.14518793360625001"/>
    <n v="396.346976748965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8733070592048"/>
    <n v="0.14518793360625001"/>
    <n v="433.25909531397798"/>
    <m/>
    <n v="-1"/>
    <n v="-1"/>
    <n v="-1"/>
    <n v="-1"/>
    <n v="0"/>
    <m/>
    <m/>
    <s v="Central IRL A"/>
    <n v="-1"/>
    <m/>
    <m/>
    <n v="600"/>
    <x v="0"/>
    <s v="Oak Street Pedway"/>
    <x v="0"/>
    <m/>
    <n v="117.377469619693"/>
    <n v="0.35138612759999999"/>
  </r>
  <r>
    <n v="550000"/>
    <n v="870000"/>
    <n v="870000"/>
    <x v="0"/>
    <x v="0"/>
    <s v="IR12-21"/>
    <s v="62-304.520 (7), F.A.C."/>
    <n v="0.56000000000000005"/>
    <n v="0.48"/>
    <s v="Town Melbourne Beach"/>
    <n v="0.13868711707815001"/>
    <n v="3692.1473056227601"/>
    <n v="9.1974220051432205"/>
    <n v="1.3524897862732901"/>
    <n v="1.27556394244447"/>
    <n v="0.18757290933588999"/>
    <n v="512.05326564468703"/>
    <n v="1210"/>
    <s v="Fixed Single Family Units"/>
    <n v="1210"/>
    <s v="Town Melbourne Beach                   Brevard County"/>
    <s v="Town Melbourne Beach"/>
    <m/>
    <m/>
    <m/>
    <n v="0"/>
    <n v="1"/>
    <n v="1.27556394244447"/>
    <n v="0.18757290933588999"/>
    <n v="512.05326564468703"/>
    <m/>
    <n v="-1"/>
    <n v="-1"/>
    <n v="-1"/>
    <n v="-1"/>
    <n v="0"/>
    <m/>
    <m/>
    <s v="Central IRL A"/>
    <n v="-1"/>
    <m/>
    <m/>
    <n v="600"/>
    <x v="0"/>
    <s v="Oak Street Pedway"/>
    <x v="0"/>
    <m/>
    <n v="108.335586684106"/>
    <n v="0.41529056419999999"/>
  </r>
  <r>
    <n v="550000"/>
    <n v="870000"/>
    <n v="870000"/>
    <x v="0"/>
    <x v="0"/>
    <s v="IR12-21"/>
    <s v="62-304.520 (7), F.A.C."/>
    <n v="0.56000000000000005"/>
    <n v="0.48"/>
    <s v="Town Melbourne Beach"/>
    <n v="0.27859777549561998"/>
    <n v="3692.1473056227601"/>
    <n v="9.1974220051432205"/>
    <n v="1.3524897862732901"/>
    <n v="2.5623813109274098"/>
    <n v="0.37680064583629003"/>
    <n v="1028.6240261486601"/>
    <n v="1210"/>
    <s v="Fixed Single Family Units"/>
    <n v="1210"/>
    <s v="Town Melbourne Beach                   Brevard County"/>
    <s v="Town Melbourne Beach"/>
    <m/>
    <m/>
    <m/>
    <n v="0"/>
    <n v="1"/>
    <n v="2.5623813109274098"/>
    <n v="0.37680064583629003"/>
    <n v="1028.6240261486601"/>
    <m/>
    <n v="-1"/>
    <n v="-1"/>
    <n v="-1"/>
    <n v="-1"/>
    <n v="0"/>
    <m/>
    <m/>
    <s v="Central IRL A"/>
    <n v="-1"/>
    <m/>
    <m/>
    <n v="600"/>
    <x v="0"/>
    <s v="Oak Street Pedway"/>
    <x v="0"/>
    <m/>
    <n v="136.73420632829399"/>
    <n v="0.83424495229999995"/>
  </r>
  <r>
    <n v="550000"/>
    <n v="870000"/>
    <n v="870000"/>
    <x v="0"/>
    <x v="0"/>
    <s v="IR12-21"/>
    <s v="62-304.520 (7), F.A.C."/>
    <n v="0.56000000000000005"/>
    <n v="0.48"/>
    <s v="Town Melbourne Beach"/>
    <n v="8.3132458573019999E-2"/>
    <n v="3692.1473056227601"/>
    <n v="9.1974220051432205"/>
    <n v="1.3524897862732901"/>
    <n v="0.76460430382123001"/>
    <n v="0.11243580112781"/>
    <n v="306.93728293020501"/>
    <n v="1210"/>
    <s v="Fixed Single Family Units"/>
    <n v="1210"/>
    <s v="Town Melbourne Beach                   Brevard County"/>
    <s v="Town Melbourne Beach"/>
    <m/>
    <m/>
    <m/>
    <n v="0"/>
    <n v="1"/>
    <n v="0.76460430382123001"/>
    <n v="0.11243580112781"/>
    <n v="306.93728293020399"/>
    <m/>
    <n v="-1"/>
    <n v="-1"/>
    <n v="-1"/>
    <n v="-1"/>
    <n v="0"/>
    <m/>
    <m/>
    <s v="Central IRL A"/>
    <n v="-1"/>
    <m/>
    <m/>
    <n v="600"/>
    <x v="0"/>
    <s v="Oak Street Pedway"/>
    <x v="0"/>
    <m/>
    <n v="98.168738522444102"/>
    <n v="0.24893534710000001"/>
  </r>
  <r>
    <n v="550000"/>
    <n v="870000"/>
    <n v="870000"/>
    <x v="0"/>
    <x v="0"/>
    <s v="IR12-21"/>
    <s v="62-304.520 (7), F.A.C."/>
    <n v="0.56000000000000005"/>
    <n v="0.48"/>
    <s v="Town Melbourne Beach"/>
    <n v="1.345708117605E-2"/>
    <n v="3697.8004848815399"/>
    <n v="9.8268508552387299"/>
    <n v="1.6552228789129499"/>
    <n v="0.13224072966393"/>
    <n v="2.227446864599E-2"/>
    <n v="49.7616012979065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3224072966393"/>
    <n v="2.227446864599E-2"/>
    <n v="122.043043733313"/>
    <m/>
    <n v="-1"/>
    <n v="-1"/>
    <n v="-1"/>
    <n v="-1"/>
    <n v="0"/>
    <m/>
    <m/>
    <s v="Central IRL A"/>
    <n v="-1"/>
    <m/>
    <m/>
    <n v="600"/>
    <x v="0"/>
    <s v="Oak Street Pedway"/>
    <x v="0"/>
    <m/>
    <n v="29.881374261004598"/>
    <n v="9.8980570700000006E-2"/>
  </r>
  <r>
    <n v="550000"/>
    <n v="870000"/>
    <n v="870000"/>
    <x v="0"/>
    <x v="0"/>
    <s v="IR12-21"/>
    <s v="62-304.520 (7), F.A.C."/>
    <n v="0.56000000000000005"/>
    <n v="0.48"/>
    <s v="Town Melbourne Beach"/>
    <n v="1.86441413841E-3"/>
    <n v="3697.8004848815399"/>
    <n v="9.8268508552387299"/>
    <n v="1.6552228789129499"/>
    <n v="1.8321319670640001E-2"/>
    <n v="3.0860209376800001E-3"/>
    <n v="6.894231505065789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1.8321319670640001E-2"/>
    <n v="3.0860209376800001E-3"/>
    <n v="72.695829360118694"/>
    <m/>
    <n v="-1"/>
    <n v="-1"/>
    <n v="-1"/>
    <n v="-1"/>
    <n v="0"/>
    <m/>
    <m/>
    <s v="Central IRL A"/>
    <n v="-1"/>
    <m/>
    <m/>
    <n v="600"/>
    <x v="0"/>
    <s v="Oak Street Pedway"/>
    <x v="0"/>
    <m/>
    <n v="15.6137495106411"/>
    <n v="5.8958499099999999E-2"/>
  </r>
  <r>
    <n v="550000"/>
    <n v="870000"/>
    <n v="870000"/>
    <x v="0"/>
    <x v="0"/>
    <s v="IR12-21"/>
    <s v="62-304.520 (7), F.A.C."/>
    <n v="0.56000000000000005"/>
    <n v="0.48"/>
    <s v="Town Melbourne Beach"/>
    <n v="8.6400530326259994E-2"/>
    <n v="3697.8004848815399"/>
    <n v="9.8268508552387299"/>
    <n v="1.6552228789129499"/>
    <n v="0.84904512532971999"/>
    <n v="0.14301213454624001"/>
    <n v="319.49192293448101"/>
    <n v="1210"/>
    <s v="Fixed Single Family Units"/>
    <n v="1210"/>
    <s v="Town Melbourne Beach                   Brevard County"/>
    <s v="Town Melbourne Beach"/>
    <m/>
    <m/>
    <m/>
    <n v="0"/>
    <n v="1"/>
    <n v="0.84904512532971999"/>
    <n v="0.14301213454624001"/>
    <n v="1163.4801650806301"/>
    <m/>
    <n v="-1"/>
    <n v="-1"/>
    <n v="-1"/>
    <n v="-1"/>
    <n v="0"/>
    <m/>
    <m/>
    <s v="Central IRL A"/>
    <n v="-1"/>
    <m/>
    <m/>
    <n v="600"/>
    <x v="0"/>
    <s v="Oak Street Pedway"/>
    <x v="0"/>
    <m/>
    <n v="86.985912956730999"/>
    <n v="0.94361732769999995"/>
  </r>
  <r>
    <n v="550000"/>
    <n v="870000"/>
    <n v="870000"/>
    <x v="0"/>
    <x v="0"/>
    <s v="IR12-21"/>
    <s v="62-304.520 (7), F.A.C."/>
    <n v="0.56000000000000005"/>
    <n v="0.48"/>
    <s v="Town Melbourne Beach"/>
    <n v="3.4608525528599998E-2"/>
    <n v="3697.8004848815399"/>
    <n v="9.8268508552387299"/>
    <n v="1.6552228789129499"/>
    <n v="0.34009281868927999"/>
    <n v="5.7284823260380001E-2"/>
    <n v="127.975422480696"/>
    <n v="1300"/>
    <s v="Residential, High Density"/>
    <n v="1300"/>
    <s v="Town Melbourne Beach                   Brevard County"/>
    <s v="Town Melbourne Beach"/>
    <m/>
    <m/>
    <m/>
    <n v="0"/>
    <n v="1"/>
    <n v="0.34009281868927999"/>
    <n v="5.7284823260380001E-2"/>
    <n v="743.96984387953603"/>
    <m/>
    <n v="-1"/>
    <n v="-1"/>
    <n v="-1"/>
    <n v="-1"/>
    <n v="0"/>
    <m/>
    <m/>
    <s v="Central IRL A"/>
    <n v="-1"/>
    <m/>
    <m/>
    <n v="600"/>
    <x v="0"/>
    <s v="Oak Street Pedway"/>
    <x v="0"/>
    <m/>
    <n v="57.856314748778701"/>
    <n v="0.60338186849999997"/>
  </r>
  <r>
    <n v="550000"/>
    <n v="870000"/>
    <n v="870000"/>
    <x v="0"/>
    <x v="0"/>
    <s v="IR12-21"/>
    <s v="62-304.520 (7), F.A.C."/>
    <n v="0.56000000000000005"/>
    <n v="0.48"/>
    <s v="Town Melbourne Beach"/>
    <n v="6.8329321660000003E-5"/>
    <n v="3697.3813855888002"/>
    <n v="9.2096594654569905"/>
    <n v="1.3542620814797801"/>
    <n v="6.2928978405000005E-4"/>
    <n v="9.2535809380000001E-5"/>
    <n v="0.25263956201776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2928978405000005E-4"/>
    <n v="9.2535809380000001E-5"/>
    <n v="891.12738895780501"/>
    <m/>
    <n v="-1"/>
    <n v="-1"/>
    <n v="-1"/>
    <n v="-1"/>
    <n v="0"/>
    <m/>
    <m/>
    <s v="Central IRL A"/>
    <n v="-1"/>
    <m/>
    <m/>
    <n v="600"/>
    <x v="0"/>
    <s v="Oak Street Pedway"/>
    <x v="0"/>
    <m/>
    <n v="5.4449223498225496"/>
    <n v="0.7227310535"/>
  </r>
  <r>
    <n v="550000"/>
    <n v="870000"/>
    <n v="870000"/>
    <x v="0"/>
    <x v="0"/>
    <s v="IR12-21"/>
    <s v="62-304.520 (7), F.A.C."/>
    <n v="0.56000000000000005"/>
    <n v="0.48"/>
    <s v="Town Melbourne Beach"/>
    <n v="2.9770412572500001E-3"/>
    <n v="3682.59813766149"/>
    <n v="9.1751459501170505"/>
    <n v="1.34926546710053"/>
    <n v="2.731478803479E-2"/>
    <n v="4.0168189625400001E-3"/>
    <n v="10.963246589693901"/>
    <n v="1210"/>
    <s v="Fixed Single Family Units"/>
    <n v="1210"/>
    <s v="Town Melbourne Beach                   Brevard County"/>
    <s v="Town Melbourne Beach"/>
    <m/>
    <m/>
    <m/>
    <n v="0"/>
    <n v="1"/>
    <n v="2.731478803479E-2"/>
    <n v="4.0168189625400001E-3"/>
    <n v="417.066330651675"/>
    <m/>
    <n v="-1"/>
    <n v="-1"/>
    <n v="-1"/>
    <n v="-1"/>
    <n v="0"/>
    <m/>
    <m/>
    <s v="Central IRL A"/>
    <n v="-1"/>
    <m/>
    <m/>
    <n v="600"/>
    <x v="0"/>
    <s v="Oak Street Pedway"/>
    <x v="0"/>
    <m/>
    <n v="25.74219302925"/>
    <n v="0.33825330949999999"/>
  </r>
  <r>
    <n v="550000"/>
    <n v="870000"/>
    <n v="870000"/>
    <x v="0"/>
    <x v="0"/>
    <s v="IR12-21"/>
    <s v="62-304.520 (7), F.A.C."/>
    <n v="0.56000000000000005"/>
    <n v="0.48"/>
    <s v="Town Melbourne Beach"/>
    <n v="8.8875721769900006E-3"/>
    <n v="3682.59813766149"/>
    <n v="9.1751459501170505"/>
    <n v="1.34926546710053"/>
    <n v="8.1544771866160007E-2"/>
    <n v="1.1991694224780001E-2"/>
    <n v="32.729356747348596"/>
    <n v="1210"/>
    <s v="Fixed Single Family Units"/>
    <n v="1210"/>
    <s v="Town Melbourne Beach                   Brevard County"/>
    <s v="Town Melbourne Beach"/>
    <m/>
    <m/>
    <m/>
    <n v="0"/>
    <n v="1"/>
    <n v="8.1544771866160007E-2"/>
    <n v="1.1991694224780001E-2"/>
    <n v="337.14563398424002"/>
    <m/>
    <n v="-1"/>
    <n v="-1"/>
    <n v="-1"/>
    <n v="-1"/>
    <n v="0"/>
    <m/>
    <m/>
    <s v="Central IRL A"/>
    <n v="-1"/>
    <m/>
    <m/>
    <n v="600"/>
    <x v="0"/>
    <s v="Oak Street Pedway"/>
    <x v="0"/>
    <m/>
    <n v="39.581124476137298"/>
    <n v="0.2734352263"/>
  </r>
  <r>
    <n v="550000"/>
    <n v="870000"/>
    <n v="870000"/>
    <x v="0"/>
    <x v="0"/>
    <s v="IR12-21"/>
    <s v="62-304.520 (7), F.A.C."/>
    <n v="0.56000000000000005"/>
    <n v="0.48"/>
    <s v="Town Melbourne Beach"/>
    <n v="1.6670513217380001E-2"/>
    <n v="3682.59813724993"/>
    <n v="9.1751459490916503"/>
    <n v="1.3492654669497299"/>
    <n v="0.15295439181574"/>
    <n v="2.2492947800540002E-2"/>
    <n v="61.390800921331298"/>
    <n v="1210"/>
    <s v="Fixed Single Family Units"/>
    <n v="1210"/>
    <s v="Town Melbourne Beach                   Brevard County"/>
    <s v="Town Melbourne Beach"/>
    <m/>
    <m/>
    <m/>
    <n v="0"/>
    <n v="1"/>
    <n v="0.15295439181574"/>
    <n v="2.2492947800540002E-2"/>
    <n v="327.56005848941101"/>
    <m/>
    <n v="-1"/>
    <n v="-1"/>
    <n v="-1"/>
    <n v="-1"/>
    <n v="0"/>
    <m/>
    <m/>
    <s v="Central IRL A"/>
    <n v="-1"/>
    <m/>
    <m/>
    <n v="600"/>
    <x v="0"/>
    <s v="Oak Street Pedway"/>
    <x v="0"/>
    <m/>
    <n v="34.0681904646029"/>
    <n v="0.26566103689999998"/>
  </r>
  <r>
    <n v="550000"/>
    <n v="870000"/>
    <n v="870000"/>
    <x v="0"/>
    <x v="0"/>
    <s v="IR12-21"/>
    <s v="62-304.520 (7), F.A.C."/>
    <n v="0.56000000000000005"/>
    <n v="0.48"/>
    <s v="Town Melbourne Beach"/>
    <n v="9.3796862238140002E-2"/>
    <n v="3682.59813724993"/>
    <n v="9.1751459490916503"/>
    <n v="1.3492654669497299"/>
    <n v="0.86059990060182001"/>
    <n v="0.12655686712617001"/>
    <n v="345.416150158081"/>
    <n v="1210"/>
    <s v="Fixed Single Family Units"/>
    <n v="1210"/>
    <s v="Town Melbourne Beach                   Brevard County"/>
    <s v="Town Melbourne Beach"/>
    <m/>
    <m/>
    <m/>
    <n v="0"/>
    <n v="1"/>
    <n v="0.86059990060182001"/>
    <n v="0.12655686712617001"/>
    <n v="856.35555442061002"/>
    <m/>
    <n v="-1"/>
    <n v="-1"/>
    <n v="-1"/>
    <n v="-1"/>
    <n v="0"/>
    <m/>
    <m/>
    <s v="Central IRL A"/>
    <n v="-1"/>
    <m/>
    <m/>
    <n v="600"/>
    <x v="0"/>
    <s v="Oak Street Pedway"/>
    <x v="0"/>
    <m/>
    <n v="83.051548199029398"/>
    <n v="0.69453005219999997"/>
  </r>
  <r>
    <n v="550000"/>
    <n v="870000"/>
    <n v="870000"/>
    <x v="0"/>
    <x v="0"/>
    <s v="IR12-21"/>
    <s v="62-304.520 (7), F.A.C."/>
    <n v="0.56000000000000005"/>
    <n v="0.48"/>
    <s v="Town Melbourne Beach"/>
    <n v="2.157101748138E-2"/>
    <n v="3682.59813724993"/>
    <n v="9.1751459490916503"/>
    <n v="1.3492654669497299"/>
    <n v="0.19791723366208999"/>
    <n v="2.9105028974590001E-2"/>
    <n v="79.437388795526701"/>
    <n v="1210"/>
    <s v="Fixed Single Family Units"/>
    <n v="1210"/>
    <s v="Town Melbourne Beach                   Brevard County"/>
    <s v="Town Melbourne Beach"/>
    <m/>
    <m/>
    <m/>
    <n v="0"/>
    <n v="1"/>
    <n v="0.19791723366208999"/>
    <n v="2.9105028974590001E-2"/>
    <n v="233.344249791133"/>
    <m/>
    <n v="-1"/>
    <n v="-1"/>
    <n v="-1"/>
    <n v="-1"/>
    <n v="0"/>
    <m/>
    <m/>
    <s v="Central IRL A"/>
    <n v="-1"/>
    <m/>
    <m/>
    <n v="600"/>
    <x v="0"/>
    <s v="Oak Street Pedway"/>
    <x v="0"/>
    <m/>
    <n v="37.621267758862402"/>
    <n v="0.1892491888"/>
  </r>
  <r>
    <n v="550000"/>
    <n v="870000"/>
    <n v="870000"/>
    <x v="0"/>
    <x v="0"/>
    <s v="IR12-21"/>
    <s v="62-304.520 (7), F.A.C."/>
    <n v="0.56000000000000005"/>
    <n v="0.48"/>
    <s v="Town Melbourne Beach"/>
    <n v="0.14251655493727999"/>
    <n v="3682.59813724993"/>
    <n v="9.1751459490916503"/>
    <n v="1.3492654669497299"/>
    <n v="1.3076101917112799"/>
    <n v="0.19229266604551001"/>
    <n v="524.83119973930502"/>
    <n v="1210"/>
    <s v="Fixed Single Family Units"/>
    <n v="1210"/>
    <s v="Town Melbourne Beach                   Brevard County"/>
    <s v="Town Melbourne Beach"/>
    <m/>
    <m/>
    <m/>
    <n v="0"/>
    <n v="1"/>
    <n v="1.3076101917112799"/>
    <n v="0.19229266604551001"/>
    <n v="524.83119973930502"/>
    <m/>
    <n v="-1"/>
    <n v="-1"/>
    <n v="-1"/>
    <n v="-1"/>
    <n v="0"/>
    <m/>
    <m/>
    <s v="Central IRL A"/>
    <n v="-1"/>
    <m/>
    <m/>
    <n v="600"/>
    <x v="0"/>
    <s v="Oak Street Pedway"/>
    <x v="0"/>
    <m/>
    <n v="96.182947893470796"/>
    <n v="0.42565385220000002"/>
  </r>
  <r>
    <n v="550000"/>
    <n v="870000"/>
    <n v="870000"/>
    <x v="0"/>
    <x v="0"/>
    <s v="IR12-21"/>
    <s v="62-304.520 (7), F.A.C."/>
    <n v="0.56000000000000005"/>
    <n v="0.48"/>
    <s v="Town Melbourne Beach"/>
    <n v="0.10370574214804"/>
    <n v="3682.59813724993"/>
    <n v="9.1751459490916503"/>
    <n v="1.3492654669497299"/>
    <n v="0.95151531996719996"/>
    <n v="0.13992657660475"/>
    <n v="381.90657285652298"/>
    <n v="1210"/>
    <s v="Fixed Single Family Units"/>
    <n v="1210"/>
    <s v="Town Melbourne Beach                   Brevard County"/>
    <s v="Town Melbourne Beach"/>
    <m/>
    <m/>
    <m/>
    <n v="0"/>
    <n v="1"/>
    <n v="0.95151531996719996"/>
    <n v="0.13992657660475"/>
    <n v="381.90657285652298"/>
    <m/>
    <n v="-1"/>
    <n v="-1"/>
    <n v="-1"/>
    <n v="-1"/>
    <n v="0"/>
    <m/>
    <m/>
    <s v="Central IRL A"/>
    <n v="-1"/>
    <m/>
    <m/>
    <n v="600"/>
    <x v="0"/>
    <s v="Oak Street Pedway"/>
    <x v="0"/>
    <m/>
    <n v="83.800565946686504"/>
    <n v="0.30973769089999997"/>
  </r>
  <r>
    <n v="550000"/>
    <n v="870000"/>
    <n v="870000"/>
    <x v="0"/>
    <x v="0"/>
    <s v="IR12-21"/>
    <s v="62-304.520 (7), F.A.C."/>
    <n v="0.56000000000000005"/>
    <n v="0.48"/>
    <s v="Town Melbourne Beach"/>
    <n v="1.9091890822629999E-2"/>
    <n v="3682.59813724993"/>
    <n v="9.1751459490916503"/>
    <n v="1.3492654669497299"/>
    <n v="0.17517088474178"/>
    <n v="2.576002898575E-2"/>
    <n v="70.307761580007295"/>
    <n v="1210"/>
    <s v="Fixed Single Family Units"/>
    <n v="1210"/>
    <s v="Town Melbourne Beach                   Brevard County"/>
    <s v="Town Melbourne Beach"/>
    <m/>
    <m/>
    <m/>
    <n v="0"/>
    <n v="1"/>
    <n v="0.17517088474178"/>
    <n v="2.576002898575E-2"/>
    <n v="93.713975701802099"/>
    <m/>
    <n v="-1"/>
    <n v="-1"/>
    <n v="-1"/>
    <n v="-1"/>
    <n v="0"/>
    <m/>
    <m/>
    <s v="Central IRL A"/>
    <n v="-1"/>
    <m/>
    <m/>
    <n v="600"/>
    <x v="0"/>
    <s v="Oak Street Pedway"/>
    <x v="0"/>
    <m/>
    <n v="35.384154942541898"/>
    <n v="7.6004846500000001E-2"/>
  </r>
  <r>
    <n v="550000"/>
    <n v="870000"/>
    <n v="870000"/>
    <x v="0"/>
    <x v="0"/>
    <s v="IR12-21"/>
    <s v="62-304.520 (7), F.A.C."/>
    <n v="0.56000000000000005"/>
    <n v="0.48"/>
    <s v="Town Melbourne Beach"/>
    <n v="0.14066595882944"/>
    <n v="3682.59813724993"/>
    <n v="9.1751459490916503"/>
    <n v="1.3492654669497299"/>
    <n v="1.29063070232903"/>
    <n v="0.18979572062392999"/>
    <n v="518.01619795977103"/>
    <n v="1210"/>
    <s v="Fixed Single Family Units"/>
    <n v="1210"/>
    <s v="Town Melbourne Beach                   Brevard County"/>
    <s v="Town Melbourne Beach"/>
    <m/>
    <m/>
    <m/>
    <n v="0"/>
    <n v="1"/>
    <n v="1.29063070232903"/>
    <n v="0.18979572062392999"/>
    <n v="527.66312578952295"/>
    <m/>
    <n v="-1"/>
    <n v="-1"/>
    <n v="-1"/>
    <n v="-1"/>
    <n v="0"/>
    <m/>
    <m/>
    <s v="Central IRL A"/>
    <n v="-1"/>
    <m/>
    <m/>
    <n v="600"/>
    <x v="0"/>
    <s v="Oak Street Pedway"/>
    <x v="0"/>
    <m/>
    <n v="94.617744183510695"/>
    <n v="0.42795062919999999"/>
  </r>
  <r>
    <n v="550000"/>
    <n v="870000"/>
    <n v="870000"/>
    <x v="0"/>
    <x v="0"/>
    <s v="IR12-21"/>
    <s v="62-304.520 (7), F.A.C."/>
    <n v="0.56000000000000005"/>
    <n v="0.48"/>
    <s v="Town Melbourne Beach"/>
    <n v="0.10581715731748"/>
    <n v="3682.59813724993"/>
    <n v="9.1751459490916503"/>
    <n v="1.3492654669497299"/>
    <n v="0.97088786230590995"/>
    <n v="0.14277543617926999"/>
    <n v="389.68206642645299"/>
    <n v="1210"/>
    <s v="Fixed Single Family Units"/>
    <n v="1210"/>
    <s v="Town Melbourne Beach                   Brevard County"/>
    <s v="Town Melbourne Beach"/>
    <m/>
    <m/>
    <m/>
    <n v="0"/>
    <n v="1"/>
    <n v="0.97088786230590995"/>
    <n v="0.14277543617926999"/>
    <n v="389.68206642645299"/>
    <m/>
    <n v="-1"/>
    <n v="-1"/>
    <n v="-1"/>
    <n v="-1"/>
    <n v="0"/>
    <m/>
    <m/>
    <s v="Central IRL A"/>
    <n v="-1"/>
    <m/>
    <m/>
    <n v="600"/>
    <x v="0"/>
    <s v="Oak Street Pedway"/>
    <x v="0"/>
    <m/>
    <n v="84.073224737340894"/>
    <n v="0.31604384949999997"/>
  </r>
  <r>
    <n v="550000"/>
    <n v="870000"/>
    <n v="870000"/>
    <x v="0"/>
    <x v="0"/>
    <s v="IR12-21"/>
    <s v="62-304.520 (7), F.A.C."/>
    <n v="0.56000000000000005"/>
    <n v="0.48"/>
    <s v="Town Melbourne Beach"/>
    <n v="7.4299282959189999E-2"/>
    <n v="3682.59813724993"/>
    <n v="9.1751459490916503"/>
    <n v="1.3492654669497299"/>
    <n v="0.68170676506342998"/>
    <n v="0.10024945671596"/>
    <n v="273.61440102452201"/>
    <n v="1210"/>
    <s v="Fixed Single Family Units"/>
    <n v="1210"/>
    <s v="Town Melbourne Beach                   Brevard County"/>
    <s v="Town Melbourne Beach"/>
    <m/>
    <m/>
    <m/>
    <n v="0"/>
    <n v="1"/>
    <n v="0.68170676506342998"/>
    <n v="0.10024945671596"/>
    <n v="273.61440102452201"/>
    <m/>
    <n v="-1"/>
    <n v="-1"/>
    <n v="-1"/>
    <n v="-1"/>
    <n v="0"/>
    <m/>
    <m/>
    <s v="Central IRL A"/>
    <n v="-1"/>
    <m/>
    <m/>
    <n v="600"/>
    <x v="0"/>
    <s v="Oak Street Pedway"/>
    <x v="0"/>
    <m/>
    <n v="80.375638695135805"/>
    <n v="0.22190948990000001"/>
  </r>
  <r>
    <n v="550000"/>
    <n v="870000"/>
    <n v="870000"/>
    <x v="0"/>
    <x v="0"/>
    <s v="IR12-21"/>
    <s v="62-304.520 (7), F.A.C."/>
    <n v="0.56000000000000005"/>
    <n v="0.48"/>
    <s v="Town Melbourne Beach"/>
    <n v="2.2691371648150001E-2"/>
    <n v="3682.59813724993"/>
    <n v="9.1751459490916503"/>
    <n v="1.3492654669497299"/>
    <n v="0.20819664665693"/>
    <n v="3.061668416258E-2"/>
    <n v="83.563202963156201"/>
    <n v="1210"/>
    <s v="Fixed Single Family Units"/>
    <n v="1210"/>
    <s v="Town Melbourne Beach                   Brevard County"/>
    <s v="Town Melbourne Beach"/>
    <m/>
    <m/>
    <m/>
    <n v="0"/>
    <n v="1"/>
    <n v="0.20819664665693"/>
    <n v="3.061668416258E-2"/>
    <n v="83.563202963154794"/>
    <m/>
    <n v="-1"/>
    <n v="-1"/>
    <n v="-1"/>
    <n v="-1"/>
    <n v="0"/>
    <m/>
    <m/>
    <s v="Central IRL A"/>
    <n v="-1"/>
    <m/>
    <m/>
    <n v="600"/>
    <x v="0"/>
    <s v="Oak Street Pedway"/>
    <x v="0"/>
    <m/>
    <n v="38.453062167434503"/>
    <n v="6.7772265200000001E-2"/>
  </r>
  <r>
    <n v="550000"/>
    <n v="870000"/>
    <n v="870000"/>
    <x v="0"/>
    <x v="0"/>
    <s v="IR12-21"/>
    <s v="62-304.520 (7), F.A.C."/>
    <n v="0.56000000000000005"/>
    <n v="0.48"/>
    <s v="FDOT District 5"/>
    <n v="1.3413974509519999E-2"/>
    <n v="3727.8422111027298"/>
    <n v="10.7079693679022"/>
    <n v="2.06118708650907"/>
    <n v="0.14363642814978"/>
    <n v="2.7648711037780001E-2"/>
    <n v="50.005180395252196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14363642814978"/>
    <n v="2.7648711037780001E-2"/>
    <n v="329.40238453596697"/>
    <m/>
    <n v="-1"/>
    <n v="-1"/>
    <n v="-1"/>
    <n v="-1"/>
    <n v="0"/>
    <m/>
    <m/>
    <s v="Central IRL A"/>
    <n v="-1"/>
    <m/>
    <m/>
    <n v="600"/>
    <x v="0"/>
    <s v="Oak Street Pedway"/>
    <x v="0"/>
    <m/>
    <n v="37.177327999787202"/>
    <n v="0.26715521860000002"/>
  </r>
  <r>
    <n v="550000"/>
    <n v="870000"/>
    <n v="870000"/>
    <x v="0"/>
    <x v="0"/>
    <s v="IR12-21"/>
    <s v="62-304.520 (7), F.A.C."/>
    <n v="0.56000000000000005"/>
    <n v="0.48"/>
    <s v="Town Melbourne Beach"/>
    <n v="1.3089268991699999E-3"/>
    <n v="3727.8422111027298"/>
    <n v="10.7079693679022"/>
    <n v="2.06118708650907"/>
    <n v="1.401594914121E-2"/>
    <n v="2.6979432217600001E-3"/>
    <n v="4.8794729459998303"/>
    <n v="1300"/>
    <s v="Residential, High Density"/>
    <n v="1300"/>
    <s v="Town Melbourne Beach                   Brevard County"/>
    <s v="Town Melbourne Beach"/>
    <m/>
    <m/>
    <m/>
    <n v="0"/>
    <n v="1"/>
    <n v="1.401594914121E-2"/>
    <n v="2.6979432217600001E-3"/>
    <n v="4.8794729459991997"/>
    <m/>
    <n v="-1"/>
    <n v="-1"/>
    <n v="-1"/>
    <n v="-1"/>
    <n v="0"/>
    <m/>
    <m/>
    <s v="Central IRL A"/>
    <n v="-1"/>
    <m/>
    <m/>
    <n v="600"/>
    <x v="0"/>
    <s v="Oak Street Pedway"/>
    <x v="0"/>
    <m/>
    <n v="12.673860002597801"/>
    <n v="3.9573990000000003E-3"/>
  </r>
  <r>
    <n v="550000"/>
    <n v="870000"/>
    <n v="870000"/>
    <x v="0"/>
    <x v="0"/>
    <s v="IR12-21"/>
    <s v="62-304.520 (7), F.A.C."/>
    <n v="0.56000000000000005"/>
    <n v="0.48"/>
    <s v="FDOT District 5"/>
    <n v="4.5285562982000003E-4"/>
    <n v="3727.8422111027298"/>
    <n v="10.7079693679022"/>
    <n v="2.06118708650907"/>
    <n v="4.84916421221E-3"/>
    <n v="9.3342017624000004E-4"/>
    <n v="1.68817433238595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4.84916421221E-3"/>
    <n v="9.3342017624000004E-4"/>
    <n v="1.6881743323870699"/>
    <m/>
    <n v="-1"/>
    <n v="-1"/>
    <n v="-1"/>
    <n v="-1"/>
    <n v="0"/>
    <m/>
    <m/>
    <s v="Central IRL A"/>
    <n v="-1"/>
    <m/>
    <m/>
    <n v="600"/>
    <x v="0"/>
    <s v="Oak Street Pedway"/>
    <x v="0"/>
    <m/>
    <n v="13.031946383759699"/>
    <n v="1.3691599999999999E-3"/>
  </r>
  <r>
    <n v="550000"/>
    <n v="870000"/>
    <n v="870000"/>
    <x v="0"/>
    <x v="0"/>
    <s v="IR12-21"/>
    <s v="62-304.520 (7), F.A.C."/>
    <n v="0.56000000000000005"/>
    <n v="0.48"/>
    <s v="Town Melbourne Beach"/>
    <n v="9.7263170628750006E-2"/>
    <n v="3727.44264522311"/>
    <n v="10.706886355925599"/>
    <n v="2.0609861560358702"/>
    <n v="1.0413857145391101"/>
    <n v="0.20045804815802001"/>
    <n v="362.54289001124499"/>
    <n v="1300"/>
    <s v="Residential, High Density"/>
    <n v="1300"/>
    <s v="Town Melbourne Beach                   Brevard County"/>
    <s v="Town Melbourne Beach"/>
    <m/>
    <m/>
    <m/>
    <n v="0"/>
    <n v="1"/>
    <n v="1.0413857145391101"/>
    <n v="0.20045804815802001"/>
    <n v="393.09759055996199"/>
    <m/>
    <n v="-1"/>
    <n v="-1"/>
    <n v="-1"/>
    <n v="-1"/>
    <n v="0"/>
    <m/>
    <m/>
    <s v="Central IRL A"/>
    <n v="-1"/>
    <m/>
    <m/>
    <n v="600"/>
    <x v="0"/>
    <s v="Oak Street Pedway"/>
    <x v="0"/>
    <m/>
    <n v="110.98313218035599"/>
    <n v="0.31881394210000003"/>
  </r>
  <r>
    <n v="550000"/>
    <n v="870000"/>
    <n v="870000"/>
    <x v="0"/>
    <x v="0"/>
    <s v="IR12-21"/>
    <s v="62-304.520 (7), F.A.C."/>
    <n v="0.56000000000000005"/>
    <n v="0.48"/>
    <s v="FDOT District 5"/>
    <n v="0.11118334253304001"/>
    <n v="3727.44264522311"/>
    <n v="10.706886355925599"/>
    <n v="2.0609861560358702"/>
    <n v="1.19042741317326"/>
    <n v="0.22914732974240001"/>
    <n v="414.42953239612098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19042741317326"/>
    <n v="0.22914732974240001"/>
    <n v="832.94655487344198"/>
    <m/>
    <n v="-1"/>
    <n v="-1"/>
    <n v="-1"/>
    <n v="-1"/>
    <n v="0"/>
    <m/>
    <m/>
    <s v="Central IRL A"/>
    <n v="-1"/>
    <m/>
    <m/>
    <n v="600"/>
    <x v="0"/>
    <s v="Oak Street Pedway"/>
    <x v="0"/>
    <m/>
    <n v="122.471457485042"/>
    <n v="0.67554465119999996"/>
  </r>
  <r>
    <n v="550000"/>
    <n v="870000"/>
    <n v="870000"/>
    <x v="0"/>
    <x v="0"/>
    <s v="IR12-21"/>
    <s v="62-304.520 (7), F.A.C."/>
    <n v="0.56000000000000005"/>
    <n v="0.48"/>
    <s v="Town Melbourne Beach"/>
    <n v="5.5035662503999999E-3"/>
    <n v="3727.44264522311"/>
    <n v="10.706886355925599"/>
    <n v="2.0609861560358702"/>
    <n v="5.8926058395359998E-2"/>
    <n v="1.13427738509E-2"/>
    <n v="20.514227542559102"/>
    <n v="1300"/>
    <s v="Residential, High Density"/>
    <n v="1300"/>
    <s v="Town Melbourne Beach                   Brevard County"/>
    <s v="Town Melbourne Beach"/>
    <m/>
    <m/>
    <m/>
    <n v="0"/>
    <n v="1"/>
    <n v="5.8926058395359998E-2"/>
    <n v="1.13427738509E-2"/>
    <n v="20.514227542560601"/>
    <m/>
    <n v="-1"/>
    <n v="-1"/>
    <n v="-1"/>
    <n v="-1"/>
    <n v="0"/>
    <m/>
    <m/>
    <s v="Central IRL A"/>
    <n v="-1"/>
    <m/>
    <m/>
    <n v="600"/>
    <x v="0"/>
    <s v="Oak Street Pedway"/>
    <x v="0"/>
    <m/>
    <n v="20.364722235223599"/>
    <n v="1.66376541E-2"/>
  </r>
  <r>
    <n v="550000"/>
    <n v="870000"/>
    <n v="870000"/>
    <x v="0"/>
    <x v="0"/>
    <s v="IR12-21"/>
    <s v="62-304.520 (7), F.A.C."/>
    <n v="0.56000000000000005"/>
    <n v="0.48"/>
    <s v="FDOT District 5"/>
    <n v="5.3045134784E-4"/>
    <n v="3727.44264522311"/>
    <n v="10.706886355925599"/>
    <n v="2.0609861560358702"/>
    <n v="5.6794822986799996E-3"/>
    <n v="1.09325288435E-3"/>
    <n v="1.9772269751586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5.6794822986799996E-3"/>
    <n v="1.09325288435E-3"/>
    <n v="1.9772269751604099"/>
    <m/>
    <n v="-1"/>
    <n v="-1"/>
    <n v="-1"/>
    <n v="-1"/>
    <n v="0"/>
    <m/>
    <m/>
    <s v="Central IRL A"/>
    <n v="-1"/>
    <m/>
    <m/>
    <n v="600"/>
    <x v="0"/>
    <s v="Oak Street Pedway"/>
    <x v="0"/>
    <m/>
    <n v="14.5828124489868"/>
    <n v="1.6035903999999999E-3"/>
  </r>
  <r>
    <n v="550000"/>
    <n v="870000"/>
    <n v="870000"/>
    <x v="0"/>
    <x v="0"/>
    <s v="IR12-21"/>
    <s v="62-304.520 (7), F.A.C."/>
    <n v="0.56000000000000005"/>
    <n v="0.48"/>
    <s v="Town Melbourne Beach"/>
    <n v="0.40566498260731998"/>
    <n v="3692.1473047975001"/>
    <n v="9.1974220030874392"/>
    <n v="1.3524897859709899"/>
    <n v="3.7310720369146599"/>
    <n v="0.54865774550250002"/>
    <n v="1497.7748721843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7310720369146599"/>
    <n v="0.54865774550250002"/>
    <n v="1612.46948848489"/>
    <m/>
    <n v="-1"/>
    <n v="-1"/>
    <n v="-1"/>
    <n v="-1"/>
    <n v="0"/>
    <m/>
    <m/>
    <s v="Central IRL A"/>
    <n v="-1"/>
    <m/>
    <m/>
    <n v="600"/>
    <x v="0"/>
    <s v="Oak Street Pedway"/>
    <x v="0"/>
    <m/>
    <n v="195.38025209782001"/>
    <n v="1.3077611423"/>
  </r>
  <r>
    <n v="550000"/>
    <n v="870000"/>
    <n v="870000"/>
    <x v="0"/>
    <x v="0"/>
    <s v="IR12-21"/>
    <s v="62-304.520 (7), F.A.C."/>
    <n v="0.56000000000000005"/>
    <n v="0.48"/>
    <s v="Town Melbourne Beach"/>
    <n v="0.18103399635601"/>
    <n v="3692.1473047975001"/>
    <n v="9.1974220030874392"/>
    <n v="1.3524897859709899"/>
    <n v="1.66504606139167"/>
    <n v="0.24484663098501999"/>
    <n v="668.40418172258501"/>
    <n v="1210"/>
    <s v="Fixed Single Family Units"/>
    <n v="1210"/>
    <s v="Town Melbourne Beach                   Brevard County"/>
    <s v="Town Melbourne Beach"/>
    <m/>
    <m/>
    <m/>
    <n v="0"/>
    <n v="1"/>
    <n v="1.66504606139167"/>
    <n v="0.24484663098501999"/>
    <n v="668.40418172258501"/>
    <m/>
    <n v="-1"/>
    <n v="-1"/>
    <n v="-1"/>
    <n v="-1"/>
    <n v="0"/>
    <m/>
    <m/>
    <s v="Central IRL A"/>
    <n v="-1"/>
    <m/>
    <m/>
    <n v="600"/>
    <x v="0"/>
    <s v="Oak Street Pedway"/>
    <x v="0"/>
    <m/>
    <n v="116.42882332868101"/>
    <n v="0.54209584889999995"/>
  </r>
  <r>
    <n v="550000"/>
    <n v="870000"/>
    <n v="870000"/>
    <x v="0"/>
    <x v="0"/>
    <s v="IR12-21"/>
    <s v="62-304.520 (7), F.A.C."/>
    <n v="0.56000000000000005"/>
    <n v="0.48"/>
    <s v="Town Melbourne Beach"/>
    <n v="4.4858685801319999E-2"/>
    <n v="3674.4298322680302"/>
    <n v="9.1560573706664599"/>
    <n v="1.34650128908871"/>
    <n v="0.41072870076960999"/>
    <n v="6.0402278258300003E-2"/>
    <n v="164.83009334471899"/>
    <n v="1210"/>
    <s v="Fixed Single Family Units"/>
    <n v="1210"/>
    <s v="Town Melbourne Beach                   Brevard County"/>
    <s v="Town Melbourne Beach"/>
    <m/>
    <m/>
    <m/>
    <n v="0"/>
    <n v="1"/>
    <n v="0.41072870076960999"/>
    <n v="6.0402278258300003E-2"/>
    <n v="890.52682750417796"/>
    <m/>
    <n v="-1"/>
    <n v="-1"/>
    <n v="-1"/>
    <n v="-1"/>
    <n v="0"/>
    <m/>
    <m/>
    <s v="Central IRL A"/>
    <n v="-1"/>
    <m/>
    <m/>
    <n v="600"/>
    <x v="0"/>
    <s v="Oak Street Pedway"/>
    <x v="0"/>
    <m/>
    <n v="66.164766862296801"/>
    <n v="0.72224398010000002"/>
  </r>
  <r>
    <n v="550000"/>
    <n v="870000"/>
    <n v="870000"/>
    <x v="0"/>
    <x v="0"/>
    <s v="IR12-21"/>
    <s v="62-304.520 (7), F.A.C."/>
    <n v="0.56000000000000005"/>
    <n v="0.48"/>
    <s v="Town Melbourne Beach"/>
    <n v="3.2334157024090003E-2"/>
    <n v="3674.4298322680302"/>
    <n v="9.1560573706664599"/>
    <n v="1.34650128908871"/>
    <n v="0.29605339674471998"/>
    <n v="4.3537984114529998E-2"/>
    <n v="118.809591170562"/>
    <n v="1210"/>
    <s v="Fixed Single Family Units"/>
    <n v="1210"/>
    <s v="Town Melbourne Beach                   Brevard County"/>
    <s v="Town Melbourne Beach"/>
    <m/>
    <m/>
    <m/>
    <n v="0"/>
    <n v="1"/>
    <n v="0.29605339674471998"/>
    <n v="4.3537984114529998E-2"/>
    <n v="782.790933271217"/>
    <m/>
    <n v="-1"/>
    <n v="-1"/>
    <n v="-1"/>
    <n v="-1"/>
    <n v="0"/>
    <m/>
    <m/>
    <s v="Central IRL A"/>
    <n v="-1"/>
    <m/>
    <m/>
    <n v="600"/>
    <x v="0"/>
    <s v="Oak Street Pedway"/>
    <x v="0"/>
    <m/>
    <n v="58.7582985448472"/>
    <n v="0.63486693699999996"/>
  </r>
  <r>
    <n v="550000"/>
    <n v="870000"/>
    <n v="870000"/>
    <x v="0"/>
    <x v="0"/>
    <s v="IR12-21"/>
    <s v="62-304.520 (7), F.A.C."/>
    <n v="0.56000000000000005"/>
    <n v="0.48"/>
    <s v="Town Melbourne Beach"/>
    <n v="2.121501563346E-2"/>
    <n v="3687.95144534783"/>
    <n v="9.1876587278747905"/>
    <n v="1.3510775106131001"/>
    <n v="0.19491632354682001"/>
    <n v="2.8663130509680002E-2"/>
    <n v="78.239947568521401"/>
    <n v="1210"/>
    <s v="Fixed Single Family Units"/>
    <n v="1210"/>
    <s v="Town Melbourne Beach                   Brevard County"/>
    <s v="Town Melbourne Beach"/>
    <m/>
    <m/>
    <m/>
    <n v="0"/>
    <n v="1"/>
    <n v="0.19491632354682001"/>
    <n v="2.8663130509680002E-2"/>
    <n v="178.69206637246299"/>
    <m/>
    <n v="-1"/>
    <n v="-1"/>
    <n v="-1"/>
    <n v="-1"/>
    <n v="0"/>
    <m/>
    <m/>
    <s v="Central IRL A"/>
    <n v="-1"/>
    <m/>
    <m/>
    <n v="600"/>
    <x v="0"/>
    <s v="Oak Street Pedway"/>
    <x v="0"/>
    <m/>
    <n v="38.427109131406603"/>
    <n v="0.144924628"/>
  </r>
  <r>
    <n v="550000"/>
    <n v="870000"/>
    <n v="870000"/>
    <x v="0"/>
    <x v="0"/>
    <s v="IR12-21"/>
    <s v="62-304.520 (7), F.A.C."/>
    <n v="0.56000000000000005"/>
    <n v="0.48"/>
    <s v="Town Melbourne Beach"/>
    <n v="6.3537564405229993E-2"/>
    <n v="3687.95144534783"/>
    <n v="9.1876587278747905"/>
    <n v="1.3510775106131001"/>
    <n v="0.58376145815569003"/>
    <n v="8.5844174347040003E-2"/>
    <n v="234.323452482178"/>
    <n v="1210"/>
    <s v="Fixed Single Family Units"/>
    <n v="1210"/>
    <s v="Town Melbourne Beach                   Brevard County"/>
    <s v="Town Melbourne Beach"/>
    <m/>
    <m/>
    <m/>
    <n v="0"/>
    <n v="1"/>
    <n v="0.58376145815569003"/>
    <n v="8.5844174347040003E-2"/>
    <n v="557.60259619868498"/>
    <m/>
    <n v="-1"/>
    <n v="-1"/>
    <n v="-1"/>
    <n v="-1"/>
    <n v="0"/>
    <m/>
    <m/>
    <s v="Central IRL A"/>
    <n v="-1"/>
    <m/>
    <m/>
    <n v="600"/>
    <x v="0"/>
    <s v="Oak Street Pedway"/>
    <x v="0"/>
    <m/>
    <n v="68.504319493017206"/>
    <n v="0.45223243810000002"/>
  </r>
  <r>
    <n v="550000"/>
    <n v="870000"/>
    <n v="870000"/>
    <x v="0"/>
    <x v="0"/>
    <s v="IR12-21"/>
    <s v="62-304.520 (7), F.A.C."/>
    <n v="0.56000000000000005"/>
    <n v="0.48"/>
    <s v="Town Melbourne Beach"/>
    <n v="4.9599031843820002E-2"/>
    <n v="3687.95144534783"/>
    <n v="9.1876587278747905"/>
    <n v="1.3510775106131001"/>
    <n v="0.45569897781406998"/>
    <n v="6.7012136472370004E-2"/>
    <n v="182.91882117629399"/>
    <n v="1210"/>
    <s v="Fixed Single Family Units"/>
    <n v="1210"/>
    <s v="Town Melbourne Beach                   Brevard County"/>
    <s v="Town Melbourne Beach"/>
    <m/>
    <m/>
    <m/>
    <n v="0"/>
    <n v="1"/>
    <n v="0.45569897781406998"/>
    <n v="6.7012136472370004E-2"/>
    <n v="462.889568554883"/>
    <m/>
    <n v="-1"/>
    <n v="-1"/>
    <n v="-1"/>
    <n v="-1"/>
    <n v="0"/>
    <m/>
    <m/>
    <s v="Central IRL A"/>
    <n v="-1"/>
    <m/>
    <m/>
    <n v="600"/>
    <x v="0"/>
    <s v="Oak Street Pedway"/>
    <x v="0"/>
    <m/>
    <n v="59.959719990397801"/>
    <n v="0.37541733049999998"/>
  </r>
  <r>
    <n v="550000"/>
    <n v="870000"/>
    <n v="870000"/>
    <x v="0"/>
    <x v="0"/>
    <s v="IR12-21"/>
    <s v="62-304.520 (7), F.A.C."/>
    <n v="0.56000000000000005"/>
    <n v="0.48"/>
    <s v="Town Melbourne Beach"/>
    <n v="5.0035348268490001E-2"/>
    <n v="3674.4298322680302"/>
    <n v="9.1560573706664599"/>
    <n v="1.34650128908871"/>
    <n v="0.45812651930759002"/>
    <n v="6.7372660943519999E-2"/>
    <n v="183.85137634567101"/>
    <n v="1210"/>
    <s v="Fixed Single Family Units"/>
    <n v="1210"/>
    <s v="Town Melbourne Beach                   Brevard County"/>
    <s v="Town Melbourne Beach"/>
    <m/>
    <m/>
    <m/>
    <n v="0"/>
    <n v="1"/>
    <n v="0.45812651930759002"/>
    <n v="6.7372660943519999E-2"/>
    <n v="768.16327305594496"/>
    <m/>
    <n v="-1"/>
    <n v="-1"/>
    <n v="-1"/>
    <n v="-1"/>
    <n v="0"/>
    <m/>
    <m/>
    <s v="Central IRL A"/>
    <n v="-1"/>
    <m/>
    <m/>
    <n v="600"/>
    <x v="0"/>
    <s v="Oak Street Pedway"/>
    <x v="0"/>
    <m/>
    <n v="61.944045257479502"/>
    <n v="0.62300346559999997"/>
  </r>
  <r>
    <n v="550000"/>
    <n v="870000"/>
    <n v="870000"/>
    <x v="0"/>
    <x v="0"/>
    <s v="IR12-21"/>
    <s v="62-304.520 (7), F.A.C."/>
    <n v="0.56000000000000005"/>
    <n v="0.48"/>
    <s v="Town Melbourne Beach"/>
    <n v="5.574855639384E-2"/>
    <n v="3674.4298322680302"/>
    <n v="9.1560573706664599"/>
    <n v="1.34650128908871"/>
    <n v="0.51043698067385002"/>
    <n v="7.5065503049140003E-2"/>
    <n v="204.84415871940999"/>
    <n v="1210"/>
    <s v="Fixed Single Family Units"/>
    <n v="1210"/>
    <s v="Town Melbourne Beach                   Brevard County"/>
    <s v="Town Melbourne Beach"/>
    <m/>
    <m/>
    <m/>
    <n v="0"/>
    <n v="1"/>
    <n v="0.51043698067385002"/>
    <n v="7.5065503049140003E-2"/>
    <n v="939.90648065862899"/>
    <m/>
    <n v="-1"/>
    <n v="-1"/>
    <n v="-1"/>
    <n v="-1"/>
    <n v="0"/>
    <m/>
    <m/>
    <s v="Central IRL A"/>
    <n v="-1"/>
    <m/>
    <m/>
    <n v="600"/>
    <x v="0"/>
    <s v="Oak Street Pedway"/>
    <x v="0"/>
    <m/>
    <n v="71.247916872108107"/>
    <n v="0.76229236060000005"/>
  </r>
  <r>
    <n v="550000"/>
    <n v="870000"/>
    <n v="870000"/>
    <x v="0"/>
    <x v="0"/>
    <s v="IR12-21"/>
    <s v="62-304.520 (7), F.A.C."/>
    <n v="0.56000000000000005"/>
    <n v="0.48"/>
    <s v="Town Melbourne Beach"/>
    <n v="1.9771395856299999E-3"/>
    <n v="3674.4298322680302"/>
    <n v="9.1560573706664599"/>
    <n v="1.34650128908871"/>
    <n v="1.810280347584E-2"/>
    <n v="2.6622210007500001E-3"/>
    <n v="7.2648606759969301"/>
    <n v="1210"/>
    <s v="Fixed Single Family Units"/>
    <n v="1210"/>
    <s v="Town Melbourne Beach                   Brevard County"/>
    <s v="Town Melbourne Beach"/>
    <m/>
    <m/>
    <m/>
    <n v="0"/>
    <n v="1"/>
    <n v="1.810280347584E-2"/>
    <n v="2.6622210007500001E-3"/>
    <n v="20.338096843267401"/>
    <m/>
    <n v="-1"/>
    <n v="-1"/>
    <n v="-1"/>
    <n v="-1"/>
    <n v="0"/>
    <m/>
    <m/>
    <s v="Central IRL A"/>
    <n v="-1"/>
    <m/>
    <m/>
    <n v="600"/>
    <x v="0"/>
    <s v="Oak Street Pedway"/>
    <x v="0"/>
    <m/>
    <n v="17.2723249670778"/>
    <n v="1.6494806800000001E-2"/>
  </r>
  <r>
    <n v="550000"/>
    <n v="870000"/>
    <n v="870000"/>
    <x v="0"/>
    <x v="0"/>
    <s v="IR12-21"/>
    <s v="62-304.520 (7), F.A.C."/>
    <n v="0.56000000000000005"/>
    <n v="0.48"/>
    <s v="Town Melbourne Beach"/>
    <n v="0.17081737930245"/>
    <n v="3679.3310155683198"/>
    <n v="9.1675109086425994"/>
    <n v="1.3481598496162801"/>
    <n v="1.56597018814097"/>
    <n v="0.23028913239224"/>
    <n v="628.493681665608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6597018814097"/>
    <n v="0.23028913239224"/>
    <n v="628.49368166560896"/>
    <m/>
    <n v="-1"/>
    <n v="-1"/>
    <n v="-1"/>
    <n v="-1"/>
    <n v="0"/>
    <m/>
    <m/>
    <s v="Central IRL A"/>
    <n v="-1"/>
    <m/>
    <m/>
    <n v="600"/>
    <x v="0"/>
    <s v="Oak Street Pedway"/>
    <x v="0"/>
    <m/>
    <n v="127.688313215416"/>
    <n v="0.5097272357"/>
  </r>
  <r>
    <n v="550000"/>
    <n v="870000"/>
    <n v="870000"/>
    <x v="0"/>
    <x v="0"/>
    <s v="IR12-21"/>
    <s v="62-304.520 (7), F.A.C."/>
    <n v="0.56000000000000005"/>
    <n v="0.48"/>
    <s v="Town Melbourne Beach"/>
    <n v="4.6584177421509998E-2"/>
    <n v="3679.3310155683198"/>
    <n v="9.1675109086425994"/>
    <n v="1.3481598496162801"/>
    <n v="0.42706095468186001"/>
    <n v="6.2802917627079999E-2"/>
    <n v="171.39860882171001"/>
    <n v="1210"/>
    <s v="Fixed Single Family Units"/>
    <n v="1210"/>
    <s v="Town Melbourne Beach                   Brevard County"/>
    <s v="Town Melbourne Beach"/>
    <m/>
    <m/>
    <m/>
    <n v="0"/>
    <n v="1"/>
    <n v="0.42706095468186001"/>
    <n v="6.2802917627079999E-2"/>
    <n v="249.847064257613"/>
    <m/>
    <n v="-1"/>
    <n v="-1"/>
    <n v="-1"/>
    <n v="-1"/>
    <n v="0"/>
    <m/>
    <m/>
    <s v="Central IRL A"/>
    <n v="-1"/>
    <m/>
    <m/>
    <n v="600"/>
    <x v="0"/>
    <s v="Oak Street Pedway"/>
    <x v="0"/>
    <m/>
    <n v="55.979562989231098"/>
    <n v="0.20263346660000001"/>
  </r>
  <r>
    <n v="550000"/>
    <n v="870000"/>
    <n v="870000"/>
    <x v="0"/>
    <x v="0"/>
    <s v="IR12-21"/>
    <s v="62-304.520 (7), F.A.C."/>
    <n v="0.56000000000000005"/>
    <n v="0.48"/>
    <s v="Town Melbourne Beach"/>
    <n v="0.12869720221923001"/>
    <n v="3679.3310155683198"/>
    <n v="9.1675109086425994"/>
    <n v="1.3481598496162801"/>
    <n v="1.1798330052566299"/>
    <n v="0.17350440078991999"/>
    <n v="473.51960774210602"/>
    <n v="1210"/>
    <s v="Fixed Single Family Units"/>
    <n v="1210"/>
    <s v="Town Melbourne Beach                   Brevard County"/>
    <s v="Town Melbourne Beach"/>
    <m/>
    <m/>
    <m/>
    <n v="0"/>
    <n v="1"/>
    <n v="1.1798330052566299"/>
    <n v="0.17350440078991999"/>
    <n v="627.44716201432004"/>
    <m/>
    <n v="-1"/>
    <n v="-1"/>
    <n v="-1"/>
    <n v="-1"/>
    <n v="0"/>
    <m/>
    <m/>
    <s v="Central IRL A"/>
    <n v="-1"/>
    <m/>
    <m/>
    <n v="600"/>
    <x v="0"/>
    <s v="Oak Street Pedway"/>
    <x v="0"/>
    <m/>
    <n v="93.397696154729203"/>
    <n v="0.50887847689999999"/>
  </r>
  <r>
    <n v="550000"/>
    <n v="870000"/>
    <n v="870000"/>
    <x v="0"/>
    <x v="0"/>
    <s v="IR12-21"/>
    <s v="62-304.520 (7), F.A.C."/>
    <n v="0.56000000000000005"/>
    <n v="0.48"/>
    <s v="Town Melbourne Beach"/>
    <n v="4.6016479263699998E-2"/>
    <n v="3679.3310155683198"/>
    <n v="9.1675109086425994"/>
    <n v="1.3481598496162801"/>
    <n v="0.42185657562734002"/>
    <n v="6.2037569764020001E-2"/>
    <n v="169.30985938220601"/>
    <n v="1210"/>
    <s v="Fixed Single Family Units"/>
    <n v="1210"/>
    <s v="Town Melbourne Beach                   Brevard County"/>
    <s v="Town Melbourne Beach"/>
    <m/>
    <m/>
    <m/>
    <n v="0"/>
    <n v="1"/>
    <n v="0.42185657562734002"/>
    <n v="6.2037569764020001E-2"/>
    <n v="217.662879991577"/>
    <m/>
    <n v="-1"/>
    <n v="-1"/>
    <n v="-1"/>
    <n v="-1"/>
    <n v="0"/>
    <m/>
    <m/>
    <s v="Central IRL A"/>
    <n v="-1"/>
    <m/>
    <m/>
    <n v="600"/>
    <x v="0"/>
    <s v="Oak Street Pedway"/>
    <x v="0"/>
    <m/>
    <n v="57.300846529962698"/>
    <n v="0.17653112730000001"/>
  </r>
  <r>
    <n v="550000"/>
    <n v="870000"/>
    <n v="870000"/>
    <x v="0"/>
    <x v="0"/>
    <s v="IR12-21"/>
    <s v="62-304.520 (7), F.A.C."/>
    <n v="0.56000000000000005"/>
    <n v="0.48"/>
    <s v="Town Melbourne Beach"/>
    <n v="8.9479790257200008E-3"/>
    <n v="3679.3310155683198"/>
    <n v="9.1675109086425994"/>
    <n v="1.3481598496162801"/>
    <n v="8.2030695328669995E-2"/>
    <n v="1.206330605769E-2"/>
    <n v="32.922576756019502"/>
    <n v="1210"/>
    <s v="Fixed Single Family Units"/>
    <n v="1210"/>
    <s v="Town Melbourne Beach                   Brevard County"/>
    <s v="Town Melbourne Beach"/>
    <m/>
    <m/>
    <m/>
    <n v="0"/>
    <n v="1"/>
    <n v="8.2030695328669995E-2"/>
    <n v="1.206330605769E-2"/>
    <n v="32.922576756018998"/>
    <m/>
    <n v="-1"/>
    <n v="-1"/>
    <n v="-1"/>
    <n v="-1"/>
    <n v="0"/>
    <m/>
    <m/>
    <s v="Central IRL A"/>
    <n v="-1"/>
    <m/>
    <m/>
    <n v="600"/>
    <x v="0"/>
    <s v="Oak Street Pedway"/>
    <x v="0"/>
    <m/>
    <n v="29.674783529994698"/>
    <n v="2.6701197699999998E-2"/>
  </r>
  <r>
    <n v="550000"/>
    <n v="870000"/>
    <n v="870000"/>
    <x v="0"/>
    <x v="0"/>
    <s v="IR12-21"/>
    <s v="62-304.520 (7), F.A.C."/>
    <n v="0.56000000000000005"/>
    <n v="0.48"/>
    <s v="Town Melbourne Beach"/>
    <n v="8.3774273892779999E-2"/>
    <n v="3679.3310155683198"/>
    <n v="9.1675109086425994"/>
    <n v="1.3481598496162801"/>
    <n v="0.76800156977571998"/>
    <n v="0.11294111249301"/>
    <n v="308.233284240442"/>
    <n v="1210"/>
    <s v="Fixed Single Family Units"/>
    <n v="1210"/>
    <s v="Town Melbourne Beach                   Brevard County"/>
    <s v="Town Melbourne Beach"/>
    <m/>
    <m/>
    <m/>
    <n v="0"/>
    <n v="1"/>
    <n v="0.76800156977571998"/>
    <n v="0.11294111249301"/>
    <n v="308.23328424044098"/>
    <m/>
    <n v="-1"/>
    <n v="-1"/>
    <n v="-1"/>
    <n v="-1"/>
    <n v="0"/>
    <m/>
    <m/>
    <s v="Central IRL A"/>
    <n v="-1"/>
    <m/>
    <m/>
    <n v="600"/>
    <x v="0"/>
    <s v="Oak Street Pedway"/>
    <x v="0"/>
    <m/>
    <n v="80.554773799926807"/>
    <n v="0.249986443"/>
  </r>
  <r>
    <n v="550000"/>
    <n v="870000"/>
    <n v="870000"/>
    <x v="0"/>
    <x v="0"/>
    <s v="IR12-21"/>
    <s v="62-304.520 (7), F.A.C."/>
    <n v="0.56000000000000005"/>
    <n v="0.48"/>
    <s v="Town Melbourne Beach"/>
    <n v="5.6627029745660001E-2"/>
    <n v="3679.3310155683198"/>
    <n v="9.1675109086425994"/>
    <n v="1.3481598496162801"/>
    <n v="0.51912891291744001"/>
    <n v="7.6342287906129999E-2"/>
    <n v="208.34958686274601"/>
    <n v="1210"/>
    <s v="Fixed Single Family Units"/>
    <n v="1210"/>
    <s v="Town Melbourne Beach                   Brevard County"/>
    <s v="Town Melbourne Beach"/>
    <m/>
    <m/>
    <m/>
    <n v="0"/>
    <n v="1"/>
    <n v="0.51912891291744001"/>
    <n v="7.6342287906129999E-2"/>
    <n v="208.34958686274399"/>
    <m/>
    <n v="-1"/>
    <n v="-1"/>
    <n v="-1"/>
    <n v="-1"/>
    <n v="0"/>
    <m/>
    <m/>
    <s v="Central IRL A"/>
    <n v="-1"/>
    <m/>
    <m/>
    <n v="600"/>
    <x v="0"/>
    <s v="Oak Street Pedway"/>
    <x v="0"/>
    <m/>
    <n v="61.863821238994298"/>
    <n v="0.16897776710000001"/>
  </r>
  <r>
    <n v="550000"/>
    <n v="870000"/>
    <n v="870000"/>
    <x v="0"/>
    <x v="0"/>
    <s v="IR12-21"/>
    <s v="62-304.520 (7), F.A.C."/>
    <n v="0.56000000000000005"/>
    <n v="0.48"/>
    <s v="Town Melbourne Beach"/>
    <n v="0.17331191468723001"/>
    <n v="3682.59813697555"/>
    <n v="9.1751459484080495"/>
    <n v="1.3492654668492099"/>
    <n v="1.5901621118534399"/>
    <n v="0.23384378148099999"/>
    <n v="638.238134142884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901621118534399"/>
    <n v="0.23384378148099999"/>
    <n v="638.23813414288497"/>
    <m/>
    <n v="-1"/>
    <n v="-1"/>
    <n v="-1"/>
    <n v="-1"/>
    <n v="0"/>
    <m/>
    <m/>
    <s v="Central IRL A"/>
    <n v="-1"/>
    <m/>
    <m/>
    <n v="600"/>
    <x v="0"/>
    <s v="Oak Street Pedway"/>
    <x v="0"/>
    <m/>
    <n v="128.02369722631599"/>
    <n v="0.51763027910000003"/>
  </r>
  <r>
    <n v="550000"/>
    <n v="870000"/>
    <n v="870000"/>
    <x v="0"/>
    <x v="0"/>
    <s v="IR12-21"/>
    <s v="62-304.520 (7), F.A.C."/>
    <n v="0.56000000000000005"/>
    <n v="0.48"/>
    <s v="Town Melbourne Beach"/>
    <n v="0.12030147170798"/>
    <n v="3682.59813697555"/>
    <n v="9.1751459484080495"/>
    <n v="1.3492654668492099"/>
    <n v="1.10378356072908"/>
    <n v="0.16231862138672001"/>
    <n v="443.021975587258"/>
    <n v="1210"/>
    <s v="Fixed Single Family Units"/>
    <n v="1210"/>
    <s v="Town Melbourne Beach                   Brevard County"/>
    <s v="Town Melbourne Beach"/>
    <m/>
    <m/>
    <m/>
    <n v="0"/>
    <n v="1"/>
    <n v="1.10378356072908"/>
    <n v="0.16231862138672001"/>
    <n v="443.021975587258"/>
    <m/>
    <n v="-1"/>
    <n v="-1"/>
    <n v="-1"/>
    <n v="-1"/>
    <n v="0"/>
    <m/>
    <m/>
    <s v="Central IRL A"/>
    <n v="-1"/>
    <m/>
    <m/>
    <n v="600"/>
    <x v="0"/>
    <s v="Oak Street Pedway"/>
    <x v="0"/>
    <m/>
    <n v="88.453053264776997"/>
    <n v="0.35930411649999999"/>
  </r>
  <r>
    <n v="550000"/>
    <n v="870000"/>
    <n v="870000"/>
    <x v="0"/>
    <x v="0"/>
    <s v="IR12-21"/>
    <s v="62-304.520 (7), F.A.C."/>
    <n v="0.56000000000000005"/>
    <n v="0.48"/>
    <s v="Town Melbourne Beach"/>
    <n v="7.9179841085230004E-2"/>
    <n v="3682.59813697555"/>
    <n v="9.1751459484080495"/>
    <n v="1.3492654668492099"/>
    <n v="0.72648659812873995"/>
    <n v="0.1068346252469"/>
    <n v="291.58753526648798"/>
    <n v="1210"/>
    <s v="Fixed Single Family Units"/>
    <n v="1210"/>
    <s v="Town Melbourne Beach                   Brevard County"/>
    <s v="Town Melbourne Beach"/>
    <m/>
    <m/>
    <m/>
    <n v="0"/>
    <n v="1"/>
    <n v="0.72648659812873995"/>
    <n v="0.1068346252469"/>
    <n v="291.58753526648798"/>
    <m/>
    <n v="-1"/>
    <n v="-1"/>
    <n v="-1"/>
    <n v="-1"/>
    <n v="0"/>
    <m/>
    <m/>
    <s v="Central IRL A"/>
    <n v="-1"/>
    <m/>
    <m/>
    <n v="600"/>
    <x v="0"/>
    <s v="Oak Street Pedway"/>
    <x v="0"/>
    <m/>
    <n v="72.1299644495314"/>
    <n v="0.23648624109999999"/>
  </r>
  <r>
    <n v="550000"/>
    <n v="870000"/>
    <n v="870000"/>
    <x v="0"/>
    <x v="0"/>
    <s v="IR12-21"/>
    <s v="62-304.520 (7), F.A.C."/>
    <n v="0.56000000000000005"/>
    <n v="0.48"/>
    <s v="Town Melbourne Beach"/>
    <n v="5.5245551571530001E-2"/>
    <n v="3682.59813697555"/>
    <n v="9.1751459484080495"/>
    <n v="1.3492654668492099"/>
    <n v="0.50688599866909001"/>
    <n v="7.4540914932499994E-2"/>
    <n v="203.44716529350299"/>
    <n v="1210"/>
    <s v="Fixed Single Family Units"/>
    <n v="1210"/>
    <s v="Town Melbourne Beach                   Brevard County"/>
    <s v="Town Melbourne Beach"/>
    <m/>
    <m/>
    <m/>
    <n v="0"/>
    <n v="1"/>
    <n v="0.50688599866909001"/>
    <n v="7.4540914932499994E-2"/>
    <n v="203.447165293502"/>
    <m/>
    <n v="-1"/>
    <n v="-1"/>
    <n v="-1"/>
    <n v="-1"/>
    <n v="0"/>
    <m/>
    <m/>
    <s v="Central IRL A"/>
    <n v="-1"/>
    <m/>
    <m/>
    <n v="600"/>
    <x v="0"/>
    <s v="Oak Street Pedway"/>
    <x v="0"/>
    <m/>
    <n v="63.4213630378541"/>
    <n v="0.16500175610000001"/>
  </r>
  <r>
    <n v="550000"/>
    <n v="870000"/>
    <n v="870000"/>
    <x v="0"/>
    <x v="0"/>
    <s v="IR12-21"/>
    <s v="62-304.520 (7), F.A.C."/>
    <n v="0.56000000000000005"/>
    <n v="0.48"/>
    <s v="Town Melbourne Beach"/>
    <n v="3.7140236199620001E-2"/>
    <n v="3682.59813697555"/>
    <n v="9.1751459484080495"/>
    <n v="1.3492654668492099"/>
    <n v="0.34076708768986003"/>
    <n v="5.0112038134769998E-2"/>
    <n v="136.77256463555199"/>
    <n v="1210"/>
    <s v="Fixed Single Family Units"/>
    <n v="1210"/>
    <s v="Town Melbourne Beach                   Brevard County"/>
    <s v="Town Melbourne Beach"/>
    <m/>
    <m/>
    <m/>
    <n v="0"/>
    <n v="1"/>
    <n v="0.34076708768986003"/>
    <n v="5.0112038134769998E-2"/>
    <n v="136.77256463555199"/>
    <m/>
    <n v="-1"/>
    <n v="-1"/>
    <n v="-1"/>
    <n v="-1"/>
    <n v="0"/>
    <m/>
    <m/>
    <s v="Central IRL A"/>
    <n v="-1"/>
    <m/>
    <m/>
    <n v="600"/>
    <x v="0"/>
    <s v="Oak Street Pedway"/>
    <x v="0"/>
    <m/>
    <n v="49.961750687321299"/>
    <n v="0.1109266542"/>
  </r>
  <r>
    <n v="550000"/>
    <n v="870000"/>
    <n v="870000"/>
    <x v="0"/>
    <x v="0"/>
    <s v="IR12-21"/>
    <s v="62-304.520 (7), F.A.C."/>
    <n v="0.56000000000000005"/>
    <n v="0.48"/>
    <s v="Town Melbourne Beach"/>
    <n v="8.4648123582090007E-2"/>
    <n v="3682.59813697555"/>
    <n v="9.1751459484080495"/>
    <n v="1.3492654668492099"/>
    <n v="0.77665888812462003"/>
    <n v="0.11421278998290001"/>
    <n v="311.725022201907"/>
    <n v="1210"/>
    <s v="Fixed Single Family Units"/>
    <n v="1210"/>
    <s v="Town Melbourne Beach                   Brevard County"/>
    <s v="Town Melbourne Beach"/>
    <m/>
    <m/>
    <m/>
    <n v="0"/>
    <n v="1"/>
    <n v="0.77665888812462003"/>
    <n v="0.11421278998290001"/>
    <n v="311.725022201907"/>
    <m/>
    <n v="-1"/>
    <n v="-1"/>
    <n v="-1"/>
    <n v="-1"/>
    <n v="0"/>
    <m/>
    <m/>
    <s v="Central IRL A"/>
    <n v="-1"/>
    <m/>
    <m/>
    <n v="600"/>
    <x v="0"/>
    <s v="Oak Street Pedway"/>
    <x v="0"/>
    <m/>
    <n v="75.419032716178805"/>
    <n v="0.25281834730000002"/>
  </r>
  <r>
    <n v="550000"/>
    <n v="870000"/>
    <n v="870000"/>
    <x v="0"/>
    <x v="0"/>
    <s v="IR12-21"/>
    <s v="62-304.520 (7), F.A.C."/>
    <n v="0.56000000000000005"/>
    <n v="0.48"/>
    <s v="Town Melbourne Beach"/>
    <n v="6.7936315041330006E-2"/>
    <n v="3682.59813697555"/>
    <n v="9.1751459484080495"/>
    <n v="1.3492654668492099"/>
    <n v="0.62332560570124995"/>
    <n v="9.1664123830249994E-2"/>
    <n v="250.182147204193"/>
    <n v="1210"/>
    <s v="Fixed Single Family Units"/>
    <n v="1210"/>
    <s v="Town Melbourne Beach                   Brevard County"/>
    <s v="Town Melbourne Beach"/>
    <m/>
    <m/>
    <m/>
    <n v="0"/>
    <n v="1"/>
    <n v="0.62332560570124995"/>
    <n v="9.1664123830249994E-2"/>
    <n v="250.18214720419201"/>
    <m/>
    <n v="-1"/>
    <n v="-1"/>
    <n v="-1"/>
    <n v="-1"/>
    <n v="0"/>
    <m/>
    <m/>
    <s v="Central IRL A"/>
    <n v="-1"/>
    <m/>
    <m/>
    <n v="600"/>
    <x v="0"/>
    <s v="Oak Street Pedway"/>
    <x v="0"/>
    <m/>
    <n v="66.4165425179024"/>
    <n v="0.20290522890000001"/>
  </r>
  <r>
    <n v="550000"/>
    <n v="870000"/>
    <n v="870000"/>
    <x v="0"/>
    <x v="0"/>
    <s v="IR12-21"/>
    <s v="62-304.520 (7), F.A.C."/>
    <n v="0.56000000000000005"/>
    <n v="0.48"/>
    <s v="Town Melbourne Beach"/>
    <n v="0.37690880342872002"/>
    <n v="3727.8420699059502"/>
    <n v="10.7079689623202"/>
    <n v="2.0611870084377499"/>
    <n v="4.0359277687400903"/>
    <n v="0.77687952899310997"/>
    <n v="1405.0564939395199"/>
    <n v="1300"/>
    <s v="Residential, High Density"/>
    <n v="1300"/>
    <s v="Town Melbourne Beach                   Brevard County"/>
    <s v="Town Melbourne Beach"/>
    <m/>
    <m/>
    <m/>
    <n v="0"/>
    <n v="1"/>
    <n v="4.0359277687400903"/>
    <n v="0.77687952899310997"/>
    <n v="1405.0564939395199"/>
    <m/>
    <n v="-1"/>
    <n v="-1"/>
    <n v="-1"/>
    <n v="-1"/>
    <n v="0"/>
    <m/>
    <m/>
    <s v="Central IRL A"/>
    <n v="-1"/>
    <m/>
    <m/>
    <n v="600"/>
    <x v="0"/>
    <s v="Oak Street Pedway"/>
    <x v="0"/>
    <m/>
    <n v="221.049210606798"/>
    <n v="1.1395429797000001"/>
  </r>
  <r>
    <n v="550000"/>
    <n v="870000"/>
    <n v="870000"/>
    <x v="0"/>
    <x v="0"/>
    <s v="IR12-21"/>
    <s v="62-304.520 (7), F.A.C."/>
    <n v="0.56000000000000005"/>
    <n v="0.48"/>
    <s v="Town Melbourne Beach"/>
    <n v="2.030962041892E-2"/>
    <n v="3727.8420699059502"/>
    <n v="10.7079689623202"/>
    <n v="2.0611870084377499"/>
    <n v="0.21747478508231999"/>
    <n v="4.1861925753779998E-2"/>
    <n v="75.7110574214783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1747478508231999"/>
    <n v="4.1861925753779998E-2"/>
    <n v="75.711057421477193"/>
    <m/>
    <n v="-1"/>
    <n v="-1"/>
    <n v="-1"/>
    <n v="-1"/>
    <n v="0"/>
    <m/>
    <m/>
    <s v="Central IRL A"/>
    <n v="-1"/>
    <m/>
    <m/>
    <n v="600"/>
    <x v="0"/>
    <s v="Oak Street Pedway"/>
    <x v="0"/>
    <m/>
    <n v="45.524026919873997"/>
    <n v="6.1403939499999997E-2"/>
  </r>
  <r>
    <n v="550000"/>
    <n v="870000"/>
    <n v="870000"/>
    <x v="0"/>
    <x v="0"/>
    <s v="IR12-21"/>
    <s v="62-304.520 (7), F.A.C."/>
    <n v="0.56000000000000005"/>
    <n v="0.48"/>
    <s v="Town Melbourne Beach"/>
    <n v="4.0356836276809999E-2"/>
    <n v="3727.8420699059502"/>
    <n v="10.7079689623202"/>
    <n v="2.0611870084377499"/>
    <n v="0.43213975026955997"/>
    <n v="8.3182986635410003E-2"/>
    <n v="150.443912081013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43213975026955997"/>
    <n v="8.3182986635410003E-2"/>
    <n v="150.44391208101101"/>
    <m/>
    <n v="-1"/>
    <n v="-1"/>
    <n v="-1"/>
    <n v="-1"/>
    <n v="0"/>
    <m/>
    <m/>
    <s v="Central IRL A"/>
    <n v="-1"/>
    <m/>
    <m/>
    <n v="600"/>
    <x v="0"/>
    <s v="Oak Street Pedway"/>
    <x v="0"/>
    <m/>
    <n v="60.165739302668101"/>
    <n v="0.1220145272"/>
  </r>
  <r>
    <n v="550000"/>
    <n v="870000"/>
    <n v="870000"/>
    <x v="0"/>
    <x v="0"/>
    <s v="IR12-21"/>
    <s v="62-304.520 (7), F.A.C."/>
    <n v="0.56000000000000005"/>
    <n v="0.48"/>
    <s v="Town Melbourne Beach"/>
    <n v="1.19128214264E-3"/>
    <n v="3727.8420699059502"/>
    <n v="10.7079689623202"/>
    <n v="2.0611870084377499"/>
    <n v="1.2756212208799999E-2"/>
    <n v="2.4554552758000001E-3"/>
    <n v="4.44091168847972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1.2756212208799999E-2"/>
    <n v="2.4554552758000001E-3"/>
    <n v="4.4409116884798401"/>
    <m/>
    <n v="-1"/>
    <n v="-1"/>
    <n v="-1"/>
    <n v="-1"/>
    <n v="0"/>
    <m/>
    <m/>
    <s v="Central IRL A"/>
    <n v="-1"/>
    <m/>
    <m/>
    <n v="600"/>
    <x v="0"/>
    <s v="Oak Street Pedway"/>
    <x v="0"/>
    <m/>
    <n v="10.646704995026001"/>
    <n v="3.6017126000000002E-3"/>
  </r>
  <r>
    <n v="550000"/>
    <n v="870000"/>
    <n v="870000"/>
    <x v="0"/>
    <x v="0"/>
    <s v="IR12-21"/>
    <s v="62-304.520 (7), F.A.C."/>
    <n v="0.56000000000000005"/>
    <n v="0.48"/>
    <s v="Town Melbourne Beach"/>
    <n v="2.8501517923009999E-2"/>
    <n v="3727.8420699059502"/>
    <n v="10.7079689623202"/>
    <n v="2.0611870084377499"/>
    <n v="0.30519336929863999"/>
    <n v="5.874695846367E-2"/>
    <n v="106.2491575695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30519336929863999"/>
    <n v="5.874695846367E-2"/>
    <n v="106.24915756958799"/>
    <m/>
    <n v="-1"/>
    <n v="-1"/>
    <n v="-1"/>
    <n v="-1"/>
    <n v="0"/>
    <m/>
    <m/>
    <s v="Central IRL A"/>
    <n v="-1"/>
    <m/>
    <m/>
    <n v="600"/>
    <x v="0"/>
    <s v="Oak Street Pedway"/>
    <x v="0"/>
    <m/>
    <n v="43.128723407448398"/>
    <n v="8.6171255099999997E-2"/>
  </r>
  <r>
    <n v="550000"/>
    <n v="870000"/>
    <n v="870000"/>
    <x v="0"/>
    <x v="0"/>
    <s v="IR12-21"/>
    <s v="62-304.520 (7), F.A.C."/>
    <n v="0.56000000000000005"/>
    <n v="0.48"/>
    <s v="Town Melbourne Beach"/>
    <n v="1.1022749024399999E-2"/>
    <n v="3727.8420699059502"/>
    <n v="10.7079689623202"/>
    <n v="2.0611870084377499"/>
    <n v="0.11803125443280001"/>
    <n v="2.2719947086380001E-2"/>
    <n v="41.091067539202903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1803125443280001"/>
    <n v="2.2719947086380001E-2"/>
    <n v="41.091067539202101"/>
    <m/>
    <n v="-1"/>
    <n v="-1"/>
    <n v="-1"/>
    <n v="-1"/>
    <n v="0"/>
    <m/>
    <m/>
    <s v="Central IRL A"/>
    <n v="-1"/>
    <m/>
    <m/>
    <n v="600"/>
    <x v="0"/>
    <s v="Oak Street Pedway"/>
    <x v="0"/>
    <m/>
    <n v="31.479959773811299"/>
    <n v="3.3326088800000001E-2"/>
  </r>
  <r>
    <n v="550000"/>
    <n v="870000"/>
    <n v="870000"/>
    <x v="0"/>
    <x v="0"/>
    <s v="IR12-21"/>
    <s v="62-304.520 (7), F.A.C."/>
    <n v="0.56000000000000005"/>
    <n v="0.48"/>
    <s v="Town Melbourne Beach"/>
    <n v="1.36635139307E-2"/>
    <n v="3727.8420699059502"/>
    <n v="10.7079689623202"/>
    <n v="2.0611870084377499"/>
    <n v="0.14630848308617"/>
    <n v="2.816305740356E-2"/>
    <n v="50.9354220536132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4630848308617"/>
    <n v="2.816305740356E-2"/>
    <n v="50.935422053612001"/>
    <m/>
    <n v="-1"/>
    <n v="-1"/>
    <n v="-1"/>
    <n v="-1"/>
    <n v="0"/>
    <m/>
    <m/>
    <s v="Central IRL A"/>
    <n v="-1"/>
    <m/>
    <m/>
    <n v="600"/>
    <x v="0"/>
    <s v="Oak Street Pedway"/>
    <x v="0"/>
    <m/>
    <n v="33.390128903373999"/>
    <n v="4.1310155799999998E-2"/>
  </r>
  <r>
    <n v="550000"/>
    <n v="870000"/>
    <n v="870000"/>
    <x v="0"/>
    <x v="0"/>
    <s v="IR12-21"/>
    <s v="62-304.520 (7), F.A.C."/>
    <n v="0.56000000000000005"/>
    <n v="0.48"/>
    <s v="Town Melbourne Beach"/>
    <n v="1.184063928419E-2"/>
    <n v="3727.8420699059502"/>
    <n v="10.7079689623202"/>
    <n v="2.0611870084377499"/>
    <n v="0.12678919794919"/>
    <n v="2.4405771864180002E-2"/>
    <n v="44.140033258203097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2678919794919"/>
    <n v="2.4405771864180002E-2"/>
    <n v="44.140033258203502"/>
    <m/>
    <n v="-1"/>
    <n v="-1"/>
    <n v="-1"/>
    <n v="-1"/>
    <n v="0"/>
    <m/>
    <m/>
    <s v="Central IRL A"/>
    <n v="-1"/>
    <m/>
    <m/>
    <n v="600"/>
    <x v="0"/>
    <s v="Oak Street Pedway"/>
    <x v="0"/>
    <m/>
    <n v="32.307993968141098"/>
    <n v="3.5798891499999999E-2"/>
  </r>
  <r>
    <n v="550000"/>
    <n v="870000"/>
    <n v="870000"/>
    <x v="0"/>
    <x v="0"/>
    <s v="IR12-21"/>
    <s v="62-304.520 (7), F.A.C."/>
    <n v="0.56000000000000005"/>
    <n v="0.48"/>
    <s v="Town Melbourne Beach"/>
    <n v="2.2272311544420002E-2"/>
    <n v="3727.8420699059502"/>
    <n v="10.7079689623202"/>
    <n v="2.0611870084377499"/>
    <n v="0.23849122073678"/>
    <n v="4.5907399203229997E-2"/>
    <n v="83.02765996934449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3849122073678"/>
    <n v="4.5907399203229997E-2"/>
    <n v="83.027659969342693"/>
    <m/>
    <n v="-1"/>
    <n v="-1"/>
    <n v="-1"/>
    <n v="-1"/>
    <n v="0"/>
    <m/>
    <m/>
    <s v="Central IRL A"/>
    <n v="-1"/>
    <m/>
    <m/>
    <n v="600"/>
    <x v="0"/>
    <s v="Oak Street Pedway"/>
    <x v="0"/>
    <m/>
    <n v="41.763089124916803"/>
    <n v="6.7337923699999996E-2"/>
  </r>
  <r>
    <n v="550000"/>
    <n v="870000"/>
    <n v="870000"/>
    <x v="0"/>
    <x v="0"/>
    <s v="IR12-21"/>
    <s v="62-304.520 (7), F.A.C."/>
    <n v="0.56000000000000005"/>
    <n v="0.48"/>
    <s v="Town Melbourne Beach"/>
    <n v="9.1696179809130002E-2"/>
    <n v="3727.8420699059502"/>
    <n v="10.7079689623202"/>
    <n v="2.0611870084377499"/>
    <n v="0.98187984735953004"/>
    <n v="0.18900297454595"/>
    <n v="341.82887674214601"/>
    <n v="1300"/>
    <s v="Residential, High Density"/>
    <n v="1300"/>
    <s v="Town Melbourne Beach                   Brevard County"/>
    <s v="Town Melbourne Beach"/>
    <m/>
    <m/>
    <m/>
    <n v="0"/>
    <n v="1"/>
    <n v="0.98187984735953004"/>
    <n v="0.18900297454595"/>
    <n v="341.828876742148"/>
    <m/>
    <n v="-1"/>
    <n v="-1"/>
    <n v="-1"/>
    <n v="-1"/>
    <n v="0"/>
    <m/>
    <m/>
    <s v="Central IRL A"/>
    <n v="-1"/>
    <m/>
    <m/>
    <n v="600"/>
    <x v="0"/>
    <s v="Oak Street Pedway"/>
    <x v="0"/>
    <m/>
    <n v="114.87006087130401"/>
    <n v="0.27723347669999998"/>
  </r>
  <r>
    <n v="550000"/>
    <n v="880000"/>
    <n v="880000"/>
    <x v="0"/>
    <x v="0"/>
    <s v="IR12-21"/>
    <s v="62-304.520 (7), F.A.C."/>
    <n v="0.56000000000000005"/>
    <n v="0.48"/>
    <s v="Town Melbourne Beach"/>
    <n v="2.8296172905940001E-2"/>
    <n v="3687.95144534783"/>
    <n v="9.1876587278747905"/>
    <n v="1.3510775106131001"/>
    <n v="0.25997557996476001"/>
    <n v="3.8230322849640001E-2"/>
    <n v="104.35491176629201"/>
    <n v="1210"/>
    <s v="Fixed Single Family Units"/>
    <n v="1210"/>
    <s v="Town Melbourne Beach                   Brevard County"/>
    <s v="Town Melbourne Beach"/>
    <m/>
    <m/>
    <m/>
    <n v="0"/>
    <n v="1"/>
    <n v="0.25997557996476001"/>
    <n v="3.8230322849640001E-2"/>
    <n v="720.60817315275801"/>
    <m/>
    <n v="-1"/>
    <n v="-1"/>
    <n v="-1"/>
    <n v="-1"/>
    <n v="0"/>
    <m/>
    <m/>
    <s v="Central IRL A"/>
    <n v="-1"/>
    <m/>
    <m/>
    <n v="600"/>
    <x v="0"/>
    <s v="Oak Street Pedway"/>
    <x v="0"/>
    <m/>
    <n v="44.177658685917699"/>
    <n v="0.58443485250000005"/>
  </r>
  <r>
    <n v="550000"/>
    <n v="880000"/>
    <n v="880000"/>
    <x v="0"/>
    <x v="0"/>
    <s v="IR12-21"/>
    <s v="62-304.520 (7), F.A.C."/>
    <n v="0.56000000000000005"/>
    <n v="0.48"/>
    <s v="Town Melbourne Beach"/>
    <n v="3.5084190804409998E-2"/>
    <n v="3682.59813724993"/>
    <n v="9.1751459490916503"/>
    <n v="1.3492654669497299"/>
    <n v="0.32190257113624998"/>
    <n v="4.7337887088259999E-2"/>
    <n v="129.20097570324501"/>
    <n v="1210"/>
    <s v="Fixed Single Family Units"/>
    <n v="1210"/>
    <s v="Town Melbourne Beach                   Brevard County"/>
    <s v="Town Melbourne Beach"/>
    <m/>
    <m/>
    <m/>
    <n v="0"/>
    <n v="1"/>
    <n v="0.32190257113624998"/>
    <n v="4.7337887088259999E-2"/>
    <n v="129.200975703246"/>
    <m/>
    <n v="-1"/>
    <n v="-1"/>
    <n v="-1"/>
    <n v="-1"/>
    <n v="0"/>
    <m/>
    <m/>
    <s v="Central IRL A"/>
    <n v="-1"/>
    <m/>
    <m/>
    <n v="600"/>
    <x v="0"/>
    <s v="Oak Street Pedway"/>
    <x v="0"/>
    <m/>
    <n v="62.282263352724897"/>
    <n v="0.1047858684"/>
  </r>
  <r>
    <n v="550000"/>
    <n v="880000"/>
    <n v="880000"/>
    <x v="0"/>
    <x v="0"/>
    <s v="IR12-21"/>
    <s v="62-304.520 (7), F.A.C."/>
    <n v="0.56000000000000005"/>
    <n v="0.48"/>
    <s v="Town Melbourne Beach"/>
    <n v="0.14620684922265001"/>
    <n v="3682.59813724993"/>
    <n v="9.1751459490916503"/>
    <n v="1.3492654669497299"/>
    <n v="1.3414691803746699"/>
    <n v="0.19727185268764999"/>
    <n v="538.42107060052297"/>
    <n v="1210"/>
    <s v="Fixed Single Family Units"/>
    <n v="1210"/>
    <s v="Town Melbourne Beach                   Brevard County"/>
    <s v="Town Melbourne Beach"/>
    <m/>
    <m/>
    <m/>
    <n v="0"/>
    <n v="1"/>
    <n v="1.3414691803746699"/>
    <n v="0.19727185268764999"/>
    <n v="538.42107060052297"/>
    <m/>
    <n v="-1"/>
    <n v="-1"/>
    <n v="-1"/>
    <n v="-1"/>
    <n v="0"/>
    <m/>
    <m/>
    <s v="Central IRL A"/>
    <n v="-1"/>
    <m/>
    <m/>
    <n v="600"/>
    <x v="0"/>
    <s v="Oak Street Pedway"/>
    <x v="0"/>
    <m/>
    <n v="97.504925307376496"/>
    <n v="0.43667564530000003"/>
  </r>
  <r>
    <n v="550000"/>
    <n v="880000"/>
    <n v="880000"/>
    <x v="0"/>
    <x v="0"/>
    <s v="IR12-21"/>
    <s v="62-304.520 (7), F.A.C."/>
    <n v="0.56000000000000005"/>
    <n v="0.48"/>
    <s v="Town Melbourne Beach"/>
    <n v="0.14157715887915001"/>
    <n v="3682.59813724993"/>
    <n v="9.1751459490916503"/>
    <n v="1.3492654669497299"/>
    <n v="1.2989910957740101"/>
    <n v="0.19102517138450001"/>
    <n v="521.371781565525"/>
    <n v="1210"/>
    <s v="Fixed Single Family Units"/>
    <n v="1210"/>
    <s v="Town Melbourne Beach                   Brevard County"/>
    <s v="Town Melbourne Beach"/>
    <m/>
    <m/>
    <m/>
    <n v="0"/>
    <n v="1"/>
    <n v="1.2989910957740101"/>
    <n v="0.19102517138450001"/>
    <n v="521.371781565525"/>
    <m/>
    <n v="-1"/>
    <n v="-1"/>
    <n v="-1"/>
    <n v="-1"/>
    <n v="0"/>
    <m/>
    <m/>
    <s v="Central IRL A"/>
    <n v="-1"/>
    <m/>
    <m/>
    <n v="600"/>
    <x v="0"/>
    <s v="Oak Street Pedway"/>
    <x v="0"/>
    <m/>
    <n v="96.238581966318904"/>
    <n v="0.42284816019999999"/>
  </r>
  <r>
    <n v="550000"/>
    <n v="880000"/>
    <n v="880000"/>
    <x v="0"/>
    <x v="0"/>
    <s v="IR12-21"/>
    <s v="62-304.520 (7), F.A.C."/>
    <n v="0.56000000000000005"/>
    <n v="0.48"/>
    <s v="Town Melbourne Beach"/>
    <n v="3.0791448039379998E-2"/>
    <n v="3682.59813724993"/>
    <n v="9.1751459490916503"/>
    <n v="1.3492654669497299"/>
    <n v="0.28251602974523998"/>
    <n v="4.1545837516920002E-2"/>
    <n v="113.392529193074"/>
    <n v="1210"/>
    <s v="Fixed Single Family Units"/>
    <n v="1210"/>
    <s v="Town Melbourne Beach                   Brevard County"/>
    <s v="Town Melbourne Beach"/>
    <m/>
    <m/>
    <m/>
    <n v="0"/>
    <n v="1"/>
    <n v="0.28251602974523998"/>
    <n v="4.1545837516920002E-2"/>
    <n v="113.392529193076"/>
    <m/>
    <n v="-1"/>
    <n v="-1"/>
    <n v="-1"/>
    <n v="-1"/>
    <n v="0"/>
    <m/>
    <m/>
    <s v="Central IRL A"/>
    <n v="-1"/>
    <m/>
    <m/>
    <n v="600"/>
    <x v="0"/>
    <s v="Oak Street Pedway"/>
    <x v="0"/>
    <m/>
    <n v="59.033812540721399"/>
    <n v="9.1964743900000007E-2"/>
  </r>
  <r>
    <n v="550000"/>
    <n v="880000"/>
    <n v="880000"/>
    <x v="0"/>
    <x v="0"/>
    <s v="IR12-21"/>
    <s v="62-304.520 (7), F.A.C."/>
    <n v="0.56000000000000005"/>
    <n v="0.48"/>
    <s v="Town Melbourne Beach"/>
    <n v="0.13568481198716001"/>
    <n v="3682.59813724993"/>
    <n v="9.1751459490916503"/>
    <n v="1.3492654669497299"/>
    <n v="1.2449279530572801"/>
    <n v="0.18307483120383999"/>
    <n v="499.67263587703297"/>
    <n v="1210"/>
    <s v="Fixed Single Family Units"/>
    <n v="1210"/>
    <s v="Town Melbourne Beach                   Brevard County"/>
    <s v="Town Melbourne Beach"/>
    <m/>
    <m/>
    <m/>
    <n v="0"/>
    <n v="1"/>
    <n v="1.2449279530572801"/>
    <n v="0.18307483120383999"/>
    <n v="499.67263587703297"/>
    <m/>
    <n v="-1"/>
    <n v="-1"/>
    <n v="-1"/>
    <n v="-1"/>
    <n v="0"/>
    <m/>
    <m/>
    <s v="Central IRL A"/>
    <n v="-1"/>
    <m/>
    <m/>
    <n v="600"/>
    <x v="0"/>
    <s v="Oak Street Pedway"/>
    <x v="0"/>
    <m/>
    <n v="93.768644868394901"/>
    <n v="0.40524950189999998"/>
  </r>
  <r>
    <n v="550000"/>
    <n v="880000"/>
    <n v="880000"/>
    <x v="0"/>
    <x v="0"/>
    <s v="IR12-21"/>
    <s v="62-304.520 (7), F.A.C."/>
    <n v="0.56000000000000005"/>
    <n v="0.48"/>
    <s v="Town Melbourne Beach"/>
    <n v="0.12841899480418001"/>
    <n v="3682.59813724993"/>
    <n v="9.1751459490916503"/>
    <n v="1.3492654669497299"/>
    <n v="1.1782630199640001"/>
    <n v="0.17327131498966999"/>
    <n v="472.915551053385"/>
    <n v="1210"/>
    <s v="Fixed Single Family Units"/>
    <n v="1210"/>
    <s v="Town Melbourne Beach                   Brevard County"/>
    <s v="Town Melbourne Beach"/>
    <m/>
    <m/>
    <m/>
    <n v="0"/>
    <n v="1"/>
    <n v="1.1782630199640001"/>
    <n v="0.17327131498966999"/>
    <n v="472.915551053385"/>
    <m/>
    <n v="-1"/>
    <n v="-1"/>
    <n v="-1"/>
    <n v="-1"/>
    <n v="0"/>
    <m/>
    <m/>
    <s v="Central IRL A"/>
    <n v="-1"/>
    <m/>
    <m/>
    <n v="600"/>
    <x v="0"/>
    <s v="Oak Street Pedway"/>
    <x v="0"/>
    <m/>
    <n v="91.2374797558561"/>
    <n v="0.38354870320000001"/>
  </r>
  <r>
    <n v="550000"/>
    <n v="880000"/>
    <n v="880000"/>
    <x v="0"/>
    <x v="0"/>
    <s v="IR12-21"/>
    <s v="62-304.520 (7), F.A.C."/>
    <n v="0.56000000000000005"/>
    <n v="0.48"/>
    <s v="Town Melbourne Beach"/>
    <n v="1.1789476641500001E-2"/>
    <n v="3716.6599363190899"/>
    <n v="10.3773384924146"/>
    <n v="1.90879186228384"/>
    <n v="0.1223433897573"/>
    <n v="2.2503657073879999E-2"/>
    <n v="43.817475503647699"/>
    <n v="1300"/>
    <s v="Residential, High Density"/>
    <n v="1300"/>
    <s v="Town Melbourne Beach                   Brevard County"/>
    <s v="Town Melbourne Beach"/>
    <m/>
    <m/>
    <m/>
    <n v="0"/>
    <n v="1"/>
    <n v="0.1223433897573"/>
    <n v="2.2503657073879999E-2"/>
    <n v="80.247039756548304"/>
    <m/>
    <n v="-1"/>
    <n v="-1"/>
    <n v="-1"/>
    <n v="-1"/>
    <n v="0"/>
    <m/>
    <m/>
    <s v="Central IRL A"/>
    <n v="-1"/>
    <m/>
    <m/>
    <n v="600"/>
    <x v="0"/>
    <s v="Oak Street Pedway"/>
    <x v="0"/>
    <m/>
    <n v="40.986738234161798"/>
    <n v="6.5082757300000002E-2"/>
  </r>
  <r>
    <n v="550000"/>
    <n v="880000"/>
    <n v="880000"/>
    <x v="0"/>
    <x v="0"/>
    <s v="IR12-21"/>
    <s v="62-304.520 (7), F.A.C."/>
    <n v="0.56000000000000005"/>
    <n v="0.48"/>
    <s v="Town Melbourne Beach"/>
    <n v="9.4308816643200004E-3"/>
    <n v="3716.6599363190899"/>
    <n v="10.3773384924146"/>
    <n v="1.90879186228384"/>
    <n v="9.7867451312610002E-2"/>
    <n v="1.800159017502E-2"/>
    <n v="35.0513800459668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9.7867451312610002E-2"/>
    <n v="1.800159017502E-2"/>
    <n v="53.748184519657201"/>
    <m/>
    <n v="-1"/>
    <n v="-1"/>
    <n v="-1"/>
    <n v="-1"/>
    <n v="0"/>
    <m/>
    <m/>
    <s v="Central IRL A"/>
    <n v="-1"/>
    <m/>
    <m/>
    <n v="600"/>
    <x v="0"/>
    <s v="Oak Street Pedway"/>
    <x v="0"/>
    <m/>
    <n v="26.265581121989101"/>
    <n v="4.35913905E-2"/>
  </r>
  <r>
    <n v="550000"/>
    <n v="880000"/>
    <n v="880000"/>
    <x v="0"/>
    <x v="0"/>
    <s v="IR12-21"/>
    <s v="62-304.520 (7), F.A.C."/>
    <n v="0.56000000000000005"/>
    <n v="0.48"/>
    <s v="Town Melbourne Beach"/>
    <n v="8.0634055800399996E-3"/>
    <n v="3716.6599363190899"/>
    <n v="10.3773384924146"/>
    <n v="1.90879186228384"/>
    <n v="8.3676689105720001E-2"/>
    <n v="1.539136295347E-2"/>
    <n v="29.9689364696338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8.3676689105720001E-2"/>
    <n v="1.539136295347E-2"/>
    <n v="37.861960625405999"/>
    <m/>
    <n v="-1"/>
    <n v="-1"/>
    <n v="-1"/>
    <n v="-1"/>
    <n v="0"/>
    <m/>
    <m/>
    <s v="Central IRL A"/>
    <n v="-1"/>
    <m/>
    <m/>
    <n v="600"/>
    <x v="0"/>
    <s v="Oak Street Pedway"/>
    <x v="0"/>
    <m/>
    <n v="24.0663534522056"/>
    <n v="3.07071862E-2"/>
  </r>
  <r>
    <n v="550000"/>
    <n v="880000"/>
    <n v="880000"/>
    <x v="0"/>
    <x v="0"/>
    <s v="IR12-21"/>
    <s v="62-304.520 (7), F.A.C."/>
    <n v="0.56000000000000005"/>
    <n v="0.48"/>
    <s v="Town Melbourne Beach"/>
    <n v="1.383456764836E-2"/>
    <n v="3716.6599363190899"/>
    <n v="10.3773384924146"/>
    <n v="1.90879186228384"/>
    <n v="0.14356599138331"/>
    <n v="2.640731014541E-2"/>
    <n v="51.4183833149819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4356599138331"/>
    <n v="2.640731014541E-2"/>
    <n v="152.267167998888"/>
    <m/>
    <n v="-1"/>
    <n v="-1"/>
    <n v="-1"/>
    <n v="-1"/>
    <n v="0"/>
    <m/>
    <m/>
    <s v="Central IRL A"/>
    <n v="-1"/>
    <m/>
    <m/>
    <n v="600"/>
    <x v="0"/>
    <s v="Oak Street Pedway"/>
    <x v="0"/>
    <m/>
    <n v="36.593555458600697"/>
    <n v="0.1234932425"/>
  </r>
  <r>
    <n v="550000"/>
    <n v="880000"/>
    <n v="880000"/>
    <x v="0"/>
    <x v="0"/>
    <s v="IR12-21"/>
    <s v="62-304.520 (7), F.A.C."/>
    <n v="0.56000000000000005"/>
    <n v="0.48"/>
    <s v="Town Melbourne Beach"/>
    <n v="1.366277145378E-2"/>
    <n v="3716.6599363190899"/>
    <n v="10.3773384924146"/>
    <n v="1.90879186228384"/>
    <n v="0.14178320412046"/>
    <n v="2.607938696723E-2"/>
    <n v="50.7798752813816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4178320412046"/>
    <n v="2.607938696723E-2"/>
    <n v="167.37740115893601"/>
    <m/>
    <n v="-1"/>
    <n v="-1"/>
    <n v="-1"/>
    <n v="-1"/>
    <n v="0"/>
    <m/>
    <m/>
    <s v="Central IRL A"/>
    <n v="-1"/>
    <m/>
    <m/>
    <n v="600"/>
    <x v="0"/>
    <s v="Oak Street Pedway"/>
    <x v="0"/>
    <m/>
    <n v="31.197610419655899"/>
    <n v="0.13574809500000001"/>
  </r>
  <r>
    <n v="550000"/>
    <n v="880000"/>
    <n v="880000"/>
    <x v="0"/>
    <x v="0"/>
    <s v="IR12-21"/>
    <s v="62-304.520 (7), F.A.C."/>
    <n v="0.56000000000000005"/>
    <n v="0.48"/>
    <s v="Town Melbourne Beach"/>
    <n v="5.7998634257500001E-3"/>
    <n v="3716.6599363190899"/>
    <n v="10.3773384924146"/>
    <n v="1.90879186228384"/>
    <n v="6.0187145978830001E-2"/>
    <n v="1.107073210943E-2"/>
    <n v="21.5561200306260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6.0187145978830001E-2"/>
    <n v="1.107073210943E-2"/>
    <n v="62.494244335538298"/>
    <m/>
    <n v="-1"/>
    <n v="-1"/>
    <n v="-1"/>
    <n v="-1"/>
    <n v="0"/>
    <m/>
    <m/>
    <s v="Central IRL A"/>
    <n v="-1"/>
    <m/>
    <m/>
    <n v="600"/>
    <x v="0"/>
    <s v="Oak Street Pedway"/>
    <x v="0"/>
    <m/>
    <n v="20.0029759059295"/>
    <n v="5.0684707500000002E-2"/>
  </r>
  <r>
    <n v="550000"/>
    <n v="880000"/>
    <n v="880000"/>
    <x v="0"/>
    <x v="0"/>
    <s v="IR12-21"/>
    <s v="62-304.520 (7), F.A.C."/>
    <n v="0.56000000000000005"/>
    <n v="0.48"/>
    <s v="Town Melbourne Beach"/>
    <n v="7.4027429902600002E-3"/>
    <n v="3716.6599363190899"/>
    <n v="10.3773384924146"/>
    <n v="1.90879186228384"/>
    <n v="7.6820769782280002E-2"/>
    <n v="1.4130295578379999E-2"/>
    <n v="27.5134782907699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7.6820769782280002E-2"/>
    <n v="1.4130295578379999E-2"/>
    <n v="73.3706224858837"/>
    <m/>
    <n v="-1"/>
    <n v="-1"/>
    <n v="-1"/>
    <n v="-1"/>
    <n v="0"/>
    <m/>
    <m/>
    <s v="Central IRL A"/>
    <n v="-1"/>
    <m/>
    <m/>
    <n v="600"/>
    <x v="0"/>
    <s v="Oak Street Pedway"/>
    <x v="0"/>
    <m/>
    <n v="22.328452994773802"/>
    <n v="5.9505776500000003E-2"/>
  </r>
  <r>
    <n v="550000"/>
    <n v="880000"/>
    <n v="880000"/>
    <x v="0"/>
    <x v="0"/>
    <s v="IR12-21"/>
    <s v="62-304.520 (7), F.A.C."/>
    <n v="0.56000000000000005"/>
    <n v="0.48"/>
    <s v="Town Melbourne Beach"/>
    <n v="6.65529304625E-3"/>
    <n v="3716.6599363190899"/>
    <n v="10.3773384924146"/>
    <n v="1.90879186228384"/>
    <n v="6.9064228707169995E-2"/>
    <n v="1.2703569207800001E-2"/>
    <n v="24.735461029467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6.9064228707169995E-2"/>
    <n v="1.2703569207800001E-2"/>
    <n v="61.674722752152803"/>
    <m/>
    <n v="-1"/>
    <n v="-1"/>
    <n v="-1"/>
    <n v="-1"/>
    <n v="0"/>
    <m/>
    <m/>
    <s v="Central IRL A"/>
    <n v="-1"/>
    <m/>
    <m/>
    <n v="600"/>
    <x v="0"/>
    <s v="Oak Street Pedway"/>
    <x v="0"/>
    <m/>
    <n v="21.721679523385902"/>
    <n v="5.0020050900000002E-2"/>
  </r>
  <r>
    <n v="550000"/>
    <n v="880000"/>
    <n v="880000"/>
    <x v="0"/>
    <x v="0"/>
    <s v="IR12-21"/>
    <s v="62-304.520 (7), F.A.C."/>
    <n v="0.56000000000000005"/>
    <n v="0.48"/>
    <s v="Town Melbourne Beach"/>
    <n v="1.2214962251140001E-2"/>
    <n v="3716.6599363190899"/>
    <n v="10.3773384924146"/>
    <n v="1.90879186228384"/>
    <n v="0.12675879795216"/>
    <n v="2.3315820543079999E-2"/>
    <n v="45.3988608224695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2675879795216"/>
    <n v="2.3315820543079999E-2"/>
    <n v="47.912930290529303"/>
    <m/>
    <n v="-1"/>
    <n v="-1"/>
    <n v="-1"/>
    <n v="-1"/>
    <n v="0"/>
    <m/>
    <m/>
    <s v="Central IRL A"/>
    <n v="-1"/>
    <m/>
    <m/>
    <n v="600"/>
    <x v="0"/>
    <s v="Oak Street Pedway"/>
    <x v="0"/>
    <m/>
    <n v="29.738379610589099"/>
    <n v="3.8858824200000003E-2"/>
  </r>
  <r>
    <n v="550000"/>
    <n v="880000"/>
    <n v="880000"/>
    <x v="0"/>
    <x v="0"/>
    <s v="IR12-21"/>
    <s v="62-304.520 (7), F.A.C."/>
    <n v="0.56000000000000005"/>
    <n v="0.48"/>
    <s v="Town Melbourne Beach"/>
    <n v="0.17341782506053"/>
    <n v="3682.59813697555"/>
    <n v="9.1751459484080495"/>
    <n v="1.3492654668492099"/>
    <n v="1.59113385498593"/>
    <n v="0.23398668269028"/>
    <n v="638.628159486289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9113385498593"/>
    <n v="0.23398668269028"/>
    <n v="638.62815948628997"/>
    <m/>
    <n v="-1"/>
    <n v="-1"/>
    <n v="-1"/>
    <n v="-1"/>
    <n v="0"/>
    <m/>
    <m/>
    <s v="Central IRL A"/>
    <n v="-1"/>
    <m/>
    <m/>
    <n v="600"/>
    <x v="0"/>
    <s v="Oak Street Pedway"/>
    <x v="0"/>
    <m/>
    <n v="128.10137237631"/>
    <n v="0.51794660140000004"/>
  </r>
  <r>
    <n v="550000"/>
    <n v="880000"/>
    <n v="880000"/>
    <x v="0"/>
    <x v="0"/>
    <s v="IR12-21"/>
    <s v="62-304.520 (7), F.A.C."/>
    <n v="0.56000000000000005"/>
    <n v="0.48"/>
    <s v="Town Melbourne Beach"/>
    <n v="3.0040113079330001E-2"/>
    <n v="3682.59813697555"/>
    <n v="9.1751459484080495"/>
    <n v="1.3492654668492099"/>
    <n v="0.2756224218096"/>
    <n v="4.053208719819E-2"/>
    <n v="110.62566446050501"/>
    <n v="1210"/>
    <s v="Fixed Single Family Units"/>
    <n v="1210"/>
    <s v="Town Melbourne Beach                   Brevard County"/>
    <s v="Town Melbourne Beach"/>
    <m/>
    <m/>
    <m/>
    <n v="0"/>
    <n v="1"/>
    <n v="0.2756224218096"/>
    <n v="4.053208719819E-2"/>
    <n v="110.62566446050501"/>
    <m/>
    <n v="-1"/>
    <n v="-1"/>
    <n v="-1"/>
    <n v="-1"/>
    <n v="0"/>
    <m/>
    <m/>
    <s v="Central IRL A"/>
    <n v="-1"/>
    <m/>
    <m/>
    <n v="600"/>
    <x v="0"/>
    <s v="Oak Street Pedway"/>
    <x v="0"/>
    <m/>
    <n v="52.057863312907301"/>
    <n v="8.9720733499999997E-2"/>
  </r>
  <r>
    <n v="550000"/>
    <n v="880000"/>
    <n v="880000"/>
    <x v="0"/>
    <x v="0"/>
    <s v="IR12-21"/>
    <s v="62-304.520 (7), F.A.C."/>
    <n v="0.56000000000000005"/>
    <n v="0.48"/>
    <s v="Town Melbourne Beach"/>
    <n v="0.11035499373681"/>
    <n v="3682.59813697555"/>
    <n v="9.1751459484080495"/>
    <n v="1.3492654668492099"/>
    <n v="1.0125231736709499"/>
    <n v="0.14889818214344"/>
    <n v="406.39309434115103"/>
    <n v="1210"/>
    <s v="Fixed Single Family Units"/>
    <n v="1210"/>
    <s v="Town Melbourne Beach                   Brevard County"/>
    <s v="Town Melbourne Beach"/>
    <m/>
    <m/>
    <m/>
    <n v="0"/>
    <n v="1"/>
    <n v="1.0125231736709499"/>
    <n v="0.14889818214344"/>
    <n v="406.39309434115103"/>
    <m/>
    <n v="-1"/>
    <n v="-1"/>
    <n v="-1"/>
    <n v="-1"/>
    <n v="0"/>
    <m/>
    <m/>
    <s v="Central IRL A"/>
    <n v="-1"/>
    <m/>
    <m/>
    <n v="600"/>
    <x v="0"/>
    <s v="Oak Street Pedway"/>
    <x v="0"/>
    <m/>
    <n v="84.784869180027997"/>
    <n v="0.32959699460000003"/>
  </r>
  <r>
    <n v="550000"/>
    <n v="880000"/>
    <n v="880000"/>
    <x v="0"/>
    <x v="0"/>
    <s v="IR12-21"/>
    <s v="62-304.520 (7), F.A.C."/>
    <n v="0.56000000000000005"/>
    <n v="0.48"/>
    <s v="Town Melbourne Beach"/>
    <n v="9.9232764034080004E-2"/>
    <n v="3682.59813697555"/>
    <n v="9.1751459484080495"/>
    <n v="1.3492654668492099"/>
    <n v="0.91047509287669004"/>
    <n v="0.13389134169118999"/>
    <n v="365.43439195886702"/>
    <n v="1210"/>
    <s v="Fixed Single Family Units"/>
    <n v="1210"/>
    <s v="Town Melbourne Beach                   Brevard County"/>
    <s v="Town Melbourne Beach"/>
    <m/>
    <m/>
    <m/>
    <n v="0"/>
    <n v="1"/>
    <n v="0.91047509287669004"/>
    <n v="0.13389134169118999"/>
    <n v="365.43439195886901"/>
    <m/>
    <n v="-1"/>
    <n v="-1"/>
    <n v="-1"/>
    <n v="-1"/>
    <n v="0"/>
    <m/>
    <m/>
    <s v="Central IRL A"/>
    <n v="-1"/>
    <m/>
    <m/>
    <n v="600"/>
    <x v="0"/>
    <s v="Oak Street Pedway"/>
    <x v="0"/>
    <m/>
    <n v="80.268226526130604"/>
    <n v="0.2963782579"/>
  </r>
  <r>
    <n v="550000"/>
    <n v="880000"/>
    <n v="880000"/>
    <x v="0"/>
    <x v="0"/>
    <s v="IR12-21"/>
    <s v="62-304.520 (7), F.A.C."/>
    <n v="0.56000000000000005"/>
    <n v="0.48"/>
    <s v="Town Melbourne Beach"/>
    <n v="1.9207575063730001E-2"/>
    <n v="3682.59813697555"/>
    <n v="9.1751459484080495"/>
    <n v="1.3492654668492099"/>
    <n v="0.17623230452479"/>
    <n v="2.5916117735409999E-2"/>
    <n v="70.733780145536002"/>
    <n v="1210"/>
    <s v="Fixed Single Family Units"/>
    <n v="1210"/>
    <s v="Town Melbourne Beach                   Brevard County"/>
    <s v="Town Melbourne Beach"/>
    <m/>
    <m/>
    <m/>
    <n v="0"/>
    <n v="1"/>
    <n v="0.17623230452479"/>
    <n v="2.5916117735409999E-2"/>
    <n v="70.733780145537096"/>
    <m/>
    <n v="-1"/>
    <n v="-1"/>
    <n v="-1"/>
    <n v="-1"/>
    <n v="0"/>
    <m/>
    <m/>
    <s v="Central IRL A"/>
    <n v="-1"/>
    <m/>
    <m/>
    <n v="600"/>
    <x v="0"/>
    <s v="Oak Street Pedway"/>
    <x v="0"/>
    <m/>
    <n v="41.7514094438406"/>
    <n v="5.7367218300000002E-2"/>
  </r>
  <r>
    <n v="550000"/>
    <n v="880000"/>
    <n v="880000"/>
    <x v="0"/>
    <x v="0"/>
    <s v="IR12-21"/>
    <s v="62-304.520 (7), F.A.C."/>
    <n v="0.56000000000000005"/>
    <n v="0.48"/>
    <s v="Town Melbourne Beach"/>
    <n v="9.6570234518460002E-2"/>
    <n v="3682.59813697555"/>
    <n v="9.1751459484080495"/>
    <n v="1.3492654668492099"/>
    <n v="0.88604599597889999"/>
    <n v="0.13029888256128999"/>
    <n v="355.62936572498802"/>
    <n v="1210"/>
    <s v="Fixed Single Family Units"/>
    <n v="1210"/>
    <s v="Town Melbourne Beach                   Brevard County"/>
    <s v="Town Melbourne Beach"/>
    <m/>
    <m/>
    <m/>
    <n v="0"/>
    <n v="1"/>
    <n v="0.88604599597889999"/>
    <n v="0.13029888256128999"/>
    <n v="355.629365724987"/>
    <m/>
    <n v="-1"/>
    <n v="-1"/>
    <n v="-1"/>
    <n v="-1"/>
    <n v="0"/>
    <m/>
    <m/>
    <s v="Central IRL A"/>
    <n v="-1"/>
    <m/>
    <m/>
    <n v="600"/>
    <x v="0"/>
    <s v="Oak Street Pedway"/>
    <x v="0"/>
    <m/>
    <n v="80.496453528259195"/>
    <n v="0.28842608739999998"/>
  </r>
  <r>
    <n v="550000"/>
    <n v="880000"/>
    <n v="880000"/>
    <x v="0"/>
    <x v="0"/>
    <s v="IR12-21"/>
    <s v="62-304.520 (7), F.A.C."/>
    <n v="0.56000000000000005"/>
    <n v="0.48"/>
    <s v="Town Melbourne Beach"/>
    <n v="8.8939948243970002E-2"/>
    <n v="3682.59813697555"/>
    <n v="9.1751459484080495"/>
    <n v="1.3492654668492099"/>
    <n v="0.81603700578228999"/>
    <n v="0.12000360078894"/>
    <n v="327.53008770595"/>
    <n v="1210"/>
    <s v="Fixed Single Family Units"/>
    <n v="1210"/>
    <s v="Town Melbourne Beach                   Brevard County"/>
    <s v="Town Melbourne Beach"/>
    <m/>
    <m/>
    <m/>
    <n v="0"/>
    <n v="1"/>
    <n v="0.81603700578228999"/>
    <n v="0.12000360078894"/>
    <n v="327.53008770595"/>
    <m/>
    <n v="-1"/>
    <n v="-1"/>
    <n v="-1"/>
    <n v="-1"/>
    <n v="0"/>
    <m/>
    <m/>
    <s v="Central IRL A"/>
    <n v="-1"/>
    <m/>
    <m/>
    <n v="600"/>
    <x v="0"/>
    <s v="Oak Street Pedway"/>
    <x v="0"/>
    <m/>
    <n v="76.391028052689293"/>
    <n v="0.26563672970000002"/>
  </r>
  <r>
    <n v="550000"/>
    <n v="880000"/>
    <n v="880000"/>
    <x v="0"/>
    <x v="0"/>
    <s v="IR12-21"/>
    <s v="62-304.520 (7), F.A.C."/>
    <n v="0.56000000000000005"/>
    <n v="0.48"/>
    <s v="Town Melbourne Beach"/>
    <n v="3.3054067362430002E-2"/>
    <n v="3692.1473054852099"/>
    <n v="9.1974220048005897"/>
    <n v="1.3524897862229099"/>
    <n v="0.30401220650743999"/>
    <n v="4.4705288500819999E-2"/>
    <n v="122.04048574755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0401220650743999"/>
    <n v="4.4705288500819999E-2"/>
    <n v="1123.4929314088399"/>
    <m/>
    <n v="-1"/>
    <n v="-1"/>
    <n v="-1"/>
    <n v="-1"/>
    <n v="0"/>
    <m/>
    <m/>
    <s v="Central IRL A"/>
    <n v="-1"/>
    <m/>
    <m/>
    <n v="600"/>
    <x v="0"/>
    <s v="Oak Street Pedway"/>
    <x v="0"/>
    <m/>
    <n v="50.1415885787289"/>
    <n v="0.91118648130000002"/>
  </r>
  <r>
    <n v="550000"/>
    <n v="880000"/>
    <n v="880000"/>
    <x v="0"/>
    <x v="0"/>
    <s v="IR12-21"/>
    <s v="62-304.520 (7), F.A.C."/>
    <n v="0.56000000000000005"/>
    <n v="0.48"/>
    <s v="Town Melbourne Beach"/>
    <n v="7.0155353831829997E-2"/>
    <n v="3692.1473054852099"/>
    <n v="9.1974220048005897"/>
    <n v="1.3524897862229099"/>
    <n v="0.64524839508750997"/>
    <n v="9.4884399506410005E-2"/>
    <n v="259.02390061557901"/>
    <n v="1210"/>
    <s v="Fixed Single Family Units"/>
    <n v="1210"/>
    <s v="Town Melbourne Beach                   Brevard County"/>
    <s v="Town Melbourne Beach"/>
    <m/>
    <m/>
    <m/>
    <n v="0"/>
    <n v="1"/>
    <n v="0.64524839508750997"/>
    <n v="9.4884399506410005E-2"/>
    <n v="815.00134817984497"/>
    <m/>
    <n v="-1"/>
    <n v="-1"/>
    <n v="-1"/>
    <n v="-1"/>
    <n v="0"/>
    <m/>
    <m/>
    <s v="Central IRL A"/>
    <n v="-1"/>
    <m/>
    <m/>
    <n v="600"/>
    <x v="0"/>
    <s v="Oak Street Pedway"/>
    <x v="0"/>
    <m/>
    <n v="103.76256565958499"/>
    <n v="0.66099054999999995"/>
  </r>
  <r>
    <n v="550000"/>
    <n v="880000"/>
    <n v="880000"/>
    <x v="0"/>
    <x v="0"/>
    <s v="IR12-21"/>
    <s v="62-304.520 (7), F.A.C."/>
    <n v="0.56000000000000005"/>
    <n v="0.48"/>
    <s v="Town Melbourne Beach"/>
    <n v="1.7621064960819999E-2"/>
    <n v="3684.75257706313"/>
    <n v="9.4508754011226106"/>
    <n v="1.4821517903279999"/>
    <n v="0.16653448937983001"/>
    <n v="2.611709297917E-2"/>
    <n v="64.929264524993101"/>
    <n v="1300"/>
    <s v="Residential, High Density"/>
    <n v="1300"/>
    <s v="Town Melbourne Beach                   Brevard County"/>
    <s v="Town Melbourne Beach"/>
    <m/>
    <m/>
    <m/>
    <n v="0"/>
    <n v="1"/>
    <n v="0.16653448937983001"/>
    <n v="2.611709297917E-2"/>
    <n v="401.37241782926702"/>
    <m/>
    <n v="-1"/>
    <n v="-1"/>
    <n v="-1"/>
    <n v="-1"/>
    <n v="0"/>
    <m/>
    <m/>
    <s v="Central IRL A"/>
    <n v="-1"/>
    <m/>
    <m/>
    <n v="600"/>
    <x v="0"/>
    <s v="Oak Street Pedway"/>
    <x v="0"/>
    <m/>
    <n v="56.126412239835801"/>
    <n v="0.32552507530000002"/>
  </r>
  <r>
    <n v="550000"/>
    <n v="880000"/>
    <n v="880000"/>
    <x v="0"/>
    <x v="0"/>
    <s v="IR12-21"/>
    <s v="62-304.520 (7), F.A.C."/>
    <n v="0.56000000000000005"/>
    <n v="0.48"/>
    <s v="Town Melbourne Beach"/>
    <n v="4.980503753703E-2"/>
    <n v="3721.7610862889501"/>
    <n v="10.5841050523739"/>
    <n v="2.0056483529217801"/>
    <n v="0.52714174942940994"/>
    <n v="9.9891391503360003E-2"/>
    <n v="185.362450606501"/>
    <n v="1300"/>
    <s v="Residential, High Density"/>
    <n v="1300"/>
    <s v="Town Melbourne Beach                   Brevard County"/>
    <s v="Town Melbourne Beach"/>
    <m/>
    <m/>
    <m/>
    <n v="0"/>
    <n v="1"/>
    <n v="0.52714174942940994"/>
    <n v="9.9891391503360003E-2"/>
    <n v="1052.5052711957401"/>
    <m/>
    <n v="-1"/>
    <n v="-1"/>
    <n v="-1"/>
    <n v="-1"/>
    <n v="0"/>
    <m/>
    <m/>
    <s v="Central IRL A"/>
    <n v="-1"/>
    <m/>
    <m/>
    <n v="600"/>
    <x v="0"/>
    <s v="Oak Street Pedway"/>
    <x v="0"/>
    <m/>
    <n v="60.7641687708768"/>
    <n v="0.85361335859999998"/>
  </r>
  <r>
    <n v="550000"/>
    <n v="880000"/>
    <n v="880000"/>
    <x v="0"/>
    <x v="0"/>
    <s v="IR12-21"/>
    <s v="62-304.520 (7), F.A.C."/>
    <n v="0.56000000000000005"/>
    <n v="0.48"/>
    <s v="FDOT District 5"/>
    <n v="3.1589149007099998E-2"/>
    <n v="3721.7610862889501"/>
    <n v="10.5841050523739"/>
    <n v="2.0056483529217801"/>
    <n v="0.33434287160625997"/>
    <n v="6.3356724676289999E-2"/>
    <n v="117.567265523615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33434287160625997"/>
    <n v="6.3356724676289999E-2"/>
    <n v="755.94695756363103"/>
    <m/>
    <n v="-1"/>
    <n v="-1"/>
    <n v="-1"/>
    <n v="-1"/>
    <n v="0"/>
    <m/>
    <m/>
    <s v="Central IRL A"/>
    <n v="-1"/>
    <m/>
    <m/>
    <n v="600"/>
    <x v="0"/>
    <s v="Oak Street Pedway"/>
    <x v="0"/>
    <m/>
    <n v="47.709548938843"/>
    <n v="0.61309566709999996"/>
  </r>
  <r>
    <n v="560000"/>
    <n v="790000"/>
    <n v="790000"/>
    <x v="0"/>
    <x v="0"/>
    <s v="IR12-21"/>
    <s v="62-304.520 (7), F.A.C."/>
    <n v="0.56000000000000005"/>
    <n v="0.48"/>
    <s v="Town Melbourne Beach"/>
    <n v="8.3908081839999994E-6"/>
    <n v="3692.1473056227601"/>
    <n v="9.1974220051432205"/>
    <n v="1.3524897862732901"/>
    <n v="7.717380383E-5"/>
    <n v="1.1348482359999999E-5"/>
    <n v="3.098009982855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717380383E-5"/>
    <n v="1.1348482359999999E-5"/>
    <n v="232.807469118028"/>
    <m/>
    <n v="-1"/>
    <n v="-1"/>
    <n v="-1"/>
    <n v="-1"/>
    <n v="0"/>
    <m/>
    <m/>
    <s v="Central IRL A"/>
    <n v="-1"/>
    <m/>
    <m/>
    <n v="600"/>
    <x v="0"/>
    <s v="Oak Street Pedway"/>
    <x v="0"/>
    <m/>
    <n v="5.1101528196638304"/>
    <n v="0.1888138436"/>
  </r>
  <r>
    <n v="560000"/>
    <n v="830000"/>
    <n v="830000"/>
    <x v="0"/>
    <x v="0"/>
    <s v="IR12-21"/>
    <s v="62-304.520 (7), F.A.C."/>
    <n v="0.56000000000000005"/>
    <n v="0.48"/>
    <s v="Town Melbourne Beach"/>
    <n v="4.6620385063000003E-4"/>
    <n v="3692.1473050725899"/>
    <n v="9.1974220037727008"/>
    <n v="1.35248978607176"/>
    <n v="4.2878735540600003E-3"/>
    <n v="6.3053594620999999E-4"/>
    <n v="1.7212932907327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2878735540600003E-3"/>
    <n v="6.3053594620999999E-4"/>
    <n v="991.00248919879402"/>
    <m/>
    <n v="-1"/>
    <n v="-1"/>
    <n v="-1"/>
    <n v="-1"/>
    <n v="0"/>
    <m/>
    <m/>
    <s v="Central IRL A"/>
    <n v="-1"/>
    <m/>
    <m/>
    <n v="600"/>
    <x v="0"/>
    <s v="Oak Street Pedway"/>
    <x v="0"/>
    <m/>
    <n v="100.097605439568"/>
    <n v="0.80373275690000001"/>
  </r>
  <r>
    <n v="560000"/>
    <n v="870000"/>
    <n v="870000"/>
    <x v="0"/>
    <x v="0"/>
    <s v="IR12-21"/>
    <s v="62-304.520 (7), F.A.C."/>
    <n v="0.56000000000000005"/>
    <n v="0.48"/>
    <s v="Town Melbourne Beach"/>
    <n v="1.4687317105200001E-3"/>
    <n v="3692.1473056227601"/>
    <n v="9.1974220051432205"/>
    <n v="1.3524897862732901"/>
    <n v="1.350854535403E-2"/>
    <n v="1.9864446372599999E-3"/>
    <n v="5.42277382769758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50854535403E-2"/>
    <n v="1.9864446372599999E-3"/>
    <n v="433.25909531397798"/>
    <m/>
    <n v="-1"/>
    <n v="-1"/>
    <n v="-1"/>
    <n v="-1"/>
    <n v="0"/>
    <m/>
    <m/>
    <s v="Central IRL A"/>
    <n v="-1"/>
    <m/>
    <m/>
    <n v="600"/>
    <x v="0"/>
    <s v="Oak Street Pedway"/>
    <x v="0"/>
    <m/>
    <n v="96.377617118127205"/>
    <n v="0.35138612759999999"/>
  </r>
  <r>
    <n v="560000"/>
    <n v="870000"/>
    <n v="870000"/>
    <x v="0"/>
    <x v="0"/>
    <s v="IR12-21"/>
    <s v="62-304.520 (7), F.A.C."/>
    <n v="0.56000000000000005"/>
    <n v="0.48"/>
    <s v="Town Melbourne Beach"/>
    <n v="2.9277353809999999E-6"/>
    <n v="3697.3813855888002"/>
    <n v="9.2096594654569905"/>
    <n v="1.3542620814797801"/>
    <n v="2.6963445860000002E-5"/>
    <n v="3.9649210110949999E-6"/>
    <n v="1.0824954299630001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6963445860000002E-5"/>
    <n v="3.9649210110949999E-6"/>
    <n v="891.12738895780501"/>
    <m/>
    <n v="-1"/>
    <n v="-1"/>
    <n v="-1"/>
    <n v="-1"/>
    <n v="0"/>
    <m/>
    <m/>
    <s v="Central IRL A"/>
    <n v="-1"/>
    <m/>
    <m/>
    <n v="600"/>
    <x v="0"/>
    <s v="Oak Street Pedway"/>
    <x v="0"/>
    <m/>
    <n v="4.6282592183793101"/>
    <n v="0.7227310535"/>
  </r>
  <r>
    <n v="560000"/>
    <n v="870000"/>
    <n v="870000"/>
    <x v="0"/>
    <x v="0"/>
    <s v="IR12-21"/>
    <s v="62-304.520 (7), F.A.C."/>
    <n v="0.56000000000000005"/>
    <n v="0.48"/>
    <s v="Town Melbourne Beach"/>
    <n v="7.7476405174000003E-4"/>
    <n v="3692.1473047975001"/>
    <n v="9.1974220030874392"/>
    <n v="1.3524897859709899"/>
    <n v="7.1258319366899999E-3"/>
    <n v="1.04786046651E-3"/>
    <n v="2.86054300549321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1258319366899999E-3"/>
    <n v="1.04786046651E-3"/>
    <n v="1612.46948848489"/>
    <m/>
    <n v="-1"/>
    <n v="-1"/>
    <n v="-1"/>
    <n v="-1"/>
    <n v="0"/>
    <m/>
    <m/>
    <s v="Central IRL A"/>
    <n v="-1"/>
    <m/>
    <m/>
    <n v="600"/>
    <x v="0"/>
    <s v="Oak Street Pedway"/>
    <x v="0"/>
    <m/>
    <n v="100.257913536746"/>
    <n v="1.3077611423"/>
  </r>
  <r>
    <n v="560000"/>
    <n v="880000"/>
    <n v="880000"/>
    <x v="0"/>
    <x v="0"/>
    <s v="IR12-21"/>
    <s v="62-304.520 (7), F.A.C."/>
    <n v="0.56000000000000005"/>
    <n v="0.48"/>
    <s v="Town Melbourne Beach"/>
    <n v="1.6554223525E-4"/>
    <n v="3692.1473054852099"/>
    <n v="9.1974220048005897"/>
    <n v="1.3524897862229099"/>
    <n v="1.52256179727E-3"/>
    <n v="2.2389418237E-4"/>
    <n v="0.611206317848129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2256179727E-3"/>
    <n v="2.2389418237E-4"/>
    <n v="1123.4929314088399"/>
    <m/>
    <n v="-1"/>
    <n v="-1"/>
    <n v="-1"/>
    <n v="-1"/>
    <n v="0"/>
    <m/>
    <m/>
    <s v="Central IRL A"/>
    <n v="-1"/>
    <m/>
    <m/>
    <n v="600"/>
    <x v="0"/>
    <s v="Oak Street Pedway"/>
    <x v="0"/>
    <m/>
    <n v="34.854949207349897"/>
    <n v="0.91118648130000002"/>
  </r>
  <r>
    <n v="160000"/>
    <n v="580000"/>
    <n v="580000"/>
    <x v="0"/>
    <x v="0"/>
    <s v="IR12-21"/>
    <s v="62-304.520 (7), F.A.C."/>
    <n v="0.56000000000000005"/>
    <n v="0.48"/>
    <s v="Town Melbourne Beach"/>
    <n v="5.8541859553689998E-2"/>
    <n v="3692.1473050725899"/>
    <n v="9.1974220037727008"/>
    <n v="1.35248978607176"/>
    <n v="0.53843418720090996"/>
    <n v="7.9177267104010005E-2"/>
    <n v="216.145168985109"/>
    <n v="1210"/>
    <s v="Fixed Single Family Units"/>
    <n v="1210"/>
    <s v="Town Melbourne Beach                   Brevard County"/>
    <s v="Town Melbourne Beach"/>
    <m/>
    <m/>
    <m/>
    <n v="0"/>
    <n v="1"/>
    <n v="0.53843418720090996"/>
    <n v="7.9177267104010005E-2"/>
    <n v="216.145168985108"/>
    <m/>
    <n v="-1"/>
    <n v="-1"/>
    <n v="-1"/>
    <n v="-1"/>
    <n v="0"/>
    <m/>
    <m/>
    <s v="Central IRL A"/>
    <n v="-1"/>
    <m/>
    <m/>
    <n v="608"/>
    <x v="1"/>
    <s v="Basin 9 Oak Street Pedway"/>
    <x v="0"/>
    <m/>
    <n v="62.221097496827198"/>
    <n v="0.1753002182"/>
  </r>
  <r>
    <n v="160000"/>
    <n v="580000"/>
    <n v="580000"/>
    <x v="0"/>
    <x v="0"/>
    <s v="IR12-21"/>
    <s v="62-304.520 (7), F.A.C."/>
    <n v="0.56000000000000005"/>
    <n v="0.48"/>
    <s v="Town Melbourne Beach"/>
    <n v="0.11905885417168"/>
    <n v="3692.1473050725899"/>
    <n v="9.1974220037727008"/>
    <n v="1.35248978607176"/>
    <n v="1.0950345251026099"/>
    <n v="0.16102588420861"/>
    <n v="439.58282757501303"/>
    <n v="1210"/>
    <s v="Fixed Single Family Units"/>
    <n v="1210"/>
    <s v="Town Melbourne Beach                   Brevard County"/>
    <s v="Town Melbourne Beach"/>
    <m/>
    <m/>
    <m/>
    <n v="0"/>
    <n v="1"/>
    <n v="1.0950345251026099"/>
    <n v="0.16102588420861"/>
    <n v="439.58282757501303"/>
    <m/>
    <n v="-1"/>
    <n v="-1"/>
    <n v="-1"/>
    <n v="-1"/>
    <n v="0"/>
    <m/>
    <m/>
    <s v="Central IRL A"/>
    <n v="-1"/>
    <m/>
    <m/>
    <n v="608"/>
    <x v="1"/>
    <s v="Basin 9 Oak Street Pedway"/>
    <x v="0"/>
    <m/>
    <n v="89.956185445474901"/>
    <n v="0.3565148642"/>
  </r>
  <r>
    <n v="160000"/>
    <n v="580000"/>
    <n v="580000"/>
    <x v="0"/>
    <x v="0"/>
    <s v="IR12-21"/>
    <s v="62-304.520 (7), F.A.C."/>
    <n v="0.56000000000000005"/>
    <n v="0.48"/>
    <s v="Town Melbourne Beach"/>
    <n v="4.0745535622289997E-2"/>
    <n v="3692.1473050725899"/>
    <n v="9.1974220037727008"/>
    <n v="1.35248978607176"/>
    <n v="0.37475388588802"/>
    <n v="5.5107920757179997E-2"/>
    <n v="150.43851954160601"/>
    <n v="1210"/>
    <s v="Fixed Single Family Units"/>
    <n v="1210"/>
    <s v="Town Melbourne Beach                   Brevard County"/>
    <s v="Town Melbourne Beach"/>
    <m/>
    <m/>
    <m/>
    <n v="0"/>
    <n v="1"/>
    <n v="0.37475388588802"/>
    <n v="5.5107920757179997E-2"/>
    <n v="150.438519541608"/>
    <m/>
    <n v="-1"/>
    <n v="-1"/>
    <n v="-1"/>
    <n v="-1"/>
    <n v="0"/>
    <m/>
    <m/>
    <s v="Central IRL A"/>
    <n v="-1"/>
    <m/>
    <m/>
    <n v="608"/>
    <x v="1"/>
    <s v="Basin 9 Oak Street Pedway"/>
    <x v="0"/>
    <m/>
    <n v="53.787315076499702"/>
    <n v="0.1220101537"/>
  </r>
  <r>
    <n v="160000"/>
    <n v="580000"/>
    <n v="580000"/>
    <x v="0"/>
    <x v="0"/>
    <s v="IR12-21"/>
    <s v="62-304.520 (7), F.A.C."/>
    <n v="0.56000000000000005"/>
    <n v="0.48"/>
    <s v="Town Melbourne Beach"/>
    <n v="6.7476745065089994E-2"/>
    <n v="3692.1473050725899"/>
    <n v="9.1974220037727008"/>
    <n v="1.35248978607176"/>
    <n v="0.62061209980466003"/>
    <n v="9.1261608497899993E-2"/>
    <n v="249.13408244716001"/>
    <n v="1210"/>
    <s v="Fixed Single Family Units"/>
    <n v="1210"/>
    <s v="Town Melbourne Beach                   Brevard County"/>
    <s v="Town Melbourne Beach"/>
    <m/>
    <m/>
    <m/>
    <n v="0"/>
    <n v="1"/>
    <n v="0.62061209980466003"/>
    <n v="9.1261608497899993E-2"/>
    <n v="249.13408244716101"/>
    <m/>
    <n v="-1"/>
    <n v="-1"/>
    <n v="-1"/>
    <n v="-1"/>
    <n v="0"/>
    <m/>
    <m/>
    <s v="Central IRL A"/>
    <n v="-1"/>
    <m/>
    <m/>
    <n v="608"/>
    <x v="1"/>
    <s v="Basin 9 Oak Street Pedway"/>
    <x v="0"/>
    <m/>
    <n v="81.174423789059702"/>
    <n v="0.2020552169"/>
  </r>
  <r>
    <n v="160000"/>
    <n v="580000"/>
    <n v="580000"/>
    <x v="0"/>
    <x v="0"/>
    <s v="IR12-21"/>
    <s v="62-304.520 (7), F.A.C."/>
    <n v="0.56000000000000005"/>
    <n v="0.48"/>
    <s v="Town Melbourne Beach"/>
    <n v="0.29786230898469002"/>
    <n v="3692.1473050725899"/>
    <n v="9.1974220037727008"/>
    <n v="1.35248978607176"/>
    <n v="2.7395653547503498"/>
    <n v="0.40285573055753998"/>
    <n v="1099.75152140052"/>
    <n v="1210"/>
    <s v="Fixed Single Family Units"/>
    <n v="1210"/>
    <s v="Town Melbourne Beach                   Brevard County"/>
    <s v="Town Melbourne Beach"/>
    <m/>
    <m/>
    <m/>
    <n v="0"/>
    <n v="1"/>
    <n v="2.7395653547503498"/>
    <n v="0.40285573055753998"/>
    <n v="1099.75152140052"/>
    <m/>
    <n v="-1"/>
    <n v="-1"/>
    <n v="-1"/>
    <n v="-1"/>
    <n v="0"/>
    <m/>
    <m/>
    <s v="Central IRL A"/>
    <n v="-1"/>
    <m/>
    <m/>
    <n v="608"/>
    <x v="1"/>
    <s v="Basin 9 Oak Street Pedway"/>
    <x v="0"/>
    <m/>
    <n v="138.98675750043799"/>
    <n v="0.89193148529999999"/>
  </r>
  <r>
    <n v="160000"/>
    <n v="580000"/>
    <n v="580000"/>
    <x v="0"/>
    <x v="0"/>
    <s v="IR12-21"/>
    <s v="62-304.520 (7), F.A.C."/>
    <n v="0.56000000000000005"/>
    <n v="0.48"/>
    <s v="Town Melbourne Beach"/>
    <n v="3.407815033949E-2"/>
    <n v="3692.1473050725899"/>
    <n v="9.1974220037727008"/>
    <n v="1.35248978607176"/>
    <n v="0.31343112978030002"/>
    <n v="4.6090350262380002E-2"/>
    <n v="125.82155093781"/>
    <n v="1210"/>
    <s v="Fixed Single Family Units"/>
    <n v="1210"/>
    <s v="Town Melbourne Beach                   Brevard County"/>
    <s v="Town Melbourne Beach"/>
    <m/>
    <m/>
    <m/>
    <n v="0"/>
    <n v="1"/>
    <n v="0.31343112978030002"/>
    <n v="4.6090350262380002E-2"/>
    <n v="125.821550937808"/>
    <m/>
    <n v="-1"/>
    <n v="-1"/>
    <n v="-1"/>
    <n v="-1"/>
    <n v="0"/>
    <m/>
    <m/>
    <s v="Central IRL A"/>
    <n v="-1"/>
    <m/>
    <m/>
    <n v="608"/>
    <x v="1"/>
    <s v="Basin 9 Oak Street Pedway"/>
    <x v="0"/>
    <m/>
    <n v="73.341779218223095"/>
    <n v="0.1020450535"/>
  </r>
  <r>
    <n v="160000"/>
    <n v="590000"/>
    <n v="590000"/>
    <x v="0"/>
    <x v="0"/>
    <s v="IR12-21"/>
    <s v="62-304.520 (7), F.A.C."/>
    <n v="0.56000000000000005"/>
    <n v="0.48"/>
    <s v="Town Melbourne Beach"/>
    <n v="0.20203958046784001"/>
    <n v="3680.1267670696102"/>
    <n v="9.1693836873159196"/>
    <n v="1.3484315205532"/>
    <n v="1.85257843333404"/>
    <n v="0.27243653870218998"/>
    <n v="743.531268087246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5257843333404"/>
    <n v="0.27243653870218998"/>
    <n v="743.53126808724699"/>
    <m/>
    <n v="-1"/>
    <n v="-1"/>
    <n v="-1"/>
    <n v="-1"/>
    <n v="0"/>
    <m/>
    <m/>
    <s v="Central IRL A"/>
    <n v="-1"/>
    <m/>
    <m/>
    <n v="608"/>
    <x v="1"/>
    <s v="Basin 9 Oak Street Pedway"/>
    <x v="0"/>
    <m/>
    <n v="132.685699095556"/>
    <n v="0.60302617039999995"/>
  </r>
  <r>
    <n v="160000"/>
    <n v="590000"/>
    <n v="590000"/>
    <x v="0"/>
    <x v="0"/>
    <s v="IR12-21"/>
    <s v="62-304.520 (7), F.A.C."/>
    <n v="0.56000000000000005"/>
    <n v="0.48"/>
    <s v="Town Melbourne Beach"/>
    <n v="0.14244592378713"/>
    <n v="3680.1267670696102"/>
    <n v="9.1693836873159196"/>
    <n v="1.3484315205532"/>
    <n v="1.3061413298984199"/>
    <n v="0.19207857360889"/>
    <n v="524.21905698900105"/>
    <n v="1210"/>
    <s v="Fixed Single Family Units"/>
    <n v="1210"/>
    <s v="Town Melbourne Beach                   Brevard County"/>
    <s v="Town Melbourne Beach"/>
    <m/>
    <m/>
    <m/>
    <n v="0"/>
    <n v="1"/>
    <n v="1.3061413298984199"/>
    <n v="0.19207857360889"/>
    <n v="524.21905698900105"/>
    <m/>
    <n v="-1"/>
    <n v="-1"/>
    <n v="-1"/>
    <n v="-1"/>
    <n v="0"/>
    <m/>
    <m/>
    <s v="Central IRL A"/>
    <n v="-1"/>
    <m/>
    <m/>
    <n v="608"/>
    <x v="1"/>
    <s v="Basin 9 Oak Street Pedway"/>
    <x v="0"/>
    <m/>
    <n v="99.916668713317705"/>
    <n v="0.42515738600000003"/>
  </r>
  <r>
    <n v="160000"/>
    <n v="590000"/>
    <n v="590000"/>
    <x v="0"/>
    <x v="0"/>
    <s v="IR12-21"/>
    <s v="62-304.520 (7), F.A.C."/>
    <n v="0.56000000000000005"/>
    <n v="0.48"/>
    <s v="Town Melbourne Beach"/>
    <n v="0.21107867467923999"/>
    <n v="3680.1267670696102"/>
    <n v="9.1693836873159196"/>
    <n v="1.3484315205532"/>
    <n v="1.9354613563441201"/>
    <n v="0.28462513825407998"/>
    <n v="776.79628064466601"/>
    <n v="1210"/>
    <s v="Fixed Single Family Units"/>
    <n v="1210"/>
    <s v="Town Melbourne Beach                   Brevard County"/>
    <s v="Town Melbourne Beach"/>
    <m/>
    <m/>
    <m/>
    <n v="0"/>
    <n v="1"/>
    <n v="1.9354613563441201"/>
    <n v="0.28462513825407998"/>
    <n v="776.79628064466601"/>
    <m/>
    <n v="-1"/>
    <n v="-1"/>
    <n v="-1"/>
    <n v="-1"/>
    <n v="0"/>
    <m/>
    <m/>
    <s v="Central IRL A"/>
    <n v="-1"/>
    <m/>
    <m/>
    <n v="608"/>
    <x v="1"/>
    <s v="Basin 9 Oak Street Pedway"/>
    <x v="0"/>
    <m/>
    <n v="117.199421151181"/>
    <n v="0.63000509380000003"/>
  </r>
  <r>
    <n v="160000"/>
    <n v="590000"/>
    <n v="590000"/>
    <x v="0"/>
    <x v="0"/>
    <s v="IR12-21"/>
    <s v="62-304.520 (7), F.A.C."/>
    <n v="0.56000000000000005"/>
    <n v="0.48"/>
    <s v="Town Melbourne Beach"/>
    <n v="3.5302059643639999E-2"/>
    <n v="3680.1267670696102"/>
    <n v="9.1693836873159196"/>
    <n v="1.3484315205532"/>
    <n v="0.32369812982504997"/>
    <n v="4.7602409963929997E-2"/>
    <n v="129.91605462725099"/>
    <n v="1210"/>
    <s v="Fixed Single Family Units"/>
    <n v="1210"/>
    <s v="Town Melbourne Beach                   Brevard County"/>
    <s v="Town Melbourne Beach"/>
    <m/>
    <m/>
    <m/>
    <n v="0"/>
    <n v="1"/>
    <n v="0.32369812982504997"/>
    <n v="4.7602409963929997E-2"/>
    <n v="129.91605462725201"/>
    <m/>
    <n v="-1"/>
    <n v="-1"/>
    <n v="-1"/>
    <n v="-1"/>
    <n v="0"/>
    <m/>
    <m/>
    <s v="Central IRL A"/>
    <n v="-1"/>
    <m/>
    <m/>
    <n v="608"/>
    <x v="1"/>
    <s v="Basin 9 Oak Street Pedway"/>
    <x v="0"/>
    <m/>
    <n v="71.117561675623605"/>
    <n v="0.1053658188"/>
  </r>
  <r>
    <n v="160000"/>
    <n v="590000"/>
    <n v="590000"/>
    <x v="0"/>
    <x v="0"/>
    <s v="IR12-21"/>
    <s v="62-304.520 (7), F.A.C."/>
    <n v="0.56000000000000005"/>
    <n v="0.48"/>
    <s v="Town Melbourne Beach"/>
    <n v="5.9959057880600002E-3"/>
    <n v="3680.1267670696102"/>
    <n v="9.1693836873159196"/>
    <n v="1.3484315205532"/>
    <n v="5.497876072374E-2"/>
    <n v="8.0850683588900001E-3"/>
    <n v="22.065693383478301"/>
    <n v="1210"/>
    <s v="Fixed Single Family Units"/>
    <n v="1210"/>
    <s v="Town Melbourne Beach                   Brevard County"/>
    <s v="Town Melbourne Beach"/>
    <m/>
    <m/>
    <m/>
    <n v="0"/>
    <n v="1"/>
    <n v="5.497876072374E-2"/>
    <n v="8.0850683588900001E-3"/>
    <n v="22.0656933834785"/>
    <m/>
    <n v="-1"/>
    <n v="-1"/>
    <n v="-1"/>
    <n v="-1"/>
    <n v="0"/>
    <m/>
    <m/>
    <s v="Central IRL A"/>
    <n v="-1"/>
    <m/>
    <m/>
    <n v="608"/>
    <x v="1"/>
    <s v="Basin 9 Oak Street Pedway"/>
    <x v="0"/>
    <m/>
    <n v="30.230365326589599"/>
    <n v="1.7895939499999999E-2"/>
  </r>
  <r>
    <n v="160000"/>
    <n v="590000"/>
    <n v="590000"/>
    <x v="0"/>
    <x v="0"/>
    <s v="IR12-21"/>
    <s v="62-304.520 (7), F.A.C."/>
    <n v="0.56000000000000005"/>
    <n v="0.48"/>
    <s v="Town Melbourne Beach"/>
    <n v="1.4981646688770001E-2"/>
    <n v="3680.1267670696102"/>
    <n v="9.1693836873159196"/>
    <n v="1.3484315205532"/>
    <n v="0.13737246675716999"/>
    <n v="2.0201724624930001E-2"/>
    <n v="55.134358994137102"/>
    <n v="1210"/>
    <s v="Fixed Single Family Units"/>
    <n v="1210"/>
    <s v="Town Melbourne Beach                   Brevard County"/>
    <s v="Town Melbourne Beach"/>
    <m/>
    <m/>
    <m/>
    <n v="0"/>
    <n v="1"/>
    <n v="0.13737246675716999"/>
    <n v="2.0201724624930001E-2"/>
    <n v="55.134358994136001"/>
    <m/>
    <n v="-1"/>
    <n v="-1"/>
    <n v="-1"/>
    <n v="-1"/>
    <n v="0"/>
    <m/>
    <m/>
    <s v="Central IRL A"/>
    <n v="-1"/>
    <m/>
    <m/>
    <n v="608"/>
    <x v="1"/>
    <s v="Basin 9 Oak Street Pedway"/>
    <x v="0"/>
    <m/>
    <n v="59.184157588823297"/>
    <n v="4.4715619599999999E-2"/>
  </r>
  <r>
    <n v="160000"/>
    <n v="590000"/>
    <n v="590000"/>
    <x v="0"/>
    <x v="0"/>
    <s v="IR12-21"/>
    <s v="62-304.520 (7), F.A.C."/>
    <n v="0.56000000000000005"/>
    <n v="0.48"/>
    <s v="Town Melbourne Beach"/>
    <n v="5.9196625671700002E-3"/>
    <n v="3680.1267670696102"/>
    <n v="9.1693836873159196"/>
    <n v="1.3484315205532"/>
    <n v="5.4279657377899998E-2"/>
    <n v="7.9822595966200002E-3"/>
    <n v="21.7851086654954"/>
    <n v="1210"/>
    <s v="Fixed Single Family Units"/>
    <n v="1210"/>
    <s v="Town Melbourne Beach                   Brevard County"/>
    <s v="Town Melbourne Beach"/>
    <m/>
    <m/>
    <m/>
    <n v="0"/>
    <n v="1"/>
    <n v="5.4279657377899998E-2"/>
    <n v="7.9822595966200002E-3"/>
    <n v="21.785108665494299"/>
    <m/>
    <n v="-1"/>
    <n v="-1"/>
    <n v="-1"/>
    <n v="-1"/>
    <n v="0"/>
    <m/>
    <m/>
    <s v="Central IRL A"/>
    <n v="-1"/>
    <m/>
    <m/>
    <n v="608"/>
    <x v="1"/>
    <s v="Basin 9 Oak Street Pedway"/>
    <x v="0"/>
    <m/>
    <n v="23.807527504387899"/>
    <n v="1.7668376900000001E-2"/>
  </r>
  <r>
    <n v="160000"/>
    <n v="600000"/>
    <n v="600000"/>
    <x v="0"/>
    <x v="0"/>
    <s v="IR12-21"/>
    <s v="62-304.520 (7), F.A.C."/>
    <n v="0.56000000000000005"/>
    <n v="0.48"/>
    <s v="Town Melbourne Beach"/>
    <n v="0.11591509597779"/>
    <n v="3680.5553968307599"/>
    <n v="9.1703297607685297"/>
    <n v="1.34856650458098"/>
    <n v="1.0629796543674901"/>
    <n v="0.15631921581093999"/>
    <n v="426.631932075221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629796543674901"/>
    <n v="0.15631921581093999"/>
    <n v="798.30531162935995"/>
    <m/>
    <n v="-1"/>
    <n v="-1"/>
    <n v="-1"/>
    <n v="-1"/>
    <n v="0"/>
    <m/>
    <m/>
    <s v="Central IRL A"/>
    <n v="-1"/>
    <m/>
    <m/>
    <n v="608"/>
    <x v="1"/>
    <s v="Basin 9 Oak Street Pedway"/>
    <x v="0"/>
    <m/>
    <n v="143.01621923016799"/>
    <n v="0.64744956340000004"/>
  </r>
  <r>
    <n v="160000"/>
    <n v="600000"/>
    <n v="600000"/>
    <x v="0"/>
    <x v="0"/>
    <s v="IR12-21"/>
    <s v="62-304.520 (7), F.A.C."/>
    <n v="0.56000000000000005"/>
    <n v="0.48"/>
    <s v="Town Melbourne Beach"/>
    <n v="0.15648561801451"/>
    <n v="3680.5553968307599"/>
    <n v="9.1703297607685297"/>
    <n v="1.34856650458098"/>
    <n v="1.43502472001076"/>
    <n v="0.21103126290303001"/>
    <n v="575.95398590972002"/>
    <n v="1210"/>
    <s v="Fixed Single Family Units"/>
    <n v="1210"/>
    <s v="Town Melbourne Beach                   Brevard County"/>
    <s v="Town Melbourne Beach"/>
    <m/>
    <m/>
    <m/>
    <n v="0"/>
    <n v="1"/>
    <n v="1.43502472001076"/>
    <n v="0.21103126290303001"/>
    <n v="575.95398590972002"/>
    <m/>
    <n v="-1"/>
    <n v="-1"/>
    <n v="-1"/>
    <n v="-1"/>
    <n v="0"/>
    <m/>
    <m/>
    <s v="Central IRL A"/>
    <n v="-1"/>
    <m/>
    <m/>
    <n v="608"/>
    <x v="1"/>
    <s v="Basin 9 Oak Street Pedway"/>
    <x v="0"/>
    <m/>
    <n v="100.66049948171499"/>
    <n v="0.46711596589999999"/>
  </r>
  <r>
    <n v="160000"/>
    <n v="600000"/>
    <n v="600000"/>
    <x v="0"/>
    <x v="0"/>
    <s v="IR12-21"/>
    <s v="62-304.520 (7), F.A.C."/>
    <n v="0.56000000000000005"/>
    <n v="0.48"/>
    <s v="Town Melbourne Beach"/>
    <n v="0.14623407052899001"/>
    <n v="3680.5553968307599"/>
    <n v="9.1703297607685297"/>
    <n v="1.34856650458098"/>
    <n v="1.3410146490103401"/>
    <n v="0.19720636934392999"/>
    <n v="538.22259748601095"/>
    <n v="1210"/>
    <s v="Fixed Single Family Units"/>
    <n v="1210"/>
    <s v="Town Melbourne Beach                   Brevard County"/>
    <s v="Town Melbourne Beach"/>
    <m/>
    <m/>
    <m/>
    <n v="0"/>
    <n v="1"/>
    <n v="1.3410146490103401"/>
    <n v="0.19720636934392999"/>
    <n v="538.22259748601095"/>
    <m/>
    <n v="-1"/>
    <n v="-1"/>
    <n v="-1"/>
    <n v="-1"/>
    <n v="0"/>
    <m/>
    <m/>
    <s v="Central IRL A"/>
    <n v="-1"/>
    <m/>
    <m/>
    <n v="608"/>
    <x v="1"/>
    <s v="Basin 9 Oak Street Pedway"/>
    <x v="0"/>
    <m/>
    <n v="97.342194157725899"/>
    <n v="0.43651467760000001"/>
  </r>
  <r>
    <n v="170000"/>
    <n v="650000"/>
    <n v="650000"/>
    <x v="0"/>
    <x v="0"/>
    <s v="IR12-21"/>
    <s v="62-304.520 (7), F.A.C."/>
    <n v="0.56000000000000005"/>
    <n v="0.48"/>
    <s v="Town Melbourne Beach"/>
    <n v="5.393340257596E-2"/>
    <n v="3732.6095353167698"/>
    <n v="10.720870647422799"/>
    <n v="2.0635781311965902"/>
    <n v="0.57821303259233003"/>
    <n v="0.11129579009679"/>
    <n v="201.31233272713601"/>
    <n v="1300"/>
    <s v="Residential, High Density"/>
    <n v="1300"/>
    <s v="Town Melbourne Beach                   Brevard County"/>
    <s v="Town Melbourne Beach"/>
    <m/>
    <m/>
    <m/>
    <n v="0"/>
    <n v="1"/>
    <n v="0.57821303259233003"/>
    <n v="0.11129579009679"/>
    <n v="233.21523791028699"/>
    <m/>
    <n v="-1"/>
    <n v="-1"/>
    <n v="-1"/>
    <n v="-1"/>
    <n v="0"/>
    <m/>
    <m/>
    <s v="Central IRL A"/>
    <n v="-1"/>
    <m/>
    <m/>
    <n v="608"/>
    <x v="1"/>
    <s v="Basin 9 Oak Street Pedway"/>
    <x v="0"/>
    <m/>
    <n v="60.635680758367997"/>
    <n v="0.18914455629999999"/>
  </r>
  <r>
    <n v="170000"/>
    <n v="650000"/>
    <n v="650000"/>
    <x v="0"/>
    <x v="0"/>
    <s v="IR12-21"/>
    <s v="62-304.520 (7), F.A.C."/>
    <n v="0.56000000000000005"/>
    <n v="0.48"/>
    <s v="FDOT District 5"/>
    <n v="6.1334052398530001E-2"/>
    <n v="3732.6095353167698"/>
    <n v="10.720870647422799"/>
    <n v="2.0635781311965902"/>
    <n v="0.65755444204688995"/>
    <n v="0.12656760922727001"/>
    <n v="228.93606882237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65755444204688995"/>
    <n v="0.12656760922727001"/>
    <n v="734.48381980573799"/>
    <m/>
    <n v="-1"/>
    <n v="-1"/>
    <n v="-1"/>
    <n v="-1"/>
    <n v="0"/>
    <m/>
    <m/>
    <s v="Central IRL A"/>
    <n v="-1"/>
    <m/>
    <m/>
    <n v="608"/>
    <x v="1"/>
    <s v="Basin 9 Oak Street Pedway"/>
    <x v="0"/>
    <m/>
    <n v="119.17573042053201"/>
    <n v="0.59568841829999997"/>
  </r>
  <r>
    <n v="170000"/>
    <n v="650000"/>
    <n v="650000"/>
    <x v="0"/>
    <x v="0"/>
    <s v="IR12-21"/>
    <s v="62-304.520 (7), F.A.C."/>
    <n v="0.56000000000000005"/>
    <n v="0.48"/>
    <s v="Town Melbourne Beach"/>
    <n v="1.51774538013E-3"/>
    <n v="3732.6095353167698"/>
    <n v="10.720870647422799"/>
    <n v="2.0635781311965902"/>
    <n v="1.627155189612E-2"/>
    <n v="3.13198617516E-3"/>
    <n v="5.665150878067409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1.627155189612E-2"/>
    <n v="3.13198617516E-3"/>
    <n v="5.6651508780688697"/>
    <m/>
    <n v="-1"/>
    <n v="-1"/>
    <n v="-1"/>
    <n v="-1"/>
    <n v="0"/>
    <m/>
    <m/>
    <s v="Central IRL A"/>
    <n v="-1"/>
    <m/>
    <m/>
    <n v="608"/>
    <x v="1"/>
    <s v="Basin 9 Oak Street Pedway"/>
    <x v="0"/>
    <m/>
    <n v="13.8949495960525"/>
    <n v="4.5946073999999998E-3"/>
  </r>
  <r>
    <n v="170000"/>
    <n v="650000"/>
    <n v="650000"/>
    <x v="0"/>
    <x v="0"/>
    <s v="IR12-21"/>
    <s v="62-304.520 (7), F.A.C."/>
    <n v="0.56000000000000005"/>
    <n v="0.48"/>
    <s v="Town Melbourne Beach"/>
    <n v="1.380097268363E-2"/>
    <n v="3732.6095353167698"/>
    <n v="10.720870647422799"/>
    <n v="2.0635781311965902"/>
    <n v="0.14795844294985"/>
    <n v="2.8479385419179999E-2"/>
    <n v="51.5136422355785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4795844294985"/>
    <n v="2.8479385419179999E-2"/>
    <n v="51.513642235578502"/>
    <m/>
    <n v="-1"/>
    <n v="-1"/>
    <n v="-1"/>
    <n v="-1"/>
    <n v="0"/>
    <m/>
    <m/>
    <s v="Central IRL A"/>
    <n v="-1"/>
    <m/>
    <m/>
    <n v="608"/>
    <x v="1"/>
    <s v="Basin 9 Oak Street Pedway"/>
    <x v="0"/>
    <m/>
    <n v="42.096159997934002"/>
    <n v="4.1779109699999997E-2"/>
  </r>
  <r>
    <n v="170000"/>
    <n v="650000"/>
    <n v="650000"/>
    <x v="0"/>
    <x v="0"/>
    <s v="IR12-21"/>
    <s v="62-304.520 (7), F.A.C."/>
    <n v="0.56000000000000005"/>
    <n v="0.48"/>
    <s v="Town Melbourne Beach"/>
    <n v="2.2547236831680001E-2"/>
    <n v="3732.6095353167698"/>
    <n v="10.720870647422799"/>
    <n v="2.0635781311965902"/>
    <n v="0.24172600952934001"/>
    <n v="4.6527984844779997E-2"/>
    <n v="84.16003119300779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4172600952934001"/>
    <n v="4.6527984844779997E-2"/>
    <n v="84.160031193008194"/>
    <m/>
    <n v="-1"/>
    <n v="-1"/>
    <n v="-1"/>
    <n v="-1"/>
    <n v="0"/>
    <m/>
    <m/>
    <s v="Central IRL A"/>
    <n v="-1"/>
    <m/>
    <m/>
    <n v="608"/>
    <x v="1"/>
    <s v="Basin 9 Oak Street Pedway"/>
    <x v="0"/>
    <m/>
    <n v="44.908481924088299"/>
    <n v="6.8256310799999997E-2"/>
  </r>
  <r>
    <n v="170000"/>
    <n v="650000"/>
    <n v="650000"/>
    <x v="0"/>
    <x v="0"/>
    <s v="IR12-21"/>
    <s v="62-304.520 (7), F.A.C."/>
    <n v="0.56000000000000005"/>
    <n v="0.48"/>
    <s v="Town Melbourne Beach"/>
    <n v="1.260558660566E-2"/>
    <n v="3732.6095353167698"/>
    <n v="10.720870647422799"/>
    <n v="2.0635781311965902"/>
    <n v="0.13514286343418999"/>
    <n v="2.601261285035E-2"/>
    <n v="47.0517327625589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3514286343418999"/>
    <n v="2.601261285035E-2"/>
    <n v="47.051732762558302"/>
    <m/>
    <n v="-1"/>
    <n v="-1"/>
    <n v="-1"/>
    <n v="-1"/>
    <n v="0"/>
    <m/>
    <m/>
    <s v="Central IRL A"/>
    <n v="-1"/>
    <m/>
    <m/>
    <n v="608"/>
    <x v="1"/>
    <s v="Basin 9 Oak Street Pedway"/>
    <x v="0"/>
    <m/>
    <n v="33.719558130785202"/>
    <n v="3.8160367200000003E-2"/>
  </r>
  <r>
    <n v="170000"/>
    <n v="650000"/>
    <n v="650000"/>
    <x v="0"/>
    <x v="0"/>
    <s v="IR12-21"/>
    <s v="62-304.520 (7), F.A.C."/>
    <n v="0.56000000000000005"/>
    <n v="0.48"/>
    <s v="Town Melbourne Beach"/>
    <n v="0.15913966430036999"/>
    <n v="3732.6095353167698"/>
    <n v="10.720870647422799"/>
    <n v="2.0635781311965902"/>
    <n v="1.70611575583857"/>
    <n v="0.32839713105620999"/>
    <n v="594.00622841467805"/>
    <n v="1300"/>
    <s v="Residential, High Density"/>
    <n v="1300"/>
    <s v="Town Melbourne Beach                   Brevard County"/>
    <s v="Town Melbourne Beach"/>
    <m/>
    <m/>
    <m/>
    <n v="0"/>
    <n v="1"/>
    <n v="1.70611575583857"/>
    <n v="0.32839713105620999"/>
    <n v="594.00622841467805"/>
    <m/>
    <n v="-1"/>
    <n v="-1"/>
    <n v="-1"/>
    <n v="-1"/>
    <n v="0"/>
    <m/>
    <m/>
    <s v="Central IRL A"/>
    <n v="-1"/>
    <m/>
    <m/>
    <n v="608"/>
    <x v="1"/>
    <s v="Basin 9 Oak Street Pedway"/>
    <x v="0"/>
    <m/>
    <n v="150.49109309104901"/>
    <n v="0.48175687620000002"/>
  </r>
  <r>
    <n v="170000"/>
    <n v="650000"/>
    <n v="650000"/>
    <x v="0"/>
    <x v="0"/>
    <s v="IR12-21"/>
    <s v="62-304.520 (7), F.A.C."/>
    <n v="0.56000000000000005"/>
    <n v="0.48"/>
    <s v="FDOT District 5"/>
    <n v="2.8523360914099998E-3"/>
    <n v="3732.6095353167698"/>
    <n v="10.720870647422799"/>
    <n v="2.0635781311965902"/>
    <n v="3.0579526279020001E-2"/>
    <n v="5.8860183810600002E-3"/>
    <n v="10.6466568927399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3.0579526279020001E-2"/>
    <n v="5.8860183810600002E-3"/>
    <n v="10.6466568927385"/>
    <m/>
    <n v="-1"/>
    <n v="-1"/>
    <n v="-1"/>
    <n v="-1"/>
    <n v="0"/>
    <m/>
    <m/>
    <s v="Central IRL A"/>
    <n v="-1"/>
    <m/>
    <m/>
    <n v="608"/>
    <x v="1"/>
    <s v="Basin 9 Oak Street Pedway"/>
    <x v="0"/>
    <m/>
    <n v="75.472291738862594"/>
    <n v="8.6347582000000003E-3"/>
  </r>
  <r>
    <n v="180000"/>
    <n v="720000"/>
    <n v="720000"/>
    <x v="0"/>
    <x v="0"/>
    <s v="IR12-21"/>
    <s v="62-304.520 (7), F.A.C."/>
    <n v="0.56000000000000005"/>
    <n v="0.48"/>
    <s v="Town Melbourne Beach"/>
    <n v="3.7739341264389999E-2"/>
    <n v="3692.1473056227601"/>
    <n v="9.1974220051432205"/>
    <n v="1.3524897862732901"/>
    <n v="0.34710464780477002"/>
    <n v="5.1042073600769997E-2"/>
    <n v="139.339207165321"/>
    <n v="1210"/>
    <s v="Fixed Single Family Units"/>
    <n v="1210"/>
    <s v="Town Melbourne Beach                   Brevard County"/>
    <s v="Town Melbourne Beach"/>
    <m/>
    <m/>
    <m/>
    <n v="0"/>
    <n v="1"/>
    <n v="0.34710464780477002"/>
    <n v="5.1042073600769997E-2"/>
    <n v="139.339207165321"/>
    <m/>
    <n v="-1"/>
    <n v="-1"/>
    <n v="-1"/>
    <n v="-1"/>
    <n v="0"/>
    <m/>
    <m/>
    <s v="Central IRL A"/>
    <n v="-1"/>
    <m/>
    <m/>
    <n v="608"/>
    <x v="1"/>
    <s v="Basin 9 Oak Street Pedway"/>
    <x v="0"/>
    <m/>
    <n v="64.486937934576602"/>
    <n v="0.1130082783"/>
  </r>
  <r>
    <n v="180000"/>
    <n v="720000"/>
    <n v="720000"/>
    <x v="0"/>
    <x v="0"/>
    <s v="IR12-21"/>
    <s v="62-304.520 (7), F.A.C."/>
    <n v="0.56000000000000005"/>
    <n v="0.48"/>
    <s v="Town Melbourne Beach"/>
    <n v="0.11861523426471"/>
    <n v="3692.1473056227601"/>
    <n v="9.1974220051432205"/>
    <n v="1.3524897862732901"/>
    <n v="1.0909543657715199"/>
    <n v="0.16042589283944"/>
    <n v="437.94491759628698"/>
    <n v="1210"/>
    <s v="Fixed Single Family Units"/>
    <n v="1210"/>
    <s v="Town Melbourne Beach                   Brevard County"/>
    <s v="Town Melbourne Beach"/>
    <m/>
    <m/>
    <m/>
    <n v="0"/>
    <n v="1"/>
    <n v="1.0909543657715199"/>
    <n v="0.16042589283944"/>
    <n v="437.94491759628698"/>
    <m/>
    <n v="-1"/>
    <n v="-1"/>
    <n v="-1"/>
    <n v="-1"/>
    <n v="0"/>
    <m/>
    <m/>
    <s v="Central IRL A"/>
    <n v="-1"/>
    <m/>
    <m/>
    <n v="608"/>
    <x v="1"/>
    <s v="Basin 9 Oak Street Pedway"/>
    <x v="0"/>
    <m/>
    <n v="89.035263301315098"/>
    <n v="0.35518647009999998"/>
  </r>
  <r>
    <n v="180000"/>
    <n v="720000"/>
    <n v="720000"/>
    <x v="0"/>
    <x v="0"/>
    <s v="IR12-21"/>
    <s v="62-304.520 (7), F.A.C."/>
    <n v="0.56000000000000005"/>
    <n v="0.48"/>
    <s v="Town Melbourne Beach"/>
    <n v="0.11553303849917999"/>
    <n v="3692.1473056227601"/>
    <n v="9.1974220051432205"/>
    <n v="1.3524897862732901"/>
    <n v="1.0626061106134901"/>
    <n v="0.15625725454726999"/>
    <n v="426.56499680518698"/>
    <n v="1210"/>
    <s v="Fixed Single Family Units"/>
    <n v="1210"/>
    <s v="Town Melbourne Beach                   Brevard County"/>
    <s v="Town Melbourne Beach"/>
    <m/>
    <m/>
    <m/>
    <n v="0"/>
    <n v="1"/>
    <n v="1.0626061106134901"/>
    <n v="0.15625725454726999"/>
    <n v="426.56499680518698"/>
    <m/>
    <n v="-1"/>
    <n v="-1"/>
    <n v="-1"/>
    <n v="-1"/>
    <n v="0"/>
    <m/>
    <m/>
    <s v="Central IRL A"/>
    <n v="-1"/>
    <m/>
    <m/>
    <n v="608"/>
    <x v="1"/>
    <s v="Basin 9 Oak Street Pedway"/>
    <x v="0"/>
    <m/>
    <n v="87.811119529278599"/>
    <n v="0.34595701280000002"/>
  </r>
  <r>
    <n v="180000"/>
    <n v="720000"/>
    <n v="720000"/>
    <x v="0"/>
    <x v="0"/>
    <s v="IR12-21"/>
    <s v="62-304.520 (7), F.A.C."/>
    <n v="0.56000000000000005"/>
    <n v="0.48"/>
    <s v="Town Melbourne Beach"/>
    <n v="4.8569645094480002E-2"/>
    <n v="3692.1473056227601"/>
    <n v="9.1974220051432205"/>
    <n v="1.3524897862732901"/>
    <n v="0.44671552257396002"/>
    <n v="6.56899489132E-2"/>
    <n v="179.32628427063801"/>
    <n v="1210"/>
    <s v="Fixed Single Family Units"/>
    <n v="1210"/>
    <s v="Town Melbourne Beach                   Brevard County"/>
    <s v="Town Melbourne Beach"/>
    <m/>
    <m/>
    <m/>
    <n v="0"/>
    <n v="1"/>
    <n v="0.44671552257396002"/>
    <n v="6.56899489132E-2"/>
    <n v="179.32628427063801"/>
    <m/>
    <n v="-1"/>
    <n v="-1"/>
    <n v="-1"/>
    <n v="-1"/>
    <n v="0"/>
    <m/>
    <m/>
    <s v="Central IRL A"/>
    <n v="-1"/>
    <m/>
    <m/>
    <n v="608"/>
    <x v="1"/>
    <s v="Basin 9 Oak Street Pedway"/>
    <x v="0"/>
    <m/>
    <n v="66.312324162102399"/>
    <n v="0.1454389978"/>
  </r>
  <r>
    <n v="180000"/>
    <n v="720000"/>
    <n v="720000"/>
    <x v="0"/>
    <x v="0"/>
    <s v="IR12-21"/>
    <s v="62-304.520 (7), F.A.C."/>
    <n v="0.56000000000000005"/>
    <n v="0.48"/>
    <s v="Town Melbourne Beach"/>
    <n v="3.6622793444930003E-2"/>
    <n v="3692.1473056227601"/>
    <n v="9.1974220051432205"/>
    <n v="1.3524897862732901"/>
    <n v="0.33683528632026999"/>
    <n v="4.9531954079069997E-2"/>
    <n v="135.21674814209899"/>
    <n v="1210"/>
    <s v="Fixed Single Family Units"/>
    <n v="1210"/>
    <s v="Town Melbourne Beach                   Brevard County"/>
    <s v="Town Melbourne Beach"/>
    <m/>
    <m/>
    <m/>
    <n v="0"/>
    <n v="1"/>
    <n v="0.33683528632026999"/>
    <n v="4.9531954079069997E-2"/>
    <n v="135.21674814209899"/>
    <m/>
    <n v="-1"/>
    <n v="-1"/>
    <n v="-1"/>
    <n v="-1"/>
    <n v="0"/>
    <m/>
    <m/>
    <s v="Central IRL A"/>
    <n v="-1"/>
    <m/>
    <m/>
    <n v="608"/>
    <x v="1"/>
    <s v="Basin 9 Oak Street Pedway"/>
    <x v="0"/>
    <m/>
    <n v="59.661819650126297"/>
    <n v="0.1096648403"/>
  </r>
  <r>
    <n v="180000"/>
    <n v="720000"/>
    <n v="720000"/>
    <x v="0"/>
    <x v="0"/>
    <s v="IR12-21"/>
    <s v="62-304.520 (7), F.A.C."/>
    <n v="0.56000000000000005"/>
    <n v="0.48"/>
    <s v="Town Melbourne Beach"/>
    <n v="0.1074601108857"/>
    <n v="3692.1473056227601"/>
    <n v="9.1974220051432205"/>
    <n v="1.3524897862732901"/>
    <n v="0.98835598853525997"/>
    <n v="0.14533870240470001"/>
    <n v="396.75855886855999"/>
    <n v="1210"/>
    <s v="Fixed Single Family Units"/>
    <n v="1210"/>
    <s v="Town Melbourne Beach                   Brevard County"/>
    <s v="Town Melbourne Beach"/>
    <m/>
    <m/>
    <m/>
    <n v="0"/>
    <n v="1"/>
    <n v="0.98835598853525997"/>
    <n v="0.14533870240470001"/>
    <n v="396.75855886855999"/>
    <m/>
    <n v="-1"/>
    <n v="-1"/>
    <n v="-1"/>
    <n v="-1"/>
    <n v="0"/>
    <m/>
    <m/>
    <s v="Central IRL A"/>
    <n v="-1"/>
    <m/>
    <m/>
    <n v="608"/>
    <x v="1"/>
    <s v="Basin 9 Oak Street Pedway"/>
    <x v="0"/>
    <m/>
    <n v="84.161062797510994"/>
    <n v="0.32178309719999998"/>
  </r>
  <r>
    <n v="180000"/>
    <n v="720000"/>
    <n v="720000"/>
    <x v="0"/>
    <x v="0"/>
    <s v="IR12-21"/>
    <s v="62-304.520 (7), F.A.C."/>
    <n v="0.56000000000000005"/>
    <n v="0.48"/>
    <s v="Town Melbourne Beach"/>
    <n v="0.10994854976389"/>
    <n v="3692.1473056227601"/>
    <n v="9.1974220051432205"/>
    <n v="1.3524897862732901"/>
    <n v="1.01124321103198"/>
    <n v="0.14870429057122"/>
    <n v="405.94624176787602"/>
    <n v="1210"/>
    <s v="Fixed Single Family Units"/>
    <n v="1210"/>
    <s v="Town Melbourne Beach                   Brevard County"/>
    <s v="Town Melbourne Beach"/>
    <m/>
    <m/>
    <m/>
    <n v="0"/>
    <n v="1"/>
    <n v="1.01124321103198"/>
    <n v="0.14870429057122"/>
    <n v="405.94624176787602"/>
    <m/>
    <n v="-1"/>
    <n v="-1"/>
    <n v="-1"/>
    <n v="-1"/>
    <n v="0"/>
    <m/>
    <m/>
    <s v="Central IRL A"/>
    <n v="-1"/>
    <m/>
    <m/>
    <n v="608"/>
    <x v="1"/>
    <s v="Basin 9 Oak Street Pedway"/>
    <x v="0"/>
    <m/>
    <n v="85.212575268077103"/>
    <n v="0.32923458379999998"/>
  </r>
  <r>
    <n v="180000"/>
    <n v="720000"/>
    <n v="720000"/>
    <x v="0"/>
    <x v="0"/>
    <s v="IR12-21"/>
    <s v="62-304.520 (7), F.A.C."/>
    <n v="0.56000000000000005"/>
    <n v="0.48"/>
    <s v="Town Melbourne Beach"/>
    <n v="4.3274740473609997E-2"/>
    <n v="3692.1473056227601"/>
    <n v="9.1974220051432205"/>
    <n v="1.3524897862732901"/>
    <n v="0.39801605029892001"/>
    <n v="5.8528644494189999E-2"/>
    <n v="159.77671644119599"/>
    <n v="1210"/>
    <s v="Fixed Single Family Units"/>
    <n v="1210"/>
    <s v="Town Melbourne Beach                   Brevard County"/>
    <s v="Town Melbourne Beach"/>
    <m/>
    <m/>
    <m/>
    <n v="0"/>
    <n v="1"/>
    <n v="0.39801605029892001"/>
    <n v="5.8528644494189999E-2"/>
    <n v="159.77671644119599"/>
    <m/>
    <n v="-1"/>
    <n v="-1"/>
    <n v="-1"/>
    <n v="-1"/>
    <n v="0"/>
    <m/>
    <m/>
    <s v="Central IRL A"/>
    <n v="-1"/>
    <m/>
    <m/>
    <n v="608"/>
    <x v="1"/>
    <s v="Basin 9 Oak Street Pedway"/>
    <x v="0"/>
    <m/>
    <n v="63.416491475387197"/>
    <n v="0.12958371160000001"/>
  </r>
  <r>
    <n v="180000"/>
    <n v="720000"/>
    <n v="720000"/>
    <x v="0"/>
    <x v="0"/>
    <s v="IR12-21"/>
    <s v="62-304.520 (7), F.A.C."/>
    <n v="0.56000000000000005"/>
    <n v="0.48"/>
    <s v="Town Melbourne Beach"/>
    <n v="8.4930909540000002E-2"/>
    <n v="3695.9802375167401"/>
    <n v="9.2064256096435795"/>
    <n v="1.3537952612452899"/>
    <n v="0.78191010063942001"/>
    <n v="0.11497906286851001"/>
    <n v="313.902963214179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8191010063942001"/>
    <n v="0.11497906286851001"/>
    <n v="567.79331290350103"/>
    <m/>
    <n v="-1"/>
    <n v="-1"/>
    <n v="-1"/>
    <n v="-1"/>
    <n v="0"/>
    <m/>
    <m/>
    <s v="Central IRL A"/>
    <n v="-1"/>
    <m/>
    <m/>
    <n v="608"/>
    <x v="1"/>
    <s v="Basin 9 Oak Street Pedway"/>
    <x v="0"/>
    <m/>
    <n v="113.782281534831"/>
    <n v="0.46049741519999998"/>
  </r>
  <r>
    <n v="180000"/>
    <n v="720000"/>
    <n v="720000"/>
    <x v="0"/>
    <x v="0"/>
    <s v="IR12-21"/>
    <s v="62-304.520 (7), F.A.C."/>
    <n v="0.56000000000000005"/>
    <n v="0.48"/>
    <s v="Town Melbourne Beach"/>
    <n v="0.22561835320163001"/>
    <n v="3695.9802375167401"/>
    <n v="9.2064256096435795"/>
    <n v="1.3537952612452899"/>
    <n v="2.0771385849211601"/>
    <n v="0.30544105741434002"/>
    <n v="833.88097465432202"/>
    <n v="1210"/>
    <s v="Fixed Single Family Units"/>
    <n v="1210"/>
    <s v="Town Melbourne Beach                   Brevard County"/>
    <s v="Town Melbourne Beach"/>
    <m/>
    <m/>
    <m/>
    <n v="0"/>
    <n v="1"/>
    <n v="2.0771385849211601"/>
    <n v="0.30544105741434002"/>
    <n v="833.88097465432202"/>
    <m/>
    <n v="-1"/>
    <n v="-1"/>
    <n v="-1"/>
    <n v="-1"/>
    <n v="0"/>
    <m/>
    <m/>
    <s v="Central IRL A"/>
    <n v="-1"/>
    <m/>
    <m/>
    <n v="608"/>
    <x v="1"/>
    <s v="Basin 9 Oak Street Pedway"/>
    <x v="0"/>
    <m/>
    <n v="123.92321008776899"/>
    <n v="0.67630249360000005"/>
  </r>
  <r>
    <n v="180000"/>
    <n v="720000"/>
    <n v="720000"/>
    <x v="0"/>
    <x v="0"/>
    <s v="IR12-21"/>
    <s v="62-304.520 (7), F.A.C."/>
    <n v="0.56000000000000005"/>
    <n v="0.48"/>
    <s v="Town Melbourne Beach"/>
    <n v="0.23852054712175"/>
    <n v="3695.9802375167401"/>
    <n v="9.2064256096435795"/>
    <n v="1.3537952612452899"/>
    <n v="2.1959216734479599"/>
    <n v="0.32290798640307"/>
    <n v="881.56722840370196"/>
    <n v="1210"/>
    <s v="Fixed Single Family Units"/>
    <n v="1210"/>
    <s v="Town Melbourne Beach                   Brevard County"/>
    <s v="Town Melbourne Beach"/>
    <m/>
    <m/>
    <m/>
    <n v="0"/>
    <n v="1"/>
    <n v="2.1959216734479599"/>
    <n v="0.32290798640307"/>
    <n v="881.56722840370196"/>
    <m/>
    <n v="-1"/>
    <n v="-1"/>
    <n v="-1"/>
    <n v="-1"/>
    <n v="0"/>
    <m/>
    <m/>
    <s v="Central IRL A"/>
    <n v="-1"/>
    <m/>
    <m/>
    <n v="608"/>
    <x v="1"/>
    <s v="Basin 9 Oak Street Pedway"/>
    <x v="0"/>
    <m/>
    <n v="126.382897620268"/>
    <n v="0.71497747639999998"/>
  </r>
  <r>
    <n v="180000"/>
    <n v="750000"/>
    <n v="750000"/>
    <x v="0"/>
    <x v="0"/>
    <s v="IR12-21"/>
    <s v="62-304.520 (7), F.A.C."/>
    <n v="0.56000000000000005"/>
    <n v="0.48"/>
    <s v="Town Melbourne Beach"/>
    <n v="8.7958180024799992E-3"/>
    <n v="3733.3523453156599"/>
    <n v="10.5012349602602"/>
    <n v="1.9556738332361101"/>
    <n v="9.2366951511820006E-2"/>
    <n v="1.720175110937E-2"/>
    <n v="32.837887768561998"/>
    <n v="1300"/>
    <s v="Residential, High Density"/>
    <n v="1300"/>
    <s v="Town Melbourne Beach                   Brevard County"/>
    <s v="Town Melbourne Beach"/>
    <m/>
    <m/>
    <m/>
    <n v="0"/>
    <n v="1"/>
    <n v="9.2366951511820006E-2"/>
    <n v="1.720175110937E-2"/>
    <n v="47.027363071918302"/>
    <m/>
    <n v="-1"/>
    <n v="-1"/>
    <n v="-1"/>
    <n v="-1"/>
    <n v="0"/>
    <m/>
    <m/>
    <s v="Central IRL A"/>
    <n v="-1"/>
    <m/>
    <m/>
    <n v="608"/>
    <x v="1"/>
    <s v="Basin 9 Oak Street Pedway"/>
    <x v="0"/>
    <m/>
    <n v="74.336479958964105"/>
    <n v="3.8140602699999998E-2"/>
  </r>
  <r>
    <n v="180000"/>
    <n v="750000"/>
    <n v="750000"/>
    <x v="0"/>
    <x v="0"/>
    <s v="IR12-21"/>
    <s v="62-304.520 (7), F.A.C."/>
    <n v="0.56000000000000005"/>
    <n v="0.48"/>
    <s v="FDOT District 5"/>
    <n v="4.7140966362009998E-2"/>
    <n v="3733.3523453156599"/>
    <n v="10.5012349602602"/>
    <n v="1.9556738332361101"/>
    <n v="0.49503836402119999"/>
    <n v="9.2192354387639994E-2"/>
    <n v="175.993837328060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49503836402119999"/>
    <n v="9.2192354387639994E-2"/>
    <n v="623.72897348459196"/>
    <m/>
    <n v="-1"/>
    <n v="-1"/>
    <n v="-1"/>
    <n v="-1"/>
    <n v="0"/>
    <m/>
    <m/>
    <s v="Central IRL A"/>
    <n v="-1"/>
    <m/>
    <m/>
    <n v="608"/>
    <x v="1"/>
    <s v="Basin 9 Oak Street Pedway"/>
    <x v="0"/>
    <m/>
    <n v="90.893864031287293"/>
    <n v="0.50586291439999997"/>
  </r>
  <r>
    <n v="180000"/>
    <n v="750000"/>
    <n v="750000"/>
    <x v="0"/>
    <x v="0"/>
    <s v="IR12-21"/>
    <s v="62-304.520 (7), F.A.C."/>
    <n v="0.56000000000000005"/>
    <n v="0.48"/>
    <s v="Town Melbourne Beach"/>
    <n v="2.449458891504E-2"/>
    <n v="3733.3523453156599"/>
    <n v="10.5012349602602"/>
    <n v="1.9556738332361101"/>
    <n v="0.25722343345189003"/>
    <n v="4.7903426597030001E-2"/>
    <n v="91.446930973533696"/>
    <n v="1300"/>
    <s v="Residential, High Density"/>
    <n v="1300"/>
    <s v="Town Melbourne Beach                   Brevard County"/>
    <s v="Town Melbourne Beach"/>
    <m/>
    <m/>
    <m/>
    <n v="0"/>
    <n v="1"/>
    <n v="0.25722343345189003"/>
    <n v="4.7903426597030001E-2"/>
    <n v="91.446930973532602"/>
    <m/>
    <n v="-1"/>
    <n v="-1"/>
    <n v="-1"/>
    <n v="-1"/>
    <n v="0"/>
    <m/>
    <m/>
    <s v="Central IRL A"/>
    <n v="-1"/>
    <m/>
    <m/>
    <n v="608"/>
    <x v="1"/>
    <s v="Basin 9 Oak Street Pedway"/>
    <x v="0"/>
    <m/>
    <n v="54.815826472335701"/>
    <n v="7.4166205200000002E-2"/>
  </r>
  <r>
    <n v="190000"/>
    <n v="760000"/>
    <n v="760000"/>
    <x v="0"/>
    <x v="0"/>
    <s v="IR12-21"/>
    <s v="62-304.520 (7), F.A.C."/>
    <n v="0.56000000000000005"/>
    <n v="0.48"/>
    <s v="Town Melbourne Beach"/>
    <n v="0.2063731507005"/>
    <n v="3692.1473054852199"/>
    <n v="9.1974220048005897"/>
    <n v="1.3524897862229099"/>
    <n v="1.89810095745282"/>
    <n v="0.27911757847307"/>
    <n v="761.960072283353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9810095745282"/>
    <n v="0.27911757847307"/>
    <n v="795.99904585955903"/>
    <m/>
    <n v="-1"/>
    <n v="-1"/>
    <n v="-1"/>
    <n v="-1"/>
    <n v="0"/>
    <m/>
    <m/>
    <s v="Central IRL A"/>
    <n v="-1"/>
    <m/>
    <m/>
    <n v="608"/>
    <x v="1"/>
    <s v="Basin 9 Oak Street Pedway"/>
    <x v="0"/>
    <m/>
    <n v="166.06315426720801"/>
    <n v="0.6455791126"/>
  </r>
  <r>
    <n v="190000"/>
    <n v="760000"/>
    <n v="760000"/>
    <x v="0"/>
    <x v="0"/>
    <s v="IR12-21"/>
    <s v="62-304.520 (7), F.A.C."/>
    <n v="0.56000000000000005"/>
    <n v="0.48"/>
    <s v="Town Melbourne Beach"/>
    <n v="9.331667307034E-2"/>
    <n v="3692.1473054852199"/>
    <n v="9.1974220048005897"/>
    <n v="1.3524897862229099"/>
    <n v="0.85827282231199997"/>
    <n v="0.12620984721194001"/>
    <n v="344.53890303353"/>
    <n v="1210"/>
    <s v="Fixed Single Family Units"/>
    <n v="1210"/>
    <s v="Town Melbourne Beach                   Brevard County"/>
    <s v="Town Melbourne Beach"/>
    <m/>
    <m/>
    <m/>
    <n v="0"/>
    <n v="1"/>
    <n v="0.85827282231199997"/>
    <n v="0.12620984721194001"/>
    <n v="344.53890303352802"/>
    <m/>
    <n v="-1"/>
    <n v="-1"/>
    <n v="-1"/>
    <n v="-1"/>
    <n v="0"/>
    <m/>
    <m/>
    <s v="Central IRL A"/>
    <n v="-1"/>
    <m/>
    <m/>
    <n v="608"/>
    <x v="1"/>
    <s v="Basin 9 Oak Street Pedway"/>
    <x v="0"/>
    <m/>
    <n v="102.866003506862"/>
    <n v="0.2794313893"/>
  </r>
  <r>
    <n v="190000"/>
    <n v="760000"/>
    <n v="760000"/>
    <x v="0"/>
    <x v="0"/>
    <s v="IR12-21"/>
    <s v="62-304.520 (7), F.A.C."/>
    <n v="0.56000000000000005"/>
    <n v="0.48"/>
    <s v="Town Melbourne Beach"/>
    <n v="1.291176913925E-2"/>
    <n v="3692.1473054852199"/>
    <n v="9.1974220048005897"/>
    <n v="1.3524897862229099"/>
    <n v="0.11875498960228"/>
    <n v="1.7463035882900001E-2"/>
    <n v="47.672153636543797"/>
    <n v="1210"/>
    <s v="Fixed Single Family Units"/>
    <n v="1210"/>
    <s v="Town Melbourne Beach                   Brevard County"/>
    <s v="Town Melbourne Beach"/>
    <m/>
    <m/>
    <m/>
    <n v="0"/>
    <n v="1"/>
    <n v="0.11875498960228"/>
    <n v="1.7463035882900001E-2"/>
    <n v="47.6721536365446"/>
    <m/>
    <n v="-1"/>
    <n v="-1"/>
    <n v="-1"/>
    <n v="-1"/>
    <n v="0"/>
    <m/>
    <m/>
    <s v="Central IRL A"/>
    <n v="-1"/>
    <m/>
    <m/>
    <n v="608"/>
    <x v="1"/>
    <s v="Basin 9 Oak Street Pedway"/>
    <x v="0"/>
    <m/>
    <n v="29.184012192687401"/>
    <n v="3.8663547200000002E-2"/>
  </r>
  <r>
    <n v="190000"/>
    <n v="760000"/>
    <n v="760000"/>
    <x v="0"/>
    <x v="0"/>
    <s v="IR12-21"/>
    <s v="62-304.520 (7), F.A.C."/>
    <n v="0.56000000000000005"/>
    <n v="0.48"/>
    <s v="Town Melbourne Beach"/>
    <n v="9.7053036240699997E-2"/>
    <n v="3692.1473054852199"/>
    <n v="9.1974220048005897"/>
    <n v="1.3524897862229099"/>
    <n v="0.89263773115294998"/>
    <n v="0.13126324023746999"/>
    <n v="358.33410624527102"/>
    <n v="1210"/>
    <s v="Fixed Single Family Units"/>
    <n v="1210"/>
    <s v="Town Melbourne Beach                   Brevard County"/>
    <s v="Town Melbourne Beach"/>
    <m/>
    <m/>
    <m/>
    <n v="0"/>
    <n v="1"/>
    <n v="0.89263773115294998"/>
    <n v="0.13126324023746999"/>
    <n v="582.72181670545694"/>
    <m/>
    <n v="-1"/>
    <n v="-1"/>
    <n v="-1"/>
    <n v="-1"/>
    <n v="0"/>
    <m/>
    <m/>
    <s v="Central IRL A"/>
    <n v="-1"/>
    <m/>
    <m/>
    <n v="608"/>
    <x v="1"/>
    <s v="Basin 9 Oak Street Pedway"/>
    <x v="0"/>
    <m/>
    <n v="94.818359807835705"/>
    <n v="0.47260487969999998"/>
  </r>
  <r>
    <n v="190000"/>
    <n v="760000"/>
    <n v="760000"/>
    <x v="0"/>
    <x v="0"/>
    <s v="IR12-21"/>
    <s v="62-304.520 (7), F.A.C."/>
    <n v="0.56000000000000005"/>
    <n v="0.48"/>
    <s v="Town Melbourne Beach"/>
    <n v="0.13811522382235"/>
    <n v="3692.1473054852199"/>
    <n v="9.1974220048005897"/>
    <n v="1.3524897862229099"/>
    <n v="1.2703039987817"/>
    <n v="0.18679942954163001"/>
    <n v="509.94175148220302"/>
    <n v="1210"/>
    <s v="Fixed Single Family Units"/>
    <n v="1210"/>
    <s v="Town Melbourne Beach                   Brevard County"/>
    <s v="Town Melbourne Beach"/>
    <m/>
    <m/>
    <m/>
    <n v="0"/>
    <n v="1"/>
    <n v="1.2703039987817"/>
    <n v="0.18679942954163001"/>
    <n v="509.94175148220302"/>
    <m/>
    <n v="-1"/>
    <n v="-1"/>
    <n v="-1"/>
    <n v="-1"/>
    <n v="0"/>
    <m/>
    <m/>
    <s v="Central IRL A"/>
    <n v="-1"/>
    <m/>
    <m/>
    <n v="608"/>
    <x v="1"/>
    <s v="Basin 9 Oak Street Pedway"/>
    <x v="0"/>
    <m/>
    <n v="94.805726953884403"/>
    <n v="0.41357806279999998"/>
  </r>
  <r>
    <n v="190000"/>
    <n v="770000"/>
    <n v="770000"/>
    <x v="0"/>
    <x v="0"/>
    <s v="IR12-21"/>
    <s v="62-304.520 (7), F.A.C."/>
    <n v="0.56000000000000005"/>
    <n v="0.48"/>
    <s v="Town Melbourne Beach"/>
    <n v="0.15610400747986"/>
    <n v="3667.44223951908"/>
    <n v="8.2531175714578602"/>
    <n v="1.17580208967015"/>
    <n v="1.28834472710708"/>
    <n v="0.18354741820070999"/>
    <n v="572.50243078986705"/>
    <n v="1210"/>
    <s v="Fixed Single Family Units"/>
    <n v="1210"/>
    <s v="Town Melbourne Beach                   Brevard County"/>
    <s v="Town Melbourne Beach"/>
    <m/>
    <m/>
    <m/>
    <n v="0"/>
    <n v="1"/>
    <n v="1.28834472710708"/>
    <n v="0.18354741820070999"/>
    <n v="631.92326080685802"/>
    <m/>
    <n v="-1"/>
    <n v="-1"/>
    <n v="-1"/>
    <n v="-1"/>
    <n v="0"/>
    <m/>
    <m/>
    <s v="Central IRL A"/>
    <n v="-1"/>
    <m/>
    <m/>
    <n v="608"/>
    <x v="1"/>
    <s v="Basin 9 Oak Street Pedway"/>
    <x v="0"/>
    <m/>
    <n v="101.051628263605"/>
    <n v="0.51250872729999997"/>
  </r>
  <r>
    <n v="190000"/>
    <n v="770000"/>
    <n v="770000"/>
    <x v="0"/>
    <x v="0"/>
    <s v="IR12-21"/>
    <s v="62-304.520 (7), F.A.C."/>
    <n v="0.56000000000000005"/>
    <n v="0.48"/>
    <s v="Town Melbourne Beach"/>
    <n v="0.12808164932999"/>
    <n v="3667.44223951908"/>
    <n v="8.2531175714578602"/>
    <n v="1.17580208967015"/>
    <n v="1.0570729106666901"/>
    <n v="0.15059867093061"/>
    <n v="469.73205086009801"/>
    <n v="1210"/>
    <s v="Fixed Single Family Units"/>
    <n v="1210"/>
    <s v="Town Melbourne Beach                   Brevard County"/>
    <s v="Town Melbourne Beach"/>
    <m/>
    <m/>
    <m/>
    <n v="0"/>
    <n v="1"/>
    <n v="1.0570729106666901"/>
    <n v="0.15059867093061"/>
    <n v="518.01968319410696"/>
    <m/>
    <n v="-1"/>
    <n v="-1"/>
    <n v="-1"/>
    <n v="-1"/>
    <n v="0"/>
    <m/>
    <m/>
    <s v="Central IRL A"/>
    <n v="-1"/>
    <m/>
    <m/>
    <n v="608"/>
    <x v="1"/>
    <s v="Basin 9 Oak Street Pedway"/>
    <x v="0"/>
    <m/>
    <n v="91.100368012336304"/>
    <n v="0.42012950789999998"/>
  </r>
  <r>
    <n v="190000"/>
    <n v="770000"/>
    <n v="770000"/>
    <x v="0"/>
    <x v="0"/>
    <s v="IR12-21"/>
    <s v="62-304.520 (7), F.A.C."/>
    <n v="0.56000000000000005"/>
    <n v="0.48"/>
    <s v="Town Melbourne Beach"/>
    <n v="0.19601916386769999"/>
    <n v="3703.6388611033699"/>
    <n v="9.2242523262049296"/>
    <n v="1.35637414608203"/>
    <n v="1.8081302282873699"/>
    <n v="0.26587532600676"/>
    <n v="725.984192821402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081302282873699"/>
    <n v="0.26587532600676"/>
    <n v="1186.74507914829"/>
    <m/>
    <n v="-1"/>
    <n v="-1"/>
    <n v="-1"/>
    <n v="-1"/>
    <n v="0"/>
    <m/>
    <m/>
    <s v="Central IRL A"/>
    <n v="-1"/>
    <m/>
    <m/>
    <n v="608"/>
    <x v="1"/>
    <s v="Basin 9 Oak Street Pedway"/>
    <x v="0"/>
    <m/>
    <n v="159.456836168161"/>
    <n v="0.96248587119999995"/>
  </r>
  <r>
    <n v="190000"/>
    <n v="770000"/>
    <n v="770000"/>
    <x v="0"/>
    <x v="0"/>
    <s v="IR12-21"/>
    <s v="62-304.520 (7), F.A.C."/>
    <n v="0.56000000000000005"/>
    <n v="0.48"/>
    <s v="Town Melbourne Beach"/>
    <n v="2.1620597198020002E-2"/>
    <n v="3703.6388611033699"/>
    <n v="9.2242523262049296"/>
    <n v="1.35637414608203"/>
    <n v="0.19943384399785"/>
    <n v="2.9325619062250001E-2"/>
    <n v="80.074883982879101"/>
    <n v="1210"/>
    <s v="Fixed Single Family Units"/>
    <n v="1210"/>
    <s v="Town Melbourne Beach                   Brevard County"/>
    <s v="Town Melbourne Beach"/>
    <m/>
    <m/>
    <m/>
    <n v="0"/>
    <n v="1"/>
    <n v="0.19943384399785"/>
    <n v="2.9325619062250001E-2"/>
    <n v="80.074883982878006"/>
    <m/>
    <n v="-1"/>
    <n v="-1"/>
    <n v="-1"/>
    <n v="-1"/>
    <n v="0"/>
    <m/>
    <m/>
    <s v="Central IRL A"/>
    <n v="-1"/>
    <m/>
    <m/>
    <n v="608"/>
    <x v="1"/>
    <s v="Basin 9 Oak Street Pedway"/>
    <x v="0"/>
    <m/>
    <n v="44.025873038084796"/>
    <n v="6.4943133799999997E-2"/>
  </r>
  <r>
    <n v="190000"/>
    <n v="770000"/>
    <n v="770000"/>
    <x v="0"/>
    <x v="0"/>
    <s v="IR12-21"/>
    <s v="62-304.520 (7), F.A.C."/>
    <n v="0.56000000000000005"/>
    <n v="0.48"/>
    <s v="Town Melbourne Beach"/>
    <n v="0.10382864624677"/>
    <n v="3703.6388611033699"/>
    <n v="9.2242523262049296"/>
    <n v="1.35637414608203"/>
    <n v="0.95774163166852"/>
    <n v="0.14083049139182"/>
    <n v="384.54380913531003"/>
    <n v="1210"/>
    <s v="Fixed Single Family Units"/>
    <n v="1210"/>
    <s v="Town Melbourne Beach                   Brevard County"/>
    <s v="Town Melbourne Beach"/>
    <m/>
    <m/>
    <m/>
    <n v="0"/>
    <n v="1"/>
    <n v="0.95774163166852"/>
    <n v="0.14083049139182"/>
    <n v="384.54380913531003"/>
    <m/>
    <n v="-1"/>
    <n v="-1"/>
    <n v="-1"/>
    <n v="-1"/>
    <n v="0"/>
    <m/>
    <m/>
    <s v="Central IRL A"/>
    <n v="-1"/>
    <m/>
    <m/>
    <n v="608"/>
    <x v="1"/>
    <s v="Basin 9 Oak Street Pedway"/>
    <x v="0"/>
    <m/>
    <n v="82.473633704176194"/>
    <n v="0.31187656860000001"/>
  </r>
  <r>
    <n v="190000"/>
    <n v="770000"/>
    <n v="770000"/>
    <x v="0"/>
    <x v="0"/>
    <s v="IR12-21"/>
    <s v="62-304.520 (7), F.A.C."/>
    <n v="0.56000000000000005"/>
    <n v="0.48"/>
    <s v="Town Melbourne Beach"/>
    <n v="2.960638222209E-2"/>
    <n v="3703.6388611033699"/>
    <n v="9.2242523262049296"/>
    <n v="1.35637414608203"/>
    <n v="0.27309674008264001"/>
    <n v="4.0157331405059997E-2"/>
    <n v="109.65134773441901"/>
    <n v="1210"/>
    <s v="Fixed Single Family Units"/>
    <n v="1210"/>
    <s v="Town Melbourne Beach                   Brevard County"/>
    <s v="Town Melbourne Beach"/>
    <m/>
    <m/>
    <m/>
    <n v="0"/>
    <n v="1"/>
    <n v="0.27309674008264001"/>
    <n v="4.0157331405059997E-2"/>
    <n v="109.65134773441901"/>
    <m/>
    <n v="-1"/>
    <n v="-1"/>
    <n v="-1"/>
    <n v="-1"/>
    <n v="0"/>
    <m/>
    <m/>
    <s v="Central IRL A"/>
    <n v="-1"/>
    <m/>
    <m/>
    <n v="608"/>
    <x v="1"/>
    <s v="Basin 9 Oak Street Pedway"/>
    <x v="0"/>
    <m/>
    <n v="50.236958604793799"/>
    <n v="8.8930533399999998E-2"/>
  </r>
  <r>
    <n v="190000"/>
    <n v="770000"/>
    <n v="770000"/>
    <x v="0"/>
    <x v="0"/>
    <s v="IR12-21"/>
    <s v="62-304.520 (7), F.A.C."/>
    <n v="0.56000000000000005"/>
    <n v="0.48"/>
    <s v="Town Melbourne Beach"/>
    <n v="0.18875728235542"/>
    <n v="3687.95144534783"/>
    <n v="9.1876587278747905"/>
    <n v="1.3510775106131001"/>
    <n v="1.73423749268273"/>
    <n v="0.25502571915486"/>
    <n v="696.127692282614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3423749268273"/>
    <n v="0.25502571915486"/>
    <n v="696.12769228261402"/>
    <m/>
    <n v="-1"/>
    <n v="-1"/>
    <n v="-1"/>
    <n v="-1"/>
    <n v="0"/>
    <m/>
    <m/>
    <s v="Central IRL A"/>
    <n v="-1"/>
    <m/>
    <m/>
    <n v="608"/>
    <x v="1"/>
    <s v="Basin 9 Oak Street Pedway"/>
    <x v="0"/>
    <m/>
    <n v="130.58437728077999"/>
    <n v="0.56458044789999995"/>
  </r>
  <r>
    <n v="190000"/>
    <n v="770000"/>
    <n v="770000"/>
    <x v="0"/>
    <x v="0"/>
    <s v="IR12-21"/>
    <s v="62-304.520 (7), F.A.C."/>
    <n v="0.56000000000000005"/>
    <n v="0.48"/>
    <s v="Town Melbourne Beach"/>
    <n v="4.0285791996420003E-2"/>
    <n v="3687.95144534783"/>
    <n v="9.1876587278747905"/>
    <n v="1.3510775106131001"/>
    <n v="0.37013210844529998"/>
    <n v="5.4429227563599997E-2"/>
    <n v="148.57204482019699"/>
    <n v="1210"/>
    <s v="Fixed Single Family Units"/>
    <n v="1210"/>
    <s v="Town Melbourne Beach                   Brevard County"/>
    <s v="Town Melbourne Beach"/>
    <m/>
    <m/>
    <m/>
    <n v="0"/>
    <n v="1"/>
    <n v="0.37013210844529998"/>
    <n v="5.4429227563599997E-2"/>
    <n v="308.04936369543299"/>
    <m/>
    <n v="-1"/>
    <n v="-1"/>
    <n v="-1"/>
    <n v="-1"/>
    <n v="0"/>
    <m/>
    <m/>
    <s v="Central IRL A"/>
    <n v="-1"/>
    <m/>
    <m/>
    <n v="608"/>
    <x v="1"/>
    <s v="Basin 9 Oak Street Pedway"/>
    <x v="0"/>
    <m/>
    <n v="53.215619602093703"/>
    <n v="0.24983727789999999"/>
  </r>
  <r>
    <n v="190000"/>
    <n v="770000"/>
    <n v="770000"/>
    <x v="0"/>
    <x v="0"/>
    <s v="IR12-21"/>
    <s v="62-304.520 (7), F.A.C."/>
    <n v="0.56000000000000005"/>
    <n v="0.48"/>
    <s v="Town Melbourne Beach"/>
    <n v="7.3637802040639994E-2"/>
    <n v="3687.95144534783"/>
    <n v="9.1876587278747905"/>
    <n v="1.3510775106131001"/>
    <n v="0.67655899462019997"/>
    <n v="9.9490378268079993E-2"/>
    <n v="271.57263846801499"/>
    <n v="1210"/>
    <s v="Fixed Single Family Units"/>
    <n v="1210"/>
    <s v="Town Melbourne Beach                   Brevard County"/>
    <s v="Town Melbourne Beach"/>
    <m/>
    <m/>
    <m/>
    <n v="0"/>
    <n v="1"/>
    <n v="0.67655899462019997"/>
    <n v="9.9490378268079993E-2"/>
    <n v="557.98391573037998"/>
    <m/>
    <n v="-1"/>
    <n v="-1"/>
    <n v="-1"/>
    <n v="-1"/>
    <n v="0"/>
    <m/>
    <m/>
    <s v="Central IRL A"/>
    <n v="-1"/>
    <m/>
    <m/>
    <n v="608"/>
    <x v="1"/>
    <s v="Basin 9 Oak Street Pedway"/>
    <x v="0"/>
    <m/>
    <n v="71.269862934746101"/>
    <n v="0.45254169970000002"/>
  </r>
  <r>
    <n v="190000"/>
    <n v="770000"/>
    <n v="770000"/>
    <x v="0"/>
    <x v="0"/>
    <s v="IR12-21"/>
    <s v="62-304.520 (7), F.A.C."/>
    <n v="0.56000000000000005"/>
    <n v="0.48"/>
    <s v="Town Melbourne Beach"/>
    <n v="5.4696902411439999E-2"/>
    <n v="3687.95144534783"/>
    <n v="9.1876587278747905"/>
    <n v="1.3510775106131001"/>
    <n v="0.50253647282824998"/>
    <n v="7.3899754748300003E-2"/>
    <n v="201.719520304349"/>
    <n v="1210"/>
    <s v="Fixed Single Family Units"/>
    <n v="1210"/>
    <s v="Town Melbourne Beach                   Brevard County"/>
    <s v="Town Melbourne Beach"/>
    <m/>
    <m/>
    <m/>
    <n v="0"/>
    <n v="1"/>
    <n v="0.50253647282824998"/>
    <n v="7.3899754748300003E-2"/>
    <n v="388.44368636849498"/>
    <m/>
    <n v="-1"/>
    <n v="-1"/>
    <n v="-1"/>
    <n v="-1"/>
    <n v="0"/>
    <m/>
    <m/>
    <s v="Central IRL A"/>
    <n v="-1"/>
    <m/>
    <m/>
    <n v="608"/>
    <x v="1"/>
    <s v="Basin 9 Oak Street Pedway"/>
    <x v="0"/>
    <m/>
    <n v="59.5986475461604"/>
    <n v="0.31503948609999999"/>
  </r>
  <r>
    <n v="190000"/>
    <n v="770000"/>
    <n v="770000"/>
    <x v="0"/>
    <x v="0"/>
    <s v="IR12-21"/>
    <s v="62-304.520 (7), F.A.C."/>
    <n v="0.56000000000000005"/>
    <n v="0.48"/>
    <s v="Town Melbourne Beach"/>
    <n v="3.7194727618839997E-2"/>
    <n v="3687.95144534783"/>
    <n v="9.1876587278747905"/>
    <n v="1.3510775106131001"/>
    <n v="0.34173246383818001"/>
    <n v="5.0252959999190001E-2"/>
    <n v="137.17234948123101"/>
    <n v="1210"/>
    <s v="Fixed Single Family Units"/>
    <n v="1210"/>
    <s v="Town Melbourne Beach                   Brevard County"/>
    <s v="Town Melbourne Beach"/>
    <m/>
    <m/>
    <m/>
    <n v="0"/>
    <n v="1"/>
    <n v="0.34173246383818001"/>
    <n v="5.0252959999190001E-2"/>
    <n v="137.172349481232"/>
    <m/>
    <n v="-1"/>
    <n v="-1"/>
    <n v="-1"/>
    <n v="-1"/>
    <n v="0"/>
    <m/>
    <m/>
    <s v="Central IRL A"/>
    <n v="-1"/>
    <m/>
    <m/>
    <n v="608"/>
    <x v="1"/>
    <s v="Basin 9 Oak Street Pedway"/>
    <x v="0"/>
    <m/>
    <n v="57.648771503896697"/>
    <n v="0.11125089170000001"/>
  </r>
  <r>
    <n v="190000"/>
    <n v="770000"/>
    <n v="770000"/>
    <x v="0"/>
    <x v="0"/>
    <s v="IR12-21"/>
    <s v="62-304.520 (7), F.A.C."/>
    <n v="0.56000000000000005"/>
    <n v="0.48"/>
    <s v="Town Melbourne Beach"/>
    <n v="4.1632194369590002E-2"/>
    <n v="3687.95144534783"/>
    <n v="9.1876587278747905"/>
    <n v="1.3510775106131001"/>
    <n v="0.38250239396042002"/>
    <n v="5.6248321530230003E-2"/>
    <n v="153.53751139836399"/>
    <n v="1210"/>
    <s v="Fixed Single Family Units"/>
    <n v="1210"/>
    <s v="Town Melbourne Beach                   Brevard County"/>
    <s v="Town Melbourne Beach"/>
    <m/>
    <m/>
    <m/>
    <n v="0"/>
    <n v="1"/>
    <n v="0.38250239396042002"/>
    <n v="5.6248321530230003E-2"/>
    <n v="153.53751139836399"/>
    <m/>
    <n v="-1"/>
    <n v="-1"/>
    <n v="-1"/>
    <n v="-1"/>
    <n v="0"/>
    <m/>
    <m/>
    <s v="Central IRL A"/>
    <n v="-1"/>
    <m/>
    <m/>
    <n v="608"/>
    <x v="1"/>
    <s v="Basin 9 Oak Street Pedway"/>
    <x v="0"/>
    <m/>
    <n v="60.364538896613503"/>
    <n v="0.1245235291"/>
  </r>
  <r>
    <n v="190000"/>
    <n v="770000"/>
    <n v="770000"/>
    <x v="0"/>
    <x v="0"/>
    <s v="IR12-21"/>
    <s v="62-304.520 (7), F.A.C."/>
    <n v="0.56000000000000005"/>
    <n v="0.48"/>
    <s v="Town Melbourne Beach"/>
    <n v="1.0023749978389999E-2"/>
    <n v="3687.95144534783"/>
    <n v="9.1876587278747905"/>
    <n v="1.3510775106131001"/>
    <n v="9.2094793975009998E-2"/>
    <n v="1.3542863167810001E-2"/>
    <n v="36.967103220619698"/>
    <n v="1210"/>
    <s v="Fixed Single Family Units"/>
    <n v="1210"/>
    <s v="Town Melbourne Beach                   Brevard County"/>
    <s v="Town Melbourne Beach"/>
    <m/>
    <m/>
    <m/>
    <n v="0"/>
    <n v="1"/>
    <n v="9.2094793975009998E-2"/>
    <n v="1.3542863167810001E-2"/>
    <n v="36.9671032206208"/>
    <m/>
    <n v="-1"/>
    <n v="-1"/>
    <n v="-1"/>
    <n v="-1"/>
    <n v="0"/>
    <m/>
    <m/>
    <s v="Central IRL A"/>
    <n v="-1"/>
    <m/>
    <m/>
    <n v="608"/>
    <x v="1"/>
    <s v="Basin 9 Oak Street Pedway"/>
    <x v="0"/>
    <m/>
    <n v="25.959223021791999"/>
    <n v="2.998143E-2"/>
  </r>
  <r>
    <n v="190000"/>
    <n v="780000"/>
    <n v="780000"/>
    <x v="0"/>
    <x v="0"/>
    <s v="IR12-21"/>
    <s v="62-304.520 (7), F.A.C."/>
    <n v="0.56000000000000005"/>
    <n v="0.48"/>
    <s v="Town Melbourne Beach"/>
    <n v="4.4705025250280001E-2"/>
    <n v="3696.8848563824999"/>
    <n v="9.7845566667861803"/>
    <n v="1.6353046375295801"/>
    <n v="0.43741885285155002"/>
    <n v="7.3106335112670007E-2"/>
    <n v="165.26933085198701"/>
    <n v="1210"/>
    <s v="Fixed Single Family Units"/>
    <n v="1210"/>
    <s v="Town Melbourne Beach                   Brevard County"/>
    <s v="Town Melbourne Beach"/>
    <m/>
    <m/>
    <m/>
    <n v="0"/>
    <n v="1"/>
    <n v="0.43741885285155002"/>
    <n v="7.3106335112670007E-2"/>
    <n v="165.269330851988"/>
    <m/>
    <n v="-1"/>
    <n v="-1"/>
    <n v="-1"/>
    <n v="-1"/>
    <n v="0"/>
    <m/>
    <m/>
    <s v="Central IRL A"/>
    <n v="-1"/>
    <m/>
    <m/>
    <n v="608"/>
    <x v="1"/>
    <s v="Basin 9 Oak Street Pedway"/>
    <x v="0"/>
    <m/>
    <n v="56.123842151961597"/>
    <n v="0.13403838670000001"/>
  </r>
  <r>
    <n v="190000"/>
    <n v="780000"/>
    <n v="780000"/>
    <x v="0"/>
    <x v="0"/>
    <s v="IR12-21"/>
    <s v="62-304.520 (7), F.A.C."/>
    <n v="0.56000000000000005"/>
    <n v="0.48"/>
    <s v="Town Melbourne Beach"/>
    <n v="0.13276560464774001"/>
    <n v="3696.8848563824999"/>
    <n v="9.7845566667861803"/>
    <n v="1.6353046375295801"/>
    <n v="1.2990525820759999"/>
    <n v="0.21711220898486999"/>
    <n v="490.81915327071903"/>
    <n v="1210"/>
    <s v="Fixed Single Family Units"/>
    <n v="1210"/>
    <s v="Town Melbourne Beach                   Brevard County"/>
    <s v="Town Melbourne Beach"/>
    <m/>
    <m/>
    <m/>
    <n v="0"/>
    <n v="1"/>
    <n v="1.2990525820759999"/>
    <n v="0.21711220898486999"/>
    <n v="490.81915327071903"/>
    <m/>
    <n v="-1"/>
    <n v="-1"/>
    <n v="-1"/>
    <n v="-1"/>
    <n v="0"/>
    <m/>
    <m/>
    <s v="Central IRL A"/>
    <n v="-1"/>
    <m/>
    <m/>
    <n v="608"/>
    <x v="1"/>
    <s v="Basin 9 Oak Street Pedway"/>
    <x v="0"/>
    <m/>
    <n v="96.372978192747496"/>
    <n v="0.39806906190000002"/>
  </r>
  <r>
    <n v="190000"/>
    <n v="780000"/>
    <n v="780000"/>
    <x v="0"/>
    <x v="0"/>
    <s v="IR12-21"/>
    <s v="62-304.520 (7), F.A.C."/>
    <n v="0.56000000000000005"/>
    <n v="0.48"/>
    <s v="Town Melbourne Beach"/>
    <n v="3.9201226151429999E-2"/>
    <n v="3696.8848563824999"/>
    <n v="9.7845566667861803"/>
    <n v="1.6353046375295801"/>
    <n v="0.38356661868622"/>
    <n v="6.4105946922279999E-2"/>
    <n v="144.922419310869"/>
    <n v="1210"/>
    <s v="Fixed Single Family Units"/>
    <n v="1210"/>
    <s v="Town Melbourne Beach                   Brevard County"/>
    <s v="Town Melbourne Beach"/>
    <m/>
    <m/>
    <m/>
    <n v="0"/>
    <n v="1"/>
    <n v="0.38356661868622"/>
    <n v="6.4105946922279999E-2"/>
    <n v="144.92241931086801"/>
    <m/>
    <n v="-1"/>
    <n v="-1"/>
    <n v="-1"/>
    <n v="-1"/>
    <n v="0"/>
    <m/>
    <m/>
    <s v="Central IRL A"/>
    <n v="-1"/>
    <m/>
    <m/>
    <n v="608"/>
    <x v="1"/>
    <s v="Basin 9 Oak Street Pedway"/>
    <x v="0"/>
    <m/>
    <n v="52.707598190416299"/>
    <n v="0.1175364309"/>
  </r>
  <r>
    <n v="190000"/>
    <n v="780000"/>
    <n v="780000"/>
    <x v="0"/>
    <x v="0"/>
    <s v="IR12-21"/>
    <s v="62-304.520 (7), F.A.C."/>
    <n v="0.56000000000000005"/>
    <n v="0.48"/>
    <s v="Town Melbourne Beach"/>
    <n v="5.6078389858649998E-2"/>
    <n v="3696.8848563824999"/>
    <n v="9.7845566667861803"/>
    <n v="1.6353046375295801"/>
    <n v="0.54870218335408005"/>
    <n v="9.1705251001040003E-2"/>
    <n v="207.31535023875699"/>
    <n v="1210"/>
    <s v="Fixed Single Family Units"/>
    <n v="1210"/>
    <s v="Town Melbourne Beach                   Brevard County"/>
    <s v="Town Melbourne Beach"/>
    <m/>
    <m/>
    <m/>
    <n v="0"/>
    <n v="1"/>
    <n v="0.54870218335408005"/>
    <n v="9.1705251001040003E-2"/>
    <n v="207.315350238756"/>
    <m/>
    <n v="-1"/>
    <n v="-1"/>
    <n v="-1"/>
    <n v="-1"/>
    <n v="0"/>
    <m/>
    <m/>
    <s v="Central IRL A"/>
    <n v="-1"/>
    <m/>
    <m/>
    <n v="608"/>
    <x v="1"/>
    <s v="Basin 9 Oak Street Pedway"/>
    <x v="0"/>
    <m/>
    <n v="78.100190721227193"/>
    <n v="0.16813897019999999"/>
  </r>
  <r>
    <n v="190000"/>
    <n v="780000"/>
    <n v="780000"/>
    <x v="0"/>
    <x v="0"/>
    <s v="IR12-21"/>
    <s v="62-304.520 (7), F.A.C."/>
    <n v="0.56000000000000005"/>
    <n v="0.48"/>
    <s v="Town Melbourne Beach"/>
    <n v="0.24935305962575"/>
    <n v="3696.8848563824999"/>
    <n v="9.7845566667861803"/>
    <n v="1.6353046375295801"/>
    <n v="2.4398091419446999"/>
    <n v="0.40776821478817998"/>
    <n v="921.82955002309404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2.4398091419446999"/>
    <n v="0.40776821478817998"/>
    <n v="921.82955002309404"/>
    <m/>
    <n v="-1"/>
    <n v="-1"/>
    <n v="-1"/>
    <n v="-1"/>
    <n v="0"/>
    <m/>
    <m/>
    <s v="Central IRL A"/>
    <n v="-1"/>
    <m/>
    <m/>
    <n v="608"/>
    <x v="1"/>
    <s v="Basin 9 Oak Street Pedway"/>
    <x v="0"/>
    <m/>
    <n v="127.111490502085"/>
    <n v="0.74763142739999999"/>
  </r>
  <r>
    <n v="190000"/>
    <n v="780000"/>
    <n v="780000"/>
    <x v="0"/>
    <x v="0"/>
    <s v="IR12-21"/>
    <s v="62-304.520 (7), F.A.C."/>
    <n v="0.56000000000000005"/>
    <n v="0.48"/>
    <s v="Town Melbourne Beach"/>
    <n v="9.5660148203070006E-2"/>
    <n v="3696.8848563824999"/>
    <n v="9.7845566667861803"/>
    <n v="1.6353046375295801"/>
    <n v="0.93599214084618998"/>
    <n v="0.15643348398326001"/>
    <n v="353.64455325126897"/>
    <n v="1210"/>
    <s v="Fixed Single Family Units"/>
    <n v="1210"/>
    <s v="Town Melbourne Beach                   Brevard County"/>
    <s v="Town Melbourne Beach"/>
    <m/>
    <m/>
    <m/>
    <n v="0"/>
    <n v="1"/>
    <n v="0.93599214084618998"/>
    <n v="0.15643348398326001"/>
    <n v="353.64455325126897"/>
    <m/>
    <n v="-1"/>
    <n v="-1"/>
    <n v="-1"/>
    <n v="-1"/>
    <n v="0"/>
    <m/>
    <m/>
    <s v="Central IRL A"/>
    <n v="-1"/>
    <m/>
    <m/>
    <n v="608"/>
    <x v="1"/>
    <s v="Basin 9 Oak Street Pedway"/>
    <x v="0"/>
    <m/>
    <n v="89.380144906615698"/>
    <n v="0.28681634490000002"/>
  </r>
  <r>
    <n v="190000"/>
    <n v="790000"/>
    <n v="790000"/>
    <x v="0"/>
    <x v="0"/>
    <s v="IR12-21"/>
    <s v="62-304.520 (7), F.A.C."/>
    <n v="0.56000000000000005"/>
    <n v="0.48"/>
    <s v="Town Melbourne Beach"/>
    <n v="3.8371275408100002E-2"/>
    <n v="3692.1473056227601"/>
    <n v="9.1974220051432205"/>
    <n v="1.3524897862732901"/>
    <n v="0.35291681280387999"/>
    <n v="5.189675807573E-2"/>
    <n v="141.67240111133199"/>
    <n v="1210"/>
    <s v="Fixed Single Family Units"/>
    <n v="1210"/>
    <s v="Town Melbourne Beach                   Brevard County"/>
    <s v="Town Melbourne Beach"/>
    <m/>
    <m/>
    <m/>
    <n v="0"/>
    <n v="1"/>
    <n v="0.35291681280387999"/>
    <n v="5.189675807573E-2"/>
    <n v="300.00067784258999"/>
    <m/>
    <n v="-1"/>
    <n v="-1"/>
    <n v="-1"/>
    <n v="-1"/>
    <n v="0"/>
    <m/>
    <m/>
    <s v="Central IRL A"/>
    <n v="-1"/>
    <m/>
    <m/>
    <n v="608"/>
    <x v="1"/>
    <s v="Basin 9 Oak Street Pedway"/>
    <x v="0"/>
    <m/>
    <n v="51.076326892321703"/>
    <n v="0.2433095522"/>
  </r>
  <r>
    <n v="190000"/>
    <n v="790000"/>
    <n v="790000"/>
    <x v="0"/>
    <x v="0"/>
    <s v="IR12-21"/>
    <s v="62-304.520 (7), F.A.C."/>
    <n v="0.56000000000000005"/>
    <n v="0.48"/>
    <s v="Town Melbourne Beach"/>
    <n v="8.6366644118520006E-2"/>
    <n v="3692.1473056227601"/>
    <n v="9.1974220051432205"/>
    <n v="1.3524897862732901"/>
    <n v="0.79435047312606"/>
    <n v="0.116810004045"/>
    <n v="318.87837237788102"/>
    <n v="1210"/>
    <s v="Fixed Single Family Units"/>
    <n v="1210"/>
    <s v="Town Melbourne Beach                   Brevard County"/>
    <s v="Town Melbourne Beach"/>
    <m/>
    <m/>
    <m/>
    <n v="0"/>
    <n v="1"/>
    <n v="0.79435047312606"/>
    <n v="0.116810004045"/>
    <n v="318.87837237788102"/>
    <m/>
    <n v="-1"/>
    <n v="-1"/>
    <n v="-1"/>
    <n v="-1"/>
    <n v="0"/>
    <m/>
    <m/>
    <s v="Central IRL A"/>
    <n v="-1"/>
    <m/>
    <m/>
    <n v="608"/>
    <x v="1"/>
    <s v="Basin 9 Oak Street Pedway"/>
    <x v="0"/>
    <m/>
    <n v="79.587228529446705"/>
    <n v="0.25861992890000002"/>
  </r>
  <r>
    <n v="190000"/>
    <n v="790000"/>
    <n v="790000"/>
    <x v="0"/>
    <x v="0"/>
    <s v="IR12-21"/>
    <s v="62-304.520 (7), F.A.C."/>
    <n v="0.56000000000000005"/>
    <n v="0.48"/>
    <s v="Town Melbourne Beach"/>
    <n v="0.12227797749458"/>
    <n v="3692.1473056227601"/>
    <n v="9.1974220051432205"/>
    <n v="1.3524897862732901"/>
    <n v="1.1246421609531001"/>
    <n v="0.16537971564758"/>
    <n v="451.46830514363199"/>
    <n v="1210"/>
    <s v="Fixed Single Family Units"/>
    <n v="1210"/>
    <s v="Town Melbourne Beach                   Brevard County"/>
    <s v="Town Melbourne Beach"/>
    <m/>
    <m/>
    <m/>
    <n v="0"/>
    <n v="1"/>
    <n v="1.1246421609531001"/>
    <n v="0.16537971564758"/>
    <n v="947.98816274435706"/>
    <m/>
    <n v="-1"/>
    <n v="-1"/>
    <n v="-1"/>
    <n v="-1"/>
    <n v="0"/>
    <m/>
    <m/>
    <s v="Central IRL A"/>
    <n v="-1"/>
    <m/>
    <m/>
    <n v="608"/>
    <x v="1"/>
    <s v="Basin 9 Oak Street Pedway"/>
    <x v="0"/>
    <m/>
    <n v="95.367199318828398"/>
    <n v="0.76884684729999997"/>
  </r>
  <r>
    <n v="190000"/>
    <n v="790000"/>
    <n v="790000"/>
    <x v="0"/>
    <x v="0"/>
    <s v="IR12-21"/>
    <s v="62-304.520 (7), F.A.C."/>
    <n v="0.56000000000000005"/>
    <n v="0.48"/>
    <s v="Town Melbourne Beach"/>
    <n v="2.8398280876769998E-2"/>
    <n v="3692.1473056227601"/>
    <n v="9.1974220051432205"/>
    <n v="1.3524897862732901"/>
    <n v="0.26119097344432002"/>
    <n v="3.8408384833560003E-2"/>
    <n v="104.85063622351799"/>
    <n v="1210"/>
    <s v="Fixed Single Family Units"/>
    <n v="1210"/>
    <s v="Town Melbourne Beach                   Brevard County"/>
    <s v="Town Melbourne Beach"/>
    <m/>
    <m/>
    <m/>
    <n v="0"/>
    <n v="1"/>
    <n v="0.26119097344432002"/>
    <n v="3.8408384833560003E-2"/>
    <n v="215.80582161727"/>
    <m/>
    <n v="-1"/>
    <n v="-1"/>
    <n v="-1"/>
    <n v="-1"/>
    <n v="0"/>
    <m/>
    <m/>
    <s v="Central IRL A"/>
    <n v="-1"/>
    <m/>
    <m/>
    <n v="608"/>
    <x v="1"/>
    <s v="Basin 9 Oak Street Pedway"/>
    <x v="0"/>
    <m/>
    <n v="45.733053260948203"/>
    <n v="0.17502499730000001"/>
  </r>
  <r>
    <n v="190000"/>
    <n v="790000"/>
    <n v="790000"/>
    <x v="0"/>
    <x v="0"/>
    <s v="IR12-21"/>
    <s v="62-304.520 (7), F.A.C."/>
    <n v="0.56000000000000005"/>
    <n v="0.48"/>
    <s v="Town Melbourne Beach"/>
    <n v="7.1880438367949995E-2"/>
    <n v="3692.1473056227601"/>
    <n v="9.1974220051432205"/>
    <n v="1.3524897862732901"/>
    <n v="0.66111472558476003"/>
    <n v="9.7217558725500003E-2"/>
    <n v="265.39316684722399"/>
    <n v="1210"/>
    <s v="Fixed Single Family Units"/>
    <n v="1210"/>
    <s v="Town Melbourne Beach                   Brevard County"/>
    <s v="Town Melbourne Beach"/>
    <m/>
    <m/>
    <m/>
    <n v="0"/>
    <n v="1"/>
    <n v="0.66111472558476003"/>
    <n v="9.7217558725500003E-2"/>
    <n v="265.39316684722502"/>
    <m/>
    <n v="-1"/>
    <n v="-1"/>
    <n v="-1"/>
    <n v="-1"/>
    <n v="0"/>
    <m/>
    <m/>
    <s v="Central IRL A"/>
    <n v="-1"/>
    <m/>
    <m/>
    <n v="608"/>
    <x v="1"/>
    <s v="Basin 9 Oak Street Pedway"/>
    <x v="0"/>
    <m/>
    <n v="71.577233664064806"/>
    <n v="0.2152418223"/>
  </r>
  <r>
    <n v="200000"/>
    <n v="800000"/>
    <n v="800000"/>
    <x v="0"/>
    <x v="0"/>
    <s v="IR12-21"/>
    <s v="62-304.520 (7), F.A.C."/>
    <n v="0.56000000000000005"/>
    <n v="0.48"/>
    <s v="Town Melbourne Beach"/>
    <n v="0.20834135926427"/>
    <n v="3695.9802375167401"/>
    <n v="9.2064256096435795"/>
    <n v="1.3537952612452899"/>
    <n v="1.9180792254785299"/>
    <n v="0.28205154489336998"/>
    <n v="770.02554649812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180792254785299"/>
    <n v="0.28205154489336998"/>
    <n v="1093.5162392339801"/>
    <m/>
    <n v="-1"/>
    <n v="-1"/>
    <n v="-1"/>
    <n v="-1"/>
    <n v="0"/>
    <m/>
    <m/>
    <s v="Central IRL A"/>
    <n v="-1"/>
    <m/>
    <m/>
    <n v="608"/>
    <x v="1"/>
    <s v="Basin 9 Oak Street Pedway"/>
    <x v="0"/>
    <m/>
    <n v="186.136102859744"/>
    <n v="0.88687448440000005"/>
  </r>
  <r>
    <n v="200000"/>
    <n v="800000"/>
    <n v="800000"/>
    <x v="0"/>
    <x v="0"/>
    <s v="IR12-21"/>
    <s v="62-304.520 (7), F.A.C."/>
    <n v="0.56000000000000005"/>
    <n v="0.48"/>
    <s v="Town Melbourne Beach"/>
    <n v="0.22459634258926001"/>
    <n v="3695.9802375167401"/>
    <n v="9.2064256096435795"/>
    <n v="1.3537952612452899"/>
    <n v="2.0677295202460502"/>
    <n v="0.30405746429036001"/>
    <n v="830.10364362844803"/>
    <n v="1210"/>
    <s v="Fixed Single Family Units"/>
    <n v="1210"/>
    <s v="Town Melbourne Beach                   Brevard County"/>
    <s v="Town Melbourne Beach"/>
    <m/>
    <m/>
    <m/>
    <n v="0"/>
    <n v="1"/>
    <n v="2.0677295202460502"/>
    <n v="0.30405746429036001"/>
    <n v="830.10364362844803"/>
    <m/>
    <n v="-1"/>
    <n v="-1"/>
    <n v="-1"/>
    <n v="-1"/>
    <n v="0"/>
    <m/>
    <m/>
    <s v="Central IRL A"/>
    <n v="-1"/>
    <m/>
    <m/>
    <n v="608"/>
    <x v="1"/>
    <s v="Basin 9 Oak Street Pedway"/>
    <x v="0"/>
    <m/>
    <n v="122.501040005711"/>
    <n v="0.67323896480000001"/>
  </r>
  <r>
    <n v="200000"/>
    <n v="800000"/>
    <n v="800000"/>
    <x v="0"/>
    <x v="0"/>
    <s v="IR12-21"/>
    <s v="62-304.520 (7), F.A.C."/>
    <n v="0.56000000000000005"/>
    <n v="0.48"/>
    <s v="Town Melbourne Beach"/>
    <n v="9.7300745810000006E-2"/>
    <n v="3695.9802375167401"/>
    <n v="9.2064256096435795"/>
    <n v="1.3537952612452899"/>
    <n v="0.89579207806268002"/>
    <n v="0.13172528859322"/>
    <n v="359.62163360943299"/>
    <n v="1210"/>
    <s v="Fixed Single Family Units"/>
    <n v="1210"/>
    <s v="Town Melbourne Beach                   Brevard County"/>
    <s v="Town Melbourne Beach"/>
    <m/>
    <m/>
    <m/>
    <n v="0"/>
    <n v="1"/>
    <n v="0.89579207806268002"/>
    <n v="0.13172528859322"/>
    <n v="359.62163360943299"/>
    <m/>
    <n v="-1"/>
    <n v="-1"/>
    <n v="-1"/>
    <n v="-1"/>
    <n v="0"/>
    <m/>
    <m/>
    <s v="Central IRL A"/>
    <n v="-1"/>
    <m/>
    <m/>
    <n v="608"/>
    <x v="1"/>
    <s v="Basin 9 Oak Street Pedway"/>
    <x v="0"/>
    <m/>
    <n v="95.267010165282699"/>
    <n v="0.29166393639999999"/>
  </r>
  <r>
    <n v="200000"/>
    <n v="800000"/>
    <n v="800000"/>
    <x v="0"/>
    <x v="0"/>
    <s v="IR12-21"/>
    <s v="62-304.520 (7), F.A.C."/>
    <n v="0.56000000000000005"/>
    <n v="0.48"/>
    <s v="Town Melbourne Beach"/>
    <n v="6.7392102454959996E-2"/>
    <n v="3692.1473056227601"/>
    <n v="9.1974220051432205"/>
    <n v="1.3524897862732901"/>
    <n v="0.61983360609214999"/>
    <n v="9.1147130245819996E-2"/>
    <n v="248.82156949934799"/>
    <n v="1210"/>
    <s v="Fixed Single Family Units"/>
    <n v="1210"/>
    <s v="Town Melbourne Beach                   Brevard County"/>
    <s v="Town Melbourne Beach"/>
    <m/>
    <m/>
    <m/>
    <n v="0"/>
    <n v="1"/>
    <n v="0.61983360609214999"/>
    <n v="9.1147130245819996E-2"/>
    <n v="248.82156949934699"/>
    <m/>
    <n v="-1"/>
    <n v="-1"/>
    <n v="-1"/>
    <n v="-1"/>
    <n v="0"/>
    <m/>
    <m/>
    <s v="Central IRL A"/>
    <n v="-1"/>
    <m/>
    <m/>
    <n v="608"/>
    <x v="1"/>
    <s v="Basin 9 Oak Street Pedway"/>
    <x v="0"/>
    <m/>
    <n v="72.0467375233914"/>
    <n v="0.20180175950000001"/>
  </r>
  <r>
    <n v="200000"/>
    <n v="800000"/>
    <n v="800000"/>
    <x v="0"/>
    <x v="0"/>
    <s v="IR12-21"/>
    <s v="62-304.520 (7), F.A.C."/>
    <n v="0.56000000000000005"/>
    <n v="0.48"/>
    <s v="Town Melbourne Beach"/>
    <n v="0.11137604890767"/>
    <n v="3692.1473056227601"/>
    <n v="9.1974220051432205"/>
    <n v="1.3524897862732901"/>
    <n v="1.0243725230693801"/>
    <n v="0.15063496858311001"/>
    <n v="411.21677888539199"/>
    <n v="1210"/>
    <s v="Fixed Single Family Units"/>
    <n v="1210"/>
    <s v="Town Melbourne Beach                   Brevard County"/>
    <s v="Town Melbourne Beach"/>
    <m/>
    <m/>
    <m/>
    <n v="0"/>
    <n v="1"/>
    <n v="1.0243725230693801"/>
    <n v="0.15063496858311001"/>
    <n v="411.21677888539199"/>
    <m/>
    <n v="-1"/>
    <n v="-1"/>
    <n v="-1"/>
    <n v="-1"/>
    <n v="0"/>
    <m/>
    <m/>
    <s v="Central IRL A"/>
    <n v="-1"/>
    <m/>
    <m/>
    <n v="608"/>
    <x v="1"/>
    <s v="Basin 9 Oak Street Pedway"/>
    <x v="0"/>
    <m/>
    <n v="86.064097529987905"/>
    <n v="0.33350914749999999"/>
  </r>
  <r>
    <n v="200000"/>
    <n v="800000"/>
    <n v="800000"/>
    <x v="0"/>
    <x v="0"/>
    <s v="IR12-21"/>
    <s v="62-304.520 (7), F.A.C."/>
    <n v="0.56000000000000005"/>
    <n v="0.48"/>
    <s v="Town Melbourne Beach"/>
    <n v="0.11534947243491001"/>
    <n v="3692.1473056227601"/>
    <n v="9.1974220051432205"/>
    <n v="1.3524897862732901"/>
    <n v="1.0609177760545501"/>
    <n v="0.15600898332023"/>
    <n v="425.88724385557799"/>
    <n v="1210"/>
    <s v="Fixed Single Family Units"/>
    <n v="1210"/>
    <s v="Town Melbourne Beach                   Brevard County"/>
    <s v="Town Melbourne Beach"/>
    <m/>
    <m/>
    <m/>
    <n v="0"/>
    <n v="1"/>
    <n v="1.0609177760545501"/>
    <n v="0.15600898332023"/>
    <n v="425.88724385557799"/>
    <m/>
    <n v="-1"/>
    <n v="-1"/>
    <n v="-1"/>
    <n v="-1"/>
    <n v="0"/>
    <m/>
    <m/>
    <s v="Central IRL A"/>
    <n v="-1"/>
    <m/>
    <m/>
    <n v="608"/>
    <x v="1"/>
    <s v="Basin 9 Oak Street Pedway"/>
    <x v="0"/>
    <m/>
    <n v="87.280195743972101"/>
    <n v="0.34540733480000002"/>
  </r>
  <r>
    <n v="200000"/>
    <n v="800000"/>
    <n v="800000"/>
    <x v="0"/>
    <x v="0"/>
    <s v="IR12-21"/>
    <s v="62-304.520 (7), F.A.C."/>
    <n v="0.56000000000000005"/>
    <n v="0.48"/>
    <s v="Town Melbourne Beach"/>
    <n v="1.447959412029E-2"/>
    <n v="3692.1473056227601"/>
    <n v="9.1974220051432205"/>
    <n v="1.3524897862732901"/>
    <n v="0.13317493758757001"/>
    <n v="1.958350315708E-2"/>
    <n v="53.460794417769399"/>
    <n v="1210"/>
    <s v="Fixed Single Family Units"/>
    <n v="1210"/>
    <s v="Town Melbourne Beach                   Brevard County"/>
    <s v="Town Melbourne Beach"/>
    <m/>
    <m/>
    <m/>
    <n v="0"/>
    <n v="1"/>
    <n v="0.13317493758757001"/>
    <n v="1.958350315708E-2"/>
    <n v="53.460794417769797"/>
    <m/>
    <n v="-1"/>
    <n v="-1"/>
    <n v="-1"/>
    <n v="-1"/>
    <n v="0"/>
    <m/>
    <m/>
    <s v="Central IRL A"/>
    <n v="-1"/>
    <m/>
    <m/>
    <n v="608"/>
    <x v="1"/>
    <s v="Basin 9 Oak Street Pedway"/>
    <x v="0"/>
    <m/>
    <n v="54.276627128683401"/>
    <n v="4.3358308499999998E-2"/>
  </r>
  <r>
    <n v="200000"/>
    <n v="800000"/>
    <n v="800000"/>
    <x v="0"/>
    <x v="0"/>
    <s v="IR12-21"/>
    <s v="62-304.520 (7), F.A.C."/>
    <n v="0.56000000000000005"/>
    <n v="0.48"/>
    <s v="Town Melbourne Beach"/>
    <n v="6.9561137288750005E-2"/>
    <n v="3692.1473056227601"/>
    <n v="9.1974220051432205"/>
    <n v="1.3524897862732901"/>
    <n v="0.63978313480236004"/>
    <n v="9.408072770459E-2"/>
    <n v="256.829965616724"/>
    <n v="1210"/>
    <s v="Fixed Single Family Units"/>
    <n v="1210"/>
    <s v="Town Melbourne Beach                   Brevard County"/>
    <s v="Town Melbourne Beach"/>
    <m/>
    <m/>
    <m/>
    <n v="0"/>
    <n v="1"/>
    <n v="0.63978313480236004"/>
    <n v="9.408072770459E-2"/>
    <n v="256.829965616724"/>
    <m/>
    <n v="-1"/>
    <n v="-1"/>
    <n v="-1"/>
    <n v="-1"/>
    <n v="0"/>
    <m/>
    <m/>
    <s v="Central IRL A"/>
    <n v="-1"/>
    <m/>
    <m/>
    <n v="608"/>
    <x v="1"/>
    <s v="Basin 9 Oak Street Pedway"/>
    <x v="0"/>
    <m/>
    <n v="72.312025795863605"/>
    <n v="0.20829680910000001"/>
  </r>
  <r>
    <n v="200000"/>
    <n v="800000"/>
    <n v="800000"/>
    <x v="0"/>
    <x v="0"/>
    <s v="IR12-21"/>
    <s v="62-304.520 (7), F.A.C."/>
    <n v="0.56000000000000005"/>
    <n v="0.48"/>
    <s v="Town Melbourne Beach"/>
    <n v="0.11091193784862"/>
    <n v="3692.1473056227601"/>
    <n v="9.1974220051432205"/>
    <n v="1.3524897862732901"/>
    <n v="1.0201038978020101"/>
    <n v="0.15000726311604001"/>
    <n v="409.50321248919602"/>
    <n v="1210"/>
    <s v="Fixed Single Family Units"/>
    <n v="1210"/>
    <s v="Town Melbourne Beach                   Brevard County"/>
    <s v="Town Melbourne Beach"/>
    <m/>
    <m/>
    <m/>
    <n v="0"/>
    <n v="1"/>
    <n v="1.0201038978020101"/>
    <n v="0.15000726311604001"/>
    <n v="409.50321248919602"/>
    <m/>
    <n v="-1"/>
    <n v="-1"/>
    <n v="-1"/>
    <n v="-1"/>
    <n v="0"/>
    <m/>
    <m/>
    <s v="Central IRL A"/>
    <n v="-1"/>
    <m/>
    <m/>
    <n v="608"/>
    <x v="1"/>
    <s v="Basin 9 Oak Street Pedway"/>
    <x v="0"/>
    <m/>
    <n v="85.916363085101395"/>
    <n v="0.33211939369999999"/>
  </r>
  <r>
    <n v="200000"/>
    <n v="800000"/>
    <n v="800000"/>
    <x v="0"/>
    <x v="0"/>
    <s v="IR12-21"/>
    <s v="62-304.520 (7), F.A.C."/>
    <n v="0.56000000000000005"/>
    <n v="0.48"/>
    <s v="Town Melbourne Beach"/>
    <n v="0.11720838376083"/>
    <n v="3692.1473056227601"/>
    <n v="9.1974220051432205"/>
    <n v="1.3524897862732901"/>
    <n v="1.0780149679891999"/>
    <n v="0.15852314190212999"/>
    <n v="432.75061829897601"/>
    <n v="1210"/>
    <s v="Fixed Single Family Units"/>
    <n v="1210"/>
    <s v="Town Melbourne Beach                   Brevard County"/>
    <s v="Town Melbourne Beach"/>
    <m/>
    <m/>
    <m/>
    <n v="0"/>
    <n v="1"/>
    <n v="1.0780149679891999"/>
    <n v="0.15852314190212999"/>
    <n v="432.75061829897601"/>
    <m/>
    <n v="-1"/>
    <n v="-1"/>
    <n v="-1"/>
    <n v="-1"/>
    <n v="0"/>
    <m/>
    <m/>
    <s v="Central IRL A"/>
    <n v="-1"/>
    <m/>
    <m/>
    <n v="608"/>
    <x v="1"/>
    <s v="Basin 9 Oak Street Pedway"/>
    <x v="0"/>
    <m/>
    <n v="88.023537229174707"/>
    <n v="0.35097373749999999"/>
  </r>
  <r>
    <n v="200000"/>
    <n v="800000"/>
    <n v="800000"/>
    <x v="0"/>
    <x v="0"/>
    <s v="IR12-21"/>
    <s v="62-304.520 (7), F.A.C."/>
    <n v="0.56000000000000005"/>
    <n v="0.48"/>
    <s v="Town Melbourne Beach"/>
    <n v="1.148477673677E-2"/>
    <n v="3692.1473056227601"/>
    <n v="9.1974220051432205"/>
    <n v="1.3524897862732901"/>
    <n v="0.10563033828298"/>
    <n v="1.553304323411E-2"/>
    <n v="42.403487484366501"/>
    <n v="1210"/>
    <s v="Fixed Single Family Units"/>
    <n v="1210"/>
    <s v="Town Melbourne Beach                   Brevard County"/>
    <s v="Town Melbourne Beach"/>
    <m/>
    <m/>
    <m/>
    <n v="0"/>
    <n v="1"/>
    <n v="0.10563033828298"/>
    <n v="1.553304323411E-2"/>
    <n v="42.403487484366501"/>
    <m/>
    <n v="-1"/>
    <n v="-1"/>
    <n v="-1"/>
    <n v="-1"/>
    <n v="0"/>
    <m/>
    <m/>
    <s v="Central IRL A"/>
    <n v="-1"/>
    <m/>
    <m/>
    <n v="608"/>
    <x v="1"/>
    <s v="Basin 9 Oak Street Pedway"/>
    <x v="0"/>
    <m/>
    <n v="54.149999333347097"/>
    <n v="3.4390500800000001E-2"/>
  </r>
  <r>
    <n v="200000"/>
    <n v="800000"/>
    <n v="800000"/>
    <x v="0"/>
    <x v="0"/>
    <s v="IR12-21"/>
    <s v="62-304.520 (7), F.A.C."/>
    <n v="0.56000000000000005"/>
    <n v="0.48"/>
    <s v="Town Melbourne Beach"/>
    <n v="9.8089206894819994E-2"/>
    <n v="3703.6388606894502"/>
    <n v="9.2242523251740405"/>
    <n v="1.3563741459304499"/>
    <n v="0.90479959477404004"/>
    <n v="0.13304566422695999"/>
    <n v="363.286998469870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0479959477404004"/>
    <n v="0.13304566422695999"/>
    <n v="691.20482995601503"/>
    <m/>
    <n v="-1"/>
    <n v="-1"/>
    <n v="-1"/>
    <n v="-1"/>
    <n v="0"/>
    <m/>
    <m/>
    <s v="Central IRL A"/>
    <n v="-1"/>
    <m/>
    <m/>
    <n v="608"/>
    <x v="1"/>
    <s v="Basin 9 Oak Street Pedway"/>
    <x v="0"/>
    <m/>
    <n v="115.752575689664"/>
    <n v="0.56058785879999995"/>
  </r>
  <r>
    <n v="200000"/>
    <n v="800000"/>
    <n v="800000"/>
    <x v="0"/>
    <x v="0"/>
    <s v="IR12-21"/>
    <s v="62-304.520 (7), F.A.C."/>
    <n v="0.56000000000000005"/>
    <n v="0.48"/>
    <s v="Town Melbourne Beach"/>
    <n v="7.8676419064729997E-2"/>
    <n v="3703.6388606894502"/>
    <n v="9.2242523251740405"/>
    <n v="1.3563741459304499"/>
    <n v="0.72573114149425999"/>
    <n v="0.10671466071379"/>
    <n v="291.38904306804801"/>
    <n v="1210"/>
    <s v="Fixed Single Family Units"/>
    <n v="1210"/>
    <s v="Town Melbourne Beach                   Brevard County"/>
    <s v="Town Melbourne Beach"/>
    <m/>
    <m/>
    <m/>
    <n v="0"/>
    <n v="1"/>
    <n v="0.72573114149425999"/>
    <n v="0.10671466071379"/>
    <n v="291.38904306804801"/>
    <m/>
    <n v="-1"/>
    <n v="-1"/>
    <n v="-1"/>
    <n v="-1"/>
    <n v="0"/>
    <m/>
    <m/>
    <s v="Central IRL A"/>
    <n v="-1"/>
    <m/>
    <m/>
    <n v="608"/>
    <x v="1"/>
    <s v="Basin 9 Oak Street Pedway"/>
    <x v="0"/>
    <m/>
    <n v="71.482921060439807"/>
    <n v="0.23632525800000001"/>
  </r>
  <r>
    <n v="200000"/>
    <n v="800000"/>
    <n v="800000"/>
    <x v="0"/>
    <x v="0"/>
    <s v="IR12-21"/>
    <s v="62-304.520 (7), F.A.C."/>
    <n v="0.56000000000000005"/>
    <n v="0.48"/>
    <s v="Town Melbourne Beach"/>
    <n v="0.11322891429202001"/>
    <n v="3703.6388606894502"/>
    <n v="9.2242523251740405"/>
    <n v="1.3563741459304499"/>
    <n v="1.0444520759351099"/>
    <n v="0.15358077191746999"/>
    <n v="419.359007125608"/>
    <n v="1210"/>
    <s v="Fixed Single Family Units"/>
    <n v="1210"/>
    <s v="Town Melbourne Beach                   Brevard County"/>
    <s v="Town Melbourne Beach"/>
    <m/>
    <m/>
    <m/>
    <n v="0"/>
    <n v="1"/>
    <n v="1.0444520759351099"/>
    <n v="0.15358077191746999"/>
    <n v="419.359007125608"/>
    <m/>
    <n v="-1"/>
    <n v="-1"/>
    <n v="-1"/>
    <n v="-1"/>
    <n v="0"/>
    <m/>
    <m/>
    <s v="Central IRL A"/>
    <n v="-1"/>
    <m/>
    <m/>
    <n v="608"/>
    <x v="1"/>
    <s v="Basin 9 Oak Street Pedway"/>
    <x v="0"/>
    <m/>
    <n v="86.119708642168106"/>
    <n v="0.340112739"/>
  </r>
  <r>
    <n v="200000"/>
    <n v="800000"/>
    <n v="800000"/>
    <x v="0"/>
    <x v="0"/>
    <s v="IR12-21"/>
    <s v="62-304.520 (7), F.A.C."/>
    <n v="0.56000000000000005"/>
    <n v="0.48"/>
    <s v="Town Melbourne Beach"/>
    <n v="4.5041121681920003E-2"/>
    <n v="3703.6388606894502"/>
    <n v="9.2242523251740405"/>
    <n v="1.3563741459304499"/>
    <n v="0.41547067140297"/>
    <n v="6.1092612953070002E-2"/>
    <n v="166.81604859023099"/>
    <n v="1210"/>
    <s v="Fixed Single Family Units"/>
    <n v="1210"/>
    <s v="Town Melbourne Beach                   Brevard County"/>
    <s v="Town Melbourne Beach"/>
    <m/>
    <m/>
    <m/>
    <n v="0"/>
    <n v="1"/>
    <n v="0.41547067140297"/>
    <n v="6.1092612953070002E-2"/>
    <n v="166.81604859023099"/>
    <m/>
    <n v="-1"/>
    <n v="-1"/>
    <n v="-1"/>
    <n v="-1"/>
    <n v="0"/>
    <m/>
    <m/>
    <s v="Central IRL A"/>
    <n v="-1"/>
    <m/>
    <m/>
    <n v="608"/>
    <x v="1"/>
    <s v="Basin 9 Oak Street Pedway"/>
    <x v="0"/>
    <m/>
    <n v="57.838528366274801"/>
    <n v="0.1352928212"/>
  </r>
  <r>
    <n v="200000"/>
    <n v="810000"/>
    <n v="810000"/>
    <x v="0"/>
    <x v="0"/>
    <s v="IR12-21"/>
    <s v="62-304.520 (7), F.A.C."/>
    <n v="0.56000000000000005"/>
    <n v="0.48"/>
    <s v="Town Melbourne Beach"/>
    <n v="8.6011227601340001E-2"/>
    <n v="3681.1300738772702"/>
    <n v="9.1716839018393905"/>
    <n v="1.3487629999348301"/>
    <n v="0.78886779156870002"/>
    <n v="0.11600876136766"/>
    <n v="316.61851661441398"/>
    <n v="1210"/>
    <s v="Fixed Single Family Units"/>
    <n v="1210"/>
    <s v="Town Melbourne Beach                   Brevard County"/>
    <s v="Town Melbourne Beach"/>
    <m/>
    <m/>
    <m/>
    <n v="0"/>
    <n v="1"/>
    <n v="0.78886779156870002"/>
    <n v="0.11600876136766"/>
    <n v="316.61851661441398"/>
    <m/>
    <n v="-1"/>
    <n v="-1"/>
    <n v="-1"/>
    <n v="-1"/>
    <n v="0"/>
    <m/>
    <m/>
    <s v="Central IRL A"/>
    <n v="-1"/>
    <m/>
    <m/>
    <n v="608"/>
    <x v="1"/>
    <s v="Basin 9 Oak Street Pedway"/>
    <x v="0"/>
    <m/>
    <n v="75.103476685703995"/>
    <n v="0.25678711809999999"/>
  </r>
  <r>
    <n v="200000"/>
    <n v="810000"/>
    <n v="810000"/>
    <x v="0"/>
    <x v="0"/>
    <s v="IR12-21"/>
    <s v="62-304.520 (7), F.A.C."/>
    <n v="0.56000000000000005"/>
    <n v="0.48"/>
    <s v="Town Melbourne Beach"/>
    <n v="0.11566779942683"/>
    <n v="3681.1300738772702"/>
    <n v="9.1716839018393905"/>
    <n v="1.3487629999348301"/>
    <n v="1.0608684939642701"/>
    <n v="0.15600844815079001"/>
    <n v="425.78821504931898"/>
    <n v="1210"/>
    <s v="Fixed Single Family Units"/>
    <n v="1210"/>
    <s v="Town Melbourne Beach                   Brevard County"/>
    <s v="Town Melbourne Beach"/>
    <m/>
    <m/>
    <m/>
    <n v="0"/>
    <n v="1"/>
    <n v="1.0608684939642701"/>
    <n v="0.15600844815079001"/>
    <n v="425.78821504931898"/>
    <m/>
    <n v="-1"/>
    <n v="-1"/>
    <n v="-1"/>
    <n v="-1"/>
    <n v="0"/>
    <m/>
    <m/>
    <s v="Central IRL A"/>
    <n v="-1"/>
    <m/>
    <m/>
    <n v="608"/>
    <x v="1"/>
    <s v="Basin 9 Oak Street Pedway"/>
    <x v="0"/>
    <m/>
    <n v="90.405011748927905"/>
    <n v="0.3453270195"/>
  </r>
  <r>
    <n v="200000"/>
    <n v="810000"/>
    <n v="810000"/>
    <x v="0"/>
    <x v="0"/>
    <s v="IR12-21"/>
    <s v="62-304.520 (7), F.A.C."/>
    <n v="0.56000000000000005"/>
    <n v="0.48"/>
    <s v="Town Melbourne Beach"/>
    <n v="0.15262708780612"/>
    <n v="3681.1300738772702"/>
    <n v="9.1716839018393905"/>
    <n v="1.3487629999348301"/>
    <n v="1.39984740421609"/>
    <n v="0.20585776882071"/>
    <n v="561.84016301144504"/>
    <n v="1210"/>
    <s v="Fixed Single Family Units"/>
    <n v="1210"/>
    <s v="Town Melbourne Beach                   Brevard County"/>
    <s v="Town Melbourne Beach"/>
    <m/>
    <m/>
    <m/>
    <n v="0"/>
    <n v="1"/>
    <n v="1.39984740421609"/>
    <n v="0.20585776882071"/>
    <n v="561.84016301144504"/>
    <m/>
    <n v="-1"/>
    <n v="-1"/>
    <n v="-1"/>
    <n v="-1"/>
    <n v="0"/>
    <m/>
    <m/>
    <s v="Central IRL A"/>
    <n v="-1"/>
    <m/>
    <m/>
    <n v="608"/>
    <x v="1"/>
    <s v="Basin 9 Oak Street Pedway"/>
    <x v="0"/>
    <m/>
    <n v="103.70137223466099"/>
    <n v="0.45566923199999998"/>
  </r>
  <r>
    <n v="200000"/>
    <n v="810000"/>
    <n v="810000"/>
    <x v="0"/>
    <x v="0"/>
    <s v="IR12-21"/>
    <s v="62-304.520 (7), F.A.C."/>
    <n v="0.56000000000000005"/>
    <n v="0.48"/>
    <s v="Town Melbourne Beach"/>
    <n v="0.25632889173626"/>
    <n v="3681.1300738772702"/>
    <n v="9.1716839018393905"/>
    <n v="1.3487629999348301"/>
    <n v="2.3509675699138102"/>
    <n v="0.34572692498816998"/>
    <n v="943.57999217398901"/>
    <n v="1210"/>
    <s v="Fixed Single Family Units"/>
    <n v="1210"/>
    <s v="Town Melbourne Beach                   Brevard County"/>
    <s v="Town Melbourne Beach"/>
    <m/>
    <m/>
    <m/>
    <n v="0"/>
    <n v="1"/>
    <n v="2.3509675699138102"/>
    <n v="0.34572692498816998"/>
    <n v="943.57999217398901"/>
    <m/>
    <n v="-1"/>
    <n v="-1"/>
    <n v="-1"/>
    <n v="-1"/>
    <n v="0"/>
    <m/>
    <m/>
    <s v="Central IRL A"/>
    <n v="-1"/>
    <m/>
    <m/>
    <n v="608"/>
    <x v="1"/>
    <s v="Basin 9 Oak Street Pedway"/>
    <x v="0"/>
    <m/>
    <n v="129.01017127029399"/>
    <n v="0.76527168869999995"/>
  </r>
  <r>
    <n v="200000"/>
    <n v="810000"/>
    <n v="810000"/>
    <x v="0"/>
    <x v="0"/>
    <s v="IR12-21"/>
    <s v="62-304.520 (7), F.A.C."/>
    <n v="0.56000000000000005"/>
    <n v="0.48"/>
    <s v="Town Melbourne Beach"/>
    <n v="7.1284472124099997E-3"/>
    <n v="3681.1300738772702"/>
    <n v="9.1716839018393905"/>
    <n v="1.3487629999348301"/>
    <n v="6.5379864543179997E-2"/>
    <n v="9.61458584708E-3"/>
    <n v="26.2407414136527"/>
    <n v="1210"/>
    <s v="Fixed Single Family Units"/>
    <n v="1210"/>
    <s v="Town Melbourne Beach                   Brevard County"/>
    <s v="Town Melbourne Beach"/>
    <m/>
    <m/>
    <m/>
    <n v="0"/>
    <n v="1"/>
    <n v="6.5379864543179997E-2"/>
    <n v="9.61458584708E-3"/>
    <n v="26.240741413654199"/>
    <m/>
    <n v="-1"/>
    <n v="-1"/>
    <n v="-1"/>
    <n v="-1"/>
    <n v="0"/>
    <m/>
    <m/>
    <s v="Central IRL A"/>
    <n v="-1"/>
    <m/>
    <m/>
    <n v="608"/>
    <x v="1"/>
    <s v="Basin 9 Oak Street Pedway"/>
    <x v="0"/>
    <m/>
    <n v="70.230171320402604"/>
    <n v="2.12820287E-2"/>
  </r>
  <r>
    <n v="200000"/>
    <n v="810000"/>
    <n v="810000"/>
    <x v="0"/>
    <x v="0"/>
    <s v="IR12-21"/>
    <s v="62-304.520 (7), F.A.C."/>
    <n v="0.56000000000000005"/>
    <n v="0.48"/>
    <s v="Town Melbourne Beach"/>
    <n v="0.18783959698385999"/>
    <n v="3693.6096903959101"/>
    <n v="9.2008597190577195"/>
    <n v="1.35298832867218"/>
    <n v="1.72828578153289"/>
    <n v="0.25414478238165"/>
    <n v="693.806155659670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2828578153289"/>
    <n v="0.25414478238165"/>
    <n v="693.80615565967003"/>
    <m/>
    <n v="-1"/>
    <n v="-1"/>
    <n v="-1"/>
    <n v="-1"/>
    <n v="0"/>
    <m/>
    <m/>
    <s v="Central IRL A"/>
    <n v="-1"/>
    <m/>
    <m/>
    <n v="608"/>
    <x v="1"/>
    <s v="Basin 9 Oak Street Pedway"/>
    <x v="0"/>
    <m/>
    <n v="130.270101400447"/>
    <n v="0.56269761210000002"/>
  </r>
  <r>
    <n v="200000"/>
    <n v="810000"/>
    <n v="810000"/>
    <x v="0"/>
    <x v="0"/>
    <s v="IR12-21"/>
    <s v="62-304.520 (7), F.A.C."/>
    <n v="0.56000000000000005"/>
    <n v="0.48"/>
    <s v="Town Melbourne Beach"/>
    <n v="1.0833538704459999E-2"/>
    <n v="3693.6096903959101"/>
    <n v="9.2008597190577195"/>
    <n v="1.35298832867218"/>
    <n v="9.9677869880780007E-2"/>
    <n v="1.465765142536E-2"/>
    <n v="40.014863540098503"/>
    <n v="1210"/>
    <s v="Fixed Single Family Units"/>
    <n v="1210"/>
    <s v="Town Melbourne Beach                   Brevard County"/>
    <s v="Town Melbourne Beach"/>
    <m/>
    <m/>
    <m/>
    <n v="0"/>
    <n v="1"/>
    <n v="9.9677869880780007E-2"/>
    <n v="1.465765142536E-2"/>
    <n v="61.666382961987203"/>
    <m/>
    <n v="-1"/>
    <n v="-1"/>
    <n v="-1"/>
    <n v="-1"/>
    <n v="0"/>
    <m/>
    <m/>
    <s v="Central IRL A"/>
    <n v="-1"/>
    <m/>
    <m/>
    <n v="608"/>
    <x v="1"/>
    <s v="Basin 9 Oak Street Pedway"/>
    <x v="0"/>
    <m/>
    <n v="37.054307163775903"/>
    <n v="5.0013287099999998E-2"/>
  </r>
  <r>
    <n v="200000"/>
    <n v="810000"/>
    <n v="810000"/>
    <x v="0"/>
    <x v="0"/>
    <s v="IR12-21"/>
    <s v="62-304.520 (7), F.A.C."/>
    <n v="0.56000000000000005"/>
    <n v="0.48"/>
    <s v="Town Melbourne Beach"/>
    <n v="8.9764839725120005E-2"/>
    <n v="3693.6096903959101"/>
    <n v="9.2008597190577195"/>
    <n v="1.35298832867218"/>
    <n v="0.82591369801453995"/>
    <n v="0.12145078047320999"/>
    <n v="331.556281865546"/>
    <n v="1210"/>
    <s v="Fixed Single Family Units"/>
    <n v="1210"/>
    <s v="Town Melbourne Beach                   Brevard County"/>
    <s v="Town Melbourne Beach"/>
    <m/>
    <m/>
    <m/>
    <n v="0"/>
    <n v="1"/>
    <n v="0.82591369801453995"/>
    <n v="0.12145078047320999"/>
    <n v="539.12448032533302"/>
    <m/>
    <n v="-1"/>
    <n v="-1"/>
    <n v="-1"/>
    <n v="-1"/>
    <n v="0"/>
    <m/>
    <m/>
    <s v="Central IRL A"/>
    <n v="-1"/>
    <m/>
    <m/>
    <n v="608"/>
    <x v="1"/>
    <s v="Basin 9 Oak Street Pedway"/>
    <x v="0"/>
    <m/>
    <n v="77.731807923937694"/>
    <n v="0.43724613169999998"/>
  </r>
  <r>
    <n v="200000"/>
    <n v="810000"/>
    <n v="810000"/>
    <x v="0"/>
    <x v="0"/>
    <s v="IR12-21"/>
    <s v="62-304.520 (7), F.A.C."/>
    <n v="0.56000000000000005"/>
    <n v="0.48"/>
    <s v="Town Melbourne Beach"/>
    <n v="9.0212178664360002E-2"/>
    <n v="3693.6096903959101"/>
    <n v="9.2008597190577195"/>
    <n v="1.35298832867218"/>
    <n v="0.83002960084142996"/>
    <n v="0.12205602483698"/>
    <n v="333.20857730644002"/>
    <n v="1210"/>
    <s v="Fixed Single Family Units"/>
    <n v="1210"/>
    <s v="Town Melbourne Beach                   Brevard County"/>
    <s v="Town Melbourne Beach"/>
    <m/>
    <m/>
    <m/>
    <n v="0"/>
    <n v="1"/>
    <n v="0.83002960084142996"/>
    <n v="0.12205602483698"/>
    <n v="531.44942749194604"/>
    <m/>
    <n v="-1"/>
    <n v="-1"/>
    <n v="-1"/>
    <n v="-1"/>
    <n v="0"/>
    <m/>
    <m/>
    <s v="Central IRL A"/>
    <n v="-1"/>
    <m/>
    <m/>
    <n v="608"/>
    <x v="1"/>
    <s v="Basin 9 Oak Street Pedway"/>
    <x v="0"/>
    <m/>
    <n v="77.983710284093306"/>
    <n v="0.4310214335"/>
  </r>
  <r>
    <n v="200000"/>
    <n v="810000"/>
    <n v="810000"/>
    <x v="0"/>
    <x v="0"/>
    <s v="IR12-21"/>
    <s v="62-304.520 (7), F.A.C."/>
    <n v="0.56000000000000005"/>
    <n v="0.48"/>
    <s v="Town Melbourne Beach"/>
    <n v="2.4454836249899999E-3"/>
    <n v="3693.6096903959101"/>
    <n v="9.2008597190577195"/>
    <n v="1.35298832867218"/>
    <n v="2.2500551778849999E-2"/>
    <n v="3.3087108025800002E-3"/>
    <n v="9.0326620149971397"/>
    <n v="1210"/>
    <s v="Fixed Single Family Units"/>
    <n v="1210"/>
    <s v="Town Melbourne Beach                   Brevard County"/>
    <s v="Town Melbourne Beach"/>
    <m/>
    <m/>
    <m/>
    <n v="0"/>
    <n v="1"/>
    <n v="2.2500551778849999E-2"/>
    <n v="3.3087108025800002E-3"/>
    <n v="16.795297629565699"/>
    <m/>
    <n v="-1"/>
    <n v="-1"/>
    <n v="-1"/>
    <n v="-1"/>
    <n v="0"/>
    <m/>
    <m/>
    <s v="Central IRL A"/>
    <n v="-1"/>
    <m/>
    <m/>
    <n v="608"/>
    <x v="1"/>
    <s v="Basin 9 Oak Street Pedway"/>
    <x v="0"/>
    <m/>
    <n v="32.640138949014698"/>
    <n v="1.36214904E-2"/>
  </r>
  <r>
    <n v="200000"/>
    <n v="810000"/>
    <n v="810000"/>
    <x v="0"/>
    <x v="0"/>
    <s v="IR12-21"/>
    <s v="62-304.520 (7), F.A.C."/>
    <n v="0.56000000000000005"/>
    <n v="0.48"/>
    <s v="Town Melbourne Beach"/>
    <n v="2.9386516570650001E-2"/>
    <n v="3693.6096903959101"/>
    <n v="9.2008597190577195"/>
    <n v="1.35298832867218"/>
    <n v="0.27038121659837"/>
    <n v="3.9759613940419998E-2"/>
    <n v="108.542322372355"/>
    <n v="1210"/>
    <s v="Fixed Single Family Units"/>
    <n v="1210"/>
    <s v="Town Melbourne Beach                   Brevard County"/>
    <s v="Town Melbourne Beach"/>
    <m/>
    <m/>
    <m/>
    <n v="0"/>
    <n v="1"/>
    <n v="0.27038121659837"/>
    <n v="3.9759613940419998E-2"/>
    <n v="108.54232237235399"/>
    <m/>
    <n v="-1"/>
    <n v="-1"/>
    <n v="-1"/>
    <n v="-1"/>
    <n v="0"/>
    <m/>
    <m/>
    <s v="Central IRL A"/>
    <n v="-1"/>
    <m/>
    <m/>
    <n v="608"/>
    <x v="1"/>
    <s v="Basin 9 Oak Street Pedway"/>
    <x v="0"/>
    <m/>
    <n v="44.283056995552798"/>
    <n v="8.8031080600000006E-2"/>
  </r>
  <r>
    <n v="200000"/>
    <n v="810000"/>
    <n v="810000"/>
    <x v="0"/>
    <x v="0"/>
    <s v="IR12-21"/>
    <s v="62-304.520 (7), F.A.C."/>
    <n v="0.56000000000000005"/>
    <n v="0.48"/>
    <s v="Town Melbourne Beach"/>
    <n v="5.7697489609149999E-2"/>
    <n v="3693.6096903959101"/>
    <n v="9.2008597190577195"/>
    <n v="1.35298832867218"/>
    <n v="0.53086650803562996"/>
    <n v="7.8064030034870002E-2"/>
    <n v="213.112006731896"/>
    <n v="1210"/>
    <s v="Fixed Single Family Units"/>
    <n v="1210"/>
    <s v="Town Melbourne Beach                   Brevard County"/>
    <s v="Town Melbourne Beach"/>
    <m/>
    <m/>
    <m/>
    <n v="0"/>
    <n v="1"/>
    <n v="0.53086650803562996"/>
    <n v="7.8064030034870002E-2"/>
    <n v="213.11200673189501"/>
    <m/>
    <n v="-1"/>
    <n v="-1"/>
    <n v="-1"/>
    <n v="-1"/>
    <n v="0"/>
    <m/>
    <m/>
    <s v="Central IRL A"/>
    <n v="-1"/>
    <m/>
    <m/>
    <n v="608"/>
    <x v="1"/>
    <s v="Basin 9 Oak Street Pedway"/>
    <x v="0"/>
    <m/>
    <n v="67.788368846522999"/>
    <n v="0.1728402325"/>
  </r>
  <r>
    <n v="200000"/>
    <n v="810000"/>
    <n v="810000"/>
    <x v="0"/>
    <x v="0"/>
    <s v="IR12-21"/>
    <s v="62-304.520 (7), F.A.C."/>
    <n v="0.56000000000000005"/>
    <n v="0.48"/>
    <s v="Town Melbourne Beach"/>
    <n v="3.1752409024820002E-2"/>
    <n v="3693.6096903959101"/>
    <n v="9.2008597190577195"/>
    <n v="1.35298832867218"/>
    <n v="0.29214946117953"/>
    <n v="4.2960638817810003E-2"/>
    <n v="117.2810056675"/>
    <n v="1210"/>
    <s v="Fixed Single Family Units"/>
    <n v="1210"/>
    <s v="Town Melbourne Beach                   Brevard County"/>
    <s v="Town Melbourne Beach"/>
    <m/>
    <m/>
    <m/>
    <n v="0"/>
    <n v="1"/>
    <n v="0.29214946117953"/>
    <n v="4.2960638817810003E-2"/>
    <n v="117.28100566750101"/>
    <m/>
    <n v="-1"/>
    <n v="-1"/>
    <n v="-1"/>
    <n v="-1"/>
    <n v="0"/>
    <m/>
    <m/>
    <s v="Central IRL A"/>
    <n v="-1"/>
    <m/>
    <m/>
    <n v="608"/>
    <x v="1"/>
    <s v="Basin 9 Oak Street Pedway"/>
    <x v="0"/>
    <m/>
    <n v="45.663946617761802"/>
    <n v="9.5118414999999998E-2"/>
  </r>
  <r>
    <n v="200000"/>
    <n v="810000"/>
    <n v="810000"/>
    <x v="0"/>
    <x v="0"/>
    <s v="IR12-21"/>
    <s v="62-304.520 (7), F.A.C."/>
    <n v="0.56000000000000005"/>
    <n v="0.48"/>
    <s v="FDOT District 5"/>
    <n v="4.1156141203599998E-2"/>
    <n v="3727.8422111027298"/>
    <n v="10.7079693679022"/>
    <n v="2.06118708650907"/>
    <n v="0.44069869930923999"/>
    <n v="8.4830506779409995E-2"/>
    <n v="153.423600424895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44069869930923999"/>
    <n v="8.4830506779409995E-2"/>
    <n v="359.07521198370398"/>
    <m/>
    <n v="-1"/>
    <n v="-1"/>
    <n v="-1"/>
    <n v="-1"/>
    <n v="0"/>
    <m/>
    <m/>
    <s v="Central IRL A"/>
    <n v="-1"/>
    <m/>
    <m/>
    <n v="608"/>
    <x v="1"/>
    <s v="Basin 9 Oak Street Pedway"/>
    <x v="0"/>
    <m/>
    <n v="84.502378493091896"/>
    <n v="0.29122077210000002"/>
  </r>
  <r>
    <n v="200000"/>
    <n v="810000"/>
    <n v="810000"/>
    <x v="0"/>
    <x v="0"/>
    <s v="IR12-21"/>
    <s v="62-304.520 (7), F.A.C."/>
    <n v="0.56000000000000005"/>
    <n v="0.48"/>
    <s v="Town Melbourne Beach"/>
    <n v="1.028236695974E-2"/>
    <n v="3727.8422111027298"/>
    <n v="10.7079693679022"/>
    <n v="2.06118708650907"/>
    <n v="0.11010327043446"/>
    <n v="2.1193881996169998E-2"/>
    <n v="38.331041582581697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1010327043446"/>
    <n v="2.1193881996169998E-2"/>
    <n v="129.185659221913"/>
    <m/>
    <n v="-1"/>
    <n v="-1"/>
    <n v="-1"/>
    <n v="-1"/>
    <n v="0"/>
    <m/>
    <m/>
    <s v="Central IRL A"/>
    <n v="-1"/>
    <m/>
    <m/>
    <n v="608"/>
    <x v="1"/>
    <s v="Basin 9 Oak Street Pedway"/>
    <x v="0"/>
    <m/>
    <n v="48.430190394511101"/>
    <n v="0.10477344619999999"/>
  </r>
  <r>
    <n v="200000"/>
    <n v="810000"/>
    <n v="810000"/>
    <x v="0"/>
    <x v="0"/>
    <s v="IR12-21"/>
    <s v="62-304.520 (7), F.A.C."/>
    <n v="0.56000000000000005"/>
    <n v="0.48"/>
    <s v="Town Melbourne Beach"/>
    <n v="2.5190872072169999E-2"/>
    <n v="3727.8422111027298"/>
    <n v="10.7079693679022"/>
    <n v="2.06118708650907"/>
    <n v="0.26974308649959999"/>
    <n v="5.1923100213069999E-2"/>
    <n v="93.90759624514670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6974308649959999"/>
    <n v="5.1923100213069999E-2"/>
    <n v="93.907596245146294"/>
    <m/>
    <n v="-1"/>
    <n v="-1"/>
    <n v="-1"/>
    <n v="-1"/>
    <n v="0"/>
    <m/>
    <m/>
    <s v="Central IRL A"/>
    <n v="-1"/>
    <m/>
    <m/>
    <n v="608"/>
    <x v="1"/>
    <s v="Basin 9 Oak Street Pedway"/>
    <x v="0"/>
    <m/>
    <n v="49.038206232890701"/>
    <n v="7.6161878500000002E-2"/>
  </r>
  <r>
    <n v="200000"/>
    <n v="810000"/>
    <n v="810000"/>
    <x v="0"/>
    <x v="0"/>
    <s v="IR12-21"/>
    <s v="62-304.520 (7), F.A.C."/>
    <n v="0.56000000000000005"/>
    <n v="0.48"/>
    <s v="Town Melbourne Beach"/>
    <n v="1.7856894608359999E-2"/>
    <n v="3727.8422111027298"/>
    <n v="10.7079693679022"/>
    <n v="2.06118708650907"/>
    <n v="0.19121108047224"/>
    <n v="3.6806400571910002E-2"/>
    <n v="66.567685480279593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9121108047224"/>
    <n v="3.6806400571910002E-2"/>
    <n v="83.317334940953103"/>
    <m/>
    <n v="-1"/>
    <n v="-1"/>
    <n v="-1"/>
    <n v="-1"/>
    <n v="0"/>
    <m/>
    <m/>
    <s v="Central IRL A"/>
    <n v="-1"/>
    <m/>
    <m/>
    <n v="608"/>
    <x v="1"/>
    <s v="Basin 9 Oak Street Pedway"/>
    <x v="0"/>
    <m/>
    <n v="40.7223056497483"/>
    <n v="6.7572858799999996E-2"/>
  </r>
  <r>
    <n v="200000"/>
    <n v="810000"/>
    <n v="810000"/>
    <x v="0"/>
    <x v="0"/>
    <s v="IR12-21"/>
    <s v="62-304.520 (7), F.A.C."/>
    <n v="0.56000000000000005"/>
    <n v="0.48"/>
    <s v="Town Melbourne Beach"/>
    <n v="4.8765151910299996E-3"/>
    <n v="3727.8422111027298"/>
    <n v="10.7079693679022"/>
    <n v="2.06118708650907"/>
    <n v="5.2217575287740001E-2"/>
    <n v="1.005141013893E-2"/>
    <n v="18.1788791722350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5.2217575287740001E-2"/>
    <n v="1.005141013893E-2"/>
    <n v="40.707059003935797"/>
    <m/>
    <n v="-1"/>
    <n v="-1"/>
    <n v="-1"/>
    <n v="-1"/>
    <n v="0"/>
    <m/>
    <m/>
    <s v="Central IRL A"/>
    <n v="-1"/>
    <m/>
    <m/>
    <n v="608"/>
    <x v="1"/>
    <s v="Basin 9 Oak Street Pedway"/>
    <x v="0"/>
    <m/>
    <n v="26.029282625021299"/>
    <n v="3.30146464E-2"/>
  </r>
  <r>
    <n v="200000"/>
    <n v="810000"/>
    <n v="810000"/>
    <x v="0"/>
    <x v="0"/>
    <s v="IR12-21"/>
    <s v="62-304.520 (7), F.A.C."/>
    <n v="0.56000000000000005"/>
    <n v="0.48"/>
    <s v="Town Melbourne Beach"/>
    <n v="3.2027018526119999E-2"/>
    <n v="3727.8422111027298"/>
    <n v="10.7079693679022"/>
    <n v="2.06118708650907"/>
    <n v="0.34294433332299001"/>
    <n v="6.6013677005429997E-2"/>
    <n v="119.39167155746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34294433332299001"/>
    <n v="6.6013677005429997E-2"/>
    <n v="119.391671557462"/>
    <m/>
    <n v="-1"/>
    <n v="-1"/>
    <n v="-1"/>
    <n v="-1"/>
    <n v="0"/>
    <m/>
    <m/>
    <s v="Central IRL A"/>
    <n v="-1"/>
    <m/>
    <m/>
    <n v="608"/>
    <x v="1"/>
    <s v="Basin 9 Oak Street Pedway"/>
    <x v="0"/>
    <m/>
    <n v="52.8013557540934"/>
    <n v="9.6830228399999996E-2"/>
  </r>
  <r>
    <n v="200000"/>
    <n v="810000"/>
    <n v="810000"/>
    <x v="0"/>
    <x v="0"/>
    <s v="IR12-21"/>
    <s v="62-304.520 (7), F.A.C."/>
    <n v="0.56000000000000005"/>
    <n v="0.48"/>
    <s v="Town Melbourne Beach"/>
    <n v="3.1085748078270001E-2"/>
    <n v="3727.8422111027298"/>
    <n v="10.7079693679022"/>
    <n v="2.06118708650907"/>
    <n v="0.33286523820052999"/>
    <n v="6.4073542513419998E-2"/>
    <n v="115.882763849914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33286523820052999"/>
    <n v="6.4073542513419998E-2"/>
    <n v="115.882763849913"/>
    <m/>
    <n v="-1"/>
    <n v="-1"/>
    <n v="-1"/>
    <n v="-1"/>
    <n v="0"/>
    <m/>
    <m/>
    <s v="Central IRL A"/>
    <n v="-1"/>
    <m/>
    <m/>
    <n v="608"/>
    <x v="1"/>
    <s v="Basin 9 Oak Street Pedway"/>
    <x v="0"/>
    <m/>
    <n v="52.637467606879397"/>
    <n v="9.3984398900000002E-2"/>
  </r>
  <r>
    <n v="200000"/>
    <n v="810000"/>
    <n v="810000"/>
    <x v="0"/>
    <x v="0"/>
    <s v="IR12-21"/>
    <s v="62-304.520 (7), F.A.C."/>
    <n v="0.56000000000000005"/>
    <n v="0.48"/>
    <s v="Town Melbourne Beach"/>
    <n v="2.544979502522E-2"/>
    <n v="3727.8422111027298"/>
    <n v="10.7079693679022"/>
    <n v="2.06118708650907"/>
    <n v="0.27251562554953002"/>
    <n v="5.2456788860300002E-2"/>
    <n v="94.87282015895729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7251562554953002"/>
    <n v="5.2456788860300002E-2"/>
    <n v="94.872820158956202"/>
    <m/>
    <n v="-1"/>
    <n v="-1"/>
    <n v="-1"/>
    <n v="-1"/>
    <n v="0"/>
    <m/>
    <m/>
    <s v="Central IRL A"/>
    <n v="-1"/>
    <m/>
    <m/>
    <n v="608"/>
    <x v="1"/>
    <s v="Basin 9 Oak Street Pedway"/>
    <x v="0"/>
    <m/>
    <n v="50.490068210744496"/>
    <n v="7.6944704099999997E-2"/>
  </r>
  <r>
    <n v="200000"/>
    <n v="810000"/>
    <n v="810000"/>
    <x v="0"/>
    <x v="0"/>
    <s v="IR12-21"/>
    <s v="62-304.520 (7), F.A.C."/>
    <n v="0.56000000000000005"/>
    <n v="0.48"/>
    <s v="Town Melbourne Beach"/>
    <n v="2.4287496367040001E-2"/>
    <n v="3727.8422111027298"/>
    <n v="10.7079693679022"/>
    <n v="2.06118708650907"/>
    <n v="0.26006976712131002"/>
    <n v="5.0061073875380002E-2"/>
    <n v="90.539954159059803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6006976712131002"/>
    <n v="5.0061073875380002E-2"/>
    <n v="90.539954159061196"/>
    <m/>
    <n v="-1"/>
    <n v="-1"/>
    <n v="-1"/>
    <n v="-1"/>
    <n v="0"/>
    <m/>
    <m/>
    <s v="Central IRL A"/>
    <n v="-1"/>
    <m/>
    <m/>
    <n v="608"/>
    <x v="1"/>
    <s v="Basin 9 Oak Street Pedway"/>
    <x v="0"/>
    <m/>
    <n v="48.731487488537802"/>
    <n v="7.3430619799999999E-2"/>
  </r>
  <r>
    <n v="200000"/>
    <n v="810000"/>
    <n v="810000"/>
    <x v="0"/>
    <x v="0"/>
    <s v="IR12-21"/>
    <s v="62-304.520 (7), F.A.C."/>
    <n v="0.56000000000000005"/>
    <n v="0.48"/>
    <s v="Town Melbourne Beach"/>
    <n v="9.8005435391299994E-3"/>
    <n v="3727.8422111027298"/>
    <n v="10.7079693679022"/>
    <n v="2.06118708650907"/>
    <n v="0.1049439200058"/>
    <n v="2.0200753783620001E-2"/>
    <n v="36.534879896922703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049439200058"/>
    <n v="2.0200753783620001E-2"/>
    <n v="36.534879896923101"/>
    <m/>
    <n v="-1"/>
    <n v="-1"/>
    <n v="-1"/>
    <n v="-1"/>
    <n v="0"/>
    <m/>
    <m/>
    <s v="Central IRL A"/>
    <n v="-1"/>
    <m/>
    <m/>
    <n v="608"/>
    <x v="1"/>
    <s v="Basin 9 Oak Street Pedway"/>
    <x v="0"/>
    <m/>
    <n v="34.781368411844802"/>
    <n v="2.9630883899999998E-2"/>
  </r>
  <r>
    <n v="200000"/>
    <n v="810000"/>
    <n v="810000"/>
    <x v="0"/>
    <x v="0"/>
    <s v="IR12-21"/>
    <s v="62-304.520 (7), F.A.C."/>
    <n v="0.56000000000000005"/>
    <n v="0.48"/>
    <s v="Town Melbourne Beach"/>
    <n v="0.1841622088439"/>
    <n v="3727.8422111027298"/>
    <n v="10.7079693679022"/>
    <n v="2.06118708650907"/>
    <n v="1.9720032910256999"/>
    <n v="0.37959276669203001"/>
    <n v="686.52765581821097"/>
    <n v="1300"/>
    <s v="Residential, High Density"/>
    <n v="1300"/>
    <s v="Town Melbourne Beach                   Brevard County"/>
    <s v="Town Melbourne Beach"/>
    <m/>
    <m/>
    <m/>
    <n v="0"/>
    <n v="1"/>
    <n v="1.9720032910256999"/>
    <n v="0.37959276669203001"/>
    <n v="1026.67785509703"/>
    <m/>
    <n v="-1"/>
    <n v="-1"/>
    <n v="-1"/>
    <n v="-1"/>
    <n v="0"/>
    <m/>
    <m/>
    <s v="Central IRL A"/>
    <n v="-1"/>
    <m/>
    <m/>
    <n v="608"/>
    <x v="1"/>
    <s v="Basin 9 Oak Street Pedway"/>
    <x v="0"/>
    <m/>
    <n v="216.11000643408499"/>
    <n v="0.83266654910000004"/>
  </r>
  <r>
    <n v="200000"/>
    <n v="810000"/>
    <n v="810000"/>
    <x v="0"/>
    <x v="0"/>
    <s v="IR12-21"/>
    <s v="62-304.520 (7), F.A.C."/>
    <n v="0.56000000000000005"/>
    <n v="0.48"/>
    <s v="FDOT District 5"/>
    <n v="2.9314659360600002E-3"/>
    <n v="3727.8422111027298"/>
    <n v="10.7079693679022"/>
    <n v="2.06118708650907"/>
    <n v="3.1390047446399998E-2"/>
    <n v="6.0422997319499998E-3"/>
    <n v="10.9280424568617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3.1390047446399998E-2"/>
    <n v="6.0422997319499998E-3"/>
    <n v="13.6602251467652"/>
    <m/>
    <n v="-1"/>
    <n v="-1"/>
    <n v="-1"/>
    <n v="-1"/>
    <n v="0"/>
    <m/>
    <m/>
    <s v="Central IRL A"/>
    <n v="-1"/>
    <m/>
    <m/>
    <n v="608"/>
    <x v="1"/>
    <s v="Basin 9 Oak Street Pedway"/>
    <x v="0"/>
    <m/>
    <n v="77.562458166195"/>
    <n v="1.10788525E-2"/>
  </r>
  <r>
    <n v="200000"/>
    <n v="820000"/>
    <n v="820000"/>
    <x v="0"/>
    <x v="0"/>
    <s v="IR12-21"/>
    <s v="62-304.520 (7), F.A.C."/>
    <n v="0.56000000000000005"/>
    <n v="0.48"/>
    <s v="Town Melbourne Beach"/>
    <n v="7.7632520130730007E-2"/>
    <n v="3695.9802375167401"/>
    <n v="9.2064256096435795"/>
    <n v="1.3537952612452899"/>
    <n v="0.71471802147274999"/>
    <n v="0.10509853787150999"/>
    <n v="286.928260191808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1471802147274999"/>
    <n v="0.10509853787150999"/>
    <n v="669.73628655212406"/>
    <m/>
    <n v="-1"/>
    <n v="-1"/>
    <n v="-1"/>
    <n v="-1"/>
    <n v="0"/>
    <m/>
    <m/>
    <s v="Central IRL A"/>
    <n v="-1"/>
    <m/>
    <m/>
    <n v="608"/>
    <x v="1"/>
    <s v="Basin 9 Oak Street Pedway"/>
    <x v="0"/>
    <m/>
    <n v="112.60043915942801"/>
    <n v="0.54317622590000003"/>
  </r>
  <r>
    <n v="200000"/>
    <n v="820000"/>
    <n v="820000"/>
    <x v="0"/>
    <x v="0"/>
    <s v="IR12-21"/>
    <s v="62-304.520 (7), F.A.C."/>
    <n v="0.56000000000000005"/>
    <n v="0.48"/>
    <s v="Town Melbourne Beach"/>
    <n v="0.16694192712686001"/>
    <n v="3695.9802375167401"/>
    <n v="9.2064256096435795"/>
    <n v="1.3537952612452899"/>
    <n v="1.5369384332240399"/>
    <n v="0.22600518984751"/>
    <n v="617.01406347386001"/>
    <n v="1210"/>
    <s v="Fixed Single Family Units"/>
    <n v="1210"/>
    <s v="Town Melbourne Beach                   Brevard County"/>
    <s v="Town Melbourne Beach"/>
    <m/>
    <m/>
    <m/>
    <n v="0"/>
    <n v="1"/>
    <n v="1.5369384332240399"/>
    <n v="0.22600518984751"/>
    <n v="617.01406347386001"/>
    <m/>
    <n v="-1"/>
    <n v="-1"/>
    <n v="-1"/>
    <n v="-1"/>
    <n v="0"/>
    <m/>
    <m/>
    <s v="Central IRL A"/>
    <n v="-1"/>
    <m/>
    <m/>
    <n v="608"/>
    <x v="1"/>
    <s v="Basin 9 Oak Street Pedway"/>
    <x v="0"/>
    <m/>
    <n v="107.954731504603"/>
    <n v="0.50041692090000001"/>
  </r>
  <r>
    <n v="200000"/>
    <n v="820000"/>
    <n v="820000"/>
    <x v="0"/>
    <x v="0"/>
    <s v="IR12-21"/>
    <s v="62-304.520 (7), F.A.C."/>
    <n v="0.56000000000000005"/>
    <n v="0.48"/>
    <s v="Town Melbourne Beach"/>
    <n v="0.1784540541046"/>
    <n v="3695.9802375167401"/>
    <n v="9.2064256096435795"/>
    <n v="1.3537952612452899"/>
    <n v="1.6429239738533301"/>
    <n v="0.24159025279682"/>
    <n v="659.56265727535197"/>
    <n v="1210"/>
    <s v="Fixed Single Family Units"/>
    <n v="1210"/>
    <s v="Town Melbourne Beach                   Brevard County"/>
    <s v="Town Melbourne Beach"/>
    <m/>
    <m/>
    <m/>
    <n v="0"/>
    <n v="1"/>
    <n v="1.6429239738533301"/>
    <n v="0.24159025279682"/>
    <n v="659.56265727535197"/>
    <m/>
    <n v="-1"/>
    <n v="-1"/>
    <n v="-1"/>
    <n v="-1"/>
    <n v="0"/>
    <m/>
    <m/>
    <s v="Central IRL A"/>
    <n v="-1"/>
    <m/>
    <m/>
    <n v="608"/>
    <x v="1"/>
    <s v="Basin 9 Oak Street Pedway"/>
    <x v="0"/>
    <m/>
    <n v="110.30595297414899"/>
    <n v="0.53492510729999998"/>
  </r>
  <r>
    <n v="200000"/>
    <n v="820000"/>
    <n v="820000"/>
    <x v="0"/>
    <x v="0"/>
    <s v="IR12-21"/>
    <s v="62-304.520 (7), F.A.C."/>
    <n v="0.56000000000000005"/>
    <n v="0.48"/>
    <s v="Town Melbourne Beach"/>
    <n v="7.3090624523449998E-2"/>
    <n v="3695.9802375167401"/>
    <n v="9.2064256096435795"/>
    <n v="1.3537952612452899"/>
    <n v="0.67290339743756"/>
    <n v="9.8949741121309998E-2"/>
    <n v="270.14150378643802"/>
    <n v="1210"/>
    <s v="Fixed Single Family Units"/>
    <n v="1210"/>
    <s v="Town Melbourne Beach                   Brevard County"/>
    <s v="Town Melbourne Beach"/>
    <m/>
    <m/>
    <m/>
    <n v="0"/>
    <n v="1"/>
    <n v="0.67290339743756"/>
    <n v="9.8949741121309998E-2"/>
    <n v="270.14150378644001"/>
    <m/>
    <n v="-1"/>
    <n v="-1"/>
    <n v="-1"/>
    <n v="-1"/>
    <n v="0"/>
    <m/>
    <m/>
    <s v="Central IRL A"/>
    <n v="-1"/>
    <m/>
    <m/>
    <n v="608"/>
    <x v="1"/>
    <s v="Basin 9 Oak Street Pedway"/>
    <x v="0"/>
    <m/>
    <n v="84.476587660287095"/>
    <n v="0.219092866"/>
  </r>
  <r>
    <n v="200000"/>
    <n v="820000"/>
    <n v="820000"/>
    <x v="0"/>
    <x v="0"/>
    <s v="IR12-21"/>
    <s v="62-304.520 (7), F.A.C."/>
    <n v="0.56000000000000005"/>
    <n v="0.48"/>
    <s v="Town Melbourne Beach"/>
    <n v="0.21164740532449"/>
    <n v="3669.9933403990399"/>
    <n v="9.1456634943525597"/>
    <n v="1.34499522354246"/>
    <n v="1.9356559485506599"/>
    <n v="0.28466474923660001"/>
    <n v="776.744568053631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356559485506599"/>
    <n v="0.28466474923660001"/>
    <n v="776.74456805363104"/>
    <m/>
    <n v="-1"/>
    <n v="-1"/>
    <n v="-1"/>
    <n v="-1"/>
    <n v="0"/>
    <m/>
    <m/>
    <s v="Central IRL A"/>
    <n v="-1"/>
    <m/>
    <m/>
    <n v="608"/>
    <x v="1"/>
    <s v="Basin 9 Oak Street Pedway"/>
    <x v="0"/>
    <m/>
    <n v="134.28968563039399"/>
    <n v="0.62996315329999997"/>
  </r>
  <r>
    <n v="200000"/>
    <n v="820000"/>
    <n v="820000"/>
    <x v="0"/>
    <x v="0"/>
    <s v="IR12-21"/>
    <s v="62-304.520 (7), F.A.C."/>
    <n v="0.56000000000000005"/>
    <n v="0.48"/>
    <s v="Town Melbourne Beach"/>
    <n v="9.291123051446E-2"/>
    <n v="3669.9933403990399"/>
    <n v="9.1456634943525597"/>
    <n v="1.34499522354246"/>
    <n v="0.84973484913148001"/>
    <n v="0.1249651612554"/>
    <n v="340.98359723635201"/>
    <n v="1210"/>
    <s v="Fixed Single Family Units"/>
    <n v="1210"/>
    <s v="Town Melbourne Beach                   Brevard County"/>
    <s v="Town Melbourne Beach"/>
    <m/>
    <m/>
    <m/>
    <n v="0"/>
    <n v="1"/>
    <n v="0.84973484913148001"/>
    <n v="0.1249651612554"/>
    <n v="340.983597236354"/>
    <m/>
    <n v="-1"/>
    <n v="-1"/>
    <n v="-1"/>
    <n v="-1"/>
    <n v="0"/>
    <m/>
    <m/>
    <s v="Central IRL A"/>
    <n v="-1"/>
    <m/>
    <m/>
    <n v="608"/>
    <x v="1"/>
    <s v="Basin 9 Oak Street Pedway"/>
    <x v="0"/>
    <m/>
    <n v="82.955241182298906"/>
    <n v="0.27654792960000002"/>
  </r>
  <r>
    <n v="200000"/>
    <n v="820000"/>
    <n v="820000"/>
    <x v="0"/>
    <x v="0"/>
    <s v="IR12-21"/>
    <s v="62-304.520 (7), F.A.C."/>
    <n v="0.56000000000000005"/>
    <n v="0.48"/>
    <s v="Town Melbourne Beach"/>
    <n v="6.9202243379549999E-2"/>
    <n v="3669.9933403990399"/>
    <n v="9.1456634943525597"/>
    <n v="1.34499522354246"/>
    <n v="0.63290043100366999"/>
    <n v="9.3076686803920006E-2"/>
    <n v="253.971772343629"/>
    <n v="1210"/>
    <s v="Fixed Single Family Units"/>
    <n v="1210"/>
    <s v="Town Melbourne Beach                   Brevard County"/>
    <s v="Town Melbourne Beach"/>
    <m/>
    <m/>
    <m/>
    <n v="0"/>
    <n v="1"/>
    <n v="0.63290043100366999"/>
    <n v="9.3076686803920006E-2"/>
    <n v="253.97177234362999"/>
    <m/>
    <n v="-1"/>
    <n v="-1"/>
    <n v="-1"/>
    <n v="-1"/>
    <n v="0"/>
    <m/>
    <m/>
    <s v="Central IRL A"/>
    <n v="-1"/>
    <m/>
    <m/>
    <n v="608"/>
    <x v="1"/>
    <s v="Basin 9 Oak Street Pedway"/>
    <x v="0"/>
    <m/>
    <n v="69.391942504146797"/>
    <n v="0.20597872859999999"/>
  </r>
  <r>
    <n v="200000"/>
    <n v="820000"/>
    <n v="820000"/>
    <x v="0"/>
    <x v="0"/>
    <s v="IR12-21"/>
    <s v="62-304.520 (7), F.A.C."/>
    <n v="0.56000000000000005"/>
    <n v="0.48"/>
    <s v="Town Melbourne Beach"/>
    <n v="0.14233186625103"/>
    <n v="3669.9933403990399"/>
    <n v="9.1456634943525597"/>
    <n v="1.34499522354246"/>
    <n v="1.3017193532551601"/>
    <n v="0.19143568026551999"/>
    <n v="522.35700126786605"/>
    <n v="1210"/>
    <s v="Fixed Single Family Units"/>
    <n v="1210"/>
    <s v="Town Melbourne Beach                   Brevard County"/>
    <s v="Town Melbourne Beach"/>
    <m/>
    <m/>
    <m/>
    <n v="0"/>
    <n v="1"/>
    <n v="1.3017193532551601"/>
    <n v="0.19143568026551999"/>
    <n v="522.35700126786605"/>
    <m/>
    <n v="-1"/>
    <n v="-1"/>
    <n v="-1"/>
    <n v="-1"/>
    <n v="0"/>
    <m/>
    <m/>
    <s v="Central IRL A"/>
    <n v="-1"/>
    <m/>
    <m/>
    <n v="608"/>
    <x v="1"/>
    <s v="Basin 9 Oak Street Pedway"/>
    <x v="0"/>
    <m/>
    <n v="98.087279400521197"/>
    <n v="0.42364720300000003"/>
  </r>
  <r>
    <n v="200000"/>
    <n v="820000"/>
    <n v="820000"/>
    <x v="0"/>
    <x v="0"/>
    <s v="IR12-21"/>
    <s v="62-304.520 (7), F.A.C."/>
    <n v="0.56000000000000005"/>
    <n v="0.48"/>
    <s v="Town Melbourne Beach"/>
    <n v="0.10167070822138"/>
    <n v="3669.9933403990399"/>
    <n v="9.1456634943525597"/>
    <n v="1.34499522354246"/>
    <n v="0.92984608462527996"/>
    <n v="0.13674661693194001"/>
    <n v="373.130822086134"/>
    <n v="1210"/>
    <s v="Fixed Single Family Units"/>
    <n v="1210"/>
    <s v="Town Melbourne Beach                   Brevard County"/>
    <s v="Town Melbourne Beach"/>
    <m/>
    <m/>
    <m/>
    <n v="0"/>
    <n v="1"/>
    <n v="0.92984608462527996"/>
    <n v="0.13674661693194001"/>
    <n v="373.130822086134"/>
    <m/>
    <n v="-1"/>
    <n v="-1"/>
    <n v="-1"/>
    <n v="-1"/>
    <n v="0"/>
    <m/>
    <m/>
    <s v="Central IRL A"/>
    <n v="-1"/>
    <m/>
    <m/>
    <n v="608"/>
    <x v="1"/>
    <s v="Basin 9 Oak Street Pedway"/>
    <x v="0"/>
    <m/>
    <n v="81.148242206749501"/>
    <n v="0.30262029369999999"/>
  </r>
  <r>
    <n v="210000"/>
    <n v="830000"/>
    <n v="830000"/>
    <x v="0"/>
    <x v="0"/>
    <s v="IR12-21"/>
    <s v="62-304.520 (7), F.A.C."/>
    <n v="0.56000000000000005"/>
    <n v="0.48"/>
    <s v="Town Melbourne Beach"/>
    <n v="0.11887067874230001"/>
    <n v="3692.1473047975001"/>
    <n v="9.1974220030874392"/>
    <n v="1.3524897859709899"/>
    <n v="1.0933037961863601"/>
    <n v="0.16077137885039999"/>
    <n v="438.888056137833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933037961863601"/>
    <n v="0.16077137885039999"/>
    <n v="778.18270604947497"/>
    <m/>
    <n v="-1"/>
    <n v="-1"/>
    <n v="-1"/>
    <n v="-1"/>
    <n v="0"/>
    <m/>
    <m/>
    <s v="Central IRL A"/>
    <n v="-1"/>
    <m/>
    <m/>
    <n v="608"/>
    <x v="1"/>
    <s v="Basin 9 Oak Street Pedway"/>
    <x v="0"/>
    <m/>
    <n v="95.387604555020005"/>
    <n v="0.63112952639999997"/>
  </r>
  <r>
    <n v="210000"/>
    <n v="830000"/>
    <n v="830000"/>
    <x v="0"/>
    <x v="0"/>
    <s v="IR12-21"/>
    <s v="62-304.520 (7), F.A.C."/>
    <n v="0.56000000000000005"/>
    <n v="0.48"/>
    <s v="Town Melbourne Beach"/>
    <n v="5.9803295075880003E-2"/>
    <n v="3692.1473047975001"/>
    <n v="9.1974220030874392"/>
    <n v="1.3524897859709899"/>
    <n v="0.55003614198809003"/>
    <n v="8.0883345757539998E-2"/>
    <n v="220.802574732446"/>
    <n v="1210"/>
    <s v="Fixed Single Family Units"/>
    <n v="1210"/>
    <s v="Town Melbourne Beach                   Brevard County"/>
    <s v="Town Melbourne Beach"/>
    <m/>
    <m/>
    <m/>
    <n v="0"/>
    <n v="1"/>
    <n v="0.55003614198809003"/>
    <n v="8.0883345757539998E-2"/>
    <n v="403.72946188593897"/>
    <m/>
    <n v="-1"/>
    <n v="-1"/>
    <n v="-1"/>
    <n v="-1"/>
    <n v="0"/>
    <m/>
    <m/>
    <s v="Central IRL A"/>
    <n v="-1"/>
    <m/>
    <m/>
    <n v="608"/>
    <x v="1"/>
    <s v="Basin 9 Oak Street Pedway"/>
    <x v="0"/>
    <m/>
    <n v="62.2752131252943"/>
    <n v="0.32743670870000002"/>
  </r>
  <r>
    <n v="210000"/>
    <n v="830000"/>
    <n v="830000"/>
    <x v="0"/>
    <x v="0"/>
    <s v="IR12-21"/>
    <s v="62-304.520 (7), F.A.C."/>
    <n v="0.56000000000000005"/>
    <n v="0.48"/>
    <s v="Town Melbourne Beach"/>
    <n v="7.6236142752180006E-2"/>
    <n v="3692.1473047975001"/>
    <n v="9.1974220030874392"/>
    <n v="1.3524897859709899"/>
    <n v="0.70117597677947996"/>
    <n v="0.10310860439416"/>
    <n v="281.47506899064803"/>
    <n v="1210"/>
    <s v="Fixed Single Family Units"/>
    <n v="1210"/>
    <s v="Town Melbourne Beach                   Brevard County"/>
    <s v="Town Melbourne Beach"/>
    <m/>
    <m/>
    <m/>
    <n v="0"/>
    <n v="1"/>
    <n v="0.70117597677947996"/>
    <n v="0.10310860439416"/>
    <n v="281.47506899064803"/>
    <m/>
    <n v="-1"/>
    <n v="-1"/>
    <n v="-1"/>
    <n v="-1"/>
    <n v="0"/>
    <m/>
    <m/>
    <s v="Central IRL A"/>
    <n v="-1"/>
    <m/>
    <m/>
    <n v="608"/>
    <x v="1"/>
    <s v="Basin 9 Oak Street Pedway"/>
    <x v="0"/>
    <m/>
    <n v="70.713112823836795"/>
    <n v="0.22828472750000001"/>
  </r>
  <r>
    <n v="210000"/>
    <n v="830000"/>
    <n v="830000"/>
    <x v="0"/>
    <x v="0"/>
    <s v="IR12-21"/>
    <s v="62-304.520 (7), F.A.C."/>
    <n v="0.56000000000000005"/>
    <n v="0.48"/>
    <s v="Town Melbourne Beach"/>
    <n v="8.066890949595E-2"/>
    <n v="3692.1473047975001"/>
    <n v="9.1974220030874392"/>
    <n v="1.3524897859709899"/>
    <n v="0.74194600316315995"/>
    <n v="0.10910387613869001"/>
    <n v="297.84149677644399"/>
    <n v="1210"/>
    <s v="Fixed Single Family Units"/>
    <n v="1210"/>
    <s v="Town Melbourne Beach                   Brevard County"/>
    <s v="Town Melbourne Beach"/>
    <m/>
    <m/>
    <m/>
    <n v="0"/>
    <n v="1"/>
    <n v="0.74194600316315995"/>
    <n v="0.10910387613869001"/>
    <n v="567.796037063433"/>
    <m/>
    <n v="-1"/>
    <n v="-1"/>
    <n v="-1"/>
    <n v="-1"/>
    <n v="0"/>
    <m/>
    <m/>
    <s v="Central IRL A"/>
    <n v="-1"/>
    <m/>
    <m/>
    <n v="608"/>
    <x v="1"/>
    <s v="Basin 9 Oak Street Pedway"/>
    <x v="0"/>
    <m/>
    <n v="73.305766603261105"/>
    <n v="0.46049962449999998"/>
  </r>
  <r>
    <n v="210000"/>
    <n v="830000"/>
    <n v="830000"/>
    <x v="0"/>
    <x v="0"/>
    <s v="IR12-21"/>
    <s v="62-304.520 (7), F.A.C."/>
    <n v="0.56000000000000005"/>
    <n v="0.48"/>
    <s v="Town Melbourne Beach"/>
    <n v="6.7627420066190005E-2"/>
    <n v="3692.1473047975001"/>
    <n v="9.1974220030874392"/>
    <n v="1.3524897859709899"/>
    <n v="0.62199792132881004"/>
    <n v="9.1465394891089999E-2"/>
    <n v="249.69039672779201"/>
    <n v="1210"/>
    <s v="Fixed Single Family Units"/>
    <n v="1210"/>
    <s v="Town Melbourne Beach                   Brevard County"/>
    <s v="Town Melbourne Beach"/>
    <m/>
    <m/>
    <m/>
    <n v="0"/>
    <n v="1"/>
    <n v="0.62199792132881004"/>
    <n v="9.1465394891089999E-2"/>
    <n v="249.690396727793"/>
    <m/>
    <n v="-1"/>
    <n v="-1"/>
    <n v="-1"/>
    <n v="-1"/>
    <n v="0"/>
    <m/>
    <m/>
    <s v="Central IRL A"/>
    <n v="-1"/>
    <m/>
    <m/>
    <n v="608"/>
    <x v="1"/>
    <s v="Basin 9 Oak Street Pedway"/>
    <x v="0"/>
    <m/>
    <n v="67.397064574481107"/>
    <n v="0.20250640449999999"/>
  </r>
  <r>
    <n v="210000"/>
    <n v="830000"/>
    <n v="830000"/>
    <x v="0"/>
    <x v="0"/>
    <s v="IR12-21"/>
    <s v="62-304.520 (7), F.A.C."/>
    <n v="0.56000000000000005"/>
    <n v="0.48"/>
    <s v="Town Melbourne Beach"/>
    <n v="0.32253586653511002"/>
    <n v="3717.6381408013299"/>
    <n v="10.4061316616109"/>
    <n v="1.92206031672872"/>
    <n v="3.3563506927561702"/>
    <n v="0.61993338978885004"/>
    <n v="1199.07163920735"/>
    <n v="1300"/>
    <s v="Residential, High Density"/>
    <n v="1300"/>
    <s v="Town Melbourne Beach                   Brevard County"/>
    <s v="Town Melbourne Beach"/>
    <m/>
    <m/>
    <m/>
    <n v="0"/>
    <n v="1"/>
    <n v="3.3563506927561702"/>
    <n v="0.61993338978885004"/>
    <n v="1526.31337045496"/>
    <m/>
    <n v="-1"/>
    <n v="-1"/>
    <n v="-1"/>
    <n v="-1"/>
    <n v="0"/>
    <m/>
    <m/>
    <s v="Central IRL A"/>
    <n v="-1"/>
    <m/>
    <m/>
    <n v="608"/>
    <x v="1"/>
    <s v="Basin 9 Oak Street Pedway"/>
    <x v="0"/>
    <m/>
    <n v="157.86462958374199"/>
    <n v="1.2378859451999999"/>
  </r>
  <r>
    <n v="210000"/>
    <n v="830000"/>
    <n v="830000"/>
    <x v="0"/>
    <x v="0"/>
    <s v="IR12-21"/>
    <s v="62-304.520 (7), F.A.C."/>
    <n v="0.56000000000000005"/>
    <n v="0.48"/>
    <s v="Town Melbourne Beach"/>
    <n v="9.9292344956800008E-3"/>
    <n v="3717.6381408013299"/>
    <n v="10.4061316616109"/>
    <n v="1.92206031672872"/>
    <n v="0.10332492146113"/>
    <n v="1.908458759965E-2"/>
    <n v="36.9133008701299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0332492146113"/>
    <n v="1.908458759965E-2"/>
    <n v="36.913300870128197"/>
    <m/>
    <n v="-1"/>
    <n v="-1"/>
    <n v="-1"/>
    <n v="-1"/>
    <n v="0"/>
    <m/>
    <m/>
    <s v="Central IRL A"/>
    <n v="-1"/>
    <m/>
    <m/>
    <n v="608"/>
    <x v="1"/>
    <s v="Basin 9 Oak Street Pedway"/>
    <x v="0"/>
    <m/>
    <n v="34.820378173812003"/>
    <n v="2.9937794699999999E-2"/>
  </r>
  <r>
    <n v="210000"/>
    <n v="830000"/>
    <n v="830000"/>
    <x v="0"/>
    <x v="0"/>
    <s v="IR12-21"/>
    <s v="62-304.520 (7), F.A.C."/>
    <n v="0.56000000000000005"/>
    <n v="0.48"/>
    <s v="Town Melbourne Beach"/>
    <n v="1.5269586508170001E-2"/>
    <n v="3717.6381408013299"/>
    <n v="10.4061316616109"/>
    <n v="1.92206031672872"/>
    <n v="0.15889732762245001"/>
    <n v="2.934906628022E-2"/>
    <n v="56.7667971970679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5889732762245001"/>
    <n v="2.934906628022E-2"/>
    <n v="56.766797197067099"/>
    <m/>
    <n v="-1"/>
    <n v="-1"/>
    <n v="-1"/>
    <n v="-1"/>
    <n v="0"/>
    <m/>
    <m/>
    <s v="Central IRL A"/>
    <n v="-1"/>
    <m/>
    <m/>
    <n v="608"/>
    <x v="1"/>
    <s v="Basin 9 Oak Street Pedway"/>
    <x v="0"/>
    <m/>
    <n v="40.294094037969202"/>
    <n v="4.6039575999999999E-2"/>
  </r>
  <r>
    <n v="210000"/>
    <n v="830000"/>
    <n v="830000"/>
    <x v="0"/>
    <x v="0"/>
    <s v="IR12-21"/>
    <s v="62-304.520 (7), F.A.C."/>
    <n v="0.56000000000000005"/>
    <n v="0.48"/>
    <s v="Town Melbourne Beach"/>
    <n v="4.5566715148799997E-3"/>
    <n v="3717.6381408013299"/>
    <n v="10.4061316616109"/>
    <n v="1.92206031672872"/>
    <n v="4.7417323722620003E-2"/>
    <n v="8.7581974951300001E-3"/>
    <n v="16.940055818846801"/>
    <n v="1300"/>
    <s v="Residential, High Density"/>
    <n v="1300"/>
    <s v="Town Melbourne Beach                   Brevard County"/>
    <s v="Town Melbourne Beach"/>
    <m/>
    <m/>
    <m/>
    <n v="0"/>
    <n v="1"/>
    <n v="4.7417323722620003E-2"/>
    <n v="8.7581974951300001E-3"/>
    <n v="92.954802562072004"/>
    <m/>
    <n v="-1"/>
    <n v="-1"/>
    <n v="-1"/>
    <n v="-1"/>
    <n v="0"/>
    <m/>
    <m/>
    <s v="Central IRL A"/>
    <n v="-1"/>
    <m/>
    <m/>
    <n v="608"/>
    <x v="1"/>
    <s v="Basin 9 Oak Street Pedway"/>
    <x v="0"/>
    <m/>
    <n v="26.474406574230699"/>
    <n v="7.5389134299999994E-2"/>
  </r>
  <r>
    <n v="210000"/>
    <n v="830000"/>
    <n v="830000"/>
    <x v="0"/>
    <x v="0"/>
    <s v="IR12-21"/>
    <s v="62-304.520 (7), F.A.C."/>
    <n v="0.56000000000000005"/>
    <n v="0.48"/>
    <s v="Town Melbourne Beach"/>
    <n v="1.495393292436E-2"/>
    <n v="3717.6381408013299"/>
    <n v="10.4061316616109"/>
    <n v="1.92206031672872"/>
    <n v="0.15561259486977999"/>
    <n v="2.8742361052930002E-2"/>
    <n v="55.593311394585498"/>
    <n v="1210"/>
    <s v="Fixed Single Family Units"/>
    <n v="1210"/>
    <s v="Town Melbourne Beach                   Brevard County"/>
    <s v="Town Melbourne Beach"/>
    <m/>
    <m/>
    <m/>
    <n v="0"/>
    <n v="1"/>
    <n v="0.15561259486977999"/>
    <n v="2.8742361052930002E-2"/>
    <n v="142.198808017961"/>
    <m/>
    <n v="-1"/>
    <n v="-1"/>
    <n v="-1"/>
    <n v="-1"/>
    <n v="0"/>
    <m/>
    <m/>
    <s v="Central IRL A"/>
    <n v="-1"/>
    <m/>
    <m/>
    <n v="608"/>
    <x v="1"/>
    <s v="Basin 9 Oak Street Pedway"/>
    <x v="0"/>
    <m/>
    <n v="31.177413717936101"/>
    <n v="0.1153275004"/>
  </r>
  <r>
    <n v="210000"/>
    <n v="830000"/>
    <n v="830000"/>
    <x v="0"/>
    <x v="0"/>
    <s v="IR12-21"/>
    <s v="62-304.520 (7), F.A.C."/>
    <n v="0.56000000000000005"/>
    <n v="0.48"/>
    <s v="Town Melbourne Beach"/>
    <n v="1.4901883126470001E-2"/>
    <n v="3717.6381408013299"/>
    <n v="10.4061316616109"/>
    <n v="1.92206031672872"/>
    <n v="0.15507095781999999"/>
    <n v="2.8642318201920001E-2"/>
    <n v="55.3998090807359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5507095781999999"/>
    <n v="2.8642318201920001E-2"/>
    <n v="55.399809080734897"/>
    <m/>
    <n v="-1"/>
    <n v="-1"/>
    <n v="-1"/>
    <n v="-1"/>
    <n v="0"/>
    <m/>
    <m/>
    <s v="Central IRL A"/>
    <n v="-1"/>
    <m/>
    <m/>
    <n v="608"/>
    <x v="1"/>
    <s v="Basin 9 Oak Street Pedway"/>
    <x v="0"/>
    <m/>
    <n v="31.513778775404901"/>
    <n v="4.49309076E-2"/>
  </r>
  <r>
    <n v="210000"/>
    <n v="830000"/>
    <n v="830000"/>
    <x v="0"/>
    <x v="0"/>
    <s v="IR12-21"/>
    <s v="62-304.520 (7), F.A.C."/>
    <n v="0.56000000000000005"/>
    <n v="0.48"/>
    <s v="Town Melbourne Beach"/>
    <n v="1.160432319196E-2"/>
    <n v="3717.6381408013299"/>
    <n v="10.4061316616109"/>
    <n v="1.92206031672872"/>
    <n v="0.12075611497945"/>
    <n v="2.2304209109760002E-2"/>
    <n v="43.140674496627"/>
    <n v="1210"/>
    <s v="Fixed Single Family Units"/>
    <n v="1210"/>
    <s v="Town Melbourne Beach                   Brevard County"/>
    <s v="Town Melbourne Beach"/>
    <m/>
    <m/>
    <m/>
    <n v="0"/>
    <n v="1"/>
    <n v="0.12075611497945"/>
    <n v="2.2304209109760002E-2"/>
    <n v="43.140674496625898"/>
    <m/>
    <n v="-1"/>
    <n v="-1"/>
    <n v="-1"/>
    <n v="-1"/>
    <n v="0"/>
    <m/>
    <m/>
    <s v="Central IRL A"/>
    <n v="-1"/>
    <m/>
    <m/>
    <n v="608"/>
    <x v="1"/>
    <s v="Basin 9 Oak Street Pedway"/>
    <x v="0"/>
    <m/>
    <n v="33.4088177538626"/>
    <n v="3.49883816E-2"/>
  </r>
  <r>
    <n v="210000"/>
    <n v="830000"/>
    <n v="830000"/>
    <x v="0"/>
    <x v="0"/>
    <s v="IR12-21"/>
    <s v="62-304.520 (7), F.A.C."/>
    <n v="0.56000000000000005"/>
    <n v="0.48"/>
    <s v="Town Melbourne Beach"/>
    <n v="3.1937963877999998E-4"/>
    <n v="3717.6381408013299"/>
    <n v="10.4061316616109"/>
    <n v="1.92206031672872"/>
    <n v="3.3235065712099998E-3"/>
    <n v="6.1386692966999997E-4"/>
    <n v="1.18733792653502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3.3235065712099998E-3"/>
    <n v="6.1386692966999997E-4"/>
    <n v="1.18733792653544"/>
    <m/>
    <n v="-1"/>
    <n v="-1"/>
    <n v="-1"/>
    <n v="-1"/>
    <n v="0"/>
    <m/>
    <m/>
    <s v="Central IRL A"/>
    <n v="-1"/>
    <m/>
    <m/>
    <n v="608"/>
    <x v="1"/>
    <s v="Basin 9 Oak Street Pedway"/>
    <x v="0"/>
    <m/>
    <n v="9.6972752888489993"/>
    <n v="9.6296670000000002E-4"/>
  </r>
  <r>
    <n v="210000"/>
    <n v="830000"/>
    <n v="830000"/>
    <x v="0"/>
    <x v="0"/>
    <s v="IR12-21"/>
    <s v="62-304.520 (7), F.A.C."/>
    <n v="0.56000000000000005"/>
    <n v="0.48"/>
    <s v="Town Melbourne Beach"/>
    <n v="1.8539760303E-4"/>
    <n v="3717.6381408013299"/>
    <n v="10.4061316616109"/>
    <n v="1.92206031672872"/>
    <n v="1.92927186692E-3"/>
    <n v="3.5634537561000002E-4"/>
    <n v="0.68924120025605995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1.92927186692E-3"/>
    <n v="3.5634537561000002E-4"/>
    <n v="0.68924120025670998"/>
    <m/>
    <n v="-1"/>
    <n v="-1"/>
    <n v="-1"/>
    <n v="-1"/>
    <n v="0"/>
    <m/>
    <m/>
    <s v="Central IRL A"/>
    <n v="-1"/>
    <m/>
    <m/>
    <n v="608"/>
    <x v="1"/>
    <s v="Basin 9 Oak Street Pedway"/>
    <x v="0"/>
    <m/>
    <n v="8.8731652953472295"/>
    <n v="5.5899529999999995E-4"/>
  </r>
  <r>
    <n v="210000"/>
    <n v="830000"/>
    <n v="830000"/>
    <x v="0"/>
    <x v="0"/>
    <s v="IR12-21"/>
    <s v="62-304.520 (7), F.A.C."/>
    <n v="0.56000000000000005"/>
    <n v="0.48"/>
    <s v="Town Melbourne Beach"/>
    <n v="7.8833875389999999E-5"/>
    <n v="3717.6381408013299"/>
    <n v="10.4061316616109"/>
    <n v="1.92206031672872"/>
    <n v="8.2035568675000001E-4"/>
    <n v="1.5152346351E-4"/>
    <n v="0.2930758219556299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8.2035568675000001E-4"/>
    <n v="1.5152346351E-4"/>
    <n v="0.29307582195616"/>
    <m/>
    <n v="-1"/>
    <n v="-1"/>
    <n v="-1"/>
    <n v="-1"/>
    <n v="0"/>
    <m/>
    <m/>
    <s v="Central IRL A"/>
    <n v="-1"/>
    <m/>
    <m/>
    <n v="608"/>
    <x v="1"/>
    <s v="Basin 9 Oak Street Pedway"/>
    <x v="0"/>
    <m/>
    <n v="10.379636788645101"/>
    <n v="2.376933E-4"/>
  </r>
  <r>
    <n v="210000"/>
    <n v="830000"/>
    <n v="830000"/>
    <x v="0"/>
    <x v="0"/>
    <s v="IR12-21"/>
    <s v="62-304.520 (7), F.A.C."/>
    <n v="0.56000000000000005"/>
    <n v="0.48"/>
    <s v="Town Melbourne Beach"/>
    <n v="4.5252683038279999E-2"/>
    <n v="3717.6381408013299"/>
    <n v="10.4061316616109"/>
    <n v="1.92206031672872"/>
    <n v="0.47090537773756003"/>
    <n v="8.6978386293389998E-2"/>
    <n v="168.23310043672899"/>
    <n v="1210"/>
    <s v="Fixed Single Family Units"/>
    <n v="1210"/>
    <s v="Town Melbourne Beach                   Brevard County"/>
    <s v="Town Melbourne Beach"/>
    <m/>
    <m/>
    <m/>
    <n v="0"/>
    <n v="1"/>
    <n v="0.47090537773756003"/>
    <n v="8.6978386293389998E-2"/>
    <n v="168.23310043672899"/>
    <m/>
    <n v="-1"/>
    <n v="-1"/>
    <n v="-1"/>
    <n v="-1"/>
    <n v="0"/>
    <m/>
    <m/>
    <s v="Central IRL A"/>
    <n v="-1"/>
    <m/>
    <m/>
    <n v="608"/>
    <x v="1"/>
    <s v="Basin 9 Oak Street Pedway"/>
    <x v="0"/>
    <m/>
    <n v="54.2027763868482"/>
    <n v="0.1364420928"/>
  </r>
  <r>
    <n v="210000"/>
    <n v="830000"/>
    <n v="830000"/>
    <x v="0"/>
    <x v="0"/>
    <s v="IR12-21"/>
    <s v="62-304.520 (7), F.A.C."/>
    <n v="0.56000000000000005"/>
    <n v="0.48"/>
    <s v="Town Melbourne Beach"/>
    <n v="5.2188240183000003E-4"/>
    <n v="3717.6381408013299"/>
    <n v="10.4061316616109"/>
    <n v="1.92206031672872"/>
    <n v="5.43077698537E-3"/>
    <n v="1.0030894545600001E-3"/>
    <n v="1.94016992207480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5.43077698537E-3"/>
    <n v="1.0030894545600001E-3"/>
    <n v="1.9401699220761699"/>
    <m/>
    <n v="-1"/>
    <n v="-1"/>
    <n v="-1"/>
    <n v="-1"/>
    <n v="0"/>
    <m/>
    <m/>
    <s v="Central IRL A"/>
    <n v="-1"/>
    <m/>
    <m/>
    <n v="608"/>
    <x v="1"/>
    <s v="Basin 9 Oak Street Pedway"/>
    <x v="0"/>
    <m/>
    <n v="15.766840945502601"/>
    <n v="1.5735359999999999E-3"/>
  </r>
  <r>
    <n v="210000"/>
    <n v="830000"/>
    <n v="830000"/>
    <x v="0"/>
    <x v="0"/>
    <s v="IR12-21"/>
    <s v="62-304.520 (7), F.A.C."/>
    <n v="0.56000000000000005"/>
    <n v="0.48"/>
    <s v="Town Melbourne Beach"/>
    <n v="1.785161102107E-2"/>
    <n v="3717.6381408013299"/>
    <n v="10.4061316616109"/>
    <n v="1.92206031672872"/>
    <n v="0.18576621465720999"/>
    <n v="3.4311873133289997E-2"/>
    <n v="66.365830006712599"/>
    <n v="1300"/>
    <s v="Residential, High Density"/>
    <n v="1300"/>
    <s v="Town Melbourne Beach                   Brevard County"/>
    <s v="Town Melbourne Beach"/>
    <m/>
    <m/>
    <m/>
    <n v="0"/>
    <n v="1"/>
    <n v="0.18576621465720999"/>
    <n v="3.4311873133289997E-2"/>
    <n v="170.59048936188401"/>
    <m/>
    <n v="-1"/>
    <n v="-1"/>
    <n v="-1"/>
    <n v="-1"/>
    <n v="0"/>
    <m/>
    <m/>
    <s v="Central IRL A"/>
    <n v="-1"/>
    <m/>
    <m/>
    <n v="608"/>
    <x v="1"/>
    <s v="Basin 9 Oak Street Pedway"/>
    <x v="0"/>
    <m/>
    <n v="34.006551512384803"/>
    <n v="0.138354006"/>
  </r>
  <r>
    <n v="210000"/>
    <n v="830000"/>
    <n v="830000"/>
    <x v="0"/>
    <x v="0"/>
    <s v="IR12-21"/>
    <s v="62-304.520 (7), F.A.C."/>
    <n v="0.56000000000000005"/>
    <n v="0.48"/>
    <s v="Town Melbourne Beach"/>
    <n v="0.20008269582783"/>
    <n v="3688.32792943196"/>
    <n v="9.1885121514347006"/>
    <n v="1.35120013684962"/>
    <n v="1.83846228190585"/>
    <n v="0.27035176598381"/>
    <n v="737.970595217836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3846228190585"/>
    <n v="0.27035176598381"/>
    <n v="737.97059521783603"/>
    <m/>
    <n v="-1"/>
    <n v="-1"/>
    <n v="-1"/>
    <n v="-1"/>
    <n v="0"/>
    <m/>
    <m/>
    <s v="Central IRL A"/>
    <n v="-1"/>
    <m/>
    <m/>
    <n v="608"/>
    <x v="1"/>
    <s v="Basin 9 Oak Street Pedway"/>
    <x v="0"/>
    <m/>
    <n v="132.417636784716"/>
    <n v="0.59851629780000004"/>
  </r>
  <r>
    <n v="210000"/>
    <n v="830000"/>
    <n v="830000"/>
    <x v="0"/>
    <x v="0"/>
    <s v="IR12-21"/>
    <s v="62-304.520 (7), F.A.C."/>
    <n v="0.56000000000000005"/>
    <n v="0.48"/>
    <s v="Town Melbourne Beach"/>
    <n v="5.5232641116599999E-2"/>
    <n v="3688.32792943196"/>
    <n v="9.1885121514347006"/>
    <n v="1.35120013684962"/>
    <n v="0.50750579405574003"/>
    <n v="7.4630352235319997E-2"/>
    <n v="203.71609284666201"/>
    <n v="1210"/>
    <s v="Fixed Single Family Units"/>
    <n v="1210"/>
    <s v="Town Melbourne Beach                   Brevard County"/>
    <s v="Town Melbourne Beach"/>
    <m/>
    <m/>
    <m/>
    <n v="0"/>
    <n v="1"/>
    <n v="0.50750579405574003"/>
    <n v="7.4630352235319997E-2"/>
    <n v="203.716092846664"/>
    <m/>
    <n v="-1"/>
    <n v="-1"/>
    <n v="-1"/>
    <n v="-1"/>
    <n v="0"/>
    <m/>
    <m/>
    <s v="Central IRL A"/>
    <n v="-1"/>
    <m/>
    <m/>
    <n v="608"/>
    <x v="1"/>
    <s v="Basin 9 Oak Street Pedway"/>
    <x v="0"/>
    <m/>
    <n v="61.728431573674101"/>
    <n v="0.1652198644"/>
  </r>
  <r>
    <n v="210000"/>
    <n v="830000"/>
    <n v="830000"/>
    <x v="0"/>
    <x v="0"/>
    <s v="IR12-21"/>
    <s v="62-304.520 (7), F.A.C."/>
    <n v="0.56000000000000005"/>
    <n v="0.48"/>
    <s v="Town Melbourne Beach"/>
    <n v="8.285001991431E-2"/>
    <n v="3688.32792943196"/>
    <n v="9.1885121514347006"/>
    <n v="1.35120013684962"/>
    <n v="0.76126841472932005"/>
    <n v="0.11194695824622"/>
    <n v="305.57804240397599"/>
    <n v="1210"/>
    <s v="Fixed Single Family Units"/>
    <n v="1210"/>
    <s v="Town Melbourne Beach                   Brevard County"/>
    <s v="Town Melbourne Beach"/>
    <m/>
    <m/>
    <m/>
    <n v="0"/>
    <n v="1"/>
    <n v="0.76126841472932005"/>
    <n v="0.11194695824622"/>
    <n v="305.57804240397701"/>
    <m/>
    <n v="-1"/>
    <n v="-1"/>
    <n v="-1"/>
    <n v="-1"/>
    <n v="0"/>
    <m/>
    <m/>
    <s v="Central IRL A"/>
    <n v="-1"/>
    <m/>
    <m/>
    <n v="608"/>
    <x v="1"/>
    <s v="Basin 9 Oak Street Pedway"/>
    <x v="0"/>
    <m/>
    <n v="82.938524882578406"/>
    <n v="0.24783296220000001"/>
  </r>
  <r>
    <n v="210000"/>
    <n v="830000"/>
    <n v="830000"/>
    <x v="0"/>
    <x v="0"/>
    <s v="IR12-21"/>
    <s v="62-304.520 (7), F.A.C."/>
    <n v="0.56000000000000005"/>
    <n v="0.48"/>
    <s v="Town Melbourne Beach"/>
    <n v="7.7878328760000004E-4"/>
    <n v="3688.32792943196"/>
    <n v="9.1885121514347006"/>
    <n v="1.35120013684962"/>
    <n v="7.1558597015099999E-3"/>
    <n v="1.0522920847899999E-3"/>
    <n v="2.87240815065574"/>
    <n v="1210"/>
    <s v="Fixed Single Family Units"/>
    <n v="1210"/>
    <s v="Town Melbourne Beach                   Brevard County"/>
    <s v="Town Melbourne Beach"/>
    <m/>
    <m/>
    <m/>
    <n v="0"/>
    <n v="1"/>
    <n v="7.1558597015099999E-3"/>
    <n v="1.0522920847899999E-3"/>
    <n v="2.87240815065545"/>
    <m/>
    <n v="-1"/>
    <n v="-1"/>
    <n v="-1"/>
    <n v="-1"/>
    <n v="0"/>
    <m/>
    <m/>
    <s v="Central IRL A"/>
    <n v="-1"/>
    <m/>
    <m/>
    <n v="608"/>
    <x v="1"/>
    <s v="Basin 9 Oak Street Pedway"/>
    <x v="0"/>
    <m/>
    <n v="21.864507231968101"/>
    <n v="2.3296091999999999E-3"/>
  </r>
  <r>
    <n v="210000"/>
    <n v="830000"/>
    <n v="830000"/>
    <x v="0"/>
    <x v="0"/>
    <s v="IR12-21"/>
    <s v="62-304.520 (7), F.A.C."/>
    <n v="0.56000000000000005"/>
    <n v="0.48"/>
    <s v="Town Melbourne Beach"/>
    <n v="1.8325563894389999E-2"/>
    <n v="3688.32792943196"/>
    <n v="9.1885121514347006"/>
    <n v="1.35120013684962"/>
    <n v="0.16838466652551001"/>
    <n v="2.4761504441939999E-2"/>
    <n v="67.590689134275905"/>
    <n v="1210"/>
    <s v="Fixed Single Family Units"/>
    <n v="1210"/>
    <s v="Town Melbourne Beach                   Brevard County"/>
    <s v="Town Melbourne Beach"/>
    <m/>
    <m/>
    <m/>
    <n v="0"/>
    <n v="1"/>
    <n v="0.16838466652551001"/>
    <n v="2.4761504441939999E-2"/>
    <n v="79.063761938676095"/>
    <m/>
    <n v="-1"/>
    <n v="-1"/>
    <n v="-1"/>
    <n v="-1"/>
    <n v="0"/>
    <m/>
    <m/>
    <s v="Central IRL A"/>
    <n v="-1"/>
    <m/>
    <m/>
    <n v="608"/>
    <x v="1"/>
    <s v="Basin 9 Oak Street Pedway"/>
    <x v="0"/>
    <m/>
    <n v="46.710958826481402"/>
    <n v="6.4123083499999997E-2"/>
  </r>
  <r>
    <n v="210000"/>
    <n v="830000"/>
    <n v="830000"/>
    <x v="0"/>
    <x v="0"/>
    <s v="IR12-21"/>
    <s v="62-304.520 (7), F.A.C."/>
    <n v="0.56000000000000005"/>
    <n v="0.48"/>
    <s v="Town Melbourne Beach"/>
    <n v="2.3115456412E-4"/>
    <n v="3688.32792943196"/>
    <n v="9.1885121514347006"/>
    <n v="1.35120013684962"/>
    <n v="2.1239665213100001E-3"/>
    <n v="3.1233607867000001E-4"/>
    <n v="0.85257383487422"/>
    <n v="1210"/>
    <s v="Fixed Single Family Units"/>
    <n v="1210"/>
    <s v="Town Melbourne Beach                   Brevard County"/>
    <s v="Town Melbourne Beach"/>
    <m/>
    <m/>
    <m/>
    <n v="0"/>
    <n v="1"/>
    <n v="2.1239665213100001E-3"/>
    <n v="3.1233607867000001E-4"/>
    <n v="1.4998513764913"/>
    <m/>
    <n v="-1"/>
    <n v="-1"/>
    <n v="-1"/>
    <n v="-1"/>
    <n v="0"/>
    <m/>
    <m/>
    <s v="Central IRL A"/>
    <n v="-1"/>
    <m/>
    <m/>
    <n v="608"/>
    <x v="1"/>
    <s v="Basin 9 Oak Street Pedway"/>
    <x v="0"/>
    <m/>
    <n v="17.766121168060302"/>
    <n v="1.2164245E-3"/>
  </r>
  <r>
    <n v="210000"/>
    <n v="830000"/>
    <n v="830000"/>
    <x v="0"/>
    <x v="0"/>
    <s v="IR12-21"/>
    <s v="62-304.520 (7), F.A.C."/>
    <n v="0.56000000000000005"/>
    <n v="0.48"/>
    <s v="Town Melbourne Beach"/>
    <n v="0.11310973998401"/>
    <n v="3688.32792943196"/>
    <n v="9.1885121514347006"/>
    <n v="1.35120013684962"/>
    <n v="1.0393102202887301"/>
    <n v="0.15283389614542001"/>
    <n v="417.18581307382499"/>
    <n v="1210"/>
    <s v="Fixed Single Family Units"/>
    <n v="1210"/>
    <s v="Town Melbourne Beach                   Brevard County"/>
    <s v="Town Melbourne Beach"/>
    <m/>
    <m/>
    <m/>
    <n v="0"/>
    <n v="1"/>
    <n v="1.0393102202887301"/>
    <n v="0.15283389614542001"/>
    <n v="467.40764291496203"/>
    <m/>
    <n v="-1"/>
    <n v="-1"/>
    <n v="-1"/>
    <n v="-1"/>
    <n v="0"/>
    <m/>
    <m/>
    <s v="Central IRL A"/>
    <n v="-1"/>
    <m/>
    <m/>
    <n v="608"/>
    <x v="1"/>
    <s v="Basin 9 Oak Street Pedway"/>
    <x v="0"/>
    <m/>
    <n v="85.749603835552307"/>
    <n v="0.37908162439999998"/>
  </r>
  <r>
    <n v="210000"/>
    <n v="830000"/>
    <n v="830000"/>
    <x v="0"/>
    <x v="0"/>
    <s v="IR12-21"/>
    <s v="62-304.520 (7), F.A.C."/>
    <n v="0.56000000000000005"/>
    <n v="0.48"/>
    <s v="Town Melbourne Beach"/>
    <n v="0.11835474677039"/>
    <n v="3688.32792943196"/>
    <n v="9.1885121514347006"/>
    <n v="1.35120013684962"/>
    <n v="1.08750402887971"/>
    <n v="0.15992095003295001"/>
    <n v="436.53111809408"/>
    <n v="1210"/>
    <s v="Fixed Single Family Units"/>
    <n v="1210"/>
    <s v="Town Melbourne Beach                   Brevard County"/>
    <s v="Town Melbourne Beach"/>
    <m/>
    <m/>
    <m/>
    <n v="0"/>
    <n v="1"/>
    <n v="1.08750402887971"/>
    <n v="0.15992095003295001"/>
    <n v="480.40580509645002"/>
    <m/>
    <n v="-1"/>
    <n v="-1"/>
    <n v="-1"/>
    <n v="-1"/>
    <n v="0"/>
    <m/>
    <m/>
    <s v="Central IRL A"/>
    <n v="-1"/>
    <m/>
    <m/>
    <n v="608"/>
    <x v="1"/>
    <s v="Basin 9 Oak Street Pedway"/>
    <x v="0"/>
    <m/>
    <n v="86.720013211814106"/>
    <n v="0.389623524"/>
  </r>
  <r>
    <n v="210000"/>
    <n v="830000"/>
    <n v="830000"/>
    <x v="0"/>
    <x v="0"/>
    <s v="IR12-21"/>
    <s v="62-304.520 (7), F.A.C."/>
    <n v="0.56000000000000005"/>
    <n v="0.48"/>
    <s v="Town Melbourne Beach"/>
    <n v="0.16982785927454"/>
    <n v="3695.9802377921101"/>
    <n v="9.2064256103295108"/>
    <n v="1.3537952613461599"/>
    <n v="1.5635075529726401"/>
    <n v="0.22991215113044"/>
    <n v="627.68041170527295"/>
    <n v="1210"/>
    <s v="Fixed Single Family Units"/>
    <n v="1210"/>
    <s v="Town Melbourne Beach                   Brevard County"/>
    <s v="Town Melbourne Beach"/>
    <m/>
    <m/>
    <m/>
    <n v="0"/>
    <n v="1"/>
    <n v="1.5635075529726401"/>
    <n v="0.22991215113044"/>
    <n v="627.68041170527295"/>
    <m/>
    <n v="-1"/>
    <n v="-1"/>
    <n v="-1"/>
    <n v="-1"/>
    <n v="0"/>
    <m/>
    <m/>
    <s v="Central IRL A"/>
    <n v="-1"/>
    <m/>
    <m/>
    <n v="608"/>
    <x v="1"/>
    <s v="Basin 9 Oak Street Pedway"/>
    <x v="0"/>
    <m/>
    <n v="111.9831323077"/>
    <n v="0.50906764940000004"/>
  </r>
  <r>
    <n v="210000"/>
    <n v="830000"/>
    <n v="830000"/>
    <x v="0"/>
    <x v="0"/>
    <s v="IR12-21"/>
    <s v="62-304.520 (7), F.A.C."/>
    <n v="0.56000000000000005"/>
    <n v="0.48"/>
    <s v="Town Melbourne Beach"/>
    <n v="0.19921623927599999"/>
    <n v="3695.9802377921101"/>
    <n v="9.2064256103295108"/>
    <n v="1.3537952613461599"/>
    <n v="1.8340694872641701"/>
    <n v="0.26969800071506"/>
    <n v="736.299283411391"/>
    <n v="1210"/>
    <s v="Fixed Single Family Units"/>
    <n v="1210"/>
    <s v="Town Melbourne Beach                   Brevard County"/>
    <s v="Town Melbourne Beach"/>
    <m/>
    <m/>
    <m/>
    <n v="0"/>
    <n v="1"/>
    <n v="1.8340694872641701"/>
    <n v="0.26969800071506"/>
    <n v="736.299283411391"/>
    <m/>
    <n v="-1"/>
    <n v="-1"/>
    <n v="-1"/>
    <n v="-1"/>
    <n v="0"/>
    <m/>
    <m/>
    <s v="Central IRL A"/>
    <n v="-1"/>
    <m/>
    <m/>
    <n v="608"/>
    <x v="1"/>
    <s v="Basin 9 Oak Street Pedway"/>
    <x v="0"/>
    <m/>
    <n v="117.86051181863"/>
    <n v="0.59716081379999997"/>
  </r>
  <r>
    <n v="210000"/>
    <n v="830000"/>
    <n v="830000"/>
    <x v="0"/>
    <x v="0"/>
    <s v="IR12-21"/>
    <s v="62-304.520 (7), F.A.C."/>
    <n v="0.56000000000000005"/>
    <n v="0.48"/>
    <s v="Town Melbourne Beach"/>
    <n v="9.3384248064640005E-2"/>
    <n v="3695.9802377921101"/>
    <n v="9.2064256103295108"/>
    <n v="1.3537952613461599"/>
    <n v="0.85973513298367998"/>
    <n v="0.12642315251427999"/>
    <n v="345.146335367993"/>
    <n v="1210"/>
    <s v="Fixed Single Family Units"/>
    <n v="1210"/>
    <s v="Town Melbourne Beach                   Brevard County"/>
    <s v="Town Melbourne Beach"/>
    <m/>
    <m/>
    <m/>
    <n v="0"/>
    <n v="1"/>
    <n v="0.85973513298367998"/>
    <n v="0.12642315251427999"/>
    <n v="345.146335367993"/>
    <m/>
    <n v="-1"/>
    <n v="-1"/>
    <n v="-1"/>
    <n v="-1"/>
    <n v="0"/>
    <m/>
    <m/>
    <s v="Central IRL A"/>
    <n v="-1"/>
    <m/>
    <m/>
    <n v="608"/>
    <x v="1"/>
    <s v="Basin 9 Oak Street Pedway"/>
    <x v="0"/>
    <m/>
    <n v="94.351183358361894"/>
    <n v="0.27992403519999998"/>
  </r>
  <r>
    <n v="210000"/>
    <n v="830000"/>
    <n v="830000"/>
    <x v="0"/>
    <x v="0"/>
    <s v="IR12-21"/>
    <s v="62-304.520 (7), F.A.C."/>
    <n v="0.56000000000000005"/>
    <n v="0.48"/>
    <s v="Town Melbourne Beach"/>
    <n v="5.6843035442570002E-2"/>
    <n v="3695.9802377921101"/>
    <n v="9.2064256103295108"/>
    <n v="1.3537952613461599"/>
    <n v="0.52332117726740002"/>
    <n v="7.6953832022690002E-2"/>
    <n v="210.090735651877"/>
    <n v="1210"/>
    <s v="Fixed Single Family Units"/>
    <n v="1210"/>
    <s v="Town Melbourne Beach                   Brevard County"/>
    <s v="Town Melbourne Beach"/>
    <m/>
    <m/>
    <m/>
    <n v="0"/>
    <n v="1"/>
    <n v="0.52332117726740002"/>
    <n v="7.6953832022690002E-2"/>
    <n v="210.090735651877"/>
    <m/>
    <n v="-1"/>
    <n v="-1"/>
    <n v="-1"/>
    <n v="-1"/>
    <n v="0"/>
    <m/>
    <m/>
    <s v="Central IRL A"/>
    <n v="-1"/>
    <m/>
    <m/>
    <n v="608"/>
    <x v="1"/>
    <s v="Basin 9 Oak Street Pedway"/>
    <x v="0"/>
    <m/>
    <n v="62.125344205703698"/>
    <n v="0.17038989099999999"/>
  </r>
  <r>
    <n v="210000"/>
    <n v="830000"/>
    <n v="830000"/>
    <x v="0"/>
    <x v="0"/>
    <s v="IR12-21"/>
    <s v="62-304.520 (7), F.A.C."/>
    <n v="0.56000000000000005"/>
    <n v="0.48"/>
    <s v="Town Melbourne Beach"/>
    <n v="6.7570881501560001E-2"/>
    <n v="3695.9802377921101"/>
    <n v="9.2064256103295108"/>
    <n v="1.3537952613461599"/>
    <n v="0.62208629396853998"/>
    <n v="9.1477139181800005E-2"/>
    <n v="249.74064267997699"/>
    <n v="1210"/>
    <s v="Fixed Single Family Units"/>
    <n v="1210"/>
    <s v="Town Melbourne Beach                   Brevard County"/>
    <s v="Town Melbourne Beach"/>
    <m/>
    <m/>
    <m/>
    <n v="0"/>
    <n v="1"/>
    <n v="0.62208629396853998"/>
    <n v="9.1477139181800005E-2"/>
    <n v="249.740642679975"/>
    <m/>
    <n v="-1"/>
    <n v="-1"/>
    <n v="-1"/>
    <n v="-1"/>
    <n v="0"/>
    <m/>
    <m/>
    <s v="Central IRL A"/>
    <n v="-1"/>
    <m/>
    <m/>
    <n v="608"/>
    <x v="1"/>
    <s v="Basin 9 Oak Street Pedway"/>
    <x v="0"/>
    <m/>
    <n v="68.494493555336305"/>
    <n v="0.20254715549999999"/>
  </r>
  <r>
    <n v="210000"/>
    <n v="830000"/>
    <n v="830000"/>
    <x v="0"/>
    <x v="0"/>
    <s v="IR12-21"/>
    <s v="62-304.520 (7), F.A.C."/>
    <n v="0.56000000000000005"/>
    <n v="0.48"/>
    <s v="Town Melbourne Beach"/>
    <n v="3.0921190177610001E-2"/>
    <n v="3695.9802377921101"/>
    <n v="9.2064256103295108"/>
    <n v="1.3537952613461599"/>
    <n v="0.28467363715305"/>
    <n v="4.1860960737630001E-2"/>
    <n v="114.284107825473"/>
    <n v="1210"/>
    <s v="Fixed Single Family Units"/>
    <n v="1210"/>
    <s v="Town Melbourne Beach                   Brevard County"/>
    <s v="Town Melbourne Beach"/>
    <m/>
    <m/>
    <m/>
    <n v="0"/>
    <n v="1"/>
    <n v="0.28467363715305"/>
    <n v="4.1860960737630001E-2"/>
    <n v="114.284107825474"/>
    <m/>
    <n v="-1"/>
    <n v="-1"/>
    <n v="-1"/>
    <n v="-1"/>
    <n v="0"/>
    <m/>
    <m/>
    <s v="Central IRL A"/>
    <n v="-1"/>
    <m/>
    <m/>
    <n v="608"/>
    <x v="1"/>
    <s v="Basin 9 Oak Street Pedway"/>
    <x v="0"/>
    <m/>
    <n v="45.288523334416404"/>
    <n v="9.2687840899999999E-2"/>
  </r>
  <r>
    <n v="210000"/>
    <n v="830000"/>
    <n v="830000"/>
    <x v="0"/>
    <x v="0"/>
    <s v="IR12-21"/>
    <s v="62-304.520 (7), F.A.C."/>
    <n v="0.56000000000000005"/>
    <n v="0.48"/>
    <s v="Town Melbourne Beach"/>
    <n v="1.170004707772E-2"/>
    <n v="3698.38495416356"/>
    <n v="9.4705436580873297"/>
    <n v="1.48076381866947"/>
    <n v="0.11080580665131"/>
    <n v="1.7325006389429999E-2"/>
    <n v="43.271278075278197"/>
    <n v="1300"/>
    <s v="Residential, High Density"/>
    <n v="1300"/>
    <s v="Town Melbourne Beach                   Brevard County"/>
    <s v="Town Melbourne Beach"/>
    <m/>
    <m/>
    <m/>
    <n v="0"/>
    <n v="1"/>
    <n v="0.11080580665131"/>
    <n v="1.7325006389429999E-2"/>
    <n v="43.271278075278197"/>
    <m/>
    <n v="-1"/>
    <n v="-1"/>
    <n v="-1"/>
    <n v="-1"/>
    <n v="0"/>
    <m/>
    <m/>
    <s v="Central IRL A"/>
    <n v="-1"/>
    <m/>
    <m/>
    <n v="608"/>
    <x v="1"/>
    <s v="Basin 9 Oak Street Pedway"/>
    <x v="0"/>
    <m/>
    <n v="28.929745857249301"/>
    <n v="3.5094304999999999E-2"/>
  </r>
  <r>
    <n v="210000"/>
    <n v="830000"/>
    <n v="830000"/>
    <x v="0"/>
    <x v="0"/>
    <s v="IR12-21"/>
    <s v="62-304.520 (7), F.A.C."/>
    <n v="0.56000000000000005"/>
    <n v="0.48"/>
    <s v="Town Melbourne Beach"/>
    <n v="3.7939767867170002E-2"/>
    <n v="3698.38495416356"/>
    <n v="9.4705436580873297"/>
    <n v="1.48076381866947"/>
    <n v="0.35931022796374001"/>
    <n v="5.6179835546419997E-2"/>
    <n v="140.315866644403"/>
    <n v="1300"/>
    <s v="Residential, High Density"/>
    <n v="1300"/>
    <s v="Town Melbourne Beach                   Brevard County"/>
    <s v="Town Melbourne Beach"/>
    <m/>
    <m/>
    <m/>
    <n v="0"/>
    <n v="1"/>
    <n v="0.35931022796374001"/>
    <n v="5.6179835546419997E-2"/>
    <n v="140.31586664440101"/>
    <m/>
    <n v="-1"/>
    <n v="-1"/>
    <n v="-1"/>
    <n v="-1"/>
    <n v="0"/>
    <m/>
    <m/>
    <s v="Central IRL A"/>
    <n v="-1"/>
    <m/>
    <m/>
    <n v="608"/>
    <x v="1"/>
    <s v="Basin 9 Oak Street Pedway"/>
    <x v="0"/>
    <m/>
    <n v="52.6664980231334"/>
    <n v="0.11380037849999999"/>
  </r>
  <r>
    <n v="210000"/>
    <n v="830000"/>
    <n v="830000"/>
    <x v="0"/>
    <x v="0"/>
    <s v="IR12-21"/>
    <s v="62-304.520 (7), F.A.C."/>
    <n v="0.56000000000000005"/>
    <n v="0.48"/>
    <s v="Town Melbourne Beach"/>
    <n v="0.30203704314757002"/>
    <n v="3698.38495416356"/>
    <n v="9.4705436580873297"/>
    <n v="1.48076381866947"/>
    <n v="2.8604550034887501"/>
    <n v="0.44724552539084"/>
    <n v="1117.0492559770501"/>
    <n v="1210"/>
    <s v="Fixed Single Family Units"/>
    <n v="1210"/>
    <s v="Town Melbourne Beach                   Brevard County"/>
    <s v="Town Melbourne Beach"/>
    <m/>
    <m/>
    <m/>
    <n v="0"/>
    <n v="1"/>
    <n v="2.8604550034887501"/>
    <n v="0.44724552539084"/>
    <n v="1117.0492559770501"/>
    <m/>
    <n v="-1"/>
    <n v="-1"/>
    <n v="-1"/>
    <n v="-1"/>
    <n v="0"/>
    <m/>
    <m/>
    <s v="Central IRL A"/>
    <n v="-1"/>
    <m/>
    <m/>
    <n v="608"/>
    <x v="1"/>
    <s v="Basin 9 Oak Street Pedway"/>
    <x v="0"/>
    <m/>
    <n v="144.05597331704499"/>
    <n v="0.9059604671"/>
  </r>
  <r>
    <n v="210000"/>
    <n v="830000"/>
    <n v="830000"/>
    <x v="0"/>
    <x v="0"/>
    <s v="IR12-21"/>
    <s v="62-304.520 (7), F.A.C."/>
    <n v="0.56000000000000005"/>
    <n v="0.48"/>
    <s v="Town Melbourne Beach"/>
    <n v="0.14925551263966999"/>
    <n v="3698.38495416356"/>
    <n v="9.4705436580873297"/>
    <n v="1.48076381866947"/>
    <n v="1.41353084866422"/>
    <n v="0.22101216285379"/>
    <n v="552.00434227253595"/>
    <n v="1210"/>
    <s v="Fixed Single Family Units"/>
    <n v="1210"/>
    <s v="Town Melbourne Beach                   Brevard County"/>
    <s v="Town Melbourne Beach"/>
    <m/>
    <m/>
    <m/>
    <n v="0"/>
    <n v="1"/>
    <n v="1.41353084866422"/>
    <n v="0.22101216285379"/>
    <n v="552.00434227253595"/>
    <m/>
    <n v="-1"/>
    <n v="-1"/>
    <n v="-1"/>
    <n v="-1"/>
    <n v="0"/>
    <m/>
    <m/>
    <s v="Central IRL A"/>
    <n v="-1"/>
    <m/>
    <m/>
    <n v="608"/>
    <x v="1"/>
    <s v="Basin 9 Oak Street Pedway"/>
    <x v="0"/>
    <m/>
    <n v="115.814521777734"/>
    <n v="0.44769208620000001"/>
  </r>
  <r>
    <n v="210000"/>
    <n v="830000"/>
    <n v="830000"/>
    <x v="0"/>
    <x v="0"/>
    <s v="IR12-21"/>
    <s v="62-304.520 (7), F.A.C."/>
    <n v="0.56000000000000005"/>
    <n v="0.48"/>
    <s v="Town Melbourne Beach"/>
    <n v="3.6247025175649997E-2"/>
    <n v="3698.38495416356"/>
    <n v="9.4705436580873297"/>
    <n v="1.48076381866947"/>
    <n v="0.34327903440184998"/>
    <n v="5.3673283414509998E-2"/>
    <n v="134.055452542837"/>
    <n v="1210"/>
    <s v="Fixed Single Family Units"/>
    <n v="1210"/>
    <s v="Town Melbourne Beach                   Brevard County"/>
    <s v="Town Melbourne Beach"/>
    <m/>
    <m/>
    <m/>
    <n v="0"/>
    <n v="1"/>
    <n v="0.34327903440184998"/>
    <n v="5.3673283414509998E-2"/>
    <n v="134.05545254283899"/>
    <m/>
    <n v="-1"/>
    <n v="-1"/>
    <n v="-1"/>
    <n v="-1"/>
    <n v="0"/>
    <m/>
    <m/>
    <s v="Central IRL A"/>
    <n v="-1"/>
    <m/>
    <m/>
    <n v="608"/>
    <x v="1"/>
    <s v="Basin 9 Oak Street Pedway"/>
    <x v="0"/>
    <m/>
    <n v="65.471238823849703"/>
    <n v="0.1087229948"/>
  </r>
  <r>
    <n v="210000"/>
    <n v="830000"/>
    <n v="830000"/>
    <x v="0"/>
    <x v="0"/>
    <s v="IR12-21"/>
    <s v="62-304.520 (7), F.A.C."/>
    <n v="0.56000000000000005"/>
    <n v="0.48"/>
    <s v="Town Melbourne Beach"/>
    <n v="1.8696472601589999E-2"/>
    <n v="3698.38495416356"/>
    <n v="9.4705436580873297"/>
    <n v="1.48076381866947"/>
    <n v="0.17706576002562999"/>
    <n v="2.7685060165179999E-2"/>
    <n v="69.146752965666494"/>
    <n v="1210"/>
    <s v="Fixed Single Family Units"/>
    <n v="1210"/>
    <s v="Town Melbourne Beach                   Brevard County"/>
    <s v="Town Melbourne Beach"/>
    <m/>
    <m/>
    <m/>
    <n v="0"/>
    <n v="1"/>
    <n v="0.17706576002562999"/>
    <n v="2.7685060165179999E-2"/>
    <n v="69.146752965668"/>
    <m/>
    <n v="-1"/>
    <n v="-1"/>
    <n v="-1"/>
    <n v="-1"/>
    <n v="0"/>
    <m/>
    <m/>
    <s v="Central IRL A"/>
    <n v="-1"/>
    <m/>
    <m/>
    <n v="608"/>
    <x v="1"/>
    <s v="Basin 9 Oak Street Pedway"/>
    <x v="0"/>
    <m/>
    <n v="37.829890884939097"/>
    <n v="5.60800916E-2"/>
  </r>
  <r>
    <n v="210000"/>
    <n v="830000"/>
    <n v="830000"/>
    <x v="0"/>
    <x v="0"/>
    <s v="IR12-21"/>
    <s v="62-304.520 (7), F.A.C."/>
    <n v="0.56000000000000005"/>
    <n v="0.48"/>
    <s v="Town Melbourne Beach"/>
    <n v="6.188758536563E-2"/>
    <n v="3698.38495416356"/>
    <n v="9.4705436580873297"/>
    <n v="1.48076381866947"/>
    <n v="0.58610907909881005"/>
    <n v="9.1640897234240001E-2"/>
    <n v="228.88411456576199"/>
    <n v="1300"/>
    <s v="Residential, High Density"/>
    <n v="1300"/>
    <s v="Town Melbourne Beach                   Brevard County"/>
    <s v="Town Melbourne Beach"/>
    <m/>
    <m/>
    <m/>
    <n v="0"/>
    <n v="1"/>
    <n v="0.58610907909881005"/>
    <n v="9.1640897234240001E-2"/>
    <n v="228.88411456576301"/>
    <m/>
    <n v="-1"/>
    <n v="-1"/>
    <n v="-1"/>
    <n v="-1"/>
    <n v="0"/>
    <m/>
    <m/>
    <s v="Central IRL A"/>
    <n v="-1"/>
    <m/>
    <m/>
    <n v="608"/>
    <x v="1"/>
    <s v="Basin 9 Oak Street Pedway"/>
    <x v="0"/>
    <m/>
    <n v="73.057217647752097"/>
    <n v="0.18563188529999999"/>
  </r>
  <r>
    <n v="210000"/>
    <n v="830000"/>
    <n v="830000"/>
    <x v="0"/>
    <x v="0"/>
    <s v="IR12-21"/>
    <s v="62-304.520 (7), F.A.C."/>
    <n v="0.56000000000000005"/>
    <n v="0.48"/>
    <s v="Town Melbourne Beach"/>
    <n v="9.2597679855979997E-2"/>
    <n v="3693.0566576123501"/>
    <n v="9.1996039415881707"/>
    <n v="1.35280780894696"/>
    <n v="0.85186198058505003"/>
    <n v="0.12526686439955001"/>
    <n v="341.968478071609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5186198058505003"/>
    <n v="0.12526686439955001"/>
    <n v="523.73883690977402"/>
    <m/>
    <n v="-1"/>
    <n v="-1"/>
    <n v="-1"/>
    <n v="-1"/>
    <n v="0"/>
    <m/>
    <m/>
    <s v="Central IRL A"/>
    <n v="-1"/>
    <m/>
    <m/>
    <n v="608"/>
    <x v="1"/>
    <s v="Basin 9 Oak Street Pedway"/>
    <x v="0"/>
    <m/>
    <n v="114.971906382011"/>
    <n v="0.42476791310000001"/>
  </r>
  <r>
    <n v="210000"/>
    <n v="830000"/>
    <n v="830000"/>
    <x v="0"/>
    <x v="0"/>
    <s v="IR12-21"/>
    <s v="62-304.520 (7), F.A.C."/>
    <n v="0.56000000000000005"/>
    <n v="0.48"/>
    <s v="Town Melbourne Beach"/>
    <n v="9.8737940050360004E-2"/>
    <n v="3693.0566576123501"/>
    <n v="9.1996039415881707"/>
    <n v="1.35280780894696"/>
    <n v="0.90834994247167"/>
    <n v="0.13357345633946999"/>
    <n v="364.64480686194401"/>
    <n v="1210"/>
    <s v="Fixed Single Family Units"/>
    <n v="1210"/>
    <s v="Town Melbourne Beach                   Brevard County"/>
    <s v="Town Melbourne Beach"/>
    <m/>
    <m/>
    <m/>
    <n v="0"/>
    <n v="1"/>
    <n v="0.90834994247167"/>
    <n v="0.13357345633946999"/>
    <n v="364.64480686194298"/>
    <m/>
    <n v="-1"/>
    <n v="-1"/>
    <n v="-1"/>
    <n v="-1"/>
    <n v="0"/>
    <m/>
    <m/>
    <s v="Central IRL A"/>
    <n v="-1"/>
    <m/>
    <m/>
    <n v="608"/>
    <x v="1"/>
    <s v="Basin 9 Oak Street Pedway"/>
    <x v="0"/>
    <m/>
    <n v="98.347898291879403"/>
    <n v="0.29573788070000001"/>
  </r>
  <r>
    <n v="210000"/>
    <n v="830000"/>
    <n v="830000"/>
    <x v="0"/>
    <x v="0"/>
    <s v="IR12-21"/>
    <s v="62-304.520 (7), F.A.C."/>
    <n v="0.56000000000000005"/>
    <n v="0.48"/>
    <s v="Town Melbourne Beach"/>
    <n v="0.26071436927612002"/>
    <n v="3693.0566576123501"/>
    <n v="9.1996039415881707"/>
    <n v="1.35280780894696"/>
    <n v="2.3984689392213001"/>
    <n v="0.35269643466141998"/>
    <n v="962.83293719039602"/>
    <n v="1210"/>
    <s v="Fixed Single Family Units"/>
    <n v="1210"/>
    <s v="Town Melbourne Beach                   Brevard County"/>
    <s v="Town Melbourne Beach"/>
    <m/>
    <m/>
    <m/>
    <n v="0"/>
    <n v="1"/>
    <n v="2.3984689392213001"/>
    <n v="0.35269643466141998"/>
    <n v="962.83293719039602"/>
    <m/>
    <n v="-1"/>
    <n v="-1"/>
    <n v="-1"/>
    <n v="-1"/>
    <n v="0"/>
    <m/>
    <m/>
    <s v="Central IRL A"/>
    <n v="-1"/>
    <m/>
    <m/>
    <n v="608"/>
    <x v="1"/>
    <s v="Basin 9 Oak Street Pedway"/>
    <x v="0"/>
    <m/>
    <n v="131.83812635623801"/>
    <n v="0.78088640490000005"/>
  </r>
  <r>
    <n v="210000"/>
    <n v="830000"/>
    <n v="830000"/>
    <x v="0"/>
    <x v="0"/>
    <s v="IR12-21"/>
    <s v="62-304.520 (7), F.A.C."/>
    <n v="0.56000000000000005"/>
    <n v="0.48"/>
    <s v="Town Melbourne Beach"/>
    <n v="0.11649397633094"/>
    <n v="3693.0566576123501"/>
    <n v="9.1996039415881707"/>
    <n v="1.35280780894696"/>
    <n v="1.07169844382543"/>
    <n v="0.15759396087578001"/>
    <n v="430.21885486072802"/>
    <n v="1210"/>
    <s v="Fixed Single Family Units"/>
    <n v="1210"/>
    <s v="Town Melbourne Beach                   Brevard County"/>
    <s v="Town Melbourne Beach"/>
    <m/>
    <m/>
    <m/>
    <n v="0"/>
    <n v="1"/>
    <n v="1.07169844382543"/>
    <n v="0.15759396087578001"/>
    <n v="430.21885486072802"/>
    <m/>
    <n v="-1"/>
    <n v="-1"/>
    <n v="-1"/>
    <n v="-1"/>
    <n v="0"/>
    <m/>
    <m/>
    <s v="Central IRL A"/>
    <n v="-1"/>
    <m/>
    <m/>
    <n v="608"/>
    <x v="1"/>
    <s v="Basin 9 Oak Street Pedway"/>
    <x v="0"/>
    <m/>
    <n v="101.033191211464"/>
    <n v="0.34892040130000002"/>
  </r>
  <r>
    <n v="210000"/>
    <n v="840000"/>
    <n v="840000"/>
    <x v="0"/>
    <x v="0"/>
    <s v="IR12-21"/>
    <s v="62-304.520 (7), F.A.C."/>
    <n v="0.56000000000000005"/>
    <n v="0.48"/>
    <s v="Town Melbourne Beach"/>
    <n v="8.4181970575430004E-2"/>
    <n v="3704.1442900705501"/>
    <n v="9.2254524789723291"/>
    <n v="1.35654862678189"/>
    <n v="0.77661676912991995"/>
    <n v="0.1141969365839"/>
    <n v="311.822165633884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7661676912991995"/>
    <n v="0.1141969365839"/>
    <n v="669.19176074197105"/>
    <m/>
    <n v="-1"/>
    <n v="-1"/>
    <n v="-1"/>
    <n v="-1"/>
    <n v="0"/>
    <m/>
    <m/>
    <s v="Central IRL A"/>
    <n v="-1"/>
    <m/>
    <m/>
    <n v="608"/>
    <x v="1"/>
    <s v="Basin 9 Oak Street Pedway"/>
    <x v="0"/>
    <m/>
    <n v="113.643840929083"/>
    <n v="0.54273459909999999"/>
  </r>
  <r>
    <n v="210000"/>
    <n v="840000"/>
    <n v="840000"/>
    <x v="0"/>
    <x v="0"/>
    <s v="IR12-21"/>
    <s v="62-304.520 (7), F.A.C."/>
    <n v="0.56000000000000005"/>
    <n v="0.48"/>
    <s v="Town Melbourne Beach"/>
    <n v="0.17946060386195001"/>
    <n v="3704.1442900705501"/>
    <n v="9.2254524789723291"/>
    <n v="1.35654862678189"/>
    <n v="1.6556052727761501"/>
    <n v="0.24344703573038001"/>
    <n v="664.747971087878"/>
    <n v="1210"/>
    <s v="Fixed Single Family Units"/>
    <n v="1210"/>
    <s v="Town Melbourne Beach                   Brevard County"/>
    <s v="Town Melbourne Beach"/>
    <m/>
    <m/>
    <m/>
    <n v="0"/>
    <n v="1"/>
    <n v="1.6556052727761501"/>
    <n v="0.24344703573038001"/>
    <n v="664.747971087878"/>
    <m/>
    <n v="-1"/>
    <n v="-1"/>
    <n v="-1"/>
    <n v="-1"/>
    <n v="0"/>
    <m/>
    <m/>
    <s v="Central IRL A"/>
    <n v="-1"/>
    <m/>
    <m/>
    <n v="608"/>
    <x v="1"/>
    <s v="Basin 9 Oak Street Pedway"/>
    <x v="0"/>
    <m/>
    <n v="112.190137471049"/>
    <n v="0.53913055239999996"/>
  </r>
  <r>
    <n v="210000"/>
    <n v="840000"/>
    <n v="840000"/>
    <x v="0"/>
    <x v="0"/>
    <s v="IR12-21"/>
    <s v="62-304.520 (7), F.A.C."/>
    <n v="0.56000000000000005"/>
    <n v="0.48"/>
    <s v="Town Melbourne Beach"/>
    <n v="6.9728429027820005E-2"/>
    <n v="3704.1442900705501"/>
    <n v="9.2254524789723291"/>
    <n v="1.35654862678189"/>
    <n v="0.64327630842954997"/>
    <n v="9.4590004645350001E-2"/>
    <n v="258.28416223899302"/>
    <n v="1210"/>
    <s v="Fixed Single Family Units"/>
    <n v="1210"/>
    <s v="Town Melbourne Beach                   Brevard County"/>
    <s v="Town Melbourne Beach"/>
    <m/>
    <m/>
    <m/>
    <n v="0"/>
    <n v="1"/>
    <n v="0.64327630842954997"/>
    <n v="9.4590004645350001E-2"/>
    <n v="258.28416223899302"/>
    <m/>
    <n v="-1"/>
    <n v="-1"/>
    <n v="-1"/>
    <n v="-1"/>
    <n v="0"/>
    <m/>
    <m/>
    <s v="Central IRL A"/>
    <n v="-1"/>
    <m/>
    <m/>
    <n v="608"/>
    <x v="1"/>
    <s v="Basin 9 Oak Street Pedway"/>
    <x v="0"/>
    <m/>
    <n v="68.158085591877906"/>
    <n v="0.20947620619999999"/>
  </r>
  <r>
    <n v="210000"/>
    <n v="840000"/>
    <n v="840000"/>
    <x v="0"/>
    <x v="0"/>
    <s v="IR12-21"/>
    <s v="62-304.520 (7), F.A.C."/>
    <n v="0.56000000000000005"/>
    <n v="0.48"/>
    <s v="Town Melbourne Beach"/>
    <n v="0.32072003444892"/>
    <n v="3680.5553968307599"/>
    <n v="9.1703297607685297"/>
    <n v="1.34856650458098"/>
    <n v="2.9411084767816398"/>
    <n v="0.43251229580586997"/>
    <n v="1180.42785366272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9411084767816398"/>
    <n v="0.43251229580586997"/>
    <n v="1216.91525578142"/>
    <m/>
    <n v="-1"/>
    <n v="-1"/>
    <n v="-1"/>
    <n v="-1"/>
    <n v="0"/>
    <m/>
    <m/>
    <s v="Central IRL A"/>
    <n v="-1"/>
    <m/>
    <m/>
    <n v="608"/>
    <x v="1"/>
    <s v="Basin 9 Oak Street Pedway"/>
    <x v="0"/>
    <m/>
    <n v="199.888409035564"/>
    <n v="0.98695478979999995"/>
  </r>
  <r>
    <n v="210000"/>
    <n v="840000"/>
    <n v="840000"/>
    <x v="0"/>
    <x v="0"/>
    <s v="IR12-21"/>
    <s v="62-304.520 (7), F.A.C."/>
    <n v="0.56000000000000005"/>
    <n v="0.48"/>
    <s v="Town Melbourne Beach"/>
    <n v="2.1414941129000001E-4"/>
    <n v="3680.5553968307599"/>
    <n v="9.1703297607685297"/>
    <n v="1.34856650458098"/>
    <n v="1.9638207196E-3"/>
    <n v="2.8879472303999998E-4"/>
    <n v="0.78818877145152999"/>
    <n v="1210"/>
    <s v="Fixed Single Family Units"/>
    <n v="1210"/>
    <s v="Town Melbourne Beach                   Brevard County"/>
    <s v="Town Melbourne Beach"/>
    <m/>
    <m/>
    <m/>
    <n v="0"/>
    <n v="1"/>
    <n v="1.9638207196E-3"/>
    <n v="2.8879472303999998E-4"/>
    <n v="0.78818877145227995"/>
    <m/>
    <n v="-1"/>
    <n v="-1"/>
    <n v="-1"/>
    <n v="-1"/>
    <n v="0"/>
    <m/>
    <m/>
    <s v="Central IRL A"/>
    <n v="-1"/>
    <m/>
    <m/>
    <n v="608"/>
    <x v="1"/>
    <s v="Basin 9 Oak Street Pedway"/>
    <x v="0"/>
    <m/>
    <n v="20.343439345369699"/>
    <n v="6.3924469999999999E-4"/>
  </r>
  <r>
    <n v="210000"/>
    <n v="840000"/>
    <n v="840000"/>
    <x v="0"/>
    <x v="0"/>
    <s v="IR12-21"/>
    <s v="62-304.520 (7), F.A.C."/>
    <n v="0.56000000000000005"/>
    <n v="0.48"/>
    <s v="Town Melbourne Beach"/>
    <n v="8.1759922213979999E-2"/>
    <n v="3680.5553968307599"/>
    <n v="9.1703297607685297"/>
    <n v="1.34856650458098"/>
    <n v="0.74976544791697997"/>
    <n v="0.11025869251492"/>
    <n v="300.92192294912701"/>
    <n v="1210"/>
    <s v="Fixed Single Family Units"/>
    <n v="1210"/>
    <s v="Town Melbourne Beach                   Brevard County"/>
    <s v="Town Melbourne Beach"/>
    <m/>
    <m/>
    <m/>
    <n v="0"/>
    <n v="1"/>
    <n v="0.74976544791697997"/>
    <n v="0.11025869251492"/>
    <n v="300.92192294912599"/>
    <m/>
    <n v="-1"/>
    <n v="-1"/>
    <n v="-1"/>
    <n v="-1"/>
    <n v="0"/>
    <m/>
    <m/>
    <s v="Central IRL A"/>
    <n v="-1"/>
    <m/>
    <m/>
    <n v="608"/>
    <x v="1"/>
    <s v="Basin 9 Oak Street Pedway"/>
    <x v="0"/>
    <m/>
    <n v="87.785401689953602"/>
    <n v="0.2440567096"/>
  </r>
  <r>
    <n v="210000"/>
    <n v="840000"/>
    <n v="840000"/>
    <x v="0"/>
    <x v="0"/>
    <s v="IR12-21"/>
    <s v="62-304.520 (7), F.A.C."/>
    <n v="0.56000000000000005"/>
    <n v="0.48"/>
    <s v="Town Melbourne Beach"/>
    <n v="2.7294949153E-4"/>
    <n v="3680.5553968307599"/>
    <n v="9.1703297607685297"/>
    <n v="1.34856650458098"/>
    <n v="2.5030368454000002E-3"/>
    <n v="3.6809054171999997E-4"/>
    <n v="1.00460572412767"/>
    <n v="1210"/>
    <s v="Fixed Single Family Units"/>
    <n v="1210"/>
    <s v="Town Melbourne Beach                   Brevard County"/>
    <s v="Town Melbourne Beach"/>
    <m/>
    <m/>
    <m/>
    <n v="0"/>
    <n v="1"/>
    <n v="2.5030368454000002E-3"/>
    <n v="3.6809054171999997E-4"/>
    <n v="1.0046057241287301"/>
    <m/>
    <n v="-1"/>
    <n v="-1"/>
    <n v="-1"/>
    <n v="-1"/>
    <n v="0"/>
    <m/>
    <m/>
    <s v="Central IRL A"/>
    <n v="-1"/>
    <m/>
    <m/>
    <n v="608"/>
    <x v="1"/>
    <s v="Basin 9 Oak Street Pedway"/>
    <x v="0"/>
    <m/>
    <n v="23.643618841264999"/>
    <n v="8.1476539999999998E-4"/>
  </r>
  <r>
    <n v="210000"/>
    <n v="840000"/>
    <n v="840000"/>
    <x v="0"/>
    <x v="0"/>
    <s v="IR12-21"/>
    <s v="62-304.520 (7), F.A.C."/>
    <n v="0.56000000000000005"/>
    <n v="0.48"/>
    <s v="Town Melbourne Beach"/>
    <n v="1.0276313334319999E-2"/>
    <n v="3680.5553968307599"/>
    <n v="9.1703297607685297"/>
    <n v="1.34856650458098"/>
    <n v="9.4237182000730002E-2"/>
    <n v="1.3858291953240001E-2"/>
    <n v="37.822540502170099"/>
    <n v="1210"/>
    <s v="Fixed Single Family Units"/>
    <n v="1210"/>
    <s v="Town Melbourne Beach                   Brevard County"/>
    <s v="Town Melbourne Beach"/>
    <m/>
    <m/>
    <m/>
    <n v="0"/>
    <n v="1"/>
    <n v="9.4237182000730002E-2"/>
    <n v="1.3858291953240001E-2"/>
    <n v="37.822540502170099"/>
    <m/>
    <n v="-1"/>
    <n v="-1"/>
    <n v="-1"/>
    <n v="-1"/>
    <n v="0"/>
    <m/>
    <m/>
    <s v="Central IRL A"/>
    <n v="-1"/>
    <m/>
    <m/>
    <n v="608"/>
    <x v="1"/>
    <s v="Basin 9 Oak Street Pedway"/>
    <x v="0"/>
    <m/>
    <n v="49.2603479612808"/>
    <n v="3.0675215299999999E-2"/>
  </r>
  <r>
    <n v="210000"/>
    <n v="840000"/>
    <n v="840000"/>
    <x v="0"/>
    <x v="0"/>
    <s v="IR12-21"/>
    <s v="62-304.520 (7), F.A.C."/>
    <n v="0.56000000000000005"/>
    <n v="0.48"/>
    <s v="Town Melbourne Beach"/>
    <n v="0.19456895859135001"/>
    <n v="3680.5553968307599"/>
    <n v="9.1703297607685297"/>
    <n v="1.34856650458098"/>
    <n v="1.7842615114920799"/>
    <n v="0.26238918038751002"/>
    <n v="716.12183059916697"/>
    <n v="1210"/>
    <s v="Fixed Single Family Units"/>
    <n v="1210"/>
    <s v="Town Melbourne Beach                   Brevard County"/>
    <s v="Town Melbourne Beach"/>
    <m/>
    <m/>
    <m/>
    <n v="0"/>
    <n v="1"/>
    <n v="1.7842615114920799"/>
    <n v="0.26238918038751002"/>
    <n v="716.12183059916697"/>
    <m/>
    <n v="-1"/>
    <n v="-1"/>
    <n v="-1"/>
    <n v="-1"/>
    <n v="0"/>
    <m/>
    <m/>
    <s v="Central IRL A"/>
    <n v="-1"/>
    <m/>
    <m/>
    <n v="608"/>
    <x v="1"/>
    <s v="Basin 9 Oak Street Pedway"/>
    <x v="0"/>
    <m/>
    <n v="114.254885245799"/>
    <n v="0.5807962941"/>
  </r>
  <r>
    <n v="210000"/>
    <n v="840000"/>
    <n v="840000"/>
    <x v="0"/>
    <x v="0"/>
    <s v="IR12-21"/>
    <s v="62-304.520 (7), F.A.C."/>
    <n v="0.56000000000000005"/>
    <n v="0.48"/>
    <s v="Town Melbourne Beach"/>
    <n v="3.1093117510000001E-4"/>
    <n v="3679.3310163907099"/>
    <n v="9.1675109106916892"/>
    <n v="1.3481598499176199"/>
    <n v="2.85046494022E-3"/>
    <n v="4.1918492636000001E-4"/>
    <n v="1.1440187165155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85046494022E-3"/>
    <n v="4.1918492636000001E-4"/>
    <n v="1.14401871651581"/>
    <m/>
    <n v="-1"/>
    <n v="-1"/>
    <n v="-1"/>
    <n v="-1"/>
    <n v="0"/>
    <m/>
    <m/>
    <s v="Central IRL A"/>
    <n v="-1"/>
    <m/>
    <m/>
    <n v="608"/>
    <x v="1"/>
    <s v="Basin 9 Oak Street Pedway"/>
    <x v="0"/>
    <m/>
    <n v="18.2828926049615"/>
    <n v="9.2783350000000004E-4"/>
  </r>
  <r>
    <n v="210000"/>
    <n v="840000"/>
    <n v="840000"/>
    <x v="0"/>
    <x v="0"/>
    <s v="IR12-21"/>
    <s v="62-304.520 (7), F.A.C."/>
    <n v="0.56000000000000005"/>
    <n v="0.48"/>
    <s v="Town Melbourne Beach"/>
    <n v="2.910097564321E-2"/>
    <n v="3679.3310163907099"/>
    <n v="9.1675109106916892"/>
    <n v="1.3481598499176199"/>
    <n v="0.26678351172095999"/>
    <n v="3.9232766955610003E-2"/>
    <n v="107.072122291319"/>
    <n v="1210"/>
    <s v="Fixed Single Family Units"/>
    <n v="1210"/>
    <s v="Town Melbourne Beach                   Brevard County"/>
    <s v="Town Melbourne Beach"/>
    <m/>
    <m/>
    <m/>
    <n v="0"/>
    <n v="1"/>
    <n v="0.26678351172095999"/>
    <n v="3.9232766955610003E-2"/>
    <n v="120.564378660225"/>
    <m/>
    <n v="-1"/>
    <n v="-1"/>
    <n v="-1"/>
    <n v="-1"/>
    <n v="0"/>
    <m/>
    <m/>
    <s v="Central IRL A"/>
    <n v="-1"/>
    <m/>
    <m/>
    <n v="608"/>
    <x v="1"/>
    <s v="Basin 9 Oak Street Pedway"/>
    <x v="0"/>
    <m/>
    <n v="70.800602856725106"/>
    <n v="9.7781329E-2"/>
  </r>
  <r>
    <n v="210000"/>
    <n v="840000"/>
    <n v="840000"/>
    <x v="0"/>
    <x v="0"/>
    <s v="IR12-21"/>
    <s v="62-304.520 (7), F.A.C."/>
    <n v="0.56000000000000005"/>
    <n v="0.48"/>
    <s v="Town Melbourne Beach"/>
    <n v="0.22647838642029999"/>
    <n v="3679.3310163907099"/>
    <n v="9.1675109106916892"/>
    <n v="1.3481598499176199"/>
    <n v="2.076243078544"/>
    <n v="0.30532906744597998"/>
    <n v="833.288951698353"/>
    <n v="1210"/>
    <s v="Fixed Single Family Units"/>
    <n v="1210"/>
    <s v="Town Melbourne Beach                   Brevard County"/>
    <s v="Town Melbourne Beach"/>
    <m/>
    <m/>
    <m/>
    <n v="0"/>
    <n v="1"/>
    <n v="2.076243078544"/>
    <n v="0.30532906744597998"/>
    <n v="921.22095181116697"/>
    <m/>
    <n v="-1"/>
    <n v="-1"/>
    <n v="-1"/>
    <n v="-1"/>
    <n v="0"/>
    <m/>
    <m/>
    <s v="Central IRL A"/>
    <n v="-1"/>
    <m/>
    <m/>
    <n v="608"/>
    <x v="1"/>
    <s v="Basin 9 Oak Street Pedway"/>
    <x v="0"/>
    <m/>
    <n v="121.40552965955401"/>
    <n v="0.74713783600000006"/>
  </r>
  <r>
    <n v="210000"/>
    <n v="840000"/>
    <n v="840000"/>
    <x v="0"/>
    <x v="0"/>
    <s v="IR12-21"/>
    <s v="62-304.520 (7), F.A.C."/>
    <n v="0.56000000000000005"/>
    <n v="0.48"/>
    <s v="Town Melbourne Beach"/>
    <n v="0.14981529341354999"/>
    <n v="3679.3310163907099"/>
    <n v="9.1675109106916892"/>
    <n v="1.3481598499176199"/>
    <n v="1.3734333369572"/>
    <n v="0.20197496348377"/>
    <n v="551.22005578615301"/>
    <n v="1210"/>
    <s v="Fixed Single Family Units"/>
    <n v="1210"/>
    <s v="Town Melbourne Beach                   Brevard County"/>
    <s v="Town Melbourne Beach"/>
    <m/>
    <m/>
    <m/>
    <n v="0"/>
    <n v="1"/>
    <n v="1.3734333369572"/>
    <n v="0.20197496348377"/>
    <n v="581.08455366518001"/>
    <m/>
    <n v="-1"/>
    <n v="-1"/>
    <n v="-1"/>
    <n v="-1"/>
    <n v="0"/>
    <m/>
    <m/>
    <s v="Central IRL A"/>
    <n v="-1"/>
    <m/>
    <m/>
    <n v="608"/>
    <x v="1"/>
    <s v="Basin 9 Oak Street Pedway"/>
    <x v="0"/>
    <m/>
    <n v="103.34795987754001"/>
    <n v="0.47127701030000002"/>
  </r>
  <r>
    <n v="210000"/>
    <n v="840000"/>
    <n v="840000"/>
    <x v="0"/>
    <x v="0"/>
    <s v="IR12-21"/>
    <s v="62-304.520 (7), F.A.C."/>
    <n v="0.56000000000000005"/>
    <n v="0.48"/>
    <s v="Town Melbourne Beach"/>
    <n v="7.910198462378E-2"/>
    <n v="3679.3310163907099"/>
    <n v="9.1675109106916892"/>
    <n v="1.3481598499176199"/>
    <n v="0.72516830709593005"/>
    <n v="0.10664211971859"/>
    <n v="291.04238548436001"/>
    <n v="1210"/>
    <s v="Fixed Single Family Units"/>
    <n v="1210"/>
    <s v="Town Melbourne Beach                   Brevard County"/>
    <s v="Town Melbourne Beach"/>
    <m/>
    <m/>
    <m/>
    <n v="0"/>
    <n v="1"/>
    <n v="0.72516830709593005"/>
    <n v="0.10664211971859"/>
    <n v="291.04238548436098"/>
    <m/>
    <n v="-1"/>
    <n v="-1"/>
    <n v="-1"/>
    <n v="-1"/>
    <n v="0"/>
    <m/>
    <m/>
    <s v="Central IRL A"/>
    <n v="-1"/>
    <m/>
    <m/>
    <n v="608"/>
    <x v="1"/>
    <s v="Basin 9 Oak Street Pedway"/>
    <x v="0"/>
    <m/>
    <n v="73.705349365135802"/>
    <n v="0.2360441083"/>
  </r>
  <r>
    <n v="210000"/>
    <n v="840000"/>
    <n v="840000"/>
    <x v="0"/>
    <x v="0"/>
    <s v="IR12-21"/>
    <s v="62-304.520 (7), F.A.C."/>
    <n v="0.56000000000000005"/>
    <n v="0.48"/>
    <s v="Town Melbourne Beach"/>
    <n v="9.7273103639529998E-2"/>
    <n v="3679.3310163907099"/>
    <n v="9.1675109106916892"/>
    <n v="1.3481598499176199"/>
    <n v="0.89175223893227995"/>
    <n v="0.13113969280369001"/>
    <n v="357.89994728152902"/>
    <n v="1210"/>
    <s v="Fixed Single Family Units"/>
    <n v="1210"/>
    <s v="Town Melbourne Beach                   Brevard County"/>
    <s v="Town Melbourne Beach"/>
    <m/>
    <m/>
    <m/>
    <n v="0"/>
    <n v="1"/>
    <n v="0.89175223893227995"/>
    <n v="0.13113969280369001"/>
    <n v="357.89994728153101"/>
    <m/>
    <n v="-1"/>
    <n v="-1"/>
    <n v="-1"/>
    <n v="-1"/>
    <n v="0"/>
    <m/>
    <m/>
    <s v="Central IRL A"/>
    <n v="-1"/>
    <m/>
    <m/>
    <n v="608"/>
    <x v="1"/>
    <s v="Basin 9 Oak Street Pedway"/>
    <x v="0"/>
    <m/>
    <n v="83.032063996226199"/>
    <n v="0.2902675971"/>
  </r>
  <r>
    <n v="210000"/>
    <n v="840000"/>
    <n v="840000"/>
    <x v="0"/>
    <x v="0"/>
    <s v="IR12-21"/>
    <s v="62-304.520 (7), F.A.C."/>
    <n v="0.56000000000000005"/>
    <n v="0.48"/>
    <s v="Town Melbourne Beach"/>
    <n v="8.8961716796900001E-3"/>
    <n v="3674.4298317204998"/>
    <n v="9.1560573693021006"/>
    <n v="1.3465012888880701"/>
    <n v="8.1453858266479995E-2"/>
    <n v="1.1978706632880001E-2"/>
    <n v="32.688358607993102"/>
    <n v="1210"/>
    <s v="Fixed Single Family Units"/>
    <n v="1210"/>
    <s v="Town Melbourne Beach                   Brevard County"/>
    <s v="Town Melbourne Beach"/>
    <m/>
    <m/>
    <m/>
    <n v="0"/>
    <n v="1"/>
    <n v="8.1453858266479995E-2"/>
    <n v="1.1978706632880001E-2"/>
    <n v="32.688358607991297"/>
    <m/>
    <n v="-1"/>
    <n v="-1"/>
    <n v="-1"/>
    <n v="-1"/>
    <n v="0"/>
    <m/>
    <m/>
    <s v="Central IRL A"/>
    <n v="-1"/>
    <m/>
    <m/>
    <n v="608"/>
    <x v="1"/>
    <s v="Basin 9 Oak Street Pedway"/>
    <x v="0"/>
    <m/>
    <n v="42.671579302408702"/>
    <n v="2.6511239700000001E-2"/>
  </r>
  <r>
    <n v="210000"/>
    <n v="840000"/>
    <n v="840000"/>
    <x v="0"/>
    <x v="0"/>
    <s v="IR12-21"/>
    <s v="62-304.520 (7), F.A.C."/>
    <n v="0.56000000000000005"/>
    <n v="0.48"/>
    <s v="Town Melbourne Beach"/>
    <n v="0.13824017246101999"/>
    <n v="3674.4298317204998"/>
    <n v="9.1560573693021006"/>
    <n v="1.3465012888880701"/>
    <n v="1.2657349497953301"/>
    <n v="0.18614057039487"/>
    <n v="507.95381363296599"/>
    <n v="1210"/>
    <s v="Fixed Single Family Units"/>
    <n v="1210"/>
    <s v="Town Melbourne Beach                   Brevard County"/>
    <s v="Town Melbourne Beach"/>
    <m/>
    <m/>
    <m/>
    <n v="0"/>
    <n v="1"/>
    <n v="1.2657349497953301"/>
    <n v="0.18614057039487"/>
    <n v="507.95381363296599"/>
    <m/>
    <n v="-1"/>
    <n v="-1"/>
    <n v="-1"/>
    <n v="-1"/>
    <n v="0"/>
    <m/>
    <m/>
    <s v="Central IRL A"/>
    <n v="-1"/>
    <m/>
    <m/>
    <n v="608"/>
    <x v="1"/>
    <s v="Basin 9 Oak Street Pedway"/>
    <x v="0"/>
    <m/>
    <n v="96.072708443135497"/>
    <n v="0.41196578560000002"/>
  </r>
  <r>
    <n v="210000"/>
    <n v="840000"/>
    <n v="840000"/>
    <x v="0"/>
    <x v="0"/>
    <s v="IR12-21"/>
    <s v="62-304.520 (7), F.A.C."/>
    <n v="0.56000000000000005"/>
    <n v="0.48"/>
    <s v="Town Melbourne Beach"/>
    <n v="0.10087455623111"/>
    <n v="3674.4298317204998"/>
    <n v="9.1560573693021006"/>
    <n v="1.3465012888880701"/>
    <n v="0.92361322395500001"/>
    <n v="0.13582771998120999"/>
    <n v="370.65647867718701"/>
    <n v="1210"/>
    <s v="Fixed Single Family Units"/>
    <n v="1210"/>
    <s v="Town Melbourne Beach                   Brevard County"/>
    <s v="Town Melbourne Beach"/>
    <m/>
    <m/>
    <m/>
    <n v="0"/>
    <n v="1"/>
    <n v="0.92361322395500001"/>
    <n v="0.13582771998120999"/>
    <n v="370.65647867718701"/>
    <m/>
    <n v="-1"/>
    <n v="-1"/>
    <n v="-1"/>
    <n v="-1"/>
    <n v="0"/>
    <m/>
    <m/>
    <s v="Central IRL A"/>
    <n v="-1"/>
    <m/>
    <m/>
    <n v="608"/>
    <x v="1"/>
    <s v="Basin 9 Oak Street Pedway"/>
    <x v="0"/>
    <m/>
    <n v="80.831466485134499"/>
    <n v="0.30061352689999998"/>
  </r>
  <r>
    <n v="210000"/>
    <n v="840000"/>
    <n v="840000"/>
    <x v="0"/>
    <x v="0"/>
    <s v="IR12-21"/>
    <s v="62-304.520 (7), F.A.C."/>
    <n v="0.56000000000000005"/>
    <n v="0.48"/>
    <s v="Town Melbourne Beach"/>
    <n v="1.1099135007459999E-2"/>
    <n v="3674.4298317204998"/>
    <n v="9.1560573693021006"/>
    <n v="1.3465012888880701"/>
    <n v="0.10162431687795"/>
    <n v="1.4944999593089999E-2"/>
    <n v="40.782992777711698"/>
    <n v="1210"/>
    <s v="Fixed Single Family Units"/>
    <n v="1210"/>
    <s v="Town Melbourne Beach                   Brevard County"/>
    <s v="Town Melbourne Beach"/>
    <m/>
    <m/>
    <m/>
    <n v="0"/>
    <n v="1"/>
    <n v="0.10162431687795"/>
    <n v="1.4944999593089999E-2"/>
    <n v="40.782992777712103"/>
    <m/>
    <n v="-1"/>
    <n v="-1"/>
    <n v="-1"/>
    <n v="-1"/>
    <n v="0"/>
    <m/>
    <m/>
    <s v="Central IRL A"/>
    <n v="-1"/>
    <m/>
    <m/>
    <n v="608"/>
    <x v="1"/>
    <s v="Basin 9 Oak Street Pedway"/>
    <x v="0"/>
    <m/>
    <n v="63.973685939481101"/>
    <n v="3.3076230999999998E-2"/>
  </r>
  <r>
    <n v="210000"/>
    <n v="840000"/>
    <n v="840000"/>
    <x v="0"/>
    <x v="0"/>
    <s v="IR12-21"/>
    <s v="62-304.520 (7), F.A.C."/>
    <n v="0.56000000000000005"/>
    <n v="0.48"/>
    <s v="Town Melbourne Beach"/>
    <n v="0.15908496630291999"/>
    <n v="3674.4298317204998"/>
    <n v="9.1560573693021006"/>
    <n v="1.3465012888880701"/>
    <n v="1.4565910780631"/>
    <n v="0.21420811216960001"/>
    <n v="584.54654596172998"/>
    <n v="1210"/>
    <s v="Fixed Single Family Units"/>
    <n v="1210"/>
    <s v="Town Melbourne Beach                   Brevard County"/>
    <s v="Town Melbourne Beach"/>
    <m/>
    <m/>
    <m/>
    <n v="0"/>
    <n v="1"/>
    <n v="1.4565910780631"/>
    <n v="0.21420811216960001"/>
    <n v="584.54654596172998"/>
    <m/>
    <n v="-1"/>
    <n v="-1"/>
    <n v="-1"/>
    <n v="-1"/>
    <n v="0"/>
    <m/>
    <m/>
    <s v="Central IRL A"/>
    <n v="-1"/>
    <m/>
    <m/>
    <n v="608"/>
    <x v="1"/>
    <s v="Basin 9 Oak Street Pedway"/>
    <x v="0"/>
    <m/>
    <n v="103.0612933198"/>
    <n v="0.47408478990000003"/>
  </r>
  <r>
    <n v="210000"/>
    <n v="840000"/>
    <n v="840000"/>
    <x v="0"/>
    <x v="0"/>
    <s v="IR12-21"/>
    <s v="62-304.520 (7), F.A.C."/>
    <n v="0.56000000000000005"/>
    <n v="0.48"/>
    <s v="Town Melbourne Beach"/>
    <n v="0.1475033394968"/>
    <n v="3674.4298317204998"/>
    <n v="9.1560573693021006"/>
    <n v="1.3465012888880701"/>
    <n v="1.3505490385964101"/>
    <n v="0.19861343674774001"/>
    <n v="541.990670925465"/>
    <n v="1210"/>
    <s v="Fixed Single Family Units"/>
    <n v="1210"/>
    <s v="Town Melbourne Beach                   Brevard County"/>
    <s v="Town Melbourne Beach"/>
    <m/>
    <m/>
    <m/>
    <n v="0"/>
    <n v="1"/>
    <n v="1.3505490385964101"/>
    <n v="0.19861343674774001"/>
    <n v="541.990670925465"/>
    <m/>
    <n v="-1"/>
    <n v="-1"/>
    <n v="-1"/>
    <n v="-1"/>
    <n v="0"/>
    <m/>
    <m/>
    <s v="Central IRL A"/>
    <n v="-1"/>
    <m/>
    <m/>
    <n v="608"/>
    <x v="1"/>
    <s v="Basin 9 Oak Street Pedway"/>
    <x v="0"/>
    <m/>
    <n v="99.623564926631005"/>
    <n v="0.4395706982"/>
  </r>
  <r>
    <n v="210000"/>
    <n v="840000"/>
    <n v="840000"/>
    <x v="0"/>
    <x v="0"/>
    <s v="IR12-21"/>
    <s v="62-304.520 (7), F.A.C."/>
    <n v="0.56000000000000005"/>
    <n v="0.48"/>
    <s v="Town Melbourne Beach"/>
    <n v="5.2065112695989998E-2"/>
    <n v="3674.4298317204998"/>
    <n v="9.1560573693021006"/>
    <n v="1.3465012888880701"/>
    <n v="0.47671115878373999"/>
    <n v="7.0105741351260006E-2"/>
    <n v="191.309603282068"/>
    <n v="1210"/>
    <s v="Fixed Single Family Units"/>
    <n v="1210"/>
    <s v="Town Melbourne Beach                   Brevard County"/>
    <s v="Town Melbourne Beach"/>
    <m/>
    <m/>
    <m/>
    <n v="0"/>
    <n v="1"/>
    <n v="0.47671115878373999"/>
    <n v="7.0105741351260006E-2"/>
    <n v="191.309603282068"/>
    <m/>
    <n v="-1"/>
    <n v="-1"/>
    <n v="-1"/>
    <n v="-1"/>
    <n v="0"/>
    <m/>
    <m/>
    <s v="Central IRL A"/>
    <n v="-1"/>
    <m/>
    <m/>
    <n v="608"/>
    <x v="1"/>
    <s v="Basin 9 Oak Street Pedway"/>
    <x v="0"/>
    <m/>
    <n v="73.144117282832099"/>
    <n v="0.15515782910000001"/>
  </r>
  <r>
    <n v="210000"/>
    <n v="840000"/>
    <n v="840000"/>
    <x v="0"/>
    <x v="0"/>
    <s v="IR12-21"/>
    <s v="62-304.520 (7), F.A.C."/>
    <n v="0.56000000000000005"/>
    <n v="0.48"/>
    <s v="Town Melbourne Beach"/>
    <n v="5.59200217E-6"/>
    <n v="3705.5512839247299"/>
    <n v="10.052043608439901"/>
    <n v="1.75892833720077"/>
    <n v="5.621104967E-5"/>
    <n v="9.8359310785009992E-6"/>
    <n v="2.0721450820750002E-2"/>
    <n v="1300"/>
    <s v="Residential, High Density"/>
    <n v="1300"/>
    <s v="Town Melbourne Beach                   Brevard County"/>
    <s v="Town Melbourne Beach"/>
    <m/>
    <m/>
    <m/>
    <n v="0"/>
    <n v="1"/>
    <n v="5.621104967E-5"/>
    <n v="9.8359310785009992E-6"/>
    <n v="1155.1832829125301"/>
    <m/>
    <n v="-1"/>
    <n v="-1"/>
    <n v="-1"/>
    <n v="-1"/>
    <n v="0"/>
    <m/>
    <m/>
    <s v="Central IRL A"/>
    <n v="-1"/>
    <m/>
    <m/>
    <n v="608"/>
    <x v="1"/>
    <s v="Basin 9 Oak Street Pedway"/>
    <x v="0"/>
    <m/>
    <n v="0.99310285491557004"/>
    <n v="0.93688830729999995"/>
  </r>
  <r>
    <n v="210000"/>
    <n v="840000"/>
    <n v="840000"/>
    <x v="0"/>
    <x v="0"/>
    <s v="IR12-21"/>
    <s v="62-304.520 (7), F.A.C."/>
    <n v="0.56000000000000005"/>
    <n v="0.48"/>
    <s v="Town Melbourne Beach"/>
    <n v="1.7582949214400002E-2"/>
    <n v="3705.5512839247299"/>
    <n v="10.052043608439901"/>
    <n v="1.75892833720077"/>
    <n v="0.17674457226814999"/>
    <n v="3.0927147624770002E-2"/>
    <n v="65.154520036610705"/>
    <n v="1210"/>
    <s v="Fixed Single Family Units"/>
    <n v="1210"/>
    <s v="Town Melbourne Beach                   Brevard County"/>
    <s v="Town Melbourne Beach"/>
    <m/>
    <m/>
    <m/>
    <n v="0"/>
    <n v="1"/>
    <n v="0.17674457226814999"/>
    <n v="3.0927147624770002E-2"/>
    <n v="587.34389484937697"/>
    <m/>
    <n v="-1"/>
    <n v="-1"/>
    <n v="-1"/>
    <n v="-1"/>
    <n v="0"/>
    <m/>
    <m/>
    <s v="Central IRL A"/>
    <n v="-1"/>
    <m/>
    <m/>
    <n v="608"/>
    <x v="1"/>
    <s v="Basin 9 Oak Street Pedway"/>
    <x v="0"/>
    <m/>
    <n v="54.744251850184"/>
    <n v="0.47635352380000001"/>
  </r>
  <r>
    <n v="210000"/>
    <n v="840000"/>
    <n v="840000"/>
    <x v="0"/>
    <x v="0"/>
    <s v="IR12-21"/>
    <s v="62-304.520 (7), F.A.C."/>
    <n v="0.56000000000000005"/>
    <n v="0.48"/>
    <s v="Town Melbourne Beach"/>
    <n v="9.0114715074069998E-2"/>
    <n v="3677.9359907479902"/>
    <n v="8.6314362274529994"/>
    <n v="1.2414235794883599"/>
    <n v="0.77781941631696006"/>
    <n v="0.11187053215183"/>
    <n v="331.436153866936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7781941631696006"/>
    <n v="0.11187053215183"/>
    <n v="650.17182478207098"/>
    <m/>
    <n v="-1"/>
    <n v="-1"/>
    <n v="-1"/>
    <n v="-1"/>
    <n v="0"/>
    <m/>
    <m/>
    <s v="Central IRL A"/>
    <n v="-1"/>
    <m/>
    <m/>
    <n v="608"/>
    <x v="1"/>
    <s v="Basin 9 Oak Street Pedway"/>
    <x v="0"/>
    <m/>
    <n v="81.041539093289899"/>
    <n v="0.52730886030000002"/>
  </r>
  <r>
    <n v="210000"/>
    <n v="840000"/>
    <n v="840000"/>
    <x v="0"/>
    <x v="0"/>
    <s v="IR12-21"/>
    <s v="62-304.520 (7), F.A.C."/>
    <n v="0.56000000000000005"/>
    <n v="0.48"/>
    <s v="Town Melbourne Beach"/>
    <n v="2.8322451810000001E-5"/>
    <n v="3677.9359907479902"/>
    <n v="8.6314362274529994"/>
    <n v="1.2414235794883599"/>
    <n v="2.4446343662000002E-4"/>
    <n v="3.5160159500000002E-5"/>
    <n v="0.10416816486558"/>
    <n v="1210"/>
    <s v="Fixed Single Family Units"/>
    <n v="1210"/>
    <s v="Town Melbourne Beach                   Brevard County"/>
    <s v="Town Melbourne Beach"/>
    <m/>
    <m/>
    <m/>
    <n v="0"/>
    <n v="1"/>
    <n v="2.4446343662000002E-4"/>
    <n v="3.5160159500000002E-5"/>
    <n v="0.104168164865"/>
    <m/>
    <n v="-1"/>
    <n v="-1"/>
    <n v="-1"/>
    <n v="-1"/>
    <n v="0"/>
    <m/>
    <m/>
    <s v="Central IRL A"/>
    <n v="-1"/>
    <m/>
    <m/>
    <n v="608"/>
    <x v="1"/>
    <s v="Basin 9 Oak Street Pedway"/>
    <x v="0"/>
    <m/>
    <n v="10.517399230158301"/>
    <n v="8.4483500000000005E-5"/>
  </r>
  <r>
    <n v="210000"/>
    <n v="840000"/>
    <n v="840000"/>
    <x v="0"/>
    <x v="0"/>
    <s v="IR12-21"/>
    <s v="62-304.520 (7), F.A.C."/>
    <n v="0.56000000000000005"/>
    <n v="0.48"/>
    <s v="Town Melbourne Beach"/>
    <n v="0.21937778407597"/>
    <n v="3677.9359907479902"/>
    <n v="8.6314362274529994"/>
    <n v="1.2414235794883599"/>
    <n v="1.8935453529717099"/>
    <n v="0.27234075396780999"/>
    <n v="806.85744762356205"/>
    <n v="1210"/>
    <s v="Fixed Single Family Units"/>
    <n v="1210"/>
    <s v="Town Melbourne Beach                   Brevard County"/>
    <s v="Town Melbourne Beach"/>
    <m/>
    <m/>
    <m/>
    <n v="0"/>
    <n v="1"/>
    <n v="1.8935453529717099"/>
    <n v="0.27234075396780999"/>
    <n v="864.31300148119601"/>
    <m/>
    <n v="-1"/>
    <n v="-1"/>
    <n v="-1"/>
    <n v="-1"/>
    <n v="0"/>
    <m/>
    <m/>
    <s v="Central IRL A"/>
    <n v="-1"/>
    <m/>
    <m/>
    <n v="608"/>
    <x v="1"/>
    <s v="Basin 9 Oak Street Pedway"/>
    <x v="0"/>
    <m/>
    <n v="120.016402645648"/>
    <n v="0.70098378059999999"/>
  </r>
  <r>
    <n v="210000"/>
    <n v="840000"/>
    <n v="840000"/>
    <x v="0"/>
    <x v="0"/>
    <s v="IR12-21"/>
    <s v="62-304.520 (7), F.A.C."/>
    <n v="0.56000000000000005"/>
    <n v="0.48"/>
    <s v="Town Melbourne Beach"/>
    <n v="5.2900168553870003E-2"/>
    <n v="3741.4650604900398"/>
    <n v="10.744836763326701"/>
    <n v="2.0680200375856699"/>
    <n v="0.56840367586382001"/>
    <n v="0.10939860856106"/>
    <n v="197.924132338346"/>
    <n v="1300"/>
    <s v="Residential, High Density"/>
    <n v="1300"/>
    <s v="Town Melbourne Beach                   Brevard County"/>
    <s v="Town Melbourne Beach"/>
    <m/>
    <m/>
    <m/>
    <n v="0"/>
    <n v="1"/>
    <n v="0.56840367586382001"/>
    <n v="0.10939860856106"/>
    <n v="197.924132338346"/>
    <m/>
    <n v="-1"/>
    <n v="-1"/>
    <n v="-1"/>
    <n v="-1"/>
    <n v="0"/>
    <m/>
    <m/>
    <s v="Central IRL A"/>
    <n v="-1"/>
    <m/>
    <m/>
    <n v="608"/>
    <x v="1"/>
    <s v="Basin 9 Oak Street Pedway"/>
    <x v="0"/>
    <m/>
    <n v="162.77616565675501"/>
    <n v="0.16052241070000001"/>
  </r>
  <r>
    <n v="210000"/>
    <n v="840000"/>
    <n v="840000"/>
    <x v="0"/>
    <x v="0"/>
    <s v="IR12-21"/>
    <s v="62-304.520 (7), F.A.C."/>
    <n v="0.56000000000000005"/>
    <n v="0.48"/>
    <s v="FDOT District 5"/>
    <n v="2.5139714374319999E-2"/>
    <n v="3741.4650604900398"/>
    <n v="10.744836763326701"/>
    <n v="2.0680200375856699"/>
    <n v="0.27012212722878998"/>
    <n v="5.1989433065279998E-2"/>
    <n v="94.05936296224000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27012212722878998"/>
    <n v="5.1989433065279998E-2"/>
    <n v="113.276595831191"/>
    <m/>
    <n v="-1"/>
    <n v="-1"/>
    <n v="-1"/>
    <n v="-1"/>
    <n v="0"/>
    <m/>
    <m/>
    <s v="Central IRL A"/>
    <n v="-1"/>
    <m/>
    <m/>
    <n v="608"/>
    <x v="1"/>
    <s v="Basin 9 Oak Street Pedway"/>
    <x v="0"/>
    <m/>
    <n v="57.526182029126801"/>
    <n v="9.1870718399999995E-2"/>
  </r>
  <r>
    <n v="210000"/>
    <n v="840000"/>
    <n v="840000"/>
    <x v="0"/>
    <x v="0"/>
    <s v="IR12-21"/>
    <s v="62-304.520 (7), F.A.C."/>
    <n v="0.56000000000000005"/>
    <n v="0.48"/>
    <s v="Town Melbourne Beach"/>
    <n v="6.4093307775860003E-2"/>
    <n v="3741.4650604900398"/>
    <n v="10.744836763326701"/>
    <n v="2.0680200375856699"/>
    <n v="0.68867212967334002"/>
    <n v="0.13254624475563001"/>
    <n v="239.80287165463699"/>
    <n v="1300"/>
    <s v="Residential, High Density"/>
    <n v="1300"/>
    <s v="Town Melbourne Beach                   Brevard County"/>
    <s v="Town Melbourne Beach"/>
    <m/>
    <m/>
    <m/>
    <n v="0"/>
    <n v="1"/>
    <n v="0.68867212967334002"/>
    <n v="0.13254624475563001"/>
    <n v="239.802871654635"/>
    <m/>
    <n v="-1"/>
    <n v="-1"/>
    <n v="-1"/>
    <n v="-1"/>
    <n v="0"/>
    <m/>
    <m/>
    <s v="Central IRL A"/>
    <n v="-1"/>
    <m/>
    <m/>
    <n v="608"/>
    <x v="1"/>
    <s v="Basin 9 Oak Street Pedway"/>
    <x v="0"/>
    <m/>
    <n v="69.682649482063397"/>
    <n v="0.19448732490000001"/>
  </r>
  <r>
    <n v="210000"/>
    <n v="840000"/>
    <n v="840000"/>
    <x v="0"/>
    <x v="0"/>
    <s v="IR12-21"/>
    <s v="62-304.520 (7), F.A.C."/>
    <n v="0.56000000000000005"/>
    <n v="0.48"/>
    <s v="Town Melbourne Beach"/>
    <n v="0.47049397722198"/>
    <n v="3741.4650604900398"/>
    <n v="10.744836763326701"/>
    <n v="2.0680200375856699"/>
    <n v="5.0553809833785701"/>
    <n v="0.97299097245843003"/>
    <n v="1760.3367769470401"/>
    <n v="1300"/>
    <s v="Residential, High Density"/>
    <n v="1300"/>
    <s v="Town Melbourne Beach                   Brevard County"/>
    <s v="Town Melbourne Beach"/>
    <m/>
    <m/>
    <m/>
    <n v="0"/>
    <n v="1"/>
    <n v="5.0553809833785701"/>
    <n v="0.97299097245843003"/>
    <n v="1760.3367769470401"/>
    <m/>
    <n v="-1"/>
    <n v="-1"/>
    <n v="-1"/>
    <n v="-1"/>
    <n v="0"/>
    <m/>
    <m/>
    <s v="Central IRL A"/>
    <n v="-1"/>
    <m/>
    <m/>
    <n v="608"/>
    <x v="1"/>
    <s v="Basin 9 Oak Street Pedway"/>
    <x v="0"/>
    <m/>
    <n v="186.766178696818"/>
    <n v="1.4276859504999999"/>
  </r>
  <r>
    <n v="220000"/>
    <n v="850000"/>
    <n v="850000"/>
    <x v="0"/>
    <x v="0"/>
    <s v="IR12-21"/>
    <s v="62-304.520 (7), F.A.C."/>
    <n v="0.56000000000000005"/>
    <n v="0.48"/>
    <s v="Town Melbourne Beach"/>
    <n v="0.17346533975809"/>
    <n v="3703.63886041351"/>
    <n v="9.2242523244867805"/>
    <n v="1.3563741458293901"/>
    <n v="1.60008806348152"/>
    <n v="0.23528390204538999"/>
    <n v="642.452973262924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0008806348152"/>
    <n v="0.23528390204538999"/>
    <n v="1172.3222549513"/>
    <m/>
    <n v="-1"/>
    <n v="-1"/>
    <n v="-1"/>
    <n v="-1"/>
    <n v="0"/>
    <m/>
    <m/>
    <s v="Central IRL A"/>
    <n v="-1"/>
    <m/>
    <m/>
    <n v="608"/>
    <x v="1"/>
    <s v="Basin 9 Oak Street Pedway"/>
    <x v="0"/>
    <m/>
    <n v="156.354732874776"/>
    <n v="0.95078852790000001"/>
  </r>
  <r>
    <n v="220000"/>
    <n v="850000"/>
    <n v="850000"/>
    <x v="0"/>
    <x v="0"/>
    <s v="IR12-21"/>
    <s v="62-304.520 (7), F.A.C."/>
    <n v="0.56000000000000005"/>
    <n v="0.48"/>
    <s v="Town Melbourne Beach"/>
    <n v="6.249959241203E-2"/>
    <n v="3703.63886041351"/>
    <n v="9.2242523244867805"/>
    <n v="1.3563741458293901"/>
    <n v="0.57651201058616997"/>
    <n v="8.4772831272550003E-2"/>
    <n v="231.47591921721099"/>
    <n v="1210"/>
    <s v="Fixed Single Family Units"/>
    <n v="1210"/>
    <s v="Town Melbourne Beach                   Brevard County"/>
    <s v="Town Melbourne Beach"/>
    <m/>
    <m/>
    <m/>
    <n v="0"/>
    <n v="1"/>
    <n v="0.57651201058616997"/>
    <n v="8.4772831272550003E-2"/>
    <n v="231.47591921721099"/>
    <m/>
    <n v="-1"/>
    <n v="-1"/>
    <n v="-1"/>
    <n v="-1"/>
    <n v="0"/>
    <m/>
    <m/>
    <s v="Central IRL A"/>
    <n v="-1"/>
    <m/>
    <m/>
    <n v="608"/>
    <x v="1"/>
    <s v="Basin 9 Oak Street Pedway"/>
    <x v="0"/>
    <m/>
    <n v="65.224213104920906"/>
    <n v="0.18773391659999999"/>
  </r>
  <r>
    <n v="220000"/>
    <n v="850000"/>
    <n v="850000"/>
    <x v="0"/>
    <x v="0"/>
    <s v="IR12-21"/>
    <s v="62-304.520 (7), F.A.C."/>
    <n v="0.56000000000000005"/>
    <n v="0.48"/>
    <s v="Town Melbourne Beach"/>
    <n v="0.11251692212392"/>
    <n v="3703.63886041351"/>
    <n v="9.2242523244867805"/>
    <n v="1.3563741458293901"/>
    <n v="1.0378844804456999"/>
    <n v="0.15261504413718999"/>
    <n v="416.72204523228601"/>
    <n v="1210"/>
    <s v="Fixed Single Family Units"/>
    <n v="1210"/>
    <s v="Town Melbourne Beach                   Brevard County"/>
    <s v="Town Melbourne Beach"/>
    <m/>
    <m/>
    <m/>
    <n v="0"/>
    <n v="1"/>
    <n v="1.0378844804456999"/>
    <n v="0.15261504413718999"/>
    <n v="416.72204523228601"/>
    <m/>
    <n v="-1"/>
    <n v="-1"/>
    <n v="-1"/>
    <n v="-1"/>
    <n v="0"/>
    <m/>
    <m/>
    <s v="Central IRL A"/>
    <n v="-1"/>
    <m/>
    <m/>
    <n v="608"/>
    <x v="1"/>
    <s v="Basin 9 Oak Street Pedway"/>
    <x v="0"/>
    <m/>
    <n v="85.411810948415095"/>
    <n v="0.33797408369999998"/>
  </r>
  <r>
    <n v="220000"/>
    <n v="850000"/>
    <n v="850000"/>
    <x v="0"/>
    <x v="0"/>
    <s v="IR12-21"/>
    <s v="62-304.520 (7), F.A.C."/>
    <n v="0.56000000000000005"/>
    <n v="0.48"/>
    <s v="Town Melbourne Beach"/>
    <n v="0.19607875034340999"/>
    <n v="3679.33101625364"/>
    <n v="9.1675109103501793"/>
    <n v="1.3481598498673899"/>
    <n v="1.7975540830610901"/>
    <n v="0.26434549862515999"/>
    <n v="721.43862776678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975540830610901"/>
    <n v="0.26434549862515999"/>
    <n v="721.438627766786"/>
    <m/>
    <n v="-1"/>
    <n v="-1"/>
    <n v="-1"/>
    <n v="-1"/>
    <n v="0"/>
    <m/>
    <m/>
    <s v="Central IRL A"/>
    <n v="-1"/>
    <m/>
    <m/>
    <n v="608"/>
    <x v="1"/>
    <s v="Basin 9 Oak Street Pedway"/>
    <x v="0"/>
    <m/>
    <n v="131.94288163501901"/>
    <n v="0.58510837609999999"/>
  </r>
  <r>
    <n v="220000"/>
    <n v="850000"/>
    <n v="850000"/>
    <x v="0"/>
    <x v="0"/>
    <s v="IR12-21"/>
    <s v="62-304.520 (7), F.A.C."/>
    <n v="0.56000000000000005"/>
    <n v="0.48"/>
    <s v="Town Melbourne Beach"/>
    <n v="2.511437534811E-2"/>
    <n v="3679.33101625364"/>
    <n v="9.1675109103501793"/>
    <n v="1.3481598498673899"/>
    <n v="0.23023631001049999"/>
    <n v="3.385819249883E-2"/>
    <n v="92.404100172166494"/>
    <n v="1210"/>
    <s v="Fixed Single Family Units"/>
    <n v="1210"/>
    <s v="Town Melbourne Beach                   Brevard County"/>
    <s v="Town Melbourne Beach"/>
    <m/>
    <m/>
    <m/>
    <n v="0"/>
    <n v="1"/>
    <n v="0.23023631001049999"/>
    <n v="3.385819249883E-2"/>
    <n v="195.969782455607"/>
    <m/>
    <n v="-1"/>
    <n v="-1"/>
    <n v="-1"/>
    <n v="-1"/>
    <n v="0"/>
    <m/>
    <m/>
    <s v="Central IRL A"/>
    <n v="-1"/>
    <m/>
    <m/>
    <n v="608"/>
    <x v="1"/>
    <s v="Basin 9 Oak Street Pedway"/>
    <x v="0"/>
    <m/>
    <n v="41.408087981205"/>
    <n v="0.15893737429999999"/>
  </r>
  <r>
    <n v="220000"/>
    <n v="850000"/>
    <n v="850000"/>
    <x v="0"/>
    <x v="0"/>
    <s v="IR12-21"/>
    <s v="62-304.520 (7), F.A.C."/>
    <n v="0.56000000000000005"/>
    <n v="0.48"/>
    <s v="Town Melbourne Beach"/>
    <n v="6.177081176246E-2"/>
    <n v="3679.33101625364"/>
    <n v="9.1675109103501793"/>
    <n v="1.3481598498673899"/>
    <n v="0.56628459077355997"/>
    <n v="8.3276928311859996E-2"/>
    <n v="227.275263616795"/>
    <n v="1210"/>
    <s v="Fixed Single Family Units"/>
    <n v="1210"/>
    <s v="Town Melbourne Beach                   Brevard County"/>
    <s v="Town Melbourne Beach"/>
    <m/>
    <m/>
    <m/>
    <n v="0"/>
    <n v="1"/>
    <n v="0.56628459077355997"/>
    <n v="8.3276928311859996E-2"/>
    <n v="466.88321878733001"/>
    <m/>
    <n v="-1"/>
    <n v="-1"/>
    <n v="-1"/>
    <n v="-1"/>
    <n v="0"/>
    <m/>
    <m/>
    <s v="Central IRL A"/>
    <n v="-1"/>
    <m/>
    <m/>
    <n v="608"/>
    <x v="1"/>
    <s v="Basin 9 Oak Street Pedway"/>
    <x v="0"/>
    <m/>
    <n v="77.637272638928593"/>
    <n v="0.3786563007"/>
  </r>
  <r>
    <n v="220000"/>
    <n v="850000"/>
    <n v="850000"/>
    <x v="0"/>
    <x v="0"/>
    <s v="IR12-21"/>
    <s v="62-304.520 (7), F.A.C."/>
    <n v="0.56000000000000005"/>
    <n v="0.48"/>
    <s v="Town Melbourne Beach"/>
    <n v="1.358047119186E-2"/>
    <n v="3679.33101625364"/>
    <n v="9.1675109103501793"/>
    <n v="1.3481598498673899"/>
    <n v="0.12449911781910999"/>
    <n v="1.8308646003149999E-2"/>
    <n v="49.967048871567997"/>
    <n v="1210"/>
    <s v="Fixed Single Family Units"/>
    <n v="1210"/>
    <s v="Town Melbourne Beach                   Brevard County"/>
    <s v="Town Melbourne Beach"/>
    <m/>
    <m/>
    <m/>
    <n v="0"/>
    <n v="1"/>
    <n v="0.12449911781910999"/>
    <n v="1.8308646003149999E-2"/>
    <n v="101.578588212939"/>
    <m/>
    <n v="-1"/>
    <n v="-1"/>
    <n v="-1"/>
    <n v="-1"/>
    <n v="0"/>
    <m/>
    <m/>
    <s v="Central IRL A"/>
    <n v="-1"/>
    <m/>
    <m/>
    <n v="608"/>
    <x v="1"/>
    <s v="Basin 9 Oak Street Pedway"/>
    <x v="0"/>
    <m/>
    <n v="29.836230270055999"/>
    <n v="8.2383283200000004E-2"/>
  </r>
  <r>
    <n v="220000"/>
    <n v="850000"/>
    <n v="850000"/>
    <x v="0"/>
    <x v="0"/>
    <s v="IR12-21"/>
    <s v="62-304.520 (7), F.A.C."/>
    <n v="0.56000000000000005"/>
    <n v="0.48"/>
    <s v="Town Melbourne Beach"/>
    <n v="1.409096088172E-2"/>
    <n v="3679.33101625364"/>
    <n v="9.1675109103501793"/>
    <n v="1.3481598498673899"/>
    <n v="0.12917903762051"/>
    <n v="1.8996867706789999E-2"/>
    <n v="51.845309420940303"/>
    <n v="1210"/>
    <s v="Fixed Single Family Units"/>
    <n v="1210"/>
    <s v="Town Melbourne Beach                   Brevard County"/>
    <s v="Town Melbourne Beach"/>
    <m/>
    <m/>
    <m/>
    <n v="0"/>
    <n v="1"/>
    <n v="0.12917903762051"/>
    <n v="1.8996867706789999E-2"/>
    <n v="51.845309420941703"/>
    <m/>
    <n v="-1"/>
    <n v="-1"/>
    <n v="-1"/>
    <n v="-1"/>
    <n v="0"/>
    <m/>
    <m/>
    <s v="Central IRL A"/>
    <n v="-1"/>
    <m/>
    <m/>
    <n v="608"/>
    <x v="1"/>
    <s v="Basin 9 Oak Street Pedway"/>
    <x v="0"/>
    <m/>
    <n v="40.471649840590899"/>
    <n v="4.20481017E-2"/>
  </r>
  <r>
    <n v="220000"/>
    <n v="850000"/>
    <n v="850000"/>
    <x v="0"/>
    <x v="0"/>
    <s v="IR12-21"/>
    <s v="62-304.520 (7), F.A.C."/>
    <n v="0.56000000000000005"/>
    <n v="0.48"/>
    <s v="Town Melbourne Beach"/>
    <n v="8.8171957469889997E-2"/>
    <n v="3679.33101625364"/>
    <n v="9.1675109103501793"/>
    <n v="1.3481598498673899"/>
    <n v="0.80831738209223003"/>
    <n v="0.11886989294513001"/>
    <n v="324.41381788279602"/>
    <n v="1210"/>
    <s v="Fixed Single Family Units"/>
    <n v="1210"/>
    <s v="Town Melbourne Beach                   Brevard County"/>
    <s v="Town Melbourne Beach"/>
    <m/>
    <m/>
    <m/>
    <n v="0"/>
    <n v="1"/>
    <n v="0.80831738209223003"/>
    <n v="0.11886989294513001"/>
    <n v="324.41381788279602"/>
    <m/>
    <n v="-1"/>
    <n v="-1"/>
    <n v="-1"/>
    <n v="-1"/>
    <n v="0"/>
    <m/>
    <m/>
    <s v="Central IRL A"/>
    <n v="-1"/>
    <m/>
    <m/>
    <n v="608"/>
    <x v="1"/>
    <s v="Basin 9 Oak Street Pedway"/>
    <x v="0"/>
    <m/>
    <n v="75.920800753817304"/>
    <n v="0.26310934130000002"/>
  </r>
  <r>
    <n v="220000"/>
    <n v="850000"/>
    <n v="850000"/>
    <x v="0"/>
    <x v="0"/>
    <s v="IR12-21"/>
    <s v="62-304.520 (7), F.A.C."/>
    <n v="0.56000000000000005"/>
    <n v="0.48"/>
    <s v="Town Melbourne Beach"/>
    <n v="8.7520296983699994E-2"/>
    <n v="3679.33101625364"/>
    <n v="9.1675109103501793"/>
    <n v="1.3481598498673899"/>
    <n v="0.80234327747520995"/>
    <n v="0.1179913504419"/>
    <n v="322.01614324387998"/>
    <n v="1210"/>
    <s v="Fixed Single Family Units"/>
    <n v="1210"/>
    <s v="Town Melbourne Beach                   Brevard County"/>
    <s v="Town Melbourne Beach"/>
    <m/>
    <m/>
    <m/>
    <n v="0"/>
    <n v="1"/>
    <n v="0.80234327747520995"/>
    <n v="0.1179913504419"/>
    <n v="322.01614324387901"/>
    <m/>
    <n v="-1"/>
    <n v="-1"/>
    <n v="-1"/>
    <n v="-1"/>
    <n v="0"/>
    <m/>
    <m/>
    <s v="Central IRL A"/>
    <n v="-1"/>
    <m/>
    <m/>
    <n v="608"/>
    <x v="1"/>
    <s v="Basin 9 Oak Street Pedway"/>
    <x v="0"/>
    <m/>
    <n v="75.489143781174903"/>
    <n v="0.2611647553"/>
  </r>
  <r>
    <n v="220000"/>
    <n v="850000"/>
    <n v="850000"/>
    <x v="0"/>
    <x v="0"/>
    <s v="IR12-21"/>
    <s v="62-304.520 (7), F.A.C."/>
    <n v="0.56000000000000005"/>
    <n v="0.48"/>
    <s v="Town Melbourne Beach"/>
    <n v="2.4137743417409999E-2"/>
    <n v="3679.33101625364"/>
    <n v="9.1675109103501793"/>
    <n v="1.3481598498673899"/>
    <n v="0.22128302613032999"/>
    <n v="3.2541536541750002E-2"/>
    <n v="88.810748018048898"/>
    <n v="1210"/>
    <s v="Fixed Single Family Units"/>
    <n v="1210"/>
    <s v="Town Melbourne Beach                   Brevard County"/>
    <s v="Town Melbourne Beach"/>
    <m/>
    <m/>
    <m/>
    <n v="0"/>
    <n v="1"/>
    <n v="0.22128302613032999"/>
    <n v="3.2541536541750002E-2"/>
    <n v="88.810748018047093"/>
    <m/>
    <n v="-1"/>
    <n v="-1"/>
    <n v="-1"/>
    <n v="-1"/>
    <n v="0"/>
    <m/>
    <m/>
    <s v="Central IRL A"/>
    <n v="-1"/>
    <m/>
    <m/>
    <n v="608"/>
    <x v="1"/>
    <s v="Basin 9 Oak Street Pedway"/>
    <x v="0"/>
    <m/>
    <n v="46.314530013586499"/>
    <n v="7.2028181699999999E-2"/>
  </r>
  <r>
    <n v="220000"/>
    <n v="850000"/>
    <n v="850000"/>
    <x v="0"/>
    <x v="0"/>
    <s v="IR12-21"/>
    <s v="62-304.520 (7), F.A.C."/>
    <n v="0.56000000000000005"/>
    <n v="0.48"/>
    <s v="Town Melbourne Beach"/>
    <n v="4.2125171057430001E-2"/>
    <n v="3682.59813724993"/>
    <n v="9.1751459490916503"/>
    <n v="1.3492654669497299"/>
    <n v="0.38650459258242997"/>
    <n v="5.6838038597149997E-2"/>
    <n v="155.130076467452"/>
    <n v="1210"/>
    <s v="Fixed Single Family Units"/>
    <n v="1210"/>
    <s v="Town Melbourne Beach                   Brevard County"/>
    <s v="Town Melbourne Beach"/>
    <m/>
    <m/>
    <m/>
    <n v="0"/>
    <n v="1"/>
    <n v="0.38650459258242997"/>
    <n v="5.6838038597149997E-2"/>
    <n v="155.130076467451"/>
    <m/>
    <n v="-1"/>
    <n v="-1"/>
    <n v="-1"/>
    <n v="-1"/>
    <n v="0"/>
    <m/>
    <m/>
    <s v="Central IRL A"/>
    <n v="-1"/>
    <m/>
    <m/>
    <n v="608"/>
    <x v="1"/>
    <s v="Basin 9 Oak Street Pedway"/>
    <x v="0"/>
    <m/>
    <n v="78.088570696980497"/>
    <n v="0.1258151472"/>
  </r>
  <r>
    <n v="220000"/>
    <n v="850000"/>
    <n v="850000"/>
    <x v="0"/>
    <x v="0"/>
    <s v="IR12-21"/>
    <s v="62-304.520 (7), F.A.C."/>
    <n v="0.56000000000000005"/>
    <n v="0.48"/>
    <s v="Town Melbourne Beach"/>
    <n v="0.11154914133107"/>
    <n v="3682.59813724993"/>
    <n v="9.1751459490916503"/>
    <n v="1.3492654669497299"/>
    <n v="1.0234796522084999"/>
    <n v="0.15050940426591999"/>
    <n v="410.79066007766102"/>
    <n v="1210"/>
    <s v="Fixed Single Family Units"/>
    <n v="1210"/>
    <s v="Town Melbourne Beach                   Brevard County"/>
    <s v="Town Melbourne Beach"/>
    <m/>
    <m/>
    <m/>
    <n v="0"/>
    <n v="1"/>
    <n v="1.0234796522084999"/>
    <n v="0.15050940426591999"/>
    <n v="410.79066007766102"/>
    <m/>
    <n v="-1"/>
    <n v="-1"/>
    <n v="-1"/>
    <n v="-1"/>
    <n v="0"/>
    <m/>
    <m/>
    <s v="Central IRL A"/>
    <n v="-1"/>
    <m/>
    <m/>
    <n v="608"/>
    <x v="1"/>
    <s v="Basin 9 Oak Street Pedway"/>
    <x v="0"/>
    <m/>
    <n v="88.078024439837506"/>
    <n v="0.33316355240000001"/>
  </r>
  <r>
    <n v="220000"/>
    <n v="850000"/>
    <n v="850000"/>
    <x v="0"/>
    <x v="0"/>
    <s v="IR12-21"/>
    <s v="62-304.520 (7), F.A.C."/>
    <n v="0.56000000000000005"/>
    <n v="0.48"/>
    <s v="Town Melbourne Beach"/>
    <n v="0.25251258053635001"/>
    <n v="3682.59813724993"/>
    <n v="9.1751459490916503"/>
    <n v="1.3492654669497299"/>
    <n v="2.3168397804028098"/>
    <n v="0.34070650488805998"/>
    <n v="929.90235871535401"/>
    <n v="1210"/>
    <s v="Fixed Single Family Units"/>
    <n v="1210"/>
    <s v="Town Melbourne Beach                   Brevard County"/>
    <s v="Town Melbourne Beach"/>
    <m/>
    <m/>
    <m/>
    <n v="0"/>
    <n v="1"/>
    <n v="2.3168397804028098"/>
    <n v="0.34070650488805998"/>
    <n v="929.90235871535401"/>
    <m/>
    <n v="-1"/>
    <n v="-1"/>
    <n v="-1"/>
    <n v="-1"/>
    <n v="0"/>
    <m/>
    <m/>
    <s v="Central IRL A"/>
    <n v="-1"/>
    <m/>
    <m/>
    <n v="608"/>
    <x v="1"/>
    <s v="Basin 9 Oak Street Pedway"/>
    <x v="0"/>
    <m/>
    <n v="128.04059188819701"/>
    <n v="0.75417871749999998"/>
  </r>
  <r>
    <n v="220000"/>
    <n v="850000"/>
    <n v="850000"/>
    <x v="0"/>
    <x v="0"/>
    <s v="IR12-21"/>
    <s v="62-304.520 (7), F.A.C."/>
    <n v="0.56000000000000005"/>
    <n v="0.48"/>
    <s v="Town Melbourne Beach"/>
    <n v="9.2656155901159998E-2"/>
    <n v="3682.59813724993"/>
    <n v="9.1751459490916503"/>
    <n v="1.3492654669497299"/>
    <n v="0.85013375347500997"/>
    <n v="0.12501775145774999"/>
    <n v="341.21538712638397"/>
    <n v="1210"/>
    <s v="Fixed Single Family Units"/>
    <n v="1210"/>
    <s v="Town Melbourne Beach                   Brevard County"/>
    <s v="Town Melbourne Beach"/>
    <m/>
    <m/>
    <m/>
    <n v="0"/>
    <n v="1"/>
    <n v="0.85013375347500997"/>
    <n v="0.12501775145774999"/>
    <n v="341.215387126385"/>
    <m/>
    <n v="-1"/>
    <n v="-1"/>
    <n v="-1"/>
    <n v="-1"/>
    <n v="0"/>
    <m/>
    <m/>
    <s v="Central IRL A"/>
    <n v="-1"/>
    <m/>
    <m/>
    <n v="608"/>
    <x v="1"/>
    <s v="Basin 9 Oak Street Pedway"/>
    <x v="0"/>
    <m/>
    <n v="78.234407801485901"/>
    <n v="0.27673591819999999"/>
  </r>
  <r>
    <n v="220000"/>
    <n v="850000"/>
    <n v="850000"/>
    <x v="0"/>
    <x v="0"/>
    <s v="IR12-21"/>
    <s v="62-304.520 (7), F.A.C."/>
    <n v="0.56000000000000005"/>
    <n v="0.48"/>
    <s v="Town Melbourne Beach"/>
    <n v="0.11892040477283"/>
    <n v="3682.59813724993"/>
    <n v="9.1751459490916503"/>
    <n v="1.3492654669497299"/>
    <n v="1.0911120701157899"/>
    <n v="0.16045519547566001"/>
    <n v="437.93606109744201"/>
    <n v="1210"/>
    <s v="Fixed Single Family Units"/>
    <n v="1210"/>
    <s v="Town Melbourne Beach                   Brevard County"/>
    <s v="Town Melbourne Beach"/>
    <m/>
    <m/>
    <m/>
    <n v="0"/>
    <n v="1"/>
    <n v="1.0911120701157899"/>
    <n v="0.16045519547566001"/>
    <n v="437.93606109744201"/>
    <m/>
    <n v="-1"/>
    <n v="-1"/>
    <n v="-1"/>
    <n v="-1"/>
    <n v="0"/>
    <m/>
    <m/>
    <s v="Central IRL A"/>
    <n v="-1"/>
    <m/>
    <m/>
    <n v="608"/>
    <x v="1"/>
    <s v="Basin 9 Oak Street Pedway"/>
    <x v="0"/>
    <m/>
    <n v="95.178289024944405"/>
    <n v="0.35517928720000003"/>
  </r>
  <r>
    <n v="220000"/>
    <n v="850000"/>
    <n v="850000"/>
    <x v="0"/>
    <x v="0"/>
    <s v="IR12-21"/>
    <s v="62-304.520 (7), F.A.C."/>
    <n v="0.56000000000000005"/>
    <n v="0.48"/>
    <s v="Town Melbourne Beach"/>
    <n v="0.19636417100440001"/>
    <n v="3724.3777770636302"/>
    <n v="10.457381648558799"/>
    <n v="1.94158962168407"/>
    <n v="2.05345507829592"/>
    <n v="0.38125863649274"/>
    <n v="731.33435470032202"/>
    <n v="1300"/>
    <s v="Residential, High Density"/>
    <n v="1300"/>
    <s v="Town Melbourne Beach                   Brevard County"/>
    <s v="Town Melbourne Beach"/>
    <m/>
    <m/>
    <m/>
    <n v="0"/>
    <n v="1"/>
    <n v="2.05345507829592"/>
    <n v="0.38125863649274"/>
    <n v="731.33435470032202"/>
    <m/>
    <n v="-1"/>
    <n v="-1"/>
    <n v="-1"/>
    <n v="-1"/>
    <n v="0"/>
    <m/>
    <m/>
    <s v="Central IRL A"/>
    <n v="-1"/>
    <m/>
    <m/>
    <n v="608"/>
    <x v="1"/>
    <s v="Basin 9 Oak Street Pedway"/>
    <x v="0"/>
    <m/>
    <n v="131.69012202834199"/>
    <n v="0.59313410759999996"/>
  </r>
  <r>
    <n v="220000"/>
    <n v="850000"/>
    <n v="850000"/>
    <x v="0"/>
    <x v="0"/>
    <s v="IR12-21"/>
    <s v="62-304.520 (7), F.A.C."/>
    <n v="0.56000000000000005"/>
    <n v="0.48"/>
    <s v="Town Melbourne Beach"/>
    <n v="1.6941327461739999E-2"/>
    <n v="3724.3777770636302"/>
    <n v="10.457381648558799"/>
    <n v="1.94158962168407"/>
    <n v="0.17716192690072"/>
    <n v="3.289310557728E-2"/>
    <n v="63.0959035124958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7716192690072"/>
    <n v="3.289310557728E-2"/>
    <n v="63.095903512494701"/>
    <m/>
    <n v="-1"/>
    <n v="-1"/>
    <n v="-1"/>
    <n v="-1"/>
    <n v="0"/>
    <m/>
    <m/>
    <s v="Central IRL A"/>
    <n v="-1"/>
    <m/>
    <m/>
    <n v="608"/>
    <x v="1"/>
    <s v="Basin 9 Oak Street Pedway"/>
    <x v="0"/>
    <m/>
    <n v="37.032564452710297"/>
    <n v="5.1172671099999997E-2"/>
  </r>
  <r>
    <n v="220000"/>
    <n v="850000"/>
    <n v="850000"/>
    <x v="0"/>
    <x v="0"/>
    <s v="IR12-21"/>
    <s v="62-304.520 (7), F.A.C."/>
    <n v="0.56000000000000005"/>
    <n v="0.48"/>
    <s v="Town Melbourne Beach"/>
    <n v="1.853103462692E-2"/>
    <n v="3724.3777770636302"/>
    <n v="10.457381648558799"/>
    <n v="1.94158962168407"/>
    <n v="0.19378610143642999"/>
    <n v="3.5979664510709997E-2"/>
    <n v="69.016573550523603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9378610143642999"/>
    <n v="3.5979664510709997E-2"/>
    <n v="69.016573550521699"/>
    <m/>
    <n v="-1"/>
    <n v="-1"/>
    <n v="-1"/>
    <n v="-1"/>
    <n v="0"/>
    <m/>
    <m/>
    <s v="Central IRL A"/>
    <n v="-1"/>
    <m/>
    <m/>
    <n v="608"/>
    <x v="1"/>
    <s v="Basin 9 Oak Street Pedway"/>
    <x v="0"/>
    <m/>
    <n v="38.593981555501301"/>
    <n v="5.59745122E-2"/>
  </r>
  <r>
    <n v="220000"/>
    <n v="850000"/>
    <n v="850000"/>
    <x v="0"/>
    <x v="0"/>
    <s v="IR12-21"/>
    <s v="62-304.520 (7), F.A.C."/>
    <n v="0.56000000000000005"/>
    <n v="0.48"/>
    <s v="Town Melbourne Beach"/>
    <n v="1.9177765166579999E-2"/>
    <n v="3724.3777770636302"/>
    <n v="10.457381648558799"/>
    <n v="1.94158962168407"/>
    <n v="0.20054920951336999"/>
    <n v="3.7235349814520001E-2"/>
    <n v="71.42524240015930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0054920951336999"/>
    <n v="3.7235349814520001E-2"/>
    <n v="71.425242400160101"/>
    <m/>
    <n v="-1"/>
    <n v="-1"/>
    <n v="-1"/>
    <n v="-1"/>
    <n v="0"/>
    <m/>
    <m/>
    <s v="Central IRL A"/>
    <n v="-1"/>
    <m/>
    <m/>
    <n v="608"/>
    <x v="1"/>
    <s v="Basin 9 Oak Street Pedway"/>
    <x v="0"/>
    <m/>
    <n v="39.742613990995999"/>
    <n v="5.7928014899999998E-2"/>
  </r>
  <r>
    <n v="220000"/>
    <n v="850000"/>
    <n v="850000"/>
    <x v="0"/>
    <x v="0"/>
    <s v="IR12-21"/>
    <s v="62-304.520 (7), F.A.C."/>
    <n v="0.56000000000000005"/>
    <n v="0.48"/>
    <s v="Town Melbourne Beach"/>
    <n v="1.3644243700300001E-3"/>
    <n v="3724.3777770636302"/>
    <n v="10.457381648558799"/>
    <n v="1.94158962168407"/>
    <n v="1.426830636805E-2"/>
    <n v="2.64915219643E-3"/>
    <n v="5.0816318022424003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1.426830636805E-2"/>
    <n v="2.64915219643E-3"/>
    <n v="5.0816318022431499"/>
    <m/>
    <n v="-1"/>
    <n v="-1"/>
    <n v="-1"/>
    <n v="-1"/>
    <n v="0"/>
    <m/>
    <m/>
    <s v="Central IRL A"/>
    <n v="-1"/>
    <m/>
    <m/>
    <n v="608"/>
    <x v="1"/>
    <s v="Basin 9 Oak Street Pedway"/>
    <x v="0"/>
    <m/>
    <n v="11.3573110865286"/>
    <n v="4.1213559E-3"/>
  </r>
  <r>
    <n v="220000"/>
    <n v="850000"/>
    <n v="850000"/>
    <x v="0"/>
    <x v="0"/>
    <s v="IR12-21"/>
    <s v="62-304.520 (7), F.A.C."/>
    <n v="0.56000000000000005"/>
    <n v="0.48"/>
    <s v="Town Melbourne Beach"/>
    <n v="1.0410369607449999E-2"/>
    <n v="3724.3777770636302"/>
    <n v="10.457381648558799"/>
    <n v="1.94158962168407"/>
    <n v="0.10886520808772"/>
    <n v="2.0212665587730001E-2"/>
    <n v="38.772149217027803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0886520808772"/>
    <n v="2.0212665587730001E-2"/>
    <n v="38.772149217027"/>
    <m/>
    <n v="-1"/>
    <n v="-1"/>
    <n v="-1"/>
    <n v="-1"/>
    <n v="0"/>
    <m/>
    <m/>
    <s v="Central IRL A"/>
    <n v="-1"/>
    <m/>
    <m/>
    <n v="608"/>
    <x v="1"/>
    <s v="Basin 9 Oak Street Pedway"/>
    <x v="0"/>
    <m/>
    <n v="30.7255864137549"/>
    <n v="3.1445376499999997E-2"/>
  </r>
  <r>
    <n v="220000"/>
    <n v="850000"/>
    <n v="850000"/>
    <x v="0"/>
    <x v="0"/>
    <s v="IR12-21"/>
    <s v="62-304.520 (7), F.A.C."/>
    <n v="0.56000000000000005"/>
    <n v="0.48"/>
    <s v="Town Melbourne Beach"/>
    <n v="0.24573972383907"/>
    <n v="3724.3777770636302"/>
    <n v="10.457381648558799"/>
    <n v="1.94158962168407"/>
    <n v="2.5697940783967099"/>
    <n v="0.47712569744145999"/>
    <n v="915.22756640802095"/>
    <n v="1300"/>
    <s v="Residential, High Density"/>
    <n v="1300"/>
    <s v="Town Melbourne Beach                   Brevard County"/>
    <s v="Town Melbourne Beach"/>
    <m/>
    <m/>
    <m/>
    <n v="0"/>
    <n v="1"/>
    <n v="2.5697940783967099"/>
    <n v="0.47712569744145999"/>
    <n v="915.22756640802095"/>
    <m/>
    <n v="-1"/>
    <n v="-1"/>
    <n v="-1"/>
    <n v="-1"/>
    <n v="0"/>
    <m/>
    <m/>
    <s v="Central IRL A"/>
    <n v="-1"/>
    <m/>
    <m/>
    <n v="608"/>
    <x v="1"/>
    <s v="Basin 9 Oak Street Pedway"/>
    <x v="0"/>
    <m/>
    <n v="176.78821125011001"/>
    <n v="0.7422770206"/>
  </r>
  <r>
    <n v="220000"/>
    <n v="850000"/>
    <n v="850000"/>
    <x v="0"/>
    <x v="0"/>
    <s v="IR12-21"/>
    <s v="62-304.520 (7), F.A.C."/>
    <n v="0.56000000000000005"/>
    <n v="0.48"/>
    <s v="Town Melbourne Beach"/>
    <n v="0.10566399750322999"/>
    <n v="3724.3777770636302"/>
    <n v="10.457381648558799"/>
    <n v="1.94158962168407"/>
    <n v="1.1049687484037301"/>
    <n v="0.20515612093793001"/>
    <n v="393.53264413676698"/>
    <n v="1210"/>
    <s v="Fixed Single Family Units"/>
    <n v="1210"/>
    <s v="Town Melbourne Beach                   Brevard County"/>
    <s v="Town Melbourne Beach"/>
    <m/>
    <m/>
    <m/>
    <n v="0"/>
    <n v="1"/>
    <n v="1.1049687484037301"/>
    <n v="0.20515612093793001"/>
    <n v="393.53264413676698"/>
    <m/>
    <n v="-1"/>
    <n v="-1"/>
    <n v="-1"/>
    <n v="-1"/>
    <n v="0"/>
    <m/>
    <m/>
    <s v="Central IRL A"/>
    <n v="-1"/>
    <m/>
    <m/>
    <n v="608"/>
    <x v="1"/>
    <s v="Basin 9 Oak Street Pedway"/>
    <x v="0"/>
    <m/>
    <n v="92.461154286752404"/>
    <n v="0.3191667836"/>
  </r>
  <r>
    <n v="220000"/>
    <n v="850000"/>
    <n v="850000"/>
    <x v="0"/>
    <x v="0"/>
    <s v="IR12-21"/>
    <s v="62-304.520 (7), F.A.C."/>
    <n v="0.56000000000000005"/>
    <n v="0.48"/>
    <s v="Town Melbourne Beach"/>
    <n v="2.2548582881199999E-3"/>
    <n v="3724.3777770636302"/>
    <n v="10.457381648558799"/>
    <n v="1.94158962168407"/>
    <n v="2.3579913682280001E-2"/>
    <n v="4.3780094505799999E-3"/>
    <n v="8.3979440987018794"/>
    <n v="1300"/>
    <s v="Residential, High Density"/>
    <n v="1300"/>
    <s v="Town Melbourne Beach                   Brevard County"/>
    <s v="Town Melbourne Beach"/>
    <m/>
    <m/>
    <m/>
    <n v="0"/>
    <n v="1"/>
    <n v="2.3579913682280001E-2"/>
    <n v="4.3780094505799999E-3"/>
    <n v="8.39794409870367"/>
    <m/>
    <n v="-1"/>
    <n v="-1"/>
    <n v="-1"/>
    <n v="-1"/>
    <n v="0"/>
    <m/>
    <m/>
    <s v="Central IRL A"/>
    <n v="-1"/>
    <m/>
    <m/>
    <n v="608"/>
    <x v="1"/>
    <s v="Basin 9 Oak Street Pedway"/>
    <x v="0"/>
    <m/>
    <n v="31.753525330002098"/>
    <n v="6.8109846999999998E-3"/>
  </r>
  <r>
    <n v="220000"/>
    <n v="850000"/>
    <n v="850000"/>
    <x v="0"/>
    <x v="0"/>
    <s v="IR12-21"/>
    <s v="62-304.520 (7), F.A.C."/>
    <n v="0.56000000000000005"/>
    <n v="0.48"/>
    <s v="Town Melbourne Beach"/>
    <n v="1.31578147813E-3"/>
    <n v="3724.3777770636302"/>
    <n v="10.457381648558799"/>
    <n v="1.94158962168407"/>
    <n v="1.375962908298E-2"/>
    <n v="2.5547076623500002E-3"/>
    <n v="4.9004672966453802"/>
    <n v="1300"/>
    <s v="Residential, High Density"/>
    <n v="1300"/>
    <s v="Town Melbourne Beach                   Brevard County"/>
    <s v="Town Melbourne Beach"/>
    <m/>
    <m/>
    <m/>
    <n v="0"/>
    <n v="1"/>
    <n v="1.375962908298E-2"/>
    <n v="2.5547076623500002E-3"/>
    <n v="4.9004672966436296"/>
    <m/>
    <n v="-1"/>
    <n v="-1"/>
    <n v="-1"/>
    <n v="-1"/>
    <n v="0"/>
    <m/>
    <m/>
    <s v="Central IRL A"/>
    <n v="-1"/>
    <m/>
    <m/>
    <n v="608"/>
    <x v="1"/>
    <s v="Basin 9 Oak Street Pedway"/>
    <x v="0"/>
    <m/>
    <n v="47.657508740709602"/>
    <n v="3.9744259999999997E-3"/>
  </r>
  <r>
    <n v="220000"/>
    <n v="850000"/>
    <n v="850000"/>
    <x v="0"/>
    <x v="0"/>
    <s v="IR12-21"/>
    <s v="62-304.520 (7), F.A.C."/>
    <n v="0.56000000000000005"/>
    <n v="0.48"/>
    <s v="Town Melbourne Beach"/>
    <n v="5.424878366462E-2"/>
    <n v="3692.2001416316398"/>
    <n v="9.1975187334361301"/>
    <n v="1.35250282399403"/>
    <n v="0.49895420402150997"/>
    <n v="7.3371633104639997E-2"/>
    <n v="200.29736672987201"/>
    <n v="1210"/>
    <s v="Fixed Single Family Units"/>
    <n v="1210"/>
    <s v="Town Melbourne Beach                   Brevard County"/>
    <s v="Town Melbourne Beach"/>
    <m/>
    <m/>
    <m/>
    <n v="0"/>
    <n v="1"/>
    <n v="0.49895420402150997"/>
    <n v="7.3371633104639997E-2"/>
    <n v="200.297366729874"/>
    <m/>
    <n v="-1"/>
    <n v="-1"/>
    <n v="-1"/>
    <n v="-1"/>
    <n v="0"/>
    <m/>
    <m/>
    <s v="Central IRL A"/>
    <n v="-1"/>
    <m/>
    <m/>
    <n v="608"/>
    <x v="1"/>
    <s v="Basin 9 Oak Street Pedway"/>
    <x v="0"/>
    <m/>
    <n v="64.709565486243207"/>
    <n v="0.162447175"/>
  </r>
  <r>
    <n v="220000"/>
    <n v="850000"/>
    <n v="850000"/>
    <x v="0"/>
    <x v="0"/>
    <s v="IR12-21"/>
    <s v="62-304.520 (7), F.A.C."/>
    <n v="0.56000000000000005"/>
    <n v="0.48"/>
    <s v="Town Melbourne Beach"/>
    <n v="6.3412935539509996E-2"/>
    <n v="3692.2001416316398"/>
    <n v="9.1975187334361301"/>
    <n v="1.35250282399403"/>
    <n v="0.58324166256687004"/>
    <n v="8.5766174394939998E-2"/>
    <n v="234.133249580279"/>
    <n v="1210"/>
    <s v="Fixed Single Family Units"/>
    <n v="1210"/>
    <s v="Town Melbourne Beach                   Brevard County"/>
    <s v="Town Melbourne Beach"/>
    <m/>
    <m/>
    <m/>
    <n v="0"/>
    <n v="1"/>
    <n v="0.58324166256687004"/>
    <n v="8.5766174394939998E-2"/>
    <n v="234.133249580279"/>
    <m/>
    <n v="-1"/>
    <n v="-1"/>
    <n v="-1"/>
    <n v="-1"/>
    <n v="0"/>
    <m/>
    <m/>
    <s v="Central IRL A"/>
    <n v="-1"/>
    <m/>
    <m/>
    <n v="608"/>
    <x v="1"/>
    <s v="Basin 9 Oak Street Pedway"/>
    <x v="0"/>
    <m/>
    <n v="73.224447886828699"/>
    <n v="0.18988909130000001"/>
  </r>
  <r>
    <n v="220000"/>
    <n v="850000"/>
    <n v="850000"/>
    <x v="0"/>
    <x v="0"/>
    <s v="IR12-21"/>
    <s v="62-304.520 (7), F.A.C."/>
    <n v="0.56000000000000005"/>
    <n v="0.48"/>
    <s v="Town Melbourne Beach"/>
    <n v="3.0432702727360001E-2"/>
    <n v="3692.2001416316398"/>
    <n v="9.1975187334361301"/>
    <n v="1.35250282399403"/>
    <n v="0.27990535344403999"/>
    <n v="4.1160316380529999E-2"/>
    <n v="112.363629320214"/>
    <n v="1210"/>
    <s v="Fixed Single Family Units"/>
    <n v="1210"/>
    <s v="Town Melbourne Beach                   Brevard County"/>
    <s v="Town Melbourne Beach"/>
    <m/>
    <m/>
    <m/>
    <n v="0"/>
    <n v="1"/>
    <n v="0.27990535344403999"/>
    <n v="4.1160316380529999E-2"/>
    <n v="112.363629320214"/>
    <m/>
    <n v="-1"/>
    <n v="-1"/>
    <n v="-1"/>
    <n v="-1"/>
    <n v="0"/>
    <m/>
    <m/>
    <s v="Central IRL A"/>
    <n v="-1"/>
    <m/>
    <m/>
    <n v="608"/>
    <x v="1"/>
    <s v="Basin 9 Oak Street Pedway"/>
    <x v="0"/>
    <m/>
    <n v="86.3836849321074"/>
    <n v="9.1130275199999999E-2"/>
  </r>
  <r>
    <n v="220000"/>
    <n v="850000"/>
    <n v="850000"/>
    <x v="0"/>
    <x v="0"/>
    <s v="IR12-21"/>
    <s v="62-304.520 (7), F.A.C."/>
    <n v="0.56000000000000005"/>
    <n v="0.48"/>
    <s v="Town Melbourne Beach"/>
    <n v="0.27648960103612003"/>
    <n v="3692.2001416316398"/>
    <n v="9.1975187334361301"/>
    <n v="1.35250282399403"/>
    <n v="2.54301828513004"/>
    <n v="0.37395296620634"/>
    <n v="1020.85494410525"/>
    <n v="1210"/>
    <s v="Fixed Single Family Units"/>
    <n v="1210"/>
    <s v="Town Melbourne Beach                   Brevard County"/>
    <s v="Town Melbourne Beach"/>
    <m/>
    <m/>
    <m/>
    <n v="0"/>
    <n v="1"/>
    <n v="2.54301828513004"/>
    <n v="0.37395296620634"/>
    <n v="1020.85494410525"/>
    <m/>
    <n v="-1"/>
    <n v="-1"/>
    <n v="-1"/>
    <n v="-1"/>
    <n v="0"/>
    <m/>
    <m/>
    <s v="Central IRL A"/>
    <n v="-1"/>
    <m/>
    <m/>
    <n v="608"/>
    <x v="1"/>
    <s v="Basin 9 Oak Street Pedway"/>
    <x v="0"/>
    <m/>
    <n v="136.00707907375599"/>
    <n v="0.82794399360000004"/>
  </r>
  <r>
    <n v="220000"/>
    <n v="850000"/>
    <n v="850000"/>
    <x v="0"/>
    <x v="0"/>
    <s v="IR12-21"/>
    <s v="62-304.520 (7), F.A.C."/>
    <n v="0.56000000000000005"/>
    <n v="0.48"/>
    <s v="Town Melbourne Beach"/>
    <n v="0.17689174433575"/>
    <n v="3692.2001416316398"/>
    <n v="9.1975187334361301"/>
    <n v="1.35250282399403"/>
    <n v="1.6269651323183301"/>
    <n v="0.23924658375534"/>
    <n v="653.11972348995698"/>
    <n v="1210"/>
    <s v="Fixed Single Family Units"/>
    <n v="1210"/>
    <s v="Town Melbourne Beach                   Brevard County"/>
    <s v="Town Melbourne Beach"/>
    <m/>
    <m/>
    <m/>
    <n v="0"/>
    <n v="1"/>
    <n v="1.6269651323183301"/>
    <n v="0.23924658375534"/>
    <n v="653.11972348995698"/>
    <m/>
    <n v="-1"/>
    <n v="-1"/>
    <n v="-1"/>
    <n v="-1"/>
    <n v="0"/>
    <m/>
    <m/>
    <s v="Central IRL A"/>
    <n v="-1"/>
    <m/>
    <m/>
    <n v="608"/>
    <x v="1"/>
    <s v="Basin 9 Oak Street Pedway"/>
    <x v="0"/>
    <m/>
    <n v="116.485938659041"/>
    <n v="0.52969969459999999"/>
  </r>
  <r>
    <n v="220000"/>
    <n v="850000"/>
    <n v="850000"/>
    <x v="0"/>
    <x v="0"/>
    <s v="IR12-21"/>
    <s v="62-304.520 (7), F.A.C."/>
    <n v="0.56000000000000005"/>
    <n v="0.48"/>
    <s v="Town Melbourne Beach"/>
    <n v="1.6287686341500001E-2"/>
    <n v="3692.2001416316398"/>
    <n v="9.1975187334361301"/>
    <n v="1.35250282399403"/>
    <n v="0.14980630025036001"/>
    <n v="2.2029141773220001E-2"/>
    <n v="60.137397816971301"/>
    <n v="1210"/>
    <s v="Fixed Single Family Units"/>
    <n v="1210"/>
    <s v="Town Melbourne Beach                   Brevard County"/>
    <s v="Town Melbourne Beach"/>
    <m/>
    <m/>
    <m/>
    <n v="0"/>
    <n v="1"/>
    <n v="0.14980630025036001"/>
    <n v="2.2029141773220001E-2"/>
    <n v="60.137397816969802"/>
    <m/>
    <n v="-1"/>
    <n v="-1"/>
    <n v="-1"/>
    <n v="-1"/>
    <n v="0"/>
    <m/>
    <m/>
    <s v="Central IRL A"/>
    <n v="-1"/>
    <m/>
    <m/>
    <n v="608"/>
    <x v="1"/>
    <s v="Basin 9 Oak Street Pedway"/>
    <x v="0"/>
    <m/>
    <n v="84.718965059364507"/>
    <n v="4.8773234200000001E-2"/>
  </r>
  <r>
    <n v="220000"/>
    <n v="850000"/>
    <n v="850000"/>
    <x v="0"/>
    <x v="0"/>
    <s v="IR12-21"/>
    <s v="62-304.520 (7), F.A.C."/>
    <n v="0.56000000000000005"/>
    <n v="0.48"/>
    <s v="Town Melbourne Beach"/>
    <n v="7.5609101538970006E-2"/>
    <n v="3701.5312103445699"/>
    <n v="9.2193788791312592"/>
    <n v="1.35567031464499"/>
    <n v="0.69706895379850997"/>
    <n v="0.10250101447336001"/>
    <n v="279.869449132628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9706895379850997"/>
    <n v="0.10250101447336001"/>
    <n v="671.42571900814801"/>
    <m/>
    <n v="-1"/>
    <n v="-1"/>
    <n v="-1"/>
    <n v="-1"/>
    <n v="0"/>
    <m/>
    <m/>
    <s v="Central IRL A"/>
    <n v="-1"/>
    <m/>
    <m/>
    <n v="608"/>
    <x v="1"/>
    <s v="Basin 9 Oak Street Pedway"/>
    <x v="0"/>
    <m/>
    <n v="112.272840983066"/>
    <n v="0.54454640629999995"/>
  </r>
  <r>
    <n v="220000"/>
    <n v="850000"/>
    <n v="850000"/>
    <x v="0"/>
    <x v="0"/>
    <s v="IR12-21"/>
    <s v="62-304.520 (7), F.A.C."/>
    <n v="0.56000000000000005"/>
    <n v="0.48"/>
    <s v="Town Melbourne Beach"/>
    <n v="0.12079101275482"/>
    <n v="3701.5312103445699"/>
    <n v="9.2193788791312592"/>
    <n v="1.35567031464499"/>
    <n v="1.11361811178071"/>
    <n v="0.16375279026761999"/>
    <n v="447.11170364111803"/>
    <n v="1210"/>
    <s v="Fixed Single Family Units"/>
    <n v="1210"/>
    <s v="Town Melbourne Beach                   Brevard County"/>
    <s v="Town Melbourne Beach"/>
    <m/>
    <m/>
    <m/>
    <n v="0"/>
    <n v="1"/>
    <n v="1.11361811178071"/>
    <n v="0.16375279026761999"/>
    <n v="447.11170364111803"/>
    <m/>
    <n v="-1"/>
    <n v="-1"/>
    <n v="-1"/>
    <n v="-1"/>
    <n v="0"/>
    <m/>
    <m/>
    <s v="Central IRL A"/>
    <n v="-1"/>
    <m/>
    <m/>
    <n v="608"/>
    <x v="1"/>
    <s v="Basin 9 Oak Street Pedway"/>
    <x v="0"/>
    <m/>
    <n v="95.722088942061603"/>
    <n v="0.36262100860000002"/>
  </r>
  <r>
    <n v="220000"/>
    <n v="850000"/>
    <n v="850000"/>
    <x v="0"/>
    <x v="0"/>
    <s v="IR12-21"/>
    <s v="62-304.520 (7), F.A.C."/>
    <n v="0.56000000000000005"/>
    <n v="0.48"/>
    <s v="Town Melbourne Beach"/>
    <n v="0.19121365124094999"/>
    <n v="3701.5312103445699"/>
    <n v="9.2193788791312592"/>
    <n v="1.35567031464499"/>
    <n v="1.76287109765241"/>
    <n v="0.25922267074223998"/>
    <n v="707.78329791233"/>
    <n v="1210"/>
    <s v="Fixed Single Family Units"/>
    <n v="1210"/>
    <s v="Town Melbourne Beach                   Brevard County"/>
    <s v="Town Melbourne Beach"/>
    <m/>
    <m/>
    <m/>
    <n v="0"/>
    <n v="1"/>
    <n v="1.76287109765241"/>
    <n v="0.25922267074223998"/>
    <n v="707.78329791233"/>
    <m/>
    <n v="-1"/>
    <n v="-1"/>
    <n v="-1"/>
    <n v="-1"/>
    <n v="0"/>
    <m/>
    <m/>
    <s v="Central IRL A"/>
    <n v="-1"/>
    <m/>
    <m/>
    <n v="608"/>
    <x v="1"/>
    <s v="Basin 9 Oak Street Pedway"/>
    <x v="0"/>
    <m/>
    <n v="112.686190023427"/>
    <n v="0.57403349380000002"/>
  </r>
  <r>
    <n v="220000"/>
    <n v="850000"/>
    <n v="850000"/>
    <x v="0"/>
    <x v="0"/>
    <s v="IR12-21"/>
    <s v="62-304.520 (7), F.A.C."/>
    <n v="0.56000000000000005"/>
    <n v="0.48"/>
    <s v="Town Melbourne Beach"/>
    <n v="9.1488554685430004E-2"/>
    <n v="3701.5312103445699"/>
    <n v="9.2193788791312592"/>
    <n v="1.35567031464499"/>
    <n v="0.84346764874911995"/>
    <n v="0.12402831771681"/>
    <n v="338.64774055744601"/>
    <n v="1210"/>
    <s v="Fixed Single Family Units"/>
    <n v="1210"/>
    <s v="Town Melbourne Beach                   Brevard County"/>
    <s v="Town Melbourne Beach"/>
    <m/>
    <m/>
    <m/>
    <n v="0"/>
    <n v="1"/>
    <n v="0.84346764874911995"/>
    <n v="0.12402831771681"/>
    <n v="338.64774055744698"/>
    <m/>
    <n v="-1"/>
    <n v="-1"/>
    <n v="-1"/>
    <n v="-1"/>
    <n v="0"/>
    <m/>
    <m/>
    <s v="Central IRL A"/>
    <n v="-1"/>
    <m/>
    <m/>
    <n v="608"/>
    <x v="1"/>
    <s v="Basin 9 Oak Street Pedway"/>
    <x v="0"/>
    <m/>
    <n v="87.385496870985904"/>
    <n v="0.27465347979999999"/>
  </r>
  <r>
    <n v="220000"/>
    <n v="850000"/>
    <n v="850000"/>
    <x v="0"/>
    <x v="0"/>
    <s v="IR12-21"/>
    <s v="62-304.520 (7), F.A.C."/>
    <n v="0.56000000000000005"/>
    <n v="0.48"/>
    <s v="Town Melbourne Beach"/>
    <n v="0.32479996537700001"/>
    <n v="3682.59813766149"/>
    <n v="9.1751459501170505"/>
    <n v="1.34926546710053"/>
    <n v="2.9800870869269498"/>
    <n v="0.43824137699862997"/>
    <n v="1196.10774760986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9800870869269498"/>
    <n v="0.43824137699862997"/>
    <n v="1217.49058956454"/>
    <m/>
    <n v="-1"/>
    <n v="-1"/>
    <n v="-1"/>
    <n v="-1"/>
    <n v="0"/>
    <m/>
    <m/>
    <s v="Central IRL A"/>
    <n v="-1"/>
    <m/>
    <m/>
    <n v="608"/>
    <x v="1"/>
    <s v="Basin 9 Oak Street Pedway"/>
    <x v="0"/>
    <m/>
    <n v="196.73444377783801"/>
    <n v="0.98742140270000001"/>
  </r>
  <r>
    <n v="220000"/>
    <n v="850000"/>
    <n v="850000"/>
    <x v="0"/>
    <x v="0"/>
    <s v="IR12-21"/>
    <s v="62-304.520 (7), F.A.C."/>
    <n v="0.56000000000000005"/>
    <n v="0.48"/>
    <s v="Town Melbourne Beach"/>
    <n v="9.4849387062199992E-3"/>
    <n v="3682.59813766149"/>
    <n v="9.1751459501170505"/>
    <n v="1.34926546710053"/>
    <n v="8.7025696957510001E-2"/>
    <n v="1.279770025387E-2"/>
    <n v="34.929217615370199"/>
    <n v="1210"/>
    <s v="Fixed Single Family Units"/>
    <n v="1210"/>
    <s v="Town Melbourne Beach                   Brevard County"/>
    <s v="Town Melbourne Beach"/>
    <m/>
    <m/>
    <m/>
    <n v="0"/>
    <n v="1"/>
    <n v="8.7025696957510001E-2"/>
    <n v="1.279770025387E-2"/>
    <n v="34.929217615370099"/>
    <m/>
    <n v="-1"/>
    <n v="-1"/>
    <n v="-1"/>
    <n v="-1"/>
    <n v="0"/>
    <m/>
    <m/>
    <s v="Central IRL A"/>
    <n v="-1"/>
    <m/>
    <m/>
    <n v="608"/>
    <x v="1"/>
    <s v="Basin 9 Oak Street Pedway"/>
    <x v="0"/>
    <m/>
    <n v="33.977850392540397"/>
    <n v="2.8328643600000002E-2"/>
  </r>
  <r>
    <n v="220000"/>
    <n v="850000"/>
    <n v="850000"/>
    <x v="0"/>
    <x v="0"/>
    <s v="IR12-21"/>
    <s v="62-304.520 (7), F.A.C."/>
    <n v="0.56000000000000005"/>
    <n v="0.48"/>
    <s v="Town Melbourne Beach"/>
    <n v="3.28794123813E-3"/>
    <n v="3682.59813766149"/>
    <n v="9.1751459501170505"/>
    <n v="1.34926546710053"/>
    <n v="3.0167340735269998E-2"/>
    <n v="4.4363055704600002E-3"/>
    <n v="12.1081662802853"/>
    <n v="1210"/>
    <s v="Fixed Single Family Units"/>
    <n v="1210"/>
    <s v="Town Melbourne Beach                   Brevard County"/>
    <s v="Town Melbourne Beach"/>
    <m/>
    <m/>
    <m/>
    <n v="0"/>
    <n v="1"/>
    <n v="3.0167340735269998E-2"/>
    <n v="4.4363055704600002E-3"/>
    <n v="21.473891461409899"/>
    <m/>
    <n v="-1"/>
    <n v="-1"/>
    <n v="-1"/>
    <n v="-1"/>
    <n v="0"/>
    <m/>
    <m/>
    <s v="Central IRL A"/>
    <n v="-1"/>
    <m/>
    <m/>
    <n v="608"/>
    <x v="1"/>
    <s v="Basin 9 Oak Street Pedway"/>
    <x v="0"/>
    <m/>
    <n v="20.420291158881501"/>
    <n v="1.7415970400000001E-2"/>
  </r>
  <r>
    <n v="220000"/>
    <n v="850000"/>
    <n v="850000"/>
    <x v="0"/>
    <x v="0"/>
    <s v="IR12-21"/>
    <s v="62-304.520 (7), F.A.C."/>
    <n v="0.56000000000000005"/>
    <n v="0.48"/>
    <s v="Town Melbourne Beach"/>
    <n v="0.11014959041180999"/>
    <n v="3682.59813766149"/>
    <n v="9.1751459501170505"/>
    <n v="1.34926546710053"/>
    <n v="1.01063856837405"/>
    <n v="0.14862103855792999"/>
    <n v="405.636676514741"/>
    <n v="1210"/>
    <s v="Fixed Single Family Units"/>
    <n v="1210"/>
    <s v="Town Melbourne Beach                   Brevard County"/>
    <s v="Town Melbourne Beach"/>
    <m/>
    <m/>
    <m/>
    <n v="0"/>
    <n v="1"/>
    <n v="1.01063856837405"/>
    <n v="0.14862103855792999"/>
    <n v="405.636676514741"/>
    <m/>
    <n v="-1"/>
    <n v="-1"/>
    <n v="-1"/>
    <n v="-1"/>
    <n v="0"/>
    <m/>
    <m/>
    <s v="Central IRL A"/>
    <n v="-1"/>
    <m/>
    <m/>
    <n v="608"/>
    <x v="1"/>
    <s v="Basin 9 Oak Street Pedway"/>
    <x v="0"/>
    <m/>
    <n v="89.736595220940401"/>
    <n v="0.328983517"/>
  </r>
  <r>
    <n v="220000"/>
    <n v="850000"/>
    <n v="850000"/>
    <x v="0"/>
    <x v="0"/>
    <s v="IR12-21"/>
    <s v="62-304.520 (7), F.A.C."/>
    <n v="0.56000000000000005"/>
    <n v="0.48"/>
    <s v="Town Melbourne Beach"/>
    <n v="1.1322685344960001E-2"/>
    <n v="3682.59813766149"/>
    <n v="9.1751459501170505"/>
    <n v="1.34926546710053"/>
    <n v="0.10388729058726"/>
    <n v="1.52773083308E-2"/>
    <n v="41.696899964680398"/>
    <n v="1210"/>
    <s v="Fixed Single Family Units"/>
    <n v="1210"/>
    <s v="Town Melbourne Beach                   Brevard County"/>
    <s v="Town Melbourne Beach"/>
    <m/>
    <m/>
    <m/>
    <n v="0"/>
    <n v="1"/>
    <n v="0.10388729058726"/>
    <n v="1.52773083308E-2"/>
    <n v="41.696899964678998"/>
    <m/>
    <n v="-1"/>
    <n v="-1"/>
    <n v="-1"/>
    <n v="-1"/>
    <n v="0"/>
    <m/>
    <m/>
    <s v="Central IRL A"/>
    <n v="-1"/>
    <m/>
    <m/>
    <n v="608"/>
    <x v="1"/>
    <s v="Basin 9 Oak Street Pedway"/>
    <x v="0"/>
    <m/>
    <n v="41.710662663163198"/>
    <n v="3.38174371E-2"/>
  </r>
  <r>
    <n v="220000"/>
    <n v="850000"/>
    <n v="850000"/>
    <x v="0"/>
    <x v="0"/>
    <s v="IR12-21"/>
    <s v="62-304.520 (7), F.A.C."/>
    <n v="0.56000000000000005"/>
    <n v="0.48"/>
    <s v="Town Melbourne Beach"/>
    <n v="0.15036863866285999"/>
    <n v="3682.59813766149"/>
    <n v="9.1751459501170505"/>
    <n v="1.34926546710053"/>
    <n v="1.3796542060521599"/>
    <n v="0.20288721148270999"/>
    <n v="553.74726870254597"/>
    <n v="1210"/>
    <s v="Fixed Single Family Units"/>
    <n v="1210"/>
    <s v="Town Melbourne Beach                   Brevard County"/>
    <s v="Town Melbourne Beach"/>
    <m/>
    <m/>
    <m/>
    <n v="0"/>
    <n v="1"/>
    <n v="1.3796542060521599"/>
    <n v="0.20288721148270999"/>
    <n v="553.74726870254597"/>
    <m/>
    <n v="-1"/>
    <n v="-1"/>
    <n v="-1"/>
    <n v="-1"/>
    <n v="0"/>
    <m/>
    <m/>
    <s v="Central IRL A"/>
    <n v="-1"/>
    <m/>
    <m/>
    <n v="608"/>
    <x v="1"/>
    <s v="Basin 9 Oak Street Pedway"/>
    <x v="0"/>
    <m/>
    <n v="101.864538988508"/>
    <n v="0.44910565180000001"/>
  </r>
  <r>
    <n v="220000"/>
    <n v="850000"/>
    <n v="860000"/>
    <x v="0"/>
    <x v="0"/>
    <s v="IR12-21"/>
    <s v="62-304.520 (7), F.A.C."/>
    <n v="0.56000000000000005"/>
    <n v="0.48"/>
    <s v="Town Melbourne Beach"/>
    <n v="0.12771401766977"/>
    <n v="3675.0356444997301"/>
    <n v="9.1574572287756801"/>
    <n v="1.34670342451249"/>
    <n v="1.16953565432606"/>
    <n v="0.17199290495413"/>
    <n v="469.353567238691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16953565432606"/>
    <n v="0.17199290495413"/>
    <n v="718.29210562749097"/>
    <m/>
    <n v="-1"/>
    <n v="-1"/>
    <n v="-1"/>
    <n v="-1"/>
    <n v="0"/>
    <m/>
    <m/>
    <s v="Central IRL A"/>
    <n v="-1"/>
    <m/>
    <m/>
    <n v="608"/>
    <x v="1"/>
    <s v="Basin 9 Oak Street Pedway"/>
    <x v="0"/>
    <m/>
    <n v="120.62366682782201"/>
    <n v="0.58255645229999997"/>
  </r>
  <r>
    <n v="220000"/>
    <n v="850000"/>
    <n v="860000"/>
    <x v="0"/>
    <x v="0"/>
    <s v="IR12-21"/>
    <s v="62-304.520 (7), F.A.C."/>
    <n v="0.56000000000000005"/>
    <n v="0.48"/>
    <s v="Town Melbourne Beach"/>
    <n v="0.1571514506792"/>
    <n v="3675.0356444997301"/>
    <n v="9.1574572287756801"/>
    <n v="1.34670342451249"/>
    <n v="1.4391076880348801"/>
    <n v="0.21163639679679"/>
    <n v="577.53718283092303"/>
    <n v="1210"/>
    <s v="Fixed Single Family Units"/>
    <n v="1210"/>
    <s v="Town Melbourne Beach                   Brevard County"/>
    <s v="Town Melbourne Beach"/>
    <m/>
    <m/>
    <m/>
    <n v="0"/>
    <n v="1"/>
    <n v="1.4391076880348801"/>
    <n v="0.21163639679679"/>
    <n v="577.53718283092303"/>
    <m/>
    <n v="-1"/>
    <n v="-1"/>
    <n v="-1"/>
    <n v="-1"/>
    <n v="0"/>
    <m/>
    <m/>
    <s v="Central IRL A"/>
    <n v="-1"/>
    <m/>
    <m/>
    <n v="608"/>
    <x v="1"/>
    <s v="Basin 9 Oak Street Pedway"/>
    <x v="0"/>
    <m/>
    <n v="103.879963422952"/>
    <n v="0.4683999861"/>
  </r>
  <r>
    <n v="220000"/>
    <n v="850000"/>
    <n v="860000"/>
    <x v="0"/>
    <x v="0"/>
    <s v="IR12-21"/>
    <s v="62-304.520 (7), F.A.C."/>
    <n v="0.56000000000000005"/>
    <n v="0.48"/>
    <s v="Town Melbourne Beach"/>
    <n v="5.2570337834999996E-3"/>
    <n v="3675.0356444997301"/>
    <n v="9.1574572287756801"/>
    <n v="1.34670342451249"/>
    <n v="4.814106202263E-2"/>
    <n v="7.0796653990100001E-3"/>
    <n v="19.319786538701699"/>
    <n v="1210"/>
    <s v="Fixed Single Family Units"/>
    <n v="1210"/>
    <s v="Town Melbourne Beach                   Brevard County"/>
    <s v="Town Melbourne Beach"/>
    <m/>
    <m/>
    <m/>
    <n v="0"/>
    <n v="1"/>
    <n v="4.814106202263E-2"/>
    <n v="7.0796653990100001E-3"/>
    <n v="19.319786538701599"/>
    <m/>
    <n v="-1"/>
    <n v="-1"/>
    <n v="-1"/>
    <n v="-1"/>
    <n v="0"/>
    <m/>
    <m/>
    <s v="Central IRL A"/>
    <n v="-1"/>
    <m/>
    <m/>
    <n v="608"/>
    <x v="1"/>
    <s v="Basin 9 Oak Street Pedway"/>
    <x v="0"/>
    <m/>
    <n v="40.937786290591099"/>
    <n v="1.5668926600000001E-2"/>
  </r>
  <r>
    <n v="220000"/>
    <n v="850000"/>
    <n v="860000"/>
    <x v="0"/>
    <x v="0"/>
    <s v="IR12-21"/>
    <s v="62-304.520 (7), F.A.C."/>
    <n v="0.56000000000000005"/>
    <n v="0.48"/>
    <s v="Town Melbourne Beach"/>
    <n v="2.441534258259E-2"/>
    <n v="3675.0356444997301"/>
    <n v="9.1574572287756801"/>
    <n v="1.34670342451249"/>
    <n v="0.22358245542600999"/>
    <n v="3.2880225466619999E-2"/>
    <n v="89.727254263708701"/>
    <n v="1210"/>
    <s v="Fixed Single Family Units"/>
    <n v="1210"/>
    <s v="Town Melbourne Beach                   Brevard County"/>
    <s v="Town Melbourne Beach"/>
    <m/>
    <m/>
    <m/>
    <n v="0"/>
    <n v="1"/>
    <n v="0.22358245542600999"/>
    <n v="3.2880225466619999E-2"/>
    <n v="89.727254263709398"/>
    <m/>
    <n v="-1"/>
    <n v="-1"/>
    <n v="-1"/>
    <n v="-1"/>
    <n v="0"/>
    <m/>
    <m/>
    <s v="Central IRL A"/>
    <n v="-1"/>
    <m/>
    <m/>
    <n v="608"/>
    <x v="1"/>
    <s v="Basin 9 Oak Street Pedway"/>
    <x v="0"/>
    <m/>
    <n v="67.665494698439403"/>
    <n v="7.2771495800000002E-2"/>
  </r>
  <r>
    <n v="220000"/>
    <n v="850000"/>
    <n v="860000"/>
    <x v="0"/>
    <x v="0"/>
    <s v="IR12-21"/>
    <s v="62-304.520 (7), F.A.C."/>
    <n v="0.56000000000000005"/>
    <n v="0.48"/>
    <s v="Town Melbourne Beach"/>
    <n v="0.2217049218281"/>
    <n v="3675.0356444997301"/>
    <n v="9.1574572287756801"/>
    <n v="1.34670342451249"/>
    <n v="2.0302533390499198"/>
    <n v="0.29857077745718003"/>
    <n v="814.773490279312"/>
    <n v="1210"/>
    <s v="Fixed Single Family Units"/>
    <n v="1210"/>
    <s v="Town Melbourne Beach                   Brevard County"/>
    <s v="Town Melbourne Beach"/>
    <m/>
    <m/>
    <m/>
    <n v="0"/>
    <n v="1"/>
    <n v="2.0302533390499198"/>
    <n v="0.29857077745718003"/>
    <n v="814.773490279312"/>
    <m/>
    <n v="-1"/>
    <n v="-1"/>
    <n v="-1"/>
    <n v="-1"/>
    <n v="0"/>
    <m/>
    <m/>
    <s v="Central IRL A"/>
    <n v="-1"/>
    <m/>
    <m/>
    <n v="608"/>
    <x v="1"/>
    <s v="Basin 9 Oak Street Pedway"/>
    <x v="0"/>
    <m/>
    <n v="119.824492699437"/>
    <n v="0.6608057504"/>
  </r>
  <r>
    <n v="220000"/>
    <n v="860000"/>
    <n v="860000"/>
    <x v="0"/>
    <x v="0"/>
    <s v="IR12-21"/>
    <s v="62-304.520 (7), F.A.C."/>
    <n v="0.56000000000000005"/>
    <n v="0.48"/>
    <s v="Town Melbourne Beach"/>
    <n v="0.18682145042973"/>
    <n v="3682.59813779868"/>
    <n v="9.17514595045885"/>
    <n v="1.34926546715079"/>
    <n v="1.71411407436921"/>
    <n v="0.25207173158786"/>
    <n v="687.988325453383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1411407436921"/>
    <n v="0.25207173158786"/>
    <n v="687.98832545338303"/>
    <m/>
    <n v="-1"/>
    <n v="-1"/>
    <n v="-1"/>
    <n v="-1"/>
    <n v="0"/>
    <m/>
    <m/>
    <s v="Central IRL A"/>
    <n v="-1"/>
    <m/>
    <m/>
    <n v="608"/>
    <x v="1"/>
    <s v="Basin 9 Oak Street Pedway"/>
    <x v="0"/>
    <m/>
    <n v="130.164321535787"/>
    <n v="0.55797917720000001"/>
  </r>
  <r>
    <n v="220000"/>
    <n v="860000"/>
    <n v="860000"/>
    <x v="0"/>
    <x v="0"/>
    <s v="IR12-21"/>
    <s v="62-304.520 (7), F.A.C."/>
    <n v="0.56000000000000005"/>
    <n v="0.48"/>
    <s v="Town Melbourne Beach"/>
    <n v="5.1811491464079998E-2"/>
    <n v="3682.59813779868"/>
    <n v="9.17514595045885"/>
    <n v="1.34926546715079"/>
    <n v="0.47537799609390002"/>
    <n v="6.990745623406E-2"/>
    <n v="190.8009019822"/>
    <n v="1210"/>
    <s v="Fixed Single Family Units"/>
    <n v="1210"/>
    <s v="Town Melbourne Beach                   Brevard County"/>
    <s v="Town Melbourne Beach"/>
    <m/>
    <m/>
    <m/>
    <n v="0"/>
    <n v="1"/>
    <n v="0.47537799609390002"/>
    <n v="6.990745623406E-2"/>
    <n v="480.993427851371"/>
    <m/>
    <n v="-1"/>
    <n v="-1"/>
    <n v="-1"/>
    <n v="-1"/>
    <n v="0"/>
    <m/>
    <m/>
    <s v="Central IRL A"/>
    <n v="-1"/>
    <m/>
    <m/>
    <n v="608"/>
    <x v="1"/>
    <s v="Basin 9 Oak Street Pedway"/>
    <x v="0"/>
    <m/>
    <n v="58.678148987425303"/>
    <n v="0.39010010369999998"/>
  </r>
  <r>
    <n v="220000"/>
    <n v="860000"/>
    <n v="860000"/>
    <x v="0"/>
    <x v="0"/>
    <s v="IR12-21"/>
    <s v="62-304.520 (7), F.A.C."/>
    <n v="0.56000000000000005"/>
    <n v="0.48"/>
    <s v="Town Melbourne Beach"/>
    <n v="5.1180221115390001E-2"/>
    <n v="3682.59813779868"/>
    <n v="9.17514595045885"/>
    <n v="1.34926546715079"/>
    <n v="0.46958599851045002"/>
    <n v="6.9055704952129995E-2"/>
    <n v="188.47618697166001"/>
    <n v="1210"/>
    <s v="Fixed Single Family Units"/>
    <n v="1210"/>
    <s v="Town Melbourne Beach                   Brevard County"/>
    <s v="Town Melbourne Beach"/>
    <m/>
    <m/>
    <m/>
    <n v="0"/>
    <n v="1"/>
    <n v="0.46958599851045002"/>
    <n v="6.9055704952129995E-2"/>
    <n v="188.47618697166101"/>
    <m/>
    <n v="-1"/>
    <n v="-1"/>
    <n v="-1"/>
    <n v="-1"/>
    <n v="0"/>
    <m/>
    <m/>
    <s v="Central IRL A"/>
    <n v="-1"/>
    <m/>
    <m/>
    <n v="608"/>
    <x v="1"/>
    <s v="Basin 9 Oak Street Pedway"/>
    <x v="0"/>
    <m/>
    <n v="81.1993096878291"/>
    <n v="0.1528598434"/>
  </r>
  <r>
    <n v="220000"/>
    <n v="860000"/>
    <n v="860000"/>
    <x v="0"/>
    <x v="0"/>
    <s v="IR12-21"/>
    <s v="62-304.520 (7), F.A.C."/>
    <n v="0.56000000000000005"/>
    <n v="0.48"/>
    <s v="Town Melbourne Beach"/>
    <n v="0.11108840900236"/>
    <n v="3682.59813779868"/>
    <n v="9.17514595045885"/>
    <n v="1.34926546715079"/>
    <n v="1.019252366001"/>
    <n v="0.14988775406762"/>
    <n v="409.09396812314202"/>
    <n v="1210"/>
    <s v="Fixed Single Family Units"/>
    <n v="1210"/>
    <s v="Town Melbourne Beach                   Brevard County"/>
    <s v="Town Melbourne Beach"/>
    <m/>
    <m/>
    <m/>
    <n v="0"/>
    <n v="1"/>
    <n v="1.019252366001"/>
    <n v="0.14988775406762"/>
    <n v="797.83848109579105"/>
    <m/>
    <n v="-1"/>
    <n v="-1"/>
    <n v="-1"/>
    <n v="-1"/>
    <n v="0"/>
    <m/>
    <m/>
    <s v="Central IRL A"/>
    <n v="-1"/>
    <m/>
    <m/>
    <n v="608"/>
    <x v="1"/>
    <s v="Basin 9 Oak Street Pedway"/>
    <x v="0"/>
    <m/>
    <n v="91.015421299415294"/>
    <n v="0.64707094980000002"/>
  </r>
  <r>
    <n v="220000"/>
    <n v="860000"/>
    <n v="860000"/>
    <x v="0"/>
    <x v="0"/>
    <s v="IR12-21"/>
    <s v="62-304.520 (7), F.A.C."/>
    <n v="0.56000000000000005"/>
    <n v="0.48"/>
    <s v="Town Melbourne Beach"/>
    <n v="4.1466681719399996E-3"/>
    <n v="3682.59813779868"/>
    <n v="9.17514595045885"/>
    <n v="1.34926546715079"/>
    <n v="3.8046285685669999E-2"/>
    <n v="5.5949561681300003E-3"/>
    <n v="15.270512488055299"/>
    <n v="1210"/>
    <s v="Fixed Single Family Units"/>
    <n v="1210"/>
    <s v="Town Melbourne Beach                   Brevard County"/>
    <s v="Town Melbourne Beach"/>
    <m/>
    <m/>
    <m/>
    <n v="0"/>
    <n v="1"/>
    <n v="3.8046285685669999E-2"/>
    <n v="5.5949561681300003E-3"/>
    <n v="29.6662718987114"/>
    <m/>
    <n v="-1"/>
    <n v="-1"/>
    <n v="-1"/>
    <n v="-1"/>
    <n v="0"/>
    <m/>
    <m/>
    <s v="Central IRL A"/>
    <n v="-1"/>
    <m/>
    <m/>
    <n v="608"/>
    <x v="1"/>
    <s v="Basin 9 Oak Street Pedway"/>
    <x v="0"/>
    <m/>
    <n v="35.029031521008001"/>
    <n v="2.4060236700000001E-2"/>
  </r>
  <r>
    <n v="220000"/>
    <n v="860000"/>
    <n v="860000"/>
    <x v="0"/>
    <x v="0"/>
    <s v="IR12-21"/>
    <s v="62-304.520 (7), F.A.C."/>
    <n v="0.56000000000000005"/>
    <n v="0.48"/>
    <s v="Town Melbourne Beach"/>
    <n v="2.4442485173429999E-2"/>
    <n v="3682.59813779868"/>
    <n v="9.17514595045885"/>
    <n v="1.34926546715079"/>
    <n v="0.22426336885822001"/>
    <n v="3.2979401175859999E-2"/>
    <n v="90.011850382874698"/>
    <n v="1210"/>
    <s v="Fixed Single Family Units"/>
    <n v="1210"/>
    <s v="Town Melbourne Beach                   Brevard County"/>
    <s v="Town Melbourne Beach"/>
    <m/>
    <m/>
    <m/>
    <n v="0"/>
    <n v="1"/>
    <n v="0.22426336885822001"/>
    <n v="3.2979401175859999E-2"/>
    <n v="90.011850382873604"/>
    <m/>
    <n v="-1"/>
    <n v="-1"/>
    <n v="-1"/>
    <n v="-1"/>
    <n v="0"/>
    <m/>
    <m/>
    <s v="Central IRL A"/>
    <n v="-1"/>
    <m/>
    <m/>
    <n v="608"/>
    <x v="1"/>
    <s v="Basin 9 Oak Street Pedway"/>
    <x v="0"/>
    <m/>
    <n v="43.632894561455799"/>
    <n v="7.3002311700000003E-2"/>
  </r>
  <r>
    <n v="220000"/>
    <n v="860000"/>
    <n v="860000"/>
    <x v="0"/>
    <x v="0"/>
    <s v="IR12-21"/>
    <s v="62-304.520 (7), F.A.C."/>
    <n v="0.56000000000000005"/>
    <n v="0.48"/>
    <s v="Town Melbourne Beach"/>
    <n v="7.0801729641049999E-2"/>
    <n v="3682.59813779868"/>
    <n v="9.17514595045885"/>
    <n v="1.34926546715079"/>
    <n v="0.64961620300156997"/>
    <n v="9.5530328819210003E-2"/>
    <n v="260.734317729060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4961620300156997"/>
    <n v="9.5530328819210003E-2"/>
    <n v="260.73431772906099"/>
    <m/>
    <n v="-1"/>
    <n v="-1"/>
    <n v="-1"/>
    <n v="-1"/>
    <n v="0"/>
    <m/>
    <m/>
    <s v="Central IRL A"/>
    <n v="-1"/>
    <m/>
    <m/>
    <n v="608"/>
    <x v="1"/>
    <s v="Basin 9 Oak Street Pedway"/>
    <x v="0"/>
    <m/>
    <n v="68.045043725010501"/>
    <n v="0.2114633558"/>
  </r>
  <r>
    <n v="220000"/>
    <n v="860000"/>
    <n v="860000"/>
    <x v="0"/>
    <x v="0"/>
    <s v="IR12-21"/>
    <s v="62-304.520 (7), F.A.C."/>
    <n v="0.56000000000000005"/>
    <n v="0.48"/>
    <s v="Town Melbourne Beach"/>
    <n v="8.7453173456159994E-2"/>
    <n v="3682.59813779868"/>
    <n v="9.17514595045885"/>
    <n v="1.34926546715079"/>
    <n v="0.80239563029105998"/>
    <n v="0.11799754693714"/>
    <n v="322.05489371424"/>
    <n v="1210"/>
    <s v="Fixed Single Family Units"/>
    <n v="1210"/>
    <s v="Town Melbourne Beach                   Brevard County"/>
    <s v="Town Melbourne Beach"/>
    <m/>
    <m/>
    <m/>
    <n v="0"/>
    <n v="1"/>
    <n v="0.80239563029105998"/>
    <n v="0.11799754693714"/>
    <n v="329.23392620638202"/>
    <m/>
    <n v="-1"/>
    <n v="-1"/>
    <n v="-1"/>
    <n v="-1"/>
    <n v="0"/>
    <m/>
    <m/>
    <s v="Central IRL A"/>
    <n v="-1"/>
    <m/>
    <m/>
    <n v="608"/>
    <x v="1"/>
    <s v="Basin 9 Oak Street Pedway"/>
    <x v="0"/>
    <m/>
    <n v="89.4630290358851"/>
    <n v="0.26701859379999998"/>
  </r>
  <r>
    <n v="220000"/>
    <n v="860000"/>
    <n v="860000"/>
    <x v="0"/>
    <x v="0"/>
    <s v="IR12-21"/>
    <s v="62-304.520 (7), F.A.C."/>
    <n v="0.56000000000000005"/>
    <n v="0.48"/>
    <s v="Town Melbourne Beach"/>
    <n v="0.23466815150161"/>
    <n v="3682.59813779868"/>
    <n v="9.17514595045885"/>
    <n v="1.34926546715079"/>
    <n v="2.15311453995167"/>
    <n v="0.31662963306122999"/>
    <n v="864.18849772049202"/>
    <n v="1210"/>
    <s v="Fixed Single Family Units"/>
    <n v="1210"/>
    <s v="Town Melbourne Beach                   Brevard County"/>
    <s v="Town Melbourne Beach"/>
    <m/>
    <m/>
    <m/>
    <n v="0"/>
    <n v="1"/>
    <n v="2.15311453995167"/>
    <n v="0.31662963306122999"/>
    <n v="865.315478626507"/>
    <m/>
    <n v="-1"/>
    <n v="-1"/>
    <n v="-1"/>
    <n v="-1"/>
    <n v="0"/>
    <m/>
    <m/>
    <s v="Central IRL A"/>
    <n v="-1"/>
    <m/>
    <m/>
    <n v="608"/>
    <x v="1"/>
    <s v="Basin 9 Oak Street Pedway"/>
    <x v="0"/>
    <m/>
    <n v="123.73984768535701"/>
    <n v="0.70179681959999995"/>
  </r>
  <r>
    <n v="220000"/>
    <n v="860000"/>
    <n v="860000"/>
    <x v="0"/>
    <x v="0"/>
    <s v="IR12-21"/>
    <s v="62-304.520 (7), F.A.C."/>
    <n v="0.56000000000000005"/>
    <n v="0.48"/>
    <s v="Town Melbourne Beach"/>
    <n v="0.10777316580234"/>
    <n v="3682.59813779868"/>
    <n v="9.17514595045885"/>
    <n v="1.34926546715079"/>
    <n v="0.98883452577951003"/>
    <n v="0.14541461090262001"/>
    <n v="396.885259688384"/>
    <n v="1210"/>
    <s v="Fixed Single Family Units"/>
    <n v="1210"/>
    <s v="Town Melbourne Beach                   Brevard County"/>
    <s v="Town Melbourne Beach"/>
    <m/>
    <m/>
    <m/>
    <n v="0"/>
    <n v="1"/>
    <n v="0.98883452577951003"/>
    <n v="0.14541461090262001"/>
    <n v="396.885259688384"/>
    <m/>
    <n v="-1"/>
    <n v="-1"/>
    <n v="-1"/>
    <n v="-1"/>
    <n v="0"/>
    <m/>
    <m/>
    <s v="Central IRL A"/>
    <n v="-1"/>
    <m/>
    <m/>
    <n v="608"/>
    <x v="1"/>
    <s v="Basin 9 Oak Street Pedway"/>
    <x v="0"/>
    <m/>
    <n v="94.524538891408199"/>
    <n v="0.32188585539999998"/>
  </r>
  <r>
    <n v="220000"/>
    <n v="860000"/>
    <n v="860000"/>
    <x v="0"/>
    <x v="0"/>
    <s v="IR12-21"/>
    <s v="62-304.520 (7), F.A.C."/>
    <n v="0.56000000000000005"/>
    <n v="0.48"/>
    <s v="Town Melbourne Beach"/>
    <n v="1.2270474658000001E-4"/>
    <n v="3682.59813779868"/>
    <n v="9.17514595045885"/>
    <n v="1.34926546715079"/>
    <n v="1.12583395873E-3"/>
    <n v="1.6556127721999999E-4"/>
    <n v="0.45187227127298002"/>
    <n v="1210"/>
    <s v="Fixed Single Family Units"/>
    <n v="1210"/>
    <s v="Town Melbourne Beach                   Brevard County"/>
    <s v="Town Melbourne Beach"/>
    <m/>
    <m/>
    <m/>
    <n v="0"/>
    <n v="1"/>
    <n v="1.12583395873E-3"/>
    <n v="1.6556127721999999E-4"/>
    <n v="0.45187227127177998"/>
    <m/>
    <n v="-1"/>
    <n v="-1"/>
    <n v="-1"/>
    <n v="-1"/>
    <n v="0"/>
    <m/>
    <m/>
    <s v="Central IRL A"/>
    <n v="-1"/>
    <m/>
    <m/>
    <n v="608"/>
    <x v="1"/>
    <s v="Basin 9 Oak Street Pedway"/>
    <x v="0"/>
    <m/>
    <n v="11.485344085366201"/>
    <n v="3.6648200000000001E-4"/>
  </r>
  <r>
    <n v="220000"/>
    <n v="860000"/>
    <n v="860000"/>
    <x v="0"/>
    <x v="0"/>
    <s v="IR12-21"/>
    <s v="62-304.520 (7), F.A.C."/>
    <n v="0.56000000000000005"/>
    <n v="0.48"/>
    <s v="Town Melbourne Beach"/>
    <n v="0.11468905181062"/>
    <n v="3682.59813779868"/>
    <n v="9.17514595045885"/>
    <n v="1.34926546715079"/>
    <n v="1.0522887892821799"/>
    <n v="0.15474597706832999"/>
    <n v="422.35368862368898"/>
    <n v="1210"/>
    <s v="Fixed Single Family Units"/>
    <n v="1210"/>
    <s v="Town Melbourne Beach                   Brevard County"/>
    <s v="Town Melbourne Beach"/>
    <m/>
    <m/>
    <m/>
    <n v="0"/>
    <n v="1"/>
    <n v="1.0522887892821799"/>
    <n v="0.15474597706832999"/>
    <n v="422.35368862368898"/>
    <m/>
    <n v="-1"/>
    <n v="-1"/>
    <n v="-1"/>
    <n v="-1"/>
    <n v="0"/>
    <m/>
    <m/>
    <s v="Central IRL A"/>
    <n v="-1"/>
    <m/>
    <m/>
    <n v="608"/>
    <x v="1"/>
    <s v="Basin 9 Oak Street Pedway"/>
    <x v="0"/>
    <m/>
    <n v="91.451627530570605"/>
    <n v="0.3425415155"/>
  </r>
  <r>
    <n v="220000"/>
    <n v="860000"/>
    <n v="860000"/>
    <x v="0"/>
    <x v="0"/>
    <s v="IR12-21"/>
    <s v="62-304.520 (7), F.A.C."/>
    <n v="0.56000000000000005"/>
    <n v="0.48"/>
    <s v="Town Melbourne Beach"/>
    <n v="0.12389727659716"/>
    <n v="3701.5312106203601"/>
    <n v="9.2193788798181604"/>
    <n v="1.3556703147459901"/>
    <n v="1.1422559351269199"/>
    <n v="0.16796385996065"/>
    <n v="458.60963623528397"/>
    <n v="1210"/>
    <s v="Fixed Single Family Units"/>
    <n v="1210"/>
    <s v="Town Melbourne Beach                   Brevard County"/>
    <s v="Town Melbourne Beach"/>
    <m/>
    <m/>
    <m/>
    <n v="0"/>
    <n v="1"/>
    <n v="1.1422559351269199"/>
    <n v="0.16796385996065"/>
    <n v="458.60963623528397"/>
    <m/>
    <n v="-1"/>
    <n v="-1"/>
    <n v="-1"/>
    <n v="-1"/>
    <n v="0"/>
    <m/>
    <m/>
    <s v="Central IRL A"/>
    <n v="-1"/>
    <m/>
    <m/>
    <n v="608"/>
    <x v="1"/>
    <s v="Basin 9 Oak Street Pedway"/>
    <x v="0"/>
    <m/>
    <n v="100.675064513264"/>
    <n v="0.37194617699999999"/>
  </r>
  <r>
    <n v="220000"/>
    <n v="860000"/>
    <n v="860000"/>
    <x v="0"/>
    <x v="0"/>
    <s v="IR12-21"/>
    <s v="62-304.520 (7), F.A.C."/>
    <n v="0.56000000000000005"/>
    <n v="0.48"/>
    <s v="Town Melbourne Beach"/>
    <n v="0.21526864103598001"/>
    <n v="3701.5312106203601"/>
    <n v="9.2193788798181604"/>
    <n v="1.3556703147459901"/>
    <n v="1.9846431626543299"/>
    <n v="0.29183330634819998"/>
    <n v="796.82359346253702"/>
    <n v="1210"/>
    <s v="Fixed Single Family Units"/>
    <n v="1210"/>
    <s v="Town Melbourne Beach                   Brevard County"/>
    <s v="Town Melbourne Beach"/>
    <m/>
    <m/>
    <m/>
    <n v="0"/>
    <n v="1"/>
    <n v="1.9846431626543299"/>
    <n v="0.29183330634819998"/>
    <n v="796.82359346253702"/>
    <m/>
    <n v="-1"/>
    <n v="-1"/>
    <n v="-1"/>
    <n v="-1"/>
    <n v="0"/>
    <m/>
    <m/>
    <s v="Central IRL A"/>
    <n v="-1"/>
    <m/>
    <m/>
    <n v="608"/>
    <x v="1"/>
    <s v="Basin 9 Oak Street Pedway"/>
    <x v="0"/>
    <m/>
    <n v="120.64315335573301"/>
    <n v="0.64624784550000003"/>
  </r>
  <r>
    <n v="220000"/>
    <n v="860000"/>
    <n v="860000"/>
    <x v="0"/>
    <x v="0"/>
    <s v="IR12-21"/>
    <s v="62-304.520 (7), F.A.C."/>
    <n v="0.56000000000000005"/>
    <n v="0.48"/>
    <s v="Town Melbourne Beach"/>
    <n v="0.1102685259014"/>
    <n v="3701.5312106203601"/>
    <n v="9.2193788798181604"/>
    <n v="1.3556703147459901"/>
    <n v="1.01660731880412"/>
    <n v="0.14948776721533"/>
    <n v="408.16239017316099"/>
    <n v="1210"/>
    <s v="Fixed Single Family Units"/>
    <n v="1210"/>
    <s v="Town Melbourne Beach                   Brevard County"/>
    <s v="Town Melbourne Beach"/>
    <m/>
    <m/>
    <m/>
    <n v="0"/>
    <n v="1"/>
    <n v="1.01660731880412"/>
    <n v="0.14948776721533"/>
    <n v="408.16239017316099"/>
    <m/>
    <n v="-1"/>
    <n v="-1"/>
    <n v="-1"/>
    <n v="-1"/>
    <n v="0"/>
    <m/>
    <m/>
    <s v="Central IRL A"/>
    <n v="-1"/>
    <m/>
    <m/>
    <n v="608"/>
    <x v="1"/>
    <s v="Basin 9 Oak Street Pedway"/>
    <x v="0"/>
    <m/>
    <n v="96.960180451675498"/>
    <n v="0.33103194660000002"/>
  </r>
  <r>
    <n v="220000"/>
    <n v="860000"/>
    <n v="860000"/>
    <x v="0"/>
    <x v="0"/>
    <s v="IR12-21"/>
    <s v="62-304.520 (7), F.A.C."/>
    <n v="0.56000000000000005"/>
    <n v="0.48"/>
    <s v="Town Melbourne Beach"/>
    <n v="4.7393457852199998E-2"/>
    <n v="3701.5312106203601"/>
    <n v="9.2193788798181604"/>
    <n v="1.3556703147459901"/>
    <n v="0.43693824436418999"/>
    <n v="6.4249903923400006E-2"/>
    <n v="175.42836341916799"/>
    <n v="1210"/>
    <s v="Fixed Single Family Units"/>
    <n v="1210"/>
    <s v="Town Melbourne Beach                   Brevard County"/>
    <s v="Town Melbourne Beach"/>
    <m/>
    <m/>
    <m/>
    <n v="0"/>
    <n v="1"/>
    <n v="0.43693824436418999"/>
    <n v="6.4249903923400006E-2"/>
    <n v="175.428363419167"/>
    <m/>
    <n v="-1"/>
    <n v="-1"/>
    <n v="-1"/>
    <n v="-1"/>
    <n v="0"/>
    <m/>
    <m/>
    <s v="Central IRL A"/>
    <n v="-1"/>
    <m/>
    <m/>
    <n v="608"/>
    <x v="1"/>
    <s v="Basin 9 Oak Street Pedway"/>
    <x v="0"/>
    <m/>
    <n v="55.4361766483472"/>
    <n v="0.142277667"/>
  </r>
  <r>
    <n v="220000"/>
    <n v="860000"/>
    <n v="860000"/>
    <x v="0"/>
    <x v="0"/>
    <s v="IR12-21"/>
    <s v="62-304.520 (7), F.A.C."/>
    <n v="0.56000000000000005"/>
    <n v="0.48"/>
    <s v="Town Melbourne Beach"/>
    <n v="8.0098620736160003E-2"/>
    <n v="3701.5312106203601"/>
    <n v="9.2193788798181604"/>
    <n v="1.3556703147459901"/>
    <n v="0.73845953231758998"/>
    <n v="0.10858732238412"/>
    <n v="296.487544582569"/>
    <n v="1210"/>
    <s v="Fixed Single Family Units"/>
    <n v="1210"/>
    <s v="Town Melbourne Beach                   Brevard County"/>
    <s v="Town Melbourne Beach"/>
    <m/>
    <m/>
    <m/>
    <n v="0"/>
    <n v="1"/>
    <n v="0.73845953231758998"/>
    <n v="0.10858732238412"/>
    <n v="296.487544582569"/>
    <m/>
    <n v="-1"/>
    <n v="-1"/>
    <n v="-1"/>
    <n v="-1"/>
    <n v="0"/>
    <m/>
    <m/>
    <s v="Central IRL A"/>
    <n v="-1"/>
    <m/>
    <m/>
    <n v="608"/>
    <x v="1"/>
    <s v="Basin 9 Oak Street Pedway"/>
    <x v="0"/>
    <m/>
    <n v="74.780499198458998"/>
    <n v="0.24046029569999999"/>
  </r>
  <r>
    <n v="220000"/>
    <n v="860000"/>
    <n v="860000"/>
    <x v="0"/>
    <x v="0"/>
    <s v="IR12-21"/>
    <s v="62-304.520 (7), F.A.C."/>
    <n v="0.56000000000000005"/>
    <n v="0.48"/>
    <s v="Town Melbourne Beach"/>
    <n v="4.0836931660040002E-2"/>
    <n v="3701.5312106203601"/>
    <n v="9.2193788798181604"/>
    <n v="1.3556703147459901"/>
    <n v="0.37649114526314997"/>
    <n v="5.5361415996819999E-2"/>
    <n v="151.15917708560801"/>
    <n v="1210"/>
    <s v="Fixed Single Family Units"/>
    <n v="1210"/>
    <s v="Town Melbourne Beach                   Brevard County"/>
    <s v="Town Melbourne Beach"/>
    <m/>
    <m/>
    <m/>
    <n v="0"/>
    <n v="1"/>
    <n v="0.37649114526314997"/>
    <n v="5.5361415996819999E-2"/>
    <n v="151.15917708560801"/>
    <m/>
    <n v="-1"/>
    <n v="-1"/>
    <n v="-1"/>
    <n v="-1"/>
    <n v="0"/>
    <m/>
    <m/>
    <s v="Central IRL A"/>
    <n v="-1"/>
    <m/>
    <m/>
    <n v="608"/>
    <x v="1"/>
    <s v="Basin 9 Oak Street Pedway"/>
    <x v="0"/>
    <m/>
    <n v="51.573364124675301"/>
    <n v="0.12259462860000001"/>
  </r>
  <r>
    <n v="220000"/>
    <n v="860000"/>
    <n v="860000"/>
    <x v="0"/>
    <x v="0"/>
    <s v="IR12-21"/>
    <s v="62-304.520 (7), F.A.C."/>
    <n v="0.56000000000000005"/>
    <n v="0.48"/>
    <s v="Town Melbourne Beach"/>
    <n v="0.11181480685504"/>
    <n v="3680.5553968307599"/>
    <n v="9.1703297607685297"/>
    <n v="1.34856650458098"/>
    <n v="1.0253786509973499"/>
    <n v="0.15078970324089"/>
    <n v="411.54059081590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253786509973499"/>
    <n v="0.15078970324089"/>
    <n v="792.87155500465803"/>
    <m/>
    <n v="-1"/>
    <n v="-1"/>
    <n v="-1"/>
    <n v="-1"/>
    <n v="0"/>
    <m/>
    <m/>
    <s v="Central IRL A"/>
    <n v="-1"/>
    <m/>
    <m/>
    <n v="608"/>
    <x v="1"/>
    <s v="Basin 9 Oak Street Pedway"/>
    <x v="0"/>
    <m/>
    <n v="118.124359961878"/>
    <n v="0.64304262369999998"/>
  </r>
  <r>
    <n v="220000"/>
    <n v="860000"/>
    <n v="860000"/>
    <x v="0"/>
    <x v="0"/>
    <s v="IR12-21"/>
    <s v="62-304.520 (7), F.A.C."/>
    <n v="0.56000000000000005"/>
    <n v="0.48"/>
    <s v="Town Melbourne Beach"/>
    <n v="3.1549576287920003E-2"/>
    <n v="3680.5553968307599"/>
    <n v="9.1703297607685297"/>
    <n v="1.34856650458098"/>
    <n v="0.28932001837280003"/>
    <n v="4.2546701815620001E-2"/>
    <n v="116.119963274249"/>
    <n v="1210"/>
    <s v="Fixed Single Family Units"/>
    <n v="1210"/>
    <s v="Town Melbourne Beach                   Brevard County"/>
    <s v="Town Melbourne Beach"/>
    <m/>
    <m/>
    <m/>
    <n v="0"/>
    <n v="1"/>
    <n v="0.28932001837280003"/>
    <n v="4.2546701815620001E-2"/>
    <n v="116.119963274249"/>
    <m/>
    <n v="-1"/>
    <n v="-1"/>
    <n v="-1"/>
    <n v="-1"/>
    <n v="0"/>
    <m/>
    <m/>
    <s v="Central IRL A"/>
    <n v="-1"/>
    <m/>
    <m/>
    <n v="608"/>
    <x v="1"/>
    <s v="Basin 9 Oak Street Pedway"/>
    <x v="0"/>
    <m/>
    <n v="60.656638400576497"/>
    <n v="9.4176774800000002E-2"/>
  </r>
  <r>
    <n v="220000"/>
    <n v="860000"/>
    <n v="860000"/>
    <x v="0"/>
    <x v="0"/>
    <s v="IR12-21"/>
    <s v="62-304.520 (7), F.A.C."/>
    <n v="0.56000000000000005"/>
    <n v="0.48"/>
    <s v="Town Melbourne Beach"/>
    <n v="0.18146381237442"/>
    <n v="3680.5553968307599"/>
    <n v="9.1703297607685297"/>
    <n v="1.34856650458098"/>
    <n v="1.6640829991196699"/>
    <n v="0.24471601916171001"/>
    <n v="667.88761396416305"/>
    <n v="1210"/>
    <s v="Fixed Single Family Units"/>
    <n v="1210"/>
    <s v="Town Melbourne Beach                   Brevard County"/>
    <s v="Town Melbourne Beach"/>
    <m/>
    <m/>
    <m/>
    <n v="0"/>
    <n v="1"/>
    <n v="1.6640829991196699"/>
    <n v="0.24471601916171001"/>
    <n v="667.88761396416305"/>
    <m/>
    <n v="-1"/>
    <n v="-1"/>
    <n v="-1"/>
    <n v="-1"/>
    <n v="0"/>
    <m/>
    <m/>
    <s v="Central IRL A"/>
    <n v="-1"/>
    <m/>
    <m/>
    <n v="608"/>
    <x v="1"/>
    <s v="Basin 9 Oak Street Pedway"/>
    <x v="0"/>
    <m/>
    <n v="108.578604647799"/>
    <n v="0.54167689699999999"/>
  </r>
  <r>
    <n v="220000"/>
    <n v="860000"/>
    <n v="860000"/>
    <x v="0"/>
    <x v="0"/>
    <s v="IR12-21"/>
    <s v="62-304.520 (7), F.A.C."/>
    <n v="0.56000000000000005"/>
    <n v="0.48"/>
    <s v="Town Melbourne Beach"/>
    <n v="0.10595663722776"/>
    <n v="3680.5553968307599"/>
    <n v="9.1703297607685297"/>
    <n v="1.34856650458098"/>
    <n v="0.97165730372069004"/>
    <n v="0.14288957190338999"/>
    <n v="389.97927297867398"/>
    <n v="1210"/>
    <s v="Fixed Single Family Units"/>
    <n v="1210"/>
    <s v="Town Melbourne Beach                   Brevard County"/>
    <s v="Town Melbourne Beach"/>
    <m/>
    <m/>
    <m/>
    <n v="0"/>
    <n v="1"/>
    <n v="0.97165730372069004"/>
    <n v="0.14288957190338999"/>
    <n v="389.97927297867398"/>
    <m/>
    <n v="-1"/>
    <n v="-1"/>
    <n v="-1"/>
    <n v="-1"/>
    <n v="0"/>
    <m/>
    <m/>
    <s v="Central IRL A"/>
    <n v="-1"/>
    <m/>
    <m/>
    <n v="608"/>
    <x v="1"/>
    <s v="Basin 9 Oak Street Pedway"/>
    <x v="0"/>
    <m/>
    <n v="85.164222172569893"/>
    <n v="0.3162848929"/>
  </r>
  <r>
    <n v="220000"/>
    <n v="860000"/>
    <n v="860000"/>
    <x v="0"/>
    <x v="0"/>
    <s v="IR12-21"/>
    <s v="62-304.520 (7), F.A.C."/>
    <n v="0.56000000000000005"/>
    <n v="0.48"/>
    <s v="Town Melbourne Beach"/>
    <n v="8.0255351247829995E-2"/>
    <n v="3692.35889653205"/>
    <n v="9.1978612511261293"/>
    <n v="1.3525513911520299"/>
    <n v="0.73817758543794998"/>
    <n v="0.10854948697765"/>
    <n v="296.331560174236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3817758543794998"/>
    <n v="0.10854948697765"/>
    <n v="841.78108434724402"/>
    <m/>
    <n v="-1"/>
    <n v="-1"/>
    <n v="-1"/>
    <n v="-1"/>
    <n v="0"/>
    <m/>
    <m/>
    <s v="Central IRL A"/>
    <n v="-1"/>
    <m/>
    <m/>
    <n v="608"/>
    <x v="1"/>
    <s v="Basin 9 Oak Street Pedway"/>
    <x v="0"/>
    <m/>
    <n v="108.271259900808"/>
    <n v="0.68270971970000005"/>
  </r>
  <r>
    <n v="220000"/>
    <n v="860000"/>
    <n v="860000"/>
    <x v="0"/>
    <x v="0"/>
    <s v="IR12-21"/>
    <s v="62-304.520 (7), F.A.C."/>
    <n v="0.56000000000000005"/>
    <n v="0.48"/>
    <s v="Town Melbourne Beach"/>
    <n v="7.0019897758589994E-2"/>
    <n v="3692.35889653205"/>
    <n v="9.1978612511261293"/>
    <n v="1.3525513911520299"/>
    <n v="0.64403330440157003"/>
    <n v="9.4705510121700004E-2"/>
    <n v="258.53859242320499"/>
    <n v="1210"/>
    <s v="Fixed Single Family Units"/>
    <n v="1210"/>
    <s v="Town Melbourne Beach                   Brevard County"/>
    <s v="Town Melbourne Beach"/>
    <m/>
    <m/>
    <m/>
    <n v="0"/>
    <n v="1"/>
    <n v="0.64403330440157003"/>
    <n v="9.4705510121700004E-2"/>
    <n v="258.53859242320601"/>
    <m/>
    <n v="-1"/>
    <n v="-1"/>
    <n v="-1"/>
    <n v="-1"/>
    <n v="0"/>
    <m/>
    <m/>
    <s v="Central IRL A"/>
    <n v="-1"/>
    <m/>
    <m/>
    <n v="608"/>
    <x v="1"/>
    <s v="Basin 9 Oak Street Pedway"/>
    <x v="0"/>
    <m/>
    <n v="77.507840818455605"/>
    <n v="0.20968255669999999"/>
  </r>
  <r>
    <n v="220000"/>
    <n v="860000"/>
    <n v="860000"/>
    <x v="0"/>
    <x v="0"/>
    <s v="IR12-21"/>
    <s v="62-304.520 (7), F.A.C."/>
    <n v="0.56000000000000005"/>
    <n v="0.48"/>
    <s v="FDOT District 5"/>
    <n v="7.6966716196299996E-3"/>
    <n v="3696.3813882620102"/>
    <n v="9.26566045991229"/>
    <n v="1.3823769091695399"/>
    <n v="7.1314745898999998E-2"/>
    <n v="1.063970112444E-2"/>
    <n v="28.449833726390601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7.1314745898999998E-2"/>
    <n v="1.063970112444E-2"/>
    <n v="557.83406934647303"/>
    <m/>
    <n v="-1"/>
    <n v="-1"/>
    <n v="-1"/>
    <n v="-1"/>
    <n v="0"/>
    <m/>
    <m/>
    <s v="Central IRL A"/>
    <n v="-1"/>
    <m/>
    <m/>
    <n v="608"/>
    <x v="1"/>
    <s v="Basin 9 Oak Street Pedway"/>
    <x v="0"/>
    <m/>
    <n v="109.105417396231"/>
    <n v="0.45242016979999999"/>
  </r>
  <r>
    <n v="220000"/>
    <n v="860000"/>
    <n v="860000"/>
    <x v="0"/>
    <x v="0"/>
    <s v="IR12-21"/>
    <s v="62-304.520 (7), F.A.C."/>
    <n v="0.56000000000000005"/>
    <n v="0.48"/>
    <s v="Town Melbourne Beach"/>
    <n v="3.595148245101E-2"/>
    <n v="3699.04265600496"/>
    <n v="9.21352101296781"/>
    <n v="1.35482051442261"/>
    <n v="0.33123973900973003"/>
    <n v="4.8707805948529997E-2"/>
    <n v="132.986067132903"/>
    <n v="1210"/>
    <s v="Fixed Single Family Units"/>
    <n v="1210"/>
    <s v="Town Melbourne Beach                   Brevard County"/>
    <s v="Town Melbourne Beach"/>
    <m/>
    <m/>
    <m/>
    <n v="0"/>
    <n v="1"/>
    <n v="0.33123973900973003"/>
    <n v="4.8707805948529997E-2"/>
    <n v="132.986067132904"/>
    <m/>
    <n v="-1"/>
    <n v="-1"/>
    <n v="-1"/>
    <n v="-1"/>
    <n v="0"/>
    <m/>
    <m/>
    <s v="Central IRL A"/>
    <n v="-1"/>
    <m/>
    <m/>
    <n v="608"/>
    <x v="1"/>
    <s v="Basin 9 Oak Street Pedway"/>
    <x v="0"/>
    <m/>
    <n v="50.543380953903998"/>
    <n v="0.1078556911"/>
  </r>
  <r>
    <n v="220000"/>
    <n v="860000"/>
    <n v="860000"/>
    <x v="0"/>
    <x v="0"/>
    <s v="IR12-21"/>
    <s v="62-304.520 (7), F.A.C."/>
    <n v="0.56000000000000005"/>
    <n v="0.48"/>
    <s v="Town Melbourne Beach"/>
    <n v="0.10385214304482"/>
    <n v="3699.04265600496"/>
    <n v="9.21352101296781"/>
    <n v="1.35482051442261"/>
    <n v="0.95684390218519"/>
    <n v="0.14070101386386999"/>
    <n v="384.15350704032198"/>
    <n v="1210"/>
    <s v="Fixed Single Family Units"/>
    <n v="1210"/>
    <s v="Town Melbourne Beach                   Brevard County"/>
    <s v="Town Melbourne Beach"/>
    <m/>
    <m/>
    <m/>
    <n v="0"/>
    <n v="1"/>
    <n v="0.95684390218519"/>
    <n v="0.14070101386386999"/>
    <n v="384.15350704032198"/>
    <m/>
    <n v="-1"/>
    <n v="-1"/>
    <n v="-1"/>
    <n v="-1"/>
    <n v="0"/>
    <m/>
    <m/>
    <s v="Central IRL A"/>
    <n v="-1"/>
    <m/>
    <m/>
    <n v="608"/>
    <x v="1"/>
    <s v="Basin 9 Oak Street Pedway"/>
    <x v="0"/>
    <m/>
    <n v="83.431380685947602"/>
    <n v="0.31156002189999998"/>
  </r>
  <r>
    <n v="220000"/>
    <n v="860000"/>
    <n v="860000"/>
    <x v="0"/>
    <x v="0"/>
    <s v="IR12-21"/>
    <s v="62-304.520 (7), F.A.C."/>
    <n v="0.56000000000000005"/>
    <n v="0.48"/>
    <s v="Town Melbourne Beach"/>
    <n v="0.1025270406455"/>
    <n v="3699.04265600496"/>
    <n v="9.21352101296781"/>
    <n v="1.35482051442261"/>
    <n v="0.94463504338473003"/>
    <n v="0.13890573794955999"/>
    <n v="379.251896741667"/>
    <n v="1210"/>
    <s v="Fixed Single Family Units"/>
    <n v="1210"/>
    <s v="Town Melbourne Beach                   Brevard County"/>
    <s v="Town Melbourne Beach"/>
    <m/>
    <m/>
    <m/>
    <n v="0"/>
    <n v="1"/>
    <n v="0.94463504338473003"/>
    <n v="0.13890573794955999"/>
    <n v="379.251896741667"/>
    <m/>
    <n v="-1"/>
    <n v="-1"/>
    <n v="-1"/>
    <n v="-1"/>
    <n v="0"/>
    <m/>
    <m/>
    <s v="Central IRL A"/>
    <n v="-1"/>
    <m/>
    <m/>
    <n v="608"/>
    <x v="1"/>
    <s v="Basin 9 Oak Street Pedway"/>
    <x v="0"/>
    <m/>
    <n v="82.988946922974307"/>
    <n v="0.30758466890000002"/>
  </r>
  <r>
    <n v="220000"/>
    <n v="860000"/>
    <n v="860000"/>
    <x v="0"/>
    <x v="0"/>
    <s v="IR12-21"/>
    <s v="62-304.520 (7), F.A.C."/>
    <n v="0.56000000000000005"/>
    <n v="0.48"/>
    <s v="Town Melbourne Beach"/>
    <n v="0.12066523443074"/>
    <n v="3699.04265600496"/>
    <n v="9.21352101296781"/>
    <n v="1.35482051442261"/>
    <n v="1.11175167296232"/>
    <n v="0.16347973498438001"/>
    <n v="446.34584925615002"/>
    <n v="1210"/>
    <s v="Fixed Single Family Units"/>
    <n v="1210"/>
    <s v="Town Melbourne Beach                   Brevard County"/>
    <s v="Town Melbourne Beach"/>
    <m/>
    <m/>
    <m/>
    <n v="0"/>
    <n v="1"/>
    <n v="1.11175167296232"/>
    <n v="0.16347973498438001"/>
    <n v="446.34584925615002"/>
    <m/>
    <n v="-1"/>
    <n v="-1"/>
    <n v="-1"/>
    <n v="-1"/>
    <n v="0"/>
    <m/>
    <m/>
    <s v="Central IRL A"/>
    <n v="-1"/>
    <m/>
    <m/>
    <n v="608"/>
    <x v="1"/>
    <s v="Basin 9 Oak Street Pedway"/>
    <x v="0"/>
    <m/>
    <n v="93.913961887958095"/>
    <n v="0.36199987769999997"/>
  </r>
  <r>
    <n v="220000"/>
    <n v="860000"/>
    <n v="860000"/>
    <x v="0"/>
    <x v="0"/>
    <s v="IR12-21"/>
    <s v="62-304.520 (7), F.A.C."/>
    <n v="0.56000000000000005"/>
    <n v="0.48"/>
    <s v="Town Melbourne Beach"/>
    <n v="0.2193611188839"/>
    <n v="3699.04265600496"/>
    <n v="9.21352101296781"/>
    <n v="1.35482051442261"/>
    <n v="2.02108827826497"/>
    <n v="0.29719494393059998"/>
    <n v="811.426135820534"/>
    <n v="1210"/>
    <s v="Fixed Single Family Units"/>
    <n v="1210"/>
    <s v="Town Melbourne Beach                   Brevard County"/>
    <s v="Town Melbourne Beach"/>
    <m/>
    <m/>
    <m/>
    <n v="0"/>
    <n v="1"/>
    <n v="2.02108827826497"/>
    <n v="0.29719494393059998"/>
    <n v="811.426135820534"/>
    <m/>
    <n v="-1"/>
    <n v="-1"/>
    <n v="-1"/>
    <n v="-1"/>
    <n v="0"/>
    <m/>
    <m/>
    <s v="Central IRL A"/>
    <n v="-1"/>
    <m/>
    <m/>
    <n v="608"/>
    <x v="1"/>
    <s v="Basin 9 Oak Street Pedway"/>
    <x v="0"/>
    <m/>
    <n v="120.65996754548701"/>
    <n v="0.65809094550000002"/>
  </r>
  <r>
    <n v="220000"/>
    <n v="860000"/>
    <n v="860000"/>
    <x v="0"/>
    <x v="0"/>
    <s v="IR12-21"/>
    <s v="62-304.520 (7), F.A.C."/>
    <n v="0.56000000000000005"/>
    <n v="0.48"/>
    <s v="Town Melbourne Beach"/>
    <n v="3.540643400481E-2"/>
    <n v="3699.04265600496"/>
    <n v="9.21352101296781"/>
    <n v="1.35482051442261"/>
    <n v="0.32621792369761998"/>
    <n v="4.7969363132270001E-2"/>
    <n v="130.969909680835"/>
    <n v="1210"/>
    <s v="Fixed Single Family Units"/>
    <n v="1210"/>
    <s v="Town Melbourne Beach                   Brevard County"/>
    <s v="Town Melbourne Beach"/>
    <m/>
    <m/>
    <m/>
    <n v="0"/>
    <n v="1"/>
    <n v="0.32621792369761998"/>
    <n v="4.7969363132270001E-2"/>
    <n v="130.969909680835"/>
    <m/>
    <n v="-1"/>
    <n v="-1"/>
    <n v="-1"/>
    <n v="-1"/>
    <n v="0"/>
    <m/>
    <m/>
    <s v="Central IRL A"/>
    <n v="-1"/>
    <m/>
    <m/>
    <n v="608"/>
    <x v="1"/>
    <s v="Basin 9 Oak Street Pedway"/>
    <x v="0"/>
    <m/>
    <n v="48.902426259791604"/>
    <n v="0.1062205269"/>
  </r>
  <r>
    <n v="220000"/>
    <n v="860000"/>
    <n v="860000"/>
    <x v="0"/>
    <x v="0"/>
    <s v="IR12-21"/>
    <s v="62-304.520 (7), F.A.C."/>
    <n v="0.56000000000000005"/>
    <n v="0.48"/>
    <s v="Town Melbourne Beach"/>
    <n v="0.11592380448969"/>
    <n v="3674.18050671439"/>
    <n v="8.3516877744383304"/>
    <n v="1.1938105768738001"/>
    <n v="0.96815942072298999"/>
    <n v="0.13839106391125"/>
    <n v="425.92498272021902"/>
    <n v="1210"/>
    <s v="Fixed Single Family Units"/>
    <n v="1210"/>
    <s v="Town Melbourne Beach                   Brevard County"/>
    <s v="Town Melbourne Beach"/>
    <m/>
    <m/>
    <m/>
    <n v="0"/>
    <n v="1"/>
    <n v="0.96815942072298999"/>
    <n v="0.13839106391125"/>
    <n v="465.831836860603"/>
    <m/>
    <n v="-1"/>
    <n v="-1"/>
    <n v="-1"/>
    <n v="-1"/>
    <n v="0"/>
    <m/>
    <m/>
    <s v="Central IRL A"/>
    <n v="-1"/>
    <m/>
    <m/>
    <n v="608"/>
    <x v="1"/>
    <s v="Basin 9 Oak Street Pedway"/>
    <x v="0"/>
    <m/>
    <n v="87.559067361873602"/>
    <n v="0.3778035984"/>
  </r>
  <r>
    <n v="220000"/>
    <n v="860000"/>
    <n v="860000"/>
    <x v="0"/>
    <x v="0"/>
    <s v="IR12-21"/>
    <s v="62-304.520 (7), F.A.C."/>
    <n v="0.56000000000000005"/>
    <n v="0.48"/>
    <s v="Town Melbourne Beach"/>
    <n v="0.19781928815464001"/>
    <n v="3674.18050671439"/>
    <n v="8.3516877744383304"/>
    <n v="1.1938105768738001"/>
    <n v="1.65212493042921"/>
    <n v="0.23615875850865001"/>
    <n v="726.82377238990296"/>
    <n v="1210"/>
    <s v="Fixed Single Family Units"/>
    <n v="1210"/>
    <s v="Town Melbourne Beach                   Brevard County"/>
    <s v="Town Melbourne Beach"/>
    <m/>
    <m/>
    <m/>
    <n v="0"/>
    <n v="1"/>
    <n v="1.65212493042921"/>
    <n v="0.23615875850865001"/>
    <n v="790.01642119921496"/>
    <m/>
    <n v="-1"/>
    <n v="-1"/>
    <n v="-1"/>
    <n v="-1"/>
    <n v="0"/>
    <m/>
    <m/>
    <s v="Central IRL A"/>
    <n v="-1"/>
    <m/>
    <m/>
    <n v="608"/>
    <x v="1"/>
    <s v="Basin 9 Oak Street Pedway"/>
    <x v="0"/>
    <m/>
    <n v="113.68887388060401"/>
    <n v="0.64072702449999996"/>
  </r>
  <r>
    <n v="220000"/>
    <n v="860000"/>
    <n v="860000"/>
    <x v="0"/>
    <x v="0"/>
    <s v="IR12-21"/>
    <s v="62-304.520 (7), F.A.C."/>
    <n v="0.56000000000000005"/>
    <n v="0.48"/>
    <s v="Town Melbourne Beach"/>
    <n v="4.4672268064000002E-4"/>
    <n v="3674.18050671439"/>
    <n v="8.3516877744383304"/>
    <n v="1.1938105768738001"/>
    <n v="3.7308883505099998E-3"/>
    <n v="5.3330226108E-4"/>
    <n v="1.6413397651367301"/>
    <n v="1210"/>
    <s v="Fixed Single Family Units"/>
    <n v="1210"/>
    <s v="Town Melbourne Beach                   Brevard County"/>
    <s v="Town Melbourne Beach"/>
    <m/>
    <m/>
    <m/>
    <n v="0"/>
    <n v="1"/>
    <n v="3.7308883505099998E-3"/>
    <n v="5.3330226108E-4"/>
    <n v="1.98405396450181"/>
    <m/>
    <n v="-1"/>
    <n v="-1"/>
    <n v="-1"/>
    <n v="-1"/>
    <n v="0"/>
    <m/>
    <m/>
    <s v="Central IRL A"/>
    <n v="-1"/>
    <m/>
    <m/>
    <n v="608"/>
    <x v="1"/>
    <s v="Basin 9 Oak Street Pedway"/>
    <x v="0"/>
    <m/>
    <n v="41.770415260070997"/>
    <n v="1.6091273E-3"/>
  </r>
  <r>
    <n v="220000"/>
    <n v="860000"/>
    <n v="860000"/>
    <x v="0"/>
    <x v="0"/>
    <s v="IR12-21"/>
    <s v="62-304.520 (7), F.A.C."/>
    <n v="0.56000000000000005"/>
    <n v="0.48"/>
    <s v="Town Melbourne Beach"/>
    <n v="0.21944317363511001"/>
    <n v="3697.3813855888002"/>
    <n v="9.2096594654569905"/>
    <n v="1.3542620814797801"/>
    <n v="2.0209969011985698"/>
    <n v="0.29718356909361998"/>
    <n v="811.365105393014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209969011985698"/>
    <n v="0.29718356909361998"/>
    <n v="957.37235618627199"/>
    <m/>
    <n v="-1"/>
    <n v="-1"/>
    <n v="-1"/>
    <n v="-1"/>
    <n v="0"/>
    <m/>
    <m/>
    <s v="Central IRL A"/>
    <n v="-1"/>
    <m/>
    <m/>
    <n v="608"/>
    <x v="1"/>
    <s v="Basin 9 Oak Street Pedway"/>
    <x v="0"/>
    <m/>
    <n v="172.648778054492"/>
    <n v="0.77645770979999995"/>
  </r>
  <r>
    <n v="220000"/>
    <n v="860000"/>
    <n v="860000"/>
    <x v="0"/>
    <x v="0"/>
    <s v="IR12-21"/>
    <s v="62-304.520 (7), F.A.C."/>
    <n v="0.56000000000000005"/>
    <n v="0.48"/>
    <s v="Town Melbourne Beach"/>
    <n v="0.14848840139059999"/>
    <n v="3697.3813855888002"/>
    <n v="9.2096594654569905"/>
    <n v="1.3542620814797801"/>
    <n v="1.3675276113775201"/>
    <n v="0.20109221154283999"/>
    <n v="549.01825127744701"/>
    <n v="1210"/>
    <s v="Fixed Single Family Units"/>
    <n v="1210"/>
    <s v="Town Melbourne Beach                   Brevard County"/>
    <s v="Town Melbourne Beach"/>
    <m/>
    <m/>
    <m/>
    <n v="0"/>
    <n v="1"/>
    <n v="1.3675276113775201"/>
    <n v="0.20109221154283999"/>
    <n v="921.39810922410504"/>
    <m/>
    <n v="-1"/>
    <n v="-1"/>
    <n v="-1"/>
    <n v="-1"/>
    <n v="0"/>
    <m/>
    <m/>
    <s v="Central IRL A"/>
    <n v="-1"/>
    <m/>
    <m/>
    <n v="608"/>
    <x v="1"/>
    <s v="Basin 9 Oak Street Pedway"/>
    <x v="0"/>
    <m/>
    <n v="111.625766371903"/>
    <n v="0.74728151600000003"/>
  </r>
  <r>
    <n v="220000"/>
    <n v="860000"/>
    <n v="860000"/>
    <x v="0"/>
    <x v="0"/>
    <s v="IR12-21"/>
    <s v="62-304.520 (7), F.A.C."/>
    <n v="0.56000000000000005"/>
    <n v="0.48"/>
    <s v="Town Melbourne Beach"/>
    <n v="3.9153260259030001E-2"/>
    <n v="3697.3813855888002"/>
    <n v="9.2096594654569905"/>
    <n v="1.3542620814797801"/>
    <n v="0.36058819394809"/>
    <n v="5.3023775735110003E-2"/>
    <n v="144.764535666858"/>
    <n v="1210"/>
    <s v="Fixed Single Family Units"/>
    <n v="1210"/>
    <s v="Town Melbourne Beach                   Brevard County"/>
    <s v="Town Melbourne Beach"/>
    <m/>
    <m/>
    <m/>
    <n v="0"/>
    <n v="1"/>
    <n v="0.36058819394809"/>
    <n v="5.3023775735110003E-2"/>
    <n v="144.76453566685899"/>
    <m/>
    <n v="-1"/>
    <n v="-1"/>
    <n v="-1"/>
    <n v="-1"/>
    <n v="0"/>
    <m/>
    <m/>
    <s v="Central IRL A"/>
    <n v="-1"/>
    <m/>
    <m/>
    <n v="608"/>
    <x v="1"/>
    <s v="Basin 9 Oak Street Pedway"/>
    <x v="0"/>
    <m/>
    <n v="51.265488068740702"/>
    <n v="0.11740838250000001"/>
  </r>
  <r>
    <n v="220000"/>
    <n v="860000"/>
    <n v="860000"/>
    <x v="0"/>
    <x v="0"/>
    <s v="IR12-21"/>
    <s v="62-304.520 (7), F.A.C."/>
    <n v="0.56000000000000005"/>
    <n v="0.48"/>
    <s v="Town Melbourne Beach"/>
    <n v="7.0474767235659999E-2"/>
    <n v="3697.3813855888002"/>
    <n v="9.2096594654569905"/>
    <n v="1.3542620814797801"/>
    <n v="0.64904860714779"/>
    <n v="9.544130496837E-2"/>
    <n v="260.57209253084"/>
    <n v="1210"/>
    <s v="Fixed Single Family Units"/>
    <n v="1210"/>
    <s v="Town Melbourne Beach                   Brevard County"/>
    <s v="Town Melbourne Beach"/>
    <m/>
    <m/>
    <m/>
    <n v="0"/>
    <n v="1"/>
    <n v="0.64904860714779"/>
    <n v="9.544130496837E-2"/>
    <n v="260.57209253083897"/>
    <m/>
    <n v="-1"/>
    <n v="-1"/>
    <n v="-1"/>
    <n v="-1"/>
    <n v="0"/>
    <m/>
    <m/>
    <s v="Central IRL A"/>
    <n v="-1"/>
    <m/>
    <m/>
    <n v="608"/>
    <x v="1"/>
    <s v="Basin 9 Oak Street Pedway"/>
    <x v="0"/>
    <m/>
    <n v="74.529715897806597"/>
    <n v="0.21133178629999999"/>
  </r>
  <r>
    <n v="220000"/>
    <n v="860000"/>
    <n v="860000"/>
    <x v="0"/>
    <x v="0"/>
    <s v="IR12-21"/>
    <s v="62-304.520 (7), F.A.C."/>
    <n v="0.56000000000000005"/>
    <n v="0.48"/>
    <s v="Town Melbourne Beach"/>
    <n v="0.19631220797233001"/>
    <n v="3693.05665788751"/>
    <n v="9.1996039422735905"/>
    <n v="1.35280780904775"/>
    <n v="1.8059945623786999"/>
    <n v="0.26557268795637001"/>
    <n v="724.99210667682098"/>
    <n v="1210"/>
    <s v="Fixed Single Family Units"/>
    <n v="1210"/>
    <s v="Town Melbourne Beach                   Brevard County"/>
    <s v="Town Melbourne Beach"/>
    <m/>
    <m/>
    <m/>
    <n v="0"/>
    <n v="1"/>
    <n v="1.8059945623786999"/>
    <n v="0.26557268795637001"/>
    <n v="724.99210667682098"/>
    <m/>
    <n v="-1"/>
    <n v="-1"/>
    <n v="-1"/>
    <n v="-1"/>
    <n v="0"/>
    <m/>
    <m/>
    <s v="Central IRL A"/>
    <n v="-1"/>
    <m/>
    <m/>
    <n v="608"/>
    <x v="1"/>
    <s v="Basin 9 Oak Street Pedway"/>
    <x v="0"/>
    <m/>
    <n v="122.949580883544"/>
    <n v="0.58799035420000001"/>
  </r>
  <r>
    <n v="220000"/>
    <n v="860000"/>
    <n v="860000"/>
    <x v="0"/>
    <x v="0"/>
    <s v="IR12-21"/>
    <s v="62-304.520 (7), F.A.C."/>
    <n v="0.56000000000000005"/>
    <n v="0.48"/>
    <s v="Town Melbourne Beach"/>
    <n v="0.28787928837733001"/>
    <n v="3693.05665788751"/>
    <n v="9.1996039422735905"/>
    <n v="1.35280780904775"/>
    <n v="2.64837543625505"/>
    <n v="0.38944534937997"/>
    <n v="1063.1545226098301"/>
    <n v="1210"/>
    <s v="Fixed Single Family Units"/>
    <n v="1210"/>
    <s v="Town Melbourne Beach                   Brevard County"/>
    <s v="Town Melbourne Beach"/>
    <m/>
    <m/>
    <m/>
    <n v="0"/>
    <n v="1"/>
    <n v="2.64837543625505"/>
    <n v="0.38944534937997"/>
    <n v="1063.1545226098301"/>
    <m/>
    <n v="-1"/>
    <n v="-1"/>
    <n v="-1"/>
    <n v="-1"/>
    <n v="0"/>
    <m/>
    <m/>
    <s v="Central IRL A"/>
    <n v="-1"/>
    <m/>
    <m/>
    <n v="608"/>
    <x v="1"/>
    <s v="Basin 9 Oak Street Pedway"/>
    <x v="0"/>
    <m/>
    <n v="139.86980231151799"/>
    <n v="0.86225022110000005"/>
  </r>
  <r>
    <n v="220000"/>
    <n v="860000"/>
    <n v="860000"/>
    <x v="0"/>
    <x v="0"/>
    <s v="IR12-21"/>
    <s v="62-304.520 (7), F.A.C."/>
    <n v="0.56000000000000005"/>
    <n v="0.48"/>
    <s v="Town Melbourne Beach"/>
    <n v="4.3310901187160002E-2"/>
    <n v="3693.05665788751"/>
    <n v="9.1996039422735905"/>
    <n v="1.35280780904775"/>
    <n v="0.39844313730483"/>
    <n v="5.8591325342880002E-2"/>
    <n v="159.949611988356"/>
    <n v="1210"/>
    <s v="Fixed Single Family Units"/>
    <n v="1210"/>
    <s v="Town Melbourne Beach                   Brevard County"/>
    <s v="Town Melbourne Beach"/>
    <m/>
    <m/>
    <m/>
    <n v="0"/>
    <n v="1"/>
    <n v="0.39844313730483"/>
    <n v="5.8591325342880002E-2"/>
    <n v="159.949611988356"/>
    <m/>
    <n v="-1"/>
    <n v="-1"/>
    <n v="-1"/>
    <n v="-1"/>
    <n v="0"/>
    <m/>
    <m/>
    <s v="Central IRL A"/>
    <n v="-1"/>
    <m/>
    <m/>
    <n v="608"/>
    <x v="1"/>
    <s v="Basin 9 Oak Street Pedway"/>
    <x v="0"/>
    <m/>
    <n v="92.809205269439602"/>
    <n v="0.12972393509999999"/>
  </r>
  <r>
    <n v="220000"/>
    <n v="860000"/>
    <n v="860000"/>
    <x v="0"/>
    <x v="0"/>
    <s v="IR12-21"/>
    <s v="62-304.520 (7), F.A.C."/>
    <n v="0.56000000000000005"/>
    <n v="0.48"/>
    <s v="Town Melbourne Beach"/>
    <n v="1.6816154564710001E-2"/>
    <n v="3693.05665788751"/>
    <n v="9.1996039422735905"/>
    <n v="1.35280780904775"/>
    <n v="0.15470196182738999"/>
    <n v="2.2749025213289999E-2"/>
    <n v="62.103011575271402"/>
    <n v="1210"/>
    <s v="Fixed Single Family Units"/>
    <n v="1210"/>
    <s v="Town Melbourne Beach                   Brevard County"/>
    <s v="Town Melbourne Beach"/>
    <m/>
    <m/>
    <m/>
    <n v="0"/>
    <n v="1"/>
    <n v="0.15470196182738999"/>
    <n v="2.2749025213289999E-2"/>
    <n v="62.103011575271701"/>
    <m/>
    <n v="-1"/>
    <n v="-1"/>
    <n v="-1"/>
    <n v="-1"/>
    <n v="0"/>
    <m/>
    <m/>
    <s v="Central IRL A"/>
    <n v="-1"/>
    <m/>
    <m/>
    <n v="608"/>
    <x v="1"/>
    <s v="Basin 9 Oak Street Pedway"/>
    <x v="0"/>
    <m/>
    <n v="33.508855880284798"/>
    <n v="5.0367406000000003E-2"/>
  </r>
  <r>
    <n v="220000"/>
    <n v="860000"/>
    <n v="860000"/>
    <x v="0"/>
    <x v="0"/>
    <s v="IR12-21"/>
    <s v="62-304.520 (7), F.A.C."/>
    <n v="0.56000000000000005"/>
    <n v="0.48"/>
    <s v="Town Melbourne Beach"/>
    <n v="4.9226549692609999E-2"/>
    <n v="3693.05665788751"/>
    <n v="9.1996039422735905"/>
    <n v="1.35280780904775"/>
    <n v="0.45286476061668002"/>
    <n v="6.6594060836640004E-2"/>
    <n v="181.79643708713101"/>
    <n v="1210"/>
    <s v="Fixed Single Family Units"/>
    <n v="1210"/>
    <s v="Town Melbourne Beach                   Brevard County"/>
    <s v="Town Melbourne Beach"/>
    <m/>
    <m/>
    <m/>
    <n v="0"/>
    <n v="1"/>
    <n v="0.45286476061668002"/>
    <n v="6.6594060836640004E-2"/>
    <n v="181.79643708712899"/>
    <m/>
    <n v="-1"/>
    <n v="-1"/>
    <n v="-1"/>
    <n v="-1"/>
    <n v="0"/>
    <m/>
    <m/>
    <s v="Central IRL A"/>
    <n v="-1"/>
    <m/>
    <m/>
    <n v="608"/>
    <x v="1"/>
    <s v="Basin 9 Oak Street Pedway"/>
    <x v="0"/>
    <m/>
    <n v="69.309117824293807"/>
    <n v="0.1474423658"/>
  </r>
  <r>
    <n v="220000"/>
    <n v="860000"/>
    <n v="860000"/>
    <x v="0"/>
    <x v="0"/>
    <s v="IR12-21"/>
    <s v="62-304.520 (7), F.A.C."/>
    <n v="0.56000000000000005"/>
    <n v="0.48"/>
    <s v="Town Melbourne Beach"/>
    <n v="2.4218351988820001E-2"/>
    <n v="3693.05665788751"/>
    <n v="9.1996039422735905"/>
    <n v="1.35280780904775"/>
    <n v="0.22279924643178001"/>
    <n v="3.2762775692749997E-2"/>
    <n v="89.439746055400704"/>
    <n v="1210"/>
    <s v="Fixed Single Family Units"/>
    <n v="1210"/>
    <s v="Town Melbourne Beach                   Brevard County"/>
    <s v="Town Melbourne Beach"/>
    <m/>
    <m/>
    <m/>
    <n v="0"/>
    <n v="1"/>
    <n v="0.22279924643178001"/>
    <n v="3.2762775692749997E-2"/>
    <n v="89.439746055401102"/>
    <m/>
    <n v="-1"/>
    <n v="-1"/>
    <n v="-1"/>
    <n v="-1"/>
    <n v="0"/>
    <m/>
    <m/>
    <s v="Central IRL A"/>
    <n v="-1"/>
    <m/>
    <m/>
    <n v="608"/>
    <x v="1"/>
    <s v="Basin 9 Oak Street Pedway"/>
    <x v="0"/>
    <m/>
    <n v="40.9105968778562"/>
    <n v="7.2538318000000004E-2"/>
  </r>
  <r>
    <n v="220000"/>
    <n v="860000"/>
    <n v="860000"/>
    <x v="0"/>
    <x v="0"/>
    <s v="IR12-21"/>
    <s v="62-304.520 (7), F.A.C."/>
    <n v="0.56000000000000005"/>
    <n v="0.48"/>
    <s v="Town Melbourne Beach"/>
    <n v="0.20008234790155999"/>
    <n v="3692.1473054852099"/>
    <n v="9.1974220048005897"/>
    <n v="1.3524897862229099"/>
    <n v="1.84024178936199"/>
    <n v="0.27060933194036002"/>
    <n v="738.733501679908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4024178936199"/>
    <n v="0.27060933194036002"/>
    <n v="738.73350167990804"/>
    <m/>
    <n v="-1"/>
    <n v="-1"/>
    <n v="-1"/>
    <n v="-1"/>
    <n v="0"/>
    <m/>
    <m/>
    <s v="Central IRL A"/>
    <n v="-1"/>
    <m/>
    <m/>
    <n v="608"/>
    <x v="1"/>
    <s v="Basin 9 Oak Street Pedway"/>
    <x v="0"/>
    <m/>
    <n v="132.41758083372801"/>
    <n v="0.5991350379"/>
  </r>
  <r>
    <n v="220000"/>
    <n v="860000"/>
    <n v="860000"/>
    <x v="0"/>
    <x v="0"/>
    <s v="IR12-21"/>
    <s v="62-304.520 (7), F.A.C."/>
    <n v="0.56000000000000005"/>
    <n v="0.48"/>
    <s v="Town Melbourne Beach"/>
    <n v="4.0174984671010001E-2"/>
    <n v="3692.1473054852099"/>
    <n v="9.1974220048005897"/>
    <n v="1.3524897862229099"/>
    <n v="0.36950628805570002"/>
    <n v="5.4336256429200001E-2"/>
    <n v="148.33196140099"/>
    <n v="1210"/>
    <s v="Fixed Single Family Units"/>
    <n v="1210"/>
    <s v="Town Melbourne Beach                   Brevard County"/>
    <s v="Town Melbourne Beach"/>
    <m/>
    <m/>
    <m/>
    <n v="0"/>
    <n v="1"/>
    <n v="0.36950628805570002"/>
    <n v="5.4336256429200001E-2"/>
    <n v="148.33196140099199"/>
    <m/>
    <n v="-1"/>
    <n v="-1"/>
    <n v="-1"/>
    <n v="-1"/>
    <n v="0"/>
    <m/>
    <m/>
    <s v="Central IRL A"/>
    <n v="-1"/>
    <m/>
    <m/>
    <n v="608"/>
    <x v="1"/>
    <s v="Basin 9 Oak Street Pedway"/>
    <x v="0"/>
    <m/>
    <n v="56.7850900242289"/>
    <n v="0.1203016719"/>
  </r>
  <r>
    <n v="220000"/>
    <n v="860000"/>
    <n v="860000"/>
    <x v="0"/>
    <x v="0"/>
    <s v="IR12-21"/>
    <s v="62-304.520 (7), F.A.C."/>
    <n v="0.56000000000000005"/>
    <n v="0.48"/>
    <s v="Town Melbourne Beach"/>
    <n v="4.8886766140449997E-2"/>
    <n v="3692.1473054852099"/>
    <n v="9.1974220048005897"/>
    <n v="1.3524897862229099"/>
    <n v="0.44963221864377001"/>
    <n v="6.6118851886430005E-2"/>
    <n v="180.49714187936999"/>
    <n v="1210"/>
    <s v="Fixed Single Family Units"/>
    <n v="1210"/>
    <s v="Town Melbourne Beach                   Brevard County"/>
    <s v="Town Melbourne Beach"/>
    <m/>
    <m/>
    <m/>
    <n v="0"/>
    <n v="1"/>
    <n v="0.44963221864377001"/>
    <n v="6.6118851886430005E-2"/>
    <n v="180.49714187937201"/>
    <m/>
    <n v="-1"/>
    <n v="-1"/>
    <n v="-1"/>
    <n v="-1"/>
    <n v="0"/>
    <m/>
    <m/>
    <s v="Central IRL A"/>
    <n v="-1"/>
    <m/>
    <m/>
    <n v="608"/>
    <x v="1"/>
    <s v="Basin 9 Oak Street Pedway"/>
    <x v="0"/>
    <m/>
    <n v="68.360977118205"/>
    <n v="0.14638859839999999"/>
  </r>
  <r>
    <n v="220000"/>
    <n v="860000"/>
    <n v="860000"/>
    <x v="0"/>
    <x v="0"/>
    <s v="IR12-21"/>
    <s v="62-304.520 (7), F.A.C."/>
    <n v="0.56000000000000005"/>
    <n v="0.48"/>
    <s v="Town Melbourne Beach"/>
    <n v="4.8196315323600003E-3"/>
    <n v="3692.1473054852099"/>
    <n v="9.1974220048005897"/>
    <n v="1.3524897862229099"/>
    <n v="4.4328185110840003E-2"/>
    <n v="6.5185024208799999E-3"/>
    <n v="17.794789575667799"/>
    <n v="1210"/>
    <s v="Fixed Single Family Units"/>
    <n v="1210"/>
    <s v="Town Melbourne Beach                   Brevard County"/>
    <s v="Town Melbourne Beach"/>
    <m/>
    <m/>
    <m/>
    <n v="0"/>
    <n v="1"/>
    <n v="4.4328185110840003E-2"/>
    <n v="6.5185024208799999E-3"/>
    <n v="17.7947895756663"/>
    <m/>
    <n v="-1"/>
    <n v="-1"/>
    <n v="-1"/>
    <n v="-1"/>
    <n v="0"/>
    <m/>
    <m/>
    <s v="Central IRL A"/>
    <n v="-1"/>
    <m/>
    <m/>
    <n v="608"/>
    <x v="1"/>
    <s v="Basin 9 Oak Street Pedway"/>
    <x v="0"/>
    <m/>
    <n v="19.6041918198957"/>
    <n v="1.44321083E-2"/>
  </r>
  <r>
    <n v="220000"/>
    <n v="860000"/>
    <n v="860000"/>
    <x v="0"/>
    <x v="0"/>
    <s v="IR12-21"/>
    <s v="62-304.520 (7), F.A.C."/>
    <n v="0.56000000000000005"/>
    <n v="0.48"/>
    <s v="Town Melbourne Beach"/>
    <n v="5.2522298527920001E-2"/>
    <n v="3692.1473054852099"/>
    <n v="9.1974220048005897"/>
    <n v="1.3524897862229099"/>
    <n v="0.48306974422339"/>
    <n v="7.1035872307960005E-2"/>
    <n v="193.92006298774999"/>
    <n v="1210"/>
    <s v="Fixed Single Family Units"/>
    <n v="1210"/>
    <s v="Town Melbourne Beach                   Brevard County"/>
    <s v="Town Melbourne Beach"/>
    <m/>
    <m/>
    <m/>
    <n v="0"/>
    <n v="1"/>
    <n v="0.48306974422339"/>
    <n v="7.1035872307960005E-2"/>
    <n v="193.920062987748"/>
    <m/>
    <n v="-1"/>
    <n v="-1"/>
    <n v="-1"/>
    <n v="-1"/>
    <n v="0"/>
    <m/>
    <m/>
    <s v="Central IRL A"/>
    <n v="-1"/>
    <m/>
    <m/>
    <n v="608"/>
    <x v="1"/>
    <s v="Basin 9 Oak Street Pedway"/>
    <x v="0"/>
    <m/>
    <n v="67.947485341101299"/>
    <n v="0.1572749903"/>
  </r>
  <r>
    <n v="220000"/>
    <n v="860000"/>
    <n v="860000"/>
    <x v="0"/>
    <x v="0"/>
    <s v="IR12-21"/>
    <s v="62-304.520 (7), F.A.C."/>
    <n v="0.56000000000000005"/>
    <n v="0.48"/>
    <s v="Town Melbourne Beach"/>
    <n v="0.18534799536654001"/>
    <n v="3692.1473054852099"/>
    <n v="9.1974220048005897"/>
    <n v="1.3524897862229099"/>
    <n v="1.7047237311299099"/>
    <n v="0.25068127063014001"/>
    <n v="684.33210166966501"/>
    <n v="1210"/>
    <s v="Fixed Single Family Units"/>
    <n v="1210"/>
    <s v="Town Melbourne Beach                   Brevard County"/>
    <s v="Town Melbourne Beach"/>
    <m/>
    <m/>
    <m/>
    <n v="0"/>
    <n v="1"/>
    <n v="1.7047237311299099"/>
    <n v="0.25068127063014001"/>
    <n v="684.33210166966501"/>
    <m/>
    <n v="-1"/>
    <n v="-1"/>
    <n v="-1"/>
    <n v="-1"/>
    <n v="0"/>
    <m/>
    <m/>
    <s v="Central IRL A"/>
    <n v="-1"/>
    <m/>
    <m/>
    <n v="608"/>
    <x v="1"/>
    <s v="Basin 9 Oak Street Pedway"/>
    <x v="0"/>
    <m/>
    <n v="109.685463497641"/>
    <n v="0.55501387000000002"/>
  </r>
  <r>
    <n v="220000"/>
    <n v="860000"/>
    <n v="860000"/>
    <x v="0"/>
    <x v="0"/>
    <s v="IR12-21"/>
    <s v="62-304.520 (7), F.A.C."/>
    <n v="0.56000000000000005"/>
    <n v="0.48"/>
    <s v="Town Melbourne Beach"/>
    <n v="8.5929429620100001E-2"/>
    <n v="3692.1473054852099"/>
    <n v="9.1974220048005897"/>
    <n v="1.3524897862229099"/>
    <n v="0.79032922684790996"/>
    <n v="0.11621867589715"/>
    <n v="317.26411203375199"/>
    <n v="1210"/>
    <s v="Fixed Single Family Units"/>
    <n v="1210"/>
    <s v="Town Melbourne Beach                   Brevard County"/>
    <s v="Town Melbourne Beach"/>
    <m/>
    <m/>
    <m/>
    <n v="0"/>
    <n v="1"/>
    <n v="0.79032922684790996"/>
    <n v="0.11621867589715"/>
    <n v="317.26411203375102"/>
    <m/>
    <n v="-1"/>
    <n v="-1"/>
    <n v="-1"/>
    <n v="-1"/>
    <n v="0"/>
    <m/>
    <m/>
    <s v="Central IRL A"/>
    <n v="-1"/>
    <m/>
    <m/>
    <n v="608"/>
    <x v="1"/>
    <s v="Basin 9 Oak Street Pedway"/>
    <x v="0"/>
    <m/>
    <n v="79.413728672461204"/>
    <n v="0.2573107154"/>
  </r>
  <r>
    <n v="220000"/>
    <n v="860000"/>
    <n v="860000"/>
    <x v="0"/>
    <x v="0"/>
    <s v="IR12-21"/>
    <s v="62-304.520 (7), F.A.C."/>
    <n v="0.56000000000000005"/>
    <n v="0.48"/>
    <s v="Town Melbourne Beach"/>
    <n v="0.20008246277215"/>
    <n v="3691.0556527353601"/>
    <n v="9.4184085202826804"/>
    <n v="1.4612208191693301"/>
    <n v="1.8844583721324"/>
    <n v="0.29236466015334001"/>
    <n v="738.515505228374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844583721324"/>
    <n v="0.29236466015334001"/>
    <n v="738.51550522837499"/>
    <m/>
    <n v="-1"/>
    <n v="-1"/>
    <n v="-1"/>
    <n v="-1"/>
    <n v="0"/>
    <m/>
    <m/>
    <s v="Central IRL A"/>
    <n v="-1"/>
    <m/>
    <m/>
    <n v="608"/>
    <x v="1"/>
    <s v="Basin 9 Oak Street Pedway"/>
    <x v="0"/>
    <m/>
    <n v="132.41761566982299"/>
    <n v="0.59895823619999999"/>
  </r>
  <r>
    <n v="220000"/>
    <n v="860000"/>
    <n v="860000"/>
    <x v="0"/>
    <x v="0"/>
    <s v="IR12-21"/>
    <s v="62-304.520 (7), F.A.C."/>
    <n v="0.56000000000000005"/>
    <n v="0.48"/>
    <s v="Town Melbourne Beach"/>
    <n v="2.49951767928E-2"/>
    <n v="3691.0556527353601"/>
    <n v="9.4184085202826804"/>
    <n v="1.4612208191693301"/>
    <n v="0.23541478607128"/>
    <n v="3.6523472708450001E-2"/>
    <n v="92.258588592184097"/>
    <n v="1210"/>
    <s v="Fixed Single Family Units"/>
    <n v="1210"/>
    <s v="Town Melbourne Beach                   Brevard County"/>
    <s v="Town Melbourne Beach"/>
    <m/>
    <m/>
    <m/>
    <n v="0"/>
    <n v="1"/>
    <n v="0.23541478607128"/>
    <n v="3.6523472708450001E-2"/>
    <n v="92.258588592182704"/>
    <m/>
    <n v="-1"/>
    <n v="-1"/>
    <n v="-1"/>
    <n v="-1"/>
    <n v="0"/>
    <m/>
    <m/>
    <s v="Central IRL A"/>
    <n v="-1"/>
    <m/>
    <m/>
    <n v="608"/>
    <x v="1"/>
    <s v="Basin 9 Oak Street Pedway"/>
    <x v="0"/>
    <m/>
    <n v="41.537222919112502"/>
    <n v="7.4824483900000002E-2"/>
  </r>
  <r>
    <n v="220000"/>
    <n v="860000"/>
    <n v="860000"/>
    <x v="0"/>
    <x v="0"/>
    <s v="IR12-21"/>
    <s v="62-304.520 (7), F.A.C."/>
    <n v="0.56000000000000005"/>
    <n v="0.48"/>
    <s v="Town Melbourne Beach"/>
    <n v="9.6575529940710003E-2"/>
    <n v="3691.0556527353601"/>
    <n v="9.4184085202826804"/>
    <n v="1.4612208191693301"/>
    <n v="0.90958779404447998"/>
    <n v="0.14111817497168999"/>
    <n v="356.465655703604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90958779404447998"/>
    <n v="0.14111817497168999"/>
    <n v="356.46565570360201"/>
    <m/>
    <n v="-1"/>
    <n v="-1"/>
    <n v="-1"/>
    <n v="-1"/>
    <n v="0"/>
    <m/>
    <m/>
    <s v="Central IRL A"/>
    <n v="-1"/>
    <m/>
    <m/>
    <n v="608"/>
    <x v="1"/>
    <s v="Basin 9 Oak Street Pedway"/>
    <x v="0"/>
    <m/>
    <n v="87.575332565680696"/>
    <n v="0.28910434359999998"/>
  </r>
  <r>
    <n v="220000"/>
    <n v="860000"/>
    <n v="860000"/>
    <x v="0"/>
    <x v="0"/>
    <s v="IR12-21"/>
    <s v="62-304.520 (7), F.A.C."/>
    <n v="0.56000000000000005"/>
    <n v="0.48"/>
    <s v="Town Melbourne Beach"/>
    <n v="3.2284158853979998E-2"/>
    <n v="3691.0556527353601"/>
    <n v="9.4184085202826804"/>
    <n v="1.4612208191693301"/>
    <n v="0.30406539682055"/>
    <n v="4.7174285046809997E-2"/>
    <n v="119.16262703181501"/>
    <n v="1210"/>
    <s v="Fixed Single Family Units"/>
    <n v="1210"/>
    <s v="Town Melbourne Beach                   Brevard County"/>
    <s v="Town Melbourne Beach"/>
    <m/>
    <m/>
    <m/>
    <n v="0"/>
    <n v="1"/>
    <n v="0.30406539682055"/>
    <n v="4.7174285046809997E-2"/>
    <n v="119.16262703181501"/>
    <m/>
    <n v="-1"/>
    <n v="-1"/>
    <n v="-1"/>
    <n v="-1"/>
    <n v="0"/>
    <m/>
    <m/>
    <s v="Central IRL A"/>
    <n v="-1"/>
    <m/>
    <m/>
    <n v="608"/>
    <x v="1"/>
    <s v="Basin 9 Oak Street Pedway"/>
    <x v="0"/>
    <m/>
    <n v="45.777274384901197"/>
    <n v="9.6644466400000004E-2"/>
  </r>
  <r>
    <n v="220000"/>
    <n v="860000"/>
    <n v="860000"/>
    <x v="0"/>
    <x v="0"/>
    <s v="IR12-21"/>
    <s v="62-304.520 (7), F.A.C."/>
    <n v="0.56000000000000005"/>
    <n v="0.48"/>
    <s v="Town Melbourne Beach"/>
    <n v="2.2026881631550001E-2"/>
    <n v="3691.0556527353601"/>
    <n v="9.4184085202826804"/>
    <n v="1.4612208191693301"/>
    <n v="0.20745816963387001"/>
    <n v="3.2186138021400003E-2"/>
    <n v="81.302445958276394"/>
    <n v="1210"/>
    <s v="Fixed Single Family Units"/>
    <n v="1210"/>
    <s v="Town Melbourne Beach                   Brevard County"/>
    <s v="Town Melbourne Beach"/>
    <m/>
    <m/>
    <m/>
    <n v="0"/>
    <n v="1"/>
    <n v="0.20745816963387001"/>
    <n v="3.2186138021400003E-2"/>
    <n v="92.209910858103797"/>
    <m/>
    <n v="-1"/>
    <n v="-1"/>
    <n v="-1"/>
    <n v="-1"/>
    <n v="0"/>
    <m/>
    <m/>
    <s v="Central IRL A"/>
    <n v="-1"/>
    <m/>
    <m/>
    <n v="608"/>
    <x v="1"/>
    <s v="Basin 9 Oak Street Pedway"/>
    <x v="0"/>
    <m/>
    <n v="46.482153750408699"/>
    <n v="7.4785004799999999E-2"/>
  </r>
  <r>
    <n v="220000"/>
    <n v="860000"/>
    <n v="860000"/>
    <x v="0"/>
    <x v="0"/>
    <s v="IR12-21"/>
    <s v="62-304.520 (7), F.A.C."/>
    <n v="0.56000000000000005"/>
    <n v="0.48"/>
    <s v="Town Melbourne Beach"/>
    <n v="0.10290131389586001"/>
    <n v="3691.0556527353601"/>
    <n v="9.4184085202826804"/>
    <n v="1.4612208191693301"/>
    <n v="0.96916661154507"/>
    <n v="0.15036154218451001"/>
    <n v="379.81447632922101"/>
    <n v="1210"/>
    <s v="Fixed Single Family Units"/>
    <n v="1210"/>
    <s v="Town Melbourne Beach                   Brevard County"/>
    <s v="Town Melbourne Beach"/>
    <m/>
    <m/>
    <m/>
    <n v="0"/>
    <n v="1"/>
    <n v="0.96916661154507"/>
    <n v="0.15036154218451001"/>
    <n v="439.81051238653902"/>
    <m/>
    <n v="-1"/>
    <n v="-1"/>
    <n v="-1"/>
    <n v="-1"/>
    <n v="0"/>
    <m/>
    <m/>
    <s v="Central IRL A"/>
    <n v="-1"/>
    <m/>
    <m/>
    <n v="608"/>
    <x v="1"/>
    <s v="Basin 9 Oak Street Pedway"/>
    <x v="0"/>
    <m/>
    <n v="82.141010090010994"/>
    <n v="0.3566995234"/>
  </r>
  <r>
    <n v="220000"/>
    <n v="860000"/>
    <n v="860000"/>
    <x v="0"/>
    <x v="0"/>
    <s v="IR12-21"/>
    <s v="62-304.520 (7), F.A.C."/>
    <n v="0.56000000000000005"/>
    <n v="0.48"/>
    <s v="Town Melbourne Beach"/>
    <n v="0.10152654233267"/>
    <n v="3691.0556527353601"/>
    <n v="9.4184085202826804"/>
    <n v="1.4612208191693301"/>
    <n v="0.95621845134090999"/>
    <n v="0.14835269735477999"/>
    <n v="374.74011797969899"/>
    <n v="1210"/>
    <s v="Fixed Single Family Units"/>
    <n v="1210"/>
    <s v="Town Melbourne Beach                   Brevard County"/>
    <s v="Town Melbourne Beach"/>
    <m/>
    <m/>
    <m/>
    <n v="0"/>
    <n v="1"/>
    <n v="0.95621845134090999"/>
    <n v="0.14835269735477999"/>
    <n v="440.59677128401898"/>
    <m/>
    <n v="-1"/>
    <n v="-1"/>
    <n v="-1"/>
    <n v="-1"/>
    <n v="0"/>
    <m/>
    <m/>
    <s v="Central IRL A"/>
    <n v="-1"/>
    <m/>
    <m/>
    <n v="608"/>
    <x v="1"/>
    <s v="Basin 9 Oak Street Pedway"/>
    <x v="0"/>
    <m/>
    <n v="81.706137798846399"/>
    <n v="0.35733720299999999"/>
  </r>
  <r>
    <n v="220000"/>
    <n v="860000"/>
    <n v="860000"/>
    <x v="0"/>
    <x v="0"/>
    <s v="IR12-21"/>
    <s v="62-304.520 (7), F.A.C."/>
    <n v="0.56000000000000005"/>
    <n v="0.48"/>
    <s v="Town Melbourne Beach"/>
    <n v="3.1961492069000001E-4"/>
    <n v="3691.0556527353601"/>
    <n v="9.4184085202826804"/>
    <n v="1.4612208191693301"/>
    <n v="3.01026389232E-3"/>
    <n v="4.6702797623999998E-4"/>
    <n v="1.1797164597445999"/>
    <n v="1210"/>
    <s v="Fixed Single Family Units"/>
    <n v="1210"/>
    <s v="Town Melbourne Beach                   Brevard County"/>
    <s v="Town Melbourne Beach"/>
    <m/>
    <m/>
    <m/>
    <n v="0"/>
    <n v="1"/>
    <n v="3.01026389232E-3"/>
    <n v="4.6702797623999998E-4"/>
    <n v="1.17971645974421"/>
    <m/>
    <n v="-1"/>
    <n v="-1"/>
    <n v="-1"/>
    <n v="-1"/>
    <n v="0"/>
    <m/>
    <m/>
    <s v="Central IRL A"/>
    <n v="-1"/>
    <m/>
    <m/>
    <n v="608"/>
    <x v="1"/>
    <s v="Basin 9 Oak Street Pedway"/>
    <x v="0"/>
    <m/>
    <n v="20.890449182631901"/>
    <n v="9.5678539999999996E-4"/>
  </r>
  <r>
    <n v="220000"/>
    <n v="860000"/>
    <n v="860000"/>
    <x v="0"/>
    <x v="0"/>
    <s v="IR12-21"/>
    <s v="62-304.520 (7), F.A.C."/>
    <n v="0.56000000000000005"/>
    <n v="0.48"/>
    <s v="Town Melbourne Beach"/>
    <n v="9.9256401134489997E-2"/>
    <n v="3705.2314153591901"/>
    <n v="9.22801352586219"/>
    <n v="1.35692023097352"/>
    <n v="0.91593941219751995"/>
    <n v="0.13468301875302"/>
    <n v="367.767935659023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1593941219751995"/>
    <n v="0.13468301875302"/>
    <n v="898.19923390178303"/>
    <m/>
    <n v="-1"/>
    <n v="-1"/>
    <n v="-1"/>
    <n v="-1"/>
    <n v="0"/>
    <m/>
    <m/>
    <s v="Central IRL A"/>
    <n v="-1"/>
    <m/>
    <m/>
    <n v="608"/>
    <x v="1"/>
    <s v="Basin 9 Oak Street Pedway"/>
    <x v="0"/>
    <m/>
    <n v="169.21933283622201"/>
    <n v="0.728466532"/>
  </r>
  <r>
    <n v="220000"/>
    <n v="860000"/>
    <n v="860000"/>
    <x v="0"/>
    <x v="0"/>
    <s v="IR12-21"/>
    <s v="62-304.520 (7), F.A.C."/>
    <n v="0.56000000000000005"/>
    <n v="0.48"/>
    <s v="Town Melbourne Beach"/>
    <n v="0.12815032675020999"/>
    <n v="3705.2314153591901"/>
    <n v="9.22801352586219"/>
    <n v="1.35692023097352"/>
    <n v="1.1825729485946599"/>
    <n v="0.17388977097323"/>
    <n v="474.82661656344902"/>
    <n v="1210"/>
    <s v="Fixed Single Family Units"/>
    <n v="1210"/>
    <s v="Town Melbourne Beach                   Brevard County"/>
    <s v="Town Melbourne Beach"/>
    <m/>
    <m/>
    <m/>
    <n v="0"/>
    <n v="1"/>
    <n v="1.1825729485946599"/>
    <n v="0.17388977097323"/>
    <n v="474.82661656344902"/>
    <m/>
    <n v="-1"/>
    <n v="-1"/>
    <n v="-1"/>
    <n v="-1"/>
    <n v="0"/>
    <m/>
    <m/>
    <s v="Central IRL A"/>
    <n v="-1"/>
    <m/>
    <m/>
    <n v="608"/>
    <x v="1"/>
    <s v="Basin 9 Oak Street Pedway"/>
    <x v="0"/>
    <m/>
    <n v="96.271220879695406"/>
    <n v="0.3850986347"/>
  </r>
  <r>
    <n v="220000"/>
    <n v="860000"/>
    <n v="860000"/>
    <x v="0"/>
    <x v="0"/>
    <s v="IR12-21"/>
    <s v="62-304.520 (7), F.A.C."/>
    <n v="0.56000000000000005"/>
    <n v="0.48"/>
    <s v="Town Melbourne Beach"/>
    <n v="0.20977347763233001"/>
    <n v="3705.2314153591901"/>
    <n v="9.22801352586219"/>
    <n v="1.35692023097352"/>
    <n v="1.93579248895833"/>
    <n v="0.28464587572097999"/>
    <n v="777.25927943247598"/>
    <n v="1210"/>
    <s v="Fixed Single Family Units"/>
    <n v="1210"/>
    <s v="Town Melbourne Beach                   Brevard County"/>
    <s v="Town Melbourne Beach"/>
    <m/>
    <m/>
    <m/>
    <n v="0"/>
    <n v="1"/>
    <n v="1.93579248895833"/>
    <n v="0.28464587572097999"/>
    <n v="777.25927943247598"/>
    <m/>
    <n v="-1"/>
    <n v="-1"/>
    <n v="-1"/>
    <n v="-1"/>
    <n v="0"/>
    <m/>
    <m/>
    <s v="Central IRL A"/>
    <n v="-1"/>
    <m/>
    <m/>
    <n v="608"/>
    <x v="1"/>
    <s v="Basin 9 Oak Street Pedway"/>
    <x v="0"/>
    <m/>
    <n v="116.896955355914"/>
    <n v="0.63038059970000004"/>
  </r>
  <r>
    <n v="220000"/>
    <n v="860000"/>
    <n v="860000"/>
    <x v="0"/>
    <x v="0"/>
    <s v="IR12-21"/>
    <s v="62-304.520 (7), F.A.C."/>
    <n v="0.56000000000000005"/>
    <n v="0.48"/>
    <s v="Town Melbourne Beach"/>
    <n v="0.27230147263963"/>
    <n v="3679.97680822655"/>
    <n v="9.4295424144785809"/>
    <n v="1.4755862186466699"/>
    <n v="2.5676782857803699"/>
    <n v="0.40180430034422998"/>
    <n v="1002.0631041597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5676782857803699"/>
    <n v="0.40180430034422998"/>
    <n v="1240.9108248432899"/>
    <m/>
    <n v="-1"/>
    <n v="-1"/>
    <n v="-1"/>
    <n v="-1"/>
    <n v="0"/>
    <m/>
    <m/>
    <s v="Central IRL A"/>
    <n v="-1"/>
    <m/>
    <m/>
    <n v="608"/>
    <x v="1"/>
    <s v="Basin 9 Oak Street Pedway"/>
    <x v="0"/>
    <m/>
    <n v="189.338588230798"/>
    <n v="1.0064159162999999"/>
  </r>
  <r>
    <n v="220000"/>
    <n v="860000"/>
    <n v="860000"/>
    <x v="0"/>
    <x v="0"/>
    <s v="IR12-21"/>
    <s v="62-304.520 (7), F.A.C."/>
    <n v="0.56000000000000005"/>
    <n v="0.48"/>
    <s v="Town Melbourne Beach"/>
    <n v="9.3165443506900009E-3"/>
    <n v="3679.97680822655"/>
    <n v="9.4295424144785809"/>
    <n v="1.4755862186466699"/>
    <n v="8.7850750111219997E-2"/>
    <n v="1.3747364449290001E-2"/>
    <n v="34.284667143360601"/>
    <n v="1210"/>
    <s v="Fixed Single Family Units"/>
    <n v="1210"/>
    <s v="Town Melbourne Beach                   Brevard County"/>
    <s v="Town Melbourne Beach"/>
    <m/>
    <m/>
    <m/>
    <n v="0"/>
    <n v="1"/>
    <n v="8.7850750111219997E-2"/>
    <n v="1.3747364449290001E-2"/>
    <n v="34.284667143358902"/>
    <m/>
    <n v="-1"/>
    <n v="-1"/>
    <n v="-1"/>
    <n v="-1"/>
    <n v="0"/>
    <m/>
    <m/>
    <s v="Central IRL A"/>
    <n v="-1"/>
    <m/>
    <m/>
    <n v="608"/>
    <x v="1"/>
    <s v="Basin 9 Oak Street Pedway"/>
    <x v="0"/>
    <m/>
    <n v="33.004370527042703"/>
    <n v="2.78058939E-2"/>
  </r>
  <r>
    <n v="220000"/>
    <n v="860000"/>
    <n v="860000"/>
    <x v="0"/>
    <x v="0"/>
    <s v="IR12-21"/>
    <s v="62-304.520 (7), F.A.C."/>
    <n v="0.56000000000000005"/>
    <n v="0.48"/>
    <s v="Town Melbourne Beach"/>
    <n v="0.11293119398488"/>
    <n v="3679.97680822655"/>
    <n v="9.4295424144785809"/>
    <n v="1.4755862186466699"/>
    <n v="1.0648894835982201"/>
    <n v="0.16663971349941001"/>
    <n v="415.584174789725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1.0648894835982201"/>
    <n v="0.16663971349941001"/>
    <n v="415.58417478972501"/>
    <m/>
    <n v="-1"/>
    <n v="-1"/>
    <n v="-1"/>
    <n v="-1"/>
    <n v="0"/>
    <m/>
    <m/>
    <s v="Central IRL A"/>
    <n v="-1"/>
    <m/>
    <m/>
    <n v="608"/>
    <x v="1"/>
    <s v="Basin 9 Oak Street Pedway"/>
    <x v="0"/>
    <m/>
    <n v="92.446216774100805"/>
    <n v="0.33705123669999998"/>
  </r>
  <r>
    <n v="220000"/>
    <n v="860000"/>
    <n v="860000"/>
    <x v="0"/>
    <x v="0"/>
    <s v="IR12-21"/>
    <s v="62-304.520 (7), F.A.C."/>
    <n v="0.56000000000000005"/>
    <n v="0.48"/>
    <s v="Town Melbourne Beach"/>
    <n v="0.14803702194785001"/>
    <n v="3679.97680822655"/>
    <n v="9.4295424144785809"/>
    <n v="1.4755862186466699"/>
    <n v="1.39592137737035"/>
    <n v="0.21844138943574001"/>
    <n v="544.77280752701597"/>
    <n v="1210"/>
    <s v="Fixed Single Family Units"/>
    <n v="1210"/>
    <s v="Town Melbourne Beach                   Brevard County"/>
    <s v="Town Melbourne Beach"/>
    <m/>
    <m/>
    <m/>
    <n v="0"/>
    <n v="1"/>
    <n v="1.39592137737035"/>
    <n v="0.21844138943574001"/>
    <n v="544.77280752701597"/>
    <m/>
    <n v="-1"/>
    <n v="-1"/>
    <n v="-1"/>
    <n v="-1"/>
    <n v="0"/>
    <m/>
    <m/>
    <s v="Central IRL A"/>
    <n v="-1"/>
    <m/>
    <m/>
    <n v="608"/>
    <x v="1"/>
    <s v="Basin 9 Oak Street Pedway"/>
    <x v="0"/>
    <m/>
    <n v="101.459147883909"/>
    <n v="0.44182709450000002"/>
  </r>
  <r>
    <n v="220000"/>
    <n v="860000"/>
    <n v="860000"/>
    <x v="0"/>
    <x v="0"/>
    <s v="IR12-21"/>
    <s v="62-304.520 (7), F.A.C."/>
    <n v="0.56000000000000005"/>
    <n v="0.48"/>
    <s v="Town Melbourne Beach"/>
    <n v="7.39888955242E-3"/>
    <n v="3679.97680822655"/>
    <n v="9.4295424144785809"/>
    <n v="1.4755862186466699"/>
    <n v="6.9768142854640003E-2"/>
    <n v="1.0917699456839999E-2"/>
    <n v="27.227741959557399"/>
    <n v="1210"/>
    <s v="Fixed Single Family Units"/>
    <n v="1210"/>
    <s v="Town Melbourne Beach                   Brevard County"/>
    <s v="Town Melbourne Beach"/>
    <m/>
    <m/>
    <m/>
    <n v="0"/>
    <n v="1"/>
    <n v="6.9768142854640003E-2"/>
    <n v="1.0917699456839999E-2"/>
    <n v="27.227741959557399"/>
    <m/>
    <n v="-1"/>
    <n v="-1"/>
    <n v="-1"/>
    <n v="-1"/>
    <n v="0"/>
    <m/>
    <m/>
    <s v="Central IRL A"/>
    <n v="-1"/>
    <m/>
    <m/>
    <n v="608"/>
    <x v="1"/>
    <s v="Basin 9 Oak Street Pedway"/>
    <x v="0"/>
    <m/>
    <n v="41.378161410391797"/>
    <n v="2.2082515800000001E-2"/>
  </r>
  <r>
    <n v="220000"/>
    <n v="860000"/>
    <n v="860000"/>
    <x v="0"/>
    <x v="0"/>
    <s v="IR12-21"/>
    <s v="62-304.520 (7), F.A.C."/>
    <n v="0.56000000000000005"/>
    <n v="0.48"/>
    <s v="Town Melbourne Beach"/>
    <n v="2.2925500738810001E-2"/>
    <n v="3682.59813697555"/>
    <n v="9.1751459484080495"/>
    <n v="1.3492654668492099"/>
    <n v="0.21034481521894"/>
    <n v="3.0932586457100002E-2"/>
    <n v="84.425406309984496"/>
    <n v="1210"/>
    <s v="Fixed Single Family Units"/>
    <n v="1210"/>
    <s v="Town Melbourne Beach                   Brevard County"/>
    <s v="Town Melbourne Beach"/>
    <m/>
    <m/>
    <m/>
    <n v="0"/>
    <n v="1"/>
    <n v="0.21034481521894"/>
    <n v="3.0932586457100002E-2"/>
    <n v="378.79000812749302"/>
    <m/>
    <n v="-1"/>
    <n v="-1"/>
    <n v="-1"/>
    <n v="-1"/>
    <n v="0"/>
    <m/>
    <m/>
    <s v="Central IRL A"/>
    <n v="-1"/>
    <m/>
    <m/>
    <n v="608"/>
    <x v="1"/>
    <s v="Basin 9 Oak Street Pedway"/>
    <x v="0"/>
    <m/>
    <n v="45.362149682170703"/>
    <n v="0.30721006340000001"/>
  </r>
  <r>
    <n v="220000"/>
    <n v="860000"/>
    <n v="860000"/>
    <x v="0"/>
    <x v="0"/>
    <s v="IR12-21"/>
    <s v="62-304.520 (7), F.A.C."/>
    <n v="0.56000000000000005"/>
    <n v="0.48"/>
    <s v="Town Melbourne Beach"/>
    <n v="4.5701219325960003E-2"/>
    <n v="3682.59813697555"/>
    <n v="9.1751459484080495"/>
    <n v="1.3492654668492099"/>
    <n v="0.41931535733596997"/>
    <n v="6.1663077029429997E-2"/>
    <n v="168.29922514732399"/>
    <n v="1210"/>
    <s v="Fixed Single Family Units"/>
    <n v="1210"/>
    <s v="Town Melbourne Beach                   Brevard County"/>
    <s v="Town Melbourne Beach"/>
    <m/>
    <m/>
    <m/>
    <n v="0"/>
    <n v="1"/>
    <n v="0.41931535733596997"/>
    <n v="6.1663077029429997E-2"/>
    <n v="685.45036899683203"/>
    <m/>
    <n v="-1"/>
    <n v="-1"/>
    <n v="-1"/>
    <n v="-1"/>
    <n v="0"/>
    <m/>
    <m/>
    <s v="Central IRL A"/>
    <n v="-1"/>
    <m/>
    <m/>
    <n v="608"/>
    <x v="1"/>
    <s v="Basin 9 Oak Street Pedway"/>
    <x v="0"/>
    <m/>
    <n v="76.332731911318206"/>
    <n v="0.55592081829999995"/>
  </r>
  <r>
    <n v="220000"/>
    <n v="860000"/>
    <n v="860000"/>
    <x v="0"/>
    <x v="0"/>
    <s v="IR12-21"/>
    <s v="62-304.520 (7), F.A.C."/>
    <n v="0.56000000000000005"/>
    <n v="0.48"/>
    <s v="Town Melbourne Beach"/>
    <n v="6.44029428115E-3"/>
    <n v="3682.59813697555"/>
    <n v="9.1751459484080495"/>
    <n v="1.3492654668492099"/>
    <n v="5.9090639980290002E-2"/>
    <n v="8.6896666699000005E-3"/>
    <n v="23.7170157213557"/>
    <n v="1210"/>
    <s v="Fixed Single Family Units"/>
    <n v="1210"/>
    <s v="Town Melbourne Beach                   Brevard County"/>
    <s v="Town Melbourne Beach"/>
    <m/>
    <m/>
    <m/>
    <n v="0"/>
    <n v="1"/>
    <n v="5.9090639980290002E-2"/>
    <n v="8.6896666699000005E-3"/>
    <n v="311.28587591341199"/>
    <m/>
    <n v="-1"/>
    <n v="-1"/>
    <n v="-1"/>
    <n v="-1"/>
    <n v="0"/>
    <m/>
    <m/>
    <s v="Central IRL A"/>
    <n v="-1"/>
    <m/>
    <m/>
    <n v="608"/>
    <x v="1"/>
    <s v="Basin 9 Oak Street Pedway"/>
    <x v="0"/>
    <m/>
    <n v="47.559402310729801"/>
    <n v="0.25246218650000002"/>
  </r>
  <r>
    <n v="220000"/>
    <n v="860000"/>
    <n v="860000"/>
    <x v="0"/>
    <x v="0"/>
    <s v="IR12-21"/>
    <s v="62-304.520 (7), F.A.C."/>
    <n v="0.56000000000000005"/>
    <n v="0.48"/>
    <s v="Town Melbourne Beach"/>
    <n v="2.6498205631640001E-2"/>
    <n v="3682.59813697555"/>
    <n v="9.1751459484080495"/>
    <n v="1.3492654668492099"/>
    <n v="0.24312490404129999"/>
    <n v="3.5753113792249998E-2"/>
    <n v="97.582242692305798"/>
    <n v="1210"/>
    <s v="Fixed Single Family Units"/>
    <n v="1210"/>
    <s v="Town Melbourne Beach                   Brevard County"/>
    <s v="Town Melbourne Beach"/>
    <m/>
    <m/>
    <m/>
    <n v="0"/>
    <n v="1"/>
    <n v="0.24312490404129999"/>
    <n v="3.5753113792249998E-2"/>
    <n v="153.35832549612201"/>
    <m/>
    <n v="-1"/>
    <n v="-1"/>
    <n v="-1"/>
    <n v="-1"/>
    <n v="0"/>
    <m/>
    <m/>
    <s v="Central IRL A"/>
    <n v="-1"/>
    <m/>
    <m/>
    <n v="608"/>
    <x v="1"/>
    <s v="Basin 9 Oak Street Pedway"/>
    <x v="0"/>
    <m/>
    <n v="44.300647138161203"/>
    <n v="0.12437820400000001"/>
  </r>
  <r>
    <n v="220000"/>
    <n v="860000"/>
    <n v="870000"/>
    <x v="0"/>
    <x v="0"/>
    <s v="IR12-21"/>
    <s v="62-304.520 (7), F.A.C."/>
    <n v="0.56000000000000005"/>
    <n v="0.48"/>
    <s v="Town Melbourne Beach"/>
    <n v="0.18496448877981"/>
    <n v="3699.0426551781602"/>
    <n v="9.2135210109084298"/>
    <n v="1.35482051411978"/>
    <n v="1.70417420364479"/>
    <n v="0.25059368378257002"/>
    <n v="684.191533689770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0417420364479"/>
    <n v="0.25059368378257002"/>
    <n v="684.19153368977004"/>
    <m/>
    <n v="-1"/>
    <n v="-1"/>
    <n v="-1"/>
    <n v="-1"/>
    <n v="0"/>
    <m/>
    <m/>
    <s v="Central IRL A"/>
    <n v="-1"/>
    <m/>
    <m/>
    <n v="608"/>
    <x v="1"/>
    <s v="Basin 9 Oak Street Pedway"/>
    <x v="0"/>
    <m/>
    <n v="130.04979420957301"/>
    <n v="0.5548998651"/>
  </r>
  <r>
    <n v="220000"/>
    <n v="860000"/>
    <n v="870000"/>
    <x v="0"/>
    <x v="0"/>
    <s v="IR12-21"/>
    <s v="62-304.520 (7), F.A.C."/>
    <n v="0.56000000000000005"/>
    <n v="0.48"/>
    <s v="Town Melbourne Beach"/>
    <n v="4.6898134211150001E-2"/>
    <n v="3699.0426551781602"/>
    <n v="9.2135210109084298"/>
    <n v="1.35482051411978"/>
    <n v="0.43209694492689998"/>
    <n v="6.3538554303220002E-2"/>
    <n v="173.47819889534401"/>
    <n v="1210"/>
    <s v="Fixed Single Family Units"/>
    <n v="1210"/>
    <s v="Town Melbourne Beach                   Brevard County"/>
    <s v="Town Melbourne Beach"/>
    <m/>
    <m/>
    <m/>
    <n v="0"/>
    <n v="1"/>
    <n v="0.43209694492689998"/>
    <n v="6.3538554303220002E-2"/>
    <n v="173.47819889534401"/>
    <m/>
    <n v="-1"/>
    <n v="-1"/>
    <n v="-1"/>
    <n v="-1"/>
    <n v="0"/>
    <m/>
    <m/>
    <s v="Central IRL A"/>
    <n v="-1"/>
    <m/>
    <m/>
    <n v="608"/>
    <x v="1"/>
    <s v="Basin 9 Oak Street Pedway"/>
    <x v="0"/>
    <m/>
    <n v="55.137931160485799"/>
    <n v="0.14069602510000001"/>
  </r>
  <r>
    <n v="220000"/>
    <n v="860000"/>
    <n v="870000"/>
    <x v="0"/>
    <x v="0"/>
    <s v="IR12-21"/>
    <s v="62-304.520 (7), F.A.C."/>
    <n v="0.56000000000000005"/>
    <n v="0.48"/>
    <s v="Town Melbourne Beach"/>
    <n v="6.1584397818E-2"/>
    <n v="3699.0426551781602"/>
    <n v="9.2135210109084298"/>
    <n v="1.35482051411978"/>
    <n v="0.56740914324031999"/>
    <n v="8.3435805513540004E-2"/>
    <n v="227.80331442225801"/>
    <n v="1210"/>
    <s v="Fixed Single Family Units"/>
    <n v="1210"/>
    <s v="Town Melbourne Beach                   Brevard County"/>
    <s v="Town Melbourne Beach"/>
    <m/>
    <m/>
    <m/>
    <n v="0"/>
    <n v="1"/>
    <n v="0.56740914324031999"/>
    <n v="8.3435805513540004E-2"/>
    <n v="227.80331442225699"/>
    <m/>
    <n v="-1"/>
    <n v="-1"/>
    <n v="-1"/>
    <n v="-1"/>
    <n v="0"/>
    <m/>
    <m/>
    <s v="Central IRL A"/>
    <n v="-1"/>
    <m/>
    <m/>
    <n v="608"/>
    <x v="1"/>
    <s v="Basin 9 Oak Street Pedway"/>
    <x v="0"/>
    <m/>
    <n v="64.155765049823401"/>
    <n v="0.18475532389999999"/>
  </r>
  <r>
    <n v="220000"/>
    <n v="860000"/>
    <n v="870000"/>
    <x v="0"/>
    <x v="0"/>
    <s v="IR12-21"/>
    <s v="62-304.520 (7), F.A.C."/>
    <n v="0.56000000000000005"/>
    <n v="0.48"/>
    <s v="Town Melbourne Beach"/>
    <n v="5.4324219635659997E-2"/>
    <n v="3699.0426551781602"/>
    <n v="9.2135210109084298"/>
    <n v="1.35482051411978"/>
    <n v="0.50051733901435003"/>
    <n v="7.3599567175940003E-2"/>
    <n v="200.94760564157301"/>
    <n v="1210"/>
    <s v="Fixed Single Family Units"/>
    <n v="1210"/>
    <s v="Town Melbourne Beach                   Brevard County"/>
    <s v="Town Melbourne Beach"/>
    <m/>
    <m/>
    <m/>
    <n v="0"/>
    <n v="1"/>
    <n v="0.50051733901435003"/>
    <n v="7.3599567175940003E-2"/>
    <n v="200.94760564157301"/>
    <m/>
    <n v="-1"/>
    <n v="-1"/>
    <n v="-1"/>
    <n v="-1"/>
    <n v="0"/>
    <m/>
    <m/>
    <s v="Central IRL A"/>
    <n v="-1"/>
    <m/>
    <m/>
    <n v="608"/>
    <x v="1"/>
    <s v="Basin 9 Oak Street Pedway"/>
    <x v="0"/>
    <m/>
    <n v="59.8234997575031"/>
    <n v="0.16297453819999999"/>
  </r>
  <r>
    <n v="220000"/>
    <n v="860000"/>
    <n v="870000"/>
    <x v="0"/>
    <x v="0"/>
    <s v="IR12-21"/>
    <s v="62-304.520 (7), F.A.C."/>
    <n v="0.56000000000000005"/>
    <n v="0.48"/>
    <s v="Town Melbourne Beach"/>
    <n v="9.1869277032019997E-2"/>
    <n v="3699.0426551781602"/>
    <n v="9.2135210109084298"/>
    <n v="1.35482051411978"/>
    <n v="0.84643951419156005"/>
    <n v="0.12446638114034"/>
    <n v="339.82837444185498"/>
    <n v="1210"/>
    <s v="Fixed Single Family Units"/>
    <n v="1210"/>
    <s v="Town Melbourne Beach                   Brevard County"/>
    <s v="Town Melbourne Beach"/>
    <m/>
    <m/>
    <m/>
    <n v="0"/>
    <n v="1"/>
    <n v="0.84643951419156005"/>
    <n v="0.12446638114034"/>
    <n v="339.828374441856"/>
    <m/>
    <n v="-1"/>
    <n v="-1"/>
    <n v="-1"/>
    <n v="-1"/>
    <n v="0"/>
    <m/>
    <m/>
    <s v="Central IRL A"/>
    <n v="-1"/>
    <m/>
    <m/>
    <n v="608"/>
    <x v="1"/>
    <s v="Basin 9 Oak Street Pedway"/>
    <x v="0"/>
    <m/>
    <n v="77.794646097849196"/>
    <n v="0.27561100929999999"/>
  </r>
  <r>
    <n v="220000"/>
    <n v="860000"/>
    <n v="870000"/>
    <x v="0"/>
    <x v="0"/>
    <s v="IR12-21"/>
    <s v="62-304.520 (7), F.A.C."/>
    <n v="0.56000000000000005"/>
    <n v="0.48"/>
    <s v="Town Melbourne Beach"/>
    <n v="8.7579193017030002E-2"/>
    <n v="3699.0426551781602"/>
    <n v="9.2135210109084298"/>
    <n v="1.35482051411978"/>
    <n v="0.80691273498083005"/>
    <n v="0.11865408730953"/>
    <n v="323.95917067608298"/>
    <n v="1210"/>
    <s v="Fixed Single Family Units"/>
    <n v="1210"/>
    <s v="Town Melbourne Beach                   Brevard County"/>
    <s v="Town Melbourne Beach"/>
    <m/>
    <m/>
    <m/>
    <n v="0"/>
    <n v="1"/>
    <n v="0.80691273498083005"/>
    <n v="0.11865408730953"/>
    <n v="323.95917067608201"/>
    <m/>
    <n v="-1"/>
    <n v="-1"/>
    <n v="-1"/>
    <n v="-1"/>
    <n v="0"/>
    <m/>
    <m/>
    <s v="Central IRL A"/>
    <n v="-1"/>
    <m/>
    <m/>
    <n v="608"/>
    <x v="1"/>
    <s v="Basin 9 Oak Street Pedway"/>
    <x v="0"/>
    <m/>
    <n v="76.089938345517695"/>
    <n v="0.2627406088"/>
  </r>
  <r>
    <n v="220000"/>
    <n v="860000"/>
    <n v="870000"/>
    <x v="0"/>
    <x v="0"/>
    <s v="IR12-21"/>
    <s v="62-304.520 (7), F.A.C."/>
    <n v="0.56000000000000005"/>
    <n v="0.48"/>
    <s v="Town Melbourne Beach"/>
    <n v="9.0543743151190001E-2"/>
    <n v="3699.0426551781602"/>
    <n v="9.2135210109084298"/>
    <n v="1.35482051411978"/>
    <n v="0.83422667992985999"/>
    <n v="0.12267052064643"/>
    <n v="334.92516807578102"/>
    <n v="1210"/>
    <s v="Fixed Single Family Units"/>
    <n v="1210"/>
    <s v="Town Melbourne Beach                   Brevard County"/>
    <s v="Town Melbourne Beach"/>
    <m/>
    <m/>
    <m/>
    <n v="0"/>
    <n v="1"/>
    <n v="0.83422667992985999"/>
    <n v="0.12267052064643"/>
    <n v="334.92516807578198"/>
    <m/>
    <n v="-1"/>
    <n v="-1"/>
    <n v="-1"/>
    <n v="-1"/>
    <n v="0"/>
    <m/>
    <m/>
    <s v="Central IRL A"/>
    <n v="-1"/>
    <m/>
    <m/>
    <n v="608"/>
    <x v="1"/>
    <s v="Basin 9 Oak Street Pedway"/>
    <x v="0"/>
    <m/>
    <n v="77.258678329587298"/>
    <n v="0.2716343618"/>
  </r>
  <r>
    <n v="220000"/>
    <n v="860000"/>
    <n v="870000"/>
    <x v="0"/>
    <x v="0"/>
    <s v="IR12-21"/>
    <s v="62-304.520 (7), F.A.C."/>
    <n v="0.56000000000000005"/>
    <n v="0.48"/>
    <s v="Town Melbourne Beach"/>
    <n v="5.1656107650000004E-4"/>
    <n v="3695.9802377921101"/>
    <n v="9.2064256103295108"/>
    <n v="1.3537952613461599"/>
    <n v="4.7556811240399999E-3"/>
    <n v="6.9931793757000002E-4"/>
    <n v="1.9091995303787901"/>
    <n v="1210"/>
    <s v="Fixed Single Family Units"/>
    <n v="1210"/>
    <s v="Town Melbourne Beach                   Brevard County"/>
    <s v="Town Melbourne Beach"/>
    <m/>
    <m/>
    <m/>
    <n v="0"/>
    <n v="1"/>
    <n v="4.7556811240399999E-3"/>
    <n v="6.9931793757000002E-4"/>
    <n v="1.9091995303787499"/>
    <m/>
    <n v="-1"/>
    <n v="-1"/>
    <n v="-1"/>
    <n v="-1"/>
    <n v="0"/>
    <m/>
    <m/>
    <s v="Central IRL A"/>
    <n v="-1"/>
    <m/>
    <m/>
    <n v="608"/>
    <x v="1"/>
    <s v="Basin 9 Oak Street Pedway"/>
    <x v="0"/>
    <m/>
    <n v="39.180982433857999"/>
    <n v="1.5484181E-3"/>
  </r>
  <r>
    <n v="220000"/>
    <n v="860000"/>
    <n v="870000"/>
    <x v="0"/>
    <x v="0"/>
    <s v="IR12-21"/>
    <s v="62-304.520 (7), F.A.C."/>
    <n v="0.56000000000000005"/>
    <n v="0.48"/>
    <s v="Town Melbourne Beach"/>
    <n v="0.21497935031727"/>
    <n v="3695.9802377921101"/>
    <n v="9.2064256103295108"/>
    <n v="1.3537952613461599"/>
    <n v="1.97919139645293"/>
    <n v="0.29103802574679"/>
    <n v="794.55943030602498"/>
    <n v="1210"/>
    <s v="Fixed Single Family Units"/>
    <n v="1210"/>
    <s v="Town Melbourne Beach                   Brevard County"/>
    <s v="Town Melbourne Beach"/>
    <m/>
    <m/>
    <m/>
    <n v="0"/>
    <n v="1"/>
    <n v="1.97919139645293"/>
    <n v="0.29103802574679"/>
    <n v="794.55943030602498"/>
    <m/>
    <n v="-1"/>
    <n v="-1"/>
    <n v="-1"/>
    <n v="-1"/>
    <n v="0"/>
    <m/>
    <m/>
    <s v="Central IRL A"/>
    <n v="-1"/>
    <m/>
    <m/>
    <n v="608"/>
    <x v="1"/>
    <s v="Basin 9 Oak Street Pedway"/>
    <x v="0"/>
    <m/>
    <n v="122.48763719193801"/>
    <n v="0.64441154119999999"/>
  </r>
  <r>
    <n v="220000"/>
    <n v="860000"/>
    <n v="870000"/>
    <x v="0"/>
    <x v="0"/>
    <s v="IR12-21"/>
    <s v="62-304.520 (7), F.A.C."/>
    <n v="0.56000000000000005"/>
    <n v="0.48"/>
    <s v="Town Melbourne Beach"/>
    <n v="0.21493041313191"/>
    <n v="3695.9802377921101"/>
    <n v="9.2064256103295108"/>
    <n v="1.3537952613461599"/>
    <n v="1.9787408598963401"/>
    <n v="0.29097177481714998"/>
    <n v="794.37855943604495"/>
    <n v="1210"/>
    <s v="Fixed Single Family Units"/>
    <n v="1210"/>
    <s v="Town Melbourne Beach                   Brevard County"/>
    <s v="Town Melbourne Beach"/>
    <m/>
    <m/>
    <m/>
    <n v="0"/>
    <n v="1"/>
    <n v="1.9787408598963401"/>
    <n v="0.29097177481714998"/>
    <n v="794.37855943604495"/>
    <m/>
    <n v="-1"/>
    <n v="-1"/>
    <n v="-1"/>
    <n v="-1"/>
    <n v="0"/>
    <m/>
    <m/>
    <s v="Central IRL A"/>
    <n v="-1"/>
    <m/>
    <m/>
    <n v="608"/>
    <x v="1"/>
    <s v="Basin 9 Oak Street Pedway"/>
    <x v="0"/>
    <m/>
    <n v="122.128115433003"/>
    <n v="0.64426484949999996"/>
  </r>
  <r>
    <n v="220000"/>
    <n v="860000"/>
    <n v="870000"/>
    <x v="0"/>
    <x v="0"/>
    <s v="IR12-21"/>
    <s v="62-304.520 (7), F.A.C."/>
    <n v="0.56000000000000005"/>
    <n v="0.48"/>
    <s v="Town Melbourne Beach"/>
    <n v="4.6995126787170001E-2"/>
    <n v="3695.9802377921101"/>
    <n v="9.2064256103295108"/>
    <n v="1.3537952613461599"/>
    <n v="0.43265713881412998"/>
    <n v="6.3621779950839993E-2"/>
    <n v="173.693059877933"/>
    <n v="1210"/>
    <s v="Fixed Single Family Units"/>
    <n v="1210"/>
    <s v="Town Melbourne Beach                   Brevard County"/>
    <s v="Town Melbourne Beach"/>
    <m/>
    <m/>
    <m/>
    <n v="0"/>
    <n v="1"/>
    <n v="0.43265713881412998"/>
    <n v="6.3621779950839993E-2"/>
    <n v="173.69305987793399"/>
    <m/>
    <n v="-1"/>
    <n v="-1"/>
    <n v="-1"/>
    <n v="-1"/>
    <n v="0"/>
    <m/>
    <m/>
    <s v="Central IRL A"/>
    <n v="-1"/>
    <m/>
    <m/>
    <n v="608"/>
    <x v="1"/>
    <s v="Basin 9 Oak Street Pedway"/>
    <x v="0"/>
    <m/>
    <n v="86.173229969887601"/>
    <n v="0.1408702838"/>
  </r>
  <r>
    <n v="220000"/>
    <n v="860000"/>
    <n v="870000"/>
    <x v="0"/>
    <x v="0"/>
    <s v="IR12-21"/>
    <s v="62-304.520 (7), F.A.C."/>
    <n v="0.56000000000000005"/>
    <n v="0.48"/>
    <s v="Town Melbourne Beach"/>
    <n v="1.01130445461E-3"/>
    <n v="3695.9802377921101"/>
    <n v="9.2064256103295108"/>
    <n v="1.3537952613461599"/>
    <n v="9.3104992307899998E-3"/>
    <n v="1.3690991784300001E-3"/>
    <n v="3.7377612786444701"/>
    <n v="1210"/>
    <s v="Fixed Single Family Units"/>
    <n v="1210"/>
    <s v="Town Melbourne Beach                   Brevard County"/>
    <s v="Town Melbourne Beach"/>
    <m/>
    <m/>
    <m/>
    <n v="0"/>
    <n v="1"/>
    <n v="9.3104992307899998E-3"/>
    <n v="1.3690991784300001E-3"/>
    <n v="3.7377612786436201"/>
    <m/>
    <n v="-1"/>
    <n v="-1"/>
    <n v="-1"/>
    <n v="-1"/>
    <n v="0"/>
    <m/>
    <m/>
    <s v="Central IRL A"/>
    <n v="-1"/>
    <m/>
    <m/>
    <n v="608"/>
    <x v="1"/>
    <s v="Basin 9 Oak Street Pedway"/>
    <x v="0"/>
    <m/>
    <n v="22.275673920865099"/>
    <n v="3.0314366E-3"/>
  </r>
  <r>
    <n v="220000"/>
    <n v="860000"/>
    <n v="870000"/>
    <x v="0"/>
    <x v="0"/>
    <s v="IR12-21"/>
    <s v="62-304.520 (7), F.A.C."/>
    <n v="0.56000000000000005"/>
    <n v="0.48"/>
    <s v="Town Melbourne Beach"/>
    <n v="6.1274419818690001E-2"/>
    <n v="3695.9802377921101"/>
    <n v="9.2064256103295108"/>
    <n v="1.3537952613461599"/>
    <n v="0.56411838787691004"/>
    <n v="8.295301919228E-2"/>
    <n v="226.469044732074"/>
    <n v="1210"/>
    <s v="Fixed Single Family Units"/>
    <n v="1210"/>
    <s v="Town Melbourne Beach                   Brevard County"/>
    <s v="Town Melbourne Beach"/>
    <m/>
    <m/>
    <m/>
    <n v="0"/>
    <n v="1"/>
    <n v="0.56411838787691004"/>
    <n v="8.295301919228E-2"/>
    <n v="226.469044732073"/>
    <m/>
    <n v="-1"/>
    <n v="-1"/>
    <n v="-1"/>
    <n v="-1"/>
    <n v="0"/>
    <m/>
    <m/>
    <s v="Central IRL A"/>
    <n v="-1"/>
    <m/>
    <m/>
    <n v="608"/>
    <x v="1"/>
    <s v="Basin 9 Oak Street Pedway"/>
    <x v="0"/>
    <m/>
    <n v="67.021840927750006"/>
    <n v="0.1836731912"/>
  </r>
  <r>
    <n v="220000"/>
    <n v="860000"/>
    <n v="870000"/>
    <x v="0"/>
    <x v="0"/>
    <s v="IR12-21"/>
    <s v="62-304.520 (7), F.A.C."/>
    <n v="0.56000000000000005"/>
    <n v="0.48"/>
    <s v="Town Melbourne Beach"/>
    <n v="6.4633870912749997E-2"/>
    <n v="3695.9802377921101"/>
    <n v="9.2064256103295108"/>
    <n v="1.3537952613461599"/>
    <n v="0.59504692446592"/>
    <n v="8.7501028164140002E-2"/>
    <n v="238.885509585552"/>
    <n v="1210"/>
    <s v="Fixed Single Family Units"/>
    <n v="1210"/>
    <s v="Town Melbourne Beach                   Brevard County"/>
    <s v="Town Melbourne Beach"/>
    <m/>
    <m/>
    <m/>
    <n v="0"/>
    <n v="1"/>
    <n v="0.59504692446592"/>
    <n v="8.7501028164140002E-2"/>
    <n v="238.885509585553"/>
    <m/>
    <n v="-1"/>
    <n v="-1"/>
    <n v="-1"/>
    <n v="-1"/>
    <n v="0"/>
    <m/>
    <m/>
    <s v="Central IRL A"/>
    <n v="-1"/>
    <m/>
    <m/>
    <n v="608"/>
    <x v="1"/>
    <s v="Basin 9 Oak Street Pedway"/>
    <x v="0"/>
    <m/>
    <n v="68.3431019951813"/>
    <n v="0.19374331680000001"/>
  </r>
  <r>
    <n v="220000"/>
    <n v="860000"/>
    <n v="870000"/>
    <x v="0"/>
    <x v="0"/>
    <s v="IR12-21"/>
    <s v="62-304.520 (7), F.A.C."/>
    <n v="0.56000000000000005"/>
    <n v="0.48"/>
    <s v="Town Melbourne Beach"/>
    <n v="1.3422407376099999E-2"/>
    <n v="3695.9802377921101"/>
    <n v="9.2064256103295108"/>
    <n v="1.3537952613461599"/>
    <n v="0.12357239501964"/>
    <n v="1.8171191501619999E-2"/>
    <n v="49.608952405675502"/>
    <n v="1210"/>
    <s v="Fixed Single Family Units"/>
    <n v="1210"/>
    <s v="Town Melbourne Beach                   Brevard County"/>
    <s v="Town Melbourne Beach"/>
    <m/>
    <m/>
    <m/>
    <n v="0"/>
    <n v="1"/>
    <n v="0.12357239501964"/>
    <n v="1.8171191501619999E-2"/>
    <n v="49.6089524056773"/>
    <m/>
    <n v="-1"/>
    <n v="-1"/>
    <n v="-1"/>
    <n v="-1"/>
    <n v="0"/>
    <m/>
    <m/>
    <s v="Central IRL A"/>
    <n v="-1"/>
    <m/>
    <m/>
    <n v="608"/>
    <x v="1"/>
    <s v="Basin 9 Oak Street Pedway"/>
    <x v="0"/>
    <m/>
    <n v="32.9460637602444"/>
    <n v="4.0234349099999997E-2"/>
  </r>
  <r>
    <n v="220000"/>
    <n v="870000"/>
    <n v="870000"/>
    <x v="0"/>
    <x v="0"/>
    <s v="IR12-21"/>
    <s v="62-304.520 (7), F.A.C."/>
    <n v="0.56000000000000005"/>
    <n v="0.48"/>
    <s v="Town Melbourne Beach"/>
    <n v="2.7874234598400001E-3"/>
    <n v="3675.09193173822"/>
    <n v="9.1748998317773793"/>
    <n v="1.35516941839256"/>
    <n v="2.5574331032770001E-2"/>
    <n v="3.7774310288799999E-3"/>
    <n v="10.244037467595801"/>
    <n v="1210"/>
    <s v="Fixed Single Family Units"/>
    <n v="1210"/>
    <s v="Town Melbourne Beach                   Brevard County"/>
    <s v="Town Melbourne Beach"/>
    <m/>
    <m/>
    <m/>
    <n v="0"/>
    <n v="1"/>
    <n v="2.5574331032770001E-2"/>
    <n v="3.7774310288799999E-3"/>
    <n v="50.898042429924303"/>
    <m/>
    <n v="-1"/>
    <n v="-1"/>
    <n v="-1"/>
    <n v="-1"/>
    <n v="0"/>
    <m/>
    <m/>
    <s v="Central IRL A"/>
    <n v="-1"/>
    <m/>
    <m/>
    <n v="608"/>
    <x v="1"/>
    <s v="Basin 9 Oak Street Pedway"/>
    <x v="0"/>
    <m/>
    <n v="15.329388691153"/>
    <n v="4.1279839800000002E-2"/>
  </r>
  <r>
    <n v="220000"/>
    <n v="870000"/>
    <n v="870000"/>
    <x v="0"/>
    <x v="0"/>
    <s v="IR12-21"/>
    <s v="62-304.520 (7), F.A.C."/>
    <n v="0.56000000000000005"/>
    <n v="0.48"/>
    <s v="Town Melbourne Beach"/>
    <n v="4.3309742713799997E-2"/>
    <n v="3675.09193173822"/>
    <n v="9.1748998317773793"/>
    <n v="1.35516941839256"/>
    <n v="0.39736255113920999"/>
    <n v="5.8692038844189998E-2"/>
    <n v="159.16728601316299"/>
    <n v="1210"/>
    <s v="Fixed Single Family Units"/>
    <n v="1210"/>
    <s v="Town Melbourne Beach                   Brevard County"/>
    <s v="Town Melbourne Beach"/>
    <m/>
    <m/>
    <m/>
    <n v="0"/>
    <n v="1"/>
    <n v="0.39736255113920999"/>
    <n v="5.8692038844189998E-2"/>
    <n v="683.20478768277303"/>
    <m/>
    <n v="-1"/>
    <n v="-1"/>
    <n v="-1"/>
    <n v="-1"/>
    <n v="0"/>
    <m/>
    <m/>
    <s v="Central IRL A"/>
    <n v="-1"/>
    <m/>
    <m/>
    <n v="608"/>
    <x v="1"/>
    <s v="Basin 9 Oak Street Pedway"/>
    <x v="0"/>
    <m/>
    <n v="69.247440203036803"/>
    <n v="0.55409958449999996"/>
  </r>
  <r>
    <n v="220000"/>
    <n v="870000"/>
    <n v="870000"/>
    <x v="0"/>
    <x v="0"/>
    <s v="IR12-21"/>
    <s v="62-304.520 (7), F.A.C."/>
    <n v="0.56000000000000005"/>
    <n v="0.48"/>
    <s v="Town Melbourne Beach"/>
    <n v="3.346221801273E-2"/>
    <n v="3675.09193173822"/>
    <n v="9.1748998317773793"/>
    <n v="1.35516941839256"/>
    <n v="0.30701249841591"/>
    <n v="4.534697452243E-2"/>
    <n v="122.97672743665601"/>
    <n v="1210"/>
    <s v="Fixed Single Family Units"/>
    <n v="1210"/>
    <s v="Town Melbourne Beach                   Brevard County"/>
    <s v="Town Melbourne Beach"/>
    <m/>
    <m/>
    <m/>
    <n v="0"/>
    <n v="1"/>
    <n v="0.30701249841591"/>
    <n v="4.534697452243E-2"/>
    <n v="449.40802518170801"/>
    <m/>
    <n v="-1"/>
    <n v="-1"/>
    <n v="-1"/>
    <n v="-1"/>
    <n v="0"/>
    <m/>
    <m/>
    <s v="Central IRL A"/>
    <n v="-1"/>
    <m/>
    <m/>
    <n v="608"/>
    <x v="1"/>
    <s v="Basin 9 Oak Street Pedway"/>
    <x v="0"/>
    <m/>
    <n v="52.982609185316797"/>
    <n v="0.36448339429999999"/>
  </r>
  <r>
    <n v="220000"/>
    <n v="870000"/>
    <n v="870000"/>
    <x v="0"/>
    <x v="0"/>
    <s v="IR12-21"/>
    <s v="62-304.520 (7), F.A.C."/>
    <n v="0.56000000000000005"/>
    <n v="0.48"/>
    <s v="Town Melbourne Beach"/>
    <n v="0.16895216616444"/>
    <n v="3685.1924885416302"/>
    <n v="9.1811672992452706"/>
    <n v="1.3501359054652"/>
    <n v="1.55117810312562"/>
    <n v="0.22810838584473001"/>
    <n v="622.621253672039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5117810312562"/>
    <n v="0.22810838584473001"/>
    <n v="622.62125367203998"/>
    <m/>
    <n v="-1"/>
    <n v="-1"/>
    <n v="-1"/>
    <n v="-1"/>
    <n v="0"/>
    <m/>
    <m/>
    <s v="Central IRL A"/>
    <n v="-1"/>
    <m/>
    <m/>
    <n v="608"/>
    <x v="1"/>
    <s v="Basin 9 Oak Street Pedway"/>
    <x v="0"/>
    <m/>
    <n v="127.34561706620001"/>
    <n v="0.50496452039999995"/>
  </r>
  <r>
    <n v="220000"/>
    <n v="870000"/>
    <n v="870000"/>
    <x v="0"/>
    <x v="0"/>
    <s v="IR12-21"/>
    <s v="62-304.520 (7), F.A.C."/>
    <n v="0.56000000000000005"/>
    <n v="0.48"/>
    <s v="Town Melbourne Beach"/>
    <n v="9.4702881348100003E-3"/>
    <n v="3685.1924885416302"/>
    <n v="9.1811672992452706"/>
    <n v="1.3501359054652"/>
    <n v="8.6948299737820006E-2"/>
    <n v="1.278617604591E-2"/>
    <n v="34.899834698756301"/>
    <n v="1210"/>
    <s v="Fixed Single Family Units"/>
    <n v="1210"/>
    <s v="Town Melbourne Beach                   Brevard County"/>
    <s v="Town Melbourne Beach"/>
    <m/>
    <m/>
    <m/>
    <n v="0"/>
    <n v="1"/>
    <n v="8.6948299737820006E-2"/>
    <n v="1.278617604591E-2"/>
    <n v="34.899834698757701"/>
    <m/>
    <n v="-1"/>
    <n v="-1"/>
    <n v="-1"/>
    <n v="-1"/>
    <n v="0"/>
    <m/>
    <m/>
    <s v="Central IRL A"/>
    <n v="-1"/>
    <m/>
    <m/>
    <n v="608"/>
    <x v="1"/>
    <s v="Basin 9 Oak Street Pedway"/>
    <x v="0"/>
    <m/>
    <n v="36.262721622261203"/>
    <n v="2.8304813200000001E-2"/>
  </r>
  <r>
    <n v="220000"/>
    <n v="870000"/>
    <n v="870000"/>
    <x v="0"/>
    <x v="0"/>
    <s v="IR12-21"/>
    <s v="62-304.520 (7), F.A.C."/>
    <n v="0.56000000000000005"/>
    <n v="0.48"/>
    <s v="Town Melbourne Beach"/>
    <n v="0.12780525382947999"/>
    <n v="3685.1924885416302"/>
    <n v="9.1811672992452706"/>
    <n v="1.3501359054652"/>
    <n v="1.1734014171309699"/>
    <n v="0.17255446210226999"/>
    <n v="470.98696140855998"/>
    <n v="1210"/>
    <s v="Fixed Single Family Units"/>
    <n v="1210"/>
    <s v="Town Melbourne Beach                   Brevard County"/>
    <s v="Town Melbourne Beach"/>
    <m/>
    <m/>
    <m/>
    <n v="0"/>
    <n v="1"/>
    <n v="1.1734014171309699"/>
    <n v="0.17255446210226999"/>
    <n v="470.98696140855998"/>
    <m/>
    <n v="-1"/>
    <n v="-1"/>
    <n v="-1"/>
    <n v="-1"/>
    <n v="0"/>
    <m/>
    <m/>
    <s v="Central IRL A"/>
    <n v="-1"/>
    <m/>
    <m/>
    <n v="608"/>
    <x v="1"/>
    <s v="Basin 9 Oak Street Pedway"/>
    <x v="0"/>
    <m/>
    <n v="97.976521132957402"/>
    <n v="0.38198455910000001"/>
  </r>
  <r>
    <n v="220000"/>
    <n v="870000"/>
    <n v="870000"/>
    <x v="0"/>
    <x v="0"/>
    <s v="IR12-21"/>
    <s v="62-304.520 (7), F.A.C."/>
    <n v="0.56000000000000005"/>
    <n v="0.48"/>
    <s v="Town Melbourne Beach"/>
    <n v="0.31153574547013002"/>
    <n v="3685.1924885416302"/>
    <n v="9.1811672992452706"/>
    <n v="1.3501359054652"/>
    <n v="2.8602617988563601"/>
    <n v="0.42061559579509"/>
    <n v="1148.06918911874"/>
    <n v="1210"/>
    <s v="Fixed Single Family Units"/>
    <n v="1210"/>
    <s v="Town Melbourne Beach                   Brevard County"/>
    <s v="Town Melbourne Beach"/>
    <m/>
    <m/>
    <m/>
    <n v="0"/>
    <n v="1"/>
    <n v="2.8602617988563601"/>
    <n v="0.42061559579509"/>
    <n v="1148.06918911874"/>
    <m/>
    <n v="-1"/>
    <n v="-1"/>
    <n v="-1"/>
    <n v="-1"/>
    <n v="0"/>
    <m/>
    <m/>
    <s v="Central IRL A"/>
    <n v="-1"/>
    <m/>
    <m/>
    <n v="608"/>
    <x v="1"/>
    <s v="Basin 9 Oak Street Pedway"/>
    <x v="0"/>
    <m/>
    <n v="142.05958992044299"/>
    <n v="0.93111856380000002"/>
  </r>
  <r>
    <n v="220000"/>
    <n v="870000"/>
    <n v="870000"/>
    <x v="0"/>
    <x v="0"/>
    <s v="IR12-21"/>
    <s v="62-304.520 (7), F.A.C."/>
    <n v="0.56000000000000005"/>
    <n v="0.48"/>
    <s v="Town Melbourne Beach"/>
    <n v="0.21164602448323999"/>
    <n v="3676.3309194215599"/>
    <n v="9.1604639283764993"/>
    <n v="1.3471380849913199"/>
    <n v="1.9387757728630199"/>
    <n v="0.28511642011838001"/>
    <n v="778.080823780396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387757728630199"/>
    <n v="0.28511642011838001"/>
    <n v="778.08082378039603"/>
    <m/>
    <n v="-1"/>
    <n v="-1"/>
    <n v="-1"/>
    <n v="-1"/>
    <n v="0"/>
    <m/>
    <m/>
    <s v="Central IRL A"/>
    <n v="-1"/>
    <m/>
    <m/>
    <n v="608"/>
    <x v="1"/>
    <s v="Basin 9 Oak Street Pedway"/>
    <x v="0"/>
    <m/>
    <n v="134.289604366991"/>
    <n v="0.63104689680000003"/>
  </r>
  <r>
    <n v="220000"/>
    <n v="870000"/>
    <n v="870000"/>
    <x v="0"/>
    <x v="0"/>
    <s v="IR12-21"/>
    <s v="62-304.520 (7), F.A.C."/>
    <n v="0.56000000000000005"/>
    <n v="0.48"/>
    <s v="Town Melbourne Beach"/>
    <n v="5.2038205889179998E-2"/>
    <n v="3676.3309194215599"/>
    <n v="9.1604639283764993"/>
    <n v="1.3471380849913199"/>
    <n v="0.47669410794528"/>
    <n v="7.0102649027929995E-2"/>
    <n v="191.30966530162499"/>
    <n v="1210"/>
    <s v="Fixed Single Family Units"/>
    <n v="1210"/>
    <s v="Town Melbourne Beach                   Brevard County"/>
    <s v="Town Melbourne Beach"/>
    <m/>
    <m/>
    <m/>
    <n v="0"/>
    <n v="1"/>
    <n v="0.47669410794528"/>
    <n v="7.0102649027929995E-2"/>
    <n v="191.30966530162601"/>
    <m/>
    <n v="-1"/>
    <n v="-1"/>
    <n v="-1"/>
    <n v="-1"/>
    <n v="0"/>
    <m/>
    <m/>
    <s v="Central IRL A"/>
    <n v="-1"/>
    <m/>
    <m/>
    <n v="608"/>
    <x v="1"/>
    <s v="Basin 9 Oak Street Pedway"/>
    <x v="0"/>
    <m/>
    <n v="60.192151023572499"/>
    <n v="0.1551578794"/>
  </r>
  <r>
    <n v="220000"/>
    <n v="870000"/>
    <n v="870000"/>
    <x v="0"/>
    <x v="0"/>
    <s v="IR12-21"/>
    <s v="62-304.520 (7), F.A.C."/>
    <n v="0.56000000000000005"/>
    <n v="0.48"/>
    <s v="Town Melbourne Beach"/>
    <n v="8.0089202831020001E-2"/>
    <n v="3676.3309194215599"/>
    <n v="9.1604639283764993"/>
    <n v="1.3471380849913199"/>
    <n v="0.73365425358598002"/>
    <n v="0.10789121533026"/>
    <n v="294.43441267950402"/>
    <n v="1210"/>
    <s v="Fixed Single Family Units"/>
    <n v="1210"/>
    <s v="Town Melbourne Beach                   Brevard County"/>
    <s v="Town Melbourne Beach"/>
    <m/>
    <m/>
    <m/>
    <n v="0"/>
    <n v="1"/>
    <n v="0.73365425358598002"/>
    <n v="0.10789121533026"/>
    <n v="294.43441267950499"/>
    <m/>
    <n v="-1"/>
    <n v="-1"/>
    <n v="-1"/>
    <n v="-1"/>
    <n v="0"/>
    <m/>
    <m/>
    <s v="Central IRL A"/>
    <n v="-1"/>
    <m/>
    <m/>
    <n v="608"/>
    <x v="1"/>
    <s v="Basin 9 Oak Street Pedway"/>
    <x v="0"/>
    <m/>
    <n v="82.887357448904297"/>
    <n v="0.2387951441"/>
  </r>
  <r>
    <n v="220000"/>
    <n v="870000"/>
    <n v="870000"/>
    <x v="0"/>
    <x v="0"/>
    <s v="IR12-21"/>
    <s v="62-304.520 (7), F.A.C."/>
    <n v="0.56000000000000005"/>
    <n v="0.48"/>
    <s v="Town Melbourne Beach"/>
    <n v="0.1100010598102"/>
    <n v="3676.3309194215599"/>
    <n v="9.1604639283764993"/>
    <n v="1.3471380849913199"/>
    <n v="1.0076607404745299"/>
    <n v="0.14818661705972999"/>
    <n v="404.40029734938298"/>
    <n v="1210"/>
    <s v="Fixed Single Family Units"/>
    <n v="1210"/>
    <s v="Town Melbourne Beach                   Brevard County"/>
    <s v="Town Melbourne Beach"/>
    <m/>
    <m/>
    <m/>
    <n v="0"/>
    <n v="1"/>
    <n v="1.0076607404745299"/>
    <n v="0.14818661705972999"/>
    <n v="404.40029734938298"/>
    <m/>
    <n v="-1"/>
    <n v="-1"/>
    <n v="-1"/>
    <n v="-1"/>
    <n v="0"/>
    <m/>
    <m/>
    <s v="Central IRL A"/>
    <n v="-1"/>
    <m/>
    <m/>
    <n v="608"/>
    <x v="1"/>
    <s v="Basin 9 Oak Street Pedway"/>
    <x v="0"/>
    <m/>
    <n v="84.448397535485299"/>
    <n v="0.32798077640000001"/>
  </r>
  <r>
    <n v="220000"/>
    <n v="870000"/>
    <n v="870000"/>
    <x v="0"/>
    <x v="0"/>
    <s v="IR12-21"/>
    <s v="62-304.520 (7), F.A.C."/>
    <n v="0.56000000000000005"/>
    <n v="0.48"/>
    <s v="Town Melbourne Beach"/>
    <n v="0.16398896058522"/>
    <n v="3676.3309194215599"/>
    <n v="9.1604639283764993"/>
    <n v="1.3471380849913199"/>
    <n v="1.50221495809292"/>
    <n v="0.22091577432250001"/>
    <n v="602.87768624327396"/>
    <n v="1210"/>
    <s v="Fixed Single Family Units"/>
    <n v="1210"/>
    <s v="Town Melbourne Beach                   Brevard County"/>
    <s v="Town Melbourne Beach"/>
    <m/>
    <m/>
    <m/>
    <n v="0"/>
    <n v="1"/>
    <n v="1.50221495809292"/>
    <n v="0.22091577432250001"/>
    <n v="602.87768624327396"/>
    <m/>
    <n v="-1"/>
    <n v="-1"/>
    <n v="-1"/>
    <n v="-1"/>
    <n v="0"/>
    <m/>
    <m/>
    <s v="Central IRL A"/>
    <n v="-1"/>
    <m/>
    <m/>
    <n v="608"/>
    <x v="1"/>
    <s v="Basin 9 Oak Street Pedway"/>
    <x v="0"/>
    <m/>
    <n v="104.047123123315"/>
    <n v="0.48895189480000001"/>
  </r>
  <r>
    <n v="220000"/>
    <n v="870000"/>
    <n v="870000"/>
    <x v="0"/>
    <x v="0"/>
    <s v="IR12-21"/>
    <s v="62-304.520 (7), F.A.C."/>
    <n v="0.56000000000000005"/>
    <n v="0.48"/>
    <s v="Town Melbourne Beach"/>
    <n v="7.9297944057320005E-2"/>
    <n v="3682.59813697555"/>
    <n v="9.1751459484080407"/>
    <n v="1.3492654668492099"/>
    <n v="0.72757021013461998"/>
    <n v="0.10699397750868"/>
    <n v="292.02246105148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2757021013461998"/>
    <n v="0.10699397750868"/>
    <n v="1121.38071585084"/>
    <m/>
    <n v="-1"/>
    <n v="-1"/>
    <n v="-1"/>
    <n v="-1"/>
    <n v="0"/>
    <m/>
    <m/>
    <s v="Central IRL A"/>
    <n v="-1"/>
    <m/>
    <m/>
    <n v="608"/>
    <x v="1"/>
    <s v="Basin 9 Oak Street Pedway"/>
    <x v="0"/>
    <m/>
    <n v="106.683741349976"/>
    <n v="0.90947341110000002"/>
  </r>
  <r>
    <n v="220000"/>
    <n v="870000"/>
    <n v="870000"/>
    <x v="0"/>
    <x v="0"/>
    <s v="IR12-21"/>
    <s v="62-304.520 (7), F.A.C."/>
    <n v="0.56000000000000005"/>
    <n v="0.48"/>
    <s v="Town Melbourne Beach"/>
    <n v="2.362170606649E-2"/>
    <n v="3682.59813697555"/>
    <n v="9.1751459484080407"/>
    <n v="1.3492654668492099"/>
    <n v="0.21673260071045"/>
    <n v="3.1871952263570001E-2"/>
    <n v="86.989250752643997"/>
    <n v="1210"/>
    <s v="Fixed Single Family Units"/>
    <n v="1210"/>
    <s v="Town Melbourne Beach                   Brevard County"/>
    <s v="Town Melbourne Beach"/>
    <m/>
    <m/>
    <m/>
    <n v="0"/>
    <n v="1"/>
    <n v="0.21673260071045"/>
    <n v="3.1871952263570001E-2"/>
    <n v="603.867180923967"/>
    <m/>
    <n v="-1"/>
    <n v="-1"/>
    <n v="-1"/>
    <n v="-1"/>
    <n v="0"/>
    <m/>
    <m/>
    <s v="Central IRL A"/>
    <n v="-1"/>
    <m/>
    <m/>
    <n v="608"/>
    <x v="1"/>
    <s v="Basin 9 Oak Street Pedway"/>
    <x v="0"/>
    <m/>
    <n v="52.103616829676703"/>
    <n v="0.48975440460000003"/>
  </r>
  <r>
    <n v="220000"/>
    <n v="870000"/>
    <n v="870000"/>
    <x v="0"/>
    <x v="0"/>
    <s v="IR12-21"/>
    <s v="62-304.520 (7), F.A.C."/>
    <n v="0.56000000000000005"/>
    <n v="0.48"/>
    <s v="Town Melbourne Beach"/>
    <n v="5.74034453661E-3"/>
    <n v="3682.59813697555"/>
    <n v="9.1751459484080407"/>
    <n v="1.3492654668492099"/>
    <n v="5.2668498917540003E-2"/>
    <n v="7.7452486510599999E-3"/>
    <n v="21.139382096117799"/>
    <n v="1210"/>
    <s v="Fixed Single Family Units"/>
    <n v="1210"/>
    <s v="Town Melbourne Beach                   Brevard County"/>
    <s v="Town Melbourne Beach"/>
    <m/>
    <m/>
    <m/>
    <n v="0"/>
    <n v="1"/>
    <n v="5.2668498917540003E-2"/>
    <n v="7.7452486510599999E-3"/>
    <n v="94.386017793728499"/>
    <m/>
    <n v="-1"/>
    <n v="-1"/>
    <n v="-1"/>
    <n v="-1"/>
    <n v="0"/>
    <m/>
    <m/>
    <s v="Central IRL A"/>
    <n v="-1"/>
    <m/>
    <m/>
    <n v="608"/>
    <x v="1"/>
    <s v="Basin 9 Oak Street Pedway"/>
    <x v="0"/>
    <m/>
    <n v="19.405232709456602"/>
    <n v="7.6549892800000005E-2"/>
  </r>
  <r>
    <n v="220000"/>
    <n v="870000"/>
    <n v="870000"/>
    <x v="0"/>
    <x v="0"/>
    <s v="IR12-21"/>
    <s v="62-304.520 (7), F.A.C."/>
    <n v="0.56000000000000005"/>
    <n v="0.48"/>
    <s v="Town Melbourne Beach"/>
    <n v="1.12731169065E-2"/>
    <n v="3682.59813697555"/>
    <n v="9.1751459484080407"/>
    <n v="1.3492654668492099"/>
    <n v="0.10343249291068"/>
    <n v="1.52104273457E-2"/>
    <n v="41.5143593178177"/>
    <n v="1210"/>
    <s v="Fixed Single Family Units"/>
    <n v="1210"/>
    <s v="Town Melbourne Beach                   Brevard County"/>
    <s v="Town Melbourne Beach"/>
    <m/>
    <m/>
    <m/>
    <n v="0"/>
    <n v="1"/>
    <n v="0.10343249291068"/>
    <n v="1.52104273457E-2"/>
    <n v="389.42330604924302"/>
    <m/>
    <n v="-1"/>
    <n v="-1"/>
    <n v="-1"/>
    <n v="-1"/>
    <n v="0"/>
    <m/>
    <m/>
    <s v="Central IRL A"/>
    <n v="-1"/>
    <m/>
    <m/>
    <n v="608"/>
    <x v="1"/>
    <s v="Basin 9 Oak Street Pedway"/>
    <x v="0"/>
    <m/>
    <n v="33.392955503171599"/>
    <n v="0.31583398709999999"/>
  </r>
  <r>
    <n v="220000"/>
    <n v="870000"/>
    <n v="870000"/>
    <x v="0"/>
    <x v="0"/>
    <s v="IR12-21"/>
    <s v="62-304.520 (7), F.A.C."/>
    <n v="0.56000000000000005"/>
    <n v="0.48"/>
    <s v="Town Melbourne Beach"/>
    <n v="1.7619993961960002E-2"/>
    <n v="3682.59813697555"/>
    <n v="9.1751459484080407"/>
    <n v="1.3492654668492099"/>
    <n v="0.16166601621106"/>
    <n v="2.3774049378960001E-2"/>
    <n v="64.887356937838106"/>
    <n v="1210"/>
    <s v="Fixed Single Family Units"/>
    <n v="1210"/>
    <s v="Town Melbourne Beach                   Brevard County"/>
    <s v="Town Melbourne Beach"/>
    <m/>
    <m/>
    <m/>
    <n v="0"/>
    <n v="1"/>
    <n v="0.16166601621106"/>
    <n v="2.3774049378960001E-2"/>
    <n v="65.917323205505696"/>
    <m/>
    <n v="-1"/>
    <n v="-1"/>
    <n v="-1"/>
    <n v="-1"/>
    <n v="0"/>
    <m/>
    <m/>
    <s v="Central IRL A"/>
    <n v="-1"/>
    <m/>
    <m/>
    <n v="608"/>
    <x v="1"/>
    <s v="Basin 9 Oak Street Pedway"/>
    <x v="0"/>
    <m/>
    <n v="36.364839974129403"/>
    <n v="5.3460927200000001E-2"/>
  </r>
  <r>
    <n v="220000"/>
    <n v="870000"/>
    <n v="870000"/>
    <x v="0"/>
    <x v="0"/>
    <s v="IR12-21"/>
    <s v="62-304.520 (7), F.A.C."/>
    <n v="0.56000000000000005"/>
    <n v="0.48"/>
    <s v="Town Melbourne Beach"/>
    <n v="7.541285181488E-2"/>
    <n v="3688.6708672782402"/>
    <n v="9.1893706184172093"/>
    <n v="1.3513265174537299"/>
    <n v="0.69299664471872002"/>
    <n v="0.10190738641425"/>
    <n v="278.17318950792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9299664471872002"/>
    <n v="0.10190738641425"/>
    <n v="378.11607909916199"/>
    <m/>
    <n v="-1"/>
    <n v="-1"/>
    <n v="-1"/>
    <n v="-1"/>
    <n v="0"/>
    <m/>
    <m/>
    <s v="Central IRL A"/>
    <n v="-1"/>
    <m/>
    <m/>
    <n v="608"/>
    <x v="1"/>
    <s v="Basin 9 Oak Street Pedway"/>
    <x v="0"/>
    <m/>
    <n v="94.519208305786293"/>
    <n v="0.30666348669999999"/>
  </r>
  <r>
    <n v="220000"/>
    <n v="870000"/>
    <n v="870000"/>
    <x v="0"/>
    <x v="0"/>
    <s v="IR12-21"/>
    <s v="62-304.520 (7), F.A.C."/>
    <n v="0.56000000000000005"/>
    <n v="0.48"/>
    <s v="Town Melbourne Beach"/>
    <n v="2.0903635792939999E-2"/>
    <n v="3688.6708672782402"/>
    <n v="9.1893706184172093"/>
    <n v="1.3513265174537299"/>
    <n v="0.19209125657376999"/>
    <n v="2.82476373582E-2"/>
    <n v="77.10663236962720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9209125657376999"/>
    <n v="2.82476373582E-2"/>
    <n v="101.442693789773"/>
    <m/>
    <n v="-1"/>
    <n v="-1"/>
    <n v="-1"/>
    <n v="-1"/>
    <n v="0"/>
    <m/>
    <m/>
    <s v="Central IRL A"/>
    <n v="-1"/>
    <m/>
    <m/>
    <n v="608"/>
    <x v="1"/>
    <s v="Basin 9 Oak Street Pedway"/>
    <x v="0"/>
    <m/>
    <n v="38.015195916109398"/>
    <n v="8.2273068800000002E-2"/>
  </r>
  <r>
    <n v="220000"/>
    <n v="870000"/>
    <n v="870000"/>
    <x v="0"/>
    <x v="0"/>
    <s v="IR12-21"/>
    <s v="62-304.520 (7), F.A.C."/>
    <n v="0.56000000000000005"/>
    <n v="0.48"/>
    <s v="Town Melbourne Beach"/>
    <n v="0.14410373732344001"/>
    <n v="3688.6708672782402"/>
    <n v="9.1893706184172093"/>
    <n v="1.3513265174537299"/>
    <n v="1.3242226497641401"/>
    <n v="0.19473120150935"/>
    <n v="531.55125773089298"/>
    <n v="1210"/>
    <s v="Fixed Single Family Units"/>
    <n v="1210"/>
    <s v="Town Melbourne Beach                   Brevard County"/>
    <s v="Town Melbourne Beach"/>
    <m/>
    <m/>
    <m/>
    <n v="0"/>
    <n v="1"/>
    <n v="1.3242226497641401"/>
    <n v="0.19473120150935"/>
    <n v="531.55125773089298"/>
    <m/>
    <n v="-1"/>
    <n v="-1"/>
    <n v="-1"/>
    <n v="-1"/>
    <n v="0"/>
    <m/>
    <m/>
    <s v="Central IRL A"/>
    <n v="-1"/>
    <m/>
    <m/>
    <n v="608"/>
    <x v="1"/>
    <s v="Basin 9 Oak Street Pedway"/>
    <x v="0"/>
    <m/>
    <n v="108.926999698665"/>
    <n v="0.4311040209"/>
  </r>
  <r>
    <n v="220000"/>
    <n v="870000"/>
    <n v="870000"/>
    <x v="0"/>
    <x v="0"/>
    <s v="IR12-21"/>
    <s v="62-304.520 (7), F.A.C."/>
    <n v="0.56000000000000005"/>
    <n v="0.48"/>
    <s v="Town Melbourne Beach"/>
    <n v="0.17813483161814"/>
    <n v="3688.6708672782402"/>
    <n v="9.1893706184172093"/>
    <n v="1.3513265174537299"/>
    <n v="1.6369469877884999"/>
    <n v="0.24071832164776"/>
    <n v="657.08076383737705"/>
    <n v="1210"/>
    <s v="Fixed Single Family Units"/>
    <n v="1210"/>
    <s v="Town Melbourne Beach                   Brevard County"/>
    <s v="Town Melbourne Beach"/>
    <m/>
    <m/>
    <m/>
    <n v="0"/>
    <n v="1"/>
    <n v="1.6369469877884999"/>
    <n v="0.24071832164776"/>
    <n v="657.08076383737705"/>
    <m/>
    <n v="-1"/>
    <n v="-1"/>
    <n v="-1"/>
    <n v="-1"/>
    <n v="0"/>
    <m/>
    <m/>
    <s v="Central IRL A"/>
    <n v="-1"/>
    <m/>
    <m/>
    <n v="608"/>
    <x v="1"/>
    <s v="Basin 9 Oak Street Pedway"/>
    <x v="0"/>
    <m/>
    <n v="115.504965480008"/>
    <n v="0.53291221720000004"/>
  </r>
  <r>
    <n v="220000"/>
    <n v="870000"/>
    <n v="870000"/>
    <x v="0"/>
    <x v="0"/>
    <s v="IR12-21"/>
    <s v="62-304.520 (7), F.A.C."/>
    <n v="0.56000000000000005"/>
    <n v="0.48"/>
    <s v="Town Melbourne Beach"/>
    <n v="0.16551632882930001"/>
    <n v="3688.6708672782402"/>
    <n v="9.1893706184172093"/>
    <n v="1.3513265174537299"/>
    <n v="1.5209908890122501"/>
    <n v="0.22366660421862"/>
    <n v="610.53526021148502"/>
    <n v="1210"/>
    <s v="Fixed Single Family Units"/>
    <n v="1210"/>
    <s v="Town Melbourne Beach                   Brevard County"/>
    <s v="Town Melbourne Beach"/>
    <m/>
    <m/>
    <m/>
    <n v="0"/>
    <n v="1"/>
    <n v="1.5209908890122501"/>
    <n v="0.22366660421862"/>
    <n v="610.53526021148502"/>
    <m/>
    <n v="-1"/>
    <n v="-1"/>
    <n v="-1"/>
    <n v="-1"/>
    <n v="0"/>
    <m/>
    <m/>
    <s v="Central IRL A"/>
    <n v="-1"/>
    <m/>
    <m/>
    <n v="608"/>
    <x v="1"/>
    <s v="Basin 9 Oak Street Pedway"/>
    <x v="0"/>
    <m/>
    <n v="112.536067436062"/>
    <n v="0.49516241700000002"/>
  </r>
  <r>
    <n v="220000"/>
    <n v="870000"/>
    <n v="870000"/>
    <x v="0"/>
    <x v="0"/>
    <s v="IR12-21"/>
    <s v="62-304.520 (7), F.A.C."/>
    <n v="0.56000000000000005"/>
    <n v="0.48"/>
    <s v="Town Melbourne Beach"/>
    <n v="1.2534821287340001E-2"/>
    <n v="3674.4298314467301"/>
    <n v="9.1560573686199191"/>
    <n v="1.3465012887877399"/>
    <n v="0.11476954281234999"/>
    <n v="1.6878153018130001E-2"/>
    <n v="46.058321270085102"/>
    <n v="1210"/>
    <s v="Fixed Single Family Units"/>
    <n v="1210"/>
    <s v="Town Melbourne Beach                   Brevard County"/>
    <s v="Town Melbourne Beach"/>
    <m/>
    <m/>
    <m/>
    <n v="0"/>
    <n v="1"/>
    <n v="0.11476954281234999"/>
    <n v="1.6878153018130001E-2"/>
    <n v="162.762197989757"/>
    <m/>
    <n v="-1"/>
    <n v="-1"/>
    <n v="-1"/>
    <n v="-1"/>
    <n v="0"/>
    <m/>
    <m/>
    <s v="Central IRL A"/>
    <n v="-1"/>
    <m/>
    <m/>
    <n v="608"/>
    <x v="1"/>
    <s v="Basin 9 Oak Street Pedway"/>
    <x v="0"/>
    <m/>
    <n v="28.509221802638798"/>
    <n v="0.13200502680000001"/>
  </r>
  <r>
    <n v="220000"/>
    <n v="870000"/>
    <n v="870000"/>
    <x v="0"/>
    <x v="0"/>
    <s v="IR12-21"/>
    <s v="62-304.520 (7), F.A.C."/>
    <n v="0.56000000000000005"/>
    <n v="0.48"/>
    <s v="Town Melbourne Beach"/>
    <n v="5.2066007852410001E-2"/>
    <n v="3674.4298314467301"/>
    <n v="9.1560573686199191"/>
    <n v="1.3465012887877399"/>
    <n v="0.47671935485168998"/>
    <n v="7.01069466753E-2"/>
    <n v="191.312892457239"/>
    <n v="1210"/>
    <s v="Fixed Single Family Units"/>
    <n v="1210"/>
    <s v="Town Melbourne Beach                   Brevard County"/>
    <s v="Town Melbourne Beach"/>
    <m/>
    <m/>
    <m/>
    <n v="0"/>
    <n v="1"/>
    <n v="0.47671935485168998"/>
    <n v="7.01069466753E-2"/>
    <n v="603.42998676031198"/>
    <m/>
    <n v="-1"/>
    <n v="-1"/>
    <n v="-1"/>
    <n v="-1"/>
    <n v="0"/>
    <m/>
    <m/>
    <s v="Central IRL A"/>
    <n v="-1"/>
    <m/>
    <m/>
    <n v="608"/>
    <x v="1"/>
    <s v="Basin 9 Oak Street Pedway"/>
    <x v="0"/>
    <m/>
    <n v="69.261911846538595"/>
    <n v="0.48939982710000002"/>
  </r>
  <r>
    <n v="220000"/>
    <n v="870000"/>
    <n v="870000"/>
    <x v="0"/>
    <x v="0"/>
    <s v="IR12-21"/>
    <s v="62-304.520 (7), F.A.C."/>
    <n v="0.56000000000000005"/>
    <n v="0.48"/>
    <s v="Town Melbourne Beach"/>
    <n v="3.4224482304440002E-2"/>
    <n v="3674.4298314467301"/>
    <n v="9.1560573686199191"/>
    <n v="1.3465012887877399"/>
    <n v="0.31336132339077999"/>
    <n v="4.6083309531020002E-2"/>
    <n v="125.755458745262"/>
    <n v="1210"/>
    <s v="Fixed Single Family Units"/>
    <n v="1210"/>
    <s v="Town Melbourne Beach                   Brevard County"/>
    <s v="Town Melbourne Beach"/>
    <m/>
    <m/>
    <m/>
    <n v="0"/>
    <n v="1"/>
    <n v="0.31336132339077999"/>
    <n v="4.6083309531020002E-2"/>
    <n v="363.33984884990099"/>
    <m/>
    <n v="-1"/>
    <n v="-1"/>
    <n v="-1"/>
    <n v="-1"/>
    <n v="0"/>
    <m/>
    <m/>
    <s v="Central IRL A"/>
    <n v="-1"/>
    <m/>
    <m/>
    <n v="608"/>
    <x v="1"/>
    <s v="Basin 9 Oak Street Pedway"/>
    <x v="0"/>
    <m/>
    <n v="49.245285639037498"/>
    <n v="0.29467952060000002"/>
  </r>
  <r>
    <n v="220000"/>
    <n v="870000"/>
    <n v="870000"/>
    <x v="0"/>
    <x v="0"/>
    <s v="IR12-21"/>
    <s v="62-304.520 (7), F.A.C."/>
    <n v="0.56000000000000005"/>
    <n v="0.48"/>
    <s v="Town Melbourne Beach"/>
    <n v="6.0016126265529997E-2"/>
    <n v="3679.3310158424501"/>
    <n v="9.16751090932563"/>
    <n v="1.34815984971673"/>
    <n v="0.55019849227477002"/>
    <n v="8.0911331766719996E-2"/>
    <n v="220.819194819507"/>
    <n v="1210"/>
    <s v="Fixed Single Family Units"/>
    <n v="1210"/>
    <s v="Town Melbourne Beach                   Brevard County"/>
    <s v="Town Melbourne Beach"/>
    <m/>
    <m/>
    <m/>
    <n v="0"/>
    <n v="1"/>
    <n v="0.55019849227477002"/>
    <n v="8.0911331766719996E-2"/>
    <n v="220.819194819507"/>
    <m/>
    <n v="-1"/>
    <n v="-1"/>
    <n v="-1"/>
    <n v="-1"/>
    <n v="0"/>
    <m/>
    <m/>
    <s v="Central IRL A"/>
    <n v="-1"/>
    <m/>
    <m/>
    <n v="608"/>
    <x v="1"/>
    <s v="Basin 9 Oak Street Pedway"/>
    <x v="0"/>
    <m/>
    <n v="66.1085897478969"/>
    <n v="0.17909099340000001"/>
  </r>
  <r>
    <n v="220000"/>
    <n v="870000"/>
    <n v="870000"/>
    <x v="0"/>
    <x v="0"/>
    <s v="IR12-21"/>
    <s v="62-304.520 (7), F.A.C."/>
    <n v="0.56000000000000005"/>
    <n v="0.48"/>
    <s v="Town Melbourne Beach"/>
    <n v="0.15467436152714001"/>
    <n v="3679.3310158424501"/>
    <n v="9.16751090932563"/>
    <n v="1.34815984971673"/>
    <n v="1.41797889669307"/>
    <n v="0.20852576399146"/>
    <n v="569.09817572244901"/>
    <n v="1210"/>
    <s v="Fixed Single Family Units"/>
    <n v="1210"/>
    <s v="Town Melbourne Beach                   Brevard County"/>
    <s v="Town Melbourne Beach"/>
    <m/>
    <m/>
    <m/>
    <n v="0"/>
    <n v="1"/>
    <n v="1.41797889669307"/>
    <n v="0.20852576399146"/>
    <n v="569.09817572244901"/>
    <m/>
    <n v="-1"/>
    <n v="-1"/>
    <n v="-1"/>
    <n v="-1"/>
    <n v="0"/>
    <m/>
    <m/>
    <s v="Central IRL A"/>
    <n v="-1"/>
    <m/>
    <m/>
    <n v="608"/>
    <x v="1"/>
    <s v="Basin 9 Oak Street Pedway"/>
    <x v="0"/>
    <m/>
    <n v="100.814761770538"/>
    <n v="0.46155569810000002"/>
  </r>
  <r>
    <n v="220000"/>
    <n v="870000"/>
    <n v="870000"/>
    <x v="0"/>
    <x v="0"/>
    <s v="IR12-21"/>
    <s v="62-304.520 (7), F.A.C."/>
    <n v="0.56000000000000005"/>
    <n v="0.48"/>
    <s v="Town Melbourne Beach"/>
    <n v="2.8298154838830001E-2"/>
    <n v="3679.3310158424501"/>
    <n v="9.16751090932563"/>
    <n v="1.34815984971673"/>
    <n v="0.25942364319882"/>
    <n v="3.8150436174779999E-2"/>
    <n v="104.118278789645"/>
    <n v="1210"/>
    <s v="Fixed Single Family Units"/>
    <n v="1210"/>
    <s v="Town Melbourne Beach                   Brevard County"/>
    <s v="Town Melbourne Beach"/>
    <m/>
    <m/>
    <m/>
    <n v="0"/>
    <n v="1"/>
    <n v="0.25942364319882"/>
    <n v="3.8150436174779999E-2"/>
    <n v="104.11827878964399"/>
    <m/>
    <n v="-1"/>
    <n v="-1"/>
    <n v="-1"/>
    <n v="-1"/>
    <n v="0"/>
    <m/>
    <m/>
    <s v="Central IRL A"/>
    <n v="-1"/>
    <m/>
    <m/>
    <n v="608"/>
    <x v="1"/>
    <s v="Basin 9 Oak Street Pedway"/>
    <x v="0"/>
    <m/>
    <n v="64.281291704076807"/>
    <n v="8.4443048500000006E-2"/>
  </r>
  <r>
    <n v="220000"/>
    <n v="870000"/>
    <n v="870000"/>
    <x v="0"/>
    <x v="0"/>
    <s v="IR12-21"/>
    <s v="62-304.520 (7), F.A.C."/>
    <n v="0.56000000000000005"/>
    <n v="0.48"/>
    <s v="Town Melbourne Beach"/>
    <n v="0.14017410021375001"/>
    <n v="3679.3310158424501"/>
    <n v="9.16751090932563"/>
    <n v="1.34815984971673"/>
    <n v="1.28504759291452"/>
    <n v="0.18897709387834999"/>
    <n v="515.74691453428397"/>
    <n v="1210"/>
    <s v="Fixed Single Family Units"/>
    <n v="1210"/>
    <s v="Town Melbourne Beach                   Brevard County"/>
    <s v="Town Melbourne Beach"/>
    <m/>
    <m/>
    <m/>
    <n v="0"/>
    <n v="1"/>
    <n v="1.28504759291452"/>
    <n v="0.18897709387834999"/>
    <n v="515.74691453428397"/>
    <m/>
    <n v="-1"/>
    <n v="-1"/>
    <n v="-1"/>
    <n v="-1"/>
    <n v="0"/>
    <m/>
    <m/>
    <s v="Central IRL A"/>
    <n v="-1"/>
    <m/>
    <m/>
    <n v="608"/>
    <x v="1"/>
    <s v="Basin 9 Oak Street Pedway"/>
    <x v="0"/>
    <m/>
    <n v="96.550601358335797"/>
    <n v="0.41828622430000001"/>
  </r>
  <r>
    <n v="220000"/>
    <n v="870000"/>
    <n v="870000"/>
    <x v="0"/>
    <x v="0"/>
    <s v="IR12-21"/>
    <s v="62-304.520 (7), F.A.C."/>
    <n v="0.56000000000000005"/>
    <n v="0.48"/>
    <s v="Town Melbourne Beach"/>
    <n v="0.14234057446663001"/>
    <n v="3679.3310158424501"/>
    <n v="9.16751090932563"/>
    <n v="1.34815984971673"/>
    <n v="1.3049087692625401"/>
    <n v="0.19189784748152999"/>
    <n v="523.71809044791803"/>
    <n v="1210"/>
    <s v="Fixed Single Family Units"/>
    <n v="1210"/>
    <s v="Town Melbourne Beach                   Brevard County"/>
    <s v="Town Melbourne Beach"/>
    <m/>
    <m/>
    <m/>
    <n v="0"/>
    <n v="1"/>
    <n v="1.3049087692625401"/>
    <n v="0.19189784748152999"/>
    <n v="523.71809044791803"/>
    <m/>
    <n v="-1"/>
    <n v="-1"/>
    <n v="-1"/>
    <n v="-1"/>
    <n v="0"/>
    <m/>
    <m/>
    <s v="Central IRL A"/>
    <n v="-1"/>
    <m/>
    <m/>
    <n v="608"/>
    <x v="1"/>
    <s v="Basin 9 Oak Street Pedway"/>
    <x v="0"/>
    <m/>
    <n v="97.177077902884704"/>
    <n v="0.42475108709999998"/>
  </r>
  <r>
    <n v="220000"/>
    <n v="870000"/>
    <n v="870000"/>
    <x v="0"/>
    <x v="0"/>
    <s v="IR12-21"/>
    <s v="62-304.520 (7), F.A.C."/>
    <n v="0.56000000000000005"/>
    <n v="0.48"/>
    <s v="Town Melbourne Beach"/>
    <n v="3.3388780147629998E-2"/>
    <n v="3679.3310158424501"/>
    <n v="9.16751090932563"/>
    <n v="1.34815984971673"/>
    <n v="0.30609200625255001"/>
    <n v="4.5013412826060001E-2"/>
    <n v="122.84837437835201"/>
    <n v="1210"/>
    <s v="Fixed Single Family Units"/>
    <n v="1210"/>
    <s v="Town Melbourne Beach                   Brevard County"/>
    <s v="Town Melbourne Beach"/>
    <m/>
    <m/>
    <m/>
    <n v="0"/>
    <n v="1"/>
    <n v="0.30609200625255001"/>
    <n v="4.5013412826060001E-2"/>
    <n v="122.84837437835201"/>
    <m/>
    <n v="-1"/>
    <n v="-1"/>
    <n v="-1"/>
    <n v="-1"/>
    <n v="0"/>
    <m/>
    <m/>
    <s v="Central IRL A"/>
    <n v="-1"/>
    <m/>
    <m/>
    <n v="608"/>
    <x v="1"/>
    <s v="Basin 9 Oak Street Pedway"/>
    <x v="0"/>
    <m/>
    <n v="65.491218621135303"/>
    <n v="9.9633718100000004E-2"/>
  </r>
  <r>
    <n v="220000"/>
    <n v="870000"/>
    <n v="870000"/>
    <x v="0"/>
    <x v="0"/>
    <s v="IR12-21"/>
    <s v="62-304.520 (7), F.A.C."/>
    <n v="0.56000000000000005"/>
    <n v="0.48"/>
    <s v="Town Melbourne Beach"/>
    <n v="5.8871356323429998E-2"/>
    <n v="3679.3310158424501"/>
    <n v="9.16751090932563"/>
    <n v="1.34815984971673"/>
    <n v="0.53970380134186002"/>
    <n v="7.9367998893620006E-2"/>
    <n v="216.60720726551901"/>
    <n v="1210"/>
    <s v="Fixed Single Family Units"/>
    <n v="1210"/>
    <s v="Town Melbourne Beach                   Brevard County"/>
    <s v="Town Melbourne Beach"/>
    <m/>
    <m/>
    <m/>
    <n v="0"/>
    <n v="1"/>
    <n v="0.53970380134186002"/>
    <n v="7.9367998893620006E-2"/>
    <n v="216.60720726551801"/>
    <m/>
    <n v="-1"/>
    <n v="-1"/>
    <n v="-1"/>
    <n v="-1"/>
    <n v="0"/>
    <m/>
    <m/>
    <s v="Central IRL A"/>
    <n v="-1"/>
    <m/>
    <m/>
    <n v="608"/>
    <x v="1"/>
    <s v="Basin 9 Oak Street Pedway"/>
    <x v="0"/>
    <m/>
    <n v="65.894084886591102"/>
    <n v="0.17567494510000001"/>
  </r>
  <r>
    <n v="230000"/>
    <n v="870000"/>
    <n v="870000"/>
    <x v="0"/>
    <x v="0"/>
    <s v="IR12-21"/>
    <s v="62-304.520 (7), F.A.C."/>
    <n v="0.56000000000000005"/>
    <n v="0.48"/>
    <s v="Town Melbourne Beach"/>
    <n v="0.10897172816704"/>
    <n v="3680.5553968307599"/>
    <n v="9.1703297607685297"/>
    <n v="1.34856650458098"/>
    <n v="0.99930668189264005"/>
    <n v="0.14695562255238001"/>
    <n v="401.0764822071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9930668189264005"/>
    <n v="0.14695562255238001"/>
    <n v="792.23411171694602"/>
    <m/>
    <n v="-1"/>
    <n v="-1"/>
    <n v="-1"/>
    <n v="-1"/>
    <n v="0"/>
    <m/>
    <m/>
    <s v="Central IRL A"/>
    <n v="-1"/>
    <m/>
    <m/>
    <n v="608"/>
    <x v="1"/>
    <s v="Basin 9 Oak Street Pedway"/>
    <x v="0"/>
    <m/>
    <n v="117.664102548937"/>
    <n v="0.64252563809999996"/>
  </r>
  <r>
    <n v="230000"/>
    <n v="870000"/>
    <n v="870000"/>
    <x v="0"/>
    <x v="0"/>
    <s v="IR12-21"/>
    <s v="62-304.520 (7), F.A.C."/>
    <n v="0.56000000000000005"/>
    <n v="0.48"/>
    <s v="Town Melbourne Beach"/>
    <n v="6.8940028022869998E-2"/>
    <n v="3680.5553968307599"/>
    <n v="9.1703297607685297"/>
    <n v="1.34856650458098"/>
    <n v="0.63220279068638996"/>
    <n v="9.2970212616519998E-2"/>
    <n v="253.73759219726"/>
    <n v="1210"/>
    <s v="Fixed Single Family Units"/>
    <n v="1210"/>
    <s v="Town Melbourne Beach                   Brevard County"/>
    <s v="Town Melbourne Beach"/>
    <m/>
    <m/>
    <m/>
    <n v="0"/>
    <n v="1"/>
    <n v="0.63220279068638996"/>
    <n v="9.2970212616519998E-2"/>
    <n v="253.73759219725801"/>
    <m/>
    <n v="-1"/>
    <n v="-1"/>
    <n v="-1"/>
    <n v="-1"/>
    <n v="0"/>
    <m/>
    <m/>
    <s v="Central IRL A"/>
    <n v="-1"/>
    <m/>
    <m/>
    <n v="608"/>
    <x v="1"/>
    <s v="Basin 9 Oak Street Pedway"/>
    <x v="0"/>
    <m/>
    <n v="74.120298480883093"/>
    <n v="0.20578880150000001"/>
  </r>
  <r>
    <n v="230000"/>
    <n v="870000"/>
    <n v="870000"/>
    <x v="0"/>
    <x v="0"/>
    <s v="IR12-21"/>
    <s v="62-304.520 (7), F.A.C."/>
    <n v="0.56000000000000005"/>
    <n v="0.48"/>
    <s v="Town Melbourne Beach"/>
    <n v="0.18812397632999001"/>
    <n v="3680.5553968307599"/>
    <n v="9.1703297607685297"/>
    <n v="1.34856650458098"/>
    <n v="1.7251588988530699"/>
    <n v="0.25369769318721003"/>
    <n v="692.40071635462903"/>
    <n v="1210"/>
    <s v="Fixed Single Family Units"/>
    <n v="1210"/>
    <s v="Town Melbourne Beach                   Brevard County"/>
    <s v="Town Melbourne Beach"/>
    <m/>
    <m/>
    <m/>
    <n v="0"/>
    <n v="1"/>
    <n v="1.7251588988530699"/>
    <n v="0.25369769318721003"/>
    <n v="692.40071635462903"/>
    <m/>
    <n v="-1"/>
    <n v="-1"/>
    <n v="-1"/>
    <n v="-1"/>
    <n v="0"/>
    <m/>
    <m/>
    <s v="Central IRL A"/>
    <n v="-1"/>
    <m/>
    <m/>
    <n v="608"/>
    <x v="1"/>
    <s v="Basin 9 Oak Street Pedway"/>
    <x v="0"/>
    <m/>
    <n v="110.39811441639399"/>
    <n v="0.56155775860000001"/>
  </r>
  <r>
    <n v="230000"/>
    <n v="870000"/>
    <n v="870000"/>
    <x v="0"/>
    <x v="0"/>
    <s v="IR12-21"/>
    <s v="62-304.520 (7), F.A.C."/>
    <n v="0.56000000000000005"/>
    <n v="0.48"/>
    <s v="Town Melbourne Beach"/>
    <n v="7.6899221258810005E-2"/>
    <n v="3680.5553968307599"/>
    <n v="9.1703297607685297"/>
    <n v="1.34856650458098"/>
    <n v="0.70519121728962997"/>
    <n v="0.10370371401800001"/>
    <n v="283.03184381621401"/>
    <n v="1210"/>
    <s v="Fixed Single Family Units"/>
    <n v="1210"/>
    <s v="Town Melbourne Beach                   Brevard County"/>
    <s v="Town Melbourne Beach"/>
    <m/>
    <m/>
    <m/>
    <n v="0"/>
    <n v="1"/>
    <n v="0.70519121728962997"/>
    <n v="0.10370371401800001"/>
    <n v="283.03184381621298"/>
    <m/>
    <n v="-1"/>
    <n v="-1"/>
    <n v="-1"/>
    <n v="-1"/>
    <n v="0"/>
    <m/>
    <m/>
    <s v="Central IRL A"/>
    <n v="-1"/>
    <m/>
    <m/>
    <n v="608"/>
    <x v="1"/>
    <s v="Basin 9 Oak Street Pedway"/>
    <x v="0"/>
    <m/>
    <n v="77.633627985381395"/>
    <n v="0.22954731859999999"/>
  </r>
  <r>
    <n v="230000"/>
    <n v="870000"/>
    <n v="870000"/>
    <x v="0"/>
    <x v="0"/>
    <s v="IR12-21"/>
    <s v="62-304.520 (7), F.A.C."/>
    <n v="0.56000000000000005"/>
    <n v="0.48"/>
    <s v="Town Melbourne Beach"/>
    <n v="0.14924377712136999"/>
    <n v="3688.6708675530699"/>
    <n v="9.1893706191018794"/>
    <n v="1.35132651755442"/>
    <n v="1.3714563805629301"/>
    <n v="0.20167707360409001"/>
    <n v="550.51117283119197"/>
    <n v="1210"/>
    <s v="Fixed Single Family Units"/>
    <n v="1210"/>
    <s v="Town Melbourne Beach                   Brevard County"/>
    <s v="Town Melbourne Beach"/>
    <m/>
    <m/>
    <m/>
    <n v="0"/>
    <n v="1"/>
    <n v="1.3714563805629301"/>
    <n v="0.20167707360409001"/>
    <n v="550.51117283119197"/>
    <m/>
    <n v="-1"/>
    <n v="-1"/>
    <n v="-1"/>
    <n v="-1"/>
    <n v="0"/>
    <m/>
    <m/>
    <s v="Central IRL A"/>
    <n v="-1"/>
    <m/>
    <m/>
    <n v="608"/>
    <x v="1"/>
    <s v="Basin 9 Oak Street Pedway"/>
    <x v="0"/>
    <m/>
    <n v="115.45147074806"/>
    <n v="0.446481081"/>
  </r>
  <r>
    <n v="230000"/>
    <n v="870000"/>
    <n v="870000"/>
    <x v="0"/>
    <x v="0"/>
    <s v="IR12-21"/>
    <s v="62-304.520 (7), F.A.C."/>
    <n v="0.56000000000000005"/>
    <n v="0.48"/>
    <s v="Town Melbourne Beach"/>
    <n v="0.29495871905405002"/>
    <n v="3688.6708675530699"/>
    <n v="9.1893706191018794"/>
    <n v="1.35132651755442"/>
    <n v="2.7104849867232801"/>
    <n v="0.39858553864162999"/>
    <n v="1088.0056341054701"/>
    <n v="1210"/>
    <s v="Fixed Single Family Units"/>
    <n v="1210"/>
    <s v="Town Melbourne Beach                   Brevard County"/>
    <s v="Town Melbourne Beach"/>
    <m/>
    <m/>
    <m/>
    <n v="0"/>
    <n v="1"/>
    <n v="2.7104849867232801"/>
    <n v="0.39858553864162999"/>
    <n v="1088.0056341054701"/>
    <m/>
    <n v="-1"/>
    <n v="-1"/>
    <n v="-1"/>
    <n v="-1"/>
    <n v="0"/>
    <m/>
    <m/>
    <s v="Central IRL A"/>
    <n v="-1"/>
    <m/>
    <m/>
    <n v="608"/>
    <x v="1"/>
    <s v="Basin 9 Oak Street Pedway"/>
    <x v="0"/>
    <m/>
    <n v="141.96299164720801"/>
    <n v="0.88240521829999996"/>
  </r>
  <r>
    <n v="230000"/>
    <n v="870000"/>
    <n v="870000"/>
    <x v="0"/>
    <x v="0"/>
    <s v="IR12-21"/>
    <s v="62-304.520 (7), F.A.C."/>
    <n v="0.56000000000000005"/>
    <n v="0.48"/>
    <s v="Town Melbourne Beach"/>
    <n v="9.5108708809459999E-2"/>
    <n v="3688.6708675530699"/>
    <n v="9.1893706191018794"/>
    <n v="1.35132651755442"/>
    <n v="0.87398917435443002"/>
    <n v="0.12852292026459"/>
    <n v="350.82472343606901"/>
    <n v="1210"/>
    <s v="Fixed Single Family Units"/>
    <n v="1210"/>
    <s v="Town Melbourne Beach                   Brevard County"/>
    <s v="Town Melbourne Beach"/>
    <m/>
    <m/>
    <m/>
    <n v="0"/>
    <n v="1"/>
    <n v="0.87398917435443002"/>
    <n v="0.12852292026459"/>
    <n v="350.82472343606702"/>
    <m/>
    <n v="-1"/>
    <n v="-1"/>
    <n v="-1"/>
    <n v="-1"/>
    <n v="0"/>
    <m/>
    <m/>
    <s v="Central IRL A"/>
    <n v="-1"/>
    <m/>
    <m/>
    <n v="608"/>
    <x v="1"/>
    <s v="Basin 9 Oak Street Pedway"/>
    <x v="0"/>
    <m/>
    <n v="104.31193723576401"/>
    <n v="0.28452937830000002"/>
  </r>
  <r>
    <n v="230000"/>
    <n v="870000"/>
    <n v="870000"/>
    <x v="0"/>
    <x v="0"/>
    <s v="IR12-21"/>
    <s v="62-304.520 (7), F.A.C."/>
    <n v="0.56000000000000005"/>
    <n v="0.48"/>
    <s v="Town Melbourne Beach"/>
    <n v="2.1090771204960002E-2"/>
    <n v="3688.6708675530699"/>
    <n v="9.1893706191018794"/>
    <n v="1.35132651755442"/>
    <n v="0.19381091324513"/>
    <n v="2.8500518404940001E-2"/>
    <n v="77.796913317992605"/>
    <n v="1210"/>
    <s v="Fixed Single Family Units"/>
    <n v="1210"/>
    <s v="Town Melbourne Beach                   Brevard County"/>
    <s v="Town Melbourne Beach"/>
    <m/>
    <m/>
    <m/>
    <n v="0"/>
    <n v="1"/>
    <n v="0.19381091324513"/>
    <n v="2.8500518404940001E-2"/>
    <n v="77.796913317993699"/>
    <m/>
    <n v="-1"/>
    <n v="-1"/>
    <n v="-1"/>
    <n v="-1"/>
    <n v="0"/>
    <m/>
    <m/>
    <s v="Central IRL A"/>
    <n v="-1"/>
    <m/>
    <m/>
    <n v="608"/>
    <x v="1"/>
    <s v="Basin 9 Oak Street Pedway"/>
    <x v="0"/>
    <m/>
    <n v="40.432217114249802"/>
    <n v="6.3095631200000002E-2"/>
  </r>
  <r>
    <n v="230000"/>
    <n v="870000"/>
    <n v="870000"/>
    <x v="0"/>
    <x v="0"/>
    <s v="IR12-21"/>
    <s v="62-304.520 (7), F.A.C."/>
    <n v="0.56000000000000005"/>
    <n v="0.48"/>
    <s v="Town Melbourne Beach"/>
    <n v="2.849101566754E-2"/>
    <n v="3688.6708675530699"/>
    <n v="9.1893706191018794"/>
    <n v="1.35132651755442"/>
    <n v="0.26181450228367997"/>
    <n v="3.8500664983599997E-2"/>
    <n v="105.09397947986"/>
    <n v="1210"/>
    <s v="Fixed Single Family Units"/>
    <n v="1210"/>
    <s v="Town Melbourne Beach                   Brevard County"/>
    <s v="Town Melbourne Beach"/>
    <m/>
    <m/>
    <m/>
    <n v="0"/>
    <n v="1"/>
    <n v="0.26181450228367997"/>
    <n v="3.8500664983599997E-2"/>
    <n v="105.093979479862"/>
    <m/>
    <n v="-1"/>
    <n v="-1"/>
    <n v="-1"/>
    <n v="-1"/>
    <n v="0"/>
    <m/>
    <m/>
    <s v="Central IRL A"/>
    <n v="-1"/>
    <m/>
    <m/>
    <n v="608"/>
    <x v="1"/>
    <s v="Basin 9 Oak Street Pedway"/>
    <x v="0"/>
    <m/>
    <n v="49.1386544078753"/>
    <n v="8.5234371000000003E-2"/>
  </r>
  <r>
    <n v="230000"/>
    <n v="870000"/>
    <n v="870000"/>
    <x v="0"/>
    <x v="0"/>
    <s v="IR12-21"/>
    <s v="62-304.520 (7), F.A.C."/>
    <n v="0.56000000000000005"/>
    <n v="0.48"/>
    <s v="Town Melbourne Beach"/>
    <n v="2.887046187954E-2"/>
    <n v="3688.6708675530699"/>
    <n v="9.1893706191018794"/>
    <n v="1.35132651755442"/>
    <n v="0.26530137415580002"/>
    <n v="3.901342071187E-2"/>
    <n v="106.493631667882"/>
    <n v="1210"/>
    <s v="Fixed Single Family Units"/>
    <n v="1210"/>
    <s v="Town Melbourne Beach                   Brevard County"/>
    <s v="Town Melbourne Beach"/>
    <m/>
    <m/>
    <m/>
    <n v="0"/>
    <n v="1"/>
    <n v="0.26530137415580002"/>
    <n v="3.901342071187E-2"/>
    <n v="106.49363166788"/>
    <m/>
    <n v="-1"/>
    <n v="-1"/>
    <n v="-1"/>
    <n v="-1"/>
    <n v="0"/>
    <m/>
    <m/>
    <s v="Central IRL A"/>
    <n v="-1"/>
    <m/>
    <m/>
    <n v="608"/>
    <x v="1"/>
    <s v="Basin 9 Oak Street Pedway"/>
    <x v="0"/>
    <m/>
    <n v="48.408953904339"/>
    <n v="8.6369530999999999E-2"/>
  </r>
  <r>
    <n v="230000"/>
    <n v="870000"/>
    <n v="870000"/>
    <x v="0"/>
    <x v="0"/>
    <s v="IR12-21"/>
    <s v="62-304.520 (7), F.A.C."/>
    <n v="0.56000000000000005"/>
    <n v="0.48"/>
    <s v="Town Melbourne Beach"/>
    <n v="1.9547145052309998E-2"/>
    <n v="3697.8004848815399"/>
    <n v="9.8268508552387299"/>
    <n v="1.6552228789129499"/>
    <n v="0.19208687907482999"/>
    <n v="3.2354881708019999E-2"/>
    <n v="72.281442452507704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9208687907482999"/>
    <n v="3.2354881708019999E-2"/>
    <n v="122.043043733313"/>
    <m/>
    <n v="-1"/>
    <n v="-1"/>
    <n v="-1"/>
    <n v="-1"/>
    <n v="0"/>
    <m/>
    <m/>
    <s v="Central IRL A"/>
    <n v="-1"/>
    <m/>
    <m/>
    <n v="608"/>
    <x v="1"/>
    <s v="Basin 9 Oak Street Pedway"/>
    <x v="0"/>
    <m/>
    <n v="37.441646245401202"/>
    <n v="9.8980570700000006E-2"/>
  </r>
  <r>
    <n v="230000"/>
    <n v="870000"/>
    <n v="870000"/>
    <x v="0"/>
    <x v="0"/>
    <s v="IR12-21"/>
    <s v="62-304.520 (7), F.A.C."/>
    <n v="0.56000000000000005"/>
    <n v="0.48"/>
    <s v="Town Melbourne Beach"/>
    <n v="5.2857837821999995E-4"/>
    <n v="3697.8004848815399"/>
    <n v="9.8268508552387299"/>
    <n v="1.6552228789129499"/>
    <n v="5.1942608881399999E-3"/>
    <n v="8.7491502494000002E-4"/>
    <n v="1.95457738330570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5.1942608881399999E-3"/>
    <n v="8.7491502494000002E-4"/>
    <n v="1.95457738330742"/>
    <m/>
    <n v="-1"/>
    <n v="-1"/>
    <n v="-1"/>
    <n v="-1"/>
    <n v="0"/>
    <m/>
    <m/>
    <s v="Central IRL A"/>
    <n v="-1"/>
    <m/>
    <m/>
    <n v="608"/>
    <x v="1"/>
    <s v="Basin 9 Oak Street Pedway"/>
    <x v="0"/>
    <m/>
    <n v="8.5774771887562498"/>
    <n v="1.5852208999999999E-3"/>
  </r>
  <r>
    <n v="230000"/>
    <n v="870000"/>
    <n v="870000"/>
    <x v="0"/>
    <x v="0"/>
    <s v="IR12-21"/>
    <s v="62-304.520 (7), F.A.C."/>
    <n v="0.56000000000000005"/>
    <n v="0.48"/>
    <s v="Town Melbourne Beach"/>
    <n v="1.7794793991439999E-2"/>
    <n v="3697.8004848815399"/>
    <n v="9.8268508552387299"/>
    <n v="1.6552228789129499"/>
    <n v="0.17486678655362001"/>
    <n v="2.945435014018E-2"/>
    <n v="65.80159784993250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7486678655362001"/>
    <n v="2.945435014018E-2"/>
    <n v="72.695829360118694"/>
    <m/>
    <n v="-1"/>
    <n v="-1"/>
    <n v="-1"/>
    <n v="-1"/>
    <n v="0"/>
    <m/>
    <m/>
    <s v="Central IRL A"/>
    <n v="-1"/>
    <m/>
    <m/>
    <n v="608"/>
    <x v="1"/>
    <s v="Basin 9 Oak Street Pedway"/>
    <x v="0"/>
    <m/>
    <n v="41.8071391622858"/>
    <n v="5.8958499099999999E-2"/>
  </r>
  <r>
    <n v="230000"/>
    <n v="870000"/>
    <n v="870000"/>
    <x v="0"/>
    <x v="0"/>
    <s v="IR12-21"/>
    <s v="62-304.520 (7), F.A.C."/>
    <n v="0.56000000000000005"/>
    <n v="0.48"/>
    <s v="Town Melbourne Beach"/>
    <n v="0.22824061106547"/>
    <n v="3697.8004848815399"/>
    <n v="9.8268508552387299"/>
    <n v="1.6552228789129499"/>
    <n v="2.2428864440489402"/>
    <n v="0.37778908133264"/>
    <n v="843.98824226756301"/>
    <n v="1210"/>
    <s v="Fixed Single Family Units"/>
    <n v="1210"/>
    <s v="Town Melbourne Beach                   Brevard County"/>
    <s v="Town Melbourne Beach"/>
    <m/>
    <m/>
    <m/>
    <n v="0"/>
    <n v="1"/>
    <n v="2.2428864440489402"/>
    <n v="0.37778908133264"/>
    <n v="1163.4801650806301"/>
    <m/>
    <n v="-1"/>
    <n v="-1"/>
    <n v="-1"/>
    <n v="-1"/>
    <n v="0"/>
    <m/>
    <m/>
    <s v="Central IRL A"/>
    <n v="-1"/>
    <m/>
    <m/>
    <n v="608"/>
    <x v="1"/>
    <s v="Basin 9 Oak Street Pedway"/>
    <x v="0"/>
    <m/>
    <n v="121.772950050036"/>
    <n v="0.94361732769999995"/>
  </r>
  <r>
    <n v="230000"/>
    <n v="870000"/>
    <n v="870000"/>
    <x v="0"/>
    <x v="0"/>
    <s v="IR12-21"/>
    <s v="62-304.520 (7), F.A.C."/>
    <n v="0.56000000000000005"/>
    <n v="0.48"/>
    <s v="Town Melbourne Beach"/>
    <n v="4.88464635236E-3"/>
    <n v="3697.8004848815399"/>
    <n v="9.8268508552387299"/>
    <n v="1.6552228789129499"/>
    <n v="4.800069118526E-2"/>
    <n v="8.08517839783E-3"/>
    <n v="18.0624476502464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4.800069118526E-2"/>
    <n v="8.08517839783E-3"/>
    <n v="18.062447650246"/>
    <m/>
    <n v="-1"/>
    <n v="-1"/>
    <n v="-1"/>
    <n v="-1"/>
    <n v="0"/>
    <m/>
    <m/>
    <s v="Central IRL A"/>
    <n v="-1"/>
    <m/>
    <m/>
    <n v="608"/>
    <x v="1"/>
    <s v="Basin 9 Oak Street Pedway"/>
    <x v="0"/>
    <m/>
    <n v="18.159233922894799"/>
    <n v="1.4649187100000001E-2"/>
  </r>
  <r>
    <n v="230000"/>
    <n v="870000"/>
    <n v="870000"/>
    <x v="0"/>
    <x v="0"/>
    <s v="IR12-21"/>
    <s v="62-304.520 (7), F.A.C."/>
    <n v="0.56000000000000005"/>
    <n v="0.48"/>
    <s v="Town Melbourne Beach"/>
    <n v="4.0831939193399997E-3"/>
    <n v="3697.8004848815399"/>
    <n v="9.8268508552387299"/>
    <n v="1.6552228789129499"/>
    <n v="4.0124937658419998E-2"/>
    <n v="6.7585959943300003E-3"/>
    <n v="15.0988364548193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4.0124937658419998E-2"/>
    <n v="6.7585959943300003E-3"/>
    <n v="15.098836454820599"/>
    <m/>
    <n v="-1"/>
    <n v="-1"/>
    <n v="-1"/>
    <n v="-1"/>
    <n v="0"/>
    <m/>
    <m/>
    <s v="Central IRL A"/>
    <n v="-1"/>
    <m/>
    <m/>
    <n v="608"/>
    <x v="1"/>
    <s v="Basin 9 Oak Street Pedway"/>
    <x v="0"/>
    <m/>
    <n v="16.800071152470402"/>
    <n v="1.2245609500000001E-2"/>
  </r>
  <r>
    <n v="230000"/>
    <n v="870000"/>
    <n v="870000"/>
    <x v="0"/>
    <x v="0"/>
    <s v="IR12-21"/>
    <s v="62-304.520 (7), F.A.C."/>
    <n v="0.56000000000000005"/>
    <n v="0.48"/>
    <s v="Town Melbourne Beach"/>
    <n v="3.4310428311299999E-3"/>
    <n v="3697.8004848815399"/>
    <n v="9.8268508552387299"/>
    <n v="1.6552228789129499"/>
    <n v="3.3716346179470003E-2"/>
    <n v="5.67914059262E-3"/>
    <n v="12.687311844609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3.3716346179470003E-2"/>
    <n v="5.67914059262E-3"/>
    <n v="12.687311844610299"/>
    <m/>
    <n v="-1"/>
    <n v="-1"/>
    <n v="-1"/>
    <n v="-1"/>
    <n v="0"/>
    <m/>
    <m/>
    <s v="Central IRL A"/>
    <n v="-1"/>
    <m/>
    <m/>
    <n v="608"/>
    <x v="1"/>
    <s v="Basin 9 Oak Street Pedway"/>
    <x v="0"/>
    <m/>
    <n v="16.0895347995401"/>
    <n v="1.0289790599999999E-2"/>
  </r>
  <r>
    <n v="230000"/>
    <n v="870000"/>
    <n v="870000"/>
    <x v="0"/>
    <x v="0"/>
    <s v="IR12-21"/>
    <s v="62-304.520 (7), F.A.C."/>
    <n v="0.56000000000000005"/>
    <n v="0.48"/>
    <s v="Town Melbourne Beach"/>
    <n v="0.16658400683971999"/>
    <n v="3697.8004848815399"/>
    <n v="9.8268508552387299"/>
    <n v="1.6552228789129499"/>
    <n v="1.63699619008205"/>
    <n v="0.27573365938209998"/>
    <n v="615.99442126544898"/>
    <n v="1300"/>
    <s v="Residential, High Density"/>
    <n v="1300"/>
    <s v="Town Melbourne Beach                   Brevard County"/>
    <s v="Town Melbourne Beach"/>
    <m/>
    <m/>
    <m/>
    <n v="0"/>
    <n v="1"/>
    <n v="1.63699619008205"/>
    <n v="0.27573365938209998"/>
    <n v="743.96984387953603"/>
    <m/>
    <n v="-1"/>
    <n v="-1"/>
    <n v="-1"/>
    <n v="-1"/>
    <n v="0"/>
    <m/>
    <m/>
    <s v="Central IRL A"/>
    <n v="-1"/>
    <m/>
    <m/>
    <n v="608"/>
    <x v="1"/>
    <s v="Basin 9 Oak Street Pedway"/>
    <x v="0"/>
    <m/>
    <n v="162.98946946953001"/>
    <n v="0.60338186849999997"/>
  </r>
  <r>
    <n v="230000"/>
    <n v="870000"/>
    <n v="870000"/>
    <x v="0"/>
    <x v="0"/>
    <s v="IR12-21"/>
    <s v="62-304.520 (7), F.A.C."/>
    <n v="0.56000000000000005"/>
    <n v="0.48"/>
    <s v="Town Melbourne Beach"/>
    <n v="3.6338883677310002E-2"/>
    <n v="3697.8004848815399"/>
    <n v="9.8268508552387299"/>
    <n v="1.6552228789129499"/>
    <n v="0.35709679014285001"/>
    <n v="6.0148951656849997E-2"/>
    <n v="134.37394168203301"/>
    <n v="1210"/>
    <s v="Fixed Single Family Units"/>
    <n v="1210"/>
    <s v="Town Melbourne Beach                   Brevard County"/>
    <s v="Town Melbourne Beach"/>
    <m/>
    <m/>
    <m/>
    <n v="0"/>
    <n v="1"/>
    <n v="0.35709679014285001"/>
    <n v="6.0148951656849997E-2"/>
    <n v="134.373941682034"/>
    <m/>
    <n v="-1"/>
    <n v="-1"/>
    <n v="-1"/>
    <n v="-1"/>
    <n v="0"/>
    <m/>
    <m/>
    <s v="Central IRL A"/>
    <n v="-1"/>
    <m/>
    <m/>
    <n v="608"/>
    <x v="1"/>
    <s v="Basin 9 Oak Street Pedway"/>
    <x v="0"/>
    <m/>
    <n v="48.677200531468003"/>
    <n v="0.108981299"/>
  </r>
  <r>
    <n v="230000"/>
    <n v="870000"/>
    <n v="870000"/>
    <x v="0"/>
    <x v="0"/>
    <s v="IR12-21"/>
    <s v="62-304.520 (7), F.A.C."/>
    <n v="0.56000000000000005"/>
    <n v="0.48"/>
    <s v="FDOT District 5"/>
    <n v="8.0387021780000005E-5"/>
    <n v="3760.4012960108898"/>
    <n v="10.8477610401389"/>
    <n v="1.7493542123526"/>
    <n v="8.7201920305000002E-4"/>
    <n v="1.4062537517000001E-4"/>
    <n v="0.30228746090275999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8.7201920305000002E-4"/>
    <n v="1.4062537517000001E-4"/>
    <n v="53.898188517751798"/>
    <m/>
    <n v="-1"/>
    <n v="-1"/>
    <n v="-1"/>
    <n v="-1"/>
    <n v="0"/>
    <m/>
    <m/>
    <s v="Central IRL A"/>
    <n v="-1"/>
    <m/>
    <m/>
    <n v="608"/>
    <x v="1"/>
    <s v="Basin 9 Oak Street Pedway"/>
    <x v="0"/>
    <m/>
    <n v="10.105781054795001"/>
    <n v="4.3713048300000001E-2"/>
  </r>
  <r>
    <n v="230000"/>
    <n v="870000"/>
    <n v="870000"/>
    <x v="0"/>
    <x v="0"/>
    <s v="IR12-21"/>
    <s v="62-304.520 (7), F.A.C."/>
    <n v="0.56000000000000005"/>
    <n v="0.48"/>
    <s v="FDOT District 5"/>
    <n v="3.6095686909999997E-5"/>
    <n v="3760.4012960108898"/>
    <n v="10.8477610401389"/>
    <n v="1.7493542123526"/>
    <n v="3.9155738624999998E-4"/>
    <n v="6.3144141950000003E-5"/>
    <n v="0.13573426786309001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3.9155738624999998E-4"/>
    <n v="6.3144141950000003E-5"/>
    <n v="97.914753744733105"/>
    <m/>
    <n v="-1"/>
    <n v="-1"/>
    <n v="-1"/>
    <n v="-1"/>
    <n v="0"/>
    <m/>
    <m/>
    <s v="Central IRL A"/>
    <n v="-1"/>
    <m/>
    <m/>
    <n v="608"/>
    <x v="1"/>
    <s v="Basin 9 Oak Street Pedway"/>
    <x v="0"/>
    <m/>
    <n v="12.392211367506301"/>
    <n v="7.9411803500000003E-2"/>
  </r>
  <r>
    <n v="230000"/>
    <n v="870000"/>
    <n v="870000"/>
    <x v="0"/>
    <x v="0"/>
    <s v="IR12-21"/>
    <s v="62-304.520 (7), F.A.C."/>
    <n v="0.56000000000000005"/>
    <n v="0.48"/>
    <s v="Town Melbourne Beach"/>
    <n v="0.10337629496764"/>
    <n v="3697.3813855888002"/>
    <n v="9.2096594654569905"/>
    <n v="1.3542620814797801"/>
    <n v="0.95206047345261002"/>
    <n v="0.13999859639854001"/>
    <n v="382.2215887244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5206047345261002"/>
    <n v="0.13999859639854001"/>
    <n v="891.12738895780501"/>
    <m/>
    <n v="-1"/>
    <n v="-1"/>
    <n v="-1"/>
    <n v="-1"/>
    <n v="0"/>
    <m/>
    <m/>
    <s v="Central IRL A"/>
    <n v="-1"/>
    <m/>
    <m/>
    <n v="608"/>
    <x v="1"/>
    <s v="Basin 9 Oak Street Pedway"/>
    <x v="0"/>
    <m/>
    <n v="131.88763491440901"/>
    <n v="0.7227310535"/>
  </r>
  <r>
    <n v="230000"/>
    <n v="870000"/>
    <n v="870000"/>
    <x v="0"/>
    <x v="0"/>
    <s v="IR12-21"/>
    <s v="62-304.520 (7), F.A.C."/>
    <n v="0.56000000000000005"/>
    <n v="0.48"/>
    <s v="Town Melbourne Beach"/>
    <n v="0.11662857468531999"/>
    <n v="3697.3813855888002"/>
    <n v="9.2096594654569905"/>
    <n v="1.3542620814797801"/>
    <n v="1.0741094567934499"/>
    <n v="0.15794565631335999"/>
    <n v="431.22032106927099"/>
    <n v="1210"/>
    <s v="Fixed Single Family Units"/>
    <n v="1210"/>
    <s v="Town Melbourne Beach                   Brevard County"/>
    <s v="Town Melbourne Beach"/>
    <m/>
    <m/>
    <m/>
    <n v="0"/>
    <n v="1"/>
    <n v="1.0741094567934499"/>
    <n v="0.15794565631335999"/>
    <n v="679.18721694497594"/>
    <m/>
    <n v="-1"/>
    <n v="-1"/>
    <n v="-1"/>
    <n v="-1"/>
    <n v="0"/>
    <m/>
    <m/>
    <s v="Central IRL A"/>
    <n v="-1"/>
    <m/>
    <m/>
    <n v="608"/>
    <x v="1"/>
    <s v="Basin 9 Oak Street Pedway"/>
    <x v="0"/>
    <m/>
    <n v="103.847153903845"/>
    <n v="0.55084121409999998"/>
  </r>
  <r>
    <n v="230000"/>
    <n v="870000"/>
    <n v="870000"/>
    <x v="0"/>
    <x v="0"/>
    <s v="IR12-21"/>
    <s v="62-304.520 (7), F.A.C."/>
    <n v="0.56000000000000005"/>
    <n v="0.48"/>
    <s v="Town Melbourne Beach"/>
    <n v="6.6364625480010001E-2"/>
    <n v="3697.3813855888002"/>
    <n v="9.2096594654569905"/>
    <n v="1.3542620814797801"/>
    <n v="0.61119560122351002"/>
    <n v="8.9875095839180005E-2"/>
    <n v="245.375330911372"/>
    <n v="1210"/>
    <s v="Fixed Single Family Units"/>
    <n v="1210"/>
    <s v="Town Melbourne Beach                   Brevard County"/>
    <s v="Town Melbourne Beach"/>
    <m/>
    <m/>
    <m/>
    <n v="0"/>
    <n v="1"/>
    <n v="0.61119560122351002"/>
    <n v="8.9875095839180005E-2"/>
    <n v="245.37533091137101"/>
    <m/>
    <n v="-1"/>
    <n v="-1"/>
    <n v="-1"/>
    <n v="-1"/>
    <n v="0"/>
    <m/>
    <m/>
    <s v="Central IRL A"/>
    <n v="-1"/>
    <m/>
    <m/>
    <n v="608"/>
    <x v="1"/>
    <s v="Basin 9 Oak Street Pedway"/>
    <x v="0"/>
    <m/>
    <n v="68.895704129835806"/>
    <n v="0.1990067566"/>
  </r>
  <r>
    <n v="230000"/>
    <n v="870000"/>
    <n v="870000"/>
    <x v="0"/>
    <x v="0"/>
    <s v="IR12-21"/>
    <s v="62-304.520 (7), F.A.C."/>
    <n v="0.56000000000000005"/>
    <n v="0.48"/>
    <s v="Town Melbourne Beach"/>
    <n v="0.20128310234666999"/>
    <n v="3684.8217614068999"/>
    <n v="9.1803490775559506"/>
    <n v="1.35001916496691"/>
    <n v="1.8478491429558701"/>
    <n v="0.271736045752"/>
    <n v="741.692355730509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478491429558701"/>
    <n v="0.271736045752"/>
    <n v="741.69235573050901"/>
    <m/>
    <n v="-1"/>
    <n v="-1"/>
    <n v="-1"/>
    <n v="-1"/>
    <n v="0"/>
    <m/>
    <m/>
    <s v="Central IRL A"/>
    <n v="-1"/>
    <m/>
    <m/>
    <n v="608"/>
    <x v="1"/>
    <s v="Basin 9 Oak Street Pedway"/>
    <x v="0"/>
    <m/>
    <n v="132.59298565292301"/>
    <n v="0.60153475729999994"/>
  </r>
  <r>
    <n v="230000"/>
    <n v="870000"/>
    <n v="870000"/>
    <x v="0"/>
    <x v="0"/>
    <s v="IR12-21"/>
    <s v="62-304.520 (7), F.A.C."/>
    <n v="0.56000000000000005"/>
    <n v="0.48"/>
    <s v="Town Melbourne Beach"/>
    <n v="0.17758352161907001"/>
    <n v="3684.8217614068999"/>
    <n v="9.1803490775559506"/>
    <n v="1.35001916496691"/>
    <n v="1.63027871888482"/>
    <n v="0.23974115756806"/>
    <n v="654.363624929244"/>
    <n v="1210"/>
    <s v="Fixed Single Family Units"/>
    <n v="1210"/>
    <s v="Town Melbourne Beach                   Brevard County"/>
    <s v="Town Melbourne Beach"/>
    <m/>
    <m/>
    <m/>
    <n v="0"/>
    <n v="1"/>
    <n v="1.63027871888482"/>
    <n v="0.23974115756806"/>
    <n v="654.363624929244"/>
    <m/>
    <n v="-1"/>
    <n v="-1"/>
    <n v="-1"/>
    <n v="-1"/>
    <n v="0"/>
    <m/>
    <m/>
    <s v="Central IRL A"/>
    <n v="-1"/>
    <m/>
    <m/>
    <n v="608"/>
    <x v="1"/>
    <s v="Basin 9 Oak Street Pedway"/>
    <x v="0"/>
    <m/>
    <n v="108.248926681386"/>
    <n v="0.53070853600000001"/>
  </r>
  <r>
    <n v="230000"/>
    <n v="870000"/>
    <n v="870000"/>
    <x v="0"/>
    <x v="0"/>
    <s v="IR12-21"/>
    <s v="62-304.520 (7), F.A.C."/>
    <n v="0.56000000000000005"/>
    <n v="0.48"/>
    <s v="Town Melbourne Beach"/>
    <n v="0.20019144505535999"/>
    <n v="3684.8217614068999"/>
    <n v="9.1803490775559506"/>
    <n v="1.35001916496691"/>
    <n v="1.83782734794864"/>
    <n v="0.27026228748716002"/>
    <n v="737.66979318751396"/>
    <n v="1210"/>
    <s v="Fixed Single Family Units"/>
    <n v="1210"/>
    <s v="Town Melbourne Beach                   Brevard County"/>
    <s v="Town Melbourne Beach"/>
    <m/>
    <m/>
    <m/>
    <n v="0"/>
    <n v="1"/>
    <n v="1.83782734794864"/>
    <n v="0.27026228748716002"/>
    <n v="737.66979318751396"/>
    <m/>
    <n v="-1"/>
    <n v="-1"/>
    <n v="-1"/>
    <n v="-1"/>
    <n v="0"/>
    <m/>
    <m/>
    <s v="Central IRL A"/>
    <n v="-1"/>
    <m/>
    <m/>
    <n v="608"/>
    <x v="1"/>
    <s v="Basin 9 Oak Street Pedway"/>
    <x v="0"/>
    <m/>
    <n v="114.110882231049"/>
    <n v="0.59827233840000005"/>
  </r>
  <r>
    <n v="230000"/>
    <n v="870000"/>
    <n v="870000"/>
    <x v="0"/>
    <x v="0"/>
    <s v="IR12-21"/>
    <s v="62-304.520 (7), F.A.C."/>
    <n v="0.56000000000000005"/>
    <n v="0.48"/>
    <s v="Town Melbourne Beach"/>
    <n v="1.2601597228319999E-2"/>
    <n v="3684.8217614068999"/>
    <n v="9.1803490775559506"/>
    <n v="1.35001916496691"/>
    <n v="0.11568706149079"/>
    <n v="1.701239776743E-2"/>
    <n v="46.434639695420501"/>
    <n v="1210"/>
    <s v="Fixed Single Family Units"/>
    <n v="1210"/>
    <s v="Town Melbourne Beach                   Brevard County"/>
    <s v="Town Melbourne Beach"/>
    <m/>
    <m/>
    <m/>
    <n v="0"/>
    <n v="1"/>
    <n v="0.11568706149079"/>
    <n v="1.701239776743E-2"/>
    <n v="46.434639695419399"/>
    <m/>
    <n v="-1"/>
    <n v="-1"/>
    <n v="-1"/>
    <n v="-1"/>
    <n v="0"/>
    <m/>
    <m/>
    <s v="Central IRL A"/>
    <n v="-1"/>
    <m/>
    <m/>
    <n v="608"/>
    <x v="1"/>
    <s v="Basin 9 Oak Street Pedway"/>
    <x v="0"/>
    <m/>
    <n v="41.733240048241399"/>
    <n v="3.7659886199999999E-2"/>
  </r>
  <r>
    <n v="230000"/>
    <n v="870000"/>
    <n v="870000"/>
    <x v="0"/>
    <x v="0"/>
    <s v="IR12-21"/>
    <s v="62-304.520 (7), F.A.C."/>
    <n v="0.56000000000000005"/>
    <n v="0.48"/>
    <s v="Town Melbourne Beach"/>
    <n v="2.206060461556E-2"/>
    <n v="3684.8217614068999"/>
    <n v="9.1803490775559506"/>
    <n v="1.35001916496691"/>
    <n v="0.20252405123278999"/>
    <n v="2.9782239021759999E-2"/>
    <n v="81.289395957212705"/>
    <n v="1210"/>
    <s v="Fixed Single Family Units"/>
    <n v="1210"/>
    <s v="Town Melbourne Beach                   Brevard County"/>
    <s v="Town Melbourne Beach"/>
    <m/>
    <m/>
    <m/>
    <n v="0"/>
    <n v="1"/>
    <n v="0.20252405123278999"/>
    <n v="2.9782239021759999E-2"/>
    <n v="81.289395957213401"/>
    <m/>
    <n v="-1"/>
    <n v="-1"/>
    <n v="-1"/>
    <n v="-1"/>
    <n v="0"/>
    <m/>
    <m/>
    <s v="Central IRL A"/>
    <n v="-1"/>
    <m/>
    <m/>
    <n v="608"/>
    <x v="1"/>
    <s v="Basin 9 Oak Street Pedway"/>
    <x v="0"/>
    <m/>
    <n v="61.2771425847777"/>
    <n v="6.5928139499999996E-2"/>
  </r>
  <r>
    <n v="230000"/>
    <n v="870000"/>
    <n v="870000"/>
    <x v="0"/>
    <x v="0"/>
    <s v="IR12-21"/>
    <s v="62-304.520 (7), F.A.C."/>
    <n v="0.56000000000000005"/>
    <n v="0.48"/>
    <s v="Town Melbourne Beach"/>
    <n v="4.0431828029000002E-3"/>
    <n v="3684.8217614068999"/>
    <n v="9.1803490775559506"/>
    <n v="1.35001916496691"/>
    <n v="3.7117829515069999E-2"/>
    <n v="5.4583742713900001E-3"/>
    <n v="14.898407977505199"/>
    <n v="1210"/>
    <s v="Fixed Single Family Units"/>
    <n v="1210"/>
    <s v="Town Melbourne Beach                   Brevard County"/>
    <s v="Town Melbourne Beach"/>
    <m/>
    <m/>
    <m/>
    <n v="0"/>
    <n v="1"/>
    <n v="3.7117829515069999E-2"/>
    <n v="5.4583742713900001E-3"/>
    <n v="14.898407977507"/>
    <m/>
    <n v="-1"/>
    <n v="-1"/>
    <n v="-1"/>
    <n v="-1"/>
    <n v="0"/>
    <m/>
    <m/>
    <s v="Central IRL A"/>
    <n v="-1"/>
    <m/>
    <m/>
    <n v="608"/>
    <x v="1"/>
    <s v="Basin 9 Oak Street Pedway"/>
    <x v="0"/>
    <m/>
    <n v="16.309188958057799"/>
    <n v="1.20830559E-2"/>
  </r>
  <r>
    <n v="230000"/>
    <n v="870000"/>
    <n v="870000"/>
    <x v="0"/>
    <x v="0"/>
    <s v="IR12-21"/>
    <s v="62-304.520 (7), F.A.C."/>
    <n v="0.56000000000000005"/>
    <n v="0.48"/>
    <s v="Town Melbourne Beach"/>
    <n v="6.9249962508889998E-2"/>
    <n v="3692.1473050725899"/>
    <n v="9.1974220037727008"/>
    <n v="1.35248978607176"/>
    <n v="0.63692112893977004"/>
    <n v="9.3659866979129994E-2"/>
    <n v="255.681062453604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3692112893977004"/>
    <n v="9.3659866979129994E-2"/>
    <n v="255.68106245360599"/>
    <m/>
    <n v="-1"/>
    <n v="-1"/>
    <n v="-1"/>
    <n v="-1"/>
    <n v="0"/>
    <m/>
    <m/>
    <s v="Central IRL A"/>
    <n v="-1"/>
    <m/>
    <m/>
    <n v="608"/>
    <x v="1"/>
    <s v="Basin 9 Oak Street Pedway"/>
    <x v="0"/>
    <m/>
    <n v="80.735635124180007"/>
    <n v="0.2073650142"/>
  </r>
  <r>
    <n v="230000"/>
    <n v="870000"/>
    <n v="870000"/>
    <x v="0"/>
    <x v="0"/>
    <s v="IR12-21"/>
    <s v="62-304.520 (7), F.A.C."/>
    <n v="0.56000000000000005"/>
    <n v="0.48"/>
    <s v="Town Melbourne Beach"/>
    <n v="4.1865346144150002E-2"/>
    <n v="3692.1473050725899"/>
    <n v="9.1974220037727008"/>
    <n v="1.35248978607176"/>
    <n v="0.38505325582178002"/>
    <n v="5.6622453050320001E-2"/>
    <n v="154.57302494206101"/>
    <n v="1210"/>
    <s v="Fixed Single Family Units"/>
    <n v="1210"/>
    <s v="Town Melbourne Beach                   Brevard County"/>
    <s v="Town Melbourne Beach"/>
    <m/>
    <m/>
    <m/>
    <n v="0"/>
    <n v="1"/>
    <n v="0.38505325582178002"/>
    <n v="5.6622453050320001E-2"/>
    <n v="154.57302494205999"/>
    <m/>
    <n v="-1"/>
    <n v="-1"/>
    <n v="-1"/>
    <n v="-1"/>
    <n v="0"/>
    <m/>
    <m/>
    <s v="Central IRL A"/>
    <n v="-1"/>
    <m/>
    <m/>
    <n v="608"/>
    <x v="1"/>
    <s v="Basin 9 Oak Street Pedway"/>
    <x v="0"/>
    <m/>
    <n v="55.733750189971197"/>
    <n v="0.12536336170000001"/>
  </r>
  <r>
    <n v="230000"/>
    <n v="870000"/>
    <n v="870000"/>
    <x v="0"/>
    <x v="0"/>
    <s v="IR12-21"/>
    <s v="62-304.520 (7), F.A.C."/>
    <n v="0.56000000000000005"/>
    <n v="0.48"/>
    <s v="Town Melbourne Beach"/>
    <n v="0.13141114558879"/>
    <n v="3692.1473050725899"/>
    <n v="9.1974220037727008"/>
    <n v="1.35248978607176"/>
    <n v="1.2086437619793799"/>
    <n v="0.17773223218483"/>
    <n v="485.18930704217797"/>
    <n v="1210"/>
    <s v="Fixed Single Family Units"/>
    <n v="1210"/>
    <s v="Town Melbourne Beach                   Brevard County"/>
    <s v="Town Melbourne Beach"/>
    <m/>
    <m/>
    <m/>
    <n v="0"/>
    <n v="1"/>
    <n v="1.2086437619793799"/>
    <n v="0.17773223218483"/>
    <n v="485.18930704217797"/>
    <m/>
    <n v="-1"/>
    <n v="-1"/>
    <n v="-1"/>
    <n v="-1"/>
    <n v="0"/>
    <m/>
    <m/>
    <s v="Central IRL A"/>
    <n v="-1"/>
    <m/>
    <m/>
    <n v="608"/>
    <x v="1"/>
    <s v="Basin 9 Oak Street Pedway"/>
    <x v="0"/>
    <m/>
    <n v="94.572007859225295"/>
    <n v="0.39350308760000002"/>
  </r>
  <r>
    <n v="230000"/>
    <n v="870000"/>
    <n v="870000"/>
    <x v="0"/>
    <x v="0"/>
    <s v="IR12-21"/>
    <s v="62-304.520 (7), F.A.C."/>
    <n v="0.56000000000000005"/>
    <n v="0.48"/>
    <s v="Town Melbourne Beach"/>
    <n v="5.4334582243190002E-2"/>
    <n v="3692.1473050725899"/>
    <n v="9.1974220037727008"/>
    <n v="1.35248978607176"/>
    <n v="0.49973808228935002"/>
    <n v="7.3486967514390003E-2"/>
    <n v="200.611281401453"/>
    <n v="1210"/>
    <s v="Fixed Single Family Units"/>
    <n v="1210"/>
    <s v="Town Melbourne Beach                   Brevard County"/>
    <s v="Town Melbourne Beach"/>
    <m/>
    <m/>
    <m/>
    <n v="0"/>
    <n v="1"/>
    <n v="0.49973808228935002"/>
    <n v="7.3486967514390003E-2"/>
    <n v="200.61128140145399"/>
    <m/>
    <n v="-1"/>
    <n v="-1"/>
    <n v="-1"/>
    <n v="-1"/>
    <n v="0"/>
    <m/>
    <m/>
    <s v="Central IRL A"/>
    <n v="-1"/>
    <m/>
    <m/>
    <n v="608"/>
    <x v="1"/>
    <s v="Basin 9 Oak Street Pedway"/>
    <x v="0"/>
    <m/>
    <n v="60.470566458763102"/>
    <n v="0.16270176920000001"/>
  </r>
  <r>
    <n v="230000"/>
    <n v="870000"/>
    <n v="870000"/>
    <x v="0"/>
    <x v="0"/>
    <s v="IR12-21"/>
    <s v="62-304.520 (7), F.A.C."/>
    <n v="0.56000000000000005"/>
    <n v="0.48"/>
    <s v="Town Melbourne Beach"/>
    <n v="0.10467680673540999"/>
    <n v="3692.1473050725899"/>
    <n v="9.1974220037727008"/>
    <n v="1.35248978607176"/>
    <n v="0.96275676555295997"/>
    <n v="0.14157431194824999"/>
    <n v="386.48218989176303"/>
    <n v="1210"/>
    <s v="Fixed Single Family Units"/>
    <n v="1210"/>
    <s v="Town Melbourne Beach                   Brevard County"/>
    <s v="Town Melbourne Beach"/>
    <m/>
    <m/>
    <m/>
    <n v="0"/>
    <n v="1"/>
    <n v="0.96275676555295997"/>
    <n v="0.14157431194824999"/>
    <n v="386.48218989176303"/>
    <m/>
    <n v="-1"/>
    <n v="-1"/>
    <n v="-1"/>
    <n v="-1"/>
    <n v="0"/>
    <m/>
    <m/>
    <s v="Central IRL A"/>
    <n v="-1"/>
    <m/>
    <m/>
    <n v="608"/>
    <x v="1"/>
    <s v="Basin 9 Oak Street Pedway"/>
    <x v="0"/>
    <m/>
    <n v="89.548073279722402"/>
    <n v="0.31344865360000002"/>
  </r>
  <r>
    <n v="230000"/>
    <n v="870000"/>
    <n v="870000"/>
    <x v="0"/>
    <x v="0"/>
    <s v="IR12-21"/>
    <s v="62-304.520 (7), F.A.C."/>
    <n v="0.56000000000000005"/>
    <n v="0.48"/>
    <s v="Town Melbourne Beach"/>
    <n v="8.1779791658660006E-2"/>
    <n v="3692.1473050725899"/>
    <n v="9.1974220037727008"/>
    <n v="1.35248978607176"/>
    <n v="0.75216325526534"/>
    <n v="0.11060633292542001"/>
    <n v="301.943037381934"/>
    <n v="1210"/>
    <s v="Fixed Single Family Units"/>
    <n v="1210"/>
    <s v="Town Melbourne Beach                   Brevard County"/>
    <s v="Town Melbourne Beach"/>
    <m/>
    <m/>
    <m/>
    <n v="0"/>
    <n v="1"/>
    <n v="0.75216325526534"/>
    <n v="0.11060633292542001"/>
    <n v="301.94303738193503"/>
    <m/>
    <n v="-1"/>
    <n v="-1"/>
    <n v="-1"/>
    <n v="-1"/>
    <n v="0"/>
    <m/>
    <m/>
    <s v="Central IRL A"/>
    <n v="-1"/>
    <m/>
    <m/>
    <n v="608"/>
    <x v="1"/>
    <s v="Basin 9 Oak Street Pedway"/>
    <x v="0"/>
    <m/>
    <n v="84.6818217759172"/>
    <n v="0.24488486409999999"/>
  </r>
  <r>
    <n v="230000"/>
    <n v="870000"/>
    <n v="870000"/>
    <x v="0"/>
    <x v="0"/>
    <s v="IR12-21"/>
    <s v="62-304.520 (7), F.A.C."/>
    <n v="0.56000000000000005"/>
    <n v="0.48"/>
    <s v="Town Melbourne Beach"/>
    <n v="0.13444581899590999"/>
    <n v="3692.1473050725899"/>
    <n v="9.1974220037727008"/>
    <n v="1.35248978607176"/>
    <n v="1.23655493394828"/>
    <n v="0.18183659697202001"/>
    <n v="496.39376828404801"/>
    <n v="1210"/>
    <s v="Fixed Single Family Units"/>
    <n v="1210"/>
    <s v="Town Melbourne Beach                   Brevard County"/>
    <s v="Town Melbourne Beach"/>
    <m/>
    <m/>
    <m/>
    <n v="0"/>
    <n v="1"/>
    <n v="1.23655493394828"/>
    <n v="0.18183659697202001"/>
    <n v="496.39376828404801"/>
    <m/>
    <n v="-1"/>
    <n v="-1"/>
    <n v="-1"/>
    <n v="-1"/>
    <n v="0"/>
    <m/>
    <m/>
    <s v="Central IRL A"/>
    <n v="-1"/>
    <m/>
    <m/>
    <n v="608"/>
    <x v="1"/>
    <s v="Basin 9 Oak Street Pedway"/>
    <x v="0"/>
    <m/>
    <n v="97.784374806112297"/>
    <n v="0.40259024189999998"/>
  </r>
  <r>
    <n v="230000"/>
    <n v="870000"/>
    <n v="870000"/>
    <x v="0"/>
    <x v="0"/>
    <s v="IR12-21"/>
    <s v="62-304.520 (7), F.A.C."/>
    <n v="0.56000000000000005"/>
    <n v="0.48"/>
    <s v="Town Melbourne Beach"/>
    <n v="8.2051052650440007E-2"/>
    <n v="3699.0426554537598"/>
    <n v="9.2135210115948905"/>
    <n v="1.3548205142207199"/>
    <n v="0.75597909761838"/>
    <n v="0.11116444934423"/>
    <n v="303.51034367889002"/>
    <n v="1210"/>
    <s v="Fixed Single Family Units"/>
    <n v="1210"/>
    <s v="Town Melbourne Beach                   Brevard County"/>
    <s v="Town Melbourne Beach"/>
    <m/>
    <m/>
    <m/>
    <n v="0"/>
    <n v="1"/>
    <n v="0.75597909761838"/>
    <n v="0.11116444934423"/>
    <n v="303.51034367889002"/>
    <m/>
    <n v="-1"/>
    <n v="-1"/>
    <n v="-1"/>
    <n v="-1"/>
    <n v="0"/>
    <m/>
    <m/>
    <s v="Central IRL A"/>
    <n v="-1"/>
    <m/>
    <m/>
    <n v="608"/>
    <x v="1"/>
    <s v="Basin 9 Oak Street Pedway"/>
    <x v="0"/>
    <m/>
    <n v="72.891868862258804"/>
    <n v="0.2461559965"/>
  </r>
  <r>
    <n v="230000"/>
    <n v="870000"/>
    <n v="870000"/>
    <x v="0"/>
    <x v="0"/>
    <s v="IR12-21"/>
    <s v="62-304.520 (7), F.A.C."/>
    <n v="0.56000000000000005"/>
    <n v="0.48"/>
    <s v="Town Melbourne Beach"/>
    <n v="0.13220800717007999"/>
    <n v="3699.0426554537598"/>
    <n v="9.2135210115948905"/>
    <n v="1.3548205142207199"/>
    <n v="1.2181012519626899"/>
    <n v="0.17911812025827001"/>
    <n v="489.04305791469301"/>
    <n v="1210"/>
    <s v="Fixed Single Family Units"/>
    <n v="1210"/>
    <s v="Town Melbourne Beach                   Brevard County"/>
    <s v="Town Melbourne Beach"/>
    <m/>
    <m/>
    <m/>
    <n v="0"/>
    <n v="1"/>
    <n v="1.2181012519626899"/>
    <n v="0.17911812025827001"/>
    <n v="489.04305791469301"/>
    <m/>
    <n v="-1"/>
    <n v="-1"/>
    <n v="-1"/>
    <n v="-1"/>
    <n v="0"/>
    <m/>
    <m/>
    <s v="Central IRL A"/>
    <n v="-1"/>
    <m/>
    <m/>
    <n v="608"/>
    <x v="1"/>
    <s v="Basin 9 Oak Street Pedway"/>
    <x v="0"/>
    <m/>
    <n v="96.442264337366495"/>
    <n v="0.39662859519999999"/>
  </r>
  <r>
    <n v="230000"/>
    <n v="870000"/>
    <n v="870000"/>
    <x v="0"/>
    <x v="0"/>
    <s v="IR12-21"/>
    <s v="62-304.520 (7), F.A.C."/>
    <n v="0.56000000000000005"/>
    <n v="0.48"/>
    <s v="Town Melbourne Beach"/>
    <n v="0.10257051447418"/>
    <n v="3699.0426554537598"/>
    <n v="9.2135210115948905"/>
    <n v="1.3548205142207199"/>
    <n v="0.94503559027798001"/>
    <n v="0.13896463716379001"/>
    <n v="379.41270823184101"/>
    <n v="1210"/>
    <s v="Fixed Single Family Units"/>
    <n v="1210"/>
    <s v="Town Melbourne Beach                   Brevard County"/>
    <s v="Town Melbourne Beach"/>
    <m/>
    <m/>
    <m/>
    <n v="0"/>
    <n v="1"/>
    <n v="0.94503559027798001"/>
    <n v="0.13896463716379001"/>
    <n v="379.41270823184101"/>
    <m/>
    <n v="-1"/>
    <n v="-1"/>
    <n v="-1"/>
    <n v="-1"/>
    <n v="0"/>
    <m/>
    <m/>
    <s v="Central IRL A"/>
    <n v="-1"/>
    <m/>
    <m/>
    <n v="608"/>
    <x v="1"/>
    <s v="Basin 9 Oak Street Pedway"/>
    <x v="0"/>
    <m/>
    <n v="82.499028681359604"/>
    <n v="0.30771509180000001"/>
  </r>
  <r>
    <n v="230000"/>
    <n v="870000"/>
    <n v="870000"/>
    <x v="0"/>
    <x v="0"/>
    <s v="IR12-21"/>
    <s v="62-304.520 (7), F.A.C."/>
    <n v="0.56000000000000005"/>
    <n v="0.48"/>
    <s v="Town Melbourne Beach"/>
    <n v="0.10971561613243"/>
    <n v="3699.0426554537598"/>
    <n v="9.2135210115948905"/>
    <n v="1.3548205142207199"/>
    <n v="1.0108671345362299"/>
    <n v="0.14864496746658001"/>
    <n v="405.84274404325299"/>
    <n v="1210"/>
    <s v="Fixed Single Family Units"/>
    <n v="1210"/>
    <s v="Town Melbourne Beach                   Brevard County"/>
    <s v="Town Melbourne Beach"/>
    <m/>
    <m/>
    <m/>
    <n v="0"/>
    <n v="1"/>
    <n v="1.0108671345362299"/>
    <n v="0.14864496746658001"/>
    <n v="405.84274404325299"/>
    <m/>
    <n v="-1"/>
    <n v="-1"/>
    <n v="-1"/>
    <n v="-1"/>
    <n v="0"/>
    <m/>
    <m/>
    <s v="Central IRL A"/>
    <n v="-1"/>
    <m/>
    <m/>
    <n v="608"/>
    <x v="1"/>
    <s v="Basin 9 Oak Street Pedway"/>
    <x v="0"/>
    <m/>
    <n v="92.294424338645698"/>
    <n v="0.32915064399999999"/>
  </r>
  <r>
    <n v="230000"/>
    <n v="870000"/>
    <n v="870000"/>
    <x v="0"/>
    <x v="0"/>
    <s v="IR12-21"/>
    <s v="62-304.520 (7), F.A.C."/>
    <n v="0.56000000000000005"/>
    <n v="0.48"/>
    <s v="Town Melbourne Beach"/>
    <n v="0.15306727401372999"/>
    <n v="3699.0426554537598"/>
    <n v="9.2135210115948905"/>
    <n v="1.3548205142207199"/>
    <n v="1.41028854531309"/>
    <n v="0.20737868288965"/>
    <n v="566.20237573083205"/>
    <n v="1210"/>
    <s v="Fixed Single Family Units"/>
    <n v="1210"/>
    <s v="Town Melbourne Beach                   Brevard County"/>
    <s v="Town Melbourne Beach"/>
    <m/>
    <m/>
    <m/>
    <n v="0"/>
    <n v="1"/>
    <n v="1.41028854531309"/>
    <n v="0.20737868288965"/>
    <n v="566.20237573083205"/>
    <m/>
    <n v="-1"/>
    <n v="-1"/>
    <n v="-1"/>
    <n v="-1"/>
    <n v="0"/>
    <m/>
    <m/>
    <s v="Central IRL A"/>
    <n v="-1"/>
    <m/>
    <m/>
    <n v="608"/>
    <x v="1"/>
    <s v="Basin 9 Oak Street Pedway"/>
    <x v="0"/>
    <m/>
    <n v="103.23834452911601"/>
    <n v="0.45920711739999998"/>
  </r>
  <r>
    <n v="230000"/>
    <n v="870000"/>
    <n v="870000"/>
    <x v="0"/>
    <x v="0"/>
    <s v="IR12-21"/>
    <s v="62-304.520 (7), F.A.C."/>
    <n v="0.56000000000000005"/>
    <n v="0.48"/>
    <s v="Town Melbourne Beach"/>
    <n v="3.815098920401E-2"/>
    <n v="3699.0426554537598"/>
    <n v="9.2135210115948905"/>
    <n v="1.3548205142207199"/>
    <n v="0.35150494064431997"/>
    <n v="5.1687742811409997E-2"/>
    <n v="141.12213641340699"/>
    <n v="1210"/>
    <s v="Fixed Single Family Units"/>
    <n v="1210"/>
    <s v="Town Melbourne Beach                   Brevard County"/>
    <s v="Town Melbourne Beach"/>
    <m/>
    <m/>
    <m/>
    <n v="0"/>
    <n v="1"/>
    <n v="0.35150494064431997"/>
    <n v="5.1687742811409997E-2"/>
    <n v="141.12213641340901"/>
    <m/>
    <n v="-1"/>
    <n v="-1"/>
    <n v="-1"/>
    <n v="-1"/>
    <n v="0"/>
    <m/>
    <m/>
    <s v="Central IRL A"/>
    <n v="-1"/>
    <m/>
    <m/>
    <n v="608"/>
    <x v="1"/>
    <s v="Basin 9 Oak Street Pedway"/>
    <x v="0"/>
    <m/>
    <n v="52.330704352229297"/>
    <n v="0.11445428739999999"/>
  </r>
  <r>
    <n v="230000"/>
    <n v="870000"/>
    <n v="870000"/>
    <x v="0"/>
    <x v="0"/>
    <s v="IR12-21"/>
    <s v="62-304.520 (7), F.A.C."/>
    <n v="0.56000000000000005"/>
    <n v="0.48"/>
    <s v="Town Melbourne Beach"/>
    <n v="0.20008297079466"/>
    <n v="3682.59813766149"/>
    <n v="9.1751459501170505"/>
    <n v="1.34926546710053"/>
    <n v="1.8357904591740399"/>
    <n v="0.26996504304812002"/>
    <n v="736.82517562620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357904591740399"/>
    <n v="0.26996504304812002"/>
    <n v="736.82517562620501"/>
    <m/>
    <n v="-1"/>
    <n v="-1"/>
    <n v="-1"/>
    <n v="-1"/>
    <n v="0"/>
    <m/>
    <m/>
    <s v="Central IRL A"/>
    <n v="-1"/>
    <m/>
    <m/>
    <n v="608"/>
    <x v="1"/>
    <s v="Basin 9 Oak Street Pedway"/>
    <x v="0"/>
    <m/>
    <n v="132.41774631458799"/>
    <n v="0.59758732820000005"/>
  </r>
  <r>
    <n v="230000"/>
    <n v="870000"/>
    <n v="870000"/>
    <x v="0"/>
    <x v="0"/>
    <s v="IR12-21"/>
    <s v="62-304.520 (7), F.A.C."/>
    <n v="0.56000000000000005"/>
    <n v="0.48"/>
    <s v="Town Melbourne Beach"/>
    <n v="9.5660746067130001E-2"/>
    <n v="3682.59813766149"/>
    <n v="9.1751459501170505"/>
    <n v="1.34926546710053"/>
    <n v="0.87770130686301995"/>
    <n v="0.12907174122545001"/>
    <n v="352.280085314129"/>
    <n v="1210"/>
    <s v="Fixed Single Family Units"/>
    <n v="1210"/>
    <s v="Town Melbourne Beach                   Brevard County"/>
    <s v="Town Melbourne Beach"/>
    <m/>
    <m/>
    <m/>
    <n v="0"/>
    <n v="1"/>
    <n v="0.87770130686301995"/>
    <n v="0.12907174122545001"/>
    <n v="352.28008531413002"/>
    <m/>
    <n v="-1"/>
    <n v="-1"/>
    <n v="-1"/>
    <n v="-1"/>
    <n v="0"/>
    <m/>
    <m/>
    <s v="Central IRL A"/>
    <n v="-1"/>
    <m/>
    <m/>
    <n v="608"/>
    <x v="1"/>
    <s v="Basin 9 Oak Street Pedway"/>
    <x v="0"/>
    <m/>
    <n v="83.437574185798297"/>
    <n v="0.28570972039999998"/>
  </r>
  <r>
    <n v="230000"/>
    <n v="870000"/>
    <n v="870000"/>
    <x v="0"/>
    <x v="0"/>
    <s v="IR12-21"/>
    <s v="62-304.520 (7), F.A.C."/>
    <n v="0.56000000000000005"/>
    <n v="0.48"/>
    <s v="Town Melbourne Beach"/>
    <n v="7.3187265625939996E-2"/>
    <n v="3682.59813766149"/>
    <n v="9.1751459501170505"/>
    <n v="1.34926546710053"/>
    <n v="0.67150384380801997"/>
    <n v="9.8749050140599995E-2"/>
    <n v="269.519288094638"/>
    <n v="1210"/>
    <s v="Fixed Single Family Units"/>
    <n v="1210"/>
    <s v="Town Melbourne Beach                   Brevard County"/>
    <s v="Town Melbourne Beach"/>
    <m/>
    <m/>
    <m/>
    <n v="0"/>
    <n v="1"/>
    <n v="0.67150384380801997"/>
    <n v="9.8749050140599995E-2"/>
    <n v="269.519288094638"/>
    <m/>
    <n v="-1"/>
    <n v="-1"/>
    <n v="-1"/>
    <n v="-1"/>
    <n v="0"/>
    <m/>
    <m/>
    <s v="Central IRL A"/>
    <n v="-1"/>
    <m/>
    <m/>
    <n v="608"/>
    <x v="1"/>
    <s v="Basin 9 Oak Street Pedway"/>
    <x v="0"/>
    <m/>
    <n v="71.104931210637105"/>
    <n v="0.2185882304"/>
  </r>
  <r>
    <n v="230000"/>
    <n v="870000"/>
    <n v="870000"/>
    <x v="0"/>
    <x v="0"/>
    <s v="IR12-21"/>
    <s v="62-304.520 (7), F.A.C."/>
    <n v="0.56000000000000005"/>
    <n v="0.48"/>
    <s v="Town Melbourne Beach"/>
    <n v="4.4028162889320002E-2"/>
    <n v="3682.59813766149"/>
    <n v="9.1751459501170505"/>
    <n v="1.34926546710053"/>
    <n v="0.40396482042512"/>
    <n v="5.9405679766439998E-2"/>
    <n v="162.13803066089901"/>
    <n v="1210"/>
    <s v="Fixed Single Family Units"/>
    <n v="1210"/>
    <s v="Town Melbourne Beach                   Brevard County"/>
    <s v="Town Melbourne Beach"/>
    <m/>
    <m/>
    <m/>
    <n v="0"/>
    <n v="1"/>
    <n v="0.40396482042512"/>
    <n v="5.9405679766439998E-2"/>
    <n v="162.13803066089901"/>
    <m/>
    <n v="-1"/>
    <n v="-1"/>
    <n v="-1"/>
    <n v="-1"/>
    <n v="0"/>
    <m/>
    <m/>
    <s v="Central IRL A"/>
    <n v="-1"/>
    <m/>
    <m/>
    <n v="608"/>
    <x v="1"/>
    <s v="Basin 9 Oak Street Pedway"/>
    <x v="0"/>
    <m/>
    <n v="57.430176168851801"/>
    <n v="0.13149880829999999"/>
  </r>
  <r>
    <n v="230000"/>
    <n v="870000"/>
    <n v="870000"/>
    <x v="0"/>
    <x v="0"/>
    <s v="IR12-21"/>
    <s v="62-304.520 (7), F.A.C."/>
    <n v="0.56000000000000005"/>
    <n v="0.48"/>
    <s v="Town Melbourne Beach"/>
    <n v="0.11027624217135"/>
    <n v="3682.59813766149"/>
    <n v="9.1751459501170505"/>
    <n v="1.34926546710053"/>
    <n v="1.0118006167526301"/>
    <n v="0.14879192540342001"/>
    <n v="406.10308404853998"/>
    <n v="1210"/>
    <s v="Fixed Single Family Units"/>
    <n v="1210"/>
    <s v="Town Melbourne Beach                   Brevard County"/>
    <s v="Town Melbourne Beach"/>
    <m/>
    <m/>
    <m/>
    <n v="0"/>
    <n v="1"/>
    <n v="1.0118006167526301"/>
    <n v="0.14879192540342001"/>
    <n v="417.066330651675"/>
    <m/>
    <n v="-1"/>
    <n v="-1"/>
    <n v="-1"/>
    <n v="-1"/>
    <n v="0"/>
    <m/>
    <m/>
    <s v="Central IRL A"/>
    <n v="-1"/>
    <m/>
    <m/>
    <n v="608"/>
    <x v="1"/>
    <s v="Basin 9 Oak Street Pedway"/>
    <x v="0"/>
    <m/>
    <n v="84.199948383636794"/>
    <n v="0.33825330949999999"/>
  </r>
  <r>
    <n v="230000"/>
    <n v="870000"/>
    <n v="870000"/>
    <x v="0"/>
    <x v="0"/>
    <s v="IR12-21"/>
    <s v="62-304.520 (7), F.A.C."/>
    <n v="0.56000000000000005"/>
    <n v="0.48"/>
    <s v="Town Melbourne Beach"/>
    <n v="8.2663452777289995E-2"/>
    <n v="3682.59813766149"/>
    <n v="9.1751459501170505"/>
    <n v="1.34926546710053"/>
    <n v="0.75844924397228997"/>
    <n v="0.1115349422237"/>
    <n v="304.41627725033499"/>
    <n v="1210"/>
    <s v="Fixed Single Family Units"/>
    <n v="1210"/>
    <s v="Town Melbourne Beach                   Brevard County"/>
    <s v="Town Melbourne Beach"/>
    <m/>
    <m/>
    <m/>
    <n v="0"/>
    <n v="1"/>
    <n v="0.75844924397228997"/>
    <n v="0.1115349422237"/>
    <n v="337.14563398424002"/>
    <m/>
    <n v="-1"/>
    <n v="-1"/>
    <n v="-1"/>
    <n v="-1"/>
    <n v="0"/>
    <m/>
    <m/>
    <s v="Central IRL A"/>
    <n v="-1"/>
    <m/>
    <m/>
    <n v="608"/>
    <x v="1"/>
    <s v="Basin 9 Oak Street Pedway"/>
    <x v="0"/>
    <m/>
    <n v="73.173321174653196"/>
    <n v="0.2734352263"/>
  </r>
  <r>
    <n v="230000"/>
    <n v="870000"/>
    <n v="870000"/>
    <x v="0"/>
    <x v="0"/>
    <s v="IR12-21"/>
    <s v="62-304.520 (7), F.A.C."/>
    <n v="0.56000000000000005"/>
    <n v="0.48"/>
    <s v="Town Melbourne Beach"/>
    <n v="0.18952633630539001"/>
    <n v="3682.59813724993"/>
    <n v="9.1751459490916503"/>
    <n v="1.3492654669497299"/>
    <n v="1.73893179679861"/>
    <n v="0.25572134065437002"/>
    <n v="697.949333038048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3893179679861"/>
    <n v="0.25572134065437002"/>
    <n v="697.94933303804805"/>
    <m/>
    <n v="-1"/>
    <n v="-1"/>
    <n v="-1"/>
    <n v="-1"/>
    <n v="0"/>
    <m/>
    <m/>
    <s v="Central IRL A"/>
    <n v="-1"/>
    <m/>
    <m/>
    <n v="608"/>
    <x v="1"/>
    <s v="Basin 9 Oak Street Pedway"/>
    <x v="0"/>
    <m/>
    <n v="130.801529506978"/>
    <n v="0.56605785320000002"/>
  </r>
  <r>
    <n v="230000"/>
    <n v="870000"/>
    <n v="870000"/>
    <x v="0"/>
    <x v="0"/>
    <s v="IR12-21"/>
    <s v="62-304.520 (7), F.A.C."/>
    <n v="0.56000000000000005"/>
    <n v="0.48"/>
    <s v="Town Melbourne Beach"/>
    <n v="3.1279635881300001E-3"/>
    <n v="3682.59813724993"/>
    <n v="9.1751459490916503"/>
    <n v="1.3492654669497299"/>
    <n v="2.8699522444600001E-2"/>
    <n v="4.2204532513399999E-3"/>
    <n v="11.5190328830589"/>
    <n v="1210"/>
    <s v="Fixed Single Family Units"/>
    <n v="1210"/>
    <s v="Town Melbourne Beach                   Brevard County"/>
    <s v="Town Melbourne Beach"/>
    <m/>
    <m/>
    <m/>
    <n v="0"/>
    <n v="1"/>
    <n v="2.8699522444600001E-2"/>
    <n v="4.2204532513399999E-3"/>
    <n v="11.519032883059101"/>
    <m/>
    <n v="-1"/>
    <n v="-1"/>
    <n v="-1"/>
    <n v="-1"/>
    <n v="0"/>
    <m/>
    <m/>
    <s v="Central IRL A"/>
    <n v="-1"/>
    <m/>
    <m/>
    <n v="608"/>
    <x v="1"/>
    <s v="Basin 9 Oak Street Pedway"/>
    <x v="0"/>
    <m/>
    <n v="14.6750670473947"/>
    <n v="9.3422812999999997E-3"/>
  </r>
  <r>
    <n v="230000"/>
    <n v="870000"/>
    <n v="870000"/>
    <x v="0"/>
    <x v="0"/>
    <s v="IR12-21"/>
    <s v="62-304.520 (7), F.A.C."/>
    <n v="0.56000000000000005"/>
    <n v="0.48"/>
    <s v="Town Melbourne Beach"/>
    <n v="7.2277573507860002E-2"/>
    <n v="3682.59813724993"/>
    <n v="9.1751459490916503"/>
    <n v="1.3492654669497299"/>
    <n v="0.66315728578086997"/>
    <n v="9.7521633969079993E-2"/>
    <n v="266.169257565012"/>
    <n v="1210"/>
    <s v="Fixed Single Family Units"/>
    <n v="1210"/>
    <s v="Town Melbourne Beach                   Brevard County"/>
    <s v="Town Melbourne Beach"/>
    <m/>
    <m/>
    <m/>
    <n v="0"/>
    <n v="1"/>
    <n v="0.66315728578086997"/>
    <n v="9.7521633969079993E-2"/>
    <n v="327.56005848941101"/>
    <m/>
    <n v="-1"/>
    <n v="-1"/>
    <n v="-1"/>
    <n v="-1"/>
    <n v="0"/>
    <m/>
    <m/>
    <s v="Central IRL A"/>
    <n v="-1"/>
    <m/>
    <m/>
    <n v="608"/>
    <x v="1"/>
    <s v="Basin 9 Oak Street Pedway"/>
    <x v="0"/>
    <m/>
    <n v="83.3028526526288"/>
    <n v="0.26566103689999998"/>
  </r>
  <r>
    <n v="230000"/>
    <n v="870000"/>
    <n v="870000"/>
    <x v="0"/>
    <x v="0"/>
    <s v="IR12-21"/>
    <s v="62-304.520 (7), F.A.C."/>
    <n v="0.56000000000000005"/>
    <n v="0.48"/>
    <s v="Town Melbourne Beach"/>
    <n v="2.5044699927630001E-2"/>
    <n v="3682.59813724993"/>
    <n v="9.1751459490916503"/>
    <n v="1.3492654669497299"/>
    <n v="0.22978877708725001"/>
    <n v="3.3791948742469997E-2"/>
    <n v="92.229565301492102"/>
    <n v="1210"/>
    <s v="Fixed Single Family Units"/>
    <n v="1210"/>
    <s v="Town Melbourne Beach                   Brevard County"/>
    <s v="Town Melbourne Beach"/>
    <m/>
    <m/>
    <m/>
    <n v="0"/>
    <n v="1"/>
    <n v="0.22978877708725001"/>
    <n v="3.3791948742469997E-2"/>
    <n v="92.229565301492897"/>
    <m/>
    <n v="-1"/>
    <n v="-1"/>
    <n v="-1"/>
    <n v="-1"/>
    <n v="0"/>
    <m/>
    <m/>
    <s v="Central IRL A"/>
    <n v="-1"/>
    <m/>
    <m/>
    <n v="608"/>
    <x v="1"/>
    <s v="Basin 9 Oak Street Pedway"/>
    <x v="0"/>
    <m/>
    <n v="67.223223415255305"/>
    <n v="7.4800945100000002E-2"/>
  </r>
  <r>
    <n v="230000"/>
    <n v="870000"/>
    <n v="870000"/>
    <x v="0"/>
    <x v="0"/>
    <s v="IR12-21"/>
    <s v="62-304.520 (7), F.A.C."/>
    <n v="0.56000000000000005"/>
    <n v="0.48"/>
    <s v="Town Melbourne Beach"/>
    <n v="0.13874427380134"/>
    <n v="3682.59813724993"/>
    <n v="9.1751459490916503"/>
    <n v="1.3492654669497299"/>
    <n v="1.2729989617281099"/>
    <n v="0.18720285737716999"/>
    <n v="510.93940425494202"/>
    <n v="1210"/>
    <s v="Fixed Single Family Units"/>
    <n v="1210"/>
    <s v="Town Melbourne Beach                   Brevard County"/>
    <s v="Town Melbourne Beach"/>
    <m/>
    <m/>
    <m/>
    <n v="0"/>
    <n v="1"/>
    <n v="1.2729989617281099"/>
    <n v="0.18720285737716999"/>
    <n v="856.35555442061002"/>
    <m/>
    <n v="-1"/>
    <n v="-1"/>
    <n v="-1"/>
    <n v="-1"/>
    <n v="0"/>
    <m/>
    <m/>
    <s v="Central IRL A"/>
    <n v="-1"/>
    <m/>
    <m/>
    <n v="608"/>
    <x v="1"/>
    <s v="Basin 9 Oak Street Pedway"/>
    <x v="0"/>
    <m/>
    <n v="101.62646699670699"/>
    <n v="0.69453005219999997"/>
  </r>
  <r>
    <n v="230000"/>
    <n v="870000"/>
    <n v="870000"/>
    <x v="0"/>
    <x v="0"/>
    <s v="IR12-21"/>
    <s v="62-304.520 (7), F.A.C."/>
    <n v="0.56000000000000005"/>
    <n v="0.48"/>
    <s v="Town Melbourne Beach"/>
    <n v="4.1793010062499997E-2"/>
    <n v="3682.59813724993"/>
    <n v="9.1751459490916503"/>
    <n v="1.3492654669497299"/>
    <n v="0.38345696697536003"/>
    <n v="5.6389865237219998E-2"/>
    <n v="153.90686100625899"/>
    <n v="1210"/>
    <s v="Fixed Single Family Units"/>
    <n v="1210"/>
    <s v="Town Melbourne Beach                   Brevard County"/>
    <s v="Town Melbourne Beach"/>
    <m/>
    <m/>
    <m/>
    <n v="0"/>
    <n v="1"/>
    <n v="0.38345696697536003"/>
    <n v="5.6389865237219998E-2"/>
    <n v="233.344249791133"/>
    <m/>
    <n v="-1"/>
    <n v="-1"/>
    <n v="-1"/>
    <n v="-1"/>
    <n v="0"/>
    <m/>
    <m/>
    <s v="Central IRL A"/>
    <n v="-1"/>
    <m/>
    <m/>
    <n v="608"/>
    <x v="1"/>
    <s v="Basin 9 Oak Street Pedway"/>
    <x v="0"/>
    <m/>
    <n v="57.678656743918502"/>
    <n v="0.1892491888"/>
  </r>
  <r>
    <n v="230000"/>
    <n v="870000"/>
    <n v="870000"/>
    <x v="0"/>
    <x v="0"/>
    <s v="IR12-21"/>
    <s v="62-304.520 (7), F.A.C."/>
    <n v="0.56000000000000005"/>
    <n v="0.48"/>
    <s v="Town Melbourne Beach"/>
    <n v="1.521120360715E-2"/>
    <n v="3682.59813724993"/>
    <n v="9.1751459490916503"/>
    <n v="1.3492654669497299"/>
    <n v="0.13956501315698999"/>
    <n v="2.052395173787E-2"/>
    <n v="56.016750069038402"/>
    <n v="1210"/>
    <s v="Fixed Single Family Units"/>
    <n v="1210"/>
    <s v="Town Melbourne Beach                   Brevard County"/>
    <s v="Town Melbourne Beach"/>
    <m/>
    <m/>
    <m/>
    <n v="0"/>
    <n v="1"/>
    <n v="0.13956501315698999"/>
    <n v="2.052395173787E-2"/>
    <n v="56.016750069038103"/>
    <m/>
    <n v="-1"/>
    <n v="-1"/>
    <n v="-1"/>
    <n v="-1"/>
    <n v="0"/>
    <m/>
    <m/>
    <s v="Central IRL A"/>
    <n v="-1"/>
    <m/>
    <m/>
    <n v="608"/>
    <x v="1"/>
    <s v="Basin 9 Oak Street Pedway"/>
    <x v="0"/>
    <m/>
    <n v="38.482663606736899"/>
    <n v="4.5431265300000002E-2"/>
  </r>
  <r>
    <n v="230000"/>
    <n v="870000"/>
    <n v="870000"/>
    <x v="0"/>
    <x v="0"/>
    <s v="IR12-21"/>
    <s v="62-304.520 (7), F.A.C."/>
    <n v="0.56000000000000005"/>
    <n v="0.48"/>
    <s v="Town Melbourne Beach"/>
    <n v="6.3558969025800001E-3"/>
    <n v="3682.59813724993"/>
    <n v="9.1751459490916503"/>
    <n v="1.3492654669497299"/>
    <n v="5.8316281718589998E-2"/>
    <n v="8.5757922021500003E-3"/>
    <n v="23.4062140940121"/>
    <n v="1210"/>
    <s v="Fixed Single Family Units"/>
    <n v="1210"/>
    <s v="Town Melbourne Beach                   Brevard County"/>
    <s v="Town Melbourne Beach"/>
    <m/>
    <m/>
    <m/>
    <n v="0"/>
    <n v="1"/>
    <n v="5.8316281718589998E-2"/>
    <n v="8.5757922021500003E-3"/>
    <n v="93.713975701802099"/>
    <m/>
    <n v="-1"/>
    <n v="-1"/>
    <n v="-1"/>
    <n v="-1"/>
    <n v="0"/>
    <m/>
    <m/>
    <s v="Central IRL A"/>
    <n v="-1"/>
    <m/>
    <m/>
    <n v="608"/>
    <x v="1"/>
    <s v="Basin 9 Oak Street Pedway"/>
    <x v="0"/>
    <m/>
    <n v="24.320037440839702"/>
    <n v="7.6004846500000001E-2"/>
  </r>
  <r>
    <n v="230000"/>
    <n v="870000"/>
    <n v="870000"/>
    <x v="0"/>
    <x v="0"/>
    <s v="IR12-21"/>
    <s v="62-304.520 (7), F.A.C."/>
    <n v="0.56000000000000005"/>
    <n v="0.48"/>
    <s v="Town Melbourne Beach"/>
    <n v="2.6195983102099999E-3"/>
    <n v="3682.59813724993"/>
    <n v="9.1751459490916503"/>
    <n v="1.3492654669497299"/>
    <n v="2.4035196824189999E-2"/>
    <n v="3.53453353725E-3"/>
    <n v="9.6469278575334592"/>
    <n v="1210"/>
    <s v="Fixed Single Family Units"/>
    <n v="1210"/>
    <s v="Town Melbourne Beach                   Brevard County"/>
    <s v="Town Melbourne Beach"/>
    <m/>
    <m/>
    <m/>
    <n v="0"/>
    <n v="1"/>
    <n v="2.4035196824189999E-2"/>
    <n v="3.53453353725E-3"/>
    <n v="527.66312578952295"/>
    <m/>
    <n v="-1"/>
    <n v="-1"/>
    <n v="-1"/>
    <n v="-1"/>
    <n v="0"/>
    <m/>
    <m/>
    <s v="Central IRL A"/>
    <n v="-1"/>
    <m/>
    <m/>
    <n v="608"/>
    <x v="1"/>
    <s v="Basin 9 Oak Street Pedway"/>
    <x v="0"/>
    <m/>
    <n v="24.034363673315301"/>
    <n v="0.42795062919999999"/>
  </r>
  <r>
    <n v="230000"/>
    <n v="870000"/>
    <n v="870000"/>
    <x v="0"/>
    <x v="0"/>
    <s v="IR12-21"/>
    <s v="62-304.520 (7), F.A.C."/>
    <n v="0.56000000000000005"/>
    <n v="0.48"/>
    <s v="Town Melbourne Beach"/>
    <n v="0.18771745073936999"/>
    <n v="3706.5646369486499"/>
    <n v="9.7089568854321602"/>
    <n v="1.5905553587881001"/>
    <n v="1.8225406358718601"/>
    <n v="0.29857499721156"/>
    <n v="695.78686464873203"/>
    <n v="1300"/>
    <s v="Residential, High Density"/>
    <n v="1300"/>
    <s v="Town Melbourne Beach                   Brevard County"/>
    <s v="Town Melbourne Beach"/>
    <m/>
    <m/>
    <m/>
    <n v="0"/>
    <n v="1"/>
    <n v="1.8225406358718601"/>
    <n v="0.29857499721156"/>
    <n v="764.07887968059595"/>
    <m/>
    <n v="-1"/>
    <n v="-1"/>
    <n v="-1"/>
    <n v="-1"/>
    <n v="0"/>
    <m/>
    <m/>
    <s v="Central IRL A"/>
    <n v="-1"/>
    <m/>
    <m/>
    <n v="608"/>
    <x v="1"/>
    <s v="Basin 9 Oak Street Pedway"/>
    <x v="0"/>
    <m/>
    <n v="186.88105978803199"/>
    <n v="0.61969090000000004"/>
  </r>
  <r>
    <n v="230000"/>
    <n v="870000"/>
    <n v="870000"/>
    <x v="0"/>
    <x v="0"/>
    <s v="IR12-21"/>
    <s v="62-304.520 (7), F.A.C."/>
    <n v="0.56000000000000005"/>
    <n v="0.48"/>
    <s v="Town Melbourne Beach"/>
    <n v="9.4585747760400005E-3"/>
    <n v="3706.5646369486499"/>
    <n v="9.7089568854321602"/>
    <n v="1.5905553587881001"/>
    <n v="9.1832894698280002E-2"/>
    <n v="1.504438679654E-2"/>
    <n v="35.0588187808340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9.1832894698280002E-2"/>
    <n v="1.504438679654E-2"/>
    <n v="44.030264390260903"/>
    <m/>
    <n v="-1"/>
    <n v="-1"/>
    <n v="-1"/>
    <n v="-1"/>
    <n v="0"/>
    <m/>
    <m/>
    <s v="Central IRL A"/>
    <n v="-1"/>
    <m/>
    <m/>
    <n v="608"/>
    <x v="1"/>
    <s v="Basin 9 Oak Street Pedway"/>
    <x v="0"/>
    <m/>
    <n v="25.455954522672499"/>
    <n v="3.5709865700000003E-2"/>
  </r>
  <r>
    <n v="230000"/>
    <n v="870000"/>
    <n v="870000"/>
    <x v="0"/>
    <x v="0"/>
    <s v="IR12-21"/>
    <s v="62-304.520 (7), F.A.C."/>
    <n v="0.56000000000000005"/>
    <n v="0.48"/>
    <s v="Town Melbourne Beach"/>
    <n v="0.27369185744900998"/>
    <n v="3706.5646369486499"/>
    <n v="9.7089568854321602"/>
    <n v="1.5905553587881001"/>
    <n v="2.6572624438663301"/>
    <n v="0.43532205052220002"/>
    <n v="1014.4565602413099"/>
    <n v="1210"/>
    <s v="Fixed Single Family Units"/>
    <n v="1210"/>
    <s v="Town Melbourne Beach                   Brevard County"/>
    <s v="Town Melbourne Beach"/>
    <m/>
    <m/>
    <m/>
    <n v="0"/>
    <n v="1"/>
    <n v="2.6572624438663301"/>
    <n v="0.43532205052220002"/>
    <n v="1014.4565602413001"/>
    <m/>
    <n v="-1"/>
    <n v="-1"/>
    <n v="-1"/>
    <n v="-1"/>
    <n v="0"/>
    <m/>
    <m/>
    <s v="Central IRL A"/>
    <n v="-1"/>
    <m/>
    <m/>
    <n v="608"/>
    <x v="1"/>
    <s v="Basin 9 Oak Street Pedway"/>
    <x v="0"/>
    <m/>
    <n v="135.67525028542599"/>
    <n v="0.82275471229999997"/>
  </r>
  <r>
    <n v="230000"/>
    <n v="870000"/>
    <n v="870000"/>
    <x v="0"/>
    <x v="0"/>
    <s v="IR12-21"/>
    <s v="62-304.520 (7), F.A.C."/>
    <n v="0.56000000000000005"/>
    <n v="0.48"/>
    <s v="Town Melbourne Beach"/>
    <n v="0.12605053832405"/>
    <n v="3706.5646369486499"/>
    <n v="9.7089568854321602"/>
    <n v="1.5905553587881001"/>
    <n v="1.2238192419738001"/>
    <n v="0.20049035920944999"/>
    <n v="467.21446782029699"/>
    <n v="1210"/>
    <s v="Fixed Single Family Units"/>
    <n v="1210"/>
    <s v="Town Melbourne Beach                   Brevard County"/>
    <s v="Town Melbourne Beach"/>
    <m/>
    <m/>
    <m/>
    <n v="0"/>
    <n v="1"/>
    <n v="1.2238192419738001"/>
    <n v="0.20049035920944999"/>
    <n v="467.21446782029699"/>
    <m/>
    <n v="-1"/>
    <n v="-1"/>
    <n v="-1"/>
    <n v="-1"/>
    <n v="0"/>
    <m/>
    <m/>
    <s v="Central IRL A"/>
    <n v="-1"/>
    <m/>
    <m/>
    <n v="608"/>
    <x v="1"/>
    <s v="Basin 9 Oak Street Pedway"/>
    <x v="0"/>
    <m/>
    <n v="105.612842040228"/>
    <n v="0.3789249536"/>
  </r>
  <r>
    <n v="230000"/>
    <n v="870000"/>
    <n v="870000"/>
    <x v="0"/>
    <x v="0"/>
    <s v="IR12-21"/>
    <s v="62-304.520 (7), F.A.C."/>
    <n v="0.56000000000000005"/>
    <n v="0.48"/>
    <s v="FDOT District 5"/>
    <n v="3.7035609870999999E-4"/>
    <n v="3727.8422111027298"/>
    <n v="10.7079693679022"/>
    <n v="2.06118708650907"/>
    <n v="3.9657617602099999E-3"/>
    <n v="7.6337320806999995E-4"/>
    <n v="1.3806290979141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3.9657617602099999E-3"/>
    <n v="7.6337320806999995E-4"/>
    <n v="329.40238453596697"/>
    <m/>
    <n v="-1"/>
    <n v="-1"/>
    <n v="-1"/>
    <n v="-1"/>
    <n v="0"/>
    <m/>
    <m/>
    <s v="Central IRL A"/>
    <n v="-1"/>
    <m/>
    <m/>
    <n v="608"/>
    <x v="1"/>
    <s v="Basin 9 Oak Street Pedway"/>
    <x v="0"/>
    <m/>
    <n v="6.7205369168890998"/>
    <n v="0.26715521860000002"/>
  </r>
  <r>
    <n v="230000"/>
    <n v="870000"/>
    <n v="870000"/>
    <x v="0"/>
    <x v="0"/>
    <s v="IR12-21"/>
    <s v="62-304.520 (7), F.A.C."/>
    <n v="0.56000000000000005"/>
    <n v="0.48"/>
    <s v="Town Melbourne Beach"/>
    <n v="0.10106834750711"/>
    <n v="3696.8711839184398"/>
    <n v="9.2084182698758301"/>
    <n v="1.3540805741711099"/>
    <n v="0.93067961769064"/>
    <n v="0.13685468602295001"/>
    <n v="373.63666150529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3067961769064"/>
    <n v="0.13685468602295001"/>
    <n v="723.75380699978405"/>
    <m/>
    <n v="-1"/>
    <n v="-1"/>
    <n v="-1"/>
    <n v="-1"/>
    <n v="0"/>
    <m/>
    <m/>
    <s v="Central IRL A"/>
    <n v="-1"/>
    <m/>
    <m/>
    <n v="608"/>
    <x v="1"/>
    <s v="Basin 9 Oak Street Pedway"/>
    <x v="0"/>
    <m/>
    <n v="123.29497145459599"/>
    <n v="0.58698605599999998"/>
  </r>
  <r>
    <n v="230000"/>
    <n v="870000"/>
    <n v="870000"/>
    <x v="0"/>
    <x v="0"/>
    <s v="IR12-21"/>
    <s v="62-304.520 (7), F.A.C."/>
    <n v="0.56000000000000005"/>
    <n v="0.48"/>
    <s v="Town Melbourne Beach"/>
    <n v="2.3554132942909999E-2"/>
    <n v="3696.8711839184398"/>
    <n v="9.2084182698758301"/>
    <n v="1.3540805741711099"/>
    <n v="0.2168963081226"/>
    <n v="3.189419385944E-2"/>
    <n v="87.076595338839198"/>
    <n v="1210"/>
    <s v="Fixed Single Family Units"/>
    <n v="1210"/>
    <s v="Town Melbourne Beach                   Brevard County"/>
    <s v="Town Melbourne Beach"/>
    <m/>
    <m/>
    <m/>
    <n v="0"/>
    <n v="1"/>
    <n v="0.2168963081226"/>
    <n v="3.189419385944E-2"/>
    <n v="87.076595338839198"/>
    <m/>
    <n v="-1"/>
    <n v="-1"/>
    <n v="-1"/>
    <n v="-1"/>
    <n v="0"/>
    <m/>
    <m/>
    <s v="Central IRL A"/>
    <n v="-1"/>
    <m/>
    <m/>
    <n v="608"/>
    <x v="1"/>
    <s v="Basin 9 Oak Street Pedway"/>
    <x v="0"/>
    <m/>
    <n v="39.133842781639402"/>
    <n v="7.0621731800000004E-2"/>
  </r>
  <r>
    <n v="230000"/>
    <n v="870000"/>
    <n v="870000"/>
    <x v="0"/>
    <x v="0"/>
    <s v="IR12-21"/>
    <s v="62-304.520 (7), F.A.C."/>
    <n v="0.56000000000000005"/>
    <n v="0.48"/>
    <s v="Town Melbourne Beach"/>
    <n v="0.16701516200968"/>
    <n v="3696.8711839184398"/>
    <n v="9.2084182698758301"/>
    <n v="1.3540805741711099"/>
    <n v="1.53794546919625"/>
    <n v="0.22615198646935"/>
    <n v="617.43353971107399"/>
    <n v="1210"/>
    <s v="Fixed Single Family Units"/>
    <n v="1210"/>
    <s v="Town Melbourne Beach                   Brevard County"/>
    <s v="Town Melbourne Beach"/>
    <m/>
    <m/>
    <m/>
    <n v="0"/>
    <n v="1"/>
    <n v="1.53794546919625"/>
    <n v="0.22615198646935"/>
    <n v="617.43353971107399"/>
    <m/>
    <n v="-1"/>
    <n v="-1"/>
    <n v="-1"/>
    <n v="-1"/>
    <n v="0"/>
    <m/>
    <m/>
    <s v="Central IRL A"/>
    <n v="-1"/>
    <m/>
    <m/>
    <n v="608"/>
    <x v="1"/>
    <s v="Basin 9 Oak Street Pedway"/>
    <x v="0"/>
    <m/>
    <n v="114.613979088392"/>
    <n v="0.5007571287"/>
  </r>
  <r>
    <n v="230000"/>
    <n v="870000"/>
    <n v="870000"/>
    <x v="0"/>
    <x v="0"/>
    <s v="IR12-21"/>
    <s v="62-304.520 (7), F.A.C."/>
    <n v="0.56000000000000005"/>
    <n v="0.48"/>
    <s v="FDOT District 5"/>
    <n v="3.1936868699999998E-7"/>
    <n v="3727.44264522311"/>
    <n v="10.706886355925599"/>
    <n v="2.0609861560358702"/>
    <n v="3.41944423735E-6"/>
    <n v="6.5821444257840003E-7"/>
    <n v="1.1904284634699999E-3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3.41944423735E-6"/>
    <n v="6.5821444257840003E-7"/>
    <n v="832.94655487344198"/>
    <m/>
    <n v="-1"/>
    <n v="-1"/>
    <n v="-1"/>
    <n v="-1"/>
    <n v="0"/>
    <m/>
    <m/>
    <s v="Central IRL A"/>
    <n v="-1"/>
    <m/>
    <m/>
    <n v="608"/>
    <x v="1"/>
    <s v="Basin 9 Oak Street Pedway"/>
    <x v="0"/>
    <m/>
    <n v="1.6365698346055599"/>
    <n v="0.67554465119999996"/>
  </r>
  <r>
    <n v="230000"/>
    <n v="870000"/>
    <n v="870000"/>
    <x v="0"/>
    <x v="0"/>
    <s v="IR12-21"/>
    <s v="62-304.520 (7), F.A.C."/>
    <n v="0.56000000000000005"/>
    <n v="0.48"/>
    <s v="Town Melbourne Beach"/>
    <n v="0.20754965668291001"/>
    <n v="3692.1473047975001"/>
    <n v="9.1974220030874392"/>
    <n v="1.3524897859709899"/>
    <n v="1.9089217791087001"/>
    <n v="0.28070879074542998"/>
    <n v="766.30390553347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089217791087001"/>
    <n v="0.28070879074542998"/>
    <n v="766.303905533479"/>
    <m/>
    <n v="-1"/>
    <n v="-1"/>
    <n v="-1"/>
    <n v="-1"/>
    <n v="0"/>
    <m/>
    <m/>
    <s v="Central IRL A"/>
    <n v="-1"/>
    <m/>
    <m/>
    <n v="608"/>
    <x v="1"/>
    <s v="Basin 9 Oak Street Pedway"/>
    <x v="0"/>
    <m/>
    <n v="159.346321421064"/>
    <n v="0.6214954627"/>
  </r>
  <r>
    <n v="230000"/>
    <n v="870000"/>
    <n v="870000"/>
    <x v="0"/>
    <x v="0"/>
    <s v="IR12-21"/>
    <s v="62-304.520 (7), F.A.C."/>
    <n v="0.56000000000000005"/>
    <n v="0.48"/>
    <s v="Town Melbourne Beach"/>
    <n v="5.6876834117559998E-2"/>
    <n v="3692.1473047975001"/>
    <n v="9.1974220030874392"/>
    <n v="1.3524897859709899"/>
    <n v="0.52312024557883996"/>
    <n v="7.6925337202370006E-2"/>
    <n v="209.997649792582"/>
    <n v="1210"/>
    <s v="Fixed Single Family Units"/>
    <n v="1210"/>
    <s v="Town Melbourne Beach                   Brevard County"/>
    <s v="Town Melbourne Beach"/>
    <m/>
    <m/>
    <m/>
    <n v="0"/>
    <n v="1"/>
    <n v="0.52312024557883996"/>
    <n v="7.6925337202370006E-2"/>
    <n v="209.99764979258001"/>
    <m/>
    <n v="-1"/>
    <n v="-1"/>
    <n v="-1"/>
    <n v="-1"/>
    <n v="0"/>
    <m/>
    <m/>
    <s v="Central IRL A"/>
    <n v="-1"/>
    <m/>
    <m/>
    <n v="608"/>
    <x v="1"/>
    <s v="Basin 9 Oak Street Pedway"/>
    <x v="0"/>
    <m/>
    <n v="60.710095156872498"/>
    <n v="0.1703143956"/>
  </r>
  <r>
    <n v="230000"/>
    <n v="870000"/>
    <n v="870000"/>
    <x v="0"/>
    <x v="0"/>
    <s v="IR12-21"/>
    <s v="62-304.520 (7), F.A.C."/>
    <n v="0.56000000000000005"/>
    <n v="0.48"/>
    <s v="Town Melbourne Beach"/>
    <n v="3.3623207270319998E-2"/>
    <n v="3692.1473047975001"/>
    <n v="9.1974220030874392"/>
    <n v="1.3524897859709899"/>
    <n v="0.30924682636245998"/>
    <n v="4.5475044404700002E-2"/>
    <n v="124.141834101781"/>
    <n v="1210"/>
    <s v="Fixed Single Family Units"/>
    <n v="1210"/>
    <s v="Town Melbourne Beach                   Brevard County"/>
    <s v="Town Melbourne Beach"/>
    <m/>
    <m/>
    <m/>
    <n v="0"/>
    <n v="1"/>
    <n v="0.30924682636245998"/>
    <n v="4.5475044404700002E-2"/>
    <n v="124.14183410178001"/>
    <m/>
    <n v="-1"/>
    <n v="-1"/>
    <n v="-1"/>
    <n v="-1"/>
    <n v="0"/>
    <m/>
    <m/>
    <s v="Central IRL A"/>
    <n v="-1"/>
    <m/>
    <m/>
    <n v="608"/>
    <x v="1"/>
    <s v="Basin 9 Oak Street Pedway"/>
    <x v="0"/>
    <m/>
    <n v="47.673712967861498"/>
    <n v="0.1006827527"/>
  </r>
  <r>
    <n v="230000"/>
    <n v="870000"/>
    <n v="870000"/>
    <x v="0"/>
    <x v="0"/>
    <s v="IR12-21"/>
    <s v="62-304.520 (7), F.A.C."/>
    <n v="0.56000000000000005"/>
    <n v="0.48"/>
    <s v="Town Melbourne Beach"/>
    <n v="6.2722321727229996E-2"/>
    <n v="3692.1473047975001"/>
    <n v="9.1974220030874392"/>
    <n v="1.3524897859709899"/>
    <n v="0.57688366193879004"/>
    <n v="8.4831299488469999E-2"/>
    <n v="231.58005111584799"/>
    <n v="1210"/>
    <s v="Fixed Single Family Units"/>
    <n v="1210"/>
    <s v="Town Melbourne Beach                   Brevard County"/>
    <s v="Town Melbourne Beach"/>
    <m/>
    <m/>
    <m/>
    <n v="0"/>
    <n v="1"/>
    <n v="0.57688366193879004"/>
    <n v="8.4831299488469999E-2"/>
    <n v="231.580051115847"/>
    <m/>
    <n v="-1"/>
    <n v="-1"/>
    <n v="-1"/>
    <n v="-1"/>
    <n v="0"/>
    <m/>
    <m/>
    <s v="Central IRL A"/>
    <n v="-1"/>
    <m/>
    <m/>
    <n v="608"/>
    <x v="1"/>
    <s v="Basin 9 Oak Street Pedway"/>
    <x v="0"/>
    <m/>
    <n v="63.951821271326203"/>
    <n v="0.18781837069999999"/>
  </r>
  <r>
    <n v="230000"/>
    <n v="870000"/>
    <n v="870000"/>
    <x v="0"/>
    <x v="0"/>
    <s v="IR12-21"/>
    <s v="62-304.520 (7), F.A.C."/>
    <n v="0.56000000000000005"/>
    <n v="0.48"/>
    <s v="Town Melbourne Beach"/>
    <n v="2.6050707377940002E-2"/>
    <n v="3692.1473047975001"/>
    <n v="9.1974220030874392"/>
    <n v="1.3524897859709899"/>
    <n v="0.23959934923389001"/>
    <n v="3.523331564598E-2"/>
    <n v="96.183049033544293"/>
    <n v="1210"/>
    <s v="Fixed Single Family Units"/>
    <n v="1210"/>
    <s v="Town Melbourne Beach                   Brevard County"/>
    <s v="Town Melbourne Beach"/>
    <m/>
    <m/>
    <m/>
    <n v="0"/>
    <n v="1"/>
    <n v="0.23959934923389001"/>
    <n v="3.523331564598E-2"/>
    <n v="96.183049033545799"/>
    <m/>
    <n v="-1"/>
    <n v="-1"/>
    <n v="-1"/>
    <n v="-1"/>
    <n v="0"/>
    <m/>
    <m/>
    <s v="Central IRL A"/>
    <n v="-1"/>
    <m/>
    <m/>
    <n v="608"/>
    <x v="1"/>
    <s v="Basin 9 Oak Street Pedway"/>
    <x v="0"/>
    <m/>
    <n v="50.941275091762797"/>
    <n v="7.8007338999999995E-2"/>
  </r>
  <r>
    <n v="230000"/>
    <n v="870000"/>
    <n v="870000"/>
    <x v="0"/>
    <x v="0"/>
    <s v="IR12-21"/>
    <s v="62-304.520 (7), F.A.C."/>
    <n v="0.56000000000000005"/>
    <n v="0.48"/>
    <s v="Town Melbourne Beach"/>
    <n v="9.3902661193029993E-2"/>
    <n v="3692.1473047975001"/>
    <n v="9.1974220030874392"/>
    <n v="1.3524897859709899"/>
    <n v="0.86366240220527002"/>
    <n v="0.12700239013907"/>
    <n v="346.702457437173"/>
    <n v="1210"/>
    <s v="Fixed Single Family Units"/>
    <n v="1210"/>
    <s v="Town Melbourne Beach                   Brevard County"/>
    <s v="Town Melbourne Beach"/>
    <m/>
    <m/>
    <m/>
    <n v="0"/>
    <n v="1"/>
    <n v="0.86366240220527002"/>
    <n v="0.12700239013907"/>
    <n v="346.70245743717402"/>
    <m/>
    <n v="-1"/>
    <n v="-1"/>
    <n v="-1"/>
    <n v="-1"/>
    <n v="0"/>
    <m/>
    <m/>
    <s v="Central IRL A"/>
    <n v="-1"/>
    <m/>
    <m/>
    <n v="608"/>
    <x v="1"/>
    <s v="Basin 9 Oak Street Pedway"/>
    <x v="0"/>
    <m/>
    <n v="78.089449375813302"/>
    <n v="0.28118609690000002"/>
  </r>
  <r>
    <n v="230000"/>
    <n v="870000"/>
    <n v="870000"/>
    <x v="0"/>
    <x v="0"/>
    <s v="IR12-21"/>
    <s v="62-304.520 (7), F.A.C."/>
    <n v="0.56000000000000005"/>
    <n v="0.48"/>
    <s v="Town Melbourne Beach"/>
    <n v="9.3470723323350005E-2"/>
    <n v="3692.1473047975001"/>
    <n v="9.1974220030874392"/>
    <n v="1.3524897859709899"/>
    <n v="0.85968968733874995"/>
    <n v="0.12641819858216"/>
    <n v="345.107679195809"/>
    <n v="1210"/>
    <s v="Fixed Single Family Units"/>
    <n v="1210"/>
    <s v="Town Melbourne Beach                   Brevard County"/>
    <s v="Town Melbourne Beach"/>
    <m/>
    <m/>
    <m/>
    <n v="0"/>
    <n v="1"/>
    <n v="0.85968968733874995"/>
    <n v="0.12641819858216"/>
    <n v="345.10767919580798"/>
    <m/>
    <n v="-1"/>
    <n v="-1"/>
    <n v="-1"/>
    <n v="-1"/>
    <n v="0"/>
    <m/>
    <m/>
    <s v="Central IRL A"/>
    <n v="-1"/>
    <m/>
    <m/>
    <n v="608"/>
    <x v="1"/>
    <s v="Basin 9 Oak Street Pedway"/>
    <x v="0"/>
    <m/>
    <n v="78.028843292857005"/>
    <n v="0.27989268389999999"/>
  </r>
  <r>
    <n v="230000"/>
    <n v="870000"/>
    <n v="870000"/>
    <x v="0"/>
    <x v="0"/>
    <s v="IR12-21"/>
    <s v="62-304.520 (7), F.A.C."/>
    <n v="0.56000000000000005"/>
    <n v="0.48"/>
    <s v="Town Melbourne Beach"/>
    <n v="4.3567342182650001E-2"/>
    <n v="3692.1473047975001"/>
    <n v="9.1974220030874392"/>
    <n v="1.3524897859709899"/>
    <n v="0.40070723160680999"/>
    <n v="5.8924385303940001E-2"/>
    <n v="160.85704501689099"/>
    <n v="1210"/>
    <s v="Fixed Single Family Units"/>
    <n v="1210"/>
    <s v="Town Melbourne Beach                   Brevard County"/>
    <s v="Town Melbourne Beach"/>
    <m/>
    <m/>
    <m/>
    <n v="0"/>
    <n v="1"/>
    <n v="0.40070723160680999"/>
    <n v="5.8924385303940001E-2"/>
    <n v="160.85704501689"/>
    <m/>
    <n v="-1"/>
    <n v="-1"/>
    <n v="-1"/>
    <n v="-1"/>
    <n v="0"/>
    <m/>
    <m/>
    <s v="Central IRL A"/>
    <n v="-1"/>
    <m/>
    <m/>
    <n v="608"/>
    <x v="1"/>
    <s v="Basin 9 Oak Street Pedway"/>
    <x v="0"/>
    <m/>
    <n v="59.093126095317402"/>
    <n v="0.13045989050000001"/>
  </r>
  <r>
    <n v="230000"/>
    <n v="870000"/>
    <n v="870000"/>
    <x v="0"/>
    <x v="0"/>
    <s v="IR12-21"/>
    <s v="62-304.520 (7), F.A.C."/>
    <n v="0.56000000000000005"/>
    <n v="0.48"/>
    <s v="Town Melbourne Beach"/>
    <n v="2.4362948736829999E-2"/>
    <n v="3682.4227147493002"/>
    <n v="9.23511586288007"/>
    <n v="1.3786775387004699"/>
    <n v="0.22499465434609001"/>
    <n v="3.3588650199980002E-2"/>
    <n v="89.714675826801496"/>
    <n v="1300"/>
    <s v="Residential, High Density"/>
    <n v="1300"/>
    <s v="Town Melbourne Beach                   Brevard County"/>
    <s v="Town Melbourne Beach"/>
    <m/>
    <m/>
    <m/>
    <n v="0"/>
    <n v="1"/>
    <n v="0.22499465434609001"/>
    <n v="3.3588650199980002E-2"/>
    <n v="89.714675826800004"/>
    <m/>
    <n v="-1"/>
    <n v="-1"/>
    <n v="-1"/>
    <n v="-1"/>
    <n v="0"/>
    <m/>
    <m/>
    <s v="Central IRL A"/>
    <n v="-1"/>
    <m/>
    <m/>
    <n v="608"/>
    <x v="1"/>
    <s v="Basin 9 Oak Street Pedway"/>
    <x v="0"/>
    <m/>
    <n v="44.328393141826403"/>
    <n v="7.2761294300000001E-2"/>
  </r>
  <r>
    <n v="230000"/>
    <n v="870000"/>
    <n v="870000"/>
    <x v="0"/>
    <x v="0"/>
    <s v="IR12-21"/>
    <s v="62-304.520 (7), F.A.C."/>
    <n v="0.56000000000000005"/>
    <n v="0.48"/>
    <s v="Town Melbourne Beach"/>
    <n v="0.14391317573368001"/>
    <n v="3682.4227147493002"/>
    <n v="9.23511586288007"/>
    <n v="1.3786775387004699"/>
    <n v="1.3290548520956"/>
    <n v="0.19840986290707999"/>
    <n v="529.949147273429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290548520956"/>
    <n v="0.19840986290707999"/>
    <n v="529.94914727342996"/>
    <m/>
    <n v="-1"/>
    <n v="-1"/>
    <n v="-1"/>
    <n v="-1"/>
    <n v="0"/>
    <m/>
    <m/>
    <s v="Central IRL A"/>
    <n v="-1"/>
    <m/>
    <m/>
    <n v="608"/>
    <x v="1"/>
    <s v="Basin 9 Oak Street Pedway"/>
    <x v="0"/>
    <m/>
    <n v="106.02977501266101"/>
    <n v="0.42980466119999999"/>
  </r>
  <r>
    <n v="230000"/>
    <n v="870000"/>
    <n v="870000"/>
    <x v="0"/>
    <x v="0"/>
    <s v="IR12-21"/>
    <s v="62-304.520 (7), F.A.C."/>
    <n v="0.56000000000000005"/>
    <n v="0.48"/>
    <s v="Town Melbourne Beach"/>
    <n v="3.0604525645140001E-2"/>
    <n v="3682.4227147493002"/>
    <n v="9.23511586288007"/>
    <n v="1.3786775387004699"/>
    <n v="0.28263634026135998"/>
    <n v="4.2193772089529999E-2"/>
    <n v="112.69880040979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8263634026135998"/>
    <n v="4.2193772089529999E-2"/>
    <n v="112.69880040979599"/>
    <m/>
    <n v="-1"/>
    <n v="-1"/>
    <n v="-1"/>
    <n v="-1"/>
    <n v="0"/>
    <m/>
    <m/>
    <s v="Central IRL A"/>
    <n v="-1"/>
    <m/>
    <m/>
    <n v="608"/>
    <x v="1"/>
    <s v="Basin 9 Oak Street Pedway"/>
    <x v="0"/>
    <m/>
    <n v="49.119439423180999"/>
    <n v="9.1402108999999995E-2"/>
  </r>
  <r>
    <n v="230000"/>
    <n v="870000"/>
    <n v="870000"/>
    <x v="0"/>
    <x v="0"/>
    <s v="IR12-21"/>
    <s v="62-304.520 (7), F.A.C."/>
    <n v="0.56000000000000005"/>
    <n v="0.48"/>
    <s v="Town Melbourne Beach"/>
    <n v="0.11321449004512001"/>
    <n v="3682.4227147493002"/>
    <n v="9.23511586288007"/>
    <n v="1.3786775387004699"/>
    <n v="1.04554893292364"/>
    <n v="0.15608627448064"/>
    <n v="416.90360978094202"/>
    <n v="1210"/>
    <s v="Fixed Single Family Units"/>
    <n v="1210"/>
    <s v="Town Melbourne Beach                   Brevard County"/>
    <s v="Town Melbourne Beach"/>
    <m/>
    <m/>
    <m/>
    <n v="0"/>
    <n v="1"/>
    <n v="1.04554893292364"/>
    <n v="0.15608627448064"/>
    <n v="416.90360978094202"/>
    <m/>
    <n v="-1"/>
    <n v="-1"/>
    <n v="-1"/>
    <n v="-1"/>
    <n v="0"/>
    <m/>
    <m/>
    <s v="Central IRL A"/>
    <n v="-1"/>
    <m/>
    <m/>
    <n v="608"/>
    <x v="1"/>
    <s v="Basin 9 Oak Street Pedway"/>
    <x v="0"/>
    <m/>
    <n v="93.926864008866403"/>
    <n v="0.33812133799999999"/>
  </r>
  <r>
    <n v="230000"/>
    <n v="870000"/>
    <n v="870000"/>
    <x v="0"/>
    <x v="0"/>
    <s v="IR12-21"/>
    <s v="62-304.520 (7), F.A.C."/>
    <n v="0.56000000000000005"/>
    <n v="0.48"/>
    <s v="Town Melbourne Beach"/>
    <n v="0.22092714774680999"/>
    <n v="3682.4227147493002"/>
    <n v="9.23511586288007"/>
    <n v="1.3786775387004699"/>
    <n v="2.0402878066974499"/>
    <n v="0.30458729628768999"/>
    <n v="813.54714716764397"/>
    <n v="1210"/>
    <s v="Fixed Single Family Units"/>
    <n v="1210"/>
    <s v="Town Melbourne Beach                   Brevard County"/>
    <s v="Town Melbourne Beach"/>
    <m/>
    <m/>
    <m/>
    <n v="0"/>
    <n v="1"/>
    <n v="2.0402878066974499"/>
    <n v="0.30458729628768999"/>
    <n v="813.54714716764397"/>
    <m/>
    <n v="-1"/>
    <n v="-1"/>
    <n v="-1"/>
    <n v="-1"/>
    <n v="0"/>
    <m/>
    <m/>
    <s v="Central IRL A"/>
    <n v="-1"/>
    <m/>
    <m/>
    <n v="608"/>
    <x v="1"/>
    <s v="Basin 9 Oak Street Pedway"/>
    <x v="0"/>
    <m/>
    <n v="120.08022717868199"/>
    <n v="0.65981114939999996"/>
  </r>
  <r>
    <n v="230000"/>
    <n v="870000"/>
    <n v="870000"/>
    <x v="0"/>
    <x v="0"/>
    <s v="IR12-21"/>
    <s v="62-304.520 (7), F.A.C."/>
    <n v="0.56000000000000005"/>
    <n v="0.48"/>
    <s v="Town Melbourne Beach"/>
    <n v="6.9653578457559998E-2"/>
    <n v="3682.4227147493002"/>
    <n v="9.23511586288007"/>
    <n v="1.3786775387004699"/>
    <n v="0.64325886731977"/>
    <n v="9.6029824109540002E-2"/>
    <n v="256.493919475692"/>
    <n v="1210"/>
    <s v="Fixed Single Family Units"/>
    <n v="1210"/>
    <s v="Town Melbourne Beach                   Brevard County"/>
    <s v="Town Melbourne Beach"/>
    <m/>
    <m/>
    <m/>
    <n v="0"/>
    <n v="1"/>
    <n v="0.64325886731977"/>
    <n v="9.6029824109540002E-2"/>
    <n v="256.493919475692"/>
    <m/>
    <n v="-1"/>
    <n v="-1"/>
    <n v="-1"/>
    <n v="-1"/>
    <n v="0"/>
    <m/>
    <m/>
    <s v="Central IRL A"/>
    <n v="-1"/>
    <m/>
    <m/>
    <n v="608"/>
    <x v="1"/>
    <s v="Basin 9 Oak Street Pedway"/>
    <x v="0"/>
    <m/>
    <n v="81.883716780078402"/>
    <n v="0.20802426560000001"/>
  </r>
  <r>
    <n v="230000"/>
    <n v="870000"/>
    <n v="870000"/>
    <x v="0"/>
    <x v="0"/>
    <s v="IR12-21"/>
    <s v="62-304.520 (7), F.A.C."/>
    <n v="0.56000000000000005"/>
    <n v="0.48"/>
    <s v="Town Melbourne Beach"/>
    <n v="1.7403914489700001E-3"/>
    <n v="3682.4227147493002"/>
    <n v="9.23511586288007"/>
    <n v="1.3786775387004699"/>
    <n v="1.6072716678019999E-2"/>
    <n v="2.3994385992399999E-3"/>
    <n v="6.40885700424995"/>
    <n v="1300"/>
    <s v="Residential, High Density"/>
    <n v="1300"/>
    <s v="Town Melbourne Beach                   Brevard County"/>
    <s v="Town Melbourne Beach"/>
    <m/>
    <m/>
    <m/>
    <n v="0"/>
    <n v="1"/>
    <n v="1.6072716678019999E-2"/>
    <n v="2.3994385992399999E-3"/>
    <n v="6.4088570042497999"/>
    <m/>
    <n v="-1"/>
    <n v="-1"/>
    <n v="-1"/>
    <n v="-1"/>
    <n v="0"/>
    <m/>
    <m/>
    <s v="Central IRL A"/>
    <n v="-1"/>
    <m/>
    <m/>
    <n v="608"/>
    <x v="1"/>
    <s v="Basin 9 Oak Street Pedway"/>
    <x v="0"/>
    <m/>
    <n v="18.727512420407798"/>
    <n v="5.1977752999999996E-3"/>
  </r>
  <r>
    <n v="230000"/>
    <n v="870000"/>
    <n v="870000"/>
    <x v="0"/>
    <x v="0"/>
    <s v="IR12-21"/>
    <s v="62-304.520 (7), F.A.C."/>
    <n v="0.56000000000000005"/>
    <n v="0.48"/>
    <s v="Town Melbourne Beach"/>
    <n v="7.9017010270199996E-3"/>
    <n v="3682.4227147493002"/>
    <n v="9.23511586288007"/>
    <n v="1.3786775387004699"/>
    <n v="7.2973124498389996E-2"/>
    <n v="1.0893897723479999E-2"/>
    <n v="29.097403347067399"/>
    <n v="1210"/>
    <s v="Fixed Single Family Units"/>
    <n v="1210"/>
    <s v="Town Melbourne Beach                   Brevard County"/>
    <s v="Town Melbourne Beach"/>
    <m/>
    <m/>
    <m/>
    <n v="0"/>
    <n v="1"/>
    <n v="7.2973124498389996E-2"/>
    <n v="1.0893897723479999E-2"/>
    <n v="29.097403347066201"/>
    <m/>
    <n v="-1"/>
    <n v="-1"/>
    <n v="-1"/>
    <n v="-1"/>
    <n v="0"/>
    <m/>
    <m/>
    <s v="Central IRL A"/>
    <n v="-1"/>
    <m/>
    <m/>
    <n v="608"/>
    <x v="1"/>
    <s v="Basin 9 Oak Street Pedway"/>
    <x v="0"/>
    <m/>
    <n v="57.091059292633901"/>
    <n v="2.35988673E-2"/>
  </r>
  <r>
    <n v="230000"/>
    <n v="870000"/>
    <n v="870000"/>
    <x v="0"/>
    <x v="0"/>
    <s v="IR12-21"/>
    <s v="62-304.520 (7), F.A.C."/>
    <n v="0.56000000000000005"/>
    <n v="0.48"/>
    <s v="Town Melbourne Beach"/>
    <n v="5.4454949188E-3"/>
    <n v="3682.4227147493002"/>
    <n v="9.23511586288007"/>
    <n v="1.3786775387004699"/>
    <n v="5.0289776505889998E-2"/>
    <n v="7.50758153166E-3"/>
    <n v="20.052614182063099"/>
    <n v="1210"/>
    <s v="Fixed Single Family Units"/>
    <n v="1210"/>
    <s v="Town Melbourne Beach                   Brevard County"/>
    <s v="Town Melbourne Beach"/>
    <m/>
    <m/>
    <m/>
    <n v="0"/>
    <n v="1"/>
    <n v="5.0289776505889998E-2"/>
    <n v="7.50758153166E-3"/>
    <n v="20.052614182063898"/>
    <m/>
    <n v="-1"/>
    <n v="-1"/>
    <n v="-1"/>
    <n v="-1"/>
    <n v="0"/>
    <m/>
    <m/>
    <s v="Central IRL A"/>
    <n v="-1"/>
    <m/>
    <m/>
    <n v="608"/>
    <x v="1"/>
    <s v="Basin 9 Oak Street Pedway"/>
    <x v="0"/>
    <m/>
    <n v="31.305343682051401"/>
    <n v="1.62632718E-2"/>
  </r>
  <r>
    <n v="230000"/>
    <n v="870000"/>
    <n v="870000"/>
    <x v="0"/>
    <x v="0"/>
    <s v="IR12-21"/>
    <s v="62-304.520 (7), F.A.C."/>
    <n v="0.56000000000000005"/>
    <n v="0.48"/>
    <s v="Town Melbourne Beach"/>
    <n v="7.60869599869E-3"/>
    <n v="3685.1924885416302"/>
    <n v="9.1811672992452706"/>
    <n v="1.3501359054652"/>
    <n v="6.9856710893069995E-2"/>
    <n v="1.0272773661599999E-2"/>
    <n v="28.039509341969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9856710893069995E-2"/>
    <n v="1.0272773661599999E-2"/>
    <n v="28.0395093419685"/>
    <m/>
    <n v="-1"/>
    <n v="-1"/>
    <n v="-1"/>
    <n v="-1"/>
    <n v="0"/>
    <m/>
    <m/>
    <s v="Central IRL A"/>
    <n v="-1"/>
    <m/>
    <m/>
    <n v="608"/>
    <x v="1"/>
    <s v="Basin 9 Oak Street Pedway"/>
    <x v="0"/>
    <m/>
    <n v="101.255040039352"/>
    <n v="2.27408835E-2"/>
  </r>
  <r>
    <n v="230000"/>
    <n v="870000"/>
    <n v="870000"/>
    <x v="0"/>
    <x v="0"/>
    <s v="IR12-21"/>
    <s v="62-304.520 (7), F.A.C."/>
    <n v="0.56000000000000005"/>
    <n v="0.48"/>
    <s v="Town Melbourne Beach"/>
    <n v="8.4525601392210006E-2"/>
    <n v="3685.1924885416302"/>
    <n v="9.1811672992452706"/>
    <n v="1.3501359054652"/>
    <n v="0.77604368745125996"/>
    <n v="0.11412104937067"/>
    <n v="311.493111340062"/>
    <n v="1210"/>
    <s v="Fixed Single Family Units"/>
    <n v="1210"/>
    <s v="Town Melbourne Beach                   Brevard County"/>
    <s v="Town Melbourne Beach"/>
    <m/>
    <m/>
    <m/>
    <n v="0"/>
    <n v="1"/>
    <n v="0.77604368745125996"/>
    <n v="0.11412104937067"/>
    <n v="311.49311134006399"/>
    <m/>
    <n v="-1"/>
    <n v="-1"/>
    <n v="-1"/>
    <n v="-1"/>
    <n v="0"/>
    <m/>
    <m/>
    <s v="Central IRL A"/>
    <n v="-1"/>
    <m/>
    <m/>
    <n v="608"/>
    <x v="1"/>
    <s v="Basin 9 Oak Street Pedway"/>
    <x v="0"/>
    <m/>
    <n v="78.728701958079597"/>
    <n v="0.25263026059999999"/>
  </r>
  <r>
    <n v="230000"/>
    <n v="870000"/>
    <n v="870000"/>
    <x v="0"/>
    <x v="0"/>
    <s v="IR12-21"/>
    <s v="62-304.520 (7), F.A.C."/>
    <n v="0.56000000000000005"/>
    <n v="0.48"/>
    <s v="Town Melbourne Beach"/>
    <n v="7.1085545505459993E-2"/>
    <n v="3685.1924885416302"/>
    <n v="9.1811672992452706"/>
    <n v="1.3501359054652"/>
    <n v="0.65264828584376"/>
    <n v="9.5975147346500006E-2"/>
    <n v="261.963918340617"/>
    <n v="1210"/>
    <s v="Fixed Single Family Units"/>
    <n v="1210"/>
    <s v="Town Melbourne Beach                   Brevard County"/>
    <s v="Town Melbourne Beach"/>
    <m/>
    <m/>
    <m/>
    <n v="0"/>
    <n v="1"/>
    <n v="0.65264828584376"/>
    <n v="9.5975147346500006E-2"/>
    <n v="261.96391834061598"/>
    <m/>
    <n v="-1"/>
    <n v="-1"/>
    <n v="-1"/>
    <n v="-1"/>
    <n v="0"/>
    <m/>
    <m/>
    <s v="Central IRL A"/>
    <n v="-1"/>
    <m/>
    <m/>
    <n v="608"/>
    <x v="1"/>
    <s v="Basin 9 Oak Street Pedway"/>
    <x v="0"/>
    <m/>
    <n v="71.293622460186199"/>
    <n v="0.21246059880000001"/>
  </r>
  <r>
    <n v="230000"/>
    <n v="870000"/>
    <n v="870000"/>
    <x v="0"/>
    <x v="0"/>
    <s v="IR12-21"/>
    <s v="62-304.520 (7), F.A.C."/>
    <n v="0.56000000000000005"/>
    <n v="0.48"/>
    <s v="Town Melbourne Beach"/>
    <n v="0.39029452287088001"/>
    <n v="3685.1924885416302"/>
    <n v="9.1811672992452706"/>
    <n v="1.3501359054652"/>
    <n v="3.5833593104567099"/>
    <n v="0.52695064903439004"/>
    <n v="1438.31044400273"/>
    <n v="1210"/>
    <s v="Fixed Single Family Units"/>
    <n v="1210"/>
    <s v="Town Melbourne Beach                   Brevard County"/>
    <s v="Town Melbourne Beach"/>
    <m/>
    <m/>
    <m/>
    <n v="0"/>
    <n v="1"/>
    <n v="3.5833593104567099"/>
    <n v="0.52695064903439004"/>
    <n v="1438.31044400273"/>
    <m/>
    <n v="-1"/>
    <n v="-1"/>
    <n v="-1"/>
    <n v="-1"/>
    <n v="0"/>
    <m/>
    <m/>
    <s v="Central IRL A"/>
    <n v="-1"/>
    <m/>
    <m/>
    <n v="608"/>
    <x v="1"/>
    <s v="Basin 9 Oak Street Pedway"/>
    <x v="0"/>
    <m/>
    <n v="159.31357802871401"/>
    <n v="1.1665129311"/>
  </r>
  <r>
    <n v="230000"/>
    <n v="870000"/>
    <n v="870000"/>
    <x v="0"/>
    <x v="0"/>
    <s v="IR12-21"/>
    <s v="62-304.520 (7), F.A.C."/>
    <n v="0.56000000000000005"/>
    <n v="0.48"/>
    <s v="Town Melbourne Beach"/>
    <n v="6.4249087969690005E-2"/>
    <n v="3685.1924885416302"/>
    <n v="9.1811672992452706"/>
    <n v="1.3501359054652"/>
    <n v="0.58988162547371004"/>
    <n v="8.6745000561279997E-2"/>
    <n v="236.77025638157801"/>
    <n v="1210"/>
    <s v="Fixed Single Family Units"/>
    <n v="1210"/>
    <s v="Town Melbourne Beach                   Brevard County"/>
    <s v="Town Melbourne Beach"/>
    <m/>
    <m/>
    <m/>
    <n v="0"/>
    <n v="1"/>
    <n v="0.58988162547371004"/>
    <n v="8.6745000561279997E-2"/>
    <n v="236.770256381579"/>
    <m/>
    <n v="-1"/>
    <n v="-1"/>
    <n v="-1"/>
    <n v="-1"/>
    <n v="0"/>
    <m/>
    <m/>
    <s v="Central IRL A"/>
    <n v="-1"/>
    <m/>
    <m/>
    <n v="608"/>
    <x v="1"/>
    <s v="Basin 9 Oak Street Pedway"/>
    <x v="0"/>
    <m/>
    <n v="89.439799796504502"/>
    <n v="0.19202778300000001"/>
  </r>
  <r>
    <n v="230000"/>
    <n v="870000"/>
    <n v="870000"/>
    <x v="0"/>
    <x v="0"/>
    <s v="IR12-21"/>
    <s v="62-304.520 (7), F.A.C."/>
    <n v="0.56000000000000005"/>
    <n v="0.48"/>
    <s v="Town Melbourne Beach"/>
    <n v="0.36412303329225998"/>
    <n v="3739.3945504991202"/>
    <n v="10.6824887717903"/>
    <n v="2.0392619131969298"/>
    <n v="3.8897402146948998"/>
    <n v="0.74254223351065995"/>
    <n v="1361.59968640431"/>
    <n v="1300"/>
    <s v="Residential, High Density"/>
    <n v="1300"/>
    <s v="Town Melbourne Beach                   Brevard County"/>
    <s v="Town Melbourne Beach"/>
    <m/>
    <m/>
    <m/>
    <n v="0"/>
    <n v="1"/>
    <n v="3.8897402146948998"/>
    <n v="0.74254223351065995"/>
    <n v="1378.66552275308"/>
    <m/>
    <n v="-1"/>
    <n v="-1"/>
    <n v="-1"/>
    <n v="-1"/>
    <n v="0"/>
    <m/>
    <m/>
    <s v="Central IRL A"/>
    <n v="-1"/>
    <m/>
    <m/>
    <n v="608"/>
    <x v="1"/>
    <s v="Basin 9 Oak Street Pedway"/>
    <x v="0"/>
    <m/>
    <n v="162.52244155085199"/>
    <n v="1.1181391101"/>
  </r>
  <r>
    <n v="230000"/>
    <n v="870000"/>
    <n v="870000"/>
    <x v="0"/>
    <x v="0"/>
    <s v="IR12-21"/>
    <s v="62-304.520 (7), F.A.C."/>
    <n v="0.56000000000000005"/>
    <n v="0.48"/>
    <s v="FDOT District 5"/>
    <n v="7.3682544747359996E-2"/>
    <n v="3739.3945504991202"/>
    <n v="10.6824887717903"/>
    <n v="2.0392619131969298"/>
    <n v="0.78711295694070005"/>
    <n v="0.15025800717073001"/>
    <n v="275.528106295215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78711295694070005"/>
    <n v="0.15025800717073001"/>
    <n v="630.27293126916004"/>
    <m/>
    <n v="-1"/>
    <n v="-1"/>
    <n v="-1"/>
    <n v="-1"/>
    <n v="0"/>
    <m/>
    <m/>
    <s v="Central IRL A"/>
    <n v="-1"/>
    <m/>
    <m/>
    <n v="608"/>
    <x v="1"/>
    <s v="Basin 9 Oak Street Pedway"/>
    <x v="0"/>
    <m/>
    <n v="119.685433638521"/>
    <n v="0.51117026060000004"/>
  </r>
  <r>
    <n v="230000"/>
    <n v="870000"/>
    <n v="870000"/>
    <x v="0"/>
    <x v="0"/>
    <s v="IR12-21"/>
    <s v="62-304.520 (7), F.A.C."/>
    <n v="0.56000000000000005"/>
    <n v="0.48"/>
    <s v="Town Melbourne Beach"/>
    <n v="1.0000082846599999E-3"/>
    <n v="3729.9522796936999"/>
    <n v="10.3994691100451"/>
    <n v="1.9087468109168699"/>
    <n v="1.0399555266179999E-2"/>
    <n v="1.90876262424E-3"/>
    <n v="3.72998318110626"/>
    <n v="1300"/>
    <s v="Residential, High Density"/>
    <n v="1300"/>
    <s v="Town Melbourne Beach                   Brevard County"/>
    <s v="Town Melbourne Beach"/>
    <m/>
    <m/>
    <m/>
    <n v="0"/>
    <n v="1"/>
    <n v="1.0399555266179999E-2"/>
    <n v="1.90876262424E-3"/>
    <n v="97.917587553736794"/>
    <m/>
    <n v="-1"/>
    <n v="-1"/>
    <n v="-1"/>
    <n v="-1"/>
    <n v="0"/>
    <m/>
    <m/>
    <s v="Central IRL A"/>
    <n v="-1"/>
    <m/>
    <m/>
    <n v="608"/>
    <x v="1"/>
    <s v="Basin 9 Oak Street Pedway"/>
    <x v="0"/>
    <m/>
    <n v="13.9984361960753"/>
    <n v="7.9414101799999998E-2"/>
  </r>
  <r>
    <n v="230000"/>
    <n v="870000"/>
    <n v="870000"/>
    <x v="0"/>
    <x v="0"/>
    <s v="IR12-21"/>
    <s v="62-304.520 (7), F.A.C."/>
    <n v="0.56000000000000005"/>
    <n v="0.48"/>
    <s v="FDOT District 5"/>
    <n v="2.0343884808840001E-2"/>
    <n v="3729.9522796936999"/>
    <n v="10.3994691100451"/>
    <n v="1.9087468109168699"/>
    <n v="0.21156560164787999"/>
    <n v="3.8831325250539998E-2"/>
    <n v="75.881719520573697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21156560164787999"/>
    <n v="3.8831325250539998E-2"/>
    <n v="470.63817776693099"/>
    <m/>
    <n v="-1"/>
    <n v="-1"/>
    <n v="-1"/>
    <n v="-1"/>
    <n v="0"/>
    <m/>
    <m/>
    <s v="Central IRL A"/>
    <n v="-1"/>
    <m/>
    <m/>
    <n v="608"/>
    <x v="1"/>
    <s v="Basin 9 Oak Street Pedway"/>
    <x v="0"/>
    <m/>
    <n v="117.90087559421301"/>
    <n v="0.38170168510000002"/>
  </r>
  <r>
    <n v="230000"/>
    <n v="870000"/>
    <n v="870000"/>
    <x v="0"/>
    <x v="0"/>
    <s v="IR12-21"/>
    <s v="62-304.520 (7), F.A.C."/>
    <n v="0.56000000000000005"/>
    <n v="0.48"/>
    <s v="FDOT District 5"/>
    <n v="7.8632637774000004E-4"/>
    <n v="3689.4833471512202"/>
    <n v="9.2128090265371601"/>
    <n v="1.36211449489017"/>
    <n v="7.2442747506700003E-3"/>
    <n v="1.0710665568299999E-3"/>
    <n v="2.90113807610853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7.2442747506700003E-3"/>
    <n v="1.0710665568299999E-3"/>
    <n v="21.400377804437198"/>
    <m/>
    <n v="-1"/>
    <n v="-1"/>
    <n v="-1"/>
    <n v="-1"/>
    <n v="0"/>
    <m/>
    <m/>
    <s v="Central IRL A"/>
    <n v="-1"/>
    <m/>
    <m/>
    <n v="608"/>
    <x v="1"/>
    <s v="Basin 9 Oak Street Pedway"/>
    <x v="0"/>
    <m/>
    <n v="7.8972909477987097"/>
    <n v="1.7356348600000002E-2"/>
  </r>
  <r>
    <n v="230000"/>
    <n v="870000"/>
    <n v="870000"/>
    <x v="0"/>
    <x v="0"/>
    <s v="IR12-21"/>
    <s v="62-304.520 (7), F.A.C."/>
    <n v="0.56000000000000005"/>
    <n v="0.48"/>
    <s v="FDOT District 5"/>
    <n v="2.5345444010199999E-3"/>
    <n v="3689.4833471512202"/>
    <n v="9.2128090265371601"/>
    <n v="1.36211449489017"/>
    <n v="2.335027353589E-2"/>
    <n v="3.4523396665700002E-3"/>
    <n v="9.3511593601860401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2.335027353589E-2"/>
    <n v="3.4523396665700002E-3"/>
    <n v="140.33439321481001"/>
    <m/>
    <n v="-1"/>
    <n v="-1"/>
    <n v="-1"/>
    <n v="-1"/>
    <n v="0"/>
    <m/>
    <m/>
    <s v="Central IRL A"/>
    <n v="-1"/>
    <m/>
    <m/>
    <n v="608"/>
    <x v="1"/>
    <s v="Basin 9 Oak Street Pedway"/>
    <x v="0"/>
    <m/>
    <n v="22.138899074691"/>
    <n v="0.1138154041"/>
  </r>
  <r>
    <n v="230000"/>
    <n v="870000"/>
    <n v="870000"/>
    <x v="0"/>
    <x v="0"/>
    <s v="IR12-21"/>
    <s v="62-304.520 (7), F.A.C."/>
    <n v="0.56000000000000005"/>
    <n v="0.48"/>
    <s v="Town Melbourne Beach"/>
    <n v="0.28072160447189998"/>
    <n v="3725.6160859548099"/>
    <n v="10.7019374168685"/>
    <n v="2.0600682170908202"/>
    <n v="3.0042650426212099"/>
    <n v="0.57830565522330002"/>
    <n v="1045.86092529555"/>
    <n v="1300"/>
    <s v="Residential, High Density"/>
    <n v="1300"/>
    <s v="Town Melbourne Beach                   Brevard County"/>
    <s v="Town Melbourne Beach"/>
    <m/>
    <m/>
    <m/>
    <n v="0"/>
    <n v="1"/>
    <n v="3.0042650426212099"/>
    <n v="0.57830565522330002"/>
    <n v="1045.86092529555"/>
    <m/>
    <n v="-1"/>
    <n v="-1"/>
    <n v="-1"/>
    <n v="-1"/>
    <n v="0"/>
    <m/>
    <m/>
    <s v="Central IRL A"/>
    <n v="-1"/>
    <m/>
    <m/>
    <n v="608"/>
    <x v="1"/>
    <s v="Basin 9 Oak Street Pedway"/>
    <x v="0"/>
    <m/>
    <n v="137.83438692370001"/>
    <n v="0.8482245947"/>
  </r>
  <r>
    <n v="230000"/>
    <n v="870000"/>
    <n v="870000"/>
    <x v="0"/>
    <x v="0"/>
    <s v="IR12-21"/>
    <s v="62-304.520 (7), F.A.C."/>
    <n v="0.56000000000000005"/>
    <n v="0.48"/>
    <s v="FDOT District 5"/>
    <n v="4.8493950890659998E-2"/>
    <n v="3725.6160859548099"/>
    <n v="10.7019374168685"/>
    <n v="2.0600682170908202"/>
    <n v="0.51897922752861003"/>
    <n v="9.990084695102E-2"/>
    <n v="180.66984350977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51897922752861003"/>
    <n v="9.990084695102E-2"/>
    <n v="185.03185291556201"/>
    <m/>
    <n v="-1"/>
    <n v="-1"/>
    <n v="-1"/>
    <n v="-1"/>
    <n v="0"/>
    <m/>
    <m/>
    <s v="Central IRL A"/>
    <n v="-1"/>
    <m/>
    <m/>
    <n v="608"/>
    <x v="1"/>
    <s v="Basin 9 Oak Street Pedway"/>
    <x v="0"/>
    <m/>
    <n v="75.467514809100805"/>
    <n v="0.15006638520000001"/>
  </r>
  <r>
    <n v="230000"/>
    <n v="870000"/>
    <n v="870000"/>
    <x v="0"/>
    <x v="0"/>
    <s v="IR12-21"/>
    <s v="62-304.520 (7), F.A.C."/>
    <n v="0.56000000000000005"/>
    <n v="0.48"/>
    <s v="Town Melbourne Beach"/>
    <n v="1.0644293991930001E-2"/>
    <n v="3725.6160859548099"/>
    <n v="10.7019374168685"/>
    <n v="2.0600682170908202"/>
    <n v="0.11391456814846"/>
    <n v="2.1927971746159999E-2"/>
    <n v="39.6565529199925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1391456814846"/>
    <n v="2.1927971746159999E-2"/>
    <n v="39.656552919992301"/>
    <m/>
    <n v="-1"/>
    <n v="-1"/>
    <n v="-1"/>
    <n v="-1"/>
    <n v="0"/>
    <m/>
    <m/>
    <s v="Central IRL A"/>
    <n v="-1"/>
    <m/>
    <m/>
    <n v="608"/>
    <x v="1"/>
    <s v="Basin 9 Oak Street Pedway"/>
    <x v="0"/>
    <m/>
    <n v="32.790692901690001"/>
    <n v="3.2162654399999997E-2"/>
  </r>
  <r>
    <n v="230000"/>
    <n v="870000"/>
    <n v="870000"/>
    <x v="0"/>
    <x v="0"/>
    <s v="IR12-21"/>
    <s v="62-304.520 (7), F.A.C."/>
    <n v="0.56000000000000005"/>
    <n v="0.48"/>
    <s v="Town Melbourne Beach"/>
    <n v="0.10268475724449"/>
    <n v="3725.6160859548099"/>
    <n v="10.7019374168685"/>
    <n v="2.0600682170908202"/>
    <n v="1.09892584569691"/>
    <n v="0.21153760477906"/>
    <n v="382.56398337245201"/>
    <n v="1300"/>
    <s v="Residential, High Density"/>
    <n v="1300"/>
    <s v="Town Melbourne Beach                   Brevard County"/>
    <s v="Town Melbourne Beach"/>
    <m/>
    <m/>
    <m/>
    <n v="0"/>
    <n v="1"/>
    <n v="1.09892584569691"/>
    <n v="0.21153760477906"/>
    <n v="1029.72064759863"/>
    <m/>
    <n v="-1"/>
    <n v="-1"/>
    <n v="-1"/>
    <n v="-1"/>
    <n v="0"/>
    <m/>
    <m/>
    <s v="Central IRL A"/>
    <n v="-1"/>
    <m/>
    <m/>
    <n v="608"/>
    <x v="1"/>
    <s v="Basin 9 Oak Street Pedway"/>
    <x v="0"/>
    <m/>
    <n v="115.261704920459"/>
    <n v="0.83513434519999996"/>
  </r>
  <r>
    <n v="230000"/>
    <n v="870000"/>
    <n v="870000"/>
    <x v="0"/>
    <x v="0"/>
    <s v="IR12-21"/>
    <s v="62-304.520 (7), F.A.C."/>
    <n v="0.56000000000000005"/>
    <n v="0.48"/>
    <s v="FDOT District 5"/>
    <n v="3.4342827706E-4"/>
    <n v="3725.6160859548099"/>
    <n v="10.7019374168685"/>
    <n v="2.0600682170908202"/>
    <n v="3.6753479283099999E-3"/>
    <n v="7.0748567841999997E-4"/>
    <n v="1.27948191339766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3.6753479283099999E-3"/>
    <n v="7.0748567841999997E-4"/>
    <n v="1.27948191339601"/>
    <m/>
    <n v="-1"/>
    <n v="-1"/>
    <n v="-1"/>
    <n v="-1"/>
    <n v="0"/>
    <m/>
    <m/>
    <s v="Central IRL A"/>
    <n v="-1"/>
    <m/>
    <m/>
    <n v="608"/>
    <x v="1"/>
    <s v="Basin 9 Oak Street Pedway"/>
    <x v="0"/>
    <m/>
    <n v="10.1605182025817"/>
    <n v="1.0376981999999999E-3"/>
  </r>
  <r>
    <n v="230000"/>
    <n v="870000"/>
    <n v="870000"/>
    <x v="0"/>
    <x v="0"/>
    <s v="IR12-21"/>
    <s v="62-304.520 (7), F.A.C."/>
    <n v="0.56000000000000005"/>
    <n v="0.48"/>
    <s v="Town Melbourne Beach"/>
    <n v="4.4026555092089997E-2"/>
    <n v="3667.6365128622201"/>
    <n v="8.2972413683246895"/>
    <n v="1.1841593570267099"/>
    <n v="0.36529895421497"/>
    <n v="5.2134457169950001E-2"/>
    <n v="161.473400991315"/>
    <n v="1210"/>
    <s v="Fixed Single Family Units"/>
    <n v="1210"/>
    <s v="Town Melbourne Beach                   Brevard County"/>
    <s v="Town Melbourne Beach"/>
    <m/>
    <m/>
    <m/>
    <n v="0"/>
    <n v="1"/>
    <n v="0.36529895421497"/>
    <n v="5.2134457169950001E-2"/>
    <n v="176.759084971188"/>
    <m/>
    <n v="-1"/>
    <n v="-1"/>
    <n v="-1"/>
    <n v="-1"/>
    <n v="0"/>
    <m/>
    <m/>
    <s v="Central IRL A"/>
    <n v="-1"/>
    <m/>
    <m/>
    <n v="608"/>
    <x v="1"/>
    <s v="Basin 9 Oak Street Pedway"/>
    <x v="0"/>
    <m/>
    <n v="62.440064409511201"/>
    <n v="0.14335692210000001"/>
  </r>
  <r>
    <n v="230000"/>
    <n v="870000"/>
    <n v="870000"/>
    <x v="0"/>
    <x v="0"/>
    <s v="IR12-21"/>
    <s v="62-304.520 (7), F.A.C."/>
    <n v="0.56000000000000005"/>
    <n v="0.48"/>
    <s v="Town Melbourne Beach"/>
    <n v="0.182749774261"/>
    <n v="3667.6365128622201"/>
    <n v="8.2972413683246895"/>
    <n v="1.1841593570267099"/>
    <n v="1.5163189870504099"/>
    <n v="0.21640485518568001"/>
    <n v="670.25974479699005"/>
    <n v="1210"/>
    <s v="Fixed Single Family Units"/>
    <n v="1210"/>
    <s v="Town Melbourne Beach                   Brevard County"/>
    <s v="Town Melbourne Beach"/>
    <m/>
    <m/>
    <m/>
    <n v="0"/>
    <n v="1"/>
    <n v="1.5163189870504099"/>
    <n v="0.21640485518568001"/>
    <n v="736.38206881150597"/>
    <m/>
    <n v="-1"/>
    <n v="-1"/>
    <n v="-1"/>
    <n v="-1"/>
    <n v="0"/>
    <m/>
    <m/>
    <s v="Central IRL A"/>
    <n v="-1"/>
    <m/>
    <m/>
    <n v="608"/>
    <x v="1"/>
    <s v="Basin 9 Oak Street Pedway"/>
    <x v="0"/>
    <m/>
    <n v="109.55271683657"/>
    <n v="0.59722795520000005"/>
  </r>
  <r>
    <n v="230000"/>
    <n v="870000"/>
    <n v="870000"/>
    <x v="0"/>
    <x v="0"/>
    <s v="IR12-21"/>
    <s v="62-304.520 (7), F.A.C."/>
    <n v="0.56000000000000005"/>
    <n v="0.48"/>
    <s v="Town Melbourne Beach"/>
    <n v="7.2411438055469998E-2"/>
    <n v="3667.6365128622201"/>
    <n v="8.2972413683246895"/>
    <n v="1.1841593570267099"/>
    <n v="0.60081517937372997"/>
    <n v="8.5746681929140006E-2"/>
    <n v="265.57883416110599"/>
    <n v="1210"/>
    <s v="Fixed Single Family Units"/>
    <n v="1210"/>
    <s v="Town Melbourne Beach                   Brevard County"/>
    <s v="Town Melbourne Beach"/>
    <m/>
    <m/>
    <m/>
    <n v="0"/>
    <n v="1"/>
    <n v="0.60081517937372997"/>
    <n v="8.5746681929140006E-2"/>
    <n v="291.85247721729598"/>
    <m/>
    <n v="-1"/>
    <n v="-1"/>
    <n v="-1"/>
    <n v="-1"/>
    <n v="0"/>
    <m/>
    <m/>
    <s v="Central IRL A"/>
    <n v="-1"/>
    <m/>
    <m/>
    <n v="608"/>
    <x v="1"/>
    <s v="Basin 9 Oak Street Pedway"/>
    <x v="0"/>
    <m/>
    <n v="73.108824683234999"/>
    <n v="0.23670111699999999"/>
  </r>
  <r>
    <n v="230000"/>
    <n v="870000"/>
    <n v="870000"/>
    <x v="0"/>
    <x v="0"/>
    <s v="IR12-21"/>
    <s v="62-304.520 (7), F.A.C."/>
    <n v="0.56000000000000005"/>
    <n v="0.48"/>
    <s v="Town Melbourne Beach"/>
    <n v="0.1049680804478"/>
    <n v="3703.6388612413398"/>
    <n v="9.2242523265485605"/>
    <n v="1.35637414613256"/>
    <n v="0.96825206028401001"/>
    <n v="0.14237599048856001"/>
    <n v="388.763861936400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6825206028401001"/>
    <n v="0.14237599048856001"/>
    <n v="703.45553697607795"/>
    <m/>
    <n v="-1"/>
    <n v="-1"/>
    <n v="-1"/>
    <n v="-1"/>
    <n v="0"/>
    <m/>
    <m/>
    <s v="Central IRL A"/>
    <n v="-1"/>
    <m/>
    <m/>
    <n v="608"/>
    <x v="1"/>
    <s v="Basin 9 Oak Street Pedway"/>
    <x v="0"/>
    <m/>
    <n v="117.020202281113"/>
    <n v="0.57052354989999998"/>
  </r>
  <r>
    <n v="230000"/>
    <n v="870000"/>
    <n v="870000"/>
    <x v="0"/>
    <x v="0"/>
    <s v="IR12-21"/>
    <s v="62-304.520 (7), F.A.C."/>
    <n v="0.56000000000000005"/>
    <n v="0.48"/>
    <s v="Town Melbourne Beach"/>
    <n v="4.4876946649650001E-2"/>
    <n v="3703.6388612413398"/>
    <n v="9.2242523265485605"/>
    <n v="1.35637414613256"/>
    <n v="0.41395627954143999"/>
    <n v="6.0869930192949999E-2"/>
    <n v="166.208003585505"/>
    <n v="1210"/>
    <s v="Fixed Single Family Units"/>
    <n v="1210"/>
    <s v="Town Melbourne Beach                   Brevard County"/>
    <s v="Town Melbourne Beach"/>
    <m/>
    <m/>
    <m/>
    <n v="0"/>
    <n v="1"/>
    <n v="0.41395627954143999"/>
    <n v="6.0869930192949999E-2"/>
    <n v="166.208003585504"/>
    <m/>
    <n v="-1"/>
    <n v="-1"/>
    <n v="-1"/>
    <n v="-1"/>
    <n v="0"/>
    <m/>
    <m/>
    <s v="Central IRL A"/>
    <n v="-1"/>
    <m/>
    <m/>
    <n v="608"/>
    <x v="1"/>
    <s v="Basin 9 Oak Street Pedway"/>
    <x v="0"/>
    <m/>
    <n v="59.071233527561098"/>
    <n v="0.13479967849999999"/>
  </r>
  <r>
    <n v="230000"/>
    <n v="870000"/>
    <n v="870000"/>
    <x v="0"/>
    <x v="0"/>
    <s v="IR12-21"/>
    <s v="62-304.520 (7), F.A.C."/>
    <n v="0.56000000000000005"/>
    <n v="0.48"/>
    <s v="Town Melbourne Beach"/>
    <n v="0.16287280731265999"/>
    <n v="3703.6388612413398"/>
    <n v="9.2242523265485605"/>
    <n v="1.35637414613256"/>
    <n v="1.5023798717853201"/>
    <n v="0.22091646494691999"/>
    <n v="603.22205860265103"/>
    <n v="1210"/>
    <s v="Fixed Single Family Units"/>
    <n v="1210"/>
    <s v="Town Melbourne Beach                   Brevard County"/>
    <s v="Town Melbourne Beach"/>
    <m/>
    <m/>
    <m/>
    <n v="0"/>
    <n v="1"/>
    <n v="1.5023798717853201"/>
    <n v="0.22091646494691999"/>
    <n v="603.22205860265103"/>
    <m/>
    <n v="-1"/>
    <n v="-1"/>
    <n v="-1"/>
    <n v="-1"/>
    <n v="0"/>
    <m/>
    <m/>
    <s v="Central IRL A"/>
    <n v="-1"/>
    <m/>
    <m/>
    <n v="608"/>
    <x v="1"/>
    <s v="Basin 9 Oak Street Pedway"/>
    <x v="0"/>
    <m/>
    <n v="104.681829608239"/>
    <n v="0.48923119110000002"/>
  </r>
  <r>
    <n v="230000"/>
    <n v="870000"/>
    <n v="870000"/>
    <x v="0"/>
    <x v="0"/>
    <s v="IR12-21"/>
    <s v="62-304.520 (7), F.A.C."/>
    <n v="0.56000000000000005"/>
    <n v="0.48"/>
    <s v="Town Melbourne Beach"/>
    <n v="5.3022276271130001E-2"/>
    <n v="3703.6388612413398"/>
    <n v="9.2242523265485605"/>
    <n v="1.35637414613256"/>
    <n v="0.48909085525291002"/>
    <n v="7.1918044703260006E-2"/>
    <n v="196.37536290924999"/>
    <n v="1210"/>
    <s v="Fixed Single Family Units"/>
    <n v="1210"/>
    <s v="Town Melbourne Beach                   Brevard County"/>
    <s v="Town Melbourne Beach"/>
    <m/>
    <m/>
    <m/>
    <n v="0"/>
    <n v="1"/>
    <n v="0.48909085525291002"/>
    <n v="7.1918044703260006E-2"/>
    <n v="196.37536290925101"/>
    <m/>
    <n v="-1"/>
    <n v="-1"/>
    <n v="-1"/>
    <n v="-1"/>
    <n v="0"/>
    <m/>
    <m/>
    <s v="Central IRL A"/>
    <n v="-1"/>
    <m/>
    <m/>
    <n v="608"/>
    <x v="1"/>
    <s v="Basin 9 Oak Street Pedway"/>
    <x v="0"/>
    <m/>
    <n v="62.848914355151301"/>
    <n v="0.15926631220000001"/>
  </r>
  <r>
    <n v="230000"/>
    <n v="870000"/>
    <n v="870000"/>
    <x v="0"/>
    <x v="0"/>
    <s v="IR12-21"/>
    <s v="62-304.520 (7), F.A.C."/>
    <n v="0.56000000000000005"/>
    <n v="0.48"/>
    <s v="Town Melbourne Beach"/>
    <n v="0.19749914061228999"/>
    <n v="3674.4298322680302"/>
    <n v="9.1560573706664599"/>
    <n v="1.34650128908871"/>
    <n v="1.80831346210352"/>
    <n v="0.26593284742836998"/>
    <n v="725.69673411312704"/>
    <n v="1210"/>
    <s v="Fixed Single Family Units"/>
    <n v="1210"/>
    <s v="Town Melbourne Beach                   Brevard County"/>
    <s v="Town Melbourne Beach"/>
    <m/>
    <m/>
    <m/>
    <n v="0"/>
    <n v="1"/>
    <n v="1.80831346210352"/>
    <n v="0.26593284742836998"/>
    <n v="890.52682750417796"/>
    <m/>
    <n v="-1"/>
    <n v="-1"/>
    <n v="-1"/>
    <n v="-1"/>
    <n v="0"/>
    <m/>
    <m/>
    <s v="Central IRL A"/>
    <n v="-1"/>
    <m/>
    <m/>
    <n v="608"/>
    <x v="1"/>
    <s v="Basin 9 Oak Street Pedway"/>
    <x v="0"/>
    <m/>
    <n v="113.373306193934"/>
    <n v="0.72224398010000002"/>
  </r>
  <r>
    <n v="230000"/>
    <n v="870000"/>
    <n v="870000"/>
    <x v="0"/>
    <x v="0"/>
    <s v="IR12-21"/>
    <s v="62-304.520 (7), F.A.C."/>
    <n v="0.56000000000000005"/>
    <n v="0.48"/>
    <s v="Town Melbourne Beach"/>
    <n v="0.18070323082945999"/>
    <n v="3674.4298322680302"/>
    <n v="9.1560573706664599"/>
    <n v="1.34650128908871"/>
    <n v="1.6545291485393201"/>
    <n v="0.24331713325436"/>
    <n v="663.98134214698496"/>
    <n v="1210"/>
    <s v="Fixed Single Family Units"/>
    <n v="1210"/>
    <s v="Town Melbourne Beach                   Brevard County"/>
    <s v="Town Melbourne Beach"/>
    <m/>
    <m/>
    <m/>
    <n v="0"/>
    <n v="1"/>
    <n v="1.6545291485393201"/>
    <n v="0.24331713325436"/>
    <n v="782.790933271217"/>
    <m/>
    <n v="-1"/>
    <n v="-1"/>
    <n v="-1"/>
    <n v="-1"/>
    <n v="0"/>
    <m/>
    <m/>
    <s v="Central IRL A"/>
    <n v="-1"/>
    <m/>
    <m/>
    <n v="608"/>
    <x v="1"/>
    <s v="Basin 9 Oak Street Pedway"/>
    <x v="0"/>
    <m/>
    <n v="109.255957243556"/>
    <n v="0.63486693699999996"/>
  </r>
  <r>
    <n v="230000"/>
    <n v="870000"/>
    <n v="870000"/>
    <x v="0"/>
    <x v="0"/>
    <s v="IR12-21"/>
    <s v="62-304.520 (7), F.A.C."/>
    <n v="0.56000000000000005"/>
    <n v="0.48"/>
    <s v="Town Melbourne Beach"/>
    <n v="5.4323134821009998E-2"/>
    <n v="3674.4298322680302"/>
    <n v="9.1560573706664599"/>
    <n v="1.34650128908871"/>
    <n v="0.49738573897566002"/>
    <n v="7.3146171063830007E-2"/>
    <n v="199.60654716865599"/>
    <n v="1210"/>
    <s v="Fixed Single Family Units"/>
    <n v="1210"/>
    <s v="Town Melbourne Beach                   Brevard County"/>
    <s v="Town Melbourne Beach"/>
    <m/>
    <m/>
    <m/>
    <n v="0"/>
    <n v="1"/>
    <n v="0.49738573897566002"/>
    <n v="7.3146171063830007E-2"/>
    <n v="199.606547168655"/>
    <m/>
    <n v="-1"/>
    <n v="-1"/>
    <n v="-1"/>
    <n v="-1"/>
    <n v="0"/>
    <m/>
    <m/>
    <s v="Central IRL A"/>
    <n v="-1"/>
    <m/>
    <m/>
    <n v="608"/>
    <x v="1"/>
    <s v="Basin 9 Oak Street Pedway"/>
    <x v="0"/>
    <m/>
    <n v="59.996974415707399"/>
    <n v="0.16188689959999999"/>
  </r>
  <r>
    <n v="230000"/>
    <n v="870000"/>
    <n v="870000"/>
    <x v="0"/>
    <x v="0"/>
    <s v="IR12-21"/>
    <s v="62-304.520 (7), F.A.C."/>
    <n v="0.56000000000000005"/>
    <n v="0.48"/>
    <s v="Town Melbourne Beach"/>
    <n v="9.0597524828640003E-2"/>
    <n v="3674.4298322680302"/>
    <n v="9.1560573706664599"/>
    <n v="1.34650128908871"/>
    <n v="0.82951613497145005"/>
    <n v="0.12198968397001"/>
    <n v="332.89424796001703"/>
    <n v="1210"/>
    <s v="Fixed Single Family Units"/>
    <n v="1210"/>
    <s v="Town Melbourne Beach                   Brevard County"/>
    <s v="Town Melbourne Beach"/>
    <m/>
    <m/>
    <m/>
    <n v="0"/>
    <n v="1"/>
    <n v="0.82951613497145005"/>
    <n v="0.12198968397001"/>
    <n v="332.89424796001703"/>
    <m/>
    <n v="-1"/>
    <n v="-1"/>
    <n v="-1"/>
    <n v="-1"/>
    <n v="0"/>
    <m/>
    <m/>
    <s v="Central IRL A"/>
    <n v="-1"/>
    <m/>
    <m/>
    <n v="608"/>
    <x v="1"/>
    <s v="Basin 9 Oak Street Pedway"/>
    <x v="0"/>
    <m/>
    <n v="81.769545292832106"/>
    <n v="0.26998722460000002"/>
  </r>
  <r>
    <n v="230000"/>
    <n v="870000"/>
    <n v="870000"/>
    <x v="0"/>
    <x v="0"/>
    <s v="IR12-21"/>
    <s v="62-304.520 (7), F.A.C."/>
    <n v="0.56000000000000005"/>
    <n v="0.48"/>
    <s v="Town Melbourne Beach"/>
    <n v="1.7447579636009999E-2"/>
    <n v="3674.4298322680302"/>
    <n v="9.1560573706664599"/>
    <n v="1.34650128908871"/>
    <n v="0.15975104012659"/>
    <n v="2.3493188471360001E-2"/>
    <n v="64.109907115434794"/>
    <n v="1210"/>
    <s v="Fixed Single Family Units"/>
    <n v="1210"/>
    <s v="Town Melbourne Beach                   Brevard County"/>
    <s v="Town Melbourne Beach"/>
    <m/>
    <m/>
    <m/>
    <n v="0"/>
    <n v="1"/>
    <n v="0.15975104012659"/>
    <n v="2.3493188471360001E-2"/>
    <n v="64.109907115436599"/>
    <m/>
    <n v="-1"/>
    <n v="-1"/>
    <n v="-1"/>
    <n v="-1"/>
    <n v="0"/>
    <m/>
    <m/>
    <s v="Central IRL A"/>
    <n v="-1"/>
    <m/>
    <m/>
    <n v="608"/>
    <x v="1"/>
    <s v="Basin 9 Oak Street Pedway"/>
    <x v="0"/>
    <m/>
    <n v="37.691509039836802"/>
    <n v="5.1995058500000003E-2"/>
  </r>
  <r>
    <n v="230000"/>
    <n v="870000"/>
    <n v="870000"/>
    <x v="0"/>
    <x v="0"/>
    <s v="IR12-21"/>
    <s v="62-304.520 (7), F.A.C."/>
    <n v="0.56000000000000005"/>
    <n v="0.48"/>
    <s v="Town Melbourne Beach"/>
    <n v="0.1887568215771"/>
    <n v="3687.95144534783"/>
    <n v="9.1876587278747905"/>
    <n v="1.3510775106131001"/>
    <n v="1.7342332592088201"/>
    <n v="0.25502509660764"/>
    <n v="696.12599295455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342332592088201"/>
    <n v="0.25502509660764"/>
    <n v="696.125992954558"/>
    <m/>
    <n v="-1"/>
    <n v="-1"/>
    <n v="-1"/>
    <n v="-1"/>
    <n v="0"/>
    <m/>
    <m/>
    <s v="Central IRL A"/>
    <n v="-1"/>
    <m/>
    <m/>
    <n v="608"/>
    <x v="1"/>
    <s v="Basin 9 Oak Street Pedway"/>
    <x v="0"/>
    <m/>
    <n v="130.58437469756899"/>
    <n v="0.56457906970000005"/>
  </r>
  <r>
    <n v="230000"/>
    <n v="870000"/>
    <n v="870000"/>
    <x v="0"/>
    <x v="0"/>
    <s v="IR12-21"/>
    <s v="62-304.520 (7), F.A.C."/>
    <n v="0.56000000000000005"/>
    <n v="0.48"/>
    <s v="Town Melbourne Beach"/>
    <n v="2.7237917935430001E-2"/>
    <n v="3687.95144534783"/>
    <n v="9.1876587278747905"/>
    <n v="1.3510775106131001"/>
    <n v="0.25025269444865"/>
    <n v="3.6800538358490002E-2"/>
    <n v="100.45211881826"/>
    <n v="1210"/>
    <s v="Fixed Single Family Units"/>
    <n v="1210"/>
    <s v="Town Melbourne Beach                   Brevard County"/>
    <s v="Town Melbourne Beach"/>
    <m/>
    <m/>
    <m/>
    <n v="0"/>
    <n v="1"/>
    <n v="0.25025269444865"/>
    <n v="3.6800538358490002E-2"/>
    <n v="178.69206637246299"/>
    <m/>
    <n v="-1"/>
    <n v="-1"/>
    <n v="-1"/>
    <n v="-1"/>
    <n v="0"/>
    <m/>
    <m/>
    <s v="Central IRL A"/>
    <n v="-1"/>
    <m/>
    <m/>
    <n v="608"/>
    <x v="1"/>
    <s v="Basin 9 Oak Street Pedway"/>
    <x v="0"/>
    <m/>
    <n v="44.416173675637602"/>
    <n v="0.144924628"/>
  </r>
  <r>
    <n v="230000"/>
    <n v="870000"/>
    <n v="870000"/>
    <x v="0"/>
    <x v="0"/>
    <s v="IR12-21"/>
    <s v="62-304.520 (7), F.A.C."/>
    <n v="0.56000000000000005"/>
    <n v="0.48"/>
    <s v="Town Melbourne Beach"/>
    <n v="8.7658188702550002E-2"/>
    <n v="3687.95144534783"/>
    <n v="9.1876587278747905"/>
    <n v="1.3510775106131001"/>
    <n v="0.80537352250267003"/>
    <n v="0.11843300737709"/>
    <n v="323.27914372214201"/>
    <n v="1210"/>
    <s v="Fixed Single Family Units"/>
    <n v="1210"/>
    <s v="Town Melbourne Beach                   Brevard County"/>
    <s v="Town Melbourne Beach"/>
    <m/>
    <m/>
    <m/>
    <n v="0"/>
    <n v="1"/>
    <n v="0.80537352250267003"/>
    <n v="0.11843300737709"/>
    <n v="557.60259619868498"/>
    <m/>
    <n v="-1"/>
    <n v="-1"/>
    <n v="-1"/>
    <n v="-1"/>
    <n v="0"/>
    <m/>
    <m/>
    <s v="Central IRL A"/>
    <n v="-1"/>
    <m/>
    <m/>
    <n v="608"/>
    <x v="1"/>
    <s v="Basin 9 Oak Street Pedway"/>
    <x v="0"/>
    <m/>
    <n v="76.939195868611307"/>
    <n v="0.45223243810000002"/>
  </r>
  <r>
    <n v="230000"/>
    <n v="870000"/>
    <n v="870000"/>
    <x v="0"/>
    <x v="0"/>
    <s v="IR12-21"/>
    <s v="62-304.520 (7), F.A.C."/>
    <n v="0.56000000000000005"/>
    <n v="0.48"/>
    <s v="Town Melbourne Beach"/>
    <n v="7.5914976514070004E-2"/>
    <n v="3687.95144534783"/>
    <n v="9.1876587278747905"/>
    <n v="1.3510775106131001"/>
    <n v="0.69748089654596002"/>
    <n v="0.10256701748689"/>
    <n v="279.97074735863299"/>
    <n v="1210"/>
    <s v="Fixed Single Family Units"/>
    <n v="1210"/>
    <s v="Town Melbourne Beach                   Brevard County"/>
    <s v="Town Melbourne Beach"/>
    <m/>
    <m/>
    <m/>
    <n v="0"/>
    <n v="1"/>
    <n v="0.69748089654596002"/>
    <n v="0.10256701748689"/>
    <n v="462.889568554883"/>
    <m/>
    <n v="-1"/>
    <n v="-1"/>
    <n v="-1"/>
    <n v="-1"/>
    <n v="0"/>
    <m/>
    <m/>
    <s v="Central IRL A"/>
    <n v="-1"/>
    <m/>
    <m/>
    <n v="608"/>
    <x v="1"/>
    <s v="Basin 9 Oak Street Pedway"/>
    <x v="0"/>
    <m/>
    <n v="70.425842627528894"/>
    <n v="0.37541733049999998"/>
  </r>
  <r>
    <n v="230000"/>
    <n v="870000"/>
    <n v="870000"/>
    <x v="0"/>
    <x v="0"/>
    <s v="IR12-21"/>
    <s v="62-304.520 (7), F.A.C."/>
    <n v="0.56000000000000005"/>
    <n v="0.48"/>
    <s v="Town Melbourne Beach"/>
    <n v="3.4880790137119998E-2"/>
    <n v="3687.95144534783"/>
    <n v="9.1876587278747905"/>
    <n v="1.3510775106131001"/>
    <n v="0.32047279593855998"/>
    <n v="4.7126651106690003E-2"/>
    <n v="128.638660401099"/>
    <n v="1210"/>
    <s v="Fixed Single Family Units"/>
    <n v="1210"/>
    <s v="Town Melbourne Beach                   Brevard County"/>
    <s v="Town Melbourne Beach"/>
    <m/>
    <m/>
    <m/>
    <n v="0"/>
    <n v="1"/>
    <n v="0.32047279593855998"/>
    <n v="4.7126651106690003E-2"/>
    <n v="128.63866040109701"/>
    <m/>
    <n v="-1"/>
    <n v="-1"/>
    <n v="-1"/>
    <n v="-1"/>
    <n v="0"/>
    <m/>
    <m/>
    <s v="Central IRL A"/>
    <n v="-1"/>
    <m/>
    <m/>
    <n v="608"/>
    <x v="1"/>
    <s v="Basin 9 Oak Street Pedway"/>
    <x v="0"/>
    <m/>
    <n v="51.266033320838197"/>
    <n v="0.1043298138"/>
  </r>
  <r>
    <n v="230000"/>
    <n v="870000"/>
    <n v="870000"/>
    <x v="0"/>
    <x v="0"/>
    <s v="IR12-21"/>
    <s v="62-304.520 (7), F.A.C."/>
    <n v="0.56000000000000005"/>
    <n v="0.48"/>
    <s v="Town Melbourne Beach"/>
    <n v="4.5294502786499997E-2"/>
    <n v="3687.95144534783"/>
    <n v="9.1876587278747905"/>
    <n v="1.3510775106131001"/>
    <n v="0.41615043385112999"/>
    <n v="6.1196384069240002E-2"/>
    <n v="167.043927017784"/>
    <n v="1210"/>
    <s v="Fixed Single Family Units"/>
    <n v="1210"/>
    <s v="Town Melbourne Beach                   Brevard County"/>
    <s v="Town Melbourne Beach"/>
    <m/>
    <m/>
    <m/>
    <n v="0"/>
    <n v="1"/>
    <n v="0.41615043385112999"/>
    <n v="6.1196384069240002E-2"/>
    <n v="167.043927017784"/>
    <m/>
    <n v="-1"/>
    <n v="-1"/>
    <n v="-1"/>
    <n v="-1"/>
    <n v="0"/>
    <m/>
    <m/>
    <s v="Central IRL A"/>
    <n v="-1"/>
    <m/>
    <m/>
    <n v="608"/>
    <x v="1"/>
    <s v="Basin 9 Oak Street Pedway"/>
    <x v="0"/>
    <m/>
    <n v="60.173598774217801"/>
    <n v="0.1354776375"/>
  </r>
  <r>
    <n v="230000"/>
    <n v="870000"/>
    <n v="870000"/>
    <x v="0"/>
    <x v="0"/>
    <s v="IR12-21"/>
    <s v="62-304.520 (7), F.A.C."/>
    <n v="0.56000000000000005"/>
    <n v="0.48"/>
    <s v="Town Melbourne Beach"/>
    <n v="2.3668644086549999E-2"/>
    <n v="3687.95144534783"/>
    <n v="9.1876587278747905"/>
    <n v="1.3510775106131001"/>
    <n v="0.21745942441878999"/>
    <n v="3.1978172732050003E-2"/>
    <n v="87.288810168433898"/>
    <n v="1210"/>
    <s v="Fixed Single Family Units"/>
    <n v="1210"/>
    <s v="Town Melbourne Beach                   Brevard County"/>
    <s v="Town Melbourne Beach"/>
    <m/>
    <m/>
    <m/>
    <n v="0"/>
    <n v="1"/>
    <n v="0.21745942441878999"/>
    <n v="3.1978172732050003E-2"/>
    <n v="87.288810168431993"/>
    <m/>
    <n v="-1"/>
    <n v="-1"/>
    <n v="-1"/>
    <n v="-1"/>
    <n v="0"/>
    <m/>
    <m/>
    <s v="Central IRL A"/>
    <n v="-1"/>
    <m/>
    <m/>
    <n v="608"/>
    <x v="1"/>
    <s v="Basin 9 Oak Street Pedway"/>
    <x v="0"/>
    <m/>
    <n v="39.335759733569397"/>
    <n v="7.07938444E-2"/>
  </r>
  <r>
    <n v="230000"/>
    <n v="870000"/>
    <n v="870000"/>
    <x v="0"/>
    <x v="0"/>
    <s v="IR12-21"/>
    <s v="62-304.520 (7), F.A.C."/>
    <n v="0.56000000000000005"/>
    <n v="0.48"/>
    <s v="Town Melbourne Beach"/>
    <n v="0.18240397743711001"/>
    <n v="3692.1473047975001"/>
    <n v="9.1974220030874392"/>
    <n v="1.3524897859709899"/>
    <n v="1.6776463555308001"/>
    <n v="0.24669951640418"/>
    <n v="673.462353678796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776463555308001"/>
    <n v="0.24669951640418"/>
    <n v="673.46235367879603"/>
    <m/>
    <n v="-1"/>
    <n v="-1"/>
    <n v="-1"/>
    <n v="-1"/>
    <n v="0"/>
    <m/>
    <m/>
    <s v="Central IRL A"/>
    <n v="-1"/>
    <m/>
    <m/>
    <n v="608"/>
    <x v="1"/>
    <s v="Basin 9 Oak Street Pedway"/>
    <x v="0"/>
    <m/>
    <n v="129.44322825965901"/>
    <n v="0.54619817820000005"/>
  </r>
  <r>
    <n v="230000"/>
    <n v="870000"/>
    <n v="870000"/>
    <x v="0"/>
    <x v="0"/>
    <s v="IR12-21"/>
    <s v="62-304.520 (7), F.A.C."/>
    <n v="0.56000000000000005"/>
    <n v="0.48"/>
    <s v="Town Melbourne Beach"/>
    <n v="3.2746260046309997E-2"/>
    <n v="3692.1473047975001"/>
    <n v="9.1974220030874392"/>
    <n v="1.3524897859709899"/>
    <n v="0.30118117266882"/>
    <n v="4.4288982241390003E-2"/>
    <n v="120.904015772211"/>
    <n v="1210"/>
    <s v="Fixed Single Family Units"/>
    <n v="1210"/>
    <s v="Town Melbourne Beach                   Brevard County"/>
    <s v="Town Melbourne Beach"/>
    <m/>
    <m/>
    <m/>
    <n v="0"/>
    <n v="1"/>
    <n v="0.30118117266882"/>
    <n v="4.4288982241390003E-2"/>
    <n v="120.90401577221"/>
    <m/>
    <n v="-1"/>
    <n v="-1"/>
    <n v="-1"/>
    <n v="-1"/>
    <n v="0"/>
    <m/>
    <m/>
    <s v="Central IRL A"/>
    <n v="-1"/>
    <m/>
    <m/>
    <n v="608"/>
    <x v="1"/>
    <s v="Basin 9 Oak Street Pedway"/>
    <x v="0"/>
    <m/>
    <n v="47.020456235562598"/>
    <n v="9.8056784899999999E-2"/>
  </r>
  <r>
    <n v="230000"/>
    <n v="870000"/>
    <n v="870000"/>
    <x v="0"/>
    <x v="0"/>
    <s v="IR12-21"/>
    <s v="62-304.520 (7), F.A.C."/>
    <n v="0.56000000000000005"/>
    <n v="0.48"/>
    <s v="Town Melbourne Beach"/>
    <n v="0.12660833921049"/>
    <n v="3692.1473047975001"/>
    <n v="9.1974220030874392"/>
    <n v="1.3524897859709899"/>
    <n v="1.1644703248289601"/>
    <n v="0.17123648560094001"/>
    <n v="467.45663838091701"/>
    <n v="1210"/>
    <s v="Fixed Single Family Units"/>
    <n v="1210"/>
    <s v="Town Melbourne Beach                   Brevard County"/>
    <s v="Town Melbourne Beach"/>
    <m/>
    <m/>
    <m/>
    <n v="0"/>
    <n v="1"/>
    <n v="1.1644703248289601"/>
    <n v="0.17123648560094001"/>
    <n v="467.45663838091701"/>
    <m/>
    <n v="-1"/>
    <n v="-1"/>
    <n v="-1"/>
    <n v="-1"/>
    <n v="0"/>
    <m/>
    <m/>
    <s v="Central IRL A"/>
    <n v="-1"/>
    <m/>
    <m/>
    <n v="608"/>
    <x v="1"/>
    <s v="Basin 9 Oak Street Pedway"/>
    <x v="0"/>
    <m/>
    <n v="102.186284037013"/>
    <n v="0.37912136120000001"/>
  </r>
  <r>
    <n v="230000"/>
    <n v="870000"/>
    <n v="870000"/>
    <x v="0"/>
    <x v="0"/>
    <s v="IR12-21"/>
    <s v="62-304.520 (7), F.A.C."/>
    <n v="0.56000000000000005"/>
    <n v="0.48"/>
    <s v="Town Melbourne Beach"/>
    <n v="1.0735829753959999E-2"/>
    <n v="3692.1473047975001"/>
    <n v="9.1974220030874392"/>
    <n v="1.3524897859709899"/>
    <n v="9.8741956800470002E-2"/>
    <n v="1.452010008615E-2"/>
    <n v="39.638264890848198"/>
    <n v="1210"/>
    <s v="Fixed Single Family Units"/>
    <n v="1210"/>
    <s v="Town Melbourne Beach                   Brevard County"/>
    <s v="Town Melbourne Beach"/>
    <m/>
    <m/>
    <m/>
    <n v="0"/>
    <n v="1"/>
    <n v="9.8741956800470002E-2"/>
    <n v="1.452010008615E-2"/>
    <n v="39.638264890848603"/>
    <m/>
    <n v="-1"/>
    <n v="-1"/>
    <n v="-1"/>
    <n v="-1"/>
    <n v="0"/>
    <m/>
    <m/>
    <s v="Central IRL A"/>
    <n v="-1"/>
    <m/>
    <m/>
    <n v="608"/>
    <x v="1"/>
    <s v="Basin 9 Oak Street Pedway"/>
    <x v="0"/>
    <m/>
    <n v="33.287188508454797"/>
    <n v="3.2147822299999997E-2"/>
  </r>
  <r>
    <n v="230000"/>
    <n v="870000"/>
    <n v="870000"/>
    <x v="0"/>
    <x v="0"/>
    <s v="IR12-21"/>
    <s v="62-304.520 (7), F.A.C."/>
    <n v="0.56000000000000005"/>
    <n v="0.48"/>
    <s v="Town Melbourne Beach"/>
    <n v="5.404284100218E-2"/>
    <n v="3692.1473047975001"/>
    <n v="9.1974220030874392"/>
    <n v="1.3524897859709899"/>
    <n v="0.49705481494286002"/>
    <n v="7.3092390460310006E-2"/>
    <n v="199.53412974982101"/>
    <n v="1210"/>
    <s v="Fixed Single Family Units"/>
    <n v="1210"/>
    <s v="Town Melbourne Beach                   Brevard County"/>
    <s v="Town Melbourne Beach"/>
    <m/>
    <m/>
    <m/>
    <n v="0"/>
    <n v="1"/>
    <n v="0.49705481494286002"/>
    <n v="7.3092390460310006E-2"/>
    <n v="199.53412974982101"/>
    <m/>
    <n v="-1"/>
    <n v="-1"/>
    <n v="-1"/>
    <n v="-1"/>
    <n v="0"/>
    <m/>
    <m/>
    <s v="Central IRL A"/>
    <n v="-1"/>
    <m/>
    <m/>
    <n v="608"/>
    <x v="1"/>
    <s v="Basin 9 Oak Street Pedway"/>
    <x v="0"/>
    <m/>
    <n v="63.158867457074003"/>
    <n v="0.16182816689999999"/>
  </r>
  <r>
    <n v="230000"/>
    <n v="870000"/>
    <n v="870000"/>
    <x v="0"/>
    <x v="0"/>
    <s v="IR12-21"/>
    <s v="62-304.520 (7), F.A.C."/>
    <n v="0.56000000000000005"/>
    <n v="0.48"/>
    <s v="Town Melbourne Beach"/>
    <n v="9.6272604645890006E-2"/>
    <n v="3692.1473047975001"/>
    <n v="9.1974220030874392"/>
    <n v="1.3524897859709899"/>
    <n v="0.88545977226464001"/>
    <n v="0.13020771445238999"/>
    <n v="355.452637769158"/>
    <n v="1210"/>
    <s v="Fixed Single Family Units"/>
    <n v="1210"/>
    <s v="Town Melbourne Beach                   Brevard County"/>
    <s v="Town Melbourne Beach"/>
    <m/>
    <m/>
    <m/>
    <n v="0"/>
    <n v="1"/>
    <n v="0.88545977226464001"/>
    <n v="0.13020771445238999"/>
    <n v="355.45263776915903"/>
    <m/>
    <n v="-1"/>
    <n v="-1"/>
    <n v="-1"/>
    <n v="-1"/>
    <n v="0"/>
    <m/>
    <m/>
    <s v="Central IRL A"/>
    <n v="-1"/>
    <m/>
    <m/>
    <n v="608"/>
    <x v="1"/>
    <s v="Basin 9 Oak Street Pedway"/>
    <x v="0"/>
    <m/>
    <n v="79.226113584756504"/>
    <n v="0.2882827557"/>
  </r>
  <r>
    <n v="230000"/>
    <n v="870000"/>
    <n v="870000"/>
    <x v="0"/>
    <x v="0"/>
    <s v="IR12-21"/>
    <s v="62-304.520 (7), F.A.C."/>
    <n v="0.56000000000000005"/>
    <n v="0.48"/>
    <s v="Town Melbourne Beach"/>
    <n v="9.9279352447560004E-2"/>
    <n v="3692.1473047975001"/>
    <n v="9.1974220030874392"/>
    <n v="1.3524897859709899"/>
    <n v="0.91311410065353005"/>
    <n v="0.13427431014315"/>
    <n v="366.55399356132898"/>
    <n v="1210"/>
    <s v="Fixed Single Family Units"/>
    <n v="1210"/>
    <s v="Town Melbourne Beach                   Brevard County"/>
    <s v="Town Melbourne Beach"/>
    <m/>
    <m/>
    <m/>
    <n v="0"/>
    <n v="1"/>
    <n v="0.91311410065353005"/>
    <n v="0.13427431014315"/>
    <n v="366.55399356133"/>
    <m/>
    <n v="-1"/>
    <n v="-1"/>
    <n v="-1"/>
    <n v="-1"/>
    <n v="0"/>
    <m/>
    <m/>
    <s v="Central IRL A"/>
    <n v="-1"/>
    <m/>
    <m/>
    <n v="608"/>
    <x v="1"/>
    <s v="Basin 9 Oak Street Pedway"/>
    <x v="0"/>
    <m/>
    <n v="80.398783639011199"/>
    <n v="0.29728628839999999"/>
  </r>
  <r>
    <n v="230000"/>
    <n v="870000"/>
    <n v="870000"/>
    <x v="0"/>
    <x v="0"/>
    <s v="IR12-21"/>
    <s v="62-304.520 (7), F.A.C."/>
    <n v="0.56000000000000005"/>
    <n v="0.48"/>
    <s v="Town Melbourne Beach"/>
    <n v="1.567424919342E-2"/>
    <n v="3692.1473047975001"/>
    <n v="9.1974220030874392"/>
    <n v="1.3524897859709899"/>
    <n v="0.14416268441343"/>
    <n v="2.119926193686E-2"/>
    <n v="57.8716369142101"/>
    <n v="1210"/>
    <s v="Fixed Single Family Units"/>
    <n v="1210"/>
    <s v="Town Melbourne Beach                   Brevard County"/>
    <s v="Town Melbourne Beach"/>
    <m/>
    <m/>
    <m/>
    <n v="0"/>
    <n v="1"/>
    <n v="0.14416268441343"/>
    <n v="2.119926193686E-2"/>
    <n v="57.871636914209702"/>
    <m/>
    <n v="-1"/>
    <n v="-1"/>
    <n v="-1"/>
    <n v="-1"/>
    <n v="0"/>
    <m/>
    <m/>
    <s v="Central IRL A"/>
    <n v="-1"/>
    <m/>
    <m/>
    <n v="608"/>
    <x v="1"/>
    <s v="Basin 9 Oak Street Pedway"/>
    <x v="0"/>
    <m/>
    <n v="49.1687185477344"/>
    <n v="4.69356342E-2"/>
  </r>
  <r>
    <n v="230000"/>
    <n v="870000"/>
    <n v="870000"/>
    <x v="0"/>
    <x v="0"/>
    <s v="IR12-21"/>
    <s v="62-304.520 (7), F.A.C."/>
    <n v="0.56000000000000005"/>
    <n v="0.48"/>
    <s v="Town Melbourne Beach"/>
    <n v="0.24102846761131999"/>
    <n v="3695.9802377921101"/>
    <n v="9.2064256103295108"/>
    <n v="1.3537952613461599"/>
    <n v="2.21901065703541"/>
    <n v="0.32630319730174001"/>
    <n v="890.83645303678895"/>
    <n v="1210"/>
    <s v="Fixed Single Family Units"/>
    <n v="1210"/>
    <s v="Town Melbourne Beach                   Brevard County"/>
    <s v="Town Melbourne Beach"/>
    <m/>
    <m/>
    <m/>
    <n v="0"/>
    <n v="1"/>
    <n v="2.21901065703541"/>
    <n v="0.32630319730174001"/>
    <n v="890.83645303678895"/>
    <m/>
    <n v="-1"/>
    <n v="-1"/>
    <n v="-1"/>
    <n v="-1"/>
    <n v="0"/>
    <m/>
    <m/>
    <s v="Central IRL A"/>
    <n v="-1"/>
    <m/>
    <m/>
    <n v="608"/>
    <x v="1"/>
    <s v="Basin 9 Oak Street Pedway"/>
    <x v="0"/>
    <m/>
    <n v="130.447525011556"/>
    <n v="0.72249509570000003"/>
  </r>
  <r>
    <n v="230000"/>
    <n v="870000"/>
    <n v="870000"/>
    <x v="0"/>
    <x v="0"/>
    <s v="IR12-21"/>
    <s v="62-304.520 (7), F.A.C."/>
    <n v="0.56000000000000005"/>
    <n v="0.48"/>
    <s v="Town Melbourne Beach"/>
    <n v="0.27466582697966002"/>
    <n v="3695.9802377921101"/>
    <n v="9.2064256103295108"/>
    <n v="1.3537952613461599"/>
    <n v="2.5286905037879501"/>
    <n v="0.37184129501878999"/>
    <n v="1015.1594685136801"/>
    <n v="1210"/>
    <s v="Fixed Single Family Units"/>
    <n v="1210"/>
    <s v="Town Melbourne Beach                   Brevard County"/>
    <s v="Town Melbourne Beach"/>
    <m/>
    <m/>
    <m/>
    <n v="0"/>
    <n v="1"/>
    <n v="2.5286905037879501"/>
    <n v="0.37184129501878999"/>
    <n v="1015.1594685136801"/>
    <m/>
    <n v="-1"/>
    <n v="-1"/>
    <n v="-1"/>
    <n v="-1"/>
    <n v="0"/>
    <m/>
    <m/>
    <s v="Central IRL A"/>
    <n v="-1"/>
    <m/>
    <m/>
    <n v="608"/>
    <x v="1"/>
    <s v="Basin 9 Oak Street Pedway"/>
    <x v="0"/>
    <m/>
    <n v="136.58471687065801"/>
    <n v="0.82332479199999997"/>
  </r>
  <r>
    <n v="230000"/>
    <n v="870000"/>
    <n v="870000"/>
    <x v="0"/>
    <x v="0"/>
    <s v="IR12-21"/>
    <s v="62-304.520 (7), F.A.C."/>
    <n v="0.56000000000000005"/>
    <n v="0.48"/>
    <s v="Town Melbourne Beach"/>
    <n v="4.6922034358630002E-2"/>
    <n v="3695.9802377921101"/>
    <n v="9.2064256103295108"/>
    <n v="1.3537952613461599"/>
    <n v="0.43198421880810001"/>
    <n v="6.3522827767440004E-2"/>
    <n v="173.42291170652101"/>
    <n v="1210"/>
    <s v="Fixed Single Family Units"/>
    <n v="1210"/>
    <s v="Town Melbourne Beach                   Brevard County"/>
    <s v="Town Melbourne Beach"/>
    <m/>
    <m/>
    <m/>
    <n v="0"/>
    <n v="1"/>
    <n v="0.43198421880810001"/>
    <n v="6.3522827767440004E-2"/>
    <n v="173.42291170652101"/>
    <m/>
    <n v="-1"/>
    <n v="-1"/>
    <n v="-1"/>
    <n v="-1"/>
    <n v="0"/>
    <m/>
    <m/>
    <s v="Central IRL A"/>
    <n v="-1"/>
    <m/>
    <m/>
    <n v="608"/>
    <x v="1"/>
    <s v="Basin 9 Oak Street Pedway"/>
    <x v="0"/>
    <m/>
    <n v="63.437251534161298"/>
    <n v="0.1406511855"/>
  </r>
  <r>
    <n v="230000"/>
    <n v="870000"/>
    <n v="870000"/>
    <x v="0"/>
    <x v="0"/>
    <s v="IR12-21"/>
    <s v="62-304.520 (7), F.A.C."/>
    <n v="0.56000000000000005"/>
    <n v="0.48"/>
    <s v="Town Melbourne Beach"/>
    <n v="5.5147124649240001E-2"/>
    <n v="3695.9802377921101"/>
    <n v="9.2064256103295108"/>
    <n v="1.3537952613461599"/>
    <n v="0.50770790070678995"/>
    <n v="7.4657916027000004E-2"/>
    <n v="203.82268287464899"/>
    <n v="1210"/>
    <s v="Fixed Single Family Units"/>
    <n v="1210"/>
    <s v="Town Melbourne Beach                   Brevard County"/>
    <s v="Town Melbourne Beach"/>
    <m/>
    <m/>
    <m/>
    <n v="0"/>
    <n v="1"/>
    <n v="0.50770790070678995"/>
    <n v="7.4657916027000004E-2"/>
    <n v="203.822682874648"/>
    <m/>
    <n v="-1"/>
    <n v="-1"/>
    <n v="-1"/>
    <n v="-1"/>
    <n v="0"/>
    <m/>
    <m/>
    <s v="Central IRL A"/>
    <n v="-1"/>
    <m/>
    <m/>
    <n v="608"/>
    <x v="1"/>
    <s v="Basin 9 Oak Street Pedway"/>
    <x v="0"/>
    <m/>
    <n v="69.567183998289707"/>
    <n v="0.16530631209999999"/>
  </r>
  <r>
    <n v="230000"/>
    <n v="870000"/>
    <n v="870000"/>
    <x v="0"/>
    <x v="0"/>
    <s v="IR12-21"/>
    <s v="62-304.520 (7), F.A.C."/>
    <n v="0.56000000000000005"/>
    <n v="0.48"/>
    <s v="Town Melbourne Beach"/>
    <n v="5.4229406141550002E-2"/>
    <n v="3686.79256101173"/>
    <n v="9.6147172929746603"/>
    <n v="1.5634740724534499"/>
    <n v="0.52140040901689999"/>
    <n v="8.4786270466860006E-2"/>
    <n v="199.93257115074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2140040901689999"/>
    <n v="8.4786270466860006E-2"/>
    <n v="664.08747510107196"/>
    <m/>
    <n v="-1"/>
    <n v="-1"/>
    <n v="-1"/>
    <n v="-1"/>
    <n v="0"/>
    <m/>
    <m/>
    <s v="Central IRL A"/>
    <n v="-1"/>
    <m/>
    <m/>
    <n v="608"/>
    <x v="1"/>
    <s v="Basin 9 Oak Street Pedway"/>
    <x v="0"/>
    <m/>
    <n v="63.332597736399499"/>
    <n v="0.53859487029999997"/>
  </r>
  <r>
    <n v="230000"/>
    <n v="870000"/>
    <n v="870000"/>
    <x v="0"/>
    <x v="0"/>
    <s v="IR12-21"/>
    <s v="62-304.520 (7), F.A.C."/>
    <n v="0.56000000000000005"/>
    <n v="0.48"/>
    <s v="Town Melbourne Beach"/>
    <n v="1.8344646696629999E-2"/>
    <n v="3686.79256101173"/>
    <n v="9.6147172929746603"/>
    <n v="1.5634740724534499"/>
    <n v="0.17637859182768001"/>
    <n v="2.8681379478509999E-2"/>
    <n v="67.632906975557106"/>
    <n v="1210"/>
    <s v="Fixed Single Family Units"/>
    <n v="1210"/>
    <s v="Town Melbourne Beach                   Brevard County"/>
    <s v="Town Melbourne Beach"/>
    <m/>
    <m/>
    <m/>
    <n v="0"/>
    <n v="1"/>
    <n v="0.17637859182768001"/>
    <n v="2.8681379478509999E-2"/>
    <n v="75.686273391388795"/>
    <m/>
    <n v="-1"/>
    <n v="-1"/>
    <n v="-1"/>
    <n v="-1"/>
    <n v="0"/>
    <m/>
    <m/>
    <s v="Central IRL A"/>
    <n v="-1"/>
    <m/>
    <m/>
    <n v="608"/>
    <x v="1"/>
    <s v="Basin 9 Oak Street Pedway"/>
    <x v="0"/>
    <m/>
    <n v="51.353403948163901"/>
    <n v="6.1383838900000001E-2"/>
  </r>
  <r>
    <n v="230000"/>
    <n v="870000"/>
    <n v="870000"/>
    <x v="0"/>
    <x v="0"/>
    <s v="IR12-21"/>
    <s v="62-304.520 (7), F.A.C."/>
    <n v="0.56000000000000005"/>
    <n v="0.48"/>
    <s v="Town Melbourne Beach"/>
    <n v="0.17198805362679001"/>
    <n v="3686.79256101173"/>
    <n v="9.6147172929746603"/>
    <n v="1.5634740724534499"/>
    <n v="1.65361651339056"/>
    <n v="0.26889886261722001"/>
    <n v="634.084276694139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1.65361651339056"/>
    <n v="0.26889886261722001"/>
    <n v="702.59392173709102"/>
    <m/>
    <n v="-1"/>
    <n v="-1"/>
    <n v="-1"/>
    <n v="-1"/>
    <n v="0"/>
    <m/>
    <m/>
    <s v="Central IRL A"/>
    <n v="-1"/>
    <m/>
    <m/>
    <n v="608"/>
    <x v="1"/>
    <s v="Basin 9 Oak Street Pedway"/>
    <x v="0"/>
    <m/>
    <n v="107.349357518261"/>
    <n v="0.56982475399999999"/>
  </r>
  <r>
    <n v="230000"/>
    <n v="870000"/>
    <n v="870000"/>
    <x v="0"/>
    <x v="0"/>
    <s v="IR12-21"/>
    <s v="62-304.520 (7), F.A.C."/>
    <n v="0.56000000000000005"/>
    <n v="0.48"/>
    <s v="Town Melbourne Beach"/>
    <n v="0.15902110623945001"/>
    <n v="3674.4298322680302"/>
    <n v="9.1560573706664599"/>
    <n v="1.34650128908871"/>
    <n v="1.45600637187527"/>
    <n v="0.21412212454373"/>
    <n v="584.31189672651101"/>
    <n v="1210"/>
    <s v="Fixed Single Family Units"/>
    <n v="1210"/>
    <s v="Town Melbourne Beach                   Brevard County"/>
    <s v="Town Melbourne Beach"/>
    <m/>
    <m/>
    <m/>
    <n v="0"/>
    <n v="1"/>
    <n v="1.45600637187527"/>
    <n v="0.21412212454373"/>
    <n v="768.16327305594496"/>
    <m/>
    <n v="-1"/>
    <n v="-1"/>
    <n v="-1"/>
    <n v="-1"/>
    <n v="0"/>
    <m/>
    <m/>
    <s v="Central IRL A"/>
    <n v="-1"/>
    <m/>
    <m/>
    <n v="608"/>
    <x v="1"/>
    <s v="Basin 9 Oak Street Pedway"/>
    <x v="0"/>
    <m/>
    <n v="102.412441038105"/>
    <n v="0.62300346559999997"/>
  </r>
  <r>
    <n v="230000"/>
    <n v="870000"/>
    <n v="870000"/>
    <x v="0"/>
    <x v="0"/>
    <s v="IR12-21"/>
    <s v="62-304.520 (7), F.A.C."/>
    <n v="0.56000000000000005"/>
    <n v="0.48"/>
    <s v="Town Melbourne Beach"/>
    <n v="0.20004799531579001"/>
    <n v="3674.4298322680302"/>
    <n v="9.1560573706664599"/>
    <n v="1.34650128908871"/>
    <n v="1.83165092199823"/>
    <n v="0.26936488357233002"/>
    <n v="735.06232187377304"/>
    <n v="1210"/>
    <s v="Fixed Single Family Units"/>
    <n v="1210"/>
    <s v="Town Melbourne Beach                   Brevard County"/>
    <s v="Town Melbourne Beach"/>
    <m/>
    <m/>
    <m/>
    <n v="0"/>
    <n v="1"/>
    <n v="1.83165092199823"/>
    <n v="0.26936488357233002"/>
    <n v="939.90648065862899"/>
    <m/>
    <n v="-1"/>
    <n v="-1"/>
    <n v="-1"/>
    <n v="-1"/>
    <n v="0"/>
    <m/>
    <m/>
    <s v="Central IRL A"/>
    <n v="-1"/>
    <m/>
    <m/>
    <n v="608"/>
    <x v="1"/>
    <s v="Basin 9 Oak Street Pedway"/>
    <x v="0"/>
    <m/>
    <n v="113.900537221737"/>
    <n v="0.76229236060000005"/>
  </r>
  <r>
    <n v="230000"/>
    <n v="870000"/>
    <n v="870000"/>
    <x v="0"/>
    <x v="0"/>
    <s v="IR12-21"/>
    <s v="62-304.520 (7), F.A.C."/>
    <n v="0.56000000000000005"/>
    <n v="0.48"/>
    <s v="Town Melbourne Beach"/>
    <n v="3.5578951873499998E-3"/>
    <n v="3674.4298322680302"/>
    <n v="9.1560573706664599"/>
    <n v="1.34650128908871"/>
    <n v="3.2576292454189998E-2"/>
    <n v="4.7907104561999998E-3"/>
    <n v="13.0732362164817"/>
    <n v="1210"/>
    <s v="Fixed Single Family Units"/>
    <n v="1210"/>
    <s v="Town Melbourne Beach                   Brevard County"/>
    <s v="Town Melbourne Beach"/>
    <m/>
    <m/>
    <m/>
    <n v="0"/>
    <n v="1"/>
    <n v="3.2576292454189998E-2"/>
    <n v="4.7907104561999998E-3"/>
    <n v="20.338096843267401"/>
    <m/>
    <n v="-1"/>
    <n v="-1"/>
    <n v="-1"/>
    <n v="-1"/>
    <n v="0"/>
    <m/>
    <m/>
    <s v="Central IRL A"/>
    <n v="-1"/>
    <m/>
    <m/>
    <n v="608"/>
    <x v="1"/>
    <s v="Basin 9 Oak Street Pedway"/>
    <x v="0"/>
    <m/>
    <n v="60.751964854357198"/>
    <n v="1.6494806800000001E-2"/>
  </r>
  <r>
    <n v="230000"/>
    <n v="870000"/>
    <n v="870000"/>
    <x v="0"/>
    <x v="0"/>
    <s v="IR12-21"/>
    <s v="62-304.520 (7), F.A.C."/>
    <n v="0.56000000000000005"/>
    <n v="0.48"/>
    <s v="Town Melbourne Beach"/>
    <n v="3.6400910042369998E-2"/>
    <n v="3674.4298322680302"/>
    <n v="9.1560573706664599"/>
    <n v="1.34650128908871"/>
    <n v="0.33328882069242"/>
    <n v="4.9013872296049997E-2"/>
    <n v="133.75258978139601"/>
    <n v="1210"/>
    <s v="Fixed Single Family Units"/>
    <n v="1210"/>
    <s v="Town Melbourne Beach                   Brevard County"/>
    <s v="Town Melbourne Beach"/>
    <m/>
    <m/>
    <m/>
    <n v="0"/>
    <n v="1"/>
    <n v="0.33328882069242"/>
    <n v="4.9013872296049997E-2"/>
    <n v="133.752589781398"/>
    <m/>
    <n v="-1"/>
    <n v="-1"/>
    <n v="-1"/>
    <n v="-1"/>
    <n v="0"/>
    <m/>
    <m/>
    <s v="Central IRL A"/>
    <n v="-1"/>
    <m/>
    <m/>
    <n v="608"/>
    <x v="1"/>
    <s v="Basin 9 Oak Street Pedway"/>
    <x v="0"/>
    <m/>
    <n v="48.6334891226157"/>
    <n v="0.10847736400000001"/>
  </r>
  <r>
    <n v="230000"/>
    <n v="870000"/>
    <n v="870000"/>
    <x v="0"/>
    <x v="0"/>
    <s v="IR12-21"/>
    <s v="62-304.520 (7), F.A.C."/>
    <n v="0.56000000000000005"/>
    <n v="0.48"/>
    <s v="Town Melbourne Beach"/>
    <n v="8.2425695646379998E-2"/>
    <n v="3674.4298322680302"/>
    <n v="9.1560573706664599"/>
    <n v="1.34650128908871"/>
    <n v="0.75469439815538997"/>
    <n v="0.11098630544189"/>
    <n v="302.86743502852198"/>
    <n v="1210"/>
    <s v="Fixed Single Family Units"/>
    <n v="1210"/>
    <s v="Town Melbourne Beach                   Brevard County"/>
    <s v="Town Melbourne Beach"/>
    <m/>
    <m/>
    <m/>
    <n v="0"/>
    <n v="1"/>
    <n v="0.75469439815538997"/>
    <n v="0.11098630544189"/>
    <n v="302.86743502851999"/>
    <m/>
    <n v="-1"/>
    <n v="-1"/>
    <n v="-1"/>
    <n v="-1"/>
    <n v="0"/>
    <m/>
    <m/>
    <s v="Central IRL A"/>
    <n v="-1"/>
    <m/>
    <m/>
    <n v="608"/>
    <x v="1"/>
    <s v="Basin 9 Oak Street Pedway"/>
    <x v="0"/>
    <m/>
    <n v="79.684152409762007"/>
    <n v="0.24563457829999999"/>
  </r>
  <r>
    <n v="230000"/>
    <n v="870000"/>
    <n v="870000"/>
    <x v="0"/>
    <x v="0"/>
    <s v="IR12-21"/>
    <s v="62-304.520 (7), F.A.C."/>
    <n v="0.56000000000000005"/>
    <n v="0.48"/>
    <s v="Town Melbourne Beach"/>
    <n v="2.8548807011600001E-2"/>
    <n v="3674.4298322680302"/>
    <n v="9.1560573706664599"/>
    <n v="1.34650128908871"/>
    <n v="0.26139451486235998"/>
    <n v="3.8441005443069998E-2"/>
    <n v="104.900588159115"/>
    <n v="1210"/>
    <s v="Fixed Single Family Units"/>
    <n v="1210"/>
    <s v="Town Melbourne Beach                   Brevard County"/>
    <s v="Town Melbourne Beach"/>
    <m/>
    <m/>
    <m/>
    <n v="0"/>
    <n v="1"/>
    <n v="0.26139451486235998"/>
    <n v="3.8441005443069998E-2"/>
    <n v="104.900588159115"/>
    <m/>
    <n v="-1"/>
    <n v="-1"/>
    <n v="-1"/>
    <n v="-1"/>
    <n v="0"/>
    <m/>
    <m/>
    <s v="Central IRL A"/>
    <n v="-1"/>
    <m/>
    <m/>
    <n v="608"/>
    <x v="1"/>
    <s v="Basin 9 Oak Street Pedway"/>
    <x v="0"/>
    <m/>
    <n v="43.448083814023803"/>
    <n v="8.5077524900000007E-2"/>
  </r>
  <r>
    <n v="230000"/>
    <n v="870000"/>
    <n v="870000"/>
    <x v="0"/>
    <x v="0"/>
    <s v="IR12-21"/>
    <s v="62-304.520 (7), F.A.C."/>
    <n v="0.56000000000000005"/>
    <n v="0.48"/>
    <s v="Town Melbourne Beach"/>
    <n v="2.1321391048459998E-2"/>
    <n v="3679.3310155683198"/>
    <n v="9.1675109086425994"/>
    <n v="1.3481598496162801"/>
    <n v="0.19546408502421"/>
    <n v="2.8744643349499999E-2"/>
    <n v="78.448455379670605"/>
    <n v="1210"/>
    <s v="Fixed Single Family Units"/>
    <n v="1210"/>
    <s v="Town Melbourne Beach                   Brevard County"/>
    <s v="Town Melbourne Beach"/>
    <m/>
    <m/>
    <m/>
    <n v="0"/>
    <n v="1"/>
    <n v="0.19546408502421"/>
    <n v="2.8744643349499999E-2"/>
    <n v="249.847064257613"/>
    <m/>
    <n v="-1"/>
    <n v="-1"/>
    <n v="-1"/>
    <n v="-1"/>
    <n v="0"/>
    <m/>
    <m/>
    <s v="Central IRL A"/>
    <n v="-1"/>
    <m/>
    <m/>
    <n v="608"/>
    <x v="1"/>
    <s v="Basin 9 Oak Street Pedway"/>
    <x v="0"/>
    <m/>
    <n v="37.844676278522897"/>
    <n v="0.20263346660000001"/>
  </r>
  <r>
    <n v="230000"/>
    <n v="870000"/>
    <n v="870000"/>
    <x v="0"/>
    <x v="0"/>
    <s v="IR12-21"/>
    <s v="62-304.520 (7), F.A.C."/>
    <n v="0.56000000000000005"/>
    <n v="0.48"/>
    <s v="Town Melbourne Beach"/>
    <n v="4.1835745040750001E-2"/>
    <n v="3679.3310155683198"/>
    <n v="9.1675109086425994"/>
    <n v="1.3481598496162801"/>
    <n v="0.38352964903226"/>
    <n v="5.6401271742719999E-2"/>
    <n v="153.927554287839"/>
    <n v="1210"/>
    <s v="Fixed Single Family Units"/>
    <n v="1210"/>
    <s v="Town Melbourne Beach                   Brevard County"/>
    <s v="Town Melbourne Beach"/>
    <m/>
    <m/>
    <m/>
    <n v="0"/>
    <n v="1"/>
    <n v="0.38352964903226"/>
    <n v="5.6401271742719999E-2"/>
    <n v="627.44716201432004"/>
    <m/>
    <n v="-1"/>
    <n v="-1"/>
    <n v="-1"/>
    <n v="-1"/>
    <n v="0"/>
    <m/>
    <m/>
    <s v="Central IRL A"/>
    <n v="-1"/>
    <m/>
    <m/>
    <n v="608"/>
    <x v="1"/>
    <s v="Basin 9 Oak Street Pedway"/>
    <x v="0"/>
    <m/>
    <n v="69.2991967294125"/>
    <n v="0.50887847689999999"/>
  </r>
  <r>
    <n v="230000"/>
    <n v="870000"/>
    <n v="870000"/>
    <x v="0"/>
    <x v="0"/>
    <s v="IR12-21"/>
    <s v="62-304.520 (7), F.A.C."/>
    <n v="0.56000000000000005"/>
    <n v="0.48"/>
    <s v="Town Melbourne Beach"/>
    <n v="1.3141796822670001E-2"/>
    <n v="3679.3310155683198"/>
    <n v="9.1675109086425994"/>
    <n v="1.3481598496162801"/>
    <n v="0.12047756573106"/>
    <n v="1.7717242828139999E-2"/>
    <n v="48.353020649976301"/>
    <n v="1210"/>
    <s v="Fixed Single Family Units"/>
    <n v="1210"/>
    <s v="Town Melbourne Beach                   Brevard County"/>
    <s v="Town Melbourne Beach"/>
    <m/>
    <m/>
    <m/>
    <n v="0"/>
    <n v="1"/>
    <n v="0.12047756573106"/>
    <n v="1.7717242828139999E-2"/>
    <n v="217.662879991577"/>
    <m/>
    <n v="-1"/>
    <n v="-1"/>
    <n v="-1"/>
    <n v="-1"/>
    <n v="0"/>
    <m/>
    <m/>
    <s v="Central IRL A"/>
    <n v="-1"/>
    <m/>
    <m/>
    <n v="608"/>
    <x v="1"/>
    <s v="Basin 9 Oak Street Pedway"/>
    <x v="0"/>
    <m/>
    <n v="30.974880132529702"/>
    <n v="0.17653112730000001"/>
  </r>
  <r>
    <n v="230000"/>
    <n v="870000"/>
    <n v="870000"/>
    <x v="0"/>
    <x v="0"/>
    <s v="IR12-21"/>
    <s v="62-304.520 (7), F.A.C."/>
    <n v="0.56000000000000005"/>
    <n v="0.48"/>
    <s v="Town Melbourne Beach"/>
    <n v="9.4395631554219997E-2"/>
    <n v="3697.3813855888002"/>
    <n v="9.2096594654569905"/>
    <n v="1.3542620814797801"/>
    <n v="0.86935162164116997"/>
    <n v="0.12783642447122001"/>
    <n v="349.016650989497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6935162164116997"/>
    <n v="0.12783642447122001"/>
    <n v="929.41334160922304"/>
    <m/>
    <n v="-1"/>
    <n v="-1"/>
    <n v="-1"/>
    <n v="-1"/>
    <n v="0"/>
    <m/>
    <m/>
    <s v="Central IRL A"/>
    <n v="-1"/>
    <m/>
    <m/>
    <n v="608"/>
    <x v="1"/>
    <s v="Basin 9 Oak Street Pedway"/>
    <x v="0"/>
    <m/>
    <n v="115.309717084957"/>
    <n v="0.75378210999999995"/>
  </r>
  <r>
    <n v="230000"/>
    <n v="870000"/>
    <n v="870000"/>
    <x v="0"/>
    <x v="0"/>
    <s v="IR12-21"/>
    <s v="62-304.520 (7), F.A.C."/>
    <n v="0.56000000000000005"/>
    <n v="0.48"/>
    <s v="Town Melbourne Beach"/>
    <n v="3.6924087828779997E-2"/>
    <n v="3697.3813855888002"/>
    <n v="9.2096594654569905"/>
    <n v="1.3542620814797801"/>
    <n v="0.34005827497571001"/>
    <n v="5.0004892039749997E-2"/>
    <n v="136.52243501798799"/>
    <n v="1210"/>
    <s v="Fixed Single Family Units"/>
    <n v="1210"/>
    <s v="Town Melbourne Beach                   Brevard County"/>
    <s v="Town Melbourne Beach"/>
    <m/>
    <m/>
    <m/>
    <n v="0"/>
    <n v="1"/>
    <n v="0.34005827497571001"/>
    <n v="5.0004892039749997E-2"/>
    <n v="136.522435017986"/>
    <m/>
    <n v="-1"/>
    <n v="-1"/>
    <n v="-1"/>
    <n v="-1"/>
    <n v="0"/>
    <m/>
    <m/>
    <s v="Central IRL A"/>
    <n v="-1"/>
    <m/>
    <m/>
    <n v="608"/>
    <x v="1"/>
    <s v="Basin 9 Oak Street Pedway"/>
    <x v="0"/>
    <m/>
    <n v="57.994679603143602"/>
    <n v="0.1107237916"/>
  </r>
  <r>
    <n v="230000"/>
    <n v="870000"/>
    <n v="870000"/>
    <x v="0"/>
    <x v="0"/>
    <s v="IR12-21"/>
    <s v="62-304.520 (7), F.A.C."/>
    <n v="0.56000000000000005"/>
    <n v="0.48"/>
    <s v="Town Melbourne Beach"/>
    <n v="9.9168337446080002E-2"/>
    <n v="3697.3813855888002"/>
    <n v="9.2096594654569905"/>
    <n v="1.3542620814797801"/>
    <n v="0.91330661763397003"/>
    <n v="0.13429991908662001"/>
    <n v="366.66316491294702"/>
    <n v="1210"/>
    <s v="Fixed Single Family Units"/>
    <n v="1210"/>
    <s v="Town Melbourne Beach                   Brevard County"/>
    <s v="Town Melbourne Beach"/>
    <m/>
    <m/>
    <m/>
    <n v="0"/>
    <n v="1"/>
    <n v="0.91330661763397003"/>
    <n v="0.13429991908662001"/>
    <n v="366.663164912946"/>
    <m/>
    <n v="-1"/>
    <n v="-1"/>
    <n v="-1"/>
    <n v="-1"/>
    <n v="0"/>
    <m/>
    <m/>
    <s v="Central IRL A"/>
    <n v="-1"/>
    <m/>
    <m/>
    <n v="608"/>
    <x v="1"/>
    <s v="Basin 9 Oak Street Pedway"/>
    <x v="0"/>
    <m/>
    <n v="80.483684037259806"/>
    <n v="0.2973748296"/>
  </r>
  <r>
    <n v="230000"/>
    <n v="870000"/>
    <n v="870000"/>
    <x v="0"/>
    <x v="0"/>
    <s v="IR12-21"/>
    <s v="62-304.520 (7), F.A.C."/>
    <n v="0.56000000000000005"/>
    <n v="0.48"/>
    <s v="Town Melbourne Beach"/>
    <n v="9.8400777820739999E-2"/>
    <n v="3697.3813855888002"/>
    <n v="9.2096594654569905"/>
    <n v="1.3542620814797801"/>
    <n v="0.90623765486518004"/>
    <n v="0.13326044219075001"/>
    <n v="363.825204241893"/>
    <n v="1210"/>
    <s v="Fixed Single Family Units"/>
    <n v="1210"/>
    <s v="Town Melbourne Beach                   Brevard County"/>
    <s v="Town Melbourne Beach"/>
    <m/>
    <m/>
    <m/>
    <n v="0"/>
    <n v="1"/>
    <n v="0.90623765486518004"/>
    <n v="0.13326044219075001"/>
    <n v="363.82520424189403"/>
    <m/>
    <n v="-1"/>
    <n v="-1"/>
    <n v="-1"/>
    <n v="-1"/>
    <n v="0"/>
    <m/>
    <m/>
    <s v="Central IRL A"/>
    <n v="-1"/>
    <m/>
    <m/>
    <n v="608"/>
    <x v="1"/>
    <s v="Basin 9 Oak Street Pedway"/>
    <x v="0"/>
    <m/>
    <n v="80.060272073396305"/>
    <n v="0.29507315830000003"/>
  </r>
  <r>
    <n v="230000"/>
    <n v="870000"/>
    <n v="870000"/>
    <x v="0"/>
    <x v="0"/>
    <s v="IR12-21"/>
    <s v="62-304.520 (7), F.A.C."/>
    <n v="0.56000000000000005"/>
    <n v="0.48"/>
    <s v="Town Melbourne Beach"/>
    <n v="3.4471768717949998E-2"/>
    <n v="3697.3813855888002"/>
    <n v="9.2096594654569905"/>
    <n v="1.3542620814797801"/>
    <n v="0.31747325106435997"/>
    <n v="4.6683809256259999E-2"/>
    <n v="127.455275986093"/>
    <n v="1210"/>
    <s v="Fixed Single Family Units"/>
    <n v="1210"/>
    <s v="Town Melbourne Beach                   Brevard County"/>
    <s v="Town Melbourne Beach"/>
    <m/>
    <m/>
    <m/>
    <n v="0"/>
    <n v="1"/>
    <n v="0.31747325106435997"/>
    <n v="4.6683809256259999E-2"/>
    <n v="127.455275986093"/>
    <m/>
    <n v="-1"/>
    <n v="-1"/>
    <n v="-1"/>
    <n v="-1"/>
    <n v="0"/>
    <m/>
    <m/>
    <s v="Central IRL A"/>
    <n v="-1"/>
    <m/>
    <m/>
    <n v="608"/>
    <x v="1"/>
    <s v="Basin 9 Oak Street Pedway"/>
    <x v="0"/>
    <m/>
    <n v="55.620728243398801"/>
    <n v="0.1033700535"/>
  </r>
  <r>
    <n v="230000"/>
    <n v="870000"/>
    <n v="870000"/>
    <x v="0"/>
    <x v="0"/>
    <s v="IR12-21"/>
    <s v="62-304.520 (7), F.A.C."/>
    <n v="0.56000000000000005"/>
    <n v="0.48"/>
    <s v="Town Melbourne Beach"/>
    <n v="8.727653035796E-2"/>
    <n v="3708.65223614141"/>
    <n v="9.2359798707825398"/>
    <n v="1.35807281350997"/>
    <n v="0.80608427757786005"/>
    <n v="0.11852788313661999"/>
    <n v="323.678299474711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0608427757786005"/>
    <n v="0.11852788313661999"/>
    <n v="1198.44082155868"/>
    <m/>
    <n v="-1"/>
    <n v="-1"/>
    <n v="-1"/>
    <n v="-1"/>
    <n v="0"/>
    <m/>
    <m/>
    <s v="Central IRL A"/>
    <n v="-1"/>
    <m/>
    <m/>
    <n v="608"/>
    <x v="1"/>
    <s v="Basin 9 Oak Street Pedway"/>
    <x v="0"/>
    <m/>
    <n v="110.004775525756"/>
    <n v="0.97197146919999999"/>
  </r>
  <r>
    <n v="230000"/>
    <n v="870000"/>
    <n v="870000"/>
    <x v="0"/>
    <x v="0"/>
    <s v="IR12-21"/>
    <s v="62-304.520 (7), F.A.C."/>
    <n v="0.56000000000000005"/>
    <n v="0.48"/>
    <s v="Town Melbourne Beach"/>
    <n v="0.10462797842594999"/>
    <n v="3708.65223614141"/>
    <n v="9.2359798707825398"/>
    <n v="1.35807281350997"/>
    <n v="0.96634190266277997"/>
    <n v="0.14209241303278999"/>
    <n v="388.02878615237"/>
    <n v="1210"/>
    <s v="Fixed Single Family Units"/>
    <n v="1210"/>
    <s v="Town Melbourne Beach                   Brevard County"/>
    <s v="Town Melbourne Beach"/>
    <m/>
    <m/>
    <m/>
    <n v="0"/>
    <n v="1"/>
    <n v="0.96634190266277997"/>
    <n v="0.14209241303278999"/>
    <n v="388.02878615237"/>
    <m/>
    <n v="-1"/>
    <n v="-1"/>
    <n v="-1"/>
    <n v="-1"/>
    <n v="0"/>
    <m/>
    <m/>
    <s v="Central IRL A"/>
    <n v="-1"/>
    <m/>
    <m/>
    <n v="608"/>
    <x v="1"/>
    <s v="Basin 9 Oak Street Pedway"/>
    <x v="0"/>
    <m/>
    <n v="82.407656049594706"/>
    <n v="0.31470298959999998"/>
  </r>
  <r>
    <n v="230000"/>
    <n v="870000"/>
    <n v="870000"/>
    <x v="0"/>
    <x v="0"/>
    <s v="IR12-21"/>
    <s v="62-304.520 (7), F.A.C."/>
    <n v="0.56000000000000005"/>
    <n v="0.48"/>
    <s v="FDOT District 5"/>
    <n v="4.5793571900730003E-2"/>
    <n v="3707.93204776022"/>
    <n v="10.2718567052754"/>
    <n v="1.86438006892121"/>
    <n v="0.47038500858704002"/>
    <n v="8.537662273643E-2"/>
    <n v="169.799452832136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47038500858704002"/>
    <n v="8.537662273643E-2"/>
    <n v="739.70978362520202"/>
    <m/>
    <n v="-1"/>
    <n v="-1"/>
    <n v="-1"/>
    <n v="-1"/>
    <n v="0"/>
    <m/>
    <m/>
    <s v="Central IRL A"/>
    <n v="-1"/>
    <m/>
    <m/>
    <n v="608"/>
    <x v="1"/>
    <s v="Basin 9 Oak Street Pedway"/>
    <x v="0"/>
    <m/>
    <n v="74.389522394996504"/>
    <n v="0.59992683179999995"/>
  </r>
  <r>
    <n v="230000"/>
    <n v="870000"/>
    <n v="870000"/>
    <x v="0"/>
    <x v="0"/>
    <s v="IR12-21"/>
    <s v="62-304.520 (7), F.A.C."/>
    <n v="0.56000000000000005"/>
    <n v="0.48"/>
    <s v="Town Melbourne Beach"/>
    <n v="7.4351825946000001E-4"/>
    <n v="3707.93204776022"/>
    <n v="10.2718567052754"/>
    <n v="1.86438006892121"/>
    <n v="7.6373130189699998E-3"/>
    <n v="1.38620062382E-3"/>
    <n v="2.7569151823614599"/>
    <n v="1300"/>
    <s v="Residential, High Density"/>
    <n v="1300"/>
    <s v="Town Melbourne Beach                   Brevard County"/>
    <s v="Town Melbourne Beach"/>
    <m/>
    <m/>
    <m/>
    <n v="0"/>
    <n v="1"/>
    <n v="7.6373130189699998E-3"/>
    <n v="1.38620062382E-3"/>
    <n v="64.612312751556004"/>
    <m/>
    <n v="-1"/>
    <n v="-1"/>
    <n v="-1"/>
    <n v="-1"/>
    <n v="0"/>
    <m/>
    <m/>
    <s v="Central IRL A"/>
    <n v="-1"/>
    <m/>
    <m/>
    <n v="608"/>
    <x v="1"/>
    <s v="Basin 9 Oak Street Pedway"/>
    <x v="0"/>
    <m/>
    <n v="9.5073141966024899"/>
    <n v="5.2402524499999999E-2"/>
  </r>
  <r>
    <n v="230000"/>
    <n v="870000"/>
    <n v="870000"/>
    <x v="0"/>
    <x v="0"/>
    <s v="IR12-21"/>
    <s v="62-304.520 (7), F.A.C."/>
    <n v="0.56000000000000005"/>
    <n v="0.48"/>
    <s v="FDOT District 5"/>
    <n v="3.4532967387000002E-4"/>
    <n v="3707.93204776022"/>
    <n v="10.2718567052754"/>
    <n v="1.86438006892121"/>
    <n v="3.5471769261E-3"/>
    <n v="6.4382576116999996E-4"/>
    <n v="1.28045896479628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3.5471769261E-3"/>
    <n v="6.4382576116999996E-4"/>
    <n v="5.7584275173851003"/>
    <m/>
    <n v="-1"/>
    <n v="-1"/>
    <n v="-1"/>
    <n v="-1"/>
    <n v="0"/>
    <m/>
    <m/>
    <s v="Central IRL A"/>
    <n v="-1"/>
    <m/>
    <m/>
    <n v="608"/>
    <x v="1"/>
    <s v="Basin 9 Oak Street Pedway"/>
    <x v="0"/>
    <m/>
    <n v="10.210493711134699"/>
    <n v="4.6702575000000003E-3"/>
  </r>
  <r>
    <n v="230000"/>
    <n v="870000"/>
    <n v="870000"/>
    <x v="0"/>
    <x v="0"/>
    <s v="IR12-21"/>
    <s v="62-304.520 (7), F.A.C."/>
    <n v="0.56000000000000005"/>
    <n v="0.48"/>
    <s v="Town Melbourne Beach"/>
    <n v="0.34059508032051999"/>
    <n v="3687.95144534783"/>
    <n v="9.1876587278747905"/>
    <n v="1.3510775106131001"/>
    <n v="3.1292713623781201"/>
    <n v="0.46017035324652"/>
    <n v="1256.09811874644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1292713623781201"/>
    <n v="0.46017035324652"/>
    <n v="1256.0981187464499"/>
    <m/>
    <n v="-1"/>
    <n v="-1"/>
    <n v="-1"/>
    <n v="-1"/>
    <n v="0"/>
    <m/>
    <m/>
    <s v="Central IRL A"/>
    <n v="-1"/>
    <m/>
    <m/>
    <n v="608"/>
    <x v="1"/>
    <s v="Basin 9 Oak Street Pedway"/>
    <x v="0"/>
    <m/>
    <n v="192.52833238756401"/>
    <n v="1.0187332674"/>
  </r>
  <r>
    <n v="230000"/>
    <n v="870000"/>
    <n v="870000"/>
    <x v="0"/>
    <x v="0"/>
    <s v="IR12-21"/>
    <s v="62-304.520 (7), F.A.C."/>
    <n v="0.56000000000000005"/>
    <n v="0.48"/>
    <s v="Town Melbourne Beach"/>
    <n v="4.8232858692100001E-3"/>
    <n v="3687.95144534783"/>
    <n v="9.1876587278747905"/>
    <n v="1.3510775106131001"/>
    <n v="4.4314704513300003E-2"/>
    <n v="6.51663306515E-3"/>
    <n v="17.7880440926861"/>
    <n v="1210"/>
    <s v="Fixed Single Family Units"/>
    <n v="1210"/>
    <s v="Town Melbourne Beach                   Brevard County"/>
    <s v="Town Melbourne Beach"/>
    <m/>
    <m/>
    <m/>
    <n v="0"/>
    <n v="1"/>
    <n v="4.4314704513300003E-2"/>
    <n v="6.51663306515E-3"/>
    <n v="17.788044092685102"/>
    <m/>
    <n v="-1"/>
    <n v="-1"/>
    <n v="-1"/>
    <n v="-1"/>
    <n v="0"/>
    <m/>
    <m/>
    <s v="Central IRL A"/>
    <n v="-1"/>
    <m/>
    <m/>
    <n v="608"/>
    <x v="1"/>
    <s v="Basin 9 Oak Street Pedway"/>
    <x v="0"/>
    <m/>
    <n v="61.784737181684299"/>
    <n v="1.4426637500000001E-2"/>
  </r>
  <r>
    <n v="230000"/>
    <n v="870000"/>
    <n v="870000"/>
    <x v="0"/>
    <x v="0"/>
    <s v="IR12-21"/>
    <s v="62-304.520 (7), F.A.C."/>
    <n v="0.56000000000000005"/>
    <n v="0.48"/>
    <s v="Town Melbourne Beach"/>
    <n v="0.22183171195483001"/>
    <n v="3687.95144534783"/>
    <n v="9.1876587278747905"/>
    <n v="1.3510775106131001"/>
    <n v="2.0381140644612401"/>
    <n v="0.29971183716298"/>
    <n v="818.10458272781705"/>
    <n v="1210"/>
    <s v="Fixed Single Family Units"/>
    <n v="1210"/>
    <s v="Town Melbourne Beach                   Brevard County"/>
    <s v="Town Melbourne Beach"/>
    <m/>
    <m/>
    <m/>
    <n v="0"/>
    <n v="1"/>
    <n v="2.0381140644612401"/>
    <n v="0.29971183716298"/>
    <n v="818.10458272781705"/>
    <m/>
    <n v="-1"/>
    <n v="-1"/>
    <n v="-1"/>
    <n v="-1"/>
    <n v="0"/>
    <m/>
    <m/>
    <s v="Central IRL A"/>
    <n v="-1"/>
    <m/>
    <m/>
    <n v="608"/>
    <x v="1"/>
    <s v="Basin 9 Oak Street Pedway"/>
    <x v="0"/>
    <m/>
    <n v="119.855899582443"/>
    <n v="0.66350736639999996"/>
  </r>
  <r>
    <n v="230000"/>
    <n v="870000"/>
    <n v="870000"/>
    <x v="0"/>
    <x v="0"/>
    <s v="IR12-21"/>
    <s v="62-304.520 (7), F.A.C."/>
    <n v="0.56000000000000005"/>
    <n v="0.48"/>
    <s v="Town Melbourne Beach"/>
    <n v="2.1556894781579999E-2"/>
    <n v="3687.95144534783"/>
    <n v="9.1876587278747905"/>
    <n v="1.3510775106131001"/>
    <n v="0.19805739248592"/>
    <n v="2.912503573805E-2"/>
    <n v="79.500781266964907"/>
    <n v="1210"/>
    <s v="Fixed Single Family Units"/>
    <n v="1210"/>
    <s v="Town Melbourne Beach                   Brevard County"/>
    <s v="Town Melbourne Beach"/>
    <m/>
    <m/>
    <m/>
    <n v="0"/>
    <n v="1"/>
    <n v="0.19805739248592"/>
    <n v="2.912503573805E-2"/>
    <n v="79.500781266963401"/>
    <m/>
    <n v="-1"/>
    <n v="-1"/>
    <n v="-1"/>
    <n v="-1"/>
    <n v="0"/>
    <m/>
    <m/>
    <s v="Central IRL A"/>
    <n v="-1"/>
    <m/>
    <m/>
    <n v="608"/>
    <x v="1"/>
    <s v="Basin 9 Oak Street Pedway"/>
    <x v="0"/>
    <m/>
    <n v="53.2355803925808"/>
    <n v="6.4477519299999994E-2"/>
  </r>
  <r>
    <n v="230000"/>
    <n v="870000"/>
    <n v="870000"/>
    <x v="0"/>
    <x v="0"/>
    <s v="IR12-21"/>
    <s v="62-304.520 (7), F.A.C."/>
    <n v="0.56000000000000005"/>
    <n v="0.48"/>
    <s v="Town Melbourne Beach"/>
    <n v="2.895648055764E-2"/>
    <n v="3687.95144534783"/>
    <n v="9.1876587278747905"/>
    <n v="1.3510775106131001"/>
    <n v="0.26604226132397002"/>
    <n v="3.912244966793E-2"/>
    <n v="106.79009432474901"/>
    <n v="1210"/>
    <s v="Fixed Single Family Units"/>
    <n v="1210"/>
    <s v="Town Melbourne Beach                   Brevard County"/>
    <s v="Town Melbourne Beach"/>
    <m/>
    <m/>
    <m/>
    <n v="0"/>
    <n v="1"/>
    <n v="0.26604226132397002"/>
    <n v="3.912244966793E-2"/>
    <n v="106.79009432474901"/>
    <m/>
    <n v="-1"/>
    <n v="-1"/>
    <n v="-1"/>
    <n v="-1"/>
    <n v="0"/>
    <m/>
    <m/>
    <s v="Central IRL A"/>
    <n v="-1"/>
    <m/>
    <m/>
    <n v="608"/>
    <x v="1"/>
    <s v="Basin 9 Oak Street Pedway"/>
    <x v="0"/>
    <m/>
    <n v="63.042603150968702"/>
    <n v="8.6609971100000002E-2"/>
  </r>
  <r>
    <n v="230000"/>
    <n v="870000"/>
    <n v="870000"/>
    <x v="0"/>
    <x v="0"/>
    <s v="IR12-21"/>
    <s v="62-304.520 (7), F.A.C."/>
    <n v="0.56000000000000005"/>
    <n v="0.48"/>
    <s v="FDOT District 5"/>
    <n v="9.8886858010399994E-3"/>
    <n v="3689.4833471512202"/>
    <n v="9.2128090265371601"/>
    <n v="1.36211449489017"/>
    <n v="9.1102573808479997E-2"/>
    <n v="1.346952226502E-2"/>
    <n v="36.484141588177302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9.1102573808479997E-2"/>
    <n v="1.346952226502E-2"/>
    <n v="402.34595096057899"/>
    <m/>
    <n v="-1"/>
    <n v="-1"/>
    <n v="-1"/>
    <n v="-1"/>
    <n v="0"/>
    <m/>
    <m/>
    <s v="Central IRL A"/>
    <n v="-1"/>
    <m/>
    <m/>
    <n v="608"/>
    <x v="1"/>
    <s v="Basin 9 Oak Street Pedway"/>
    <x v="0"/>
    <m/>
    <n v="88.373528045406701"/>
    <n v="0.32631463989999998"/>
  </r>
  <r>
    <n v="230000"/>
    <n v="870000"/>
    <n v="870000"/>
    <x v="0"/>
    <x v="0"/>
    <s v="IR12-21"/>
    <s v="62-304.520 (7), F.A.C."/>
    <n v="0.56000000000000005"/>
    <n v="0.48"/>
    <s v="Town Melbourne Beach"/>
    <n v="0.20008232509237001"/>
    <n v="3674.4298321311499"/>
    <n v="9.1560573703253691"/>
    <n v="1.3465012890385499"/>
    <n v="1.8319652473338299"/>
    <n v="0.2694111086507"/>
    <n v="735.188464201567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319652473338299"/>
    <n v="0.2694111086507"/>
    <n v="735.18846420156797"/>
    <m/>
    <n v="-1"/>
    <n v="-1"/>
    <n v="-1"/>
    <n v="-1"/>
    <n v="0"/>
    <m/>
    <m/>
    <s v="Central IRL A"/>
    <n v="-1"/>
    <m/>
    <m/>
    <n v="608"/>
    <x v="1"/>
    <s v="Basin 9 Oak Street Pedway"/>
    <x v="0"/>
    <m/>
    <n v="132.417719661929"/>
    <n v="0.59625990610000001"/>
  </r>
  <r>
    <n v="230000"/>
    <n v="870000"/>
    <n v="870000"/>
    <x v="0"/>
    <x v="0"/>
    <s v="IR12-21"/>
    <s v="62-304.520 (7), F.A.C."/>
    <n v="0.56000000000000005"/>
    <n v="0.48"/>
    <s v="Town Melbourne Beach"/>
    <n v="1.53515865051E-3"/>
    <n v="3674.4298321311499"/>
    <n v="9.1560573703253691"/>
    <n v="1.3465012890385499"/>
    <n v="1.4056000676629999E-2"/>
    <n v="2.0670931017899999E-3"/>
    <n v="5.6408327424918197"/>
    <n v="1210"/>
    <s v="Fixed Single Family Units"/>
    <n v="1210"/>
    <s v="Town Melbourne Beach                   Brevard County"/>
    <s v="Town Melbourne Beach"/>
    <m/>
    <m/>
    <m/>
    <n v="0"/>
    <n v="1"/>
    <n v="1.4056000676629999E-2"/>
    <n v="2.0670931017899999E-3"/>
    <n v="11.0659188194838"/>
    <m/>
    <n v="-1"/>
    <n v="-1"/>
    <n v="-1"/>
    <n v="-1"/>
    <n v="0"/>
    <m/>
    <m/>
    <s v="Central IRL A"/>
    <n v="-1"/>
    <m/>
    <m/>
    <n v="608"/>
    <x v="1"/>
    <s v="Basin 9 Oak Street Pedway"/>
    <x v="0"/>
    <m/>
    <n v="17.775015802430602"/>
    <n v="8.9747921999999997E-3"/>
  </r>
  <r>
    <n v="230000"/>
    <n v="870000"/>
    <n v="870000"/>
    <x v="0"/>
    <x v="0"/>
    <s v="IR12-21"/>
    <s v="62-304.520 (7), F.A.C."/>
    <n v="0.56000000000000005"/>
    <n v="0.48"/>
    <s v="Town Melbourne Beach"/>
    <n v="5.6816718870960001E-2"/>
    <n v="3674.4298321311499"/>
    <n v="9.1560573703253691"/>
    <n v="1.3465012890385499"/>
    <n v="0.52021713757624"/>
    <n v="7.6503785198700006E-2"/>
    <n v="208.769046783297"/>
    <n v="1210"/>
    <s v="Fixed Single Family Units"/>
    <n v="1210"/>
    <s v="Town Melbourne Beach                   Brevard County"/>
    <s v="Town Melbourne Beach"/>
    <m/>
    <m/>
    <m/>
    <n v="0"/>
    <n v="1"/>
    <n v="0.52021713757624"/>
    <n v="7.6503785198700006E-2"/>
    <n v="490.53141395845"/>
    <m/>
    <n v="-1"/>
    <n v="-1"/>
    <n v="-1"/>
    <n v="-1"/>
    <n v="0"/>
    <m/>
    <m/>
    <s v="Central IRL A"/>
    <n v="-1"/>
    <m/>
    <m/>
    <n v="608"/>
    <x v="1"/>
    <s v="Basin 9 Oak Street Pedway"/>
    <x v="0"/>
    <m/>
    <n v="73.114314115916301"/>
    <n v="0.39783569660000001"/>
  </r>
  <r>
    <n v="230000"/>
    <n v="870000"/>
    <n v="870000"/>
    <x v="0"/>
    <x v="0"/>
    <s v="IR12-21"/>
    <s v="62-304.520 (7), F.A.C."/>
    <n v="0.56000000000000005"/>
    <n v="0.48"/>
    <s v="Town Melbourne Beach"/>
    <n v="4.0997390377949999E-2"/>
    <n v="3674.4298321311499"/>
    <n v="9.1560573703253691"/>
    <n v="1.3465012890385499"/>
    <n v="0.37537445833421001"/>
    <n v="5.520303899113E-2"/>
    <n v="150.642034244299"/>
    <n v="1210"/>
    <s v="Fixed Single Family Units"/>
    <n v="1210"/>
    <s v="Town Melbourne Beach                   Brevard County"/>
    <s v="Town Melbourne Beach"/>
    <m/>
    <m/>
    <m/>
    <n v="0"/>
    <n v="1"/>
    <n v="0.37537445833421001"/>
    <n v="5.520303899113E-2"/>
    <n v="352.66367188414898"/>
    <m/>
    <n v="-1"/>
    <n v="-1"/>
    <n v="-1"/>
    <n v="-1"/>
    <n v="0"/>
    <m/>
    <m/>
    <s v="Central IRL A"/>
    <n v="-1"/>
    <m/>
    <m/>
    <n v="608"/>
    <x v="1"/>
    <s v="Basin 9 Oak Street Pedway"/>
    <x v="0"/>
    <m/>
    <n v="57.515097887436099"/>
    <n v="0.28602082070000001"/>
  </r>
  <r>
    <n v="230000"/>
    <n v="870000"/>
    <n v="870000"/>
    <x v="0"/>
    <x v="0"/>
    <s v="IR12-21"/>
    <s v="62-304.520 (7), F.A.C."/>
    <n v="0.56000000000000005"/>
    <n v="0.48"/>
    <s v="Town Melbourne Beach"/>
    <n v="3.8368657946299999E-3"/>
    <n v="3674.4298321311499"/>
    <n v="9.1560573703253691"/>
    <n v="1.3465012890385499"/>
    <n v="3.5130563337949998E-2"/>
    <n v="5.16634473834E-3"/>
    <n v="14.0982941377051"/>
    <n v="1210"/>
    <s v="Fixed Single Family Units"/>
    <n v="1210"/>
    <s v="Town Melbourne Beach                   Brevard County"/>
    <s v="Town Melbourne Beach"/>
    <m/>
    <m/>
    <m/>
    <n v="0"/>
    <n v="1"/>
    <n v="3.5130563337949998E-2"/>
    <n v="5.16634473834E-3"/>
    <n v="14.098294137706199"/>
    <m/>
    <n v="-1"/>
    <n v="-1"/>
    <n v="-1"/>
    <n v="-1"/>
    <n v="0"/>
    <m/>
    <m/>
    <s v="Central IRL A"/>
    <n v="-1"/>
    <m/>
    <m/>
    <n v="608"/>
    <x v="1"/>
    <s v="Basin 9 Oak Street Pedway"/>
    <x v="0"/>
    <m/>
    <n v="30.947363519344599"/>
    <n v="1.14341396E-2"/>
  </r>
  <r>
    <n v="230000"/>
    <n v="870000"/>
    <n v="870000"/>
    <x v="0"/>
    <x v="0"/>
    <s v="IR12-21"/>
    <s v="62-304.520 (7), F.A.C."/>
    <n v="0.56000000000000005"/>
    <n v="0.48"/>
    <s v="Town Melbourne Beach"/>
    <n v="7.71597371191E-2"/>
    <n v="3674.4298321311499"/>
    <n v="9.1560573703253691"/>
    <n v="1.3465012890385499"/>
    <n v="0.70647897974170004"/>
    <n v="0.10389568549274"/>
    <n v="283.51803990981801"/>
    <n v="1210"/>
    <s v="Fixed Single Family Units"/>
    <n v="1210"/>
    <s v="Town Melbourne Beach                   Brevard County"/>
    <s v="Town Melbourne Beach"/>
    <m/>
    <m/>
    <m/>
    <n v="0"/>
    <n v="1"/>
    <n v="0.70647897974170004"/>
    <n v="0.10389568549274"/>
    <n v="283.51803990981898"/>
    <m/>
    <n v="-1"/>
    <n v="-1"/>
    <n v="-1"/>
    <n v="-1"/>
    <n v="0"/>
    <m/>
    <m/>
    <s v="Central IRL A"/>
    <n v="-1"/>
    <m/>
    <m/>
    <n v="608"/>
    <x v="1"/>
    <s v="Basin 9 Oak Street Pedway"/>
    <x v="0"/>
    <m/>
    <n v="71.917919282151402"/>
    <n v="0.22994163819999999"/>
  </r>
  <r>
    <n v="230000"/>
    <n v="870000"/>
    <n v="870000"/>
    <x v="0"/>
    <x v="0"/>
    <s v="IR12-21"/>
    <s v="62-304.520 (7), F.A.C."/>
    <n v="0.56000000000000005"/>
    <n v="0.48"/>
    <s v="Town Melbourne Beach"/>
    <n v="7.5239716104480006E-2"/>
    <n v="3674.4298321311499"/>
    <n v="9.1560573703253691"/>
    <n v="1.3465012890385499"/>
    <n v="0.68889915717962003"/>
    <n v="0.10131037472157001"/>
    <n v="276.46305741538299"/>
    <n v="1210"/>
    <s v="Fixed Single Family Units"/>
    <n v="1210"/>
    <s v="Town Melbourne Beach                   Brevard County"/>
    <s v="Town Melbourne Beach"/>
    <m/>
    <m/>
    <m/>
    <n v="0"/>
    <n v="1"/>
    <n v="0.68889915717962003"/>
    <n v="0.10131037472157001"/>
    <n v="276.46305741538401"/>
    <m/>
    <n v="-1"/>
    <n v="-1"/>
    <n v="-1"/>
    <n v="-1"/>
    <n v="0"/>
    <m/>
    <m/>
    <s v="Central IRL A"/>
    <n v="-1"/>
    <m/>
    <m/>
    <n v="608"/>
    <x v="1"/>
    <s v="Basin 9 Oak Street Pedway"/>
    <x v="0"/>
    <m/>
    <n v="70.487898872010703"/>
    <n v="0.22421983570000001"/>
  </r>
  <r>
    <n v="230000"/>
    <n v="870000"/>
    <n v="870000"/>
    <x v="0"/>
    <x v="0"/>
    <s v="IR12-21"/>
    <s v="62-304.520 (7), F.A.C."/>
    <n v="0.56000000000000005"/>
    <n v="0.48"/>
    <s v="Town Melbourne Beach"/>
    <n v="2.895676560184E-2"/>
    <n v="3674.4298321311499"/>
    <n v="9.1560573703253691"/>
    <n v="1.3465012890385499"/>
    <n v="0.26512980710952"/>
    <n v="3.8990322209259999E-2"/>
    <n v="106.399603369433"/>
    <n v="1210"/>
    <s v="Fixed Single Family Units"/>
    <n v="1210"/>
    <s v="Town Melbourne Beach                   Brevard County"/>
    <s v="Town Melbourne Beach"/>
    <m/>
    <m/>
    <m/>
    <n v="0"/>
    <n v="1"/>
    <n v="0.26512980710952"/>
    <n v="3.8990322209259999E-2"/>
    <n v="106.399603369434"/>
    <m/>
    <n v="-1"/>
    <n v="-1"/>
    <n v="-1"/>
    <n v="-1"/>
    <n v="0"/>
    <m/>
    <m/>
    <s v="Central IRL A"/>
    <n v="-1"/>
    <m/>
    <m/>
    <n v="608"/>
    <x v="1"/>
    <s v="Basin 9 Oak Street Pedway"/>
    <x v="0"/>
    <m/>
    <n v="46.125968515896197"/>
    <n v="8.6293271199999994E-2"/>
  </r>
  <r>
    <n v="230000"/>
    <n v="870000"/>
    <n v="880000"/>
    <x v="0"/>
    <x v="0"/>
    <s v="IR12-21"/>
    <s v="62-304.520 (7), F.A.C."/>
    <n v="0.56000000000000005"/>
    <n v="0.48"/>
    <s v="FDOT District 5"/>
    <n v="2.0965386049200002E-3"/>
    <n v="3721.3570611383602"/>
    <n v="9.7405749074818697"/>
    <n v="1.53174550764935"/>
    <n v="2.042149132766E-2"/>
    <n v="3.2113635896999998E-3"/>
    <n v="7.8019687413719296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2.042149132766E-2"/>
    <n v="3.2113635896999998E-3"/>
    <n v="343.40007313404698"/>
    <m/>
    <n v="-1"/>
    <n v="-1"/>
    <n v="-1"/>
    <n v="-1"/>
    <n v="0"/>
    <m/>
    <m/>
    <s v="Central IRL A"/>
    <n v="-1"/>
    <m/>
    <m/>
    <n v="608"/>
    <x v="1"/>
    <s v="Basin 9 Oak Street Pedway"/>
    <x v="0"/>
    <m/>
    <n v="75.095454977257504"/>
    <n v="0.2785077641"/>
  </r>
  <r>
    <n v="230000"/>
    <n v="870000"/>
    <n v="880000"/>
    <x v="0"/>
    <x v="0"/>
    <s v="IR12-21"/>
    <s v="62-304.520 (7), F.A.C."/>
    <n v="0.56000000000000005"/>
    <n v="0.48"/>
    <s v="Town Melbourne Beach"/>
    <n v="0.17292051091905"/>
    <n v="3695.9802377921101"/>
    <n v="9.2064256103295108"/>
    <n v="1.3537952613461599"/>
    <n v="1.5919798202764099"/>
    <n v="0.23409896827175999"/>
    <n v="639.110791065727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919798202764099"/>
    <n v="0.23409896827175999"/>
    <n v="639.11079106572799"/>
    <m/>
    <n v="-1"/>
    <n v="-1"/>
    <n v="-1"/>
    <n v="-1"/>
    <n v="0"/>
    <m/>
    <m/>
    <s v="Central IRL A"/>
    <n v="-1"/>
    <m/>
    <m/>
    <n v="608"/>
    <x v="1"/>
    <s v="Basin 9 Oak Street Pedway"/>
    <x v="0"/>
    <m/>
    <n v="128.06339729387599"/>
    <n v="0.51833803010000001"/>
  </r>
  <r>
    <n v="230000"/>
    <n v="870000"/>
    <n v="880000"/>
    <x v="0"/>
    <x v="0"/>
    <s v="IR12-21"/>
    <s v="62-304.520 (7), F.A.C."/>
    <n v="0.56000000000000005"/>
    <n v="0.48"/>
    <s v="Town Melbourne Beach"/>
    <n v="0.25648933525249001"/>
    <n v="3695.9802377921101"/>
    <n v="9.2064256103295108"/>
    <n v="1.3537952613461599"/>
    <n v="2.3613499848449599"/>
    <n v="0.34723404665065"/>
    <n v="947.97951429765806"/>
    <n v="1210"/>
    <s v="Fixed Single Family Units"/>
    <n v="1210"/>
    <s v="Town Melbourne Beach                   Brevard County"/>
    <s v="Town Melbourne Beach"/>
    <m/>
    <m/>
    <m/>
    <n v="0"/>
    <n v="1"/>
    <n v="2.3613499848449599"/>
    <n v="0.34723404665065"/>
    <n v="947.97951429765806"/>
    <m/>
    <n v="-1"/>
    <n v="-1"/>
    <n v="-1"/>
    <n v="-1"/>
    <n v="0"/>
    <m/>
    <m/>
    <s v="Central IRL A"/>
    <n v="-1"/>
    <m/>
    <m/>
    <n v="608"/>
    <x v="1"/>
    <s v="Basin 9 Oak Street Pedway"/>
    <x v="0"/>
    <m/>
    <n v="131.49823739415601"/>
    <n v="0.76883983320000004"/>
  </r>
  <r>
    <n v="230000"/>
    <n v="870000"/>
    <n v="880000"/>
    <x v="0"/>
    <x v="0"/>
    <s v="IR12-21"/>
    <s v="62-304.520 (7), F.A.C."/>
    <n v="0.56000000000000005"/>
    <n v="0.48"/>
    <s v="Town Melbourne Beach"/>
    <n v="5.3152009495999999E-4"/>
    <n v="3695.9802377921101"/>
    <n v="9.2064256103295108"/>
    <n v="1.3537952613461599"/>
    <n v="4.89340021465E-3"/>
    <n v="7.1956938585999997E-4"/>
    <n v="1.9644877669652401"/>
    <n v="1210"/>
    <s v="Fixed Single Family Units"/>
    <n v="1210"/>
    <s v="Town Melbourne Beach                   Brevard County"/>
    <s v="Town Melbourne Beach"/>
    <m/>
    <m/>
    <m/>
    <n v="0"/>
    <n v="1"/>
    <n v="4.89340021465E-3"/>
    <n v="7.1956938585999997E-4"/>
    <n v="1.9644877669665599"/>
    <m/>
    <n v="-1"/>
    <n v="-1"/>
    <n v="-1"/>
    <n v="-1"/>
    <n v="0"/>
    <m/>
    <m/>
    <s v="Central IRL A"/>
    <n v="-1"/>
    <m/>
    <m/>
    <n v="608"/>
    <x v="1"/>
    <s v="Basin 9 Oak Street Pedway"/>
    <x v="0"/>
    <m/>
    <n v="39.744216116554902"/>
    <n v="1.5932584999999999E-3"/>
  </r>
  <r>
    <n v="230000"/>
    <n v="870000"/>
    <n v="880000"/>
    <x v="0"/>
    <x v="0"/>
    <s v="IR12-21"/>
    <s v="62-304.520 (7), F.A.C."/>
    <n v="0.56000000000000005"/>
    <n v="0.48"/>
    <s v="Town Melbourne Beach"/>
    <n v="9.8950204649849993E-2"/>
    <n v="3695.9802377921101"/>
    <n v="9.2064256103295108"/>
    <n v="1.3537952613461599"/>
    <n v="0.91097769823571995"/>
    <n v="0.13395831816420001"/>
    <n v="365.71800091133099"/>
    <n v="1210"/>
    <s v="Fixed Single Family Units"/>
    <n v="1210"/>
    <s v="Town Melbourne Beach                   Brevard County"/>
    <s v="Town Melbourne Beach"/>
    <m/>
    <m/>
    <m/>
    <n v="0"/>
    <n v="1"/>
    <n v="0.91097769823571995"/>
    <n v="0.13395831816420001"/>
    <n v="365.71800091133201"/>
    <m/>
    <n v="-1"/>
    <n v="-1"/>
    <n v="-1"/>
    <n v="-1"/>
    <n v="0"/>
    <m/>
    <m/>
    <s v="Central IRL A"/>
    <n v="-1"/>
    <m/>
    <m/>
    <n v="608"/>
    <x v="1"/>
    <s v="Basin 9 Oak Street Pedway"/>
    <x v="0"/>
    <m/>
    <n v="101.791543497402"/>
    <n v="0.29660827319999999"/>
  </r>
  <r>
    <n v="230000"/>
    <n v="870000"/>
    <n v="880000"/>
    <x v="0"/>
    <x v="0"/>
    <s v="IR12-21"/>
    <s v="62-304.520 (7), F.A.C."/>
    <n v="0.56000000000000005"/>
    <n v="0.48"/>
    <s v="Town Melbourne Beach"/>
    <n v="6.6584849929920004E-2"/>
    <n v="3695.9802377921101"/>
    <n v="9.2064256103295108"/>
    <n v="1.3537952613461599"/>
    <n v="0.61300846765478001"/>
    <n v="9.0142254312570003E-2"/>
    <n v="246.09628947734501"/>
    <n v="1210"/>
    <s v="Fixed Single Family Units"/>
    <n v="1210"/>
    <s v="Town Melbourne Beach                   Brevard County"/>
    <s v="Town Melbourne Beach"/>
    <m/>
    <m/>
    <m/>
    <n v="0"/>
    <n v="1"/>
    <n v="0.61300846765478001"/>
    <n v="9.0142254312570003E-2"/>
    <n v="246.096289477347"/>
    <m/>
    <n v="-1"/>
    <n v="-1"/>
    <n v="-1"/>
    <n v="-1"/>
    <n v="0"/>
    <m/>
    <m/>
    <s v="Central IRL A"/>
    <n v="-1"/>
    <m/>
    <m/>
    <n v="608"/>
    <x v="1"/>
    <s v="Basin 9 Oak Street Pedway"/>
    <x v="0"/>
    <m/>
    <n v="72.511288017022693"/>
    <n v="0.19959147569999999"/>
  </r>
  <r>
    <n v="230000"/>
    <n v="870000"/>
    <n v="880000"/>
    <x v="0"/>
    <x v="0"/>
    <s v="IR12-21"/>
    <s v="62-304.520 (7), F.A.C."/>
    <n v="0.56000000000000005"/>
    <n v="0.48"/>
    <s v="Town Melbourne Beach"/>
    <n v="2.2287032890670001E-2"/>
    <n v="3695.9802377921101"/>
    <n v="9.2064256103295108"/>
    <n v="1.3537952613461599"/>
    <n v="0.20518391038295"/>
    <n v="3.017207951686E-2"/>
    <n v="82.372433122953893"/>
    <n v="1210"/>
    <s v="Fixed Single Family Units"/>
    <n v="1210"/>
    <s v="Town Melbourne Beach                   Brevard County"/>
    <s v="Town Melbourne Beach"/>
    <m/>
    <m/>
    <m/>
    <n v="0"/>
    <n v="1"/>
    <n v="0.20518391038295"/>
    <n v="3.017207951686E-2"/>
    <n v="82.372433122953595"/>
    <m/>
    <n v="-1"/>
    <n v="-1"/>
    <n v="-1"/>
    <n v="-1"/>
    <n v="0"/>
    <m/>
    <m/>
    <s v="Central IRL A"/>
    <n v="-1"/>
    <m/>
    <m/>
    <n v="608"/>
    <x v="1"/>
    <s v="Basin 9 Oak Street Pedway"/>
    <x v="0"/>
    <m/>
    <n v="38.088436616748197"/>
    <n v="6.6806515100000005E-2"/>
  </r>
  <r>
    <n v="230000"/>
    <n v="870000"/>
    <n v="880000"/>
    <x v="0"/>
    <x v="0"/>
    <s v="IR12-21"/>
    <s v="62-304.520 (7), F.A.C."/>
    <n v="0.56000000000000005"/>
    <n v="0.48"/>
    <s v="Town Melbourne Beach"/>
    <n v="0.19978032681770999"/>
    <n v="3674.4298321311499"/>
    <n v="9.1560573703253691"/>
    <n v="1.3465012890385499"/>
    <n v="1.8292001338053601"/>
    <n v="0.26900446758459001"/>
    <n v="734.078792731927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292001338053601"/>
    <n v="0.26900446758459001"/>
    <n v="734.07879273192702"/>
    <m/>
    <n v="-1"/>
    <n v="-1"/>
    <n v="-1"/>
    <n v="-1"/>
    <n v="0"/>
    <m/>
    <m/>
    <s v="Central IRL A"/>
    <n v="-1"/>
    <m/>
    <m/>
    <n v="608"/>
    <x v="1"/>
    <s v="Basin 9 Oak Street Pedway"/>
    <x v="0"/>
    <m/>
    <n v="132.25011203121599"/>
    <n v="0.59535992920000003"/>
  </r>
  <r>
    <n v="230000"/>
    <n v="870000"/>
    <n v="880000"/>
    <x v="0"/>
    <x v="0"/>
    <s v="IR12-21"/>
    <s v="62-304.520 (7), F.A.C."/>
    <n v="0.56000000000000005"/>
    <n v="0.48"/>
    <s v="Town Melbourne Beach"/>
    <n v="1.010089338054E-2"/>
    <n v="3674.4298321311499"/>
    <n v="9.1560573703253691"/>
    <n v="1.3465012890385499"/>
    <n v="9.2484359283819997E-2"/>
    <n v="1.3600865957340001E-2"/>
    <n v="37.115023968658001"/>
    <n v="1210"/>
    <s v="Fixed Single Family Units"/>
    <n v="1210"/>
    <s v="Town Melbourne Beach                   Brevard County"/>
    <s v="Town Melbourne Beach"/>
    <m/>
    <m/>
    <m/>
    <n v="0"/>
    <n v="1"/>
    <n v="9.2484359283819997E-2"/>
    <n v="1.3600865957340001E-2"/>
    <n v="81.586325746773198"/>
    <m/>
    <n v="-1"/>
    <n v="-1"/>
    <n v="-1"/>
    <n v="-1"/>
    <n v="0"/>
    <m/>
    <m/>
    <s v="Central IRL A"/>
    <n v="-1"/>
    <m/>
    <m/>
    <n v="608"/>
    <x v="1"/>
    <s v="Basin 9 Oak Street Pedway"/>
    <x v="0"/>
    <m/>
    <n v="26.183958818058301"/>
    <n v="6.6168958400000005E-2"/>
  </r>
  <r>
    <n v="230000"/>
    <n v="870000"/>
    <n v="880000"/>
    <x v="0"/>
    <x v="0"/>
    <s v="IR12-21"/>
    <s v="62-304.520 (7), F.A.C."/>
    <n v="0.56000000000000005"/>
    <n v="0.48"/>
    <s v="Town Melbourne Beach"/>
    <n v="5.8255316893489999E-2"/>
    <n v="3674.4298321311499"/>
    <n v="9.1560573703253691"/>
    <n v="1.3465012890385499"/>
    <n v="0.53338902360332996"/>
    <n v="7.8440859290439993E-2"/>
    <n v="214.05507427371501"/>
    <n v="1210"/>
    <s v="Fixed Single Family Units"/>
    <n v="1210"/>
    <s v="Town Melbourne Beach                   Brevard County"/>
    <s v="Town Melbourne Beach"/>
    <m/>
    <m/>
    <m/>
    <n v="0"/>
    <n v="1"/>
    <n v="0.53338902360332996"/>
    <n v="7.8440859290439993E-2"/>
    <n v="482.672126475163"/>
    <m/>
    <n v="-1"/>
    <n v="-1"/>
    <n v="-1"/>
    <n v="-1"/>
    <n v="0"/>
    <m/>
    <m/>
    <s v="Central IRL A"/>
    <n v="-1"/>
    <m/>
    <m/>
    <n v="608"/>
    <x v="1"/>
    <s v="Basin 9 Oak Street Pedway"/>
    <x v="0"/>
    <m/>
    <n v="75.553503874049596"/>
    <n v="0.39146157860000003"/>
  </r>
  <r>
    <n v="230000"/>
    <n v="870000"/>
    <n v="880000"/>
    <x v="0"/>
    <x v="0"/>
    <s v="IR12-21"/>
    <s v="62-304.520 (7), F.A.C."/>
    <n v="0.56000000000000005"/>
    <n v="0.48"/>
    <s v="Town Melbourne Beach"/>
    <n v="2.9222306326690001E-2"/>
    <n v="3674.4298321311499"/>
    <n v="9.1560573703253691"/>
    <n v="1.3465012890385499"/>
    <n v="0.26756111322044002"/>
    <n v="3.9347873137570002E-2"/>
    <n v="107.37531413048301"/>
    <n v="1210"/>
    <s v="Fixed Single Family Units"/>
    <n v="1210"/>
    <s v="Town Melbourne Beach                   Brevard County"/>
    <s v="Town Melbourne Beach"/>
    <m/>
    <m/>
    <m/>
    <n v="0"/>
    <n v="1"/>
    <n v="0.26756111322044002"/>
    <n v="3.9347873137570002E-2"/>
    <n v="236.02115011737001"/>
    <m/>
    <n v="-1"/>
    <n v="-1"/>
    <n v="-1"/>
    <n v="-1"/>
    <n v="0"/>
    <m/>
    <m/>
    <s v="Central IRL A"/>
    <n v="-1"/>
    <m/>
    <m/>
    <n v="608"/>
    <x v="1"/>
    <s v="Basin 9 Oak Street Pedway"/>
    <x v="0"/>
    <m/>
    <n v="45.748876135953601"/>
    <n v="0.19142023529999999"/>
  </r>
  <r>
    <n v="230000"/>
    <n v="870000"/>
    <n v="880000"/>
    <x v="0"/>
    <x v="0"/>
    <s v="IR12-21"/>
    <s v="62-304.520 (7), F.A.C."/>
    <n v="0.56000000000000005"/>
    <n v="0.48"/>
    <s v="Town Melbourne Beach"/>
    <n v="4.6733393646229998E-2"/>
    <n v="3674.4298321311499"/>
    <n v="9.1560573703253691"/>
    <n v="1.3465012890385499"/>
    <n v="0.42789363333494002"/>
    <n v="6.2926574785799994E-2"/>
    <n v="171.718575770461"/>
    <n v="1210"/>
    <s v="Fixed Single Family Units"/>
    <n v="1210"/>
    <s v="Town Melbourne Beach                   Brevard County"/>
    <s v="Town Melbourne Beach"/>
    <m/>
    <m/>
    <m/>
    <n v="0"/>
    <n v="1"/>
    <n v="0.42789363333494002"/>
    <n v="6.2926574785799994E-2"/>
    <n v="171.718575770461"/>
    <m/>
    <n v="-1"/>
    <n v="-1"/>
    <n v="-1"/>
    <n v="-1"/>
    <n v="0"/>
    <m/>
    <m/>
    <s v="Central IRL A"/>
    <n v="-1"/>
    <m/>
    <m/>
    <n v="608"/>
    <x v="1"/>
    <s v="Basin 9 Oak Street Pedway"/>
    <x v="0"/>
    <m/>
    <n v="55.516889299459002"/>
    <n v="0.13926891790000001"/>
  </r>
  <r>
    <n v="230000"/>
    <n v="870000"/>
    <n v="880000"/>
    <x v="0"/>
    <x v="0"/>
    <s v="IR12-21"/>
    <s v="62-304.520 (7), F.A.C."/>
    <n v="0.56000000000000005"/>
    <n v="0.48"/>
    <s v="Town Melbourne Beach"/>
    <n v="8.4278863301580006E-2"/>
    <n v="3674.4298321311499"/>
    <n v="9.1560573703253691"/>
    <n v="1.3465012890385499"/>
    <n v="0.77166210749508002"/>
    <n v="0.11348159807428"/>
    <n v="309.67676953343198"/>
    <n v="1210"/>
    <s v="Fixed Single Family Units"/>
    <n v="1210"/>
    <s v="Town Melbourne Beach                   Brevard County"/>
    <s v="Town Melbourne Beach"/>
    <m/>
    <m/>
    <m/>
    <n v="0"/>
    <n v="1"/>
    <n v="0.77166210749508002"/>
    <n v="0.11348159807428"/>
    <n v="309.67676953343198"/>
    <m/>
    <n v="-1"/>
    <n v="-1"/>
    <n v="-1"/>
    <n v="-1"/>
    <n v="0"/>
    <m/>
    <m/>
    <s v="Central IRL A"/>
    <n v="-1"/>
    <m/>
    <m/>
    <n v="608"/>
    <x v="1"/>
    <s v="Basin 9 Oak Street Pedway"/>
    <x v="0"/>
    <m/>
    <n v="74.547632737973302"/>
    <n v="0.25115715290000001"/>
  </r>
  <r>
    <n v="230000"/>
    <n v="870000"/>
    <n v="880000"/>
    <x v="0"/>
    <x v="0"/>
    <s v="IR12-21"/>
    <s v="62-304.520 (7), F.A.C."/>
    <n v="0.56000000000000005"/>
    <n v="0.48"/>
    <s v="Town Melbourne Beach"/>
    <n v="6.917392205747E-2"/>
    <n v="3674.4298321311499"/>
    <n v="9.1560573703253691"/>
    <n v="1.3465012890385499"/>
    <n v="0.63336039888865003"/>
    <n v="9.3142775218240006E-2"/>
    <n v="254.17472281350101"/>
    <n v="1210"/>
    <s v="Fixed Single Family Units"/>
    <n v="1210"/>
    <s v="Town Melbourne Beach                   Brevard County"/>
    <s v="Town Melbourne Beach"/>
    <m/>
    <m/>
    <m/>
    <n v="0"/>
    <n v="1"/>
    <n v="0.63336039888865003"/>
    <n v="9.3142775218240006E-2"/>
    <n v="254.17472281350101"/>
    <m/>
    <n v="-1"/>
    <n v="-1"/>
    <n v="-1"/>
    <n v="-1"/>
    <n v="0"/>
    <m/>
    <m/>
    <s v="Central IRL A"/>
    <n v="-1"/>
    <m/>
    <m/>
    <n v="608"/>
    <x v="1"/>
    <s v="Basin 9 Oak Street Pedway"/>
    <x v="0"/>
    <m/>
    <n v="66.930982684767201"/>
    <n v="0.2061433275"/>
  </r>
  <r>
    <n v="230000"/>
    <n v="880000"/>
    <n v="880000"/>
    <x v="0"/>
    <x v="0"/>
    <s v="IR12-21"/>
    <s v="62-304.520 (7), F.A.C."/>
    <n v="0.56000000000000005"/>
    <n v="0.48"/>
    <s v="Town Melbourne Beach"/>
    <n v="4.811949395192E-2"/>
    <n v="3705.23141563525"/>
    <n v="9.2280135265497307"/>
    <n v="1.35692023107462"/>
    <n v="0.44404734107910998"/>
    <n v="6.529431485244E-2"/>
    <n v="178.29386069514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4404734107910998"/>
    <n v="6.529431485244E-2"/>
    <n v="345.72453530335702"/>
    <m/>
    <n v="-1"/>
    <n v="-1"/>
    <n v="-1"/>
    <n v="-1"/>
    <n v="0"/>
    <m/>
    <m/>
    <s v="Central IRL A"/>
    <n v="-1"/>
    <m/>
    <m/>
    <n v="608"/>
    <x v="1"/>
    <s v="Basin 9 Oak Street Pedway"/>
    <x v="0"/>
    <m/>
    <n v="107.88155501089101"/>
    <n v="0.28039297270000002"/>
  </r>
  <r>
    <n v="230000"/>
    <n v="880000"/>
    <n v="880000"/>
    <x v="0"/>
    <x v="0"/>
    <s v="IR12-21"/>
    <s v="62-304.520 (7), F.A.C."/>
    <n v="0.56000000000000005"/>
    <n v="0.48"/>
    <s v="Town Melbourne Beach"/>
    <n v="0.13883487658151999"/>
    <n v="3705.23141563525"/>
    <n v="9.2280135265497307"/>
    <n v="1.35692023107462"/>
    <n v="1.28117011905115"/>
    <n v="0.18838785281220999"/>
    <n v="514.41534629570197"/>
    <n v="1210"/>
    <s v="Fixed Single Family Units"/>
    <n v="1210"/>
    <s v="Town Melbourne Beach                   Brevard County"/>
    <s v="Town Melbourne Beach"/>
    <m/>
    <m/>
    <m/>
    <n v="0"/>
    <n v="1"/>
    <n v="1.28117011905115"/>
    <n v="0.18838785281220999"/>
    <n v="514.41534629570197"/>
    <m/>
    <n v="-1"/>
    <n v="-1"/>
    <n v="-1"/>
    <n v="-1"/>
    <n v="0"/>
    <m/>
    <m/>
    <s v="Central IRL A"/>
    <n v="-1"/>
    <m/>
    <m/>
    <n v="608"/>
    <x v="1"/>
    <s v="Basin 9 Oak Street Pedway"/>
    <x v="0"/>
    <m/>
    <n v="103.148355257465"/>
    <n v="0.41720628250000003"/>
  </r>
  <r>
    <n v="230000"/>
    <n v="880000"/>
    <n v="880000"/>
    <x v="0"/>
    <x v="0"/>
    <s v="IR12-21"/>
    <s v="62-304.520 (7), F.A.C."/>
    <n v="0.56000000000000005"/>
    <n v="0.48"/>
    <s v="Town Melbourne Beach"/>
    <n v="0.23488535890312001"/>
    <n v="3705.23141563525"/>
    <n v="9.2280135265497307"/>
    <n v="1.35692023107462"/>
    <n v="2.1675252691465299"/>
    <n v="0.31872069547887"/>
    <n v="870.30461088062395"/>
    <n v="1210"/>
    <s v="Fixed Single Family Units"/>
    <n v="1210"/>
    <s v="Town Melbourne Beach                   Brevard County"/>
    <s v="Town Melbourne Beach"/>
    <m/>
    <m/>
    <m/>
    <n v="0"/>
    <n v="1"/>
    <n v="2.1675252691465299"/>
    <n v="0.31872069547887"/>
    <n v="870.30461088062395"/>
    <m/>
    <n v="-1"/>
    <n v="-1"/>
    <n v="-1"/>
    <n v="-1"/>
    <n v="0"/>
    <m/>
    <m/>
    <s v="Central IRL A"/>
    <n v="-1"/>
    <m/>
    <m/>
    <n v="608"/>
    <x v="1"/>
    <s v="Basin 9 Oak Street Pedway"/>
    <x v="0"/>
    <m/>
    <n v="124.642401674712"/>
    <n v="0.70584315559999999"/>
  </r>
  <r>
    <n v="230000"/>
    <n v="880000"/>
    <n v="880000"/>
    <x v="0"/>
    <x v="0"/>
    <s v="IR12-21"/>
    <s v="62-304.520 (7), F.A.C."/>
    <n v="0.56000000000000005"/>
    <n v="0.48"/>
    <s v="Town Melbourne Beach"/>
    <n v="5.5699767005290002E-2"/>
    <n v="3705.23141563525"/>
    <n v="9.2280135265497307"/>
    <n v="1.35692023107462"/>
    <n v="0.51399820335055002"/>
    <n v="7.5580140715630004E-2"/>
    <n v="206.38052655159399"/>
    <n v="1210"/>
    <s v="Fixed Single Family Units"/>
    <n v="1210"/>
    <s v="Town Melbourne Beach                   Brevard County"/>
    <s v="Town Melbourne Beach"/>
    <m/>
    <m/>
    <m/>
    <n v="0"/>
    <n v="1"/>
    <n v="0.51399820335055002"/>
    <n v="7.5580140715630004E-2"/>
    <n v="206.38052655159399"/>
    <m/>
    <n v="-1"/>
    <n v="-1"/>
    <n v="-1"/>
    <n v="-1"/>
    <n v="0"/>
    <m/>
    <m/>
    <s v="Central IRL A"/>
    <n v="-1"/>
    <m/>
    <m/>
    <n v="608"/>
    <x v="1"/>
    <s v="Basin 9 Oak Street Pedway"/>
    <x v="0"/>
    <m/>
    <n v="60.184335174124001"/>
    <n v="0.1673808001"/>
  </r>
  <r>
    <n v="230000"/>
    <n v="880000"/>
    <n v="880000"/>
    <x v="0"/>
    <x v="0"/>
    <s v="IR12-21"/>
    <s v="62-304.520 (7), F.A.C."/>
    <n v="0.56000000000000005"/>
    <n v="0.48"/>
    <s v="Town Melbourne Beach"/>
    <n v="9.5036314112170006E-2"/>
    <n v="3705.23141563525"/>
    <n v="9.2280135265497307"/>
    <n v="1.35692023107462"/>
    <n v="0.87699639214054004"/>
    <n v="0.12895669730556"/>
    <n v="352.13153667459602"/>
    <n v="1210"/>
    <s v="Fixed Single Family Units"/>
    <n v="1210"/>
    <s v="Town Melbourne Beach                   Brevard County"/>
    <s v="Town Melbourne Beach"/>
    <m/>
    <m/>
    <m/>
    <n v="0"/>
    <n v="1"/>
    <n v="0.87699639214054004"/>
    <n v="0.12895669730556"/>
    <n v="352.131536674595"/>
    <m/>
    <n v="-1"/>
    <n v="-1"/>
    <n v="-1"/>
    <n v="-1"/>
    <n v="0"/>
    <m/>
    <m/>
    <s v="Central IRL A"/>
    <n v="-1"/>
    <m/>
    <m/>
    <n v="608"/>
    <x v="1"/>
    <s v="Basin 9 Oak Street Pedway"/>
    <x v="0"/>
    <m/>
    <n v="82.319012643494602"/>
    <n v="0.28558924299999999"/>
  </r>
  <r>
    <n v="230000"/>
    <n v="880000"/>
    <n v="880000"/>
    <x v="0"/>
    <x v="0"/>
    <s v="IR12-21"/>
    <s v="62-304.520 (7), F.A.C."/>
    <n v="0.56000000000000005"/>
    <n v="0.48"/>
    <s v="Town Melbourne Beach"/>
    <n v="0.32059012507418999"/>
    <n v="3687.95144534783"/>
    <n v="9.1876587278747905"/>
    <n v="1.3510775106131001"/>
    <n v="2.9454726607084298"/>
    <n v="0.43314210811239001"/>
    <n v="1182.32081513163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9454726607084298"/>
    <n v="0.43314210811239001"/>
    <n v="1182.3208151316301"/>
    <m/>
    <n v="-1"/>
    <n v="-1"/>
    <n v="-1"/>
    <n v="-1"/>
    <n v="0"/>
    <m/>
    <m/>
    <s v="Central IRL A"/>
    <n v="-1"/>
    <m/>
    <m/>
    <n v="608"/>
    <x v="1"/>
    <s v="Basin 9 Oak Street Pedway"/>
    <x v="0"/>
    <m/>
    <n v="199.943891316161"/>
    <n v="0.95889766030000001"/>
  </r>
  <r>
    <n v="230000"/>
    <n v="880000"/>
    <n v="880000"/>
    <x v="0"/>
    <x v="0"/>
    <s v="IR12-21"/>
    <s v="62-304.520 (7), F.A.C."/>
    <n v="0.56000000000000005"/>
    <n v="0.48"/>
    <s v="Town Melbourne Beach"/>
    <n v="0.16709907126456999"/>
    <n v="3687.95144534783"/>
    <n v="9.1876587278747905"/>
    <n v="1.3510775106131001"/>
    <n v="1.5352492405237299"/>
    <n v="0.2257637972299"/>
    <n v="616.25326138646597"/>
    <n v="1210"/>
    <s v="Fixed Single Family Units"/>
    <n v="1210"/>
    <s v="Town Melbourne Beach                   Brevard County"/>
    <s v="Town Melbourne Beach"/>
    <m/>
    <m/>
    <m/>
    <n v="0"/>
    <n v="1"/>
    <n v="1.5352492405237299"/>
    <n v="0.2257637972299"/>
    <n v="720.60817315275801"/>
    <m/>
    <n v="-1"/>
    <n v="-1"/>
    <n v="-1"/>
    <n v="-1"/>
    <n v="0"/>
    <m/>
    <m/>
    <s v="Central IRL A"/>
    <n v="-1"/>
    <m/>
    <m/>
    <n v="608"/>
    <x v="1"/>
    <s v="Basin 9 Oak Street Pedway"/>
    <x v="0"/>
    <m/>
    <n v="107.70719694774"/>
    <n v="0.58443485250000005"/>
  </r>
  <r>
    <n v="230000"/>
    <n v="880000"/>
    <n v="880000"/>
    <x v="0"/>
    <x v="0"/>
    <s v="IR12-21"/>
    <s v="62-304.520 (7), F.A.C."/>
    <n v="0.56000000000000005"/>
    <n v="0.48"/>
    <s v="Town Melbourne Beach"/>
    <n v="4.9800860267440003E-2"/>
    <n v="3687.95144534783"/>
    <n v="9.1876587278747905"/>
    <n v="1.3510775106131001"/>
    <n v="0.45755330849183001"/>
    <n v="6.7284822316519999E-2"/>
    <n v="183.663154602878"/>
    <n v="1210"/>
    <s v="Fixed Single Family Units"/>
    <n v="1210"/>
    <s v="Town Melbourne Beach                   Brevard County"/>
    <s v="Town Melbourne Beach"/>
    <m/>
    <m/>
    <m/>
    <n v="0"/>
    <n v="1"/>
    <n v="0.45755330849183001"/>
    <n v="6.7284822316519999E-2"/>
    <n v="183.66315460287899"/>
    <m/>
    <n v="-1"/>
    <n v="-1"/>
    <n v="-1"/>
    <n v="-1"/>
    <n v="0"/>
    <m/>
    <m/>
    <s v="Central IRL A"/>
    <n v="-1"/>
    <m/>
    <m/>
    <n v="608"/>
    <x v="1"/>
    <s v="Basin 9 Oak Street Pedway"/>
    <x v="0"/>
    <m/>
    <n v="72.732182187924295"/>
    <n v="0.14895632980000001"/>
  </r>
  <r>
    <n v="230000"/>
    <n v="880000"/>
    <n v="880000"/>
    <x v="0"/>
    <x v="0"/>
    <s v="IR12-21"/>
    <s v="62-304.520 (7), F.A.C."/>
    <n v="0.56000000000000005"/>
    <n v="0.48"/>
    <s v="Town Melbourne Beach"/>
    <n v="4.0881233525709999E-2"/>
    <n v="3687.95144534783"/>
    <n v="9.1876587278747905"/>
    <n v="1.3510775106131001"/>
    <n v="0.37560282200876999"/>
    <n v="5.52337152227E-2"/>
    <n v="150.76800426874399"/>
    <n v="1210"/>
    <s v="Fixed Single Family Units"/>
    <n v="1210"/>
    <s v="Town Melbourne Beach                   Brevard County"/>
    <s v="Town Melbourne Beach"/>
    <m/>
    <m/>
    <m/>
    <n v="0"/>
    <n v="1"/>
    <n v="0.37560282200876999"/>
    <n v="5.52337152227E-2"/>
    <n v="150.768004268743"/>
    <m/>
    <n v="-1"/>
    <n v="-1"/>
    <n v="-1"/>
    <n v="-1"/>
    <n v="0"/>
    <m/>
    <m/>
    <s v="Central IRL A"/>
    <n v="-1"/>
    <m/>
    <m/>
    <n v="608"/>
    <x v="1"/>
    <s v="Basin 9 Oak Street Pedway"/>
    <x v="0"/>
    <m/>
    <n v="65.398967219030993"/>
    <n v="0.1222773757"/>
  </r>
  <r>
    <n v="230000"/>
    <n v="880000"/>
    <n v="880000"/>
    <x v="0"/>
    <x v="0"/>
    <s v="IR12-21"/>
    <s v="62-304.520 (7), F.A.C."/>
    <n v="0.56000000000000005"/>
    <n v="0.48"/>
    <s v="Town Melbourne Beach"/>
    <n v="4.1293947478999998E-4"/>
    <n v="3687.95144534783"/>
    <n v="9.1876587278747905"/>
    <n v="1.3510775106131001"/>
    <n v="3.7939469697199999E-3"/>
    <n v="5.5791323763999996E-4"/>
    <n v="1.5229007329261399"/>
    <n v="1210"/>
    <s v="Fixed Single Family Units"/>
    <n v="1210"/>
    <s v="Town Melbourne Beach                   Brevard County"/>
    <s v="Town Melbourne Beach"/>
    <m/>
    <m/>
    <m/>
    <n v="0"/>
    <n v="1"/>
    <n v="3.7939469697199999E-3"/>
    <n v="5.5791323763999996E-4"/>
    <n v="1.5229007329259101"/>
    <m/>
    <n v="-1"/>
    <n v="-1"/>
    <n v="-1"/>
    <n v="-1"/>
    <n v="0"/>
    <m/>
    <m/>
    <s v="Central IRL A"/>
    <n v="-1"/>
    <m/>
    <m/>
    <n v="608"/>
    <x v="1"/>
    <s v="Basin 9 Oak Street Pedway"/>
    <x v="0"/>
    <m/>
    <n v="13.6704409928785"/>
    <n v="1.2351182E-3"/>
  </r>
  <r>
    <n v="230000"/>
    <n v="880000"/>
    <n v="880000"/>
    <x v="0"/>
    <x v="0"/>
    <s v="IR12-21"/>
    <s v="62-304.520 (7), F.A.C."/>
    <n v="0.56000000000000005"/>
    <n v="0.48"/>
    <s v="Town Melbourne Beach"/>
    <n v="1.0683051109209999E-2"/>
    <n v="3687.95144534783"/>
    <n v="9.1876587278747905"/>
    <n v="1.3510775106131001"/>
    <n v="9.8152227763929997E-2"/>
    <n v="1.443363009839E-2"/>
    <n v="39.398573778961598"/>
    <n v="1210"/>
    <s v="Fixed Single Family Units"/>
    <n v="1210"/>
    <s v="Town Melbourne Beach                   Brevard County"/>
    <s v="Town Melbourne Beach"/>
    <m/>
    <m/>
    <m/>
    <n v="0"/>
    <n v="1"/>
    <n v="9.8152227763929997E-2"/>
    <n v="1.443363009839E-2"/>
    <n v="39.398573778962302"/>
    <m/>
    <n v="-1"/>
    <n v="-1"/>
    <n v="-1"/>
    <n v="-1"/>
    <n v="0"/>
    <m/>
    <m/>
    <s v="Central IRL A"/>
    <n v="-1"/>
    <m/>
    <m/>
    <n v="608"/>
    <x v="1"/>
    <s v="Basin 9 Oak Street Pedway"/>
    <x v="0"/>
    <m/>
    <n v="27.886362282196998"/>
    <n v="3.1953425600000002E-2"/>
  </r>
  <r>
    <n v="230000"/>
    <n v="880000"/>
    <n v="880000"/>
    <x v="0"/>
    <x v="0"/>
    <s v="IR12-21"/>
    <s v="62-304.520 (7), F.A.C."/>
    <n v="0.56000000000000005"/>
    <n v="0.48"/>
    <s v="Town Melbourne Beach"/>
    <n v="9.8016942344799993E-3"/>
    <n v="3716.6599363190899"/>
    <n v="10.3773384924146"/>
    <n v="1.90879186228384"/>
    <n v="0.10171549887035"/>
    <n v="1.870939419137E-2"/>
    <n v="36.429564269345299"/>
    <n v="1300"/>
    <s v="Residential, High Density"/>
    <n v="1300"/>
    <s v="Town Melbourne Beach                   Brevard County"/>
    <s v="Town Melbourne Beach"/>
    <m/>
    <m/>
    <m/>
    <n v="0"/>
    <n v="1"/>
    <n v="0.10171549887035"/>
    <n v="1.870939419137E-2"/>
    <n v="80.247039756548304"/>
    <m/>
    <n v="-1"/>
    <n v="-1"/>
    <n v="-1"/>
    <n v="-1"/>
    <n v="0"/>
    <m/>
    <m/>
    <s v="Central IRL A"/>
    <n v="-1"/>
    <m/>
    <m/>
    <n v="608"/>
    <x v="1"/>
    <s v="Basin 9 Oak Street Pedway"/>
    <x v="0"/>
    <m/>
    <n v="52.670639320464801"/>
    <n v="6.5082757300000002E-2"/>
  </r>
  <r>
    <n v="230000"/>
    <n v="880000"/>
    <n v="880000"/>
    <x v="0"/>
    <x v="0"/>
    <s v="IR12-21"/>
    <s v="62-304.520 (7), F.A.C."/>
    <n v="0.56000000000000005"/>
    <n v="0.48"/>
    <s v="Town Melbourne Beach"/>
    <n v="5.0305394620899996E-3"/>
    <n v="3716.6599363190899"/>
    <n v="10.3773384924146"/>
    <n v="1.90879186228384"/>
    <n v="5.2203610797560002E-2"/>
    <n v="9.6022527881300009E-3"/>
    <n v="18.696804476825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5.2203610797560002E-2"/>
    <n v="9.6022527881300009E-3"/>
    <n v="53.748184519657201"/>
    <m/>
    <n v="-1"/>
    <n v="-1"/>
    <n v="-1"/>
    <n v="-1"/>
    <n v="0"/>
    <m/>
    <m/>
    <s v="Central IRL A"/>
    <n v="-1"/>
    <m/>
    <m/>
    <n v="608"/>
    <x v="1"/>
    <s v="Basin 9 Oak Street Pedway"/>
    <x v="0"/>
    <m/>
    <n v="20.8384448126947"/>
    <n v="4.35913905E-2"/>
  </r>
  <r>
    <n v="230000"/>
    <n v="880000"/>
    <n v="880000"/>
    <x v="0"/>
    <x v="0"/>
    <s v="IR12-21"/>
    <s v="62-304.520 (7), F.A.C."/>
    <n v="0.56000000000000005"/>
    <n v="0.48"/>
    <s v="Town Melbourne Beach"/>
    <n v="2.1236874581000002E-3"/>
    <n v="3716.6599363190899"/>
    <n v="10.3773384924146"/>
    <n v="1.90879186228384"/>
    <n v="2.2038223604789998E-2"/>
    <n v="4.0536773380499998E-3"/>
    <n v="7.893024092783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2.2038223604789998E-2"/>
    <n v="4.0536773380499998E-3"/>
    <n v="37.861960625405999"/>
    <m/>
    <n v="-1"/>
    <n v="-1"/>
    <n v="-1"/>
    <n v="-1"/>
    <n v="0"/>
    <m/>
    <m/>
    <s v="Central IRL A"/>
    <n v="-1"/>
    <m/>
    <m/>
    <n v="608"/>
    <x v="1"/>
    <s v="Basin 9 Oak Street Pedway"/>
    <x v="0"/>
    <m/>
    <n v="15.4727419768818"/>
    <n v="3.07071862E-2"/>
  </r>
  <r>
    <n v="230000"/>
    <n v="880000"/>
    <n v="880000"/>
    <x v="0"/>
    <x v="0"/>
    <s v="IR12-21"/>
    <s v="62-304.520 (7), F.A.C."/>
    <n v="0.56000000000000005"/>
    <n v="0.48"/>
    <s v="Town Melbourne Beach"/>
    <n v="9.8792994106100002E-3"/>
    <n v="3716.6599363190899"/>
    <n v="10.3773384924146"/>
    <n v="1.90879186228384"/>
    <n v="0.10252083405183"/>
    <n v="1.8857526320040001E-2"/>
    <n v="36.7179963183223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0252083405183"/>
    <n v="1.8857526320040001E-2"/>
    <n v="36.717996318321603"/>
    <m/>
    <n v="-1"/>
    <n v="-1"/>
    <n v="-1"/>
    <n v="-1"/>
    <n v="0"/>
    <m/>
    <m/>
    <s v="Central IRL A"/>
    <n v="-1"/>
    <m/>
    <m/>
    <n v="608"/>
    <x v="1"/>
    <s v="Basin 9 Oak Street Pedway"/>
    <x v="0"/>
    <m/>
    <n v="28.4492630082073"/>
    <n v="2.9779396900000001E-2"/>
  </r>
  <r>
    <n v="230000"/>
    <n v="880000"/>
    <n v="880000"/>
    <x v="0"/>
    <x v="0"/>
    <s v="IR12-21"/>
    <s v="62-304.520 (7), F.A.C."/>
    <n v="0.56000000000000005"/>
    <n v="0.48"/>
    <s v="Town Melbourne Beach"/>
    <n v="1.269365428631E-2"/>
    <n v="3716.6599363190899"/>
    <n v="10.3773384924146"/>
    <n v="1.90879186228384"/>
    <n v="0.13172634723477"/>
    <n v="2.4229544004360001E-2"/>
    <n v="47.177996331428403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3172634723477"/>
    <n v="2.4229544004360001E-2"/>
    <n v="47.177996331428702"/>
    <m/>
    <n v="-1"/>
    <n v="-1"/>
    <n v="-1"/>
    <n v="-1"/>
    <n v="0"/>
    <m/>
    <m/>
    <s v="Central IRL A"/>
    <n v="-1"/>
    <m/>
    <m/>
    <n v="608"/>
    <x v="1"/>
    <s v="Basin 9 Oak Street Pedway"/>
    <x v="0"/>
    <m/>
    <n v="32.2374336335481"/>
    <n v="3.8262770699999997E-2"/>
  </r>
  <r>
    <n v="230000"/>
    <n v="880000"/>
    <n v="880000"/>
    <x v="0"/>
    <x v="0"/>
    <s v="IR12-21"/>
    <s v="62-304.520 (7), F.A.C."/>
    <n v="0.56000000000000005"/>
    <n v="0.48"/>
    <s v="Town Melbourne Beach"/>
    <n v="1.6458416788240001E-2"/>
    <n v="3716.6599363190899"/>
    <n v="10.3773384924146"/>
    <n v="1.90879186228384"/>
    <n v="0.17079456206085999"/>
    <n v="3.1415692031480001E-2"/>
    <n v="61.170338292115503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7079456206085999"/>
    <n v="3.1415692031480001E-2"/>
    <n v="61.170338292115503"/>
    <m/>
    <n v="-1"/>
    <n v="-1"/>
    <n v="-1"/>
    <n v="-1"/>
    <n v="0"/>
    <m/>
    <m/>
    <s v="Central IRL A"/>
    <n v="-1"/>
    <m/>
    <m/>
    <n v="608"/>
    <x v="1"/>
    <s v="Basin 9 Oak Street Pedway"/>
    <x v="0"/>
    <m/>
    <n v="36.108175875597396"/>
    <n v="4.9610979999999999E-2"/>
  </r>
  <r>
    <n v="230000"/>
    <n v="880000"/>
    <n v="880000"/>
    <x v="0"/>
    <x v="0"/>
    <s v="IR12-21"/>
    <s v="62-304.520 (7), F.A.C."/>
    <n v="0.56000000000000005"/>
    <n v="0.48"/>
    <s v="Town Melbourne Beach"/>
    <n v="1.660550616845E-2"/>
    <n v="3716.6599363190899"/>
    <n v="10.3773384924146"/>
    <n v="1.90879186228384"/>
    <n v="0.17232095834788999"/>
    <n v="3.169645504344E-2"/>
    <n v="61.7170194985814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7232095834788999"/>
    <n v="3.169645504344E-2"/>
    <n v="61.717019498580299"/>
    <m/>
    <n v="-1"/>
    <n v="-1"/>
    <n v="-1"/>
    <n v="-1"/>
    <n v="0"/>
    <m/>
    <m/>
    <s v="Central IRL A"/>
    <n v="-1"/>
    <m/>
    <m/>
    <n v="608"/>
    <x v="1"/>
    <s v="Basin 9 Oak Street Pedway"/>
    <x v="0"/>
    <m/>
    <n v="37.3108813117151"/>
    <n v="5.0054354799999999E-2"/>
  </r>
  <r>
    <n v="230000"/>
    <n v="880000"/>
    <n v="880000"/>
    <x v="0"/>
    <x v="0"/>
    <s v="IR12-21"/>
    <s v="62-304.520 (7), F.A.C."/>
    <n v="0.56000000000000005"/>
    <n v="0.48"/>
    <s v="Town Melbourne Beach"/>
    <n v="1.9349009652799998E-2"/>
    <n v="3716.6599363190899"/>
    <n v="10.3773384924146"/>
    <n v="1.90879186228384"/>
    <n v="0.20079122266012001"/>
    <n v="3.693323216852E-2"/>
    <n v="71.913688984020595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0079122266012001"/>
    <n v="3.693323216852E-2"/>
    <n v="71.913688984021306"/>
    <m/>
    <n v="-1"/>
    <n v="-1"/>
    <n v="-1"/>
    <n v="-1"/>
    <n v="0"/>
    <m/>
    <m/>
    <s v="Central IRL A"/>
    <n v="-1"/>
    <m/>
    <m/>
    <n v="608"/>
    <x v="1"/>
    <s v="Basin 9 Oak Street Pedway"/>
    <x v="0"/>
    <m/>
    <n v="41.4136442110686"/>
    <n v="5.8324159799999997E-2"/>
  </r>
  <r>
    <n v="230000"/>
    <n v="880000"/>
    <n v="880000"/>
    <x v="0"/>
    <x v="0"/>
    <s v="IR12-21"/>
    <s v="62-304.520 (7), F.A.C."/>
    <n v="0.56000000000000005"/>
    <n v="0.48"/>
    <s v="Town Melbourne Beach"/>
    <n v="2.2621705027719999E-2"/>
    <n v="3716.6599363190899"/>
    <n v="10.3773384924146"/>
    <n v="1.90879186228384"/>
    <n v="0.23475309034819999"/>
    <n v="4.3180126467889997E-2"/>
    <n v="84.077184767755099"/>
    <n v="1210"/>
    <s v="Fixed Single Family Units"/>
    <n v="1210"/>
    <s v="Town Melbourne Beach                   Brevard County"/>
    <s v="Town Melbourne Beach"/>
    <m/>
    <m/>
    <m/>
    <n v="0"/>
    <n v="1"/>
    <n v="0.23475309034819999"/>
    <n v="4.3180126467889997E-2"/>
    <n v="84.077184767754005"/>
    <m/>
    <n v="-1"/>
    <n v="-1"/>
    <n v="-1"/>
    <n v="-1"/>
    <n v="0"/>
    <m/>
    <m/>
    <s v="Central IRL A"/>
    <n v="-1"/>
    <m/>
    <m/>
    <n v="608"/>
    <x v="1"/>
    <s v="Basin 9 Oak Street Pedway"/>
    <x v="0"/>
    <m/>
    <n v="69.328964462192403"/>
    <n v="6.8189119800000003E-2"/>
  </r>
  <r>
    <n v="230000"/>
    <n v="880000"/>
    <n v="880000"/>
    <x v="0"/>
    <x v="0"/>
    <s v="IR12-21"/>
    <s v="62-304.520 (7), F.A.C."/>
    <n v="0.56000000000000005"/>
    <n v="0.48"/>
    <s v="Town Melbourne Beach"/>
    <n v="3.6873587354600001E-2"/>
    <n v="3716.6599363190899"/>
    <n v="10.3773384924146"/>
    <n v="1.90879186228384"/>
    <n v="0.38264969740836002"/>
    <n v="7.0384003475679996E-2"/>
    <n v="137.046584829225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38264969740836002"/>
    <n v="7.0384003475679996E-2"/>
    <n v="137.046584829225"/>
    <m/>
    <n v="-1"/>
    <n v="-1"/>
    <n v="-1"/>
    <n v="-1"/>
    <n v="0"/>
    <m/>
    <m/>
    <s v="Central IRL A"/>
    <n v="-1"/>
    <m/>
    <m/>
    <n v="608"/>
    <x v="1"/>
    <s v="Basin 9 Oak Street Pedway"/>
    <x v="0"/>
    <m/>
    <n v="74.587573523683105"/>
    <n v="0.1111488928"/>
  </r>
  <r>
    <n v="230000"/>
    <n v="880000"/>
    <n v="880000"/>
    <x v="0"/>
    <x v="0"/>
    <s v="IR12-21"/>
    <s v="62-304.520 (7), F.A.C."/>
    <n v="0.56000000000000005"/>
    <n v="0.48"/>
    <s v="Town Melbourne Beach"/>
    <n v="3.3288062243590003E-2"/>
    <n v="3716.6599363190899"/>
    <n v="10.3773384924146"/>
    <n v="1.90879186228384"/>
    <n v="0.34544148965839"/>
    <n v="6.353998232178E-2"/>
    <n v="123.7204072984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34544148965839"/>
    <n v="6.353998232178E-2"/>
    <n v="123.72040729848"/>
    <m/>
    <n v="-1"/>
    <n v="-1"/>
    <n v="-1"/>
    <n v="-1"/>
    <n v="0"/>
    <m/>
    <m/>
    <s v="Central IRL A"/>
    <n v="-1"/>
    <m/>
    <m/>
    <n v="608"/>
    <x v="1"/>
    <s v="Basin 9 Oak Street Pedway"/>
    <x v="0"/>
    <m/>
    <n v="73.900405663955993"/>
    <n v="0.1003409629"/>
  </r>
  <r>
    <n v="230000"/>
    <n v="880000"/>
    <n v="880000"/>
    <x v="0"/>
    <x v="0"/>
    <s v="IR12-21"/>
    <s v="62-304.520 (7), F.A.C."/>
    <n v="0.56000000000000005"/>
    <n v="0.48"/>
    <s v="Town Melbourne Beach"/>
    <n v="3.6012358778219997E-2"/>
    <n v="3716.6599363190899"/>
    <n v="10.3773384924146"/>
    <n v="1.90879186228384"/>
    <n v="0.37371243695186002"/>
    <n v="6.8740097377509995E-2"/>
    <n v="133.845691083358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37371243695186002"/>
    <n v="6.8740097377509995E-2"/>
    <n v="133.845691083361"/>
    <m/>
    <n v="-1"/>
    <n v="-1"/>
    <n v="-1"/>
    <n v="-1"/>
    <n v="0"/>
    <m/>
    <m/>
    <s v="Central IRL A"/>
    <n v="-1"/>
    <m/>
    <m/>
    <n v="608"/>
    <x v="1"/>
    <s v="Basin 9 Oak Street Pedway"/>
    <x v="0"/>
    <m/>
    <n v="73.890846464939997"/>
    <n v="0.1085528719"/>
  </r>
  <r>
    <n v="230000"/>
    <n v="880000"/>
    <n v="880000"/>
    <x v="0"/>
    <x v="0"/>
    <s v="IR12-21"/>
    <s v="62-304.520 (7), F.A.C."/>
    <n v="0.56000000000000005"/>
    <n v="0.48"/>
    <s v="Town Melbourne Beach"/>
    <n v="0.10915565098927001"/>
    <n v="3716.6599363190899"/>
    <n v="10.3773384924146"/>
    <n v="1.90879186228384"/>
    <n v="1.1327451386755401"/>
    <n v="0.20835541833061"/>
    <n v="405.694434854657"/>
    <n v="1210"/>
    <s v="Fixed Single Family Units"/>
    <n v="1210"/>
    <s v="Town Melbourne Beach                   Brevard County"/>
    <s v="Town Melbourne Beach"/>
    <m/>
    <m/>
    <m/>
    <n v="0"/>
    <n v="1"/>
    <n v="1.1327451386755401"/>
    <n v="0.20835541833061"/>
    <n v="405.694434854657"/>
    <m/>
    <n v="-1"/>
    <n v="-1"/>
    <n v="-1"/>
    <n v="-1"/>
    <n v="0"/>
    <m/>
    <m/>
    <s v="Central IRL A"/>
    <n v="-1"/>
    <m/>
    <m/>
    <n v="608"/>
    <x v="1"/>
    <s v="Basin 9 Oak Street Pedway"/>
    <x v="0"/>
    <m/>
    <n v="91.765530560219702"/>
    <n v="0.32903036079999998"/>
  </r>
  <r>
    <n v="230000"/>
    <n v="880000"/>
    <n v="880000"/>
    <x v="0"/>
    <x v="0"/>
    <s v="IR12-21"/>
    <s v="62-304.520 (7), F.A.C."/>
    <n v="0.56000000000000005"/>
    <n v="0.48"/>
    <s v="Town Melbourne Beach"/>
    <n v="5.9905022963050003E-2"/>
    <n v="3716.6599363190899"/>
    <n v="10.3773384924146"/>
    <n v="1.90879186228384"/>
    <n v="0.62165470068350004"/>
    <n v="0.1143462203418"/>
    <n v="222.646598831065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62165470068350004"/>
    <n v="0.1143462203418"/>
    <n v="222.646598831066"/>
    <m/>
    <n v="-1"/>
    <n v="-1"/>
    <n v="-1"/>
    <n v="-1"/>
    <n v="0"/>
    <m/>
    <m/>
    <s v="Central IRL A"/>
    <n v="-1"/>
    <m/>
    <m/>
    <n v="608"/>
    <x v="1"/>
    <s v="Basin 9 Oak Street Pedway"/>
    <x v="0"/>
    <m/>
    <n v="80.052221384860204"/>
    <n v="0.18057307289999999"/>
  </r>
  <r>
    <n v="230000"/>
    <n v="880000"/>
    <n v="880000"/>
    <x v="0"/>
    <x v="0"/>
    <s v="IR12-21"/>
    <s v="62-304.520 (7), F.A.C."/>
    <n v="0.56000000000000005"/>
    <n v="0.48"/>
    <s v="Town Melbourne Beach"/>
    <n v="2.0442034287590002E-2"/>
    <n v="3716.6599363190899"/>
    <n v="10.3773384924146"/>
    <n v="1.90879186228384"/>
    <n v="0.21213390927591"/>
    <n v="3.9019588696679999E-2"/>
    <n v="75.976089853565597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1213390927591"/>
    <n v="3.9019588696679999E-2"/>
    <n v="75.976089853566293"/>
    <m/>
    <n v="-1"/>
    <n v="-1"/>
    <n v="-1"/>
    <n v="-1"/>
    <n v="0"/>
    <m/>
    <m/>
    <s v="Central IRL A"/>
    <n v="-1"/>
    <m/>
    <m/>
    <n v="608"/>
    <x v="1"/>
    <s v="Basin 9 Oak Street Pedway"/>
    <x v="0"/>
    <m/>
    <n v="43.714928418328903"/>
    <n v="6.16188888E-2"/>
  </r>
  <r>
    <n v="230000"/>
    <n v="880000"/>
    <n v="880000"/>
    <x v="0"/>
    <x v="0"/>
    <s v="IR12-21"/>
    <s v="62-304.520 (7), F.A.C."/>
    <n v="0.56000000000000005"/>
    <n v="0.48"/>
    <s v="Town Melbourne Beach"/>
    <n v="2.6195125623359999E-2"/>
    <n v="3716.6599363190899"/>
    <n v="10.3773384924146"/>
    <n v="1.90879186228384"/>
    <n v="0.27183568544495001"/>
    <n v="5.000104262137E-2"/>
    <n v="97.3583739311953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7183568544495001"/>
    <n v="5.000104262137E-2"/>
    <n v="97.358373931196795"/>
    <m/>
    <n v="-1"/>
    <n v="-1"/>
    <n v="-1"/>
    <n v="-1"/>
    <n v="0"/>
    <m/>
    <m/>
    <s v="Central IRL A"/>
    <n v="-1"/>
    <m/>
    <m/>
    <n v="608"/>
    <x v="1"/>
    <s v="Basin 9 Oak Street Pedway"/>
    <x v="0"/>
    <m/>
    <n v="47.122346076990397"/>
    <n v="7.8960562799999995E-2"/>
  </r>
  <r>
    <n v="230000"/>
    <n v="880000"/>
    <n v="880000"/>
    <x v="0"/>
    <x v="0"/>
    <s v="IR12-21"/>
    <s v="62-304.520 (7), F.A.C."/>
    <n v="0.56000000000000005"/>
    <n v="0.48"/>
    <s v="Town Melbourne Beach"/>
    <n v="2.7134251293319998E-2"/>
    <n v="3716.6599363190899"/>
    <n v="10.3773384924146"/>
    <n v="1.90879186228384"/>
    <n v="0.28158131040909001"/>
    <n v="5.1793638057859998E-2"/>
    <n v="100.848784683923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8158131040909001"/>
    <n v="5.1793638057859998E-2"/>
    <n v="152.267167998888"/>
    <m/>
    <n v="-1"/>
    <n v="-1"/>
    <n v="-1"/>
    <n v="-1"/>
    <n v="0"/>
    <m/>
    <m/>
    <s v="Central IRL A"/>
    <n v="-1"/>
    <m/>
    <m/>
    <n v="608"/>
    <x v="1"/>
    <s v="Basin 9 Oak Street Pedway"/>
    <x v="0"/>
    <m/>
    <n v="51.778259803706"/>
    <n v="0.1234932425"/>
  </r>
  <r>
    <n v="230000"/>
    <n v="880000"/>
    <n v="880000"/>
    <x v="0"/>
    <x v="0"/>
    <s v="IR12-21"/>
    <s v="62-304.520 (7), F.A.C."/>
    <n v="0.56000000000000005"/>
    <n v="0.48"/>
    <s v="Town Melbourne Beach"/>
    <n v="3.1371588436890002E-2"/>
    <n v="3716.6599363190899"/>
    <n v="10.3773384924146"/>
    <n v="1.90879186228384"/>
    <n v="0.32555359225435998"/>
    <n v="5.988183271526E-2"/>
    <n v="116.597525882095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32555359225435998"/>
    <n v="5.988183271526E-2"/>
    <n v="167.37740115893601"/>
    <m/>
    <n v="-1"/>
    <n v="-1"/>
    <n v="-1"/>
    <n v="-1"/>
    <n v="0"/>
    <m/>
    <m/>
    <s v="Central IRL A"/>
    <n v="-1"/>
    <m/>
    <m/>
    <n v="608"/>
    <x v="1"/>
    <s v="Basin 9 Oak Street Pedway"/>
    <x v="0"/>
    <m/>
    <n v="45.383412212733496"/>
    <n v="0.13574809500000001"/>
  </r>
  <r>
    <n v="230000"/>
    <n v="880000"/>
    <n v="880000"/>
    <x v="0"/>
    <x v="0"/>
    <s v="IR12-21"/>
    <s v="62-304.520 (7), F.A.C."/>
    <n v="0.56000000000000005"/>
    <n v="0.48"/>
    <s v="Town Melbourne Beach"/>
    <n v="1.1014761905190001E-2"/>
    <n v="3716.6599363190899"/>
    <n v="10.3773384924146"/>
    <n v="1.90879186228384"/>
    <n v="0.11430391270352"/>
    <n v="2.1024887889620002E-2"/>
    <n v="40.93812428111709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1430391270352"/>
    <n v="2.1024887889620002E-2"/>
    <n v="62.494244335538298"/>
    <m/>
    <n v="-1"/>
    <n v="-1"/>
    <n v="-1"/>
    <n v="-1"/>
    <n v="0"/>
    <m/>
    <m/>
    <s v="Central IRL A"/>
    <n v="-1"/>
    <m/>
    <m/>
    <n v="608"/>
    <x v="1"/>
    <s v="Basin 9 Oak Street Pedway"/>
    <x v="0"/>
    <m/>
    <n v="30.734782363934901"/>
    <n v="5.0684707500000002E-2"/>
  </r>
  <r>
    <n v="230000"/>
    <n v="880000"/>
    <n v="880000"/>
    <x v="0"/>
    <x v="0"/>
    <s v="IR12-21"/>
    <s v="62-304.520 (7), F.A.C."/>
    <n v="0.56000000000000005"/>
    <n v="0.48"/>
    <s v="Town Melbourne Beach"/>
    <n v="1.233826741742E-2"/>
    <n v="3716.6599363190899"/>
    <n v="10.3773384924146"/>
    <n v="1.90879186228384"/>
    <n v="0.12803837740051"/>
    <n v="2.3551184441050001E-2"/>
    <n v="45.8571441939236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2803837740051"/>
    <n v="2.3551184441050001E-2"/>
    <n v="73.3706224858837"/>
    <m/>
    <n v="-1"/>
    <n v="-1"/>
    <n v="-1"/>
    <n v="-1"/>
    <n v="0"/>
    <m/>
    <m/>
    <s v="Central IRL A"/>
    <n v="-1"/>
    <m/>
    <m/>
    <n v="608"/>
    <x v="1"/>
    <s v="Basin 9 Oak Street Pedway"/>
    <x v="0"/>
    <m/>
    <n v="31.0855106985018"/>
    <n v="5.9505776500000003E-2"/>
  </r>
  <r>
    <n v="230000"/>
    <n v="880000"/>
    <n v="880000"/>
    <x v="0"/>
    <x v="0"/>
    <s v="IR12-21"/>
    <s v="62-304.520 (7), F.A.C."/>
    <n v="0.56000000000000005"/>
    <n v="0.48"/>
    <s v="Town Melbourne Beach"/>
    <n v="9.9388328236599995E-3"/>
    <n v="3716.6599363190899"/>
    <n v="10.3773384924146"/>
    <n v="1.90879186228384"/>
    <n v="0.10313863243065"/>
    <n v="1.89711632144E-2"/>
    <n v="36.9392617694740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0313863243065"/>
    <n v="1.89711632144E-2"/>
    <n v="61.674722752152803"/>
    <m/>
    <n v="-1"/>
    <n v="-1"/>
    <n v="-1"/>
    <n v="-1"/>
    <n v="0"/>
    <m/>
    <m/>
    <s v="Central IRL A"/>
    <n v="-1"/>
    <m/>
    <m/>
    <n v="608"/>
    <x v="1"/>
    <s v="Basin 9 Oak Street Pedway"/>
    <x v="0"/>
    <m/>
    <n v="28.760694929358198"/>
    <n v="5.0020050900000002E-2"/>
  </r>
  <r>
    <n v="230000"/>
    <n v="880000"/>
    <n v="880000"/>
    <x v="0"/>
    <x v="0"/>
    <s v="IR12-21"/>
    <s v="62-304.520 (7), F.A.C."/>
    <n v="0.56000000000000005"/>
    <n v="0.48"/>
    <s v="Town Melbourne Beach"/>
    <n v="6.7643247651E-4"/>
    <n v="3716.6599363190899"/>
    <n v="10.3773384924146"/>
    <n v="1.90879186228384"/>
    <n v="7.0195687760999997E-3"/>
    <n v="1.2911688065600001E-3"/>
    <n v="2.51406948510327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7.0195687760999997E-3"/>
    <n v="1.2911688065600001E-3"/>
    <n v="47.912930290529303"/>
    <m/>
    <n v="-1"/>
    <n v="-1"/>
    <n v="-1"/>
    <n v="-1"/>
    <n v="0"/>
    <m/>
    <m/>
    <s v="Central IRL A"/>
    <n v="-1"/>
    <m/>
    <m/>
    <n v="608"/>
    <x v="1"/>
    <s v="Basin 9 Oak Street Pedway"/>
    <x v="0"/>
    <m/>
    <n v="8.6078252843896106"/>
    <n v="3.8858824200000003E-2"/>
  </r>
  <r>
    <n v="230000"/>
    <n v="880000"/>
    <n v="880000"/>
    <x v="0"/>
    <x v="0"/>
    <s v="IR12-21"/>
    <s v="62-304.520 (7), F.A.C."/>
    <n v="0.56000000000000005"/>
    <n v="0.48"/>
    <s v="Town Melbourne Beach"/>
    <n v="7.9656593236650003E-2"/>
    <n v="3695.9802375167401"/>
    <n v="9.2064256096435795"/>
    <n v="1.3537952612452899"/>
    <n v="0.73335249995087004"/>
    <n v="0.10783871845072"/>
    <n v="294.40919439057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3335249995087004"/>
    <n v="0.10783871845072"/>
    <n v="667.32866583784903"/>
    <m/>
    <n v="-1"/>
    <n v="-1"/>
    <n v="-1"/>
    <n v="-1"/>
    <n v="0"/>
    <m/>
    <m/>
    <s v="Central IRL A"/>
    <n v="-1"/>
    <m/>
    <m/>
    <n v="608"/>
    <x v="1"/>
    <s v="Basin 9 Oak Street Pedway"/>
    <x v="0"/>
    <m/>
    <n v="112.928060342308"/>
    <n v="0.54122357330000004"/>
  </r>
  <r>
    <n v="230000"/>
    <n v="880000"/>
    <n v="880000"/>
    <x v="0"/>
    <x v="0"/>
    <s v="IR12-21"/>
    <s v="62-304.520 (7), F.A.C."/>
    <n v="0.56000000000000005"/>
    <n v="0.48"/>
    <s v="Town Melbourne Beach"/>
    <n v="9.6665688138399992E-3"/>
    <n v="3695.9802375167401"/>
    <n v="9.2064256096435795"/>
    <n v="1.3537952612452899"/>
    <n v="8.8994546685160006E-2"/>
    <n v="1.3086555052680001E-2"/>
    <n v="35.727447300566702"/>
    <n v="1210"/>
    <s v="Fixed Single Family Units"/>
    <n v="1210"/>
    <s v="Town Melbourne Beach                   Brevard County"/>
    <s v="Town Melbourne Beach"/>
    <m/>
    <m/>
    <m/>
    <n v="0"/>
    <n v="1"/>
    <n v="8.8994546685160006E-2"/>
    <n v="1.3086555052680001E-2"/>
    <n v="35.727447300566403"/>
    <m/>
    <n v="-1"/>
    <n v="-1"/>
    <n v="-1"/>
    <n v="-1"/>
    <n v="0"/>
    <m/>
    <m/>
    <s v="Central IRL A"/>
    <n v="-1"/>
    <m/>
    <m/>
    <n v="608"/>
    <x v="1"/>
    <s v="Basin 9 Oak Street Pedway"/>
    <x v="0"/>
    <m/>
    <n v="73.552800032791197"/>
    <n v="2.8976031900000001E-2"/>
  </r>
  <r>
    <n v="230000"/>
    <n v="880000"/>
    <n v="880000"/>
    <x v="0"/>
    <x v="0"/>
    <s v="IR12-21"/>
    <s v="62-304.520 (7), F.A.C."/>
    <n v="0.56000000000000005"/>
    <n v="0.48"/>
    <s v="Town Melbourne Beach"/>
    <n v="0.19521915840094001"/>
    <n v="3695.9802375167401"/>
    <n v="9.2064256096435795"/>
    <n v="1.3537952612452899"/>
    <n v="1.7972706593955501"/>
    <n v="0.26428677154748997"/>
    <n v="721.52615143455398"/>
    <n v="1210"/>
    <s v="Fixed Single Family Units"/>
    <n v="1210"/>
    <s v="Town Melbourne Beach                   Brevard County"/>
    <s v="Town Melbourne Beach"/>
    <m/>
    <m/>
    <m/>
    <n v="0"/>
    <n v="1"/>
    <n v="1.7972706593955501"/>
    <n v="0.26428677154748997"/>
    <n v="721.52615143455"/>
    <m/>
    <n v="-1"/>
    <n v="-1"/>
    <n v="-1"/>
    <n v="-1"/>
    <n v="0"/>
    <m/>
    <m/>
    <s v="Central IRL A"/>
    <n v="-1"/>
    <m/>
    <m/>
    <n v="608"/>
    <x v="1"/>
    <s v="Basin 9 Oak Street Pedway"/>
    <x v="0"/>
    <m/>
    <n v="115.439816326838"/>
    <n v="0.58517936039999996"/>
  </r>
  <r>
    <n v="230000"/>
    <n v="880000"/>
    <n v="880000"/>
    <x v="0"/>
    <x v="0"/>
    <s v="IR12-21"/>
    <s v="62-304.520 (7), F.A.C."/>
    <n v="0.56000000000000005"/>
    <n v="0.48"/>
    <s v="Town Melbourne Beach"/>
    <n v="0.19709348783187999"/>
    <n v="3695.9802375167401"/>
    <n v="9.2064256096435795"/>
    <n v="1.3537952612452899"/>
    <n v="1.8145265338694401"/>
    <n v="0.26682422984910997"/>
    <n v="728.45363596989296"/>
    <n v="1210"/>
    <s v="Fixed Single Family Units"/>
    <n v="1210"/>
    <s v="Town Melbourne Beach                   Brevard County"/>
    <s v="Town Melbourne Beach"/>
    <m/>
    <m/>
    <m/>
    <n v="0"/>
    <n v="1"/>
    <n v="1.8145265338694401"/>
    <n v="0.26682422984910997"/>
    <n v="728.45363596989296"/>
    <m/>
    <n v="-1"/>
    <n v="-1"/>
    <n v="-1"/>
    <n v="-1"/>
    <n v="0"/>
    <m/>
    <m/>
    <s v="Central IRL A"/>
    <n v="-1"/>
    <m/>
    <m/>
    <n v="608"/>
    <x v="1"/>
    <s v="Basin 9 Oak Street Pedway"/>
    <x v="0"/>
    <m/>
    <n v="115.485683488652"/>
    <n v="0.59079775830000003"/>
  </r>
  <r>
    <n v="230000"/>
    <n v="880000"/>
    <n v="880000"/>
    <x v="0"/>
    <x v="0"/>
    <s v="IR12-21"/>
    <s v="62-304.520 (7), F.A.C."/>
    <n v="0.56000000000000005"/>
    <n v="0.48"/>
    <s v="Town Melbourne Beach"/>
    <n v="3.1500123429679998E-2"/>
    <n v="3695.9802375167401"/>
    <n v="9.2064256096435795"/>
    <n v="1.3537952612452899"/>
    <n v="0.29000354305002002"/>
    <n v="4.2644717827749999E-2"/>
    <n v="116.423833675468"/>
    <n v="1210"/>
    <s v="Fixed Single Family Units"/>
    <n v="1210"/>
    <s v="Town Melbourne Beach                   Brevard County"/>
    <s v="Town Melbourne Beach"/>
    <m/>
    <m/>
    <m/>
    <n v="0"/>
    <n v="1"/>
    <n v="0.29000354305002002"/>
    <n v="4.2644717827749999E-2"/>
    <n v="116.42383367546999"/>
    <m/>
    <n v="-1"/>
    <n v="-1"/>
    <n v="-1"/>
    <n v="-1"/>
    <n v="0"/>
    <m/>
    <m/>
    <s v="Central IRL A"/>
    <n v="-1"/>
    <m/>
    <m/>
    <n v="608"/>
    <x v="1"/>
    <s v="Basin 9 Oak Street Pedway"/>
    <x v="0"/>
    <m/>
    <n v="76.440023653249597"/>
    <n v="9.4423222799999998E-2"/>
  </r>
  <r>
    <n v="230000"/>
    <n v="880000"/>
    <n v="880000"/>
    <x v="0"/>
    <x v="0"/>
    <s v="IR12-21"/>
    <s v="62-304.520 (7), F.A.C."/>
    <n v="0.56000000000000005"/>
    <n v="0.48"/>
    <s v="Town Melbourne Beach"/>
    <n v="0.10612837424544"/>
    <n v="3687.63794540757"/>
    <n v="9.1868495319817693"/>
    <n v="1.3509575572969601"/>
    <n v="0.97498540526675004"/>
    <n v="0.14337492923052"/>
    <n v="391.36301995191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7498540526675004"/>
    <n v="0.14337492923052"/>
    <n v="776.53125228049203"/>
    <m/>
    <n v="-1"/>
    <n v="-1"/>
    <n v="-1"/>
    <n v="-1"/>
    <n v="0"/>
    <m/>
    <m/>
    <s v="Central IRL A"/>
    <n v="-1"/>
    <m/>
    <m/>
    <n v="608"/>
    <x v="1"/>
    <s v="Basin 9 Oak Street Pedway"/>
    <x v="0"/>
    <m/>
    <n v="117.20379661082499"/>
    <n v="0.62979014779999998"/>
  </r>
  <r>
    <n v="230000"/>
    <n v="880000"/>
    <n v="880000"/>
    <x v="0"/>
    <x v="0"/>
    <s v="IR12-21"/>
    <s v="62-304.520 (7), F.A.C."/>
    <n v="0.56000000000000005"/>
    <n v="0.48"/>
    <s v="Town Melbourne Beach"/>
    <n v="0.15345649302729"/>
    <n v="3687.63794540757"/>
    <n v="9.1868495319817693"/>
    <n v="1.3509575572969601"/>
    <n v="1.4097817111473301"/>
    <n v="0.20731320897149999"/>
    <n v="565.89198665661104"/>
    <n v="1210"/>
    <s v="Fixed Single Family Units"/>
    <n v="1210"/>
    <s v="Town Melbourne Beach                   Brevard County"/>
    <s v="Town Melbourne Beach"/>
    <m/>
    <m/>
    <m/>
    <n v="0"/>
    <n v="1"/>
    <n v="1.4097817111473301"/>
    <n v="0.20731320897149999"/>
    <n v="565.89198665661104"/>
    <m/>
    <n v="-1"/>
    <n v="-1"/>
    <n v="-1"/>
    <n v="-1"/>
    <n v="0"/>
    <m/>
    <m/>
    <s v="Central IRL A"/>
    <n v="-1"/>
    <m/>
    <m/>
    <n v="608"/>
    <x v="1"/>
    <s v="Basin 9 Oak Street Pedway"/>
    <x v="0"/>
    <m/>
    <n v="100.326622764939"/>
    <n v="0.45895538250000001"/>
  </r>
  <r>
    <n v="230000"/>
    <n v="880000"/>
    <n v="880000"/>
    <x v="0"/>
    <x v="0"/>
    <s v="IR12-21"/>
    <s v="62-304.520 (7), F.A.C."/>
    <n v="0.56000000000000005"/>
    <n v="0.48"/>
    <s v="Town Melbourne Beach"/>
    <n v="0.19550020756805001"/>
    <n v="3687.63794540757"/>
    <n v="9.1868495319817693"/>
    <n v="1.3509575572969601"/>
    <n v="1.79603099039891"/>
    <n v="0.26411248286717998"/>
    <n v="720.93398376301298"/>
    <n v="1210"/>
    <s v="Fixed Single Family Units"/>
    <n v="1210"/>
    <s v="Town Melbourne Beach                   Brevard County"/>
    <s v="Town Melbourne Beach"/>
    <m/>
    <m/>
    <m/>
    <n v="0"/>
    <n v="1"/>
    <n v="1.79603099039891"/>
    <n v="0.26411248286717998"/>
    <n v="720.93398376301298"/>
    <m/>
    <n v="-1"/>
    <n v="-1"/>
    <n v="-1"/>
    <n v="-1"/>
    <n v="0"/>
    <m/>
    <m/>
    <s v="Central IRL A"/>
    <n v="-1"/>
    <m/>
    <m/>
    <n v="608"/>
    <x v="1"/>
    <s v="Basin 9 Oak Street Pedway"/>
    <x v="0"/>
    <m/>
    <n v="112.52899066497"/>
    <n v="0.58469909470000003"/>
  </r>
  <r>
    <n v="230000"/>
    <n v="880000"/>
    <n v="880000"/>
    <x v="0"/>
    <x v="0"/>
    <s v="IR12-21"/>
    <s v="62-304.520 (7), F.A.C."/>
    <n v="0.56000000000000005"/>
    <n v="0.48"/>
    <s v="Town Melbourne Beach"/>
    <n v="0.21164693398921999"/>
    <n v="3669.9933403990399"/>
    <n v="9.1456634943525597"/>
    <n v="1.34499522354246"/>
    <n v="1.93565163787685"/>
    <n v="0.28466411529289998"/>
    <n v="776.742838256314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3565163787685"/>
    <n v="0.28466411529289998"/>
    <n v="776.74283825631403"/>
    <m/>
    <n v="-1"/>
    <n v="-1"/>
    <n v="-1"/>
    <n v="-1"/>
    <n v="0"/>
    <m/>
    <m/>
    <s v="Central IRL A"/>
    <n v="-1"/>
    <m/>
    <m/>
    <n v="608"/>
    <x v="1"/>
    <s v="Basin 9 Oak Street Pedway"/>
    <x v="0"/>
    <m/>
    <n v="134.289615465163"/>
    <n v="0.62996175040000002"/>
  </r>
  <r>
    <n v="230000"/>
    <n v="880000"/>
    <n v="880000"/>
    <x v="0"/>
    <x v="0"/>
    <s v="IR12-21"/>
    <s v="62-304.520 (7), F.A.C."/>
    <n v="0.56000000000000005"/>
    <n v="0.48"/>
    <s v="Town Melbourne Beach"/>
    <n v="2.484852946969E-2"/>
    <n v="3669.9933403990399"/>
    <n v="9.1456634943525597"/>
    <n v="1.34499522354246"/>
    <n v="0.22725628885936999"/>
    <n v="3.342115344879E-2"/>
    <n v="91.193937672504802"/>
    <n v="1210"/>
    <s v="Fixed Single Family Units"/>
    <n v="1210"/>
    <s v="Town Melbourne Beach                   Brevard County"/>
    <s v="Town Melbourne Beach"/>
    <m/>
    <m/>
    <m/>
    <n v="0"/>
    <n v="1"/>
    <n v="0.22725628885936999"/>
    <n v="3.342115344879E-2"/>
    <n v="91.193937672504006"/>
    <m/>
    <n v="-1"/>
    <n v="-1"/>
    <n v="-1"/>
    <n v="-1"/>
    <n v="0"/>
    <m/>
    <m/>
    <s v="Central IRL A"/>
    <n v="-1"/>
    <m/>
    <m/>
    <n v="608"/>
    <x v="1"/>
    <s v="Basin 9 Oak Street Pedway"/>
    <x v="0"/>
    <m/>
    <n v="41.034098655068703"/>
    <n v="7.3961020000000002E-2"/>
  </r>
  <r>
    <n v="230000"/>
    <n v="880000"/>
    <n v="880000"/>
    <x v="0"/>
    <x v="0"/>
    <s v="IR12-21"/>
    <s v="62-304.520 (7), F.A.C."/>
    <n v="0.56000000000000005"/>
    <n v="0.48"/>
    <s v="Town Melbourne Beach"/>
    <n v="8.9945820818869995E-2"/>
    <n v="3669.9933403990399"/>
    <n v="9.1456634943525597"/>
    <n v="1.34499522354246"/>
    <n v="0.82261420993279"/>
    <n v="0.12097669937899"/>
    <n v="330.10056340201203"/>
    <n v="1210"/>
    <s v="Fixed Single Family Units"/>
    <n v="1210"/>
    <s v="Town Melbourne Beach                   Brevard County"/>
    <s v="Town Melbourne Beach"/>
    <m/>
    <m/>
    <m/>
    <n v="0"/>
    <n v="1"/>
    <n v="0.82261420993279"/>
    <n v="0.12097669937899"/>
    <n v="330.10056340201203"/>
    <m/>
    <n v="-1"/>
    <n v="-1"/>
    <n v="-1"/>
    <n v="-1"/>
    <n v="0"/>
    <m/>
    <m/>
    <s v="Central IRL A"/>
    <n v="-1"/>
    <m/>
    <m/>
    <n v="608"/>
    <x v="1"/>
    <s v="Basin 9 Oak Street Pedway"/>
    <x v="0"/>
    <m/>
    <n v="84.836868877331597"/>
    <n v="0.26772146260000002"/>
  </r>
  <r>
    <n v="230000"/>
    <n v="880000"/>
    <n v="880000"/>
    <x v="0"/>
    <x v="0"/>
    <s v="IR12-21"/>
    <s v="62-304.520 (7), F.A.C."/>
    <n v="0.56000000000000005"/>
    <n v="0.48"/>
    <s v="Town Melbourne Beach"/>
    <n v="3.232630474934E-2"/>
    <n v="3669.9933403990399"/>
    <n v="9.1456634943525597"/>
    <n v="1.34499522354246"/>
    <n v="0.29564550525341998"/>
    <n v="4.3478725482649999E-2"/>
    <n v="118.63732314981701"/>
    <n v="1210"/>
    <s v="Fixed Single Family Units"/>
    <n v="1210"/>
    <s v="Town Melbourne Beach                   Brevard County"/>
    <s v="Town Melbourne Beach"/>
    <m/>
    <m/>
    <m/>
    <n v="0"/>
    <n v="1"/>
    <n v="0.29564550525341998"/>
    <n v="4.3478725482649999E-2"/>
    <n v="118.63732314981701"/>
    <m/>
    <n v="-1"/>
    <n v="-1"/>
    <n v="-1"/>
    <n v="-1"/>
    <n v="0"/>
    <m/>
    <m/>
    <s v="Central IRL A"/>
    <n v="-1"/>
    <m/>
    <m/>
    <n v="608"/>
    <x v="1"/>
    <s v="Basin 9 Oak Street Pedway"/>
    <x v="0"/>
    <m/>
    <n v="45.7539851674358"/>
    <n v="9.6218429199999997E-2"/>
  </r>
  <r>
    <n v="230000"/>
    <n v="880000"/>
    <n v="880000"/>
    <x v="0"/>
    <x v="0"/>
    <s v="IR12-21"/>
    <s v="62-304.520 (7), F.A.C."/>
    <n v="0.56000000000000005"/>
    <n v="0.48"/>
    <s v="Town Melbourne Beach"/>
    <n v="4.8417953590780001E-2"/>
    <n v="3669.9933403990399"/>
    <n v="9.1456634943525597"/>
    <n v="1.34499522354246"/>
    <n v="0.44281431062648002"/>
    <n v="6.5121916313299999E-2"/>
    <n v="177.69356723392301"/>
    <n v="1210"/>
    <s v="Fixed Single Family Units"/>
    <n v="1210"/>
    <s v="Town Melbourne Beach                   Brevard County"/>
    <s v="Town Melbourne Beach"/>
    <m/>
    <m/>
    <m/>
    <n v="0"/>
    <n v="1"/>
    <n v="0.44281431062648002"/>
    <n v="6.5121916313299999E-2"/>
    <n v="177.69356723392201"/>
    <m/>
    <n v="-1"/>
    <n v="-1"/>
    <n v="-1"/>
    <n v="-1"/>
    <n v="0"/>
    <m/>
    <m/>
    <s v="Central IRL A"/>
    <n v="-1"/>
    <m/>
    <m/>
    <n v="608"/>
    <x v="1"/>
    <s v="Basin 9 Oak Street Pedway"/>
    <x v="0"/>
    <m/>
    <n v="60.0888749381214"/>
    <n v="0.1441148153"/>
  </r>
  <r>
    <n v="230000"/>
    <n v="880000"/>
    <n v="880000"/>
    <x v="0"/>
    <x v="0"/>
    <s v="IR12-21"/>
    <s v="62-304.520 (7), F.A.C."/>
    <n v="0.56000000000000005"/>
    <n v="0.48"/>
    <s v="Town Melbourne Beach"/>
    <n v="0.15795924064068001"/>
    <n v="3669.9933403990399"/>
    <n v="9.1456634943525597"/>
    <n v="1.34499522354246"/>
    <n v="1.44464206072319"/>
    <n v="0.21245442417612001"/>
    <n v="579.70936120581496"/>
    <n v="1210"/>
    <s v="Fixed Single Family Units"/>
    <n v="1210"/>
    <s v="Town Melbourne Beach                   Brevard County"/>
    <s v="Town Melbourne Beach"/>
    <m/>
    <m/>
    <m/>
    <n v="0"/>
    <n v="1"/>
    <n v="1.44464206072319"/>
    <n v="0.21245442417612001"/>
    <n v="579.70936120581496"/>
    <m/>
    <n v="-1"/>
    <n v="-1"/>
    <n v="-1"/>
    <n v="-1"/>
    <n v="0"/>
    <m/>
    <m/>
    <s v="Central IRL A"/>
    <n v="-1"/>
    <m/>
    <m/>
    <n v="608"/>
    <x v="1"/>
    <s v="Basin 9 Oak Street Pedway"/>
    <x v="0"/>
    <m/>
    <n v="102.929546880742"/>
    <n v="0.47016168790000001"/>
  </r>
  <r>
    <n v="230000"/>
    <n v="880000"/>
    <n v="880000"/>
    <x v="0"/>
    <x v="0"/>
    <s v="IR12-21"/>
    <s v="62-304.520 (7), F.A.C."/>
    <n v="0.56000000000000005"/>
    <n v="0.48"/>
    <s v="Town Melbourne Beach"/>
    <n v="5.2618670294220002E-2"/>
    <n v="3669.9933403990399"/>
    <n v="9.1456634943525597"/>
    <n v="1.34499522354246"/>
    <n v="0.4812326520313"/>
    <n v="7.0771860214890001E-2"/>
    <n v="193.110169560473"/>
    <n v="1210"/>
    <s v="Fixed Single Family Units"/>
    <n v="1210"/>
    <s v="Town Melbourne Beach                   Brevard County"/>
    <s v="Town Melbourne Beach"/>
    <m/>
    <m/>
    <m/>
    <n v="0"/>
    <n v="1"/>
    <n v="0.4812326520313"/>
    <n v="7.0771860214890001E-2"/>
    <n v="193.110169560472"/>
    <m/>
    <n v="-1"/>
    <n v="-1"/>
    <n v="-1"/>
    <n v="-1"/>
    <n v="0"/>
    <m/>
    <m/>
    <s v="Central IRL A"/>
    <n v="-1"/>
    <m/>
    <m/>
    <n v="608"/>
    <x v="1"/>
    <s v="Basin 9 Oak Street Pedway"/>
    <x v="0"/>
    <m/>
    <n v="62.758753998806398"/>
    <n v="0.15661814239999999"/>
  </r>
  <r>
    <n v="230000"/>
    <n v="880000"/>
    <n v="880000"/>
    <x v="0"/>
    <x v="0"/>
    <s v="IR12-21"/>
    <s v="62-304.520 (7), F.A.C."/>
    <n v="0.56000000000000005"/>
    <n v="0.48"/>
    <s v="Town Melbourne Beach"/>
    <n v="3.4151245381339998E-2"/>
    <n v="3674.4298317204998"/>
    <n v="9.1560573693021006"/>
    <n v="1.3465012888880701"/>
    <n v="0.31269076194467998"/>
    <n v="4.5984695923109997E-2"/>
    <n v="125.48635481961"/>
    <n v="1210"/>
    <s v="Fixed Single Family Units"/>
    <n v="1210"/>
    <s v="Town Melbourne Beach                   Brevard County"/>
    <s v="Town Melbourne Beach"/>
    <m/>
    <m/>
    <m/>
    <n v="0"/>
    <n v="1"/>
    <n v="0.31269076194467998"/>
    <n v="4.5984695923109997E-2"/>
    <n v="125.48635481961"/>
    <m/>
    <n v="-1"/>
    <n v="-1"/>
    <n v="-1"/>
    <n v="-1"/>
    <n v="0"/>
    <m/>
    <m/>
    <s v="Central IRL A"/>
    <n v="-1"/>
    <m/>
    <m/>
    <n v="608"/>
    <x v="1"/>
    <s v="Basin 9 Oak Street Pedway"/>
    <x v="0"/>
    <m/>
    <n v="54.836345787484099"/>
    <n v="0.1017731994"/>
  </r>
  <r>
    <n v="230000"/>
    <n v="880000"/>
    <n v="880000"/>
    <x v="0"/>
    <x v="0"/>
    <s v="IR12-21"/>
    <s v="62-304.520 (7), F.A.C."/>
    <n v="0.56000000000000005"/>
    <n v="0.48"/>
    <s v="Town Melbourne Beach"/>
    <n v="0.14084890395075"/>
    <n v="3674.4298317204998"/>
    <n v="9.1560573693021006"/>
    <n v="1.3465012888880701"/>
    <n v="1.28962064497642"/>
    <n v="0.18965323070816001"/>
    <n v="517.53941444178599"/>
    <n v="1210"/>
    <s v="Fixed Single Family Units"/>
    <n v="1210"/>
    <s v="Town Melbourne Beach                   Brevard County"/>
    <s v="Town Melbourne Beach"/>
    <m/>
    <m/>
    <m/>
    <n v="0"/>
    <n v="1"/>
    <n v="1.28962064497642"/>
    <n v="0.18965323070816001"/>
    <n v="517.53941444178599"/>
    <m/>
    <n v="-1"/>
    <n v="-1"/>
    <n v="-1"/>
    <n v="-1"/>
    <n v="0"/>
    <m/>
    <m/>
    <s v="Central IRL A"/>
    <n v="-1"/>
    <m/>
    <m/>
    <n v="608"/>
    <x v="1"/>
    <s v="Basin 9 Oak Street Pedway"/>
    <x v="0"/>
    <m/>
    <n v="96.195989752364198"/>
    <n v="0.41973999550000002"/>
  </r>
  <r>
    <n v="230000"/>
    <n v="880000"/>
    <n v="880000"/>
    <x v="0"/>
    <x v="0"/>
    <s v="IR12-21"/>
    <s v="62-304.520 (7), F.A.C."/>
    <n v="0.56000000000000005"/>
    <n v="0.48"/>
    <s v="Town Melbourne Beach"/>
    <n v="8.8003621169179994E-2"/>
    <n v="3674.4298317204998"/>
    <n v="9.1560573693021006"/>
    <n v="1.3465012888880701"/>
    <n v="0.80576620413139999"/>
    <n v="0.11849698933112"/>
    <n v="323.36313092349002"/>
    <n v="1210"/>
    <s v="Fixed Single Family Units"/>
    <n v="1210"/>
    <s v="Town Melbourne Beach                   Brevard County"/>
    <s v="Town Melbourne Beach"/>
    <m/>
    <m/>
    <m/>
    <n v="0"/>
    <n v="1"/>
    <n v="0.80576620413139999"/>
    <n v="0.11849698933112"/>
    <n v="323.36313092349098"/>
    <m/>
    <n v="-1"/>
    <n v="-1"/>
    <n v="-1"/>
    <n v="-1"/>
    <n v="0"/>
    <m/>
    <m/>
    <s v="Central IRL A"/>
    <n v="-1"/>
    <m/>
    <m/>
    <n v="608"/>
    <x v="1"/>
    <s v="Basin 9 Oak Street Pedway"/>
    <x v="0"/>
    <m/>
    <n v="76.224908253896203"/>
    <n v="0.26225720270000002"/>
  </r>
  <r>
    <n v="230000"/>
    <n v="880000"/>
    <n v="880000"/>
    <x v="0"/>
    <x v="0"/>
    <s v="IR12-21"/>
    <s v="62-304.520 (7), F.A.C."/>
    <n v="0.56000000000000005"/>
    <n v="0.48"/>
    <s v="Town Melbourne Beach"/>
    <n v="9.1613847262039999E-2"/>
    <n v="3674.4298317204998"/>
    <n v="9.1560573693021006"/>
    <n v="1.3465012888880701"/>
    <n v="0.83882164135376003"/>
    <n v="0.12335816341833"/>
    <n v="336.62865337834398"/>
    <n v="1210"/>
    <s v="Fixed Single Family Units"/>
    <n v="1210"/>
    <s v="Town Melbourne Beach                   Brevard County"/>
    <s v="Town Melbourne Beach"/>
    <m/>
    <m/>
    <m/>
    <n v="0"/>
    <n v="1"/>
    <n v="0.83882164135376003"/>
    <n v="0.12335816341833"/>
    <n v="336.62865337834501"/>
    <m/>
    <n v="-1"/>
    <n v="-1"/>
    <n v="-1"/>
    <n v="-1"/>
    <n v="0"/>
    <m/>
    <m/>
    <s v="Central IRL A"/>
    <n v="-1"/>
    <m/>
    <m/>
    <n v="608"/>
    <x v="1"/>
    <s v="Basin 9 Oak Street Pedway"/>
    <x v="0"/>
    <m/>
    <n v="83.761754279543297"/>
    <n v="0.27301593950000003"/>
  </r>
  <r>
    <n v="230000"/>
    <n v="880000"/>
    <n v="880000"/>
    <x v="0"/>
    <x v="0"/>
    <s v="IR12-21"/>
    <s v="62-304.520 (7), F.A.C."/>
    <n v="0.56000000000000005"/>
    <n v="0.48"/>
    <s v="Town Melbourne Beach"/>
    <n v="0.14690328532131999"/>
    <n v="3674.4298317204998"/>
    <n v="9.1560573693021006"/>
    <n v="1.3465012888880701"/>
    <n v="1.3450549081410399"/>
    <n v="0.19780546302706001"/>
    <n v="539.78581396243999"/>
    <n v="1210"/>
    <s v="Fixed Single Family Units"/>
    <n v="1210"/>
    <s v="Town Melbourne Beach                   Brevard County"/>
    <s v="Town Melbourne Beach"/>
    <m/>
    <m/>
    <m/>
    <n v="0"/>
    <n v="1"/>
    <n v="1.3450549081410399"/>
    <n v="0.19780546302706001"/>
    <n v="539.78581396243999"/>
    <m/>
    <n v="-1"/>
    <n v="-1"/>
    <n v="-1"/>
    <n v="-1"/>
    <n v="0"/>
    <m/>
    <m/>
    <s v="Central IRL A"/>
    <n v="-1"/>
    <m/>
    <m/>
    <n v="608"/>
    <x v="1"/>
    <s v="Basin 9 Oak Street Pedway"/>
    <x v="0"/>
    <m/>
    <n v="98.869393013463295"/>
    <n v="0.4377824931"/>
  </r>
  <r>
    <n v="230000"/>
    <n v="880000"/>
    <n v="880000"/>
    <x v="0"/>
    <x v="0"/>
    <s v="IR12-21"/>
    <s v="62-304.520 (7), F.A.C."/>
    <n v="0.56000000000000005"/>
    <n v="0.48"/>
    <s v="Town Melbourne Beach"/>
    <n v="0.11624255065229"/>
    <n v="3674.4298317204998"/>
    <n v="9.1560573693021006"/>
    <n v="1.3465012888880701"/>
    <n v="1.06432346252642"/>
    <n v="0.15652074427695001"/>
    <n v="427.12509583207799"/>
    <n v="1210"/>
    <s v="Fixed Single Family Units"/>
    <n v="1210"/>
    <s v="Town Melbourne Beach                   Brevard County"/>
    <s v="Town Melbourne Beach"/>
    <m/>
    <m/>
    <m/>
    <n v="0"/>
    <n v="1"/>
    <n v="1.06432346252642"/>
    <n v="0.15652074427695001"/>
    <n v="427.12509583207799"/>
    <m/>
    <n v="-1"/>
    <n v="-1"/>
    <n v="-1"/>
    <n v="-1"/>
    <n v="0"/>
    <m/>
    <m/>
    <s v="Central IRL A"/>
    <n v="-1"/>
    <m/>
    <m/>
    <n v="608"/>
    <x v="1"/>
    <s v="Basin 9 Oak Street Pedway"/>
    <x v="0"/>
    <m/>
    <n v="89.854507654684895"/>
    <n v="0.34641126989999999"/>
  </r>
  <r>
    <n v="230000"/>
    <n v="880000"/>
    <n v="880000"/>
    <x v="0"/>
    <x v="0"/>
    <s v="IR12-21"/>
    <s v="62-304.520 (7), F.A.C."/>
    <n v="0.56000000000000005"/>
    <n v="0.48"/>
    <s v="Town Melbourne Beach"/>
    <n v="0.19668561559407"/>
    <n v="3682.59813766149"/>
    <n v="9.1751459501170505"/>
    <n v="1.34926546710053"/>
    <n v="1.80461922936421"/>
    <n v="0.26538110899647999"/>
    <n v="724.31408169152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0461922936421"/>
    <n v="0.26538110899647999"/>
    <n v="724.31408169152701"/>
    <m/>
    <n v="-1"/>
    <n v="-1"/>
    <n v="-1"/>
    <n v="-1"/>
    <n v="0"/>
    <m/>
    <m/>
    <s v="Central IRL A"/>
    <n v="-1"/>
    <m/>
    <m/>
    <n v="608"/>
    <x v="1"/>
    <s v="Basin 9 Oak Street Pedway"/>
    <x v="0"/>
    <m/>
    <n v="131.795800293366"/>
    <n v="0.58744045550000001"/>
  </r>
  <r>
    <n v="230000"/>
    <n v="880000"/>
    <n v="880000"/>
    <x v="0"/>
    <x v="0"/>
    <s v="IR12-21"/>
    <s v="62-304.520 (7), F.A.C."/>
    <n v="0.56000000000000005"/>
    <n v="0.48"/>
    <s v="Town Melbourne Beach"/>
    <n v="4.3590272842400003E-2"/>
    <n v="3682.59813766149"/>
    <n v="9.1751459501170505"/>
    <n v="1.34926546710053"/>
    <n v="0.39994711533451999"/>
    <n v="5.8814849847749998E-2"/>
    <n v="160.52545758961099"/>
    <n v="1210"/>
    <s v="Fixed Single Family Units"/>
    <n v="1210"/>
    <s v="Town Melbourne Beach                   Brevard County"/>
    <s v="Town Melbourne Beach"/>
    <m/>
    <m/>
    <m/>
    <n v="0"/>
    <n v="1"/>
    <n v="0.39994711533451999"/>
    <n v="5.8814849847749998E-2"/>
    <n v="310.79080513489203"/>
    <m/>
    <n v="-1"/>
    <n v="-1"/>
    <n v="-1"/>
    <n v="-1"/>
    <n v="0"/>
    <m/>
    <m/>
    <s v="Central IRL A"/>
    <n v="-1"/>
    <m/>
    <m/>
    <n v="608"/>
    <x v="1"/>
    <s v="Basin 9 Oak Street Pedway"/>
    <x v="0"/>
    <m/>
    <n v="58.850666330988297"/>
    <n v="0.25206066919999998"/>
  </r>
  <r>
    <n v="230000"/>
    <n v="880000"/>
    <n v="880000"/>
    <x v="0"/>
    <x v="0"/>
    <s v="IR12-21"/>
    <s v="62-304.520 (7), F.A.C."/>
    <n v="0.56000000000000005"/>
    <n v="0.48"/>
    <s v="Town Melbourne Beach"/>
    <n v="6.1286806700349999E-2"/>
    <n v="3682.59813766149"/>
    <n v="9.1751459501170505"/>
    <n v="1.34926546710053"/>
    <n v="0.56231539629236005"/>
    <n v="8.269217186965E-2"/>
    <n v="225.694680217947"/>
    <n v="1210"/>
    <s v="Fixed Single Family Units"/>
    <n v="1210"/>
    <s v="Town Melbourne Beach                   Brevard County"/>
    <s v="Town Melbourne Beach"/>
    <m/>
    <m/>
    <m/>
    <n v="0"/>
    <n v="1"/>
    <n v="0.56231539629236005"/>
    <n v="8.269217186965E-2"/>
    <n v="422.984627028896"/>
    <m/>
    <n v="-1"/>
    <n v="-1"/>
    <n v="-1"/>
    <n v="-1"/>
    <n v="0"/>
    <m/>
    <m/>
    <s v="Central IRL A"/>
    <n v="-1"/>
    <m/>
    <m/>
    <n v="608"/>
    <x v="1"/>
    <s v="Basin 9 Oak Street Pedway"/>
    <x v="0"/>
    <m/>
    <n v="75.0614982967777"/>
    <n v="0.3430532255"/>
  </r>
  <r>
    <n v="230000"/>
    <n v="880000"/>
    <n v="880000"/>
    <x v="0"/>
    <x v="0"/>
    <s v="IR12-21"/>
    <s v="62-304.520 (7), F.A.C."/>
    <n v="0.56000000000000005"/>
    <n v="0.48"/>
    <s v="Town Melbourne Beach"/>
    <n v="0.15316173983483"/>
    <n v="3682.59813766149"/>
    <n v="9.1751459501170505"/>
    <n v="1.34926546710053"/>
    <n v="1.4052813169584899"/>
    <n v="0.20665584644018001"/>
    <n v="564.03313787676905"/>
    <n v="1210"/>
    <s v="Fixed Single Family Units"/>
    <n v="1210"/>
    <s v="Town Melbourne Beach                   Brevard County"/>
    <s v="Town Melbourne Beach"/>
    <m/>
    <m/>
    <m/>
    <n v="0"/>
    <n v="1"/>
    <n v="1.4052813169584899"/>
    <n v="0.20665584644018001"/>
    <n v="564.03313787676905"/>
    <m/>
    <n v="-1"/>
    <n v="-1"/>
    <n v="-1"/>
    <n v="-1"/>
    <n v="0"/>
    <m/>
    <m/>
    <s v="Central IRL A"/>
    <n v="-1"/>
    <m/>
    <m/>
    <n v="608"/>
    <x v="1"/>
    <s v="Basin 9 Oak Street Pedway"/>
    <x v="0"/>
    <m/>
    <n v="104.758572823139"/>
    <n v="0.45744780039999999"/>
  </r>
  <r>
    <n v="230000"/>
    <n v="880000"/>
    <n v="880000"/>
    <x v="0"/>
    <x v="0"/>
    <s v="IR12-21"/>
    <s v="62-304.520 (7), F.A.C."/>
    <n v="0.56000000000000005"/>
    <n v="0.48"/>
    <s v="Town Melbourne Beach"/>
    <n v="6.8661277209920005E-2"/>
    <n v="3682.59813766149"/>
    <n v="9.1751459501170505"/>
    <n v="1.34926546710053"/>
    <n v="0.62997723952245999"/>
    <n v="9.2642290266360006E-2"/>
    <n v="252.851891582711"/>
    <n v="1210"/>
    <s v="Fixed Single Family Units"/>
    <n v="1210"/>
    <s v="Town Melbourne Beach                   Brevard County"/>
    <s v="Town Melbourne Beach"/>
    <m/>
    <m/>
    <m/>
    <n v="0"/>
    <n v="1"/>
    <n v="0.62997723952245999"/>
    <n v="9.2642290266360006E-2"/>
    <n v="252.851891582712"/>
    <m/>
    <n v="-1"/>
    <n v="-1"/>
    <n v="-1"/>
    <n v="-1"/>
    <n v="0"/>
    <m/>
    <m/>
    <s v="Central IRL A"/>
    <n v="-1"/>
    <m/>
    <m/>
    <n v="608"/>
    <x v="1"/>
    <s v="Basin 9 Oak Street Pedway"/>
    <x v="0"/>
    <m/>
    <n v="66.803371762735594"/>
    <n v="0.20507047170000001"/>
  </r>
  <r>
    <n v="230000"/>
    <n v="880000"/>
    <n v="880000"/>
    <x v="0"/>
    <x v="0"/>
    <s v="IR12-21"/>
    <s v="62-304.520 (7), F.A.C."/>
    <n v="0.56000000000000005"/>
    <n v="0.48"/>
    <s v="Town Melbourne Beach"/>
    <n v="3.1829969262430001E-2"/>
    <n v="3692.1473050725899"/>
    <n v="9.1974220037727008"/>
    <n v="1.35248978607176"/>
    <n v="0.29275365967368"/>
    <n v="4.3049708318409999E-2"/>
    <n v="117.520935232824"/>
    <n v="1210"/>
    <s v="Fixed Single Family Units"/>
    <n v="1210"/>
    <s v="Town Melbourne Beach                   Brevard County"/>
    <s v="Town Melbourne Beach"/>
    <m/>
    <m/>
    <m/>
    <n v="0"/>
    <n v="1"/>
    <n v="0.29275365967368"/>
    <n v="4.3049708318409999E-2"/>
    <n v="475.41821558670802"/>
    <m/>
    <n v="-1"/>
    <n v="-1"/>
    <n v="-1"/>
    <n v="-1"/>
    <n v="0"/>
    <m/>
    <m/>
    <s v="Central IRL A"/>
    <n v="-1"/>
    <m/>
    <m/>
    <n v="608"/>
    <x v="1"/>
    <s v="Basin 9 Oak Street Pedway"/>
    <x v="0"/>
    <m/>
    <n v="52.5080169460688"/>
    <n v="0.38557843920000001"/>
  </r>
  <r>
    <n v="230000"/>
    <n v="880000"/>
    <n v="880000"/>
    <x v="0"/>
    <x v="0"/>
    <s v="IR12-21"/>
    <s v="62-304.520 (7), F.A.C."/>
    <n v="0.56000000000000005"/>
    <n v="0.48"/>
    <s v="Town Melbourne Beach"/>
    <n v="0.10101685618629"/>
    <n v="3692.1473050725899"/>
    <n v="9.1974220037727008"/>
    <n v="1.35248978607176"/>
    <n v="0.92909465583974005"/>
    <n v="0.13662426621304"/>
    <n v="372.96911333512298"/>
    <n v="1210"/>
    <s v="Fixed Single Family Units"/>
    <n v="1210"/>
    <s v="Town Melbourne Beach                   Brevard County"/>
    <s v="Town Melbourne Beach"/>
    <m/>
    <m/>
    <m/>
    <n v="0"/>
    <n v="1"/>
    <n v="0.92909465583974005"/>
    <n v="0.13662426621304"/>
    <n v="372.96911333512298"/>
    <m/>
    <n v="-1"/>
    <n v="-1"/>
    <n v="-1"/>
    <n v="-1"/>
    <n v="0"/>
    <m/>
    <m/>
    <s v="Central IRL A"/>
    <n v="-1"/>
    <m/>
    <m/>
    <n v="608"/>
    <x v="1"/>
    <s v="Basin 9 Oak Street Pedway"/>
    <x v="0"/>
    <m/>
    <n v="80.9806918981037"/>
    <n v="0.30248914300000002"/>
  </r>
  <r>
    <n v="230000"/>
    <n v="880000"/>
    <n v="880000"/>
    <x v="0"/>
    <x v="0"/>
    <s v="IR12-21"/>
    <s v="62-304.520 (7), F.A.C."/>
    <n v="0.56000000000000005"/>
    <n v="0.48"/>
    <s v="Town Melbourne Beach"/>
    <n v="7.6012712660279994E-2"/>
    <n v="3692.1473050725899"/>
    <n v="9.1974220037727008"/>
    <n v="1.35248978607176"/>
    <n v="0.69912099598812005"/>
    <n v="0.10280641748463"/>
    <n v="280.650132199913"/>
    <n v="1210"/>
    <s v="Fixed Single Family Units"/>
    <n v="1210"/>
    <s v="Town Melbourne Beach                   Brevard County"/>
    <s v="Town Melbourne Beach"/>
    <m/>
    <m/>
    <m/>
    <n v="0"/>
    <n v="1"/>
    <n v="0.69912099598812005"/>
    <n v="0.10280641748463"/>
    <n v="736.55335386765796"/>
    <m/>
    <n v="-1"/>
    <n v="-1"/>
    <n v="-1"/>
    <n v="-1"/>
    <n v="0"/>
    <m/>
    <m/>
    <s v="Central IRL A"/>
    <n v="-1"/>
    <m/>
    <m/>
    <n v="608"/>
    <x v="1"/>
    <s v="Basin 9 Oak Street Pedway"/>
    <x v="0"/>
    <m/>
    <n v="83.829297994479901"/>
    <n v="0.59736687259999999"/>
  </r>
  <r>
    <n v="230000"/>
    <n v="880000"/>
    <n v="880000"/>
    <x v="0"/>
    <x v="0"/>
    <s v="IR12-21"/>
    <s v="62-304.520 (7), F.A.C."/>
    <n v="0.56000000000000005"/>
    <n v="0.48"/>
    <s v="Town Melbourne Beach"/>
    <n v="0.15480184612129999"/>
    <n v="3692.1473050725899"/>
    <n v="9.1974220037727008"/>
    <n v="1.35248978607176"/>
    <n v="1.4237779057407001"/>
    <n v="0.20936791574411001"/>
    <n v="571.55121897702998"/>
    <n v="1210"/>
    <s v="Fixed Single Family Units"/>
    <n v="1210"/>
    <s v="Town Melbourne Beach                   Brevard County"/>
    <s v="Town Melbourne Beach"/>
    <m/>
    <m/>
    <m/>
    <n v="0"/>
    <n v="1"/>
    <n v="1.4237779057407001"/>
    <n v="0.20936791574411001"/>
    <n v="571.55121897702998"/>
    <m/>
    <n v="-1"/>
    <n v="-1"/>
    <n v="-1"/>
    <n v="-1"/>
    <n v="0"/>
    <m/>
    <m/>
    <s v="Central IRL A"/>
    <n v="-1"/>
    <m/>
    <m/>
    <n v="608"/>
    <x v="1"/>
    <s v="Basin 9 Oak Street Pedway"/>
    <x v="0"/>
    <m/>
    <n v="102.249872100861"/>
    <n v="0.46354518979999998"/>
  </r>
  <r>
    <n v="230000"/>
    <n v="880000"/>
    <n v="880000"/>
    <x v="0"/>
    <x v="0"/>
    <s v="IR12-21"/>
    <s v="62-304.520 (7), F.A.C."/>
    <n v="0.56000000000000005"/>
    <n v="0.48"/>
    <s v="Town Melbourne Beach"/>
    <n v="0.14152117010501999"/>
    <n v="3675.0356444997301"/>
    <n v="9.1574572287756801"/>
    <n v="1.34670342451249"/>
    <n v="1.29597406220303"/>
    <n v="0.19058704442145"/>
    <n v="520.09534458726898"/>
    <n v="1210"/>
    <s v="Fixed Single Family Units"/>
    <n v="1210"/>
    <s v="Town Melbourne Beach                   Brevard County"/>
    <s v="Town Melbourne Beach"/>
    <m/>
    <m/>
    <m/>
    <n v="0"/>
    <n v="1"/>
    <n v="1.29597406220303"/>
    <n v="0.19058704442145"/>
    <n v="520.09534458726898"/>
    <m/>
    <n v="-1"/>
    <n v="-1"/>
    <n v="-1"/>
    <n v="-1"/>
    <n v="0"/>
    <m/>
    <m/>
    <s v="Central IRL A"/>
    <n v="-1"/>
    <m/>
    <m/>
    <n v="608"/>
    <x v="1"/>
    <s v="Basin 9 Oak Street Pedway"/>
    <x v="0"/>
    <m/>
    <n v="98.307522957464101"/>
    <n v="0.42181293149999999"/>
  </r>
  <r>
    <n v="230000"/>
    <n v="880000"/>
    <n v="880000"/>
    <x v="0"/>
    <x v="0"/>
    <s v="IR12-21"/>
    <s v="62-304.520 (7), F.A.C."/>
    <n v="0.56000000000000005"/>
    <n v="0.48"/>
    <s v="Town Melbourne Beach"/>
    <n v="9.0143909481849999E-2"/>
    <n v="3675.0356444997301"/>
    <n v="9.1574572287756801"/>
    <n v="1.34670342451249"/>
    <n v="0.82548899551468002"/>
    <n v="0.12139711159815"/>
    <n v="331.28208048036299"/>
    <n v="1210"/>
    <s v="Fixed Single Family Units"/>
    <n v="1210"/>
    <s v="Town Melbourne Beach                   Brevard County"/>
    <s v="Town Melbourne Beach"/>
    <m/>
    <m/>
    <m/>
    <n v="0"/>
    <n v="1"/>
    <n v="0.82548899551468002"/>
    <n v="0.12139711159815"/>
    <n v="331.28208048036498"/>
    <m/>
    <n v="-1"/>
    <n v="-1"/>
    <n v="-1"/>
    <n v="-1"/>
    <n v="0"/>
    <m/>
    <m/>
    <s v="Central IRL A"/>
    <n v="-1"/>
    <m/>
    <m/>
    <n v="608"/>
    <x v="1"/>
    <s v="Basin 9 Oak Street Pedway"/>
    <x v="0"/>
    <m/>
    <n v="76.4628246214005"/>
    <n v="0.26867970839999999"/>
  </r>
  <r>
    <n v="230000"/>
    <n v="880000"/>
    <n v="880000"/>
    <x v="0"/>
    <x v="0"/>
    <s v="IR12-21"/>
    <s v="62-304.520 (7), F.A.C."/>
    <n v="0.56000000000000005"/>
    <n v="0.48"/>
    <s v="Town Melbourne Beach"/>
    <n v="0.20961737362772001"/>
    <n v="3675.0356444997301"/>
    <n v="9.1574572287756801"/>
    <n v="1.34670342451249"/>
    <n v="1.9195621334041699"/>
    <n v="0.28229243490176997"/>
    <n v="770.35131978830304"/>
    <n v="1210"/>
    <s v="Fixed Single Family Units"/>
    <n v="1210"/>
    <s v="Town Melbourne Beach                   Brevard County"/>
    <s v="Town Melbourne Beach"/>
    <m/>
    <m/>
    <m/>
    <n v="0"/>
    <n v="1"/>
    <n v="1.9195621334041699"/>
    <n v="0.28229243490176997"/>
    <n v="770.35131978830304"/>
    <m/>
    <n v="-1"/>
    <n v="-1"/>
    <n v="-1"/>
    <n v="-1"/>
    <n v="0"/>
    <m/>
    <m/>
    <s v="Central IRL A"/>
    <n v="-1"/>
    <m/>
    <m/>
    <n v="608"/>
    <x v="1"/>
    <s v="Basin 9 Oak Street Pedway"/>
    <x v="0"/>
    <m/>
    <n v="116.728899707772"/>
    <n v="0.62477803710000002"/>
  </r>
  <r>
    <n v="230000"/>
    <n v="880000"/>
    <n v="880000"/>
    <x v="0"/>
    <x v="0"/>
    <s v="IR12-21"/>
    <s v="62-304.520 (7), F.A.C."/>
    <n v="0.56000000000000005"/>
    <n v="0.48"/>
    <s v="Town Melbourne Beach"/>
    <n v="0.17648100066042999"/>
    <n v="3675.0356444997301"/>
    <n v="9.1574572287756801"/>
    <n v="1.34670342451249"/>
    <n v="1.6161172152394601"/>
    <n v="0.23766756795079999"/>
    <n v="648.57396800407901"/>
    <n v="1210"/>
    <s v="Fixed Single Family Units"/>
    <n v="1210"/>
    <s v="Town Melbourne Beach                   Brevard County"/>
    <s v="Town Melbourne Beach"/>
    <m/>
    <m/>
    <m/>
    <n v="0"/>
    <n v="1"/>
    <n v="1.6161172152394601"/>
    <n v="0.23766756795079999"/>
    <n v="648.57396800407901"/>
    <m/>
    <n v="-1"/>
    <n v="-1"/>
    <n v="-1"/>
    <n v="-1"/>
    <n v="0"/>
    <m/>
    <m/>
    <s v="Central IRL A"/>
    <n v="-1"/>
    <m/>
    <m/>
    <n v="608"/>
    <x v="1"/>
    <s v="Basin 9 Oak Street Pedway"/>
    <x v="0"/>
    <m/>
    <n v="108.396714158563"/>
    <n v="0.52601295049999997"/>
  </r>
  <r>
    <n v="230000"/>
    <n v="880000"/>
    <n v="880000"/>
    <x v="0"/>
    <x v="0"/>
    <s v="IR12-21"/>
    <s v="62-304.520 (7), F.A.C."/>
    <n v="0.56000000000000005"/>
    <n v="0.48"/>
    <s v="Town Melbourne Beach"/>
    <n v="1.7220922768380002E-2"/>
    <n v="3685.1924885416302"/>
    <n v="9.1811672992452706"/>
    <n v="1.3501359054652"/>
    <n v="0.15810817298388"/>
    <n v="2.325058615483E-2"/>
    <n v="63.462415231793301"/>
    <n v="1210"/>
    <s v="Fixed Single Family Units"/>
    <n v="1210"/>
    <s v="Town Melbourne Beach                   Brevard County"/>
    <s v="Town Melbourne Beach"/>
    <m/>
    <m/>
    <m/>
    <n v="0"/>
    <n v="1"/>
    <n v="0.15810817298388"/>
    <n v="2.325058615483E-2"/>
    <n v="63.462415231791802"/>
    <m/>
    <n v="-1"/>
    <n v="-1"/>
    <n v="-1"/>
    <n v="-1"/>
    <n v="0"/>
    <m/>
    <m/>
    <s v="Central IRL A"/>
    <n v="-1"/>
    <m/>
    <m/>
    <n v="608"/>
    <x v="1"/>
    <s v="Basin 9 Oak Street Pedway"/>
    <x v="0"/>
    <m/>
    <n v="35.617358676488003"/>
    <n v="5.1469923100000002E-2"/>
  </r>
  <r>
    <n v="230000"/>
    <n v="880000"/>
    <n v="880000"/>
    <x v="0"/>
    <x v="0"/>
    <s v="IR12-21"/>
    <s v="62-304.520 (7), F.A.C."/>
    <n v="0.56000000000000005"/>
    <n v="0.48"/>
    <s v="Town Melbourne Beach"/>
    <n v="8.1824546343909996E-2"/>
    <n v="3685.1924885416302"/>
    <n v="9.1811672992452706"/>
    <n v="1.3501359054652"/>
    <n v="0.75124484916833001"/>
    <n v="0.11047425796731999"/>
    <n v="301.53920356492199"/>
    <n v="1210"/>
    <s v="Fixed Single Family Units"/>
    <n v="1210"/>
    <s v="Town Melbourne Beach                   Brevard County"/>
    <s v="Town Melbourne Beach"/>
    <m/>
    <m/>
    <m/>
    <n v="0"/>
    <n v="1"/>
    <n v="0.75124484916833001"/>
    <n v="0.11047425796731999"/>
    <n v="301.53920356492102"/>
    <m/>
    <n v="-1"/>
    <n v="-1"/>
    <n v="-1"/>
    <n v="-1"/>
    <n v="0"/>
    <m/>
    <m/>
    <s v="Central IRL A"/>
    <n v="-1"/>
    <m/>
    <m/>
    <n v="608"/>
    <x v="1"/>
    <s v="Basin 9 Oak Street Pedway"/>
    <x v="0"/>
    <m/>
    <n v="80.368737814100101"/>
    <n v="0.24455734270000001"/>
  </r>
  <r>
    <n v="230000"/>
    <n v="880000"/>
    <n v="880000"/>
    <x v="0"/>
    <x v="0"/>
    <s v="IR12-21"/>
    <s v="62-304.520 (7), F.A.C."/>
    <n v="0.56000000000000005"/>
    <n v="0.48"/>
    <s v="Town Melbourne Beach"/>
    <n v="4.2551711273810001E-2"/>
    <n v="3685.1924885416302"/>
    <n v="9.1811672992452706"/>
    <n v="1.3501359054652"/>
    <n v="0.39067438007410998"/>
    <n v="5.7450593229770003E-2"/>
    <n v="156.81124676087001"/>
    <n v="1210"/>
    <s v="Fixed Single Family Units"/>
    <n v="1210"/>
    <s v="Town Melbourne Beach                   Brevard County"/>
    <s v="Town Melbourne Beach"/>
    <m/>
    <m/>
    <m/>
    <n v="0"/>
    <n v="1"/>
    <n v="0.39067438007410998"/>
    <n v="5.7450593229770003E-2"/>
    <n v="156.81124676086901"/>
    <m/>
    <n v="-1"/>
    <n v="-1"/>
    <n v="-1"/>
    <n v="-1"/>
    <n v="0"/>
    <m/>
    <m/>
    <s v="Central IRL A"/>
    <n v="-1"/>
    <m/>
    <m/>
    <n v="608"/>
    <x v="1"/>
    <s v="Basin 9 Oak Street Pedway"/>
    <x v="0"/>
    <m/>
    <n v="53.281770367289496"/>
    <n v="0.12717862669999999"/>
  </r>
  <r>
    <n v="230000"/>
    <n v="880000"/>
    <n v="880000"/>
    <x v="0"/>
    <x v="0"/>
    <s v="IR12-21"/>
    <s v="62-304.520 (7), F.A.C."/>
    <n v="0.56000000000000005"/>
    <n v="0.48"/>
    <s v="Town Melbourne Beach"/>
    <n v="0.18600470833846"/>
    <n v="3685.1924885416302"/>
    <n v="9.1811672992452706"/>
    <n v="1.3501359054652"/>
    <n v="1.70774034570276"/>
    <n v="0.25113163531333998"/>
    <n v="685.463154002289"/>
    <n v="1210"/>
    <s v="Fixed Single Family Units"/>
    <n v="1210"/>
    <s v="Town Melbourne Beach                   Brevard County"/>
    <s v="Town Melbourne Beach"/>
    <m/>
    <m/>
    <m/>
    <n v="0"/>
    <n v="1"/>
    <n v="1.70774034570276"/>
    <n v="0.25113163531333998"/>
    <n v="685.463154002289"/>
    <m/>
    <n v="-1"/>
    <n v="-1"/>
    <n v="-1"/>
    <n v="-1"/>
    <n v="0"/>
    <m/>
    <m/>
    <s v="Central IRL A"/>
    <n v="-1"/>
    <m/>
    <m/>
    <n v="608"/>
    <x v="1"/>
    <s v="Basin 9 Oak Street Pedway"/>
    <x v="0"/>
    <m/>
    <n v="115.792893451647"/>
    <n v="0.55593118730000002"/>
  </r>
  <r>
    <n v="230000"/>
    <n v="880000"/>
    <n v="880000"/>
    <x v="0"/>
    <x v="0"/>
    <s v="IR12-21"/>
    <s v="62-304.520 (7), F.A.C."/>
    <n v="0.56000000000000005"/>
    <n v="0.48"/>
    <s v="Town Melbourne Beach"/>
    <n v="0.25792028243329002"/>
    <n v="3685.1924885416302"/>
    <n v="9.1811672992452706"/>
    <n v="1.3501359054652"/>
    <n v="2.3680092628886502"/>
    <n v="0.34822743406091"/>
    <n v="950.48588746570897"/>
    <n v="1210"/>
    <s v="Fixed Single Family Units"/>
    <n v="1210"/>
    <s v="Town Melbourne Beach                   Brevard County"/>
    <s v="Town Melbourne Beach"/>
    <m/>
    <m/>
    <m/>
    <n v="0"/>
    <n v="1"/>
    <n v="2.3680092628886502"/>
    <n v="0.34822743406091"/>
    <n v="950.48588746570897"/>
    <m/>
    <n v="-1"/>
    <n v="-1"/>
    <n v="-1"/>
    <n v="-1"/>
    <n v="0"/>
    <m/>
    <m/>
    <s v="Central IRL A"/>
    <n v="-1"/>
    <m/>
    <m/>
    <n v="608"/>
    <x v="1"/>
    <s v="Basin 9 Oak Street Pedway"/>
    <x v="0"/>
    <m/>
    <n v="131.37655960285201"/>
    <n v="0.770872577"/>
  </r>
  <r>
    <n v="230000"/>
    <n v="880000"/>
    <n v="880000"/>
    <x v="0"/>
    <x v="0"/>
    <s v="IR12-21"/>
    <s v="62-304.520 (7), F.A.C."/>
    <n v="0.56000000000000005"/>
    <n v="0.48"/>
    <s v="Town Melbourne Beach"/>
    <n v="3.2241282717160001E-2"/>
    <n v="3685.1924885416302"/>
    <n v="9.1811672992452706"/>
    <n v="1.3501359054652"/>
    <n v="0.29601261056852002"/>
    <n v="4.3530113434690001E-2"/>
    <n v="118.815332890232"/>
    <n v="1210"/>
    <s v="Fixed Single Family Units"/>
    <n v="1210"/>
    <s v="Town Melbourne Beach                   Brevard County"/>
    <s v="Town Melbourne Beach"/>
    <m/>
    <m/>
    <m/>
    <n v="0"/>
    <n v="1"/>
    <n v="0.29601261056852002"/>
    <n v="4.3530113434690001E-2"/>
    <n v="118.81533289023299"/>
    <m/>
    <n v="-1"/>
    <n v="-1"/>
    <n v="-1"/>
    <n v="-1"/>
    <n v="0"/>
    <m/>
    <m/>
    <s v="Central IRL A"/>
    <n v="-1"/>
    <m/>
    <m/>
    <n v="608"/>
    <x v="1"/>
    <s v="Basin 9 Oak Street Pedway"/>
    <x v="0"/>
    <m/>
    <n v="84.885627210085502"/>
    <n v="9.6362800400000004E-2"/>
  </r>
  <r>
    <n v="230000"/>
    <n v="880000"/>
    <n v="880000"/>
    <x v="0"/>
    <x v="0"/>
    <s v="IR12-21"/>
    <s v="62-304.520 (7), F.A.C."/>
    <n v="0.56000000000000005"/>
    <n v="0.48"/>
    <s v="Town Melbourne Beach"/>
    <n v="0.20008297891056001"/>
    <n v="3674.4298329524499"/>
    <n v="9.1560573723718992"/>
    <n v="1.3465012893395201"/>
    <n v="1.8319712341401799"/>
    <n v="0.26941198907795999"/>
    <n v="735.19086677496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319712341401799"/>
    <n v="0.26941198907795999"/>
    <n v="735.19086677496205"/>
    <m/>
    <n v="-1"/>
    <n v="-1"/>
    <n v="-1"/>
    <n v="-1"/>
    <n v="0"/>
    <m/>
    <m/>
    <s v="Central IRL A"/>
    <n v="-1"/>
    <m/>
    <m/>
    <n v="608"/>
    <x v="1"/>
    <s v="Basin 9 Oak Street Pedway"/>
    <x v="0"/>
    <m/>
    <n v="132.41772358399899"/>
    <n v="0.59626185460000003"/>
  </r>
  <r>
    <n v="230000"/>
    <n v="880000"/>
    <n v="880000"/>
    <x v="0"/>
    <x v="0"/>
    <s v="IR12-21"/>
    <s v="62-304.520 (7), F.A.C."/>
    <n v="0.56000000000000005"/>
    <n v="0.48"/>
    <s v="Town Melbourne Beach"/>
    <n v="4.8895578465059999E-2"/>
    <n v="3674.4298329524499"/>
    <n v="9.1560573723718992"/>
    <n v="1.3465012893395201"/>
    <n v="0.44769072168145002"/>
    <n v="6.5837959446210001E-2"/>
    <n v="179.66337221150599"/>
    <n v="1210"/>
    <s v="Fixed Single Family Units"/>
    <n v="1210"/>
    <s v="Town Melbourne Beach                   Brevard County"/>
    <s v="Town Melbourne Beach"/>
    <m/>
    <m/>
    <m/>
    <n v="0"/>
    <n v="1"/>
    <n v="0.44769072168145002"/>
    <n v="6.5837959446210001E-2"/>
    <n v="440.83726954552299"/>
    <m/>
    <n v="-1"/>
    <n v="-1"/>
    <n v="-1"/>
    <n v="-1"/>
    <n v="0"/>
    <m/>
    <m/>
    <s v="Central IRL A"/>
    <n v="-1"/>
    <m/>
    <m/>
    <n v="608"/>
    <x v="1"/>
    <s v="Basin 9 Oak Street Pedway"/>
    <x v="0"/>
    <m/>
    <n v="64.499001277472104"/>
    <n v="0.35753225430000002"/>
  </r>
  <r>
    <n v="230000"/>
    <n v="880000"/>
    <n v="880000"/>
    <x v="0"/>
    <x v="0"/>
    <s v="IR12-21"/>
    <s v="62-304.520 (7), F.A.C."/>
    <n v="0.56000000000000005"/>
    <n v="0.48"/>
    <s v="Town Melbourne Beach"/>
    <n v="5.247040913177E-2"/>
    <n v="3674.4298329524499"/>
    <n v="9.1560573723718992"/>
    <n v="1.3465012893395201"/>
    <n v="0.48042207636234002"/>
    <n v="7.0651473548100002E-2"/>
    <n v="192.79883666100699"/>
    <n v="1210"/>
    <s v="Fixed Single Family Units"/>
    <n v="1210"/>
    <s v="Town Melbourne Beach                   Brevard County"/>
    <s v="Town Melbourne Beach"/>
    <m/>
    <m/>
    <m/>
    <n v="0"/>
    <n v="1"/>
    <n v="0.48042207636234002"/>
    <n v="7.0651473548100002E-2"/>
    <n v="468.51445805388101"/>
    <m/>
    <n v="-1"/>
    <n v="-1"/>
    <n v="-1"/>
    <n v="-1"/>
    <n v="0"/>
    <m/>
    <m/>
    <s v="Central IRL A"/>
    <n v="-1"/>
    <m/>
    <m/>
    <n v="608"/>
    <x v="1"/>
    <s v="Basin 9 Oak Street Pedway"/>
    <x v="0"/>
    <m/>
    <n v="68.338189591102505"/>
    <n v="0.37997928469999998"/>
  </r>
  <r>
    <n v="230000"/>
    <n v="880000"/>
    <n v="880000"/>
    <x v="0"/>
    <x v="0"/>
    <s v="IR12-21"/>
    <s v="62-304.520 (7), F.A.C."/>
    <n v="0.56000000000000005"/>
    <n v="0.48"/>
    <s v="Town Melbourne Beach"/>
    <n v="8.1927676104589994E-2"/>
    <n v="3674.4298329524499"/>
    <n v="9.1560573723718992"/>
    <n v="1.3465012893395201"/>
    <n v="0.75013450279880001"/>
    <n v="0.11031572150743001"/>
    <n v="301.03749722319998"/>
    <n v="1210"/>
    <s v="Fixed Single Family Units"/>
    <n v="1210"/>
    <s v="Town Melbourne Beach                   Brevard County"/>
    <s v="Town Melbourne Beach"/>
    <m/>
    <m/>
    <m/>
    <n v="0"/>
    <n v="1"/>
    <n v="0.75013450279880001"/>
    <n v="0.11031572150743001"/>
    <n v="301.03749722319998"/>
    <m/>
    <n v="-1"/>
    <n v="-1"/>
    <n v="-1"/>
    <n v="-1"/>
    <n v="0"/>
    <m/>
    <m/>
    <s v="Central IRL A"/>
    <n v="-1"/>
    <m/>
    <m/>
    <n v="608"/>
    <x v="1"/>
    <s v="Basin 9 Oak Street Pedway"/>
    <x v="0"/>
    <m/>
    <n v="76.178500030281796"/>
    <n v="0.24415044380000001"/>
  </r>
  <r>
    <n v="230000"/>
    <n v="880000"/>
    <n v="880000"/>
    <x v="0"/>
    <x v="0"/>
    <s v="IR12-21"/>
    <s v="62-304.520 (7), F.A.C."/>
    <n v="0.56000000000000005"/>
    <n v="0.48"/>
    <s v="Town Melbourne Beach"/>
    <n v="8.8271755300619995E-2"/>
    <n v="3674.4298329524499"/>
    <n v="9.1560573723718992"/>
    <n v="1.3465012893395201"/>
    <n v="0.80822125589247995"/>
    <n v="0.11885803232455"/>
    <n v="324.34837108369101"/>
    <n v="1210"/>
    <s v="Fixed Single Family Units"/>
    <n v="1210"/>
    <s v="Town Melbourne Beach                   Brevard County"/>
    <s v="Town Melbourne Beach"/>
    <m/>
    <m/>
    <m/>
    <n v="0"/>
    <n v="1"/>
    <n v="0.80822125589247995"/>
    <n v="0.11885803232455"/>
    <n v="324.34837108369197"/>
    <m/>
    <n v="-1"/>
    <n v="-1"/>
    <n v="-1"/>
    <n v="-1"/>
    <n v="0"/>
    <m/>
    <m/>
    <s v="Central IRL A"/>
    <n v="-1"/>
    <m/>
    <m/>
    <n v="608"/>
    <x v="1"/>
    <s v="Basin 9 Oak Street Pedway"/>
    <x v="0"/>
    <m/>
    <n v="78.917895152185906"/>
    <n v="0.26305626199999999"/>
  </r>
  <r>
    <n v="230000"/>
    <n v="880000"/>
    <n v="880000"/>
    <x v="0"/>
    <x v="0"/>
    <s v="IR12-21"/>
    <s v="62-304.520 (7), F.A.C."/>
    <n v="0.56000000000000005"/>
    <n v="0.48"/>
    <s v="Town Melbourne Beach"/>
    <n v="0.25231117311616003"/>
    <n v="3692.1473054852099"/>
    <n v="9.1974220048005897"/>
    <n v="1.3524897862229099"/>
    <n v="2.3206123356756998"/>
    <n v="0.34124828458953999"/>
    <n v="931.570017964677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3206123356756998"/>
    <n v="0.34124828458953999"/>
    <n v="1123.4929314088399"/>
    <m/>
    <n v="-1"/>
    <n v="-1"/>
    <n v="-1"/>
    <n v="-1"/>
    <n v="0"/>
    <m/>
    <m/>
    <s v="Central IRL A"/>
    <n v="-1"/>
    <m/>
    <m/>
    <n v="608"/>
    <x v="1"/>
    <s v="Basin 9 Oak Street Pedway"/>
    <x v="0"/>
    <m/>
    <n v="165.73644804037701"/>
    <n v="0.91118648130000002"/>
  </r>
  <r>
    <n v="230000"/>
    <n v="880000"/>
    <n v="880000"/>
    <x v="0"/>
    <x v="0"/>
    <s v="IR12-21"/>
    <s v="62-304.520 (7), F.A.C."/>
    <n v="0.56000000000000005"/>
    <n v="0.48"/>
    <s v="Town Melbourne Beach"/>
    <n v="9.2731779718029997E-2"/>
    <n v="3692.1473054852099"/>
    <n v="9.1974220048005897"/>
    <n v="1.3524897862229099"/>
    <n v="0.85289331132294"/>
    <n v="0.12541878492691"/>
    <n v="342.37939061878001"/>
    <n v="1210"/>
    <s v="Fixed Single Family Units"/>
    <n v="1210"/>
    <s v="Town Melbourne Beach                   Brevard County"/>
    <s v="Town Melbourne Beach"/>
    <m/>
    <m/>
    <m/>
    <n v="0"/>
    <n v="1"/>
    <n v="0.85289331132294"/>
    <n v="0.12541878492691"/>
    <n v="342.37939061878097"/>
    <m/>
    <n v="-1"/>
    <n v="-1"/>
    <n v="-1"/>
    <n v="-1"/>
    <n v="0"/>
    <m/>
    <m/>
    <s v="Central IRL A"/>
    <n v="-1"/>
    <m/>
    <m/>
    <n v="608"/>
    <x v="1"/>
    <s v="Basin 9 Oak Street Pedway"/>
    <x v="0"/>
    <m/>
    <n v="94.070632630804596"/>
    <n v="0.27767996"/>
  </r>
  <r>
    <n v="230000"/>
    <n v="880000"/>
    <n v="880000"/>
    <x v="0"/>
    <x v="0"/>
    <s v="IR12-21"/>
    <s v="62-304.520 (7), F.A.C."/>
    <n v="0.56000000000000005"/>
    <n v="0.48"/>
    <s v="Town Melbourne Beach"/>
    <n v="0.15058376645269"/>
    <n v="3692.1473054852099"/>
    <n v="9.1974220048005897"/>
    <n v="1.3524897862229099"/>
    <n v="1.3849824471377601"/>
    <n v="0.20366300609824001"/>
    <n v="555.97744755812903"/>
    <n v="1210"/>
    <s v="Fixed Single Family Units"/>
    <n v="1210"/>
    <s v="Town Melbourne Beach                   Brevard County"/>
    <s v="Town Melbourne Beach"/>
    <m/>
    <m/>
    <m/>
    <n v="0"/>
    <n v="1"/>
    <n v="1.3849824471377601"/>
    <n v="0.20366300609824001"/>
    <n v="815.00134817984497"/>
    <m/>
    <n v="-1"/>
    <n v="-1"/>
    <n v="-1"/>
    <n v="-1"/>
    <n v="0"/>
    <m/>
    <m/>
    <s v="Central IRL A"/>
    <n v="-1"/>
    <m/>
    <m/>
    <n v="608"/>
    <x v="1"/>
    <s v="Basin 9 Oak Street Pedway"/>
    <x v="0"/>
    <m/>
    <n v="108.329775790689"/>
    <n v="0.66099054999999995"/>
  </r>
  <r>
    <n v="230000"/>
    <n v="880000"/>
    <n v="880000"/>
    <x v="0"/>
    <x v="0"/>
    <s v="IR12-21"/>
    <s v="62-304.520 (7), F.A.C."/>
    <n v="0.56000000000000005"/>
    <n v="0.48"/>
    <s v="Town Melbourne Beach"/>
    <n v="9.1388963912580001E-2"/>
    <n v="3697.3813855888002"/>
    <n v="9.2096594654569905"/>
    <n v="1.3542620814797801"/>
    <n v="0.84166123653587999"/>
    <n v="0.12376460849253999"/>
    <n v="337.89985401865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4166123653587999"/>
    <n v="0.12376460849253999"/>
    <n v="686.79779644626001"/>
    <m/>
    <n v="-1"/>
    <n v="-1"/>
    <n v="-1"/>
    <n v="-1"/>
    <n v="0"/>
    <m/>
    <m/>
    <s v="Central IRL A"/>
    <n v="-1"/>
    <m/>
    <m/>
    <n v="608"/>
    <x v="1"/>
    <s v="Basin 9 Oak Street Pedway"/>
    <x v="0"/>
    <m/>
    <n v="114.678038941644"/>
    <n v="0.55701362239999996"/>
  </r>
  <r>
    <n v="230000"/>
    <n v="880000"/>
    <n v="880000"/>
    <x v="0"/>
    <x v="0"/>
    <s v="IR12-21"/>
    <s v="62-304.520 (7), F.A.C."/>
    <n v="0.56000000000000005"/>
    <n v="0.48"/>
    <s v="Town Melbourne Beach"/>
    <n v="6.1041096891919999E-2"/>
    <n v="3697.3813855888002"/>
    <n v="9.2096594654569905"/>
    <n v="1.3542620814797801"/>
    <n v="0.56216771577261004"/>
    <n v="8.2665642932669994E-2"/>
    <n v="225.69221540413301"/>
    <n v="1210"/>
    <s v="Fixed Single Family Units"/>
    <n v="1210"/>
    <s v="Town Melbourne Beach                   Brevard County"/>
    <s v="Town Melbourne Beach"/>
    <m/>
    <m/>
    <m/>
    <n v="0"/>
    <n v="1"/>
    <n v="0.56216771577261004"/>
    <n v="8.2665642932669994E-2"/>
    <n v="225.69221540413301"/>
    <m/>
    <n v="-1"/>
    <n v="-1"/>
    <n v="-1"/>
    <n v="-1"/>
    <n v="0"/>
    <m/>
    <m/>
    <s v="Central IRL A"/>
    <n v="-1"/>
    <m/>
    <m/>
    <n v="608"/>
    <x v="1"/>
    <s v="Basin 9 Oak Street Pedway"/>
    <x v="0"/>
    <m/>
    <n v="65.545930613864897"/>
    <n v="0.18304315930000001"/>
  </r>
  <r>
    <n v="230000"/>
    <n v="880000"/>
    <n v="880000"/>
    <x v="0"/>
    <x v="0"/>
    <s v="IR12-21"/>
    <s v="62-304.520 (7), F.A.C."/>
    <n v="0.56000000000000005"/>
    <n v="0.48"/>
    <s v="Town Melbourne Beach"/>
    <n v="9.2294870628740006E-2"/>
    <n v="3697.3813855888002"/>
    <n v="9.2096594654569905"/>
    <n v="1.3542620814797801"/>
    <n v="0.85000432889915001"/>
    <n v="0.12499144360759"/>
    <n v="341.24933664805201"/>
    <n v="1210"/>
    <s v="Fixed Single Family Units"/>
    <n v="1210"/>
    <s v="Town Melbourne Beach                   Brevard County"/>
    <s v="Town Melbourne Beach"/>
    <m/>
    <m/>
    <m/>
    <n v="0"/>
    <n v="1"/>
    <n v="0.85000432889915001"/>
    <n v="0.12499144360759"/>
    <n v="341.24933664805098"/>
    <m/>
    <n v="-1"/>
    <n v="-1"/>
    <n v="-1"/>
    <n v="-1"/>
    <n v="0"/>
    <m/>
    <m/>
    <s v="Central IRL A"/>
    <n v="-1"/>
    <m/>
    <m/>
    <n v="608"/>
    <x v="1"/>
    <s v="Basin 9 Oak Street Pedway"/>
    <x v="0"/>
    <m/>
    <n v="77.520651460896104"/>
    <n v="0.27676345229999999"/>
  </r>
  <r>
    <n v="230000"/>
    <n v="880000"/>
    <n v="880000"/>
    <x v="0"/>
    <x v="0"/>
    <s v="IR12-21"/>
    <s v="62-304.520 (7), F.A.C."/>
    <n v="0.56000000000000005"/>
    <n v="0.48"/>
    <s v="Town Melbourne Beach"/>
    <n v="9.6329463299469995E-2"/>
    <n v="3697.3813855888002"/>
    <n v="9.2096594654569905"/>
    <n v="1.3542620814797801"/>
    <n v="0.88716155347842995"/>
    <n v="0.13045533947578"/>
    <n v="356.16676448725002"/>
    <n v="1210"/>
    <s v="Fixed Single Family Units"/>
    <n v="1210"/>
    <s v="Town Melbourne Beach                   Brevard County"/>
    <s v="Town Melbourne Beach"/>
    <m/>
    <m/>
    <m/>
    <n v="0"/>
    <n v="1"/>
    <n v="0.88716155347842995"/>
    <n v="0.13045533947578"/>
    <n v="356.16676448725002"/>
    <m/>
    <n v="-1"/>
    <n v="-1"/>
    <n v="-1"/>
    <n v="-1"/>
    <n v="0"/>
    <m/>
    <m/>
    <s v="Central IRL A"/>
    <n v="-1"/>
    <m/>
    <m/>
    <n v="608"/>
    <x v="1"/>
    <s v="Basin 9 Oak Street Pedway"/>
    <x v="0"/>
    <m/>
    <n v="79.063337683472398"/>
    <n v="0.28886193389999998"/>
  </r>
  <r>
    <n v="230000"/>
    <n v="880000"/>
    <n v="880000"/>
    <x v="0"/>
    <x v="0"/>
    <s v="IR12-21"/>
    <s v="62-304.520 (7), F.A.C."/>
    <n v="0.56000000000000005"/>
    <n v="0.48"/>
    <s v="Town Melbourne Beach"/>
    <n v="7.3114086679900003E-3"/>
    <n v="3697.3813855888002"/>
    <n v="9.2096594654569905"/>
    <n v="1.3542620814797801"/>
    <n v="6.7335584045020005E-2"/>
    <n v="9.9015635212600008E-3"/>
    <n v="27.033066311477299"/>
    <n v="1210"/>
    <s v="Fixed Single Family Units"/>
    <n v="1210"/>
    <s v="Town Melbourne Beach                   Brevard County"/>
    <s v="Town Melbourne Beach"/>
    <m/>
    <m/>
    <m/>
    <n v="0"/>
    <n v="1"/>
    <n v="6.7335584045020005E-2"/>
    <n v="9.9015635212600008E-3"/>
    <n v="27.0330663114785"/>
    <m/>
    <n v="-1"/>
    <n v="-1"/>
    <n v="-1"/>
    <n v="-1"/>
    <n v="0"/>
    <m/>
    <m/>
    <s v="Central IRL A"/>
    <n v="-1"/>
    <m/>
    <m/>
    <n v="608"/>
    <x v="1"/>
    <s v="Basin 9 Oak Street Pedway"/>
    <x v="0"/>
    <m/>
    <n v="44.039627519247396"/>
    <n v="2.1924628000000002E-2"/>
  </r>
  <r>
    <n v="230000"/>
    <n v="880000"/>
    <n v="880000"/>
    <x v="0"/>
    <x v="0"/>
    <s v="IR12-21"/>
    <s v="62-304.520 (7), F.A.C."/>
    <n v="0.56000000000000005"/>
    <n v="0.48"/>
    <s v="Town Melbourne Beach"/>
    <n v="0.19387311094967"/>
    <n v="3699.0426558671602"/>
    <n v="9.2135210126245806"/>
    <n v="1.3548205143721299"/>
    <n v="1.7862539815177301"/>
    <n v="0.26266326789976002"/>
    <n v="717.144907228518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862539815177301"/>
    <n v="0.26266326789976002"/>
    <n v="717.14490722851895"/>
    <m/>
    <n v="-1"/>
    <n v="-1"/>
    <n v="-1"/>
    <n v="-1"/>
    <n v="0"/>
    <m/>
    <m/>
    <s v="Central IRL A"/>
    <n v="-1"/>
    <m/>
    <m/>
    <n v="608"/>
    <x v="1"/>
    <s v="Basin 9 Oak Street Pedway"/>
    <x v="0"/>
    <m/>
    <n v="131.52054374910799"/>
    <n v="0.58162603989999995"/>
  </r>
  <r>
    <n v="230000"/>
    <n v="880000"/>
    <n v="880000"/>
    <x v="0"/>
    <x v="0"/>
    <s v="IR12-21"/>
    <s v="62-304.520 (7), F.A.C."/>
    <n v="0.56000000000000005"/>
    <n v="0.48"/>
    <s v="Town Melbourne Beach"/>
    <n v="5.62371601646E-3"/>
    <n v="3699.0426558671602"/>
    <n v="9.2135210126245806"/>
    <n v="1.3548205143721299"/>
    <n v="5.181422568671E-2"/>
    <n v="7.6191258261000001E-3"/>
    <n v="20.80236542938"/>
    <n v="1210"/>
    <s v="Fixed Single Family Units"/>
    <n v="1210"/>
    <s v="Town Melbourne Beach                   Brevard County"/>
    <s v="Town Melbourne Beach"/>
    <m/>
    <m/>
    <m/>
    <n v="0"/>
    <n v="1"/>
    <n v="5.181422568671E-2"/>
    <n v="7.6191258261000001E-3"/>
    <n v="20.8023654293806"/>
    <m/>
    <n v="-1"/>
    <n v="-1"/>
    <n v="-1"/>
    <n v="-1"/>
    <n v="0"/>
    <m/>
    <m/>
    <s v="Central IRL A"/>
    <n v="-1"/>
    <m/>
    <m/>
    <n v="608"/>
    <x v="1"/>
    <s v="Basin 9 Oak Street Pedway"/>
    <x v="0"/>
    <m/>
    <n v="19.6004929876913"/>
    <n v="1.6871342599999999E-2"/>
  </r>
  <r>
    <n v="230000"/>
    <n v="880000"/>
    <n v="880000"/>
    <x v="0"/>
    <x v="0"/>
    <s v="IR12-21"/>
    <s v="62-304.520 (7), F.A.C."/>
    <n v="0.56000000000000005"/>
    <n v="0.48"/>
    <s v="Town Melbourne Beach"/>
    <n v="3.9729866395780002E-2"/>
    <n v="3699.0426558671602"/>
    <n v="9.2135210126245806"/>
    <n v="1.3548205143721299"/>
    <n v="0.36605195886630998"/>
    <n v="5.3826838026270002E-2"/>
    <n v="146.96247050990399"/>
    <n v="1210"/>
    <s v="Fixed Single Family Units"/>
    <n v="1210"/>
    <s v="Town Melbourne Beach                   Brevard County"/>
    <s v="Town Melbourne Beach"/>
    <m/>
    <m/>
    <m/>
    <n v="0"/>
    <n v="1"/>
    <n v="0.36605195886630998"/>
    <n v="5.3826838026270002E-2"/>
    <n v="146.96247050990399"/>
    <m/>
    <n v="-1"/>
    <n v="-1"/>
    <n v="-1"/>
    <n v="-1"/>
    <n v="0"/>
    <m/>
    <m/>
    <s v="Central IRL A"/>
    <n v="-1"/>
    <m/>
    <m/>
    <n v="608"/>
    <x v="1"/>
    <s v="Basin 9 Oak Street Pedway"/>
    <x v="0"/>
    <m/>
    <n v="66.988962601065893"/>
    <n v="0.1191909736"/>
  </r>
  <r>
    <n v="230000"/>
    <n v="880000"/>
    <n v="880000"/>
    <x v="0"/>
    <x v="0"/>
    <s v="IR12-21"/>
    <s v="62-304.520 (7), F.A.C."/>
    <n v="0.56000000000000005"/>
    <n v="0.48"/>
    <s v="Town Melbourne Beach"/>
    <n v="2.3344898138220001E-2"/>
    <n v="3699.0426558671602"/>
    <n v="9.2135210126245806"/>
    <n v="1.3548205143721299"/>
    <n v="0.21508870953414999"/>
    <n v="3.1628146903600003E-2"/>
    <n v="86.353774010183102"/>
    <n v="1210"/>
    <s v="Fixed Single Family Units"/>
    <n v="1210"/>
    <s v="Town Melbourne Beach                   Brevard County"/>
    <s v="Town Melbourne Beach"/>
    <m/>
    <m/>
    <m/>
    <n v="0"/>
    <n v="1"/>
    <n v="0.21508870953414999"/>
    <n v="3.1628146903600003E-2"/>
    <n v="86.353774010181994"/>
    <m/>
    <n v="-1"/>
    <n v="-1"/>
    <n v="-1"/>
    <n v="-1"/>
    <n v="0"/>
    <m/>
    <m/>
    <s v="Central IRL A"/>
    <n v="-1"/>
    <m/>
    <m/>
    <n v="608"/>
    <x v="1"/>
    <s v="Basin 9 Oak Street Pedway"/>
    <x v="0"/>
    <m/>
    <n v="45.388456552471602"/>
    <n v="7.0035501999999999E-2"/>
  </r>
  <r>
    <n v="230000"/>
    <n v="880000"/>
    <n v="880000"/>
    <x v="0"/>
    <x v="0"/>
    <s v="IR12-21"/>
    <s v="62-304.520 (7), F.A.C."/>
    <n v="0.56000000000000005"/>
    <n v="0.48"/>
    <s v="Town Melbourne Beach"/>
    <n v="1.76314411968E-3"/>
    <n v="3699.0426558671602"/>
    <n v="9.2135210126245806"/>
    <n v="1.3548205143721299"/>
    <n v="1.6244765395039999E-2"/>
    <n v="2.3887438231400002E-3"/>
    <n v="6.5219453071709701"/>
    <n v="1210"/>
    <s v="Fixed Single Family Units"/>
    <n v="1210"/>
    <s v="Town Melbourne Beach                   Brevard County"/>
    <s v="Town Melbourne Beach"/>
    <m/>
    <m/>
    <m/>
    <n v="0"/>
    <n v="1"/>
    <n v="1.6244765395039999E-2"/>
    <n v="2.3887438231400002E-3"/>
    <n v="6.5219453071717197"/>
    <m/>
    <n v="-1"/>
    <n v="-1"/>
    <n v="-1"/>
    <n v="-1"/>
    <n v="0"/>
    <m/>
    <m/>
    <s v="Central IRL A"/>
    <n v="-1"/>
    <m/>
    <m/>
    <n v="608"/>
    <x v="1"/>
    <s v="Basin 9 Oak Street Pedway"/>
    <x v="0"/>
    <m/>
    <n v="13.367423487120099"/>
    <n v="5.2894934000000003E-3"/>
  </r>
  <r>
    <n v="230000"/>
    <n v="880000"/>
    <n v="880000"/>
    <x v="0"/>
    <x v="0"/>
    <s v="IR12-21"/>
    <s v="62-304.520 (7), F.A.C."/>
    <n v="0.56000000000000005"/>
    <n v="0.48"/>
    <s v="Town Melbourne Beach"/>
    <n v="0.1031325724251"/>
    <n v="3699.0426558671602"/>
    <n v="9.2135210126245806"/>
    <n v="1.3548205143721299"/>
    <n v="0.95021412312474995"/>
    <n v="0.13972612482149999"/>
    <n v="381.49178460977998"/>
    <n v="1210"/>
    <s v="Fixed Single Family Units"/>
    <n v="1210"/>
    <s v="Town Melbourne Beach                   Brevard County"/>
    <s v="Town Melbourne Beach"/>
    <m/>
    <m/>
    <m/>
    <n v="0"/>
    <n v="1"/>
    <n v="0.95021412312474995"/>
    <n v="0.13972612482149999"/>
    <n v="381.49178460977998"/>
    <m/>
    <n v="-1"/>
    <n v="-1"/>
    <n v="-1"/>
    <n v="-1"/>
    <n v="0"/>
    <m/>
    <m/>
    <s v="Central IRL A"/>
    <n v="-1"/>
    <m/>
    <m/>
    <n v="608"/>
    <x v="1"/>
    <s v="Basin 9 Oak Street Pedway"/>
    <x v="0"/>
    <m/>
    <n v="82.167626371127"/>
    <n v="0.30940128519999999"/>
  </r>
  <r>
    <n v="230000"/>
    <n v="880000"/>
    <n v="880000"/>
    <x v="0"/>
    <x v="0"/>
    <s v="IR12-21"/>
    <s v="62-304.520 (7), F.A.C."/>
    <n v="0.56000000000000005"/>
    <n v="0.48"/>
    <s v="Town Melbourne Beach"/>
    <n v="0.12538997662568999"/>
    <n v="3699.0426558671602"/>
    <n v="9.2135210126245806"/>
    <n v="1.3548205143721299"/>
    <n v="1.15528318441335"/>
    <n v="0.16988091262912999"/>
    <n v="463.82287215663598"/>
    <n v="1210"/>
    <s v="Fixed Single Family Units"/>
    <n v="1210"/>
    <s v="Town Melbourne Beach                   Brevard County"/>
    <s v="Town Melbourne Beach"/>
    <m/>
    <m/>
    <m/>
    <n v="0"/>
    <n v="1"/>
    <n v="1.15528318441335"/>
    <n v="0.16988091262912999"/>
    <n v="463.82287215663598"/>
    <m/>
    <n v="-1"/>
    <n v="-1"/>
    <n v="-1"/>
    <n v="-1"/>
    <n v="0"/>
    <m/>
    <m/>
    <s v="Central IRL A"/>
    <n v="-1"/>
    <m/>
    <m/>
    <n v="608"/>
    <x v="1"/>
    <s v="Basin 9 Oak Street Pedway"/>
    <x v="0"/>
    <m/>
    <n v="92.439484128998998"/>
    <n v="0.37617426780000002"/>
  </r>
  <r>
    <n v="230000"/>
    <n v="880000"/>
    <n v="880000"/>
    <x v="0"/>
    <x v="0"/>
    <s v="IR12-21"/>
    <s v="62-304.520 (7), F.A.C."/>
    <n v="0.56000000000000005"/>
    <n v="0.48"/>
    <s v="Town Melbourne Beach"/>
    <n v="0.12490616885918999"/>
    <n v="3699.0426558671602"/>
    <n v="9.2135210126245806"/>
    <n v="1.3548205143721299"/>
    <n v="1.1508256113905799"/>
    <n v="0.16922543994205999"/>
    <n v="462.03324659109097"/>
    <n v="1210"/>
    <s v="Fixed Single Family Units"/>
    <n v="1210"/>
    <s v="Town Melbourne Beach                   Brevard County"/>
    <s v="Town Melbourne Beach"/>
    <m/>
    <m/>
    <m/>
    <n v="0"/>
    <n v="1"/>
    <n v="1.1508256113905799"/>
    <n v="0.16922543994205999"/>
    <n v="462.03324659109097"/>
    <m/>
    <n v="-1"/>
    <n v="-1"/>
    <n v="-1"/>
    <n v="-1"/>
    <n v="0"/>
    <m/>
    <m/>
    <s v="Central IRL A"/>
    <n v="-1"/>
    <m/>
    <m/>
    <n v="608"/>
    <x v="1"/>
    <s v="Basin 9 Oak Street Pedway"/>
    <x v="0"/>
    <m/>
    <n v="120.935151143627"/>
    <n v="0.37472282769999998"/>
  </r>
  <r>
    <n v="230000"/>
    <n v="880000"/>
    <n v="880000"/>
    <x v="0"/>
    <x v="0"/>
    <s v="IR12-21"/>
    <s v="62-304.520 (7), F.A.C."/>
    <n v="0.56000000000000005"/>
    <n v="0.48"/>
    <s v="Town Melbourne Beach"/>
    <n v="9.13068506685E-2"/>
    <n v="3684.75257706313"/>
    <n v="9.4508754011226106"/>
    <n v="1.4821517903279999"/>
    <n v="0.86292966893690004"/>
    <n v="0.13533061218751999"/>
    <n v="336.44315330427401"/>
    <n v="1300"/>
    <s v="Residential, High Density"/>
    <n v="1300"/>
    <s v="Town Melbourne Beach                   Brevard County"/>
    <s v="Town Melbourne Beach"/>
    <m/>
    <m/>
    <m/>
    <n v="0"/>
    <n v="1"/>
    <n v="0.86292966893690004"/>
    <n v="0.13533061218751999"/>
    <n v="401.37241782926702"/>
    <m/>
    <n v="-1"/>
    <n v="-1"/>
    <n v="-1"/>
    <n v="-1"/>
    <n v="0"/>
    <m/>
    <m/>
    <s v="Central IRL A"/>
    <n v="-1"/>
    <m/>
    <m/>
    <n v="608"/>
    <x v="1"/>
    <s v="Basin 9 Oak Street Pedway"/>
    <x v="0"/>
    <m/>
    <n v="79.680212294388696"/>
    <n v="0.32552507530000002"/>
  </r>
  <r>
    <n v="230000"/>
    <n v="880000"/>
    <n v="880000"/>
    <x v="0"/>
    <x v="0"/>
    <s v="IR12-21"/>
    <s v="62-304.520 (7), F.A.C."/>
    <n v="0.56000000000000005"/>
    <n v="0.48"/>
    <s v="Town Melbourne Beach"/>
    <n v="8.2826369305600001E-3"/>
    <n v="3684.75257706313"/>
    <n v="9.4508754011226106"/>
    <n v="1.4821517903279999"/>
    <n v="7.8278169623510002E-2"/>
    <n v="1.2276125155270001E-2"/>
    <n v="30.519467774781301"/>
    <n v="1300"/>
    <s v="Residential, High Density"/>
    <n v="1300"/>
    <s v="Town Melbourne Beach                   Brevard County"/>
    <s v="Town Melbourne Beach"/>
    <m/>
    <m/>
    <m/>
    <n v="0"/>
    <n v="1"/>
    <n v="7.8278169623510002E-2"/>
    <n v="1.2276125155270001E-2"/>
    <n v="30.5194677747809"/>
    <m/>
    <n v="-1"/>
    <n v="-1"/>
    <n v="-1"/>
    <n v="-1"/>
    <n v="0"/>
    <m/>
    <m/>
    <s v="Central IRL A"/>
    <n v="-1"/>
    <m/>
    <m/>
    <n v="608"/>
    <x v="1"/>
    <s v="Basin 9 Oak Street Pedway"/>
    <x v="0"/>
    <m/>
    <n v="31.625645991647801"/>
    <n v="2.4752204199999999E-2"/>
  </r>
  <r>
    <n v="230000"/>
    <n v="880000"/>
    <n v="880000"/>
    <x v="0"/>
    <x v="0"/>
    <s v="IR12-21"/>
    <s v="62-304.520 (7), F.A.C."/>
    <n v="0.56000000000000005"/>
    <n v="0.48"/>
    <s v="Town Melbourne Beach"/>
    <n v="0.11580710177957"/>
    <n v="3684.75257706313"/>
    <n v="9.4508754011226106"/>
    <n v="1.4821517903279999"/>
    <n v="1.09447848948386"/>
    <n v="0.17164370323528999"/>
    <n v="426.72051672448998"/>
    <n v="1210"/>
    <s v="Fixed Single Family Units"/>
    <n v="1210"/>
    <s v="Town Melbourne Beach                   Brevard County"/>
    <s v="Town Melbourne Beach"/>
    <m/>
    <m/>
    <m/>
    <n v="0"/>
    <n v="1"/>
    <n v="1.09447848948386"/>
    <n v="0.17164370323528999"/>
    <n v="426.72051672448998"/>
    <m/>
    <n v="-1"/>
    <n v="-1"/>
    <n v="-1"/>
    <n v="-1"/>
    <n v="0"/>
    <m/>
    <m/>
    <s v="Central IRL A"/>
    <n v="-1"/>
    <m/>
    <m/>
    <n v="608"/>
    <x v="1"/>
    <s v="Basin 9 Oak Street Pedway"/>
    <x v="0"/>
    <m/>
    <n v="87.242978634260993"/>
    <n v="0.34608314410000002"/>
  </r>
  <r>
    <n v="230000"/>
    <n v="880000"/>
    <n v="880000"/>
    <x v="0"/>
    <x v="0"/>
    <s v="IR12-21"/>
    <s v="62-304.520 (7), F.A.C."/>
    <n v="0.56000000000000005"/>
    <n v="0.48"/>
    <s v="Town Melbourne Beach"/>
    <n v="0.19433803852220999"/>
    <n v="3684.75257706313"/>
    <n v="9.4508754011226106"/>
    <n v="1.4821517903279999"/>
    <n v="1.83666458777199"/>
    <n v="0.28803847172453001"/>
    <n v="716.08758826611495"/>
    <n v="1210"/>
    <s v="Fixed Single Family Units"/>
    <n v="1210"/>
    <s v="Town Melbourne Beach                   Brevard County"/>
    <s v="Town Melbourne Beach"/>
    <m/>
    <m/>
    <m/>
    <n v="0"/>
    <n v="1"/>
    <n v="1.83666458777199"/>
    <n v="0.28803847172453001"/>
    <n v="716.08758826611495"/>
    <m/>
    <n v="-1"/>
    <n v="-1"/>
    <n v="-1"/>
    <n v="-1"/>
    <n v="0"/>
    <m/>
    <m/>
    <s v="Central IRL A"/>
    <n v="-1"/>
    <m/>
    <m/>
    <n v="608"/>
    <x v="1"/>
    <s v="Basin 9 Oak Street Pedway"/>
    <x v="0"/>
    <m/>
    <n v="112.91611368760201"/>
    <n v="0.5807685225"/>
  </r>
  <r>
    <n v="230000"/>
    <n v="880000"/>
    <n v="880000"/>
    <x v="0"/>
    <x v="0"/>
    <s v="IR12-21"/>
    <s v="62-304.520 (7), F.A.C."/>
    <n v="0.56000000000000005"/>
    <n v="0.48"/>
    <s v="Town Melbourne Beach"/>
    <n v="0.19040776059910999"/>
    <n v="3684.75257706313"/>
    <n v="9.4508754011226106"/>
    <n v="1.4821517903279999"/>
    <n v="1.7995200208290401"/>
    <n v="0.28221320326433003"/>
    <n v="701.60548656041999"/>
    <n v="1210"/>
    <s v="Fixed Single Family Units"/>
    <n v="1210"/>
    <s v="Town Melbourne Beach                   Brevard County"/>
    <s v="Town Melbourne Beach"/>
    <m/>
    <m/>
    <m/>
    <n v="0"/>
    <n v="1"/>
    <n v="1.7995200208290401"/>
    <n v="0.28221320326433003"/>
    <n v="701.60548656041999"/>
    <m/>
    <n v="-1"/>
    <n v="-1"/>
    <n v="-1"/>
    <n v="-1"/>
    <n v="0"/>
    <m/>
    <m/>
    <s v="Central IRL A"/>
    <n v="-1"/>
    <m/>
    <m/>
    <n v="608"/>
    <x v="1"/>
    <s v="Basin 9 Oak Street Pedway"/>
    <x v="0"/>
    <m/>
    <n v="111.65525063580699"/>
    <n v="0.56902310349999996"/>
  </r>
  <r>
    <n v="230000"/>
    <n v="880000"/>
    <n v="880000"/>
    <x v="0"/>
    <x v="0"/>
    <s v="IR12-21"/>
    <s v="62-304.520 (7), F.A.C."/>
    <n v="0.56000000000000005"/>
    <n v="0.48"/>
    <s v="Town Melbourne Beach"/>
    <n v="2.9035773501640001E-2"/>
    <n v="3685.1924885416302"/>
    <n v="9.1811672992452706"/>
    <n v="1.3501359054652"/>
    <n v="0.26658229418155999"/>
    <n v="3.9202240347519998E-2"/>
    <n v="107.002414407247"/>
    <n v="1210"/>
    <s v="Fixed Single Family Units"/>
    <n v="1210"/>
    <s v="Town Melbourne Beach                   Brevard County"/>
    <s v="Town Melbourne Beach"/>
    <m/>
    <m/>
    <m/>
    <n v="0"/>
    <n v="1"/>
    <n v="0.26658229418155999"/>
    <n v="3.9202240347519998E-2"/>
    <n v="107.00241440724599"/>
    <m/>
    <n v="-1"/>
    <n v="-1"/>
    <n v="-1"/>
    <n v="-1"/>
    <n v="0"/>
    <m/>
    <m/>
    <s v="Central IRL A"/>
    <n v="-1"/>
    <m/>
    <m/>
    <n v="608"/>
    <x v="1"/>
    <s v="Basin 9 Oak Street Pedway"/>
    <x v="0"/>
    <m/>
    <n v="43.365511505452297"/>
    <n v="8.6782169000000006E-2"/>
  </r>
  <r>
    <n v="230000"/>
    <n v="880000"/>
    <n v="880000"/>
    <x v="0"/>
    <x v="0"/>
    <s v="IR12-21"/>
    <s v="62-304.520 (7), F.A.C."/>
    <n v="0.56000000000000005"/>
    <n v="0.48"/>
    <s v="Town Melbourne Beach"/>
    <n v="7.0963073208809999E-2"/>
    <n v="3685.1924885416302"/>
    <n v="9.1811672992452706"/>
    <n v="1.3501359054652"/>
    <n v="0.65152384719867995"/>
    <n v="9.580979310137E-2"/>
    <n v="261.51258435294"/>
    <n v="1210"/>
    <s v="Fixed Single Family Units"/>
    <n v="1210"/>
    <s v="Town Melbourne Beach                   Brevard County"/>
    <s v="Town Melbourne Beach"/>
    <m/>
    <m/>
    <m/>
    <n v="0"/>
    <n v="1"/>
    <n v="0.65152384719867995"/>
    <n v="9.580979310137E-2"/>
    <n v="261.51258435293897"/>
    <m/>
    <n v="-1"/>
    <n v="-1"/>
    <n v="-1"/>
    <n v="-1"/>
    <n v="0"/>
    <m/>
    <m/>
    <s v="Central IRL A"/>
    <n v="-1"/>
    <m/>
    <m/>
    <n v="608"/>
    <x v="1"/>
    <s v="Basin 9 Oak Street Pedway"/>
    <x v="0"/>
    <m/>
    <n v="76.550106356392604"/>
    <n v="0.2120945534"/>
  </r>
  <r>
    <n v="230000"/>
    <n v="880000"/>
    <n v="880000"/>
    <x v="0"/>
    <x v="0"/>
    <s v="IR12-21"/>
    <s v="62-304.520 (7), F.A.C."/>
    <n v="0.56000000000000005"/>
    <n v="0.48"/>
    <s v="Town Melbourne Beach"/>
    <n v="2.6942951127249998E-2"/>
    <n v="3685.1924885416302"/>
    <n v="9.1811672992452706"/>
    <n v="1.3501359054652"/>
    <n v="0.24736774183473001"/>
    <n v="3.6376645716099998E-2"/>
    <n v="99.289961113311904"/>
    <n v="1210"/>
    <s v="Fixed Single Family Units"/>
    <n v="1210"/>
    <s v="Town Melbourne Beach                   Brevard County"/>
    <s v="Town Melbourne Beach"/>
    <m/>
    <m/>
    <m/>
    <n v="0"/>
    <n v="1"/>
    <n v="0.24736774183473001"/>
    <n v="3.6376645716099998E-2"/>
    <n v="99.289961113312998"/>
    <m/>
    <n v="-1"/>
    <n v="-1"/>
    <n v="-1"/>
    <n v="-1"/>
    <n v="0"/>
    <m/>
    <m/>
    <s v="Central IRL A"/>
    <n v="-1"/>
    <m/>
    <m/>
    <n v="608"/>
    <x v="1"/>
    <s v="Basin 9 Oak Street Pedway"/>
    <x v="0"/>
    <m/>
    <n v="41.828807490277903"/>
    <n v="8.0527137999999998E-2"/>
  </r>
  <r>
    <n v="230000"/>
    <n v="880000"/>
    <n v="880000"/>
    <x v="0"/>
    <x v="0"/>
    <s v="IR12-21"/>
    <s v="62-304.520 (7), F.A.C."/>
    <n v="0.56000000000000005"/>
    <n v="0.48"/>
    <s v="Town Melbourne Beach"/>
    <n v="0.24744980950338"/>
    <n v="3685.1924885416302"/>
    <n v="9.1811672992452706"/>
    <n v="1.3501359054652"/>
    <n v="2.2718780992169401"/>
    <n v="0.33409087261103998"/>
    <n v="911.90017927293002"/>
    <n v="1210"/>
    <s v="Fixed Single Family Units"/>
    <n v="1210"/>
    <s v="Town Melbourne Beach                   Brevard County"/>
    <s v="Town Melbourne Beach"/>
    <m/>
    <m/>
    <m/>
    <n v="0"/>
    <n v="1"/>
    <n v="2.2718780992169401"/>
    <n v="0.33409087261103998"/>
    <n v="911.90017927293002"/>
    <m/>
    <n v="-1"/>
    <n v="-1"/>
    <n v="-1"/>
    <n v="-1"/>
    <n v="0"/>
    <m/>
    <m/>
    <s v="Central IRL A"/>
    <n v="-1"/>
    <m/>
    <m/>
    <n v="608"/>
    <x v="1"/>
    <s v="Basin 9 Oak Street Pedway"/>
    <x v="0"/>
    <m/>
    <n v="129.690409968919"/>
    <n v="0.7395784098"/>
  </r>
  <r>
    <n v="230000"/>
    <n v="880000"/>
    <n v="880000"/>
    <x v="0"/>
    <x v="0"/>
    <s v="IR12-21"/>
    <s v="62-304.520 (7), F.A.C."/>
    <n v="0.56000000000000005"/>
    <n v="0.48"/>
    <s v="Town Melbourne Beach"/>
    <n v="0.24337184639585999"/>
    <n v="3685.1924885416302"/>
    <n v="9.1811672992452706"/>
    <n v="1.3501359054652"/>
    <n v="2.23443763768661"/>
    <n v="0.32858506819840999"/>
    <n v="896.87210026053197"/>
    <n v="1210"/>
    <s v="Fixed Single Family Units"/>
    <n v="1210"/>
    <s v="Town Melbourne Beach                   Brevard County"/>
    <s v="Town Melbourne Beach"/>
    <m/>
    <m/>
    <m/>
    <n v="0"/>
    <n v="1"/>
    <n v="2.23443763768661"/>
    <n v="0.32858506819840999"/>
    <n v="896.87210026053197"/>
    <m/>
    <n v="-1"/>
    <n v="-1"/>
    <n v="-1"/>
    <n v="-1"/>
    <n v="0"/>
    <m/>
    <m/>
    <s v="Central IRL A"/>
    <n v="-1"/>
    <m/>
    <m/>
    <n v="608"/>
    <x v="1"/>
    <s v="Basin 9 Oak Street Pedway"/>
    <x v="0"/>
    <m/>
    <n v="129.125971774692"/>
    <n v="0.7273901867"/>
  </r>
  <r>
    <n v="230000"/>
    <n v="880000"/>
    <n v="880000"/>
    <x v="0"/>
    <x v="0"/>
    <s v="IR12-21"/>
    <s v="62-304.520 (7), F.A.C."/>
    <n v="0.56000000000000005"/>
    <n v="0.48"/>
    <s v="Town Melbourne Beach"/>
    <n v="0.19926454747903"/>
    <n v="3692.1473054852199"/>
    <n v="9.1974220048005897"/>
    <n v="1.3524897862229099"/>
    <n v="1.8327201337602801"/>
    <n v="0.26950326522172002"/>
    <n v="735.714062053438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327201337602801"/>
    <n v="0.26950326522172002"/>
    <n v="735.71406205343897"/>
    <m/>
    <n v="-1"/>
    <n v="-1"/>
    <n v="-1"/>
    <n v="-1"/>
    <n v="0"/>
    <m/>
    <m/>
    <s v="Central IRL A"/>
    <n v="-1"/>
    <m/>
    <m/>
    <n v="608"/>
    <x v="1"/>
    <s v="Basin 9 Oak Street Pedway"/>
    <x v="0"/>
    <m/>
    <n v="132.14807405871801"/>
    <n v="0.59668618169999998"/>
  </r>
  <r>
    <n v="230000"/>
    <n v="880000"/>
    <n v="880000"/>
    <x v="0"/>
    <x v="0"/>
    <s v="IR12-21"/>
    <s v="62-304.520 (7), F.A.C."/>
    <n v="0.56000000000000005"/>
    <n v="0.48"/>
    <s v="Town Melbourne Beach"/>
    <n v="4.1364129620699998E-2"/>
    <n v="3692.1473054852199"/>
    <n v="9.1974220048005897"/>
    <n v="1.3524897862229099"/>
    <n v="0.38044335598286999"/>
    <n v="5.5944562827999998E-2"/>
    <n v="152.722459722819"/>
    <n v="1210"/>
    <s v="Fixed Single Family Units"/>
    <n v="1210"/>
    <s v="Town Melbourne Beach                   Brevard County"/>
    <s v="Town Melbourne Beach"/>
    <m/>
    <m/>
    <m/>
    <n v="0"/>
    <n v="1"/>
    <n v="0.38044335598286999"/>
    <n v="5.5944562827999998E-2"/>
    <n v="152.72245972282099"/>
    <m/>
    <n v="-1"/>
    <n v="-1"/>
    <n v="-1"/>
    <n v="-1"/>
    <n v="0"/>
    <m/>
    <m/>
    <s v="Central IRL A"/>
    <n v="-1"/>
    <m/>
    <m/>
    <n v="608"/>
    <x v="1"/>
    <s v="Basin 9 Oak Street Pedway"/>
    <x v="0"/>
    <m/>
    <n v="63.443456689618699"/>
    <n v="0.1238624977"/>
  </r>
  <r>
    <n v="230000"/>
    <n v="880000"/>
    <n v="880000"/>
    <x v="0"/>
    <x v="0"/>
    <s v="IR12-21"/>
    <s v="62-304.520 (7), F.A.C."/>
    <n v="0.56000000000000005"/>
    <n v="0.48"/>
    <s v="Town Melbourne Beach"/>
    <n v="3.834165372889E-2"/>
    <n v="3692.1473054852199"/>
    <n v="9.1974220048005897"/>
    <n v="1.3524897862229099"/>
    <n v="0.35264436970654001"/>
    <n v="5.1856695055220003E-2"/>
    <n v="141.56303350297199"/>
    <n v="1210"/>
    <s v="Fixed Single Family Units"/>
    <n v="1210"/>
    <s v="Town Melbourne Beach                   Brevard County"/>
    <s v="Town Melbourne Beach"/>
    <m/>
    <m/>
    <m/>
    <n v="0"/>
    <n v="1"/>
    <n v="0.35264436970654001"/>
    <n v="5.1856695055220003E-2"/>
    <n v="141.56303350297301"/>
    <m/>
    <n v="-1"/>
    <n v="-1"/>
    <n v="-1"/>
    <n v="-1"/>
    <n v="0"/>
    <m/>
    <m/>
    <s v="Central IRL A"/>
    <n v="-1"/>
    <m/>
    <m/>
    <n v="608"/>
    <x v="1"/>
    <s v="Basin 9 Oak Street Pedway"/>
    <x v="0"/>
    <m/>
    <n v="62.373107642184003"/>
    <n v="0.1148118682"/>
  </r>
  <r>
    <n v="230000"/>
    <n v="880000"/>
    <n v="880000"/>
    <x v="0"/>
    <x v="0"/>
    <s v="IR12-21"/>
    <s v="62-304.520 (7), F.A.C."/>
    <n v="0.56000000000000005"/>
    <n v="0.48"/>
    <s v="Town Melbourne Beach"/>
    <n v="8.5571211098129998E-2"/>
    <n v="3692.1473054852199"/>
    <n v="9.1974220048005897"/>
    <n v="1.3524897862229099"/>
    <n v="0.78703453993137995"/>
    <n v="0.11573418900493999"/>
    <n v="315.94151648307098"/>
    <n v="1210"/>
    <s v="Fixed Single Family Units"/>
    <n v="1210"/>
    <s v="Town Melbourne Beach                   Brevard County"/>
    <s v="Town Melbourne Beach"/>
    <m/>
    <m/>
    <m/>
    <n v="0"/>
    <n v="1"/>
    <n v="0.78703453993137995"/>
    <n v="0.11573418900493999"/>
    <n v="315.94151648307002"/>
    <m/>
    <n v="-1"/>
    <n v="-1"/>
    <n v="-1"/>
    <n v="-1"/>
    <n v="0"/>
    <m/>
    <m/>
    <s v="Central IRL A"/>
    <n v="-1"/>
    <m/>
    <m/>
    <n v="608"/>
    <x v="1"/>
    <s v="Basin 9 Oak Street Pedway"/>
    <x v="0"/>
    <m/>
    <n v="79.622124911634998"/>
    <n v="0.2562380507"/>
  </r>
  <r>
    <n v="230000"/>
    <n v="880000"/>
    <n v="880000"/>
    <x v="0"/>
    <x v="0"/>
    <s v="IR12-21"/>
    <s v="62-304.520 (7), F.A.C."/>
    <n v="0.56000000000000005"/>
    <n v="0.48"/>
    <s v="Town Melbourne Beach"/>
    <n v="0.18572772172843999"/>
    <n v="3692.1473054852199"/>
    <n v="9.1974220048005897"/>
    <n v="1.3524897862229099"/>
    <n v="1.70821623472671"/>
    <n v="0.25119484665616998"/>
    <n v="685.73410733359799"/>
    <n v="1210"/>
    <s v="Fixed Single Family Units"/>
    <n v="1210"/>
    <s v="Town Melbourne Beach                   Brevard County"/>
    <s v="Town Melbourne Beach"/>
    <m/>
    <m/>
    <m/>
    <n v="0"/>
    <n v="1"/>
    <n v="1.70821623472671"/>
    <n v="0.25119484665616998"/>
    <n v="685.73410733359799"/>
    <m/>
    <n v="-1"/>
    <n v="-1"/>
    <n v="-1"/>
    <n v="-1"/>
    <n v="0"/>
    <m/>
    <m/>
    <s v="Central IRL A"/>
    <n v="-1"/>
    <m/>
    <m/>
    <n v="608"/>
    <x v="1"/>
    <s v="Basin 9 Oak Street Pedway"/>
    <x v="0"/>
    <m/>
    <n v="109.66722844639401"/>
    <n v="0.55615093859999998"/>
  </r>
  <r>
    <n v="230000"/>
    <n v="880000"/>
    <n v="880000"/>
    <x v="0"/>
    <x v="0"/>
    <s v="IR12-21"/>
    <s v="62-304.520 (7), F.A.C."/>
    <n v="0.56000000000000005"/>
    <n v="0.48"/>
    <s v="Town Melbourne Beach"/>
    <n v="6.7494189966679996E-2"/>
    <n v="3692.1473054852199"/>
    <n v="9.1974220048005897"/>
    <n v="1.3524897862229099"/>
    <n v="0.62077254799574"/>
    <n v="9.1285202559320003E-2"/>
    <n v="249.198491621388"/>
    <n v="1210"/>
    <s v="Fixed Single Family Units"/>
    <n v="1210"/>
    <s v="Town Melbourne Beach                   Brevard County"/>
    <s v="Town Melbourne Beach"/>
    <m/>
    <m/>
    <m/>
    <n v="0"/>
    <n v="1"/>
    <n v="0.62077254799574"/>
    <n v="9.1285202559320003E-2"/>
    <n v="249.19849162138701"/>
    <m/>
    <n v="-1"/>
    <n v="-1"/>
    <n v="-1"/>
    <n v="-1"/>
    <n v="0"/>
    <m/>
    <m/>
    <s v="Central IRL A"/>
    <n v="-1"/>
    <m/>
    <m/>
    <n v="608"/>
    <x v="1"/>
    <s v="Basin 9 Oak Street Pedway"/>
    <x v="0"/>
    <m/>
    <n v="75.392748786051797"/>
    <n v="0.20210745469999999"/>
  </r>
  <r>
    <n v="230000"/>
    <n v="880000"/>
    <n v="880000"/>
    <x v="0"/>
    <x v="0"/>
    <s v="IR12-21"/>
    <s v="62-304.520 (7), F.A.C."/>
    <n v="0.56000000000000005"/>
    <n v="0.48"/>
    <s v="Town Melbourne Beach"/>
    <n v="0.23274068349654001"/>
    <n v="3721.7610862889501"/>
    <n v="10.5841050523739"/>
    <n v="2.0056483529217801"/>
    <n v="2.4633518440886899"/>
    <n v="0.46679596851271998"/>
    <n v="866.20521903371696"/>
    <n v="1300"/>
    <s v="Residential, High Density"/>
    <n v="1300"/>
    <s v="Town Melbourne Beach                   Brevard County"/>
    <s v="Town Melbourne Beach"/>
    <m/>
    <m/>
    <m/>
    <n v="0"/>
    <n v="1"/>
    <n v="2.4633518440886899"/>
    <n v="0.46679596851271998"/>
    <n v="1052.5052711957401"/>
    <m/>
    <n v="-1"/>
    <n v="-1"/>
    <n v="-1"/>
    <n v="-1"/>
    <n v="0"/>
    <m/>
    <m/>
    <s v="Central IRL A"/>
    <n v="-1"/>
    <m/>
    <m/>
    <n v="608"/>
    <x v="1"/>
    <s v="Basin 9 Oak Street Pedway"/>
    <x v="0"/>
    <m/>
    <n v="131.26922887495201"/>
    <n v="0.85361335859999998"/>
  </r>
  <r>
    <n v="230000"/>
    <n v="880000"/>
    <n v="880000"/>
    <x v="0"/>
    <x v="0"/>
    <s v="IR12-21"/>
    <s v="62-304.520 (7), F.A.C."/>
    <n v="0.56000000000000005"/>
    <n v="0.48"/>
    <s v="FDOT District 5"/>
    <n v="0.10075327690258"/>
    <n v="3721.7610862889501"/>
    <n v="10.5841050523739"/>
    <n v="2.0056483529217801"/>
    <n v="1.0663832671078699"/>
    <n v="0.20207564387113999"/>
    <n v="374.979625292132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0663832671078699"/>
    <n v="0.20207564387113999"/>
    <n v="755.94695756363103"/>
    <m/>
    <n v="-1"/>
    <n v="-1"/>
    <n v="-1"/>
    <n v="-1"/>
    <n v="0"/>
    <m/>
    <m/>
    <s v="Central IRL A"/>
    <n v="-1"/>
    <m/>
    <m/>
    <n v="608"/>
    <x v="1"/>
    <s v="Basin 9 Oak Street Pedway"/>
    <x v="0"/>
    <m/>
    <n v="130.95532764076401"/>
    <n v="0.61309566709999996"/>
  </r>
  <r>
    <n v="230000"/>
    <n v="880000"/>
    <n v="880000"/>
    <x v="0"/>
    <x v="0"/>
    <s v="IR12-21"/>
    <s v="62-304.520 (7), F.A.C."/>
    <n v="0.56000000000000005"/>
    <n v="0.48"/>
    <s v="Town Melbourne Beach"/>
    <n v="2.426673118093E-2"/>
    <n v="3721.7610862889501"/>
    <n v="10.5841050523739"/>
    <n v="2.0056483529217801"/>
    <n v="0.25684163209673999"/>
    <n v="4.8670529423840002E-2"/>
    <n v="90.3149758006424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5684163209673999"/>
    <n v="4.8670529423840002E-2"/>
    <n v="90.314975800642003"/>
    <m/>
    <n v="-1"/>
    <n v="-1"/>
    <n v="-1"/>
    <n v="-1"/>
    <n v="0"/>
    <m/>
    <m/>
    <s v="Central IRL A"/>
    <n v="-1"/>
    <m/>
    <m/>
    <n v="608"/>
    <x v="1"/>
    <s v="Basin 9 Oak Street Pedway"/>
    <x v="0"/>
    <m/>
    <n v="40.426568588433703"/>
    <n v="7.3248155600000003E-2"/>
  </r>
  <r>
    <n v="230000"/>
    <n v="880000"/>
    <n v="880000"/>
    <x v="0"/>
    <x v="0"/>
    <s v="IR12-21"/>
    <s v="62-304.520 (7), F.A.C."/>
    <n v="0.56000000000000005"/>
    <n v="0.48"/>
    <s v="Town Melbourne Beach"/>
    <n v="1.067799035717E-2"/>
    <n v="3721.7610862889501"/>
    <n v="10.5841050523739"/>
    <n v="2.0056483529217801"/>
    <n v="0.11301697168858001"/>
    <n v="2.141629377238E-2"/>
    <n v="39.7409289911063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1301697168858001"/>
    <n v="2.141629377238E-2"/>
    <n v="39.740928991106301"/>
    <m/>
    <n v="-1"/>
    <n v="-1"/>
    <n v="-1"/>
    <n v="-1"/>
    <n v="0"/>
    <m/>
    <m/>
    <s v="Central IRL A"/>
    <n v="-1"/>
    <m/>
    <m/>
    <n v="608"/>
    <x v="1"/>
    <s v="Basin 9 Oak Street Pedway"/>
    <x v="0"/>
    <m/>
    <n v="27.861069268420199"/>
    <n v="3.2231085999999999E-2"/>
  </r>
  <r>
    <n v="230000"/>
    <n v="880000"/>
    <n v="880000"/>
    <x v="0"/>
    <x v="0"/>
    <s v="IR12-21"/>
    <s v="62-304.520 (7), F.A.C."/>
    <n v="0.56000000000000005"/>
    <n v="0.48"/>
    <s v="Town Melbourne Beach"/>
    <n v="8.7497976903299999E-3"/>
    <n v="3721.7610862889501"/>
    <n v="10.5841050523739"/>
    <n v="2.0056483529217801"/>
    <n v="9.2608777941520004E-2"/>
    <n v="1.754901732601E-2"/>
    <n v="32.5646565567897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9.2608777941520004E-2"/>
    <n v="1.754901732601E-2"/>
    <n v="32.564656556788897"/>
    <m/>
    <n v="-1"/>
    <n v="-1"/>
    <n v="-1"/>
    <n v="-1"/>
    <n v="0"/>
    <m/>
    <m/>
    <s v="Central IRL A"/>
    <n v="-1"/>
    <m/>
    <m/>
    <n v="608"/>
    <x v="1"/>
    <s v="Basin 9 Oak Street Pedway"/>
    <x v="0"/>
    <m/>
    <n v="24.648357417633701"/>
    <n v="2.64109137E-2"/>
  </r>
  <r>
    <n v="230000"/>
    <n v="880000"/>
    <n v="880000"/>
    <x v="0"/>
    <x v="0"/>
    <s v="IR12-21"/>
    <s v="62-304.520 (7), F.A.C."/>
    <n v="0.56000000000000005"/>
    <n v="0.48"/>
    <s v="Town Melbourne Beach"/>
    <n v="5.1711643433500001E-3"/>
    <n v="3721.7610862889501"/>
    <n v="10.5841050523739"/>
    <n v="2.0056483529217801"/>
    <n v="5.47321466531E-2"/>
    <n v="1.0371537247920001E-2"/>
    <n v="19.2458382238849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5.47321466531E-2"/>
    <n v="1.0371537247920001E-2"/>
    <n v="19.245838223886501"/>
    <m/>
    <n v="-1"/>
    <n v="-1"/>
    <n v="-1"/>
    <n v="-1"/>
    <n v="0"/>
    <m/>
    <m/>
    <s v="Central IRL A"/>
    <n v="-1"/>
    <m/>
    <m/>
    <n v="608"/>
    <x v="1"/>
    <s v="Basin 9 Oak Street Pedway"/>
    <x v="0"/>
    <m/>
    <n v="18.943813475310399"/>
    <n v="1.5608952299999999E-2"/>
  </r>
  <r>
    <n v="230000"/>
    <n v="880000"/>
    <n v="880000"/>
    <x v="0"/>
    <x v="0"/>
    <s v="IR12-21"/>
    <s v="62-304.520 (7), F.A.C."/>
    <n v="0.56000000000000005"/>
    <n v="0.48"/>
    <s v="Town Melbourne Beach"/>
    <n v="2.9664315441500001E-3"/>
    <n v="3721.7610862889501"/>
    <n v="10.5841050523739"/>
    <n v="2.0056483529217801"/>
    <n v="3.1397023094030002E-2"/>
    <n v="5.9496185405900001E-3"/>
    <n v="11.0403494861835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3.1397023094030002E-2"/>
    <n v="5.9496185405900001E-3"/>
    <n v="11.040349486182899"/>
    <m/>
    <n v="-1"/>
    <n v="-1"/>
    <n v="-1"/>
    <n v="-1"/>
    <n v="0"/>
    <m/>
    <m/>
    <s v="Central IRL A"/>
    <n v="-1"/>
    <m/>
    <m/>
    <n v="608"/>
    <x v="1"/>
    <s v="Basin 9 Oak Street Pedway"/>
    <x v="0"/>
    <m/>
    <n v="15.6096133746303"/>
    <n v="8.9540547000000002E-3"/>
  </r>
  <r>
    <n v="230000"/>
    <n v="880000"/>
    <n v="880000"/>
    <x v="0"/>
    <x v="0"/>
    <s v="IR12-21"/>
    <s v="62-304.520 (7), F.A.C."/>
    <n v="0.56000000000000005"/>
    <n v="0.48"/>
    <s v="Town Melbourne Beach"/>
    <n v="4.5053555149E-4"/>
    <n v="3721.7610862889501"/>
    <n v="10.5841050523739"/>
    <n v="2.0056483529217801"/>
    <n v="4.7685156068300004E-3"/>
    <n v="9.0361588677999999E-4"/>
    <n v="1.67678568353637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4.7685156068300004E-3"/>
    <n v="9.0361588677999999E-4"/>
    <n v="1.67678568353465"/>
    <m/>
    <n v="-1"/>
    <n v="-1"/>
    <n v="-1"/>
    <n v="-1"/>
    <n v="0"/>
    <m/>
    <m/>
    <s v="Central IRL A"/>
    <n v="-1"/>
    <m/>
    <m/>
    <n v="608"/>
    <x v="1"/>
    <s v="Basin 9 Oak Street Pedway"/>
    <x v="0"/>
    <m/>
    <n v="7.4988089032555401"/>
    <n v="1.3599235E-3"/>
  </r>
  <r>
    <n v="440000"/>
    <n v="720000"/>
    <n v="720000"/>
    <x v="0"/>
    <x v="0"/>
    <s v="IR12-21"/>
    <s v="62-304.520 (7), F.A.C."/>
    <n v="0.56000000000000005"/>
    <n v="0.48"/>
    <s v="Town Melbourne Beach"/>
    <n v="6.8693643735470003E-2"/>
    <n v="3695.9802375167401"/>
    <n v="9.2064256096435795"/>
    <n v="1.3537952612452899"/>
    <n v="0.63242292090597996"/>
    <n v="9.2997129366750003E-2"/>
    <n v="253.8903496893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3242292090597996"/>
    <n v="9.2997129366750003E-2"/>
    <n v="567.79331290350103"/>
    <m/>
    <n v="-1"/>
    <n v="-1"/>
    <n v="-1"/>
    <n v="-1"/>
    <n v="0"/>
    <m/>
    <m/>
    <s v="Central IRL A"/>
    <n v="-1"/>
    <m/>
    <m/>
    <n v="608"/>
    <x v="1"/>
    <s v="Basin 9 Oak Street Pedway"/>
    <x v="0"/>
    <m/>
    <n v="111.144669262519"/>
    <n v="0.46049741519999998"/>
  </r>
  <r>
    <n v="440000"/>
    <n v="730000"/>
    <n v="730000"/>
    <x v="0"/>
    <x v="0"/>
    <s v="IR12-21"/>
    <s v="62-304.520 (7), F.A.C."/>
    <n v="0.56000000000000005"/>
    <n v="0.48"/>
    <s v="Town Melbourne Beach"/>
    <n v="0.19488937259162001"/>
    <n v="3695.98023834285"/>
    <n v="9.2064256117013805"/>
    <n v="1.3537952615478901"/>
    <n v="1.7942345112759499"/>
    <n v="0.26384030914057999"/>
    <n v="720.307269761683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942345112759499"/>
    <n v="0.26384030914057999"/>
    <n v="720.30726976168398"/>
    <m/>
    <n v="-1"/>
    <n v="-1"/>
    <n v="-1"/>
    <n v="-1"/>
    <n v="0"/>
    <m/>
    <m/>
    <s v="Central IRL A"/>
    <n v="-1"/>
    <m/>
    <m/>
    <n v="608"/>
    <x v="1"/>
    <s v="Basin 9 Oak Street Pedway"/>
    <x v="0"/>
    <m/>
    <n v="200.185665997933"/>
    <n v="0.58419081080000002"/>
  </r>
  <r>
    <n v="440000"/>
    <n v="730000"/>
    <n v="730000"/>
    <x v="0"/>
    <x v="0"/>
    <s v="IR12-21"/>
    <s v="62-304.520 (7), F.A.C."/>
    <n v="0.56000000000000005"/>
    <n v="0.48"/>
    <s v="Town Melbourne Beach"/>
    <n v="0.12058956182261001"/>
    <n v="3695.98023834285"/>
    <n v="9.2064256117013805"/>
    <n v="1.3537952615478901"/>
    <n v="1.1101988304675301"/>
    <n v="0.16325357738758001"/>
    <n v="445.696637446794"/>
    <n v="1210"/>
    <s v="Fixed Single Family Units"/>
    <n v="1210"/>
    <s v="Town Melbourne Beach                   Brevard County"/>
    <s v="Town Melbourne Beach"/>
    <m/>
    <m/>
    <m/>
    <n v="0"/>
    <n v="1"/>
    <n v="1.1101988304675301"/>
    <n v="0.16325357738758001"/>
    <n v="445.696637446794"/>
    <m/>
    <n v="-1"/>
    <n v="-1"/>
    <n v="-1"/>
    <n v="-1"/>
    <n v="0"/>
    <m/>
    <m/>
    <s v="Central IRL A"/>
    <n v="-1"/>
    <m/>
    <m/>
    <n v="608"/>
    <x v="1"/>
    <s v="Basin 9 Oak Street Pedway"/>
    <x v="0"/>
    <m/>
    <n v="113.325892204578"/>
    <n v="0.36147334749999999"/>
  </r>
  <r>
    <n v="440000"/>
    <n v="730000"/>
    <n v="730000"/>
    <x v="0"/>
    <x v="0"/>
    <s v="IR12-21"/>
    <s v="62-304.520 (7), F.A.C."/>
    <n v="0.56000000000000005"/>
    <n v="0.48"/>
    <s v="Town Melbourne Beach"/>
    <n v="0.27585808243419002"/>
    <n v="3695.98023834285"/>
    <n v="9.2064256117013805"/>
    <n v="1.3537952615478901"/>
    <n v="2.5396669153170399"/>
    <n v="0.37345536485910003"/>
    <n v="1019.56602126395"/>
    <n v="1210"/>
    <s v="Fixed Single Family Units"/>
    <n v="1210"/>
    <s v="Town Melbourne Beach                   Brevard County"/>
    <s v="Town Melbourne Beach"/>
    <m/>
    <m/>
    <m/>
    <n v="0"/>
    <n v="1"/>
    <n v="2.5396669153170399"/>
    <n v="0.37345536485910003"/>
    <n v="1019.56602126395"/>
    <m/>
    <n v="-1"/>
    <n v="-1"/>
    <n v="-1"/>
    <n v="-1"/>
    <n v="0"/>
    <m/>
    <m/>
    <s v="Central IRL A"/>
    <n v="-1"/>
    <m/>
    <m/>
    <n v="608"/>
    <x v="1"/>
    <s v="Basin 9 Oak Street Pedway"/>
    <x v="0"/>
    <m/>
    <n v="140.668767201062"/>
    <n v="0.82689863850000001"/>
  </r>
  <r>
    <n v="440000"/>
    <n v="730000"/>
    <n v="730000"/>
    <x v="0"/>
    <x v="0"/>
    <s v="IR12-21"/>
    <s v="62-304.520 (7), F.A.C."/>
    <n v="0.56000000000000005"/>
    <n v="0.48"/>
    <s v="Town Melbourne Beach"/>
    <n v="7.6528146995899996E-3"/>
    <n v="3695.98023834285"/>
    <n v="9.2064256117013805"/>
    <n v="1.3537952615478901"/>
    <n v="7.0455069251949998E-2"/>
    <n v="1.0360344277809999E-2"/>
    <n v="28.284651897402799"/>
    <n v="1210"/>
    <s v="Fixed Single Family Units"/>
    <n v="1210"/>
    <s v="Town Melbourne Beach                   Brevard County"/>
    <s v="Town Melbourne Beach"/>
    <m/>
    <m/>
    <m/>
    <n v="0"/>
    <n v="1"/>
    <n v="7.0455069251949998E-2"/>
    <n v="1.0360344277809999E-2"/>
    <n v="28.284651897404501"/>
    <m/>
    <n v="-1"/>
    <n v="-1"/>
    <n v="-1"/>
    <n v="-1"/>
    <n v="0"/>
    <m/>
    <m/>
    <s v="Central IRL A"/>
    <n v="-1"/>
    <m/>
    <m/>
    <n v="608"/>
    <x v="1"/>
    <s v="Basin 9 Oak Street Pedway"/>
    <x v="0"/>
    <m/>
    <n v="27.430296382347301"/>
    <n v="2.29397015E-2"/>
  </r>
  <r>
    <n v="440000"/>
    <n v="730000"/>
    <n v="730000"/>
    <x v="0"/>
    <x v="0"/>
    <s v="IR12-21"/>
    <s v="62-304.520 (7), F.A.C."/>
    <n v="0.56000000000000005"/>
    <n v="0.48"/>
    <s v="Town Melbourne Beach"/>
    <n v="1.877362200481E-2"/>
    <n v="3695.98023834285"/>
    <n v="9.2064256117013805"/>
    <n v="1.3537952615478901"/>
    <n v="0.17283795444953001"/>
    <n v="2.541564051221E-2"/>
    <n v="69.386935931918501"/>
    <n v="1210"/>
    <s v="Fixed Single Family Units"/>
    <n v="1210"/>
    <s v="Town Melbourne Beach                   Brevard County"/>
    <s v="Town Melbourne Beach"/>
    <m/>
    <m/>
    <m/>
    <n v="0"/>
    <n v="1"/>
    <n v="0.17283795444953001"/>
    <n v="2.541564051221E-2"/>
    <n v="69.386935931918202"/>
    <m/>
    <n v="-1"/>
    <n v="-1"/>
    <n v="-1"/>
    <n v="-1"/>
    <n v="0"/>
    <m/>
    <m/>
    <s v="Central IRL A"/>
    <n v="-1"/>
    <m/>
    <m/>
    <n v="608"/>
    <x v="1"/>
    <s v="Basin 9 Oak Street Pedway"/>
    <x v="0"/>
    <m/>
    <n v="53.662770592324001"/>
    <n v="5.6274887199999998E-2"/>
  </r>
  <r>
    <n v="440000"/>
    <n v="760000"/>
    <n v="760000"/>
    <x v="0"/>
    <x v="0"/>
    <s v="IR12-21"/>
    <s v="62-304.520 (7), F.A.C."/>
    <n v="0.56000000000000005"/>
    <n v="0.48"/>
    <s v="Town Melbourne Beach"/>
    <n v="9.2192891377599999E-3"/>
    <n v="3692.1473054852199"/>
    <n v="9.1974220048005897"/>
    <n v="1.3524897862229099"/>
    <n v="8.4793692784289998E-2"/>
    <n v="1.2468994395059999E-2"/>
    <n v="34.0389735484844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8.4793692784289998E-2"/>
    <n v="1.2468994395059999E-2"/>
    <n v="795.99904585955903"/>
    <m/>
    <n v="-1"/>
    <n v="-1"/>
    <n v="-1"/>
    <n v="-1"/>
    <n v="0"/>
    <m/>
    <m/>
    <s v="Central IRL A"/>
    <n v="-1"/>
    <m/>
    <m/>
    <n v="608"/>
    <x v="1"/>
    <s v="Basin 9 Oak Street Pedway"/>
    <x v="0"/>
    <m/>
    <n v="38.360083837830302"/>
    <n v="0.6455791126"/>
  </r>
  <r>
    <n v="440000"/>
    <n v="760000"/>
    <n v="760000"/>
    <x v="0"/>
    <x v="0"/>
    <s v="IR12-21"/>
    <s v="62-304.520 (7), F.A.C."/>
    <n v="0.56000000000000005"/>
    <n v="0.48"/>
    <s v="Town Melbourne Beach"/>
    <n v="6.0774311510950002E-2"/>
    <n v="3692.1473054852199"/>
    <n v="9.1974220048005897"/>
    <n v="1.3524897862229099"/>
    <n v="0.55896699001750005"/>
    <n v="8.2196635583299996E-2"/>
    <n v="224.38771048790599"/>
    <n v="1210"/>
    <s v="Fixed Single Family Units"/>
    <n v="1210"/>
    <s v="Town Melbourne Beach                   Brevard County"/>
    <s v="Town Melbourne Beach"/>
    <m/>
    <m/>
    <m/>
    <n v="0"/>
    <n v="1"/>
    <n v="0.55896699001750005"/>
    <n v="8.2196635583299996E-2"/>
    <n v="582.72181670545694"/>
    <m/>
    <n v="-1"/>
    <n v="-1"/>
    <n v="-1"/>
    <n v="-1"/>
    <n v="0"/>
    <m/>
    <m/>
    <s v="Central IRL A"/>
    <n v="-1"/>
    <m/>
    <m/>
    <n v="608"/>
    <x v="1"/>
    <s v="Basin 9 Oak Street Pedway"/>
    <x v="0"/>
    <m/>
    <n v="64.552168381380099"/>
    <n v="0.47260487969999998"/>
  </r>
  <r>
    <n v="440000"/>
    <n v="770000"/>
    <n v="770000"/>
    <x v="0"/>
    <x v="0"/>
    <s v="IR12-21"/>
    <s v="62-304.520 (7), F.A.C."/>
    <n v="0.56000000000000005"/>
    <n v="0.48"/>
    <s v="Town Melbourne Beach"/>
    <n v="6.2566045759739994E-2"/>
    <n v="3695.9802375167401"/>
    <n v="9.2064256096435795"/>
    <n v="1.3537952612452899"/>
    <n v="0.57600964597666005"/>
    <n v="8.4701616264399995E-2"/>
    <n v="231.242868667593"/>
    <n v="1210"/>
    <s v="Fixed Single Family Units"/>
    <n v="1210"/>
    <s v="Town Melbourne Beach                   Brevard County"/>
    <s v="Town Melbourne Beach"/>
    <m/>
    <m/>
    <m/>
    <n v="0"/>
    <n v="1"/>
    <n v="0.57600964597666005"/>
    <n v="8.4701616264399995E-2"/>
    <n v="287.24062931383799"/>
    <m/>
    <n v="-1"/>
    <n v="-1"/>
    <n v="-1"/>
    <n v="-1"/>
    <n v="0"/>
    <m/>
    <m/>
    <s v="Central IRL A"/>
    <n v="-1"/>
    <m/>
    <m/>
    <n v="608"/>
    <x v="1"/>
    <s v="Basin 9 Oak Street Pedway"/>
    <x v="0"/>
    <m/>
    <n v="81.772574133244603"/>
    <n v="0.2329607699"/>
  </r>
  <r>
    <n v="440000"/>
    <n v="770000"/>
    <n v="770000"/>
    <x v="0"/>
    <x v="0"/>
    <s v="IR12-21"/>
    <s v="62-304.520 (7), F.A.C."/>
    <n v="0.56000000000000005"/>
    <n v="0.48"/>
    <s v="Town Melbourne Beach"/>
    <n v="0.22107196805165999"/>
    <n v="3695.9802375167401"/>
    <n v="9.2064256096435795"/>
    <n v="1.3537952612452899"/>
    <n v="2.03528262824512"/>
    <n v="0.29928618274251001"/>
    <n v="817.07762498787497"/>
    <n v="1210"/>
    <s v="Fixed Single Family Units"/>
    <n v="1210"/>
    <s v="Town Melbourne Beach                   Brevard County"/>
    <s v="Town Melbourne Beach"/>
    <m/>
    <m/>
    <m/>
    <n v="0"/>
    <n v="1"/>
    <n v="2.03528262824512"/>
    <n v="0.29928618274251001"/>
    <n v="1001.14166784791"/>
    <m/>
    <n v="-1"/>
    <n v="-1"/>
    <n v="-1"/>
    <n v="-1"/>
    <n v="0"/>
    <m/>
    <m/>
    <s v="Central IRL A"/>
    <n v="-1"/>
    <m/>
    <m/>
    <n v="608"/>
    <x v="1"/>
    <s v="Basin 9 Oak Street Pedway"/>
    <x v="0"/>
    <m/>
    <n v="120.181340345403"/>
    <n v="0.81195593499999996"/>
  </r>
  <r>
    <n v="440000"/>
    <n v="770000"/>
    <n v="770000"/>
    <x v="0"/>
    <x v="0"/>
    <s v="IR12-21"/>
    <s v="62-304.520 (7), F.A.C."/>
    <n v="0.56000000000000005"/>
    <n v="0.48"/>
    <s v="Town Melbourne Beach"/>
    <n v="0.12115008154079999"/>
    <n v="3695.9802375167401"/>
    <n v="9.2064256096435795"/>
    <n v="1.3537952612452899"/>
    <n v="1.11535921330764"/>
    <n v="0.16401240628941"/>
    <n v="447.76830714834603"/>
    <n v="1210"/>
    <s v="Fixed Single Family Units"/>
    <n v="1210"/>
    <s v="Town Melbourne Beach                   Brevard County"/>
    <s v="Town Melbourne Beach"/>
    <m/>
    <m/>
    <m/>
    <n v="0"/>
    <n v="1"/>
    <n v="1.11535921330764"/>
    <n v="0.16401240628941"/>
    <n v="547.44439669516498"/>
    <m/>
    <n v="-1"/>
    <n v="-1"/>
    <n v="-1"/>
    <n v="-1"/>
    <n v="0"/>
    <m/>
    <m/>
    <s v="Central IRL A"/>
    <n v="-1"/>
    <m/>
    <m/>
    <n v="608"/>
    <x v="1"/>
    <s v="Basin 9 Oak Street Pedway"/>
    <x v="0"/>
    <m/>
    <n v="95.006625728612704"/>
    <n v="0.44399383349999999"/>
  </r>
  <r>
    <n v="440000"/>
    <n v="790000"/>
    <n v="790000"/>
    <x v="0"/>
    <x v="0"/>
    <s v="IR12-21"/>
    <s v="62-304.520 (7), F.A.C."/>
    <n v="0.56000000000000005"/>
    <n v="0.48"/>
    <s v="Town Melbourne Beach"/>
    <n v="0.13134169214776001"/>
    <n v="3694.1983581765098"/>
    <n v="9.2022740948734292"/>
    <n v="1.35319454461662"/>
    <n v="1.20864225122821"/>
    <n v="0.17773086129506999"/>
    <n v="485.202263492394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20864225122821"/>
    <n v="0.17773086129506999"/>
    <n v="485.20226349239402"/>
    <m/>
    <n v="-1"/>
    <n v="-1"/>
    <n v="-1"/>
    <n v="-1"/>
    <n v="0"/>
    <m/>
    <m/>
    <s v="Central IRL A"/>
    <n v="-1"/>
    <m/>
    <m/>
    <n v="608"/>
    <x v="1"/>
    <s v="Basin 9 Oak Street Pedway"/>
    <x v="0"/>
    <m/>
    <n v="121.27555054777901"/>
    <n v="0.3935135957"/>
  </r>
  <r>
    <n v="440000"/>
    <n v="790000"/>
    <n v="790000"/>
    <x v="0"/>
    <x v="0"/>
    <s v="IR12-21"/>
    <s v="62-304.520 (7), F.A.C."/>
    <n v="0.56000000000000005"/>
    <n v="0.48"/>
    <s v="Town Melbourne Beach"/>
    <n v="0.1671110300225"/>
    <n v="3694.1983581765098"/>
    <n v="9.2022740948734292"/>
    <n v="1.35319454461662"/>
    <n v="1.5378015025437499"/>
    <n v="0.22613373417172"/>
    <n v="617.34129274233806"/>
    <n v="1210"/>
    <s v="Fixed Single Family Units"/>
    <n v="1210"/>
    <s v="Town Melbourne Beach                   Brevard County"/>
    <s v="Town Melbourne Beach"/>
    <m/>
    <m/>
    <m/>
    <n v="0"/>
    <n v="1"/>
    <n v="1.5378015025437499"/>
    <n v="0.22613373417172"/>
    <n v="617.34129274233806"/>
    <m/>
    <n v="-1"/>
    <n v="-1"/>
    <n v="-1"/>
    <n v="-1"/>
    <n v="0"/>
    <m/>
    <m/>
    <s v="Central IRL A"/>
    <n v="-1"/>
    <m/>
    <m/>
    <n v="608"/>
    <x v="1"/>
    <s v="Basin 9 Oak Street Pedway"/>
    <x v="0"/>
    <m/>
    <n v="113.55139389501799"/>
    <n v="0.50068231370000005"/>
  </r>
  <r>
    <n v="440000"/>
    <n v="790000"/>
    <n v="790000"/>
    <x v="0"/>
    <x v="0"/>
    <s v="IR12-21"/>
    <s v="62-304.520 (7), F.A.C."/>
    <n v="0.56000000000000005"/>
    <n v="0.48"/>
    <s v="Town Melbourne Beach"/>
    <n v="0.31931073145160999"/>
    <n v="3694.1983581765098"/>
    <n v="9.2022740948734292"/>
    <n v="1.35319454461662"/>
    <n v="2.9383848722522599"/>
    <n v="0.43208953983786003"/>
    <n v="1179.59717987668"/>
    <n v="1210"/>
    <s v="Fixed Single Family Units"/>
    <n v="1210"/>
    <s v="Town Melbourne Beach                   Brevard County"/>
    <s v="Town Melbourne Beach"/>
    <m/>
    <m/>
    <m/>
    <n v="0"/>
    <n v="1"/>
    <n v="2.9383848722522599"/>
    <n v="0.43208953983786003"/>
    <n v="1179.59717987668"/>
    <m/>
    <n v="-1"/>
    <n v="-1"/>
    <n v="-1"/>
    <n v="-1"/>
    <n v="0"/>
    <m/>
    <m/>
    <s v="Central IRL A"/>
    <n v="-1"/>
    <m/>
    <m/>
    <n v="608"/>
    <x v="1"/>
    <s v="Basin 9 Oak Street Pedway"/>
    <x v="0"/>
    <m/>
    <n v="144.32395651440501"/>
    <n v="0.95668871040000003"/>
  </r>
  <r>
    <n v="440000"/>
    <n v="790000"/>
    <n v="790000"/>
    <x v="0"/>
    <x v="0"/>
    <s v="IR12-21"/>
    <s v="62-304.520 (7), F.A.C."/>
    <n v="0.56000000000000005"/>
    <n v="0.48"/>
    <s v="Town Melbourne Beach"/>
    <n v="6.3024276268389995E-2"/>
    <n v="3692.1473056227601"/>
    <n v="9.1974220051432205"/>
    <n v="1.3524897862732901"/>
    <n v="0.57966086540913997"/>
    <n v="8.5239689940260002E-2"/>
    <n v="232.694911813170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7966086540913997"/>
    <n v="8.5239689940260002E-2"/>
    <n v="232.807469118028"/>
    <m/>
    <n v="-1"/>
    <n v="-1"/>
    <n v="-1"/>
    <n v="-1"/>
    <n v="0"/>
    <m/>
    <m/>
    <s v="Central IRL A"/>
    <n v="-1"/>
    <m/>
    <m/>
    <n v="608"/>
    <x v="1"/>
    <s v="Basin 9 Oak Street Pedway"/>
    <x v="0"/>
    <m/>
    <n v="110.11260435141401"/>
    <n v="0.1888138436"/>
  </r>
  <r>
    <n v="440000"/>
    <n v="790000"/>
    <n v="790000"/>
    <x v="0"/>
    <x v="0"/>
    <s v="IR12-21"/>
    <s v="62-304.520 (7), F.A.C."/>
    <n v="0.56000000000000005"/>
    <n v="0.48"/>
    <s v="Town Melbourne Beach"/>
    <n v="4.2882437688230003E-2"/>
    <n v="3692.1473056227601"/>
    <n v="9.1974220051432205"/>
    <n v="1.3524897862732901"/>
    <n v="0.39440787602791"/>
    <n v="5.7998058983830002E-2"/>
    <n v="158.328276769138"/>
    <n v="1210"/>
    <s v="Fixed Single Family Units"/>
    <n v="1210"/>
    <s v="Town Melbourne Beach                   Brevard County"/>
    <s v="Town Melbourne Beach"/>
    <m/>
    <m/>
    <m/>
    <n v="0"/>
    <n v="1"/>
    <n v="0.39440787602791"/>
    <n v="5.7998058983830002E-2"/>
    <n v="300.00067784258999"/>
    <m/>
    <n v="-1"/>
    <n v="-1"/>
    <n v="-1"/>
    <n v="-1"/>
    <n v="0"/>
    <m/>
    <m/>
    <s v="Central IRL A"/>
    <n v="-1"/>
    <m/>
    <m/>
    <n v="608"/>
    <x v="1"/>
    <s v="Basin 9 Oak Street Pedway"/>
    <x v="0"/>
    <m/>
    <n v="54.004812863836101"/>
    <n v="0.2433095522"/>
  </r>
  <r>
    <n v="440000"/>
    <n v="790000"/>
    <n v="790000"/>
    <x v="0"/>
    <x v="0"/>
    <s v="IR12-21"/>
    <s v="62-304.520 (7), F.A.C."/>
    <n v="0.56000000000000005"/>
    <n v="0.48"/>
    <s v="Town Melbourne Beach"/>
    <n v="0.13447996963409001"/>
    <n v="3692.1473056227601"/>
    <n v="9.1974220051432205"/>
    <n v="1.3524897862732901"/>
    <n v="1.2368690319636"/>
    <n v="0.18188278538845001"/>
    <n v="496.51985754475101"/>
    <n v="1210"/>
    <s v="Fixed Single Family Units"/>
    <n v="1210"/>
    <s v="Town Melbourne Beach                   Brevard County"/>
    <s v="Town Melbourne Beach"/>
    <m/>
    <m/>
    <m/>
    <n v="0"/>
    <n v="1"/>
    <n v="1.2368690319636"/>
    <n v="0.18188278538845001"/>
    <n v="947.98816274435706"/>
    <m/>
    <n v="-1"/>
    <n v="-1"/>
    <n v="-1"/>
    <n v="-1"/>
    <n v="0"/>
    <m/>
    <m/>
    <s v="Central IRL A"/>
    <n v="-1"/>
    <m/>
    <m/>
    <n v="608"/>
    <x v="1"/>
    <s v="Basin 9 Oak Street Pedway"/>
    <x v="0"/>
    <m/>
    <n v="98.331902483488705"/>
    <n v="0.76884684729999997"/>
  </r>
  <r>
    <n v="440000"/>
    <n v="790000"/>
    <n v="790000"/>
    <x v="0"/>
    <x v="0"/>
    <s v="IR12-21"/>
    <s v="62-304.520 (7), F.A.C."/>
    <n v="0.56000000000000005"/>
    <n v="0.48"/>
    <s v="Town Melbourne Beach"/>
    <n v="3.0051668101880001E-2"/>
    <n v="3692.1473056227601"/>
    <n v="9.1974220051432205"/>
    <n v="1.3524897862732901"/>
    <n v="0.27639787349153"/>
    <n v="4.0644574168269998E-2"/>
    <n v="110.955185411844"/>
    <n v="1210"/>
    <s v="Fixed Single Family Units"/>
    <n v="1210"/>
    <s v="Town Melbourne Beach                   Brevard County"/>
    <s v="Town Melbourne Beach"/>
    <m/>
    <m/>
    <m/>
    <n v="0"/>
    <n v="1"/>
    <n v="0.27639787349153"/>
    <n v="4.0644574168269998E-2"/>
    <n v="215.80582161727"/>
    <m/>
    <n v="-1"/>
    <n v="-1"/>
    <n v="-1"/>
    <n v="-1"/>
    <n v="0"/>
    <m/>
    <m/>
    <s v="Central IRL A"/>
    <n v="-1"/>
    <m/>
    <m/>
    <n v="608"/>
    <x v="1"/>
    <s v="Basin 9 Oak Street Pedway"/>
    <x v="0"/>
    <m/>
    <n v="48.126681899449302"/>
    <n v="0.17502499730000001"/>
  </r>
  <r>
    <n v="440000"/>
    <n v="790000"/>
    <n v="790000"/>
    <x v="0"/>
    <x v="0"/>
    <s v="IR12-21"/>
    <s v="62-304.520 (7), F.A.C."/>
    <n v="0.56000000000000005"/>
    <n v="0.48"/>
    <s v="Town Melbourne Beach"/>
    <n v="5.7589023074249998E-2"/>
    <n v="3708.70103834059"/>
    <n v="9.2785535200493499"/>
    <n v="1.3725499489703501"/>
    <n v="0.53434283276184003"/>
    <n v="7.9043810681819995E-2"/>
    <n v="213.580469672513"/>
    <n v="1210"/>
    <s v="Fixed Single Family Units"/>
    <n v="1210"/>
    <s v="Town Melbourne Beach                   Brevard County"/>
    <s v="Town Melbourne Beach"/>
    <m/>
    <m/>
    <m/>
    <n v="0"/>
    <n v="1"/>
    <n v="0.53434283276184003"/>
    <n v="7.9043810681819995E-2"/>
    <n v="213.580469672514"/>
    <m/>
    <n v="-1"/>
    <n v="-1"/>
    <n v="-1"/>
    <n v="-1"/>
    <n v="0"/>
    <m/>
    <m/>
    <s v="Central IRL A"/>
    <n v="-1"/>
    <m/>
    <m/>
    <n v="608"/>
    <x v="1"/>
    <s v="Basin 9 Oak Street Pedway"/>
    <x v="0"/>
    <m/>
    <n v="89.746771003247602"/>
    <n v="0.17322017009999999"/>
  </r>
  <r>
    <n v="440000"/>
    <n v="790000"/>
    <n v="790000"/>
    <x v="0"/>
    <x v="0"/>
    <s v="IR12-21"/>
    <s v="62-304.520 (7), F.A.C."/>
    <n v="0.56000000000000005"/>
    <n v="0.48"/>
    <s v="Town Melbourne Beach"/>
    <n v="1.4817303135020001E-2"/>
    <n v="3708.70103834059"/>
    <n v="9.2785535200493499"/>
    <n v="1.3725499489703501"/>
    <n v="0.13748314016116001"/>
    <n v="2.0337488661860002E-2"/>
    <n v="54.9529475222893"/>
    <n v="1210"/>
    <s v="Fixed Single Family Units"/>
    <n v="1210"/>
    <s v="Town Melbourne Beach                   Brevard County"/>
    <s v="Town Melbourne Beach"/>
    <m/>
    <m/>
    <m/>
    <n v="0"/>
    <n v="1"/>
    <n v="0.13748314016116001"/>
    <n v="2.0337488661860002E-2"/>
    <n v="54.9529475222879"/>
    <m/>
    <n v="-1"/>
    <n v="-1"/>
    <n v="-1"/>
    <n v="-1"/>
    <n v="0"/>
    <m/>
    <m/>
    <s v="Central IRL A"/>
    <n v="-1"/>
    <m/>
    <m/>
    <n v="608"/>
    <x v="1"/>
    <s v="Basin 9 Oak Street Pedway"/>
    <x v="0"/>
    <m/>
    <n v="33.036012900619802"/>
    <n v="4.4568489500000003E-2"/>
  </r>
  <r>
    <n v="440000"/>
    <n v="790000"/>
    <n v="790000"/>
    <x v="0"/>
    <x v="0"/>
    <s v="IR12-21"/>
    <s v="62-304.520 (7), F.A.C."/>
    <n v="0.56000000000000005"/>
    <n v="0.48"/>
    <s v="Town Melbourne Beach"/>
    <n v="4.1675875252400003E-3"/>
    <n v="3708.70103834059"/>
    <n v="9.2785535200493499"/>
    <n v="1.3725499489703501"/>
    <n v="3.8669183902440001E-2"/>
    <n v="5.7202220450999998E-3"/>
    <n v="15.4563361822403"/>
    <n v="1410"/>
    <s v="Retail Sales and Services"/>
    <n v="1410"/>
    <s v="Town Melbourne Beach                   Brevard County"/>
    <s v="Town Melbourne Beach"/>
    <m/>
    <m/>
    <m/>
    <n v="0"/>
    <n v="1"/>
    <n v="3.8669183902440001E-2"/>
    <n v="5.7202220450999998E-3"/>
    <n v="15.456336182239401"/>
    <m/>
    <n v="-1"/>
    <n v="-1"/>
    <n v="-1"/>
    <n v="-1"/>
    <n v="0"/>
    <m/>
    <m/>
    <s v="Central IRL A"/>
    <n v="-1"/>
    <m/>
    <m/>
    <n v="608"/>
    <x v="1"/>
    <s v="Basin 9 Oak Street Pedway"/>
    <x v="0"/>
    <m/>
    <n v="36.191316429144202"/>
    <n v="1.25355525E-2"/>
  </r>
  <r>
    <n v="440000"/>
    <n v="790000"/>
    <n v="790000"/>
    <x v="0"/>
    <x v="0"/>
    <s v="IR12-21"/>
    <s v="62-304.520 (7), F.A.C."/>
    <n v="0.56000000000000005"/>
    <n v="0.48"/>
    <s v="Town Melbourne Beach"/>
    <n v="8.6164241304700004E-3"/>
    <n v="3708.70103834059"/>
    <n v="9.2785535200493499"/>
    <n v="1.3725499489703501"/>
    <n v="7.9947952446020001E-2"/>
    <n v="1.182647250058E-2"/>
    <n v="31.9557411194607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7.9947952446020001E-2"/>
    <n v="1.182647250058E-2"/>
    <n v="43.902903052512102"/>
    <m/>
    <n v="-1"/>
    <n v="-1"/>
    <n v="-1"/>
    <n v="-1"/>
    <n v="0"/>
    <m/>
    <m/>
    <s v="Central IRL A"/>
    <n v="-1"/>
    <m/>
    <m/>
    <n v="608"/>
    <x v="1"/>
    <s v="Basin 9 Oak Street Pedway"/>
    <x v="0"/>
    <m/>
    <n v="44.298150686153399"/>
    <n v="3.56065718E-2"/>
  </r>
  <r>
    <n v="440000"/>
    <n v="790000"/>
    <n v="790000"/>
    <x v="0"/>
    <x v="0"/>
    <s v="IR12-21"/>
    <s v="62-304.520 (7), F.A.C."/>
    <n v="0.56000000000000005"/>
    <n v="0.48"/>
    <s v="Town Melbourne Beach"/>
    <n v="0.26308021705464002"/>
    <n v="3708.70103834059"/>
    <n v="9.2785535200493499"/>
    <n v="1.3725499489703501"/>
    <n v="2.44100387400767"/>
    <n v="0.36109073849345003"/>
    <n v="975.68587415741194"/>
    <n v="1210"/>
    <s v="Fixed Single Family Units"/>
    <n v="1210"/>
    <s v="Town Melbourne Beach                   Brevard County"/>
    <s v="Town Melbourne Beach"/>
    <m/>
    <m/>
    <m/>
    <n v="0"/>
    <n v="1"/>
    <n v="2.44100387400767"/>
    <n v="0.36109073849345003"/>
    <n v="1137.21947052936"/>
    <m/>
    <n v="-1"/>
    <n v="-1"/>
    <n v="-1"/>
    <n v="-1"/>
    <n v="0"/>
    <m/>
    <m/>
    <s v="Central IRL A"/>
    <n v="-1"/>
    <m/>
    <m/>
    <n v="608"/>
    <x v="1"/>
    <s v="Basin 9 Oak Street Pedway"/>
    <x v="0"/>
    <m/>
    <n v="131.912297056265"/>
    <n v="0.92231911639999997"/>
  </r>
  <r>
    <n v="440000"/>
    <n v="790000"/>
    <n v="790000"/>
    <x v="0"/>
    <x v="0"/>
    <s v="IR12-21"/>
    <s v="62-304.520 (7), F.A.C."/>
    <n v="0.56000000000000005"/>
    <n v="0.48"/>
    <s v="Town Melbourne Beach"/>
    <n v="0.18975011113140999"/>
    <n v="3708.70103834059"/>
    <n v="9.2785535200493499"/>
    <n v="1.3725499489703501"/>
    <n v="1.7606065615681099"/>
    <n v="0.26044150535053001"/>
    <n v="703.72643417830704"/>
    <n v="1210"/>
    <s v="Fixed Single Family Units"/>
    <n v="1210"/>
    <s v="Town Melbourne Beach                   Brevard County"/>
    <s v="Town Melbourne Beach"/>
    <m/>
    <m/>
    <m/>
    <n v="0"/>
    <n v="1"/>
    <n v="1.7606065615681099"/>
    <n v="0.26044150535053001"/>
    <n v="825.98783527884598"/>
    <m/>
    <n v="-1"/>
    <n v="-1"/>
    <n v="-1"/>
    <n v="-1"/>
    <n v="0"/>
    <m/>
    <m/>
    <s v="Central IRL A"/>
    <n v="-1"/>
    <m/>
    <m/>
    <n v="608"/>
    <x v="1"/>
    <s v="Basin 9 Oak Street Pedway"/>
    <x v="0"/>
    <m/>
    <n v="116.198167548764"/>
    <n v="0.66990092069999996"/>
  </r>
  <r>
    <n v="440000"/>
    <n v="800000"/>
    <n v="800000"/>
    <x v="0"/>
    <x v="0"/>
    <s v="IR12-21"/>
    <s v="62-304.520 (7), F.A.C."/>
    <n v="0.56000000000000005"/>
    <n v="0.48"/>
    <s v="Town Melbourne Beach"/>
    <n v="8.7525006073410003E-2"/>
    <n v="3695.9802375167401"/>
    <n v="9.2064256096435795"/>
    <n v="1.3537952612452899"/>
    <n v="0.80579245739848004"/>
    <n v="0.11849093846265001"/>
    <n v="323.49069273586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0579245739848004"/>
    <n v="0.11849093846265001"/>
    <n v="1093.5162392339801"/>
    <m/>
    <n v="-1"/>
    <n v="-1"/>
    <n v="-1"/>
    <n v="-1"/>
    <n v="0"/>
    <m/>
    <m/>
    <s v="Central IRL A"/>
    <n v="-1"/>
    <m/>
    <m/>
    <n v="608"/>
    <x v="1"/>
    <s v="Basin 9 Oak Street Pedway"/>
    <x v="0"/>
    <m/>
    <n v="114.14952146014799"/>
    <n v="0.88687448440000005"/>
  </r>
  <r>
    <n v="450000"/>
    <n v="810000"/>
    <n v="810000"/>
    <x v="0"/>
    <x v="0"/>
    <s v="IR12-21"/>
    <s v="62-304.520 (7), F.A.C."/>
    <n v="0.56000000000000005"/>
    <n v="0.48"/>
    <s v="FDOT District 5"/>
    <n v="1.017076279E-5"/>
    <n v="3727.8422111027298"/>
    <n v="10.7079693679022"/>
    <n v="2.06118708650907"/>
    <n v="1.0890821646E-4"/>
    <n v="2.0963844929999998E-5"/>
    <n v="3.7914998870039997E-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0890821646E-4"/>
    <n v="2.0963844929999998E-5"/>
    <n v="359.07521198370398"/>
    <m/>
    <n v="-1"/>
    <n v="-1"/>
    <n v="-1"/>
    <n v="-1"/>
    <n v="0"/>
    <m/>
    <m/>
    <s v="Central IRL A"/>
    <n v="-1"/>
    <m/>
    <m/>
    <n v="608"/>
    <x v="1"/>
    <s v="Basin 9 Oak Street Pedway"/>
    <x v="0"/>
    <m/>
    <n v="7.0116552476646401"/>
    <n v="0.29122077210000002"/>
  </r>
  <r>
    <n v="450000"/>
    <n v="810000"/>
    <n v="810000"/>
    <x v="0"/>
    <x v="0"/>
    <s v="IR12-21"/>
    <s v="62-304.520 (7), F.A.C."/>
    <n v="0.56000000000000005"/>
    <n v="0.48"/>
    <s v="Town Melbourne Beach"/>
    <n v="1.2201394250000001E-5"/>
    <n v="3727.8422111027298"/>
    <n v="10.7079693679022"/>
    <n v="2.06118708650907"/>
    <n v="1.3065215597E-4"/>
    <n v="2.5149356280000002E-5"/>
    <n v="4.5484872553000003E-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1.3065215597E-4"/>
    <n v="2.5149356280000002E-5"/>
    <n v="129.185659221913"/>
    <m/>
    <n v="-1"/>
    <n v="-1"/>
    <n v="-1"/>
    <n v="-1"/>
    <n v="0"/>
    <m/>
    <m/>
    <s v="Central IRL A"/>
    <n v="-1"/>
    <m/>
    <m/>
    <n v="608"/>
    <x v="1"/>
    <s v="Basin 9 Oak Street Pedway"/>
    <x v="0"/>
    <m/>
    <n v="31.513790857734399"/>
    <n v="0.10477344619999999"/>
  </r>
  <r>
    <n v="450000"/>
    <n v="810000"/>
    <n v="810000"/>
    <x v="0"/>
    <x v="0"/>
    <s v="IR12-21"/>
    <s v="62-304.520 (7), F.A.C."/>
    <n v="0.56000000000000005"/>
    <n v="0.48"/>
    <s v="Town Melbourne Beach"/>
    <n v="2.5082168859999999E-5"/>
    <n v="3727.8422111027298"/>
    <n v="10.7079693679022"/>
    <n v="2.06118708650907"/>
    <n v="2.6857909584000002E-4"/>
    <n v="5.1699042550000003E-5"/>
    <n v="9.3502367826040003E-2"/>
    <n v="1300"/>
    <s v="Residential, High Density"/>
    <n v="1300"/>
    <s v="Town Melbourne Beach                   Brevard County"/>
    <s v="Town Melbourne Beach"/>
    <m/>
    <m/>
    <m/>
    <n v="0"/>
    <n v="1"/>
    <n v="2.6857909584000002E-4"/>
    <n v="5.1699042550000003E-5"/>
    <n v="1026.67785509703"/>
    <m/>
    <n v="-1"/>
    <n v="-1"/>
    <n v="-1"/>
    <n v="-1"/>
    <n v="0"/>
    <m/>
    <m/>
    <s v="Central IRL A"/>
    <n v="-1"/>
    <m/>
    <m/>
    <n v="608"/>
    <x v="1"/>
    <s v="Basin 9 Oak Street Pedway"/>
    <x v="0"/>
    <m/>
    <n v="23.586907636475701"/>
    <n v="0.83266654910000004"/>
  </r>
  <r>
    <n v="450000"/>
    <n v="810000"/>
    <n v="810000"/>
    <x v="0"/>
    <x v="0"/>
    <s v="IR12-21"/>
    <s v="62-304.520 (7), F.A.C."/>
    <n v="0.56000000000000005"/>
    <n v="0.48"/>
    <s v="FDOT District 5"/>
    <n v="8.7479944399999997E-7"/>
    <n v="3727.8422111027298"/>
    <n v="10.7079693679022"/>
    <n v="2.06118708650907"/>
    <n v="9.3673256494100006E-6"/>
    <n v="1.8031253172580001E-6"/>
    <n v="3.2611142935899998E-3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9.3673256494100006E-6"/>
    <n v="1.8031253172580001E-6"/>
    <n v="13.6602251467652"/>
    <m/>
    <n v="-1"/>
    <n v="-1"/>
    <n v="-1"/>
    <n v="-1"/>
    <n v="0"/>
    <m/>
    <m/>
    <s v="Central IRL A"/>
    <n v="-1"/>
    <m/>
    <m/>
    <n v="608"/>
    <x v="1"/>
    <s v="Basin 9 Oak Street Pedway"/>
    <x v="0"/>
    <m/>
    <n v="0.66535083772906001"/>
    <n v="1.10788525E-2"/>
  </r>
  <r>
    <n v="450000"/>
    <n v="810000"/>
    <n v="810000"/>
    <x v="0"/>
    <x v="0"/>
    <s v="IR12-21"/>
    <s v="62-304.520 (7), F.A.C."/>
    <n v="0.56000000000000005"/>
    <n v="0.48"/>
    <s v="Town Melbourne Beach"/>
    <n v="3.9018691451600002E-2"/>
    <n v="3709.97179592252"/>
    <n v="9.2391250583354108"/>
    <n v="1.3585304905197699"/>
    <n v="0.36049856993394003"/>
    <n v="5.300808203718E-2"/>
    <n v="144.758244799241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6049856993394003"/>
    <n v="5.300808203718E-2"/>
    <n v="809.77552555480202"/>
    <m/>
    <n v="-1"/>
    <n v="-1"/>
    <n v="-1"/>
    <n v="-1"/>
    <n v="0"/>
    <m/>
    <m/>
    <s v="Central IRL A"/>
    <n v="-1"/>
    <m/>
    <m/>
    <n v="608"/>
    <x v="1"/>
    <s v="Basin 9 Oak Street Pedway"/>
    <x v="0"/>
    <m/>
    <n v="86.368474799866803"/>
    <n v="0.65675225110000002"/>
  </r>
  <r>
    <n v="450000"/>
    <n v="810000"/>
    <n v="810000"/>
    <x v="0"/>
    <x v="0"/>
    <s v="IR12-21"/>
    <s v="62-304.520 (7), F.A.C."/>
    <n v="0.56000000000000005"/>
    <n v="0.48"/>
    <s v="Town Melbourne Beach"/>
    <n v="1.2576011676489999E-2"/>
    <n v="3709.97179592252"/>
    <n v="9.2391250583354108"/>
    <n v="1.3585304905197699"/>
    <n v="0.11619134461423999"/>
    <n v="1.708489531165E-2"/>
    <n v="46.656648624996102"/>
    <n v="1210"/>
    <s v="Fixed Single Family Units"/>
    <n v="1210"/>
    <s v="Town Melbourne Beach                   Brevard County"/>
    <s v="Town Melbourne Beach"/>
    <m/>
    <m/>
    <m/>
    <n v="0"/>
    <n v="1"/>
    <n v="0.11619134461423999"/>
    <n v="1.708489531165E-2"/>
    <n v="46.656648624994602"/>
    <m/>
    <n v="-1"/>
    <n v="-1"/>
    <n v="-1"/>
    <n v="-1"/>
    <n v="0"/>
    <m/>
    <m/>
    <s v="Central IRL A"/>
    <n v="-1"/>
    <m/>
    <m/>
    <n v="608"/>
    <x v="1"/>
    <s v="Basin 9 Oak Street Pedway"/>
    <x v="0"/>
    <m/>
    <n v="33.992257566119797"/>
    <n v="3.7839942100000003E-2"/>
  </r>
  <r>
    <n v="450000"/>
    <n v="810000"/>
    <n v="810000"/>
    <x v="0"/>
    <x v="0"/>
    <s v="IR12-21"/>
    <s v="62-304.520 (7), F.A.C."/>
    <n v="0.56000000000000005"/>
    <n v="0.48"/>
    <s v="Town Melbourne Beach"/>
    <n v="0.12539650215011"/>
    <n v="3709.97179592252"/>
    <n v="9.2391250583354108"/>
    <n v="1.3585304905197699"/>
    <n v="1.1585539652427199"/>
    <n v="0.17035497157544999"/>
    <n v="465.21748628425701"/>
    <n v="1210"/>
    <s v="Fixed Single Family Units"/>
    <n v="1210"/>
    <s v="Town Melbourne Beach                   Brevard County"/>
    <s v="Town Melbourne Beach"/>
    <m/>
    <m/>
    <m/>
    <n v="0"/>
    <n v="1"/>
    <n v="1.1585539652427199"/>
    <n v="0.17035497157544999"/>
    <n v="553.70895853527804"/>
    <m/>
    <n v="-1"/>
    <n v="-1"/>
    <n v="-1"/>
    <n v="-1"/>
    <n v="0"/>
    <m/>
    <m/>
    <s v="Central IRL A"/>
    <n v="-1"/>
    <m/>
    <m/>
    <n v="608"/>
    <x v="1"/>
    <s v="Basin 9 Oak Street Pedway"/>
    <x v="0"/>
    <m/>
    <n v="102.05106554553799"/>
    <n v="0.44907458109999998"/>
  </r>
  <r>
    <n v="450000"/>
    <n v="820000"/>
    <n v="820000"/>
    <x v="0"/>
    <x v="0"/>
    <s v="IR12-21"/>
    <s v="62-304.520 (7), F.A.C."/>
    <n v="0.56000000000000005"/>
    <n v="0.48"/>
    <s v="Town Melbourne Beach"/>
    <n v="0.10357415401590001"/>
    <n v="3695.9802375167401"/>
    <n v="9.2064256096435795"/>
    <n v="1.3537952612452899"/>
    <n v="0.95354774402923004"/>
    <n v="0.14021819889421999"/>
    <n v="382.80802636031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5354774402923004"/>
    <n v="0.14021819889421999"/>
    <n v="669.73628655212406"/>
    <m/>
    <n v="-1"/>
    <n v="-1"/>
    <n v="-1"/>
    <n v="-1"/>
    <n v="0"/>
    <m/>
    <m/>
    <s v="Central IRL A"/>
    <n v="-1"/>
    <m/>
    <m/>
    <n v="608"/>
    <x v="1"/>
    <s v="Basin 9 Oak Street Pedway"/>
    <x v="0"/>
    <m/>
    <n v="116.79964434352399"/>
    <n v="0.54317622590000003"/>
  </r>
  <r>
    <n v="450000"/>
    <n v="820000"/>
    <n v="820000"/>
    <x v="0"/>
    <x v="0"/>
    <s v="IR12-21"/>
    <s v="62-304.520 (7), F.A.C."/>
    <n v="0.56000000000000005"/>
    <n v="0.48"/>
    <s v="Town Melbourne Beach"/>
    <n v="1.2623539781E-3"/>
    <n v="3695.9802375167401"/>
    <n v="9.2064256096435795"/>
    <n v="1.3537952612452899"/>
    <n v="1.1621767992450001E-2"/>
    <n v="1.7089688335700001E-3"/>
    <n v="4.6656353558230199"/>
    <n v="1210"/>
    <s v="Fixed Single Family Units"/>
    <n v="1210"/>
    <s v="Town Melbourne Beach                   Brevard County"/>
    <s v="Town Melbourne Beach"/>
    <m/>
    <m/>
    <m/>
    <n v="0"/>
    <n v="1"/>
    <n v="1.1621767992450001E-2"/>
    <n v="1.7089688335700001E-3"/>
    <n v="4.6656353558222499"/>
    <m/>
    <n v="-1"/>
    <n v="-1"/>
    <n v="-1"/>
    <n v="-1"/>
    <n v="0"/>
    <m/>
    <m/>
    <s v="Central IRL A"/>
    <n v="-1"/>
    <m/>
    <m/>
    <n v="608"/>
    <x v="1"/>
    <s v="Basin 9 Oak Street Pedway"/>
    <x v="0"/>
    <m/>
    <n v="12.9175698417486"/>
    <n v="3.7839702999999999E-3"/>
  </r>
  <r>
    <n v="450000"/>
    <n v="820000"/>
    <n v="820000"/>
    <x v="0"/>
    <x v="0"/>
    <s v="IR12-21"/>
    <s v="62-304.520 (7), F.A.C."/>
    <n v="0.56000000000000005"/>
    <n v="0.48"/>
    <s v="Town Melbourne Beach"/>
    <n v="8.9457304352899992E-3"/>
    <n v="3695.9802375167401"/>
    <n v="9.2064256096435795"/>
    <n v="1.3537952612452899"/>
    <n v="8.2358201776420004E-2"/>
    <n v="1.211068747167E-2"/>
    <n v="33.063242898983802"/>
    <n v="1210"/>
    <s v="Fixed Single Family Units"/>
    <n v="1210"/>
    <s v="Town Melbourne Beach                   Brevard County"/>
    <s v="Town Melbourne Beach"/>
    <m/>
    <m/>
    <m/>
    <n v="0"/>
    <n v="1"/>
    <n v="8.2358201776420004E-2"/>
    <n v="1.211068747167E-2"/>
    <n v="33.063242898984697"/>
    <m/>
    <n v="-1"/>
    <n v="-1"/>
    <n v="-1"/>
    <n v="-1"/>
    <n v="0"/>
    <m/>
    <m/>
    <s v="Central IRL A"/>
    <n v="-1"/>
    <m/>
    <m/>
    <n v="608"/>
    <x v="1"/>
    <s v="Basin 9 Oak Street Pedway"/>
    <x v="0"/>
    <m/>
    <n v="57.407343106042198"/>
    <n v="2.6815282199999999E-2"/>
  </r>
  <r>
    <n v="450000"/>
    <n v="820000"/>
    <n v="820000"/>
    <x v="0"/>
    <x v="0"/>
    <s v="IR12-21"/>
    <s v="62-304.520 (7), F.A.C."/>
    <n v="0.56000000000000005"/>
    <n v="0.48"/>
    <s v="Town Melbourne Beach"/>
    <n v="7.8620894219899994E-3"/>
    <n v="3695.9802375167401"/>
    <n v="9.2064256096435795"/>
    <n v="1.3537952612452899"/>
    <n v="7.2381741399970001E-2"/>
    <n v="1.064365940298E-2"/>
    <n v="29.0581271292866"/>
    <n v="1210"/>
    <s v="Fixed Single Family Units"/>
    <n v="1210"/>
    <s v="Town Melbourne Beach                   Brevard County"/>
    <s v="Town Melbourne Beach"/>
    <m/>
    <m/>
    <m/>
    <n v="0"/>
    <n v="1"/>
    <n v="7.2381741399970001E-2"/>
    <n v="1.064365940298E-2"/>
    <n v="29.0581271292865"/>
    <m/>
    <n v="-1"/>
    <n v="-1"/>
    <n v="-1"/>
    <n v="-1"/>
    <n v="0"/>
    <m/>
    <m/>
    <s v="Central IRL A"/>
    <n v="-1"/>
    <m/>
    <m/>
    <n v="608"/>
    <x v="1"/>
    <s v="Basin 9 Oak Street Pedway"/>
    <x v="0"/>
    <m/>
    <n v="37.904868243044497"/>
    <n v="2.3567013099999999E-2"/>
  </r>
  <r>
    <n v="450000"/>
    <n v="820000"/>
    <n v="820000"/>
    <x v="0"/>
    <x v="0"/>
    <s v="IR12-21"/>
    <s v="62-304.520 (7), F.A.C."/>
    <n v="0.56000000000000005"/>
    <n v="0.48"/>
    <s v="Town Melbourne Beach"/>
    <n v="3.1356500498729997E-2"/>
    <n v="3709.97179592252"/>
    <n v="9.2391250583354108"/>
    <n v="1.3585304905197699"/>
    <n v="0.28970662949958997"/>
    <n v="4.2598762003530001E-2"/>
    <n v="116.33173246914799"/>
    <n v="1210"/>
    <s v="Fixed Single Family Units"/>
    <n v="1210"/>
    <s v="Town Melbourne Beach                   Brevard County"/>
    <s v="Town Melbourne Beach"/>
    <m/>
    <m/>
    <m/>
    <n v="0"/>
    <n v="1"/>
    <n v="0.28970662949958997"/>
    <n v="4.2598762003530001E-2"/>
    <n v="116.331732469147"/>
    <m/>
    <n v="-1"/>
    <n v="-1"/>
    <n v="-1"/>
    <n v="-1"/>
    <n v="0"/>
    <m/>
    <m/>
    <s v="Central IRL A"/>
    <n v="-1"/>
    <m/>
    <m/>
    <n v="608"/>
    <x v="1"/>
    <s v="Basin 9 Oak Street Pedway"/>
    <x v="0"/>
    <m/>
    <n v="61.244435167378697"/>
    <n v="9.4348525899999994E-2"/>
  </r>
  <r>
    <n v="450000"/>
    <n v="820000"/>
    <n v="820000"/>
    <x v="0"/>
    <x v="0"/>
    <s v="IR12-21"/>
    <s v="62-304.520 (7), F.A.C."/>
    <n v="0.56000000000000005"/>
    <n v="0.48"/>
    <s v="Town Melbourne Beach"/>
    <n v="2.6057331013910001E-2"/>
    <n v="3709.97179592252"/>
    <n v="9.2391250583354108"/>
    <n v="1.3585304905197699"/>
    <n v="0.24074693992394999"/>
    <n v="3.5399678683959997E-2"/>
    <n v="96.671963138623298"/>
    <n v="1210"/>
    <s v="Fixed Single Family Units"/>
    <n v="1210"/>
    <s v="Town Melbourne Beach                   Brevard County"/>
    <s v="Town Melbourne Beach"/>
    <m/>
    <m/>
    <m/>
    <n v="0"/>
    <n v="1"/>
    <n v="0.24074693992394999"/>
    <n v="3.5399678683959997E-2"/>
    <n v="96.671963138625102"/>
    <m/>
    <n v="-1"/>
    <n v="-1"/>
    <n v="-1"/>
    <n v="-1"/>
    <n v="0"/>
    <m/>
    <m/>
    <s v="Central IRL A"/>
    <n v="-1"/>
    <m/>
    <m/>
    <n v="608"/>
    <x v="1"/>
    <s v="Basin 9 Oak Street Pedway"/>
    <x v="0"/>
    <m/>
    <n v="57.325140050326603"/>
    <n v="7.8403863000000004E-2"/>
  </r>
  <r>
    <n v="450000"/>
    <n v="820000"/>
    <n v="820000"/>
    <x v="0"/>
    <x v="0"/>
    <s v="IR12-21"/>
    <s v="62-304.520 (7), F.A.C."/>
    <n v="0.56000000000000005"/>
    <n v="0.48"/>
    <s v="Town Melbourne Beach"/>
    <n v="7.0273422323520005E-2"/>
    <n v="3709.97179592252"/>
    <n v="9.2391250583354108"/>
    <n v="1.3585304905197699"/>
    <n v="0.64926493712426003"/>
    <n v="9.5468586899680005E-2"/>
    <n v="260.71241482322898"/>
    <n v="1210"/>
    <s v="Fixed Single Family Units"/>
    <n v="1210"/>
    <s v="Town Melbourne Beach                   Brevard County"/>
    <s v="Town Melbourne Beach"/>
    <m/>
    <m/>
    <m/>
    <n v="0"/>
    <n v="1"/>
    <n v="0.64926493712426003"/>
    <n v="9.5468586899680005E-2"/>
    <n v="311.46048754435299"/>
    <m/>
    <n v="-1"/>
    <n v="-1"/>
    <n v="-1"/>
    <n v="-1"/>
    <n v="0"/>
    <m/>
    <m/>
    <s v="Central IRL A"/>
    <n v="-1"/>
    <m/>
    <m/>
    <n v="608"/>
    <x v="1"/>
    <s v="Basin 9 Oak Street Pedway"/>
    <x v="0"/>
    <m/>
    <n v="90.706702734678899"/>
    <n v="0.25260380170000002"/>
  </r>
  <r>
    <n v="450000"/>
    <n v="820000"/>
    <n v="820000"/>
    <x v="0"/>
    <x v="0"/>
    <s v="IR12-21"/>
    <s v="62-304.520 (7), F.A.C."/>
    <n v="0.56000000000000005"/>
    <n v="0.48"/>
    <s v="Town Melbourne Beach"/>
    <n v="0.25775217961523"/>
    <n v="3709.97179592252"/>
    <n v="9.2391250583354108"/>
    <n v="1.3585304905197699"/>
    <n v="2.3814046215237101"/>
    <n v="0.35016419500522999"/>
    <n v="956.25331671008905"/>
    <n v="1210"/>
    <s v="Fixed Single Family Units"/>
    <n v="1210"/>
    <s v="Town Melbourne Beach                   Brevard County"/>
    <s v="Town Melbourne Beach"/>
    <m/>
    <m/>
    <m/>
    <n v="0"/>
    <n v="1"/>
    <n v="2.3814046215237101"/>
    <n v="0.35016419500522999"/>
    <n v="1133.1360587925401"/>
    <m/>
    <n v="-1"/>
    <n v="-1"/>
    <n v="-1"/>
    <n v="-1"/>
    <n v="0"/>
    <m/>
    <m/>
    <s v="Central IRL A"/>
    <n v="-1"/>
    <m/>
    <m/>
    <n v="608"/>
    <x v="1"/>
    <s v="Basin 9 Oak Street Pedway"/>
    <x v="0"/>
    <m/>
    <n v="130.859064740452"/>
    <n v="0.91900734699999997"/>
  </r>
  <r>
    <n v="450000"/>
    <n v="820000"/>
    <n v="820000"/>
    <x v="0"/>
    <x v="0"/>
    <s v="IR12-21"/>
    <s v="62-304.520 (7), F.A.C."/>
    <n v="0.56000000000000005"/>
    <n v="0.48"/>
    <s v="Town Melbourne Beach"/>
    <n v="0.1409179449321"/>
    <n v="3709.97179592252"/>
    <n v="9.2391250583354108"/>
    <n v="1.3585304905197699"/>
    <n v="1.30195851619136"/>
    <n v="0.19144132485165"/>
    <n v="522.80160123747999"/>
    <n v="1210"/>
    <s v="Fixed Single Family Units"/>
    <n v="1210"/>
    <s v="Town Melbourne Beach                   Brevard County"/>
    <s v="Town Melbourne Beach"/>
    <m/>
    <m/>
    <m/>
    <n v="0"/>
    <n v="1"/>
    <n v="1.30195851619136"/>
    <n v="0.19144132485165"/>
    <n v="614.72633561042403"/>
    <m/>
    <n v="-1"/>
    <n v="-1"/>
    <n v="-1"/>
    <n v="-1"/>
    <n v="0"/>
    <m/>
    <m/>
    <s v="Central IRL A"/>
    <n v="-1"/>
    <m/>
    <m/>
    <n v="608"/>
    <x v="1"/>
    <s v="Basin 9 Oak Street Pedway"/>
    <x v="0"/>
    <m/>
    <n v="106.072620369406"/>
    <n v="0.49856150500000002"/>
  </r>
  <r>
    <n v="450000"/>
    <n v="830000"/>
    <n v="830000"/>
    <x v="0"/>
    <x v="0"/>
    <s v="IR12-21"/>
    <s v="62-304.520 (7), F.A.C."/>
    <n v="0.56000000000000005"/>
    <n v="0.48"/>
    <s v="Town Melbourne Beach"/>
    <n v="9.1896292839640001E-2"/>
    <n v="3692.1473047975001"/>
    <n v="9.1974220030874392"/>
    <n v="1.3524897859709899"/>
    <n v="0.84520898576549996"/>
    <n v="0.12428879743420999"/>
    <n v="339.294649928773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4520898576549996"/>
    <n v="0.12428879743420999"/>
    <n v="778.18270604947497"/>
    <m/>
    <n v="-1"/>
    <n v="-1"/>
    <n v="-1"/>
    <n v="-1"/>
    <n v="0"/>
    <m/>
    <m/>
    <s v="Central IRL A"/>
    <n v="-1"/>
    <m/>
    <m/>
    <n v="608"/>
    <x v="1"/>
    <s v="Basin 9 Oak Street Pedway"/>
    <x v="0"/>
    <m/>
    <n v="133.98053554083901"/>
    <n v="0.63112952639999997"/>
  </r>
  <r>
    <n v="450000"/>
    <n v="830000"/>
    <n v="830000"/>
    <x v="0"/>
    <x v="0"/>
    <s v="IR12-21"/>
    <s v="62-304.520 (7), F.A.C."/>
    <n v="0.56000000000000005"/>
    <n v="0.48"/>
    <s v="Town Melbourne Beach"/>
    <n v="4.9544850747709999E-2"/>
    <n v="3692.1473047975001"/>
    <n v="9.1974220030874392"/>
    <n v="1.3524897859709899"/>
    <n v="0.45568490040673998"/>
    <n v="6.7008904583739995E-2"/>
    <n v="182.92688715478101"/>
    <n v="1210"/>
    <s v="Fixed Single Family Units"/>
    <n v="1210"/>
    <s v="Town Melbourne Beach                   Brevard County"/>
    <s v="Town Melbourne Beach"/>
    <m/>
    <m/>
    <m/>
    <n v="0"/>
    <n v="1"/>
    <n v="0.45568490040673998"/>
    <n v="6.7008904583739995E-2"/>
    <n v="403.72946188593897"/>
    <m/>
    <n v="-1"/>
    <n v="-1"/>
    <n v="-1"/>
    <n v="-1"/>
    <n v="0"/>
    <m/>
    <m/>
    <s v="Central IRL A"/>
    <n v="-1"/>
    <m/>
    <m/>
    <n v="608"/>
    <x v="1"/>
    <s v="Basin 9 Oak Street Pedway"/>
    <x v="0"/>
    <m/>
    <n v="57.279025934244501"/>
    <n v="0.32743670870000002"/>
  </r>
  <r>
    <n v="450000"/>
    <n v="830000"/>
    <n v="830000"/>
    <x v="0"/>
    <x v="0"/>
    <s v="IR12-21"/>
    <s v="62-304.520 (7), F.A.C."/>
    <n v="0.56000000000000005"/>
    <n v="0.48"/>
    <s v="Town Melbourne Beach"/>
    <n v="7.3115864017070001E-2"/>
    <n v="3692.1473047975001"/>
    <n v="9.1974220030874392"/>
    <n v="1.3524897859709899"/>
    <n v="0.67247745648535995"/>
    <n v="9.888845927553E-2"/>
    <n v="269.954540268573"/>
    <n v="1210"/>
    <s v="Fixed Single Family Units"/>
    <n v="1210"/>
    <s v="Town Melbourne Beach                   Brevard County"/>
    <s v="Town Melbourne Beach"/>
    <m/>
    <m/>
    <m/>
    <n v="0"/>
    <n v="1"/>
    <n v="0.67247745648535995"/>
    <n v="9.888845927553E-2"/>
    <n v="567.796037063433"/>
    <m/>
    <n v="-1"/>
    <n v="-1"/>
    <n v="-1"/>
    <n v="-1"/>
    <n v="0"/>
    <m/>
    <m/>
    <s v="Central IRL A"/>
    <n v="-1"/>
    <m/>
    <m/>
    <n v="608"/>
    <x v="1"/>
    <s v="Basin 9 Oak Street Pedway"/>
    <x v="0"/>
    <m/>
    <n v="68.987950210007199"/>
    <n v="0.46049962449999998"/>
  </r>
  <r>
    <n v="450000"/>
    <n v="830000"/>
    <n v="830000"/>
    <x v="0"/>
    <x v="0"/>
    <s v="IR12-21"/>
    <s v="62-304.520 (7), F.A.C."/>
    <n v="0.56000000000000005"/>
    <n v="0.48"/>
    <s v="Town Melbourne Beach"/>
    <n v="4.2511275241789999E-2"/>
    <n v="3692.1473050725899"/>
    <n v="9.1974220037727008"/>
    <n v="1.35248978607176"/>
    <n v="0.39099413831732999"/>
    <n v="5.7496065557409999E-2"/>
    <n v="156.9578903191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9099413831732999"/>
    <n v="5.7496065557409999E-2"/>
    <n v="991.00248919879402"/>
    <m/>
    <n v="-1"/>
    <n v="-1"/>
    <n v="-1"/>
    <n v="-1"/>
    <n v="0"/>
    <m/>
    <m/>
    <s v="Central IRL A"/>
    <n v="-1"/>
    <m/>
    <m/>
    <n v="608"/>
    <x v="1"/>
    <s v="Basin 9 Oak Street Pedway"/>
    <x v="0"/>
    <m/>
    <n v="106.901348517896"/>
    <n v="0.80373275690000001"/>
  </r>
  <r>
    <n v="450000"/>
    <n v="830000"/>
    <n v="830000"/>
    <x v="0"/>
    <x v="0"/>
    <s v="IR12-21"/>
    <s v="62-304.520 (7), F.A.C."/>
    <n v="0.56000000000000005"/>
    <n v="0.48"/>
    <s v="Town Melbourne Beach"/>
    <n v="4.9219488269549999E-2"/>
    <n v="3693.0566576123501"/>
    <n v="9.1996039415881707"/>
    <n v="1.35280780894696"/>
    <n v="0.45279979828757"/>
    <n v="6.658450808343E-2"/>
    <n v="181.770358838163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5279979828757"/>
    <n v="6.658450808343E-2"/>
    <n v="523.73883690977402"/>
    <m/>
    <n v="-1"/>
    <n v="-1"/>
    <n v="-1"/>
    <n v="-1"/>
    <n v="0"/>
    <m/>
    <m/>
    <s v="Central IRL A"/>
    <n v="-1"/>
    <m/>
    <m/>
    <n v="608"/>
    <x v="1"/>
    <s v="Basin 9 Oak Street Pedway"/>
    <x v="0"/>
    <m/>
    <n v="108.04066801269801"/>
    <n v="0.42476791310000001"/>
  </r>
  <r>
    <n v="450000"/>
    <n v="840000"/>
    <n v="840000"/>
    <x v="0"/>
    <x v="0"/>
    <s v="IR12-21"/>
    <s v="62-304.520 (7), F.A.C."/>
    <n v="0.56000000000000005"/>
    <n v="0.48"/>
    <s v="Town Melbourne Beach"/>
    <n v="9.3848933463379997E-2"/>
    <n v="3698.6259350974201"/>
    <n v="9.2126138000014404"/>
    <n v="1.3546915574837399"/>
    <n v="0.86459397954021999"/>
    <n v="0.12713635784169999"/>
    <n v="347.112099288919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6459397954021999"/>
    <n v="0.12713635784169999"/>
    <n v="347.11209928891901"/>
    <m/>
    <n v="-1"/>
    <n v="-1"/>
    <n v="-1"/>
    <n v="-1"/>
    <n v="0"/>
    <m/>
    <m/>
    <s v="Central IRL A"/>
    <n v="-1"/>
    <m/>
    <m/>
    <n v="608"/>
    <x v="1"/>
    <s v="Basin 9 Oak Street Pedway"/>
    <x v="0"/>
    <m/>
    <n v="99.573860952890101"/>
    <n v="0.28151832869999999"/>
  </r>
  <r>
    <n v="450000"/>
    <n v="840000"/>
    <n v="840000"/>
    <x v="0"/>
    <x v="0"/>
    <s v="IR12-21"/>
    <s v="62-304.520 (7), F.A.C."/>
    <n v="0.56000000000000005"/>
    <n v="0.48"/>
    <s v="Town Melbourne Beach"/>
    <n v="2.265186140656E-2"/>
    <n v="3698.6259350974201"/>
    <n v="9.2126138000014404"/>
    <n v="1.3546915574837399"/>
    <n v="0.2086828509898"/>
    <n v="3.0686285408759999E-2"/>
    <n v="83.78076207653900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086828509898"/>
    <n v="3.0686285408759999E-2"/>
    <n v="83.780762076538593"/>
    <m/>
    <n v="-1"/>
    <n v="-1"/>
    <n v="-1"/>
    <n v="-1"/>
    <n v="0"/>
    <m/>
    <m/>
    <s v="Central IRL A"/>
    <n v="-1"/>
    <m/>
    <m/>
    <n v="608"/>
    <x v="1"/>
    <s v="Basin 9 Oak Street Pedway"/>
    <x v="0"/>
    <m/>
    <n v="39.240391917059803"/>
    <n v="6.7948712100000003E-2"/>
  </r>
  <r>
    <n v="450000"/>
    <n v="840000"/>
    <n v="840000"/>
    <x v="0"/>
    <x v="0"/>
    <s v="IR12-21"/>
    <s v="62-304.520 (7), F.A.C."/>
    <n v="0.56000000000000005"/>
    <n v="0.48"/>
    <s v="Town Melbourne Beach"/>
    <n v="0.38282535811696"/>
    <n v="3698.6259350974201"/>
    <n v="9.2126138000014404"/>
    <n v="1.3546915574837399"/>
    <n v="3.5268221771788202"/>
    <n v="0.51861028063173997"/>
    <n v="1415.9277981443599"/>
    <n v="1210"/>
    <s v="Fixed Single Family Units"/>
    <n v="1210"/>
    <s v="Town Melbourne Beach                   Brevard County"/>
    <s v="Town Melbourne Beach"/>
    <m/>
    <m/>
    <m/>
    <n v="0"/>
    <n v="1"/>
    <n v="3.5268221771788202"/>
    <n v="0.51861028063173997"/>
    <n v="1415.9277981443599"/>
    <m/>
    <n v="-1"/>
    <n v="-1"/>
    <n v="-1"/>
    <n v="-1"/>
    <n v="0"/>
    <m/>
    <m/>
    <s v="Central IRL A"/>
    <n v="-1"/>
    <m/>
    <m/>
    <n v="608"/>
    <x v="1"/>
    <s v="Basin 9 Oak Street Pedway"/>
    <x v="0"/>
    <m/>
    <n v="157.51057368086799"/>
    <n v="1.1483599336000001"/>
  </r>
  <r>
    <n v="450000"/>
    <n v="840000"/>
    <n v="840000"/>
    <x v="0"/>
    <x v="0"/>
    <s v="IR12-21"/>
    <s v="62-304.520 (7), F.A.C."/>
    <n v="0.56000000000000005"/>
    <n v="0.48"/>
    <s v="Town Melbourne Beach"/>
    <n v="0.118437300681"/>
    <n v="3698.6259350974201"/>
    <n v="9.2126138000014404"/>
    <n v="1.3546915574837399"/>
    <n v="1.0911171106887101"/>
    <n v="0.16044601132371"/>
    <n v="438.05527198168198"/>
    <n v="1210"/>
    <s v="Fixed Single Family Units"/>
    <n v="1210"/>
    <s v="Town Melbourne Beach                   Brevard County"/>
    <s v="Town Melbourne Beach"/>
    <m/>
    <m/>
    <m/>
    <n v="0"/>
    <n v="1"/>
    <n v="1.0911171106887101"/>
    <n v="0.16044601132371"/>
    <n v="438.05527198168198"/>
    <m/>
    <n v="-1"/>
    <n v="-1"/>
    <n v="-1"/>
    <n v="-1"/>
    <n v="0"/>
    <m/>
    <m/>
    <s v="Central IRL A"/>
    <n v="-1"/>
    <m/>
    <m/>
    <n v="608"/>
    <x v="1"/>
    <s v="Basin 9 Oak Street Pedway"/>
    <x v="0"/>
    <m/>
    <n v="105.37932038868399"/>
    <n v="0.35527597080000001"/>
  </r>
  <r>
    <n v="450000"/>
    <n v="840000"/>
    <n v="840000"/>
    <x v="0"/>
    <x v="0"/>
    <s v="IR12-21"/>
    <s v="62-304.520 (7), F.A.C."/>
    <n v="0.56000000000000005"/>
    <n v="0.48"/>
    <s v="Town Melbourne Beach"/>
    <n v="6.9786667837949998E-2"/>
    <n v="3695.98023834285"/>
    <n v="9.2064256117013805"/>
    <n v="1.3537952615478901"/>
    <n v="0.64248576613861996"/>
    <n v="9.4476860238230001E-2"/>
    <n v="257.93014522887103"/>
    <n v="1210"/>
    <s v="Fixed Single Family Units"/>
    <n v="1210"/>
    <s v="Town Melbourne Beach                   Brevard County"/>
    <s v="Town Melbourne Beach"/>
    <m/>
    <m/>
    <m/>
    <n v="0"/>
    <n v="1"/>
    <n v="0.64248576613861996"/>
    <n v="9.4476860238230001E-2"/>
    <n v="257.93014522887"/>
    <m/>
    <n v="-1"/>
    <n v="-1"/>
    <n v="-1"/>
    <n v="-1"/>
    <n v="0"/>
    <m/>
    <m/>
    <s v="Central IRL A"/>
    <n v="-1"/>
    <m/>
    <m/>
    <n v="608"/>
    <x v="1"/>
    <s v="Basin 9 Oak Street Pedway"/>
    <x v="0"/>
    <m/>
    <n v="102.91352479228399"/>
    <n v="0.20918908780000001"/>
  </r>
  <r>
    <n v="450000"/>
    <n v="840000"/>
    <n v="840000"/>
    <x v="0"/>
    <x v="0"/>
    <s v="IR12-21"/>
    <s v="62-304.520 (7), F.A.C."/>
    <n v="0.56000000000000005"/>
    <n v="0.48"/>
    <s v="Town Melbourne Beach"/>
    <n v="0.30306232039504999"/>
    <n v="3695.98023834285"/>
    <n v="9.2064256117013805"/>
    <n v="1.3537952615478901"/>
    <n v="2.79012070842664"/>
    <n v="0.41028433330452002"/>
    <n v="1120.11234716644"/>
    <n v="1210"/>
    <s v="Fixed Single Family Units"/>
    <n v="1210"/>
    <s v="Town Melbourne Beach                   Brevard County"/>
    <s v="Town Melbourne Beach"/>
    <m/>
    <m/>
    <m/>
    <n v="0"/>
    <n v="1"/>
    <n v="2.79012070842664"/>
    <n v="0.41028433330452002"/>
    <n v="1120.11234716644"/>
    <m/>
    <n v="-1"/>
    <n v="-1"/>
    <n v="-1"/>
    <n v="-1"/>
    <n v="0"/>
    <m/>
    <m/>
    <s v="Central IRL A"/>
    <n v="-1"/>
    <m/>
    <m/>
    <n v="608"/>
    <x v="1"/>
    <s v="Basin 9 Oak Street Pedway"/>
    <x v="0"/>
    <m/>
    <n v="144.36811165831699"/>
    <n v="0.90844472600000004"/>
  </r>
  <r>
    <n v="450000"/>
    <n v="840000"/>
    <n v="840000"/>
    <x v="0"/>
    <x v="0"/>
    <s v="IR12-21"/>
    <s v="62-304.520 (7), F.A.C."/>
    <n v="0.56000000000000005"/>
    <n v="0.48"/>
    <s v="Town Melbourne Beach"/>
    <n v="0.17912734941243"/>
    <n v="3695.98023834285"/>
    <n v="9.2064256117013805"/>
    <n v="1.3537952615478901"/>
    <n v="1.6491226173868201"/>
    <n v="0.24250175684818001"/>
    <n v="662.05114357509603"/>
    <n v="1210"/>
    <s v="Fixed Single Family Units"/>
    <n v="1210"/>
    <s v="Town Melbourne Beach                   Brevard County"/>
    <s v="Town Melbourne Beach"/>
    <m/>
    <m/>
    <m/>
    <n v="0"/>
    <n v="1"/>
    <n v="1.6491226173868201"/>
    <n v="0.24250175684818001"/>
    <n v="662.05114357509603"/>
    <m/>
    <n v="-1"/>
    <n v="-1"/>
    <n v="-1"/>
    <n v="-1"/>
    <n v="0"/>
    <m/>
    <m/>
    <s v="Central IRL A"/>
    <n v="-1"/>
    <m/>
    <m/>
    <n v="608"/>
    <x v="1"/>
    <s v="Basin 9 Oak Street Pedway"/>
    <x v="0"/>
    <m/>
    <n v="121.295269028136"/>
    <n v="0.53694334430000001"/>
  </r>
  <r>
    <n v="450000"/>
    <n v="840000"/>
    <n v="840000"/>
    <x v="0"/>
    <x v="0"/>
    <s v="IR12-21"/>
    <s v="62-304.520 (7), F.A.C."/>
    <n v="0.56000000000000005"/>
    <n v="0.48"/>
    <s v="Town Melbourne Beach"/>
    <n v="8.3315453768699997E-3"/>
    <n v="3695.98023834285"/>
    <n v="9.2064256117013805"/>
    <n v="1.3537952615478901"/>
    <n v="7.6703752742739995E-2"/>
    <n v="1.127920665258E-2"/>
    <n v="30.793227067797901"/>
    <n v="1210"/>
    <s v="Fixed Single Family Units"/>
    <n v="1210"/>
    <s v="Town Melbourne Beach                   Brevard County"/>
    <s v="Town Melbourne Beach"/>
    <m/>
    <m/>
    <m/>
    <n v="0"/>
    <n v="1"/>
    <n v="7.6703752742739995E-2"/>
    <n v="1.127920665258E-2"/>
    <n v="30.793227067799599"/>
    <m/>
    <n v="-1"/>
    <n v="-1"/>
    <n v="-1"/>
    <n v="-1"/>
    <n v="0"/>
    <m/>
    <m/>
    <s v="Central IRL A"/>
    <n v="-1"/>
    <m/>
    <m/>
    <n v="608"/>
    <x v="1"/>
    <s v="Basin 9 Oak Street Pedway"/>
    <x v="0"/>
    <m/>
    <n v="23.648284720286"/>
    <n v="2.4974231199999999E-2"/>
  </r>
  <r>
    <n v="450000"/>
    <n v="840000"/>
    <n v="840000"/>
    <x v="0"/>
    <x v="0"/>
    <s v="IR12-21"/>
    <s v="62-304.520 (7), F.A.C."/>
    <n v="0.56000000000000005"/>
    <n v="0.48"/>
    <s v="Town Melbourne Beach"/>
    <n v="3.5291220014219998E-2"/>
    <n v="3695.98023834285"/>
    <n v="9.2064256117013805"/>
    <n v="1.3537952615478901"/>
    <n v="0.32490599180717"/>
    <n v="4.7777086429500001E-2"/>
    <n v="130.435651759596"/>
    <n v="1210"/>
    <s v="Fixed Single Family Units"/>
    <n v="1210"/>
    <s v="Town Melbourne Beach                   Brevard County"/>
    <s v="Town Melbourne Beach"/>
    <m/>
    <m/>
    <m/>
    <n v="0"/>
    <n v="1"/>
    <n v="0.32490599180717"/>
    <n v="4.7777086429500001E-2"/>
    <n v="130.435651759595"/>
    <m/>
    <n v="-1"/>
    <n v="-1"/>
    <n v="-1"/>
    <n v="-1"/>
    <n v="0"/>
    <m/>
    <m/>
    <s v="Central IRL A"/>
    <n v="-1"/>
    <m/>
    <m/>
    <n v="608"/>
    <x v="1"/>
    <s v="Basin 9 Oak Street Pedway"/>
    <x v="0"/>
    <m/>
    <n v="65.166279057851398"/>
    <n v="0.1057872277"/>
  </r>
  <r>
    <n v="450000"/>
    <n v="840000"/>
    <n v="840000"/>
    <x v="0"/>
    <x v="0"/>
    <s v="IR12-21"/>
    <s v="62-304.520 (7), F.A.C."/>
    <n v="0.56000000000000005"/>
    <n v="0.48"/>
    <s v="Town Melbourne Beach"/>
    <n v="2.2164350516299999E-2"/>
    <n v="3695.98023834285"/>
    <n v="9.2064256117013805"/>
    <n v="1.3537952615478901"/>
    <n v="0.20405444426000999"/>
    <n v="3.0005992704250001E-2"/>
    <n v="81.919001503956494"/>
    <n v="1210"/>
    <s v="Fixed Single Family Units"/>
    <n v="1210"/>
    <s v="Town Melbourne Beach                   Brevard County"/>
    <s v="Town Melbourne Beach"/>
    <m/>
    <m/>
    <m/>
    <n v="0"/>
    <n v="1"/>
    <n v="0.20405444426000999"/>
    <n v="3.0005992704250001E-2"/>
    <n v="81.919001503955002"/>
    <m/>
    <n v="-1"/>
    <n v="-1"/>
    <n v="-1"/>
    <n v="-1"/>
    <n v="0"/>
    <m/>
    <m/>
    <s v="Central IRL A"/>
    <n v="-1"/>
    <m/>
    <m/>
    <n v="608"/>
    <x v="1"/>
    <s v="Basin 9 Oak Street Pedway"/>
    <x v="0"/>
    <m/>
    <n v="42.731412882897601"/>
    <n v="6.6438768499999995E-2"/>
  </r>
  <r>
    <n v="450000"/>
    <n v="850000"/>
    <n v="850000"/>
    <x v="0"/>
    <x v="0"/>
    <s v="IR12-21"/>
    <s v="62-304.520 (7), F.A.C."/>
    <n v="0.56000000000000005"/>
    <n v="0.48"/>
    <s v="Town Melbourne Beach"/>
    <n v="0.10578224189525"/>
    <n v="3701.5312103445699"/>
    <n v="9.2193788791312592"/>
    <n v="1.35567031464499"/>
    <n v="0.97524656671628995"/>
    <n v="0.14340584515398999"/>
    <n v="391.556269875516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7524656671628995"/>
    <n v="0.14340584515398999"/>
    <n v="671.42571900814801"/>
    <m/>
    <n v="-1"/>
    <n v="-1"/>
    <n v="-1"/>
    <n v="-1"/>
    <n v="0"/>
    <m/>
    <m/>
    <s v="Central IRL A"/>
    <n v="-1"/>
    <m/>
    <m/>
    <n v="608"/>
    <x v="1"/>
    <s v="Basin 9 Oak Street Pedway"/>
    <x v="0"/>
    <m/>
    <n v="117.251968807541"/>
    <n v="0.54454640629999995"/>
  </r>
  <r>
    <n v="450000"/>
    <n v="850000"/>
    <n v="850000"/>
    <x v="0"/>
    <x v="0"/>
    <s v="IR12-21"/>
    <s v="62-304.520 (7), F.A.C."/>
    <n v="0.56000000000000005"/>
    <n v="0.48"/>
    <s v="Town Melbourne Beach"/>
    <n v="5.9151598320599996E-3"/>
    <n v="3701.5312103445699"/>
    <n v="9.2193788791312592"/>
    <n v="1.35567031464499"/>
    <n v="5.4534099622379997E-2"/>
    <n v="8.0190065906999997E-3"/>
    <n v="21.8951487325503"/>
    <n v="1210"/>
    <s v="Fixed Single Family Units"/>
    <n v="1210"/>
    <s v="Town Melbourne Beach                   Brevard County"/>
    <s v="Town Melbourne Beach"/>
    <m/>
    <m/>
    <m/>
    <n v="0"/>
    <n v="1"/>
    <n v="5.4534099622379997E-2"/>
    <n v="8.0190065906999997E-3"/>
    <n v="21.895148732551799"/>
    <m/>
    <n v="-1"/>
    <n v="-1"/>
    <n v="-1"/>
    <n v="-1"/>
    <n v="0"/>
    <m/>
    <m/>
    <s v="Central IRL A"/>
    <n v="-1"/>
    <m/>
    <m/>
    <n v="608"/>
    <x v="1"/>
    <s v="Basin 9 Oak Street Pedway"/>
    <x v="0"/>
    <m/>
    <n v="26.154459666189702"/>
    <n v="1.77576227E-2"/>
  </r>
  <r>
    <n v="450000"/>
    <n v="850000"/>
    <n v="850000"/>
    <x v="0"/>
    <x v="0"/>
    <s v="IR12-21"/>
    <s v="62-304.520 (7), F.A.C."/>
    <n v="0.56000000000000005"/>
    <n v="0.48"/>
    <s v="Town Melbourne Beach"/>
    <n v="1.804918318804E-2"/>
    <n v="3701.5312103445699"/>
    <n v="9.2193788791312592"/>
    <n v="1.35567031464499"/>
    <n v="0.16640225826940999"/>
    <n v="2.446874185161E-2"/>
    <n v="66.809614891767694"/>
    <n v="1210"/>
    <s v="Fixed Single Family Units"/>
    <n v="1210"/>
    <s v="Town Melbourne Beach                   Brevard County"/>
    <s v="Town Melbourne Beach"/>
    <m/>
    <m/>
    <m/>
    <n v="0"/>
    <n v="1"/>
    <n v="0.16640225826940999"/>
    <n v="2.446874185161E-2"/>
    <n v="66.809614891767396"/>
    <m/>
    <n v="-1"/>
    <n v="-1"/>
    <n v="-1"/>
    <n v="-1"/>
    <n v="0"/>
    <m/>
    <m/>
    <s v="Central IRL A"/>
    <n v="-1"/>
    <m/>
    <m/>
    <n v="608"/>
    <x v="1"/>
    <s v="Basin 9 Oak Street Pedway"/>
    <x v="0"/>
    <m/>
    <n v="60.140021066725502"/>
    <n v="5.4184602499999998E-2"/>
  </r>
  <r>
    <n v="450000"/>
    <n v="850000"/>
    <n v="850000"/>
    <x v="0"/>
    <x v="0"/>
    <s v="IR12-21"/>
    <s v="62-304.520 (7), F.A.C."/>
    <n v="0.56000000000000005"/>
    <n v="0.48"/>
    <s v="Town Melbourne Beach"/>
    <n v="8.9145486474299998E-3"/>
    <n v="3701.5312103445699"/>
    <n v="9.2193788791312592"/>
    <n v="1.35567031464499"/>
    <n v="8.21866015171E-2"/>
    <n v="1.208518896978E-2"/>
    <n v="32.997480044597097"/>
    <n v="1210"/>
    <s v="Fixed Single Family Units"/>
    <n v="1210"/>
    <s v="Town Melbourne Beach                   Brevard County"/>
    <s v="Town Melbourne Beach"/>
    <m/>
    <m/>
    <m/>
    <n v="0"/>
    <n v="1"/>
    <n v="8.21866015171E-2"/>
    <n v="1.208518896978E-2"/>
    <n v="32.997480044598198"/>
    <m/>
    <n v="-1"/>
    <n v="-1"/>
    <n v="-1"/>
    <n v="-1"/>
    <n v="0"/>
    <m/>
    <m/>
    <s v="Central IRL A"/>
    <n v="-1"/>
    <m/>
    <m/>
    <n v="608"/>
    <x v="1"/>
    <s v="Basin 9 Oak Street Pedway"/>
    <x v="0"/>
    <m/>
    <n v="29.606185323737002"/>
    <n v="2.6761946500000001E-2"/>
  </r>
  <r>
    <n v="450000"/>
    <n v="850000"/>
    <n v="860000"/>
    <x v="0"/>
    <x v="0"/>
    <s v="IR12-21"/>
    <s v="62-304.520 (7), F.A.C."/>
    <n v="0.56000000000000005"/>
    <n v="0.48"/>
    <s v="Town Melbourne Beach"/>
    <n v="0.17675238032096"/>
    <n v="3695.9802375167401"/>
    <n v="9.2064256096435795"/>
    <n v="1.3537952612452899"/>
    <n v="1.62725764075242"/>
    <n v="0.23928653489234999"/>
    <n v="653.273304600341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2725764075242"/>
    <n v="0.23928653489234999"/>
    <n v="949.58611880064404"/>
    <m/>
    <n v="-1"/>
    <n v="-1"/>
    <n v="-1"/>
    <n v="-1"/>
    <n v="0"/>
    <m/>
    <m/>
    <s v="Central IRL A"/>
    <n v="-1"/>
    <m/>
    <m/>
    <n v="608"/>
    <x v="1"/>
    <s v="Basin 9 Oak Street Pedway"/>
    <x v="0"/>
    <m/>
    <n v="150.38804928435701"/>
    <n v="0.77014283760000002"/>
  </r>
  <r>
    <n v="450000"/>
    <n v="850000"/>
    <n v="860000"/>
    <x v="0"/>
    <x v="0"/>
    <s v="IR12-21"/>
    <s v="62-304.520 (7), F.A.C."/>
    <n v="0.56000000000000005"/>
    <n v="0.48"/>
    <s v="Town Melbourne Beach"/>
    <n v="0.11821817369980001"/>
    <n v="3695.9802375167401"/>
    <n v="9.2064256096435795"/>
    <n v="1.3537952612452899"/>
    <n v="1.0883668218751399"/>
    <n v="0.16004320334786001"/>
    <n v="436.93203370978603"/>
    <n v="1210"/>
    <s v="Fixed Single Family Units"/>
    <n v="1210"/>
    <s v="Town Melbourne Beach                   Brevard County"/>
    <s v="Town Melbourne Beach"/>
    <m/>
    <m/>
    <m/>
    <n v="0"/>
    <n v="1"/>
    <n v="1.0883668218751399"/>
    <n v="0.16004320334786001"/>
    <n v="436.93203370978603"/>
    <m/>
    <n v="-1"/>
    <n v="-1"/>
    <n v="-1"/>
    <n v="-1"/>
    <n v="0"/>
    <m/>
    <m/>
    <s v="Central IRL A"/>
    <n v="-1"/>
    <m/>
    <m/>
    <n v="608"/>
    <x v="1"/>
    <s v="Basin 9 Oak Street Pedway"/>
    <x v="0"/>
    <m/>
    <n v="108.30373612224901"/>
    <n v="0.3543649908"/>
  </r>
  <r>
    <n v="450000"/>
    <n v="850000"/>
    <n v="860000"/>
    <x v="0"/>
    <x v="0"/>
    <s v="IR12-21"/>
    <s v="62-304.520 (7), F.A.C."/>
    <n v="0.56000000000000005"/>
    <n v="0.48"/>
    <s v="Town Melbourne Beach"/>
    <n v="0.20045757858113999"/>
    <n v="3695.9802375167401"/>
    <n v="9.2064256096435795"/>
    <n v="1.3537952612452899"/>
    <n v="1.8454977850965599"/>
    <n v="0.27137851996384998"/>
    <n v="740.88724889636001"/>
    <n v="1210"/>
    <s v="Fixed Single Family Units"/>
    <n v="1210"/>
    <s v="Town Melbourne Beach                   Brevard County"/>
    <s v="Town Melbourne Beach"/>
    <m/>
    <m/>
    <m/>
    <n v="0"/>
    <n v="1"/>
    <n v="1.8454977850965599"/>
    <n v="0.27137851996384998"/>
    <n v="896.72336396143999"/>
    <m/>
    <n v="-1"/>
    <n v="-1"/>
    <n v="-1"/>
    <n v="-1"/>
    <n v="0"/>
    <m/>
    <m/>
    <s v="Central IRL A"/>
    <n v="-1"/>
    <m/>
    <m/>
    <n v="608"/>
    <x v="1"/>
    <s v="Basin 9 Oak Street Pedway"/>
    <x v="0"/>
    <m/>
    <n v="116.262378407813"/>
    <n v="0.72726955709999996"/>
  </r>
  <r>
    <n v="450000"/>
    <n v="860000"/>
    <n v="860000"/>
    <x v="0"/>
    <x v="0"/>
    <s v="IR12-21"/>
    <s v="62-304.520 (7), F.A.C."/>
    <n v="0.56000000000000005"/>
    <n v="0.48"/>
    <s v="Town Melbourne Beach"/>
    <n v="6.5131259168000005E-4"/>
    <n v="3695.98023834285"/>
    <n v="9.2064256117013805"/>
    <n v="1.3537952615478901"/>
    <n v="5.9962609252700002E-3"/>
    <n v="8.8174390040000005E-4"/>
    <n v="2.40723846783683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5.9962609252700002E-3"/>
    <n v="8.8174390040000005E-4"/>
    <n v="2.4072384678377099"/>
    <m/>
    <n v="-1"/>
    <n v="-1"/>
    <n v="-1"/>
    <n v="-1"/>
    <n v="0"/>
    <m/>
    <m/>
    <s v="Central IRL A"/>
    <n v="-1"/>
    <m/>
    <m/>
    <n v="608"/>
    <x v="1"/>
    <s v="Basin 9 Oak Street Pedway"/>
    <x v="0"/>
    <m/>
    <n v="29.835814517048799"/>
    <n v="1.9523425999999999E-3"/>
  </r>
  <r>
    <n v="450000"/>
    <n v="860000"/>
    <n v="860000"/>
    <x v="0"/>
    <x v="0"/>
    <s v="IR12-21"/>
    <s v="62-304.520 (7), F.A.C."/>
    <n v="0.56000000000000005"/>
    <n v="0.48"/>
    <s v="Town Melbourne Beach"/>
    <n v="2.2282192456179999E-2"/>
    <n v="3695.98023834285"/>
    <n v="9.2064256117013805"/>
    <n v="1.3537952615478901"/>
    <n v="0.20513934731347"/>
    <n v="3.016552656408E-2"/>
    <n v="82.354542985008393"/>
    <n v="1210"/>
    <s v="Fixed Single Family Units"/>
    <n v="1210"/>
    <s v="Town Melbourne Beach                   Brevard County"/>
    <s v="Town Melbourne Beach"/>
    <m/>
    <m/>
    <m/>
    <n v="0"/>
    <n v="1"/>
    <n v="0.20513934731347"/>
    <n v="3.016552656408E-2"/>
    <n v="82.354542985008706"/>
    <m/>
    <n v="-1"/>
    <n v="-1"/>
    <n v="-1"/>
    <n v="-1"/>
    <n v="0"/>
    <m/>
    <m/>
    <s v="Central IRL A"/>
    <n v="-1"/>
    <m/>
    <m/>
    <n v="608"/>
    <x v="1"/>
    <s v="Basin 9 Oak Street Pedway"/>
    <x v="0"/>
    <m/>
    <n v="96.176331770904198"/>
    <n v="6.6792005700000004E-2"/>
  </r>
  <r>
    <n v="450000"/>
    <n v="860000"/>
    <n v="860000"/>
    <x v="0"/>
    <x v="0"/>
    <s v="IR12-21"/>
    <s v="62-304.520 (7), F.A.C."/>
    <n v="0.56000000000000005"/>
    <n v="0.48"/>
    <s v="Town Melbourne Beach"/>
    <n v="0.30453426085377"/>
    <n v="3695.98023834285"/>
    <n v="9.2064256117013805"/>
    <n v="1.3537952615478901"/>
    <n v="2.8036720187647002"/>
    <n v="0.41227703932282"/>
    <n v="1125.55261001388"/>
    <n v="1210"/>
    <s v="Fixed Single Family Units"/>
    <n v="1210"/>
    <s v="Town Melbourne Beach                   Brevard County"/>
    <s v="Town Melbourne Beach"/>
    <m/>
    <m/>
    <m/>
    <n v="0"/>
    <n v="1"/>
    <n v="2.8036720187647002"/>
    <n v="0.41227703932282"/>
    <n v="1125.55261001388"/>
    <m/>
    <n v="-1"/>
    <n v="-1"/>
    <n v="-1"/>
    <n v="-1"/>
    <n v="0"/>
    <m/>
    <m/>
    <s v="Central IRL A"/>
    <n v="-1"/>
    <m/>
    <m/>
    <n v="608"/>
    <x v="1"/>
    <s v="Basin 9 Oak Street Pedway"/>
    <x v="0"/>
    <m/>
    <n v="145.464179333326"/>
    <n v="0.91285694240000004"/>
  </r>
  <r>
    <n v="450000"/>
    <n v="860000"/>
    <n v="860000"/>
    <x v="0"/>
    <x v="0"/>
    <s v="IR12-21"/>
    <s v="62-304.520 (7), F.A.C."/>
    <n v="0.56000000000000005"/>
    <n v="0.48"/>
    <s v="Town Melbourne Beach"/>
    <n v="0.23950159026324999"/>
    <n v="3695.98023834285"/>
    <n v="9.2064256117013805"/>
    <n v="1.3537952615478901"/>
    <n v="2.2049535746428299"/>
    <n v="0.32423611803156999"/>
    <n v="885.19314466467495"/>
    <n v="1210"/>
    <s v="Fixed Single Family Units"/>
    <n v="1210"/>
    <s v="Town Melbourne Beach                   Brevard County"/>
    <s v="Town Melbourne Beach"/>
    <m/>
    <m/>
    <m/>
    <n v="0"/>
    <n v="1"/>
    <n v="2.2049535746428299"/>
    <n v="0.32423611803156999"/>
    <n v="885.19314466467495"/>
    <m/>
    <n v="-1"/>
    <n v="-1"/>
    <n v="-1"/>
    <n v="-1"/>
    <n v="0"/>
    <m/>
    <m/>
    <s v="Central IRL A"/>
    <n v="-1"/>
    <m/>
    <m/>
    <n v="608"/>
    <x v="1"/>
    <s v="Basin 9 Oak Street Pedway"/>
    <x v="0"/>
    <m/>
    <n v="133.65270555490301"/>
    <n v="0.7179182033"/>
  </r>
  <r>
    <n v="450000"/>
    <n v="860000"/>
    <n v="860000"/>
    <x v="0"/>
    <x v="0"/>
    <s v="IR12-21"/>
    <s v="62-304.520 (7), F.A.C."/>
    <n v="0.56000000000000005"/>
    <n v="0.48"/>
    <s v="Town Melbourne Beach"/>
    <n v="2.5029391442099999E-3"/>
    <n v="3695.98023834285"/>
    <n v="9.2064256117013805"/>
    <n v="1.3537952615478901"/>
    <n v="2.304312304186E-2"/>
    <n v="3.3884671533800001E-3"/>
    <n v="9.2508136148082105"/>
    <n v="1210"/>
    <s v="Fixed Single Family Units"/>
    <n v="1210"/>
    <s v="Town Melbourne Beach                   Brevard County"/>
    <s v="Town Melbourne Beach"/>
    <m/>
    <m/>
    <m/>
    <n v="0"/>
    <n v="1"/>
    <n v="2.304312304186E-2"/>
    <n v="3.3884671533800001E-3"/>
    <n v="9.2508136148071003"/>
    <m/>
    <n v="-1"/>
    <n v="-1"/>
    <n v="-1"/>
    <n v="-1"/>
    <n v="0"/>
    <m/>
    <m/>
    <s v="Central IRL A"/>
    <n v="-1"/>
    <m/>
    <m/>
    <n v="608"/>
    <x v="1"/>
    <s v="Basin 9 Oak Street Pedway"/>
    <x v="0"/>
    <m/>
    <n v="12.8031085263541"/>
    <n v="7.5026874000000002E-3"/>
  </r>
  <r>
    <n v="450000"/>
    <n v="860000"/>
    <n v="860000"/>
    <x v="0"/>
    <x v="0"/>
    <s v="IR12-21"/>
    <s v="62-304.520 (7), F.A.C."/>
    <n v="0.56000000000000005"/>
    <n v="0.48"/>
    <s v="Town Melbourne Beach"/>
    <n v="2.5498439044099999E-2"/>
    <n v="3695.98023834285"/>
    <n v="9.2064256117013805"/>
    <n v="1.3537952615478901"/>
    <n v="0.23474948227409001"/>
    <n v="3.4519665954780003E-2"/>
    <n v="94.241726815616801"/>
    <n v="1210"/>
    <s v="Fixed Single Family Units"/>
    <n v="1210"/>
    <s v="Town Melbourne Beach                   Brevard County"/>
    <s v="Town Melbourne Beach"/>
    <m/>
    <m/>
    <m/>
    <n v="0"/>
    <n v="1"/>
    <n v="0.23474948227409001"/>
    <n v="3.4519665954780003E-2"/>
    <n v="94.241726815616801"/>
    <m/>
    <n v="-1"/>
    <n v="-1"/>
    <n v="-1"/>
    <n v="-1"/>
    <n v="0"/>
    <m/>
    <m/>
    <s v="Central IRL A"/>
    <n v="-1"/>
    <m/>
    <m/>
    <n v="608"/>
    <x v="1"/>
    <s v="Basin 9 Oak Street Pedway"/>
    <x v="0"/>
    <m/>
    <n v="60.780626545160203"/>
    <n v="7.6432868500000001E-2"/>
  </r>
  <r>
    <n v="450000"/>
    <n v="860000"/>
    <n v="860000"/>
    <x v="0"/>
    <x v="0"/>
    <s v="IR12-21"/>
    <s v="62-304.520 (7), F.A.C."/>
    <n v="0.56000000000000005"/>
    <n v="0.48"/>
    <s v="Town Melbourne Beach"/>
    <n v="2.2792719337699999E-2"/>
    <n v="3695.98023834285"/>
    <n v="9.2064256117013805"/>
    <n v="1.3537952615478901"/>
    <n v="0.20983947507100001"/>
    <n v="3.0856675437180001E-2"/>
    <n v="84.241440250267601"/>
    <n v="1210"/>
    <s v="Fixed Single Family Units"/>
    <n v="1210"/>
    <s v="Town Melbourne Beach                   Brevard County"/>
    <s v="Town Melbourne Beach"/>
    <m/>
    <m/>
    <m/>
    <n v="0"/>
    <n v="1"/>
    <n v="0.20983947507100001"/>
    <n v="3.0856675437180001E-2"/>
    <n v="84.241440250265697"/>
    <m/>
    <n v="-1"/>
    <n v="-1"/>
    <n v="-1"/>
    <n v="-1"/>
    <n v="0"/>
    <m/>
    <m/>
    <s v="Central IRL A"/>
    <n v="-1"/>
    <m/>
    <m/>
    <n v="608"/>
    <x v="1"/>
    <s v="Basin 9 Oak Street Pedway"/>
    <x v="0"/>
    <m/>
    <n v="50.236539431488303"/>
    <n v="6.8322335999999997E-2"/>
  </r>
  <r>
    <n v="450000"/>
    <n v="860000"/>
    <n v="860000"/>
    <x v="0"/>
    <x v="0"/>
    <s v="IR12-21"/>
    <s v="62-304.520 (7), F.A.C."/>
    <n v="0.56000000000000005"/>
    <n v="0.48"/>
    <s v="Town Melbourne Beach"/>
    <n v="4.9865671023009997E-2"/>
    <n v="3688.6708672782402"/>
    <n v="9.1893706184172093"/>
    <n v="1.3513265174537299"/>
    <n v="0.45823413216654002"/>
    <n v="6.7384803564020004E-2"/>
    <n v="183.938047979872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5823413216654002"/>
    <n v="6.7384803564020004E-2"/>
    <n v="183.93804797987301"/>
    <m/>
    <n v="-1"/>
    <n v="-1"/>
    <n v="-1"/>
    <n v="-1"/>
    <n v="0"/>
    <m/>
    <m/>
    <s v="Central IRL A"/>
    <n v="-1"/>
    <m/>
    <m/>
    <n v="608"/>
    <x v="1"/>
    <s v="Basin 9 Oak Street Pedway"/>
    <x v="0"/>
    <m/>
    <n v="108.08667218068901"/>
    <n v="0.14917927650000001"/>
  </r>
  <r>
    <n v="450000"/>
    <n v="860000"/>
    <n v="860000"/>
    <x v="0"/>
    <x v="0"/>
    <s v="IR12-21"/>
    <s v="62-304.520 (7), F.A.C."/>
    <n v="0.56000000000000005"/>
    <n v="0.48"/>
    <s v="Town Melbourne Beach"/>
    <n v="7.5608730339999996E-5"/>
    <n v="3688.6708672782402"/>
    <n v="9.1893706184172093"/>
    <n v="1.3513265174537299"/>
    <n v="6.9479664514999996E-4"/>
    <n v="1.0217208227E-4"/>
    <n v="0.278895720946560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9479664514999996E-4"/>
    <n v="1.0217208227E-4"/>
    <n v="0.27889572094599002"/>
    <m/>
    <n v="-1"/>
    <n v="-1"/>
    <n v="-1"/>
    <n v="-1"/>
    <n v="0"/>
    <m/>
    <m/>
    <s v="Central IRL A"/>
    <n v="-1"/>
    <m/>
    <m/>
    <n v="608"/>
    <x v="1"/>
    <s v="Basin 9 Oak Street Pedway"/>
    <x v="0"/>
    <m/>
    <n v="10.593426495385399"/>
    <n v="2.2619280000000001E-4"/>
  </r>
  <r>
    <n v="450000"/>
    <n v="860000"/>
    <n v="860000"/>
    <x v="0"/>
    <x v="0"/>
    <s v="IR12-21"/>
    <s v="62-304.520 (7), F.A.C."/>
    <n v="0.56000000000000005"/>
    <n v="0.48"/>
    <s v="Town Melbourne Beach"/>
    <n v="3.5801532558820001E-2"/>
    <n v="3688.6708672782402"/>
    <n v="9.1893706184172093"/>
    <n v="1.3513265174537299"/>
    <n v="0.32899355139039999"/>
    <n v="4.8379560312220002E-2"/>
    <n v="132.060070153662"/>
    <n v="1210"/>
    <s v="Fixed Single Family Units"/>
    <n v="1210"/>
    <s v="Town Melbourne Beach                   Brevard County"/>
    <s v="Town Melbourne Beach"/>
    <m/>
    <m/>
    <m/>
    <n v="0"/>
    <n v="1"/>
    <n v="0.32899355139039999"/>
    <n v="4.8379560312220002E-2"/>
    <n v="132.060070153662"/>
    <m/>
    <n v="-1"/>
    <n v="-1"/>
    <n v="-1"/>
    <n v="-1"/>
    <n v="0"/>
    <m/>
    <m/>
    <s v="Central IRL A"/>
    <n v="-1"/>
    <m/>
    <m/>
    <n v="608"/>
    <x v="1"/>
    <s v="Basin 9 Oak Street Pedway"/>
    <x v="0"/>
    <m/>
    <n v="99.136828008383105"/>
    <n v="0.1071046798"/>
  </r>
  <r>
    <n v="450000"/>
    <n v="860000"/>
    <n v="860000"/>
    <x v="0"/>
    <x v="0"/>
    <s v="IR12-21"/>
    <s v="62-304.520 (7), F.A.C."/>
    <n v="0.56000000000000005"/>
    <n v="0.48"/>
    <s v="Town Melbourne Beach"/>
    <n v="0.32774231070350002"/>
    <n v="3688.6708672782402"/>
    <n v="9.1893706184172093"/>
    <n v="1.3513265174537299"/>
    <n v="3.0117455603909602"/>
    <n v="0.44288687534520998"/>
    <n v="1208.93351346647"/>
    <n v="1210"/>
    <s v="Fixed Single Family Units"/>
    <n v="1210"/>
    <s v="Town Melbourne Beach                   Brevard County"/>
    <s v="Town Melbourne Beach"/>
    <m/>
    <m/>
    <m/>
    <n v="0"/>
    <n v="1"/>
    <n v="3.0117455603909602"/>
    <n v="0.44288687534520998"/>
    <n v="1208.93351346647"/>
    <m/>
    <n v="-1"/>
    <n v="-1"/>
    <n v="-1"/>
    <n v="-1"/>
    <n v="0"/>
    <m/>
    <m/>
    <s v="Central IRL A"/>
    <n v="-1"/>
    <m/>
    <m/>
    <n v="608"/>
    <x v="1"/>
    <s v="Basin 9 Oak Street Pedway"/>
    <x v="0"/>
    <m/>
    <n v="149.72335146288"/>
    <n v="0.98048135719999996"/>
  </r>
  <r>
    <n v="450000"/>
    <n v="860000"/>
    <n v="860000"/>
    <x v="0"/>
    <x v="0"/>
    <s v="IR12-21"/>
    <s v="62-304.520 (7), F.A.C."/>
    <n v="0.56000000000000005"/>
    <n v="0.48"/>
    <s v="Town Melbourne Beach"/>
    <n v="0.20427833072125001"/>
    <n v="3688.6708672782402"/>
    <n v="9.1893706184172093"/>
    <n v="1.3513265174537299"/>
    <n v="1.87718929030924"/>
    <n v="0.27604672524481999"/>
    <n v="753.51552734773395"/>
    <n v="1210"/>
    <s v="Fixed Single Family Units"/>
    <n v="1210"/>
    <s v="Town Melbourne Beach                   Brevard County"/>
    <s v="Town Melbourne Beach"/>
    <m/>
    <m/>
    <m/>
    <n v="0"/>
    <n v="1"/>
    <n v="1.87718929030924"/>
    <n v="0.27604672524481999"/>
    <n v="753.51552734773395"/>
    <m/>
    <n v="-1"/>
    <n v="-1"/>
    <n v="-1"/>
    <n v="-1"/>
    <n v="0"/>
    <m/>
    <m/>
    <s v="Central IRL A"/>
    <n v="-1"/>
    <m/>
    <m/>
    <n v="608"/>
    <x v="1"/>
    <s v="Basin 9 Oak Street Pedway"/>
    <x v="0"/>
    <m/>
    <n v="127.43617958037601"/>
    <n v="0.61112370429999996"/>
  </r>
  <r>
    <n v="450000"/>
    <n v="860000"/>
    <n v="860000"/>
    <x v="0"/>
    <x v="0"/>
    <s v="IR12-21"/>
    <s v="62-304.520 (7), F.A.C."/>
    <n v="0.56000000000000005"/>
    <n v="0.48"/>
    <s v="Town Melbourne Beach"/>
    <n v="7.0118320196129999E-2"/>
    <n v="3696.3813882620102"/>
    <n v="9.26566045991229"/>
    <n v="1.3823769091695399"/>
    <n v="0.64969254695676004"/>
    <n v="9.6929946748880003E-2"/>
    <n v="259.18405374917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4969254695676004"/>
    <n v="9.6929946748880003E-2"/>
    <n v="402.56066840927502"/>
    <m/>
    <n v="-1"/>
    <n v="-1"/>
    <n v="-1"/>
    <n v="-1"/>
    <n v="0"/>
    <m/>
    <m/>
    <s v="Central IRL A"/>
    <n v="-1"/>
    <m/>
    <m/>
    <n v="608"/>
    <x v="1"/>
    <s v="Basin 9 Oak Street Pedway"/>
    <x v="0"/>
    <m/>
    <n v="73.288239167568307"/>
    <n v="0.32648878219999999"/>
  </r>
  <r>
    <n v="450000"/>
    <n v="860000"/>
    <n v="860000"/>
    <x v="0"/>
    <x v="0"/>
    <s v="IR12-21"/>
    <s v="62-304.520 (7), F.A.C."/>
    <n v="0.56000000000000005"/>
    <n v="0.48"/>
    <s v="FDOT District 5"/>
    <n v="6.4858047478509998E-2"/>
    <n v="3696.3813882620102"/>
    <n v="9.26566045991229"/>
    <n v="1.3823769091695399"/>
    <n v="0.60095264602880005"/>
    <n v="8.9658267208119993E-2"/>
    <n v="239.74007957859999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0.60095264602880005"/>
    <n v="8.9658267208119993E-2"/>
    <n v="557.83406934647303"/>
    <m/>
    <n v="-1"/>
    <n v="-1"/>
    <n v="-1"/>
    <n v="-1"/>
    <n v="0"/>
    <m/>
    <m/>
    <s v="Central IRL A"/>
    <n v="-1"/>
    <m/>
    <m/>
    <n v="608"/>
    <x v="1"/>
    <s v="Basin 9 Oak Street Pedway"/>
    <x v="0"/>
    <m/>
    <n v="121.762339755726"/>
    <n v="0.45242016979999999"/>
  </r>
  <r>
    <n v="450000"/>
    <n v="860000"/>
    <n v="860000"/>
    <x v="0"/>
    <x v="0"/>
    <s v="IR12-21"/>
    <s v="62-304.520 (7), F.A.C."/>
    <n v="0.56000000000000005"/>
    <n v="0.48"/>
    <s v="Town Melbourne Beach"/>
    <n v="0.12964909410684"/>
    <n v="3696.3813882620102"/>
    <n v="9.26566045991229"/>
    <n v="1.3823769091695399"/>
    <n v="1.2012844849292299"/>
    <n v="0.17922391398804999"/>
    <n v="479.23249846156801"/>
    <n v="1210"/>
    <s v="Fixed Single Family Units"/>
    <n v="1210"/>
    <s v="Town Melbourne Beach                   Brevard County"/>
    <s v="Town Melbourne Beach"/>
    <m/>
    <m/>
    <m/>
    <n v="0"/>
    <n v="1"/>
    <n v="1.2012844849292299"/>
    <n v="0.17922391398804999"/>
    <n v="479.23249846156801"/>
    <m/>
    <n v="-1"/>
    <n v="-1"/>
    <n v="-1"/>
    <n v="-1"/>
    <n v="0"/>
    <m/>
    <m/>
    <s v="Central IRL A"/>
    <n v="-1"/>
    <m/>
    <m/>
    <n v="608"/>
    <x v="1"/>
    <s v="Basin 9 Oak Street Pedway"/>
    <x v="0"/>
    <m/>
    <n v="107.68014640349701"/>
    <n v="0.38867193709999998"/>
  </r>
  <r>
    <n v="450000"/>
    <n v="860000"/>
    <n v="860000"/>
    <x v="0"/>
    <x v="0"/>
    <s v="IR12-21"/>
    <s v="62-304.520 (7), F.A.C."/>
    <n v="0.56000000000000005"/>
    <n v="0.48"/>
    <s v="FDOT District 5"/>
    <n v="2.8756161491239999E-2"/>
    <n v="3696.3813882620102"/>
    <n v="9.26566045991229"/>
    <n v="1.3823769091695399"/>
    <n v="0.26644482850828"/>
    <n v="3.9751853641840001E-2"/>
    <n v="106.29374013409399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0.26644482850828"/>
    <n v="3.9751853641840001E-2"/>
    <n v="106.293740134093"/>
    <m/>
    <n v="-1"/>
    <n v="-1"/>
    <n v="-1"/>
    <n v="-1"/>
    <n v="0"/>
    <m/>
    <m/>
    <s v="Central IRL A"/>
    <n v="-1"/>
    <m/>
    <m/>
    <n v="608"/>
    <x v="1"/>
    <s v="Basin 9 Oak Street Pedway"/>
    <x v="0"/>
    <m/>
    <n v="89.235303328595705"/>
    <n v="8.6207412900000002E-2"/>
  </r>
  <r>
    <n v="450000"/>
    <n v="860000"/>
    <n v="860000"/>
    <x v="0"/>
    <x v="0"/>
    <s v="IR12-21"/>
    <s v="62-304.520 (7), F.A.C."/>
    <n v="0.56000000000000005"/>
    <n v="0.48"/>
    <s v="Town Melbourne Beach"/>
    <n v="5.14067223594E-3"/>
    <n v="3697.3813855888002"/>
    <n v="9.2096594654569905"/>
    <n v="1.3542620814797801"/>
    <n v="4.7343840716539999E-2"/>
    <n v="6.9618174824499996E-3"/>
    <n v="19.0070258345813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7343840716539999E-2"/>
    <n v="6.9618174824499996E-3"/>
    <n v="957.37235618627199"/>
    <m/>
    <n v="-1"/>
    <n v="-1"/>
    <n v="-1"/>
    <n v="-1"/>
    <n v="0"/>
    <m/>
    <m/>
    <s v="Central IRL A"/>
    <n v="-1"/>
    <m/>
    <m/>
    <n v="608"/>
    <x v="1"/>
    <s v="Basin 9 Oak Street Pedway"/>
    <x v="0"/>
    <m/>
    <n v="26.078554516512799"/>
    <n v="0.77645770979999995"/>
  </r>
  <r>
    <n v="450000"/>
    <n v="860000"/>
    <n v="860000"/>
    <x v="0"/>
    <x v="0"/>
    <s v="IR12-21"/>
    <s v="62-304.520 (7), F.A.C."/>
    <n v="0.56000000000000005"/>
    <n v="0.48"/>
    <s v="Town Melbourne Beach"/>
    <n v="2.8367424316459999E-2"/>
    <n v="3695.9802375167401"/>
    <n v="9.2064256096435795"/>
    <n v="1.3537952612452899"/>
    <n v="0.26116258170668999"/>
    <n v="3.8403684613350003E-2"/>
    <n v="104.845439662891"/>
    <n v="1210"/>
    <s v="Fixed Single Family Units"/>
    <n v="1210"/>
    <s v="Town Melbourne Beach                   Brevard County"/>
    <s v="Town Melbourne Beach"/>
    <m/>
    <m/>
    <m/>
    <n v="0"/>
    <n v="1"/>
    <n v="0.26116258170668999"/>
    <n v="3.8403684613350003E-2"/>
    <n v="130.92685851939299"/>
    <m/>
    <n v="-1"/>
    <n v="-1"/>
    <n v="-1"/>
    <n v="-1"/>
    <n v="0"/>
    <m/>
    <m/>
    <s v="Central IRL A"/>
    <n v="-1"/>
    <m/>
    <m/>
    <n v="608"/>
    <x v="1"/>
    <s v="Basin 9 Oak Street Pedway"/>
    <x v="0"/>
    <m/>
    <n v="75.715208096995795"/>
    <n v="0.10618561109999999"/>
  </r>
  <r>
    <n v="450000"/>
    <n v="860000"/>
    <n v="860000"/>
    <x v="0"/>
    <x v="0"/>
    <s v="IR12-21"/>
    <s v="62-304.520 (7), F.A.C."/>
    <n v="0.56000000000000005"/>
    <n v="0.48"/>
    <s v="Town Melbourne Beach"/>
    <n v="0.22582329445668001"/>
    <n v="3695.9802375167401"/>
    <n v="9.2064256096435795"/>
    <n v="1.3537952612452899"/>
    <n v="2.07902536134011"/>
    <n v="0.30571850591425997"/>
    <n v="834.63843348283501"/>
    <n v="1210"/>
    <s v="Fixed Single Family Units"/>
    <n v="1210"/>
    <s v="Town Melbourne Beach                   Brevard County"/>
    <s v="Town Melbourne Beach"/>
    <m/>
    <m/>
    <m/>
    <n v="0"/>
    <n v="1"/>
    <n v="2.07902536134011"/>
    <n v="0.30571850591425997"/>
    <n v="1018.37112453921"/>
    <m/>
    <n v="-1"/>
    <n v="-1"/>
    <n v="-1"/>
    <n v="-1"/>
    <n v="0"/>
    <m/>
    <m/>
    <s v="Central IRL A"/>
    <n v="-1"/>
    <m/>
    <m/>
    <n v="608"/>
    <x v="1"/>
    <s v="Basin 9 Oak Street Pedway"/>
    <x v="0"/>
    <m/>
    <n v="121.846156253407"/>
    <n v="0.82592954139999997"/>
  </r>
  <r>
    <n v="450000"/>
    <n v="860000"/>
    <n v="860000"/>
    <x v="0"/>
    <x v="0"/>
    <s v="IR12-21"/>
    <s v="62-304.520 (7), F.A.C."/>
    <n v="0.56000000000000005"/>
    <n v="0.48"/>
    <s v="Town Melbourne Beach"/>
    <n v="0.16550997839869"/>
    <n v="3695.9802375167401"/>
    <n v="9.2064256096435795"/>
    <n v="1.3537952612452899"/>
    <n v="1.5237553037812801"/>
    <n v="0.22406662444496001"/>
    <n v="611.721609273392"/>
    <n v="1210"/>
    <s v="Fixed Single Family Units"/>
    <n v="1210"/>
    <s v="Town Melbourne Beach                   Brevard County"/>
    <s v="Town Melbourne Beach"/>
    <m/>
    <m/>
    <m/>
    <n v="0"/>
    <n v="1"/>
    <n v="1.5237553037812801"/>
    <n v="0.22406662444496001"/>
    <n v="741.94184230202404"/>
    <m/>
    <n v="-1"/>
    <n v="-1"/>
    <n v="-1"/>
    <n v="-1"/>
    <n v="0"/>
    <m/>
    <m/>
    <s v="Central IRL A"/>
    <n v="-1"/>
    <m/>
    <m/>
    <n v="608"/>
    <x v="1"/>
    <s v="Basin 9 Oak Street Pedway"/>
    <x v="0"/>
    <m/>
    <n v="107.088521027686"/>
    <n v="0.6017370984"/>
  </r>
  <r>
    <n v="450000"/>
    <n v="860000"/>
    <n v="860000"/>
    <x v="0"/>
    <x v="0"/>
    <s v="IR12-21"/>
    <s v="62-304.520 (7), F.A.C."/>
    <n v="0.56000000000000005"/>
    <n v="0.48"/>
    <s v="Town Melbourne Beach"/>
    <n v="0.11099322187826"/>
    <n v="3705.2314153591901"/>
    <n v="9.22801352586219"/>
    <n v="1.35692023097352"/>
    <n v="1.0242469527716"/>
    <n v="0.15060894826754001"/>
    <n v="411.255572595261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242469527716"/>
    <n v="0.15060894826754001"/>
    <n v="898.19923390178303"/>
    <m/>
    <n v="-1"/>
    <n v="-1"/>
    <n v="-1"/>
    <n v="-1"/>
    <n v="0"/>
    <m/>
    <m/>
    <s v="Central IRL A"/>
    <n v="-1"/>
    <m/>
    <m/>
    <n v="608"/>
    <x v="1"/>
    <s v="Basin 9 Oak Street Pedway"/>
    <x v="0"/>
    <m/>
    <n v="121.24477403909501"/>
    <n v="0.728466532"/>
  </r>
  <r>
    <n v="450000"/>
    <n v="860000"/>
    <n v="860000"/>
    <x v="0"/>
    <x v="0"/>
    <s v="IR12-21"/>
    <s v="62-304.520 (7), F.A.C."/>
    <n v="0.56000000000000005"/>
    <n v="0.48"/>
    <s v="Town Melbourne Beach"/>
    <n v="1.3347293852220001E-2"/>
    <n v="3705.2314153591901"/>
    <n v="9.22801352586219"/>
    <n v="1.35692023097352"/>
    <n v="0.12316900820199"/>
    <n v="1.811121305683E-2"/>
    <n v="49.454812491294597"/>
    <n v="1210"/>
    <s v="Fixed Single Family Units"/>
    <n v="1210"/>
    <s v="Town Melbourne Beach                   Brevard County"/>
    <s v="Town Melbourne Beach"/>
    <m/>
    <m/>
    <m/>
    <n v="0"/>
    <n v="1"/>
    <n v="0.12316900820199"/>
    <n v="1.811121305683E-2"/>
    <n v="49.454812491293502"/>
    <m/>
    <n v="-1"/>
    <n v="-1"/>
    <n v="-1"/>
    <n v="-1"/>
    <n v="0"/>
    <m/>
    <m/>
    <s v="Central IRL A"/>
    <n v="-1"/>
    <m/>
    <m/>
    <n v="608"/>
    <x v="1"/>
    <s v="Basin 9 Oak Street Pedway"/>
    <x v="0"/>
    <m/>
    <n v="39.602363495591703"/>
    <n v="4.0109337000000002E-2"/>
  </r>
  <r>
    <n v="450000"/>
    <n v="860000"/>
    <n v="860000"/>
    <x v="0"/>
    <x v="0"/>
    <s v="IR12-21"/>
    <s v="62-304.520 (7), F.A.C."/>
    <n v="0.56000000000000005"/>
    <n v="0.48"/>
    <s v="Town Melbourne Beach"/>
    <n v="2.4078553576030001E-2"/>
    <n v="3705.2314153591901"/>
    <n v="9.22801352586219"/>
    <n v="1.35692023097352"/>
    <n v="0.22219721808282999"/>
    <n v="3.2672676479899999E-2"/>
    <n v="89.216613146330602"/>
    <n v="1210"/>
    <s v="Fixed Single Family Units"/>
    <n v="1210"/>
    <s v="Town Melbourne Beach                   Brevard County"/>
    <s v="Town Melbourne Beach"/>
    <m/>
    <m/>
    <m/>
    <n v="0"/>
    <n v="1"/>
    <n v="0.22219721808282999"/>
    <n v="3.2672676479899999E-2"/>
    <n v="89.216613146330204"/>
    <m/>
    <n v="-1"/>
    <n v="-1"/>
    <n v="-1"/>
    <n v="-1"/>
    <n v="0"/>
    <m/>
    <m/>
    <s v="Central IRL A"/>
    <n v="-1"/>
    <m/>
    <m/>
    <n v="608"/>
    <x v="1"/>
    <s v="Basin 9 Oak Street Pedway"/>
    <x v="0"/>
    <m/>
    <n v="61.895012085307101"/>
    <n v="7.2357350500000001E-2"/>
  </r>
  <r>
    <n v="450000"/>
    <n v="860000"/>
    <n v="870000"/>
    <x v="0"/>
    <x v="0"/>
    <s v="IR12-21"/>
    <s v="62-304.520 (7), F.A.C."/>
    <n v="0.56000000000000005"/>
    <n v="0.48"/>
    <s v="Town Melbourne Beach"/>
    <n v="0.12083549239971"/>
    <n v="3701.53121117193"/>
    <n v="9.2193788811919593"/>
    <n v="1.35567031494801"/>
    <n v="1.1140281867283901"/>
    <n v="0.16381309003842001"/>
    <n v="447.27634653488502"/>
    <n v="1210"/>
    <s v="Fixed Single Family Units"/>
    <n v="1210"/>
    <s v="Town Melbourne Beach                   Brevard County"/>
    <s v="Town Melbourne Beach"/>
    <m/>
    <m/>
    <m/>
    <n v="0"/>
    <n v="1"/>
    <n v="1.1140281867283901"/>
    <n v="0.16381309003842001"/>
    <n v="447.27634653488502"/>
    <m/>
    <n v="-1"/>
    <n v="-1"/>
    <n v="-1"/>
    <n v="-1"/>
    <n v="0"/>
    <m/>
    <m/>
    <s v="Central IRL A"/>
    <n v="-1"/>
    <m/>
    <m/>
    <n v="608"/>
    <x v="1"/>
    <s v="Basin 9 Oak Street Pedway"/>
    <x v="0"/>
    <m/>
    <n v="110.12826643670699"/>
    <n v="0.36275453899999999"/>
  </r>
  <r>
    <n v="450000"/>
    <n v="860000"/>
    <n v="870000"/>
    <x v="0"/>
    <x v="0"/>
    <s v="IR12-21"/>
    <s v="62-304.520 (7), F.A.C."/>
    <n v="0.56000000000000005"/>
    <n v="0.48"/>
    <s v="Town Melbourne Beach"/>
    <n v="0.29915733516713"/>
    <n v="3701.53121117193"/>
    <n v="9.2193788811919593"/>
    <n v="1.35567031494801"/>
    <n v="2.75804481799354"/>
    <n v="0.40555871878503003"/>
    <n v="1107.34021317216"/>
    <n v="1210"/>
    <s v="Fixed Single Family Units"/>
    <n v="1210"/>
    <s v="Town Melbourne Beach                   Brevard County"/>
    <s v="Town Melbourne Beach"/>
    <m/>
    <m/>
    <m/>
    <n v="0"/>
    <n v="1"/>
    <n v="2.75804481799354"/>
    <n v="0.40555871878503003"/>
    <n v="1107.34021317216"/>
    <m/>
    <n v="-1"/>
    <n v="-1"/>
    <n v="-1"/>
    <n v="-1"/>
    <n v="0"/>
    <m/>
    <m/>
    <s v="Central IRL A"/>
    <n v="-1"/>
    <m/>
    <m/>
    <n v="608"/>
    <x v="1"/>
    <s v="Basin 9 Oak Street Pedway"/>
    <x v="0"/>
    <m/>
    <n v="142.64277710664101"/>
    <n v="0.89808614210000004"/>
  </r>
  <r>
    <n v="450000"/>
    <n v="860000"/>
    <n v="870000"/>
    <x v="0"/>
    <x v="0"/>
    <s v="IR12-21"/>
    <s v="62-304.520 (7), F.A.C."/>
    <n v="0.56000000000000005"/>
    <n v="0.48"/>
    <s v="Town Melbourne Beach"/>
    <n v="0.11699010140839"/>
    <n v="3701.53121117193"/>
    <n v="9.2193788811919593"/>
    <n v="1.35567031494801"/>
    <n v="1.0785760702330101"/>
    <n v="0.15860000762210999"/>
    <n v="433.04251176132499"/>
    <n v="1210"/>
    <s v="Fixed Single Family Units"/>
    <n v="1210"/>
    <s v="Town Melbourne Beach                   Brevard County"/>
    <s v="Town Melbourne Beach"/>
    <m/>
    <m/>
    <m/>
    <n v="0"/>
    <n v="1"/>
    <n v="1.0785760702330101"/>
    <n v="0.15860000762210999"/>
    <n v="433.04251176132499"/>
    <m/>
    <n v="-1"/>
    <n v="-1"/>
    <n v="-1"/>
    <n v="-1"/>
    <n v="0"/>
    <m/>
    <m/>
    <s v="Central IRL A"/>
    <n v="-1"/>
    <m/>
    <m/>
    <n v="608"/>
    <x v="1"/>
    <s v="Basin 9 Oak Street Pedway"/>
    <x v="0"/>
    <m/>
    <n v="108.01154905891499"/>
    <n v="0.35121047179999998"/>
  </r>
  <r>
    <n v="450000"/>
    <n v="860000"/>
    <n v="870000"/>
    <x v="0"/>
    <x v="0"/>
    <s v="IR12-21"/>
    <s v="62-304.520 (7), F.A.C."/>
    <n v="0.56000000000000005"/>
    <n v="0.48"/>
    <s v="Town Melbourne Beach"/>
    <n v="1.72373978866E-2"/>
    <n v="3701.53121117193"/>
    <n v="9.2193788811919593"/>
    <n v="1.35567031494801"/>
    <n v="0.15891810204248"/>
    <n v="2.336822862182E-2"/>
    <n v="63.8047662766649"/>
    <n v="1210"/>
    <s v="Fixed Single Family Units"/>
    <n v="1210"/>
    <s v="Town Melbourne Beach                   Brevard County"/>
    <s v="Town Melbourne Beach"/>
    <m/>
    <m/>
    <m/>
    <n v="0"/>
    <n v="1"/>
    <n v="0.15891810204248"/>
    <n v="2.336822862182E-2"/>
    <n v="63.804766276666399"/>
    <m/>
    <n v="-1"/>
    <n v="-1"/>
    <n v="-1"/>
    <n v="-1"/>
    <n v="0"/>
    <m/>
    <m/>
    <s v="Central IRL A"/>
    <n v="-1"/>
    <m/>
    <m/>
    <n v="608"/>
    <x v="1"/>
    <s v="Basin 9 Oak Street Pedway"/>
    <x v="0"/>
    <m/>
    <n v="35.1277588969593"/>
    <n v="5.1747580100000003E-2"/>
  </r>
  <r>
    <n v="450000"/>
    <n v="860000"/>
    <n v="870000"/>
    <x v="0"/>
    <x v="0"/>
    <s v="IR12-21"/>
    <s v="62-304.520 (7), F.A.C."/>
    <n v="0.56000000000000005"/>
    <n v="0.48"/>
    <s v="Town Melbourne Beach"/>
    <n v="4.5777326595310003E-2"/>
    <n v="3701.53121117193"/>
    <n v="9.2193788811919593"/>
    <n v="1.35567031494801"/>
    <n v="0.42203851805023002"/>
    <n v="6.2058962762939998E-2"/>
    <n v="169.44620315655399"/>
    <n v="1210"/>
    <s v="Fixed Single Family Units"/>
    <n v="1210"/>
    <s v="Town Melbourne Beach                   Brevard County"/>
    <s v="Town Melbourne Beach"/>
    <m/>
    <m/>
    <m/>
    <n v="0"/>
    <n v="1"/>
    <n v="0.42203851805023002"/>
    <n v="6.2058962762939998E-2"/>
    <n v="169.446203156553"/>
    <m/>
    <n v="-1"/>
    <n v="-1"/>
    <n v="-1"/>
    <n v="-1"/>
    <n v="0"/>
    <m/>
    <m/>
    <s v="Central IRL A"/>
    <n v="-1"/>
    <m/>
    <m/>
    <n v="608"/>
    <x v="1"/>
    <s v="Basin 9 Oak Street Pedway"/>
    <x v="0"/>
    <m/>
    <n v="69.654800609831597"/>
    <n v="0.1374259555"/>
  </r>
  <r>
    <n v="450000"/>
    <n v="860000"/>
    <n v="870000"/>
    <x v="0"/>
    <x v="0"/>
    <s v="IR12-21"/>
    <s v="62-304.520 (7), F.A.C."/>
    <n v="0.56000000000000005"/>
    <n v="0.48"/>
    <s v="Town Melbourne Beach"/>
    <n v="1.776580014171E-2"/>
    <n v="3701.53121117193"/>
    <n v="9.2193788811919593"/>
    <n v="1.35567031494801"/>
    <n v="0.16378964263397999"/>
    <n v="2.4084567873409998E-2"/>
    <n v="65.760663715993402"/>
    <n v="1210"/>
    <s v="Fixed Single Family Units"/>
    <n v="1210"/>
    <s v="Town Melbourne Beach                   Brevard County"/>
    <s v="Town Melbourne Beach"/>
    <m/>
    <m/>
    <m/>
    <n v="0"/>
    <n v="1"/>
    <n v="0.16378964263397999"/>
    <n v="2.4084567873409998E-2"/>
    <n v="65.760663715991896"/>
    <m/>
    <n v="-1"/>
    <n v="-1"/>
    <n v="-1"/>
    <n v="-1"/>
    <n v="0"/>
    <m/>
    <m/>
    <s v="Central IRL A"/>
    <n v="-1"/>
    <m/>
    <m/>
    <n v="608"/>
    <x v="1"/>
    <s v="Basin 9 Oak Street Pedway"/>
    <x v="0"/>
    <m/>
    <n v="34.526250049925601"/>
    <n v="5.3333871599999999E-2"/>
  </r>
  <r>
    <n v="450000"/>
    <n v="860000"/>
    <n v="870000"/>
    <x v="0"/>
    <x v="0"/>
    <s v="IR12-21"/>
    <s v="62-304.520 (7), F.A.C."/>
    <n v="0.56000000000000005"/>
    <n v="0.48"/>
    <s v="Town Melbourne Beach"/>
    <n v="5.009409080478E-2"/>
    <n v="3705.2314161873701"/>
    <n v="9.2280135279248103"/>
    <n v="1.35692023127682"/>
    <n v="0.46226894761566001"/>
    <n v="6.7973685280430005E-2"/>
    <n v="185.61019901523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6226894761566001"/>
    <n v="6.7973685280430005E-2"/>
    <n v="256.53097561557303"/>
    <m/>
    <n v="-1"/>
    <n v="-1"/>
    <n v="-1"/>
    <n v="-1"/>
    <n v="0"/>
    <m/>
    <m/>
    <s v="Central IRL A"/>
    <n v="-1"/>
    <m/>
    <m/>
    <n v="608"/>
    <x v="1"/>
    <s v="Basin 9 Oak Street Pedway"/>
    <x v="0"/>
    <m/>
    <n v="108.1281631368"/>
    <n v="0.2080543192"/>
  </r>
  <r>
    <n v="450000"/>
    <n v="860000"/>
    <n v="870000"/>
    <x v="0"/>
    <x v="0"/>
    <s v="IR12-21"/>
    <s v="62-304.520 (7), F.A.C."/>
    <n v="0.56000000000000005"/>
    <n v="0.48"/>
    <s v="Town Melbourne Beach"/>
    <n v="0.17691257762293"/>
    <n v="3705.2314161873701"/>
    <n v="9.2280135279248103"/>
    <n v="1.35692023127682"/>
    <n v="1.63255165956451"/>
    <n v="0.24005625574389"/>
    <n v="655.50204052719403"/>
    <n v="1210"/>
    <s v="Fixed Single Family Units"/>
    <n v="1210"/>
    <s v="Town Melbourne Beach                   Brevard County"/>
    <s v="Town Melbourne Beach"/>
    <m/>
    <m/>
    <m/>
    <n v="0"/>
    <n v="1"/>
    <n v="1.63255165956451"/>
    <n v="0.24005625574389"/>
    <n v="655.50204052719403"/>
    <m/>
    <n v="-1"/>
    <n v="-1"/>
    <n v="-1"/>
    <n v="-1"/>
    <n v="0"/>
    <m/>
    <m/>
    <s v="Central IRL A"/>
    <n v="-1"/>
    <m/>
    <m/>
    <n v="608"/>
    <x v="1"/>
    <s v="Basin 9 Oak Street Pedway"/>
    <x v="0"/>
    <m/>
    <n v="118.87639589061099"/>
    <n v="0.53163182519999996"/>
  </r>
  <r>
    <n v="450000"/>
    <n v="860000"/>
    <n v="870000"/>
    <x v="0"/>
    <x v="0"/>
    <s v="IR12-21"/>
    <s v="62-304.520 (7), F.A.C."/>
    <n v="0.56000000000000005"/>
    <n v="0.48"/>
    <s v="Town Melbourne Beach"/>
    <n v="0.28761790692054001"/>
    <n v="3705.2314161873701"/>
    <n v="9.2280135279248103"/>
    <n v="1.35692023127682"/>
    <n v="2.6541419359362299"/>
    <n v="0.39027455677798001"/>
    <n v="1065.6909045800701"/>
    <n v="1210"/>
    <s v="Fixed Single Family Units"/>
    <n v="1210"/>
    <s v="Town Melbourne Beach                   Brevard County"/>
    <s v="Town Melbourne Beach"/>
    <m/>
    <m/>
    <m/>
    <n v="0"/>
    <n v="1"/>
    <n v="2.6541419359362299"/>
    <n v="0.39027455677798001"/>
    <n v="1065.6909045800701"/>
    <m/>
    <n v="-1"/>
    <n v="-1"/>
    <n v="-1"/>
    <n v="-1"/>
    <n v="0"/>
    <m/>
    <m/>
    <s v="Central IRL A"/>
    <n v="-1"/>
    <m/>
    <m/>
    <n v="608"/>
    <x v="1"/>
    <s v="Basin 9 Oak Street Pedway"/>
    <x v="0"/>
    <m/>
    <n v="139.61072373017601"/>
    <n v="0.86430730300000003"/>
  </r>
  <r>
    <n v="450000"/>
    <n v="860000"/>
    <n v="870000"/>
    <x v="0"/>
    <x v="0"/>
    <s v="IR12-21"/>
    <s v="62-304.520 (7), F.A.C."/>
    <n v="0.56000000000000005"/>
    <n v="0.48"/>
    <s v="Town Melbourne Beach"/>
    <n v="3.1088796439690002E-2"/>
    <n v="3705.2314161873701"/>
    <n v="9.2280135279248103"/>
    <n v="1.35692023127682"/>
    <n v="0.28688783411236002"/>
    <n v="4.2185016855060001E-2"/>
    <n v="115.191185259793"/>
    <n v="1210"/>
    <s v="Fixed Single Family Units"/>
    <n v="1210"/>
    <s v="Town Melbourne Beach                   Brevard County"/>
    <s v="Town Melbourne Beach"/>
    <m/>
    <m/>
    <m/>
    <n v="0"/>
    <n v="1"/>
    <n v="0.28688783411236002"/>
    <n v="4.2185016855060001E-2"/>
    <n v="115.191185259793"/>
    <m/>
    <n v="-1"/>
    <n v="-1"/>
    <n v="-1"/>
    <n v="-1"/>
    <n v="0"/>
    <m/>
    <m/>
    <s v="Central IRL A"/>
    <n v="-1"/>
    <m/>
    <m/>
    <n v="608"/>
    <x v="1"/>
    <s v="Basin 9 Oak Street Pedway"/>
    <x v="0"/>
    <m/>
    <n v="48.932846563013499"/>
    <n v="9.3423507899999994E-2"/>
  </r>
  <r>
    <n v="450000"/>
    <n v="860000"/>
    <n v="870000"/>
    <x v="0"/>
    <x v="0"/>
    <s v="IR12-21"/>
    <s v="62-304.520 (7), F.A.C."/>
    <n v="0.56000000000000005"/>
    <n v="0.48"/>
    <s v="Town Melbourne Beach"/>
    <n v="5.2909367151990003E-2"/>
    <n v="3705.2314161873701"/>
    <n v="9.2280135279248103"/>
    <n v="1.35692023127682"/>
    <n v="0.48824835583255"/>
    <n v="7.1793790712589997E-2"/>
    <n v="196.04144938216399"/>
    <n v="1210"/>
    <s v="Fixed Single Family Units"/>
    <n v="1210"/>
    <s v="Town Melbourne Beach                   Brevard County"/>
    <s v="Town Melbourne Beach"/>
    <m/>
    <m/>
    <m/>
    <n v="0"/>
    <n v="1"/>
    <n v="0.48824835583255"/>
    <n v="7.1793790712589997E-2"/>
    <n v="196.041449382162"/>
    <m/>
    <n v="-1"/>
    <n v="-1"/>
    <n v="-1"/>
    <n v="-1"/>
    <n v="0"/>
    <m/>
    <m/>
    <s v="Central IRL A"/>
    <n v="-1"/>
    <m/>
    <m/>
    <n v="608"/>
    <x v="1"/>
    <s v="Basin 9 Oak Street Pedway"/>
    <x v="0"/>
    <m/>
    <n v="70.800376372583997"/>
    <n v="0.15899549830000001"/>
  </r>
  <r>
    <n v="450000"/>
    <n v="870000"/>
    <n v="870000"/>
    <x v="0"/>
    <x v="0"/>
    <s v="IR12-21"/>
    <s v="62-304.520 (7), F.A.C."/>
    <n v="0.56000000000000005"/>
    <n v="0.48"/>
    <s v="Town Melbourne Beach"/>
    <n v="2.6928438678210001E-2"/>
    <n v="3705.2314153591901"/>
    <n v="9.22801352586219"/>
    <n v="1.35692023097352"/>
    <n v="0.24849599635292"/>
    <n v="3.6539743231000003E-2"/>
    <n v="99.7760969570994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4849599635292"/>
    <n v="3.6539743231000003E-2"/>
    <n v="720.58966609627396"/>
    <m/>
    <n v="-1"/>
    <n v="-1"/>
    <n v="-1"/>
    <n v="-1"/>
    <n v="0"/>
    <m/>
    <m/>
    <s v="Central IRL A"/>
    <n v="-1"/>
    <m/>
    <m/>
    <n v="608"/>
    <x v="1"/>
    <s v="Basin 9 Oak Street Pedway"/>
    <x v="0"/>
    <m/>
    <n v="62.237053107090901"/>
    <n v="0.58441984270000003"/>
  </r>
  <r>
    <n v="450000"/>
    <n v="870000"/>
    <n v="870000"/>
    <x v="0"/>
    <x v="0"/>
    <s v="IR12-21"/>
    <s v="62-304.520 (7), F.A.C."/>
    <n v="0.56000000000000005"/>
    <n v="0.48"/>
    <s v="Town Melbourne Beach"/>
    <n v="0.13349193718135999"/>
    <n v="3705.2314153591901"/>
    <n v="9.22801352586219"/>
    <n v="1.35692023097352"/>
    <n v="1.23186540190319"/>
    <n v="0.18113791023324"/>
    <n v="494.618519341553"/>
    <n v="1210"/>
    <s v="Fixed Single Family Units"/>
    <n v="1210"/>
    <s v="Town Melbourne Beach                   Brevard County"/>
    <s v="Town Melbourne Beach"/>
    <m/>
    <m/>
    <m/>
    <n v="0"/>
    <n v="1"/>
    <n v="1.23186540190319"/>
    <n v="0.18113791023324"/>
    <n v="617.28573861986501"/>
    <m/>
    <n v="-1"/>
    <n v="-1"/>
    <n v="-1"/>
    <n v="-1"/>
    <n v="0"/>
    <m/>
    <m/>
    <s v="Central IRL A"/>
    <n v="-1"/>
    <m/>
    <m/>
    <n v="608"/>
    <x v="1"/>
    <s v="Basin 9 Oak Street Pedway"/>
    <x v="0"/>
    <m/>
    <n v="96.632929793863099"/>
    <n v="0.5006372576"/>
  </r>
  <r>
    <n v="450000"/>
    <n v="870000"/>
    <n v="870000"/>
    <x v="0"/>
    <x v="0"/>
    <s v="IR12-21"/>
    <s v="62-304.520 (7), F.A.C."/>
    <n v="0.56000000000000005"/>
    <n v="0.48"/>
    <s v="Town Melbourne Beach"/>
    <n v="0.20505520756775"/>
    <n v="3705.2314153591901"/>
    <n v="9.22801352586219"/>
    <n v="1.35692023097352"/>
    <n v="1.89225222898375"/>
    <n v="0.27824355961516001"/>
    <n v="759.77699696306001"/>
    <n v="1210"/>
    <s v="Fixed Single Family Units"/>
    <n v="1210"/>
    <s v="Town Melbourne Beach                   Brevard County"/>
    <s v="Town Melbourne Beach"/>
    <m/>
    <m/>
    <m/>
    <n v="0"/>
    <n v="1"/>
    <n v="1.89225222898375"/>
    <n v="0.27824355961516001"/>
    <n v="951.08115081919505"/>
    <m/>
    <n v="-1"/>
    <n v="-1"/>
    <n v="-1"/>
    <n v="-1"/>
    <n v="0"/>
    <m/>
    <m/>
    <s v="Central IRL A"/>
    <n v="-1"/>
    <m/>
    <m/>
    <n v="608"/>
    <x v="1"/>
    <s v="Basin 9 Oak Street Pedway"/>
    <x v="0"/>
    <m/>
    <n v="114.498306201993"/>
    <n v="0.77135535349999995"/>
  </r>
  <r>
    <n v="450000"/>
    <n v="870000"/>
    <n v="870000"/>
    <x v="0"/>
    <x v="0"/>
    <s v="IR12-21"/>
    <s v="62-304.520 (7), F.A.C."/>
    <n v="0.56000000000000005"/>
    <n v="0.48"/>
    <s v="Town Melbourne Beach"/>
    <n v="2.709455333497E-2"/>
    <n v="3688.6708672782402"/>
    <n v="9.1893706184172093"/>
    <n v="1.3513265174537299"/>
    <n v="0.24898189233553999"/>
    <n v="3.6613588400110003E-2"/>
    <n v="99.94288954863509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4898189233553999"/>
    <n v="3.6613588400110003E-2"/>
    <n v="378.11607909916199"/>
    <m/>
    <n v="-1"/>
    <n v="-1"/>
    <n v="-1"/>
    <n v="-1"/>
    <n v="0"/>
    <m/>
    <m/>
    <s v="Central IRL A"/>
    <n v="-1"/>
    <m/>
    <m/>
    <n v="608"/>
    <x v="1"/>
    <s v="Basin 9 Oak Street Pedway"/>
    <x v="0"/>
    <m/>
    <n v="88.673508915590702"/>
    <n v="0.30666348669999999"/>
  </r>
  <r>
    <n v="450000"/>
    <n v="870000"/>
    <n v="870000"/>
    <x v="0"/>
    <x v="0"/>
    <s v="IR12-21"/>
    <s v="62-304.520 (7), F.A.C."/>
    <n v="0.56000000000000005"/>
    <n v="0.48"/>
    <s v="Town Melbourne Beach"/>
    <n v="6.5975150232599998E-3"/>
    <n v="3688.6708672782402"/>
    <n v="9.1893706184172093"/>
    <n v="1.3513265174537299"/>
    <n v="6.0627010709349997E-2"/>
    <n v="8.9153970002300003E-3"/>
    <n v="24.3360614627480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0627010709349997E-2"/>
    <n v="8.9153970002300003E-3"/>
    <n v="101.442693789773"/>
    <m/>
    <n v="-1"/>
    <n v="-1"/>
    <n v="-1"/>
    <n v="-1"/>
    <n v="0"/>
    <m/>
    <m/>
    <s v="Central IRL A"/>
    <n v="-1"/>
    <m/>
    <m/>
    <n v="608"/>
    <x v="1"/>
    <s v="Basin 9 Oak Street Pedway"/>
    <x v="0"/>
    <m/>
    <n v="23.507530187197499"/>
    <n v="8.2273068800000002E-2"/>
  </r>
  <r>
    <n v="450000"/>
    <n v="870000"/>
    <n v="870000"/>
    <x v="0"/>
    <x v="0"/>
    <s v="IR12-21"/>
    <s v="62-304.520 (7), F.A.C."/>
    <n v="0.56000000000000005"/>
    <n v="0.48"/>
    <s v="Town Melbourne Beach"/>
    <n v="7.7083456536399999E-3"/>
    <n v="3692.1473056227601"/>
    <n v="9.1974220051432205"/>
    <n v="1.3524897862732901"/>
    <n v="7.0896907938040002E-2"/>
    <n v="1.0425458765609999E-2"/>
    <n v="28.4603476358994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0896907938040002E-2"/>
    <n v="1.0425458765609999E-2"/>
    <n v="433.25909531397798"/>
    <m/>
    <n v="-1"/>
    <n v="-1"/>
    <n v="-1"/>
    <n v="-1"/>
    <n v="0"/>
    <m/>
    <m/>
    <s v="Central IRL A"/>
    <n v="-1"/>
    <m/>
    <m/>
    <n v="608"/>
    <x v="1"/>
    <s v="Basin 9 Oak Street Pedway"/>
    <x v="0"/>
    <m/>
    <n v="95.428248345694101"/>
    <n v="0.35138612759999999"/>
  </r>
  <r>
    <n v="450000"/>
    <n v="870000"/>
    <n v="870000"/>
    <x v="0"/>
    <x v="0"/>
    <s v="IR12-21"/>
    <s v="62-304.520 (7), F.A.C."/>
    <n v="0.56000000000000005"/>
    <n v="0.48"/>
    <s v="FDOT District 5"/>
    <n v="1.3084579563809999E-2"/>
    <n v="3760.4012960108898"/>
    <n v="10.8477610401389"/>
    <n v="1.7493542123526"/>
    <n v="0.14193839241889999"/>
    <n v="2.2889564376810001E-2"/>
    <n v="49.203269949512503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0.14193839241889999"/>
    <n v="2.2889564376810001E-2"/>
    <n v="53.898188517751798"/>
    <m/>
    <n v="-1"/>
    <n v="-1"/>
    <n v="-1"/>
    <n v="-1"/>
    <n v="0"/>
    <m/>
    <m/>
    <s v="Central IRL A"/>
    <n v="-1"/>
    <m/>
    <m/>
    <n v="608"/>
    <x v="1"/>
    <s v="Basin 9 Oak Street Pedway"/>
    <x v="0"/>
    <m/>
    <n v="39.559334820839702"/>
    <n v="4.3713048300000001E-2"/>
  </r>
  <r>
    <n v="450000"/>
    <n v="870000"/>
    <n v="870000"/>
    <x v="0"/>
    <x v="0"/>
    <s v="IR12-21"/>
    <s v="62-304.520 (7), F.A.C."/>
    <n v="0.56000000000000005"/>
    <n v="0.48"/>
    <s v="FDOT District 5"/>
    <n v="8.6317790764300004E-3"/>
    <n v="3760.4012960108898"/>
    <n v="10.8477610401389"/>
    <n v="1.7493542123526"/>
    <n v="9.3635476772419998E-2"/>
    <n v="1.5100039087449999E-2"/>
    <n v="32.4589532259021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9.3635476772419998E-2"/>
    <n v="1.5100039087449999E-2"/>
    <n v="97.914753744733105"/>
    <m/>
    <n v="-1"/>
    <n v="-1"/>
    <n v="-1"/>
    <n v="-1"/>
    <n v="0"/>
    <m/>
    <m/>
    <s v="Central IRL A"/>
    <n v="-1"/>
    <m/>
    <m/>
    <n v="608"/>
    <x v="1"/>
    <s v="Basin 9 Oak Street Pedway"/>
    <x v="0"/>
    <m/>
    <n v="24.448981734971301"/>
    <n v="7.9411803500000003E-2"/>
  </r>
  <r>
    <n v="450000"/>
    <n v="870000"/>
    <n v="870000"/>
    <x v="0"/>
    <x v="0"/>
    <s v="IR12-21"/>
    <s v="62-304.520 (7), F.A.C."/>
    <n v="0.56000000000000005"/>
    <n v="0.48"/>
    <s v="Town Melbourne Beach"/>
    <n v="2.759986873966E-2"/>
    <n v="3760.4012960108898"/>
    <n v="10.8477610401389"/>
    <n v="1.7493542123526"/>
    <n v="0.29939678082713"/>
    <n v="4.8281946640109999E-2"/>
    <n v="103.786582178381"/>
    <n v="1210"/>
    <s v="Fixed Single Family Units"/>
    <n v="1210"/>
    <s v="Town Melbourne Beach                   Brevard County"/>
    <s v="Town Melbourne Beach"/>
    <m/>
    <m/>
    <m/>
    <n v="0"/>
    <n v="1"/>
    <n v="0.29939678082713"/>
    <n v="4.8281946640109999E-2"/>
    <n v="103.78658217838"/>
    <m/>
    <n v="-1"/>
    <n v="-1"/>
    <n v="-1"/>
    <n v="-1"/>
    <n v="0"/>
    <m/>
    <m/>
    <s v="Central IRL A"/>
    <n v="-1"/>
    <m/>
    <m/>
    <n v="608"/>
    <x v="1"/>
    <s v="Basin 9 Oak Street Pedway"/>
    <x v="0"/>
    <m/>
    <n v="46.834699435838203"/>
    <n v="8.4174032600000004E-2"/>
  </r>
  <r>
    <n v="450000"/>
    <n v="870000"/>
    <n v="870000"/>
    <x v="0"/>
    <x v="0"/>
    <s v="IR12-21"/>
    <s v="62-304.520 (7), F.A.C."/>
    <n v="0.56000000000000005"/>
    <n v="0.48"/>
    <s v="Town Melbourne Beach"/>
    <n v="6.0877557908939998E-2"/>
    <n v="3760.4012960108898"/>
    <n v="10.8477610401389"/>
    <n v="1.7493542123526"/>
    <n v="0.66038520090345998"/>
    <n v="0.10649641236575"/>
    <n v="228.92404765877799"/>
    <n v="1210"/>
    <s v="Fixed Single Family Units"/>
    <n v="1210"/>
    <s v="Town Melbourne Beach                   Brevard County"/>
    <s v="Town Melbourne Beach"/>
    <m/>
    <m/>
    <m/>
    <n v="0"/>
    <n v="1"/>
    <n v="0.66038520090345998"/>
    <n v="0.10649641236575"/>
    <n v="228.92404765877899"/>
    <m/>
    <n v="-1"/>
    <n v="-1"/>
    <n v="-1"/>
    <n v="-1"/>
    <n v="0"/>
    <m/>
    <m/>
    <s v="Central IRL A"/>
    <n v="-1"/>
    <m/>
    <m/>
    <n v="608"/>
    <x v="1"/>
    <s v="Basin 9 Oak Street Pedway"/>
    <x v="0"/>
    <m/>
    <n v="81.343159174298606"/>
    <n v="0.18566427220000001"/>
  </r>
  <r>
    <n v="450000"/>
    <n v="870000"/>
    <n v="870000"/>
    <x v="0"/>
    <x v="0"/>
    <s v="IR12-21"/>
    <s v="62-304.520 (7), F.A.C."/>
    <n v="0.56000000000000005"/>
    <n v="0.48"/>
    <s v="Town Melbourne Beach"/>
    <n v="0.20014604699791999"/>
    <n v="3760.4012960108898"/>
    <n v="10.8477610401389"/>
    <n v="1.7493542123526"/>
    <n v="2.1711364909618598"/>
    <n v="0.35012633040153002"/>
    <n v="752.629454522439"/>
    <n v="1410"/>
    <s v="Retail Sales and Services"/>
    <n v="1410"/>
    <s v="Town Melbourne Beach                   Brevard County"/>
    <s v="Town Melbourne Beach"/>
    <m/>
    <m/>
    <m/>
    <n v="0"/>
    <n v="1"/>
    <n v="2.1711364909618598"/>
    <n v="0.35012633040153002"/>
    <n v="752.629454522439"/>
    <m/>
    <n v="-1"/>
    <n v="-1"/>
    <n v="-1"/>
    <n v="-1"/>
    <n v="0"/>
    <m/>
    <m/>
    <s v="Central IRL A"/>
    <n v="-1"/>
    <m/>
    <m/>
    <n v="608"/>
    <x v="1"/>
    <s v="Basin 9 Oak Street Pedway"/>
    <x v="0"/>
    <m/>
    <n v="129.094298917012"/>
    <n v="0.61040507259999999"/>
  </r>
  <r>
    <n v="450000"/>
    <n v="870000"/>
    <n v="870000"/>
    <x v="0"/>
    <x v="0"/>
    <s v="IR12-21"/>
    <s v="62-304.520 (7), F.A.C."/>
    <n v="0.56000000000000005"/>
    <n v="0.48"/>
    <s v="FDOT District 5"/>
    <n v="9.6761482385899992E-3"/>
    <n v="3760.4012960108898"/>
    <n v="10.8477610401389"/>
    <n v="1.7493542123526"/>
    <n v="0.10496454388126"/>
    <n v="1.692701068053E-2"/>
    <n v="36.386200376813598"/>
    <n v="1410"/>
    <s v="Retail Sales and Services"/>
    <n v="1410"/>
    <s v="FDOT District 5                         Town Melbourne Beach                   Brevard County"/>
    <s v="FDOT District 5"/>
    <m/>
    <m/>
    <m/>
    <n v="0"/>
    <n v="1"/>
    <n v="0.10496454388126"/>
    <n v="1.692701068053E-2"/>
    <n v="36.386200376814202"/>
    <m/>
    <n v="-1"/>
    <n v="-1"/>
    <n v="-1"/>
    <n v="-1"/>
    <n v="0"/>
    <m/>
    <m/>
    <s v="Central IRL A"/>
    <n v="-1"/>
    <m/>
    <m/>
    <n v="608"/>
    <x v="1"/>
    <s v="Basin 9 Oak Street Pedway"/>
    <x v="0"/>
    <m/>
    <n v="33.388703553828996"/>
    <n v="2.9510300400000002E-2"/>
  </r>
  <r>
    <n v="450000"/>
    <n v="870000"/>
    <n v="870000"/>
    <x v="0"/>
    <x v="0"/>
    <s v="IR12-21"/>
    <s v="62-304.520 (7), F.A.C."/>
    <n v="0.56000000000000005"/>
    <n v="0.48"/>
    <s v="Town Melbourne Beach"/>
    <n v="0.19827835213683001"/>
    <n v="3760.4012960108898"/>
    <n v="10.8477610401389"/>
    <n v="1.7493542123526"/>
    <n v="2.1508761834128598"/>
    <n v="0.34685907052888998"/>
    <n v="745.6061723462430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2.1508761834128598"/>
    <n v="0.34685907052888998"/>
    <n v="923.34509550352004"/>
    <m/>
    <n v="-1"/>
    <n v="-1"/>
    <n v="-1"/>
    <n v="-1"/>
    <n v="0"/>
    <m/>
    <m/>
    <s v="Central IRL A"/>
    <n v="-1"/>
    <m/>
    <m/>
    <n v="608"/>
    <x v="1"/>
    <s v="Basin 9 Oak Street Pedway"/>
    <x v="0"/>
    <m/>
    <n v="121.334168775089"/>
    <n v="0.74886058030000002"/>
  </r>
  <r>
    <n v="450000"/>
    <n v="870000"/>
    <n v="870000"/>
    <x v="0"/>
    <x v="0"/>
    <s v="IR12-21"/>
    <s v="62-304.520 (7), F.A.C."/>
    <n v="0.56000000000000005"/>
    <n v="0.48"/>
    <s v="FDOT District 5"/>
    <n v="2.5869318025969999E-2"/>
    <n v="3760.4012960108898"/>
    <n v="10.8477610401389"/>
    <n v="1.7493542123526"/>
    <n v="0.28062418021715002"/>
    <n v="4.525460045943E-2"/>
    <n v="97.2790170318018"/>
    <n v="1330"/>
    <s v="Residential, High density; Multiple Dwelling Units, Low Rise &lt;Two stories or less&gt;"/>
    <n v="1330"/>
    <s v="FDOT District 5                         Town Melbourne Beach                   Brevard County"/>
    <s v="FDOT District 5"/>
    <m/>
    <m/>
    <m/>
    <n v="0"/>
    <n v="1"/>
    <n v="0.28062418021715002"/>
    <n v="4.525460045943E-2"/>
    <n v="125.45454113378401"/>
    <m/>
    <n v="-1"/>
    <n v="-1"/>
    <n v="-1"/>
    <n v="-1"/>
    <n v="0"/>
    <m/>
    <m/>
    <s v="Central IRL A"/>
    <n v="-1"/>
    <m/>
    <m/>
    <n v="608"/>
    <x v="1"/>
    <s v="Basin 9 Oak Street Pedway"/>
    <x v="0"/>
    <m/>
    <n v="53.930086409097001"/>
    <n v="0.1017473975"/>
  </r>
  <r>
    <n v="450000"/>
    <n v="870000"/>
    <n v="870000"/>
    <x v="0"/>
    <x v="0"/>
    <s v="IR12-21"/>
    <s v="62-304.520 (7), F.A.C."/>
    <n v="0.56000000000000005"/>
    <n v="0.48"/>
    <s v="Town Melbourne Beach"/>
    <n v="0.28303340423909001"/>
    <n v="3688.6708681027199"/>
    <n v="9.1893706204712"/>
    <n v="1.3513265177557801"/>
    <n v="2.6008988495266498"/>
    <n v="0.38247054455897"/>
    <n v="1044.0170729166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6008988495266498"/>
    <n v="0.38247054455897"/>
    <n v="1044.01707291667"/>
    <m/>
    <n v="-1"/>
    <n v="-1"/>
    <n v="-1"/>
    <n v="-1"/>
    <n v="0"/>
    <m/>
    <m/>
    <s v="Central IRL A"/>
    <n v="-1"/>
    <m/>
    <m/>
    <n v="608"/>
    <x v="1"/>
    <s v="Basin 9 Oak Street Pedway"/>
    <x v="0"/>
    <m/>
    <n v="186.15475982177301"/>
    <n v="0.84672917510000001"/>
  </r>
  <r>
    <n v="450000"/>
    <n v="870000"/>
    <n v="870000"/>
    <x v="0"/>
    <x v="0"/>
    <s v="IR12-21"/>
    <s v="62-304.520 (7), F.A.C."/>
    <n v="0.56000000000000005"/>
    <n v="0.48"/>
    <s v="Town Melbourne Beach"/>
    <n v="5.4908245304699996E-3"/>
    <n v="3688.6708681027199"/>
    <n v="9.1893706204712"/>
    <n v="1.3513265177557801"/>
    <n v="5.0457221622509998E-2"/>
    <n v="7.41989679237E-3"/>
    <n v="20.253844487426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5.0457221622509998E-2"/>
    <n v="7.41989679237E-3"/>
    <n v="20.2538444874282"/>
    <m/>
    <n v="-1"/>
    <n v="-1"/>
    <n v="-1"/>
    <n v="-1"/>
    <n v="0"/>
    <m/>
    <m/>
    <s v="Central IRL A"/>
    <n v="-1"/>
    <m/>
    <m/>
    <n v="608"/>
    <x v="1"/>
    <s v="Basin 9 Oak Street Pedway"/>
    <x v="0"/>
    <m/>
    <n v="20.674605910472199"/>
    <n v="1.6426475699999998E-2"/>
  </r>
  <r>
    <n v="450000"/>
    <n v="870000"/>
    <n v="870000"/>
    <x v="0"/>
    <x v="0"/>
    <s v="IR12-21"/>
    <s v="62-304.520 (7), F.A.C."/>
    <n v="0.56000000000000005"/>
    <n v="0.48"/>
    <s v="Town Melbourne Beach"/>
    <n v="0.30821961147887"/>
    <n v="3688.6708681027199"/>
    <n v="9.1893706204712"/>
    <n v="1.3513265177557801"/>
    <n v="2.8323442423770402"/>
    <n v="0.41650533428379"/>
    <n v="1136.92070184007"/>
    <n v="1210"/>
    <s v="Fixed Single Family Units"/>
    <n v="1210"/>
    <s v="Town Melbourne Beach                   Brevard County"/>
    <s v="Town Melbourne Beach"/>
    <m/>
    <m/>
    <m/>
    <n v="0"/>
    <n v="1"/>
    <n v="2.8323442423770402"/>
    <n v="0.41650533428379"/>
    <n v="1136.92070184007"/>
    <m/>
    <n v="-1"/>
    <n v="-1"/>
    <n v="-1"/>
    <n v="-1"/>
    <n v="0"/>
    <m/>
    <m/>
    <s v="Central IRL A"/>
    <n v="-1"/>
    <m/>
    <m/>
    <n v="608"/>
    <x v="1"/>
    <s v="Basin 9 Oak Street Pedway"/>
    <x v="0"/>
    <m/>
    <n v="146.084477843418"/>
    <n v="0.92207680599999997"/>
  </r>
  <r>
    <n v="450000"/>
    <n v="870000"/>
    <n v="870000"/>
    <x v="0"/>
    <x v="0"/>
    <s v="IR12-21"/>
    <s v="62-304.520 (7), F.A.C."/>
    <n v="0.56000000000000005"/>
    <n v="0.48"/>
    <s v="Town Melbourne Beach"/>
    <n v="1.501335858323E-2"/>
    <n v="3688.6708681027199"/>
    <n v="9.1893706204712"/>
    <n v="1.3513265177557801"/>
    <n v="0.13796331627940001"/>
    <n v="2.02879495741E-2"/>
    <n v="55.379338438369999"/>
    <n v="1210"/>
    <s v="Fixed Single Family Units"/>
    <n v="1210"/>
    <s v="Town Melbourne Beach                   Brevard County"/>
    <s v="Town Melbourne Beach"/>
    <m/>
    <m/>
    <m/>
    <n v="0"/>
    <n v="1"/>
    <n v="0.13796331627940001"/>
    <n v="2.02879495741E-2"/>
    <n v="55.379338438370297"/>
    <m/>
    <n v="-1"/>
    <n v="-1"/>
    <n v="-1"/>
    <n v="-1"/>
    <n v="0"/>
    <m/>
    <m/>
    <s v="Central IRL A"/>
    <n v="-1"/>
    <m/>
    <m/>
    <n v="608"/>
    <x v="1"/>
    <s v="Basin 9 Oak Street Pedway"/>
    <x v="0"/>
    <m/>
    <n v="94.3033640620542"/>
    <n v="4.4914305299999999E-2"/>
  </r>
  <r>
    <n v="450000"/>
    <n v="870000"/>
    <n v="870000"/>
    <x v="0"/>
    <x v="0"/>
    <s v="IR12-21"/>
    <s v="62-304.520 (7), F.A.C."/>
    <n v="0.56000000000000005"/>
    <n v="0.48"/>
    <s v="Town Melbourne Beach"/>
    <n v="2.0354657751200001E-3"/>
    <n v="3688.6708681027199"/>
    <n v="9.1893706204712"/>
    <n v="1.3513265177557801"/>
    <n v="1.8704649392870001E-2"/>
    <n v="2.7505788779000001E-3"/>
    <n v="7.5081633077089602"/>
    <n v="1210"/>
    <s v="Fixed Single Family Units"/>
    <n v="1210"/>
    <s v="Town Melbourne Beach                   Brevard County"/>
    <s v="Town Melbourne Beach"/>
    <m/>
    <m/>
    <m/>
    <n v="0"/>
    <n v="1"/>
    <n v="1.8704649392870001E-2"/>
    <n v="2.7505788779000001E-3"/>
    <n v="7.5081633077096601"/>
    <m/>
    <n v="-1"/>
    <n v="-1"/>
    <n v="-1"/>
    <n v="-1"/>
    <n v="0"/>
    <m/>
    <m/>
    <s v="Central IRL A"/>
    <n v="-1"/>
    <m/>
    <m/>
    <n v="608"/>
    <x v="1"/>
    <s v="Basin 9 Oak Street Pedway"/>
    <x v="0"/>
    <m/>
    <n v="52.747961274986402"/>
    <n v="6.0893457000000002E-3"/>
  </r>
  <r>
    <n v="450000"/>
    <n v="870000"/>
    <n v="870000"/>
    <x v="0"/>
    <x v="0"/>
    <s v="IR12-21"/>
    <s v="62-304.520 (7), F.A.C."/>
    <n v="0.56000000000000005"/>
    <n v="0.48"/>
    <s v="Town Melbourne Beach"/>
    <n v="3.9707889460400001E-3"/>
    <n v="3688.6708681027199"/>
    <n v="9.1893706204712"/>
    <n v="1.3513265177557801"/>
    <n v="3.6489051280849998E-2"/>
    <n v="5.3658323991899997E-3"/>
    <n v="14.646933508653101"/>
    <n v="1210"/>
    <s v="Fixed Single Family Units"/>
    <n v="1210"/>
    <s v="Town Melbourne Beach                   Brevard County"/>
    <s v="Town Melbourne Beach"/>
    <m/>
    <m/>
    <m/>
    <n v="0"/>
    <n v="1"/>
    <n v="3.6489051280849998E-2"/>
    <n v="5.3658323991899997E-3"/>
    <n v="14.646933508652401"/>
    <m/>
    <n v="-1"/>
    <n v="-1"/>
    <n v="-1"/>
    <n v="-1"/>
    <n v="0"/>
    <m/>
    <m/>
    <s v="Central IRL A"/>
    <n v="-1"/>
    <m/>
    <m/>
    <n v="608"/>
    <x v="1"/>
    <s v="Basin 9 Oak Street Pedway"/>
    <x v="0"/>
    <m/>
    <n v="39.127874326653803"/>
    <n v="1.18791026E-2"/>
  </r>
  <r>
    <n v="450000"/>
    <n v="870000"/>
    <n v="870000"/>
    <x v="0"/>
    <x v="0"/>
    <s v="IR12-21"/>
    <s v="62-304.520 (7), F.A.C."/>
    <n v="0.56000000000000005"/>
    <n v="0.48"/>
    <s v="Town Melbourne Beach"/>
    <n v="2.4973620789240002E-2"/>
    <n v="3697.3813855888002"/>
    <n v="9.2096594654569905"/>
    <n v="1.3542620814797801"/>
    <n v="0.22999854308844001"/>
    <n v="3.3820827672130002E-2"/>
    <n v="92.3370006369228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2999854308844001"/>
    <n v="3.3820827672130002E-2"/>
    <n v="891.12738895780501"/>
    <m/>
    <n v="-1"/>
    <n v="-1"/>
    <n v="-1"/>
    <n v="-1"/>
    <n v="0"/>
    <m/>
    <m/>
    <s v="Central IRL A"/>
    <n v="-1"/>
    <m/>
    <m/>
    <n v="608"/>
    <x v="1"/>
    <s v="Basin 9 Oak Street Pedway"/>
    <x v="0"/>
    <m/>
    <n v="49.189842040717203"/>
    <n v="0.7227310535"/>
  </r>
  <r>
    <n v="450000"/>
    <n v="870000"/>
    <n v="870000"/>
    <x v="0"/>
    <x v="0"/>
    <s v="IR12-21"/>
    <s v="62-304.520 (7), F.A.C."/>
    <n v="0.56000000000000005"/>
    <n v="0.48"/>
    <s v="Town Melbourne Beach"/>
    <n v="6.7065544507199995E-2"/>
    <n v="3697.3813855888002"/>
    <n v="9.2096594654569905"/>
    <n v="1.3542620814797801"/>
    <n v="0.61765082677681005"/>
    <n v="9.08243238999E-2"/>
    <n v="247.966895875321"/>
    <n v="1210"/>
    <s v="Fixed Single Family Units"/>
    <n v="1210"/>
    <s v="Town Melbourne Beach                   Brevard County"/>
    <s v="Town Melbourne Beach"/>
    <m/>
    <m/>
    <m/>
    <n v="0"/>
    <n v="1"/>
    <n v="0.61765082677681005"/>
    <n v="9.08243238999E-2"/>
    <n v="679.18721694497594"/>
    <m/>
    <n v="-1"/>
    <n v="-1"/>
    <n v="-1"/>
    <n v="-1"/>
    <n v="0"/>
    <m/>
    <m/>
    <s v="Central IRL A"/>
    <n v="-1"/>
    <m/>
    <m/>
    <n v="608"/>
    <x v="1"/>
    <s v="Basin 9 Oak Street Pedway"/>
    <x v="0"/>
    <m/>
    <n v="68.041141250316898"/>
    <n v="0.55084121409999998"/>
  </r>
  <r>
    <n v="450000"/>
    <n v="870000"/>
    <n v="870000"/>
    <x v="0"/>
    <x v="0"/>
    <s v="IR12-21"/>
    <s v="62-304.520 (7), F.A.C."/>
    <n v="0.56000000000000005"/>
    <n v="0.48"/>
    <s v="Town Melbourne Beach"/>
    <n v="0.10514898382224"/>
    <n v="3701.5773767990399"/>
    <n v="9.2195063973183693"/>
    <n v="1.35568949179364"/>
    <n v="0.96942172902071"/>
    <n v="0.14254937244058999"/>
    <n v="389.21709970982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6942172902071"/>
    <n v="0.14254937244058999"/>
    <n v="389.21709970982999"/>
    <m/>
    <n v="-1"/>
    <n v="-1"/>
    <n v="-1"/>
    <n v="-1"/>
    <n v="0"/>
    <m/>
    <m/>
    <s v="Central IRL A"/>
    <n v="-1"/>
    <m/>
    <m/>
    <n v="608"/>
    <x v="1"/>
    <s v="Basin 9 Oak Street Pedway"/>
    <x v="0"/>
    <m/>
    <n v="117.024094518301"/>
    <n v="0.31566674750000001"/>
  </r>
  <r>
    <n v="450000"/>
    <n v="870000"/>
    <n v="870000"/>
    <x v="0"/>
    <x v="0"/>
    <s v="IR12-21"/>
    <s v="62-304.520 (7), F.A.C."/>
    <n v="0.56000000000000005"/>
    <n v="0.48"/>
    <s v="Town Melbourne Beach"/>
    <n v="0.25625484069221999"/>
    <n v="3701.5773767990399"/>
    <n v="9.2195063973183693"/>
    <n v="1.35568949179364"/>
    <n v="2.36254314310575"/>
    <n v="0.3474019947477"/>
    <n v="948.54712100157496"/>
    <n v="1210"/>
    <s v="Fixed Single Family Units"/>
    <n v="1210"/>
    <s v="Town Melbourne Beach                   Brevard County"/>
    <s v="Town Melbourne Beach"/>
    <m/>
    <m/>
    <m/>
    <n v="0"/>
    <n v="1"/>
    <n v="2.36254314310575"/>
    <n v="0.3474019947477"/>
    <n v="948.54712100157496"/>
    <m/>
    <n v="-1"/>
    <n v="-1"/>
    <n v="-1"/>
    <n v="-1"/>
    <n v="0"/>
    <m/>
    <m/>
    <s v="Central IRL A"/>
    <n v="-1"/>
    <m/>
    <m/>
    <n v="608"/>
    <x v="1"/>
    <s v="Basin 9 Oak Street Pedway"/>
    <x v="0"/>
    <m/>
    <n v="132.81814260110201"/>
    <n v="0.76930017920000004"/>
  </r>
  <r>
    <n v="450000"/>
    <n v="870000"/>
    <n v="870000"/>
    <x v="0"/>
    <x v="0"/>
    <s v="IR12-21"/>
    <s v="62-304.520 (7), F.A.C."/>
    <n v="0.56000000000000005"/>
    <n v="0.48"/>
    <s v="Town Melbourne Beach"/>
    <n v="0.25635962896933001"/>
    <n v="3701.5773767990399"/>
    <n v="9.2195063973183693"/>
    <n v="1.35568949179364"/>
    <n v="2.3635092392969601"/>
    <n v="0.34754405511384001"/>
    <n v="948.93500291749501"/>
    <n v="1210"/>
    <s v="Fixed Single Family Units"/>
    <n v="1210"/>
    <s v="Town Melbourne Beach                   Brevard County"/>
    <s v="Town Melbourne Beach"/>
    <m/>
    <m/>
    <m/>
    <n v="0"/>
    <n v="1"/>
    <n v="2.3635092392969601"/>
    <n v="0.34754405511384001"/>
    <n v="948.93500291749501"/>
    <m/>
    <n v="-1"/>
    <n v="-1"/>
    <n v="-1"/>
    <n v="-1"/>
    <n v="0"/>
    <m/>
    <m/>
    <s v="Central IRL A"/>
    <n v="-1"/>
    <m/>
    <m/>
    <n v="608"/>
    <x v="1"/>
    <s v="Basin 9 Oak Street Pedway"/>
    <x v="0"/>
    <m/>
    <n v="133.15850679960201"/>
    <n v="0.76961476309999999"/>
  </r>
  <r>
    <n v="450000"/>
    <n v="870000"/>
    <n v="870000"/>
    <x v="0"/>
    <x v="0"/>
    <s v="IR12-21"/>
    <s v="62-304.520 (7), F.A.C."/>
    <n v="0.56000000000000005"/>
    <n v="0.48"/>
    <s v="Town Melbourne Beach"/>
    <n v="1.8424611927649999E-2"/>
    <n v="3706.5646369486499"/>
    <n v="9.7089568854321602"/>
    <n v="1.5905553587881001"/>
    <n v="0.17888376283637999"/>
    <n v="2.9305365235110001E-2"/>
    <n v="68.292015020533498"/>
    <n v="1300"/>
    <s v="Residential, High Density"/>
    <n v="1300"/>
    <s v="Town Melbourne Beach                   Brevard County"/>
    <s v="Town Melbourne Beach"/>
    <m/>
    <m/>
    <m/>
    <n v="0"/>
    <n v="1"/>
    <n v="0.17888376283637999"/>
    <n v="2.9305365235110001E-2"/>
    <n v="764.07887968059595"/>
    <m/>
    <n v="-1"/>
    <n v="-1"/>
    <n v="-1"/>
    <n v="-1"/>
    <n v="0"/>
    <m/>
    <m/>
    <s v="Central IRL A"/>
    <n v="-1"/>
    <m/>
    <m/>
    <n v="608"/>
    <x v="1"/>
    <s v="Basin 9 Oak Street Pedway"/>
    <x v="0"/>
    <m/>
    <n v="94.223433438588401"/>
    <n v="0.61969090000000004"/>
  </r>
  <r>
    <n v="450000"/>
    <n v="870000"/>
    <n v="870000"/>
    <x v="0"/>
    <x v="0"/>
    <s v="IR12-21"/>
    <s v="62-304.520 (7), F.A.C."/>
    <n v="0.56000000000000005"/>
    <n v="0.48"/>
    <s v="Town Melbourne Beach"/>
    <n v="2.42042065888E-3"/>
    <n v="3706.5646369486499"/>
    <n v="9.7089568854321602"/>
    <n v="1.5905553587881001"/>
    <n v="2.3499759821700002E-2"/>
    <n v="3.8498130495000001E-3"/>
    <n v="8.971445620755680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3499759821700002E-2"/>
    <n v="3.8498130495000001E-3"/>
    <n v="44.030264390260903"/>
    <m/>
    <n v="-1"/>
    <n v="-1"/>
    <n v="-1"/>
    <n v="-1"/>
    <n v="0"/>
    <m/>
    <m/>
    <s v="Central IRL A"/>
    <n v="-1"/>
    <m/>
    <m/>
    <n v="608"/>
    <x v="1"/>
    <s v="Basin 9 Oak Street Pedway"/>
    <x v="0"/>
    <m/>
    <n v="13.394311979042399"/>
    <n v="3.5709865700000003E-2"/>
  </r>
  <r>
    <n v="450000"/>
    <n v="870000"/>
    <n v="870000"/>
    <x v="0"/>
    <x v="0"/>
    <s v="IR12-21"/>
    <s v="62-304.520 (7), F.A.C."/>
    <n v="0.56000000000000005"/>
    <n v="0.48"/>
    <s v="FDOT District 5"/>
    <n v="5.7309054739999998E-6"/>
    <n v="3727.8422111027298"/>
    <n v="10.7079693679022"/>
    <n v="2.06118708650907"/>
    <n v="6.1366360259999995E-5"/>
    <n v="1.1812468350000001E-5"/>
    <n v="2.136391133381E-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6.1366360259999995E-5"/>
    <n v="1.1812468350000001E-5"/>
    <n v="329.40238453596697"/>
    <m/>
    <n v="-1"/>
    <n v="-1"/>
    <n v="-1"/>
    <n v="-1"/>
    <n v="0"/>
    <m/>
    <m/>
    <s v="Central IRL A"/>
    <n v="-1"/>
    <m/>
    <m/>
    <n v="608"/>
    <x v="1"/>
    <s v="Basin 9 Oak Street Pedway"/>
    <x v="0"/>
    <m/>
    <n v="15.894988768089799"/>
    <n v="0.26715521860000002"/>
  </r>
  <r>
    <n v="450000"/>
    <n v="870000"/>
    <n v="870000"/>
    <x v="0"/>
    <x v="0"/>
    <s v="IR12-21"/>
    <s v="62-304.520 (7), F.A.C."/>
    <n v="0.56000000000000005"/>
    <n v="0.48"/>
    <s v="FDOT District 5"/>
    <n v="3.4255726179999999E-6"/>
    <n v="3727.8422111027298"/>
    <n v="10.7079693679022"/>
    <n v="2.06118708650907"/>
    <n v="3.6680926660000003E-5"/>
    <n v="7.0607460441210001E-6"/>
    <n v="1.276999420257E-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3.6680926660000003E-5"/>
    <n v="7.0607460441210001E-6"/>
    <n v="329.40238453596697"/>
    <m/>
    <n v="-1"/>
    <n v="-1"/>
    <n v="-1"/>
    <n v="-1"/>
    <n v="0"/>
    <m/>
    <m/>
    <s v="Central IRL A"/>
    <n v="-1"/>
    <m/>
    <m/>
    <n v="608"/>
    <x v="1"/>
    <s v="Basin 9 Oak Street Pedway"/>
    <x v="0"/>
    <m/>
    <n v="2.2102737927392901"/>
    <n v="0.26715521860000002"/>
  </r>
  <r>
    <n v="450000"/>
    <n v="870000"/>
    <n v="870000"/>
    <x v="0"/>
    <x v="0"/>
    <s v="IR12-21"/>
    <s v="62-304.520 (7), F.A.C."/>
    <n v="0.56000000000000005"/>
    <n v="0.48"/>
    <s v="FDOT District 5"/>
    <n v="3.4419993539E-4"/>
    <n v="3727.44264522311"/>
    <n v="10.706886355925599"/>
    <n v="2.0609861560358702"/>
    <n v="3.6853095919300001E-3"/>
    <n v="7.0939130174000004E-4"/>
    <n v="1.28298551765572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3.6853095919300001E-3"/>
    <n v="7.0939130174000004E-4"/>
    <n v="832.94655487344198"/>
    <m/>
    <n v="-1"/>
    <n v="-1"/>
    <n v="-1"/>
    <n v="-1"/>
    <n v="0"/>
    <m/>
    <m/>
    <s v="Central IRL A"/>
    <n v="-1"/>
    <m/>
    <m/>
    <n v="608"/>
    <x v="1"/>
    <s v="Basin 9 Oak Street Pedway"/>
    <x v="0"/>
    <m/>
    <n v="108.060366623226"/>
    <n v="0.67554465119999996"/>
  </r>
  <r>
    <n v="450000"/>
    <n v="870000"/>
    <n v="870000"/>
    <x v="0"/>
    <x v="0"/>
    <s v="IR12-21"/>
    <s v="62-304.520 (7), F.A.C."/>
    <n v="0.56000000000000005"/>
    <n v="0.48"/>
    <s v="Town Melbourne Beach"/>
    <n v="7.0871246583659994E-2"/>
    <n v="3701.5773767990399"/>
    <n v="9.2195063973183693"/>
    <n v="1.35568949179364"/>
    <n v="0.65339791126405999"/>
    <n v="9.6079404263789997E-2"/>
    <n v="262.335403019655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5339791126405999"/>
    <n v="9.6079404263789997E-2"/>
    <n v="1792.64522231602"/>
    <m/>
    <n v="-1"/>
    <n v="-1"/>
    <n v="-1"/>
    <n v="-1"/>
    <n v="0"/>
    <m/>
    <m/>
    <s v="Central IRL A"/>
    <n v="-1"/>
    <m/>
    <m/>
    <n v="608"/>
    <x v="1"/>
    <s v="Basin 9 Oak Street Pedway"/>
    <x v="0"/>
    <m/>
    <n v="132.83397660232799"/>
    <n v="1.4538890691999999"/>
  </r>
  <r>
    <n v="450000"/>
    <n v="870000"/>
    <n v="870000"/>
    <x v="0"/>
    <x v="0"/>
    <s v="IR12-21"/>
    <s v="62-304.520 (7), F.A.C."/>
    <n v="0.56000000000000005"/>
    <n v="0.48"/>
    <s v="Town Melbourne Beach"/>
    <n v="0.13347120741568999"/>
    <n v="3701.5773767990399"/>
    <n v="9.2195063973183693"/>
    <n v="1.35568949179364"/>
    <n v="1.2305386506268099"/>
    <n v="0.18094551335046999"/>
    <n v="494.05400182399302"/>
    <n v="1210"/>
    <s v="Fixed Single Family Units"/>
    <n v="1210"/>
    <s v="Town Melbourne Beach                   Brevard County"/>
    <s v="Town Melbourne Beach"/>
    <m/>
    <m/>
    <m/>
    <n v="0"/>
    <n v="1"/>
    <n v="1.2305386506268099"/>
    <n v="0.18094551335046999"/>
    <n v="494.05400182399302"/>
    <m/>
    <n v="-1"/>
    <n v="-1"/>
    <n v="-1"/>
    <n v="-1"/>
    <n v="0"/>
    <m/>
    <m/>
    <s v="Central IRL A"/>
    <n v="-1"/>
    <m/>
    <m/>
    <n v="608"/>
    <x v="1"/>
    <s v="Basin 9 Oak Street Pedway"/>
    <x v="0"/>
    <m/>
    <n v="109.718776860197"/>
    <n v="0.40069262109999998"/>
  </r>
  <r>
    <n v="450000"/>
    <n v="870000"/>
    <n v="870000"/>
    <x v="0"/>
    <x v="0"/>
    <s v="IR12-21"/>
    <s v="62-304.520 (7), F.A.C."/>
    <n v="0.56000000000000005"/>
    <n v="0.48"/>
    <s v="Town Melbourne Beach"/>
    <n v="2.8169158433800001E-3"/>
    <n v="3739.3945504991202"/>
    <n v="10.6824887717903"/>
    <n v="2.0392619131969298"/>
    <n v="3.0091671868080001E-2"/>
    <n v="5.7444291920999997E-3"/>
    <n v="10.5335597539834"/>
    <n v="1300"/>
    <s v="Residential, High Density"/>
    <n v="1300"/>
    <s v="Town Melbourne Beach                   Brevard County"/>
    <s v="Town Melbourne Beach"/>
    <m/>
    <m/>
    <m/>
    <n v="0"/>
    <n v="1"/>
    <n v="3.0091671868080001E-2"/>
    <n v="5.7444291920999997E-3"/>
    <n v="1378.66552275308"/>
    <m/>
    <n v="-1"/>
    <n v="-1"/>
    <n v="-1"/>
    <n v="-1"/>
    <n v="0"/>
    <m/>
    <m/>
    <s v="Central IRL A"/>
    <n v="-1"/>
    <m/>
    <m/>
    <n v="608"/>
    <x v="1"/>
    <s v="Basin 9 Oak Street Pedway"/>
    <x v="0"/>
    <m/>
    <n v="27.576575132699102"/>
    <n v="1.1181391101"/>
  </r>
  <r>
    <n v="450000"/>
    <n v="870000"/>
    <n v="870000"/>
    <x v="0"/>
    <x v="0"/>
    <s v="IR12-21"/>
    <s v="62-304.520 (7), F.A.C."/>
    <n v="0.56000000000000005"/>
    <n v="0.48"/>
    <s v="Town Melbourne Beach"/>
    <n v="2.525169152742E-2"/>
    <n v="3729.9522796936999"/>
    <n v="10.3994691100451"/>
    <n v="1.9087468109168699"/>
    <n v="0.26260418601587998"/>
    <n v="4.8199085673230002E-2"/>
    <n v="94.187604378855895"/>
    <n v="1300"/>
    <s v="Residential, High Density"/>
    <n v="1300"/>
    <s v="Town Melbourne Beach                   Brevard County"/>
    <s v="Town Melbourne Beach"/>
    <m/>
    <m/>
    <m/>
    <n v="0"/>
    <n v="1"/>
    <n v="0.26260418601587998"/>
    <n v="4.8199085673230002E-2"/>
    <n v="97.917587553736794"/>
    <m/>
    <n v="-1"/>
    <n v="-1"/>
    <n v="-1"/>
    <n v="-1"/>
    <n v="0"/>
    <m/>
    <m/>
    <s v="Central IRL A"/>
    <n v="-1"/>
    <m/>
    <m/>
    <n v="608"/>
    <x v="1"/>
    <s v="Basin 9 Oak Street Pedway"/>
    <x v="0"/>
    <m/>
    <n v="47.2466607544753"/>
    <n v="7.9414101799999998E-2"/>
  </r>
  <r>
    <n v="450000"/>
    <n v="870000"/>
    <n v="870000"/>
    <x v="0"/>
    <x v="0"/>
    <s v="IR12-21"/>
    <s v="62-304.520 (7), F.A.C."/>
    <n v="0.56000000000000005"/>
    <n v="0.48"/>
    <s v="FDOT District 5"/>
    <n v="4.6596053576649997E-2"/>
    <n v="3729.9522796936999"/>
    <n v="10.3994691100451"/>
    <n v="1.9087468109168699"/>
    <n v="0.48457421982047"/>
    <n v="8.894006866576E-2"/>
    <n v="173.801056262988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48457421982047"/>
    <n v="8.894006866576E-2"/>
    <n v="470.63817776693099"/>
    <m/>
    <n v="-1"/>
    <n v="-1"/>
    <n v="-1"/>
    <n v="-1"/>
    <n v="0"/>
    <m/>
    <m/>
    <s v="Central IRL A"/>
    <n v="-1"/>
    <m/>
    <m/>
    <n v="608"/>
    <x v="1"/>
    <s v="Basin 9 Oak Street Pedway"/>
    <x v="0"/>
    <m/>
    <n v="112.126033882608"/>
    <n v="0.38170168510000002"/>
  </r>
  <r>
    <n v="450000"/>
    <n v="870000"/>
    <n v="870000"/>
    <x v="0"/>
    <x v="0"/>
    <s v="IR12-21"/>
    <s v="62-304.520 (7), F.A.C."/>
    <n v="0.56000000000000005"/>
    <n v="0.48"/>
    <s v="Town Melbourne Beach"/>
    <n v="8.8539015947999997E-2"/>
    <n v="3729.9522796936999"/>
    <n v="10.3994691100451"/>
    <n v="1.9087468109168699"/>
    <n v="0.92075876138507995"/>
    <n v="0.16899856433247001"/>
    <n v="330.24630437710101"/>
    <n v="1300"/>
    <s v="Residential, High Density"/>
    <n v="1300"/>
    <s v="Town Melbourne Beach                   Brevard County"/>
    <s v="Town Melbourne Beach"/>
    <m/>
    <m/>
    <m/>
    <n v="0"/>
    <n v="1"/>
    <n v="0.92075876138507995"/>
    <n v="0.16899856433247001"/>
    <n v="330.24630437710101"/>
    <m/>
    <n v="-1"/>
    <n v="-1"/>
    <n v="-1"/>
    <n v="-1"/>
    <n v="0"/>
    <m/>
    <m/>
    <s v="Central IRL A"/>
    <n v="-1"/>
    <m/>
    <m/>
    <n v="608"/>
    <x v="1"/>
    <s v="Basin 9 Oak Street Pedway"/>
    <x v="0"/>
    <m/>
    <n v="102.894491792745"/>
    <n v="0.2678396629"/>
  </r>
  <r>
    <n v="450000"/>
    <n v="870000"/>
    <n v="870000"/>
    <x v="0"/>
    <x v="0"/>
    <s v="IR12-21"/>
    <s v="62-304.520 (7), F.A.C."/>
    <n v="0.56000000000000005"/>
    <n v="0.48"/>
    <s v="FDOT District 5"/>
    <n v="6.4559949971100001E-3"/>
    <n v="3729.9522796936999"/>
    <n v="10.3994691100451"/>
    <n v="1.9087468109168699"/>
    <n v="6.7138920547090003E-2"/>
    <n v="1.232285986203E-2"/>
    <n v="24.0805532571764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6.7138920547090003E-2"/>
    <n v="1.232285986203E-2"/>
    <n v="24.080553257177499"/>
    <m/>
    <n v="-1"/>
    <n v="-1"/>
    <n v="-1"/>
    <n v="-1"/>
    <n v="0"/>
    <m/>
    <m/>
    <s v="Central IRL A"/>
    <n v="-1"/>
    <m/>
    <m/>
    <n v="608"/>
    <x v="1"/>
    <s v="Basin 9 Oak Street Pedway"/>
    <x v="0"/>
    <m/>
    <n v="93.263814031922607"/>
    <n v="1.95300513E-2"/>
  </r>
  <r>
    <n v="450000"/>
    <n v="870000"/>
    <n v="870000"/>
    <x v="0"/>
    <x v="0"/>
    <s v="IR12-21"/>
    <s v="62-304.520 (7), F.A.C."/>
    <n v="0.56000000000000005"/>
    <n v="0.48"/>
    <s v="FDOT District 5"/>
    <n v="1.9146275298399999E-3"/>
    <n v="3689.4833471512202"/>
    <n v="9.2128090265371601"/>
    <n v="1.36211449489017"/>
    <n v="1.7639097789369999E-2"/>
    <n v="2.6079419107099999E-3"/>
    <n v="7.0639863873456497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7639097789369999E-2"/>
    <n v="2.6079419107099999E-3"/>
    <n v="21.400377804437198"/>
    <m/>
    <n v="-1"/>
    <n v="-1"/>
    <n v="-1"/>
    <n v="-1"/>
    <n v="0"/>
    <m/>
    <m/>
    <s v="Central IRL A"/>
    <n v="-1"/>
    <m/>
    <m/>
    <n v="608"/>
    <x v="1"/>
    <s v="Basin 9 Oak Street Pedway"/>
    <x v="0"/>
    <m/>
    <n v="11.4309033260215"/>
    <n v="1.7356348600000002E-2"/>
  </r>
  <r>
    <n v="450000"/>
    <n v="870000"/>
    <n v="870000"/>
    <x v="0"/>
    <x v="0"/>
    <s v="IR12-21"/>
    <s v="62-304.520 (7), F.A.C."/>
    <n v="0.56000000000000005"/>
    <n v="0.48"/>
    <s v="FDOT District 5"/>
    <n v="2.3705665290199998E-3"/>
    <n v="3689.4833471512202"/>
    <n v="9.2128090265371601"/>
    <n v="1.36211449489017"/>
    <n v="2.1839576716570001E-2"/>
    <n v="3.2289830302799998E-3"/>
    <n v="8.7461657321370492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2.1839576716570001E-2"/>
    <n v="3.2289830302799998E-3"/>
    <n v="140.33439321481001"/>
    <m/>
    <n v="-1"/>
    <n v="-1"/>
    <n v="-1"/>
    <n v="-1"/>
    <n v="0"/>
    <m/>
    <m/>
    <s v="Central IRL A"/>
    <n v="-1"/>
    <m/>
    <m/>
    <n v="608"/>
    <x v="1"/>
    <s v="Basin 9 Oak Street Pedway"/>
    <x v="0"/>
    <m/>
    <n v="17.131143432428001"/>
    <n v="0.1138154041"/>
  </r>
  <r>
    <n v="450000"/>
    <n v="870000"/>
    <n v="870000"/>
    <x v="0"/>
    <x v="0"/>
    <s v="IR12-21"/>
    <s v="62-304.520 (7), F.A.C."/>
    <n v="0.56000000000000005"/>
    <n v="0.48"/>
    <s v="Town Melbourne Beach"/>
    <n v="2.509456766784E-2"/>
    <n v="3692.1473047975001"/>
    <n v="9.1974220030874392"/>
    <n v="1.3524897859709899"/>
    <n v="0.23080532882622001"/>
    <n v="3.3940146454120003E-2"/>
    <n v="92.65284037989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3080532882622001"/>
    <n v="3.3940146454120003E-2"/>
    <n v="1612.46948848489"/>
    <m/>
    <n v="-1"/>
    <n v="-1"/>
    <n v="-1"/>
    <n v="-1"/>
    <n v="0"/>
    <m/>
    <m/>
    <s v="Central IRL A"/>
    <n v="-1"/>
    <m/>
    <m/>
    <n v="608"/>
    <x v="1"/>
    <s v="Basin 9 Oak Street Pedway"/>
    <x v="0"/>
    <m/>
    <n v="104.08203192210399"/>
    <n v="1.3077611423"/>
  </r>
  <r>
    <n v="450000"/>
    <n v="870000"/>
    <n v="870000"/>
    <x v="0"/>
    <x v="0"/>
    <s v="IR12-21"/>
    <s v="62-304.520 (7), F.A.C."/>
    <n v="0.56000000000000005"/>
    <n v="0.48"/>
    <s v="Town Melbourne Beach"/>
    <n v="3.0575991401509999E-2"/>
    <n v="3693.0566584378098"/>
    <n v="9.1996039436444406"/>
    <n v="1.3528078092493301"/>
    <n v="0.28128701107822002"/>
    <n v="4.1363439943510001E-2"/>
    <n v="112.91886863370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8128701107822002"/>
    <n v="4.1363439943510001E-2"/>
    <n v="112.91886863370701"/>
    <m/>
    <n v="-1"/>
    <n v="-1"/>
    <n v="-1"/>
    <n v="-1"/>
    <n v="0"/>
    <m/>
    <m/>
    <s v="Central IRL A"/>
    <n v="-1"/>
    <m/>
    <m/>
    <n v="608"/>
    <x v="1"/>
    <s v="Basin 9 Oak Street Pedway"/>
    <x v="0"/>
    <m/>
    <n v="104.964188211642"/>
    <n v="9.1580590899999995E-2"/>
  </r>
  <r>
    <n v="450000"/>
    <n v="870000"/>
    <n v="870000"/>
    <x v="0"/>
    <x v="0"/>
    <s v="IR12-21"/>
    <s v="62-304.520 (7), F.A.C."/>
    <n v="0.56000000000000005"/>
    <n v="0.48"/>
    <s v="Town Melbourne Beach"/>
    <n v="0.30525884120941998"/>
    <n v="3693.0566584378098"/>
    <n v="9.1996039436444406"/>
    <n v="1.3528078092493301"/>
    <n v="2.8082604394225799"/>
    <n v="0.41295654423050998"/>
    <n v="1127.33819607549"/>
    <n v="1210"/>
    <s v="Fixed Single Family Units"/>
    <n v="1210"/>
    <s v="Town Melbourne Beach                   Brevard County"/>
    <s v="Town Melbourne Beach"/>
    <m/>
    <m/>
    <m/>
    <n v="0"/>
    <n v="1"/>
    <n v="2.8082604394225799"/>
    <n v="0.41295654423050998"/>
    <n v="1127.33819607549"/>
    <m/>
    <n v="-1"/>
    <n v="-1"/>
    <n v="-1"/>
    <n v="-1"/>
    <n v="0"/>
    <m/>
    <m/>
    <s v="Central IRL A"/>
    <n v="-1"/>
    <m/>
    <m/>
    <n v="608"/>
    <x v="1"/>
    <s v="Basin 9 Oak Street Pedway"/>
    <x v="0"/>
    <m/>
    <n v="145.577994274882"/>
    <n v="0.91430510629999995"/>
  </r>
  <r>
    <n v="450000"/>
    <n v="870000"/>
    <n v="870000"/>
    <x v="0"/>
    <x v="0"/>
    <s v="IR12-21"/>
    <s v="62-304.520 (7), F.A.C."/>
    <n v="0.56000000000000005"/>
    <n v="0.48"/>
    <s v="Town Melbourne Beach"/>
    <n v="0.26101187717127999"/>
    <n v="3693.0566584378098"/>
    <n v="9.1996039436444406"/>
    <n v="1.3528078092493301"/>
    <n v="2.4012058945630099"/>
    <n v="0.35309890574413999"/>
    <n v="963.93165091877904"/>
    <n v="1210"/>
    <s v="Fixed Single Family Units"/>
    <n v="1210"/>
    <s v="Town Melbourne Beach                   Brevard County"/>
    <s v="Town Melbourne Beach"/>
    <m/>
    <m/>
    <m/>
    <n v="0"/>
    <n v="1"/>
    <n v="2.4012058945630099"/>
    <n v="0.35309890574413999"/>
    <n v="963.93165091877904"/>
    <m/>
    <n v="-1"/>
    <n v="-1"/>
    <n v="-1"/>
    <n v="-1"/>
    <n v="0"/>
    <m/>
    <m/>
    <s v="Central IRL A"/>
    <n v="-1"/>
    <m/>
    <m/>
    <n v="608"/>
    <x v="1"/>
    <s v="Basin 9 Oak Street Pedway"/>
    <x v="0"/>
    <m/>
    <n v="137.76194039796701"/>
    <n v="0.78177749470000002"/>
  </r>
  <r>
    <n v="450000"/>
    <n v="870000"/>
    <n v="870000"/>
    <x v="0"/>
    <x v="0"/>
    <s v="IR12-21"/>
    <s v="62-304.520 (7), F.A.C."/>
    <n v="0.56000000000000005"/>
    <n v="0.48"/>
    <s v="Town Melbourne Beach"/>
    <n v="5.3904735611399997E-3"/>
    <n v="3693.0566584378098"/>
    <n v="9.1996039436444406"/>
    <n v="1.3528078092493301"/>
    <n v="4.9590221831200001E-2"/>
    <n v="7.2922747290600004E-3"/>
    <n v="19.9073242771121"/>
    <n v="1210"/>
    <s v="Fixed Single Family Units"/>
    <n v="1210"/>
    <s v="Town Melbourne Beach                   Brevard County"/>
    <s v="Town Melbourne Beach"/>
    <m/>
    <m/>
    <m/>
    <n v="0"/>
    <n v="1"/>
    <n v="4.9590221831200001E-2"/>
    <n v="7.2922747290600004E-3"/>
    <n v="19.907324277112899"/>
    <m/>
    <n v="-1"/>
    <n v="-1"/>
    <n v="-1"/>
    <n v="-1"/>
    <n v="0"/>
    <m/>
    <m/>
    <s v="Central IRL A"/>
    <n v="-1"/>
    <m/>
    <m/>
    <n v="608"/>
    <x v="1"/>
    <s v="Basin 9 Oak Street Pedway"/>
    <x v="0"/>
    <m/>
    <n v="36.377773938588703"/>
    <n v="1.61454374E-2"/>
  </r>
  <r>
    <n v="450000"/>
    <n v="870000"/>
    <n v="870000"/>
    <x v="0"/>
    <x v="0"/>
    <s v="IR12-21"/>
    <s v="62-304.520 (7), F.A.C."/>
    <n v="0.56000000000000005"/>
    <n v="0.48"/>
    <s v="Town Melbourne Beach"/>
    <n v="8.3320732154700001E-3"/>
    <n v="3693.0566584378098"/>
    <n v="9.1996039436444406"/>
    <n v="1.3528078092493301"/>
    <n v="7.6651773611770002E-2"/>
    <n v="1.127169371312E-2"/>
    <n v="30.770818466982799"/>
    <n v="1210"/>
    <s v="Fixed Single Family Units"/>
    <n v="1210"/>
    <s v="Town Melbourne Beach                   Brevard County"/>
    <s v="Town Melbourne Beach"/>
    <m/>
    <m/>
    <m/>
    <n v="0"/>
    <n v="1"/>
    <n v="7.6651773611770002E-2"/>
    <n v="1.127169371312E-2"/>
    <n v="30.770818466984501"/>
    <m/>
    <n v="-1"/>
    <n v="-1"/>
    <n v="-1"/>
    <n v="-1"/>
    <n v="0"/>
    <m/>
    <m/>
    <s v="Central IRL A"/>
    <n v="-1"/>
    <m/>
    <m/>
    <n v="608"/>
    <x v="1"/>
    <s v="Basin 9 Oak Street Pedway"/>
    <x v="0"/>
    <m/>
    <n v="42.397782514292999"/>
    <n v="2.4956057199999999E-2"/>
  </r>
  <r>
    <n v="450000"/>
    <n v="870000"/>
    <n v="870000"/>
    <x v="0"/>
    <x v="0"/>
    <s v="IR12-21"/>
    <s v="62-304.520 (7), F.A.C."/>
    <n v="0.56000000000000005"/>
    <n v="0.48"/>
    <s v="Town Melbourne Beach"/>
    <n v="7.1941970400199997E-3"/>
    <n v="3693.0566584378098"/>
    <n v="9.1996039436444406"/>
    <n v="1.3528078092493301"/>
    <n v="6.6183763460780004E-2"/>
    <n v="9.7323659370199996E-3"/>
    <n v="26.568577280785298"/>
    <n v="1210"/>
    <s v="Fixed Single Family Units"/>
    <n v="1210"/>
    <s v="Town Melbourne Beach                   Brevard County"/>
    <s v="Town Melbourne Beach"/>
    <m/>
    <m/>
    <m/>
    <n v="0"/>
    <n v="1"/>
    <n v="6.6183763460780004E-2"/>
    <n v="9.7323659370199996E-3"/>
    <n v="26.5685772807844"/>
    <m/>
    <n v="-1"/>
    <n v="-1"/>
    <n v="-1"/>
    <n v="-1"/>
    <n v="0"/>
    <m/>
    <m/>
    <s v="Central IRL A"/>
    <n v="-1"/>
    <m/>
    <m/>
    <n v="608"/>
    <x v="1"/>
    <s v="Basin 9 Oak Street Pedway"/>
    <x v="0"/>
    <m/>
    <n v="31.555944969522699"/>
    <n v="2.15479134E-2"/>
  </r>
  <r>
    <n v="450000"/>
    <n v="870000"/>
    <n v="870000"/>
    <x v="0"/>
    <x v="0"/>
    <s v="IR12-21"/>
    <s v="62-304.520 (7), F.A.C."/>
    <n v="0.56000000000000005"/>
    <n v="0.48"/>
    <s v="Town Melbourne Beach"/>
    <n v="7.9516626746409996E-2"/>
    <n v="3695.9802375167401"/>
    <n v="9.2064256096435795"/>
    <n v="1.3537952612452899"/>
    <n v="0.73206390887062001"/>
    <n v="0.10764923247950001"/>
    <n v="293.891881008730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3206390887062001"/>
    <n v="0.10764923247950001"/>
    <n v="293.891881008729"/>
    <m/>
    <n v="-1"/>
    <n v="-1"/>
    <n v="-1"/>
    <n v="-1"/>
    <n v="0"/>
    <m/>
    <m/>
    <s v="Central IRL A"/>
    <n v="-1"/>
    <m/>
    <m/>
    <n v="608"/>
    <x v="1"/>
    <s v="Basin 9 Oak Street Pedway"/>
    <x v="0"/>
    <m/>
    <n v="112.761434210128"/>
    <n v="0.23835513459999999"/>
  </r>
  <r>
    <n v="450000"/>
    <n v="870000"/>
    <n v="870000"/>
    <x v="0"/>
    <x v="0"/>
    <s v="IR12-21"/>
    <s v="62-304.520 (7), F.A.C."/>
    <n v="0.56000000000000005"/>
    <n v="0.48"/>
    <s v="Town Melbourne Beach"/>
    <n v="5.4698848015109998E-2"/>
    <n v="3695.9802375167401"/>
    <n v="9.2064256096435795"/>
    <n v="1.3537952612452899"/>
    <n v="0.50358087518434003"/>
    <n v="7.4051041238429996E-2"/>
    <n v="202.16586127879299"/>
    <n v="1210"/>
    <s v="Fixed Single Family Units"/>
    <n v="1210"/>
    <s v="Town Melbourne Beach                   Brevard County"/>
    <s v="Town Melbourne Beach"/>
    <m/>
    <m/>
    <m/>
    <n v="0"/>
    <n v="1"/>
    <n v="0.50358087518434003"/>
    <n v="7.4051041238429996E-2"/>
    <n v="202.165861278791"/>
    <m/>
    <n v="-1"/>
    <n v="-1"/>
    <n v="-1"/>
    <n v="-1"/>
    <n v="0"/>
    <m/>
    <m/>
    <s v="Central IRL A"/>
    <n v="-1"/>
    <m/>
    <m/>
    <n v="608"/>
    <x v="1"/>
    <s v="Basin 9 Oak Street Pedway"/>
    <x v="0"/>
    <m/>
    <n v="98.214457380628005"/>
    <n v="0.1639625801"/>
  </r>
  <r>
    <n v="450000"/>
    <n v="870000"/>
    <n v="870000"/>
    <x v="0"/>
    <x v="0"/>
    <s v="IR12-21"/>
    <s v="62-304.520 (7), F.A.C."/>
    <n v="0.56000000000000005"/>
    <n v="0.48"/>
    <s v="Town Melbourne Beach"/>
    <n v="0.31489822806364998"/>
    <n v="3695.9802375167401"/>
    <n v="9.2064256096435795"/>
    <n v="1.3537952612452899"/>
    <n v="2.8990871112766001"/>
    <n v="0.42630772892711"/>
    <n v="1163.8576277523"/>
    <n v="1210"/>
    <s v="Fixed Single Family Units"/>
    <n v="1210"/>
    <s v="Town Melbourne Beach                   Brevard County"/>
    <s v="Town Melbourne Beach"/>
    <m/>
    <m/>
    <m/>
    <n v="0"/>
    <n v="1"/>
    <n v="2.8990871112766001"/>
    <n v="0.42630772892711"/>
    <n v="1163.8576277523"/>
    <m/>
    <n v="-1"/>
    <n v="-1"/>
    <n v="-1"/>
    <n v="-1"/>
    <n v="0"/>
    <m/>
    <m/>
    <s v="Central IRL A"/>
    <n v="-1"/>
    <m/>
    <m/>
    <n v="608"/>
    <x v="1"/>
    <s v="Basin 9 Oak Street Pedway"/>
    <x v="0"/>
    <m/>
    <n v="145.71177955858099"/>
    <n v="0.94392346130000004"/>
  </r>
  <r>
    <n v="450000"/>
    <n v="870000"/>
    <n v="870000"/>
    <x v="0"/>
    <x v="0"/>
    <s v="IR12-21"/>
    <s v="62-304.520 (7), F.A.C."/>
    <n v="0.56000000000000005"/>
    <n v="0.48"/>
    <s v="Town Melbourne Beach"/>
    <n v="0.16864975077368999"/>
    <n v="3695.9802375167401"/>
    <n v="9.2064256096435795"/>
    <n v="1.3537952612452899"/>
    <n v="1.55266138458296"/>
    <n v="0.22831723340762999"/>
    <n v="623.32614592170398"/>
    <n v="1210"/>
    <s v="Fixed Single Family Units"/>
    <n v="1210"/>
    <s v="Town Melbourne Beach                   Brevard County"/>
    <s v="Town Melbourne Beach"/>
    <m/>
    <m/>
    <m/>
    <n v="0"/>
    <n v="1"/>
    <n v="1.55266138458296"/>
    <n v="0.22831723340762999"/>
    <n v="623.32614592170398"/>
    <m/>
    <n v="-1"/>
    <n v="-1"/>
    <n v="-1"/>
    <n v="-1"/>
    <n v="0"/>
    <m/>
    <m/>
    <s v="Central IRL A"/>
    <n v="-1"/>
    <m/>
    <m/>
    <n v="608"/>
    <x v="1"/>
    <s v="Basin 9 Oak Street Pedway"/>
    <x v="0"/>
    <m/>
    <n v="118.010277483423"/>
    <n v="0.50553620919999998"/>
  </r>
  <r>
    <n v="450000"/>
    <n v="870000"/>
    <n v="870000"/>
    <x v="0"/>
    <x v="0"/>
    <s v="IR12-21"/>
    <s v="62-304.520 (7), F.A.C."/>
    <n v="0.56000000000000005"/>
    <n v="0.48"/>
    <s v="Town Melbourne Beach"/>
    <n v="4.5857697979450003E-2"/>
    <n v="3693.0566576123501"/>
    <n v="9.1996039415881601"/>
    <n v="1.35280780894696"/>
    <n v="0.42187265908393001"/>
    <n v="6.2036651926930003E-2"/>
    <n v="169.35507682579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2187265908393001"/>
    <n v="6.2036651926930003E-2"/>
    <n v="169.35507682579299"/>
    <m/>
    <n v="-1"/>
    <n v="-1"/>
    <n v="-1"/>
    <n v="-1"/>
    <n v="0"/>
    <m/>
    <m/>
    <s v="Central IRL A"/>
    <n v="-1"/>
    <m/>
    <m/>
    <n v="608"/>
    <x v="1"/>
    <s v="Basin 9 Oak Street Pedway"/>
    <x v="0"/>
    <m/>
    <n v="83.683342974306598"/>
    <n v="0.1373520493"/>
  </r>
  <r>
    <n v="450000"/>
    <n v="870000"/>
    <n v="870000"/>
    <x v="0"/>
    <x v="0"/>
    <s v="IR12-21"/>
    <s v="62-304.520 (7), F.A.C."/>
    <n v="0.56000000000000005"/>
    <n v="0.48"/>
    <s v="Town Melbourne Beach"/>
    <n v="1.9000834938459998E-2"/>
    <n v="3693.0566576123501"/>
    <n v="9.1996039415881601"/>
    <n v="1.35280780894696"/>
    <n v="0.17480015599331999"/>
    <n v="2.5704477881259999E-2"/>
    <n v="70.1711599696730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7480015599331999"/>
    <n v="2.5704477881259999E-2"/>
    <n v="70.171159969673795"/>
    <m/>
    <n v="-1"/>
    <n v="-1"/>
    <n v="-1"/>
    <n v="-1"/>
    <n v="0"/>
    <m/>
    <m/>
    <s v="Central IRL A"/>
    <n v="-1"/>
    <m/>
    <m/>
    <n v="608"/>
    <x v="1"/>
    <s v="Basin 9 Oak Street Pedway"/>
    <x v="0"/>
    <m/>
    <n v="38.911178621019602"/>
    <n v="5.6910916399999997E-2"/>
  </r>
  <r>
    <n v="450000"/>
    <n v="870000"/>
    <n v="870000"/>
    <x v="0"/>
    <x v="0"/>
    <s v="IR12-21"/>
    <s v="62-304.520 (7), F.A.C."/>
    <n v="0.56000000000000005"/>
    <n v="0.48"/>
    <s v="Town Melbourne Beach"/>
    <n v="0.19814392356075999"/>
    <n v="3693.0566576123501"/>
    <n v="9.1996039415881601"/>
    <n v="1.35280780894696"/>
    <n v="1.8228456201913401"/>
    <n v="0.26805064708838999"/>
    <n v="731.75673607150895"/>
    <n v="1210"/>
    <s v="Fixed Single Family Units"/>
    <n v="1210"/>
    <s v="Town Melbourne Beach                   Brevard County"/>
    <s v="Town Melbourne Beach"/>
    <m/>
    <m/>
    <m/>
    <n v="0"/>
    <n v="1"/>
    <n v="1.8228456201913401"/>
    <n v="0.26805064708838999"/>
    <n v="731.75673607150895"/>
    <m/>
    <n v="-1"/>
    <n v="-1"/>
    <n v="-1"/>
    <n v="-1"/>
    <n v="0"/>
    <m/>
    <m/>
    <s v="Central IRL A"/>
    <n v="-1"/>
    <m/>
    <m/>
    <n v="608"/>
    <x v="1"/>
    <s v="Basin 9 Oak Street Pedway"/>
    <x v="0"/>
    <m/>
    <n v="125.825863442301"/>
    <n v="0.59347667159999995"/>
  </r>
  <r>
    <n v="450000"/>
    <n v="870000"/>
    <n v="870000"/>
    <x v="0"/>
    <x v="0"/>
    <s v="IR12-21"/>
    <s v="62-304.520 (7), F.A.C."/>
    <n v="0.56000000000000005"/>
    <n v="0.48"/>
    <s v="Town Melbourne Beach"/>
    <n v="0.21326469629754999"/>
    <n v="3693.0566576123501"/>
    <n v="9.1996039415881601"/>
    <n v="1.35280780894696"/>
    <n v="1.9619507406605401"/>
    <n v="0.28850614652402001"/>
    <n v="787.59860649534403"/>
    <n v="1210"/>
    <s v="Fixed Single Family Units"/>
    <n v="1210"/>
    <s v="Town Melbourne Beach                   Brevard County"/>
    <s v="Town Melbourne Beach"/>
    <m/>
    <m/>
    <m/>
    <n v="0"/>
    <n v="1"/>
    <n v="1.9619507406605401"/>
    <n v="0.28850614652402001"/>
    <n v="787.59860649534403"/>
    <m/>
    <n v="-1"/>
    <n v="-1"/>
    <n v="-1"/>
    <n v="-1"/>
    <n v="0"/>
    <m/>
    <m/>
    <s v="Central IRL A"/>
    <n v="-1"/>
    <m/>
    <m/>
    <n v="608"/>
    <x v="1"/>
    <s v="Basin 9 Oak Street Pedway"/>
    <x v="0"/>
    <m/>
    <n v="128.02735978861"/>
    <n v="0.63876610420000002"/>
  </r>
  <r>
    <n v="450000"/>
    <n v="870000"/>
    <n v="870000"/>
    <x v="0"/>
    <x v="0"/>
    <s v="IR12-21"/>
    <s v="62-304.520 (7), F.A.C."/>
    <n v="0.56000000000000005"/>
    <n v="0.48"/>
    <s v="Town Melbourne Beach"/>
    <n v="0.14149630100675001"/>
    <n v="3693.0566576123501"/>
    <n v="9.1996039415881601"/>
    <n v="1.35280780894696"/>
    <n v="1.30170992846189"/>
    <n v="0.19141730093904"/>
    <n v="522.55385646051798"/>
    <n v="1210"/>
    <s v="Fixed Single Family Units"/>
    <n v="1210"/>
    <s v="Town Melbourne Beach                   Brevard County"/>
    <s v="Town Melbourne Beach"/>
    <m/>
    <m/>
    <m/>
    <n v="0"/>
    <n v="1"/>
    <n v="1.30170992846189"/>
    <n v="0.19141730093904"/>
    <n v="522.55385646051798"/>
    <m/>
    <n v="-1"/>
    <n v="-1"/>
    <n v="-1"/>
    <n v="-1"/>
    <n v="0"/>
    <m/>
    <m/>
    <s v="Central IRL A"/>
    <n v="-1"/>
    <m/>
    <m/>
    <n v="608"/>
    <x v="1"/>
    <s v="Basin 9 Oak Street Pedway"/>
    <x v="0"/>
    <m/>
    <n v="114.4610674586"/>
    <n v="0.42380685839999999"/>
  </r>
  <r>
    <n v="450000"/>
    <n v="870000"/>
    <n v="870000"/>
    <x v="0"/>
    <x v="0"/>
    <s v="IR12-21"/>
    <s v="62-304.520 (7), F.A.C."/>
    <n v="0.56000000000000005"/>
    <n v="0.48"/>
    <s v="Town Melbourne Beach"/>
    <n v="9.6564649924199997E-2"/>
    <n v="3701.5312103445699"/>
    <n v="9.2193788791312592"/>
    <n v="1.35567031464499"/>
    <n v="0.89026609398191003"/>
    <n v="0.13090982934632001"/>
    <n v="357.43706551043903"/>
    <n v="1210"/>
    <s v="Fixed Single Family Units"/>
    <n v="1210"/>
    <s v="Town Melbourne Beach                   Brevard County"/>
    <s v="Town Melbourne Beach"/>
    <m/>
    <m/>
    <m/>
    <n v="0"/>
    <n v="1"/>
    <n v="0.89026609398191003"/>
    <n v="0.13090982934632001"/>
    <n v="445.494172012219"/>
    <m/>
    <n v="-1"/>
    <n v="-1"/>
    <n v="-1"/>
    <n v="-1"/>
    <n v="0"/>
    <m/>
    <m/>
    <s v="Central IRL A"/>
    <n v="-1"/>
    <m/>
    <m/>
    <n v="608"/>
    <x v="1"/>
    <s v="Basin 9 Oak Street Pedway"/>
    <x v="0"/>
    <m/>
    <n v="88.449841948702897"/>
    <n v="0.36130914190000002"/>
  </r>
  <r>
    <n v="450000"/>
    <n v="870000"/>
    <n v="870000"/>
    <x v="0"/>
    <x v="0"/>
    <s v="IR12-21"/>
    <s v="62-304.520 (7), F.A.C."/>
    <n v="0.56000000000000005"/>
    <n v="0.48"/>
    <s v="Town Melbourne Beach"/>
    <n v="0.21922052598960001"/>
    <n v="3701.5312103445699"/>
    <n v="9.2193788791312592"/>
    <n v="1.35567031464499"/>
    <n v="2.0210770871806099"/>
    <n v="0.29719075944495998"/>
    <n v="811.451618898677"/>
    <n v="1210"/>
    <s v="Fixed Single Family Units"/>
    <n v="1210"/>
    <s v="Town Melbourne Beach                   Brevard County"/>
    <s v="Town Melbourne Beach"/>
    <m/>
    <m/>
    <m/>
    <n v="0"/>
    <n v="1"/>
    <n v="2.0210770871806099"/>
    <n v="0.29719075944495998"/>
    <n v="1001.81526557516"/>
    <m/>
    <n v="-1"/>
    <n v="-1"/>
    <n v="-1"/>
    <n v="-1"/>
    <n v="0"/>
    <m/>
    <m/>
    <s v="Central IRL A"/>
    <n v="-1"/>
    <m/>
    <m/>
    <n v="608"/>
    <x v="1"/>
    <s v="Basin 9 Oak Street Pedway"/>
    <x v="0"/>
    <m/>
    <n v="119.352154135954"/>
    <n v="0.81250224299999996"/>
  </r>
  <r>
    <n v="450000"/>
    <n v="870000"/>
    <n v="870000"/>
    <x v="0"/>
    <x v="0"/>
    <s v="IR12-21"/>
    <s v="62-304.520 (7), F.A.C."/>
    <n v="0.56000000000000005"/>
    <n v="0.48"/>
    <s v="Town Melbourne Beach"/>
    <n v="7.4090802633360001E-2"/>
    <n v="3701.5312103445699"/>
    <n v="9.2193788791312592"/>
    <n v="1.35567031464499"/>
    <n v="0.68307118093588004"/>
    <n v="0.10044270171826"/>
    <n v="274.249418346862"/>
    <n v="1210"/>
    <s v="Fixed Single Family Units"/>
    <n v="1210"/>
    <s v="Town Melbourne Beach                   Brevard County"/>
    <s v="Town Melbourne Beach"/>
    <m/>
    <m/>
    <m/>
    <n v="0"/>
    <n v="1"/>
    <n v="0.68307118093588004"/>
    <n v="0.10044270171826"/>
    <n v="335.77717265746003"/>
    <m/>
    <n v="-1"/>
    <n v="-1"/>
    <n v="-1"/>
    <n v="-1"/>
    <n v="0"/>
    <m/>
    <m/>
    <s v="Central IRL A"/>
    <n v="-1"/>
    <m/>
    <m/>
    <n v="608"/>
    <x v="1"/>
    <s v="Basin 9 Oak Street Pedway"/>
    <x v="0"/>
    <m/>
    <n v="81.4446247829096"/>
    <n v="0.2723253631"/>
  </r>
  <r>
    <n v="450000"/>
    <n v="870000"/>
    <n v="870000"/>
    <x v="0"/>
    <x v="0"/>
    <s v="IR12-21"/>
    <s v="62-304.520 (7), F.A.C."/>
    <n v="0.56000000000000005"/>
    <n v="0.48"/>
    <s v="Town Melbourne Beach"/>
    <n v="5.4061113560000002E-5"/>
    <n v="3689.4833471512202"/>
    <n v="9.2128090265371601"/>
    <n v="1.36211449489017"/>
    <n v="4.9805471503E-4"/>
    <n v="7.3637426389999995E-5"/>
    <n v="0.19945757822651"/>
    <n v="1300"/>
    <s v="Residential, High Density"/>
    <n v="1300"/>
    <s v="Town Melbourne Beach                   Brevard County"/>
    <s v="Town Melbourne Beach"/>
    <m/>
    <m/>
    <m/>
    <n v="0"/>
    <n v="1"/>
    <n v="4.9805471503E-4"/>
    <n v="7.3637426389999995E-5"/>
    <n v="0.19945757822490001"/>
    <m/>
    <n v="-1"/>
    <n v="-1"/>
    <n v="-1"/>
    <n v="-1"/>
    <n v="0"/>
    <m/>
    <m/>
    <s v="Central IRL A"/>
    <n v="-1"/>
    <m/>
    <m/>
    <n v="608"/>
    <x v="1"/>
    <s v="Basin 9 Oak Street Pedway"/>
    <x v="0"/>
    <m/>
    <n v="5.2733206607189897"/>
    <n v="1.6176609999999999E-4"/>
  </r>
  <r>
    <n v="450000"/>
    <n v="870000"/>
    <n v="870000"/>
    <x v="0"/>
    <x v="0"/>
    <s v="IR12-21"/>
    <s v="62-304.520 (7), F.A.C."/>
    <n v="0.56000000000000005"/>
    <n v="0.48"/>
    <s v="FDOT District 5"/>
    <n v="5.3175012352E-4"/>
    <n v="3689.4833471512202"/>
    <n v="9.2128090265371601"/>
    <n v="1.36211449489017"/>
    <n v="4.8989123378700003E-3"/>
    <n v="7.2430455090999996E-4"/>
    <n v="1.96188322559109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4.8989123378700003E-3"/>
    <n v="7.2430455090999996E-4"/>
    <n v="1.9618832255910399"/>
    <m/>
    <n v="-1"/>
    <n v="-1"/>
    <n v="-1"/>
    <n v="-1"/>
    <n v="0"/>
    <m/>
    <m/>
    <s v="Central IRL A"/>
    <n v="-1"/>
    <m/>
    <m/>
    <n v="608"/>
    <x v="1"/>
    <s v="Basin 9 Oak Street Pedway"/>
    <x v="0"/>
    <m/>
    <n v="6.62195705271888"/>
    <n v="1.5911461999999999E-3"/>
  </r>
  <r>
    <n v="450000"/>
    <n v="870000"/>
    <n v="870000"/>
    <x v="0"/>
    <x v="0"/>
    <s v="IR12-21"/>
    <s v="62-304.520 (7), F.A.C."/>
    <n v="0.56000000000000005"/>
    <n v="0.48"/>
    <s v="Town Melbourne Beach"/>
    <n v="2.1210951143780001E-2"/>
    <n v="3689.4833471512202"/>
    <n v="9.2128090265371601"/>
    <n v="1.36211449489017"/>
    <n v="0.19541244215886"/>
    <n v="2.8891744003350001E-2"/>
    <n v="78.25745102221810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9541244215886"/>
    <n v="2.8891744003350001E-2"/>
    <n v="125.142725301423"/>
    <m/>
    <n v="-1"/>
    <n v="-1"/>
    <n v="-1"/>
    <n v="-1"/>
    <n v="0"/>
    <m/>
    <m/>
    <s v="Central IRL A"/>
    <n v="-1"/>
    <m/>
    <m/>
    <n v="608"/>
    <x v="1"/>
    <s v="Basin 9 Oak Street Pedway"/>
    <x v="0"/>
    <m/>
    <n v="61.938750401805301"/>
    <n v="0.1014945055"/>
  </r>
  <r>
    <n v="450000"/>
    <n v="870000"/>
    <n v="870000"/>
    <x v="0"/>
    <x v="0"/>
    <s v="IR12-21"/>
    <s v="62-304.520 (7), F.A.C."/>
    <n v="0.56000000000000005"/>
    <n v="0.48"/>
    <s v="FDOT District 5"/>
    <n v="5.0942633252919998E-2"/>
    <n v="3689.4833471512202"/>
    <n v="9.2128090265371601"/>
    <n v="1.36211449489017"/>
    <n v="0.46932475146814001"/>
    <n v="6.9389699161680002E-2"/>
    <n v="187.95199704670901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0.46932475146814001"/>
    <n v="6.9389699161680002E-2"/>
    <n v="402.34595096057899"/>
    <m/>
    <n v="-1"/>
    <n v="-1"/>
    <n v="-1"/>
    <n v="-1"/>
    <n v="0"/>
    <m/>
    <m/>
    <s v="Central IRL A"/>
    <n v="-1"/>
    <m/>
    <m/>
    <n v="608"/>
    <x v="1"/>
    <s v="Basin 9 Oak Street Pedway"/>
    <x v="0"/>
    <m/>
    <n v="112.302361232438"/>
    <n v="0.32631463989999998"/>
  </r>
  <r>
    <n v="450000"/>
    <n v="870000"/>
    <n v="870000"/>
    <x v="0"/>
    <x v="0"/>
    <s v="IR12-21"/>
    <s v="62-304.520 (7), F.A.C."/>
    <n v="0.56000000000000005"/>
    <n v="0.48"/>
    <s v="Town Melbourne Beach"/>
    <n v="1.025193538E-4"/>
    <n v="3689.4833471512202"/>
    <n v="9.2128090265371601"/>
    <n v="1.36211449489017"/>
    <n v="9.4449122807999998E-4"/>
    <n v="1.3964309781000001E-4"/>
    <n v="0.378243448605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9.4449122807999998E-4"/>
    <n v="1.3964309781000001E-4"/>
    <n v="0.37824344860608999"/>
    <m/>
    <n v="-1"/>
    <n v="-1"/>
    <n v="-1"/>
    <n v="-1"/>
    <n v="0"/>
    <m/>
    <m/>
    <s v="Central IRL A"/>
    <n v="-1"/>
    <m/>
    <m/>
    <n v="608"/>
    <x v="1"/>
    <s v="Basin 9 Oak Street Pedway"/>
    <x v="0"/>
    <m/>
    <n v="9.2959248749753698"/>
    <n v="3.0676679999999998E-4"/>
  </r>
  <r>
    <n v="450000"/>
    <n v="870000"/>
    <n v="870000"/>
    <x v="0"/>
    <x v="0"/>
    <s v="IR12-21"/>
    <s v="62-304.520 (7), F.A.C."/>
    <n v="0.56000000000000005"/>
    <n v="0.48"/>
    <s v="Town Melbourne Beach"/>
    <n v="0.43894067890550997"/>
    <n v="3689.4833471512202"/>
    <n v="9.2128090265371601"/>
    <n v="1.36211449489017"/>
    <n v="4.0438766487350897"/>
    <n v="0.59788746113413005"/>
    <n v="1619.46432520915"/>
    <n v="1210"/>
    <s v="Fixed Single Family Units"/>
    <n v="1210"/>
    <s v="Town Melbourne Beach                   Brevard County"/>
    <s v="Town Melbourne Beach"/>
    <m/>
    <m/>
    <m/>
    <n v="0"/>
    <n v="1"/>
    <n v="4.0438766487350897"/>
    <n v="0.59788746113413005"/>
    <n v="1619.46432520915"/>
    <m/>
    <n v="-1"/>
    <n v="-1"/>
    <n v="-1"/>
    <n v="-1"/>
    <n v="0"/>
    <m/>
    <m/>
    <s v="Central IRL A"/>
    <n v="-1"/>
    <m/>
    <m/>
    <n v="608"/>
    <x v="1"/>
    <s v="Basin 9 Oak Street Pedway"/>
    <x v="0"/>
    <m/>
    <n v="172.87515898223501"/>
    <n v="1.3134341648000001"/>
  </r>
  <r>
    <n v="450000"/>
    <n v="870000"/>
    <n v="870000"/>
    <x v="0"/>
    <x v="0"/>
    <s v="IR12-21"/>
    <s v="62-304.520 (7), F.A.C."/>
    <n v="0.56000000000000005"/>
    <n v="0.48"/>
    <s v="FDOT District 5"/>
    <n v="1.598854521846E-2"/>
    <n v="3689.4833471512202"/>
    <n v="9.2128090265371601"/>
    <n v="1.36211449489017"/>
    <n v="0.14729941370982999"/>
    <n v="2.1778229194269999E-2"/>
    <n v="58.989471328686101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0.14729941370982999"/>
    <n v="2.1778229194269999E-2"/>
    <n v="58.989471328686101"/>
    <m/>
    <n v="-1"/>
    <n v="-1"/>
    <n v="-1"/>
    <n v="-1"/>
    <n v="0"/>
    <m/>
    <m/>
    <s v="Central IRL A"/>
    <n v="-1"/>
    <m/>
    <m/>
    <n v="608"/>
    <x v="1"/>
    <s v="Basin 9 Oak Street Pedway"/>
    <x v="0"/>
    <m/>
    <n v="102.497401375007"/>
    <n v="4.7842231399999997E-2"/>
  </r>
  <r>
    <n v="450000"/>
    <n v="870000"/>
    <n v="870000"/>
    <x v="0"/>
    <x v="0"/>
    <s v="IR12-21"/>
    <s v="62-304.520 (7), F.A.C."/>
    <n v="0.56000000000000005"/>
    <n v="0.48"/>
    <s v="Town Melbourne Beach"/>
    <n v="7.9401223170699996E-3"/>
    <n v="3689.4833471512202"/>
    <n v="9.2128090265371601"/>
    <n v="1.36211449489017"/>
    <n v="7.3150830554530005E-2"/>
    <n v="1.0815355699280001E-2"/>
    <n v="29.2949490631846"/>
    <n v="1300"/>
    <s v="Residential, High Density"/>
    <n v="1300"/>
    <s v="Town Melbourne Beach                   Brevard County"/>
    <s v="Town Melbourne Beach"/>
    <m/>
    <m/>
    <m/>
    <n v="0"/>
    <n v="1"/>
    <n v="7.3150830554530005E-2"/>
    <n v="1.0815355699280001E-2"/>
    <n v="29.294949063186198"/>
    <m/>
    <n v="-1"/>
    <n v="-1"/>
    <n v="-1"/>
    <n v="-1"/>
    <n v="0"/>
    <m/>
    <m/>
    <s v="Central IRL A"/>
    <n v="-1"/>
    <m/>
    <m/>
    <n v="608"/>
    <x v="1"/>
    <s v="Basin 9 Oak Street Pedway"/>
    <x v="0"/>
    <m/>
    <n v="89.013075424369006"/>
    <n v="2.3759082800000001E-2"/>
  </r>
  <r>
    <n v="450000"/>
    <n v="870000"/>
    <n v="870000"/>
    <x v="0"/>
    <x v="0"/>
    <s v="IR12-21"/>
    <s v="62-304.520 (7), F.A.C."/>
    <n v="0.56000000000000005"/>
    <n v="0.48"/>
    <s v="FDOT District 5"/>
    <n v="3.0801743733000002E-4"/>
    <n v="3689.4833471512202"/>
    <n v="9.2128090265371601"/>
    <n v="1.36211449489017"/>
    <n v="2.837705827E-3"/>
    <n v="4.1955501606999999E-4"/>
    <n v="1.13642520567598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2.837705827E-3"/>
    <n v="4.1955501606999999E-4"/>
    <n v="1.13642520567415"/>
    <m/>
    <n v="-1"/>
    <n v="-1"/>
    <n v="-1"/>
    <n v="-1"/>
    <n v="0"/>
    <m/>
    <m/>
    <s v="Central IRL A"/>
    <n v="-1"/>
    <m/>
    <m/>
    <n v="608"/>
    <x v="1"/>
    <s v="Basin 9 Oak Street Pedway"/>
    <x v="0"/>
    <m/>
    <n v="4.7305005746603301"/>
    <n v="9.2167490000000002E-4"/>
  </r>
  <r>
    <n v="450000"/>
    <n v="870000"/>
    <n v="880000"/>
    <x v="0"/>
    <x v="0"/>
    <s v="IR12-21"/>
    <s v="62-304.520 (7), F.A.C."/>
    <n v="0.56000000000000005"/>
    <n v="0.48"/>
    <s v="FDOT District 5"/>
    <n v="3.4922658185579998E-2"/>
    <n v="3721.3570611383602"/>
    <n v="9.7405749074818697"/>
    <n v="1.53174550764935"/>
    <n v="0.34016676802508999"/>
    <n v="5.3492624790939997E-2"/>
    <n v="129.95968063265499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0.34016676802508999"/>
    <n v="5.3492624790939997E-2"/>
    <n v="343.40007313404698"/>
    <m/>
    <n v="-1"/>
    <n v="-1"/>
    <n v="-1"/>
    <n v="-1"/>
    <n v="0"/>
    <m/>
    <m/>
    <s v="Central IRL A"/>
    <n v="-1"/>
    <m/>
    <m/>
    <n v="608"/>
    <x v="1"/>
    <s v="Basin 9 Oak Street Pedway"/>
    <x v="0"/>
    <m/>
    <n v="78.127063151490603"/>
    <n v="0.2785077641"/>
  </r>
  <r>
    <n v="450000"/>
    <n v="870000"/>
    <n v="880000"/>
    <x v="0"/>
    <x v="0"/>
    <s v="IR12-21"/>
    <s v="62-304.520 (7), F.A.C."/>
    <n v="0.56000000000000005"/>
    <n v="0.48"/>
    <s v="Town Melbourne Beach"/>
    <n v="6.3389647023699997E-3"/>
    <n v="3721.3570611383602"/>
    <n v="9.7405749074818697"/>
    <n v="1.53174550764935"/>
    <n v="6.1745160519330003E-2"/>
    <n v="9.7096807059999998E-3"/>
    <n v="23.5895510554788"/>
    <n v="1210"/>
    <s v="Fixed Single Family Units"/>
    <n v="1210"/>
    <s v="Town Melbourne Beach                   Brevard County"/>
    <s v="Town Melbourne Beach"/>
    <m/>
    <m/>
    <m/>
    <n v="0"/>
    <n v="1"/>
    <n v="6.1745160519330003E-2"/>
    <n v="9.7096807059999998E-3"/>
    <n v="23.5895510554782"/>
    <m/>
    <n v="-1"/>
    <n v="-1"/>
    <n v="-1"/>
    <n v="-1"/>
    <n v="0"/>
    <m/>
    <m/>
    <s v="Central IRL A"/>
    <n v="-1"/>
    <m/>
    <m/>
    <n v="608"/>
    <x v="1"/>
    <s v="Basin 9 Oak Street Pedway"/>
    <x v="0"/>
    <m/>
    <n v="23.129457182768199"/>
    <n v="1.9131833800000001E-2"/>
  </r>
  <r>
    <n v="450000"/>
    <n v="870000"/>
    <n v="880000"/>
    <x v="0"/>
    <x v="0"/>
    <s v="IR12-21"/>
    <s v="62-304.520 (7), F.A.C."/>
    <n v="0.56000000000000005"/>
    <n v="0.48"/>
    <s v="FDOT District 5"/>
    <n v="7.9091005151699992E-3"/>
    <n v="3721.3570611383602"/>
    <n v="9.7405749074818697"/>
    <n v="1.53174550764935"/>
    <n v="7.7039186018819997E-2"/>
    <n v="1.211472918366E-2"/>
    <n v="29.432587049384601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7.7039186018819997E-2"/>
    <n v="1.211472918366E-2"/>
    <n v="29.432587049384999"/>
    <m/>
    <n v="-1"/>
    <n v="-1"/>
    <n v="-1"/>
    <n v="-1"/>
    <n v="0"/>
    <m/>
    <m/>
    <s v="Central IRL A"/>
    <n v="-1"/>
    <m/>
    <m/>
    <n v="608"/>
    <x v="1"/>
    <s v="Basin 9 Oak Street Pedway"/>
    <x v="0"/>
    <m/>
    <n v="25.420084659547999"/>
    <n v="2.38707113E-2"/>
  </r>
  <r>
    <n v="450000"/>
    <n v="870000"/>
    <n v="880000"/>
    <x v="0"/>
    <x v="0"/>
    <s v="IR12-21"/>
    <s v="62-304.520 (7), F.A.C."/>
    <n v="0.56000000000000005"/>
    <n v="0.48"/>
    <s v="Town Melbourne Beach"/>
    <n v="5.6628957542999997E-4"/>
    <n v="3721.3570611383602"/>
    <n v="9.7405749074818697"/>
    <n v="1.53174550764935"/>
    <n v="5.5159860288799996E-3"/>
    <n v="8.6741151319999997E-4"/>
    <n v="2.1073657102052401"/>
    <n v="1410"/>
    <s v="Retail Sales and Services"/>
    <n v="1410"/>
    <s v="Town Melbourne Beach                   Brevard County"/>
    <s v="Town Melbourne Beach"/>
    <m/>
    <m/>
    <m/>
    <n v="0"/>
    <n v="1"/>
    <n v="5.5159860288799996E-3"/>
    <n v="8.6741151319999997E-4"/>
    <n v="2.1073657102066901"/>
    <m/>
    <n v="-1"/>
    <n v="-1"/>
    <n v="-1"/>
    <n v="-1"/>
    <n v="0"/>
    <m/>
    <m/>
    <s v="Central IRL A"/>
    <n v="-1"/>
    <m/>
    <m/>
    <n v="608"/>
    <x v="1"/>
    <s v="Basin 9 Oak Street Pedway"/>
    <x v="0"/>
    <m/>
    <n v="8.1222943842795008"/>
    <n v="1.7091368E-3"/>
  </r>
  <r>
    <n v="450000"/>
    <n v="870000"/>
    <n v="880000"/>
    <x v="0"/>
    <x v="0"/>
    <s v="IR12-21"/>
    <s v="62-304.520 (7), F.A.C."/>
    <n v="0.56000000000000005"/>
    <n v="0.48"/>
    <s v="FDOT District 5"/>
    <n v="8.7282041700600006E-3"/>
    <n v="3721.3570611383602"/>
    <n v="9.7405749074818697"/>
    <n v="1.53174550764935"/>
    <n v="8.5017726526270002E-2"/>
    <n v="1.3369387527330001E-2"/>
    <n v="32.480764219313798"/>
    <n v="1410"/>
    <s v="Retail Sales and Services"/>
    <n v="1410"/>
    <s v="FDOT District 5                         Town Melbourne Beach                   Brevard County"/>
    <s v="FDOT District 5"/>
    <m/>
    <m/>
    <m/>
    <n v="0"/>
    <n v="1"/>
    <n v="8.5017726526270002E-2"/>
    <n v="1.3369387527330001E-2"/>
    <n v="32.480764219312199"/>
    <m/>
    <n v="-1"/>
    <n v="-1"/>
    <n v="-1"/>
    <n v="-1"/>
    <n v="0"/>
    <m/>
    <m/>
    <s v="Central IRL A"/>
    <n v="-1"/>
    <m/>
    <m/>
    <n v="608"/>
    <x v="1"/>
    <s v="Basin 9 Oak Street Pedway"/>
    <x v="0"/>
    <m/>
    <n v="32.570387619100103"/>
    <n v="2.6342874499999998E-2"/>
  </r>
  <r>
    <n v="450000"/>
    <n v="880000"/>
    <n v="880000"/>
    <x v="0"/>
    <x v="0"/>
    <s v="IR12-21"/>
    <s v="62-304.520 (7), F.A.C."/>
    <n v="0.56000000000000005"/>
    <n v="0.48"/>
    <s v="Town Melbourne Beach"/>
    <n v="0.10089866489594999"/>
    <n v="3695.9802375167401"/>
    <n v="9.2064256096435795"/>
    <n v="1.3537952612452899"/>
    <n v="0.92891605247695996"/>
    <n v="0.13659613440212001"/>
    <n v="372.919471447274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2891605247695996"/>
    <n v="0.13659613440212001"/>
    <n v="667.32866583784903"/>
    <m/>
    <n v="-1"/>
    <n v="-1"/>
    <n v="-1"/>
    <n v="-1"/>
    <n v="0"/>
    <m/>
    <m/>
    <s v="Central IRL A"/>
    <n v="-1"/>
    <m/>
    <m/>
    <n v="608"/>
    <x v="1"/>
    <s v="Basin 9 Oak Street Pedway"/>
    <x v="0"/>
    <m/>
    <n v="116.110044808217"/>
    <n v="0.54122357330000004"/>
  </r>
  <r>
    <n v="450000"/>
    <n v="880000"/>
    <n v="880000"/>
    <x v="0"/>
    <x v="0"/>
    <s v="IR12-21"/>
    <s v="62-304.520 (7), F.A.C."/>
    <n v="0.56000000000000005"/>
    <n v="0.48"/>
    <s v="Town Melbourne Beach"/>
    <n v="5.4011499897E-4"/>
    <n v="3695.9802375167401"/>
    <n v="9.2064256096435795"/>
    <n v="1.3537952612452899"/>
    <n v="4.9725285587499998E-3"/>
    <n v="7.3120512613999999E-4"/>
    <n v="1.99625436221275"/>
    <n v="1210"/>
    <s v="Fixed Single Family Units"/>
    <n v="1210"/>
    <s v="Town Melbourne Beach                   Brevard County"/>
    <s v="Town Melbourne Beach"/>
    <m/>
    <m/>
    <m/>
    <n v="0"/>
    <n v="1"/>
    <n v="4.9725285587499998E-3"/>
    <n v="7.3120512613999999E-4"/>
    <n v="1.99625436221157"/>
    <m/>
    <n v="-1"/>
    <n v="-1"/>
    <n v="-1"/>
    <n v="-1"/>
    <n v="0"/>
    <m/>
    <m/>
    <s v="Central IRL A"/>
    <n v="-1"/>
    <m/>
    <m/>
    <n v="608"/>
    <x v="1"/>
    <s v="Basin 9 Oak Street Pedway"/>
    <x v="0"/>
    <m/>
    <n v="27.1697762329824"/>
    <n v="1.6190222E-3"/>
  </r>
  <r>
    <n v="450000"/>
    <n v="880000"/>
    <n v="880000"/>
    <x v="0"/>
    <x v="0"/>
    <s v="IR12-21"/>
    <s v="62-304.520 (7), F.A.C."/>
    <n v="0.56000000000000005"/>
    <n v="0.48"/>
    <s v="Town Melbourne Beach"/>
    <n v="3.1887422670800001E-3"/>
    <n v="3695.9802375167401"/>
    <n v="9.2064256096435795"/>
    <n v="1.3537952612452899"/>
    <n v="2.9356918470209999E-2"/>
    <n v="4.3169041705000003E-3"/>
    <n v="11.785528401669399"/>
    <n v="1210"/>
    <s v="Fixed Single Family Units"/>
    <n v="1210"/>
    <s v="Town Melbourne Beach                   Brevard County"/>
    <s v="Town Melbourne Beach"/>
    <m/>
    <m/>
    <m/>
    <n v="0"/>
    <n v="1"/>
    <n v="2.9356918470209999E-2"/>
    <n v="4.3169041705000003E-3"/>
    <n v="11.7855284016676"/>
    <m/>
    <n v="-1"/>
    <n v="-1"/>
    <n v="-1"/>
    <n v="-1"/>
    <n v="0"/>
    <m/>
    <m/>
    <s v="Central IRL A"/>
    <n v="-1"/>
    <m/>
    <m/>
    <n v="608"/>
    <x v="1"/>
    <s v="Basin 9 Oak Street Pedway"/>
    <x v="0"/>
    <m/>
    <n v="44.874137406840099"/>
    <n v="9.5584172000000005E-3"/>
  </r>
  <r>
    <n v="450000"/>
    <n v="880000"/>
    <n v="880000"/>
    <x v="0"/>
    <x v="0"/>
    <s v="IR12-21"/>
    <s v="62-304.520 (7), F.A.C."/>
    <n v="0.56000000000000005"/>
    <n v="0.48"/>
    <s v="Town Melbourne Beach"/>
    <n v="3.368819249162E-2"/>
    <n v="3692.1473050725899"/>
    <n v="9.1974220037727008"/>
    <n v="1.35248978607176"/>
    <n v="0.30984452288976"/>
    <n v="4.5562936256129997E-2"/>
    <n v="124.3817691207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0984452288976"/>
    <n v="4.5562936256129997E-2"/>
    <n v="124.38176912070401"/>
    <m/>
    <n v="-1"/>
    <n v="-1"/>
    <n v="-1"/>
    <n v="-1"/>
    <n v="0"/>
    <m/>
    <m/>
    <s v="Central IRL A"/>
    <n v="-1"/>
    <m/>
    <m/>
    <n v="608"/>
    <x v="1"/>
    <s v="Basin 9 Oak Street Pedway"/>
    <x v="0"/>
    <m/>
    <n v="105.382626870211"/>
    <n v="0.10087734719999999"/>
  </r>
  <r>
    <n v="450000"/>
    <n v="880000"/>
    <n v="880000"/>
    <x v="0"/>
    <x v="0"/>
    <s v="IR12-21"/>
    <s v="62-304.520 (7), F.A.C."/>
    <n v="0.56000000000000005"/>
    <n v="0.48"/>
    <s v="Town Melbourne Beach"/>
    <n v="9.6934724095989994E-2"/>
    <n v="3692.1473050725899"/>
    <n v="9.1974220037727008"/>
    <n v="1.35248978607176"/>
    <n v="0.89154956433011001"/>
    <n v="0.13110322425550999"/>
    <n v="357.89728033897097"/>
    <n v="1210"/>
    <s v="Fixed Single Family Units"/>
    <n v="1210"/>
    <s v="Town Melbourne Beach                   Brevard County"/>
    <s v="Town Melbourne Beach"/>
    <m/>
    <m/>
    <m/>
    <n v="0"/>
    <n v="1"/>
    <n v="0.89154956433011001"/>
    <n v="0.13110322425550999"/>
    <n v="475.41821558670802"/>
    <m/>
    <n v="-1"/>
    <n v="-1"/>
    <n v="-1"/>
    <n v="-1"/>
    <n v="0"/>
    <m/>
    <m/>
    <s v="Central IRL A"/>
    <n v="-1"/>
    <m/>
    <m/>
    <n v="608"/>
    <x v="1"/>
    <s v="Basin 9 Oak Street Pedway"/>
    <x v="0"/>
    <m/>
    <n v="79.378033365252705"/>
    <n v="0.38557843920000001"/>
  </r>
  <r>
    <n v="450000"/>
    <n v="880000"/>
    <n v="880000"/>
    <x v="0"/>
    <x v="0"/>
    <s v="IR12-21"/>
    <s v="62-304.520 (7), F.A.C."/>
    <n v="0.56000000000000005"/>
    <n v="0.48"/>
    <s v="Town Melbourne Beach"/>
    <n v="0.12347915291903"/>
    <n v="3692.1473050725899"/>
    <n v="9.1974220037727008"/>
    <n v="1.35248978607176"/>
    <n v="1.13568987806474"/>
    <n v="0.16700429311577999"/>
    <n v="455.90322168266101"/>
    <n v="1210"/>
    <s v="Fixed Single Family Units"/>
    <n v="1210"/>
    <s v="Town Melbourne Beach                   Brevard County"/>
    <s v="Town Melbourne Beach"/>
    <m/>
    <m/>
    <m/>
    <n v="0"/>
    <n v="1"/>
    <n v="1.13568987806474"/>
    <n v="0.16700429311577999"/>
    <n v="736.55335386765796"/>
    <m/>
    <n v="-1"/>
    <n v="-1"/>
    <n v="-1"/>
    <n v="-1"/>
    <n v="0"/>
    <m/>
    <m/>
    <s v="Central IRL A"/>
    <n v="-1"/>
    <m/>
    <m/>
    <n v="608"/>
    <x v="1"/>
    <s v="Basin 9 Oak Street Pedway"/>
    <x v="0"/>
    <m/>
    <n v="95.356349860799995"/>
    <n v="0.59736687259999999"/>
  </r>
  <r>
    <n v="450000"/>
    <n v="880000"/>
    <n v="880000"/>
    <x v="0"/>
    <x v="0"/>
    <s v="IR12-21"/>
    <s v="62-304.520 (7), F.A.C."/>
    <n v="0.56000000000000005"/>
    <n v="0.48"/>
    <s v="Town Melbourne Beach"/>
    <n v="1.867625722983E-2"/>
    <n v="3692.1473054852099"/>
    <n v="9.1974220048005897"/>
    <n v="1.3524897862229099"/>
    <n v="0.17177341921299"/>
    <n v="2.525944714822E-2"/>
    <n v="68.95549280768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7177341921299"/>
    <n v="2.525944714822E-2"/>
    <n v="1123.4929314088399"/>
    <m/>
    <n v="-1"/>
    <n v="-1"/>
    <n v="-1"/>
    <n v="-1"/>
    <n v="0"/>
    <m/>
    <m/>
    <s v="Central IRL A"/>
    <n v="-1"/>
    <m/>
    <m/>
    <n v="608"/>
    <x v="1"/>
    <s v="Basin 9 Oak Street Pedway"/>
    <x v="0"/>
    <m/>
    <n v="43.246815959306197"/>
    <n v="0.91118648130000002"/>
  </r>
  <r>
    <n v="450000"/>
    <n v="880000"/>
    <n v="880000"/>
    <x v="0"/>
    <x v="0"/>
    <s v="IR12-21"/>
    <s v="62-304.520 (7), F.A.C."/>
    <n v="0.56000000000000005"/>
    <n v="0.48"/>
    <s v="Town Melbourne Beach"/>
    <n v="1.8329109781260001E-2"/>
    <n v="3695.98023834285"/>
    <n v="9.2064256117013805"/>
    <n v="1.3537952615478901"/>
    <n v="0.16874558572993001"/>
    <n v="2.481386197026E-2"/>
    <n v="67.7440275379758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6874558572993001"/>
    <n v="2.481386197026E-2"/>
    <n v="67.744027537974105"/>
    <m/>
    <n v="-1"/>
    <n v="-1"/>
    <n v="-1"/>
    <n v="-1"/>
    <n v="0"/>
    <m/>
    <m/>
    <s v="Central IRL A"/>
    <n v="-1"/>
    <m/>
    <m/>
    <n v="608"/>
    <x v="1"/>
    <s v="Basin 9 Oak Street Pedway"/>
    <x v="0"/>
    <m/>
    <n v="103.020922668163"/>
    <n v="5.4942439199999998E-2"/>
  </r>
  <r>
    <n v="450000"/>
    <n v="880000"/>
    <n v="880000"/>
    <x v="0"/>
    <x v="0"/>
    <s v="IR12-21"/>
    <s v="62-304.520 (7), F.A.C."/>
    <n v="0.56000000000000005"/>
    <n v="0.48"/>
    <s v="Town Melbourne Beach"/>
    <n v="4.5483076744680002E-2"/>
    <n v="3695.98023834285"/>
    <n v="9.2064256117013805"/>
    <n v="1.3537952615478901"/>
    <n v="0.41873656264123998"/>
    <n v="6.1574773777570001E-2"/>
    <n v="168.10455282738701"/>
    <n v="1210"/>
    <s v="Fixed Single Family Units"/>
    <n v="1210"/>
    <s v="Town Melbourne Beach                   Brevard County"/>
    <s v="Town Melbourne Beach"/>
    <m/>
    <m/>
    <m/>
    <n v="0"/>
    <n v="1"/>
    <n v="0.41873656264123998"/>
    <n v="6.1574773777570001E-2"/>
    <n v="168.10455282738701"/>
    <m/>
    <n v="-1"/>
    <n v="-1"/>
    <n v="-1"/>
    <n v="-1"/>
    <n v="0"/>
    <m/>
    <m/>
    <s v="Central IRL A"/>
    <n v="-1"/>
    <m/>
    <m/>
    <n v="608"/>
    <x v="1"/>
    <s v="Basin 9 Oak Street Pedway"/>
    <x v="0"/>
    <m/>
    <n v="99.689603290785101"/>
    <n v="0.1363378368"/>
  </r>
  <r>
    <n v="450000"/>
    <n v="880000"/>
    <n v="880000"/>
    <x v="0"/>
    <x v="0"/>
    <s v="IR12-21"/>
    <s v="62-304.520 (7), F.A.C."/>
    <n v="0.56000000000000005"/>
    <n v="0.48"/>
    <s v="Town Melbourne Beach"/>
    <n v="0.33582708191492"/>
    <n v="3695.98023834285"/>
    <n v="9.2064256117013805"/>
    <n v="1.3537952615478901"/>
    <n v="3.0917670480445198"/>
    <n v="0.45464111219587999"/>
    <n v="1241.21025825791"/>
    <n v="1210"/>
    <s v="Fixed Single Family Units"/>
    <n v="1210"/>
    <s v="Town Melbourne Beach                   Brevard County"/>
    <s v="Town Melbourne Beach"/>
    <m/>
    <m/>
    <m/>
    <n v="0"/>
    <n v="1"/>
    <n v="3.0917670480445198"/>
    <n v="0.45464111219587999"/>
    <n v="1241.21025825791"/>
    <m/>
    <n v="-1"/>
    <n v="-1"/>
    <n v="-1"/>
    <n v="-1"/>
    <n v="0"/>
    <m/>
    <m/>
    <s v="Central IRL A"/>
    <n v="-1"/>
    <m/>
    <m/>
    <n v="608"/>
    <x v="1"/>
    <s v="Basin 9 Oak Street Pedway"/>
    <x v="0"/>
    <m/>
    <n v="150.96630363595901"/>
    <n v="1.0066587657999999"/>
  </r>
  <r>
    <n v="450000"/>
    <n v="880000"/>
    <n v="880000"/>
    <x v="0"/>
    <x v="0"/>
    <s v="IR12-21"/>
    <s v="62-304.520 (7), F.A.C."/>
    <n v="0.56000000000000005"/>
    <n v="0.48"/>
    <s v="Town Melbourne Beach"/>
    <n v="0.18528817615203"/>
    <n v="3695.98023834285"/>
    <n v="9.2064256117013805"/>
    <n v="1.3537952615478901"/>
    <n v="1.70584181047155"/>
    <n v="0.25084225489547002"/>
    <n v="684.82143745651899"/>
    <n v="1210"/>
    <s v="Fixed Single Family Units"/>
    <n v="1210"/>
    <s v="Town Melbourne Beach                   Brevard County"/>
    <s v="Town Melbourne Beach"/>
    <m/>
    <m/>
    <m/>
    <n v="0"/>
    <n v="1"/>
    <n v="1.70584181047155"/>
    <n v="0.25084225489547002"/>
    <n v="684.82143745651899"/>
    <m/>
    <n v="-1"/>
    <n v="-1"/>
    <n v="-1"/>
    <n v="-1"/>
    <n v="0"/>
    <m/>
    <m/>
    <s v="Central IRL A"/>
    <n v="-1"/>
    <m/>
    <m/>
    <n v="608"/>
    <x v="1"/>
    <s v="Basin 9 Oak Street Pedway"/>
    <x v="0"/>
    <m/>
    <n v="124.49872797401601"/>
    <n v="0.55541073600000002"/>
  </r>
  <r>
    <n v="450000"/>
    <n v="880000"/>
    <n v="880000"/>
    <x v="0"/>
    <x v="0"/>
    <s v="IR12-21"/>
    <s v="62-304.520 (7), F.A.C."/>
    <n v="0.56000000000000005"/>
    <n v="0.48"/>
    <s v="Town Melbourne Beach"/>
    <n v="2.5021935030299998E-3"/>
    <n v="3695.98023834285"/>
    <n v="9.2064256117013805"/>
    <n v="1.3537952615478901"/>
    <n v="2.3036258351720001E-2"/>
    <n v="3.38745770787E-3"/>
    <n v="9.24805773970877"/>
    <n v="1210"/>
    <s v="Fixed Single Family Units"/>
    <n v="1210"/>
    <s v="Town Melbourne Beach                   Brevard County"/>
    <s v="Town Melbourne Beach"/>
    <m/>
    <m/>
    <m/>
    <n v="0"/>
    <n v="1"/>
    <n v="2.3036258351720001E-2"/>
    <n v="3.38745770787E-3"/>
    <n v="9.2480577397075105"/>
    <m/>
    <n v="-1"/>
    <n v="-1"/>
    <n v="-1"/>
    <n v="-1"/>
    <n v="0"/>
    <m/>
    <m/>
    <s v="Central IRL A"/>
    <n v="-1"/>
    <m/>
    <m/>
    <n v="608"/>
    <x v="1"/>
    <s v="Basin 9 Oak Street Pedway"/>
    <x v="0"/>
    <m/>
    <n v="13.316210813229301"/>
    <n v="7.5004523E-3"/>
  </r>
  <r>
    <n v="450000"/>
    <n v="880000"/>
    <n v="880000"/>
    <x v="0"/>
    <x v="0"/>
    <s v="IR12-21"/>
    <s v="62-304.520 (7), F.A.C."/>
    <n v="0.56000000000000005"/>
    <n v="0.48"/>
    <s v="Town Melbourne Beach"/>
    <n v="1.9012053501759999E-2"/>
    <n v="3695.98023834285"/>
    <n v="9.2064256117013805"/>
    <n v="1.3537952615478901"/>
    <n v="0.17503305628964"/>
    <n v="2.5738427942969998E-2"/>
    <n v="70.268174032822103"/>
    <n v="1210"/>
    <s v="Fixed Single Family Units"/>
    <n v="1210"/>
    <s v="Town Melbourne Beach                   Brevard County"/>
    <s v="Town Melbourne Beach"/>
    <m/>
    <m/>
    <m/>
    <n v="0"/>
    <n v="1"/>
    <n v="0.17503305628964"/>
    <n v="2.5738427942969998E-2"/>
    <n v="70.268174032821705"/>
    <m/>
    <n v="-1"/>
    <n v="-1"/>
    <n v="-1"/>
    <n v="-1"/>
    <n v="0"/>
    <m/>
    <m/>
    <s v="Central IRL A"/>
    <n v="-1"/>
    <m/>
    <m/>
    <n v="608"/>
    <x v="1"/>
    <s v="Basin 9 Oak Street Pedway"/>
    <x v="0"/>
    <m/>
    <n v="64.202699435210803"/>
    <n v="5.69895978E-2"/>
  </r>
  <r>
    <n v="450000"/>
    <n v="880000"/>
    <n v="880000"/>
    <x v="0"/>
    <x v="0"/>
    <s v="IR12-21"/>
    <s v="62-304.520 (7), F.A.C."/>
    <n v="0.56000000000000005"/>
    <n v="0.48"/>
    <s v="Town Melbourne Beach"/>
    <n v="1.1321761817059999E-2"/>
    <n v="3695.98023834285"/>
    <n v="9.2064256117013805"/>
    <n v="1.3537952615478901"/>
    <n v="0.10423295796217"/>
    <n v="1.532734750031E-2"/>
    <n v="41.845007939082201"/>
    <n v="1210"/>
    <s v="Fixed Single Family Units"/>
    <n v="1210"/>
    <s v="Town Melbourne Beach                   Brevard County"/>
    <s v="Town Melbourne Beach"/>
    <m/>
    <m/>
    <m/>
    <n v="0"/>
    <n v="1"/>
    <n v="0.10423295796217"/>
    <n v="1.532734750031E-2"/>
    <n v="41.8450079390825"/>
    <m/>
    <n v="-1"/>
    <n v="-1"/>
    <n v="-1"/>
    <n v="-1"/>
    <n v="0"/>
    <m/>
    <m/>
    <s v="Central IRL A"/>
    <n v="-1"/>
    <m/>
    <m/>
    <n v="608"/>
    <x v="1"/>
    <s v="Basin 9 Oak Street Pedway"/>
    <x v="0"/>
    <m/>
    <n v="38.063401894269298"/>
    <n v="3.3937557100000001E-2"/>
  </r>
  <r>
    <n v="450000"/>
    <n v="880000"/>
    <n v="880000"/>
    <x v="0"/>
    <x v="0"/>
    <s v="IR12-21"/>
    <s v="62-304.520 (7), F.A.C."/>
    <n v="0.56000000000000005"/>
    <n v="0.48"/>
    <s v="Town Melbourne Beach"/>
    <n v="8.6748095305180004E-2"/>
    <n v="3738.6576945567099"/>
    <n v="10.6603133498002"/>
    <n v="2.0290336582980002"/>
    <n v="0.92476187845159996"/>
    <n v="0.17601480516745999"/>
    <n v="324.32143400086898"/>
    <n v="1300"/>
    <s v="Residential, High Density"/>
    <n v="1300"/>
    <s v="Town Melbourne Beach                   Brevard County"/>
    <s v="Town Melbourne Beach"/>
    <m/>
    <m/>
    <m/>
    <n v="0"/>
    <n v="1"/>
    <n v="0.92476187845159996"/>
    <n v="0.17601480516745999"/>
    <n v="324.32143400087"/>
    <m/>
    <n v="-1"/>
    <n v="-1"/>
    <n v="-1"/>
    <n v="-1"/>
    <n v="0"/>
    <m/>
    <m/>
    <s v="Central IRL A"/>
    <n v="-1"/>
    <m/>
    <m/>
    <n v="608"/>
    <x v="1"/>
    <s v="Basin 9 Oak Street Pedway"/>
    <x v="0"/>
    <m/>
    <n v="194.298736312866"/>
    <n v="0.26303441519999998"/>
  </r>
  <r>
    <n v="450000"/>
    <n v="880000"/>
    <n v="880000"/>
    <x v="0"/>
    <x v="0"/>
    <s v="IR12-21"/>
    <s v="62-304.520 (7), F.A.C."/>
    <n v="0.56000000000000005"/>
    <n v="0.48"/>
    <s v="FDOT District 5"/>
    <n v="6.620860067E-5"/>
    <n v="3738.6576945567099"/>
    <n v="10.6603133498002"/>
    <n v="2.0290336582980002"/>
    <n v="7.0580442965000002E-4"/>
    <n v="1.3433947924000001E-4"/>
    <n v="0.247531294363159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7.0580442965000002E-4"/>
    <n v="1.3433947924000001E-4"/>
    <n v="0.24753129436346"/>
    <m/>
    <n v="-1"/>
    <n v="-1"/>
    <n v="-1"/>
    <n v="-1"/>
    <n v="0"/>
    <m/>
    <m/>
    <s v="Central IRL A"/>
    <n v="-1"/>
    <m/>
    <m/>
    <n v="608"/>
    <x v="1"/>
    <s v="Basin 9 Oak Street Pedway"/>
    <x v="0"/>
    <m/>
    <n v="2.84158250651938"/>
    <n v="2.0075529999999999E-4"/>
  </r>
  <r>
    <n v="450000"/>
    <n v="880000"/>
    <n v="880000"/>
    <x v="0"/>
    <x v="0"/>
    <s v="IR12-21"/>
    <s v="62-304.520 (7), F.A.C."/>
    <n v="0.56000000000000005"/>
    <n v="0.48"/>
    <s v="Town Melbourne Beach"/>
    <n v="3.3620771323850003E-2"/>
    <n v="3738.6576945567099"/>
    <n v="10.6603133498002"/>
    <n v="2.0290336582980002"/>
    <n v="0.35840795737425002"/>
    <n v="6.821767663403E-2"/>
    <n v="125.69655540685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5840795737425002"/>
    <n v="6.821767663403E-2"/>
    <n v="125.696555406855"/>
    <m/>
    <n v="-1"/>
    <n v="-1"/>
    <n v="-1"/>
    <n v="-1"/>
    <n v="0"/>
    <m/>
    <m/>
    <s v="Central IRL A"/>
    <n v="-1"/>
    <m/>
    <m/>
    <n v="608"/>
    <x v="1"/>
    <s v="Basin 9 Oak Street Pedway"/>
    <x v="0"/>
    <m/>
    <n v="107.623682000488"/>
    <n v="0.1019436784"/>
  </r>
  <r>
    <n v="450000"/>
    <n v="880000"/>
    <n v="880000"/>
    <x v="0"/>
    <x v="0"/>
    <s v="IR12-21"/>
    <s v="62-304.520 (7), F.A.C."/>
    <n v="0.56000000000000005"/>
    <n v="0.48"/>
    <s v="Town Melbourne Beach"/>
    <n v="0.49681334641823"/>
    <n v="3738.6576945567099"/>
    <n v="10.6603133498002"/>
    <n v="2.0290336582980002"/>
    <n v="5.2961859491812602"/>
    <n v="1.0080510017742701"/>
    <n v="1857.4150403450101"/>
    <n v="1300"/>
    <s v="Residential, High Density"/>
    <n v="1300"/>
    <s v="Town Melbourne Beach                   Brevard County"/>
    <s v="Town Melbourne Beach"/>
    <m/>
    <m/>
    <m/>
    <n v="0"/>
    <n v="1"/>
    <n v="5.2961859491812602"/>
    <n v="1.0080510017742701"/>
    <n v="1857.4150403450101"/>
    <m/>
    <n v="-1"/>
    <n v="-1"/>
    <n v="-1"/>
    <n v="-1"/>
    <n v="0"/>
    <m/>
    <m/>
    <s v="Central IRL A"/>
    <n v="-1"/>
    <m/>
    <m/>
    <n v="608"/>
    <x v="1"/>
    <s v="Basin 9 Oak Street Pedway"/>
    <x v="0"/>
    <m/>
    <n v="178.352450526349"/>
    <n v="1.5064193351999999"/>
  </r>
  <r>
    <n v="450000"/>
    <n v="880000"/>
    <n v="880000"/>
    <x v="0"/>
    <x v="0"/>
    <s v="IR12-21"/>
    <s v="62-304.520 (7), F.A.C."/>
    <n v="0.56000000000000005"/>
    <n v="0.48"/>
    <s v="FDOT District 5"/>
    <n v="5.1503204296999997E-4"/>
    <n v="3738.6576945567099"/>
    <n v="10.6603133498002"/>
    <n v="2.0290336582980002"/>
    <n v="5.49040296329E-3"/>
    <n v="1.04501735029E-3"/>
    <n v="1.925528510408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5.49040296329E-3"/>
    <n v="1.04501735029E-3"/>
    <n v="1.9255285104088999"/>
    <m/>
    <n v="-1"/>
    <n v="-1"/>
    <n v="-1"/>
    <n v="-1"/>
    <n v="0"/>
    <m/>
    <m/>
    <s v="Central IRL A"/>
    <n v="-1"/>
    <m/>
    <m/>
    <n v="608"/>
    <x v="1"/>
    <s v="Basin 9 Oak Street Pedway"/>
    <x v="0"/>
    <m/>
    <n v="7.9679777007159096"/>
    <n v="1.5616613999999999E-3"/>
  </r>
  <r>
    <n v="460000"/>
    <n v="880000"/>
    <n v="880000"/>
    <x v="0"/>
    <x v="0"/>
    <s v="IR12-21"/>
    <s v="62-304.520 (7), F.A.C."/>
    <n v="0.56000000000000005"/>
    <n v="0.48"/>
    <s v="FDOT District 5"/>
    <n v="7.1649864360000002E-5"/>
    <n v="3721.7610862889501"/>
    <n v="10.5841050523739"/>
    <n v="2.0056483529217801"/>
    <n v="7.5834969141999999E-4"/>
    <n v="1.4370443245E-4"/>
    <n v="0.266663677031529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7.5834969141999999E-4"/>
    <n v="1.4370443245E-4"/>
    <n v="755.94695756363103"/>
    <m/>
    <n v="-1"/>
    <n v="-1"/>
    <n v="-1"/>
    <n v="-1"/>
    <n v="0"/>
    <m/>
    <m/>
    <s v="Central IRL A"/>
    <n v="-1"/>
    <m/>
    <m/>
    <n v="608"/>
    <x v="1"/>
    <s v="Basin 9 Oak Street Pedway"/>
    <x v="0"/>
    <m/>
    <n v="27.238309729290201"/>
    <n v="0.61309566709999996"/>
  </r>
  <r>
    <n v="540000"/>
    <n v="720000"/>
    <n v="720000"/>
    <x v="0"/>
    <x v="0"/>
    <s v="IR12-21"/>
    <s v="62-304.520 (7), F.A.C."/>
    <n v="0.56000000000000005"/>
    <n v="0.48"/>
    <s v="Town Melbourne Beach"/>
    <n v="0.18334376207028999"/>
    <n v="3688.32792874495"/>
    <n v="9.1885121497232092"/>
    <n v="1.35120013659794"/>
    <n v="1.6846563853588501"/>
    <n v="0.24773411635376"/>
    <n v="676.231918205034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846563853588501"/>
    <n v="0.24773411635376"/>
    <n v="676.23191820503496"/>
    <m/>
    <n v="-1"/>
    <n v="-1"/>
    <n v="-1"/>
    <n v="-1"/>
    <n v="0"/>
    <m/>
    <m/>
    <s v="Central IRL A"/>
    <n v="-1"/>
    <m/>
    <m/>
    <n v="608"/>
    <x v="1"/>
    <s v="Basin 9 Oak Street Pedway"/>
    <x v="0"/>
    <m/>
    <n v="164.04481591349401"/>
    <n v="0.54844437810000002"/>
  </r>
  <r>
    <n v="540000"/>
    <n v="720000"/>
    <n v="720000"/>
    <x v="0"/>
    <x v="0"/>
    <s v="IR12-21"/>
    <s v="62-304.520 (7), F.A.C."/>
    <n v="0.56000000000000005"/>
    <n v="0.48"/>
    <s v="Town Melbourne Beach"/>
    <n v="5.7633193066499999E-3"/>
    <n v="3688.32792874495"/>
    <n v="9.1885121497232092"/>
    <n v="1.35120013659794"/>
    <n v="5.2956329471910001E-2"/>
    <n v="7.7873978344000002E-3"/>
    <n v="21.2570115610032"/>
    <n v="1210"/>
    <s v="Fixed Single Family Units"/>
    <n v="1210"/>
    <s v="Town Melbourne Beach                   Brevard County"/>
    <s v="Town Melbourne Beach"/>
    <m/>
    <m/>
    <m/>
    <n v="0"/>
    <n v="1"/>
    <n v="5.2956329471910001E-2"/>
    <n v="7.7873978344000002E-3"/>
    <n v="21.257011561003601"/>
    <m/>
    <n v="-1"/>
    <n v="-1"/>
    <n v="-1"/>
    <n v="-1"/>
    <n v="0"/>
    <m/>
    <m/>
    <s v="Central IRL A"/>
    <n v="-1"/>
    <m/>
    <m/>
    <n v="608"/>
    <x v="1"/>
    <s v="Basin 9 Oak Street Pedway"/>
    <x v="0"/>
    <m/>
    <n v="40.029629238814302"/>
    <n v="1.7240074300000002E-2"/>
  </r>
  <r>
    <n v="540000"/>
    <n v="720000"/>
    <n v="720000"/>
    <x v="0"/>
    <x v="0"/>
    <s v="IR12-21"/>
    <s v="62-304.520 (7), F.A.C."/>
    <n v="0.56000000000000005"/>
    <n v="0.48"/>
    <s v="Town Melbourne Beach"/>
    <n v="0.10553342897822"/>
    <n v="3688.32792874495"/>
    <n v="9.1885121497232092"/>
    <n v="1.35120013659794"/>
    <n v="0.96969519436835006"/>
    <n v="0.14259678365101999"/>
    <n v="389.24189351660198"/>
    <n v="1210"/>
    <s v="Fixed Single Family Units"/>
    <n v="1210"/>
    <s v="Town Melbourne Beach                   Brevard County"/>
    <s v="Town Melbourne Beach"/>
    <m/>
    <m/>
    <m/>
    <n v="0"/>
    <n v="1"/>
    <n v="0.96969519436835006"/>
    <n v="0.14259678365101999"/>
    <n v="389.24189351660198"/>
    <m/>
    <n v="-1"/>
    <n v="-1"/>
    <n v="-1"/>
    <n v="-1"/>
    <n v="0"/>
    <m/>
    <m/>
    <s v="Central IRL A"/>
    <n v="-1"/>
    <m/>
    <m/>
    <n v="608"/>
    <x v="1"/>
    <s v="Basin 9 Oak Street Pedway"/>
    <x v="0"/>
    <m/>
    <n v="83.186054221843307"/>
    <n v="0.31568685610000002"/>
  </r>
  <r>
    <n v="540000"/>
    <n v="720000"/>
    <n v="720000"/>
    <x v="0"/>
    <x v="0"/>
    <s v="IR12-21"/>
    <s v="62-304.520 (7), F.A.C."/>
    <n v="0.56000000000000005"/>
    <n v="0.48"/>
    <s v="Town Melbourne Beach"/>
    <n v="0.10445926508353"/>
    <n v="3688.32792874495"/>
    <n v="9.1885121497232092"/>
    <n v="1.35120013659794"/>
    <n v="0.95982522637117995"/>
    <n v="0.14114537324977999"/>
    <n v="385.28002482376002"/>
    <n v="1210"/>
    <s v="Fixed Single Family Units"/>
    <n v="1210"/>
    <s v="Town Melbourne Beach                   Brevard County"/>
    <s v="Town Melbourne Beach"/>
    <m/>
    <m/>
    <m/>
    <n v="0"/>
    <n v="1"/>
    <n v="0.95982522637117995"/>
    <n v="0.14114537324977999"/>
    <n v="385.28002482376002"/>
    <m/>
    <n v="-1"/>
    <n v="-1"/>
    <n v="-1"/>
    <n v="-1"/>
    <n v="0"/>
    <m/>
    <m/>
    <s v="Central IRL A"/>
    <n v="-1"/>
    <m/>
    <m/>
    <n v="608"/>
    <x v="1"/>
    <s v="Basin 9 Oak Street Pedway"/>
    <x v="0"/>
    <m/>
    <n v="83.031484544723796"/>
    <n v="0.31247366170000002"/>
  </r>
  <r>
    <n v="540000"/>
    <n v="720000"/>
    <n v="720000"/>
    <x v="0"/>
    <x v="0"/>
    <s v="IR12-21"/>
    <s v="62-304.520 (7), F.A.C."/>
    <n v="0.56000000000000005"/>
    <n v="0.48"/>
    <s v="Town Melbourne Beach"/>
    <n v="1.0062757310729999E-2"/>
    <n v="3688.32792874495"/>
    <n v="9.1885121497232092"/>
    <n v="1.35120013659794"/>
    <n v="9.2461767809429996E-2"/>
    <n v="1.359679905282E-2"/>
    <n v="37.114748829377397"/>
    <n v="1210"/>
    <s v="Fixed Single Family Units"/>
    <n v="1210"/>
    <s v="Town Melbourne Beach                   Brevard County"/>
    <s v="Town Melbourne Beach"/>
    <m/>
    <m/>
    <m/>
    <n v="0"/>
    <n v="1"/>
    <n v="9.2461767809429996E-2"/>
    <n v="1.359679905282E-2"/>
    <n v="37.114748829376701"/>
    <m/>
    <n v="-1"/>
    <n v="-1"/>
    <n v="-1"/>
    <n v="-1"/>
    <n v="0"/>
    <m/>
    <m/>
    <s v="Central IRL A"/>
    <n v="-1"/>
    <m/>
    <m/>
    <n v="608"/>
    <x v="1"/>
    <s v="Basin 9 Oak Street Pedway"/>
    <x v="0"/>
    <m/>
    <n v="40.607723373905998"/>
    <n v="3.0101175000000001E-2"/>
  </r>
  <r>
    <n v="540000"/>
    <n v="720000"/>
    <n v="720000"/>
    <x v="0"/>
    <x v="0"/>
    <s v="IR12-21"/>
    <s v="62-304.520 (7), F.A.C."/>
    <n v="0.56000000000000005"/>
    <n v="0.48"/>
    <s v="Town Melbourne Beach"/>
    <n v="4.9979300871699998E-3"/>
    <n v="3688.32792874495"/>
    <n v="9.1885121497232092"/>
    <n v="1.35120013659794"/>
    <n v="4.5923541329510001E-2"/>
    <n v="6.7532038164999997E-3"/>
    <n v="18.434005126456999"/>
    <n v="1210"/>
    <s v="Fixed Single Family Units"/>
    <n v="1210"/>
    <s v="Town Melbourne Beach                   Brevard County"/>
    <s v="Town Melbourne Beach"/>
    <m/>
    <m/>
    <m/>
    <n v="0"/>
    <n v="1"/>
    <n v="4.5923541329510001E-2"/>
    <n v="6.7532038164999997E-3"/>
    <n v="18.434005126457201"/>
    <m/>
    <n v="-1"/>
    <n v="-1"/>
    <n v="-1"/>
    <n v="-1"/>
    <n v="0"/>
    <m/>
    <m/>
    <s v="Central IRL A"/>
    <n v="-1"/>
    <m/>
    <m/>
    <n v="608"/>
    <x v="1"/>
    <s v="Basin 9 Oak Street Pedway"/>
    <x v="0"/>
    <m/>
    <n v="36.732805289408702"/>
    <n v="1.49505313E-2"/>
  </r>
  <r>
    <n v="540000"/>
    <n v="720000"/>
    <n v="720000"/>
    <x v="0"/>
    <x v="0"/>
    <s v="IR12-21"/>
    <s v="62-304.520 (7), F.A.C."/>
    <n v="0.56000000000000005"/>
    <n v="0.48"/>
    <s v="Town Melbourne Beach"/>
    <n v="0.10253729679244"/>
    <n v="3688.32792874495"/>
    <n v="9.1885121497232092"/>
    <n v="1.35120013659794"/>
    <n v="0.94216519737718996"/>
    <n v="0.13854840943234001"/>
    <n v="378.1911754976"/>
    <n v="1210"/>
    <s v="Fixed Single Family Units"/>
    <n v="1210"/>
    <s v="Town Melbourne Beach                   Brevard County"/>
    <s v="Town Melbourne Beach"/>
    <m/>
    <m/>
    <m/>
    <n v="0"/>
    <n v="1"/>
    <n v="0.94216519737718996"/>
    <n v="0.13854840943234001"/>
    <n v="378.1911754976"/>
    <m/>
    <n v="-1"/>
    <n v="-1"/>
    <n v="-1"/>
    <n v="-1"/>
    <n v="0"/>
    <m/>
    <m/>
    <s v="Central IRL A"/>
    <n v="-1"/>
    <m/>
    <m/>
    <n v="608"/>
    <x v="1"/>
    <s v="Basin 9 Oak Street Pedway"/>
    <x v="0"/>
    <m/>
    <n v="82.433097251443897"/>
    <n v="0.30672439210000002"/>
  </r>
  <r>
    <n v="540000"/>
    <n v="720000"/>
    <n v="720000"/>
    <x v="0"/>
    <x v="0"/>
    <s v="IR12-21"/>
    <s v="62-304.520 (7), F.A.C."/>
    <n v="0.56000000000000005"/>
    <n v="0.48"/>
    <s v="Town Melbourne Beach"/>
    <n v="0.10106569415390999"/>
    <n v="3688.32792874495"/>
    <n v="9.1885121497232092"/>
    <n v="1.35120013659794"/>
    <n v="0.92864335865344005"/>
    <n v="0.13655997974612999"/>
    <n v="372.76342238587301"/>
    <n v="1210"/>
    <s v="Fixed Single Family Units"/>
    <n v="1210"/>
    <s v="Town Melbourne Beach                   Brevard County"/>
    <s v="Town Melbourne Beach"/>
    <m/>
    <m/>
    <m/>
    <n v="0"/>
    <n v="1"/>
    <n v="0.92864335865344005"/>
    <n v="0.13655997974612999"/>
    <n v="372.76342238587301"/>
    <m/>
    <n v="-1"/>
    <n v="-1"/>
    <n v="-1"/>
    <n v="-1"/>
    <n v="0"/>
    <m/>
    <m/>
    <s v="Central IRL A"/>
    <n v="-1"/>
    <m/>
    <m/>
    <n v="608"/>
    <x v="1"/>
    <s v="Basin 9 Oak Street Pedway"/>
    <x v="0"/>
    <m/>
    <n v="81.498384760445205"/>
    <n v="0.30232232149999999"/>
  </r>
  <r>
    <n v="550000"/>
    <n v="770000"/>
    <n v="770000"/>
    <x v="0"/>
    <x v="0"/>
    <s v="IR12-21"/>
    <s v="62-304.520 (7), F.A.C."/>
    <n v="0.56000000000000005"/>
    <n v="0.48"/>
    <s v="Town Melbourne Beach"/>
    <n v="4.3242792417329999E-2"/>
    <n v="3687.95144534783"/>
    <n v="9.1876587278747905"/>
    <n v="1.3510775106131001"/>
    <n v="0.39730001917081997"/>
    <n v="5.8424364331170001E-2"/>
    <n v="159.477318796394"/>
    <n v="1210"/>
    <s v="Fixed Single Family Units"/>
    <n v="1210"/>
    <s v="Town Melbourne Beach                   Brevard County"/>
    <s v="Town Melbourne Beach"/>
    <m/>
    <m/>
    <m/>
    <n v="0"/>
    <n v="1"/>
    <n v="0.39730001917081997"/>
    <n v="5.8424364331170001E-2"/>
    <n v="308.04936369543299"/>
    <m/>
    <n v="-1"/>
    <n v="-1"/>
    <n v="-1"/>
    <n v="-1"/>
    <n v="0"/>
    <m/>
    <m/>
    <s v="Central IRL A"/>
    <n v="-1"/>
    <m/>
    <m/>
    <n v="608"/>
    <x v="1"/>
    <s v="Basin 9 Oak Street Pedway"/>
    <x v="0"/>
    <m/>
    <n v="52.197342665717201"/>
    <n v="0.24983727789999999"/>
  </r>
  <r>
    <n v="550000"/>
    <n v="770000"/>
    <n v="770000"/>
    <x v="0"/>
    <x v="0"/>
    <s v="IR12-21"/>
    <s v="62-304.520 (7), F.A.C."/>
    <n v="0.56000000000000005"/>
    <n v="0.48"/>
    <s v="Town Melbourne Beach"/>
    <n v="7.7661347085170002E-2"/>
    <n v="3687.95144534783"/>
    <n v="9.1876587278747905"/>
    <n v="1.3510775106131001"/>
    <n v="0.71352595336559999"/>
    <n v="0.10492649949069"/>
    <n v="286.41127723042302"/>
    <n v="1210"/>
    <s v="Fixed Single Family Units"/>
    <n v="1210"/>
    <s v="Town Melbourne Beach                   Brevard County"/>
    <s v="Town Melbourne Beach"/>
    <m/>
    <m/>
    <m/>
    <n v="0"/>
    <n v="1"/>
    <n v="0.71352595336559999"/>
    <n v="0.10492649949069"/>
    <n v="557.98391573037998"/>
    <m/>
    <n v="-1"/>
    <n v="-1"/>
    <n v="-1"/>
    <n v="-1"/>
    <n v="0"/>
    <m/>
    <m/>
    <s v="Central IRL A"/>
    <n v="-1"/>
    <m/>
    <m/>
    <n v="608"/>
    <x v="1"/>
    <s v="Basin 9 Oak Street Pedway"/>
    <x v="0"/>
    <m/>
    <n v="72.743059816631401"/>
    <n v="0.45254169970000002"/>
  </r>
  <r>
    <n v="550000"/>
    <n v="770000"/>
    <n v="770000"/>
    <x v="0"/>
    <x v="0"/>
    <s v="IR12-21"/>
    <s v="62-304.520 (7), F.A.C."/>
    <n v="0.56000000000000005"/>
    <n v="0.48"/>
    <s v="Town Melbourne Beach"/>
    <n v="5.063086348668E-2"/>
    <n v="3687.95144534783"/>
    <n v="9.1876587278747905"/>
    <n v="1.3510775106131001"/>
    <n v="0.46517909481327002"/>
    <n v="6.8406220999779999E-2"/>
    <n v="186.724166174928"/>
    <n v="1210"/>
    <s v="Fixed Single Family Units"/>
    <n v="1210"/>
    <s v="Town Melbourne Beach                   Brevard County"/>
    <s v="Town Melbourne Beach"/>
    <m/>
    <m/>
    <m/>
    <n v="0"/>
    <n v="1"/>
    <n v="0.46517909481327002"/>
    <n v="6.8406220999779999E-2"/>
    <n v="388.44368636849498"/>
    <m/>
    <n v="-1"/>
    <n v="-1"/>
    <n v="-1"/>
    <n v="-1"/>
    <n v="0"/>
    <m/>
    <m/>
    <s v="Central IRL A"/>
    <n v="-1"/>
    <m/>
    <m/>
    <n v="608"/>
    <x v="1"/>
    <s v="Basin 9 Oak Street Pedway"/>
    <x v="0"/>
    <m/>
    <n v="57.596677578632402"/>
    <n v="0.31503948609999999"/>
  </r>
  <r>
    <n v="550000"/>
    <n v="790000"/>
    <n v="790000"/>
    <x v="0"/>
    <x v="0"/>
    <s v="IR12-21"/>
    <s v="62-304.520 (7), F.A.C."/>
    <n v="0.56000000000000005"/>
    <n v="0.48"/>
    <s v="Town Melbourne Beach"/>
    <n v="1.614595718E-5"/>
    <n v="3692.1473056227601"/>
    <n v="9.1974220051432205"/>
    <n v="1.3524897862732901"/>
    <n v="1.4850118193E-4"/>
    <n v="2.183724218E-5"/>
    <n v="5.9613252328370003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850118193E-4"/>
    <n v="2.183724218E-5"/>
    <n v="232.807469118028"/>
    <m/>
    <n v="-1"/>
    <n v="-1"/>
    <n v="-1"/>
    <n v="-1"/>
    <n v="0"/>
    <m/>
    <m/>
    <s v="Central IRL A"/>
    <n v="-1"/>
    <m/>
    <m/>
    <n v="608"/>
    <x v="1"/>
    <s v="Basin 9 Oak Street Pedway"/>
    <x v="0"/>
    <m/>
    <n v="3.9322852875849401"/>
    <n v="0.1888138436"/>
  </r>
  <r>
    <n v="550000"/>
    <n v="790000"/>
    <n v="790000"/>
    <x v="0"/>
    <x v="0"/>
    <s v="IR12-21"/>
    <s v="62-304.520 (7), F.A.C."/>
    <n v="0.56000000000000005"/>
    <n v="0.48"/>
    <s v="Town Melbourne Beach"/>
    <n v="5.9488289279999996E-6"/>
    <n v="3692.1473056227601"/>
    <n v="9.1974220051432205"/>
    <n v="1.3524897862732901"/>
    <n v="5.4713890080000003E-5"/>
    <n v="8.045730365407E-6"/>
    <n v="2.1963952698120001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5.4713890080000003E-5"/>
    <n v="8.045730365407E-6"/>
    <n v="232.807469118028"/>
    <m/>
    <n v="-1"/>
    <n v="-1"/>
    <n v="-1"/>
    <n v="-1"/>
    <n v="0"/>
    <m/>
    <m/>
    <s v="Central IRL A"/>
    <n v="-1"/>
    <m/>
    <m/>
    <n v="608"/>
    <x v="1"/>
    <s v="Basin 9 Oak Street Pedway"/>
    <x v="0"/>
    <m/>
    <n v="5.9245502262185603"/>
    <n v="0.1888138436"/>
  </r>
  <r>
    <n v="550000"/>
    <n v="810000"/>
    <n v="810000"/>
    <x v="0"/>
    <x v="0"/>
    <s v="IR12-21"/>
    <s v="62-304.520 (7), F.A.C."/>
    <n v="0.56000000000000005"/>
    <n v="0.48"/>
    <s v="Town Melbourne Beach"/>
    <n v="5.8618861291800002E-3"/>
    <n v="3693.6096903959101"/>
    <n v="9.2008597190577195"/>
    <n v="1.35298832867218"/>
    <n v="5.3934391963680002E-2"/>
    <n v="7.9310635167799994E-3"/>
    <n v="21.651519410740299"/>
    <n v="1210"/>
    <s v="Fixed Single Family Units"/>
    <n v="1210"/>
    <s v="Town Melbourne Beach                   Brevard County"/>
    <s v="Town Melbourne Beach"/>
    <m/>
    <m/>
    <m/>
    <n v="0"/>
    <n v="1"/>
    <n v="5.3934391963680002E-2"/>
    <n v="7.9310635167799994E-3"/>
    <n v="61.666382961987203"/>
    <m/>
    <n v="-1"/>
    <n v="-1"/>
    <n v="-1"/>
    <n v="-1"/>
    <n v="0"/>
    <m/>
    <m/>
    <s v="Central IRL A"/>
    <n v="-1"/>
    <m/>
    <m/>
    <n v="608"/>
    <x v="1"/>
    <s v="Basin 9 Oak Street Pedway"/>
    <x v="0"/>
    <m/>
    <n v="24.651938866391799"/>
    <n v="5.0013287099999998E-2"/>
  </r>
  <r>
    <n v="550000"/>
    <n v="810000"/>
    <n v="810000"/>
    <x v="0"/>
    <x v="0"/>
    <s v="IR12-21"/>
    <s v="62-304.520 (7), F.A.C."/>
    <n v="0.56000000000000005"/>
    <n v="0.48"/>
    <s v="Town Melbourne Beach"/>
    <n v="5.619657079656E-2"/>
    <n v="3693.6096903959101"/>
    <n v="9.2008597190577195"/>
    <n v="1.35298832867218"/>
    <n v="0.51705676459129002"/>
    <n v="7.6033304399150001E-2"/>
    <n v="207.56819846121201"/>
    <n v="1210"/>
    <s v="Fixed Single Family Units"/>
    <n v="1210"/>
    <s v="Town Melbourne Beach                   Brevard County"/>
    <s v="Town Melbourne Beach"/>
    <m/>
    <m/>
    <m/>
    <n v="0"/>
    <n v="1"/>
    <n v="0.51705676459129002"/>
    <n v="7.6033304399150001E-2"/>
    <n v="539.12448032533302"/>
    <m/>
    <n v="-1"/>
    <n v="-1"/>
    <n v="-1"/>
    <n v="-1"/>
    <n v="0"/>
    <m/>
    <m/>
    <s v="Central IRL A"/>
    <n v="-1"/>
    <m/>
    <m/>
    <n v="608"/>
    <x v="1"/>
    <s v="Basin 9 Oak Street Pedway"/>
    <x v="0"/>
    <m/>
    <n v="66.2379014197804"/>
    <n v="0.43724613169999998"/>
  </r>
  <r>
    <n v="550000"/>
    <n v="810000"/>
    <n v="810000"/>
    <x v="0"/>
    <x v="0"/>
    <s v="IR12-21"/>
    <s v="62-304.520 (7), F.A.C."/>
    <n v="0.56000000000000005"/>
    <n v="0.48"/>
    <s v="Town Melbourne Beach"/>
    <n v="5.3671304453460002E-2"/>
    <n v="3693.6096903959101"/>
    <n v="9.2008597190577195"/>
    <n v="1.35298832867218"/>
    <n v="0.49382214321516998"/>
    <n v="7.2616648510149998E-2"/>
    <n v="198.240850225511"/>
    <n v="1210"/>
    <s v="Fixed Single Family Units"/>
    <n v="1210"/>
    <s v="Town Melbourne Beach                   Brevard County"/>
    <s v="Town Melbourne Beach"/>
    <m/>
    <m/>
    <m/>
    <n v="0"/>
    <n v="1"/>
    <n v="0.49382214321516998"/>
    <n v="7.2616648510149998E-2"/>
    <n v="531.44942749194604"/>
    <m/>
    <n v="-1"/>
    <n v="-1"/>
    <n v="-1"/>
    <n v="-1"/>
    <n v="0"/>
    <m/>
    <m/>
    <s v="Central IRL A"/>
    <n v="-1"/>
    <m/>
    <m/>
    <n v="608"/>
    <x v="1"/>
    <s v="Basin 9 Oak Street Pedway"/>
    <x v="0"/>
    <m/>
    <n v="65.230207766209205"/>
    <n v="0.4310214335"/>
  </r>
  <r>
    <n v="550000"/>
    <n v="810000"/>
    <n v="810000"/>
    <x v="0"/>
    <x v="0"/>
    <s v="IR12-21"/>
    <s v="62-304.520 (7), F.A.C."/>
    <n v="0.56000000000000005"/>
    <n v="0.48"/>
    <s v="Town Melbourne Beach"/>
    <n v="2.1016393812399998E-3"/>
    <n v="3693.6096903959101"/>
    <n v="9.2008597190577195"/>
    <n v="1.35298832867218"/>
    <n v="1.9336889126890001E-2"/>
    <n v="2.8434935539E-3"/>
    <n v="7.7626355842879002"/>
    <n v="1210"/>
    <s v="Fixed Single Family Units"/>
    <n v="1210"/>
    <s v="Town Melbourne Beach                   Brevard County"/>
    <s v="Town Melbourne Beach"/>
    <m/>
    <m/>
    <m/>
    <n v="0"/>
    <n v="1"/>
    <n v="1.9336889126890001E-2"/>
    <n v="2.8434935539E-3"/>
    <n v="16.795297629565699"/>
    <m/>
    <n v="-1"/>
    <n v="-1"/>
    <n v="-1"/>
    <n v="-1"/>
    <n v="0"/>
    <m/>
    <m/>
    <s v="Central IRL A"/>
    <n v="-1"/>
    <m/>
    <m/>
    <n v="608"/>
    <x v="1"/>
    <s v="Basin 9 Oak Street Pedway"/>
    <x v="0"/>
    <m/>
    <n v="20.113333059299102"/>
    <n v="1.36214904E-2"/>
  </r>
  <r>
    <n v="550000"/>
    <n v="810000"/>
    <n v="810000"/>
    <x v="0"/>
    <x v="0"/>
    <s v="IR12-21"/>
    <s v="62-304.520 (7), F.A.C."/>
    <n v="0.56000000000000005"/>
    <n v="0.48"/>
    <s v="FDOT District 5"/>
    <n v="3.8036526303100002E-3"/>
    <n v="3727.8422111027298"/>
    <n v="10.7079693679022"/>
    <n v="2.06118708650907"/>
    <n v="4.0729395851580003E-2"/>
    <n v="7.8400396831699998E-3"/>
    <n v="14.1794168316713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4.0729395851580003E-2"/>
    <n v="7.8400396831699998E-3"/>
    <n v="359.07521198370398"/>
    <m/>
    <n v="-1"/>
    <n v="-1"/>
    <n v="-1"/>
    <n v="-1"/>
    <n v="0"/>
    <m/>
    <m/>
    <s v="Central IRL A"/>
    <n v="-1"/>
    <m/>
    <m/>
    <n v="608"/>
    <x v="1"/>
    <s v="Basin 9 Oak Street Pedway"/>
    <x v="0"/>
    <m/>
    <n v="21.539454720938199"/>
    <n v="0.29122077210000002"/>
  </r>
  <r>
    <n v="550000"/>
    <n v="810000"/>
    <n v="810000"/>
    <x v="0"/>
    <x v="0"/>
    <s v="IR12-21"/>
    <s v="62-304.520 (7), F.A.C."/>
    <n v="0.56000000000000005"/>
    <n v="0.48"/>
    <s v="Town Melbourne Beach"/>
    <n v="2.480319137969E-2"/>
    <n v="3727.8422111027298"/>
    <n v="10.7079693679022"/>
    <n v="2.06118708650907"/>
    <n v="0.26559181351997002"/>
    <n v="5.1124017776029998E-2"/>
    <n v="92.46238379527899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6559181351997002"/>
    <n v="5.1124017776029998E-2"/>
    <n v="92.462383795277901"/>
    <m/>
    <n v="-1"/>
    <n v="-1"/>
    <n v="-1"/>
    <n v="-1"/>
    <n v="0"/>
    <m/>
    <m/>
    <s v="Central IRL A"/>
    <n v="-1"/>
    <m/>
    <m/>
    <n v="608"/>
    <x v="1"/>
    <s v="Basin 9 Oak Street Pedway"/>
    <x v="0"/>
    <m/>
    <n v="49.178294815057498"/>
    <n v="7.4989767900000004E-2"/>
  </r>
  <r>
    <n v="550000"/>
    <n v="810000"/>
    <n v="810000"/>
    <x v="0"/>
    <x v="0"/>
    <s v="IR12-21"/>
    <s v="62-304.520 (7), F.A.C."/>
    <n v="0.56000000000000005"/>
    <n v="0.48"/>
    <s v="Town Melbourne Beach"/>
    <n v="2.435970398037E-2"/>
    <n v="3727.8422111027298"/>
    <n v="10.7079693679022"/>
    <n v="2.06118708650907"/>
    <n v="0.26084296403306001"/>
    <n v="5.0209907275539999E-2"/>
    <n v="90.80913274802409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6084296403306001"/>
    <n v="5.0209907275539999E-2"/>
    <n v="129.185659221913"/>
    <m/>
    <n v="-1"/>
    <n v="-1"/>
    <n v="-1"/>
    <n v="-1"/>
    <n v="0"/>
    <m/>
    <m/>
    <s v="Central IRL A"/>
    <n v="-1"/>
    <m/>
    <m/>
    <n v="608"/>
    <x v="1"/>
    <s v="Basin 9 Oak Street Pedway"/>
    <x v="0"/>
    <m/>
    <n v="54.735059721469199"/>
    <n v="0.10477344619999999"/>
  </r>
  <r>
    <n v="550000"/>
    <n v="810000"/>
    <n v="810000"/>
    <x v="0"/>
    <x v="0"/>
    <s v="IR12-21"/>
    <s v="62-304.520 (7), F.A.C."/>
    <n v="0.56000000000000005"/>
    <n v="0.48"/>
    <s v="Town Melbourne Beach"/>
    <n v="4.4931218887199996E-3"/>
    <n v="3727.8422111027298"/>
    <n v="10.7079693679022"/>
    <n v="2.06118708650907"/>
    <n v="4.8112211550739997E-2"/>
    <n v="9.2611648151500001E-3"/>
    <n v="16.749649436426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4.8112211550739997E-2"/>
    <n v="9.2611648151500001E-3"/>
    <n v="83.317334940953103"/>
    <m/>
    <n v="-1"/>
    <n v="-1"/>
    <n v="-1"/>
    <n v="-1"/>
    <n v="0"/>
    <m/>
    <m/>
    <s v="Central IRL A"/>
    <n v="-1"/>
    <m/>
    <m/>
    <n v="608"/>
    <x v="1"/>
    <s v="Basin 9 Oak Street Pedway"/>
    <x v="0"/>
    <m/>
    <n v="17.471283560587199"/>
    <n v="6.7572858799999996E-2"/>
  </r>
  <r>
    <n v="550000"/>
    <n v="810000"/>
    <n v="810000"/>
    <x v="0"/>
    <x v="0"/>
    <s v="IR12-21"/>
    <s v="62-304.520 (7), F.A.C."/>
    <n v="0.56000000000000005"/>
    <n v="0.48"/>
    <s v="Town Melbourne Beach"/>
    <n v="6.0432224764699997E-3"/>
    <n v="3727.8422111027298"/>
    <n v="10.7079693679022"/>
    <n v="2.06118708650907"/>
    <n v="6.4710641161529997E-2"/>
    <n v="1.245621212941E-2"/>
    <n v="22.5281798388956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6.4710641161529997E-2"/>
    <n v="1.245621212941E-2"/>
    <n v="40.707059003935797"/>
    <m/>
    <n v="-1"/>
    <n v="-1"/>
    <n v="-1"/>
    <n v="-1"/>
    <n v="0"/>
    <m/>
    <m/>
    <s v="Central IRL A"/>
    <n v="-1"/>
    <m/>
    <m/>
    <n v="608"/>
    <x v="1"/>
    <s v="Basin 9 Oak Street Pedway"/>
    <x v="0"/>
    <m/>
    <n v="20.1966754912212"/>
    <n v="3.30146464E-2"/>
  </r>
  <r>
    <n v="550000"/>
    <n v="810000"/>
    <n v="810000"/>
    <x v="0"/>
    <x v="0"/>
    <s v="IR12-21"/>
    <s v="62-304.520 (7), F.A.C."/>
    <n v="0.56000000000000005"/>
    <n v="0.48"/>
    <s v="Town Melbourne Beach"/>
    <n v="9.1220786131500003E-2"/>
    <n v="3727.8422111027298"/>
    <n v="10.7079693679022"/>
    <n v="2.06118708650907"/>
    <n v="0.97678938361211998"/>
    <n v="0.18802310639545999"/>
    <n v="340.05669707100299"/>
    <n v="1300"/>
    <s v="Residential, High Density"/>
    <n v="1300"/>
    <s v="Town Melbourne Beach                   Brevard County"/>
    <s v="Town Melbourne Beach"/>
    <m/>
    <m/>
    <m/>
    <n v="0"/>
    <n v="1"/>
    <n v="0.97678938361211998"/>
    <n v="0.18802310639545999"/>
    <n v="1026.67785509703"/>
    <m/>
    <n v="-1"/>
    <n v="-1"/>
    <n v="-1"/>
    <n v="-1"/>
    <n v="0"/>
    <m/>
    <m/>
    <s v="Central IRL A"/>
    <n v="-1"/>
    <m/>
    <m/>
    <n v="608"/>
    <x v="1"/>
    <s v="Basin 9 Oak Street Pedway"/>
    <x v="0"/>
    <m/>
    <n v="141.11735950905799"/>
    <n v="0.83266654910000004"/>
  </r>
  <r>
    <n v="550000"/>
    <n v="810000"/>
    <n v="810000"/>
    <x v="0"/>
    <x v="0"/>
    <s v="IR12-21"/>
    <s v="62-304.520 (7), F.A.C."/>
    <n v="0.56000000000000005"/>
    <n v="0.48"/>
    <s v="FDOT District 5"/>
    <n v="7.320378373E-4"/>
    <n v="3727.8422111027298"/>
    <n v="10.7079693679022"/>
    <n v="2.06118708650907"/>
    <n v="7.8386387379899992E-3"/>
    <n v="1.50886693708E-3"/>
    <n v="2.7289215500261998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7.8386387379899992E-3"/>
    <n v="1.50886693708E-3"/>
    <n v="13.6602251467652"/>
    <m/>
    <n v="-1"/>
    <n v="-1"/>
    <n v="-1"/>
    <n v="-1"/>
    <n v="0"/>
    <m/>
    <m/>
    <s v="Central IRL A"/>
    <n v="-1"/>
    <m/>
    <m/>
    <n v="608"/>
    <x v="1"/>
    <s v="Basin 9 Oak Street Pedway"/>
    <x v="0"/>
    <m/>
    <n v="20.344928964183801"/>
    <n v="1.10788525E-2"/>
  </r>
  <r>
    <n v="550000"/>
    <n v="830000"/>
    <n v="830000"/>
    <x v="0"/>
    <x v="0"/>
    <s v="IR12-21"/>
    <s v="62-304.520 (7), F.A.C."/>
    <n v="0.56000000000000005"/>
    <n v="0.48"/>
    <s v="Town Melbourne Beach"/>
    <n v="3.1106433634499999E-3"/>
    <n v="3688.32792943196"/>
    <n v="9.1885121514347006"/>
    <n v="1.35120013684962"/>
    <n v="2.8582184343910001E-2"/>
    <n v="4.2031017383900001E-3"/>
    <n v="11.473072795944301"/>
    <n v="1210"/>
    <s v="Fixed Single Family Units"/>
    <n v="1210"/>
    <s v="Town Melbourne Beach                   Brevard County"/>
    <s v="Town Melbourne Beach"/>
    <m/>
    <m/>
    <m/>
    <n v="0"/>
    <n v="1"/>
    <n v="2.8582184343910001E-2"/>
    <n v="4.2031017383900001E-3"/>
    <n v="79.063761938676095"/>
    <m/>
    <n v="-1"/>
    <n v="-1"/>
    <n v="-1"/>
    <n v="-1"/>
    <n v="0"/>
    <m/>
    <m/>
    <s v="Central IRL A"/>
    <n v="-1"/>
    <m/>
    <m/>
    <n v="608"/>
    <x v="1"/>
    <s v="Basin 9 Oak Street Pedway"/>
    <x v="0"/>
    <m/>
    <n v="14.2253362213286"/>
    <n v="6.4123083499999997E-2"/>
  </r>
  <r>
    <n v="550000"/>
    <n v="830000"/>
    <n v="830000"/>
    <x v="0"/>
    <x v="0"/>
    <s v="IR12-21"/>
    <s v="62-304.520 (7), F.A.C."/>
    <n v="0.56000000000000005"/>
    <n v="0.48"/>
    <s v="Town Melbourne Beach"/>
    <n v="1.7549348509E-4"/>
    <n v="3688.32792943196"/>
    <n v="9.1885121514347006"/>
    <n v="1.35120013684962"/>
    <n v="1.6125240202999999E-3"/>
    <n v="2.3712682106999999E-4"/>
    <n v="0.64727752251292003"/>
    <n v="1210"/>
    <s v="Fixed Single Family Units"/>
    <n v="1210"/>
    <s v="Town Melbourne Beach                   Brevard County"/>
    <s v="Town Melbourne Beach"/>
    <m/>
    <m/>
    <m/>
    <n v="0"/>
    <n v="1"/>
    <n v="1.6125240202999999E-3"/>
    <n v="2.3712682106999999E-4"/>
    <n v="1.4998513764913"/>
    <m/>
    <n v="-1"/>
    <n v="-1"/>
    <n v="-1"/>
    <n v="-1"/>
    <n v="0"/>
    <m/>
    <m/>
    <s v="Central IRL A"/>
    <n v="-1"/>
    <m/>
    <m/>
    <n v="608"/>
    <x v="1"/>
    <s v="Basin 9 Oak Street Pedway"/>
    <x v="0"/>
    <m/>
    <n v="6.2245756080086503"/>
    <n v="1.2164245E-3"/>
  </r>
  <r>
    <n v="550000"/>
    <n v="830000"/>
    <n v="830000"/>
    <x v="0"/>
    <x v="0"/>
    <s v="IR12-21"/>
    <s v="62-304.520 (7), F.A.C."/>
    <n v="0.56000000000000005"/>
    <n v="0.48"/>
    <s v="Town Melbourne Beach"/>
    <n v="1.361642207818E-2"/>
    <n v="3688.32792943196"/>
    <n v="9.1885121514347006"/>
    <n v="1.35120013684962"/>
    <n v="0.12511465972444999"/>
    <n v="1.8398511375440001E-2"/>
    <n v="50.221829849899997"/>
    <n v="1210"/>
    <s v="Fixed Single Family Units"/>
    <n v="1210"/>
    <s v="Town Melbourne Beach                   Brevard County"/>
    <s v="Town Melbourne Beach"/>
    <m/>
    <m/>
    <m/>
    <n v="0"/>
    <n v="1"/>
    <n v="0.12511465972444999"/>
    <n v="1.8398511375440001E-2"/>
    <n v="467.40764291496203"/>
    <m/>
    <n v="-1"/>
    <n v="-1"/>
    <n v="-1"/>
    <n v="-1"/>
    <n v="0"/>
    <m/>
    <m/>
    <s v="Central IRL A"/>
    <n v="-1"/>
    <m/>
    <m/>
    <n v="608"/>
    <x v="1"/>
    <s v="Basin 9 Oak Street Pedway"/>
    <x v="0"/>
    <m/>
    <n v="51.056947980357997"/>
    <n v="0.37908162439999998"/>
  </r>
  <r>
    <n v="550000"/>
    <n v="830000"/>
    <n v="830000"/>
    <x v="0"/>
    <x v="0"/>
    <s v="IR12-21"/>
    <s v="62-304.520 (7), F.A.C."/>
    <n v="0.56000000000000005"/>
    <n v="0.48"/>
    <s v="Town Melbourne Beach"/>
    <n v="1.1895549381890001E-2"/>
    <n v="3688.32792943196"/>
    <n v="9.1885121514347006"/>
    <n v="1.35120013684962"/>
    <n v="0.10930240004349"/>
    <n v="1.607326795271E-2"/>
    <n v="43.874687021165599"/>
    <n v="1210"/>
    <s v="Fixed Single Family Units"/>
    <n v="1210"/>
    <s v="Town Melbourne Beach                   Brevard County"/>
    <s v="Town Melbourne Beach"/>
    <m/>
    <m/>
    <m/>
    <n v="0"/>
    <n v="1"/>
    <n v="0.10930240004349"/>
    <n v="1.607326795271E-2"/>
    <n v="480.40580509645002"/>
    <m/>
    <n v="-1"/>
    <n v="-1"/>
    <n v="-1"/>
    <n v="-1"/>
    <n v="0"/>
    <m/>
    <m/>
    <s v="Central IRL A"/>
    <n v="-1"/>
    <m/>
    <m/>
    <n v="608"/>
    <x v="1"/>
    <s v="Basin 9 Oak Street Pedway"/>
    <x v="0"/>
    <m/>
    <n v="51.587155121664203"/>
    <n v="0.389623524"/>
  </r>
  <r>
    <n v="550000"/>
    <n v="830000"/>
    <n v="830000"/>
    <x v="0"/>
    <x v="0"/>
    <s v="IR12-21"/>
    <s v="62-304.520 (7), F.A.C."/>
    <n v="0.56000000000000005"/>
    <n v="0.48"/>
    <s v="Town Melbourne Beach"/>
    <n v="0.22237871737055001"/>
    <n v="3692.1473050725899"/>
    <n v="9.1974220037727008"/>
    <n v="1.35248978607176"/>
    <n v="2.0453109083147001"/>
    <n v="0.30076494388341002"/>
    <n v="821.054982045196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453109083147001"/>
    <n v="0.30076494388341002"/>
    <n v="991.00248919879402"/>
    <m/>
    <n v="-1"/>
    <n v="-1"/>
    <n v="-1"/>
    <n v="-1"/>
    <n v="0"/>
    <m/>
    <m/>
    <s v="Central IRL A"/>
    <n v="-1"/>
    <m/>
    <m/>
    <n v="608"/>
    <x v="1"/>
    <s v="Basin 9 Oak Street Pedway"/>
    <x v="0"/>
    <m/>
    <n v="192.45952568968701"/>
    <n v="0.80373275690000001"/>
  </r>
  <r>
    <n v="550000"/>
    <n v="830000"/>
    <n v="830000"/>
    <x v="0"/>
    <x v="0"/>
    <s v="IR12-21"/>
    <s v="62-304.520 (7), F.A.C."/>
    <n v="0.56000000000000005"/>
    <n v="0.48"/>
    <s v="Town Melbourne Beach"/>
    <n v="3.0519701985299999E-3"/>
    <n v="3692.1473050725899"/>
    <n v="9.1974220037727008"/>
    <n v="1.35248978607176"/>
    <n v="2.8070257858819999E-2"/>
    <n v="4.1277585208999998E-3"/>
    <n v="11.26832354366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8070257858819999E-2"/>
    <n v="4.1277585208999998E-3"/>
    <n v="991.00248919879402"/>
    <m/>
    <n v="-1"/>
    <n v="-1"/>
    <n v="-1"/>
    <n v="-1"/>
    <n v="0"/>
    <m/>
    <m/>
    <s v="Central IRL A"/>
    <n v="-1"/>
    <m/>
    <m/>
    <n v="608"/>
    <x v="1"/>
    <s v="Basin 9 Oak Street Pedway"/>
    <x v="0"/>
    <m/>
    <n v="100.52451248580201"/>
    <n v="0.80373275690000001"/>
  </r>
  <r>
    <n v="550000"/>
    <n v="830000"/>
    <n v="830000"/>
    <x v="0"/>
    <x v="0"/>
    <s v="IR12-21"/>
    <s v="62-304.520 (7), F.A.C."/>
    <n v="0.56000000000000005"/>
    <n v="0.48"/>
    <s v="Town Melbourne Beach"/>
    <n v="6.5010613007949997E-2"/>
    <n v="3692.1473050725899"/>
    <n v="9.1974220037727008"/>
    <n v="1.35248978607176"/>
    <n v="0.59793004255814997"/>
    <n v="8.7926190079520003E-2"/>
    <n v="240.028759618452"/>
    <n v="1210"/>
    <s v="Fixed Single Family Units"/>
    <n v="1210"/>
    <s v="Town Melbourne Beach                   Brevard County"/>
    <s v="Town Melbourne Beach"/>
    <m/>
    <m/>
    <m/>
    <n v="0"/>
    <n v="1"/>
    <n v="0.59793004255814997"/>
    <n v="8.7926190079520003E-2"/>
    <n v="240.02875961845399"/>
    <m/>
    <n v="-1"/>
    <n v="-1"/>
    <n v="-1"/>
    <n v="-1"/>
    <n v="0"/>
    <m/>
    <m/>
    <s v="Central IRL A"/>
    <n v="-1"/>
    <m/>
    <m/>
    <n v="608"/>
    <x v="1"/>
    <s v="Basin 9 Oak Street Pedway"/>
    <x v="0"/>
    <m/>
    <n v="89.888400301638598"/>
    <n v="0.1946705269"/>
  </r>
  <r>
    <n v="550000"/>
    <n v="830000"/>
    <n v="830000"/>
    <x v="0"/>
    <x v="0"/>
    <s v="IR12-21"/>
    <s v="62-304.520 (7), F.A.C."/>
    <n v="0.56000000000000005"/>
    <n v="0.48"/>
    <s v="Town Melbourne Beach"/>
    <n v="0.28434467392939"/>
    <n v="3692.1473050725899"/>
    <n v="9.1974220037727008"/>
    <n v="1.35248978607176"/>
    <n v="2.6152379606538001"/>
    <n v="0.38457326721341001"/>
    <n v="1049.8424215601599"/>
    <n v="1210"/>
    <s v="Fixed Single Family Units"/>
    <n v="1210"/>
    <s v="Town Melbourne Beach                   Brevard County"/>
    <s v="Town Melbourne Beach"/>
    <m/>
    <m/>
    <m/>
    <n v="0"/>
    <n v="1"/>
    <n v="2.6152379606538001"/>
    <n v="0.38457326721341001"/>
    <n v="1049.8424215601599"/>
    <m/>
    <n v="-1"/>
    <n v="-1"/>
    <n v="-1"/>
    <n v="-1"/>
    <n v="0"/>
    <m/>
    <m/>
    <s v="Central IRL A"/>
    <n v="-1"/>
    <m/>
    <m/>
    <n v="608"/>
    <x v="1"/>
    <s v="Basin 9 Oak Street Pedway"/>
    <x v="0"/>
    <m/>
    <n v="136.75884376315199"/>
    <n v="0.85145370769999995"/>
  </r>
  <r>
    <n v="550000"/>
    <n v="840000"/>
    <n v="840000"/>
    <x v="0"/>
    <x v="0"/>
    <s v="IR12-21"/>
    <s v="62-304.520 (7), F.A.C."/>
    <n v="0.56000000000000005"/>
    <n v="0.48"/>
    <s v="Town Melbourne Beach"/>
    <n v="3.66704061235E-3"/>
    <n v="3679.3310163907099"/>
    <n v="9.1675109106916892"/>
    <n v="1.3481598499176199"/>
    <n v="3.3617634823660002E-2"/>
    <n v="4.9437569215800004E-3"/>
    <n v="13.4922562633837"/>
    <n v="1210"/>
    <s v="Fixed Single Family Units"/>
    <n v="1210"/>
    <s v="Town Melbourne Beach                   Brevard County"/>
    <s v="Town Melbourne Beach"/>
    <m/>
    <m/>
    <m/>
    <n v="0"/>
    <n v="1"/>
    <n v="3.3617634823660002E-2"/>
    <n v="4.9437569215800004E-3"/>
    <n v="120.564378660225"/>
    <m/>
    <n v="-1"/>
    <n v="-1"/>
    <n v="-1"/>
    <n v="-1"/>
    <n v="0"/>
    <m/>
    <m/>
    <s v="Central IRL A"/>
    <n v="-1"/>
    <m/>
    <m/>
    <n v="608"/>
    <x v="1"/>
    <s v="Basin 9 Oak Street Pedway"/>
    <x v="0"/>
    <m/>
    <n v="15.6168865710455"/>
    <n v="9.7781329E-2"/>
  </r>
  <r>
    <n v="550000"/>
    <n v="840000"/>
    <n v="840000"/>
    <x v="0"/>
    <x v="0"/>
    <s v="IR12-21"/>
    <s v="62-304.520 (7), F.A.C."/>
    <n v="0.56000000000000005"/>
    <n v="0.48"/>
    <s v="Town Melbourne Beach"/>
    <n v="2.3898909791419998E-2"/>
    <n v="3679.3310163907099"/>
    <n v="9.1675109106916892"/>
    <n v="1.3481598499176199"/>
    <n v="0.21909351626649001"/>
    <n v="3.2219550637590001E-2"/>
    <n v="87.932000053502705"/>
    <n v="1210"/>
    <s v="Fixed Single Family Units"/>
    <n v="1210"/>
    <s v="Town Melbourne Beach                   Brevard County"/>
    <s v="Town Melbourne Beach"/>
    <m/>
    <m/>
    <m/>
    <n v="0"/>
    <n v="1"/>
    <n v="0.21909351626649001"/>
    <n v="3.2219550637590001E-2"/>
    <n v="921.22095181116697"/>
    <m/>
    <n v="-1"/>
    <n v="-1"/>
    <n v="-1"/>
    <n v="-1"/>
    <n v="0"/>
    <m/>
    <m/>
    <s v="Central IRL A"/>
    <n v="-1"/>
    <m/>
    <m/>
    <n v="608"/>
    <x v="1"/>
    <s v="Basin 9 Oak Street Pedway"/>
    <x v="0"/>
    <m/>
    <n v="63.451084610609399"/>
    <n v="0.74713783600000006"/>
  </r>
  <r>
    <n v="550000"/>
    <n v="840000"/>
    <n v="840000"/>
    <x v="0"/>
    <x v="0"/>
    <s v="IR12-21"/>
    <s v="62-304.520 (7), F.A.C."/>
    <n v="0.56000000000000005"/>
    <n v="0.48"/>
    <s v="Town Melbourne Beach"/>
    <n v="8.1168282796000007E-3"/>
    <n v="3679.3310163907099"/>
    <n v="9.1675109106916892"/>
    <n v="1.3481598499176199"/>
    <n v="7.4411111813459996E-2"/>
    <n v="1.0942781995229999E-2"/>
    <n v="29.864498043856901"/>
    <n v="1210"/>
    <s v="Fixed Single Family Units"/>
    <n v="1210"/>
    <s v="Town Melbourne Beach                   Brevard County"/>
    <s v="Town Melbourne Beach"/>
    <m/>
    <m/>
    <m/>
    <n v="0"/>
    <n v="1"/>
    <n v="7.4411111813459996E-2"/>
    <n v="1.0942781995229999E-2"/>
    <n v="581.08455366518001"/>
    <m/>
    <n v="-1"/>
    <n v="-1"/>
    <n v="-1"/>
    <n v="-1"/>
    <n v="0"/>
    <m/>
    <m/>
    <s v="Central IRL A"/>
    <n v="-1"/>
    <m/>
    <m/>
    <n v="608"/>
    <x v="1"/>
    <s v="Basin 9 Oak Street Pedway"/>
    <x v="0"/>
    <m/>
    <n v="40.507386677423497"/>
    <n v="0.47127701030000002"/>
  </r>
  <r>
    <n v="550000"/>
    <n v="840000"/>
    <n v="840000"/>
    <x v="0"/>
    <x v="0"/>
    <s v="IR12-21"/>
    <s v="62-304.520 (7), F.A.C."/>
    <n v="0.56000000000000005"/>
    <n v="0.48"/>
    <s v="Town Melbourne Beach"/>
    <n v="0.31173838194023001"/>
    <n v="3705.5512839247299"/>
    <n v="10.052043608439901"/>
    <n v="1.75892833720077"/>
    <n v="3.1336078096877"/>
    <n v="0.54832547378778995"/>
    <n v="1155.16256144724"/>
    <n v="1300"/>
    <s v="Residential, High Density"/>
    <n v="1300"/>
    <s v="Town Melbourne Beach                   Brevard County"/>
    <s v="Town Melbourne Beach"/>
    <m/>
    <m/>
    <m/>
    <n v="0"/>
    <n v="1"/>
    <n v="3.1336078096877"/>
    <n v="0.54832547378778995"/>
    <n v="1155.1832829125301"/>
    <m/>
    <n v="-1"/>
    <n v="-1"/>
    <n v="-1"/>
    <n v="-1"/>
    <n v="0"/>
    <m/>
    <m/>
    <s v="Central IRL A"/>
    <n v="-1"/>
    <m/>
    <m/>
    <n v="608"/>
    <x v="1"/>
    <s v="Basin 9 Oak Street Pedway"/>
    <x v="0"/>
    <m/>
    <n v="166.188743896164"/>
    <n v="0.93688830729999995"/>
  </r>
  <r>
    <n v="550000"/>
    <n v="840000"/>
    <n v="840000"/>
    <x v="0"/>
    <x v="0"/>
    <s v="IR12-21"/>
    <s v="62-304.520 (7), F.A.C."/>
    <n v="0.56000000000000005"/>
    <n v="0.48"/>
    <s v="Town Melbourne Beach"/>
    <n v="1.732579605242E-2"/>
    <n v="3705.5512839247299"/>
    <n v="10.052043608439901"/>
    <n v="1.75892833720077"/>
    <n v="0.17415965746991"/>
    <n v="3.0474833641169999E-2"/>
    <n v="64.2016258070814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7415965746991"/>
    <n v="3.0474833641169999E-2"/>
    <n v="64.201625807080404"/>
    <m/>
    <n v="-1"/>
    <n v="-1"/>
    <n v="-1"/>
    <n v="-1"/>
    <n v="0"/>
    <m/>
    <m/>
    <s v="Central IRL A"/>
    <n v="-1"/>
    <m/>
    <m/>
    <n v="608"/>
    <x v="1"/>
    <s v="Basin 9 Oak Street Pedway"/>
    <x v="0"/>
    <m/>
    <n v="34.737979964409597"/>
    <n v="5.20694451E-2"/>
  </r>
  <r>
    <n v="550000"/>
    <n v="840000"/>
    <n v="840000"/>
    <x v="0"/>
    <x v="0"/>
    <s v="IR12-21"/>
    <s v="62-304.520 (7), F.A.C."/>
    <n v="0.56000000000000005"/>
    <n v="0.48"/>
    <s v="Town Melbourne Beach"/>
    <n v="1.242505141121E-2"/>
    <n v="3705.5512839247299"/>
    <n v="10.052043608439901"/>
    <n v="1.75892833720077"/>
    <n v="0.12489715862265"/>
    <n v="2.1854775018360001E-2"/>
    <n v="46.0416652096622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2489715862265"/>
    <n v="2.1854775018360001E-2"/>
    <n v="46.041665209660401"/>
    <m/>
    <n v="-1"/>
    <n v="-1"/>
    <n v="-1"/>
    <n v="-1"/>
    <n v="0"/>
    <m/>
    <m/>
    <s v="Central IRL A"/>
    <n v="-1"/>
    <m/>
    <m/>
    <n v="608"/>
    <x v="1"/>
    <s v="Basin 9 Oak Street Pedway"/>
    <x v="0"/>
    <m/>
    <n v="30.677857743062098"/>
    <n v="3.73411721E-2"/>
  </r>
  <r>
    <n v="550000"/>
    <n v="840000"/>
    <n v="840000"/>
    <x v="0"/>
    <x v="0"/>
    <s v="IR12-21"/>
    <s v="62-304.520 (7), F.A.C."/>
    <n v="0.56000000000000005"/>
    <n v="0.48"/>
    <s v="Town Melbourne Beach"/>
    <n v="8.7671003093300007E-3"/>
    <n v="3705.5512839247299"/>
    <n v="10.052043608439901"/>
    <n v="1.75892833720077"/>
    <n v="8.8127274629010002E-2"/>
    <n v="1.5420701169169999E-2"/>
    <n v="32.486939807556901"/>
    <n v="1300"/>
    <s v="Residential, High Density"/>
    <n v="1300"/>
    <s v="Town Melbourne Beach                   Brevard County"/>
    <s v="Town Melbourne Beach"/>
    <m/>
    <m/>
    <m/>
    <n v="0"/>
    <n v="1"/>
    <n v="8.8127274629010002E-2"/>
    <n v="1.5420701169169999E-2"/>
    <n v="32.486939807557903"/>
    <m/>
    <n v="-1"/>
    <n v="-1"/>
    <n v="-1"/>
    <n v="-1"/>
    <n v="0"/>
    <m/>
    <m/>
    <s v="Central IRL A"/>
    <n v="-1"/>
    <m/>
    <m/>
    <n v="608"/>
    <x v="1"/>
    <s v="Basin 9 Oak Street Pedway"/>
    <x v="0"/>
    <m/>
    <n v="25.531377134364"/>
    <n v="2.63478831E-2"/>
  </r>
  <r>
    <n v="550000"/>
    <n v="840000"/>
    <n v="840000"/>
    <x v="0"/>
    <x v="0"/>
    <s v="IR12-21"/>
    <s v="62-304.520 (7), F.A.C."/>
    <n v="0.56000000000000005"/>
    <n v="0.48"/>
    <s v="Town Melbourne Beach"/>
    <n v="0.14092083331637001"/>
    <n v="3705.5512839247299"/>
    <n v="10.052043608439901"/>
    <n v="1.75892833720077"/>
    <n v="1.4165423618338999"/>
    <n v="0.24786964702212"/>
    <n v="522.18937482724004"/>
    <n v="1210"/>
    <s v="Fixed Single Family Units"/>
    <n v="1210"/>
    <s v="Town Melbourne Beach                   Brevard County"/>
    <s v="Town Melbourne Beach"/>
    <m/>
    <m/>
    <m/>
    <n v="0"/>
    <n v="1"/>
    <n v="1.4165423618338999"/>
    <n v="0.24786964702212"/>
    <n v="587.34389484937697"/>
    <m/>
    <n v="-1"/>
    <n v="-1"/>
    <n v="-1"/>
    <n v="-1"/>
    <n v="0"/>
    <m/>
    <m/>
    <s v="Central IRL A"/>
    <n v="-1"/>
    <m/>
    <m/>
    <n v="608"/>
    <x v="1"/>
    <s v="Basin 9 Oak Street Pedway"/>
    <x v="0"/>
    <m/>
    <n v="96.402653098320798"/>
    <n v="0.47635352380000001"/>
  </r>
  <r>
    <n v="550000"/>
    <n v="840000"/>
    <n v="840000"/>
    <x v="0"/>
    <x v="0"/>
    <s v="IR12-21"/>
    <s v="62-304.520 (7), F.A.C."/>
    <n v="0.56000000000000005"/>
    <n v="0.48"/>
    <s v="Town Melbourne Beach"/>
    <n v="7.3084541720239996E-2"/>
    <n v="3705.5512839247299"/>
    <n v="10.052043608439901"/>
    <n v="1.75892833720077"/>
    <n v="0.73464900047475001"/>
    <n v="0.12855047144307"/>
    <n v="270.81851740650802"/>
    <n v="1210"/>
    <s v="Fixed Single Family Units"/>
    <n v="1210"/>
    <s v="Town Melbourne Beach                   Brevard County"/>
    <s v="Town Melbourne Beach"/>
    <m/>
    <m/>
    <m/>
    <n v="0"/>
    <n v="1"/>
    <n v="0.73464900047475001"/>
    <n v="0.12855047144307"/>
    <n v="270.81851740650802"/>
    <m/>
    <n v="-1"/>
    <n v="-1"/>
    <n v="-1"/>
    <n v="-1"/>
    <n v="0"/>
    <m/>
    <m/>
    <s v="Central IRL A"/>
    <n v="-1"/>
    <m/>
    <m/>
    <n v="608"/>
    <x v="1"/>
    <s v="Basin 9 Oak Street Pedway"/>
    <x v="0"/>
    <m/>
    <n v="83.978202542301005"/>
    <n v="0.21964194440000001"/>
  </r>
  <r>
    <n v="550000"/>
    <n v="840000"/>
    <n v="840000"/>
    <x v="0"/>
    <x v="0"/>
    <s v="IR12-21"/>
    <s v="62-304.520 (7), F.A.C."/>
    <n v="0.56000000000000005"/>
    <n v="0.48"/>
    <s v="Town Melbourne Beach"/>
    <n v="3.5913207494389997E-2"/>
    <n v="3705.5512839247299"/>
    <n v="10.052043608439901"/>
    <n v="1.75892833720077"/>
    <n v="0.36100112785256"/>
    <n v="6.3168758341650005E-2"/>
    <n v="133.078232140696"/>
    <n v="1300"/>
    <s v="Residential, High Density"/>
    <n v="1300"/>
    <s v="Town Melbourne Beach                   Brevard County"/>
    <s v="Town Melbourne Beach"/>
    <m/>
    <m/>
    <m/>
    <n v="0"/>
    <n v="1"/>
    <n v="0.36100112785256"/>
    <n v="6.3168758341650005E-2"/>
    <n v="133.078232140696"/>
    <m/>
    <n v="-1"/>
    <n v="-1"/>
    <n v="-1"/>
    <n v="-1"/>
    <n v="0"/>
    <m/>
    <m/>
    <s v="Central IRL A"/>
    <n v="-1"/>
    <m/>
    <m/>
    <n v="608"/>
    <x v="1"/>
    <s v="Basin 9 Oak Street Pedway"/>
    <x v="0"/>
    <m/>
    <n v="51.164842638632599"/>
    <n v="0.10793043970000001"/>
  </r>
  <r>
    <n v="550000"/>
    <n v="850000"/>
    <n v="850000"/>
    <x v="0"/>
    <x v="0"/>
    <s v="IR12-21"/>
    <s v="62-304.520 (7), F.A.C."/>
    <n v="0.56000000000000005"/>
    <n v="0.48"/>
    <s v="Town Melbourne Beach"/>
    <n v="6.9133793899E-4"/>
    <n v="3679.33101625364"/>
    <n v="9.1675109103501793"/>
    <n v="1.3481598498673899"/>
    <n v="6.3378480984800003E-3"/>
    <n v="9.3203405204000001E-4"/>
    <n v="2.54366112166085"/>
    <n v="1210"/>
    <s v="Fixed Single Family Units"/>
    <n v="1210"/>
    <s v="Town Melbourne Beach                   Brevard County"/>
    <s v="Town Melbourne Beach"/>
    <m/>
    <m/>
    <m/>
    <n v="0"/>
    <n v="1"/>
    <n v="6.3378480984800003E-3"/>
    <n v="9.3203405204000001E-4"/>
    <n v="195.969782455607"/>
    <m/>
    <n v="-1"/>
    <n v="-1"/>
    <n v="-1"/>
    <n v="-1"/>
    <n v="0"/>
    <m/>
    <m/>
    <s v="Central IRL A"/>
    <n v="-1"/>
    <m/>
    <m/>
    <n v="608"/>
    <x v="1"/>
    <s v="Basin 9 Oak Street Pedway"/>
    <x v="0"/>
    <m/>
    <n v="25.7035282308746"/>
    <n v="0.15893737429999999"/>
  </r>
  <r>
    <n v="550000"/>
    <n v="850000"/>
    <n v="850000"/>
    <x v="0"/>
    <x v="0"/>
    <s v="IR12-21"/>
    <s v="62-304.520 (7), F.A.C."/>
    <n v="0.56000000000000005"/>
    <n v="0.48"/>
    <s v="Town Melbourne Beach"/>
    <n v="1.93095219631E-3"/>
    <n v="3679.33101625364"/>
    <n v="9.1675109103501793"/>
    <n v="1.3481598498673899"/>
    <n v="1.770202532703E-2"/>
    <n v="2.60323222307E-3"/>
    <n v="7.1046123067864801"/>
    <n v="1210"/>
    <s v="Fixed Single Family Units"/>
    <n v="1210"/>
    <s v="Town Melbourne Beach                   Brevard County"/>
    <s v="Town Melbourne Beach"/>
    <m/>
    <m/>
    <m/>
    <n v="0"/>
    <n v="1"/>
    <n v="1.770202532703E-2"/>
    <n v="2.60323222307E-3"/>
    <n v="466.88321878733001"/>
    <m/>
    <n v="-1"/>
    <n v="-1"/>
    <n v="-1"/>
    <n v="-1"/>
    <n v="0"/>
    <m/>
    <m/>
    <s v="Central IRL A"/>
    <n v="-1"/>
    <m/>
    <m/>
    <n v="608"/>
    <x v="1"/>
    <s v="Basin 9 Oak Street Pedway"/>
    <x v="0"/>
    <m/>
    <n v="61.7167147955426"/>
    <n v="0.3786563007"/>
  </r>
  <r>
    <n v="550000"/>
    <n v="850000"/>
    <n v="850000"/>
    <x v="0"/>
    <x v="0"/>
    <s v="IR12-21"/>
    <s v="62-304.520 (7), F.A.C."/>
    <n v="0.56000000000000005"/>
    <n v="0.48"/>
    <s v="Town Melbourne Beach"/>
    <n v="4.1849908287999997E-4"/>
    <n v="3679.33101625364"/>
    <n v="9.1675109103501793"/>
    <n v="1.3481598498673899"/>
    <n v="3.83659490832E-3"/>
    <n v="5.6420366074999995E-4"/>
    <n v="1.53979665593616"/>
    <n v="1210"/>
    <s v="Fixed Single Family Units"/>
    <n v="1210"/>
    <s v="Town Melbourne Beach                   Brevard County"/>
    <s v="Town Melbourne Beach"/>
    <m/>
    <m/>
    <m/>
    <n v="0"/>
    <n v="1"/>
    <n v="3.83659490832E-3"/>
    <n v="5.6420366074999995E-4"/>
    <n v="101.578588212939"/>
    <m/>
    <n v="-1"/>
    <n v="-1"/>
    <n v="-1"/>
    <n v="-1"/>
    <n v="0"/>
    <m/>
    <m/>
    <s v="Central IRL A"/>
    <n v="-1"/>
    <m/>
    <m/>
    <n v="608"/>
    <x v="1"/>
    <s v="Basin 9 Oak Street Pedway"/>
    <x v="0"/>
    <m/>
    <n v="14.0427489576941"/>
    <n v="8.2383283200000004E-2"/>
  </r>
  <r>
    <n v="550000"/>
    <n v="850000"/>
    <n v="850000"/>
    <x v="0"/>
    <x v="0"/>
    <s v="IR12-21"/>
    <s v="62-304.520 (7), F.A.C."/>
    <n v="0.56000000000000005"/>
    <n v="0.48"/>
    <s v="Town Melbourne Beach"/>
    <n v="7.5274395706099997E-3"/>
    <n v="3688.3279290197502"/>
    <n v="9.1885121504077993"/>
    <n v="1.3512001366986199"/>
    <n v="6.9165969956060003E-2"/>
    <n v="1.01710773768E-2"/>
    <n v="27.7636656023113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9165969956060003E-2"/>
    <n v="1.01710773768E-2"/>
    <n v="27.763665602310699"/>
    <m/>
    <n v="-1"/>
    <n v="-1"/>
    <n v="-1"/>
    <n v="-1"/>
    <n v="0"/>
    <m/>
    <m/>
    <s v="Central IRL A"/>
    <n v="-1"/>
    <m/>
    <m/>
    <n v="608"/>
    <x v="1"/>
    <s v="Basin 9 Oak Street Pedway"/>
    <x v="0"/>
    <m/>
    <n v="30.109793202819699"/>
    <n v="2.25171659E-2"/>
  </r>
  <r>
    <n v="550000"/>
    <n v="850000"/>
    <n v="850000"/>
    <x v="0"/>
    <x v="0"/>
    <s v="IR12-21"/>
    <s v="62-304.520 (7), F.A.C."/>
    <n v="0.56000000000000005"/>
    <n v="0.48"/>
    <s v="Town Melbourne Beach"/>
    <n v="6.5684724844399999E-3"/>
    <n v="3688.3279290197502"/>
    <n v="9.1885121504077993"/>
    <n v="1.3512001366986199"/>
    <n v="6.0354489232900002E-2"/>
    <n v="8.87532091887E-3"/>
    <n v="24.226680515361501"/>
    <n v="1210"/>
    <s v="Fixed Single Family Units"/>
    <n v="1210"/>
    <s v="Town Melbourne Beach                   Brevard County"/>
    <s v="Town Melbourne Beach"/>
    <m/>
    <m/>
    <m/>
    <n v="0"/>
    <n v="1"/>
    <n v="6.0354489232900002E-2"/>
    <n v="8.87532091887E-3"/>
    <n v="24.226680515362499"/>
    <m/>
    <n v="-1"/>
    <n v="-1"/>
    <n v="-1"/>
    <n v="-1"/>
    <n v="0"/>
    <m/>
    <m/>
    <s v="Central IRL A"/>
    <n v="-1"/>
    <m/>
    <m/>
    <n v="608"/>
    <x v="1"/>
    <s v="Basin 9 Oak Street Pedway"/>
    <x v="0"/>
    <m/>
    <n v="55.487352060314997"/>
    <n v="1.9648564899999998E-2"/>
  </r>
  <r>
    <n v="550000"/>
    <n v="850000"/>
    <n v="850000"/>
    <x v="0"/>
    <x v="0"/>
    <s v="IR12-21"/>
    <s v="62-304.520 (7), F.A.C."/>
    <n v="0.56000000000000005"/>
    <n v="0.48"/>
    <s v="Town Melbourne Beach"/>
    <n v="0.15359924103257"/>
    <n v="3688.3279290197502"/>
    <n v="9.1885121504077993"/>
    <n v="1.3512001366986199"/>
    <n v="1.4113484925212201"/>
    <n v="0.20754331548001001"/>
    <n v="566.52437057667998"/>
    <n v="1210"/>
    <s v="Fixed Single Family Units"/>
    <n v="1210"/>
    <s v="Town Melbourne Beach                   Brevard County"/>
    <s v="Town Melbourne Beach"/>
    <m/>
    <m/>
    <m/>
    <n v="0"/>
    <n v="1"/>
    <n v="1.4113484925212201"/>
    <n v="0.20754331548001001"/>
    <n v="566.52437057667998"/>
    <m/>
    <n v="-1"/>
    <n v="-1"/>
    <n v="-1"/>
    <n v="-1"/>
    <n v="0"/>
    <m/>
    <m/>
    <s v="Central IRL A"/>
    <n v="-1"/>
    <m/>
    <m/>
    <n v="608"/>
    <x v="1"/>
    <s v="Basin 9 Oak Street Pedway"/>
    <x v="0"/>
    <m/>
    <n v="100.013362231503"/>
    <n v="0.45946826489999998"/>
  </r>
  <r>
    <n v="550000"/>
    <n v="850000"/>
    <n v="850000"/>
    <x v="0"/>
    <x v="0"/>
    <s v="IR12-21"/>
    <s v="62-304.520 (7), F.A.C."/>
    <n v="0.56000000000000005"/>
    <n v="0.48"/>
    <s v="Town Melbourne Beach"/>
    <n v="6.1988243765700004E-3"/>
    <n v="3688.3279290197502"/>
    <n v="9.1885121504077993"/>
    <n v="1.3512001366986199"/>
    <n v="5.6957973102419998E-2"/>
    <n v="8.3758523450000004E-3"/>
    <n v="22.8632970752174"/>
    <n v="1210"/>
    <s v="Fixed Single Family Units"/>
    <n v="1210"/>
    <s v="Town Melbourne Beach                   Brevard County"/>
    <s v="Town Melbourne Beach"/>
    <m/>
    <m/>
    <m/>
    <n v="0"/>
    <n v="1"/>
    <n v="5.6957973102419998E-2"/>
    <n v="8.3758523450000004E-3"/>
    <n v="22.863297075218799"/>
    <m/>
    <n v="-1"/>
    <n v="-1"/>
    <n v="-1"/>
    <n v="-1"/>
    <n v="0"/>
    <m/>
    <m/>
    <s v="Central IRL A"/>
    <n v="-1"/>
    <m/>
    <m/>
    <n v="608"/>
    <x v="1"/>
    <s v="Basin 9 Oak Street Pedway"/>
    <x v="0"/>
    <m/>
    <n v="21.605198050819201"/>
    <n v="1.8542820000000002E-2"/>
  </r>
  <r>
    <n v="550000"/>
    <n v="850000"/>
    <n v="850000"/>
    <x v="0"/>
    <x v="0"/>
    <s v="IR12-21"/>
    <s v="62-304.520 (7), F.A.C."/>
    <n v="0.56000000000000005"/>
    <n v="0.48"/>
    <s v="Town Melbourne Beach"/>
    <n v="3.2476201144E-3"/>
    <n v="3688.3279290197502"/>
    <n v="9.1885121504077993"/>
    <n v="1.3512001366986199"/>
    <n v="2.9840796881119999E-2"/>
    <n v="4.38818474253E-3"/>
    <n v="11.9782879708099"/>
    <n v="1210"/>
    <s v="Fixed Single Family Units"/>
    <n v="1210"/>
    <s v="Town Melbourne Beach                   Brevard County"/>
    <s v="Town Melbourne Beach"/>
    <m/>
    <m/>
    <m/>
    <n v="0"/>
    <n v="1"/>
    <n v="2.9840796881119999E-2"/>
    <n v="4.38818474253E-3"/>
    <n v="11.978287970811699"/>
    <m/>
    <n v="-1"/>
    <n v="-1"/>
    <n v="-1"/>
    <n v="-1"/>
    <n v="0"/>
    <m/>
    <m/>
    <s v="Central IRL A"/>
    <n v="-1"/>
    <m/>
    <m/>
    <n v="608"/>
    <x v="1"/>
    <s v="Basin 9 Oak Street Pedway"/>
    <x v="0"/>
    <m/>
    <n v="47.639230687397799"/>
    <n v="9.7147510000000006E-3"/>
  </r>
  <r>
    <n v="550000"/>
    <n v="850000"/>
    <n v="850000"/>
    <x v="0"/>
    <x v="0"/>
    <s v="IR12-21"/>
    <s v="62-304.520 (7), F.A.C."/>
    <n v="0.56000000000000005"/>
    <n v="0.48"/>
    <s v="Town Melbourne Beach"/>
    <n v="0.13206482058826999"/>
    <n v="3688.3279290197502"/>
    <n v="9.1885121504077993"/>
    <n v="1.3512001366986199"/>
    <n v="1.2134792086168"/>
    <n v="0.17844600363195001"/>
    <n v="487.09836621672099"/>
    <n v="1210"/>
    <s v="Fixed Single Family Units"/>
    <n v="1210"/>
    <s v="Town Melbourne Beach                   Brevard County"/>
    <s v="Town Melbourne Beach"/>
    <m/>
    <m/>
    <m/>
    <n v="0"/>
    <n v="1"/>
    <n v="1.2134792086168"/>
    <n v="0.17844600363195001"/>
    <n v="487.09836621672099"/>
    <m/>
    <n v="-1"/>
    <n v="-1"/>
    <n v="-1"/>
    <n v="-1"/>
    <n v="0"/>
    <m/>
    <m/>
    <s v="Central IRL A"/>
    <n v="-1"/>
    <m/>
    <m/>
    <n v="608"/>
    <x v="1"/>
    <s v="Basin 9 Oak Street Pedway"/>
    <x v="0"/>
    <m/>
    <n v="92.481318816081099"/>
    <n v="0.39505139189999999"/>
  </r>
  <r>
    <n v="550000"/>
    <n v="850000"/>
    <n v="850000"/>
    <x v="0"/>
    <x v="0"/>
    <s v="IR12-21"/>
    <s v="62-304.520 (7), F.A.C."/>
    <n v="0.56000000000000005"/>
    <n v="0.48"/>
    <s v="Town Melbourne Beach"/>
    <n v="0.13060543712941"/>
    <n v="3688.3279290197502"/>
    <n v="9.1885121504077993"/>
    <n v="1.3512001366986199"/>
    <n v="1.2000696459729201"/>
    <n v="0.17647408450284"/>
    <n v="481.71568144624399"/>
    <n v="1210"/>
    <s v="Fixed Single Family Units"/>
    <n v="1210"/>
    <s v="Town Melbourne Beach                   Brevard County"/>
    <s v="Town Melbourne Beach"/>
    <m/>
    <m/>
    <m/>
    <n v="0"/>
    <n v="1"/>
    <n v="1.2000696459729201"/>
    <n v="0.17647408450284"/>
    <n v="481.71568144624399"/>
    <m/>
    <n v="-1"/>
    <n v="-1"/>
    <n v="-1"/>
    <n v="-1"/>
    <n v="0"/>
    <m/>
    <m/>
    <s v="Central IRL A"/>
    <n v="-1"/>
    <m/>
    <m/>
    <n v="608"/>
    <x v="1"/>
    <s v="Basin 9 Oak Street Pedway"/>
    <x v="0"/>
    <m/>
    <n v="91.970317171498706"/>
    <n v="0.39068587300000002"/>
  </r>
  <r>
    <n v="550000"/>
    <n v="850000"/>
    <n v="850000"/>
    <x v="0"/>
    <x v="0"/>
    <s v="IR12-21"/>
    <s v="62-304.520 (7), F.A.C."/>
    <n v="0.56000000000000005"/>
    <n v="0.48"/>
    <s v="Town Melbourne Beach"/>
    <n v="2.1647656624410001E-2"/>
    <n v="3688.3279290197502"/>
    <n v="9.1885121504077993"/>
    <n v="1.3512001366986199"/>
    <n v="0.19890975592133001"/>
    <n v="2.925031659012E-2"/>
    <n v="79.843656525674106"/>
    <n v="1210"/>
    <s v="Fixed Single Family Units"/>
    <n v="1210"/>
    <s v="Town Melbourne Beach                   Brevard County"/>
    <s v="Town Melbourne Beach"/>
    <m/>
    <m/>
    <m/>
    <n v="0"/>
    <n v="1"/>
    <n v="0.19890975592133001"/>
    <n v="2.925031659012E-2"/>
    <n v="79.843656525675996"/>
    <m/>
    <n v="-1"/>
    <n v="-1"/>
    <n v="-1"/>
    <n v="-1"/>
    <n v="0"/>
    <m/>
    <m/>
    <s v="Central IRL A"/>
    <n v="-1"/>
    <m/>
    <m/>
    <n v="608"/>
    <x v="1"/>
    <s v="Basin 9 Oak Street Pedway"/>
    <x v="0"/>
    <m/>
    <n v="65.731861323021405"/>
    <n v="6.4755601400000001E-2"/>
  </r>
  <r>
    <n v="550000"/>
    <n v="850000"/>
    <n v="850000"/>
    <x v="0"/>
    <x v="0"/>
    <s v="IR12-21"/>
    <s v="62-304.520 (7), F.A.C."/>
    <n v="0.56000000000000005"/>
    <n v="0.48"/>
    <s v="Town Melbourne Beach"/>
    <n v="0.15630394186225"/>
    <n v="3688.3279290197502"/>
    <n v="9.1885121504077993"/>
    <n v="1.3512001366986199"/>
    <n v="1.43620066895799"/>
    <n v="0.21119790761081"/>
    <n v="576.50019418644604"/>
    <n v="1210"/>
    <s v="Fixed Single Family Units"/>
    <n v="1210"/>
    <s v="Town Melbourne Beach                   Brevard County"/>
    <s v="Town Melbourne Beach"/>
    <m/>
    <m/>
    <m/>
    <n v="0"/>
    <n v="1"/>
    <n v="1.43620066895799"/>
    <n v="0.21119790761081"/>
    <n v="576.50019418644604"/>
    <m/>
    <n v="-1"/>
    <n v="-1"/>
    <n v="-1"/>
    <n v="-1"/>
    <n v="0"/>
    <m/>
    <m/>
    <s v="Central IRL A"/>
    <n v="-1"/>
    <m/>
    <m/>
    <n v="608"/>
    <x v="1"/>
    <s v="Basin 9 Oak Street Pedway"/>
    <x v="0"/>
    <m/>
    <n v="100.900382174372"/>
    <n v="0.46755895720000001"/>
  </r>
  <r>
    <n v="550000"/>
    <n v="850000"/>
    <n v="850000"/>
    <x v="0"/>
    <x v="0"/>
    <s v="IR12-21"/>
    <s v="62-304.520 (7), F.A.C."/>
    <n v="0.56000000000000005"/>
    <n v="0.48"/>
    <s v="Town Melbourne Beach"/>
    <n v="1.2255335289999999E-6"/>
    <n v="3682.59813766149"/>
    <n v="9.1751459501170505"/>
    <n v="1.34926546710053"/>
    <n v="1.1244448989999999E-5"/>
    <n v="1.653570069454E-6"/>
    <n v="4.5131474915300002E-3"/>
    <n v="1210"/>
    <s v="Fixed Single Family Units"/>
    <n v="1210"/>
    <s v="Town Melbourne Beach                   Brevard County"/>
    <s v="Town Melbourne Beach"/>
    <m/>
    <m/>
    <m/>
    <n v="0"/>
    <n v="1"/>
    <n v="1.1244448989999999E-5"/>
    <n v="1.653570069454E-6"/>
    <n v="21.473891461409899"/>
    <m/>
    <n v="-1"/>
    <n v="-1"/>
    <n v="-1"/>
    <n v="-1"/>
    <n v="0"/>
    <m/>
    <m/>
    <s v="Central IRL A"/>
    <n v="-1"/>
    <m/>
    <m/>
    <n v="608"/>
    <x v="1"/>
    <s v="Basin 9 Oak Street Pedway"/>
    <x v="0"/>
    <m/>
    <n v="2.9569811210583401"/>
    <n v="1.7415970400000001E-2"/>
  </r>
  <r>
    <n v="550000"/>
    <n v="860000"/>
    <n v="860000"/>
    <x v="0"/>
    <x v="0"/>
    <s v="IR12-21"/>
    <s v="62-304.520 (7), F.A.C."/>
    <n v="0.56000000000000005"/>
    <n v="0.48"/>
    <s v="Town Melbourne Beach"/>
    <n v="7.8801029865019995E-2"/>
    <n v="3682.59813779868"/>
    <n v="9.17514595045885"/>
    <n v="1.34926546715079"/>
    <n v="0.72301095005805005"/>
    <n v="0.10632350837279"/>
    <n v="290.19252583755201"/>
    <n v="1210"/>
    <s v="Fixed Single Family Units"/>
    <n v="1210"/>
    <s v="Town Melbourne Beach                   Brevard County"/>
    <s v="Town Melbourne Beach"/>
    <m/>
    <m/>
    <m/>
    <n v="0"/>
    <n v="1"/>
    <n v="0.72301095005805005"/>
    <n v="0.10632350837279"/>
    <n v="480.993427851371"/>
    <m/>
    <n v="-1"/>
    <n v="-1"/>
    <n v="-1"/>
    <n v="-1"/>
    <n v="0"/>
    <m/>
    <m/>
    <s v="Central IRL A"/>
    <n v="-1"/>
    <m/>
    <m/>
    <n v="608"/>
    <x v="1"/>
    <s v="Basin 9 Oak Street Pedway"/>
    <x v="0"/>
    <m/>
    <n v="74.657607817019198"/>
    <n v="0.39010010369999998"/>
  </r>
  <r>
    <n v="550000"/>
    <n v="860000"/>
    <n v="860000"/>
    <x v="0"/>
    <x v="0"/>
    <s v="IR12-21"/>
    <s v="62-304.520 (7), F.A.C."/>
    <n v="0.56000000000000005"/>
    <n v="0.48"/>
    <s v="Town Melbourne Beach"/>
    <n v="0.10556256710426"/>
    <n v="3682.59813779868"/>
    <n v="9.17514595045885"/>
    <n v="1.34926546715079"/>
    <n v="0.96855196008668998"/>
    <n v="0.14243192641756"/>
    <n v="388.744513039396"/>
    <n v="1210"/>
    <s v="Fixed Single Family Units"/>
    <n v="1210"/>
    <s v="Town Melbourne Beach                   Brevard County"/>
    <s v="Town Melbourne Beach"/>
    <m/>
    <m/>
    <m/>
    <n v="0"/>
    <n v="1"/>
    <n v="0.96855196008668998"/>
    <n v="0.14243192641756"/>
    <n v="797.83848109579105"/>
    <m/>
    <n v="-1"/>
    <n v="-1"/>
    <n v="-1"/>
    <n v="-1"/>
    <n v="0"/>
    <m/>
    <m/>
    <s v="Central IRL A"/>
    <n v="-1"/>
    <m/>
    <m/>
    <n v="608"/>
    <x v="1"/>
    <s v="Basin 9 Oak Street Pedway"/>
    <x v="0"/>
    <m/>
    <n v="89.451141565249998"/>
    <n v="0.64707094980000002"/>
  </r>
  <r>
    <n v="550000"/>
    <n v="860000"/>
    <n v="860000"/>
    <x v="0"/>
    <x v="0"/>
    <s v="IR12-21"/>
    <s v="62-304.520 (7), F.A.C."/>
    <n v="0.56000000000000005"/>
    <n v="0.48"/>
    <s v="Town Melbourne Beach"/>
    <n v="3.9091312266099996E-3"/>
    <n v="3682.59813779868"/>
    <n v="9.17514595045885"/>
    <n v="1.34926546715079"/>
    <n v="3.5866849543649999E-2"/>
    <n v="5.27445577062E-3"/>
    <n v="14.3957593755283"/>
    <n v="1210"/>
    <s v="Fixed Single Family Units"/>
    <n v="1210"/>
    <s v="Town Melbourne Beach                   Brevard County"/>
    <s v="Town Melbourne Beach"/>
    <m/>
    <m/>
    <m/>
    <n v="0"/>
    <n v="1"/>
    <n v="3.5866849543649999E-2"/>
    <n v="5.27445577062E-3"/>
    <n v="29.6662718987114"/>
    <m/>
    <n v="-1"/>
    <n v="-1"/>
    <n v="-1"/>
    <n v="-1"/>
    <n v="0"/>
    <m/>
    <m/>
    <s v="Central IRL A"/>
    <n v="-1"/>
    <m/>
    <m/>
    <n v="608"/>
    <x v="1"/>
    <s v="Basin 9 Oak Street Pedway"/>
    <x v="0"/>
    <m/>
    <n v="26.012089876589499"/>
    <n v="2.4060236700000001E-2"/>
  </r>
  <r>
    <n v="550000"/>
    <n v="860000"/>
    <n v="860000"/>
    <x v="0"/>
    <x v="0"/>
    <s v="IR12-21"/>
    <s v="62-304.520 (7), F.A.C."/>
    <n v="0.56000000000000005"/>
    <n v="0.48"/>
    <s v="Town Melbourne Beach"/>
    <n v="1.94944772459E-3"/>
    <n v="3682.59813779868"/>
    <n v="9.17514595045885"/>
    <n v="1.34926546715079"/>
    <n v="1.7886467395909999E-2"/>
    <n v="2.6303224948000001E-3"/>
    <n v="7.1790325603146901"/>
    <n v="1210"/>
    <s v="Fixed Single Family Units"/>
    <n v="1210"/>
    <s v="Town Melbourne Beach                   Brevard County"/>
    <s v="Town Melbourne Beach"/>
    <m/>
    <m/>
    <m/>
    <n v="0"/>
    <n v="1"/>
    <n v="1.7886467395909999E-2"/>
    <n v="2.6303224948000001E-3"/>
    <n v="329.23392620638202"/>
    <m/>
    <n v="-1"/>
    <n v="-1"/>
    <n v="-1"/>
    <n v="-1"/>
    <n v="0"/>
    <m/>
    <m/>
    <s v="Central IRL A"/>
    <n v="-1"/>
    <m/>
    <m/>
    <n v="608"/>
    <x v="1"/>
    <s v="Basin 9 Oak Street Pedway"/>
    <x v="0"/>
    <m/>
    <n v="21.941729542272299"/>
    <n v="0.26701859379999998"/>
  </r>
  <r>
    <n v="550000"/>
    <n v="860000"/>
    <n v="860000"/>
    <x v="0"/>
    <x v="0"/>
    <s v="IR12-21"/>
    <s v="62-304.520 (7), F.A.C."/>
    <n v="0.56000000000000005"/>
    <n v="0.48"/>
    <s v="Town Melbourne Beach"/>
    <n v="3.0602873180000001E-4"/>
    <n v="3682.59813779868"/>
    <n v="9.17514595045885"/>
    <n v="1.34926546715079"/>
    <n v="2.8078582793000001E-3"/>
    <n v="4.1291399977000002E-4"/>
    <n v="1.12698083784325"/>
    <n v="1210"/>
    <s v="Fixed Single Family Units"/>
    <n v="1210"/>
    <s v="Town Melbourne Beach                   Brevard County"/>
    <s v="Town Melbourne Beach"/>
    <m/>
    <m/>
    <m/>
    <n v="0"/>
    <n v="1"/>
    <n v="2.8078582793000001E-3"/>
    <n v="4.1291399977000002E-4"/>
    <n v="865.315478626507"/>
    <m/>
    <n v="-1"/>
    <n v="-1"/>
    <n v="-1"/>
    <n v="-1"/>
    <n v="0"/>
    <m/>
    <m/>
    <s v="Central IRL A"/>
    <n v="-1"/>
    <m/>
    <m/>
    <n v="608"/>
    <x v="1"/>
    <s v="Basin 9 Oak Street Pedway"/>
    <x v="0"/>
    <m/>
    <n v="12.3090085806296"/>
    <n v="0.70179681959999995"/>
  </r>
  <r>
    <n v="550000"/>
    <n v="860000"/>
    <n v="860000"/>
    <x v="0"/>
    <x v="0"/>
    <s v="IR12-21"/>
    <s v="62-304.520 (7), F.A.C."/>
    <n v="0.56000000000000005"/>
    <n v="0.48"/>
    <s v="Town Melbourne Beach"/>
    <n v="2.0907804102409999E-2"/>
    <n v="3697.3813855888002"/>
    <n v="9.2096594654569905"/>
    <n v="1.3542620814797801"/>
    <n v="0.19255375595372001"/>
    <n v="2.8314646302899999E-2"/>
    <n v="77.3041257018064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9255375595372001"/>
    <n v="2.8314646302899999E-2"/>
    <n v="957.37235618627199"/>
    <m/>
    <n v="-1"/>
    <n v="-1"/>
    <n v="-1"/>
    <n v="-1"/>
    <n v="0"/>
    <m/>
    <m/>
    <s v="Central IRL A"/>
    <n v="-1"/>
    <m/>
    <m/>
    <n v="608"/>
    <x v="1"/>
    <s v="Basin 9 Oak Street Pedway"/>
    <x v="0"/>
    <m/>
    <n v="37.257353931106699"/>
    <n v="0.77645770979999995"/>
  </r>
  <r>
    <n v="550000"/>
    <n v="860000"/>
    <n v="860000"/>
    <x v="0"/>
    <x v="0"/>
    <s v="IR12-21"/>
    <s v="62-304.520 (7), F.A.C."/>
    <n v="0.56000000000000005"/>
    <n v="0.48"/>
    <s v="Town Melbourne Beach"/>
    <n v="0.10071448387329"/>
    <n v="3697.3813855888002"/>
    <n v="9.2096594654569905"/>
    <n v="1.3542620814797801"/>
    <n v="0.92754609971227997"/>
    <n v="0.13639380656540001"/>
    <n v="372.37985793229399"/>
    <n v="1210"/>
    <s v="Fixed Single Family Units"/>
    <n v="1210"/>
    <s v="Town Melbourne Beach                   Brevard County"/>
    <s v="Town Melbourne Beach"/>
    <m/>
    <m/>
    <m/>
    <n v="0"/>
    <n v="1"/>
    <n v="0.92754609971227997"/>
    <n v="0.13639380656540001"/>
    <n v="921.39810922410504"/>
    <m/>
    <n v="-1"/>
    <n v="-1"/>
    <n v="-1"/>
    <n v="-1"/>
    <n v="0"/>
    <m/>
    <m/>
    <s v="Central IRL A"/>
    <n v="-1"/>
    <m/>
    <m/>
    <n v="608"/>
    <x v="1"/>
    <s v="Basin 9 Oak Street Pedway"/>
    <x v="0"/>
    <m/>
    <n v="102.287197419981"/>
    <n v="0.74728151600000003"/>
  </r>
  <r>
    <n v="550000"/>
    <n v="860000"/>
    <n v="860000"/>
    <x v="0"/>
    <x v="0"/>
    <s v="IR12-21"/>
    <s v="62-304.520 (7), F.A.C."/>
    <n v="0.56000000000000005"/>
    <n v="0.48"/>
    <s v="Town Melbourne Beach"/>
    <n v="4.6795868371269998E-2"/>
    <n v="3682.59813779868"/>
    <n v="9.17514595045885"/>
    <n v="1.34926546715079"/>
    <n v="0.42935892218491001"/>
    <n v="6.3140049198689999E-2"/>
    <n v="172.33037772072899"/>
    <n v="1210"/>
    <s v="Fixed Single Family Units"/>
    <n v="1210"/>
    <s v="Town Melbourne Beach                   Brevard County"/>
    <s v="Town Melbourne Beach"/>
    <m/>
    <m/>
    <m/>
    <n v="0"/>
    <n v="1"/>
    <n v="0.42935892218491001"/>
    <n v="6.3140049198689999E-2"/>
    <n v="172.33037772072799"/>
    <m/>
    <n v="-1"/>
    <n v="-1"/>
    <n v="-1"/>
    <n v="-1"/>
    <n v="0"/>
    <m/>
    <m/>
    <s v="Central IRL A"/>
    <n v="-1"/>
    <m/>
    <m/>
    <n v="608"/>
    <x v="1"/>
    <s v="Basin 9 Oak Street Pedway"/>
    <x v="0"/>
    <m/>
    <n v="56.862551674162802"/>
    <n v="0.13976510759999999"/>
  </r>
  <r>
    <n v="550000"/>
    <n v="860000"/>
    <n v="860000"/>
    <x v="0"/>
    <x v="0"/>
    <s v="IR12-21"/>
    <s v="62-304.520 (7), F.A.C."/>
    <n v="0.56000000000000005"/>
    <n v="0.48"/>
    <s v="Town Melbourne Beach"/>
    <n v="0.17803253955180001"/>
    <n v="3682.59813779868"/>
    <n v="9.17514595045885"/>
    <n v="1.34926546715079"/>
    <n v="1.6334745343186501"/>
    <n v="0.24021315764640999"/>
    <n v="655.62229862105096"/>
    <n v="1210"/>
    <s v="Fixed Single Family Units"/>
    <n v="1210"/>
    <s v="Town Melbourne Beach                   Brevard County"/>
    <s v="Town Melbourne Beach"/>
    <m/>
    <m/>
    <m/>
    <n v="0"/>
    <n v="1"/>
    <n v="1.6334745343186501"/>
    <n v="0.24021315764640999"/>
    <n v="655.62229862105096"/>
    <m/>
    <n v="-1"/>
    <n v="-1"/>
    <n v="-1"/>
    <n v="-1"/>
    <n v="0"/>
    <m/>
    <m/>
    <s v="Central IRL A"/>
    <n v="-1"/>
    <m/>
    <m/>
    <n v="608"/>
    <x v="1"/>
    <s v="Basin 9 Oak Street Pedway"/>
    <x v="0"/>
    <m/>
    <n v="109.3485593809"/>
    <n v="0.5317293582"/>
  </r>
  <r>
    <n v="550000"/>
    <n v="860000"/>
    <n v="860000"/>
    <x v="0"/>
    <x v="0"/>
    <s v="IR12-21"/>
    <s v="62-304.520 (7), F.A.C."/>
    <n v="0.56000000000000005"/>
    <n v="0.48"/>
    <s v="Town Melbourne Beach"/>
    <n v="0.13306304742344"/>
    <n v="3682.59813779868"/>
    <n v="9.17514595045885"/>
    <n v="1.34926546715079"/>
    <n v="1.2208728807229201"/>
    <n v="0.17953737484230001"/>
    <n v="490.01773065139201"/>
    <n v="1210"/>
    <s v="Fixed Single Family Units"/>
    <n v="1210"/>
    <s v="Town Melbourne Beach                   Brevard County"/>
    <s v="Town Melbourne Beach"/>
    <m/>
    <m/>
    <m/>
    <n v="0"/>
    <n v="1"/>
    <n v="1.2208728807229201"/>
    <n v="0.17953737484230001"/>
    <n v="490.01773065139201"/>
    <m/>
    <n v="-1"/>
    <n v="-1"/>
    <n v="-1"/>
    <n v="-1"/>
    <n v="0"/>
    <m/>
    <m/>
    <s v="Central IRL A"/>
    <n v="-1"/>
    <m/>
    <m/>
    <n v="608"/>
    <x v="1"/>
    <s v="Basin 9 Oak Street Pedway"/>
    <x v="0"/>
    <m/>
    <n v="97.573473778121794"/>
    <n v="0.39741908409999999"/>
  </r>
  <r>
    <n v="550000"/>
    <n v="860000"/>
    <n v="860000"/>
    <x v="0"/>
    <x v="0"/>
    <s v="IR12-21"/>
    <s v="62-304.520 (7), F.A.C."/>
    <n v="0.56000000000000005"/>
    <n v="0.48"/>
    <s v="Town Melbourne Beach"/>
    <n v="8.5609830532279996E-2"/>
    <n v="3682.59813779868"/>
    <n v="9.17514595045885"/>
    <n v="1.34926546715079"/>
    <n v="0.78548268992770998"/>
    <n v="0.11551038798582999"/>
    <n v="315.266602495435"/>
    <n v="1210"/>
    <s v="Fixed Single Family Units"/>
    <n v="1210"/>
    <s v="Town Melbourne Beach                   Brevard County"/>
    <s v="Town Melbourne Beach"/>
    <m/>
    <m/>
    <m/>
    <n v="0"/>
    <n v="1"/>
    <n v="0.78548268992770998"/>
    <n v="0.11551038798582999"/>
    <n v="315.26660249543602"/>
    <m/>
    <n v="-1"/>
    <n v="-1"/>
    <n v="-1"/>
    <n v="-1"/>
    <n v="0"/>
    <m/>
    <m/>
    <s v="Central IRL A"/>
    <n v="-1"/>
    <m/>
    <m/>
    <n v="608"/>
    <x v="1"/>
    <s v="Basin 9 Oak Street Pedway"/>
    <x v="0"/>
    <m/>
    <n v="83.836840053622495"/>
    <n v="0.25569067519999999"/>
  </r>
  <r>
    <n v="550000"/>
    <n v="860000"/>
    <n v="860000"/>
    <x v="0"/>
    <x v="0"/>
    <s v="IR12-21"/>
    <s v="62-304.520 (7), F.A.C."/>
    <n v="0.56000000000000005"/>
    <n v="0.48"/>
    <s v="Town Melbourne Beach"/>
    <n v="4.7552646450599997E-3"/>
    <n v="3682.59813779868"/>
    <n v="9.17514595045885"/>
    <n v="1.34926546715079"/>
    <n v="4.3630247151510003E-2"/>
    <n v="6.41611437274E-3"/>
    <n v="17.511728726648901"/>
    <n v="1210"/>
    <s v="Fixed Single Family Units"/>
    <n v="1210"/>
    <s v="Town Melbourne Beach                   Brevard County"/>
    <s v="Town Melbourne Beach"/>
    <m/>
    <m/>
    <m/>
    <n v="0"/>
    <n v="1"/>
    <n v="4.3630247151510003E-2"/>
    <n v="6.41611437274E-3"/>
    <n v="17.5117287266484"/>
    <m/>
    <n v="-1"/>
    <n v="-1"/>
    <n v="-1"/>
    <n v="-1"/>
    <n v="0"/>
    <m/>
    <m/>
    <s v="Central IRL A"/>
    <n v="-1"/>
    <m/>
    <m/>
    <n v="608"/>
    <x v="1"/>
    <s v="Basin 9 Oak Street Pedway"/>
    <x v="0"/>
    <m/>
    <n v="26.720921589387299"/>
    <n v="1.4202537499999999E-2"/>
  </r>
  <r>
    <n v="550000"/>
    <n v="860000"/>
    <n v="860000"/>
    <x v="0"/>
    <x v="0"/>
    <s v="IR12-21"/>
    <s v="62-304.520 (7), F.A.C."/>
    <n v="0.56000000000000005"/>
    <n v="0.48"/>
    <s v="Town Melbourne Beach"/>
    <n v="9.6744900745769996E-2"/>
    <n v="3682.59813779868"/>
    <n v="9.17514595045885"/>
    <n v="1.34926546715079"/>
    <n v="0.88764858430508997"/>
    <n v="0.13053455369919001"/>
    <n v="356.27259132789101"/>
    <n v="1210"/>
    <s v="Fixed Single Family Units"/>
    <n v="1210"/>
    <s v="Town Melbourne Beach                   Brevard County"/>
    <s v="Town Melbourne Beach"/>
    <m/>
    <m/>
    <m/>
    <n v="0"/>
    <n v="1"/>
    <n v="0.88764858430508997"/>
    <n v="0.13053455369919001"/>
    <n v="356.27259132788998"/>
    <m/>
    <n v="-1"/>
    <n v="-1"/>
    <n v="-1"/>
    <n v="-1"/>
    <n v="0"/>
    <m/>
    <m/>
    <s v="Central IRL A"/>
    <n v="-1"/>
    <m/>
    <m/>
    <n v="608"/>
    <x v="1"/>
    <s v="Basin 9 Oak Street Pedway"/>
    <x v="0"/>
    <m/>
    <n v="79.679630204590097"/>
    <n v="0.28894776259999999"/>
  </r>
  <r>
    <n v="550000"/>
    <n v="860000"/>
    <n v="860000"/>
    <x v="0"/>
    <x v="0"/>
    <s v="IR12-21"/>
    <s v="62-304.520 (7), F.A.C."/>
    <n v="0.56000000000000005"/>
    <n v="0.48"/>
    <s v="Town Melbourne Beach"/>
    <n v="7.2762002421280003E-2"/>
    <n v="3682.59813779868"/>
    <n v="9.17514595045885"/>
    <n v="1.34926546715079"/>
    <n v="0.66760199186295999"/>
    <n v="9.8175257187780002E-2"/>
    <n v="267.95321461914199"/>
    <n v="1210"/>
    <s v="Fixed Single Family Units"/>
    <n v="1210"/>
    <s v="Town Melbourne Beach                   Brevard County"/>
    <s v="Town Melbourne Beach"/>
    <m/>
    <m/>
    <m/>
    <n v="0"/>
    <n v="1"/>
    <n v="0.66760199186295999"/>
    <n v="9.8175257187780002E-2"/>
    <n v="267.95321461914"/>
    <m/>
    <n v="-1"/>
    <n v="-1"/>
    <n v="-1"/>
    <n v="-1"/>
    <n v="0"/>
    <m/>
    <m/>
    <s v="Central IRL A"/>
    <n v="-1"/>
    <m/>
    <m/>
    <n v="608"/>
    <x v="1"/>
    <s v="Basin 9 Oak Street Pedway"/>
    <x v="0"/>
    <m/>
    <n v="68.741392369949395"/>
    <n v="0.2173180978"/>
  </r>
  <r>
    <n v="550000"/>
    <n v="860000"/>
    <n v="860000"/>
    <x v="0"/>
    <x v="0"/>
    <s v="IR12-21"/>
    <s v="62-304.520 (7), F.A.C."/>
    <n v="0.56000000000000005"/>
    <n v="0.48"/>
    <s v="Town Melbourne Beach"/>
    <n v="2.95510712489E-3"/>
    <n v="3691.0556527353601"/>
    <n v="9.4184085202826804"/>
    <n v="1.4612208191693301"/>
    <n v="2.7832406123450001E-2"/>
    <n v="4.3180640537699997E-3"/>
    <n v="10.9074648577785"/>
    <n v="1210"/>
    <s v="Fixed Single Family Units"/>
    <n v="1210"/>
    <s v="Town Melbourne Beach                   Brevard County"/>
    <s v="Town Melbourne Beach"/>
    <m/>
    <m/>
    <m/>
    <n v="0"/>
    <n v="1"/>
    <n v="2.7832406123450001E-2"/>
    <n v="4.3180640537699997E-3"/>
    <n v="92.209910858103797"/>
    <m/>
    <n v="-1"/>
    <n v="-1"/>
    <n v="-1"/>
    <n v="-1"/>
    <n v="0"/>
    <m/>
    <m/>
    <s v="Central IRL A"/>
    <n v="-1"/>
    <m/>
    <m/>
    <n v="608"/>
    <x v="1"/>
    <s v="Basin 9 Oak Street Pedway"/>
    <x v="0"/>
    <m/>
    <n v="14.743403438763"/>
    <n v="7.4785004799999999E-2"/>
  </r>
  <r>
    <n v="550000"/>
    <n v="860000"/>
    <n v="860000"/>
    <x v="0"/>
    <x v="0"/>
    <s v="IR12-21"/>
    <s v="62-304.520 (7), F.A.C."/>
    <n v="0.56000000000000005"/>
    <n v="0.48"/>
    <s v="Town Melbourne Beach"/>
    <n v="1.625443821763E-2"/>
    <n v="3691.0556527353601"/>
    <n v="9.4184085202826804"/>
    <n v="1.4612208191693301"/>
    <n v="0.15309093940134"/>
    <n v="2.37513235275E-2"/>
    <n v="59.996036065224601"/>
    <n v="1210"/>
    <s v="Fixed Single Family Units"/>
    <n v="1210"/>
    <s v="Town Melbourne Beach                   Brevard County"/>
    <s v="Town Melbourne Beach"/>
    <m/>
    <m/>
    <m/>
    <n v="0"/>
    <n v="1"/>
    <n v="0.15309093940134"/>
    <n v="2.37513235275E-2"/>
    <n v="439.81051238653902"/>
    <m/>
    <n v="-1"/>
    <n v="-1"/>
    <n v="-1"/>
    <n v="-1"/>
    <n v="0"/>
    <m/>
    <m/>
    <s v="Central IRL A"/>
    <n v="-1"/>
    <m/>
    <m/>
    <n v="608"/>
    <x v="1"/>
    <s v="Basin 9 Oak Street Pedway"/>
    <x v="0"/>
    <m/>
    <n v="51.395709372976299"/>
    <n v="0.3566995234"/>
  </r>
  <r>
    <n v="550000"/>
    <n v="860000"/>
    <n v="860000"/>
    <x v="0"/>
    <x v="0"/>
    <s v="IR12-21"/>
    <s v="62-304.520 (7), F.A.C."/>
    <n v="0.56000000000000005"/>
    <n v="0.48"/>
    <s v="Town Melbourne Beach"/>
    <n v="1.7842227138900001E-2"/>
    <n v="3691.0556527353601"/>
    <n v="9.4184085202826804"/>
    <n v="1.4612208191693301"/>
    <n v="0.16804538410591999"/>
    <n v="2.6071433755719998E-2"/>
    <n v="65.856653338458301"/>
    <n v="1210"/>
    <s v="Fixed Single Family Units"/>
    <n v="1210"/>
    <s v="Town Melbourne Beach                   Brevard County"/>
    <s v="Town Melbourne Beach"/>
    <m/>
    <m/>
    <m/>
    <n v="0"/>
    <n v="1"/>
    <n v="0.16804538410591999"/>
    <n v="2.6071433755719998E-2"/>
    <n v="440.59677128401898"/>
    <m/>
    <n v="-1"/>
    <n v="-1"/>
    <n v="-1"/>
    <n v="-1"/>
    <n v="0"/>
    <m/>
    <m/>
    <s v="Central IRL A"/>
    <n v="-1"/>
    <m/>
    <m/>
    <n v="608"/>
    <x v="1"/>
    <s v="Basin 9 Oak Street Pedway"/>
    <x v="0"/>
    <m/>
    <n v="50.624372698014596"/>
    <n v="0.35733720299999999"/>
  </r>
  <r>
    <n v="550000"/>
    <n v="860000"/>
    <n v="860000"/>
    <x v="0"/>
    <x v="0"/>
    <s v="IR12-21"/>
    <s v="62-304.520 (7), F.A.C."/>
    <n v="0.56000000000000005"/>
    <n v="0.48"/>
    <s v="Town Melbourne Beach"/>
    <n v="0.17125000735956"/>
    <n v="3682.59813697555"/>
    <n v="9.1751459484080495"/>
    <n v="1.3492654668492099"/>
    <n v="1.5712438111899201"/>
    <n v="0.23106172112792001"/>
    <n v="630.644958059369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712438111899201"/>
    <n v="0.23106172112792001"/>
    <n v="630.64495805936997"/>
    <m/>
    <n v="-1"/>
    <n v="-1"/>
    <n v="-1"/>
    <n v="-1"/>
    <n v="0"/>
    <m/>
    <m/>
    <s v="Central IRL A"/>
    <n v="-1"/>
    <m/>
    <m/>
    <n v="608"/>
    <x v="1"/>
    <s v="Basin 9 Oak Street Pedway"/>
    <x v="0"/>
    <m/>
    <n v="127.817397756001"/>
    <n v="0.51147198540000005"/>
  </r>
  <r>
    <n v="550000"/>
    <n v="860000"/>
    <n v="860000"/>
    <x v="0"/>
    <x v="0"/>
    <s v="IR12-21"/>
    <s v="62-304.520 (7), F.A.C."/>
    <n v="0.56000000000000005"/>
    <n v="0.48"/>
    <s v="Town Melbourne Beach"/>
    <n v="7.9933946323320001E-2"/>
    <n v="3682.59813697555"/>
    <n v="9.1751459484080495"/>
    <n v="1.3492654668492099"/>
    <n v="0.73340562374869001"/>
    <n v="0.10785211340303"/>
    <n v="294.36460181136903"/>
    <n v="1210"/>
    <s v="Fixed Single Family Units"/>
    <n v="1210"/>
    <s v="Town Melbourne Beach                   Brevard County"/>
    <s v="Town Melbourne Beach"/>
    <m/>
    <m/>
    <m/>
    <n v="0"/>
    <n v="1"/>
    <n v="0.73340562374869001"/>
    <n v="0.10785211340303"/>
    <n v="378.79000812749302"/>
    <m/>
    <n v="-1"/>
    <n v="-1"/>
    <n v="-1"/>
    <n v="-1"/>
    <n v="0"/>
    <m/>
    <m/>
    <s v="Central IRL A"/>
    <n v="-1"/>
    <m/>
    <m/>
    <n v="608"/>
    <x v="1"/>
    <s v="Basin 9 Oak Street Pedway"/>
    <x v="0"/>
    <m/>
    <n v="71.965006426291296"/>
    <n v="0.30721006340000001"/>
  </r>
  <r>
    <n v="550000"/>
    <n v="860000"/>
    <n v="860000"/>
    <x v="0"/>
    <x v="0"/>
    <s v="IR12-21"/>
    <s v="62-304.520 (7), F.A.C."/>
    <n v="0.56000000000000005"/>
    <n v="0.48"/>
    <s v="Town Melbourne Beach"/>
    <n v="0.14043105563517999"/>
    <n v="3682.59813697555"/>
    <n v="9.1751459484080495"/>
    <n v="1.3492654668492099"/>
    <n v="1.2884754311418301"/>
    <n v="0.18947877384173001"/>
    <n v="517.151143855643"/>
    <n v="1210"/>
    <s v="Fixed Single Family Units"/>
    <n v="1210"/>
    <s v="Town Melbourne Beach                   Brevard County"/>
    <s v="Town Melbourne Beach"/>
    <m/>
    <m/>
    <m/>
    <n v="0"/>
    <n v="1"/>
    <n v="1.2884754311418301"/>
    <n v="0.18947877384173001"/>
    <n v="685.45036899683203"/>
    <m/>
    <n v="-1"/>
    <n v="-1"/>
    <n v="-1"/>
    <n v="-1"/>
    <n v="0"/>
    <m/>
    <m/>
    <s v="Central IRL A"/>
    <n v="-1"/>
    <m/>
    <m/>
    <n v="608"/>
    <x v="1"/>
    <s v="Basin 9 Oak Street Pedway"/>
    <x v="0"/>
    <m/>
    <n v="100.16296172467"/>
    <n v="0.55592081829999995"/>
  </r>
  <r>
    <n v="550000"/>
    <n v="860000"/>
    <n v="860000"/>
    <x v="0"/>
    <x v="0"/>
    <s v="IR12-21"/>
    <s v="62-304.520 (7), F.A.C."/>
    <n v="0.56000000000000005"/>
    <n v="0.48"/>
    <s v="Town Melbourne Beach"/>
    <n v="3.1348793006329999E-2"/>
    <n v="3682.59813697555"/>
    <n v="9.1751459484080495"/>
    <n v="1.3492654668492099"/>
    <n v="0.28762975113956002"/>
    <n v="4.2297843830850002E-2"/>
    <n v="115.44500672156499"/>
    <n v="1210"/>
    <s v="Fixed Single Family Units"/>
    <n v="1210"/>
    <s v="Town Melbourne Beach                   Brevard County"/>
    <s v="Town Melbourne Beach"/>
    <m/>
    <m/>
    <m/>
    <n v="0"/>
    <n v="1"/>
    <n v="0.28762975113956002"/>
    <n v="4.2297843830850002E-2"/>
    <n v="115.445006721564"/>
    <m/>
    <n v="-1"/>
    <n v="-1"/>
    <n v="-1"/>
    <n v="-1"/>
    <n v="0"/>
    <m/>
    <m/>
    <s v="Central IRL A"/>
    <n v="-1"/>
    <m/>
    <m/>
    <n v="608"/>
    <x v="1"/>
    <s v="Basin 9 Oak Street Pedway"/>
    <x v="0"/>
    <m/>
    <n v="45.298388037446102"/>
    <n v="9.3629364699999995E-2"/>
  </r>
  <r>
    <n v="550000"/>
    <n v="860000"/>
    <n v="860000"/>
    <x v="0"/>
    <x v="0"/>
    <s v="IR12-21"/>
    <s v="62-304.520 (7), F.A.C."/>
    <n v="0.56000000000000005"/>
    <n v="0.48"/>
    <s v="Town Melbourne Beach"/>
    <n v="7.8088580262969998E-2"/>
    <n v="3682.59813697555"/>
    <n v="9.1751459484080495"/>
    <n v="1.3492654668492099"/>
    <n v="0.71647412081674"/>
    <n v="0.10536222470411"/>
    <n v="287.56886019548699"/>
    <n v="1210"/>
    <s v="Fixed Single Family Units"/>
    <n v="1210"/>
    <s v="Town Melbourne Beach                   Brevard County"/>
    <s v="Town Melbourne Beach"/>
    <m/>
    <m/>
    <m/>
    <n v="0"/>
    <n v="1"/>
    <n v="0.71647412081674"/>
    <n v="0.10536222470411"/>
    <n v="311.28587591341199"/>
    <m/>
    <n v="-1"/>
    <n v="-1"/>
    <n v="-1"/>
    <n v="-1"/>
    <n v="0"/>
    <m/>
    <m/>
    <s v="Central IRL A"/>
    <n v="-1"/>
    <m/>
    <m/>
    <n v="608"/>
    <x v="1"/>
    <s v="Basin 9 Oak Street Pedway"/>
    <x v="0"/>
    <m/>
    <n v="75.415683165428305"/>
    <n v="0.25246218650000002"/>
  </r>
  <r>
    <n v="550000"/>
    <n v="860000"/>
    <n v="860000"/>
    <x v="0"/>
    <x v="0"/>
    <s v="IR12-21"/>
    <s v="62-304.520 (7), F.A.C."/>
    <n v="0.56000000000000005"/>
    <n v="0.48"/>
    <s v="Town Melbourne Beach"/>
    <n v="1.514585103391E-2"/>
    <n v="3682.59813697555"/>
    <n v="9.1751459484080495"/>
    <n v="1.3492654668492099"/>
    <n v="0.13896539374896999"/>
    <n v="2.0435773766090001E-2"/>
    <n v="55.776082800386298"/>
    <n v="1210"/>
    <s v="Fixed Single Family Units"/>
    <n v="1210"/>
    <s v="Town Melbourne Beach                   Brevard County"/>
    <s v="Town Melbourne Beach"/>
    <m/>
    <m/>
    <m/>
    <n v="0"/>
    <n v="1"/>
    <n v="0.13896539374896999"/>
    <n v="2.0435773766090001E-2"/>
    <n v="153.35832549612201"/>
    <m/>
    <n v="-1"/>
    <n v="-1"/>
    <n v="-1"/>
    <n v="-1"/>
    <n v="0"/>
    <m/>
    <m/>
    <s v="Central IRL A"/>
    <n v="-1"/>
    <m/>
    <m/>
    <n v="608"/>
    <x v="1"/>
    <s v="Basin 9 Oak Street Pedway"/>
    <x v="0"/>
    <m/>
    <n v="37.322597863305504"/>
    <n v="0.12437820400000001"/>
  </r>
  <r>
    <n v="550000"/>
    <n v="870000"/>
    <n v="870000"/>
    <x v="0"/>
    <x v="0"/>
    <s v="IR12-21"/>
    <s v="62-304.520 (7), F.A.C."/>
    <n v="0.56000000000000005"/>
    <n v="0.48"/>
    <s v="Town Melbourne Beach"/>
    <n v="0.16592876740747001"/>
    <n v="3675.09193173822"/>
    <n v="9.1748998317773793"/>
    <n v="1.35516941839256"/>
    <n v="1.5223798201738299"/>
    <n v="0.22486159122217"/>
    <n v="609.803474342465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223798201738299"/>
    <n v="0.22486159122217"/>
    <n v="609.80347434246505"/>
    <m/>
    <n v="-1"/>
    <n v="-1"/>
    <n v="-1"/>
    <n v="-1"/>
    <n v="0"/>
    <m/>
    <m/>
    <s v="Central IRL A"/>
    <n v="-1"/>
    <m/>
    <m/>
    <n v="608"/>
    <x v="1"/>
    <s v="Basin 9 Oak Street Pedway"/>
    <x v="0"/>
    <m/>
    <n v="128.433485674617"/>
    <n v="0.49456891670000003"/>
  </r>
  <r>
    <n v="550000"/>
    <n v="870000"/>
    <n v="870000"/>
    <x v="0"/>
    <x v="0"/>
    <s v="IR12-21"/>
    <s v="62-304.520 (7), F.A.C."/>
    <n v="0.56000000000000005"/>
    <n v="0.48"/>
    <s v="Town Melbourne Beach"/>
    <n v="7.4891222076700001E-3"/>
    <n v="3675.09193173822"/>
    <n v="9.1748998317773793"/>
    <n v="1.35516941839256"/>
    <n v="6.871194608332E-2"/>
    <n v="1.014902938644E-2"/>
    <n v="27.523212601213199"/>
    <n v="1300"/>
    <s v="Residential, High Density"/>
    <n v="1300"/>
    <s v="Town Melbourne Beach                   Brevard County"/>
    <s v="Town Melbourne Beach"/>
    <m/>
    <m/>
    <m/>
    <n v="0"/>
    <n v="1"/>
    <n v="6.871194608332E-2"/>
    <n v="1.014902938644E-2"/>
    <n v="27.5232126012137"/>
    <m/>
    <n v="-1"/>
    <n v="-1"/>
    <n v="-1"/>
    <n v="-1"/>
    <n v="0"/>
    <m/>
    <m/>
    <s v="Central IRL A"/>
    <n v="-1"/>
    <m/>
    <m/>
    <n v="608"/>
    <x v="1"/>
    <s v="Basin 9 Oak Street Pedway"/>
    <x v="0"/>
    <m/>
    <n v="22.743180382136298"/>
    <n v="2.2322151299999999E-2"/>
  </r>
  <r>
    <n v="550000"/>
    <n v="870000"/>
    <n v="870000"/>
    <x v="0"/>
    <x v="0"/>
    <s v="IR12-21"/>
    <s v="62-304.520 (7), F.A.C."/>
    <n v="0.56000000000000005"/>
    <n v="0.48"/>
    <s v="Town Melbourne Beach"/>
    <n v="1.106203755965E-2"/>
    <n v="3675.09193173822"/>
    <n v="9.1748998317773793"/>
    <n v="1.35516941839256"/>
    <n v="0.10149308654519"/>
    <n v="1.499093500595E-2"/>
    <n v="40.654004984073197"/>
    <n v="1210"/>
    <s v="Fixed Single Family Units"/>
    <n v="1210"/>
    <s v="Town Melbourne Beach                   Brevard County"/>
    <s v="Town Melbourne Beach"/>
    <m/>
    <m/>
    <m/>
    <n v="0"/>
    <n v="1"/>
    <n v="0.10149308654519"/>
    <n v="1.499093500595E-2"/>
    <n v="50.898042429924303"/>
    <m/>
    <n v="-1"/>
    <n v="-1"/>
    <n v="-1"/>
    <n v="-1"/>
    <n v="0"/>
    <m/>
    <m/>
    <s v="Central IRL A"/>
    <n v="-1"/>
    <m/>
    <m/>
    <n v="608"/>
    <x v="1"/>
    <s v="Basin 9 Oak Street Pedway"/>
    <x v="0"/>
    <m/>
    <n v="46.207855911269597"/>
    <n v="4.1279839800000002E-2"/>
  </r>
  <r>
    <n v="550000"/>
    <n v="870000"/>
    <n v="870000"/>
    <x v="0"/>
    <x v="0"/>
    <s v="IR12-21"/>
    <s v="62-304.520 (7), F.A.C."/>
    <n v="0.56000000000000005"/>
    <n v="0.48"/>
    <s v="Town Melbourne Beach"/>
    <n v="0.14259167154793001"/>
    <n v="3675.09193173822"/>
    <n v="9.1748998317773793"/>
    <n v="1.35516941839256"/>
    <n v="1.3082643032980299"/>
    <n v="0.19323587259923999"/>
    <n v="524.03750163889299"/>
    <n v="1210"/>
    <s v="Fixed Single Family Units"/>
    <n v="1210"/>
    <s v="Town Melbourne Beach                   Brevard County"/>
    <s v="Town Melbourne Beach"/>
    <m/>
    <m/>
    <m/>
    <n v="0"/>
    <n v="1"/>
    <n v="1.3082643032980299"/>
    <n v="0.19323587259923999"/>
    <n v="683.20478768277303"/>
    <m/>
    <n v="-1"/>
    <n v="-1"/>
    <n v="-1"/>
    <n v="-1"/>
    <n v="0"/>
    <m/>
    <m/>
    <s v="Central IRL A"/>
    <n v="-1"/>
    <m/>
    <m/>
    <n v="608"/>
    <x v="1"/>
    <s v="Basin 9 Oak Street Pedway"/>
    <x v="0"/>
    <m/>
    <n v="97.651855927054399"/>
    <n v="0.55409958449999996"/>
  </r>
  <r>
    <n v="550000"/>
    <n v="870000"/>
    <n v="870000"/>
    <x v="0"/>
    <x v="0"/>
    <s v="IR12-21"/>
    <s v="62-304.520 (7), F.A.C."/>
    <n v="0.56000000000000005"/>
    <n v="0.48"/>
    <s v="Town Melbourne Beach"/>
    <n v="8.8822620989410003E-2"/>
    <n v="3675.09193173822"/>
    <n v="9.1748998317773793"/>
    <n v="1.35516941839256"/>
    <n v="0.81493865037377"/>
    <n v="0.12036969962632001"/>
    <n v="326.43129775402599"/>
    <n v="1210"/>
    <s v="Fixed Single Family Units"/>
    <n v="1210"/>
    <s v="Town Melbourne Beach                   Brevard County"/>
    <s v="Town Melbourne Beach"/>
    <m/>
    <m/>
    <m/>
    <n v="0"/>
    <n v="1"/>
    <n v="0.81493865037377"/>
    <n v="0.12036969962632001"/>
    <n v="449.40802518170801"/>
    <m/>
    <n v="-1"/>
    <n v="-1"/>
    <n v="-1"/>
    <n v="-1"/>
    <n v="0"/>
    <m/>
    <m/>
    <s v="Central IRL A"/>
    <n v="-1"/>
    <m/>
    <m/>
    <n v="608"/>
    <x v="1"/>
    <s v="Basin 9 Oak Street Pedway"/>
    <x v="0"/>
    <m/>
    <n v="75.868208963140603"/>
    <n v="0.36448339429999999"/>
  </r>
  <r>
    <n v="550000"/>
    <n v="870000"/>
    <n v="870000"/>
    <x v="0"/>
    <x v="0"/>
    <s v="IR12-21"/>
    <s v="62-304.520 (7), F.A.C."/>
    <n v="0.56000000000000005"/>
    <n v="0.48"/>
    <s v="Town Melbourne Beach"/>
    <n v="5.0248414827860001E-2"/>
    <n v="3675.09193173822"/>
    <n v="9.1748998317773793"/>
    <n v="1.35516941839256"/>
    <n v="0.46102417275126001"/>
    <n v="6.809511509742E-2"/>
    <n v="184.66754391652501"/>
    <n v="1210"/>
    <s v="Fixed Single Family Units"/>
    <n v="1210"/>
    <s v="Town Melbourne Beach                   Brevard County"/>
    <s v="Town Melbourne Beach"/>
    <m/>
    <m/>
    <m/>
    <n v="0"/>
    <n v="1"/>
    <n v="0.46102417275126001"/>
    <n v="6.809511509742E-2"/>
    <n v="184.66754391652401"/>
    <m/>
    <n v="-1"/>
    <n v="-1"/>
    <n v="-1"/>
    <n v="-1"/>
    <n v="0"/>
    <m/>
    <m/>
    <s v="Central IRL A"/>
    <n v="-1"/>
    <m/>
    <m/>
    <n v="608"/>
    <x v="1"/>
    <s v="Basin 9 Oak Street Pedway"/>
    <x v="0"/>
    <m/>
    <n v="61.690776362221399"/>
    <n v="0.1497709196"/>
  </r>
  <r>
    <n v="550000"/>
    <n v="870000"/>
    <n v="870000"/>
    <x v="0"/>
    <x v="0"/>
    <s v="IR12-21"/>
    <s v="62-304.520 (7), F.A.C."/>
    <n v="0.56000000000000005"/>
    <n v="0.48"/>
    <s v="Town Melbourne Beach"/>
    <n v="6.8607810486530002E-2"/>
    <n v="3675.09193173822"/>
    <n v="9.1748998317773793"/>
    <n v="1.35516941839256"/>
    <n v="0.62946978889156002"/>
    <n v="9.2975206634230007E-2"/>
    <n v="252.140010773304"/>
    <n v="1210"/>
    <s v="Fixed Single Family Units"/>
    <n v="1210"/>
    <s v="Town Melbourne Beach                   Brevard County"/>
    <s v="Town Melbourne Beach"/>
    <m/>
    <m/>
    <m/>
    <n v="0"/>
    <n v="1"/>
    <n v="0.62946978889156002"/>
    <n v="9.2975206634230007E-2"/>
    <n v="252.140010773303"/>
    <m/>
    <n v="-1"/>
    <n v="-1"/>
    <n v="-1"/>
    <n v="-1"/>
    <n v="0"/>
    <m/>
    <m/>
    <s v="Central IRL A"/>
    <n v="-1"/>
    <m/>
    <m/>
    <n v="608"/>
    <x v="1"/>
    <s v="Basin 9 Oak Street Pedway"/>
    <x v="0"/>
    <m/>
    <n v="75.047050386042699"/>
    <n v="0.204493115"/>
  </r>
  <r>
    <n v="550000"/>
    <n v="870000"/>
    <n v="870000"/>
    <x v="0"/>
    <x v="0"/>
    <s v="IR12-21"/>
    <s v="62-304.520 (7), F.A.C."/>
    <n v="0.56000000000000005"/>
    <n v="0.48"/>
    <s v="Town Melbourne Beach"/>
    <n v="3.4536246621E-3"/>
    <n v="3675.09193173822"/>
    <n v="9.1748998317773793"/>
    <n v="1.35516941839256"/>
    <n v="3.1686660331379998E-2"/>
    <n v="4.6802465246899997E-3"/>
    <n v="12.692388130961501"/>
    <n v="1210"/>
    <s v="Fixed Single Family Units"/>
    <n v="1210"/>
    <s v="Town Melbourne Beach                   Brevard County"/>
    <s v="Town Melbourne Beach"/>
    <m/>
    <m/>
    <m/>
    <n v="0"/>
    <n v="1"/>
    <n v="3.1686660331379998E-2"/>
    <n v="4.6802465246899997E-3"/>
    <n v="12.692388130961801"/>
    <m/>
    <n v="-1"/>
    <n v="-1"/>
    <n v="-1"/>
    <n v="-1"/>
    <n v="0"/>
    <m/>
    <m/>
    <s v="Central IRL A"/>
    <n v="-1"/>
    <m/>
    <m/>
    <n v="608"/>
    <x v="1"/>
    <s v="Basin 9 Oak Street Pedway"/>
    <x v="0"/>
    <m/>
    <n v="23.646116754148998"/>
    <n v="1.0293907600000001E-2"/>
  </r>
  <r>
    <n v="550000"/>
    <n v="870000"/>
    <n v="870000"/>
    <x v="0"/>
    <x v="0"/>
    <s v="IR12-21"/>
    <s v="62-304.520 (7), F.A.C."/>
    <n v="0.56000000000000005"/>
    <n v="0.48"/>
    <s v="Town Melbourne Beach"/>
    <n v="7.2710995630299998E-3"/>
    <n v="3688.3279295693601"/>
    <n v="9.1885121517769992"/>
    <n v="1.35120013689996"/>
    <n v="6.6810586691690002E-2"/>
    <n v="9.82471072498E-3"/>
    <n v="26.818199597006799"/>
    <n v="1210"/>
    <s v="Fixed Single Family Units"/>
    <n v="1210"/>
    <s v="Town Melbourne Beach                   Brevard County"/>
    <s v="Town Melbourne Beach"/>
    <m/>
    <m/>
    <m/>
    <n v="0"/>
    <n v="1"/>
    <n v="6.6810586691690002E-2"/>
    <n v="9.82471072498E-3"/>
    <n v="26.818199597004998"/>
    <m/>
    <n v="-1"/>
    <n v="-1"/>
    <n v="-1"/>
    <n v="-1"/>
    <n v="0"/>
    <m/>
    <m/>
    <s v="Central IRL A"/>
    <n v="-1"/>
    <m/>
    <m/>
    <n v="608"/>
    <x v="1"/>
    <s v="Basin 9 Oak Street Pedway"/>
    <x v="0"/>
    <m/>
    <n v="33.277798129326797"/>
    <n v="2.1750364599999999E-2"/>
  </r>
  <r>
    <n v="550000"/>
    <n v="870000"/>
    <n v="870000"/>
    <x v="0"/>
    <x v="0"/>
    <s v="IR12-21"/>
    <s v="62-304.520 (7), F.A.C."/>
    <n v="0.56000000000000005"/>
    <n v="0.48"/>
    <s v="Town Melbourne Beach"/>
    <n v="1.0927313300119999E-2"/>
    <n v="3688.3279295693601"/>
    <n v="9.1885121517769992"/>
    <n v="1.35120013689996"/>
    <n v="0.10040575104443999"/>
    <n v="1.476498722707E-2"/>
    <n v="40.303514839994698"/>
    <n v="1210"/>
    <s v="Fixed Single Family Units"/>
    <n v="1210"/>
    <s v="Town Melbourne Beach                   Brevard County"/>
    <s v="Town Melbourne Beach"/>
    <m/>
    <m/>
    <m/>
    <n v="0"/>
    <n v="1"/>
    <n v="0.10040575104443999"/>
    <n v="1.476498722707E-2"/>
    <n v="40.303514839996502"/>
    <m/>
    <n v="-1"/>
    <n v="-1"/>
    <n v="-1"/>
    <n v="-1"/>
    <n v="0"/>
    <m/>
    <m/>
    <s v="Central IRL A"/>
    <n v="-1"/>
    <m/>
    <m/>
    <n v="608"/>
    <x v="1"/>
    <s v="Basin 9 Oak Street Pedway"/>
    <x v="0"/>
    <m/>
    <n v="63.8446768461544"/>
    <n v="3.2687359999999999E-2"/>
  </r>
  <r>
    <n v="550000"/>
    <n v="870000"/>
    <n v="870000"/>
    <x v="0"/>
    <x v="0"/>
    <s v="IR12-21"/>
    <s v="62-304.520 (7), F.A.C."/>
    <n v="0.56000000000000005"/>
    <n v="0.48"/>
    <s v="Town Melbourne Beach"/>
    <n v="0.17774072423876"/>
    <n v="3688.3279295693601"/>
    <n v="9.1885121517769992"/>
    <n v="1.35120013689996"/>
    <n v="1.6331728045334899"/>
    <n v="0.24016329092411001"/>
    <n v="655.566077431704"/>
    <n v="1210"/>
    <s v="Fixed Single Family Units"/>
    <n v="1210"/>
    <s v="Town Melbourne Beach                   Brevard County"/>
    <s v="Town Melbourne Beach"/>
    <m/>
    <m/>
    <m/>
    <n v="0"/>
    <n v="1"/>
    <n v="1.6331728045334899"/>
    <n v="0.24016329092411001"/>
    <n v="655.566077431704"/>
    <m/>
    <n v="-1"/>
    <n v="-1"/>
    <n v="-1"/>
    <n v="-1"/>
    <n v="0"/>
    <m/>
    <m/>
    <s v="Central IRL A"/>
    <n v="-1"/>
    <m/>
    <m/>
    <n v="608"/>
    <x v="1"/>
    <s v="Basin 9 Oak Street Pedway"/>
    <x v="0"/>
    <m/>
    <n v="108.08696387107599"/>
    <n v="0.53168376110000004"/>
  </r>
  <r>
    <n v="550000"/>
    <n v="870000"/>
    <n v="870000"/>
    <x v="0"/>
    <x v="0"/>
    <s v="IR12-21"/>
    <s v="62-304.520 (7), F.A.C."/>
    <n v="0.56000000000000005"/>
    <n v="0.48"/>
    <s v="Town Melbourne Beach"/>
    <n v="0.170535042054"/>
    <n v="3688.3279295693601"/>
    <n v="9.1885121517769992"/>
    <n v="1.35120013689996"/>
    <n v="1.5669633062170001"/>
    <n v="0.23042697216960001"/>
    <n v="628.98915857806105"/>
    <n v="1210"/>
    <s v="Fixed Single Family Units"/>
    <n v="1210"/>
    <s v="Town Melbourne Beach                   Brevard County"/>
    <s v="Town Melbourne Beach"/>
    <m/>
    <m/>
    <m/>
    <n v="0"/>
    <n v="1"/>
    <n v="1.5669633062170001"/>
    <n v="0.23042697216960001"/>
    <n v="628.98915857806105"/>
    <m/>
    <n v="-1"/>
    <n v="-1"/>
    <n v="-1"/>
    <n v="-1"/>
    <n v="0"/>
    <m/>
    <m/>
    <s v="Central IRL A"/>
    <n v="-1"/>
    <m/>
    <m/>
    <n v="608"/>
    <x v="1"/>
    <s v="Basin 9 Oak Street Pedway"/>
    <x v="0"/>
    <m/>
    <n v="106.108205658736"/>
    <n v="0.51012908239999999"/>
  </r>
  <r>
    <n v="550000"/>
    <n v="870000"/>
    <n v="870000"/>
    <x v="0"/>
    <x v="0"/>
    <s v="IR12-21"/>
    <s v="62-304.520 (7), F.A.C."/>
    <n v="0.56000000000000005"/>
    <n v="0.48"/>
    <s v="Town Melbourne Beach"/>
    <n v="1.07493173934E-2"/>
    <n v="3688.3279295693601"/>
    <n v="9.1885121517769992"/>
    <n v="1.35120013689996"/>
    <n v="9.8770233492609993E-2"/>
    <n v="1.4524479133550001E-2"/>
    <n v="39.647007565901298"/>
    <n v="1210"/>
    <s v="Fixed Single Family Units"/>
    <n v="1210"/>
    <s v="Town Melbourne Beach                   Brevard County"/>
    <s v="Town Melbourne Beach"/>
    <m/>
    <m/>
    <m/>
    <n v="0"/>
    <n v="1"/>
    <n v="9.8770233492609993E-2"/>
    <n v="1.4524479133550001E-2"/>
    <n v="39.647007565900601"/>
    <m/>
    <n v="-1"/>
    <n v="-1"/>
    <n v="-1"/>
    <n v="-1"/>
    <n v="0"/>
    <m/>
    <m/>
    <s v="Central IRL A"/>
    <n v="-1"/>
    <m/>
    <m/>
    <n v="608"/>
    <x v="1"/>
    <s v="Basin 9 Oak Street Pedway"/>
    <x v="0"/>
    <m/>
    <n v="58.7366253311965"/>
    <n v="3.2154912899999999E-2"/>
  </r>
  <r>
    <n v="550000"/>
    <n v="870000"/>
    <n v="870000"/>
    <x v="0"/>
    <x v="0"/>
    <s v="IR12-21"/>
    <s v="62-304.520 (7), F.A.C."/>
    <n v="0.56000000000000005"/>
    <n v="0.48"/>
    <s v="Town Melbourne Beach"/>
    <n v="9.3155075829999996E-3"/>
    <n v="3688.3279295693601"/>
    <n v="9.1885121517769992"/>
    <n v="1.35120013689996"/>
    <n v="8.5595654626379997E-2"/>
    <n v="1.258711512144E-2"/>
    <n v="34.358646796501397"/>
    <n v="1210"/>
    <s v="Fixed Single Family Units"/>
    <n v="1210"/>
    <s v="Town Melbourne Beach                   Brevard County"/>
    <s v="Town Melbourne Beach"/>
    <m/>
    <m/>
    <m/>
    <n v="0"/>
    <n v="1"/>
    <n v="8.5595654626379997E-2"/>
    <n v="1.258711512144E-2"/>
    <n v="34.358646796501098"/>
    <m/>
    <n v="-1"/>
    <n v="-1"/>
    <n v="-1"/>
    <n v="-1"/>
    <n v="0"/>
    <m/>
    <m/>
    <s v="Central IRL A"/>
    <n v="-1"/>
    <m/>
    <m/>
    <n v="608"/>
    <x v="1"/>
    <s v="Basin 9 Oak Street Pedway"/>
    <x v="0"/>
    <m/>
    <n v="42.930046731297999"/>
    <n v="2.78658936E-2"/>
  </r>
  <r>
    <n v="550000"/>
    <n v="870000"/>
    <n v="870000"/>
    <x v="0"/>
    <x v="0"/>
    <s v="IR12-21"/>
    <s v="62-304.520 (7), F.A.C."/>
    <n v="0.56000000000000005"/>
    <n v="0.48"/>
    <s v="Town Melbourne Beach"/>
    <n v="0.11479110439657"/>
    <n v="3688.3279295693601"/>
    <n v="9.1885121517769992"/>
    <n v="1.35120013689996"/>
    <n v="1.0547594576638399"/>
    <n v="0.15510575597555001"/>
    <n v="423.38723641200301"/>
    <n v="1210"/>
    <s v="Fixed Single Family Units"/>
    <n v="1210"/>
    <s v="Town Melbourne Beach                   Brevard County"/>
    <s v="Town Melbourne Beach"/>
    <m/>
    <m/>
    <m/>
    <n v="0"/>
    <n v="1"/>
    <n v="1.0547594576638399"/>
    <n v="0.15510575597555001"/>
    <n v="423.38723641200301"/>
    <m/>
    <n v="-1"/>
    <n v="-1"/>
    <n v="-1"/>
    <n v="-1"/>
    <n v="0"/>
    <m/>
    <m/>
    <s v="Central IRL A"/>
    <n v="-1"/>
    <m/>
    <m/>
    <n v="608"/>
    <x v="1"/>
    <s v="Basin 9 Oak Street Pedway"/>
    <x v="0"/>
    <m/>
    <n v="86.575137387550299"/>
    <n v="0.34337975380000002"/>
  </r>
  <r>
    <n v="550000"/>
    <n v="870000"/>
    <n v="870000"/>
    <x v="0"/>
    <x v="0"/>
    <s v="IR12-21"/>
    <s v="62-304.520 (7), F.A.C."/>
    <n v="0.56000000000000005"/>
    <n v="0.48"/>
    <s v="Town Melbourne Beach"/>
    <n v="0.11430871660345999"/>
    <n v="3688.3279295693601"/>
    <n v="9.1885121517769992"/>
    <n v="1.35120013689996"/>
    <n v="1.05032703156493"/>
    <n v="0.15445395352345001"/>
    <n v="421.60803204177398"/>
    <n v="1210"/>
    <s v="Fixed Single Family Units"/>
    <n v="1210"/>
    <s v="Town Melbourne Beach                   Brevard County"/>
    <s v="Town Melbourne Beach"/>
    <m/>
    <m/>
    <m/>
    <n v="0"/>
    <n v="1"/>
    <n v="1.05032703156493"/>
    <n v="0.15445395352345001"/>
    <n v="421.60803204177398"/>
    <m/>
    <n v="-1"/>
    <n v="-1"/>
    <n v="-1"/>
    <n v="-1"/>
    <n v="0"/>
    <m/>
    <m/>
    <s v="Central IRL A"/>
    <n v="-1"/>
    <m/>
    <m/>
    <n v="608"/>
    <x v="1"/>
    <s v="Basin 9 Oak Street Pedway"/>
    <x v="0"/>
    <m/>
    <n v="86.280784524635095"/>
    <n v="0.34193676560000003"/>
  </r>
  <r>
    <n v="550000"/>
    <n v="870000"/>
    <n v="870000"/>
    <x v="0"/>
    <x v="0"/>
    <s v="IR12-21"/>
    <s v="62-304.520 (7), F.A.C."/>
    <n v="0.56000000000000005"/>
    <n v="0.48"/>
    <s v="Town Melbourne Beach"/>
    <n v="2.1246284665099998E-3"/>
    <n v="3688.3279295693601"/>
    <n v="9.1885121517769992"/>
    <n v="1.35120013689996"/>
    <n v="1.9522174482570001E-2"/>
    <n v="2.8707982748100002E-3"/>
    <n v="7.8363265130017004"/>
    <n v="1210"/>
    <s v="Fixed Single Family Units"/>
    <n v="1210"/>
    <s v="Town Melbourne Beach                   Brevard County"/>
    <s v="Town Melbourne Beach"/>
    <m/>
    <m/>
    <m/>
    <n v="0"/>
    <n v="1"/>
    <n v="1.9522174482570001E-2"/>
    <n v="2.8707982748100002E-3"/>
    <n v="7.8363265129999"/>
    <m/>
    <n v="-1"/>
    <n v="-1"/>
    <n v="-1"/>
    <n v="-1"/>
    <n v="0"/>
    <m/>
    <m/>
    <s v="Central IRL A"/>
    <n v="-1"/>
    <m/>
    <m/>
    <n v="608"/>
    <x v="1"/>
    <s v="Basin 9 Oak Street Pedway"/>
    <x v="0"/>
    <m/>
    <n v="17.422152063401299"/>
    <n v="6.3554960000000004E-3"/>
  </r>
  <r>
    <n v="550000"/>
    <n v="870000"/>
    <n v="870000"/>
    <x v="0"/>
    <x v="0"/>
    <s v="IR12-21"/>
    <s v="62-304.520 (7), F.A.C."/>
    <n v="0.56000000000000005"/>
    <n v="0.48"/>
    <s v="Town Melbourne Beach"/>
    <n v="0.22521008920217001"/>
    <n v="3682.59813697555"/>
    <n v="9.1751459484080407"/>
    <n v="1.3492654668492099"/>
    <n v="2.0663354374839602"/>
    <n v="0.30386819614652"/>
    <n v="829.358254924032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663354374839602"/>
    <n v="0.30386819614652"/>
    <n v="1121.38071585084"/>
    <m/>
    <n v="-1"/>
    <n v="-1"/>
    <n v="-1"/>
    <n v="-1"/>
    <n v="0"/>
    <m/>
    <m/>
    <s v="Central IRL A"/>
    <n v="-1"/>
    <m/>
    <m/>
    <n v="608"/>
    <x v="1"/>
    <s v="Basin 9 Oak Street Pedway"/>
    <x v="0"/>
    <m/>
    <n v="172.011365692884"/>
    <n v="0.90947341110000002"/>
  </r>
  <r>
    <n v="550000"/>
    <n v="870000"/>
    <n v="870000"/>
    <x v="0"/>
    <x v="0"/>
    <s v="IR12-21"/>
    <s v="62-304.520 (7), F.A.C."/>
    <n v="0.56000000000000005"/>
    <n v="0.48"/>
    <s v="Town Melbourne Beach"/>
    <n v="0.14035686516212001"/>
    <n v="3682.59813697555"/>
    <n v="9.1751459484080407"/>
    <n v="1.3492654668492099"/>
    <n v="1.28779472272351"/>
    <n v="0.18937867119846"/>
    <n v="516.87793015776697"/>
    <n v="1210"/>
    <s v="Fixed Single Family Units"/>
    <n v="1210"/>
    <s v="Town Melbourne Beach                   Brevard County"/>
    <s v="Town Melbourne Beach"/>
    <m/>
    <m/>
    <m/>
    <n v="0"/>
    <n v="1"/>
    <n v="1.28779472272351"/>
    <n v="0.18937867119846"/>
    <n v="603.867180923967"/>
    <m/>
    <n v="-1"/>
    <n v="-1"/>
    <n v="-1"/>
    <n v="-1"/>
    <n v="0"/>
    <m/>
    <m/>
    <s v="Central IRL A"/>
    <n v="-1"/>
    <m/>
    <m/>
    <n v="608"/>
    <x v="1"/>
    <s v="Basin 9 Oak Street Pedway"/>
    <x v="0"/>
    <m/>
    <n v="104.498303955556"/>
    <n v="0.48975440460000003"/>
  </r>
  <r>
    <n v="550000"/>
    <n v="870000"/>
    <n v="870000"/>
    <x v="0"/>
    <x v="0"/>
    <s v="IR12-21"/>
    <s v="62-304.520 (7), F.A.C."/>
    <n v="0.56000000000000005"/>
    <n v="0.48"/>
    <s v="Town Melbourne Beach"/>
    <n v="1.9889934460660001E-2"/>
    <n v="3682.59813697555"/>
    <n v="9.1751459484080407"/>
    <n v="1.3492654668492099"/>
    <n v="0.18249305158085999"/>
    <n v="2.683680170566E-2"/>
    <n v="73.246635589407205"/>
    <n v="1210"/>
    <s v="Fixed Single Family Units"/>
    <n v="1210"/>
    <s v="Town Melbourne Beach                   Brevard County"/>
    <s v="Town Melbourne Beach"/>
    <m/>
    <m/>
    <m/>
    <n v="0"/>
    <n v="1"/>
    <n v="0.18249305158085999"/>
    <n v="2.683680170566E-2"/>
    <n v="94.386017793728499"/>
    <m/>
    <n v="-1"/>
    <n v="-1"/>
    <n v="-1"/>
    <n v="-1"/>
    <n v="0"/>
    <m/>
    <m/>
    <s v="Central IRL A"/>
    <n v="-1"/>
    <m/>
    <m/>
    <n v="608"/>
    <x v="1"/>
    <s v="Basin 9 Oak Street Pedway"/>
    <x v="0"/>
    <m/>
    <n v="44.299232215238099"/>
    <n v="7.6549892800000005E-2"/>
  </r>
  <r>
    <n v="550000"/>
    <n v="870000"/>
    <n v="870000"/>
    <x v="0"/>
    <x v="0"/>
    <s v="IR12-21"/>
    <s v="62-304.520 (7), F.A.C."/>
    <n v="0.56000000000000005"/>
    <n v="0.48"/>
    <s v="Town Melbourne Beach"/>
    <n v="9.4473774708599995E-2"/>
    <n v="3682.59813697555"/>
    <n v="9.1751459484080407"/>
    <n v="1.3492654668492099"/>
    <n v="0.86681067124843003"/>
    <n v="0.1274702017372"/>
    <n v="347.90894673494199"/>
    <n v="1210"/>
    <s v="Fixed Single Family Units"/>
    <n v="1210"/>
    <s v="Town Melbourne Beach                   Brevard County"/>
    <s v="Town Melbourne Beach"/>
    <m/>
    <m/>
    <m/>
    <n v="0"/>
    <n v="1"/>
    <n v="0.86681067124843003"/>
    <n v="0.1274702017372"/>
    <n v="389.42330604924302"/>
    <m/>
    <n v="-1"/>
    <n v="-1"/>
    <n v="-1"/>
    <n v="-1"/>
    <n v="0"/>
    <m/>
    <m/>
    <s v="Central IRL A"/>
    <n v="-1"/>
    <m/>
    <m/>
    <n v="608"/>
    <x v="1"/>
    <s v="Basin 9 Oak Street Pedway"/>
    <x v="0"/>
    <m/>
    <n v="82.989250748262094"/>
    <n v="0.31583398709999999"/>
  </r>
  <r>
    <n v="550000"/>
    <n v="870000"/>
    <n v="870000"/>
    <x v="0"/>
    <x v="0"/>
    <s v="IR12-21"/>
    <s v="62-304.520 (7), F.A.C."/>
    <n v="0.56000000000000005"/>
    <n v="0.48"/>
    <s v="Town Melbourne Beach"/>
    <n v="2.7968467449000003E-4"/>
    <n v="3682.59813697555"/>
    <n v="9.1751459484080407"/>
    <n v="1.3492654668492099"/>
    <n v="2.56614770803E-3"/>
    <n v="3.773688729E-4"/>
    <n v="1.0299662612395799"/>
    <n v="1210"/>
    <s v="Fixed Single Family Units"/>
    <n v="1210"/>
    <s v="Town Melbourne Beach                   Brevard County"/>
    <s v="Town Melbourne Beach"/>
    <m/>
    <m/>
    <m/>
    <n v="0"/>
    <n v="1"/>
    <n v="2.56614770803E-3"/>
    <n v="3.773688729E-4"/>
    <n v="65.917323205505696"/>
    <m/>
    <n v="-1"/>
    <n v="-1"/>
    <n v="-1"/>
    <n v="-1"/>
    <n v="0"/>
    <m/>
    <m/>
    <s v="Central IRL A"/>
    <n v="-1"/>
    <m/>
    <m/>
    <n v="608"/>
    <x v="1"/>
    <s v="Basin 9 Oak Street Pedway"/>
    <x v="0"/>
    <m/>
    <n v="5.46831911455841"/>
    <n v="5.3460927200000001E-2"/>
  </r>
  <r>
    <n v="550000"/>
    <n v="870000"/>
    <n v="870000"/>
    <x v="0"/>
    <x v="0"/>
    <s v="IR12-21"/>
    <s v="62-304.520 (7), F.A.C."/>
    <n v="0.56000000000000005"/>
    <n v="0.48"/>
    <s v="Town Melbourne Beach"/>
    <n v="0.17305711187761"/>
    <n v="3674.4298314467301"/>
    <n v="9.1560573686199191"/>
    <n v="1.3465012887877399"/>
    <n v="1.5845208443990699"/>
    <n v="0.23302162417708"/>
    <n v="635.886214427104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845208443990699"/>
    <n v="0.23302162417708"/>
    <n v="635.88621442710496"/>
    <m/>
    <n v="-1"/>
    <n v="-1"/>
    <n v="-1"/>
    <n v="-1"/>
    <n v="0"/>
    <m/>
    <m/>
    <s v="Central IRL A"/>
    <n v="-1"/>
    <m/>
    <m/>
    <n v="608"/>
    <x v="1"/>
    <s v="Basin 9 Oak Street Pedway"/>
    <x v="0"/>
    <m/>
    <n v="127.918519347485"/>
    <n v="0.51572280159999995"/>
  </r>
  <r>
    <n v="550000"/>
    <n v="870000"/>
    <n v="870000"/>
    <x v="0"/>
    <x v="0"/>
    <s v="IR12-21"/>
    <s v="62-304.520 (7), F.A.C."/>
    <n v="0.56000000000000005"/>
    <n v="0.48"/>
    <s v="Town Melbourne Beach"/>
    <n v="3.1761084589059997E-2"/>
    <n v="3674.4298314467301"/>
    <n v="9.1560573686199191"/>
    <n v="1.3465012887877399"/>
    <n v="0.29080631258709999"/>
    <n v="4.2766341332470002E-2"/>
    <n v="116.703876693178"/>
    <n v="1210"/>
    <s v="Fixed Single Family Units"/>
    <n v="1210"/>
    <s v="Town Melbourne Beach                   Brevard County"/>
    <s v="Town Melbourne Beach"/>
    <m/>
    <m/>
    <m/>
    <n v="0"/>
    <n v="1"/>
    <n v="0.29080631258709999"/>
    <n v="4.2766341332470002E-2"/>
    <n v="162.762197989757"/>
    <m/>
    <n v="-1"/>
    <n v="-1"/>
    <n v="-1"/>
    <n v="-1"/>
    <n v="0"/>
    <m/>
    <m/>
    <s v="Central IRL A"/>
    <n v="-1"/>
    <m/>
    <m/>
    <n v="608"/>
    <x v="1"/>
    <s v="Basin 9 Oak Street Pedway"/>
    <x v="0"/>
    <m/>
    <n v="50.320005621607997"/>
    <n v="0.13200502680000001"/>
  </r>
  <r>
    <n v="550000"/>
    <n v="870000"/>
    <n v="870000"/>
    <x v="0"/>
    <x v="0"/>
    <s v="IR12-21"/>
    <s v="62-304.520 (7), F.A.C."/>
    <n v="0.56000000000000005"/>
    <n v="0.48"/>
    <s v="Town Melbourne Beach"/>
    <n v="0.11215810704123"/>
    <n v="3674.4298314467301"/>
    <n v="9.1560573686199191"/>
    <n v="1.3465012887877399"/>
    <n v="1.02692606242533"/>
    <n v="0.15102103567901001"/>
    <n v="412.11709435089898"/>
    <n v="1210"/>
    <s v="Fixed Single Family Units"/>
    <n v="1210"/>
    <s v="Town Melbourne Beach                   Brevard County"/>
    <s v="Town Melbourne Beach"/>
    <m/>
    <m/>
    <m/>
    <n v="0"/>
    <n v="1"/>
    <n v="1.02692606242533"/>
    <n v="0.15102103567901001"/>
    <n v="603.42998676031198"/>
    <m/>
    <n v="-1"/>
    <n v="-1"/>
    <n v="-1"/>
    <n v="-1"/>
    <n v="0"/>
    <m/>
    <m/>
    <s v="Central IRL A"/>
    <n v="-1"/>
    <m/>
    <m/>
    <n v="608"/>
    <x v="1"/>
    <s v="Basin 9 Oak Street Pedway"/>
    <x v="0"/>
    <m/>
    <n v="87.335044525882495"/>
    <n v="0.48939982710000002"/>
  </r>
  <r>
    <n v="550000"/>
    <n v="870000"/>
    <n v="870000"/>
    <x v="0"/>
    <x v="0"/>
    <s v="IR12-21"/>
    <s v="62-304.520 (7), F.A.C."/>
    <n v="0.56000000000000005"/>
    <n v="0.48"/>
    <s v="Town Melbourne Beach"/>
    <n v="6.465884531254E-2"/>
    <n v="3674.4298314467301"/>
    <n v="9.1560573686199191"/>
    <n v="1.3465012887877399"/>
    <n v="0.59202009707035996"/>
    <n v="8.7063218544860002E-2"/>
    <n v="237.58439008330799"/>
    <n v="1210"/>
    <s v="Fixed Single Family Units"/>
    <n v="1210"/>
    <s v="Town Melbourne Beach                   Brevard County"/>
    <s v="Town Melbourne Beach"/>
    <m/>
    <m/>
    <m/>
    <n v="0"/>
    <n v="1"/>
    <n v="0.59202009707035996"/>
    <n v="8.7063218544860002E-2"/>
    <n v="363.33984884990099"/>
    <m/>
    <n v="-1"/>
    <n v="-1"/>
    <n v="-1"/>
    <n v="-1"/>
    <n v="0"/>
    <m/>
    <m/>
    <s v="Central IRL A"/>
    <n v="-1"/>
    <m/>
    <m/>
    <n v="608"/>
    <x v="1"/>
    <s v="Basin 9 Oak Street Pedway"/>
    <x v="0"/>
    <m/>
    <n v="65.1561381715658"/>
    <n v="0.29467952060000002"/>
  </r>
  <r>
    <n v="550000"/>
    <n v="870000"/>
    <n v="870000"/>
    <x v="0"/>
    <x v="0"/>
    <s v="IR12-21"/>
    <s v="62-304.520 (7), F.A.C."/>
    <n v="0.56000000000000005"/>
    <n v="0.48"/>
    <s v="Town Melbourne Beach"/>
    <n v="6.9455240799420004E-2"/>
    <n v="3674.4298314467301"/>
    <n v="9.1560573686199191"/>
    <n v="1.3465012887877399"/>
    <n v="0.63593616931086006"/>
    <n v="9.3521571249489996E-2"/>
    <n v="255.20840874373101"/>
    <n v="1210"/>
    <s v="Fixed Single Family Units"/>
    <n v="1210"/>
    <s v="Town Melbourne Beach                   Brevard County"/>
    <s v="Town Melbourne Beach"/>
    <m/>
    <m/>
    <m/>
    <n v="0"/>
    <n v="1"/>
    <n v="0.63593616931086006"/>
    <n v="9.3521571249489996E-2"/>
    <n v="255.208408743729"/>
    <m/>
    <n v="-1"/>
    <n v="-1"/>
    <n v="-1"/>
    <n v="-1"/>
    <n v="0"/>
    <m/>
    <m/>
    <s v="Central IRL A"/>
    <n v="-1"/>
    <m/>
    <m/>
    <n v="608"/>
    <x v="1"/>
    <s v="Basin 9 Oak Street Pedway"/>
    <x v="0"/>
    <m/>
    <n v="73.597935248721399"/>
    <n v="0.20698167780000001"/>
  </r>
  <r>
    <n v="550000"/>
    <n v="870000"/>
    <n v="870000"/>
    <x v="0"/>
    <x v="0"/>
    <s v="IR12-21"/>
    <s v="62-304.520 (7), F.A.C."/>
    <n v="0.56000000000000005"/>
    <n v="0.48"/>
    <s v="Town Melbourne Beach"/>
    <n v="6.7847752672869993E-2"/>
    <n v="3674.4298314467301"/>
    <n v="9.1560573686199191"/>
    <n v="1.3465012887877399"/>
    <n v="0.62121791580476005"/>
    <n v="9.1357086415370006E-2"/>
    <n v="249.301806417824"/>
    <n v="1210"/>
    <s v="Fixed Single Family Units"/>
    <n v="1210"/>
    <s v="Town Melbourne Beach                   Brevard County"/>
    <s v="Town Melbourne Beach"/>
    <m/>
    <m/>
    <m/>
    <n v="0"/>
    <n v="1"/>
    <n v="0.62121791580476005"/>
    <n v="9.1357086415370006E-2"/>
    <n v="249.301806417824"/>
    <m/>
    <n v="-1"/>
    <n v="-1"/>
    <n v="-1"/>
    <n v="-1"/>
    <n v="0"/>
    <m/>
    <m/>
    <s v="Central IRL A"/>
    <n v="-1"/>
    <m/>
    <m/>
    <n v="608"/>
    <x v="1"/>
    <s v="Basin 9 Oak Street Pedway"/>
    <x v="0"/>
    <m/>
    <n v="70.914442203669694"/>
    <n v="0.2021912461"/>
  </r>
  <r>
    <n v="550000"/>
    <n v="870000"/>
    <n v="870000"/>
    <x v="0"/>
    <x v="0"/>
    <s v="IR12-21"/>
    <s v="62-304.520 (7), F.A.C."/>
    <n v="0.56000000000000005"/>
    <n v="0.48"/>
    <s v="Town Melbourne Beach"/>
    <n v="4.4826847518159997E-2"/>
    <n v="3682.59813779868"/>
    <n v="9.17514595045885"/>
    <n v="1.34926546715079"/>
    <n v="0.41129286847808"/>
    <n v="6.0483317357479999E-2"/>
    <n v="165.07926519376099"/>
    <n v="1210"/>
    <s v="Fixed Single Family Units"/>
    <n v="1210"/>
    <s v="Town Melbourne Beach                   Brevard County"/>
    <s v="Town Melbourne Beach"/>
    <m/>
    <m/>
    <m/>
    <n v="0"/>
    <n v="1"/>
    <n v="0.41129286847808"/>
    <n v="6.0483317357479999E-2"/>
    <n v="165.07926519375999"/>
    <m/>
    <n v="-1"/>
    <n v="-1"/>
    <n v="-1"/>
    <n v="-1"/>
    <n v="0"/>
    <m/>
    <m/>
    <s v="Central IRL A"/>
    <n v="-1"/>
    <m/>
    <m/>
    <n v="608"/>
    <x v="1"/>
    <s v="Basin 9 Oak Street Pedway"/>
    <x v="0"/>
    <m/>
    <n v="74.745645215633402"/>
    <n v="0.1338842378"/>
  </r>
  <r>
    <n v="550000"/>
    <n v="870000"/>
    <n v="870000"/>
    <x v="0"/>
    <x v="0"/>
    <s v="IR12-21"/>
    <s v="62-304.520 (7), F.A.C."/>
    <n v="0.56000000000000005"/>
    <n v="0.48"/>
    <s v="Town Melbourne Beach"/>
    <n v="0.18099973489634"/>
    <n v="3682.59813779868"/>
    <n v="9.17514595045885"/>
    <n v="1.34926546715079"/>
    <n v="1.66069898466833"/>
    <n v="0.24421669185907999"/>
    <n v="666.54928667133902"/>
    <n v="1210"/>
    <s v="Fixed Single Family Units"/>
    <n v="1210"/>
    <s v="Town Melbourne Beach                   Brevard County"/>
    <s v="Town Melbourne Beach"/>
    <m/>
    <m/>
    <m/>
    <n v="0"/>
    <n v="1"/>
    <n v="1.66069898466833"/>
    <n v="0.24421669185907999"/>
    <n v="666.54928667133902"/>
    <m/>
    <n v="-1"/>
    <n v="-1"/>
    <n v="-1"/>
    <n v="-1"/>
    <n v="0"/>
    <m/>
    <m/>
    <s v="Central IRL A"/>
    <n v="-1"/>
    <m/>
    <m/>
    <n v="608"/>
    <x v="1"/>
    <s v="Basin 9 Oak Street Pedway"/>
    <x v="0"/>
    <m/>
    <n v="109.40641327904299"/>
    <n v="0.54059147340000002"/>
  </r>
  <r>
    <n v="550000"/>
    <n v="870000"/>
    <n v="870000"/>
    <x v="0"/>
    <x v="0"/>
    <s v="IR12-21"/>
    <s v="62-304.520 (7), F.A.C."/>
    <n v="0.56000000000000005"/>
    <n v="0.48"/>
    <s v="Town Melbourne Beach"/>
    <n v="0.15837830469856001"/>
    <n v="3682.59813779868"/>
    <n v="9.17514595045885"/>
    <n v="1.34926546715079"/>
    <n v="1.4531440609955499"/>
    <n v="0.21369437727564999"/>
    <n v="583.24364995064002"/>
    <n v="1210"/>
    <s v="Fixed Single Family Units"/>
    <n v="1210"/>
    <s v="Town Melbourne Beach                   Brevard County"/>
    <s v="Town Melbourne Beach"/>
    <m/>
    <m/>
    <m/>
    <n v="0"/>
    <n v="1"/>
    <n v="1.4531440609955499"/>
    <n v="0.21369437727564999"/>
    <n v="583.24364995064002"/>
    <m/>
    <n v="-1"/>
    <n v="-1"/>
    <n v="-1"/>
    <n v="-1"/>
    <n v="0"/>
    <m/>
    <m/>
    <s v="Central IRL A"/>
    <n v="-1"/>
    <m/>
    <m/>
    <n v="608"/>
    <x v="1"/>
    <s v="Basin 9 Oak Street Pedway"/>
    <x v="0"/>
    <m/>
    <n v="103.186406358754"/>
    <n v="0.47302810210000001"/>
  </r>
  <r>
    <n v="550000"/>
    <n v="870000"/>
    <n v="870000"/>
    <x v="0"/>
    <x v="0"/>
    <s v="IR12-21"/>
    <s v="62-304.520 (7), F.A.C."/>
    <n v="0.56000000000000005"/>
    <n v="0.48"/>
    <s v="Town Melbourne Beach"/>
    <n v="2.9996095750699999E-2"/>
    <n v="3682.59813779868"/>
    <n v="9.17514595045885"/>
    <n v="1.34926546715079"/>
    <n v="0.27521855645663001"/>
    <n v="4.0472696145770003E-2"/>
    <n v="110.46356635276599"/>
    <n v="1210"/>
    <s v="Fixed Single Family Units"/>
    <n v="1210"/>
    <s v="Town Melbourne Beach                   Brevard County"/>
    <s v="Town Melbourne Beach"/>
    <m/>
    <m/>
    <m/>
    <n v="0"/>
    <n v="1"/>
    <n v="0.27521855645663001"/>
    <n v="4.0472696145770003E-2"/>
    <n v="110.463566352764"/>
    <m/>
    <n v="-1"/>
    <n v="-1"/>
    <n v="-1"/>
    <n v="-1"/>
    <n v="0"/>
    <m/>
    <m/>
    <s v="Central IRL A"/>
    <n v="-1"/>
    <m/>
    <m/>
    <n v="608"/>
    <x v="1"/>
    <s v="Basin 9 Oak Street Pedway"/>
    <x v="0"/>
    <m/>
    <n v="49.968889702865198"/>
    <n v="8.9589267099999995E-2"/>
  </r>
  <r>
    <n v="550000"/>
    <n v="870000"/>
    <n v="870000"/>
    <x v="0"/>
    <x v="0"/>
    <s v="IR12-21"/>
    <s v="62-304.520 (7), F.A.C."/>
    <n v="0.56000000000000005"/>
    <n v="0.48"/>
    <s v="Town Melbourne Beach"/>
    <n v="0.10704233031613"/>
    <n v="3682.59813779868"/>
    <n v="9.17514595045885"/>
    <n v="1.34926546715079"/>
    <n v="0.98212900352778998"/>
    <n v="0.14442851981891"/>
    <n v="394.193886287841"/>
    <n v="1210"/>
    <s v="Fixed Single Family Units"/>
    <n v="1210"/>
    <s v="Town Melbourne Beach                   Brevard County"/>
    <s v="Town Melbourne Beach"/>
    <m/>
    <m/>
    <m/>
    <n v="0"/>
    <n v="1"/>
    <n v="0.98212900352778998"/>
    <n v="0.14442851981891"/>
    <n v="394.193886287841"/>
    <m/>
    <n v="-1"/>
    <n v="-1"/>
    <n v="-1"/>
    <n v="-1"/>
    <n v="0"/>
    <m/>
    <m/>
    <s v="Central IRL A"/>
    <n v="-1"/>
    <m/>
    <m/>
    <n v="608"/>
    <x v="1"/>
    <s v="Basin 9 Oak Street Pedway"/>
    <x v="0"/>
    <m/>
    <n v="83.722882744717694"/>
    <n v="0.31970307079999999"/>
  </r>
  <r>
    <n v="550000"/>
    <n v="870000"/>
    <n v="870000"/>
    <x v="0"/>
    <x v="0"/>
    <s v="IR12-21"/>
    <s v="62-304.520 (7), F.A.C."/>
    <n v="0.56000000000000005"/>
    <n v="0.48"/>
    <s v="Town Melbourne Beach"/>
    <n v="9.6520140372929997E-2"/>
    <n v="3682.59813779868"/>
    <n v="9.17514595045885"/>
    <n v="1.34926546715079"/>
    <n v="0.88558637508047"/>
    <n v="0.13023129228975"/>
    <n v="355.44488919744498"/>
    <n v="1210"/>
    <s v="Fixed Single Family Units"/>
    <n v="1210"/>
    <s v="Town Melbourne Beach                   Brevard County"/>
    <s v="Town Melbourne Beach"/>
    <m/>
    <m/>
    <m/>
    <n v="0"/>
    <n v="1"/>
    <n v="0.88558637508047"/>
    <n v="0.13023129228975"/>
    <n v="355.444889197446"/>
    <m/>
    <n v="-1"/>
    <n v="-1"/>
    <n v="-1"/>
    <n v="-1"/>
    <n v="0"/>
    <m/>
    <m/>
    <s v="Central IRL A"/>
    <n v="-1"/>
    <m/>
    <m/>
    <n v="608"/>
    <x v="1"/>
    <s v="Basin 9 Oak Street Pedway"/>
    <x v="0"/>
    <m/>
    <n v="79.088562833191901"/>
    <n v="0.28827647140000001"/>
  </r>
  <r>
    <n v="550000"/>
    <n v="870000"/>
    <n v="870000"/>
    <x v="0"/>
    <x v="0"/>
    <s v="IR12-21"/>
    <s v="62-304.520 (7), F.A.C."/>
    <n v="0.56000000000000005"/>
    <n v="0.48"/>
    <s v="Town Melbourne Beach"/>
    <n v="0.10734863588605"/>
    <n v="3692.1473056227601"/>
    <n v="9.1974220051432205"/>
    <n v="1.3524897862732901"/>
    <n v="0.98733070592048"/>
    <n v="0.14518793360625001"/>
    <n v="396.346976748965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8733070592048"/>
    <n v="0.14518793360625001"/>
    <n v="433.25909531397798"/>
    <m/>
    <n v="-1"/>
    <n v="-1"/>
    <n v="-1"/>
    <n v="-1"/>
    <n v="0"/>
    <m/>
    <m/>
    <s v="Central IRL A"/>
    <n v="-1"/>
    <m/>
    <m/>
    <n v="608"/>
    <x v="1"/>
    <s v="Basin 9 Oak Street Pedway"/>
    <x v="0"/>
    <m/>
    <n v="117.377469619693"/>
    <n v="0.35138612759999999"/>
  </r>
  <r>
    <n v="550000"/>
    <n v="870000"/>
    <n v="870000"/>
    <x v="0"/>
    <x v="0"/>
    <s v="IR12-21"/>
    <s v="62-304.520 (7), F.A.C."/>
    <n v="0.56000000000000005"/>
    <n v="0.48"/>
    <s v="Town Melbourne Beach"/>
    <n v="8.2038901774000004E-4"/>
    <n v="3692.1473056227601"/>
    <n v="9.1974220051432205"/>
    <n v="1.3524897862732901"/>
    <n v="7.5454640045400003E-3"/>
    <n v="1.10956776726E-3"/>
    <n v="3.02899710141123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5454640045400003E-3"/>
    <n v="1.10956776726E-3"/>
    <n v="433.25909531397798"/>
    <m/>
    <n v="-1"/>
    <n v="-1"/>
    <n v="-1"/>
    <n v="-1"/>
    <n v="0"/>
    <m/>
    <m/>
    <s v="Central IRL A"/>
    <n v="-1"/>
    <m/>
    <m/>
    <n v="608"/>
    <x v="1"/>
    <s v="Basin 9 Oak Street Pedway"/>
    <x v="0"/>
    <m/>
    <n v="95.114241401199905"/>
    <n v="0.35138612759999999"/>
  </r>
  <r>
    <n v="550000"/>
    <n v="870000"/>
    <n v="870000"/>
    <x v="0"/>
    <x v="0"/>
    <s v="IR12-21"/>
    <s v="62-304.520 (7), F.A.C."/>
    <n v="0.56000000000000005"/>
    <n v="0.48"/>
    <s v="Town Melbourne Beach"/>
    <n v="0.13868711707815001"/>
    <n v="3692.1473056227601"/>
    <n v="9.1974220051432205"/>
    <n v="1.3524897862732901"/>
    <n v="1.27556394244447"/>
    <n v="0.18757290933588999"/>
    <n v="512.05326564468703"/>
    <n v="1210"/>
    <s v="Fixed Single Family Units"/>
    <n v="1210"/>
    <s v="Town Melbourne Beach                   Brevard County"/>
    <s v="Town Melbourne Beach"/>
    <m/>
    <m/>
    <m/>
    <n v="0"/>
    <n v="1"/>
    <n v="1.27556394244447"/>
    <n v="0.18757290933588999"/>
    <n v="512.05326564468703"/>
    <m/>
    <n v="-1"/>
    <n v="-1"/>
    <n v="-1"/>
    <n v="-1"/>
    <n v="0"/>
    <m/>
    <m/>
    <s v="Central IRL A"/>
    <n v="-1"/>
    <m/>
    <m/>
    <n v="608"/>
    <x v="1"/>
    <s v="Basin 9 Oak Street Pedway"/>
    <x v="0"/>
    <m/>
    <n v="108.335586684106"/>
    <n v="0.41529056419999999"/>
  </r>
  <r>
    <n v="550000"/>
    <n v="870000"/>
    <n v="870000"/>
    <x v="0"/>
    <x v="0"/>
    <s v="IR12-21"/>
    <s v="62-304.520 (7), F.A.C."/>
    <n v="0.56000000000000005"/>
    <n v="0.48"/>
    <s v="Town Melbourne Beach"/>
    <n v="0.27859777549561998"/>
    <n v="3692.1473056227601"/>
    <n v="9.1974220051432205"/>
    <n v="1.3524897862732901"/>
    <n v="2.5623813109274098"/>
    <n v="0.37680064583629003"/>
    <n v="1028.6240261486601"/>
    <n v="1210"/>
    <s v="Fixed Single Family Units"/>
    <n v="1210"/>
    <s v="Town Melbourne Beach                   Brevard County"/>
    <s v="Town Melbourne Beach"/>
    <m/>
    <m/>
    <m/>
    <n v="0"/>
    <n v="1"/>
    <n v="2.5623813109274098"/>
    <n v="0.37680064583629003"/>
    <n v="1028.6240261486601"/>
    <m/>
    <n v="-1"/>
    <n v="-1"/>
    <n v="-1"/>
    <n v="-1"/>
    <n v="0"/>
    <m/>
    <m/>
    <s v="Central IRL A"/>
    <n v="-1"/>
    <m/>
    <m/>
    <n v="608"/>
    <x v="1"/>
    <s v="Basin 9 Oak Street Pedway"/>
    <x v="0"/>
    <m/>
    <n v="136.73420632829399"/>
    <n v="0.83424495229999995"/>
  </r>
  <r>
    <n v="550000"/>
    <n v="870000"/>
    <n v="870000"/>
    <x v="0"/>
    <x v="0"/>
    <s v="IR12-21"/>
    <s v="62-304.520 (7), F.A.C."/>
    <n v="0.56000000000000005"/>
    <n v="0.48"/>
    <s v="Town Melbourne Beach"/>
    <n v="8.3132458573019999E-2"/>
    <n v="3692.1473056227601"/>
    <n v="9.1974220051432205"/>
    <n v="1.3524897862732901"/>
    <n v="0.76460430382123001"/>
    <n v="0.11243580112781"/>
    <n v="306.93728293020501"/>
    <n v="1210"/>
    <s v="Fixed Single Family Units"/>
    <n v="1210"/>
    <s v="Town Melbourne Beach                   Brevard County"/>
    <s v="Town Melbourne Beach"/>
    <m/>
    <m/>
    <m/>
    <n v="0"/>
    <n v="1"/>
    <n v="0.76460430382123001"/>
    <n v="0.11243580112781"/>
    <n v="306.93728293020399"/>
    <m/>
    <n v="-1"/>
    <n v="-1"/>
    <n v="-1"/>
    <n v="-1"/>
    <n v="0"/>
    <m/>
    <m/>
    <s v="Central IRL A"/>
    <n v="-1"/>
    <m/>
    <m/>
    <n v="608"/>
    <x v="1"/>
    <s v="Basin 9 Oak Street Pedway"/>
    <x v="0"/>
    <m/>
    <n v="98.168738522444102"/>
    <n v="0.24893534710000001"/>
  </r>
  <r>
    <n v="550000"/>
    <n v="870000"/>
    <n v="870000"/>
    <x v="0"/>
    <x v="0"/>
    <s v="IR12-21"/>
    <s v="62-304.520 (7), F.A.C."/>
    <n v="0.56000000000000005"/>
    <n v="0.48"/>
    <s v="Town Melbourne Beach"/>
    <n v="1.345708117605E-2"/>
    <n v="3697.8004848815399"/>
    <n v="9.8268508552387299"/>
    <n v="1.6552228789129499"/>
    <n v="0.13224072966393"/>
    <n v="2.227446864599E-2"/>
    <n v="49.7616012979065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3224072966393"/>
    <n v="2.227446864599E-2"/>
    <n v="122.043043733313"/>
    <m/>
    <n v="-1"/>
    <n v="-1"/>
    <n v="-1"/>
    <n v="-1"/>
    <n v="0"/>
    <m/>
    <m/>
    <s v="Central IRL A"/>
    <n v="-1"/>
    <m/>
    <m/>
    <n v="608"/>
    <x v="1"/>
    <s v="Basin 9 Oak Street Pedway"/>
    <x v="0"/>
    <m/>
    <n v="29.881374261004598"/>
    <n v="9.8980570700000006E-2"/>
  </r>
  <r>
    <n v="550000"/>
    <n v="870000"/>
    <n v="870000"/>
    <x v="0"/>
    <x v="0"/>
    <s v="IR12-21"/>
    <s v="62-304.520 (7), F.A.C."/>
    <n v="0.56000000000000005"/>
    <n v="0.48"/>
    <s v="Town Melbourne Beach"/>
    <n v="1.86441413841E-3"/>
    <n v="3697.8004848815399"/>
    <n v="9.8268508552387299"/>
    <n v="1.6552228789129499"/>
    <n v="1.8321319670640001E-2"/>
    <n v="3.0860209376800001E-3"/>
    <n v="6.894231505065789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1.8321319670640001E-2"/>
    <n v="3.0860209376800001E-3"/>
    <n v="72.695829360118694"/>
    <m/>
    <n v="-1"/>
    <n v="-1"/>
    <n v="-1"/>
    <n v="-1"/>
    <n v="0"/>
    <m/>
    <m/>
    <s v="Central IRL A"/>
    <n v="-1"/>
    <m/>
    <m/>
    <n v="608"/>
    <x v="1"/>
    <s v="Basin 9 Oak Street Pedway"/>
    <x v="0"/>
    <m/>
    <n v="15.6137495106411"/>
    <n v="5.8958499099999999E-2"/>
  </r>
  <r>
    <n v="550000"/>
    <n v="870000"/>
    <n v="870000"/>
    <x v="0"/>
    <x v="0"/>
    <s v="IR12-21"/>
    <s v="62-304.520 (7), F.A.C."/>
    <n v="0.56000000000000005"/>
    <n v="0.48"/>
    <s v="Town Melbourne Beach"/>
    <n v="8.6400530326259994E-2"/>
    <n v="3697.8004848815399"/>
    <n v="9.8268508552387299"/>
    <n v="1.6552228789129499"/>
    <n v="0.84904512532971999"/>
    <n v="0.14301213454624001"/>
    <n v="319.49192293448101"/>
    <n v="1210"/>
    <s v="Fixed Single Family Units"/>
    <n v="1210"/>
    <s v="Town Melbourne Beach                   Brevard County"/>
    <s v="Town Melbourne Beach"/>
    <m/>
    <m/>
    <m/>
    <n v="0"/>
    <n v="1"/>
    <n v="0.84904512532971999"/>
    <n v="0.14301213454624001"/>
    <n v="1163.4801650806301"/>
    <m/>
    <n v="-1"/>
    <n v="-1"/>
    <n v="-1"/>
    <n v="-1"/>
    <n v="0"/>
    <m/>
    <m/>
    <s v="Central IRL A"/>
    <n v="-1"/>
    <m/>
    <m/>
    <n v="608"/>
    <x v="1"/>
    <s v="Basin 9 Oak Street Pedway"/>
    <x v="0"/>
    <m/>
    <n v="86.985912956730999"/>
    <n v="0.94361732769999995"/>
  </r>
  <r>
    <n v="550000"/>
    <n v="870000"/>
    <n v="870000"/>
    <x v="0"/>
    <x v="0"/>
    <s v="IR12-21"/>
    <s v="62-304.520 (7), F.A.C."/>
    <n v="0.56000000000000005"/>
    <n v="0.48"/>
    <s v="Town Melbourne Beach"/>
    <n v="3.4608525528599998E-2"/>
    <n v="3697.8004848815399"/>
    <n v="9.8268508552387299"/>
    <n v="1.6552228789129499"/>
    <n v="0.34009281868927999"/>
    <n v="5.7284823260380001E-2"/>
    <n v="127.975422480696"/>
    <n v="1300"/>
    <s v="Residential, High Density"/>
    <n v="1300"/>
    <s v="Town Melbourne Beach                   Brevard County"/>
    <s v="Town Melbourne Beach"/>
    <m/>
    <m/>
    <m/>
    <n v="0"/>
    <n v="1"/>
    <n v="0.34009281868927999"/>
    <n v="5.7284823260380001E-2"/>
    <n v="743.96984387953603"/>
    <m/>
    <n v="-1"/>
    <n v="-1"/>
    <n v="-1"/>
    <n v="-1"/>
    <n v="0"/>
    <m/>
    <m/>
    <s v="Central IRL A"/>
    <n v="-1"/>
    <m/>
    <m/>
    <n v="608"/>
    <x v="1"/>
    <s v="Basin 9 Oak Street Pedway"/>
    <x v="0"/>
    <m/>
    <n v="57.856314748778701"/>
    <n v="0.60338186849999997"/>
  </r>
  <r>
    <n v="550000"/>
    <n v="870000"/>
    <n v="870000"/>
    <x v="0"/>
    <x v="0"/>
    <s v="IR12-21"/>
    <s v="62-304.520 (7), F.A.C."/>
    <n v="0.56000000000000005"/>
    <n v="0.48"/>
    <s v="Town Melbourne Beach"/>
    <n v="6.8329321660000003E-5"/>
    <n v="3697.3813855888002"/>
    <n v="9.2096594654569905"/>
    <n v="1.3542620814797801"/>
    <n v="6.2928978405000005E-4"/>
    <n v="9.2535809380000001E-5"/>
    <n v="0.25263956201776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2928978405000005E-4"/>
    <n v="9.2535809380000001E-5"/>
    <n v="891.12738895780501"/>
    <m/>
    <n v="-1"/>
    <n v="-1"/>
    <n v="-1"/>
    <n v="-1"/>
    <n v="0"/>
    <m/>
    <m/>
    <s v="Central IRL A"/>
    <n v="-1"/>
    <m/>
    <m/>
    <n v="608"/>
    <x v="1"/>
    <s v="Basin 9 Oak Street Pedway"/>
    <x v="0"/>
    <m/>
    <n v="5.4449223498225496"/>
    <n v="0.7227310535"/>
  </r>
  <r>
    <n v="550000"/>
    <n v="870000"/>
    <n v="870000"/>
    <x v="0"/>
    <x v="0"/>
    <s v="IR12-21"/>
    <s v="62-304.520 (7), F.A.C."/>
    <n v="0.56000000000000005"/>
    <n v="0.48"/>
    <s v="Town Melbourne Beach"/>
    <n v="1.5645980570000001E-6"/>
    <n v="3697.3813855888002"/>
    <n v="9.2096594654569905"/>
    <n v="1.3542620814797801"/>
    <n v="1.44094153E-5"/>
    <n v="2.1188758213519998E-6"/>
    <n v="5.78491573188E-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4094153E-5"/>
    <n v="2.1188758213519998E-6"/>
    <n v="891.12738895780501"/>
    <m/>
    <n v="-1"/>
    <n v="-1"/>
    <n v="-1"/>
    <n v="-1"/>
    <n v="0"/>
    <m/>
    <m/>
    <s v="Central IRL A"/>
    <n v="-1"/>
    <m/>
    <m/>
    <n v="608"/>
    <x v="1"/>
    <s v="Basin 9 Oak Street Pedway"/>
    <x v="0"/>
    <m/>
    <n v="4.6229807100883802"/>
    <n v="0.7227310535"/>
  </r>
  <r>
    <n v="550000"/>
    <n v="870000"/>
    <n v="870000"/>
    <x v="0"/>
    <x v="0"/>
    <s v="IR12-21"/>
    <s v="62-304.520 (7), F.A.C."/>
    <n v="0.56000000000000005"/>
    <n v="0.48"/>
    <s v="Town Melbourne Beach"/>
    <n v="2.9770412572500001E-3"/>
    <n v="3682.59813766149"/>
    <n v="9.1751459501170505"/>
    <n v="1.34926546710053"/>
    <n v="2.731478803479E-2"/>
    <n v="4.0168189625400001E-3"/>
    <n v="10.963246589693901"/>
    <n v="1210"/>
    <s v="Fixed Single Family Units"/>
    <n v="1210"/>
    <s v="Town Melbourne Beach                   Brevard County"/>
    <s v="Town Melbourne Beach"/>
    <m/>
    <m/>
    <m/>
    <n v="0"/>
    <n v="1"/>
    <n v="2.731478803479E-2"/>
    <n v="4.0168189625400001E-3"/>
    <n v="417.066330651675"/>
    <m/>
    <n v="-1"/>
    <n v="-1"/>
    <n v="-1"/>
    <n v="-1"/>
    <n v="0"/>
    <m/>
    <m/>
    <s v="Central IRL A"/>
    <n v="-1"/>
    <m/>
    <m/>
    <n v="608"/>
    <x v="1"/>
    <s v="Basin 9 Oak Street Pedway"/>
    <x v="0"/>
    <m/>
    <n v="25.74219302925"/>
    <n v="0.33825330949999999"/>
  </r>
  <r>
    <n v="550000"/>
    <n v="870000"/>
    <n v="870000"/>
    <x v="0"/>
    <x v="0"/>
    <s v="IR12-21"/>
    <s v="62-304.520 (7), F.A.C."/>
    <n v="0.56000000000000005"/>
    <n v="0.48"/>
    <s v="Town Melbourne Beach"/>
    <n v="8.8875721769900006E-3"/>
    <n v="3682.59813766149"/>
    <n v="9.1751459501170505"/>
    <n v="1.34926546710053"/>
    <n v="8.1544771866160007E-2"/>
    <n v="1.1991694224780001E-2"/>
    <n v="32.729356747348596"/>
    <n v="1210"/>
    <s v="Fixed Single Family Units"/>
    <n v="1210"/>
    <s v="Town Melbourne Beach                   Brevard County"/>
    <s v="Town Melbourne Beach"/>
    <m/>
    <m/>
    <m/>
    <n v="0"/>
    <n v="1"/>
    <n v="8.1544771866160007E-2"/>
    <n v="1.1991694224780001E-2"/>
    <n v="337.14563398424002"/>
    <m/>
    <n v="-1"/>
    <n v="-1"/>
    <n v="-1"/>
    <n v="-1"/>
    <n v="0"/>
    <m/>
    <m/>
    <s v="Central IRL A"/>
    <n v="-1"/>
    <m/>
    <m/>
    <n v="608"/>
    <x v="1"/>
    <s v="Basin 9 Oak Street Pedway"/>
    <x v="0"/>
    <m/>
    <n v="39.581124476137298"/>
    <n v="0.2734352263"/>
  </r>
  <r>
    <n v="550000"/>
    <n v="870000"/>
    <n v="870000"/>
    <x v="0"/>
    <x v="0"/>
    <s v="IR12-21"/>
    <s v="62-304.520 (7), F.A.C."/>
    <n v="0.56000000000000005"/>
    <n v="0.48"/>
    <s v="Town Melbourne Beach"/>
    <n v="1.6670513217380001E-2"/>
    <n v="3682.59813724993"/>
    <n v="9.1751459490916503"/>
    <n v="1.3492654669497299"/>
    <n v="0.15295439181574"/>
    <n v="2.2492947800540002E-2"/>
    <n v="61.390800921331298"/>
    <n v="1210"/>
    <s v="Fixed Single Family Units"/>
    <n v="1210"/>
    <s v="Town Melbourne Beach                   Brevard County"/>
    <s v="Town Melbourne Beach"/>
    <m/>
    <m/>
    <m/>
    <n v="0"/>
    <n v="1"/>
    <n v="0.15295439181574"/>
    <n v="2.2492947800540002E-2"/>
    <n v="327.56005848941101"/>
    <m/>
    <n v="-1"/>
    <n v="-1"/>
    <n v="-1"/>
    <n v="-1"/>
    <n v="0"/>
    <m/>
    <m/>
    <s v="Central IRL A"/>
    <n v="-1"/>
    <m/>
    <m/>
    <n v="608"/>
    <x v="1"/>
    <s v="Basin 9 Oak Street Pedway"/>
    <x v="0"/>
    <m/>
    <n v="34.0681904646029"/>
    <n v="0.26566103689999998"/>
  </r>
  <r>
    <n v="550000"/>
    <n v="870000"/>
    <n v="870000"/>
    <x v="0"/>
    <x v="0"/>
    <s v="IR12-21"/>
    <s v="62-304.520 (7), F.A.C."/>
    <n v="0.56000000000000005"/>
    <n v="0.48"/>
    <s v="Town Melbourne Beach"/>
    <n v="9.3796862238140002E-2"/>
    <n v="3682.59813724993"/>
    <n v="9.1751459490916503"/>
    <n v="1.3492654669497299"/>
    <n v="0.86059990060182001"/>
    <n v="0.12655686712617001"/>
    <n v="345.416150158081"/>
    <n v="1210"/>
    <s v="Fixed Single Family Units"/>
    <n v="1210"/>
    <s v="Town Melbourne Beach                   Brevard County"/>
    <s v="Town Melbourne Beach"/>
    <m/>
    <m/>
    <m/>
    <n v="0"/>
    <n v="1"/>
    <n v="0.86059990060182001"/>
    <n v="0.12655686712617001"/>
    <n v="856.35555442061002"/>
    <m/>
    <n v="-1"/>
    <n v="-1"/>
    <n v="-1"/>
    <n v="-1"/>
    <n v="0"/>
    <m/>
    <m/>
    <s v="Central IRL A"/>
    <n v="-1"/>
    <m/>
    <m/>
    <n v="608"/>
    <x v="1"/>
    <s v="Basin 9 Oak Street Pedway"/>
    <x v="0"/>
    <m/>
    <n v="83.051548199029398"/>
    <n v="0.69453005219999997"/>
  </r>
  <r>
    <n v="550000"/>
    <n v="870000"/>
    <n v="870000"/>
    <x v="0"/>
    <x v="0"/>
    <s v="IR12-21"/>
    <s v="62-304.520 (7), F.A.C."/>
    <n v="0.56000000000000005"/>
    <n v="0.48"/>
    <s v="Town Melbourne Beach"/>
    <n v="2.157101748138E-2"/>
    <n v="3682.59813724993"/>
    <n v="9.1751459490916503"/>
    <n v="1.3492654669497299"/>
    <n v="0.19791723366208999"/>
    <n v="2.9105028974590001E-2"/>
    <n v="79.437388795526701"/>
    <n v="1210"/>
    <s v="Fixed Single Family Units"/>
    <n v="1210"/>
    <s v="Town Melbourne Beach                   Brevard County"/>
    <s v="Town Melbourne Beach"/>
    <m/>
    <m/>
    <m/>
    <n v="0"/>
    <n v="1"/>
    <n v="0.19791723366208999"/>
    <n v="2.9105028974590001E-2"/>
    <n v="233.344249791133"/>
    <m/>
    <n v="-1"/>
    <n v="-1"/>
    <n v="-1"/>
    <n v="-1"/>
    <n v="0"/>
    <m/>
    <m/>
    <s v="Central IRL A"/>
    <n v="-1"/>
    <m/>
    <m/>
    <n v="608"/>
    <x v="1"/>
    <s v="Basin 9 Oak Street Pedway"/>
    <x v="0"/>
    <m/>
    <n v="37.621267758862402"/>
    <n v="0.1892491888"/>
  </r>
  <r>
    <n v="550000"/>
    <n v="870000"/>
    <n v="870000"/>
    <x v="0"/>
    <x v="0"/>
    <s v="IR12-21"/>
    <s v="62-304.520 (7), F.A.C."/>
    <n v="0.56000000000000005"/>
    <n v="0.48"/>
    <s v="Town Melbourne Beach"/>
    <n v="0.14251655493727999"/>
    <n v="3682.59813724993"/>
    <n v="9.1751459490916503"/>
    <n v="1.3492654669497299"/>
    <n v="1.3076101917112799"/>
    <n v="0.19229266604551001"/>
    <n v="524.83119973930502"/>
    <n v="1210"/>
    <s v="Fixed Single Family Units"/>
    <n v="1210"/>
    <s v="Town Melbourne Beach                   Brevard County"/>
    <s v="Town Melbourne Beach"/>
    <m/>
    <m/>
    <m/>
    <n v="0"/>
    <n v="1"/>
    <n v="1.3076101917112799"/>
    <n v="0.19229266604551001"/>
    <n v="524.83119973930502"/>
    <m/>
    <n v="-1"/>
    <n v="-1"/>
    <n v="-1"/>
    <n v="-1"/>
    <n v="0"/>
    <m/>
    <m/>
    <s v="Central IRL A"/>
    <n v="-1"/>
    <m/>
    <m/>
    <n v="608"/>
    <x v="1"/>
    <s v="Basin 9 Oak Street Pedway"/>
    <x v="0"/>
    <m/>
    <n v="96.182947893470796"/>
    <n v="0.42565385220000002"/>
  </r>
  <r>
    <n v="550000"/>
    <n v="870000"/>
    <n v="870000"/>
    <x v="0"/>
    <x v="0"/>
    <s v="IR12-21"/>
    <s v="62-304.520 (7), F.A.C."/>
    <n v="0.56000000000000005"/>
    <n v="0.48"/>
    <s v="Town Melbourne Beach"/>
    <n v="0.10370574214804"/>
    <n v="3682.59813724993"/>
    <n v="9.1751459490916503"/>
    <n v="1.3492654669497299"/>
    <n v="0.95151531996719996"/>
    <n v="0.13992657660475"/>
    <n v="381.90657285652298"/>
    <n v="1210"/>
    <s v="Fixed Single Family Units"/>
    <n v="1210"/>
    <s v="Town Melbourne Beach                   Brevard County"/>
    <s v="Town Melbourne Beach"/>
    <m/>
    <m/>
    <m/>
    <n v="0"/>
    <n v="1"/>
    <n v="0.95151531996719996"/>
    <n v="0.13992657660475"/>
    <n v="381.90657285652298"/>
    <m/>
    <n v="-1"/>
    <n v="-1"/>
    <n v="-1"/>
    <n v="-1"/>
    <n v="0"/>
    <m/>
    <m/>
    <s v="Central IRL A"/>
    <n v="-1"/>
    <m/>
    <m/>
    <n v="608"/>
    <x v="1"/>
    <s v="Basin 9 Oak Street Pedway"/>
    <x v="0"/>
    <m/>
    <n v="83.800565946686504"/>
    <n v="0.30973769089999997"/>
  </r>
  <r>
    <n v="550000"/>
    <n v="870000"/>
    <n v="870000"/>
    <x v="0"/>
    <x v="0"/>
    <s v="IR12-21"/>
    <s v="62-304.520 (7), F.A.C."/>
    <n v="0.56000000000000005"/>
    <n v="0.48"/>
    <s v="Town Melbourne Beach"/>
    <n v="1.9091890822629999E-2"/>
    <n v="3682.59813724993"/>
    <n v="9.1751459490916503"/>
    <n v="1.3492654669497299"/>
    <n v="0.17517088474178"/>
    <n v="2.576002898575E-2"/>
    <n v="70.307761580007295"/>
    <n v="1210"/>
    <s v="Fixed Single Family Units"/>
    <n v="1210"/>
    <s v="Town Melbourne Beach                   Brevard County"/>
    <s v="Town Melbourne Beach"/>
    <m/>
    <m/>
    <m/>
    <n v="0"/>
    <n v="1"/>
    <n v="0.17517088474178"/>
    <n v="2.576002898575E-2"/>
    <n v="93.713975701802099"/>
    <m/>
    <n v="-1"/>
    <n v="-1"/>
    <n v="-1"/>
    <n v="-1"/>
    <n v="0"/>
    <m/>
    <m/>
    <s v="Central IRL A"/>
    <n v="-1"/>
    <m/>
    <m/>
    <n v="608"/>
    <x v="1"/>
    <s v="Basin 9 Oak Street Pedway"/>
    <x v="0"/>
    <m/>
    <n v="35.384154942541898"/>
    <n v="7.6004846500000001E-2"/>
  </r>
  <r>
    <n v="550000"/>
    <n v="870000"/>
    <n v="870000"/>
    <x v="0"/>
    <x v="0"/>
    <s v="IR12-21"/>
    <s v="62-304.520 (7), F.A.C."/>
    <n v="0.56000000000000005"/>
    <n v="0.48"/>
    <s v="Town Melbourne Beach"/>
    <n v="0.14066595882944"/>
    <n v="3682.59813724993"/>
    <n v="9.1751459490916503"/>
    <n v="1.3492654669497299"/>
    <n v="1.29063070232903"/>
    <n v="0.18979572062392999"/>
    <n v="518.01619795977103"/>
    <n v="1210"/>
    <s v="Fixed Single Family Units"/>
    <n v="1210"/>
    <s v="Town Melbourne Beach                   Brevard County"/>
    <s v="Town Melbourne Beach"/>
    <m/>
    <m/>
    <m/>
    <n v="0"/>
    <n v="1"/>
    <n v="1.29063070232903"/>
    <n v="0.18979572062392999"/>
    <n v="527.66312578952295"/>
    <m/>
    <n v="-1"/>
    <n v="-1"/>
    <n v="-1"/>
    <n v="-1"/>
    <n v="0"/>
    <m/>
    <m/>
    <s v="Central IRL A"/>
    <n v="-1"/>
    <m/>
    <m/>
    <n v="608"/>
    <x v="1"/>
    <s v="Basin 9 Oak Street Pedway"/>
    <x v="0"/>
    <m/>
    <n v="94.617744183510695"/>
    <n v="0.42795062919999999"/>
  </r>
  <r>
    <n v="550000"/>
    <n v="870000"/>
    <n v="870000"/>
    <x v="0"/>
    <x v="0"/>
    <s v="IR12-21"/>
    <s v="62-304.520 (7), F.A.C."/>
    <n v="0.56000000000000005"/>
    <n v="0.48"/>
    <s v="Town Melbourne Beach"/>
    <n v="0.10581715731748"/>
    <n v="3682.59813724993"/>
    <n v="9.1751459490916503"/>
    <n v="1.3492654669497299"/>
    <n v="0.97088786230590995"/>
    <n v="0.14277543617926999"/>
    <n v="389.68206642645299"/>
    <n v="1210"/>
    <s v="Fixed Single Family Units"/>
    <n v="1210"/>
    <s v="Town Melbourne Beach                   Brevard County"/>
    <s v="Town Melbourne Beach"/>
    <m/>
    <m/>
    <m/>
    <n v="0"/>
    <n v="1"/>
    <n v="0.97088786230590995"/>
    <n v="0.14277543617926999"/>
    <n v="389.68206642645299"/>
    <m/>
    <n v="-1"/>
    <n v="-1"/>
    <n v="-1"/>
    <n v="-1"/>
    <n v="0"/>
    <m/>
    <m/>
    <s v="Central IRL A"/>
    <n v="-1"/>
    <m/>
    <m/>
    <n v="608"/>
    <x v="1"/>
    <s v="Basin 9 Oak Street Pedway"/>
    <x v="0"/>
    <m/>
    <n v="84.073224737340894"/>
    <n v="0.31604384949999997"/>
  </r>
  <r>
    <n v="550000"/>
    <n v="870000"/>
    <n v="870000"/>
    <x v="0"/>
    <x v="0"/>
    <s v="IR12-21"/>
    <s v="62-304.520 (7), F.A.C."/>
    <n v="0.56000000000000005"/>
    <n v="0.48"/>
    <s v="Town Melbourne Beach"/>
    <n v="7.4299282959189999E-2"/>
    <n v="3682.59813724993"/>
    <n v="9.1751459490916503"/>
    <n v="1.3492654669497299"/>
    <n v="0.68170676506342998"/>
    <n v="0.10024945671596"/>
    <n v="273.61440102452201"/>
    <n v="1210"/>
    <s v="Fixed Single Family Units"/>
    <n v="1210"/>
    <s v="Town Melbourne Beach                   Brevard County"/>
    <s v="Town Melbourne Beach"/>
    <m/>
    <m/>
    <m/>
    <n v="0"/>
    <n v="1"/>
    <n v="0.68170676506342998"/>
    <n v="0.10024945671596"/>
    <n v="273.61440102452201"/>
    <m/>
    <n v="-1"/>
    <n v="-1"/>
    <n v="-1"/>
    <n v="-1"/>
    <n v="0"/>
    <m/>
    <m/>
    <s v="Central IRL A"/>
    <n v="-1"/>
    <m/>
    <m/>
    <n v="608"/>
    <x v="1"/>
    <s v="Basin 9 Oak Street Pedway"/>
    <x v="0"/>
    <m/>
    <n v="80.375638695135805"/>
    <n v="0.22190948990000001"/>
  </r>
  <r>
    <n v="550000"/>
    <n v="870000"/>
    <n v="870000"/>
    <x v="0"/>
    <x v="0"/>
    <s v="IR12-21"/>
    <s v="62-304.520 (7), F.A.C."/>
    <n v="0.56000000000000005"/>
    <n v="0.48"/>
    <s v="Town Melbourne Beach"/>
    <n v="2.2691371648150001E-2"/>
    <n v="3682.59813724993"/>
    <n v="9.1751459490916503"/>
    <n v="1.3492654669497299"/>
    <n v="0.20819664665693"/>
    <n v="3.061668416258E-2"/>
    <n v="83.563202963156201"/>
    <n v="1210"/>
    <s v="Fixed Single Family Units"/>
    <n v="1210"/>
    <s v="Town Melbourne Beach                   Brevard County"/>
    <s v="Town Melbourne Beach"/>
    <m/>
    <m/>
    <m/>
    <n v="0"/>
    <n v="1"/>
    <n v="0.20819664665693"/>
    <n v="3.061668416258E-2"/>
    <n v="83.563202963154794"/>
    <m/>
    <n v="-1"/>
    <n v="-1"/>
    <n v="-1"/>
    <n v="-1"/>
    <n v="0"/>
    <m/>
    <m/>
    <s v="Central IRL A"/>
    <n v="-1"/>
    <m/>
    <m/>
    <n v="608"/>
    <x v="1"/>
    <s v="Basin 9 Oak Street Pedway"/>
    <x v="0"/>
    <m/>
    <n v="38.453062167434503"/>
    <n v="6.7772265200000001E-2"/>
  </r>
  <r>
    <n v="550000"/>
    <n v="870000"/>
    <n v="870000"/>
    <x v="0"/>
    <x v="0"/>
    <s v="IR12-21"/>
    <s v="62-304.520 (7), F.A.C."/>
    <n v="0.56000000000000005"/>
    <n v="0.48"/>
    <s v="FDOT District 5"/>
    <n v="1.3413974509519999E-2"/>
    <n v="3727.8422111027298"/>
    <n v="10.7079693679022"/>
    <n v="2.06118708650907"/>
    <n v="0.14363642814978"/>
    <n v="2.7648711037780001E-2"/>
    <n v="50.005180395252196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14363642814978"/>
    <n v="2.7648711037780001E-2"/>
    <n v="329.40238453596697"/>
    <m/>
    <n v="-1"/>
    <n v="-1"/>
    <n v="-1"/>
    <n v="-1"/>
    <n v="0"/>
    <m/>
    <m/>
    <s v="Central IRL A"/>
    <n v="-1"/>
    <m/>
    <m/>
    <n v="608"/>
    <x v="1"/>
    <s v="Basin 9 Oak Street Pedway"/>
    <x v="0"/>
    <m/>
    <n v="37.177327999787202"/>
    <n v="0.26715521860000002"/>
  </r>
  <r>
    <n v="550000"/>
    <n v="870000"/>
    <n v="870000"/>
    <x v="0"/>
    <x v="0"/>
    <s v="IR12-21"/>
    <s v="62-304.520 (7), F.A.C."/>
    <n v="0.56000000000000005"/>
    <n v="0.48"/>
    <s v="Town Melbourne Beach"/>
    <n v="1.3089268991699999E-3"/>
    <n v="3727.8422111027298"/>
    <n v="10.7079693679022"/>
    <n v="2.06118708650907"/>
    <n v="1.401594914121E-2"/>
    <n v="2.6979432217600001E-3"/>
    <n v="4.8794729459998303"/>
    <n v="1300"/>
    <s v="Residential, High Density"/>
    <n v="1300"/>
    <s v="Town Melbourne Beach                   Brevard County"/>
    <s v="Town Melbourne Beach"/>
    <m/>
    <m/>
    <m/>
    <n v="0"/>
    <n v="1"/>
    <n v="1.401594914121E-2"/>
    <n v="2.6979432217600001E-3"/>
    <n v="4.8794729459991997"/>
    <m/>
    <n v="-1"/>
    <n v="-1"/>
    <n v="-1"/>
    <n v="-1"/>
    <n v="0"/>
    <m/>
    <m/>
    <s v="Central IRL A"/>
    <n v="-1"/>
    <m/>
    <m/>
    <n v="608"/>
    <x v="1"/>
    <s v="Basin 9 Oak Street Pedway"/>
    <x v="0"/>
    <m/>
    <n v="12.673860002597801"/>
    <n v="3.9573990000000003E-3"/>
  </r>
  <r>
    <n v="550000"/>
    <n v="870000"/>
    <n v="870000"/>
    <x v="0"/>
    <x v="0"/>
    <s v="IR12-21"/>
    <s v="62-304.520 (7), F.A.C."/>
    <n v="0.56000000000000005"/>
    <n v="0.48"/>
    <s v="FDOT District 5"/>
    <n v="4.5285562982000003E-4"/>
    <n v="3727.8422111027298"/>
    <n v="10.7079693679022"/>
    <n v="2.06118708650907"/>
    <n v="4.84916421221E-3"/>
    <n v="9.3342017624000004E-4"/>
    <n v="1.68817433238595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4.84916421221E-3"/>
    <n v="9.3342017624000004E-4"/>
    <n v="1.6881743323870699"/>
    <m/>
    <n v="-1"/>
    <n v="-1"/>
    <n v="-1"/>
    <n v="-1"/>
    <n v="0"/>
    <m/>
    <m/>
    <s v="Central IRL A"/>
    <n v="-1"/>
    <m/>
    <m/>
    <n v="608"/>
    <x v="1"/>
    <s v="Basin 9 Oak Street Pedway"/>
    <x v="0"/>
    <m/>
    <n v="13.031946383759699"/>
    <n v="1.3691599999999999E-3"/>
  </r>
  <r>
    <n v="550000"/>
    <n v="870000"/>
    <n v="870000"/>
    <x v="0"/>
    <x v="0"/>
    <s v="IR12-21"/>
    <s v="62-304.520 (7), F.A.C."/>
    <n v="0.56000000000000005"/>
    <n v="0.48"/>
    <s v="Town Melbourne Beach"/>
    <n v="9.7263170628750006E-2"/>
    <n v="3727.44264522311"/>
    <n v="10.706886355925599"/>
    <n v="2.0609861560358702"/>
    <n v="1.0413857145391101"/>
    <n v="0.20045804815802001"/>
    <n v="362.54289001124499"/>
    <n v="1300"/>
    <s v="Residential, High Density"/>
    <n v="1300"/>
    <s v="Town Melbourne Beach                   Brevard County"/>
    <s v="Town Melbourne Beach"/>
    <m/>
    <m/>
    <m/>
    <n v="0"/>
    <n v="1"/>
    <n v="1.0413857145391101"/>
    <n v="0.20045804815802001"/>
    <n v="393.09759055996199"/>
    <m/>
    <n v="-1"/>
    <n v="-1"/>
    <n v="-1"/>
    <n v="-1"/>
    <n v="0"/>
    <m/>
    <m/>
    <s v="Central IRL A"/>
    <n v="-1"/>
    <m/>
    <m/>
    <n v="608"/>
    <x v="1"/>
    <s v="Basin 9 Oak Street Pedway"/>
    <x v="0"/>
    <m/>
    <n v="110.98313218035599"/>
    <n v="0.31881394210000003"/>
  </r>
  <r>
    <n v="550000"/>
    <n v="870000"/>
    <n v="870000"/>
    <x v="0"/>
    <x v="0"/>
    <s v="IR12-21"/>
    <s v="62-304.520 (7), F.A.C."/>
    <n v="0.56000000000000005"/>
    <n v="0.48"/>
    <s v="FDOT District 5"/>
    <n v="0.11118334253304001"/>
    <n v="3727.44264522311"/>
    <n v="10.706886355925599"/>
    <n v="2.0609861560358702"/>
    <n v="1.19042741317326"/>
    <n v="0.22914732974240001"/>
    <n v="414.42953239612098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19042741317326"/>
    <n v="0.22914732974240001"/>
    <n v="832.94655487344198"/>
    <m/>
    <n v="-1"/>
    <n v="-1"/>
    <n v="-1"/>
    <n v="-1"/>
    <n v="0"/>
    <m/>
    <m/>
    <s v="Central IRL A"/>
    <n v="-1"/>
    <m/>
    <m/>
    <n v="608"/>
    <x v="1"/>
    <s v="Basin 9 Oak Street Pedway"/>
    <x v="0"/>
    <m/>
    <n v="122.471457485042"/>
    <n v="0.67554465119999996"/>
  </r>
  <r>
    <n v="550000"/>
    <n v="870000"/>
    <n v="870000"/>
    <x v="0"/>
    <x v="0"/>
    <s v="IR12-21"/>
    <s v="62-304.520 (7), F.A.C."/>
    <n v="0.56000000000000005"/>
    <n v="0.48"/>
    <s v="Town Melbourne Beach"/>
    <n v="5.5035662503999999E-3"/>
    <n v="3727.44264522311"/>
    <n v="10.706886355925599"/>
    <n v="2.0609861560358702"/>
    <n v="5.8926058395359998E-2"/>
    <n v="1.13427738509E-2"/>
    <n v="20.514227542559102"/>
    <n v="1300"/>
    <s v="Residential, High Density"/>
    <n v="1300"/>
    <s v="Town Melbourne Beach                   Brevard County"/>
    <s v="Town Melbourne Beach"/>
    <m/>
    <m/>
    <m/>
    <n v="0"/>
    <n v="1"/>
    <n v="5.8926058395359998E-2"/>
    <n v="1.13427738509E-2"/>
    <n v="20.514227542560601"/>
    <m/>
    <n v="-1"/>
    <n v="-1"/>
    <n v="-1"/>
    <n v="-1"/>
    <n v="0"/>
    <m/>
    <m/>
    <s v="Central IRL A"/>
    <n v="-1"/>
    <m/>
    <m/>
    <n v="608"/>
    <x v="1"/>
    <s v="Basin 9 Oak Street Pedway"/>
    <x v="0"/>
    <m/>
    <n v="20.364722235223599"/>
    <n v="1.66376541E-2"/>
  </r>
  <r>
    <n v="550000"/>
    <n v="870000"/>
    <n v="870000"/>
    <x v="0"/>
    <x v="0"/>
    <s v="IR12-21"/>
    <s v="62-304.520 (7), F.A.C."/>
    <n v="0.56000000000000005"/>
    <n v="0.48"/>
    <s v="FDOT District 5"/>
    <n v="5.3045134784E-4"/>
    <n v="3727.44264522311"/>
    <n v="10.706886355925599"/>
    <n v="2.0609861560358702"/>
    <n v="5.6794822986799996E-3"/>
    <n v="1.09325288435E-3"/>
    <n v="1.9772269751586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5.6794822986799996E-3"/>
    <n v="1.09325288435E-3"/>
    <n v="1.9772269751604099"/>
    <m/>
    <n v="-1"/>
    <n v="-1"/>
    <n v="-1"/>
    <n v="-1"/>
    <n v="0"/>
    <m/>
    <m/>
    <s v="Central IRL A"/>
    <n v="-1"/>
    <m/>
    <m/>
    <n v="608"/>
    <x v="1"/>
    <s v="Basin 9 Oak Street Pedway"/>
    <x v="0"/>
    <m/>
    <n v="14.5828124489868"/>
    <n v="1.6035903999999999E-3"/>
  </r>
  <r>
    <n v="550000"/>
    <n v="870000"/>
    <n v="870000"/>
    <x v="0"/>
    <x v="0"/>
    <s v="IR12-21"/>
    <s v="62-304.520 (7), F.A.C."/>
    <n v="0.56000000000000005"/>
    <n v="0.48"/>
    <s v="Town Melbourne Beach"/>
    <n v="0.40566498260731998"/>
    <n v="3692.1473047975001"/>
    <n v="9.1974220030874392"/>
    <n v="1.3524897859709899"/>
    <n v="3.7310720369146599"/>
    <n v="0.54865774550250002"/>
    <n v="1497.7748721843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7310720369146599"/>
    <n v="0.54865774550250002"/>
    <n v="1612.46948848489"/>
    <m/>
    <n v="-1"/>
    <n v="-1"/>
    <n v="-1"/>
    <n v="-1"/>
    <n v="0"/>
    <m/>
    <m/>
    <s v="Central IRL A"/>
    <n v="-1"/>
    <m/>
    <m/>
    <n v="608"/>
    <x v="1"/>
    <s v="Basin 9 Oak Street Pedway"/>
    <x v="0"/>
    <m/>
    <n v="195.38025209782001"/>
    <n v="1.3077611423"/>
  </r>
  <r>
    <n v="550000"/>
    <n v="870000"/>
    <n v="870000"/>
    <x v="0"/>
    <x v="0"/>
    <s v="IR12-21"/>
    <s v="62-304.520 (7), F.A.C."/>
    <n v="0.56000000000000005"/>
    <n v="0.48"/>
    <s v="Town Melbourne Beach"/>
    <n v="5.1951429159399999E-3"/>
    <n v="3692.1473047975001"/>
    <n v="9.1974220030874392"/>
    <n v="1.3524897859709899"/>
    <n v="4.7781921764310002E-2"/>
    <n v="7.0263777304699999E-3"/>
    <n v="19.181232915151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7781921764310002E-2"/>
    <n v="7.0263777304699999E-3"/>
    <n v="1612.46948848489"/>
    <m/>
    <n v="-1"/>
    <n v="-1"/>
    <n v="-1"/>
    <n v="-1"/>
    <n v="0"/>
    <m/>
    <m/>
    <s v="Central IRL A"/>
    <n v="-1"/>
    <m/>
    <m/>
    <n v="608"/>
    <x v="1"/>
    <s v="Basin 9 Oak Street Pedway"/>
    <x v="0"/>
    <m/>
    <n v="100.656461241716"/>
    <n v="1.3077611423"/>
  </r>
  <r>
    <n v="550000"/>
    <n v="870000"/>
    <n v="870000"/>
    <x v="0"/>
    <x v="0"/>
    <s v="IR12-21"/>
    <s v="62-304.520 (7), F.A.C."/>
    <n v="0.56000000000000005"/>
    <n v="0.48"/>
    <s v="Town Melbourne Beach"/>
    <n v="0.18103399635601"/>
    <n v="3692.1473047975001"/>
    <n v="9.1974220030874392"/>
    <n v="1.3524897859709899"/>
    <n v="1.66504606139167"/>
    <n v="0.24484663098501999"/>
    <n v="668.40418172258501"/>
    <n v="1210"/>
    <s v="Fixed Single Family Units"/>
    <n v="1210"/>
    <s v="Town Melbourne Beach                   Brevard County"/>
    <s v="Town Melbourne Beach"/>
    <m/>
    <m/>
    <m/>
    <n v="0"/>
    <n v="1"/>
    <n v="1.66504606139167"/>
    <n v="0.24484663098501999"/>
    <n v="668.40418172258501"/>
    <m/>
    <n v="-1"/>
    <n v="-1"/>
    <n v="-1"/>
    <n v="-1"/>
    <n v="0"/>
    <m/>
    <m/>
    <s v="Central IRL A"/>
    <n v="-1"/>
    <m/>
    <m/>
    <n v="608"/>
    <x v="1"/>
    <s v="Basin 9 Oak Street Pedway"/>
    <x v="0"/>
    <m/>
    <n v="116.42882332868101"/>
    <n v="0.54209584889999995"/>
  </r>
  <r>
    <n v="550000"/>
    <n v="870000"/>
    <n v="870000"/>
    <x v="0"/>
    <x v="0"/>
    <s v="IR12-21"/>
    <s v="62-304.520 (7), F.A.C."/>
    <n v="0.56000000000000005"/>
    <n v="0.48"/>
    <s v="Town Melbourne Beach"/>
    <n v="4.4858685801319999E-2"/>
    <n v="3674.4298322680302"/>
    <n v="9.1560573706664599"/>
    <n v="1.34650128908871"/>
    <n v="0.41072870076960999"/>
    <n v="6.0402278258300003E-2"/>
    <n v="164.83009334471899"/>
    <n v="1210"/>
    <s v="Fixed Single Family Units"/>
    <n v="1210"/>
    <s v="Town Melbourne Beach                   Brevard County"/>
    <s v="Town Melbourne Beach"/>
    <m/>
    <m/>
    <m/>
    <n v="0"/>
    <n v="1"/>
    <n v="0.41072870076960999"/>
    <n v="6.0402278258300003E-2"/>
    <n v="890.52682750417796"/>
    <m/>
    <n v="-1"/>
    <n v="-1"/>
    <n v="-1"/>
    <n v="-1"/>
    <n v="0"/>
    <m/>
    <m/>
    <s v="Central IRL A"/>
    <n v="-1"/>
    <m/>
    <m/>
    <n v="608"/>
    <x v="1"/>
    <s v="Basin 9 Oak Street Pedway"/>
    <x v="0"/>
    <m/>
    <n v="66.164766862296801"/>
    <n v="0.72224398010000002"/>
  </r>
  <r>
    <n v="550000"/>
    <n v="870000"/>
    <n v="870000"/>
    <x v="0"/>
    <x v="0"/>
    <s v="IR12-21"/>
    <s v="62-304.520 (7), F.A.C."/>
    <n v="0.56000000000000005"/>
    <n v="0.48"/>
    <s v="Town Melbourne Beach"/>
    <n v="3.2334157024090003E-2"/>
    <n v="3674.4298322680302"/>
    <n v="9.1560573706664599"/>
    <n v="1.34650128908871"/>
    <n v="0.29605339674471998"/>
    <n v="4.3537984114529998E-2"/>
    <n v="118.809591170562"/>
    <n v="1210"/>
    <s v="Fixed Single Family Units"/>
    <n v="1210"/>
    <s v="Town Melbourne Beach                   Brevard County"/>
    <s v="Town Melbourne Beach"/>
    <m/>
    <m/>
    <m/>
    <n v="0"/>
    <n v="1"/>
    <n v="0.29605339674471998"/>
    <n v="4.3537984114529998E-2"/>
    <n v="782.790933271217"/>
    <m/>
    <n v="-1"/>
    <n v="-1"/>
    <n v="-1"/>
    <n v="-1"/>
    <n v="0"/>
    <m/>
    <m/>
    <s v="Central IRL A"/>
    <n v="-1"/>
    <m/>
    <m/>
    <n v="608"/>
    <x v="1"/>
    <s v="Basin 9 Oak Street Pedway"/>
    <x v="0"/>
    <m/>
    <n v="58.7582985448472"/>
    <n v="0.63486693699999996"/>
  </r>
  <r>
    <n v="550000"/>
    <n v="870000"/>
    <n v="870000"/>
    <x v="0"/>
    <x v="0"/>
    <s v="IR12-21"/>
    <s v="62-304.520 (7), F.A.C."/>
    <n v="0.56000000000000005"/>
    <n v="0.48"/>
    <s v="Town Melbourne Beach"/>
    <n v="2.121501563346E-2"/>
    <n v="3687.95144534783"/>
    <n v="9.1876587278747905"/>
    <n v="1.3510775106131001"/>
    <n v="0.19491632354682001"/>
    <n v="2.8663130509680002E-2"/>
    <n v="78.239947568521401"/>
    <n v="1210"/>
    <s v="Fixed Single Family Units"/>
    <n v="1210"/>
    <s v="Town Melbourne Beach                   Brevard County"/>
    <s v="Town Melbourne Beach"/>
    <m/>
    <m/>
    <m/>
    <n v="0"/>
    <n v="1"/>
    <n v="0.19491632354682001"/>
    <n v="2.8663130509680002E-2"/>
    <n v="178.69206637246299"/>
    <m/>
    <n v="-1"/>
    <n v="-1"/>
    <n v="-1"/>
    <n v="-1"/>
    <n v="0"/>
    <m/>
    <m/>
    <s v="Central IRL A"/>
    <n v="-1"/>
    <m/>
    <m/>
    <n v="608"/>
    <x v="1"/>
    <s v="Basin 9 Oak Street Pedway"/>
    <x v="0"/>
    <m/>
    <n v="38.427109131406603"/>
    <n v="0.144924628"/>
  </r>
  <r>
    <n v="550000"/>
    <n v="870000"/>
    <n v="870000"/>
    <x v="0"/>
    <x v="0"/>
    <s v="IR12-21"/>
    <s v="62-304.520 (7), F.A.C."/>
    <n v="0.56000000000000005"/>
    <n v="0.48"/>
    <s v="Town Melbourne Beach"/>
    <n v="6.3537564405229993E-2"/>
    <n v="3687.95144534783"/>
    <n v="9.1876587278747905"/>
    <n v="1.3510775106131001"/>
    <n v="0.58376145815569003"/>
    <n v="8.5844174347040003E-2"/>
    <n v="234.323452482178"/>
    <n v="1210"/>
    <s v="Fixed Single Family Units"/>
    <n v="1210"/>
    <s v="Town Melbourne Beach                   Brevard County"/>
    <s v="Town Melbourne Beach"/>
    <m/>
    <m/>
    <m/>
    <n v="0"/>
    <n v="1"/>
    <n v="0.58376145815569003"/>
    <n v="8.5844174347040003E-2"/>
    <n v="557.60259619868498"/>
    <m/>
    <n v="-1"/>
    <n v="-1"/>
    <n v="-1"/>
    <n v="-1"/>
    <n v="0"/>
    <m/>
    <m/>
    <s v="Central IRL A"/>
    <n v="-1"/>
    <m/>
    <m/>
    <n v="608"/>
    <x v="1"/>
    <s v="Basin 9 Oak Street Pedway"/>
    <x v="0"/>
    <m/>
    <n v="68.504319493017206"/>
    <n v="0.45223243810000002"/>
  </r>
  <r>
    <n v="550000"/>
    <n v="870000"/>
    <n v="870000"/>
    <x v="0"/>
    <x v="0"/>
    <s v="IR12-21"/>
    <s v="62-304.520 (7), F.A.C."/>
    <n v="0.56000000000000005"/>
    <n v="0.48"/>
    <s v="Town Melbourne Beach"/>
    <n v="4.9599031843820002E-2"/>
    <n v="3687.95144534783"/>
    <n v="9.1876587278747905"/>
    <n v="1.3510775106131001"/>
    <n v="0.45569897781406998"/>
    <n v="6.7012136472370004E-2"/>
    <n v="182.91882117629399"/>
    <n v="1210"/>
    <s v="Fixed Single Family Units"/>
    <n v="1210"/>
    <s v="Town Melbourne Beach                   Brevard County"/>
    <s v="Town Melbourne Beach"/>
    <m/>
    <m/>
    <m/>
    <n v="0"/>
    <n v="1"/>
    <n v="0.45569897781406998"/>
    <n v="6.7012136472370004E-2"/>
    <n v="462.889568554883"/>
    <m/>
    <n v="-1"/>
    <n v="-1"/>
    <n v="-1"/>
    <n v="-1"/>
    <n v="0"/>
    <m/>
    <m/>
    <s v="Central IRL A"/>
    <n v="-1"/>
    <m/>
    <m/>
    <n v="608"/>
    <x v="1"/>
    <s v="Basin 9 Oak Street Pedway"/>
    <x v="0"/>
    <m/>
    <n v="59.959719990397801"/>
    <n v="0.37541733049999998"/>
  </r>
  <r>
    <n v="550000"/>
    <n v="870000"/>
    <n v="870000"/>
    <x v="0"/>
    <x v="0"/>
    <s v="IR12-21"/>
    <s v="62-304.520 (7), F.A.C."/>
    <n v="0.56000000000000005"/>
    <n v="0.48"/>
    <s v="Town Melbourne Beach"/>
    <n v="5.0035348268490001E-2"/>
    <n v="3674.4298322680302"/>
    <n v="9.1560573706664599"/>
    <n v="1.34650128908871"/>
    <n v="0.45812651930759002"/>
    <n v="6.7372660943519999E-2"/>
    <n v="183.85137634567101"/>
    <n v="1210"/>
    <s v="Fixed Single Family Units"/>
    <n v="1210"/>
    <s v="Town Melbourne Beach                   Brevard County"/>
    <s v="Town Melbourne Beach"/>
    <m/>
    <m/>
    <m/>
    <n v="0"/>
    <n v="1"/>
    <n v="0.45812651930759002"/>
    <n v="6.7372660943519999E-2"/>
    <n v="768.16327305594496"/>
    <m/>
    <n v="-1"/>
    <n v="-1"/>
    <n v="-1"/>
    <n v="-1"/>
    <n v="0"/>
    <m/>
    <m/>
    <s v="Central IRL A"/>
    <n v="-1"/>
    <m/>
    <m/>
    <n v="608"/>
    <x v="1"/>
    <s v="Basin 9 Oak Street Pedway"/>
    <x v="0"/>
    <m/>
    <n v="61.944045257479502"/>
    <n v="0.62300346559999997"/>
  </r>
  <r>
    <n v="550000"/>
    <n v="870000"/>
    <n v="870000"/>
    <x v="0"/>
    <x v="0"/>
    <s v="IR12-21"/>
    <s v="62-304.520 (7), F.A.C."/>
    <n v="0.56000000000000005"/>
    <n v="0.48"/>
    <s v="Town Melbourne Beach"/>
    <n v="5.574855639384E-2"/>
    <n v="3674.4298322680302"/>
    <n v="9.1560573706664599"/>
    <n v="1.34650128908871"/>
    <n v="0.51043698067385002"/>
    <n v="7.5065503049140003E-2"/>
    <n v="204.84415871940999"/>
    <n v="1210"/>
    <s v="Fixed Single Family Units"/>
    <n v="1210"/>
    <s v="Town Melbourne Beach                   Brevard County"/>
    <s v="Town Melbourne Beach"/>
    <m/>
    <m/>
    <m/>
    <n v="0"/>
    <n v="1"/>
    <n v="0.51043698067385002"/>
    <n v="7.5065503049140003E-2"/>
    <n v="939.90648065862899"/>
    <m/>
    <n v="-1"/>
    <n v="-1"/>
    <n v="-1"/>
    <n v="-1"/>
    <n v="0"/>
    <m/>
    <m/>
    <s v="Central IRL A"/>
    <n v="-1"/>
    <m/>
    <m/>
    <n v="608"/>
    <x v="1"/>
    <s v="Basin 9 Oak Street Pedway"/>
    <x v="0"/>
    <m/>
    <n v="71.247916872108107"/>
    <n v="0.76229236060000005"/>
  </r>
  <r>
    <n v="550000"/>
    <n v="870000"/>
    <n v="870000"/>
    <x v="0"/>
    <x v="0"/>
    <s v="IR12-21"/>
    <s v="62-304.520 (7), F.A.C."/>
    <n v="0.56000000000000005"/>
    <n v="0.48"/>
    <s v="Town Melbourne Beach"/>
    <n v="1.9771395856299999E-3"/>
    <n v="3674.4298322680302"/>
    <n v="9.1560573706664599"/>
    <n v="1.34650128908871"/>
    <n v="1.810280347584E-2"/>
    <n v="2.6622210007500001E-3"/>
    <n v="7.2648606759969301"/>
    <n v="1210"/>
    <s v="Fixed Single Family Units"/>
    <n v="1210"/>
    <s v="Town Melbourne Beach                   Brevard County"/>
    <s v="Town Melbourne Beach"/>
    <m/>
    <m/>
    <m/>
    <n v="0"/>
    <n v="1"/>
    <n v="1.810280347584E-2"/>
    <n v="2.6622210007500001E-3"/>
    <n v="20.338096843267401"/>
    <m/>
    <n v="-1"/>
    <n v="-1"/>
    <n v="-1"/>
    <n v="-1"/>
    <n v="0"/>
    <m/>
    <m/>
    <s v="Central IRL A"/>
    <n v="-1"/>
    <m/>
    <m/>
    <n v="608"/>
    <x v="1"/>
    <s v="Basin 9 Oak Street Pedway"/>
    <x v="0"/>
    <m/>
    <n v="17.2723249670778"/>
    <n v="1.6494806800000001E-2"/>
  </r>
  <r>
    <n v="550000"/>
    <n v="870000"/>
    <n v="870000"/>
    <x v="0"/>
    <x v="0"/>
    <s v="IR12-21"/>
    <s v="62-304.520 (7), F.A.C."/>
    <n v="0.56000000000000005"/>
    <n v="0.48"/>
    <s v="Town Melbourne Beach"/>
    <n v="0.17081737930245"/>
    <n v="3679.3310155683198"/>
    <n v="9.1675109086425994"/>
    <n v="1.3481598496162801"/>
    <n v="1.56597018814097"/>
    <n v="0.23028913239224"/>
    <n v="628.493681665608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6597018814097"/>
    <n v="0.23028913239224"/>
    <n v="628.49368166560896"/>
    <m/>
    <n v="-1"/>
    <n v="-1"/>
    <n v="-1"/>
    <n v="-1"/>
    <n v="0"/>
    <m/>
    <m/>
    <s v="Central IRL A"/>
    <n v="-1"/>
    <m/>
    <m/>
    <n v="608"/>
    <x v="1"/>
    <s v="Basin 9 Oak Street Pedway"/>
    <x v="0"/>
    <m/>
    <n v="127.688313215416"/>
    <n v="0.5097272357"/>
  </r>
  <r>
    <n v="550000"/>
    <n v="870000"/>
    <n v="870000"/>
    <x v="0"/>
    <x v="0"/>
    <s v="IR12-21"/>
    <s v="62-304.520 (7), F.A.C."/>
    <n v="0.56000000000000005"/>
    <n v="0.48"/>
    <s v="Town Melbourne Beach"/>
    <n v="4.6584177421509998E-2"/>
    <n v="3679.3310155683198"/>
    <n v="9.1675109086425994"/>
    <n v="1.3481598496162801"/>
    <n v="0.42706095468186001"/>
    <n v="6.2802917627079999E-2"/>
    <n v="171.39860882171001"/>
    <n v="1210"/>
    <s v="Fixed Single Family Units"/>
    <n v="1210"/>
    <s v="Town Melbourne Beach                   Brevard County"/>
    <s v="Town Melbourne Beach"/>
    <m/>
    <m/>
    <m/>
    <n v="0"/>
    <n v="1"/>
    <n v="0.42706095468186001"/>
    <n v="6.2802917627079999E-2"/>
    <n v="249.847064257613"/>
    <m/>
    <n v="-1"/>
    <n v="-1"/>
    <n v="-1"/>
    <n v="-1"/>
    <n v="0"/>
    <m/>
    <m/>
    <s v="Central IRL A"/>
    <n v="-1"/>
    <m/>
    <m/>
    <n v="608"/>
    <x v="1"/>
    <s v="Basin 9 Oak Street Pedway"/>
    <x v="0"/>
    <m/>
    <n v="55.979562989231098"/>
    <n v="0.20263346660000001"/>
  </r>
  <r>
    <n v="550000"/>
    <n v="870000"/>
    <n v="870000"/>
    <x v="0"/>
    <x v="0"/>
    <s v="IR12-21"/>
    <s v="62-304.520 (7), F.A.C."/>
    <n v="0.56000000000000005"/>
    <n v="0.48"/>
    <s v="Town Melbourne Beach"/>
    <n v="0.12869720221923001"/>
    <n v="3679.3310155683198"/>
    <n v="9.1675109086425994"/>
    <n v="1.3481598496162801"/>
    <n v="1.1798330052566299"/>
    <n v="0.17350440078991999"/>
    <n v="473.51960774210602"/>
    <n v="1210"/>
    <s v="Fixed Single Family Units"/>
    <n v="1210"/>
    <s v="Town Melbourne Beach                   Brevard County"/>
    <s v="Town Melbourne Beach"/>
    <m/>
    <m/>
    <m/>
    <n v="0"/>
    <n v="1"/>
    <n v="1.1798330052566299"/>
    <n v="0.17350440078991999"/>
    <n v="627.44716201432004"/>
    <m/>
    <n v="-1"/>
    <n v="-1"/>
    <n v="-1"/>
    <n v="-1"/>
    <n v="0"/>
    <m/>
    <m/>
    <s v="Central IRL A"/>
    <n v="-1"/>
    <m/>
    <m/>
    <n v="608"/>
    <x v="1"/>
    <s v="Basin 9 Oak Street Pedway"/>
    <x v="0"/>
    <m/>
    <n v="93.397696154729203"/>
    <n v="0.50887847689999999"/>
  </r>
  <r>
    <n v="550000"/>
    <n v="870000"/>
    <n v="870000"/>
    <x v="0"/>
    <x v="0"/>
    <s v="IR12-21"/>
    <s v="62-304.520 (7), F.A.C."/>
    <n v="0.56000000000000005"/>
    <n v="0.48"/>
    <s v="Town Melbourne Beach"/>
    <n v="4.6016479263699998E-2"/>
    <n v="3679.3310155683198"/>
    <n v="9.1675109086425994"/>
    <n v="1.3481598496162801"/>
    <n v="0.42185657562734002"/>
    <n v="6.2037569764020001E-2"/>
    <n v="169.30985938220601"/>
    <n v="1210"/>
    <s v="Fixed Single Family Units"/>
    <n v="1210"/>
    <s v="Town Melbourne Beach                   Brevard County"/>
    <s v="Town Melbourne Beach"/>
    <m/>
    <m/>
    <m/>
    <n v="0"/>
    <n v="1"/>
    <n v="0.42185657562734002"/>
    <n v="6.2037569764020001E-2"/>
    <n v="217.662879991577"/>
    <m/>
    <n v="-1"/>
    <n v="-1"/>
    <n v="-1"/>
    <n v="-1"/>
    <n v="0"/>
    <m/>
    <m/>
    <s v="Central IRL A"/>
    <n v="-1"/>
    <m/>
    <m/>
    <n v="608"/>
    <x v="1"/>
    <s v="Basin 9 Oak Street Pedway"/>
    <x v="0"/>
    <m/>
    <n v="57.300846529962698"/>
    <n v="0.17653112730000001"/>
  </r>
  <r>
    <n v="550000"/>
    <n v="870000"/>
    <n v="870000"/>
    <x v="0"/>
    <x v="0"/>
    <s v="IR12-21"/>
    <s v="62-304.520 (7), F.A.C."/>
    <n v="0.56000000000000005"/>
    <n v="0.48"/>
    <s v="Town Melbourne Beach"/>
    <n v="8.9479790257200008E-3"/>
    <n v="3679.3310155683198"/>
    <n v="9.1675109086425994"/>
    <n v="1.3481598496162801"/>
    <n v="8.2030695328669995E-2"/>
    <n v="1.206330605769E-2"/>
    <n v="32.922576756019502"/>
    <n v="1210"/>
    <s v="Fixed Single Family Units"/>
    <n v="1210"/>
    <s v="Town Melbourne Beach                   Brevard County"/>
    <s v="Town Melbourne Beach"/>
    <m/>
    <m/>
    <m/>
    <n v="0"/>
    <n v="1"/>
    <n v="8.2030695328669995E-2"/>
    <n v="1.206330605769E-2"/>
    <n v="32.922576756018998"/>
    <m/>
    <n v="-1"/>
    <n v="-1"/>
    <n v="-1"/>
    <n v="-1"/>
    <n v="0"/>
    <m/>
    <m/>
    <s v="Central IRL A"/>
    <n v="-1"/>
    <m/>
    <m/>
    <n v="608"/>
    <x v="1"/>
    <s v="Basin 9 Oak Street Pedway"/>
    <x v="0"/>
    <m/>
    <n v="29.674783529994698"/>
    <n v="2.6701197699999998E-2"/>
  </r>
  <r>
    <n v="550000"/>
    <n v="870000"/>
    <n v="870000"/>
    <x v="0"/>
    <x v="0"/>
    <s v="IR12-21"/>
    <s v="62-304.520 (7), F.A.C."/>
    <n v="0.56000000000000005"/>
    <n v="0.48"/>
    <s v="Town Melbourne Beach"/>
    <n v="8.3774273892779999E-2"/>
    <n v="3679.3310155683198"/>
    <n v="9.1675109086425994"/>
    <n v="1.3481598496162801"/>
    <n v="0.76800156977571998"/>
    <n v="0.11294111249301"/>
    <n v="308.233284240442"/>
    <n v="1210"/>
    <s v="Fixed Single Family Units"/>
    <n v="1210"/>
    <s v="Town Melbourne Beach                   Brevard County"/>
    <s v="Town Melbourne Beach"/>
    <m/>
    <m/>
    <m/>
    <n v="0"/>
    <n v="1"/>
    <n v="0.76800156977571998"/>
    <n v="0.11294111249301"/>
    <n v="308.23328424044098"/>
    <m/>
    <n v="-1"/>
    <n v="-1"/>
    <n v="-1"/>
    <n v="-1"/>
    <n v="0"/>
    <m/>
    <m/>
    <s v="Central IRL A"/>
    <n v="-1"/>
    <m/>
    <m/>
    <n v="608"/>
    <x v="1"/>
    <s v="Basin 9 Oak Street Pedway"/>
    <x v="0"/>
    <m/>
    <n v="80.554773799926807"/>
    <n v="0.249986443"/>
  </r>
  <r>
    <n v="550000"/>
    <n v="870000"/>
    <n v="870000"/>
    <x v="0"/>
    <x v="0"/>
    <s v="IR12-21"/>
    <s v="62-304.520 (7), F.A.C."/>
    <n v="0.56000000000000005"/>
    <n v="0.48"/>
    <s v="Town Melbourne Beach"/>
    <n v="5.6627029745660001E-2"/>
    <n v="3679.3310155683198"/>
    <n v="9.1675109086425994"/>
    <n v="1.3481598496162801"/>
    <n v="0.51912891291744001"/>
    <n v="7.6342287906129999E-2"/>
    <n v="208.34958686274601"/>
    <n v="1210"/>
    <s v="Fixed Single Family Units"/>
    <n v="1210"/>
    <s v="Town Melbourne Beach                   Brevard County"/>
    <s v="Town Melbourne Beach"/>
    <m/>
    <m/>
    <m/>
    <n v="0"/>
    <n v="1"/>
    <n v="0.51912891291744001"/>
    <n v="7.6342287906129999E-2"/>
    <n v="208.34958686274399"/>
    <m/>
    <n v="-1"/>
    <n v="-1"/>
    <n v="-1"/>
    <n v="-1"/>
    <n v="0"/>
    <m/>
    <m/>
    <s v="Central IRL A"/>
    <n v="-1"/>
    <m/>
    <m/>
    <n v="608"/>
    <x v="1"/>
    <s v="Basin 9 Oak Street Pedway"/>
    <x v="0"/>
    <m/>
    <n v="61.863821238994298"/>
    <n v="0.16897776710000001"/>
  </r>
  <r>
    <n v="550000"/>
    <n v="870000"/>
    <n v="870000"/>
    <x v="0"/>
    <x v="0"/>
    <s v="IR12-21"/>
    <s v="62-304.520 (7), F.A.C."/>
    <n v="0.56000000000000005"/>
    <n v="0.48"/>
    <s v="Town Melbourne Beach"/>
    <n v="0.17331191468723001"/>
    <n v="3682.59813697555"/>
    <n v="9.1751459484080495"/>
    <n v="1.3492654668492099"/>
    <n v="1.5901621118534399"/>
    <n v="0.23384378148099999"/>
    <n v="638.238134142884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901621118534399"/>
    <n v="0.23384378148099999"/>
    <n v="638.23813414288497"/>
    <m/>
    <n v="-1"/>
    <n v="-1"/>
    <n v="-1"/>
    <n v="-1"/>
    <n v="0"/>
    <m/>
    <m/>
    <s v="Central IRL A"/>
    <n v="-1"/>
    <m/>
    <m/>
    <n v="608"/>
    <x v="1"/>
    <s v="Basin 9 Oak Street Pedway"/>
    <x v="0"/>
    <m/>
    <n v="128.02369722631599"/>
    <n v="0.51763027910000003"/>
  </r>
  <r>
    <n v="550000"/>
    <n v="870000"/>
    <n v="870000"/>
    <x v="0"/>
    <x v="0"/>
    <s v="IR12-21"/>
    <s v="62-304.520 (7), F.A.C."/>
    <n v="0.56000000000000005"/>
    <n v="0.48"/>
    <s v="Town Melbourne Beach"/>
    <n v="0.12030147170798"/>
    <n v="3682.59813697555"/>
    <n v="9.1751459484080495"/>
    <n v="1.3492654668492099"/>
    <n v="1.10378356072908"/>
    <n v="0.16231862138672001"/>
    <n v="443.021975587258"/>
    <n v="1210"/>
    <s v="Fixed Single Family Units"/>
    <n v="1210"/>
    <s v="Town Melbourne Beach                   Brevard County"/>
    <s v="Town Melbourne Beach"/>
    <m/>
    <m/>
    <m/>
    <n v="0"/>
    <n v="1"/>
    <n v="1.10378356072908"/>
    <n v="0.16231862138672001"/>
    <n v="443.021975587258"/>
    <m/>
    <n v="-1"/>
    <n v="-1"/>
    <n v="-1"/>
    <n v="-1"/>
    <n v="0"/>
    <m/>
    <m/>
    <s v="Central IRL A"/>
    <n v="-1"/>
    <m/>
    <m/>
    <n v="608"/>
    <x v="1"/>
    <s v="Basin 9 Oak Street Pedway"/>
    <x v="0"/>
    <m/>
    <n v="88.453053264776997"/>
    <n v="0.35930411649999999"/>
  </r>
  <r>
    <n v="550000"/>
    <n v="870000"/>
    <n v="870000"/>
    <x v="0"/>
    <x v="0"/>
    <s v="IR12-21"/>
    <s v="62-304.520 (7), F.A.C."/>
    <n v="0.56000000000000005"/>
    <n v="0.48"/>
    <s v="Town Melbourne Beach"/>
    <n v="7.9179841085230004E-2"/>
    <n v="3682.59813697555"/>
    <n v="9.1751459484080495"/>
    <n v="1.3492654668492099"/>
    <n v="0.72648659812873995"/>
    <n v="0.1068346252469"/>
    <n v="291.58753526648798"/>
    <n v="1210"/>
    <s v="Fixed Single Family Units"/>
    <n v="1210"/>
    <s v="Town Melbourne Beach                   Brevard County"/>
    <s v="Town Melbourne Beach"/>
    <m/>
    <m/>
    <m/>
    <n v="0"/>
    <n v="1"/>
    <n v="0.72648659812873995"/>
    <n v="0.1068346252469"/>
    <n v="291.58753526648798"/>
    <m/>
    <n v="-1"/>
    <n v="-1"/>
    <n v="-1"/>
    <n v="-1"/>
    <n v="0"/>
    <m/>
    <m/>
    <s v="Central IRL A"/>
    <n v="-1"/>
    <m/>
    <m/>
    <n v="608"/>
    <x v="1"/>
    <s v="Basin 9 Oak Street Pedway"/>
    <x v="0"/>
    <m/>
    <n v="72.1299644495314"/>
    <n v="0.23648624109999999"/>
  </r>
  <r>
    <n v="550000"/>
    <n v="870000"/>
    <n v="870000"/>
    <x v="0"/>
    <x v="0"/>
    <s v="IR12-21"/>
    <s v="62-304.520 (7), F.A.C."/>
    <n v="0.56000000000000005"/>
    <n v="0.48"/>
    <s v="Town Melbourne Beach"/>
    <n v="5.5245551571530001E-2"/>
    <n v="3682.59813697555"/>
    <n v="9.1751459484080495"/>
    <n v="1.3492654668492099"/>
    <n v="0.50688599866909001"/>
    <n v="7.4540914932499994E-2"/>
    <n v="203.44716529350299"/>
    <n v="1210"/>
    <s v="Fixed Single Family Units"/>
    <n v="1210"/>
    <s v="Town Melbourne Beach                   Brevard County"/>
    <s v="Town Melbourne Beach"/>
    <m/>
    <m/>
    <m/>
    <n v="0"/>
    <n v="1"/>
    <n v="0.50688599866909001"/>
    <n v="7.4540914932499994E-2"/>
    <n v="203.447165293502"/>
    <m/>
    <n v="-1"/>
    <n v="-1"/>
    <n v="-1"/>
    <n v="-1"/>
    <n v="0"/>
    <m/>
    <m/>
    <s v="Central IRL A"/>
    <n v="-1"/>
    <m/>
    <m/>
    <n v="608"/>
    <x v="1"/>
    <s v="Basin 9 Oak Street Pedway"/>
    <x v="0"/>
    <m/>
    <n v="63.4213630378541"/>
    <n v="0.16500175610000001"/>
  </r>
  <r>
    <n v="550000"/>
    <n v="870000"/>
    <n v="870000"/>
    <x v="0"/>
    <x v="0"/>
    <s v="IR12-21"/>
    <s v="62-304.520 (7), F.A.C."/>
    <n v="0.56000000000000005"/>
    <n v="0.48"/>
    <s v="Town Melbourne Beach"/>
    <n v="3.7140236199620001E-2"/>
    <n v="3682.59813697555"/>
    <n v="9.1751459484080495"/>
    <n v="1.3492654668492099"/>
    <n v="0.34076708768986003"/>
    <n v="5.0112038134769998E-2"/>
    <n v="136.77256463555199"/>
    <n v="1210"/>
    <s v="Fixed Single Family Units"/>
    <n v="1210"/>
    <s v="Town Melbourne Beach                   Brevard County"/>
    <s v="Town Melbourne Beach"/>
    <m/>
    <m/>
    <m/>
    <n v="0"/>
    <n v="1"/>
    <n v="0.34076708768986003"/>
    <n v="5.0112038134769998E-2"/>
    <n v="136.77256463555199"/>
    <m/>
    <n v="-1"/>
    <n v="-1"/>
    <n v="-1"/>
    <n v="-1"/>
    <n v="0"/>
    <m/>
    <m/>
    <s v="Central IRL A"/>
    <n v="-1"/>
    <m/>
    <m/>
    <n v="608"/>
    <x v="1"/>
    <s v="Basin 9 Oak Street Pedway"/>
    <x v="0"/>
    <m/>
    <n v="49.961750687321299"/>
    <n v="0.1109266542"/>
  </r>
  <r>
    <n v="550000"/>
    <n v="870000"/>
    <n v="870000"/>
    <x v="0"/>
    <x v="0"/>
    <s v="IR12-21"/>
    <s v="62-304.520 (7), F.A.C."/>
    <n v="0.56000000000000005"/>
    <n v="0.48"/>
    <s v="Town Melbourne Beach"/>
    <n v="8.4648123582090007E-2"/>
    <n v="3682.59813697555"/>
    <n v="9.1751459484080495"/>
    <n v="1.3492654668492099"/>
    <n v="0.77665888812462003"/>
    <n v="0.11421278998290001"/>
    <n v="311.725022201907"/>
    <n v="1210"/>
    <s v="Fixed Single Family Units"/>
    <n v="1210"/>
    <s v="Town Melbourne Beach                   Brevard County"/>
    <s v="Town Melbourne Beach"/>
    <m/>
    <m/>
    <m/>
    <n v="0"/>
    <n v="1"/>
    <n v="0.77665888812462003"/>
    <n v="0.11421278998290001"/>
    <n v="311.725022201907"/>
    <m/>
    <n v="-1"/>
    <n v="-1"/>
    <n v="-1"/>
    <n v="-1"/>
    <n v="0"/>
    <m/>
    <m/>
    <s v="Central IRL A"/>
    <n v="-1"/>
    <m/>
    <m/>
    <n v="608"/>
    <x v="1"/>
    <s v="Basin 9 Oak Street Pedway"/>
    <x v="0"/>
    <m/>
    <n v="75.419032716178805"/>
    <n v="0.25281834730000002"/>
  </r>
  <r>
    <n v="550000"/>
    <n v="870000"/>
    <n v="870000"/>
    <x v="0"/>
    <x v="0"/>
    <s v="IR12-21"/>
    <s v="62-304.520 (7), F.A.C."/>
    <n v="0.56000000000000005"/>
    <n v="0.48"/>
    <s v="Town Melbourne Beach"/>
    <n v="6.7936315041330006E-2"/>
    <n v="3682.59813697555"/>
    <n v="9.1751459484080495"/>
    <n v="1.3492654668492099"/>
    <n v="0.62332560570124995"/>
    <n v="9.1664123830249994E-2"/>
    <n v="250.182147204193"/>
    <n v="1210"/>
    <s v="Fixed Single Family Units"/>
    <n v="1210"/>
    <s v="Town Melbourne Beach                   Brevard County"/>
    <s v="Town Melbourne Beach"/>
    <m/>
    <m/>
    <m/>
    <n v="0"/>
    <n v="1"/>
    <n v="0.62332560570124995"/>
    <n v="9.1664123830249994E-2"/>
    <n v="250.18214720419201"/>
    <m/>
    <n v="-1"/>
    <n v="-1"/>
    <n v="-1"/>
    <n v="-1"/>
    <n v="0"/>
    <m/>
    <m/>
    <s v="Central IRL A"/>
    <n v="-1"/>
    <m/>
    <m/>
    <n v="608"/>
    <x v="1"/>
    <s v="Basin 9 Oak Street Pedway"/>
    <x v="0"/>
    <m/>
    <n v="66.4165425179024"/>
    <n v="0.20290522890000001"/>
  </r>
  <r>
    <n v="550000"/>
    <n v="870000"/>
    <n v="870000"/>
    <x v="0"/>
    <x v="0"/>
    <s v="IR12-21"/>
    <s v="62-304.520 (7), F.A.C."/>
    <n v="0.56000000000000005"/>
    <n v="0.48"/>
    <s v="Town Melbourne Beach"/>
    <n v="8.7306621039999999E-6"/>
    <n v="3674.4298321311499"/>
    <n v="9.1560573703253691"/>
    <n v="1.3465012890385499"/>
    <n v="7.9938443100000003E-5"/>
    <n v="1.175584777E-5"/>
    <n v="3.2080205289189999E-2"/>
    <n v="1210"/>
    <s v="Fixed Single Family Units"/>
    <n v="1210"/>
    <s v="Town Melbourne Beach                   Brevard County"/>
    <s v="Town Melbourne Beach"/>
    <m/>
    <m/>
    <m/>
    <n v="0"/>
    <n v="1"/>
    <n v="7.9938443100000003E-5"/>
    <n v="1.175584777E-5"/>
    <n v="11.0659188194838"/>
    <m/>
    <n v="-1"/>
    <n v="-1"/>
    <n v="-1"/>
    <n v="-1"/>
    <n v="0"/>
    <m/>
    <m/>
    <s v="Central IRL A"/>
    <n v="-1"/>
    <m/>
    <m/>
    <n v="608"/>
    <x v="1"/>
    <s v="Basin 9 Oak Street Pedway"/>
    <x v="0"/>
    <m/>
    <n v="1.43746579686946"/>
    <n v="8.9747921999999997E-3"/>
  </r>
  <r>
    <n v="550000"/>
    <n v="870000"/>
    <n v="870000"/>
    <x v="0"/>
    <x v="0"/>
    <s v="IR12-21"/>
    <s v="62-304.520 (7), F.A.C."/>
    <n v="0.56000000000000005"/>
    <n v="0.48"/>
    <s v="Town Melbourne Beach"/>
    <n v="5.3394145017999996E-4"/>
    <n v="3674.4298321311499"/>
    <n v="9.1560573703253691"/>
    <n v="1.3465012890385499"/>
    <n v="4.8887985503200003E-3"/>
    <n v="7.1895285095000005E-4"/>
    <n v="1.9619303931858301"/>
    <n v="1210"/>
    <s v="Fixed Single Family Units"/>
    <n v="1210"/>
    <s v="Town Melbourne Beach                   Brevard County"/>
    <s v="Town Melbourne Beach"/>
    <m/>
    <m/>
    <m/>
    <n v="0"/>
    <n v="1"/>
    <n v="4.8887985503200003E-3"/>
    <n v="7.1895285095000005E-4"/>
    <n v="490.53141395845"/>
    <m/>
    <n v="-1"/>
    <n v="-1"/>
    <n v="-1"/>
    <n v="-1"/>
    <n v="0"/>
    <m/>
    <m/>
    <s v="Central IRL A"/>
    <n v="-1"/>
    <m/>
    <m/>
    <n v="608"/>
    <x v="1"/>
    <s v="Basin 9 Oak Street Pedway"/>
    <x v="0"/>
    <m/>
    <n v="56.898189393165701"/>
    <n v="0.39783569660000001"/>
  </r>
  <r>
    <n v="550000"/>
    <n v="870000"/>
    <n v="870000"/>
    <x v="0"/>
    <x v="0"/>
    <s v="IR12-21"/>
    <s v="62-304.520 (7), F.A.C."/>
    <n v="0.56000000000000005"/>
    <n v="0.48"/>
    <s v="Town Melbourne Beach"/>
    <n v="5.9792260643000005E-4"/>
    <n v="3674.4298321311499"/>
    <n v="9.1560573703253691"/>
    <n v="1.3465012890385499"/>
    <n v="5.4746136875199998E-3"/>
    <n v="8.0510356030000002E-4"/>
    <n v="2.1970246623867"/>
    <n v="1210"/>
    <s v="Fixed Single Family Units"/>
    <n v="1210"/>
    <s v="Town Melbourne Beach                   Brevard County"/>
    <s v="Town Melbourne Beach"/>
    <m/>
    <m/>
    <m/>
    <n v="0"/>
    <n v="1"/>
    <n v="5.4746136875199998E-3"/>
    <n v="8.0510356030000002E-4"/>
    <n v="352.66367188414898"/>
    <m/>
    <n v="-1"/>
    <n v="-1"/>
    <n v="-1"/>
    <n v="-1"/>
    <n v="0"/>
    <m/>
    <m/>
    <s v="Central IRL A"/>
    <n v="-1"/>
    <m/>
    <m/>
    <n v="608"/>
    <x v="1"/>
    <s v="Basin 9 Oak Street Pedway"/>
    <x v="0"/>
    <m/>
    <n v="42.177278973949498"/>
    <n v="0.28602082070000001"/>
  </r>
  <r>
    <n v="550000"/>
    <n v="870000"/>
    <n v="870000"/>
    <x v="0"/>
    <x v="0"/>
    <s v="IR12-21"/>
    <s v="62-304.520 (7), F.A.C."/>
    <n v="0.56000000000000005"/>
    <n v="0.48"/>
    <s v="Town Melbourne Beach"/>
    <n v="0.37690880342872002"/>
    <n v="3727.8420699059502"/>
    <n v="10.7079689623202"/>
    <n v="2.0611870084377499"/>
    <n v="4.0359277687400903"/>
    <n v="0.77687952899310997"/>
    <n v="1405.0564939395199"/>
    <n v="1300"/>
    <s v="Residential, High Density"/>
    <n v="1300"/>
    <s v="Town Melbourne Beach                   Brevard County"/>
    <s v="Town Melbourne Beach"/>
    <m/>
    <m/>
    <m/>
    <n v="0"/>
    <n v="1"/>
    <n v="4.0359277687400903"/>
    <n v="0.77687952899310997"/>
    <n v="1405.0564939395199"/>
    <m/>
    <n v="-1"/>
    <n v="-1"/>
    <n v="-1"/>
    <n v="-1"/>
    <n v="0"/>
    <m/>
    <m/>
    <s v="Central IRL A"/>
    <n v="-1"/>
    <m/>
    <m/>
    <n v="608"/>
    <x v="1"/>
    <s v="Basin 9 Oak Street Pedway"/>
    <x v="0"/>
    <m/>
    <n v="221.049210606798"/>
    <n v="1.1395429797000001"/>
  </r>
  <r>
    <n v="550000"/>
    <n v="870000"/>
    <n v="870000"/>
    <x v="0"/>
    <x v="0"/>
    <s v="IR12-21"/>
    <s v="62-304.520 (7), F.A.C."/>
    <n v="0.56000000000000005"/>
    <n v="0.48"/>
    <s v="Town Melbourne Beach"/>
    <n v="2.030962041892E-2"/>
    <n v="3727.8420699059502"/>
    <n v="10.7079689623202"/>
    <n v="2.0611870084377499"/>
    <n v="0.21747478508231999"/>
    <n v="4.1861925753779998E-2"/>
    <n v="75.7110574214783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1747478508231999"/>
    <n v="4.1861925753779998E-2"/>
    <n v="75.711057421477193"/>
    <m/>
    <n v="-1"/>
    <n v="-1"/>
    <n v="-1"/>
    <n v="-1"/>
    <n v="0"/>
    <m/>
    <m/>
    <s v="Central IRL A"/>
    <n v="-1"/>
    <m/>
    <m/>
    <n v="608"/>
    <x v="1"/>
    <s v="Basin 9 Oak Street Pedway"/>
    <x v="0"/>
    <m/>
    <n v="45.524026919873997"/>
    <n v="6.1403939499999997E-2"/>
  </r>
  <r>
    <n v="550000"/>
    <n v="870000"/>
    <n v="870000"/>
    <x v="0"/>
    <x v="0"/>
    <s v="IR12-21"/>
    <s v="62-304.520 (7), F.A.C."/>
    <n v="0.56000000000000005"/>
    <n v="0.48"/>
    <s v="Town Melbourne Beach"/>
    <n v="4.0356836276809999E-2"/>
    <n v="3727.8420699059502"/>
    <n v="10.7079689623202"/>
    <n v="2.0611870084377499"/>
    <n v="0.43213975026955997"/>
    <n v="8.3182986635410003E-2"/>
    <n v="150.443912081013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43213975026955997"/>
    <n v="8.3182986635410003E-2"/>
    <n v="150.44391208101101"/>
    <m/>
    <n v="-1"/>
    <n v="-1"/>
    <n v="-1"/>
    <n v="-1"/>
    <n v="0"/>
    <m/>
    <m/>
    <s v="Central IRL A"/>
    <n v="-1"/>
    <m/>
    <m/>
    <n v="608"/>
    <x v="1"/>
    <s v="Basin 9 Oak Street Pedway"/>
    <x v="0"/>
    <m/>
    <n v="60.165739302668101"/>
    <n v="0.1220145272"/>
  </r>
  <r>
    <n v="550000"/>
    <n v="870000"/>
    <n v="870000"/>
    <x v="0"/>
    <x v="0"/>
    <s v="IR12-21"/>
    <s v="62-304.520 (7), F.A.C."/>
    <n v="0.56000000000000005"/>
    <n v="0.48"/>
    <s v="Town Melbourne Beach"/>
    <n v="1.19128214264E-3"/>
    <n v="3727.8420699059502"/>
    <n v="10.7079689623202"/>
    <n v="2.0611870084377499"/>
    <n v="1.2756212208799999E-2"/>
    <n v="2.4554552758000001E-3"/>
    <n v="4.44091168847972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1.2756212208799999E-2"/>
    <n v="2.4554552758000001E-3"/>
    <n v="4.4409116884798401"/>
    <m/>
    <n v="-1"/>
    <n v="-1"/>
    <n v="-1"/>
    <n v="-1"/>
    <n v="0"/>
    <m/>
    <m/>
    <s v="Central IRL A"/>
    <n v="-1"/>
    <m/>
    <m/>
    <n v="608"/>
    <x v="1"/>
    <s v="Basin 9 Oak Street Pedway"/>
    <x v="0"/>
    <m/>
    <n v="10.646704995026001"/>
    <n v="3.6017126000000002E-3"/>
  </r>
  <r>
    <n v="550000"/>
    <n v="870000"/>
    <n v="870000"/>
    <x v="0"/>
    <x v="0"/>
    <s v="IR12-21"/>
    <s v="62-304.520 (7), F.A.C."/>
    <n v="0.56000000000000005"/>
    <n v="0.48"/>
    <s v="Town Melbourne Beach"/>
    <n v="2.8501517923009999E-2"/>
    <n v="3727.8420699059502"/>
    <n v="10.7079689623202"/>
    <n v="2.0611870084377499"/>
    <n v="0.30519336929863999"/>
    <n v="5.874695846367E-2"/>
    <n v="106.2491575695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30519336929863999"/>
    <n v="5.874695846367E-2"/>
    <n v="106.24915756958799"/>
    <m/>
    <n v="-1"/>
    <n v="-1"/>
    <n v="-1"/>
    <n v="-1"/>
    <n v="0"/>
    <m/>
    <m/>
    <s v="Central IRL A"/>
    <n v="-1"/>
    <m/>
    <m/>
    <n v="608"/>
    <x v="1"/>
    <s v="Basin 9 Oak Street Pedway"/>
    <x v="0"/>
    <m/>
    <n v="43.128723407448398"/>
    <n v="8.6171255099999997E-2"/>
  </r>
  <r>
    <n v="550000"/>
    <n v="870000"/>
    <n v="870000"/>
    <x v="0"/>
    <x v="0"/>
    <s v="IR12-21"/>
    <s v="62-304.520 (7), F.A.C."/>
    <n v="0.56000000000000005"/>
    <n v="0.48"/>
    <s v="Town Melbourne Beach"/>
    <n v="1.1022749024399999E-2"/>
    <n v="3727.8420699059502"/>
    <n v="10.7079689623202"/>
    <n v="2.0611870084377499"/>
    <n v="0.11803125443280001"/>
    <n v="2.2719947086380001E-2"/>
    <n v="41.091067539202903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1803125443280001"/>
    <n v="2.2719947086380001E-2"/>
    <n v="41.091067539202101"/>
    <m/>
    <n v="-1"/>
    <n v="-1"/>
    <n v="-1"/>
    <n v="-1"/>
    <n v="0"/>
    <m/>
    <m/>
    <s v="Central IRL A"/>
    <n v="-1"/>
    <m/>
    <m/>
    <n v="608"/>
    <x v="1"/>
    <s v="Basin 9 Oak Street Pedway"/>
    <x v="0"/>
    <m/>
    <n v="31.479959773811299"/>
    <n v="3.3326088800000001E-2"/>
  </r>
  <r>
    <n v="550000"/>
    <n v="870000"/>
    <n v="870000"/>
    <x v="0"/>
    <x v="0"/>
    <s v="IR12-21"/>
    <s v="62-304.520 (7), F.A.C."/>
    <n v="0.56000000000000005"/>
    <n v="0.48"/>
    <s v="Town Melbourne Beach"/>
    <n v="1.36635139307E-2"/>
    <n v="3727.8420699059502"/>
    <n v="10.7079689623202"/>
    <n v="2.0611870084377499"/>
    <n v="0.14630848308617"/>
    <n v="2.816305740356E-2"/>
    <n v="50.9354220536132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4630848308617"/>
    <n v="2.816305740356E-2"/>
    <n v="50.935422053612001"/>
    <m/>
    <n v="-1"/>
    <n v="-1"/>
    <n v="-1"/>
    <n v="-1"/>
    <n v="0"/>
    <m/>
    <m/>
    <s v="Central IRL A"/>
    <n v="-1"/>
    <m/>
    <m/>
    <n v="608"/>
    <x v="1"/>
    <s v="Basin 9 Oak Street Pedway"/>
    <x v="0"/>
    <m/>
    <n v="33.390128903373999"/>
    <n v="4.1310155799999998E-2"/>
  </r>
  <r>
    <n v="550000"/>
    <n v="870000"/>
    <n v="870000"/>
    <x v="0"/>
    <x v="0"/>
    <s v="IR12-21"/>
    <s v="62-304.520 (7), F.A.C."/>
    <n v="0.56000000000000005"/>
    <n v="0.48"/>
    <s v="Town Melbourne Beach"/>
    <n v="1.184063928419E-2"/>
    <n v="3727.8420699059502"/>
    <n v="10.7079689623202"/>
    <n v="2.0611870084377499"/>
    <n v="0.12678919794919"/>
    <n v="2.4405771864180002E-2"/>
    <n v="44.140033258203097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2678919794919"/>
    <n v="2.4405771864180002E-2"/>
    <n v="44.140033258203502"/>
    <m/>
    <n v="-1"/>
    <n v="-1"/>
    <n v="-1"/>
    <n v="-1"/>
    <n v="0"/>
    <m/>
    <m/>
    <s v="Central IRL A"/>
    <n v="-1"/>
    <m/>
    <m/>
    <n v="608"/>
    <x v="1"/>
    <s v="Basin 9 Oak Street Pedway"/>
    <x v="0"/>
    <m/>
    <n v="32.307993968141098"/>
    <n v="3.5798891499999999E-2"/>
  </r>
  <r>
    <n v="550000"/>
    <n v="870000"/>
    <n v="870000"/>
    <x v="0"/>
    <x v="0"/>
    <s v="IR12-21"/>
    <s v="62-304.520 (7), F.A.C."/>
    <n v="0.56000000000000005"/>
    <n v="0.48"/>
    <s v="Town Melbourne Beach"/>
    <n v="2.2272311544420002E-2"/>
    <n v="3727.8420699059502"/>
    <n v="10.7079689623202"/>
    <n v="2.0611870084377499"/>
    <n v="0.23849122073678"/>
    <n v="4.5907399203229997E-2"/>
    <n v="83.02765996934449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3849122073678"/>
    <n v="4.5907399203229997E-2"/>
    <n v="83.027659969342693"/>
    <m/>
    <n v="-1"/>
    <n v="-1"/>
    <n v="-1"/>
    <n v="-1"/>
    <n v="0"/>
    <m/>
    <m/>
    <s v="Central IRL A"/>
    <n v="-1"/>
    <m/>
    <m/>
    <n v="608"/>
    <x v="1"/>
    <s v="Basin 9 Oak Street Pedway"/>
    <x v="0"/>
    <m/>
    <n v="41.763089124916803"/>
    <n v="6.7337923699999996E-2"/>
  </r>
  <r>
    <n v="550000"/>
    <n v="870000"/>
    <n v="870000"/>
    <x v="0"/>
    <x v="0"/>
    <s v="IR12-21"/>
    <s v="62-304.520 (7), F.A.C."/>
    <n v="0.56000000000000005"/>
    <n v="0.48"/>
    <s v="Town Melbourne Beach"/>
    <n v="9.1696179809130002E-2"/>
    <n v="3727.8420699059502"/>
    <n v="10.7079689623202"/>
    <n v="2.0611870084377499"/>
    <n v="0.98187984735953004"/>
    <n v="0.18900297454595"/>
    <n v="341.82887674214601"/>
    <n v="1300"/>
    <s v="Residential, High Density"/>
    <n v="1300"/>
    <s v="Town Melbourne Beach                   Brevard County"/>
    <s v="Town Melbourne Beach"/>
    <m/>
    <m/>
    <m/>
    <n v="0"/>
    <n v="1"/>
    <n v="0.98187984735953004"/>
    <n v="0.18900297454595"/>
    <n v="341.828876742148"/>
    <m/>
    <n v="-1"/>
    <n v="-1"/>
    <n v="-1"/>
    <n v="-1"/>
    <n v="0"/>
    <m/>
    <m/>
    <s v="Central IRL A"/>
    <n v="-1"/>
    <m/>
    <m/>
    <n v="608"/>
    <x v="1"/>
    <s v="Basin 9 Oak Street Pedway"/>
    <x v="0"/>
    <m/>
    <n v="114.87006087130401"/>
    <n v="0.27723347669999998"/>
  </r>
  <r>
    <n v="550000"/>
    <n v="870000"/>
    <n v="880000"/>
    <x v="0"/>
    <x v="0"/>
    <s v="IR12-21"/>
    <s v="62-304.520 (7), F.A.C."/>
    <n v="0.56000000000000005"/>
    <n v="0.48"/>
    <s v="Town Melbourne Beach"/>
    <n v="1.6772906626999999E-4"/>
    <n v="3674.4298321311499"/>
    <n v="9.1560573703253691"/>
    <n v="1.3465012890385499"/>
    <n v="1.5357369534499999E-3"/>
    <n v="2.2584740393999999E-4"/>
    <n v="0.61630868482533996"/>
    <n v="1210"/>
    <s v="Fixed Single Family Units"/>
    <n v="1210"/>
    <s v="Town Melbourne Beach                   Brevard County"/>
    <s v="Town Melbourne Beach"/>
    <m/>
    <m/>
    <m/>
    <n v="0"/>
    <n v="1"/>
    <n v="1.5357369534499999E-3"/>
    <n v="2.2584740393999999E-4"/>
    <n v="81.586325746773198"/>
    <m/>
    <n v="-1"/>
    <n v="-1"/>
    <n v="-1"/>
    <n v="-1"/>
    <n v="0"/>
    <m/>
    <m/>
    <s v="Central IRL A"/>
    <n v="-1"/>
    <m/>
    <m/>
    <n v="608"/>
    <x v="1"/>
    <s v="Basin 9 Oak Street Pedway"/>
    <x v="0"/>
    <m/>
    <n v="10.254235532752899"/>
    <n v="6.6168958400000005E-2"/>
  </r>
  <r>
    <n v="550000"/>
    <n v="870000"/>
    <n v="880000"/>
    <x v="0"/>
    <x v="0"/>
    <s v="IR12-21"/>
    <s v="62-304.520 (7), F.A.C."/>
    <n v="0.56000000000000005"/>
    <n v="0.48"/>
    <s v="Town Melbourne Beach"/>
    <n v="1.21284497886E-3"/>
    <n v="3674.4298321311499"/>
    <n v="9.1560573703253691"/>
    <n v="1.3465012890385499"/>
    <n v="1.110487820776E-2"/>
    <n v="1.63309732744E-3"/>
    <n v="4.4565137720773302"/>
    <n v="1210"/>
    <s v="Fixed Single Family Units"/>
    <n v="1210"/>
    <s v="Town Melbourne Beach                   Brevard County"/>
    <s v="Town Melbourne Beach"/>
    <m/>
    <m/>
    <m/>
    <n v="0"/>
    <n v="1"/>
    <n v="1.110487820776E-2"/>
    <n v="1.63309732744E-3"/>
    <n v="482.672126475163"/>
    <m/>
    <n v="-1"/>
    <n v="-1"/>
    <n v="-1"/>
    <n v="-1"/>
    <n v="0"/>
    <m/>
    <m/>
    <s v="Central IRL A"/>
    <n v="-1"/>
    <m/>
    <m/>
    <n v="608"/>
    <x v="1"/>
    <s v="Basin 9 Oak Street Pedway"/>
    <x v="0"/>
    <m/>
    <n v="60.268514610167998"/>
    <n v="0.39146157860000003"/>
  </r>
  <r>
    <n v="550000"/>
    <n v="870000"/>
    <n v="880000"/>
    <x v="0"/>
    <x v="0"/>
    <s v="IR12-21"/>
    <s v="62-304.520 (7), F.A.C."/>
    <n v="0.56000000000000005"/>
    <n v="0.48"/>
    <s v="Town Melbourne Beach"/>
    <n v="7.4203934059E-4"/>
    <n v="3674.4298321311499"/>
    <n v="9.1560573703253691"/>
    <n v="1.3465012890385499"/>
    <n v="6.7941547735500003E-3"/>
    <n v="9.991569286299999E-4"/>
    <n v="2.7265714897082201"/>
    <n v="1210"/>
    <s v="Fixed Single Family Units"/>
    <n v="1210"/>
    <s v="Town Melbourne Beach                   Brevard County"/>
    <s v="Town Melbourne Beach"/>
    <m/>
    <m/>
    <m/>
    <n v="0"/>
    <n v="1"/>
    <n v="6.7941547735500003E-3"/>
    <n v="9.991569286299999E-4"/>
    <n v="236.02115011737001"/>
    <m/>
    <n v="-1"/>
    <n v="-1"/>
    <n v="-1"/>
    <n v="-1"/>
    <n v="0"/>
    <m/>
    <m/>
    <s v="Central IRL A"/>
    <n v="-1"/>
    <m/>
    <m/>
    <n v="608"/>
    <x v="1"/>
    <s v="Basin 9 Oak Street Pedway"/>
    <x v="0"/>
    <m/>
    <n v="30.499548645419399"/>
    <n v="0.19142023529999999"/>
  </r>
  <r>
    <n v="550000"/>
    <n v="880000"/>
    <n v="880000"/>
    <x v="0"/>
    <x v="0"/>
    <s v="IR12-21"/>
    <s v="62-304.520 (7), F.A.C."/>
    <n v="0.56000000000000005"/>
    <n v="0.48"/>
    <s v="Town Melbourne Beach"/>
    <n v="2.8296172905940001E-2"/>
    <n v="3687.95144534783"/>
    <n v="9.1876587278747905"/>
    <n v="1.3510775106131001"/>
    <n v="0.25997557996476001"/>
    <n v="3.8230322849640001E-2"/>
    <n v="104.35491176629201"/>
    <n v="1210"/>
    <s v="Fixed Single Family Units"/>
    <n v="1210"/>
    <s v="Town Melbourne Beach                   Brevard County"/>
    <s v="Town Melbourne Beach"/>
    <m/>
    <m/>
    <m/>
    <n v="0"/>
    <n v="1"/>
    <n v="0.25997557996476001"/>
    <n v="3.8230322849640001E-2"/>
    <n v="720.60817315275801"/>
    <m/>
    <n v="-1"/>
    <n v="-1"/>
    <n v="-1"/>
    <n v="-1"/>
    <n v="0"/>
    <m/>
    <m/>
    <s v="Central IRL A"/>
    <n v="-1"/>
    <m/>
    <m/>
    <n v="608"/>
    <x v="1"/>
    <s v="Basin 9 Oak Street Pedway"/>
    <x v="0"/>
    <m/>
    <n v="44.177658685917699"/>
    <n v="0.58443485250000005"/>
  </r>
  <r>
    <n v="550000"/>
    <n v="880000"/>
    <n v="880000"/>
    <x v="0"/>
    <x v="0"/>
    <s v="IR12-21"/>
    <s v="62-304.520 (7), F.A.C."/>
    <n v="0.56000000000000005"/>
    <n v="0.48"/>
    <s v="Town Melbourne Beach"/>
    <n v="3.5084190804409998E-2"/>
    <n v="3682.59813724993"/>
    <n v="9.1751459490916503"/>
    <n v="1.3492654669497299"/>
    <n v="0.32190257113624998"/>
    <n v="4.7337887088259999E-2"/>
    <n v="129.20097570324501"/>
    <n v="1210"/>
    <s v="Fixed Single Family Units"/>
    <n v="1210"/>
    <s v="Town Melbourne Beach                   Brevard County"/>
    <s v="Town Melbourne Beach"/>
    <m/>
    <m/>
    <m/>
    <n v="0"/>
    <n v="1"/>
    <n v="0.32190257113624998"/>
    <n v="4.7337887088259999E-2"/>
    <n v="129.200975703246"/>
    <m/>
    <n v="-1"/>
    <n v="-1"/>
    <n v="-1"/>
    <n v="-1"/>
    <n v="0"/>
    <m/>
    <m/>
    <s v="Central IRL A"/>
    <n v="-1"/>
    <m/>
    <m/>
    <n v="608"/>
    <x v="1"/>
    <s v="Basin 9 Oak Street Pedway"/>
    <x v="0"/>
    <m/>
    <n v="62.282263352724897"/>
    <n v="0.1047858684"/>
  </r>
  <r>
    <n v="550000"/>
    <n v="880000"/>
    <n v="880000"/>
    <x v="0"/>
    <x v="0"/>
    <s v="IR12-21"/>
    <s v="62-304.520 (7), F.A.C."/>
    <n v="0.56000000000000005"/>
    <n v="0.48"/>
    <s v="Town Melbourne Beach"/>
    <n v="0.14620684922265001"/>
    <n v="3682.59813724993"/>
    <n v="9.1751459490916503"/>
    <n v="1.3492654669497299"/>
    <n v="1.3414691803746699"/>
    <n v="0.19727185268764999"/>
    <n v="538.42107060052297"/>
    <n v="1210"/>
    <s v="Fixed Single Family Units"/>
    <n v="1210"/>
    <s v="Town Melbourne Beach                   Brevard County"/>
    <s v="Town Melbourne Beach"/>
    <m/>
    <m/>
    <m/>
    <n v="0"/>
    <n v="1"/>
    <n v="1.3414691803746699"/>
    <n v="0.19727185268764999"/>
    <n v="538.42107060052297"/>
    <m/>
    <n v="-1"/>
    <n v="-1"/>
    <n v="-1"/>
    <n v="-1"/>
    <n v="0"/>
    <m/>
    <m/>
    <s v="Central IRL A"/>
    <n v="-1"/>
    <m/>
    <m/>
    <n v="608"/>
    <x v="1"/>
    <s v="Basin 9 Oak Street Pedway"/>
    <x v="0"/>
    <m/>
    <n v="97.504925307376496"/>
    <n v="0.43667564530000003"/>
  </r>
  <r>
    <n v="550000"/>
    <n v="880000"/>
    <n v="880000"/>
    <x v="0"/>
    <x v="0"/>
    <s v="IR12-21"/>
    <s v="62-304.520 (7), F.A.C."/>
    <n v="0.56000000000000005"/>
    <n v="0.48"/>
    <s v="Town Melbourne Beach"/>
    <n v="0.14157715887915001"/>
    <n v="3682.59813724993"/>
    <n v="9.1751459490916503"/>
    <n v="1.3492654669497299"/>
    <n v="1.2989910957740101"/>
    <n v="0.19102517138450001"/>
    <n v="521.371781565525"/>
    <n v="1210"/>
    <s v="Fixed Single Family Units"/>
    <n v="1210"/>
    <s v="Town Melbourne Beach                   Brevard County"/>
    <s v="Town Melbourne Beach"/>
    <m/>
    <m/>
    <m/>
    <n v="0"/>
    <n v="1"/>
    <n v="1.2989910957740101"/>
    <n v="0.19102517138450001"/>
    <n v="521.371781565525"/>
    <m/>
    <n v="-1"/>
    <n v="-1"/>
    <n v="-1"/>
    <n v="-1"/>
    <n v="0"/>
    <m/>
    <m/>
    <s v="Central IRL A"/>
    <n v="-1"/>
    <m/>
    <m/>
    <n v="608"/>
    <x v="1"/>
    <s v="Basin 9 Oak Street Pedway"/>
    <x v="0"/>
    <m/>
    <n v="96.238581966318904"/>
    <n v="0.42284816019999999"/>
  </r>
  <r>
    <n v="550000"/>
    <n v="880000"/>
    <n v="880000"/>
    <x v="0"/>
    <x v="0"/>
    <s v="IR12-21"/>
    <s v="62-304.520 (7), F.A.C."/>
    <n v="0.56000000000000005"/>
    <n v="0.48"/>
    <s v="Town Melbourne Beach"/>
    <n v="3.0791448039379998E-2"/>
    <n v="3682.59813724993"/>
    <n v="9.1751459490916503"/>
    <n v="1.3492654669497299"/>
    <n v="0.28251602974523998"/>
    <n v="4.1545837516920002E-2"/>
    <n v="113.392529193074"/>
    <n v="1210"/>
    <s v="Fixed Single Family Units"/>
    <n v="1210"/>
    <s v="Town Melbourne Beach                   Brevard County"/>
    <s v="Town Melbourne Beach"/>
    <m/>
    <m/>
    <m/>
    <n v="0"/>
    <n v="1"/>
    <n v="0.28251602974523998"/>
    <n v="4.1545837516920002E-2"/>
    <n v="113.392529193076"/>
    <m/>
    <n v="-1"/>
    <n v="-1"/>
    <n v="-1"/>
    <n v="-1"/>
    <n v="0"/>
    <m/>
    <m/>
    <s v="Central IRL A"/>
    <n v="-1"/>
    <m/>
    <m/>
    <n v="608"/>
    <x v="1"/>
    <s v="Basin 9 Oak Street Pedway"/>
    <x v="0"/>
    <m/>
    <n v="59.033812540721399"/>
    <n v="9.1964743900000007E-2"/>
  </r>
  <r>
    <n v="550000"/>
    <n v="880000"/>
    <n v="880000"/>
    <x v="0"/>
    <x v="0"/>
    <s v="IR12-21"/>
    <s v="62-304.520 (7), F.A.C."/>
    <n v="0.56000000000000005"/>
    <n v="0.48"/>
    <s v="Town Melbourne Beach"/>
    <n v="0.13568481198716001"/>
    <n v="3682.59813724993"/>
    <n v="9.1751459490916503"/>
    <n v="1.3492654669497299"/>
    <n v="1.2449279530572801"/>
    <n v="0.18307483120383999"/>
    <n v="499.67263587703297"/>
    <n v="1210"/>
    <s v="Fixed Single Family Units"/>
    <n v="1210"/>
    <s v="Town Melbourne Beach                   Brevard County"/>
    <s v="Town Melbourne Beach"/>
    <m/>
    <m/>
    <m/>
    <n v="0"/>
    <n v="1"/>
    <n v="1.2449279530572801"/>
    <n v="0.18307483120383999"/>
    <n v="499.67263587703297"/>
    <m/>
    <n v="-1"/>
    <n v="-1"/>
    <n v="-1"/>
    <n v="-1"/>
    <n v="0"/>
    <m/>
    <m/>
    <s v="Central IRL A"/>
    <n v="-1"/>
    <m/>
    <m/>
    <n v="608"/>
    <x v="1"/>
    <s v="Basin 9 Oak Street Pedway"/>
    <x v="0"/>
    <m/>
    <n v="93.768644868394901"/>
    <n v="0.40524950189999998"/>
  </r>
  <r>
    <n v="550000"/>
    <n v="880000"/>
    <n v="880000"/>
    <x v="0"/>
    <x v="0"/>
    <s v="IR12-21"/>
    <s v="62-304.520 (7), F.A.C."/>
    <n v="0.56000000000000005"/>
    <n v="0.48"/>
    <s v="Town Melbourne Beach"/>
    <n v="0.12841899480418001"/>
    <n v="3682.59813724993"/>
    <n v="9.1751459490916503"/>
    <n v="1.3492654669497299"/>
    <n v="1.1782630199640001"/>
    <n v="0.17327131498966999"/>
    <n v="472.915551053385"/>
    <n v="1210"/>
    <s v="Fixed Single Family Units"/>
    <n v="1210"/>
    <s v="Town Melbourne Beach                   Brevard County"/>
    <s v="Town Melbourne Beach"/>
    <m/>
    <m/>
    <m/>
    <n v="0"/>
    <n v="1"/>
    <n v="1.1782630199640001"/>
    <n v="0.17327131498966999"/>
    <n v="472.915551053385"/>
    <m/>
    <n v="-1"/>
    <n v="-1"/>
    <n v="-1"/>
    <n v="-1"/>
    <n v="0"/>
    <m/>
    <m/>
    <s v="Central IRL A"/>
    <n v="-1"/>
    <m/>
    <m/>
    <n v="608"/>
    <x v="1"/>
    <s v="Basin 9 Oak Street Pedway"/>
    <x v="0"/>
    <m/>
    <n v="91.2374797558561"/>
    <n v="0.38354870320000001"/>
  </r>
  <r>
    <n v="550000"/>
    <n v="880000"/>
    <n v="880000"/>
    <x v="0"/>
    <x v="0"/>
    <s v="IR12-21"/>
    <s v="62-304.520 (7), F.A.C."/>
    <n v="0.56000000000000005"/>
    <n v="0.48"/>
    <s v="Town Melbourne Beach"/>
    <n v="1.1789476641500001E-2"/>
    <n v="3716.6599363190899"/>
    <n v="10.3773384924146"/>
    <n v="1.90879186228384"/>
    <n v="0.1223433897573"/>
    <n v="2.2503657073879999E-2"/>
    <n v="43.817475503647699"/>
    <n v="1300"/>
    <s v="Residential, High Density"/>
    <n v="1300"/>
    <s v="Town Melbourne Beach                   Brevard County"/>
    <s v="Town Melbourne Beach"/>
    <m/>
    <m/>
    <m/>
    <n v="0"/>
    <n v="1"/>
    <n v="0.1223433897573"/>
    <n v="2.2503657073879999E-2"/>
    <n v="80.247039756548304"/>
    <m/>
    <n v="-1"/>
    <n v="-1"/>
    <n v="-1"/>
    <n v="-1"/>
    <n v="0"/>
    <m/>
    <m/>
    <s v="Central IRL A"/>
    <n v="-1"/>
    <m/>
    <m/>
    <n v="608"/>
    <x v="1"/>
    <s v="Basin 9 Oak Street Pedway"/>
    <x v="0"/>
    <m/>
    <n v="40.986738234161798"/>
    <n v="6.5082757300000002E-2"/>
  </r>
  <r>
    <n v="550000"/>
    <n v="880000"/>
    <n v="880000"/>
    <x v="0"/>
    <x v="0"/>
    <s v="IR12-21"/>
    <s v="62-304.520 (7), F.A.C."/>
    <n v="0.56000000000000005"/>
    <n v="0.48"/>
    <s v="Town Melbourne Beach"/>
    <n v="9.4308816643200004E-3"/>
    <n v="3716.6599363190899"/>
    <n v="10.3773384924146"/>
    <n v="1.90879186228384"/>
    <n v="9.7867451312610002E-2"/>
    <n v="1.800159017502E-2"/>
    <n v="35.0513800459668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9.7867451312610002E-2"/>
    <n v="1.800159017502E-2"/>
    <n v="53.748184519657201"/>
    <m/>
    <n v="-1"/>
    <n v="-1"/>
    <n v="-1"/>
    <n v="-1"/>
    <n v="0"/>
    <m/>
    <m/>
    <s v="Central IRL A"/>
    <n v="-1"/>
    <m/>
    <m/>
    <n v="608"/>
    <x v="1"/>
    <s v="Basin 9 Oak Street Pedway"/>
    <x v="0"/>
    <m/>
    <n v="26.265581121989101"/>
    <n v="4.35913905E-2"/>
  </r>
  <r>
    <n v="550000"/>
    <n v="880000"/>
    <n v="880000"/>
    <x v="0"/>
    <x v="0"/>
    <s v="IR12-21"/>
    <s v="62-304.520 (7), F.A.C."/>
    <n v="0.56000000000000005"/>
    <n v="0.48"/>
    <s v="Town Melbourne Beach"/>
    <n v="8.0634055800399996E-3"/>
    <n v="3716.6599363190899"/>
    <n v="10.3773384924146"/>
    <n v="1.90879186228384"/>
    <n v="8.3676689105720001E-2"/>
    <n v="1.539136295347E-2"/>
    <n v="29.9689364696338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8.3676689105720001E-2"/>
    <n v="1.539136295347E-2"/>
    <n v="37.861960625405999"/>
    <m/>
    <n v="-1"/>
    <n v="-1"/>
    <n v="-1"/>
    <n v="-1"/>
    <n v="0"/>
    <m/>
    <m/>
    <s v="Central IRL A"/>
    <n v="-1"/>
    <m/>
    <m/>
    <n v="608"/>
    <x v="1"/>
    <s v="Basin 9 Oak Street Pedway"/>
    <x v="0"/>
    <m/>
    <n v="24.0663534522056"/>
    <n v="3.07071862E-2"/>
  </r>
  <r>
    <n v="550000"/>
    <n v="880000"/>
    <n v="880000"/>
    <x v="0"/>
    <x v="0"/>
    <s v="IR12-21"/>
    <s v="62-304.520 (7), F.A.C."/>
    <n v="0.56000000000000005"/>
    <n v="0.48"/>
    <s v="Town Melbourne Beach"/>
    <n v="1.383456764836E-2"/>
    <n v="3716.6599363190899"/>
    <n v="10.3773384924146"/>
    <n v="1.90879186228384"/>
    <n v="0.14356599138331"/>
    <n v="2.640731014541E-2"/>
    <n v="51.4183833149819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4356599138331"/>
    <n v="2.640731014541E-2"/>
    <n v="152.267167998888"/>
    <m/>
    <n v="-1"/>
    <n v="-1"/>
    <n v="-1"/>
    <n v="-1"/>
    <n v="0"/>
    <m/>
    <m/>
    <s v="Central IRL A"/>
    <n v="-1"/>
    <m/>
    <m/>
    <n v="608"/>
    <x v="1"/>
    <s v="Basin 9 Oak Street Pedway"/>
    <x v="0"/>
    <m/>
    <n v="36.593555458600697"/>
    <n v="0.1234932425"/>
  </r>
  <r>
    <n v="550000"/>
    <n v="880000"/>
    <n v="880000"/>
    <x v="0"/>
    <x v="0"/>
    <s v="IR12-21"/>
    <s v="62-304.520 (7), F.A.C."/>
    <n v="0.56000000000000005"/>
    <n v="0.48"/>
    <s v="Town Melbourne Beach"/>
    <n v="1.366277145378E-2"/>
    <n v="3716.6599363190899"/>
    <n v="10.3773384924146"/>
    <n v="1.90879186228384"/>
    <n v="0.14178320412046"/>
    <n v="2.607938696723E-2"/>
    <n v="50.7798752813816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4178320412046"/>
    <n v="2.607938696723E-2"/>
    <n v="167.37740115893601"/>
    <m/>
    <n v="-1"/>
    <n v="-1"/>
    <n v="-1"/>
    <n v="-1"/>
    <n v="0"/>
    <m/>
    <m/>
    <s v="Central IRL A"/>
    <n v="-1"/>
    <m/>
    <m/>
    <n v="608"/>
    <x v="1"/>
    <s v="Basin 9 Oak Street Pedway"/>
    <x v="0"/>
    <m/>
    <n v="31.197610419655899"/>
    <n v="0.13574809500000001"/>
  </r>
  <r>
    <n v="550000"/>
    <n v="880000"/>
    <n v="880000"/>
    <x v="0"/>
    <x v="0"/>
    <s v="IR12-21"/>
    <s v="62-304.520 (7), F.A.C."/>
    <n v="0.56000000000000005"/>
    <n v="0.48"/>
    <s v="Town Melbourne Beach"/>
    <n v="5.7998634257500001E-3"/>
    <n v="3716.6599363190899"/>
    <n v="10.3773384924146"/>
    <n v="1.90879186228384"/>
    <n v="6.0187145978830001E-2"/>
    <n v="1.107073210943E-2"/>
    <n v="21.5561200306260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6.0187145978830001E-2"/>
    <n v="1.107073210943E-2"/>
    <n v="62.494244335538298"/>
    <m/>
    <n v="-1"/>
    <n v="-1"/>
    <n v="-1"/>
    <n v="-1"/>
    <n v="0"/>
    <m/>
    <m/>
    <s v="Central IRL A"/>
    <n v="-1"/>
    <m/>
    <m/>
    <n v="608"/>
    <x v="1"/>
    <s v="Basin 9 Oak Street Pedway"/>
    <x v="0"/>
    <m/>
    <n v="20.0029759059295"/>
    <n v="5.0684707500000002E-2"/>
  </r>
  <r>
    <n v="550000"/>
    <n v="880000"/>
    <n v="880000"/>
    <x v="0"/>
    <x v="0"/>
    <s v="IR12-21"/>
    <s v="62-304.520 (7), F.A.C."/>
    <n v="0.56000000000000005"/>
    <n v="0.48"/>
    <s v="Town Melbourne Beach"/>
    <n v="7.4027429902600002E-3"/>
    <n v="3716.6599363190899"/>
    <n v="10.3773384924146"/>
    <n v="1.90879186228384"/>
    <n v="7.6820769782280002E-2"/>
    <n v="1.4130295578379999E-2"/>
    <n v="27.5134782907699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7.6820769782280002E-2"/>
    <n v="1.4130295578379999E-2"/>
    <n v="73.3706224858837"/>
    <m/>
    <n v="-1"/>
    <n v="-1"/>
    <n v="-1"/>
    <n v="-1"/>
    <n v="0"/>
    <m/>
    <m/>
    <s v="Central IRL A"/>
    <n v="-1"/>
    <m/>
    <m/>
    <n v="608"/>
    <x v="1"/>
    <s v="Basin 9 Oak Street Pedway"/>
    <x v="0"/>
    <m/>
    <n v="22.328452994773802"/>
    <n v="5.9505776500000003E-2"/>
  </r>
  <r>
    <n v="550000"/>
    <n v="880000"/>
    <n v="880000"/>
    <x v="0"/>
    <x v="0"/>
    <s v="IR12-21"/>
    <s v="62-304.520 (7), F.A.C."/>
    <n v="0.56000000000000005"/>
    <n v="0.48"/>
    <s v="Town Melbourne Beach"/>
    <n v="6.65529304625E-3"/>
    <n v="3716.6599363190899"/>
    <n v="10.3773384924146"/>
    <n v="1.90879186228384"/>
    <n v="6.9064228707169995E-2"/>
    <n v="1.2703569207800001E-2"/>
    <n v="24.735461029467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6.9064228707169995E-2"/>
    <n v="1.2703569207800001E-2"/>
    <n v="61.674722752152803"/>
    <m/>
    <n v="-1"/>
    <n v="-1"/>
    <n v="-1"/>
    <n v="-1"/>
    <n v="0"/>
    <m/>
    <m/>
    <s v="Central IRL A"/>
    <n v="-1"/>
    <m/>
    <m/>
    <n v="608"/>
    <x v="1"/>
    <s v="Basin 9 Oak Street Pedway"/>
    <x v="0"/>
    <m/>
    <n v="21.721679523385902"/>
    <n v="5.0020050900000002E-2"/>
  </r>
  <r>
    <n v="550000"/>
    <n v="880000"/>
    <n v="880000"/>
    <x v="0"/>
    <x v="0"/>
    <s v="IR12-21"/>
    <s v="62-304.520 (7), F.A.C."/>
    <n v="0.56000000000000005"/>
    <n v="0.48"/>
    <s v="Town Melbourne Beach"/>
    <n v="1.2214962251140001E-2"/>
    <n v="3716.6599363190899"/>
    <n v="10.3773384924146"/>
    <n v="1.90879186228384"/>
    <n v="0.12675879795216"/>
    <n v="2.3315820543079999E-2"/>
    <n v="45.3988608224695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2675879795216"/>
    <n v="2.3315820543079999E-2"/>
    <n v="47.912930290529303"/>
    <m/>
    <n v="-1"/>
    <n v="-1"/>
    <n v="-1"/>
    <n v="-1"/>
    <n v="0"/>
    <m/>
    <m/>
    <s v="Central IRL A"/>
    <n v="-1"/>
    <m/>
    <m/>
    <n v="608"/>
    <x v="1"/>
    <s v="Basin 9 Oak Street Pedway"/>
    <x v="0"/>
    <m/>
    <n v="29.738379610589099"/>
    <n v="3.8858824200000003E-2"/>
  </r>
  <r>
    <n v="550000"/>
    <n v="880000"/>
    <n v="880000"/>
    <x v="0"/>
    <x v="0"/>
    <s v="IR12-21"/>
    <s v="62-304.520 (7), F.A.C."/>
    <n v="0.56000000000000005"/>
    <n v="0.48"/>
    <s v="Town Melbourne Beach"/>
    <n v="9.6627046742999996E-4"/>
    <n v="3682.59813766149"/>
    <n v="9.1751459501170505"/>
    <n v="1.34926546710053"/>
    <n v="8.8656725660100008E-3"/>
    <n v="1.3037553735900001E-3"/>
    <n v="3.55838582385711"/>
    <n v="1210"/>
    <s v="Fixed Single Family Units"/>
    <n v="1210"/>
    <s v="Town Melbourne Beach                   Brevard County"/>
    <s v="Town Melbourne Beach"/>
    <m/>
    <m/>
    <m/>
    <n v="0"/>
    <n v="1"/>
    <n v="8.8656725660100008E-3"/>
    <n v="1.3037553735900001E-3"/>
    <n v="310.79080513489203"/>
    <m/>
    <n v="-1"/>
    <n v="-1"/>
    <n v="-1"/>
    <n v="-1"/>
    <n v="0"/>
    <m/>
    <m/>
    <s v="Central IRL A"/>
    <n v="-1"/>
    <m/>
    <m/>
    <n v="608"/>
    <x v="1"/>
    <s v="Basin 9 Oak Street Pedway"/>
    <x v="0"/>
    <m/>
    <n v="42.188762128877698"/>
    <n v="0.25206066919999998"/>
  </r>
  <r>
    <n v="550000"/>
    <n v="880000"/>
    <n v="880000"/>
    <x v="0"/>
    <x v="0"/>
    <s v="IR12-21"/>
    <s v="62-304.520 (7), F.A.C."/>
    <n v="0.56000000000000005"/>
    <n v="0.48"/>
    <s v="Town Melbourne Beach"/>
    <n v="5.2533063934999999E-4"/>
    <n v="3682.59813766149"/>
    <n v="9.1751459501170505"/>
    <n v="1.34926546710053"/>
    <n v="4.8199852881500001E-3"/>
    <n v="7.0881049049E-4"/>
    <n v="1.93458163414524"/>
    <n v="1210"/>
    <s v="Fixed Single Family Units"/>
    <n v="1210"/>
    <s v="Town Melbourne Beach                   Brevard County"/>
    <s v="Town Melbourne Beach"/>
    <m/>
    <m/>
    <m/>
    <n v="0"/>
    <n v="1"/>
    <n v="4.8199852881500001E-3"/>
    <n v="7.0881049049E-4"/>
    <n v="422.984627028896"/>
    <m/>
    <n v="-1"/>
    <n v="-1"/>
    <n v="-1"/>
    <n v="-1"/>
    <n v="0"/>
    <m/>
    <m/>
    <s v="Central IRL A"/>
    <n v="-1"/>
    <m/>
    <m/>
    <n v="608"/>
    <x v="1"/>
    <s v="Basin 9 Oak Street Pedway"/>
    <x v="0"/>
    <m/>
    <n v="58.349094183754502"/>
    <n v="0.3430532255"/>
  </r>
  <r>
    <n v="550000"/>
    <n v="880000"/>
    <n v="880000"/>
    <x v="0"/>
    <x v="0"/>
    <s v="IR12-21"/>
    <s v="62-304.520 (7), F.A.C."/>
    <n v="0.56000000000000005"/>
    <n v="0.48"/>
    <s v="Town Melbourne Beach"/>
    <n v="0.17341782506053"/>
    <n v="3682.59813697555"/>
    <n v="9.1751459484080495"/>
    <n v="1.3492654668492099"/>
    <n v="1.59113385498593"/>
    <n v="0.23398668269028"/>
    <n v="638.628159486289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9113385498593"/>
    <n v="0.23398668269028"/>
    <n v="638.62815948628997"/>
    <m/>
    <n v="-1"/>
    <n v="-1"/>
    <n v="-1"/>
    <n v="-1"/>
    <n v="0"/>
    <m/>
    <m/>
    <s v="Central IRL A"/>
    <n v="-1"/>
    <m/>
    <m/>
    <n v="608"/>
    <x v="1"/>
    <s v="Basin 9 Oak Street Pedway"/>
    <x v="0"/>
    <m/>
    <n v="128.10137237631"/>
    <n v="0.51794660140000004"/>
  </r>
  <r>
    <n v="550000"/>
    <n v="880000"/>
    <n v="880000"/>
    <x v="0"/>
    <x v="0"/>
    <s v="IR12-21"/>
    <s v="62-304.520 (7), F.A.C."/>
    <n v="0.56000000000000005"/>
    <n v="0.48"/>
    <s v="Town Melbourne Beach"/>
    <n v="3.0040113079330001E-2"/>
    <n v="3682.59813697555"/>
    <n v="9.1751459484080495"/>
    <n v="1.3492654668492099"/>
    <n v="0.2756224218096"/>
    <n v="4.053208719819E-2"/>
    <n v="110.62566446050501"/>
    <n v="1210"/>
    <s v="Fixed Single Family Units"/>
    <n v="1210"/>
    <s v="Town Melbourne Beach                   Brevard County"/>
    <s v="Town Melbourne Beach"/>
    <m/>
    <m/>
    <m/>
    <n v="0"/>
    <n v="1"/>
    <n v="0.2756224218096"/>
    <n v="4.053208719819E-2"/>
    <n v="110.62566446050501"/>
    <m/>
    <n v="-1"/>
    <n v="-1"/>
    <n v="-1"/>
    <n v="-1"/>
    <n v="0"/>
    <m/>
    <m/>
    <s v="Central IRL A"/>
    <n v="-1"/>
    <m/>
    <m/>
    <n v="608"/>
    <x v="1"/>
    <s v="Basin 9 Oak Street Pedway"/>
    <x v="0"/>
    <m/>
    <n v="52.057863312907301"/>
    <n v="8.9720733499999997E-2"/>
  </r>
  <r>
    <n v="550000"/>
    <n v="880000"/>
    <n v="880000"/>
    <x v="0"/>
    <x v="0"/>
    <s v="IR12-21"/>
    <s v="62-304.520 (7), F.A.C."/>
    <n v="0.56000000000000005"/>
    <n v="0.48"/>
    <s v="Town Melbourne Beach"/>
    <n v="0.11035499373681"/>
    <n v="3682.59813697555"/>
    <n v="9.1751459484080495"/>
    <n v="1.3492654668492099"/>
    <n v="1.0125231736709499"/>
    <n v="0.14889818214344"/>
    <n v="406.39309434115103"/>
    <n v="1210"/>
    <s v="Fixed Single Family Units"/>
    <n v="1210"/>
    <s v="Town Melbourne Beach                   Brevard County"/>
    <s v="Town Melbourne Beach"/>
    <m/>
    <m/>
    <m/>
    <n v="0"/>
    <n v="1"/>
    <n v="1.0125231736709499"/>
    <n v="0.14889818214344"/>
    <n v="406.39309434115103"/>
    <m/>
    <n v="-1"/>
    <n v="-1"/>
    <n v="-1"/>
    <n v="-1"/>
    <n v="0"/>
    <m/>
    <m/>
    <s v="Central IRL A"/>
    <n v="-1"/>
    <m/>
    <m/>
    <n v="608"/>
    <x v="1"/>
    <s v="Basin 9 Oak Street Pedway"/>
    <x v="0"/>
    <m/>
    <n v="84.784869180027997"/>
    <n v="0.32959699460000003"/>
  </r>
  <r>
    <n v="550000"/>
    <n v="880000"/>
    <n v="880000"/>
    <x v="0"/>
    <x v="0"/>
    <s v="IR12-21"/>
    <s v="62-304.520 (7), F.A.C."/>
    <n v="0.56000000000000005"/>
    <n v="0.48"/>
    <s v="Town Melbourne Beach"/>
    <n v="9.9232764034080004E-2"/>
    <n v="3682.59813697555"/>
    <n v="9.1751459484080495"/>
    <n v="1.3492654668492099"/>
    <n v="0.91047509287669004"/>
    <n v="0.13389134169118999"/>
    <n v="365.43439195886702"/>
    <n v="1210"/>
    <s v="Fixed Single Family Units"/>
    <n v="1210"/>
    <s v="Town Melbourne Beach                   Brevard County"/>
    <s v="Town Melbourne Beach"/>
    <m/>
    <m/>
    <m/>
    <n v="0"/>
    <n v="1"/>
    <n v="0.91047509287669004"/>
    <n v="0.13389134169118999"/>
    <n v="365.43439195886901"/>
    <m/>
    <n v="-1"/>
    <n v="-1"/>
    <n v="-1"/>
    <n v="-1"/>
    <n v="0"/>
    <m/>
    <m/>
    <s v="Central IRL A"/>
    <n v="-1"/>
    <m/>
    <m/>
    <n v="608"/>
    <x v="1"/>
    <s v="Basin 9 Oak Street Pedway"/>
    <x v="0"/>
    <m/>
    <n v="80.268226526130604"/>
    <n v="0.2963782579"/>
  </r>
  <r>
    <n v="550000"/>
    <n v="880000"/>
    <n v="880000"/>
    <x v="0"/>
    <x v="0"/>
    <s v="IR12-21"/>
    <s v="62-304.520 (7), F.A.C."/>
    <n v="0.56000000000000005"/>
    <n v="0.48"/>
    <s v="Town Melbourne Beach"/>
    <n v="1.9207575063730001E-2"/>
    <n v="3682.59813697555"/>
    <n v="9.1751459484080495"/>
    <n v="1.3492654668492099"/>
    <n v="0.17623230452479"/>
    <n v="2.5916117735409999E-2"/>
    <n v="70.733780145536002"/>
    <n v="1210"/>
    <s v="Fixed Single Family Units"/>
    <n v="1210"/>
    <s v="Town Melbourne Beach                   Brevard County"/>
    <s v="Town Melbourne Beach"/>
    <m/>
    <m/>
    <m/>
    <n v="0"/>
    <n v="1"/>
    <n v="0.17623230452479"/>
    <n v="2.5916117735409999E-2"/>
    <n v="70.733780145537096"/>
    <m/>
    <n v="-1"/>
    <n v="-1"/>
    <n v="-1"/>
    <n v="-1"/>
    <n v="0"/>
    <m/>
    <m/>
    <s v="Central IRL A"/>
    <n v="-1"/>
    <m/>
    <m/>
    <n v="608"/>
    <x v="1"/>
    <s v="Basin 9 Oak Street Pedway"/>
    <x v="0"/>
    <m/>
    <n v="41.7514094438406"/>
    <n v="5.7367218300000002E-2"/>
  </r>
  <r>
    <n v="550000"/>
    <n v="880000"/>
    <n v="880000"/>
    <x v="0"/>
    <x v="0"/>
    <s v="IR12-21"/>
    <s v="62-304.520 (7), F.A.C."/>
    <n v="0.56000000000000005"/>
    <n v="0.48"/>
    <s v="Town Melbourne Beach"/>
    <n v="9.6570234518460002E-2"/>
    <n v="3682.59813697555"/>
    <n v="9.1751459484080495"/>
    <n v="1.3492654668492099"/>
    <n v="0.88604599597889999"/>
    <n v="0.13029888256128999"/>
    <n v="355.62936572498802"/>
    <n v="1210"/>
    <s v="Fixed Single Family Units"/>
    <n v="1210"/>
    <s v="Town Melbourne Beach                   Brevard County"/>
    <s v="Town Melbourne Beach"/>
    <m/>
    <m/>
    <m/>
    <n v="0"/>
    <n v="1"/>
    <n v="0.88604599597889999"/>
    <n v="0.13029888256128999"/>
    <n v="355.629365724987"/>
    <m/>
    <n v="-1"/>
    <n v="-1"/>
    <n v="-1"/>
    <n v="-1"/>
    <n v="0"/>
    <m/>
    <m/>
    <s v="Central IRL A"/>
    <n v="-1"/>
    <m/>
    <m/>
    <n v="608"/>
    <x v="1"/>
    <s v="Basin 9 Oak Street Pedway"/>
    <x v="0"/>
    <m/>
    <n v="80.496453528259195"/>
    <n v="0.28842608739999998"/>
  </r>
  <r>
    <n v="550000"/>
    <n v="880000"/>
    <n v="880000"/>
    <x v="0"/>
    <x v="0"/>
    <s v="IR12-21"/>
    <s v="62-304.520 (7), F.A.C."/>
    <n v="0.56000000000000005"/>
    <n v="0.48"/>
    <s v="Town Melbourne Beach"/>
    <n v="8.8939948243970002E-2"/>
    <n v="3682.59813697555"/>
    <n v="9.1751459484080495"/>
    <n v="1.3492654668492099"/>
    <n v="0.81603700578228999"/>
    <n v="0.12000360078894"/>
    <n v="327.53008770595"/>
    <n v="1210"/>
    <s v="Fixed Single Family Units"/>
    <n v="1210"/>
    <s v="Town Melbourne Beach                   Brevard County"/>
    <s v="Town Melbourne Beach"/>
    <m/>
    <m/>
    <m/>
    <n v="0"/>
    <n v="1"/>
    <n v="0.81603700578228999"/>
    <n v="0.12000360078894"/>
    <n v="327.53008770595"/>
    <m/>
    <n v="-1"/>
    <n v="-1"/>
    <n v="-1"/>
    <n v="-1"/>
    <n v="0"/>
    <m/>
    <m/>
    <s v="Central IRL A"/>
    <n v="-1"/>
    <m/>
    <m/>
    <n v="608"/>
    <x v="1"/>
    <s v="Basin 9 Oak Street Pedway"/>
    <x v="0"/>
    <m/>
    <n v="76.391028052689293"/>
    <n v="0.26563672970000002"/>
  </r>
  <r>
    <n v="550000"/>
    <n v="880000"/>
    <n v="880000"/>
    <x v="0"/>
    <x v="0"/>
    <s v="IR12-21"/>
    <s v="62-304.520 (7), F.A.C."/>
    <n v="0.56000000000000005"/>
    <n v="0.48"/>
    <s v="Town Melbourne Beach"/>
    <n v="9.5164260389999993E-6"/>
    <n v="3674.4298329524499"/>
    <n v="9.1560573723718992"/>
    <n v="1.3465012893395201"/>
    <n v="8.7132942790000005E-5"/>
    <n v="1.2813879929999999E-5"/>
    <n v="3.4967439740780003E-2"/>
    <n v="1210"/>
    <s v="Fixed Single Family Units"/>
    <n v="1210"/>
    <s v="Town Melbourne Beach                   Brevard County"/>
    <s v="Town Melbourne Beach"/>
    <m/>
    <m/>
    <m/>
    <n v="0"/>
    <n v="1"/>
    <n v="8.7132942790000005E-5"/>
    <n v="1.2813879929999999E-5"/>
    <n v="440.83726954552299"/>
    <m/>
    <n v="-1"/>
    <n v="-1"/>
    <n v="-1"/>
    <n v="-1"/>
    <n v="0"/>
    <m/>
    <m/>
    <s v="Central IRL A"/>
    <n v="-1"/>
    <m/>
    <m/>
    <n v="608"/>
    <x v="1"/>
    <s v="Basin 9 Oak Street Pedway"/>
    <x v="0"/>
    <m/>
    <n v="13.936738960704799"/>
    <n v="0.35753225430000002"/>
  </r>
  <r>
    <n v="550000"/>
    <n v="880000"/>
    <n v="880000"/>
    <x v="0"/>
    <x v="0"/>
    <s v="IR12-21"/>
    <s v="62-304.520 (7), F.A.C."/>
    <n v="0.56000000000000005"/>
    <n v="0.48"/>
    <s v="Town Melbourne Beach"/>
    <n v="2.0513729073000001E-4"/>
    <n v="3674.4298329524499"/>
    <n v="9.1560573723718992"/>
    <n v="1.3465012893395201"/>
    <n v="1.87824880315E-3"/>
    <n v="2.7621762646000002E-4"/>
    <n v="0.75376258091670001"/>
    <n v="1210"/>
    <s v="Fixed Single Family Units"/>
    <n v="1210"/>
    <s v="Town Melbourne Beach                   Brevard County"/>
    <s v="Town Melbourne Beach"/>
    <m/>
    <m/>
    <m/>
    <n v="0"/>
    <n v="1"/>
    <n v="1.87824880315E-3"/>
    <n v="2.7621762646000002E-4"/>
    <n v="468.51445805388101"/>
    <m/>
    <n v="-1"/>
    <n v="-1"/>
    <n v="-1"/>
    <n v="-1"/>
    <n v="0"/>
    <m/>
    <m/>
    <s v="Central IRL A"/>
    <n v="-1"/>
    <m/>
    <m/>
    <n v="608"/>
    <x v="1"/>
    <s v="Basin 9 Oak Street Pedway"/>
    <x v="0"/>
    <m/>
    <n v="52.265486106839802"/>
    <n v="0.37997928469999998"/>
  </r>
  <r>
    <n v="550000"/>
    <n v="880000"/>
    <n v="880000"/>
    <x v="0"/>
    <x v="0"/>
    <s v="IR12-21"/>
    <s v="62-304.520 (7), F.A.C."/>
    <n v="0.56000000000000005"/>
    <n v="0.48"/>
    <s v="Town Melbourne Beach"/>
    <n v="3.3054067362430002E-2"/>
    <n v="3692.1473054852099"/>
    <n v="9.1974220048005897"/>
    <n v="1.3524897862229099"/>
    <n v="0.30401220650743999"/>
    <n v="4.4705288500819999E-2"/>
    <n v="122.04048574755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0401220650743999"/>
    <n v="4.4705288500819999E-2"/>
    <n v="1123.4929314088399"/>
    <m/>
    <n v="-1"/>
    <n v="-1"/>
    <n v="-1"/>
    <n v="-1"/>
    <n v="0"/>
    <m/>
    <m/>
    <s v="Central IRL A"/>
    <n v="-1"/>
    <m/>
    <m/>
    <n v="608"/>
    <x v="1"/>
    <s v="Basin 9 Oak Street Pedway"/>
    <x v="0"/>
    <m/>
    <n v="50.1415885787289"/>
    <n v="0.91118648130000002"/>
  </r>
  <r>
    <n v="550000"/>
    <n v="880000"/>
    <n v="880000"/>
    <x v="0"/>
    <x v="0"/>
    <s v="IR12-21"/>
    <s v="62-304.520 (7), F.A.C."/>
    <n v="0.56000000000000005"/>
    <n v="0.48"/>
    <s v="Town Melbourne Beach"/>
    <n v="8.5513537539999999E-5"/>
    <n v="3692.1473054852099"/>
    <n v="9.1974220048005897"/>
    <n v="1.3524897862229099"/>
    <n v="7.8650409191999998E-4"/>
    <n v="1.1565618611E-4"/>
    <n v="0.31572857722927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8650409191999998E-4"/>
    <n v="1.1565618611E-4"/>
    <n v="1123.4929314088399"/>
    <m/>
    <n v="-1"/>
    <n v="-1"/>
    <n v="-1"/>
    <n v="-1"/>
    <n v="0"/>
    <m/>
    <m/>
    <s v="Central IRL A"/>
    <n v="-1"/>
    <m/>
    <m/>
    <n v="608"/>
    <x v="1"/>
    <s v="Basin 9 Oak Street Pedway"/>
    <x v="0"/>
    <m/>
    <n v="34.8554855037249"/>
    <n v="0.91118648130000002"/>
  </r>
  <r>
    <n v="550000"/>
    <n v="880000"/>
    <n v="880000"/>
    <x v="0"/>
    <x v="0"/>
    <s v="IR12-21"/>
    <s v="62-304.520 (7), F.A.C."/>
    <n v="0.56000000000000005"/>
    <n v="0.48"/>
    <s v="Town Melbourne Beach"/>
    <n v="7.0155353831829997E-2"/>
    <n v="3692.1473054852099"/>
    <n v="9.1974220048005897"/>
    <n v="1.3524897862229099"/>
    <n v="0.64524839508750997"/>
    <n v="9.4884399506410005E-2"/>
    <n v="259.02390061557901"/>
    <n v="1210"/>
    <s v="Fixed Single Family Units"/>
    <n v="1210"/>
    <s v="Town Melbourne Beach                   Brevard County"/>
    <s v="Town Melbourne Beach"/>
    <m/>
    <m/>
    <m/>
    <n v="0"/>
    <n v="1"/>
    <n v="0.64524839508750997"/>
    <n v="9.4884399506410005E-2"/>
    <n v="815.00134817984497"/>
    <m/>
    <n v="-1"/>
    <n v="-1"/>
    <n v="-1"/>
    <n v="-1"/>
    <n v="0"/>
    <m/>
    <m/>
    <s v="Central IRL A"/>
    <n v="-1"/>
    <m/>
    <m/>
    <n v="608"/>
    <x v="1"/>
    <s v="Basin 9 Oak Street Pedway"/>
    <x v="0"/>
    <m/>
    <n v="103.76256565958499"/>
    <n v="0.66099054999999995"/>
  </r>
  <r>
    <n v="550000"/>
    <n v="880000"/>
    <n v="880000"/>
    <x v="0"/>
    <x v="0"/>
    <s v="IR12-21"/>
    <s v="62-304.520 (7), F.A.C."/>
    <n v="0.56000000000000005"/>
    <n v="0.48"/>
    <s v="Town Melbourne Beach"/>
    <n v="1.7621064960819999E-2"/>
    <n v="3684.75257706313"/>
    <n v="9.4508754011226106"/>
    <n v="1.4821517903279999"/>
    <n v="0.16653448937983001"/>
    <n v="2.611709297917E-2"/>
    <n v="64.929264524993101"/>
    <n v="1300"/>
    <s v="Residential, High Density"/>
    <n v="1300"/>
    <s v="Town Melbourne Beach                   Brevard County"/>
    <s v="Town Melbourne Beach"/>
    <m/>
    <m/>
    <m/>
    <n v="0"/>
    <n v="1"/>
    <n v="0.16653448937983001"/>
    <n v="2.611709297917E-2"/>
    <n v="401.37241782926702"/>
    <m/>
    <n v="-1"/>
    <n v="-1"/>
    <n v="-1"/>
    <n v="-1"/>
    <n v="0"/>
    <m/>
    <m/>
    <s v="Central IRL A"/>
    <n v="-1"/>
    <m/>
    <m/>
    <n v="608"/>
    <x v="1"/>
    <s v="Basin 9 Oak Street Pedway"/>
    <x v="0"/>
    <m/>
    <n v="56.126412239835801"/>
    <n v="0.32552507530000002"/>
  </r>
  <r>
    <n v="550000"/>
    <n v="880000"/>
    <n v="880000"/>
    <x v="0"/>
    <x v="0"/>
    <s v="IR12-21"/>
    <s v="62-304.520 (7), F.A.C."/>
    <n v="0.56000000000000005"/>
    <n v="0.48"/>
    <s v="Town Melbourne Beach"/>
    <n v="4.980503753703E-2"/>
    <n v="3721.7610862889501"/>
    <n v="10.5841050523739"/>
    <n v="2.0056483529217801"/>
    <n v="0.52714174942940994"/>
    <n v="9.9891391503360003E-2"/>
    <n v="185.362450606501"/>
    <n v="1300"/>
    <s v="Residential, High Density"/>
    <n v="1300"/>
    <s v="Town Melbourne Beach                   Brevard County"/>
    <s v="Town Melbourne Beach"/>
    <m/>
    <m/>
    <m/>
    <n v="0"/>
    <n v="1"/>
    <n v="0.52714174942940994"/>
    <n v="9.9891391503360003E-2"/>
    <n v="1052.5052711957401"/>
    <m/>
    <n v="-1"/>
    <n v="-1"/>
    <n v="-1"/>
    <n v="-1"/>
    <n v="0"/>
    <m/>
    <m/>
    <s v="Central IRL A"/>
    <n v="-1"/>
    <m/>
    <m/>
    <n v="608"/>
    <x v="1"/>
    <s v="Basin 9 Oak Street Pedway"/>
    <x v="0"/>
    <m/>
    <n v="60.7641687708768"/>
    <n v="0.85361335859999998"/>
  </r>
  <r>
    <n v="550000"/>
    <n v="880000"/>
    <n v="880000"/>
    <x v="0"/>
    <x v="0"/>
    <s v="IR12-21"/>
    <s v="62-304.520 (7), F.A.C."/>
    <n v="0.56000000000000005"/>
    <n v="0.48"/>
    <s v="FDOT District 5"/>
    <n v="3.1589149007099998E-2"/>
    <n v="3721.7610862889501"/>
    <n v="10.5841050523739"/>
    <n v="2.0056483529217801"/>
    <n v="0.33434287160625997"/>
    <n v="6.3356724676289999E-2"/>
    <n v="117.567265523615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33434287160625997"/>
    <n v="6.3356724676289999E-2"/>
    <n v="755.94695756363103"/>
    <m/>
    <n v="-1"/>
    <n v="-1"/>
    <n v="-1"/>
    <n v="-1"/>
    <n v="0"/>
    <m/>
    <m/>
    <s v="Central IRL A"/>
    <n v="-1"/>
    <m/>
    <m/>
    <n v="608"/>
    <x v="1"/>
    <s v="Basin 9 Oak Street Pedway"/>
    <x v="0"/>
    <m/>
    <n v="47.709548938843"/>
    <n v="0.61309566709999996"/>
  </r>
  <r>
    <n v="560000"/>
    <n v="790000"/>
    <n v="790000"/>
    <x v="0"/>
    <x v="0"/>
    <s v="IR12-21"/>
    <s v="62-304.520 (7), F.A.C."/>
    <n v="0.56000000000000005"/>
    <n v="0.48"/>
    <s v="Town Melbourne Beach"/>
    <n v="8.3908081839999994E-6"/>
    <n v="3692.1473056227601"/>
    <n v="9.1974220051432205"/>
    <n v="1.3524897862732901"/>
    <n v="7.717380383E-5"/>
    <n v="1.1348482359999999E-5"/>
    <n v="3.098009982855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717380383E-5"/>
    <n v="1.1348482359999999E-5"/>
    <n v="232.807469118028"/>
    <m/>
    <n v="-1"/>
    <n v="-1"/>
    <n v="-1"/>
    <n v="-1"/>
    <n v="0"/>
    <m/>
    <m/>
    <s v="Central IRL A"/>
    <n v="-1"/>
    <m/>
    <m/>
    <n v="608"/>
    <x v="1"/>
    <s v="Basin 9 Oak Street Pedway"/>
    <x v="0"/>
    <m/>
    <n v="5.1101528196638304"/>
    <n v="0.1888138436"/>
  </r>
  <r>
    <n v="560000"/>
    <n v="830000"/>
    <n v="830000"/>
    <x v="0"/>
    <x v="0"/>
    <s v="IR12-21"/>
    <s v="62-304.520 (7), F.A.C."/>
    <n v="0.56000000000000005"/>
    <n v="0.48"/>
    <s v="Town Melbourne Beach"/>
    <n v="4.6620385063000003E-4"/>
    <n v="3692.1473050725899"/>
    <n v="9.1974220037727008"/>
    <n v="1.35248978607176"/>
    <n v="4.2878735540600003E-3"/>
    <n v="6.3053594620999999E-4"/>
    <n v="1.7212932907327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2878735540600003E-3"/>
    <n v="6.3053594620999999E-4"/>
    <n v="991.00248919879402"/>
    <m/>
    <n v="-1"/>
    <n v="-1"/>
    <n v="-1"/>
    <n v="-1"/>
    <n v="0"/>
    <m/>
    <m/>
    <s v="Central IRL A"/>
    <n v="-1"/>
    <m/>
    <m/>
    <n v="608"/>
    <x v="1"/>
    <s v="Basin 9 Oak Street Pedway"/>
    <x v="0"/>
    <m/>
    <n v="100.097605439568"/>
    <n v="0.80373275690000001"/>
  </r>
  <r>
    <n v="560000"/>
    <n v="870000"/>
    <n v="870000"/>
    <x v="0"/>
    <x v="0"/>
    <s v="IR12-21"/>
    <s v="62-304.520 (7), F.A.C."/>
    <n v="0.56000000000000005"/>
    <n v="0.48"/>
    <s v="Town Melbourne Beach"/>
    <n v="1.4687317105200001E-3"/>
    <n v="3692.1473056227601"/>
    <n v="9.1974220051432205"/>
    <n v="1.3524897862732901"/>
    <n v="1.350854535403E-2"/>
    <n v="1.9864446372599999E-3"/>
    <n v="5.42277382769758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50854535403E-2"/>
    <n v="1.9864446372599999E-3"/>
    <n v="433.25909531397798"/>
    <m/>
    <n v="-1"/>
    <n v="-1"/>
    <n v="-1"/>
    <n v="-1"/>
    <n v="0"/>
    <m/>
    <m/>
    <s v="Central IRL A"/>
    <n v="-1"/>
    <m/>
    <m/>
    <n v="608"/>
    <x v="1"/>
    <s v="Basin 9 Oak Street Pedway"/>
    <x v="0"/>
    <m/>
    <n v="96.377617118127205"/>
    <n v="0.35138612759999999"/>
  </r>
  <r>
    <n v="560000"/>
    <n v="870000"/>
    <n v="870000"/>
    <x v="0"/>
    <x v="0"/>
    <s v="IR12-21"/>
    <s v="62-304.520 (7), F.A.C."/>
    <n v="0.56000000000000005"/>
    <n v="0.48"/>
    <s v="Town Melbourne Beach"/>
    <n v="2.9277353809999999E-6"/>
    <n v="3697.3813855888002"/>
    <n v="9.2096594654569905"/>
    <n v="1.3542620814797801"/>
    <n v="2.6963445860000002E-5"/>
    <n v="3.9649210110949999E-6"/>
    <n v="1.0824954299630001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6963445860000002E-5"/>
    <n v="3.9649210110949999E-6"/>
    <n v="891.12738895780501"/>
    <m/>
    <n v="-1"/>
    <n v="-1"/>
    <n v="-1"/>
    <n v="-1"/>
    <n v="0"/>
    <m/>
    <m/>
    <s v="Central IRL A"/>
    <n v="-1"/>
    <m/>
    <m/>
    <n v="608"/>
    <x v="1"/>
    <s v="Basin 9 Oak Street Pedway"/>
    <x v="0"/>
    <m/>
    <n v="4.6282592183793101"/>
    <n v="0.7227310535"/>
  </r>
  <r>
    <n v="560000"/>
    <n v="870000"/>
    <n v="870000"/>
    <x v="0"/>
    <x v="0"/>
    <s v="IR12-21"/>
    <s v="62-304.520 (7), F.A.C."/>
    <n v="0.56000000000000005"/>
    <n v="0.48"/>
    <s v="Town Melbourne Beach"/>
    <n v="7.7476405174000003E-4"/>
    <n v="3692.1473047975001"/>
    <n v="9.1974220030874392"/>
    <n v="1.3524897859709899"/>
    <n v="7.1258319366899999E-3"/>
    <n v="1.04786046651E-3"/>
    <n v="2.86054300549321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1258319366899999E-3"/>
    <n v="1.04786046651E-3"/>
    <n v="1612.46948848489"/>
    <m/>
    <n v="-1"/>
    <n v="-1"/>
    <n v="-1"/>
    <n v="-1"/>
    <n v="0"/>
    <m/>
    <m/>
    <s v="Central IRL A"/>
    <n v="-1"/>
    <m/>
    <m/>
    <n v="608"/>
    <x v="1"/>
    <s v="Basin 9 Oak Street Pedway"/>
    <x v="0"/>
    <m/>
    <n v="100.257913536746"/>
    <n v="1.3077611423"/>
  </r>
  <r>
    <n v="560000"/>
    <n v="880000"/>
    <n v="880000"/>
    <x v="0"/>
    <x v="0"/>
    <s v="IR12-21"/>
    <s v="62-304.520 (7), F.A.C."/>
    <n v="0.56000000000000005"/>
    <n v="0.48"/>
    <s v="Town Melbourne Beach"/>
    <n v="1.6554223525E-4"/>
    <n v="3692.1473054852099"/>
    <n v="9.1974220048005897"/>
    <n v="1.3524897862229099"/>
    <n v="1.52256179727E-3"/>
    <n v="2.2389418237E-4"/>
    <n v="0.611206317848129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2256179727E-3"/>
    <n v="2.2389418237E-4"/>
    <n v="1123.4929314088399"/>
    <m/>
    <n v="-1"/>
    <n v="-1"/>
    <n v="-1"/>
    <n v="-1"/>
    <n v="0"/>
    <m/>
    <m/>
    <s v="Central IRL A"/>
    <n v="-1"/>
    <m/>
    <m/>
    <n v="608"/>
    <x v="1"/>
    <s v="Basin 9 Oak Street Pedway"/>
    <x v="0"/>
    <m/>
    <n v="34.854949207349897"/>
    <n v="0.91118648130000002"/>
  </r>
  <r>
    <n v="170000"/>
    <n v="660000"/>
    <n v="660000"/>
    <x v="0"/>
    <x v="0"/>
    <s v="IR12-21"/>
    <s v="62-304.520 (7), F.A.C."/>
    <n v="0.56000000000000005"/>
    <n v="0.48"/>
    <s v="Town Melbourne Beach"/>
    <n v="0.12715672731305"/>
    <n v="3715.3606925020599"/>
    <n v="9.2517198131547094"/>
    <n v="1.3603543618000999"/>
    <n v="1.1764184134581299"/>
    <n v="0.17297820863253999"/>
    <n v="472.433106446142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1764184134581299"/>
    <n v="0.17297820863253999"/>
    <n v="472.433106446142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0.598111729287"/>
    <n v="0.38315742619999998"/>
  </r>
  <r>
    <n v="170000"/>
    <n v="660000"/>
    <n v="660000"/>
    <x v="0"/>
    <x v="0"/>
    <s v="IR12-21"/>
    <s v="62-304.520 (7), F.A.C."/>
    <n v="0.56000000000000005"/>
    <n v="0.48"/>
    <s v="Town Melbourne Beach"/>
    <n v="4.547526321789E-2"/>
    <n v="3715.3606925020599"/>
    <n v="9.2517198131547094"/>
    <n v="1.3603543618000999"/>
    <n v="0.42072439372143999"/>
    <n v="6.1862472672469998E-2"/>
    <n v="168.95700544095899"/>
    <n v="1210"/>
    <s v="Fixed Single Family Units"/>
    <n v="1210"/>
    <s v="Town Melbourne Beach                   Brevard County"/>
    <s v="Town Melbourne Beach"/>
    <m/>
    <m/>
    <m/>
    <n v="0"/>
    <n v="1"/>
    <n v="0.42072439372143999"/>
    <n v="6.1862472672469998E-2"/>
    <n v="204.532233162421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7.012757382036099"/>
    <n v="0.16588177870000001"/>
  </r>
  <r>
    <n v="170000"/>
    <n v="660000"/>
    <n v="660000"/>
    <x v="0"/>
    <x v="0"/>
    <s v="IR12-21"/>
    <s v="62-304.520 (7), F.A.C."/>
    <n v="0.56000000000000005"/>
    <n v="0.48"/>
    <s v="Town Melbourne Beach"/>
    <n v="0.36234188508175003"/>
    <n v="3715.3606925020599"/>
    <n v="9.2517198131547094"/>
    <n v="1.3603543618000999"/>
    <n v="3.3522855973467101"/>
    <n v="0.49291336383383999"/>
    <n v="1346.2307970798499"/>
    <n v="1210"/>
    <s v="Fixed Single Family Units"/>
    <n v="1210"/>
    <s v="Town Melbourne Beach                   Brevard County"/>
    <s v="Town Melbourne Beach"/>
    <m/>
    <m/>
    <m/>
    <n v="0"/>
    <n v="1"/>
    <n v="3.3522855973467101"/>
    <n v="0.49291336383383999"/>
    <n v="1618.24871341350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54.871599745433"/>
    <n v="1.3124482672"/>
  </r>
  <r>
    <n v="170000"/>
    <n v="680000"/>
    <n v="680000"/>
    <x v="0"/>
    <x v="0"/>
    <s v="IR12-21"/>
    <s v="62-304.520 (7), F.A.C."/>
    <n v="0.56000000000000005"/>
    <n v="0.48"/>
    <s v="Town Melbourne Beach"/>
    <n v="0.29061184588403999"/>
    <n v="3709.97179619893"/>
    <n v="9.2391250590237792"/>
    <n v="1.3585304906209901"/>
    <n v="2.6849991877564201"/>
    <n v="0.39480505356911999"/>
    <n v="1078.1617518711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6849991877564201"/>
    <n v="0.39480505356911999"/>
    <n v="1127.12960813290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92.733483354605"/>
    <n v="0.91413593520000003"/>
  </r>
  <r>
    <n v="170000"/>
    <n v="680000"/>
    <n v="680000"/>
    <x v="0"/>
    <x v="0"/>
    <s v="IR12-21"/>
    <s v="62-304.520 (7), F.A.C."/>
    <n v="0.56000000000000005"/>
    <n v="0.48"/>
    <s v="Town Melbourne Beach"/>
    <n v="0.11483967493949999"/>
    <n v="3709.97179619893"/>
    <n v="9.2391250590237792"/>
    <n v="1.3585304906209901"/>
    <n v="1.06101811850368"/>
    <n v="0.15601319993831"/>
    <n v="426.05195511019798"/>
    <n v="1210"/>
    <s v="Fixed Single Family Units"/>
    <n v="1210"/>
    <s v="Town Melbourne Beach                   Brevard County"/>
    <s v="Town Melbourne Beach"/>
    <m/>
    <m/>
    <m/>
    <n v="0"/>
    <n v="1"/>
    <n v="1.06101811850368"/>
    <n v="0.15601319993831"/>
    <n v="470.603180180198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3.134322273489502"/>
    <n v="0.38167330100000002"/>
  </r>
  <r>
    <n v="170000"/>
    <n v="680000"/>
    <n v="680000"/>
    <x v="0"/>
    <x v="0"/>
    <s v="IR12-21"/>
    <s v="62-304.520 (7), F.A.C."/>
    <n v="0.56000000000000005"/>
    <n v="0.48"/>
    <s v="Town Melbourne Beach"/>
    <n v="0.16701668832446001"/>
    <n v="3709.97179619893"/>
    <n v="9.2391250590237792"/>
    <n v="1.3585304906209901"/>
    <n v="1.54308807037371"/>
    <n v="0.22689726353132"/>
    <n v="619.62720317830497"/>
    <n v="1210"/>
    <s v="Fixed Single Family Units"/>
    <n v="1210"/>
    <s v="Town Melbourne Beach                   Brevard County"/>
    <s v="Town Melbourne Beach"/>
    <m/>
    <m/>
    <m/>
    <n v="0"/>
    <n v="1"/>
    <n v="1.54308807037371"/>
    <n v="0.22689726353132"/>
    <n v="694.152201346544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6.567861068483"/>
    <n v="0.56297826549999996"/>
  </r>
  <r>
    <n v="180000"/>
    <n v="730000"/>
    <n v="730000"/>
    <x v="0"/>
    <x v="0"/>
    <s v="IR12-21"/>
    <s v="62-304.520 (7), F.A.C."/>
    <n v="0.56000000000000005"/>
    <n v="0.48"/>
    <s v="Town Melbourne Beach"/>
    <n v="3.3981707515900001E-3"/>
    <n v="3666.3510416090598"/>
    <n v="7.5637464336432503"/>
    <n v="1.03163700667148"/>
    <n v="2.570290190328E-2"/>
    <n v="3.5056787023300001E-3"/>
    <n v="12.458886874675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570290190328E-2"/>
    <n v="3.5056787023300001E-3"/>
    <n v="12.4588868746763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6.772019704601799"/>
    <n v="1.01045311E-2"/>
  </r>
  <r>
    <n v="180000"/>
    <n v="730000"/>
    <n v="730000"/>
    <x v="0"/>
    <x v="0"/>
    <s v="IR12-21"/>
    <s v="62-304.520 (7), F.A.C."/>
    <n v="0.56000000000000005"/>
    <n v="0.48"/>
    <s v="Town Melbourne Beach"/>
    <n v="3.3759940255999999E-4"/>
    <n v="3666.3510416090598"/>
    <n v="7.5637464336432503"/>
    <n v="1.03163700667148"/>
    <n v="2.5535162771700001E-3"/>
    <n v="3.4828003710999999E-4"/>
    <n v="1.23775792125178"/>
    <n v="1700"/>
    <s v="Institutional (Educational,religious,health and military facilities)"/>
    <n v="1700"/>
    <s v="Town Melbourne Beach                   Brevard County"/>
    <s v="Town Melbourne Beach"/>
    <m/>
    <m/>
    <m/>
    <n v="0"/>
    <n v="1"/>
    <n v="2.5535162771700001E-3"/>
    <n v="3.4828003710999999E-4"/>
    <n v="1.2377579212525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.2348328374786304"/>
    <n v="1.0038588000000001E-3"/>
  </r>
  <r>
    <n v="180000"/>
    <n v="730000"/>
    <n v="730000"/>
    <x v="0"/>
    <x v="0"/>
    <s v="IR12-21"/>
    <s v="62-304.520 (7), F.A.C."/>
    <n v="0.56000000000000005"/>
    <n v="0.48"/>
    <s v="Town Melbourne Beach"/>
    <n v="2.7362618981170001E-2"/>
    <n v="3666.3510416090598"/>
    <n v="7.5637464336432503"/>
    <n v="1.03163700667148"/>
    <n v="0.206963911734"/>
    <n v="2.822829034043E-2"/>
    <n v="100.320966602783"/>
    <n v="1210"/>
    <s v="Fixed Single Family Units"/>
    <n v="1210"/>
    <s v="Town Melbourne Beach                   Brevard County"/>
    <s v="Town Melbourne Beach"/>
    <m/>
    <m/>
    <m/>
    <n v="0"/>
    <n v="1"/>
    <n v="0.206963911734"/>
    <n v="2.822829034043E-2"/>
    <n v="105.48584259705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6.223325656241101"/>
    <n v="8.5552183800000001E-2"/>
  </r>
  <r>
    <n v="180000"/>
    <n v="730000"/>
    <n v="730000"/>
    <x v="0"/>
    <x v="0"/>
    <s v="IR12-21"/>
    <s v="62-304.520 (7), F.A.C."/>
    <n v="0.56000000000000005"/>
    <n v="0.48"/>
    <s v="Town Melbourne Beach"/>
    <n v="0.42731931594154998"/>
    <n v="3666.3510416090598"/>
    <n v="7.5637464336432503"/>
    <n v="1.03163700667148"/>
    <n v="3.23213495197977"/>
    <n v="0.44083841999084"/>
    <n v="1566.70261910197"/>
    <n v="1720"/>
    <s v="Religious"/>
    <n v="1720"/>
    <s v="Town Melbourne Beach                   Brevard County"/>
    <s v="Town Melbourne Beach"/>
    <m/>
    <m/>
    <m/>
    <n v="0"/>
    <n v="1"/>
    <n v="3.23213495197977"/>
    <n v="0.44083841999084"/>
    <n v="1566.702619101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72.41256144988699"/>
    <n v="1.2706428379000001"/>
  </r>
  <r>
    <n v="180000"/>
    <n v="730000"/>
    <n v="730000"/>
    <x v="0"/>
    <x v="0"/>
    <s v="IR12-21"/>
    <s v="62-304.520 (7), F.A.C."/>
    <n v="0.56000000000000005"/>
    <n v="0.48"/>
    <s v="Town Melbourne Beach"/>
    <n v="0.12746654768252"/>
    <n v="3666.3510416090598"/>
    <n v="7.5637464336432503"/>
    <n v="1.03163700667148"/>
    <n v="0.96412464544253995"/>
    <n v="0.13149920770195"/>
    <n v="467.33710986615199"/>
    <n v="1780"/>
    <s v="Commercial Child Care"/>
    <n v="1780"/>
    <s v="Town Melbourne Beach                   Brevard County"/>
    <s v="Town Melbourne Beach"/>
    <m/>
    <m/>
    <m/>
    <n v="0"/>
    <n v="1"/>
    <n v="0.96412464544253995"/>
    <n v="0.13149920770195"/>
    <n v="579.053439594163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6.528323589203"/>
    <n v="0.46962971580000001"/>
  </r>
  <r>
    <n v="190000"/>
    <n v="770000"/>
    <n v="770000"/>
    <x v="0"/>
    <x v="0"/>
    <s v="IR12-21"/>
    <s v="62-304.520 (7), F.A.C."/>
    <n v="0.56000000000000005"/>
    <n v="0.48"/>
    <s v="Town Melbourne Beach"/>
    <n v="0.30420897481963999"/>
    <n v="3667.44223951908"/>
    <n v="8.2531175714578602"/>
    <n v="1.17580208967015"/>
    <n v="2.5106724354791798"/>
    <n v="0.35768954828935001"/>
    <n v="1115.6688438943499"/>
    <n v="1720"/>
    <s v="Religious"/>
    <n v="1720"/>
    <s v="Town Melbourne Beach                   Brevard County"/>
    <s v="Town Melbourne Beach"/>
    <m/>
    <m/>
    <m/>
    <n v="0"/>
    <n v="1"/>
    <n v="2.5106724354791798"/>
    <n v="0.35768954828935001"/>
    <n v="1115.66884389434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9.258415084718"/>
    <n v="0.90484091150000001"/>
  </r>
  <r>
    <n v="190000"/>
    <n v="770000"/>
    <n v="770000"/>
    <x v="0"/>
    <x v="0"/>
    <s v="IR12-21"/>
    <s v="62-304.520 (7), F.A.C."/>
    <n v="0.56000000000000005"/>
    <n v="0.48"/>
    <s v="Town Melbourne Beach"/>
    <n v="1.6202253886830002E-2"/>
    <n v="3667.44223951908"/>
    <n v="8.2531175714578602"/>
    <n v="1.17580208967015"/>
    <n v="0.13371910625062"/>
    <n v="1.90506439775E-2"/>
    <n v="59.420830279976201"/>
    <n v="1210"/>
    <s v="Fixed Single Family Units"/>
    <n v="1210"/>
    <s v="Town Melbourne Beach                   Brevard County"/>
    <s v="Town Melbourne Beach"/>
    <m/>
    <m/>
    <m/>
    <n v="0"/>
    <n v="1"/>
    <n v="0.13371910625062"/>
    <n v="1.90506439775E-2"/>
    <n v="631.923260806858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9.934898746588402"/>
    <n v="0.51250872729999997"/>
  </r>
  <r>
    <n v="190000"/>
    <n v="770000"/>
    <n v="770000"/>
    <x v="0"/>
    <x v="0"/>
    <s v="IR12-21"/>
    <s v="62-304.520 (7), F.A.C."/>
    <n v="0.56000000000000005"/>
    <n v="0.48"/>
    <s v="Town Melbourne Beach"/>
    <n v="1.31665694874E-2"/>
    <n v="3667.44223951908"/>
    <n v="8.2531175714578602"/>
    <n v="1.17580208967015"/>
    <n v="0.1086652459923"/>
    <n v="1.548127991707E-2"/>
    <n v="48.287633087664901"/>
    <n v="1210"/>
    <s v="Fixed Single Family Units"/>
    <n v="1210"/>
    <s v="Town Melbourne Beach                   Brevard County"/>
    <s v="Town Melbourne Beach"/>
    <m/>
    <m/>
    <m/>
    <n v="0"/>
    <n v="1"/>
    <n v="0.1086652459923"/>
    <n v="1.548127991707E-2"/>
    <n v="518.019683194106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9.601363494816297"/>
    <n v="0.42012950789999998"/>
  </r>
  <r>
    <n v="190000"/>
    <n v="770000"/>
    <n v="770000"/>
    <x v="0"/>
    <x v="0"/>
    <s v="IR12-21"/>
    <s v="62-304.520 (7), F.A.C."/>
    <n v="0.56000000000000005"/>
    <n v="0.48"/>
    <s v="Town Melbourne Beach"/>
    <n v="0.1210544412747"/>
    <n v="3695.9802375167401"/>
    <n v="9.2064256096435795"/>
    <n v="1.3537952612452899"/>
    <n v="1.11447870831256"/>
    <n v="0.16388292895039"/>
    <n v="447.414822614952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11447870831256"/>
    <n v="0.16388292895039"/>
    <n v="447.414822614952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9.610341196269"/>
    <n v="0.36286684720000001"/>
  </r>
  <r>
    <n v="190000"/>
    <n v="770000"/>
    <n v="770000"/>
    <x v="0"/>
    <x v="0"/>
    <s v="IR12-21"/>
    <s v="62-304.520 (7), F.A.C."/>
    <n v="0.56000000000000005"/>
    <n v="0.48"/>
    <s v="Town Melbourne Beach"/>
    <n v="1.5150990277130001E-2"/>
    <n v="3695.9802375167401"/>
    <n v="9.2064256096435795"/>
    <n v="1.3537952612452899"/>
    <n v="0.13948646489885"/>
    <n v="2.0511338840349998E-2"/>
    <n v="55.997760643091901"/>
    <n v="1210"/>
    <s v="Fixed Single Family Units"/>
    <n v="1210"/>
    <s v="Town Melbourne Beach                   Brevard County"/>
    <s v="Town Melbourne Beach"/>
    <m/>
    <m/>
    <m/>
    <n v="0"/>
    <n v="1"/>
    <n v="0.13948646489885"/>
    <n v="2.0511338840349998E-2"/>
    <n v="287.240629313837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1.364511960862401"/>
    <n v="0.2329607699"/>
  </r>
  <r>
    <n v="190000"/>
    <n v="770000"/>
    <n v="770000"/>
    <x v="0"/>
    <x v="0"/>
    <s v="IR12-21"/>
    <s v="62-304.520 (7), F.A.C."/>
    <n v="0.56000000000000005"/>
    <n v="0.48"/>
    <s v="Town Melbourne Beach"/>
    <n v="4.9801143707459999E-2"/>
    <n v="3695.9802375167401"/>
    <n v="9.2064256096435795"/>
    <n v="1.3537952612452899"/>
    <n v="0.45849052481792002"/>
    <n v="6.7420552355749994E-2"/>
    <n v="184.06404294851399"/>
    <n v="1210"/>
    <s v="Fixed Single Family Units"/>
    <n v="1210"/>
    <s v="Town Melbourne Beach                   Brevard County"/>
    <s v="Town Melbourne Beach"/>
    <m/>
    <m/>
    <m/>
    <n v="0"/>
    <n v="1"/>
    <n v="0.45849052481792002"/>
    <n v="6.7420552355749994E-2"/>
    <n v="1001.1416678479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9.067347955735301"/>
    <n v="0.81195593499999996"/>
  </r>
  <r>
    <n v="190000"/>
    <n v="770000"/>
    <n v="770000"/>
    <x v="0"/>
    <x v="0"/>
    <s v="IR12-21"/>
    <s v="62-304.520 (7), F.A.C."/>
    <n v="0.56000000000000005"/>
    <n v="0.48"/>
    <s v="Town Melbourne Beach"/>
    <n v="2.6968783125429999E-2"/>
    <n v="3695.9802375167401"/>
    <n v="9.2064256096435795"/>
    <n v="1.3537952612452899"/>
    <n v="0.24828609562696"/>
    <n v="3.6510210796769998E-2"/>
    <n v="99.676089461497497"/>
    <n v="1210"/>
    <s v="Fixed Single Family Units"/>
    <n v="1210"/>
    <s v="Town Melbourne Beach                   Brevard County"/>
    <s v="Town Melbourne Beach"/>
    <m/>
    <m/>
    <m/>
    <n v="0"/>
    <n v="1"/>
    <n v="0.24828609562696"/>
    <n v="3.6510210796769998E-2"/>
    <n v="547.444396695164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4.229570801651597"/>
    <n v="0.44399383349999999"/>
  </r>
  <r>
    <n v="190000"/>
    <n v="790000"/>
    <n v="790000"/>
    <x v="0"/>
    <x v="0"/>
    <s v="IR12-21"/>
    <s v="62-304.520 (7), F.A.C."/>
    <n v="0.56000000000000005"/>
    <n v="0.48"/>
    <s v="Town Melbourne Beach"/>
    <n v="3.2213871409099998E-3"/>
    <n v="3708.70103834059"/>
    <n v="9.2785535200493499"/>
    <n v="1.3725499489703501"/>
    <n v="2.9889812995790001E-2"/>
    <n v="4.4215147558699999E-3"/>
    <n v="11.9471618344158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2.9889812995790001E-2"/>
    <n v="4.4215147558699999E-3"/>
    <n v="43.9029030525121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6.351027303935901"/>
    <n v="3.56065718E-2"/>
  </r>
  <r>
    <n v="190000"/>
    <n v="790000"/>
    <n v="790000"/>
    <x v="0"/>
    <x v="0"/>
    <s v="IR12-21"/>
    <s v="62-304.520 (7), F.A.C."/>
    <n v="0.56000000000000005"/>
    <n v="0.48"/>
    <s v="Town Melbourne Beach"/>
    <n v="4.3555302732139999E-2"/>
    <n v="3708.70103834059"/>
    <n v="9.2785535200493499"/>
    <n v="1.3725499489703501"/>
    <n v="0.40413020748218997"/>
    <n v="5.9781828542390003E-2"/>
    <n v="161.533596467959"/>
    <n v="1210"/>
    <s v="Fixed Single Family Units"/>
    <n v="1210"/>
    <s v="Town Melbourne Beach                   Brevard County"/>
    <s v="Town Melbourne Beach"/>
    <m/>
    <m/>
    <m/>
    <n v="0"/>
    <n v="1"/>
    <n v="0.40413020748218997"/>
    <n v="5.9781828542390003E-2"/>
    <n v="1137.2194705293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8.647644132071093"/>
    <n v="0.92231911639999997"/>
  </r>
  <r>
    <n v="190000"/>
    <n v="790000"/>
    <n v="790000"/>
    <x v="0"/>
    <x v="0"/>
    <s v="IR12-21"/>
    <s v="62-304.520 (7), F.A.C."/>
    <n v="0.56000000000000005"/>
    <n v="0.48"/>
    <s v="Town Melbourne Beach"/>
    <n v="3.2966097789820001E-2"/>
    <n v="3708.70103834059"/>
    <n v="9.2785535200493499"/>
    <n v="1.3725499489703501"/>
    <n v="0.30587770269009001"/>
    <n v="4.5247615839170002E-2"/>
    <n v="122.261401103168"/>
    <n v="1210"/>
    <s v="Fixed Single Family Units"/>
    <n v="1210"/>
    <s v="Town Melbourne Beach                   Brevard County"/>
    <s v="Town Melbourne Beach"/>
    <m/>
    <m/>
    <m/>
    <n v="0"/>
    <n v="1"/>
    <n v="0.30587770269009001"/>
    <n v="4.5247615839170002E-2"/>
    <n v="825.987835278845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3.074010176352203"/>
    <n v="0.66990092069999996"/>
  </r>
  <r>
    <n v="200000"/>
    <n v="800000"/>
    <n v="800000"/>
    <x v="0"/>
    <x v="0"/>
    <s v="IR12-21"/>
    <s v="62-304.520 (7), F.A.C."/>
    <n v="0.56000000000000005"/>
    <n v="0.48"/>
    <s v="Town Melbourne Beach"/>
    <n v="0.13163203581244001"/>
    <n v="3701.5773767990399"/>
    <n v="9.2195063973183693"/>
    <n v="1.35568949179364"/>
    <n v="1.21358239626484"/>
    <n v="0.17845216773433001"/>
    <n v="487.246165825332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21358239626484"/>
    <n v="0.17845216773433001"/>
    <n v="487.246165825332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00.256516575169"/>
    <n v="0.39517126180000001"/>
  </r>
  <r>
    <n v="200000"/>
    <n v="800000"/>
    <n v="800000"/>
    <x v="0"/>
    <x v="0"/>
    <s v="IR12-21"/>
    <s v="62-304.520 (7), F.A.C."/>
    <n v="0.56000000000000005"/>
    <n v="0.48"/>
    <s v="Town Melbourne Beach"/>
    <n v="0.40307109061361002"/>
    <n v="3701.5773767990399"/>
    <n v="9.2195063973183693"/>
    <n v="1.35568949179364"/>
    <n v="3.71611649848633"/>
    <n v="0.54643924199067995"/>
    <n v="1491.99883025708"/>
    <n v="1210"/>
    <s v="Fixed Single Family Units"/>
    <n v="1210"/>
    <s v="Town Melbourne Beach                   Brevard County"/>
    <s v="Town Melbourne Beach"/>
    <m/>
    <m/>
    <m/>
    <n v="0"/>
    <n v="1"/>
    <n v="3.71611649848633"/>
    <n v="0.54643924199067995"/>
    <n v="1491.9988302570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62.03150820107899"/>
    <n v="1.2100558234000001"/>
  </r>
  <r>
    <n v="200000"/>
    <n v="800000"/>
    <n v="800000"/>
    <x v="0"/>
    <x v="0"/>
    <s v="IR12-21"/>
    <s v="62-304.520 (7), F.A.C."/>
    <n v="0.56000000000000005"/>
    <n v="0.48"/>
    <s v="Town Melbourne Beach"/>
    <n v="8.3060327333899994E-2"/>
    <n v="3701.5773767990399"/>
    <n v="9.2195063973183693"/>
    <n v="1.35568949179364"/>
    <n v="0.76577521921833003"/>
    <n v="0.11260401295152001"/>
    <n v="307.45422856872"/>
    <n v="1210"/>
    <s v="Fixed Single Family Units"/>
    <n v="1210"/>
    <s v="Town Melbourne Beach                   Brevard County"/>
    <s v="Town Melbourne Beach"/>
    <m/>
    <m/>
    <m/>
    <n v="0"/>
    <n v="1"/>
    <n v="0.76577521921833003"/>
    <n v="0.11260401295152001"/>
    <n v="307.4542285687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3.488096740819"/>
    <n v="0.24935460549999999"/>
  </r>
  <r>
    <n v="200000"/>
    <n v="800000"/>
    <n v="800000"/>
    <x v="0"/>
    <x v="0"/>
    <s v="IR12-21"/>
    <s v="62-304.520 (7), F.A.C."/>
    <n v="0.56000000000000005"/>
    <n v="0.48"/>
    <s v="Town Melbourne Beach"/>
    <n v="6.1600255447050001E-2"/>
    <n v="3715.3606922252502"/>
    <n v="9.2517198124653994"/>
    <n v="1.3603543616987499"/>
    <n v="0.56990830377248003"/>
    <n v="8.3798176179159994E-2"/>
    <n v="228.86716771903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6990830377248003"/>
    <n v="8.3798176179159994E-2"/>
    <n v="228.867167719037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9.98620408766401"/>
    <n v="0.18561814090000001"/>
  </r>
  <r>
    <n v="200000"/>
    <n v="800000"/>
    <n v="800000"/>
    <x v="0"/>
    <x v="0"/>
    <s v="IR12-21"/>
    <s v="62-304.520 (7), F.A.C."/>
    <n v="0.56000000000000005"/>
    <n v="0.48"/>
    <s v="Town Melbourne Beach"/>
    <n v="2.4459937669799999E-3"/>
    <n v="3715.3606922252502"/>
    <n v="9.2517198124653994"/>
    <n v="1.3603543616987499"/>
    <n v="2.262964899521E-2"/>
    <n v="3.32741828961E-3"/>
    <n v="9.0877490952951803"/>
    <n v="1210"/>
    <s v="Fixed Single Family Units"/>
    <n v="1210"/>
    <s v="Town Melbourne Beach                   Brevard County"/>
    <s v="Town Melbourne Beach"/>
    <m/>
    <m/>
    <m/>
    <n v="0"/>
    <n v="1"/>
    <n v="2.262964899521E-2"/>
    <n v="3.32741828961E-3"/>
    <n v="9.08774909529632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8.2234895817734"/>
    <n v="7.3704371999999997E-3"/>
  </r>
  <r>
    <n v="200000"/>
    <n v="800000"/>
    <n v="800000"/>
    <x v="0"/>
    <x v="0"/>
    <s v="IR12-21"/>
    <s v="62-304.520 (7), F.A.C."/>
    <n v="0.56000000000000005"/>
    <n v="0.48"/>
    <s v="Town Melbourne Beach"/>
    <n v="8.6455122589999998E-5"/>
    <n v="3715.3606922252502"/>
    <n v="9.2517198124653994"/>
    <n v="1.3603543616987499"/>
    <n v="7.9985857062000001E-4"/>
    <n v="1.1760960311E-4"/>
    <n v="0.32121196414212"/>
    <n v="1210"/>
    <s v="Fixed Single Family Units"/>
    <n v="1210"/>
    <s v="Town Melbourne Beach                   Brevard County"/>
    <s v="Town Melbourne Beach"/>
    <m/>
    <m/>
    <m/>
    <n v="0"/>
    <n v="1"/>
    <n v="7.9985857062000001E-4"/>
    <n v="1.1760960311E-4"/>
    <n v="0.321211964143490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.870898051449201"/>
    <n v="2.6051250000000002E-4"/>
  </r>
  <r>
    <n v="200000"/>
    <n v="800000"/>
    <n v="800000"/>
    <x v="0"/>
    <x v="0"/>
    <s v="IR12-21"/>
    <s v="62-304.520 (7), F.A.C."/>
    <n v="0.56000000000000005"/>
    <n v="0.48"/>
    <s v="Town Melbourne Beach"/>
    <n v="0.26564715019259999"/>
    <n v="3715.3606922252502"/>
    <n v="9.2517198124653994"/>
    <n v="1.3603543616987499"/>
    <n v="2.4576930025618799"/>
    <n v="0.36137425943735002"/>
    <n v="986.97497982725804"/>
    <n v="1210"/>
    <s v="Fixed Single Family Units"/>
    <n v="1210"/>
    <s v="Town Melbourne Beach                   Brevard County"/>
    <s v="Town Melbourne Beach"/>
    <m/>
    <m/>
    <m/>
    <n v="0"/>
    <n v="1"/>
    <n v="2.4576930025618799"/>
    <n v="0.36137425943735002"/>
    <n v="986.974979827258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7.70543633583901"/>
    <n v="0.8004663259"/>
  </r>
  <r>
    <n v="200000"/>
    <n v="800000"/>
    <n v="800000"/>
    <x v="0"/>
    <x v="0"/>
    <s v="IR12-21"/>
    <s v="62-304.520 (7), F.A.C."/>
    <n v="0.56000000000000005"/>
    <n v="0.48"/>
    <s v="Town Melbourne Beach"/>
    <n v="0.28798359918469002"/>
    <n v="3715.3606922252502"/>
    <n v="9.2517198124653994"/>
    <n v="1.3603543616987499"/>
    <n v="2.6643435702420999"/>
    <n v="0.39175974524860002"/>
    <n v="1069.96294441635"/>
    <n v="1210"/>
    <s v="Fixed Single Family Units"/>
    <n v="1210"/>
    <s v="Town Melbourne Beach                   Brevard County"/>
    <s v="Town Melbourne Beach"/>
    <m/>
    <m/>
    <m/>
    <n v="0"/>
    <n v="1"/>
    <n v="2.6643435702420999"/>
    <n v="0.39175974524860002"/>
    <n v="1069.9629444163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1.45421068777799"/>
    <n v="0.86777205550000003"/>
  </r>
  <r>
    <n v="200000"/>
    <n v="800000"/>
    <n v="810000"/>
    <x v="0"/>
    <x v="0"/>
    <s v="IR12-21"/>
    <s v="62-304.520 (7), F.A.C."/>
    <n v="0.56000000000000005"/>
    <n v="0.48"/>
    <s v="Town Melbourne Beach"/>
    <n v="6.1970313618379999E-2"/>
    <n v="3795.4658767748601"/>
    <n v="9.96190281142675"/>
    <n v="1.3781951606832299"/>
    <n v="0.61734224145993"/>
    <n v="8.5407186334870003E-2"/>
    <n v="235.2062107115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1734224145993"/>
    <n v="8.5407186334870003E-2"/>
    <n v="247.56144757735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4.299524652330902"/>
    <n v="0.20077976280000001"/>
  </r>
  <r>
    <n v="200000"/>
    <n v="800000"/>
    <n v="810000"/>
    <x v="0"/>
    <x v="0"/>
    <s v="IR12-21"/>
    <s v="62-304.520 (7), F.A.C."/>
    <n v="0.56000000000000005"/>
    <n v="0.48"/>
    <s v="FDOT District 5"/>
    <n v="1.4400499775099999E-3"/>
    <n v="3795.4658767748601"/>
    <n v="9.96190281142675"/>
    <n v="1.3781951606832299"/>
    <n v="1.434563791963E-2"/>
    <n v="1.9846699101500002E-3"/>
    <n v="5.4656605505199796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1.434563791963E-2"/>
    <n v="1.9846699101500002E-3"/>
    <n v="5.60494114902155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3.537250361851299"/>
    <n v="4.5457754999999999E-3"/>
  </r>
  <r>
    <n v="200000"/>
    <n v="800000"/>
    <n v="810000"/>
    <x v="0"/>
    <x v="0"/>
    <s v="IR12-21"/>
    <s v="62-304.520 (7), F.A.C."/>
    <n v="0.56000000000000005"/>
    <n v="0.48"/>
    <s v="Town Melbourne Beach"/>
    <n v="0.10544379434598"/>
    <n v="3795.4658767748601"/>
    <n v="9.96190281142675"/>
    <n v="1.3781951606832299"/>
    <n v="1.0504208313428101"/>
    <n v="0.14532212709171999"/>
    <n v="400.208323357867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504208313428101"/>
    <n v="0.14532212709171999"/>
    <n v="400.208323357867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8.210141538573396"/>
    <n v="0.3245809597"/>
  </r>
  <r>
    <n v="200000"/>
    <n v="800000"/>
    <n v="810000"/>
    <x v="0"/>
    <x v="0"/>
    <s v="IR12-21"/>
    <s v="62-304.520 (7), F.A.C."/>
    <n v="0.56000000000000005"/>
    <n v="0.48"/>
    <s v="FDOT District 5"/>
    <n v="4.2655222498999999E-3"/>
    <n v="3795.4658767748601"/>
    <n v="9.96190281142675"/>
    <n v="1.3781951606832299"/>
    <n v="4.2492718093530002E-2"/>
    <n v="5.8787221225999999E-3"/>
    <n v="16.189644146138299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4.2492718093530002E-2"/>
    <n v="5.8787221225999999E-3"/>
    <n v="16.1896441461369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4.114534656087102"/>
    <n v="1.31302872E-2"/>
  </r>
  <r>
    <n v="200000"/>
    <n v="800000"/>
    <n v="810000"/>
    <x v="0"/>
    <x v="0"/>
    <s v="IR12-21"/>
    <s v="62-304.520 (7), F.A.C."/>
    <n v="0.56000000000000005"/>
    <n v="0.48"/>
    <s v="FDOT District 5"/>
    <n v="9.9973453896930006E-2"/>
    <n v="3795.4658767748601"/>
    <n v="9.96190281142675"/>
    <n v="1.3781951606832299"/>
    <n v="0.99592583144393998"/>
    <n v="0.13778293035754"/>
    <n v="379.44583284914899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0.99592583144393998"/>
    <n v="0.13778293035754"/>
    <n v="672.039479096732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8.53261524664899"/>
    <n v="0.5450441842"/>
  </r>
  <r>
    <n v="200000"/>
    <n v="800000"/>
    <n v="810000"/>
    <x v="0"/>
    <x v="0"/>
    <s v="IR12-21"/>
    <s v="62-304.520 (7), F.A.C."/>
    <n v="0.56000000000000005"/>
    <n v="0.48"/>
    <s v="Town Melbourne Beach"/>
    <n v="9.4030399658789995E-2"/>
    <n v="3795.4658767748601"/>
    <n v="9.96190281142675"/>
    <n v="1.3781951606832299"/>
    <n v="0.93672170272056998"/>
    <n v="0.12959224176685999"/>
    <n v="356.889173284474"/>
    <n v="1430"/>
    <s v="Professional Services"/>
    <n v="1430"/>
    <s v="Town Melbourne Beach                   Brevard County"/>
    <s v="Town Melbourne Beach"/>
    <m/>
    <m/>
    <m/>
    <n v="0"/>
    <n v="1"/>
    <n v="0.93672170272056998"/>
    <n v="0.12959224176685999"/>
    <n v="356.88917328447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9.798268816458801"/>
    <n v="0.2894478291"/>
  </r>
  <r>
    <n v="200000"/>
    <n v="800000"/>
    <n v="810000"/>
    <x v="0"/>
    <x v="0"/>
    <s v="IR12-21"/>
    <s v="62-304.520 (7), F.A.C."/>
    <n v="0.56000000000000005"/>
    <n v="0.48"/>
    <s v="FDOT District 5"/>
    <n v="2.755946690915E-2"/>
    <n v="3795.4658767748601"/>
    <n v="9.96190281142675"/>
    <n v="1.3781951606832299"/>
    <n v="0.27454473088376002"/>
    <n v="3.7982323925209997E-2"/>
    <n v="104.601016235815"/>
    <n v="1430"/>
    <s v="Professional Services"/>
    <n v="1430"/>
    <s v="FDOT District 5                         Town Melbourne Beach                   Brevard County"/>
    <s v="FDOT District 5"/>
    <m/>
    <m/>
    <m/>
    <n v="0"/>
    <n v="1"/>
    <n v="0.27454473088376002"/>
    <n v="3.7982323925209997E-2"/>
    <n v="104.60101623581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9.4119773597441"/>
    <n v="8.4834563000000002E-2"/>
  </r>
  <r>
    <n v="200000"/>
    <n v="800000"/>
    <n v="810000"/>
    <x v="0"/>
    <x v="0"/>
    <s v="IR12-21"/>
    <s v="62-304.520 (7), F.A.C."/>
    <n v="0.56000000000000005"/>
    <n v="0.48"/>
    <s v="Town Melbourne Beach"/>
    <n v="1.405559654633E-2"/>
    <n v="3795.4658767748601"/>
    <n v="9.96190281142675"/>
    <n v="1.3781951606832299"/>
    <n v="0.14002048675118001"/>
    <n v="1.937135514067E-2"/>
    <n v="53.3475370693178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4002048675118001"/>
    <n v="1.937135514067E-2"/>
    <n v="53.3475370693166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7.941738767912597"/>
    <n v="4.3266453400000002E-2"/>
  </r>
  <r>
    <n v="200000"/>
    <n v="800000"/>
    <n v="810000"/>
    <x v="0"/>
    <x v="0"/>
    <s v="IR12-21"/>
    <s v="62-304.520 (7), F.A.C."/>
    <n v="0.56000000000000005"/>
    <n v="0.48"/>
    <s v="FDOT District 5"/>
    <n v="3.2443362319200001E-3"/>
    <n v="3795.4658767748601"/>
    <n v="9.96190281142675"/>
    <n v="1.3781951606832299"/>
    <n v="3.2319762230060001E-2"/>
    <n v="4.4713284944699998E-3"/>
    <n v="12.3137674610708"/>
    <n v="1330"/>
    <s v="Residential, High density; Multiple Dwelling Units, Low Rise &lt;Two stories or less&gt;"/>
    <n v="1330"/>
    <s v="FDOT District 5                         Town Melbourne Beach                   Brevard County"/>
    <s v="FDOT District 5"/>
    <m/>
    <m/>
    <m/>
    <n v="0"/>
    <n v="1"/>
    <n v="3.2319762230060001E-2"/>
    <n v="4.4713284944699998E-3"/>
    <n v="12.3137674610706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6.592533428726401"/>
    <n v="9.9868348999999999E-3"/>
  </r>
  <r>
    <n v="200000"/>
    <n v="810000"/>
    <n v="810000"/>
    <x v="0"/>
    <x v="0"/>
    <s v="IR12-21"/>
    <s v="62-304.520 (7), F.A.C."/>
    <n v="0.56000000000000005"/>
    <n v="0.48"/>
    <s v="Town Melbourne Beach"/>
    <n v="0.13136380303546999"/>
    <n v="3709.97179619893"/>
    <n v="9.2391250590237792"/>
    <n v="1.3585304906209901"/>
    <n v="1.21368660447375"/>
    <n v="0.17846173178762001"/>
    <n v="487.356004303059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21368660447375"/>
    <n v="0.17846173178762001"/>
    <n v="487.356004303059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1.025277114932"/>
    <n v="0.39526034409999999"/>
  </r>
  <r>
    <n v="200000"/>
    <n v="810000"/>
    <n v="810000"/>
    <x v="0"/>
    <x v="0"/>
    <s v="IR12-21"/>
    <s v="62-304.520 (7), F.A.C."/>
    <n v="0.56000000000000005"/>
    <n v="0.48"/>
    <s v="Town Melbourne Beach"/>
    <n v="5.5167808160729997E-2"/>
    <n v="3709.97179619893"/>
    <n v="9.2391250590237792"/>
    <n v="1.3585304906209901"/>
    <n v="0.50970227882926999"/>
    <n v="7.4947149487080006E-2"/>
    <n v="204.671012334443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0970227882926999"/>
    <n v="7.4947149487080006E-2"/>
    <n v="204.671012334445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0.611753026336501"/>
    <n v="0.16599433280000001"/>
  </r>
  <r>
    <n v="200000"/>
    <n v="810000"/>
    <n v="810000"/>
    <x v="0"/>
    <x v="0"/>
    <s v="IR12-21"/>
    <s v="62-304.520 (7), F.A.C."/>
    <n v="0.56000000000000005"/>
    <n v="0.48"/>
    <s v="Town Melbourne Beach"/>
    <n v="0.21699324392159"/>
    <n v="3709.97179619893"/>
    <n v="9.2391250590237792"/>
    <n v="1.3585304906209901"/>
    <n v="2.0048277175549001"/>
    <n v="0.29479193812624999"/>
    <n v="805.03881491484799"/>
    <n v="1210"/>
    <s v="Fixed Single Family Units"/>
    <n v="1210"/>
    <s v="Town Melbourne Beach                   Brevard County"/>
    <s v="Town Melbourne Beach"/>
    <m/>
    <m/>
    <m/>
    <n v="0"/>
    <n v="1"/>
    <n v="2.0048277175549001"/>
    <n v="0.29479193812624999"/>
    <n v="866.208281521070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8.97871570109101"/>
    <n v="0.70252090960000002"/>
  </r>
  <r>
    <n v="200000"/>
    <n v="810000"/>
    <n v="810000"/>
    <x v="0"/>
    <x v="0"/>
    <s v="IR12-21"/>
    <s v="62-304.520 (7), F.A.C."/>
    <n v="0.56000000000000005"/>
    <n v="0.48"/>
    <s v="Town Melbourne Beach"/>
    <n v="1.4604924663999999E-4"/>
    <n v="3709.97179619893"/>
    <n v="9.2391250590237792"/>
    <n v="1.3585304906209901"/>
    <n v="1.3493672545E-3"/>
    <n v="1.9841235469E-4"/>
    <n v="0.54183858589792"/>
    <n v="1210"/>
    <s v="Fixed Single Family Units"/>
    <n v="1210"/>
    <s v="Town Melbourne Beach                   Brevard County"/>
    <s v="Town Melbourne Beach"/>
    <m/>
    <m/>
    <m/>
    <n v="0"/>
    <n v="1"/>
    <n v="1.3493672545E-3"/>
    <n v="1.9841235469E-4"/>
    <n v="0.541838585896839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.1300096745336"/>
    <n v="4.3944740000000001E-4"/>
  </r>
  <r>
    <n v="200000"/>
    <n v="810000"/>
    <n v="810000"/>
    <x v="0"/>
    <x v="0"/>
    <s v="IR12-21"/>
    <s v="62-304.520 (7), F.A.C."/>
    <n v="0.56000000000000005"/>
    <n v="0.48"/>
    <s v="Town Melbourne Beach"/>
    <n v="0.18129536588551001"/>
    <n v="3709.97179619893"/>
    <n v="9.2391250590237792"/>
    <n v="1.3585304906209901"/>
    <n v="1.6750105580376999"/>
    <n v="0.24629528236375001"/>
    <n v="672.60069421680805"/>
    <n v="1210"/>
    <s v="Fixed Single Family Units"/>
    <n v="1210"/>
    <s v="Town Melbourne Beach                   Brevard County"/>
    <s v="Town Melbourne Beach"/>
    <m/>
    <m/>
    <m/>
    <n v="0"/>
    <n v="1"/>
    <n v="1.6750105580376999"/>
    <n v="0.24629528236375001"/>
    <n v="733.1078524028979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9.94895165942"/>
    <n v="0.59457246750000003"/>
  </r>
  <r>
    <n v="200000"/>
    <n v="810000"/>
    <n v="810000"/>
    <x v="0"/>
    <x v="0"/>
    <s v="IR12-21"/>
    <s v="62-304.520 (7), F.A.C."/>
    <n v="0.56000000000000005"/>
    <n v="0.48"/>
    <s v="Town Melbourne Beach"/>
    <n v="0.17925130365349001"/>
    <n v="3709.97179592252"/>
    <n v="9.2391250583354108"/>
    <n v="1.3585304905197699"/>
    <n v="1.6561252113243099"/>
    <n v="0.24351836147868999"/>
    <n v="665.017280936816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561252113243099"/>
    <n v="0.24351836147868999"/>
    <n v="809.775525554802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40.93950628361199"/>
    <n v="0.65675225110000002"/>
  </r>
  <r>
    <n v="200000"/>
    <n v="810000"/>
    <n v="810000"/>
    <x v="0"/>
    <x v="0"/>
    <s v="IR12-21"/>
    <s v="62-304.520 (7), F.A.C."/>
    <n v="0.56000000000000005"/>
    <n v="0.48"/>
    <s v="Town Melbourne Beach"/>
    <n v="2.3852330135500002E-2"/>
    <n v="3709.97179592252"/>
    <n v="9.2391250583354108"/>
    <n v="1.3585304905197699"/>
    <n v="0.22037466105465001"/>
    <n v="3.2404117759030002E-2"/>
    <n v="88.491472069763702"/>
    <n v="1210"/>
    <s v="Fixed Single Family Units"/>
    <n v="1210"/>
    <s v="Town Melbourne Beach                   Brevard County"/>
    <s v="Town Melbourne Beach"/>
    <m/>
    <m/>
    <m/>
    <n v="0"/>
    <n v="1"/>
    <n v="0.22037466105465001"/>
    <n v="3.2404117759030002E-2"/>
    <n v="553.708958535278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3.391627809470798"/>
    <n v="0.44907458109999998"/>
  </r>
  <r>
    <n v="200000"/>
    <n v="810000"/>
    <n v="810000"/>
    <x v="0"/>
    <x v="0"/>
    <s v="IR12-21"/>
    <s v="62-304.520 (7), F.A.C."/>
    <n v="0.56000000000000005"/>
    <n v="0.48"/>
    <s v="Town Melbourne Beach"/>
    <n v="0.23766861460069"/>
    <n v="3709.97179592252"/>
    <n v="9.2391250583354108"/>
    <n v="1.3585304905197699"/>
    <n v="2.19585005273718"/>
    <n v="0.32288005957464"/>
    <n v="881.74385694457203"/>
    <n v="1210"/>
    <s v="Fixed Single Family Units"/>
    <n v="1210"/>
    <s v="Town Melbourne Beach                   Brevard County"/>
    <s v="Town Melbourne Beach"/>
    <m/>
    <m/>
    <m/>
    <n v="0"/>
    <n v="1"/>
    <n v="2.19585005273718"/>
    <n v="0.32288005957464"/>
    <n v="881.743856944568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2.66228222011901"/>
    <n v="0.71512072739999999"/>
  </r>
  <r>
    <n v="210000"/>
    <n v="820000"/>
    <n v="820000"/>
    <x v="0"/>
    <x v="0"/>
    <s v="IR12-21"/>
    <s v="62-304.520 (7), F.A.C."/>
    <n v="0.56000000000000005"/>
    <n v="0.48"/>
    <s v="Town Melbourne Beach"/>
    <n v="1.91675000291E-3"/>
    <n v="3709.97179592252"/>
    <n v="9.2391250583354108"/>
    <n v="1.3585304905197699"/>
    <n v="1.7709092982460001E-2"/>
    <n v="2.6039633216599998E-3"/>
    <n v="7.11108845063793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709092982460001E-2"/>
    <n v="2.6039633216599998E-3"/>
    <n v="7.11108845063719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1.218956812295197"/>
    <n v="5.7673061000000003E-3"/>
  </r>
  <r>
    <n v="210000"/>
    <n v="820000"/>
    <n v="820000"/>
    <x v="0"/>
    <x v="0"/>
    <s v="IR12-21"/>
    <s v="62-304.520 (7), F.A.C."/>
    <n v="0.56000000000000005"/>
    <n v="0.48"/>
    <s v="Town Melbourne Beach"/>
    <n v="3.3550991291400002E-3"/>
    <n v="3709.97179592252"/>
    <n v="9.2391250583354108"/>
    <n v="1.3585304905197699"/>
    <n v="3.0998180437240001E-2"/>
    <n v="4.5580044656500004E-3"/>
    <n v="12.447323141637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0998180437240001E-2"/>
    <n v="4.5580044656500004E-3"/>
    <n v="12.4473231416387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7.013500107814998"/>
    <n v="1.0095152600000001E-2"/>
  </r>
  <r>
    <n v="210000"/>
    <n v="820000"/>
    <n v="820000"/>
    <x v="0"/>
    <x v="0"/>
    <s v="IR12-21"/>
    <s v="62-304.520 (7), F.A.C."/>
    <n v="0.56000000000000005"/>
    <n v="0.48"/>
    <s v="Town Melbourne Beach"/>
    <n v="1.367882976014E-2"/>
    <n v="3709.97179592252"/>
    <n v="9.2391250583354108"/>
    <n v="1.3585304905197699"/>
    <n v="0.12638041880563999"/>
    <n v="1.8583107303779999E-2"/>
    <n v="50.7480726113561"/>
    <n v="1210"/>
    <s v="Fixed Single Family Units"/>
    <n v="1210"/>
    <s v="Town Melbourne Beach                   Brevard County"/>
    <s v="Town Melbourne Beach"/>
    <m/>
    <m/>
    <m/>
    <n v="0"/>
    <n v="1"/>
    <n v="0.12638041880563999"/>
    <n v="1.8583107303779999E-2"/>
    <n v="311.460487544352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9.796411310534499"/>
    <n v="0.25260380170000002"/>
  </r>
  <r>
    <n v="210000"/>
    <n v="820000"/>
    <n v="820000"/>
    <x v="0"/>
    <x v="0"/>
    <s v="IR12-21"/>
    <s v="62-304.520 (7), F.A.C."/>
    <n v="0.56000000000000005"/>
    <n v="0.48"/>
    <s v="Town Melbourne Beach"/>
    <n v="4.7677651456540002E-2"/>
    <n v="3709.97179592252"/>
    <n v="9.2391250583354108"/>
    <n v="1.3585304905197699"/>
    <n v="0.44049978429471998"/>
    <n v="6.4771543220079997E-2"/>
    <n v="176.882742199598"/>
    <n v="1210"/>
    <s v="Fixed Single Family Units"/>
    <n v="1210"/>
    <s v="Town Melbourne Beach                   Brevard County"/>
    <s v="Town Melbourne Beach"/>
    <m/>
    <m/>
    <m/>
    <n v="0"/>
    <n v="1"/>
    <n v="0.44049978429471998"/>
    <n v="6.4771543220079997E-2"/>
    <n v="1133.13605879254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9.264519827534997"/>
    <n v="0.91900734699999997"/>
  </r>
  <r>
    <n v="210000"/>
    <n v="820000"/>
    <n v="820000"/>
    <x v="0"/>
    <x v="0"/>
    <s v="IR12-21"/>
    <s v="62-304.520 (7), F.A.C."/>
    <n v="0.56000000000000005"/>
    <n v="0.48"/>
    <s v="Town Melbourne Beach"/>
    <n v="2.477774479757E-2"/>
    <n v="3709.97179592252"/>
    <n v="9.2391250583354108"/>
    <n v="1.3585304905197699"/>
    <n v="0.22892468284831999"/>
    <n v="3.3661321793819997E-2"/>
    <n v="91.924734365572903"/>
    <n v="1210"/>
    <s v="Fixed Single Family Units"/>
    <n v="1210"/>
    <s v="Town Melbourne Beach                   Brevard County"/>
    <s v="Town Melbourne Beach"/>
    <m/>
    <m/>
    <m/>
    <n v="0"/>
    <n v="1"/>
    <n v="0.22892468284831999"/>
    <n v="3.3661321793819997E-2"/>
    <n v="614.726335610424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2.773833467360397"/>
    <n v="0.49856150500000002"/>
  </r>
  <r>
    <n v="210000"/>
    <n v="840000"/>
    <n v="840000"/>
    <x v="0"/>
    <x v="0"/>
    <s v="IR12-21"/>
    <s v="62-304.520 (7), F.A.C."/>
    <n v="0.56000000000000005"/>
    <n v="0.48"/>
    <s v="Town Melbourne Beach"/>
    <n v="2.8462690339639999E-2"/>
    <n v="3677.9359907479902"/>
    <n v="8.6314362274529994"/>
    <n v="1.2414235794883599"/>
    <n v="0.24567389652836999"/>
    <n v="3.5334254923300001E-2"/>
    <n v="104.68395319368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4567389652836999"/>
    <n v="3.5334254923300001E-2"/>
    <n v="650.171824782070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6.309397453072705"/>
    <n v="0.52730886030000002"/>
  </r>
  <r>
    <n v="210000"/>
    <n v="840000"/>
    <n v="840000"/>
    <x v="0"/>
    <x v="0"/>
    <s v="IR12-21"/>
    <s v="62-304.520 (7), F.A.C."/>
    <n v="0.56000000000000005"/>
    <n v="0.48"/>
    <s v="Town Melbourne Beach"/>
    <n v="6.031290752705E-2"/>
    <n v="3677.9359907479902"/>
    <n v="8.6314362274529994"/>
    <n v="1.2414235794883599"/>
    <n v="0.52058701501201998"/>
    <n v="7.4873865551580002E-2"/>
    <n v="221.827013300403"/>
    <n v="1700"/>
    <s v="Institutional (Educational,religious,health and military facilities)"/>
    <n v="1700"/>
    <s v="Town Melbourne Beach                   Brevard County"/>
    <s v="Town Melbourne Beach"/>
    <m/>
    <m/>
    <m/>
    <n v="0"/>
    <n v="1"/>
    <n v="0.52058701501201998"/>
    <n v="7.4873865551580002E-2"/>
    <n v="221.827013300403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4.198153917333897"/>
    <n v="0.17990836439999999"/>
  </r>
  <r>
    <n v="210000"/>
    <n v="840000"/>
    <n v="840000"/>
    <x v="0"/>
    <x v="0"/>
    <s v="IR12-21"/>
    <s v="62-304.520 (7), F.A.C."/>
    <n v="0.56000000000000005"/>
    <n v="0.48"/>
    <s v="Town Melbourne Beach"/>
    <n v="0.13965892683610001"/>
    <n v="3677.9359907479902"/>
    <n v="8.6314362274529994"/>
    <n v="1.2414235794883599"/>
    <n v="1.2054571205803599"/>
    <n v="0.17337588486038"/>
    <n v="513.65659343975096"/>
    <n v="1720"/>
    <s v="Religious"/>
    <n v="1720"/>
    <s v="Town Melbourne Beach                   Brevard County"/>
    <s v="Town Melbourne Beach"/>
    <m/>
    <m/>
    <m/>
    <n v="0"/>
    <n v="1"/>
    <n v="1.2054571205803599"/>
    <n v="0.17337588486038"/>
    <n v="513.656593439750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5.280801434859498"/>
    <n v="0.41659091110000002"/>
  </r>
  <r>
    <n v="210000"/>
    <n v="840000"/>
    <n v="840000"/>
    <x v="0"/>
    <x v="0"/>
    <s v="IR12-21"/>
    <s v="62-304.520 (7), F.A.C."/>
    <n v="0.56000000000000005"/>
    <n v="0.48"/>
    <s v="Town Melbourne Beach"/>
    <n v="1.562168351154E-2"/>
    <n v="3677.9359907479902"/>
    <n v="8.6314362274529994"/>
    <n v="1.2414235794883599"/>
    <n v="0.13483756499534"/>
    <n v="1.9393126262530001E-2"/>
    <n v="57.455552023182101"/>
    <n v="1210"/>
    <s v="Fixed Single Family Units"/>
    <n v="1210"/>
    <s v="Town Melbourne Beach                   Brevard County"/>
    <s v="Town Melbourne Beach"/>
    <m/>
    <m/>
    <m/>
    <n v="0"/>
    <n v="1"/>
    <n v="0.13483756499534"/>
    <n v="1.9393126262530001E-2"/>
    <n v="864.313001481196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0.154560062038698"/>
    <n v="0.70098378059999999"/>
  </r>
  <r>
    <n v="220000"/>
    <n v="850000"/>
    <n v="850000"/>
    <x v="0"/>
    <x v="0"/>
    <s v="IR12-21"/>
    <s v="62-304.520 (7), F.A.C."/>
    <n v="0.56000000000000005"/>
    <n v="0.48"/>
    <s v="Town Melbourne Beach"/>
    <n v="0.10194359326537999"/>
    <n v="3795.2264351569702"/>
    <n v="11.654804403579201"/>
    <n v="1.53878798989016"/>
    <n v="1.1881326397060901"/>
    <n v="0.15686957696302001"/>
    <n v="386.89902005567899"/>
    <n v="1400"/>
    <s v="Commercial and Services"/>
    <n v="1400"/>
    <s v="Town Melbourne Beach                   Brevard County"/>
    <s v="Town Melbourne Beach"/>
    <m/>
    <m/>
    <m/>
    <n v="0"/>
    <n v="1"/>
    <n v="1.1881326397060901"/>
    <n v="0.15686957696302001"/>
    <n v="898.526201804745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2.057553156067"/>
    <n v="0.72873171270000003"/>
  </r>
  <r>
    <n v="220000"/>
    <n v="850000"/>
    <n v="850000"/>
    <x v="0"/>
    <x v="0"/>
    <s v="IR12-21"/>
    <s v="62-304.520 (7), F.A.C."/>
    <n v="0.56000000000000005"/>
    <n v="0.48"/>
    <s v="Town Melbourne Beach"/>
    <n v="0.10126000722159"/>
    <n v="3729.7060050595801"/>
    <n v="9.5210496732225707"/>
    <n v="1.38120451227736"/>
    <n v="0.96410155866770997"/>
    <n v="0.13986077888771001"/>
    <n v="377.67005700677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6410155866770997"/>
    <n v="0.13986077888771001"/>
    <n v="556.974404684464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7.792565510917"/>
    <n v="0.4517229559"/>
  </r>
  <r>
    <n v="220000"/>
    <n v="850000"/>
    <n v="850000"/>
    <x v="0"/>
    <x v="0"/>
    <s v="IR12-21"/>
    <s v="62-304.520 (7), F.A.C."/>
    <n v="0.56000000000000005"/>
    <n v="0.48"/>
    <s v="Town Melbourne Beach"/>
    <n v="1.2726918842479999E-2"/>
    <n v="3729.7060050595801"/>
    <n v="9.5210496732225707"/>
    <n v="1.38120451227736"/>
    <n v="0.12117362648634999"/>
    <n v="1.7578477732620001E-2"/>
    <n v="47.467665632714798"/>
    <n v="1400"/>
    <s v="Commercial and Services"/>
    <n v="1400"/>
    <s v="Town Melbourne Beach                   Brevard County"/>
    <s v="Town Melbourne Beach"/>
    <m/>
    <m/>
    <m/>
    <n v="0"/>
    <n v="1"/>
    <n v="0.12117362648634999"/>
    <n v="1.7578477732620001E-2"/>
    <n v="246.167409048535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0.0842026572248"/>
    <n v="0.19964915580000001"/>
  </r>
  <r>
    <n v="220000"/>
    <n v="850000"/>
    <n v="850000"/>
    <x v="0"/>
    <x v="0"/>
    <s v="IR12-21"/>
    <s v="62-304.520 (7), F.A.C."/>
    <n v="0.56000000000000005"/>
    <n v="0.48"/>
    <s v="Town Melbourne Beach"/>
    <n v="0.61776345366790997"/>
    <n v="3668.3618567410799"/>
    <n v="7.3402469451828303"/>
    <n v="1.00238081433911"/>
    <n v="4.5345363036314899"/>
    <n v="0.61923423375658004"/>
    <n v="2266.1798899239998"/>
    <n v="1720"/>
    <s v="Religious"/>
    <n v="1720"/>
    <s v="Town Melbourne Beach                   Brevard County"/>
    <s v="Town Melbourne Beach"/>
    <m/>
    <m/>
    <m/>
    <n v="0"/>
    <n v="1"/>
    <n v="4.5345363036314899"/>
    <n v="0.61923423375658004"/>
    <n v="2266.17988992399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00"/>
    <n v="1.8379398945000001"/>
  </r>
  <r>
    <n v="220000"/>
    <n v="850000"/>
    <n v="860000"/>
    <x v="0"/>
    <x v="0"/>
    <s v="IR12-21"/>
    <s v="62-304.520 (7), F.A.C."/>
    <n v="0.56000000000000005"/>
    <n v="0.48"/>
    <s v="Town Melbourne Beach"/>
    <n v="8.0171644635910005E-2"/>
    <n v="3695.9802375167401"/>
    <n v="9.2064256096435795"/>
    <n v="1.3537952612452899"/>
    <n v="0.73809428234334995"/>
    <n v="0.10853599259434001"/>
    <n v="296.31281418356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3809428234334995"/>
    <n v="0.10853599259434001"/>
    <n v="949.586118800644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4.726121025473503"/>
    <n v="0.77014283760000002"/>
  </r>
  <r>
    <n v="220000"/>
    <n v="850000"/>
    <n v="860000"/>
    <x v="0"/>
    <x v="0"/>
    <s v="IR12-21"/>
    <s v="62-304.520 (7), F.A.C."/>
    <n v="0.56000000000000005"/>
    <n v="0.48"/>
    <s v="Town Melbourne Beach"/>
    <n v="4.2163676499119999E-2"/>
    <n v="3695.9802375167401"/>
    <n v="9.2064256096435795"/>
    <n v="1.3537952612452899"/>
    <n v="0.38817675111827998"/>
    <n v="5.7080985441190002E-2"/>
    <n v="155.83611508181801"/>
    <n v="1210"/>
    <s v="Fixed Single Family Units"/>
    <n v="1210"/>
    <s v="Town Melbourne Beach                   Brevard County"/>
    <s v="Town Melbourne Beach"/>
    <m/>
    <m/>
    <m/>
    <n v="0"/>
    <n v="1"/>
    <n v="0.38817675111827998"/>
    <n v="5.7080985441190002E-2"/>
    <n v="896.723363961439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0.713897384750702"/>
    <n v="0.72726955709999996"/>
  </r>
  <r>
    <n v="220000"/>
    <n v="860000"/>
    <n v="860000"/>
    <x v="0"/>
    <x v="0"/>
    <s v="IR12-21"/>
    <s v="62-304.520 (7), F.A.C."/>
    <n v="0.56000000000000005"/>
    <n v="0.48"/>
    <s v="Town Melbourne Beach"/>
    <n v="0.27541982213101002"/>
    <n v="3674.18050671439"/>
    <n v="8.3516877744383304"/>
    <n v="1.1938105768738001"/>
    <n v="2.3002203613296102"/>
    <n v="0.32879909674071001"/>
    <n v="1011.94214163653"/>
    <n v="1720"/>
    <s v="Religious"/>
    <n v="1720"/>
    <s v="Town Melbourne Beach                   Brevard County"/>
    <s v="Town Melbourne Beach"/>
    <m/>
    <m/>
    <m/>
    <n v="0"/>
    <n v="1"/>
    <n v="2.3002203613296102"/>
    <n v="0.32879909674071001"/>
    <n v="1011.9421416365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4.705999919508"/>
    <n v="0.82071544330000001"/>
  </r>
  <r>
    <n v="220000"/>
    <n v="860000"/>
    <n v="860000"/>
    <x v="0"/>
    <x v="0"/>
    <s v="IR12-21"/>
    <s v="62-304.520 (7), F.A.C."/>
    <n v="0.56000000000000005"/>
    <n v="0.48"/>
    <s v="Town Melbourne Beach"/>
    <n v="1.0861429510459999E-2"/>
    <n v="3674.18050671439"/>
    <n v="8.3516877744383304"/>
    <n v="1.1938105768738001"/>
    <n v="9.0711268055489999E-2"/>
    <n v="1.296648942956E-2"/>
    <n v="39.906852582413997"/>
    <n v="1210"/>
    <s v="Fixed Single Family Units"/>
    <n v="1210"/>
    <s v="Town Melbourne Beach                   Brevard County"/>
    <s v="Town Melbourne Beach"/>
    <m/>
    <m/>
    <m/>
    <n v="0"/>
    <n v="1"/>
    <n v="9.0711268055489999E-2"/>
    <n v="1.296648942956E-2"/>
    <n v="465.8318368606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1.764108576904697"/>
    <n v="0.3778035984"/>
  </r>
  <r>
    <n v="220000"/>
    <n v="860000"/>
    <n v="860000"/>
    <x v="0"/>
    <x v="0"/>
    <s v="IR12-21"/>
    <s v="62-304.520 (7), F.A.C."/>
    <n v="0.56000000000000005"/>
    <n v="0.48"/>
    <s v="Town Melbourne Beach"/>
    <n v="1.719911397351E-2"/>
    <n v="3674.18050671439"/>
    <n v="8.3516877744383304"/>
    <n v="1.1938105768738001"/>
    <n v="0.14364162990379001"/>
    <n v="2.0532484174440001E-2"/>
    <n v="63.192649294255297"/>
    <n v="1210"/>
    <s v="Fixed Single Family Units"/>
    <n v="1210"/>
    <s v="Town Melbourne Beach                   Brevard County"/>
    <s v="Town Melbourne Beach"/>
    <m/>
    <m/>
    <m/>
    <n v="0"/>
    <n v="1"/>
    <n v="0.14364162990379001"/>
    <n v="2.0532484174440001E-2"/>
    <n v="790.016421199214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7.0897136806432"/>
    <n v="0.64072702449999996"/>
  </r>
  <r>
    <n v="220000"/>
    <n v="860000"/>
    <n v="860000"/>
    <x v="0"/>
    <x v="0"/>
    <s v="IR12-21"/>
    <s v="62-304.520 (7), F.A.C."/>
    <n v="0.56000000000000005"/>
    <n v="0.48"/>
    <s v="Town Melbourne Beach"/>
    <n v="9.3276384710000001E-5"/>
    <n v="3674.18050671439"/>
    <n v="8.3516877744383304"/>
    <n v="1.1938105768738001"/>
    <n v="7.7901524181999999E-4"/>
    <n v="1.1135433463E-4"/>
    <n v="0.34271427443827002"/>
    <n v="1210"/>
    <s v="Fixed Single Family Units"/>
    <n v="1210"/>
    <s v="Town Melbourne Beach                   Brevard County"/>
    <s v="Town Melbourne Beach"/>
    <m/>
    <m/>
    <m/>
    <n v="0"/>
    <n v="1"/>
    <n v="7.7901524181999999E-4"/>
    <n v="1.1135433463E-4"/>
    <n v="1.9840539645018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.5020103481122096"/>
    <n v="1.6091273E-3"/>
  </r>
  <r>
    <n v="220000"/>
    <n v="860000"/>
    <n v="860000"/>
    <x v="0"/>
    <x v="0"/>
    <s v="IR12-21"/>
    <s v="62-304.520 (7), F.A.C."/>
    <n v="0.56000000000000005"/>
    <n v="0.48"/>
    <s v="Town Melbourne Beach"/>
    <n v="0.10606163086114"/>
    <n v="3695.9802375167401"/>
    <n v="9.2064256096435795"/>
    <n v="1.3537952612452899"/>
    <n v="0.97644851456060999"/>
    <n v="0.14358573325976001"/>
    <n v="392.001691621586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7644851456060999"/>
    <n v="0.14358573325976001"/>
    <n v="392.001691621586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7.183368268903"/>
    <n v="0.31792513509999998"/>
  </r>
  <r>
    <n v="220000"/>
    <n v="860000"/>
    <n v="860000"/>
    <x v="0"/>
    <x v="0"/>
    <s v="IR12-21"/>
    <s v="62-304.520 (7), F.A.C."/>
    <n v="0.56000000000000005"/>
    <n v="0.48"/>
    <s v="Town Melbourne Beach"/>
    <n v="7.0566986213299997E-3"/>
    <n v="3695.9802375167401"/>
    <n v="9.2064256096435795"/>
    <n v="1.3537952612452899"/>
    <n v="6.4966970906960006E-2"/>
    <n v="9.5533251535899998E-3"/>
    <n v="26.081418646554699"/>
    <n v="1210"/>
    <s v="Fixed Single Family Units"/>
    <n v="1210"/>
    <s v="Town Melbourne Beach                   Brevard County"/>
    <s v="Town Melbourne Beach"/>
    <m/>
    <m/>
    <m/>
    <n v="0"/>
    <n v="1"/>
    <n v="6.4966970906960006E-2"/>
    <n v="9.5533251535899998E-3"/>
    <n v="130.926858519392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2.565872842025598"/>
    <n v="0.10618561109999999"/>
  </r>
  <r>
    <n v="220000"/>
    <n v="860000"/>
    <n v="860000"/>
    <x v="0"/>
    <x v="0"/>
    <s v="IR12-21"/>
    <s v="62-304.520 (7), F.A.C."/>
    <n v="0.56000000000000005"/>
    <n v="0.48"/>
    <s v="Town Melbourne Beach"/>
    <n v="4.9711491739849997E-2"/>
    <n v="3695.9802375167401"/>
    <n v="9.2064256096435795"/>
    <n v="1.3537952612452899"/>
    <n v="0.45766515064735003"/>
    <n v="6.7299181946839995E-2"/>
    <n v="183.73269104796901"/>
    <n v="1210"/>
    <s v="Fixed Single Family Units"/>
    <n v="1210"/>
    <s v="Town Melbourne Beach                   Brevard County"/>
    <s v="Town Melbourne Beach"/>
    <m/>
    <m/>
    <m/>
    <n v="0"/>
    <n v="1"/>
    <n v="0.45766515064735003"/>
    <n v="6.7299181946839995E-2"/>
    <n v="1018.3711245392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8.932998396358499"/>
    <n v="0.82592954139999997"/>
  </r>
  <r>
    <n v="220000"/>
    <n v="860000"/>
    <n v="860000"/>
    <x v="0"/>
    <x v="0"/>
    <s v="IR12-21"/>
    <s v="62-304.520 (7), F.A.C."/>
    <n v="0.56000000000000005"/>
    <n v="0.48"/>
    <s v="Town Melbourne Beach"/>
    <n v="3.5232935480859998E-2"/>
    <n v="3695.9802375167401"/>
    <n v="9.2064256096435795"/>
    <n v="1.3537952612452899"/>
    <n v="0.32436939951395999"/>
    <n v="4.769818109375E-2"/>
    <n v="130.22023324698301"/>
    <n v="1210"/>
    <s v="Fixed Single Family Units"/>
    <n v="1210"/>
    <s v="Town Melbourne Beach                   Brevard County"/>
    <s v="Town Melbourne Beach"/>
    <m/>
    <m/>
    <m/>
    <n v="0"/>
    <n v="1"/>
    <n v="0.32436939951395999"/>
    <n v="4.769818109375E-2"/>
    <n v="741.941842302024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3.2049409492557"/>
    <n v="0.6017370984"/>
  </r>
  <r>
    <n v="220000"/>
    <n v="860000"/>
    <n v="860000"/>
    <x v="0"/>
    <x v="0"/>
    <s v="IR12-21"/>
    <s v="62-304.520 (7), F.A.C."/>
    <n v="0.56000000000000005"/>
    <n v="0.48"/>
    <s v="Town Melbourne Beach"/>
    <n v="7.5440978587069996E-2"/>
    <n v="3710.7204820836"/>
    <n v="9.2408552612158203"/>
    <n v="1.3587803342467499"/>
    <n v="0.69713916388767005"/>
    <n v="0.10250771810044999"/>
    <n v="279.940384431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9713916388767005"/>
    <n v="0.10250771810044999"/>
    <n v="279.9403844315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99.98637237038301"/>
    <n v="0.22704005229999999"/>
  </r>
  <r>
    <n v="220000"/>
    <n v="860000"/>
    <n v="860000"/>
    <x v="0"/>
    <x v="0"/>
    <s v="IR12-21"/>
    <s v="62-304.520 (7), F.A.C."/>
    <n v="0.56000000000000005"/>
    <n v="0.48"/>
    <s v="Town Melbourne Beach"/>
    <n v="3.72375967507E-3"/>
    <n v="3710.7204820836"/>
    <n v="9.2408552612158203"/>
    <n v="1.3587803342467499"/>
    <n v="3.4410724184890003E-2"/>
    <n v="5.0597714159399997E-3"/>
    <n v="13.817831296646601"/>
    <n v="1210"/>
    <s v="Fixed Single Family Units"/>
    <n v="1210"/>
    <s v="Town Melbourne Beach                   Brevard County"/>
    <s v="Town Melbourne Beach"/>
    <m/>
    <m/>
    <m/>
    <n v="0"/>
    <n v="1"/>
    <n v="3.4410724184890003E-2"/>
    <n v="5.0597714159399997E-3"/>
    <n v="13.8178312966481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8.7260829007731"/>
    <n v="1.12066758E-2"/>
  </r>
  <r>
    <n v="220000"/>
    <n v="860000"/>
    <n v="860000"/>
    <x v="0"/>
    <x v="0"/>
    <s v="IR12-21"/>
    <s v="62-304.520 (7), F.A.C."/>
    <n v="0.56000000000000005"/>
    <n v="0.48"/>
    <s v="Town Melbourne Beach"/>
    <n v="0.18651036177756999"/>
    <n v="3710.7204820836"/>
    <n v="9.2408552612158203"/>
    <n v="1.3587803342467499"/>
    <n v="1.72351525790353"/>
    <n v="0.25342661171661002"/>
    <n v="692.08781956885502"/>
    <n v="1210"/>
    <s v="Fixed Single Family Units"/>
    <n v="1210"/>
    <s v="Town Melbourne Beach                   Brevard County"/>
    <s v="Town Melbourne Beach"/>
    <m/>
    <m/>
    <m/>
    <n v="0"/>
    <n v="1"/>
    <n v="1.72351525790353"/>
    <n v="0.25342661171661002"/>
    <n v="692.087819568855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5.20823381303001"/>
    <n v="0.56130398989999997"/>
  </r>
  <r>
    <n v="220000"/>
    <n v="860000"/>
    <n v="860000"/>
    <x v="0"/>
    <x v="0"/>
    <s v="IR12-21"/>
    <s v="62-304.520 (7), F.A.C."/>
    <n v="0.56000000000000005"/>
    <n v="0.48"/>
    <s v="Town Melbourne Beach"/>
    <n v="0.34750065181688"/>
    <n v="3710.7204820836"/>
    <n v="9.2408552612158203"/>
    <n v="1.3587803342467499"/>
    <n v="3.2112032266179602"/>
    <n v="0.4721770518267"/>
    <n v="1289.4777862343001"/>
    <n v="1210"/>
    <s v="Fixed Single Family Units"/>
    <n v="1210"/>
    <s v="Town Melbourne Beach                   Brevard County"/>
    <s v="Town Melbourne Beach"/>
    <m/>
    <m/>
    <m/>
    <n v="0"/>
    <n v="1"/>
    <n v="3.2112032266179602"/>
    <n v="0.4721770518267"/>
    <n v="1289.47778623430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53.710508220121"/>
    <n v="1.0458051794000001"/>
  </r>
  <r>
    <n v="220000"/>
    <n v="860000"/>
    <n v="860000"/>
    <x v="0"/>
    <x v="0"/>
    <s v="IR12-21"/>
    <s v="62-304.520 (7), F.A.C."/>
    <n v="0.56000000000000005"/>
    <n v="0.48"/>
    <s v="Town Melbourne Beach"/>
    <n v="3.0235835326E-4"/>
    <n v="3710.7204820836"/>
    <n v="9.2408552612158203"/>
    <n v="1.3587803342467499"/>
    <n v="2.7940497795499999E-3"/>
    <n v="4.1083858430999997E-4"/>
    <n v="1.1219673343932099"/>
    <n v="1210"/>
    <s v="Fixed Single Family Units"/>
    <n v="1210"/>
    <s v="Town Melbourne Beach                   Brevard County"/>
    <s v="Town Melbourne Beach"/>
    <m/>
    <m/>
    <m/>
    <n v="0"/>
    <n v="1"/>
    <n v="2.7940497795499999E-3"/>
    <n v="4.1083858430999997E-4"/>
    <n v="1.121967334392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.6389198837074002"/>
    <n v="9.0994920000000003E-4"/>
  </r>
  <r>
    <n v="220000"/>
    <n v="860000"/>
    <n v="860000"/>
    <x v="0"/>
    <x v="0"/>
    <s v="IR12-21"/>
    <s v="62-304.520 (7), F.A.C."/>
    <n v="0.56000000000000005"/>
    <n v="0.48"/>
    <s v="Town Melbourne Beach"/>
    <n v="4.2853432739299998E-3"/>
    <n v="3710.7204820836"/>
    <n v="9.2408552612158203"/>
    <n v="1.3587803342467499"/>
    <n v="3.9600236939069999E-2"/>
    <n v="5.8228401661199998E-3"/>
    <n v="15.901711059357201"/>
    <n v="1210"/>
    <s v="Fixed Single Family Units"/>
    <n v="1210"/>
    <s v="Town Melbourne Beach                   Brevard County"/>
    <s v="Town Melbourne Beach"/>
    <m/>
    <m/>
    <m/>
    <n v="0"/>
    <n v="1"/>
    <n v="3.9600236939069999E-2"/>
    <n v="5.8228401661199998E-3"/>
    <n v="15.901711059356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3.803271977881401"/>
    <n v="1.28967648E-2"/>
  </r>
  <r>
    <n v="220000"/>
    <n v="860000"/>
    <n v="860000"/>
    <x v="0"/>
    <x v="0"/>
    <s v="IR12-21"/>
    <s v="62-304.520 (7), F.A.C."/>
    <n v="0.56000000000000005"/>
    <n v="0.48"/>
    <s v="Town Melbourne Beach"/>
    <n v="7.25886990796E-3"/>
    <n v="3705.2314153591901"/>
    <n v="9.22801352586219"/>
    <n v="1.35692023097352"/>
    <n v="6.6984949693169996E-2"/>
    <n v="9.8497074321200005E-3"/>
    <n v="26.895792822997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6984949693169996E-2"/>
    <n v="9.8497074321200005E-3"/>
    <n v="898.199233901783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0.947754969214301"/>
    <n v="0.728466532"/>
  </r>
  <r>
    <n v="220000"/>
    <n v="860000"/>
    <n v="860000"/>
    <x v="0"/>
    <x v="0"/>
    <s v="IR12-21"/>
    <s v="62-304.520 (7), F.A.C."/>
    <n v="0.56000000000000005"/>
    <n v="0.48"/>
    <s v="Town Melbourne Beach"/>
    <n v="7.4744746379819996E-2"/>
    <n v="3705.2314161873701"/>
    <n v="9.2280135279248103"/>
    <n v="1.35692023127682"/>
    <n v="0.68974553073428002"/>
    <n v="0.10142265854443"/>
    <n v="276.946582481466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8974553073428002"/>
    <n v="0.10142265854443"/>
    <n v="434.523406647972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2.10559573368801"/>
    <n v="0.35241152199999998"/>
  </r>
  <r>
    <n v="220000"/>
    <n v="860000"/>
    <n v="870000"/>
    <x v="0"/>
    <x v="0"/>
    <s v="IR12-21"/>
    <s v="62-304.520 (7), F.A.C."/>
    <n v="0.56000000000000005"/>
    <n v="0.48"/>
    <s v="Town Melbourne Beach"/>
    <n v="1.028929734536E-2"/>
    <n v="3670.7520305409398"/>
    <n v="7.8960119805457101"/>
    <n v="1.0878103559013901"/>
    <n v="8.1244415110390003E-2"/>
    <n v="1.1192804207229999E-2"/>
    <n v="37.769459123334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8.1244415110390003E-2"/>
    <n v="1.1192804207229999E-2"/>
    <n v="420.988765024058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7.865828750729001"/>
    <n v="0.34143452149999998"/>
  </r>
  <r>
    <n v="220000"/>
    <n v="860000"/>
    <n v="870000"/>
    <x v="0"/>
    <x v="0"/>
    <s v="IR12-21"/>
    <s v="62-304.520 (7), F.A.C."/>
    <n v="0.56000000000000005"/>
    <n v="0.48"/>
    <s v="Town Melbourne Beach"/>
    <n v="0.22081511088863001"/>
    <n v="3670.7520305409398"/>
    <n v="7.8960119805457101"/>
    <n v="1.0878103559013901"/>
    <n v="1.7435587610622001"/>
    <n v="0.24020496436416999"/>
    <n v="810.55751666858396"/>
    <n v="1700"/>
    <s v="Institutional (Educational,religious,health and military facilities)"/>
    <n v="1700"/>
    <s v="Town Melbourne Beach                   Brevard County"/>
    <s v="Town Melbourne Beach"/>
    <m/>
    <m/>
    <m/>
    <n v="0"/>
    <n v="1"/>
    <n v="1.7435587610622001"/>
    <n v="0.24020496436416999"/>
    <n v="860.442576494384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5.21511879811601"/>
    <n v="0.6978447498"/>
  </r>
  <r>
    <n v="220000"/>
    <n v="860000"/>
    <n v="870000"/>
    <x v="0"/>
    <x v="0"/>
    <s v="IR12-21"/>
    <s v="62-304.520 (7), F.A.C."/>
    <n v="0.56000000000000005"/>
    <n v="0.48"/>
    <s v="Town Melbourne Beach"/>
    <n v="0.26254229750531999"/>
    <n v="3670.7520305409398"/>
    <n v="7.8960119805457101"/>
    <n v="1.0878103559013901"/>
    <n v="2.0730371265019998"/>
    <n v="0.28559623008842999"/>
    <n v="963.72767167053803"/>
    <n v="1720"/>
    <s v="Religious"/>
    <n v="1720"/>
    <s v="Town Melbourne Beach                   Brevard County"/>
    <s v="Town Melbourne Beach"/>
    <m/>
    <m/>
    <m/>
    <n v="0"/>
    <n v="1"/>
    <n v="2.0730371265019998"/>
    <n v="0.28559623008842999"/>
    <n v="963.727671670538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1.86830063859699"/>
    <n v="0.78161206139999995"/>
  </r>
  <r>
    <n v="220000"/>
    <n v="860000"/>
    <n v="870000"/>
    <x v="0"/>
    <x v="0"/>
    <s v="IR12-21"/>
    <s v="62-304.520 (7), F.A.C."/>
    <n v="0.56000000000000005"/>
    <n v="0.48"/>
    <s v="Town Melbourne Beach"/>
    <n v="1.9140714474800001E-2"/>
    <n v="3705.2314161873701"/>
    <n v="9.2280135279248103"/>
    <n v="1.35692023127682"/>
    <n v="0.17663077210768"/>
    <n v="2.597242271196E-2"/>
    <n v="70.9207766003347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7663077210768"/>
    <n v="2.597242271196E-2"/>
    <n v="256.530975615573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3.109498564295"/>
    <n v="0.2080543192"/>
  </r>
  <r>
    <n v="220000"/>
    <n v="870000"/>
    <n v="870000"/>
    <x v="0"/>
    <x v="0"/>
    <s v="IR12-21"/>
    <s v="62-304.520 (7), F.A.C."/>
    <n v="0.56000000000000005"/>
    <n v="0.48"/>
    <s v="Town Melbourne Beach"/>
    <n v="0.11152871772612"/>
    <n v="3669.1577422400101"/>
    <n v="8.75821943060199"/>
    <n v="1.27119394295646"/>
    <n v="0.97679298265909997"/>
    <n v="0.14177463043915001"/>
    <n v="409.21645812692702"/>
    <n v="1210"/>
    <s v="Fixed Single Family Units"/>
    <n v="1210"/>
    <s v="Town Melbourne Beach                   Brevard County"/>
    <s v="Town Melbourne Beach"/>
    <m/>
    <m/>
    <m/>
    <n v="0"/>
    <n v="1"/>
    <n v="0.97679298265909997"/>
    <n v="0.14177463043915001"/>
    <n v="1031.63786243823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2.706606187024605"/>
    <n v="0.83668926389999998"/>
  </r>
  <r>
    <n v="220000"/>
    <n v="870000"/>
    <n v="870000"/>
    <x v="0"/>
    <x v="0"/>
    <s v="IR12-21"/>
    <s v="62-304.520 (7), F.A.C."/>
    <n v="0.56000000000000005"/>
    <n v="0.48"/>
    <s v="Town Melbourne Beach"/>
    <n v="8.8078520429099999E-2"/>
    <n v="3669.1577422400101"/>
    <n v="8.75821943060199"/>
    <n v="1.27119394295646"/>
    <n v="0.77141100904084003"/>
    <n v="0.11196488167404001"/>
    <n v="323.173985157488"/>
    <n v="1210"/>
    <s v="Fixed Single Family Units"/>
    <n v="1210"/>
    <s v="Town Melbourne Beach                   Brevard County"/>
    <s v="Town Melbourne Beach"/>
    <m/>
    <m/>
    <m/>
    <n v="0"/>
    <n v="1"/>
    <n v="0.77141100904084003"/>
    <n v="0.11196488167404001"/>
    <n v="635.904536576271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7.930361050536007"/>
    <n v="0.5157376615"/>
  </r>
  <r>
    <n v="220000"/>
    <n v="870000"/>
    <n v="870000"/>
    <x v="0"/>
    <x v="0"/>
    <s v="IR12-21"/>
    <s v="62-304.520 (7), F.A.C."/>
    <n v="0.56000000000000005"/>
    <n v="0.48"/>
    <s v="Town Melbourne Beach"/>
    <n v="0.12946848742940001"/>
    <n v="3669.1577422400101"/>
    <n v="8.75821943060199"/>
    <n v="1.27119394295646"/>
    <n v="1.1339134222548699"/>
    <n v="0.16457955702398999"/>
    <n v="475.040303027709"/>
    <n v="1720"/>
    <s v="Religious"/>
    <n v="1720"/>
    <s v="Town Melbourne Beach                   Brevard County"/>
    <s v="Town Melbourne Beach"/>
    <m/>
    <m/>
    <m/>
    <n v="0"/>
    <n v="1"/>
    <n v="1.1339134222548699"/>
    <n v="0.16457955702398999"/>
    <n v="475.04030302770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0.449009039695"/>
    <n v="0.38527194079999999"/>
  </r>
  <r>
    <n v="220000"/>
    <n v="870000"/>
    <n v="870000"/>
    <x v="0"/>
    <x v="0"/>
    <s v="IR12-21"/>
    <s v="62-304.520 (7), F.A.C."/>
    <n v="0.56000000000000005"/>
    <n v="0.48"/>
    <s v="Town Melbourne Beach"/>
    <n v="9.4573095574699995E-3"/>
    <n v="3670.0393484042702"/>
    <n v="8.2134023563966405"/>
    <n v="1.1403688067787101"/>
    <n v="7.7676688604499999E-2"/>
    <n v="1.0784820815390001E-2"/>
    <n v="34.7086982059582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7676688604499999E-2"/>
    <n v="1.0784820815390001E-2"/>
    <n v="429.25687878766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4.901646531410996"/>
    <n v="0.3481402099"/>
  </r>
  <r>
    <n v="220000"/>
    <n v="870000"/>
    <n v="870000"/>
    <x v="0"/>
    <x v="0"/>
    <s v="IR12-21"/>
    <s v="62-304.520 (7), F.A.C."/>
    <n v="0.56000000000000005"/>
    <n v="0.48"/>
    <s v="Town Melbourne Beach"/>
    <n v="0.24667377279007999"/>
    <n v="3670.0393484042702"/>
    <n v="8.2134023563966405"/>
    <n v="1.1403688067787101"/>
    <n v="2.0260309466953101"/>
    <n v="0.28129907594023001"/>
    <n v="905.30245235893995"/>
    <n v="1700"/>
    <s v="Institutional (Educational,religious,health and military facilities)"/>
    <n v="1700"/>
    <s v="Town Melbourne Beach                   Brevard County"/>
    <s v="Town Melbourne Beach"/>
    <m/>
    <m/>
    <m/>
    <n v="0"/>
    <n v="1"/>
    <n v="2.0260309466953101"/>
    <n v="0.28129907594023001"/>
    <n v="1197.41366055578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9.30001702253699"/>
    <n v="0.97113841079999996"/>
  </r>
  <r>
    <n v="220000"/>
    <n v="870000"/>
    <n v="870000"/>
    <x v="0"/>
    <x v="0"/>
    <s v="IR12-21"/>
    <s v="62-304.520 (7), F.A.C."/>
    <n v="0.56000000000000005"/>
    <n v="0.48"/>
    <s v="Town Melbourne Beach"/>
    <n v="8.8154354204470001E-2"/>
    <n v="3670.0393484042702"/>
    <n v="8.2134023563966405"/>
    <n v="1.1403688067787101"/>
    <n v="0.72404718054961004"/>
    <n v="0.1005284757165"/>
    <n v="323.52994866357199"/>
    <n v="1720"/>
    <s v="Religious"/>
    <n v="1720"/>
    <s v="Town Melbourne Beach                   Brevard County"/>
    <s v="Town Melbourne Beach"/>
    <m/>
    <m/>
    <m/>
    <n v="0"/>
    <n v="1"/>
    <n v="0.72404718054961004"/>
    <n v="0.1005284757165"/>
    <n v="323.529948663573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2.564716012373"/>
    <n v="0.26239249689999999"/>
  </r>
  <r>
    <n v="220000"/>
    <n v="870000"/>
    <n v="870000"/>
    <x v="0"/>
    <x v="0"/>
    <s v="IR12-21"/>
    <s v="62-304.520 (7), F.A.C."/>
    <n v="0.56000000000000005"/>
    <n v="0.48"/>
    <s v="Town Melbourne Beach"/>
    <n v="0.16755055204411001"/>
    <n v="3705.2314153591901"/>
    <n v="9.22801352586219"/>
    <n v="1.35692023097352"/>
    <n v="1.5461587605287599"/>
    <n v="0.22735273377944001"/>
    <n v="620.813569094626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461587605287599"/>
    <n v="0.22735273377944001"/>
    <n v="720.589666096273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97.395918582474"/>
    <n v="0.58441984270000003"/>
  </r>
  <r>
    <n v="220000"/>
    <n v="870000"/>
    <n v="870000"/>
    <x v="0"/>
    <x v="0"/>
    <s v="IR12-21"/>
    <s v="62-304.520 (7), F.A.C."/>
    <n v="0.56000000000000005"/>
    <n v="0.48"/>
    <s v="Town Melbourne Beach"/>
    <n v="3.310649333994E-2"/>
    <n v="3705.2314153591901"/>
    <n v="9.22801352586219"/>
    <n v="1.35692023097352"/>
    <n v="0.30550716833487002"/>
    <n v="4.4922870589560002E-2"/>
    <n v="122.66721917554401"/>
    <n v="1210"/>
    <s v="Fixed Single Family Units"/>
    <n v="1210"/>
    <s v="Town Melbourne Beach                   Brevard County"/>
    <s v="Town Melbourne Beach"/>
    <m/>
    <m/>
    <m/>
    <n v="0"/>
    <n v="1"/>
    <n v="0.30550716833487002"/>
    <n v="4.4922870589560002E-2"/>
    <n v="617.285738619865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0.935726472217198"/>
    <n v="0.5006372576"/>
  </r>
  <r>
    <n v="220000"/>
    <n v="870000"/>
    <n v="870000"/>
    <x v="0"/>
    <x v="0"/>
    <s v="IR12-21"/>
    <s v="62-304.520 (7), F.A.C."/>
    <n v="0.56000000000000005"/>
    <n v="0.48"/>
    <s v="Town Melbourne Beach"/>
    <n v="5.1630824787469998E-2"/>
    <n v="3705.2314153591901"/>
    <n v="9.22801352586219"/>
    <n v="1.35692023097352"/>
    <n v="0.47644994949022001"/>
    <n v="7.0058910695970006E-2"/>
    <n v="191.304154003451"/>
    <n v="1210"/>
    <s v="Fixed Single Family Units"/>
    <n v="1210"/>
    <s v="Town Melbourne Beach                   Brevard County"/>
    <s v="Town Melbourne Beach"/>
    <m/>
    <m/>
    <m/>
    <n v="0"/>
    <n v="1"/>
    <n v="0.47644994949022001"/>
    <n v="7.0058910695970006E-2"/>
    <n v="951.0811508191950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2.290410678329494"/>
    <n v="0.77135535349999995"/>
  </r>
  <r>
    <n v="220000"/>
    <n v="870000"/>
    <n v="870000"/>
    <x v="0"/>
    <x v="0"/>
    <s v="IR12-21"/>
    <s v="62-304.520 (7), F.A.C."/>
    <n v="0.56000000000000005"/>
    <n v="0.48"/>
    <s v="Town Melbourne Beach"/>
    <n v="0.48455733027960002"/>
    <n v="3709.97179619893"/>
    <n v="9.2391250590237792"/>
    <n v="1.3585304906209901"/>
    <n v="4.4768857727199904"/>
    <n v="0.65828590763874995"/>
    <n v="1797.69402897878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4768857727199904"/>
    <n v="0.65828590763874995"/>
    <n v="1974.1069120195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90.11628591269101"/>
    <n v="1.6010599449"/>
  </r>
  <r>
    <n v="220000"/>
    <n v="870000"/>
    <n v="870000"/>
    <x v="0"/>
    <x v="0"/>
    <s v="IR12-21"/>
    <s v="62-304.520 (7), F.A.C."/>
    <n v="0.56000000000000005"/>
    <n v="0.48"/>
    <s v="Town Melbourne Beach"/>
    <n v="7.5412665138169993E-2"/>
    <n v="3709.97179619893"/>
    <n v="9.2391250590237792"/>
    <n v="1.3585304906209901"/>
    <n v="0.69674704424591005"/>
    <n v="0.10245040496920001"/>
    <n v="279.77886073883798"/>
    <n v="1210"/>
    <s v="Fixed Single Family Units"/>
    <n v="1210"/>
    <s v="Town Melbourne Beach                   Brevard County"/>
    <s v="Town Melbourne Beach"/>
    <m/>
    <m/>
    <m/>
    <n v="0"/>
    <n v="1"/>
    <n v="0.69674704424591005"/>
    <n v="0.10245040496920001"/>
    <n v="317.778078152323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3.808285003507905"/>
    <n v="0.25772755730000002"/>
  </r>
  <r>
    <n v="230000"/>
    <n v="870000"/>
    <n v="870000"/>
    <x v="0"/>
    <x v="0"/>
    <s v="IR12-21"/>
    <s v="62-304.520 (7), F.A.C."/>
    <n v="0.56000000000000005"/>
    <n v="0.48"/>
    <s v="Town Melbourne Beach"/>
    <n v="4.8934507344189998E-2"/>
    <n v="3707.06349429482"/>
    <n v="9.2323162123655997"/>
    <n v="1.35754406565464"/>
    <n v="0.45177884549794001"/>
    <n v="6.6430750050839996E-2"/>
    <n v="181.40332578696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5177884549794001"/>
    <n v="6.6430750050839996E-2"/>
    <n v="181.403325786971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7.935963434532"/>
    <n v="0.14712354080000001"/>
  </r>
  <r>
    <n v="230000"/>
    <n v="870000"/>
    <n v="870000"/>
    <x v="0"/>
    <x v="0"/>
    <s v="IR12-21"/>
    <s v="62-304.520 (7), F.A.C."/>
    <n v="0.56000000000000005"/>
    <n v="0.48"/>
    <s v="Town Melbourne Beach"/>
    <n v="0.25609327128266002"/>
    <n v="3707.06349429482"/>
    <n v="9.2323162123655997"/>
    <n v="1.35754406565464"/>
    <n v="2.36433406034064"/>
    <n v="0.34765790068385999"/>
    <n v="949.35401710648898"/>
    <n v="1210"/>
    <s v="Fixed Single Family Units"/>
    <n v="1210"/>
    <s v="Town Melbourne Beach                   Brevard County"/>
    <s v="Town Melbourne Beach"/>
    <m/>
    <m/>
    <m/>
    <n v="0"/>
    <n v="1"/>
    <n v="2.36433406034064"/>
    <n v="0.34765790068385999"/>
    <n v="949.354017106488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6.790329010595"/>
    <n v="0.76995459619999995"/>
  </r>
  <r>
    <n v="230000"/>
    <n v="870000"/>
    <n v="870000"/>
    <x v="0"/>
    <x v="0"/>
    <s v="IR12-21"/>
    <s v="62-304.520 (7), F.A.C."/>
    <n v="0.56000000000000005"/>
    <n v="0.48"/>
    <s v="Town Melbourne Beach"/>
    <n v="0.21311769010093001"/>
    <n v="3707.06349429482"/>
    <n v="9.2323162123655997"/>
    <n v="1.35754406565464"/>
    <n v="1.9675699054607401"/>
    <n v="0.28931665548253999"/>
    <n v="790.04080896160099"/>
    <n v="1210"/>
    <s v="Fixed Single Family Units"/>
    <n v="1210"/>
    <s v="Town Melbourne Beach                   Brevard County"/>
    <s v="Town Melbourne Beach"/>
    <m/>
    <m/>
    <m/>
    <n v="0"/>
    <n v="1"/>
    <n v="1.9675699054607401"/>
    <n v="0.28931665548253999"/>
    <n v="790.040808961600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9.54370292895399"/>
    <n v="0.64074680370000003"/>
  </r>
  <r>
    <n v="230000"/>
    <n v="870000"/>
    <n v="870000"/>
    <x v="0"/>
    <x v="0"/>
    <s v="IR12-21"/>
    <s v="62-304.520 (7), F.A.C."/>
    <n v="0.56000000000000005"/>
    <n v="0.48"/>
    <s v="Town Melbourne Beach"/>
    <n v="9.8303119578699999E-2"/>
    <n v="3707.06349429482"/>
    <n v="9.2323162123655997"/>
    <n v="1.35754406565464"/>
    <n v="0.9075654846126"/>
    <n v="0.13345081661941"/>
    <n v="364.41590596551902"/>
    <n v="1210"/>
    <s v="Fixed Single Family Units"/>
    <n v="1210"/>
    <s v="Town Melbourne Beach                   Brevard County"/>
    <s v="Town Melbourne Beach"/>
    <m/>
    <m/>
    <m/>
    <n v="0"/>
    <n v="1"/>
    <n v="0.9075654846126"/>
    <n v="0.13345081661941"/>
    <n v="364.415905965517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9.51206235814"/>
    <n v="0.29555223520000001"/>
  </r>
  <r>
    <n v="230000"/>
    <n v="870000"/>
    <n v="870000"/>
    <x v="0"/>
    <x v="0"/>
    <s v="IR12-21"/>
    <s v="62-304.520 (7), F.A.C."/>
    <n v="0.56000000000000005"/>
    <n v="0.48"/>
    <s v="Town Melbourne Beach"/>
    <n v="1.3148653614099999E-3"/>
    <n v="3707.06349429482"/>
    <n v="9.2323162123655997"/>
    <n v="1.35754406565464"/>
    <n v="1.21392527933E-2"/>
    <n v="1.78498766852E-3"/>
    <n v="4.8742893812291301"/>
    <n v="1210"/>
    <s v="Fixed Single Family Units"/>
    <n v="1210"/>
    <s v="Town Melbourne Beach                   Brevard County"/>
    <s v="Town Melbourne Beach"/>
    <m/>
    <m/>
    <m/>
    <n v="0"/>
    <n v="1"/>
    <n v="1.21392527933E-2"/>
    <n v="1.78498766852E-3"/>
    <n v="4.87428938122847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2.394639522255197"/>
    <n v="3.9531949999999996E-3"/>
  </r>
  <r>
    <n v="230000"/>
    <n v="870000"/>
    <n v="870000"/>
    <x v="0"/>
    <x v="0"/>
    <s v="IR12-21"/>
    <s v="62-304.520 (7), F.A.C."/>
    <n v="0.56000000000000005"/>
    <n v="0.48"/>
    <s v="FDOT District 5"/>
    <n v="6.8342380139100002E-3"/>
    <n v="3760.4012960108898"/>
    <n v="10.8477610401389"/>
    <n v="1.7493542123526"/>
    <n v="7.4136180866339996E-2"/>
    <n v="1.195550305785E-2"/>
    <n v="25.6994774847578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7.4136180866339996E-2"/>
    <n v="1.195550305785E-2"/>
    <n v="97.91475374473310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1.842082983842701"/>
    <n v="7.9411803500000003E-2"/>
  </r>
  <r>
    <n v="230000"/>
    <n v="870000"/>
    <n v="870000"/>
    <x v="0"/>
    <x v="0"/>
    <s v="IR12-21"/>
    <s v="62-304.520 (7), F.A.C."/>
    <n v="0.56000000000000005"/>
    <n v="0.48"/>
    <s v="Town Melbourne Beach"/>
    <n v="4.7265945633070003E-2"/>
    <n v="3760.4012960108898"/>
    <n v="10.8477610401389"/>
    <n v="1.7493542123526"/>
    <n v="0.51272968356376003"/>
    <n v="8.268488109404E-2"/>
    <n v="177.738923215784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51272968356376003"/>
    <n v="8.268488109404E-2"/>
    <n v="923.345095503520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9.366172069239695"/>
    <n v="0.74886058030000002"/>
  </r>
  <r>
    <n v="230000"/>
    <n v="870000"/>
    <n v="870000"/>
    <x v="0"/>
    <x v="0"/>
    <s v="IR12-21"/>
    <s v="62-304.520 (7), F.A.C."/>
    <n v="0.56000000000000005"/>
    <n v="0.48"/>
    <s v="FDOT District 5"/>
    <n v="7.4926907578899997E-3"/>
    <n v="3760.4012960108898"/>
    <n v="10.8477610401389"/>
    <n v="1.7493542123526"/>
    <n v="8.12789188893E-2"/>
    <n v="1.310737013917E-2"/>
    <n v="28.175524036597199"/>
    <n v="1330"/>
    <s v="Residential, High density; Multiple Dwelling Units, Low Rise &lt;Two stories or less&gt;"/>
    <n v="1330"/>
    <s v="FDOT District 5                         Town Melbourne Beach                   Brevard County"/>
    <s v="FDOT District 5"/>
    <m/>
    <m/>
    <m/>
    <n v="0"/>
    <n v="1"/>
    <n v="8.12789188893E-2"/>
    <n v="1.310737013917E-2"/>
    <n v="125.454541133784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2.942352988383"/>
    <n v="0.1017473975"/>
  </r>
  <r>
    <n v="230000"/>
    <n v="870000"/>
    <n v="870000"/>
    <x v="0"/>
    <x v="0"/>
    <s v="IR12-21"/>
    <s v="62-304.520 (7), F.A.C."/>
    <n v="0.56000000000000005"/>
    <n v="0.48"/>
    <s v="Town Melbourne Beach"/>
    <n v="2.0576215317590001E-2"/>
    <n v="3673.8210825968399"/>
    <n v="9.1446240089318902"/>
    <n v="1.3439880318324899"/>
    <n v="0.18816175260619999"/>
    <n v="2.7654187127249999E-2"/>
    <n v="75.5933336338216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8816175260619999"/>
    <n v="2.7654187127249999E-2"/>
    <n v="780.653506913869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4.3943403889878"/>
    <n v="0.63313341999999995"/>
  </r>
  <r>
    <n v="230000"/>
    <n v="870000"/>
    <n v="870000"/>
    <x v="0"/>
    <x v="0"/>
    <s v="IR12-21"/>
    <s v="62-304.520 (7), F.A.C."/>
    <n v="0.56000000000000005"/>
    <n v="0.48"/>
    <s v="Town Melbourne Beach"/>
    <n v="2.1705974215000001E-4"/>
    <n v="3673.8210825968399"/>
    <n v="9.1446240089318902"/>
    <n v="1.3439880318324899"/>
    <n v="1.98492972951E-3"/>
    <n v="2.9172569565000001E-4"/>
    <n v="0.79743865692309002"/>
    <n v="1700"/>
    <s v="Institutional (Educational,religious,health and military facilities)"/>
    <n v="1700"/>
    <s v="Town Melbourne Beach                   Brevard County"/>
    <s v="Town Melbourne Beach"/>
    <m/>
    <m/>
    <m/>
    <n v="0"/>
    <n v="1"/>
    <n v="1.98492972951E-3"/>
    <n v="2.9172569565000001E-4"/>
    <n v="17.687746935867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.8426560934450302"/>
    <n v="1.43452935E-2"/>
  </r>
  <r>
    <n v="230000"/>
    <n v="870000"/>
    <n v="870000"/>
    <x v="0"/>
    <x v="0"/>
    <s v="IR12-21"/>
    <s v="62-304.520 (7), F.A.C."/>
    <n v="0.56000000000000005"/>
    <n v="0.48"/>
    <s v="Town Melbourne Beach"/>
    <n v="8.3980105837569999E-2"/>
    <n v="3737.6177285373501"/>
    <n v="8.9609727992231303"/>
    <n v="1.29735936854671"/>
    <n v="0.75254344408636997"/>
    <n v="0.10895237707992"/>
    <n v="313.885532422955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5254344408636997"/>
    <n v="0.10895237707992"/>
    <n v="341.101731999590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4.724634410178496"/>
    <n v="0.27664374050000001"/>
  </r>
  <r>
    <n v="230000"/>
    <n v="870000"/>
    <n v="870000"/>
    <x v="0"/>
    <x v="0"/>
    <s v="IR12-21"/>
    <s v="62-304.520 (7), F.A.C."/>
    <n v="0.56000000000000005"/>
    <n v="0.48"/>
    <s v="Town Melbourne Beach"/>
    <n v="0.18607498943039"/>
    <n v="3737.6177285373501"/>
    <n v="8.9609727992231303"/>
    <n v="1.29735936854671"/>
    <n v="1.6674129189014599"/>
    <n v="0.24140613078973999"/>
    <n v="695.477179332429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674129189014599"/>
    <n v="0.24140613078973999"/>
    <n v="695.477179332429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0.27503245355601"/>
    <n v="0.56405286239999997"/>
  </r>
  <r>
    <n v="230000"/>
    <n v="870000"/>
    <n v="870000"/>
    <x v="0"/>
    <x v="0"/>
    <s v="IR12-21"/>
    <s v="62-304.520 (7), F.A.C."/>
    <n v="0.56000000000000005"/>
    <n v="0.48"/>
    <s v="Town Melbourne Beach"/>
    <n v="8.9411294639359998E-2"/>
    <n v="3737.6177285373501"/>
    <n v="8.9609727992231303"/>
    <n v="1.29735936854671"/>
    <n v="0.80121217920663002"/>
    <n v="0.11599858075426001"/>
    <n v="334.18523997555201"/>
    <n v="1430"/>
    <s v="Professional Services"/>
    <n v="1430"/>
    <s v="Town Melbourne Beach                   Brevard County"/>
    <s v="Town Melbourne Beach"/>
    <m/>
    <m/>
    <m/>
    <n v="0"/>
    <n v="1"/>
    <n v="0.80121217920663002"/>
    <n v="0.11599858075426001"/>
    <n v="334.185239975550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6.643743697704494"/>
    <n v="0.27103425790000002"/>
  </r>
  <r>
    <n v="230000"/>
    <n v="870000"/>
    <n v="870000"/>
    <x v="0"/>
    <x v="0"/>
    <s v="IR12-21"/>
    <s v="62-304.520 (7), F.A.C."/>
    <n v="0.56000000000000005"/>
    <n v="0.48"/>
    <s v="Town Melbourne Beach"/>
    <n v="0.22766096582625001"/>
    <n v="3737.6177285373501"/>
    <n v="8.9609727992231303"/>
    <n v="1.29735936854671"/>
    <n v="2.0400637222139202"/>
    <n v="0.29535808686707998"/>
    <n v="850.90966196814395"/>
    <n v="1210"/>
    <s v="Fixed Single Family Units"/>
    <n v="1210"/>
    <s v="Town Melbourne Beach                   Brevard County"/>
    <s v="Town Melbourne Beach"/>
    <m/>
    <m/>
    <m/>
    <n v="0"/>
    <n v="1"/>
    <n v="2.0400637222139202"/>
    <n v="0.29535808686707998"/>
    <n v="899.54771307403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1.861303247216"/>
    <n v="0.72956018899999997"/>
  </r>
  <r>
    <n v="230000"/>
    <n v="870000"/>
    <n v="870000"/>
    <x v="0"/>
    <x v="0"/>
    <s v="IR12-21"/>
    <s v="62-304.520 (7), F.A.C."/>
    <n v="0.56000000000000005"/>
    <n v="0.48"/>
    <s v="Town Melbourne Beach"/>
    <n v="7.4810614036E-4"/>
    <n v="3737.6177285373501"/>
    <n v="8.9609727992231303"/>
    <n v="1.29735936854671"/>
    <n v="6.70375877475E-3"/>
    <n v="9.7056250986999996E-4"/>
    <n v="2.79613477305961"/>
    <n v="1210"/>
    <s v="Fixed Single Family Units"/>
    <n v="1210"/>
    <s v="Town Melbourne Beach                   Brevard County"/>
    <s v="Town Melbourne Beach"/>
    <m/>
    <m/>
    <m/>
    <n v="0"/>
    <n v="1"/>
    <n v="6.70375877475E-3"/>
    <n v="9.7056250986999996E-4"/>
    <n v="2.81374991411786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4.990207145231807"/>
    <n v="2.2820356000000002E-3"/>
  </r>
  <r>
    <n v="230000"/>
    <n v="870000"/>
    <n v="870000"/>
    <x v="0"/>
    <x v="0"/>
    <s v="IR12-21"/>
    <s v="62-304.520 (7), F.A.C."/>
    <n v="0.56000000000000005"/>
    <n v="0.48"/>
    <s v="Town Melbourne Beach"/>
    <n v="7.7044930407999999E-4"/>
    <n v="3737.6177285373501"/>
    <n v="8.9609727992231303"/>
    <n v="1.29735936854671"/>
    <n v="6.9039752570499999E-3"/>
    <n v="9.9954962264000007E-4"/>
    <n v="2.87964497787615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6.9039752570499999E-3"/>
    <n v="9.9954962264000007E-4"/>
    <n v="2.87964497787785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.3132132646602397"/>
    <n v="2.3354784999999999E-3"/>
  </r>
  <r>
    <n v="230000"/>
    <n v="870000"/>
    <n v="870000"/>
    <x v="0"/>
    <x v="0"/>
    <s v="IR12-21"/>
    <s v="62-304.520 (7), F.A.C."/>
    <n v="0.56000000000000005"/>
    <n v="0.48"/>
    <s v="Town Melbourne Beach"/>
    <n v="6.8285880350900004E-3"/>
    <n v="3737.6177285373501"/>
    <n v="8.9609727992231303"/>
    <n v="1.29735936854671"/>
    <n v="6.1190791639570002E-2"/>
    <n v="8.8591326612699993E-3"/>
    <n v="25.522651700845401"/>
    <n v="1210"/>
    <s v="Fixed Single Family Units"/>
    <n v="1210"/>
    <s v="Town Melbourne Beach                   Brevard County"/>
    <s v="Town Melbourne Beach"/>
    <m/>
    <m/>
    <m/>
    <n v="0"/>
    <n v="1"/>
    <n v="6.1190791639570002E-2"/>
    <n v="8.8591326612699993E-3"/>
    <n v="25.5226517008450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7.963869331391003"/>
    <n v="2.0699636399999999E-2"/>
  </r>
  <r>
    <n v="230000"/>
    <n v="870000"/>
    <n v="870000"/>
    <x v="0"/>
    <x v="0"/>
    <s v="IR12-21"/>
    <s v="62-304.520 (7), F.A.C."/>
    <n v="0.56000000000000005"/>
    <n v="0.48"/>
    <s v="Town Melbourne Beach"/>
    <n v="1.9894291062500001E-3"/>
    <n v="3737.6177285373501"/>
    <n v="8.9609727992231303"/>
    <n v="1.29735936854671"/>
    <n v="1.7827220107149998E-2"/>
    <n v="2.58100448906E-3"/>
    <n v="7.4357254972143902"/>
    <n v="1210"/>
    <s v="Fixed Single Family Units"/>
    <n v="1210"/>
    <s v="Town Melbourne Beach                   Brevard County"/>
    <s v="Town Melbourne Beach"/>
    <m/>
    <m/>
    <m/>
    <n v="0"/>
    <n v="1"/>
    <n v="1.7827220107149998E-2"/>
    <n v="2.58100448906E-3"/>
    <n v="7.43572549721331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0.239404029610597"/>
    <n v="6.0305964999999998E-3"/>
  </r>
  <r>
    <n v="230000"/>
    <n v="870000"/>
    <n v="870000"/>
    <x v="0"/>
    <x v="0"/>
    <s v="IR12-21"/>
    <s v="62-304.520 (7), F.A.C."/>
    <n v="0.56000000000000005"/>
    <n v="0.48"/>
    <s v="Town Melbourne Beach"/>
    <n v="9.8973353084789994E-2"/>
    <n v="3710.7204820836"/>
    <n v="9.2408552612158292"/>
    <n v="1.3587803342467499"/>
    <n v="0.91459843057376"/>
    <n v="0.13448304578607001"/>
    <n v="367.262448472226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1459843057376"/>
    <n v="0.13448304578607001"/>
    <n v="557.117919736979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6.036001824694"/>
    <n v="0.451839351"/>
  </r>
  <r>
    <n v="230000"/>
    <n v="870000"/>
    <n v="870000"/>
    <x v="0"/>
    <x v="0"/>
    <s v="IR12-21"/>
    <s v="62-304.520 (7), F.A.C."/>
    <n v="0.56000000000000005"/>
    <n v="0.48"/>
    <s v="Town Melbourne Beach"/>
    <n v="4.6606862192789998E-2"/>
    <n v="3709.97179592252"/>
    <n v="9.2391250583354108"/>
    <n v="1.3585304905197699"/>
    <n v="0.43060662837583003"/>
    <n v="6.3316843356359995E-2"/>
    <n v="172.91014423171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3060662837583003"/>
    <n v="6.3316843356359995E-2"/>
    <n v="172.910144231717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7.559209930687"/>
    <n v="0.1402353157"/>
  </r>
  <r>
    <n v="230000"/>
    <n v="870000"/>
    <n v="870000"/>
    <x v="0"/>
    <x v="0"/>
    <s v="IR12-21"/>
    <s v="62-304.520 (7), F.A.C."/>
    <n v="0.56000000000000005"/>
    <n v="0.48"/>
    <s v="Town Melbourne Beach"/>
    <n v="7.79533821115E-3"/>
    <n v="3709.97179592252"/>
    <n v="9.2391250583354108"/>
    <n v="1.3585304905197699"/>
    <n v="7.2022104604879997E-2"/>
    <n v="1.0590204643760001E-2"/>
    <n v="28.9204849030621"/>
    <n v="1210"/>
    <s v="Fixed Single Family Units"/>
    <n v="1210"/>
    <s v="Town Melbourne Beach                   Brevard County"/>
    <s v="Town Melbourne Beach"/>
    <m/>
    <m/>
    <m/>
    <n v="0"/>
    <n v="1"/>
    <n v="7.2022104604879997E-2"/>
    <n v="1.0590204643760001E-2"/>
    <n v="28.9204849030632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0.666248877212702"/>
    <n v="2.3455381099999999E-2"/>
  </r>
  <r>
    <n v="230000"/>
    <n v="870000"/>
    <n v="870000"/>
    <x v="0"/>
    <x v="0"/>
    <s v="IR12-21"/>
    <s v="62-304.520 (7), F.A.C."/>
    <n v="0.56000000000000005"/>
    <n v="0.48"/>
    <s v="Town Melbourne Beach"/>
    <n v="7.8513250863200008E-3"/>
    <n v="3709.97179592252"/>
    <n v="9.2391250583354108"/>
    <n v="1.3585304905197699"/>
    <n v="7.2539374346180005E-2"/>
    <n v="1.066626452075E-2"/>
    <n v="29.1281946308772"/>
    <n v="1210"/>
    <s v="Fixed Single Family Units"/>
    <n v="1210"/>
    <s v="Town Melbourne Beach                   Brevard County"/>
    <s v="Town Melbourne Beach"/>
    <m/>
    <m/>
    <m/>
    <n v="0"/>
    <n v="1"/>
    <n v="7.2539374346180005E-2"/>
    <n v="1.066626452075E-2"/>
    <n v="29.1281946308790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8.829458590287501"/>
    <n v="2.3623839899999999E-2"/>
  </r>
  <r>
    <n v="230000"/>
    <n v="870000"/>
    <n v="870000"/>
    <x v="0"/>
    <x v="0"/>
    <s v="IR12-21"/>
    <s v="62-304.520 (7), F.A.C."/>
    <n v="0.56000000000000005"/>
    <n v="0.48"/>
    <s v="Town Melbourne Beach"/>
    <n v="5.6429263235000004E-4"/>
    <n v="3709.97179592252"/>
    <n v="9.2391250583354108"/>
    <n v="1.3585304905197699"/>
    <n v="5.2135701998299996E-3"/>
    <n v="7.6660874663000002E-4"/>
    <n v="2.0935097506876299"/>
    <n v="1210"/>
    <s v="Fixed Single Family Units"/>
    <n v="1210"/>
    <s v="Town Melbourne Beach                   Brevard County"/>
    <s v="Town Melbourne Beach"/>
    <m/>
    <m/>
    <m/>
    <n v="0"/>
    <n v="1"/>
    <n v="5.2135701998299996E-3"/>
    <n v="7.6660874663000002E-4"/>
    <n v="2.093509750688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.6360343224089204"/>
    <n v="1.6978992E-3"/>
  </r>
  <r>
    <n v="230000"/>
    <n v="870000"/>
    <n v="870000"/>
    <x v="0"/>
    <x v="0"/>
    <s v="IR12-21"/>
    <s v="62-304.520 (7), F.A.C."/>
    <n v="0.56000000000000005"/>
    <n v="0.48"/>
    <s v="Town Melbourne Beach"/>
    <n v="0.21817151353535999"/>
    <n v="3709.97179592252"/>
    <n v="9.2391250583354108"/>
    <n v="1.3585304905197699"/>
    <n v="2.0157138977195399"/>
    <n v="0.29639265330063003"/>
    <n v="809.41016188992899"/>
    <n v="1210"/>
    <s v="Fixed Single Family Units"/>
    <n v="1210"/>
    <s v="Town Melbourne Beach                   Brevard County"/>
    <s v="Town Melbourne Beach"/>
    <m/>
    <m/>
    <m/>
    <n v="0"/>
    <n v="1"/>
    <n v="2.0157138977195399"/>
    <n v="0.29639265330063003"/>
    <n v="809.410161889928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9.153096384316"/>
    <n v="0.65645593020000004"/>
  </r>
  <r>
    <n v="230000"/>
    <n v="870000"/>
    <n v="870000"/>
    <x v="0"/>
    <x v="0"/>
    <s v="IR12-21"/>
    <s v="62-304.520 (7), F.A.C."/>
    <n v="0.56000000000000005"/>
    <n v="0.48"/>
    <s v="Town Melbourne Beach"/>
    <n v="0.30542821496826"/>
    <n v="3709.97179592252"/>
    <n v="9.2391250583354108"/>
    <n v="1.3585304905197699"/>
    <n v="2.8218894744359799"/>
    <n v="0.41493354269942001"/>
    <n v="1133.13006321123"/>
    <n v="1210"/>
    <s v="Fixed Single Family Units"/>
    <n v="1210"/>
    <s v="Town Melbourne Beach                   Brevard County"/>
    <s v="Town Melbourne Beach"/>
    <m/>
    <m/>
    <m/>
    <n v="0"/>
    <n v="1"/>
    <n v="2.8218894744359799"/>
    <n v="0.41493354269942001"/>
    <n v="1133.1300632112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4.872079948866"/>
    <n v="0.91900248439999999"/>
  </r>
  <r>
    <n v="230000"/>
    <n v="870000"/>
    <n v="870000"/>
    <x v="0"/>
    <x v="0"/>
    <s v="IR12-21"/>
    <s v="62-304.520 (7), F.A.C."/>
    <n v="0.56000000000000005"/>
    <n v="0.48"/>
    <s v="Town Melbourne Beach"/>
    <n v="3.1345907041650002E-2"/>
    <n v="3709.97179592252"/>
    <n v="9.2391250583354108"/>
    <n v="1.3585304905197699"/>
    <n v="0.28960875522476998"/>
    <n v="4.258437046908E-2"/>
    <n v="116.292431042134"/>
    <n v="1210"/>
    <s v="Fixed Single Family Units"/>
    <n v="1210"/>
    <s v="Town Melbourne Beach                   Brevard County"/>
    <s v="Town Melbourne Beach"/>
    <m/>
    <m/>
    <m/>
    <n v="0"/>
    <n v="1"/>
    <n v="0.28960875522476998"/>
    <n v="4.258437046908E-2"/>
    <n v="116.29243104213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5.472428151346406"/>
    <n v="9.4316651299999998E-2"/>
  </r>
  <r>
    <n v="230000"/>
    <n v="870000"/>
    <n v="870000"/>
    <x v="0"/>
    <x v="0"/>
    <s v="IR12-21"/>
    <s v="62-304.520 (7), F.A.C."/>
    <n v="0.56000000000000005"/>
    <n v="0.48"/>
    <s v="FDOT District 5"/>
    <n v="1.2015635800000001E-6"/>
    <n v="3727.8422111027298"/>
    <n v="10.7079693679022"/>
    <n v="2.06118708650907"/>
    <n v="1.2866306000000001E-5"/>
    <n v="2.476647334716E-6"/>
    <n v="4.4792394328400003E-3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2866306000000001E-5"/>
    <n v="2.476647334716E-6"/>
    <n v="329.402384535966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.24194924471424"/>
    <n v="0.26715521860000002"/>
  </r>
  <r>
    <n v="230000"/>
    <n v="870000"/>
    <n v="870000"/>
    <x v="0"/>
    <x v="0"/>
    <s v="IR12-21"/>
    <s v="62-304.520 (7), F.A.C."/>
    <n v="0.56000000000000005"/>
    <n v="0.48"/>
    <s v="Town Melbourne Beach"/>
    <n v="8.5160157945910003E-2"/>
    <n v="3722.0573191378598"/>
    <n v="9.3341027136040609"/>
    <n v="1.36714478676333"/>
    <n v="0.79489366137390005"/>
    <n v="0.11642626597569"/>
    <n v="316.97098918152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9489366137390005"/>
    <n v="0.11642626597569"/>
    <n v="316.970989181526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99.91815622821099"/>
    <n v="0.2570729839"/>
  </r>
  <r>
    <n v="230000"/>
    <n v="870000"/>
    <n v="870000"/>
    <x v="0"/>
    <x v="0"/>
    <s v="IR12-21"/>
    <s v="62-304.520 (7), F.A.C."/>
    <n v="0.56000000000000005"/>
    <n v="0.48"/>
    <s v="Town Melbourne Beach"/>
    <n v="1.8684858431679999E-2"/>
    <n v="3722.0573191378598"/>
    <n v="9.3341027136040609"/>
    <n v="1.36714478676333"/>
    <n v="0.17440638779048001"/>
    <n v="2.5544906796279999E-2"/>
    <n v="69.546114082704307"/>
    <n v="1400"/>
    <s v="Commercial and Services"/>
    <n v="1400"/>
    <s v="Town Melbourne Beach                   Brevard County"/>
    <s v="Town Melbourne Beach"/>
    <m/>
    <m/>
    <m/>
    <n v="0"/>
    <n v="1"/>
    <n v="0.17440638779048001"/>
    <n v="2.5544906796279999E-2"/>
    <n v="69.546114082702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9.2286876998648"/>
    <n v="5.6403985500000003E-2"/>
  </r>
  <r>
    <n v="230000"/>
    <n v="870000"/>
    <n v="870000"/>
    <x v="0"/>
    <x v="0"/>
    <s v="IR12-21"/>
    <s v="62-304.520 (7), F.A.C."/>
    <n v="0.56000000000000005"/>
    <n v="0.48"/>
    <s v="Town Melbourne Beach"/>
    <n v="0.19332879759412"/>
    <n v="3722.0573191378598"/>
    <n v="9.3341027136040609"/>
    <n v="1.36714478676333"/>
    <n v="1.8045508542411099"/>
    <n v="0.26430845776202"/>
    <n v="719.58086608532801"/>
    <n v="1210"/>
    <s v="Fixed Single Family Units"/>
    <n v="1210"/>
    <s v="Town Melbourne Beach                   Brevard County"/>
    <s v="Town Melbourne Beach"/>
    <m/>
    <m/>
    <m/>
    <n v="0"/>
    <n v="1"/>
    <n v="1.8045508542411099"/>
    <n v="0.26430845776202"/>
    <n v="719.580866085328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3.149227775798"/>
    <n v="0.58360167569999999"/>
  </r>
  <r>
    <n v="230000"/>
    <n v="870000"/>
    <n v="870000"/>
    <x v="0"/>
    <x v="0"/>
    <s v="IR12-21"/>
    <s v="62-304.520 (7), F.A.C."/>
    <n v="0.56000000000000005"/>
    <n v="0.48"/>
    <s v="Town Melbourne Beach"/>
    <n v="3.1015064344650001E-2"/>
    <n v="3722.0573191378598"/>
    <n v="9.3341027136040609"/>
    <n v="1.36714478676333"/>
    <n v="0.28949779626205002"/>
    <n v="4.2402083529919997E-2"/>
    <n v="115.43984724755801"/>
    <n v="1210"/>
    <s v="Fixed Single Family Units"/>
    <n v="1210"/>
    <s v="Town Melbourne Beach                   Brevard County"/>
    <s v="Town Melbourne Beach"/>
    <m/>
    <m/>
    <m/>
    <n v="0"/>
    <n v="1"/>
    <n v="0.28949779626205002"/>
    <n v="4.2402083529919997E-2"/>
    <n v="115.43984724755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4.404314721246706"/>
    <n v="9.3625180200000005E-2"/>
  </r>
  <r>
    <n v="230000"/>
    <n v="870000"/>
    <n v="870000"/>
    <x v="0"/>
    <x v="0"/>
    <s v="IR12-21"/>
    <s v="62-304.520 (7), F.A.C."/>
    <n v="0.56000000000000005"/>
    <n v="0.48"/>
    <s v="Town Melbourne Beach"/>
    <n v="0.28957457521344998"/>
    <n v="3722.0573191378598"/>
    <n v="9.3341027136040609"/>
    <n v="1.36714478676333"/>
    <n v="2.70291882829066"/>
    <n v="0.39589037088228002"/>
    <n v="1077.81316710948"/>
    <n v="1210"/>
    <s v="Fixed Single Family Units"/>
    <n v="1210"/>
    <s v="Town Melbourne Beach                   Brevard County"/>
    <s v="Town Melbourne Beach"/>
    <m/>
    <m/>
    <m/>
    <n v="0"/>
    <n v="1"/>
    <n v="2.70291882829066"/>
    <n v="0.39589037088228002"/>
    <n v="1077.8131671094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1.306787506826"/>
    <n v="0.87413882170000001"/>
  </r>
  <r>
    <n v="230000"/>
    <n v="870000"/>
    <n v="870000"/>
    <x v="0"/>
    <x v="0"/>
    <s v="IR12-21"/>
    <s v="62-304.520 (7), F.A.C."/>
    <n v="0.56000000000000005"/>
    <n v="0.48"/>
    <s v="Town Melbourne Beach"/>
    <n v="0.41342099962251999"/>
    <n v="3701.5773767990399"/>
    <n v="9.2195063973183693"/>
    <n v="1.35568949179364"/>
    <n v="3.8115375508055802"/>
    <n v="0.56047050487507"/>
    <n v="1530.3098192963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8115375508055802"/>
    <n v="0.56047050487507"/>
    <n v="1792.645222316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66.932752182"/>
    <n v="1.4538890691999999"/>
  </r>
  <r>
    <n v="230000"/>
    <n v="870000"/>
    <n v="870000"/>
    <x v="0"/>
    <x v="0"/>
    <s v="IR12-21"/>
    <s v="62-304.520 (7), F.A.C."/>
    <n v="0.56000000000000005"/>
    <n v="0.48"/>
    <s v="Town Melbourne Beach"/>
    <n v="6.3927290953159993E-2"/>
    <n v="3701.5773767990399"/>
    <n v="9.2195063973183693"/>
    <n v="1.35568949179364"/>
    <n v="0.58937806790594005"/>
    <n v="8.6665556584040002E-2"/>
    <n v="236.631813952289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8937806790594005"/>
    <n v="8.6665556584040002E-2"/>
    <n v="236.6318139522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0.362906104451"/>
    <n v="0.19191550199999999"/>
  </r>
  <r>
    <n v="230000"/>
    <n v="870000"/>
    <n v="870000"/>
    <x v="0"/>
    <x v="0"/>
    <s v="IR12-21"/>
    <s v="62-304.520 (7), F.A.C."/>
    <n v="0.56000000000000005"/>
    <n v="0.48"/>
    <s v="Town Melbourne Beach"/>
    <n v="0.19850996726889"/>
    <n v="3701.5773767990399"/>
    <n v="9.2195063973183693"/>
    <n v="1.35568949179364"/>
    <n v="1.830163913167"/>
    <n v="0.26911787664273001"/>
    <n v="734.80000391164504"/>
    <n v="1210"/>
    <s v="Fixed Single Family Units"/>
    <n v="1210"/>
    <s v="Town Melbourne Beach                   Brevard County"/>
    <s v="Town Melbourne Beach"/>
    <m/>
    <m/>
    <m/>
    <n v="0"/>
    <n v="1"/>
    <n v="1.830163913167"/>
    <n v="0.26911787664273001"/>
    <n v="734.800003911645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5.037584018327"/>
    <n v="0.5959448531"/>
  </r>
  <r>
    <n v="230000"/>
    <n v="870000"/>
    <n v="870000"/>
    <x v="0"/>
    <x v="0"/>
    <s v="IR12-21"/>
    <s v="62-304.520 (7), F.A.C."/>
    <n v="0.56000000000000005"/>
    <n v="0.48"/>
    <s v="Town Melbourne Beach"/>
    <n v="0.31455542697756"/>
    <n v="3701.5773767990399"/>
    <n v="9.2195063973183693"/>
    <n v="1.35568949179364"/>
    <n v="2.9000457713308201"/>
    <n v="0.42643948694014"/>
    <n v="1164.3512522495"/>
    <n v="1210"/>
    <s v="Fixed Single Family Units"/>
    <n v="1210"/>
    <s v="Town Melbourne Beach                   Brevard County"/>
    <s v="Town Melbourne Beach"/>
    <m/>
    <m/>
    <m/>
    <n v="0"/>
    <n v="1"/>
    <n v="2.9000457713308201"/>
    <n v="0.42643948694014"/>
    <n v="1164.351252249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6.58524899347901"/>
    <n v="0.94432380559999995"/>
  </r>
  <r>
    <n v="230000"/>
    <n v="870000"/>
    <n v="870000"/>
    <x v="0"/>
    <x v="0"/>
    <s v="IR12-21"/>
    <s v="62-304.520 (7), F.A.C."/>
    <n v="0.56000000000000005"/>
    <n v="0.48"/>
    <s v="Town Melbourne Beach"/>
    <n v="4.0770768422270003E-2"/>
    <n v="3701.5773767990399"/>
    <n v="9.2195063973183693"/>
    <n v="1.35568949179364"/>
    <n v="0.37588636029270001"/>
    <n v="5.5272502322420002E-2"/>
    <n v="150.91615402658701"/>
    <n v="1210"/>
    <s v="Fixed Single Family Units"/>
    <n v="1210"/>
    <s v="Town Melbourne Beach                   Brevard County"/>
    <s v="Town Melbourne Beach"/>
    <m/>
    <m/>
    <m/>
    <n v="0"/>
    <n v="1"/>
    <n v="0.37588636029270001"/>
    <n v="5.5272502322420002E-2"/>
    <n v="150.916154026587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8.048408910506694"/>
    <n v="0.1223975296"/>
  </r>
  <r>
    <n v="230000"/>
    <n v="870000"/>
    <n v="870000"/>
    <x v="0"/>
    <x v="0"/>
    <s v="IR12-21"/>
    <s v="62-304.520 (7), F.A.C."/>
    <n v="0.56000000000000005"/>
    <n v="0.48"/>
    <s v="Town Melbourne Beach"/>
    <n v="0.28921581936211999"/>
    <n v="3667.6365128622201"/>
    <n v="8.2972413683246895"/>
    <n v="1.1841593570267099"/>
    <n v="2.3996934607853002"/>
    <n v="0.34247761869780002"/>
    <n v="1060.73849918987"/>
    <n v="1720"/>
    <s v="Religious"/>
    <n v="1720"/>
    <s v="Town Melbourne Beach                   Brevard County"/>
    <s v="Town Melbourne Beach"/>
    <m/>
    <m/>
    <m/>
    <n v="0"/>
    <n v="1"/>
    <n v="2.3996934607853002"/>
    <n v="0.34247761869780002"/>
    <n v="1060.7384991898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6.831340941109"/>
    <n v="0.86029075359999996"/>
  </r>
  <r>
    <n v="230000"/>
    <n v="870000"/>
    <n v="870000"/>
    <x v="0"/>
    <x v="0"/>
    <s v="IR12-21"/>
    <s v="62-304.520 (7), F.A.C."/>
    <n v="0.56000000000000005"/>
    <n v="0.48"/>
    <s v="Town Melbourne Beach"/>
    <n v="4.16772018004E-3"/>
    <n v="3667.6365128622201"/>
    <n v="8.2972413683246895"/>
    <n v="1.1841593570267099"/>
    <n v="3.4580580289459997E-2"/>
    <n v="4.93524484866E-3"/>
    <n v="15.285682707722"/>
    <n v="1210"/>
    <s v="Fixed Single Family Units"/>
    <n v="1210"/>
    <s v="Town Melbourne Beach                   Brevard County"/>
    <s v="Town Melbourne Beach"/>
    <m/>
    <m/>
    <m/>
    <n v="0"/>
    <n v="1"/>
    <n v="3.4580580289459997E-2"/>
    <n v="4.93524484866E-3"/>
    <n v="176.75908497118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8.9502327051846"/>
    <n v="0.14335692210000001"/>
  </r>
  <r>
    <n v="230000"/>
    <n v="870000"/>
    <n v="870000"/>
    <x v="0"/>
    <x v="0"/>
    <s v="IR12-21"/>
    <s v="62-304.520 (7), F.A.C."/>
    <n v="0.56000000000000005"/>
    <n v="0.48"/>
    <s v="Town Melbourne Beach"/>
    <n v="1.8028592537329999E-2"/>
    <n v="3667.6365128622201"/>
    <n v="8.2972413683246895"/>
    <n v="1.1841593570267099"/>
    <n v="0.14958758381347001"/>
    <n v="2.1348726547110002E-2"/>
    <n v="66.1223242654562"/>
    <n v="1210"/>
    <s v="Fixed Single Family Units"/>
    <n v="1210"/>
    <s v="Town Melbourne Beach                   Brevard County"/>
    <s v="Town Melbourne Beach"/>
    <m/>
    <m/>
    <m/>
    <n v="0"/>
    <n v="1"/>
    <n v="0.14958758381347001"/>
    <n v="2.1348726547110002E-2"/>
    <n v="736.382068811505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6.173881190920994"/>
    <n v="0.59722795520000005"/>
  </r>
  <r>
    <n v="230000"/>
    <n v="870000"/>
    <n v="870000"/>
    <x v="0"/>
    <x v="0"/>
    <s v="IR12-21"/>
    <s v="62-304.520 (7), F.A.C."/>
    <n v="0.56000000000000005"/>
    <n v="0.48"/>
    <s v="Town Melbourne Beach"/>
    <n v="7.1636447727100004E-3"/>
    <n v="3667.6365128622201"/>
    <n v="8.2972413683246895"/>
    <n v="1.1841593570267099"/>
    <n v="5.9438489756119997E-2"/>
    <n v="8.4828969880199993E-3"/>
    <n v="26.273645133573101"/>
    <n v="1210"/>
    <s v="Fixed Single Family Units"/>
    <n v="1210"/>
    <s v="Town Melbourne Beach                   Brevard County"/>
    <s v="Town Melbourne Beach"/>
    <m/>
    <m/>
    <m/>
    <n v="0"/>
    <n v="1"/>
    <n v="5.9438489756119997E-2"/>
    <n v="8.4828969880199993E-3"/>
    <n v="291.852477217295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9.160726003318"/>
    <n v="0.23670111699999999"/>
  </r>
  <r>
    <n v="230000"/>
    <n v="870000"/>
    <n v="870000"/>
    <x v="0"/>
    <x v="0"/>
    <s v="IR12-21"/>
    <s v="62-304.520 (7), F.A.C."/>
    <n v="0.56000000000000005"/>
    <n v="0.48"/>
    <s v="Town Melbourne Beach"/>
    <n v="3.590395280158E-2"/>
    <n v="3709.97179592252"/>
    <n v="9.2391250583354108"/>
    <n v="1.3585304905197699"/>
    <n v="0.33172111002242"/>
    <n v="4.8776614611129997E-2"/>
    <n v="133.202652256016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3172111002242"/>
    <n v="4.8776614611129997E-2"/>
    <n v="133.202652256018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2.59246125278599"/>
    <n v="0.10803134809999999"/>
  </r>
  <r>
    <n v="230000"/>
    <n v="870000"/>
    <n v="870000"/>
    <x v="0"/>
    <x v="0"/>
    <s v="IR12-21"/>
    <s v="62-304.520 (7), F.A.C."/>
    <n v="0.56000000000000005"/>
    <n v="0.48"/>
    <s v="Town Melbourne Beach"/>
    <n v="2.333988171474E-2"/>
    <n v="3709.97179592252"/>
    <n v="9.2391250583354108"/>
    <n v="1.3585304905197699"/>
    <n v="0.21564008600930001"/>
    <n v="3.17079409546E-2"/>
    <n v="86.590302881879097"/>
    <n v="1210"/>
    <s v="Fixed Single Family Units"/>
    <n v="1210"/>
    <s v="Town Melbourne Beach                   Brevard County"/>
    <s v="Town Melbourne Beach"/>
    <m/>
    <m/>
    <m/>
    <n v="0"/>
    <n v="1"/>
    <n v="0.21564008600930001"/>
    <n v="3.17079409546E-2"/>
    <n v="86.59030288187949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9.349714677802794"/>
    <n v="7.0227334000000002E-2"/>
  </r>
  <r>
    <n v="230000"/>
    <n v="870000"/>
    <n v="870000"/>
    <x v="0"/>
    <x v="0"/>
    <s v="IR12-21"/>
    <s v="62-304.520 (7), F.A.C."/>
    <n v="0.56000000000000005"/>
    <n v="0.48"/>
    <s v="Town Melbourne Beach"/>
    <n v="3.5739844209499998E-3"/>
    <n v="3709.97179592252"/>
    <n v="9.2391250583354108"/>
    <n v="1.3585304905197699"/>
    <n v="3.3020489021720001E-2"/>
    <n v="4.8553668085000003E-3"/>
    <n v="13.2593814008021"/>
    <n v="1210"/>
    <s v="Fixed Single Family Units"/>
    <n v="1210"/>
    <s v="Town Melbourne Beach                   Brevard County"/>
    <s v="Town Melbourne Beach"/>
    <m/>
    <m/>
    <m/>
    <n v="0"/>
    <n v="1"/>
    <n v="3.3020489021720001E-2"/>
    <n v="4.8553668085000003E-3"/>
    <n v="13.259381400800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8.432963944522601"/>
    <n v="1.0753756200000001E-2"/>
  </r>
  <r>
    <n v="230000"/>
    <n v="870000"/>
    <n v="870000"/>
    <x v="0"/>
    <x v="0"/>
    <s v="IR12-21"/>
    <s v="62-304.520 (7), F.A.C."/>
    <n v="0.56000000000000005"/>
    <n v="0.48"/>
    <s v="Town Melbourne Beach"/>
    <n v="6.6072587278570002E-2"/>
    <n v="3709.97179592252"/>
    <n v="9.2391250583354108"/>
    <n v="1.3585304905197699"/>
    <n v="0.61045289679452996"/>
    <n v="8.9761624405470003E-2"/>
    <n v="245.12743528714199"/>
    <n v="1210"/>
    <s v="Fixed Single Family Units"/>
    <n v="1210"/>
    <s v="Town Melbourne Beach                   Brevard County"/>
    <s v="Town Melbourne Beach"/>
    <m/>
    <m/>
    <m/>
    <n v="0"/>
    <n v="1"/>
    <n v="0.61045289679452996"/>
    <n v="8.9761624405470003E-2"/>
    <n v="245.127435287142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1.73194452467899"/>
    <n v="0.19880570580000001"/>
  </r>
  <r>
    <n v="230000"/>
    <n v="870000"/>
    <n v="870000"/>
    <x v="0"/>
    <x v="0"/>
    <s v="IR12-21"/>
    <s v="62-304.520 (7), F.A.C."/>
    <n v="0.56000000000000005"/>
    <n v="0.48"/>
    <s v="Town Melbourne Beach"/>
    <n v="0.41174024730344999"/>
    <n v="3709.97179592252"/>
    <n v="9.2391250583354108"/>
    <n v="1.3585304905197699"/>
    <n v="3.8041196363865399"/>
    <n v="0.55936168013589005"/>
    <n v="1527.54470474197"/>
    <n v="1210"/>
    <s v="Fixed Single Family Units"/>
    <n v="1210"/>
    <s v="Town Melbourne Beach                   Brevard County"/>
    <s v="Town Melbourne Beach"/>
    <m/>
    <m/>
    <m/>
    <n v="0"/>
    <n v="1"/>
    <n v="3.8041196363865399"/>
    <n v="0.55936168013589005"/>
    <n v="1527.544704741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64.029726947212"/>
    <n v="1.2388845943"/>
  </r>
  <r>
    <n v="230000"/>
    <n v="870000"/>
    <n v="870000"/>
    <x v="0"/>
    <x v="0"/>
    <s v="IR12-21"/>
    <s v="62-304.520 (7), F.A.C."/>
    <n v="0.56000000000000005"/>
    <n v="0.48"/>
    <s v="Town Melbourne Beach"/>
    <n v="7.7132800286680001E-2"/>
    <n v="3709.97179592252"/>
    <n v="9.2391250583354108"/>
    <n v="1.3585304905197699"/>
    <n v="0.71263958794825"/>
    <n v="0.10478726100862"/>
    <n v="286.16051360411097"/>
    <n v="1210"/>
    <s v="Fixed Single Family Units"/>
    <n v="1210"/>
    <s v="Town Melbourne Beach                   Brevard County"/>
    <s v="Town Melbourne Beach"/>
    <m/>
    <m/>
    <m/>
    <n v="0"/>
    <n v="1"/>
    <n v="0.71263958794825"/>
    <n v="0.10478726100862"/>
    <n v="286.160513604110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3.725549564715"/>
    <n v="0.2320847637"/>
  </r>
  <r>
    <n v="230000"/>
    <n v="870000"/>
    <n v="870000"/>
    <x v="0"/>
    <x v="0"/>
    <s v="IR12-21"/>
    <s v="62-304.520 (7), F.A.C."/>
    <n v="0.56000000000000005"/>
    <n v="0.48"/>
    <s v="Town Melbourne Beach"/>
    <n v="8.4957881491420001E-2"/>
    <n v="3705.2314153591901"/>
    <n v="9.22801352586219"/>
    <n v="1.35692023097352"/>
    <n v="0.78399247953149998"/>
    <n v="0.11528106817637"/>
    <n v="314.788611484405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8399247953149998"/>
    <n v="0.11528106817637"/>
    <n v="956.051599927660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3.860504911444"/>
    <n v="0.77538653680000003"/>
  </r>
  <r>
    <n v="230000"/>
    <n v="870000"/>
    <n v="870000"/>
    <x v="0"/>
    <x v="0"/>
    <s v="IR12-21"/>
    <s v="62-304.520 (7), F.A.C."/>
    <n v="0.56000000000000005"/>
    <n v="0.48"/>
    <s v="Town Melbourne Beach"/>
    <n v="8.1583217622300003E-2"/>
    <n v="3754.1383018399802"/>
    <n v="10.1770052984145"/>
    <n v="1.4302178352216499"/>
    <n v="0.83027283800389995"/>
    <n v="0.11668177289819"/>
    <n v="306.274682063241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3027283800389995"/>
    <n v="0.11668177289819"/>
    <n v="306.274682063241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9.917402408187002"/>
    <n v="0.24839795789999999"/>
  </r>
  <r>
    <n v="230000"/>
    <n v="870000"/>
    <n v="870000"/>
    <x v="0"/>
    <x v="0"/>
    <s v="IR12-21"/>
    <s v="62-304.520 (7), F.A.C."/>
    <n v="0.56000000000000005"/>
    <n v="0.48"/>
    <s v="Town Melbourne Beach"/>
    <n v="4.4642644950760001E-2"/>
    <n v="3754.1383018399802"/>
    <n v="10.1770052984145"/>
    <n v="1.4302178352216499"/>
    <n v="0.45432843419919"/>
    <n v="6.3848707020049994E-2"/>
    <n v="167.594663305117"/>
    <n v="1400"/>
    <s v="Commercial and Services"/>
    <n v="1400"/>
    <s v="Town Melbourne Beach                   Brevard County"/>
    <s v="Town Melbourne Beach"/>
    <m/>
    <m/>
    <m/>
    <n v="0"/>
    <n v="1"/>
    <n v="0.45432843419919"/>
    <n v="6.3848707020049994E-2"/>
    <n v="177.69362632937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1.908732767098"/>
    <n v="0.1441148632"/>
  </r>
  <r>
    <n v="230000"/>
    <n v="870000"/>
    <n v="870000"/>
    <x v="0"/>
    <x v="0"/>
    <s v="IR12-21"/>
    <s v="62-304.520 (7), F.A.C."/>
    <n v="0.56000000000000005"/>
    <n v="0.48"/>
    <s v="Town Melbourne Beach"/>
    <n v="1.7322537350049998E-2"/>
    <n v="3754.1383018399802"/>
    <n v="10.1770052984145"/>
    <n v="1.4302178352216499"/>
    <n v="0.17629155439345001"/>
    <n v="2.4775001869330002E-2"/>
    <n v="65.031200950880205"/>
    <n v="1210"/>
    <s v="Fixed Single Family Units"/>
    <n v="1210"/>
    <s v="Town Melbourne Beach                   Brevard County"/>
    <s v="Town Melbourne Beach"/>
    <m/>
    <m/>
    <m/>
    <n v="0"/>
    <n v="1"/>
    <n v="0.17629155439345001"/>
    <n v="2.4775001869330002E-2"/>
    <n v="83.393237434569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0.4538129837198"/>
    <n v="6.7634418000000002E-2"/>
  </r>
  <r>
    <n v="230000"/>
    <n v="870000"/>
    <n v="870000"/>
    <x v="0"/>
    <x v="0"/>
    <s v="IR12-21"/>
    <s v="62-304.520 (7), F.A.C."/>
    <n v="0.56000000000000005"/>
    <n v="0.48"/>
    <s v="Town Melbourne Beach"/>
    <n v="0.22924391916268999"/>
    <n v="3754.1383018399802"/>
    <n v="10.1770052984145"/>
    <n v="1.4302178352216499"/>
    <n v="2.33301657994806"/>
    <n v="0.32786874180259001"/>
    <n v="860.61337739258295"/>
    <n v="1210"/>
    <s v="Fixed Single Family Units"/>
    <n v="1210"/>
    <s v="Town Melbourne Beach                   Brevard County"/>
    <s v="Town Melbourne Beach"/>
    <m/>
    <m/>
    <m/>
    <n v="0"/>
    <n v="1"/>
    <n v="2.33301657994806"/>
    <n v="0.32786874180259001"/>
    <n v="1053.59299505866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2.278814590021"/>
    <n v="0.8544955353"/>
  </r>
  <r>
    <n v="230000"/>
    <n v="870000"/>
    <n v="870000"/>
    <x v="0"/>
    <x v="0"/>
    <s v="IR12-21"/>
    <s v="62-304.520 (7), F.A.C."/>
    <n v="0.56000000000000005"/>
    <n v="0.48"/>
    <s v="Town Melbourne Beach"/>
    <n v="0.14968354179108001"/>
    <n v="3754.1383018399802"/>
    <n v="10.1770052984145"/>
    <n v="1.4302178352216499"/>
    <n v="1.52333019789332"/>
    <n v="0.21408007110874999"/>
    <n v="561.93271739297802"/>
    <n v="1430"/>
    <s v="Professional Services"/>
    <n v="1430"/>
    <s v="Town Melbourne Beach                   Brevard County"/>
    <s v="Town Melbourne Beach"/>
    <m/>
    <m/>
    <m/>
    <n v="0"/>
    <n v="1"/>
    <n v="1.52333019789332"/>
    <n v="0.21408007110874999"/>
    <n v="698.21490131464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2.80850276481399"/>
    <n v="0.56627323709999999"/>
  </r>
  <r>
    <n v="230000"/>
    <n v="870000"/>
    <n v="870000"/>
    <x v="0"/>
    <x v="0"/>
    <s v="IR12-21"/>
    <s v="62-304.520 (7), F.A.C."/>
    <n v="0.56000000000000005"/>
    <n v="0.48"/>
    <s v="Town Melbourne Beach"/>
    <n v="1.5854123296699999E-2"/>
    <n v="3686.79256101173"/>
    <n v="9.6147172929746603"/>
    <n v="1.5634740724534499"/>
    <n v="0.15243291342574999"/>
    <n v="2.4787510715870001E-2"/>
    <n v="58.450863831643701"/>
    <n v="1210"/>
    <s v="Fixed Single Family Units"/>
    <n v="1210"/>
    <s v="Town Melbourne Beach                   Brevard County"/>
    <s v="Town Melbourne Beach"/>
    <m/>
    <m/>
    <m/>
    <n v="0"/>
    <n v="1"/>
    <n v="0.15243291342574999"/>
    <n v="2.4787510715870001E-2"/>
    <n v="822.049932598206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5.6309642064559"/>
    <n v="0.66670716350000003"/>
  </r>
  <r>
    <n v="230000"/>
    <n v="870000"/>
    <n v="870000"/>
    <x v="0"/>
    <x v="0"/>
    <s v="IR12-21"/>
    <s v="62-304.520 (7), F.A.C."/>
    <n v="0.56000000000000005"/>
    <n v="0.48"/>
    <s v="Town Melbourne Beach"/>
    <n v="3.39123081849E-3"/>
    <n v="3686.79256101173"/>
    <n v="9.6147172929746603"/>
    <n v="1.5634740724534499"/>
    <n v="3.260572559503E-2"/>
    <n v="5.3021014584100001E-3"/>
    <n v="12.5027645542937"/>
    <n v="1720"/>
    <s v="Religious"/>
    <n v="1720"/>
    <s v="Town Melbourne Beach                   Brevard County"/>
    <s v="Town Melbourne Beach"/>
    <m/>
    <m/>
    <m/>
    <n v="0"/>
    <n v="1"/>
    <n v="3.260572559503E-2"/>
    <n v="5.3021014584100001E-3"/>
    <n v="12.5027645542925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1.562865257889001"/>
    <n v="1.01401172E-2"/>
  </r>
  <r>
    <n v="230000"/>
    <n v="870000"/>
    <n v="870000"/>
    <x v="0"/>
    <x v="0"/>
    <s v="IR12-21"/>
    <s v="62-304.520 (7), F.A.C."/>
    <n v="0.56000000000000005"/>
    <n v="0.48"/>
    <s v="Town Melbourne Beach"/>
    <n v="1.55132047679E-3"/>
    <n v="3686.79256101173"/>
    <n v="9.6147172929746603"/>
    <n v="1.5634740724534499"/>
    <n v="1.4915507815199999E-2"/>
    <n v="2.4254493435300001E-3"/>
    <n v="5.7193967936003496"/>
    <n v="1210"/>
    <s v="Fixed Single Family Units"/>
    <n v="1210"/>
    <s v="Town Melbourne Beach                   Brevard County"/>
    <s v="Town Melbourne Beach"/>
    <m/>
    <m/>
    <m/>
    <n v="0"/>
    <n v="1"/>
    <n v="1.4915507815199999E-2"/>
    <n v="2.4254493435300001E-3"/>
    <n v="75.68627339138879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.0371054273583"/>
    <n v="6.1383838900000001E-2"/>
  </r>
  <r>
    <n v="230000"/>
    <n v="870000"/>
    <n v="870000"/>
    <x v="0"/>
    <x v="0"/>
    <s v="IR12-21"/>
    <s v="62-304.520 (7), F.A.C."/>
    <n v="0.56000000000000005"/>
    <n v="0.48"/>
    <s v="Town Melbourne Beach"/>
    <n v="0.30068381100810998"/>
    <n v="3709.97179619893"/>
    <n v="9.2391250590237792"/>
    <n v="1.3585304906209901"/>
    <n v="2.7780553331278801"/>
    <n v="0.40848812529063999"/>
    <n v="1115.5284584137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7780553331278801"/>
    <n v="0.40848812529063999"/>
    <n v="1212.69865406967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88.67723007039501"/>
    <n v="0.98353499919999998"/>
  </r>
  <r>
    <n v="230000"/>
    <n v="870000"/>
    <n v="870000"/>
    <x v="0"/>
    <x v="0"/>
    <s v="IR12-21"/>
    <s v="62-304.520 (7), F.A.C."/>
    <n v="0.56000000000000005"/>
    <n v="0.48"/>
    <s v="Town Melbourne Beach"/>
    <n v="0.24678816018038999"/>
    <n v="3709.97179619893"/>
    <n v="9.2391250590237792"/>
    <n v="1.3585304906209901"/>
    <n v="2.2801066749930801"/>
    <n v="0.33526924032931998"/>
    <n v="915.57711390509803"/>
    <n v="1210"/>
    <s v="Fixed Single Family Units"/>
    <n v="1210"/>
    <s v="Town Melbourne Beach                   Brevard County"/>
    <s v="Town Melbourne Beach"/>
    <m/>
    <m/>
    <m/>
    <n v="0"/>
    <n v="1"/>
    <n v="2.2801066749930801"/>
    <n v="0.33526924032931998"/>
    <n v="1079.186335589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6.515791684899"/>
    <n v="0.87525250249999997"/>
  </r>
  <r>
    <n v="230000"/>
    <n v="870000"/>
    <n v="870000"/>
    <x v="0"/>
    <x v="0"/>
    <s v="IR12-21"/>
    <s v="62-304.520 (7), F.A.C."/>
    <n v="0.56000000000000005"/>
    <n v="0.48"/>
    <s v="Town Melbourne Beach"/>
    <n v="2.2404700606309998E-2"/>
    <n v="3669.9933395787398"/>
    <n v="9.1456634923083495"/>
    <n v="1.3449952232418301"/>
    <n v="0.20490585239126"/>
    <n v="3.0134215293649999E-2"/>
    <n v="82.225102000428095"/>
    <n v="1210"/>
    <s v="Fixed Single Family Units"/>
    <n v="1210"/>
    <s v="Town Melbourne Beach                   Brevard County"/>
    <s v="Town Melbourne Beach"/>
    <m/>
    <m/>
    <m/>
    <n v="0"/>
    <n v="1"/>
    <n v="0.20490585239126"/>
    <n v="3.0134215293649999E-2"/>
    <n v="404.738548427623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0.544424244784302"/>
    <n v="0.32825510819999998"/>
  </r>
  <r>
    <n v="230000"/>
    <n v="870000"/>
    <n v="870000"/>
    <x v="0"/>
    <x v="0"/>
    <s v="IR12-21"/>
    <s v="62-304.520 (7), F.A.C."/>
    <n v="0.56000000000000005"/>
    <n v="0.48"/>
    <s v="Town Melbourne Beach"/>
    <n v="3.0791563519569999E-2"/>
    <n v="3669.9933395787398"/>
    <n v="9.1456634923083495"/>
    <n v="1.3449952232418301"/>
    <n v="0.28160927835204003"/>
    <n v="4.1414505849970001E-2"/>
    <n v="113.004833032044"/>
    <n v="1210"/>
    <s v="Fixed Single Family Units"/>
    <n v="1210"/>
    <s v="Town Melbourne Beach                   Brevard County"/>
    <s v="Town Melbourne Beach"/>
    <m/>
    <m/>
    <m/>
    <n v="0"/>
    <n v="1"/>
    <n v="0.28160927835204003"/>
    <n v="4.1414505849970001E-2"/>
    <n v="731.229612428208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8.865777639077002"/>
    <n v="0.59304915849999995"/>
  </r>
  <r>
    <n v="230000"/>
    <n v="870000"/>
    <n v="870000"/>
    <x v="0"/>
    <x v="0"/>
    <s v="IR12-21"/>
    <s v="62-304.520 (7), F.A.C."/>
    <n v="0.56000000000000005"/>
    <n v="0.48"/>
    <s v="Town Melbourne Beach"/>
    <n v="2.7094431969299998E-3"/>
    <n v="3669.9674477621002"/>
    <n v="9.1235971175569706"/>
    <n v="1.3408084803112099"/>
    <n v="2.4719868141770001E-2"/>
    <n v="3.6328444153700002E-3"/>
    <n v="9.9435683343266206"/>
    <n v="1210"/>
    <s v="Fixed Single Family Units"/>
    <n v="1210"/>
    <s v="Town Melbourne Beach                   Brevard County"/>
    <s v="Town Melbourne Beach"/>
    <m/>
    <m/>
    <m/>
    <n v="0"/>
    <n v="1"/>
    <n v="2.4719868141770001E-2"/>
    <n v="3.6328444153700002E-3"/>
    <n v="140.210250494181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.7757229556005"/>
    <n v="0.1137147206"/>
  </r>
  <r>
    <n v="230000"/>
    <n v="870000"/>
    <n v="870000"/>
    <x v="0"/>
    <x v="0"/>
    <s v="IR12-21"/>
    <s v="62-304.520 (7), F.A.C."/>
    <n v="0.56000000000000005"/>
    <n v="0.48"/>
    <s v="Town Melbourne Beach"/>
    <n v="7.5460528877299999E-3"/>
    <n v="3669.9674477621002"/>
    <n v="9.1235971175569706"/>
    <n v="1.3408084803112099"/>
    <n v="6.8847146375489998E-2"/>
    <n v="1.0117811704750001E-2"/>
    <n v="27.693768457086001"/>
    <n v="1720"/>
    <s v="Religious"/>
    <n v="1720"/>
    <s v="Town Melbourne Beach                   Brevard County"/>
    <s v="Town Melbourne Beach"/>
    <m/>
    <m/>
    <m/>
    <n v="0"/>
    <n v="1"/>
    <n v="6.8847146375489998E-2"/>
    <n v="1.0117811704750001E-2"/>
    <n v="27.6937684570865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9.555590439369098"/>
    <n v="2.24604773E-2"/>
  </r>
  <r>
    <n v="230000"/>
    <n v="870000"/>
    <n v="870000"/>
    <x v="0"/>
    <x v="0"/>
    <s v="IR12-21"/>
    <s v="62-304.520 (7), F.A.C."/>
    <n v="0.56000000000000005"/>
    <n v="0.48"/>
    <s v="Town Melbourne Beach"/>
    <n v="1.697205642987E-2"/>
    <n v="3669.9674477621002"/>
    <n v="9.1235971175569706"/>
    <n v="1.3408084803112099"/>
    <n v="0.15484620512257"/>
    <n v="2.2756277189489998E-2"/>
    <n v="62.286894619204404"/>
    <n v="1210"/>
    <s v="Fixed Single Family Units"/>
    <n v="1210"/>
    <s v="Town Melbourne Beach                   Brevard County"/>
    <s v="Town Melbourne Beach"/>
    <m/>
    <m/>
    <m/>
    <n v="0"/>
    <n v="1"/>
    <n v="0.15484620512257"/>
    <n v="2.2756277189489998E-2"/>
    <n v="477.458031944853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9.674036522342199"/>
    <n v="0.38723279150000001"/>
  </r>
  <r>
    <n v="230000"/>
    <n v="870000"/>
    <n v="870000"/>
    <x v="0"/>
    <x v="0"/>
    <s v="IR12-21"/>
    <s v="62-304.520 (7), F.A.C."/>
    <n v="0.56000000000000005"/>
    <n v="0.48"/>
    <s v="Town Melbourne Beach"/>
    <n v="1.237682927177E-2"/>
    <n v="3669.9674477621002"/>
    <n v="9.1235971175569706"/>
    <n v="1.3408084803112099"/>
    <n v="0.11292120386846"/>
    <n v="1.659495764696E-2"/>
    <n v="45.422560533923402"/>
    <n v="1210"/>
    <s v="Fixed Single Family Units"/>
    <n v="1210"/>
    <s v="Town Melbourne Beach                   Brevard County"/>
    <s v="Town Melbourne Beach"/>
    <m/>
    <m/>
    <m/>
    <n v="0"/>
    <n v="1"/>
    <n v="0.11292120386846"/>
    <n v="1.659495764696E-2"/>
    <n v="891.880887077684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4.704241634317398"/>
    <n v="0.72334216309999999"/>
  </r>
  <r>
    <n v="230000"/>
    <n v="870000"/>
    <n v="870000"/>
    <x v="0"/>
    <x v="0"/>
    <s v="IR12-21"/>
    <s v="62-304.520 (7), F.A.C."/>
    <n v="0.56000000000000005"/>
    <n v="0.48"/>
    <s v="Town Melbourne Beach"/>
    <n v="0.13604750734932"/>
    <n v="3701.5312103445699"/>
    <n v="9.2193788791312592"/>
    <n v="1.35567031464499"/>
    <n v="1.2542735158148399"/>
    <n v="0.18443556709492001"/>
    <n v="503.584094543116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2542735158148399"/>
    <n v="0.18443556709492001"/>
    <n v="503.584094543116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2.037303990485"/>
    <n v="0.40842181230000002"/>
  </r>
  <r>
    <n v="230000"/>
    <n v="870000"/>
    <n v="870000"/>
    <x v="0"/>
    <x v="0"/>
    <s v="IR12-21"/>
    <s v="62-304.520 (7), F.A.C."/>
    <n v="0.56000000000000005"/>
    <n v="0.48"/>
    <s v="Town Melbourne Beach"/>
    <n v="2.3789372944770001E-2"/>
    <n v="3701.5312103445699"/>
    <n v="9.2193788791312592"/>
    <n v="1.35567031464499"/>
    <n v="0.21932324247484999"/>
    <n v="3.2250546705250002E-2"/>
    <n v="88.057106429618898"/>
    <n v="1210"/>
    <s v="Fixed Single Family Units"/>
    <n v="1210"/>
    <s v="Town Melbourne Beach                   Brevard County"/>
    <s v="Town Melbourne Beach"/>
    <m/>
    <m/>
    <m/>
    <n v="0"/>
    <n v="1"/>
    <n v="0.21932324247484999"/>
    <n v="3.2250546705250002E-2"/>
    <n v="445.49417201221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0.772031829896697"/>
    <n v="0.36130914190000002"/>
  </r>
  <r>
    <n v="230000"/>
    <n v="870000"/>
    <n v="870000"/>
    <x v="0"/>
    <x v="0"/>
    <s v="IR12-21"/>
    <s v="62-304.520 (7), F.A.C."/>
    <n v="0.56000000000000005"/>
    <n v="0.48"/>
    <s v="Town Melbourne Beach"/>
    <n v="5.1428351109000001E-2"/>
    <n v="3701.5312103445699"/>
    <n v="9.2193788791312592"/>
    <n v="1.35567031464499"/>
    <n v="0.47413745400293"/>
    <n v="6.971988892962E-2"/>
    <n v="190.36364672655199"/>
    <n v="1210"/>
    <s v="Fixed Single Family Units"/>
    <n v="1210"/>
    <s v="Town Melbourne Beach                   Brevard County"/>
    <s v="Town Melbourne Beach"/>
    <m/>
    <m/>
    <m/>
    <n v="0"/>
    <n v="1"/>
    <n v="0.47413745400293"/>
    <n v="6.971988892962E-2"/>
    <n v="1001.8152655751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0.878644270645296"/>
    <n v="0.81250224299999996"/>
  </r>
  <r>
    <n v="230000"/>
    <n v="870000"/>
    <n v="870000"/>
    <x v="0"/>
    <x v="0"/>
    <s v="IR12-21"/>
    <s v="62-304.520 (7), F.A.C."/>
    <n v="0.56000000000000005"/>
    <n v="0.48"/>
    <s v="Town Melbourne Beach"/>
    <n v="1.6622243832700001E-2"/>
    <n v="3701.5312103445699"/>
    <n v="9.2193788791312592"/>
    <n v="1.35567031464499"/>
    <n v="0.15324676371495999"/>
    <n v="2.2534282526780001E-2"/>
    <n v="61.527754332696702"/>
    <n v="1210"/>
    <s v="Fixed Single Family Units"/>
    <n v="1210"/>
    <s v="Town Melbourne Beach                   Brevard County"/>
    <s v="Town Melbourne Beach"/>
    <m/>
    <m/>
    <m/>
    <n v="0"/>
    <n v="1"/>
    <n v="0.15324676371495999"/>
    <n v="2.2534282526780001E-2"/>
    <n v="335.777172657460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2.970145564763101"/>
    <n v="0.2723253631"/>
  </r>
  <r>
    <n v="230000"/>
    <n v="870000"/>
    <n v="870000"/>
    <x v="0"/>
    <x v="0"/>
    <s v="IR12-21"/>
    <s v="62-304.520 (7), F.A.C."/>
    <n v="0.56000000000000005"/>
    <n v="0.48"/>
    <s v="Town Melbourne Beach"/>
    <n v="1.690449012857E-2"/>
    <n v="3661.59283657989"/>
    <n v="8.5652329440585397"/>
    <n v="1.21271110487123"/>
    <n v="0.14479089575174001"/>
    <n v="2.0500262901099998E-2"/>
    <n v="61.897359960807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4479089575174001"/>
    <n v="2.0500262901099998E-2"/>
    <n v="1205.9698263618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3.538001084704298"/>
    <n v="0.97807771809999999"/>
  </r>
  <r>
    <n v="230000"/>
    <n v="870000"/>
    <n v="870000"/>
    <x v="0"/>
    <x v="0"/>
    <s v="IR12-21"/>
    <s v="62-304.520 (7), F.A.C."/>
    <n v="0.56000000000000005"/>
    <n v="0.48"/>
    <s v="Town Melbourne Beach"/>
    <n v="2.558193701178E-2"/>
    <n v="3661.59283657989"/>
    <n v="8.5652329440585397"/>
    <n v="1.21271110487123"/>
    <n v="0.21911524966618001"/>
    <n v="3.1023499098309999E-2"/>
    <n v="93.6706373081973"/>
    <n v="1780"/>
    <s v="Commercial Child Care"/>
    <n v="1780"/>
    <s v="Town Melbourne Beach                   Brevard County"/>
    <s v="Town Melbourne Beach"/>
    <m/>
    <m/>
    <m/>
    <n v="0"/>
    <n v="1"/>
    <n v="0.21911524966618001"/>
    <n v="3.1023499098309999E-2"/>
    <n v="994.9111903370129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3.620014680260603"/>
    <n v="0.80690283080000003"/>
  </r>
  <r>
    <n v="230000"/>
    <n v="870000"/>
    <n v="880000"/>
    <x v="0"/>
    <x v="0"/>
    <s v="IR12-21"/>
    <s v="62-304.520 (7), F.A.C."/>
    <n v="0.56000000000000005"/>
    <n v="0.48"/>
    <s v="Town Melbourne Beach"/>
    <n v="1.6572342707850001E-2"/>
    <n v="3705.2314153591901"/>
    <n v="9.22801352586219"/>
    <n v="1.35692023097352"/>
    <n v="0.15292980266332001"/>
    <n v="2.2487347094910001E-2"/>
    <n v="61.4043648272504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5292980266332001"/>
    <n v="2.2487347094910001E-2"/>
    <n v="937.834948596940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6.606827704497597"/>
    <n v="0.76061228599999997"/>
  </r>
  <r>
    <n v="230000"/>
    <n v="880000"/>
    <n v="880000"/>
    <x v="0"/>
    <x v="0"/>
    <s v="IR12-21"/>
    <s v="62-304.520 (7), F.A.C."/>
    <n v="0.56000000000000005"/>
    <n v="0.48"/>
    <s v="Town Melbourne Beach"/>
    <n v="8.1119442907000002E-4"/>
    <n v="3661.9655018397998"/>
    <n v="7.3299604524162199"/>
    <n v="1.00109541341535"/>
    <n v="5.9460230843400002E-3"/>
    <n v="8.1208302232999995E-4"/>
    <n v="2.97056601456095"/>
    <n v="1210"/>
    <s v="Fixed Single Family Units"/>
    <n v="1210"/>
    <s v="Town Melbourne Beach                   Brevard County"/>
    <s v="Town Melbourne Beach"/>
    <m/>
    <m/>
    <m/>
    <n v="0"/>
    <n v="1"/>
    <n v="5.9460230843400002E-3"/>
    <n v="8.1208302232999995E-4"/>
    <n v="2.9705660145607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.5343149952821502"/>
    <n v="2.4092181999999999E-3"/>
  </r>
  <r>
    <n v="230000"/>
    <n v="880000"/>
    <n v="880000"/>
    <x v="0"/>
    <x v="0"/>
    <s v="IR12-21"/>
    <s v="62-304.520 (7), F.A.C."/>
    <n v="0.56000000000000005"/>
    <n v="0.48"/>
    <s v="Town Melbourne Beach"/>
    <n v="0.61695229020346998"/>
    <n v="3661.9655018397998"/>
    <n v="7.3299604524162199"/>
    <n v="1.00109541341535"/>
    <n v="4.5222358882191003"/>
    <n v="0.61762810801879997"/>
    <n v="2259.2580030061899"/>
    <n v="1720"/>
    <s v="Religious"/>
    <n v="1720"/>
    <s v="Town Melbourne Beach                   Brevard County"/>
    <s v="Town Melbourne Beach"/>
    <m/>
    <m/>
    <m/>
    <n v="0"/>
    <n v="1"/>
    <n v="4.5222358882191003"/>
    <n v="0.61762810801879997"/>
    <n v="2259.25800300618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98.62275137903299"/>
    <n v="1.8323260365"/>
  </r>
  <r>
    <n v="230000"/>
    <n v="880000"/>
    <n v="880000"/>
    <x v="0"/>
    <x v="0"/>
    <s v="IR12-21"/>
    <s v="62-304.520 (7), F.A.C."/>
    <n v="0.56000000000000005"/>
    <n v="0.48"/>
    <s v="Town Melbourne Beach"/>
    <n v="2.4089081981699999E-3"/>
    <n v="3665.2967568238"/>
    <n v="7.83728911785908"/>
    <n v="1.0970741634160599"/>
    <n v="1.88793100075E-2"/>
    <n v="2.6427509462600002E-3"/>
    <n v="8.8293634062680901"/>
    <n v="1210"/>
    <s v="Fixed Single Family Units"/>
    <n v="1210"/>
    <s v="Town Melbourne Beach                   Brevard County"/>
    <s v="Town Melbourne Beach"/>
    <m/>
    <m/>
    <m/>
    <n v="0"/>
    <n v="1"/>
    <n v="1.88793100075E-2"/>
    <n v="2.6427509462600002E-3"/>
    <n v="8.829363406267100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.0599408376286"/>
    <n v="7.1608786999999997E-3"/>
  </r>
  <r>
    <n v="230000"/>
    <n v="880000"/>
    <n v="880000"/>
    <x v="0"/>
    <x v="0"/>
    <s v="IR12-21"/>
    <s v="62-304.520 (7), F.A.C."/>
    <n v="0.56000000000000005"/>
    <n v="0.48"/>
    <s v="Town Melbourne Beach"/>
    <n v="8.5900610762569996E-2"/>
    <n v="3665.2967568238"/>
    <n v="7.83728911785908"/>
    <n v="1.0970741634160599"/>
    <n v="0.67322792194700998"/>
    <n v="9.4239340689279999E-2"/>
    <n v="314.85123003726397"/>
    <n v="1210"/>
    <s v="Fixed Single Family Units"/>
    <n v="1210"/>
    <s v="Town Melbourne Beach                   Brevard County"/>
    <s v="Town Melbourne Beach"/>
    <m/>
    <m/>
    <m/>
    <n v="0"/>
    <n v="1"/>
    <n v="0.67322792194700998"/>
    <n v="9.4239340689279999E-2"/>
    <n v="335.360023812201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5.512095267148695"/>
    <n v="0.27198704280000002"/>
  </r>
  <r>
    <n v="230000"/>
    <n v="880000"/>
    <n v="880000"/>
    <x v="0"/>
    <x v="0"/>
    <s v="IR12-21"/>
    <s v="62-304.520 (7), F.A.C."/>
    <n v="0.56000000000000005"/>
    <n v="0.48"/>
    <s v="Town Melbourne Beach"/>
    <n v="0.44529808115370001"/>
    <n v="3665.2967568238"/>
    <n v="7.83728911785908"/>
    <n v="1.0970741634160599"/>
    <n v="3.4899298056294898"/>
    <n v="0.48852501985247998"/>
    <n v="1632.1496126725399"/>
    <n v="1720"/>
    <s v="Religious"/>
    <n v="1720"/>
    <s v="Town Melbourne Beach                   Brevard County"/>
    <s v="Town Melbourne Beach"/>
    <m/>
    <m/>
    <m/>
    <n v="0"/>
    <n v="1"/>
    <n v="3.4899298056294898"/>
    <n v="0.48852501985247998"/>
    <n v="1632.14961267253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77.64279861986799"/>
    <n v="1.3237223136"/>
  </r>
  <r>
    <n v="230000"/>
    <n v="880000"/>
    <n v="880000"/>
    <x v="0"/>
    <x v="0"/>
    <s v="IR12-21"/>
    <s v="62-304.520 (7), F.A.C."/>
    <n v="0.56000000000000005"/>
    <n v="0.48"/>
    <s v="Town Melbourne Beach"/>
    <n v="5.9508383316959998E-2"/>
    <n v="3665.2967568238"/>
    <n v="7.83728911785908"/>
    <n v="1.0970741634160599"/>
    <n v="0.46638440499146"/>
    <n v="6.5285109843700007E-2"/>
    <n v="218.11588437551001"/>
    <n v="1210"/>
    <s v="Fixed Single Family Units"/>
    <n v="1210"/>
    <s v="Town Melbourne Beach                   Brevard County"/>
    <s v="Town Melbourne Beach"/>
    <m/>
    <m/>
    <m/>
    <n v="0"/>
    <n v="1"/>
    <n v="0.46638440499146"/>
    <n v="6.5285109843700007E-2"/>
    <n v="287.947458394858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3.8512535259568"/>
    <n v="0.23353402949999999"/>
  </r>
  <r>
    <n v="440000"/>
    <n v="720000"/>
    <n v="720000"/>
    <x v="0"/>
    <x v="0"/>
    <s v="IR12-21"/>
    <s v="62-304.520 (7), F.A.C."/>
    <n v="0.56000000000000005"/>
    <n v="0.48"/>
    <s v="Town Melbourne Beach"/>
    <n v="6.8693643735470003E-2"/>
    <n v="3695.9802375167401"/>
    <n v="9.2064256096435795"/>
    <n v="1.3537952612452899"/>
    <n v="0.63242292090597996"/>
    <n v="9.2997129366750003E-2"/>
    <n v="253.8903496893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3242292090597996"/>
    <n v="9.2997129366750003E-2"/>
    <n v="567.793312903501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1.144669262519"/>
    <n v="0.46049741519999998"/>
  </r>
  <r>
    <n v="440000"/>
    <n v="730000"/>
    <n v="730000"/>
    <x v="0"/>
    <x v="0"/>
    <s v="IR12-21"/>
    <s v="62-304.520 (7), F.A.C."/>
    <n v="0.56000000000000005"/>
    <n v="0.48"/>
    <s v="Town Melbourne Beach"/>
    <n v="0.19488937259162001"/>
    <n v="3695.98023834285"/>
    <n v="9.2064256117013805"/>
    <n v="1.3537952615478901"/>
    <n v="1.7942345112759499"/>
    <n v="0.26384030914057999"/>
    <n v="720.307269761683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942345112759499"/>
    <n v="0.26384030914057999"/>
    <n v="720.307269761683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00.185665997933"/>
    <n v="0.58419081080000002"/>
  </r>
  <r>
    <n v="440000"/>
    <n v="730000"/>
    <n v="730000"/>
    <x v="0"/>
    <x v="0"/>
    <s v="IR12-21"/>
    <s v="62-304.520 (7), F.A.C."/>
    <n v="0.56000000000000005"/>
    <n v="0.48"/>
    <s v="Town Melbourne Beach"/>
    <n v="0.12058956182261001"/>
    <n v="3695.98023834285"/>
    <n v="9.2064256117013805"/>
    <n v="1.3537952615478901"/>
    <n v="1.1101988304675301"/>
    <n v="0.16325357738758001"/>
    <n v="445.696637446794"/>
    <n v="1210"/>
    <s v="Fixed Single Family Units"/>
    <n v="1210"/>
    <s v="Town Melbourne Beach                   Brevard County"/>
    <s v="Town Melbourne Beach"/>
    <m/>
    <m/>
    <m/>
    <n v="0"/>
    <n v="1"/>
    <n v="1.1101988304675301"/>
    <n v="0.16325357738758001"/>
    <n v="445.69663744679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3.325892204578"/>
    <n v="0.36147334749999999"/>
  </r>
  <r>
    <n v="440000"/>
    <n v="730000"/>
    <n v="730000"/>
    <x v="0"/>
    <x v="0"/>
    <s v="IR12-21"/>
    <s v="62-304.520 (7), F.A.C."/>
    <n v="0.56000000000000005"/>
    <n v="0.48"/>
    <s v="Town Melbourne Beach"/>
    <n v="0.27585808243419002"/>
    <n v="3695.98023834285"/>
    <n v="9.2064256117013805"/>
    <n v="1.3537952615478901"/>
    <n v="2.5396669153170399"/>
    <n v="0.37345536485910003"/>
    <n v="1019.56602126395"/>
    <n v="1210"/>
    <s v="Fixed Single Family Units"/>
    <n v="1210"/>
    <s v="Town Melbourne Beach                   Brevard County"/>
    <s v="Town Melbourne Beach"/>
    <m/>
    <m/>
    <m/>
    <n v="0"/>
    <n v="1"/>
    <n v="2.5396669153170399"/>
    <n v="0.37345536485910003"/>
    <n v="1019.5660212639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0.668767201062"/>
    <n v="0.82689863850000001"/>
  </r>
  <r>
    <n v="440000"/>
    <n v="730000"/>
    <n v="730000"/>
    <x v="0"/>
    <x v="0"/>
    <s v="IR12-21"/>
    <s v="62-304.520 (7), F.A.C."/>
    <n v="0.56000000000000005"/>
    <n v="0.48"/>
    <s v="Town Melbourne Beach"/>
    <n v="7.6528146995899996E-3"/>
    <n v="3695.98023834285"/>
    <n v="9.2064256117013805"/>
    <n v="1.3537952615478901"/>
    <n v="7.0455069251949998E-2"/>
    <n v="1.0360344277809999E-2"/>
    <n v="28.284651897402799"/>
    <n v="1210"/>
    <s v="Fixed Single Family Units"/>
    <n v="1210"/>
    <s v="Town Melbourne Beach                   Brevard County"/>
    <s v="Town Melbourne Beach"/>
    <m/>
    <m/>
    <m/>
    <n v="0"/>
    <n v="1"/>
    <n v="7.0455069251949998E-2"/>
    <n v="1.0360344277809999E-2"/>
    <n v="28.2846518974045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7.430296382347301"/>
    <n v="2.29397015E-2"/>
  </r>
  <r>
    <n v="440000"/>
    <n v="730000"/>
    <n v="730000"/>
    <x v="0"/>
    <x v="0"/>
    <s v="IR12-21"/>
    <s v="62-304.520 (7), F.A.C."/>
    <n v="0.56000000000000005"/>
    <n v="0.48"/>
    <s v="Town Melbourne Beach"/>
    <n v="1.877362200481E-2"/>
    <n v="3695.98023834285"/>
    <n v="9.2064256117013805"/>
    <n v="1.3537952615478901"/>
    <n v="0.17283795444953001"/>
    <n v="2.541564051221E-2"/>
    <n v="69.386935931918501"/>
    <n v="1210"/>
    <s v="Fixed Single Family Units"/>
    <n v="1210"/>
    <s v="Town Melbourne Beach                   Brevard County"/>
    <s v="Town Melbourne Beach"/>
    <m/>
    <m/>
    <m/>
    <n v="0"/>
    <n v="1"/>
    <n v="0.17283795444953001"/>
    <n v="2.541564051221E-2"/>
    <n v="69.3869359319182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3.662770592324001"/>
    <n v="5.6274887199999998E-2"/>
  </r>
  <r>
    <n v="440000"/>
    <n v="770000"/>
    <n v="770000"/>
    <x v="0"/>
    <x v="0"/>
    <s v="IR12-21"/>
    <s v="62-304.520 (7), F.A.C."/>
    <n v="0.56000000000000005"/>
    <n v="0.48"/>
    <s v="Town Melbourne Beach"/>
    <n v="6.2566045759739994E-2"/>
    <n v="3695.9802375167401"/>
    <n v="9.2064256096435795"/>
    <n v="1.3537952612452899"/>
    <n v="0.57600964597666005"/>
    <n v="8.4701616264399995E-2"/>
    <n v="231.242868667593"/>
    <n v="1210"/>
    <s v="Fixed Single Family Units"/>
    <n v="1210"/>
    <s v="Town Melbourne Beach                   Brevard County"/>
    <s v="Town Melbourne Beach"/>
    <m/>
    <m/>
    <m/>
    <n v="0"/>
    <n v="1"/>
    <n v="0.57600964597666005"/>
    <n v="8.4701616264399995E-2"/>
    <n v="287.240629313837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1.772574133244603"/>
    <n v="0.2329607699"/>
  </r>
  <r>
    <n v="440000"/>
    <n v="770000"/>
    <n v="770000"/>
    <x v="0"/>
    <x v="0"/>
    <s v="IR12-21"/>
    <s v="62-304.520 (7), F.A.C."/>
    <n v="0.56000000000000005"/>
    <n v="0.48"/>
    <s v="Town Melbourne Beach"/>
    <n v="0.22107196805165999"/>
    <n v="3695.9802375167401"/>
    <n v="9.2064256096435795"/>
    <n v="1.3537952612452899"/>
    <n v="2.03528262824512"/>
    <n v="0.29928618274251001"/>
    <n v="817.07762498787497"/>
    <n v="1210"/>
    <s v="Fixed Single Family Units"/>
    <n v="1210"/>
    <s v="Town Melbourne Beach                   Brevard County"/>
    <s v="Town Melbourne Beach"/>
    <m/>
    <m/>
    <m/>
    <n v="0"/>
    <n v="1"/>
    <n v="2.03528262824512"/>
    <n v="0.29928618274251001"/>
    <n v="1001.1416678479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0.181340345403"/>
    <n v="0.81195593499999996"/>
  </r>
  <r>
    <n v="440000"/>
    <n v="770000"/>
    <n v="770000"/>
    <x v="0"/>
    <x v="0"/>
    <s v="IR12-21"/>
    <s v="62-304.520 (7), F.A.C."/>
    <n v="0.56000000000000005"/>
    <n v="0.48"/>
    <s v="Town Melbourne Beach"/>
    <n v="0.12115008154079999"/>
    <n v="3695.9802375167401"/>
    <n v="9.2064256096435795"/>
    <n v="1.3537952612452899"/>
    <n v="1.11535921330764"/>
    <n v="0.16401240628941"/>
    <n v="447.76830714834603"/>
    <n v="1210"/>
    <s v="Fixed Single Family Units"/>
    <n v="1210"/>
    <s v="Town Melbourne Beach                   Brevard County"/>
    <s v="Town Melbourne Beach"/>
    <m/>
    <m/>
    <m/>
    <n v="0"/>
    <n v="1"/>
    <n v="1.11535921330764"/>
    <n v="0.16401240628941"/>
    <n v="547.444396695164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5.006625728612704"/>
    <n v="0.44399383349999999"/>
  </r>
  <r>
    <n v="440000"/>
    <n v="790000"/>
    <n v="790000"/>
    <x v="0"/>
    <x v="0"/>
    <s v="IR12-21"/>
    <s v="62-304.520 (7), F.A.C."/>
    <n v="0.56000000000000005"/>
    <n v="0.48"/>
    <s v="Town Melbourne Beach"/>
    <n v="0.13134169214776001"/>
    <n v="3694.1983581765098"/>
    <n v="9.2022740948734292"/>
    <n v="1.35319454461662"/>
    <n v="1.20864225122821"/>
    <n v="0.17773086129506999"/>
    <n v="485.202263492394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20864225122821"/>
    <n v="0.17773086129506999"/>
    <n v="485.202263492394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1.27555054777901"/>
    <n v="0.3935135957"/>
  </r>
  <r>
    <n v="440000"/>
    <n v="790000"/>
    <n v="790000"/>
    <x v="0"/>
    <x v="0"/>
    <s v="IR12-21"/>
    <s v="62-304.520 (7), F.A.C."/>
    <n v="0.56000000000000005"/>
    <n v="0.48"/>
    <s v="Town Melbourne Beach"/>
    <n v="0.1671110300225"/>
    <n v="3694.1983581765098"/>
    <n v="9.2022740948734292"/>
    <n v="1.35319454461662"/>
    <n v="1.5378015025437499"/>
    <n v="0.22613373417172"/>
    <n v="617.34129274233806"/>
    <n v="1210"/>
    <s v="Fixed Single Family Units"/>
    <n v="1210"/>
    <s v="Town Melbourne Beach                   Brevard County"/>
    <s v="Town Melbourne Beach"/>
    <m/>
    <m/>
    <m/>
    <n v="0"/>
    <n v="1"/>
    <n v="1.5378015025437499"/>
    <n v="0.22613373417172"/>
    <n v="617.3412927423380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3.55139389501799"/>
    <n v="0.50068231370000005"/>
  </r>
  <r>
    <n v="440000"/>
    <n v="790000"/>
    <n v="790000"/>
    <x v="0"/>
    <x v="0"/>
    <s v="IR12-21"/>
    <s v="62-304.520 (7), F.A.C."/>
    <n v="0.56000000000000005"/>
    <n v="0.48"/>
    <s v="Town Melbourne Beach"/>
    <n v="0.31931073145160999"/>
    <n v="3694.1983581765098"/>
    <n v="9.2022740948734292"/>
    <n v="1.35319454461662"/>
    <n v="2.9383848722522599"/>
    <n v="0.43208953983786003"/>
    <n v="1179.59717987668"/>
    <n v="1210"/>
    <s v="Fixed Single Family Units"/>
    <n v="1210"/>
    <s v="Town Melbourne Beach                   Brevard County"/>
    <s v="Town Melbourne Beach"/>
    <m/>
    <m/>
    <m/>
    <n v="0"/>
    <n v="1"/>
    <n v="2.9383848722522599"/>
    <n v="0.43208953983786003"/>
    <n v="1179.5971798766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4.32395651440501"/>
    <n v="0.95668871040000003"/>
  </r>
  <r>
    <n v="440000"/>
    <n v="790000"/>
    <n v="790000"/>
    <x v="0"/>
    <x v="0"/>
    <s v="IR12-21"/>
    <s v="62-304.520 (7), F.A.C."/>
    <n v="0.56000000000000005"/>
    <n v="0.48"/>
    <s v="Town Melbourne Beach"/>
    <n v="5.7589023074249998E-2"/>
    <n v="3708.70103834059"/>
    <n v="9.2785535200493499"/>
    <n v="1.3725499489703501"/>
    <n v="0.53434283276184003"/>
    <n v="7.9043810681819995E-2"/>
    <n v="213.580469672513"/>
    <n v="1210"/>
    <s v="Fixed Single Family Units"/>
    <n v="1210"/>
    <s v="Town Melbourne Beach                   Brevard County"/>
    <s v="Town Melbourne Beach"/>
    <m/>
    <m/>
    <m/>
    <n v="0"/>
    <n v="1"/>
    <n v="0.53434283276184003"/>
    <n v="7.9043810681819995E-2"/>
    <n v="213.58046967251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9.746771003247602"/>
    <n v="0.17322017009999999"/>
  </r>
  <r>
    <n v="440000"/>
    <n v="790000"/>
    <n v="790000"/>
    <x v="0"/>
    <x v="0"/>
    <s v="IR12-21"/>
    <s v="62-304.520 (7), F.A.C."/>
    <n v="0.56000000000000005"/>
    <n v="0.48"/>
    <s v="Town Melbourne Beach"/>
    <n v="1.4817303135020001E-2"/>
    <n v="3708.70103834059"/>
    <n v="9.2785535200493499"/>
    <n v="1.3725499489703501"/>
    <n v="0.13748314016116001"/>
    <n v="2.0337488661860002E-2"/>
    <n v="54.9529475222893"/>
    <n v="1210"/>
    <s v="Fixed Single Family Units"/>
    <n v="1210"/>
    <s v="Town Melbourne Beach                   Brevard County"/>
    <s v="Town Melbourne Beach"/>
    <m/>
    <m/>
    <m/>
    <n v="0"/>
    <n v="1"/>
    <n v="0.13748314016116001"/>
    <n v="2.0337488661860002E-2"/>
    <n v="54.952947522287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3.036012900619802"/>
    <n v="4.4568489500000003E-2"/>
  </r>
  <r>
    <n v="440000"/>
    <n v="790000"/>
    <n v="790000"/>
    <x v="0"/>
    <x v="0"/>
    <s v="IR12-21"/>
    <s v="62-304.520 (7), F.A.C."/>
    <n v="0.56000000000000005"/>
    <n v="0.48"/>
    <s v="Town Melbourne Beach"/>
    <n v="4.1675875252400003E-3"/>
    <n v="3708.70103834059"/>
    <n v="9.2785535200493499"/>
    <n v="1.3725499489703501"/>
    <n v="3.8669183902440001E-2"/>
    <n v="5.7202220450999998E-3"/>
    <n v="15.4563361822403"/>
    <n v="1410"/>
    <s v="Retail Sales and Services"/>
    <n v="1410"/>
    <s v="Town Melbourne Beach                   Brevard County"/>
    <s v="Town Melbourne Beach"/>
    <m/>
    <m/>
    <m/>
    <n v="0"/>
    <n v="1"/>
    <n v="3.8669183902440001E-2"/>
    <n v="5.7202220450999998E-3"/>
    <n v="15.4563361822394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6.191316429144202"/>
    <n v="1.25355525E-2"/>
  </r>
  <r>
    <n v="440000"/>
    <n v="790000"/>
    <n v="790000"/>
    <x v="0"/>
    <x v="0"/>
    <s v="IR12-21"/>
    <s v="62-304.520 (7), F.A.C."/>
    <n v="0.56000000000000005"/>
    <n v="0.48"/>
    <s v="Town Melbourne Beach"/>
    <n v="8.6164241304700004E-3"/>
    <n v="3708.70103834059"/>
    <n v="9.2785535200493499"/>
    <n v="1.3725499489703501"/>
    <n v="7.9947952446020001E-2"/>
    <n v="1.182647250058E-2"/>
    <n v="31.9557411194607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7.9947952446020001E-2"/>
    <n v="1.182647250058E-2"/>
    <n v="43.9029030525121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4.298150686153399"/>
    <n v="3.56065718E-2"/>
  </r>
  <r>
    <n v="440000"/>
    <n v="790000"/>
    <n v="790000"/>
    <x v="0"/>
    <x v="0"/>
    <s v="IR12-21"/>
    <s v="62-304.520 (7), F.A.C."/>
    <n v="0.56000000000000005"/>
    <n v="0.48"/>
    <s v="Town Melbourne Beach"/>
    <n v="0.26308021705464002"/>
    <n v="3708.70103834059"/>
    <n v="9.2785535200493499"/>
    <n v="1.3725499489703501"/>
    <n v="2.44100387400767"/>
    <n v="0.36109073849345003"/>
    <n v="975.68587415741194"/>
    <n v="1210"/>
    <s v="Fixed Single Family Units"/>
    <n v="1210"/>
    <s v="Town Melbourne Beach                   Brevard County"/>
    <s v="Town Melbourne Beach"/>
    <m/>
    <m/>
    <m/>
    <n v="0"/>
    <n v="1"/>
    <n v="2.44100387400767"/>
    <n v="0.36109073849345003"/>
    <n v="1137.2194705293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1.912297056265"/>
    <n v="0.92231911639999997"/>
  </r>
  <r>
    <n v="440000"/>
    <n v="790000"/>
    <n v="790000"/>
    <x v="0"/>
    <x v="0"/>
    <s v="IR12-21"/>
    <s v="62-304.520 (7), F.A.C."/>
    <n v="0.56000000000000005"/>
    <n v="0.48"/>
    <s v="Town Melbourne Beach"/>
    <n v="0.18975011113140999"/>
    <n v="3708.70103834059"/>
    <n v="9.2785535200493499"/>
    <n v="1.3725499489703501"/>
    <n v="1.7606065615681099"/>
    <n v="0.26044150535053001"/>
    <n v="703.72643417830704"/>
    <n v="1210"/>
    <s v="Fixed Single Family Units"/>
    <n v="1210"/>
    <s v="Town Melbourne Beach                   Brevard County"/>
    <s v="Town Melbourne Beach"/>
    <m/>
    <m/>
    <m/>
    <n v="0"/>
    <n v="1"/>
    <n v="1.7606065615681099"/>
    <n v="0.26044150535053001"/>
    <n v="825.987835278845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6.198167548764"/>
    <n v="0.66990092069999996"/>
  </r>
  <r>
    <n v="440000"/>
    <n v="800000"/>
    <n v="800000"/>
    <x v="0"/>
    <x v="0"/>
    <s v="IR12-21"/>
    <s v="62-304.520 (7), F.A.C."/>
    <n v="0.56000000000000005"/>
    <n v="0.48"/>
    <s v="Town Melbourne Beach"/>
    <n v="8.7525006073410003E-2"/>
    <n v="3695.9802375167401"/>
    <n v="9.2064256096435795"/>
    <n v="1.3537952612452899"/>
    <n v="0.80579245739848004"/>
    <n v="0.11849093846265001"/>
    <n v="323.49069273586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0579245739848004"/>
    <n v="0.11849093846265001"/>
    <n v="1093.51623923398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4.14952146014799"/>
    <n v="0.88687448440000005"/>
  </r>
  <r>
    <n v="450000"/>
    <n v="810000"/>
    <n v="810000"/>
    <x v="0"/>
    <x v="0"/>
    <s v="IR12-21"/>
    <s v="62-304.520 (7), F.A.C."/>
    <n v="0.56000000000000005"/>
    <n v="0.48"/>
    <s v="FDOT District 5"/>
    <n v="1.017076279E-5"/>
    <n v="3727.8422111027298"/>
    <n v="10.7079693679022"/>
    <n v="2.06118708650907"/>
    <n v="1.0890821646E-4"/>
    <n v="2.0963844929999998E-5"/>
    <n v="3.7914998870039997E-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0890821646E-4"/>
    <n v="2.0963844929999998E-5"/>
    <n v="359.075211983703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.0116552476646401"/>
    <n v="0.29122077210000002"/>
  </r>
  <r>
    <n v="450000"/>
    <n v="810000"/>
    <n v="810000"/>
    <x v="0"/>
    <x v="0"/>
    <s v="IR12-21"/>
    <s v="62-304.520 (7), F.A.C."/>
    <n v="0.56000000000000005"/>
    <n v="0.48"/>
    <s v="Town Melbourne Beach"/>
    <n v="1.2201394250000001E-5"/>
    <n v="3727.8422111027298"/>
    <n v="10.7079693679022"/>
    <n v="2.06118708650907"/>
    <n v="1.3065215597E-4"/>
    <n v="2.5149356280000002E-5"/>
    <n v="4.5484872553000003E-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1.3065215597E-4"/>
    <n v="2.5149356280000002E-5"/>
    <n v="129.18565922191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1.513790857734399"/>
    <n v="0.10477344619999999"/>
  </r>
  <r>
    <n v="450000"/>
    <n v="810000"/>
    <n v="810000"/>
    <x v="0"/>
    <x v="0"/>
    <s v="IR12-21"/>
    <s v="62-304.520 (7), F.A.C."/>
    <n v="0.56000000000000005"/>
    <n v="0.48"/>
    <s v="Town Melbourne Beach"/>
    <n v="2.5082168859999999E-5"/>
    <n v="3727.8422111027298"/>
    <n v="10.7079693679022"/>
    <n v="2.06118708650907"/>
    <n v="2.6857909584000002E-4"/>
    <n v="5.1699042550000003E-5"/>
    <n v="9.3502367826040003E-2"/>
    <n v="1300"/>
    <s v="Residential, High Density"/>
    <n v="1300"/>
    <s v="Town Melbourne Beach                   Brevard County"/>
    <s v="Town Melbourne Beach"/>
    <m/>
    <m/>
    <m/>
    <n v="0"/>
    <n v="1"/>
    <n v="2.6857909584000002E-4"/>
    <n v="5.1699042550000003E-5"/>
    <n v="1026.677855097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3.586907636475701"/>
    <n v="0.83266654910000004"/>
  </r>
  <r>
    <n v="450000"/>
    <n v="810000"/>
    <n v="810000"/>
    <x v="0"/>
    <x v="0"/>
    <s v="IR12-21"/>
    <s v="62-304.520 (7), F.A.C."/>
    <n v="0.56000000000000005"/>
    <n v="0.48"/>
    <s v="FDOT District 5"/>
    <n v="8.7479944399999997E-7"/>
    <n v="3727.8422111027298"/>
    <n v="10.7079693679022"/>
    <n v="2.06118708650907"/>
    <n v="9.3673256494100006E-6"/>
    <n v="1.8031253172580001E-6"/>
    <n v="3.2611142935899998E-3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9.3673256494100006E-6"/>
    <n v="1.8031253172580001E-6"/>
    <n v="13.660225146765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0.66535083772906001"/>
    <n v="1.10788525E-2"/>
  </r>
  <r>
    <n v="450000"/>
    <n v="810000"/>
    <n v="810000"/>
    <x v="0"/>
    <x v="0"/>
    <s v="IR12-21"/>
    <s v="62-304.520 (7), F.A.C."/>
    <n v="0.56000000000000005"/>
    <n v="0.48"/>
    <s v="Town Melbourne Beach"/>
    <n v="3.9018691451600002E-2"/>
    <n v="3709.97179592252"/>
    <n v="9.2391250583354108"/>
    <n v="1.3585304905197699"/>
    <n v="0.36049856993394003"/>
    <n v="5.300808203718E-2"/>
    <n v="144.758244799241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6049856993394003"/>
    <n v="5.300808203718E-2"/>
    <n v="809.775525554802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6.368474799866803"/>
    <n v="0.65675225110000002"/>
  </r>
  <r>
    <n v="450000"/>
    <n v="810000"/>
    <n v="810000"/>
    <x v="0"/>
    <x v="0"/>
    <s v="IR12-21"/>
    <s v="62-304.520 (7), F.A.C."/>
    <n v="0.56000000000000005"/>
    <n v="0.48"/>
    <s v="Town Melbourne Beach"/>
    <n v="1.2576011676489999E-2"/>
    <n v="3709.97179592252"/>
    <n v="9.2391250583354108"/>
    <n v="1.3585304905197699"/>
    <n v="0.11619134461423999"/>
    <n v="1.708489531165E-2"/>
    <n v="46.656648624996102"/>
    <n v="1210"/>
    <s v="Fixed Single Family Units"/>
    <n v="1210"/>
    <s v="Town Melbourne Beach                   Brevard County"/>
    <s v="Town Melbourne Beach"/>
    <m/>
    <m/>
    <m/>
    <n v="0"/>
    <n v="1"/>
    <n v="0.11619134461423999"/>
    <n v="1.708489531165E-2"/>
    <n v="46.6566486249946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3.992257566119797"/>
    <n v="3.7839942100000003E-2"/>
  </r>
  <r>
    <n v="450000"/>
    <n v="810000"/>
    <n v="810000"/>
    <x v="0"/>
    <x v="0"/>
    <s v="IR12-21"/>
    <s v="62-304.520 (7), F.A.C."/>
    <n v="0.56000000000000005"/>
    <n v="0.48"/>
    <s v="Town Melbourne Beach"/>
    <n v="0.12539650215011"/>
    <n v="3709.97179592252"/>
    <n v="9.2391250583354108"/>
    <n v="1.3585304905197699"/>
    <n v="1.1585539652427199"/>
    <n v="0.17035497157544999"/>
    <n v="465.21748628425701"/>
    <n v="1210"/>
    <s v="Fixed Single Family Units"/>
    <n v="1210"/>
    <s v="Town Melbourne Beach                   Brevard County"/>
    <s v="Town Melbourne Beach"/>
    <m/>
    <m/>
    <m/>
    <n v="0"/>
    <n v="1"/>
    <n v="1.1585539652427199"/>
    <n v="0.17035497157544999"/>
    <n v="553.708958535278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2.05106554553799"/>
    <n v="0.44907458109999998"/>
  </r>
  <r>
    <n v="450000"/>
    <n v="820000"/>
    <n v="820000"/>
    <x v="0"/>
    <x v="0"/>
    <s v="IR12-21"/>
    <s v="62-304.520 (7), F.A.C."/>
    <n v="0.56000000000000005"/>
    <n v="0.48"/>
    <s v="Town Melbourne Beach"/>
    <n v="0.10357415401590001"/>
    <n v="3695.9802375167401"/>
    <n v="9.2064256096435795"/>
    <n v="1.3537952612452899"/>
    <n v="0.95354774402923004"/>
    <n v="0.14021819889421999"/>
    <n v="382.80802636031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5354774402923004"/>
    <n v="0.14021819889421999"/>
    <n v="669.7362865521240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6.79964434352399"/>
    <n v="0.54317622590000003"/>
  </r>
  <r>
    <n v="450000"/>
    <n v="820000"/>
    <n v="820000"/>
    <x v="0"/>
    <x v="0"/>
    <s v="IR12-21"/>
    <s v="62-304.520 (7), F.A.C."/>
    <n v="0.56000000000000005"/>
    <n v="0.48"/>
    <s v="Town Melbourne Beach"/>
    <n v="1.2623539781E-3"/>
    <n v="3695.9802375167401"/>
    <n v="9.2064256096435795"/>
    <n v="1.3537952612452899"/>
    <n v="1.1621767992450001E-2"/>
    <n v="1.7089688335700001E-3"/>
    <n v="4.6656353558230199"/>
    <n v="1210"/>
    <s v="Fixed Single Family Units"/>
    <n v="1210"/>
    <s v="Town Melbourne Beach                   Brevard County"/>
    <s v="Town Melbourne Beach"/>
    <m/>
    <m/>
    <m/>
    <n v="0"/>
    <n v="1"/>
    <n v="1.1621767992450001E-2"/>
    <n v="1.7089688335700001E-3"/>
    <n v="4.66563535582224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.9175698417486"/>
    <n v="3.7839702999999999E-3"/>
  </r>
  <r>
    <n v="450000"/>
    <n v="820000"/>
    <n v="820000"/>
    <x v="0"/>
    <x v="0"/>
    <s v="IR12-21"/>
    <s v="62-304.520 (7), F.A.C."/>
    <n v="0.56000000000000005"/>
    <n v="0.48"/>
    <s v="Town Melbourne Beach"/>
    <n v="8.9457304352899992E-3"/>
    <n v="3695.9802375167401"/>
    <n v="9.2064256096435795"/>
    <n v="1.3537952612452899"/>
    <n v="8.2358201776420004E-2"/>
    <n v="1.211068747167E-2"/>
    <n v="33.063242898983802"/>
    <n v="1210"/>
    <s v="Fixed Single Family Units"/>
    <n v="1210"/>
    <s v="Town Melbourne Beach                   Brevard County"/>
    <s v="Town Melbourne Beach"/>
    <m/>
    <m/>
    <m/>
    <n v="0"/>
    <n v="1"/>
    <n v="8.2358201776420004E-2"/>
    <n v="1.211068747167E-2"/>
    <n v="33.0632428989846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7.407343106042198"/>
    <n v="2.6815282199999999E-2"/>
  </r>
  <r>
    <n v="450000"/>
    <n v="820000"/>
    <n v="820000"/>
    <x v="0"/>
    <x v="0"/>
    <s v="IR12-21"/>
    <s v="62-304.520 (7), F.A.C."/>
    <n v="0.56000000000000005"/>
    <n v="0.48"/>
    <s v="Town Melbourne Beach"/>
    <n v="7.8620894219899994E-3"/>
    <n v="3695.9802375167401"/>
    <n v="9.2064256096435795"/>
    <n v="1.3537952612452899"/>
    <n v="7.2381741399970001E-2"/>
    <n v="1.064365940298E-2"/>
    <n v="29.0581271292866"/>
    <n v="1210"/>
    <s v="Fixed Single Family Units"/>
    <n v="1210"/>
    <s v="Town Melbourne Beach                   Brevard County"/>
    <s v="Town Melbourne Beach"/>
    <m/>
    <m/>
    <m/>
    <n v="0"/>
    <n v="1"/>
    <n v="7.2381741399970001E-2"/>
    <n v="1.064365940298E-2"/>
    <n v="29.058127129286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7.904868243044497"/>
    <n v="2.3567013099999999E-2"/>
  </r>
  <r>
    <n v="450000"/>
    <n v="820000"/>
    <n v="820000"/>
    <x v="0"/>
    <x v="0"/>
    <s v="IR12-21"/>
    <s v="62-304.520 (7), F.A.C."/>
    <n v="0.56000000000000005"/>
    <n v="0.48"/>
    <s v="Town Melbourne Beach"/>
    <n v="3.1356500498729997E-2"/>
    <n v="3709.97179592252"/>
    <n v="9.2391250583354108"/>
    <n v="1.3585304905197699"/>
    <n v="0.28970662949958997"/>
    <n v="4.2598762003530001E-2"/>
    <n v="116.33173246914799"/>
    <n v="1210"/>
    <s v="Fixed Single Family Units"/>
    <n v="1210"/>
    <s v="Town Melbourne Beach                   Brevard County"/>
    <s v="Town Melbourne Beach"/>
    <m/>
    <m/>
    <m/>
    <n v="0"/>
    <n v="1"/>
    <n v="0.28970662949958997"/>
    <n v="4.2598762003530001E-2"/>
    <n v="116.33173246914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1.244435167378697"/>
    <n v="9.4348525899999994E-2"/>
  </r>
  <r>
    <n v="450000"/>
    <n v="820000"/>
    <n v="820000"/>
    <x v="0"/>
    <x v="0"/>
    <s v="IR12-21"/>
    <s v="62-304.520 (7), F.A.C."/>
    <n v="0.56000000000000005"/>
    <n v="0.48"/>
    <s v="Town Melbourne Beach"/>
    <n v="2.6057331013910001E-2"/>
    <n v="3709.97179592252"/>
    <n v="9.2391250583354108"/>
    <n v="1.3585304905197699"/>
    <n v="0.24074693992394999"/>
    <n v="3.5399678683959997E-2"/>
    <n v="96.671963138623298"/>
    <n v="1210"/>
    <s v="Fixed Single Family Units"/>
    <n v="1210"/>
    <s v="Town Melbourne Beach                   Brevard County"/>
    <s v="Town Melbourne Beach"/>
    <m/>
    <m/>
    <m/>
    <n v="0"/>
    <n v="1"/>
    <n v="0.24074693992394999"/>
    <n v="3.5399678683959997E-2"/>
    <n v="96.6719631386251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7.325140050326603"/>
    <n v="7.8403863000000004E-2"/>
  </r>
  <r>
    <n v="450000"/>
    <n v="820000"/>
    <n v="820000"/>
    <x v="0"/>
    <x v="0"/>
    <s v="IR12-21"/>
    <s v="62-304.520 (7), F.A.C."/>
    <n v="0.56000000000000005"/>
    <n v="0.48"/>
    <s v="Town Melbourne Beach"/>
    <n v="7.0273422323520005E-2"/>
    <n v="3709.97179592252"/>
    <n v="9.2391250583354108"/>
    <n v="1.3585304905197699"/>
    <n v="0.64926493712426003"/>
    <n v="9.5468586899680005E-2"/>
    <n v="260.71241482322898"/>
    <n v="1210"/>
    <s v="Fixed Single Family Units"/>
    <n v="1210"/>
    <s v="Town Melbourne Beach                   Brevard County"/>
    <s v="Town Melbourne Beach"/>
    <m/>
    <m/>
    <m/>
    <n v="0"/>
    <n v="1"/>
    <n v="0.64926493712426003"/>
    <n v="9.5468586899680005E-2"/>
    <n v="311.460487544352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0.706702734678899"/>
    <n v="0.25260380170000002"/>
  </r>
  <r>
    <n v="450000"/>
    <n v="820000"/>
    <n v="820000"/>
    <x v="0"/>
    <x v="0"/>
    <s v="IR12-21"/>
    <s v="62-304.520 (7), F.A.C."/>
    <n v="0.56000000000000005"/>
    <n v="0.48"/>
    <s v="Town Melbourne Beach"/>
    <n v="0.25775217961523"/>
    <n v="3709.97179592252"/>
    <n v="9.2391250583354108"/>
    <n v="1.3585304905197699"/>
    <n v="2.3814046215237101"/>
    <n v="0.35016419500522999"/>
    <n v="956.25331671008905"/>
    <n v="1210"/>
    <s v="Fixed Single Family Units"/>
    <n v="1210"/>
    <s v="Town Melbourne Beach                   Brevard County"/>
    <s v="Town Melbourne Beach"/>
    <m/>
    <m/>
    <m/>
    <n v="0"/>
    <n v="1"/>
    <n v="2.3814046215237101"/>
    <n v="0.35016419500522999"/>
    <n v="1133.13605879254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0.859064740452"/>
    <n v="0.91900734699999997"/>
  </r>
  <r>
    <n v="450000"/>
    <n v="820000"/>
    <n v="820000"/>
    <x v="0"/>
    <x v="0"/>
    <s v="IR12-21"/>
    <s v="62-304.520 (7), F.A.C."/>
    <n v="0.56000000000000005"/>
    <n v="0.48"/>
    <s v="Town Melbourne Beach"/>
    <n v="0.1409179449321"/>
    <n v="3709.97179592252"/>
    <n v="9.2391250583354108"/>
    <n v="1.3585304905197699"/>
    <n v="1.30195851619136"/>
    <n v="0.19144132485165"/>
    <n v="522.80160123747999"/>
    <n v="1210"/>
    <s v="Fixed Single Family Units"/>
    <n v="1210"/>
    <s v="Town Melbourne Beach                   Brevard County"/>
    <s v="Town Melbourne Beach"/>
    <m/>
    <m/>
    <m/>
    <n v="0"/>
    <n v="1"/>
    <n v="1.30195851619136"/>
    <n v="0.19144132485165"/>
    <n v="614.726335610424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6.072620369406"/>
    <n v="0.49856150500000002"/>
  </r>
  <r>
    <n v="450000"/>
    <n v="830000"/>
    <n v="830000"/>
    <x v="0"/>
    <x v="0"/>
    <s v="IR12-21"/>
    <s v="62-304.520 (7), F.A.C."/>
    <n v="0.56000000000000005"/>
    <n v="0.48"/>
    <s v="Town Melbourne Beach"/>
    <n v="4.9219488269549999E-2"/>
    <n v="3693.0566576123501"/>
    <n v="9.1996039415881707"/>
    <n v="1.35280780894696"/>
    <n v="0.45279979828757"/>
    <n v="6.658450808343E-2"/>
    <n v="181.770358838163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5279979828757"/>
    <n v="6.658450808343E-2"/>
    <n v="523.738836909774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8.04066801269801"/>
    <n v="0.42476791310000001"/>
  </r>
  <r>
    <n v="450000"/>
    <n v="840000"/>
    <n v="840000"/>
    <x v="0"/>
    <x v="0"/>
    <s v="IR12-21"/>
    <s v="62-304.520 (7), F.A.C."/>
    <n v="0.56000000000000005"/>
    <n v="0.48"/>
    <s v="Town Melbourne Beach"/>
    <n v="9.3848933463379997E-2"/>
    <n v="3698.6259350974201"/>
    <n v="9.2126138000014404"/>
    <n v="1.3546915574837399"/>
    <n v="0.86459397954021999"/>
    <n v="0.12713635784169999"/>
    <n v="347.112099288919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6459397954021999"/>
    <n v="0.12713635784169999"/>
    <n v="347.112099288919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9.573860952890101"/>
    <n v="0.28151832869999999"/>
  </r>
  <r>
    <n v="450000"/>
    <n v="840000"/>
    <n v="840000"/>
    <x v="0"/>
    <x v="0"/>
    <s v="IR12-21"/>
    <s v="62-304.520 (7), F.A.C."/>
    <n v="0.56000000000000005"/>
    <n v="0.48"/>
    <s v="Town Melbourne Beach"/>
    <n v="2.265186140656E-2"/>
    <n v="3698.6259350974201"/>
    <n v="9.2126138000014404"/>
    <n v="1.3546915574837399"/>
    <n v="0.2086828509898"/>
    <n v="3.0686285408759999E-2"/>
    <n v="83.78076207653900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086828509898"/>
    <n v="3.0686285408759999E-2"/>
    <n v="83.78076207653859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9.240391917059803"/>
    <n v="6.7948712100000003E-2"/>
  </r>
  <r>
    <n v="450000"/>
    <n v="840000"/>
    <n v="840000"/>
    <x v="0"/>
    <x v="0"/>
    <s v="IR12-21"/>
    <s v="62-304.520 (7), F.A.C."/>
    <n v="0.56000000000000005"/>
    <n v="0.48"/>
    <s v="Town Melbourne Beach"/>
    <n v="0.38282535811696"/>
    <n v="3698.6259350974201"/>
    <n v="9.2126138000014404"/>
    <n v="1.3546915574837399"/>
    <n v="3.5268221771788202"/>
    <n v="0.51861028063173997"/>
    <n v="1415.9277981443599"/>
    <n v="1210"/>
    <s v="Fixed Single Family Units"/>
    <n v="1210"/>
    <s v="Town Melbourne Beach                   Brevard County"/>
    <s v="Town Melbourne Beach"/>
    <m/>
    <m/>
    <m/>
    <n v="0"/>
    <n v="1"/>
    <n v="3.5268221771788202"/>
    <n v="0.51861028063173997"/>
    <n v="1415.92779814435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57.51057368086799"/>
    <n v="1.1483599336000001"/>
  </r>
  <r>
    <n v="450000"/>
    <n v="840000"/>
    <n v="840000"/>
    <x v="0"/>
    <x v="0"/>
    <s v="IR12-21"/>
    <s v="62-304.520 (7), F.A.C."/>
    <n v="0.56000000000000005"/>
    <n v="0.48"/>
    <s v="Town Melbourne Beach"/>
    <n v="0.118437300681"/>
    <n v="3698.6259350974201"/>
    <n v="9.2126138000014404"/>
    <n v="1.3546915574837399"/>
    <n v="1.0911171106887101"/>
    <n v="0.16044601132371"/>
    <n v="438.05527198168198"/>
    <n v="1210"/>
    <s v="Fixed Single Family Units"/>
    <n v="1210"/>
    <s v="Town Melbourne Beach                   Brevard County"/>
    <s v="Town Melbourne Beach"/>
    <m/>
    <m/>
    <m/>
    <n v="0"/>
    <n v="1"/>
    <n v="1.0911171106887101"/>
    <n v="0.16044601132371"/>
    <n v="438.055271981681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5.37932038868399"/>
    <n v="0.35527597080000001"/>
  </r>
  <r>
    <n v="450000"/>
    <n v="840000"/>
    <n v="840000"/>
    <x v="0"/>
    <x v="0"/>
    <s v="IR12-21"/>
    <s v="62-304.520 (7), F.A.C."/>
    <n v="0.56000000000000005"/>
    <n v="0.48"/>
    <s v="Town Melbourne Beach"/>
    <n v="6.9786667837949998E-2"/>
    <n v="3695.98023834285"/>
    <n v="9.2064256117013805"/>
    <n v="1.3537952615478901"/>
    <n v="0.64248576613861996"/>
    <n v="9.4476860238230001E-2"/>
    <n v="257.93014522887103"/>
    <n v="1210"/>
    <s v="Fixed Single Family Units"/>
    <n v="1210"/>
    <s v="Town Melbourne Beach                   Brevard County"/>
    <s v="Town Melbourne Beach"/>
    <m/>
    <m/>
    <m/>
    <n v="0"/>
    <n v="1"/>
    <n v="0.64248576613861996"/>
    <n v="9.4476860238230001E-2"/>
    <n v="257.9301452288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2.91352479228399"/>
    <n v="0.20918908780000001"/>
  </r>
  <r>
    <n v="450000"/>
    <n v="840000"/>
    <n v="840000"/>
    <x v="0"/>
    <x v="0"/>
    <s v="IR12-21"/>
    <s v="62-304.520 (7), F.A.C."/>
    <n v="0.56000000000000005"/>
    <n v="0.48"/>
    <s v="Town Melbourne Beach"/>
    <n v="0.30306232039504999"/>
    <n v="3695.98023834285"/>
    <n v="9.2064256117013805"/>
    <n v="1.3537952615478901"/>
    <n v="2.79012070842664"/>
    <n v="0.41028433330452002"/>
    <n v="1120.11234716644"/>
    <n v="1210"/>
    <s v="Fixed Single Family Units"/>
    <n v="1210"/>
    <s v="Town Melbourne Beach                   Brevard County"/>
    <s v="Town Melbourne Beach"/>
    <m/>
    <m/>
    <m/>
    <n v="0"/>
    <n v="1"/>
    <n v="2.79012070842664"/>
    <n v="0.41028433330452002"/>
    <n v="1120.1123471664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4.36811165831699"/>
    <n v="0.90844472600000004"/>
  </r>
  <r>
    <n v="450000"/>
    <n v="840000"/>
    <n v="840000"/>
    <x v="0"/>
    <x v="0"/>
    <s v="IR12-21"/>
    <s v="62-304.520 (7), F.A.C."/>
    <n v="0.56000000000000005"/>
    <n v="0.48"/>
    <s v="Town Melbourne Beach"/>
    <n v="0.17912734941243"/>
    <n v="3695.98023834285"/>
    <n v="9.2064256117013805"/>
    <n v="1.3537952615478901"/>
    <n v="1.6491226173868201"/>
    <n v="0.24250175684818001"/>
    <n v="662.05114357509603"/>
    <n v="1210"/>
    <s v="Fixed Single Family Units"/>
    <n v="1210"/>
    <s v="Town Melbourne Beach                   Brevard County"/>
    <s v="Town Melbourne Beach"/>
    <m/>
    <m/>
    <m/>
    <n v="0"/>
    <n v="1"/>
    <n v="1.6491226173868201"/>
    <n v="0.24250175684818001"/>
    <n v="662.051143575096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1.295269028136"/>
    <n v="0.53694334430000001"/>
  </r>
  <r>
    <n v="450000"/>
    <n v="840000"/>
    <n v="840000"/>
    <x v="0"/>
    <x v="0"/>
    <s v="IR12-21"/>
    <s v="62-304.520 (7), F.A.C."/>
    <n v="0.56000000000000005"/>
    <n v="0.48"/>
    <s v="Town Melbourne Beach"/>
    <n v="8.3315453768699997E-3"/>
    <n v="3695.98023834285"/>
    <n v="9.2064256117013805"/>
    <n v="1.3537952615478901"/>
    <n v="7.6703752742739995E-2"/>
    <n v="1.127920665258E-2"/>
    <n v="30.793227067797901"/>
    <n v="1210"/>
    <s v="Fixed Single Family Units"/>
    <n v="1210"/>
    <s v="Town Melbourne Beach                   Brevard County"/>
    <s v="Town Melbourne Beach"/>
    <m/>
    <m/>
    <m/>
    <n v="0"/>
    <n v="1"/>
    <n v="7.6703752742739995E-2"/>
    <n v="1.127920665258E-2"/>
    <n v="30.7932270677995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3.648284720286"/>
    <n v="2.4974231199999999E-2"/>
  </r>
  <r>
    <n v="450000"/>
    <n v="840000"/>
    <n v="840000"/>
    <x v="0"/>
    <x v="0"/>
    <s v="IR12-21"/>
    <s v="62-304.520 (7), F.A.C."/>
    <n v="0.56000000000000005"/>
    <n v="0.48"/>
    <s v="Town Melbourne Beach"/>
    <n v="3.5291220014219998E-2"/>
    <n v="3695.98023834285"/>
    <n v="9.2064256117013805"/>
    <n v="1.3537952615478901"/>
    <n v="0.32490599180717"/>
    <n v="4.7777086429500001E-2"/>
    <n v="130.435651759596"/>
    <n v="1210"/>
    <s v="Fixed Single Family Units"/>
    <n v="1210"/>
    <s v="Town Melbourne Beach                   Brevard County"/>
    <s v="Town Melbourne Beach"/>
    <m/>
    <m/>
    <m/>
    <n v="0"/>
    <n v="1"/>
    <n v="0.32490599180717"/>
    <n v="4.7777086429500001E-2"/>
    <n v="130.43565175959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5.166279057851398"/>
    <n v="0.1057872277"/>
  </r>
  <r>
    <n v="450000"/>
    <n v="840000"/>
    <n v="840000"/>
    <x v="0"/>
    <x v="0"/>
    <s v="IR12-21"/>
    <s v="62-304.520 (7), F.A.C."/>
    <n v="0.56000000000000005"/>
    <n v="0.48"/>
    <s v="Town Melbourne Beach"/>
    <n v="2.2164350516299999E-2"/>
    <n v="3695.98023834285"/>
    <n v="9.2064256117013805"/>
    <n v="1.3537952615478901"/>
    <n v="0.20405444426000999"/>
    <n v="3.0005992704250001E-2"/>
    <n v="81.919001503956494"/>
    <n v="1210"/>
    <s v="Fixed Single Family Units"/>
    <n v="1210"/>
    <s v="Town Melbourne Beach                   Brevard County"/>
    <s v="Town Melbourne Beach"/>
    <m/>
    <m/>
    <m/>
    <n v="0"/>
    <n v="1"/>
    <n v="0.20405444426000999"/>
    <n v="3.0005992704250001E-2"/>
    <n v="81.9190015039550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2.731412882897601"/>
    <n v="6.6438768499999995E-2"/>
  </r>
  <r>
    <n v="450000"/>
    <n v="850000"/>
    <n v="850000"/>
    <x v="0"/>
    <x v="0"/>
    <s v="IR12-21"/>
    <s v="62-304.520 (7), F.A.C."/>
    <n v="0.56000000000000005"/>
    <n v="0.48"/>
    <s v="Town Melbourne Beach"/>
    <n v="0.10578224189525"/>
    <n v="3701.5312103445699"/>
    <n v="9.2193788791312592"/>
    <n v="1.35567031464499"/>
    <n v="0.97524656671628995"/>
    <n v="0.14340584515398999"/>
    <n v="391.556269875516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7524656671628995"/>
    <n v="0.14340584515398999"/>
    <n v="671.425719008148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7.251968807541"/>
    <n v="0.54454640629999995"/>
  </r>
  <r>
    <n v="450000"/>
    <n v="850000"/>
    <n v="850000"/>
    <x v="0"/>
    <x v="0"/>
    <s v="IR12-21"/>
    <s v="62-304.520 (7), F.A.C."/>
    <n v="0.56000000000000005"/>
    <n v="0.48"/>
    <s v="Town Melbourne Beach"/>
    <n v="5.9151598320599996E-3"/>
    <n v="3701.5312103445699"/>
    <n v="9.2193788791312592"/>
    <n v="1.35567031464499"/>
    <n v="5.4534099622379997E-2"/>
    <n v="8.0190065906999997E-3"/>
    <n v="21.8951487325503"/>
    <n v="1210"/>
    <s v="Fixed Single Family Units"/>
    <n v="1210"/>
    <s v="Town Melbourne Beach                   Brevard County"/>
    <s v="Town Melbourne Beach"/>
    <m/>
    <m/>
    <m/>
    <n v="0"/>
    <n v="1"/>
    <n v="5.4534099622379997E-2"/>
    <n v="8.0190065906999997E-3"/>
    <n v="21.8951487325517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6.154459666189702"/>
    <n v="1.77576227E-2"/>
  </r>
  <r>
    <n v="450000"/>
    <n v="850000"/>
    <n v="850000"/>
    <x v="0"/>
    <x v="0"/>
    <s v="IR12-21"/>
    <s v="62-304.520 (7), F.A.C."/>
    <n v="0.56000000000000005"/>
    <n v="0.48"/>
    <s v="Town Melbourne Beach"/>
    <n v="1.804918318804E-2"/>
    <n v="3701.5312103445699"/>
    <n v="9.2193788791312592"/>
    <n v="1.35567031464499"/>
    <n v="0.16640225826940999"/>
    <n v="2.446874185161E-2"/>
    <n v="66.809614891767694"/>
    <n v="1210"/>
    <s v="Fixed Single Family Units"/>
    <n v="1210"/>
    <s v="Town Melbourne Beach                   Brevard County"/>
    <s v="Town Melbourne Beach"/>
    <m/>
    <m/>
    <m/>
    <n v="0"/>
    <n v="1"/>
    <n v="0.16640225826940999"/>
    <n v="2.446874185161E-2"/>
    <n v="66.8096148917673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0.140021066725502"/>
    <n v="5.4184602499999998E-2"/>
  </r>
  <r>
    <n v="450000"/>
    <n v="850000"/>
    <n v="850000"/>
    <x v="0"/>
    <x v="0"/>
    <s v="IR12-21"/>
    <s v="62-304.520 (7), F.A.C."/>
    <n v="0.56000000000000005"/>
    <n v="0.48"/>
    <s v="Town Melbourne Beach"/>
    <n v="8.9145486474299998E-3"/>
    <n v="3701.5312103445699"/>
    <n v="9.2193788791312592"/>
    <n v="1.35567031464499"/>
    <n v="8.21866015171E-2"/>
    <n v="1.208518896978E-2"/>
    <n v="32.997480044597097"/>
    <n v="1210"/>
    <s v="Fixed Single Family Units"/>
    <n v="1210"/>
    <s v="Town Melbourne Beach                   Brevard County"/>
    <s v="Town Melbourne Beach"/>
    <m/>
    <m/>
    <m/>
    <n v="0"/>
    <n v="1"/>
    <n v="8.21866015171E-2"/>
    <n v="1.208518896978E-2"/>
    <n v="32.9974800445981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9.606185323737002"/>
    <n v="2.6761946500000001E-2"/>
  </r>
  <r>
    <n v="450000"/>
    <n v="850000"/>
    <n v="860000"/>
    <x v="0"/>
    <x v="0"/>
    <s v="IR12-21"/>
    <s v="62-304.520 (7), F.A.C."/>
    <n v="0.56000000000000005"/>
    <n v="0.48"/>
    <s v="Town Melbourne Beach"/>
    <n v="0.17675238032096"/>
    <n v="3695.9802375167401"/>
    <n v="9.2064256096435795"/>
    <n v="1.3537952612452899"/>
    <n v="1.62725764075242"/>
    <n v="0.23928653489234999"/>
    <n v="653.273304600341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2725764075242"/>
    <n v="0.23928653489234999"/>
    <n v="949.586118800644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50.38804928435701"/>
    <n v="0.77014283760000002"/>
  </r>
  <r>
    <n v="450000"/>
    <n v="850000"/>
    <n v="860000"/>
    <x v="0"/>
    <x v="0"/>
    <s v="IR12-21"/>
    <s v="62-304.520 (7), F.A.C."/>
    <n v="0.56000000000000005"/>
    <n v="0.48"/>
    <s v="Town Melbourne Beach"/>
    <n v="0.11821817369980001"/>
    <n v="3695.9802375167401"/>
    <n v="9.2064256096435795"/>
    <n v="1.3537952612452899"/>
    <n v="1.0883668218751399"/>
    <n v="0.16004320334786001"/>
    <n v="436.93203370978603"/>
    <n v="1210"/>
    <s v="Fixed Single Family Units"/>
    <n v="1210"/>
    <s v="Town Melbourne Beach                   Brevard County"/>
    <s v="Town Melbourne Beach"/>
    <m/>
    <m/>
    <m/>
    <n v="0"/>
    <n v="1"/>
    <n v="1.0883668218751399"/>
    <n v="0.16004320334786001"/>
    <n v="436.932033709786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8.30373612224901"/>
    <n v="0.3543649908"/>
  </r>
  <r>
    <n v="450000"/>
    <n v="850000"/>
    <n v="860000"/>
    <x v="0"/>
    <x v="0"/>
    <s v="IR12-21"/>
    <s v="62-304.520 (7), F.A.C."/>
    <n v="0.56000000000000005"/>
    <n v="0.48"/>
    <s v="Town Melbourne Beach"/>
    <n v="0.20045757858113999"/>
    <n v="3695.9802375167401"/>
    <n v="9.2064256096435795"/>
    <n v="1.3537952612452899"/>
    <n v="1.8454977850965599"/>
    <n v="0.27137851996384998"/>
    <n v="740.88724889636001"/>
    <n v="1210"/>
    <s v="Fixed Single Family Units"/>
    <n v="1210"/>
    <s v="Town Melbourne Beach                   Brevard County"/>
    <s v="Town Melbourne Beach"/>
    <m/>
    <m/>
    <m/>
    <n v="0"/>
    <n v="1"/>
    <n v="1.8454977850965599"/>
    <n v="0.27137851996384998"/>
    <n v="896.723363961439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6.262378407813"/>
    <n v="0.72726955709999996"/>
  </r>
  <r>
    <n v="450000"/>
    <n v="860000"/>
    <n v="860000"/>
    <x v="0"/>
    <x v="0"/>
    <s v="IR12-21"/>
    <s v="62-304.520 (7), F.A.C."/>
    <n v="0.56000000000000005"/>
    <n v="0.48"/>
    <s v="Town Melbourne Beach"/>
    <n v="6.5131259168000005E-4"/>
    <n v="3695.98023834285"/>
    <n v="9.2064256117013805"/>
    <n v="1.3537952615478901"/>
    <n v="5.9962609252700002E-3"/>
    <n v="8.8174390040000005E-4"/>
    <n v="2.40723846783683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5.9962609252700002E-3"/>
    <n v="8.8174390040000005E-4"/>
    <n v="2.40723846783770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9.835814517048799"/>
    <n v="1.9523425999999999E-3"/>
  </r>
  <r>
    <n v="450000"/>
    <n v="860000"/>
    <n v="860000"/>
    <x v="0"/>
    <x v="0"/>
    <s v="IR12-21"/>
    <s v="62-304.520 (7), F.A.C."/>
    <n v="0.56000000000000005"/>
    <n v="0.48"/>
    <s v="Town Melbourne Beach"/>
    <n v="2.2282192456179999E-2"/>
    <n v="3695.98023834285"/>
    <n v="9.2064256117013805"/>
    <n v="1.3537952615478901"/>
    <n v="0.20513934731347"/>
    <n v="3.016552656408E-2"/>
    <n v="82.354542985008393"/>
    <n v="1210"/>
    <s v="Fixed Single Family Units"/>
    <n v="1210"/>
    <s v="Town Melbourne Beach                   Brevard County"/>
    <s v="Town Melbourne Beach"/>
    <m/>
    <m/>
    <m/>
    <n v="0"/>
    <n v="1"/>
    <n v="0.20513934731347"/>
    <n v="3.016552656408E-2"/>
    <n v="82.35454298500870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6.176331770904198"/>
    <n v="6.6792005700000004E-2"/>
  </r>
  <r>
    <n v="450000"/>
    <n v="860000"/>
    <n v="860000"/>
    <x v="0"/>
    <x v="0"/>
    <s v="IR12-21"/>
    <s v="62-304.520 (7), F.A.C."/>
    <n v="0.56000000000000005"/>
    <n v="0.48"/>
    <s v="Town Melbourne Beach"/>
    <n v="0.30453426085377"/>
    <n v="3695.98023834285"/>
    <n v="9.2064256117013805"/>
    <n v="1.3537952615478901"/>
    <n v="2.8036720187647002"/>
    <n v="0.41227703932282"/>
    <n v="1125.55261001388"/>
    <n v="1210"/>
    <s v="Fixed Single Family Units"/>
    <n v="1210"/>
    <s v="Town Melbourne Beach                   Brevard County"/>
    <s v="Town Melbourne Beach"/>
    <m/>
    <m/>
    <m/>
    <n v="0"/>
    <n v="1"/>
    <n v="2.8036720187647002"/>
    <n v="0.41227703932282"/>
    <n v="1125.5526100138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5.464179333326"/>
    <n v="0.91285694240000004"/>
  </r>
  <r>
    <n v="450000"/>
    <n v="860000"/>
    <n v="860000"/>
    <x v="0"/>
    <x v="0"/>
    <s v="IR12-21"/>
    <s v="62-304.520 (7), F.A.C."/>
    <n v="0.56000000000000005"/>
    <n v="0.48"/>
    <s v="Town Melbourne Beach"/>
    <n v="0.23950159026324999"/>
    <n v="3695.98023834285"/>
    <n v="9.2064256117013805"/>
    <n v="1.3537952615478901"/>
    <n v="2.2049535746428299"/>
    <n v="0.32423611803156999"/>
    <n v="885.19314466467495"/>
    <n v="1210"/>
    <s v="Fixed Single Family Units"/>
    <n v="1210"/>
    <s v="Town Melbourne Beach                   Brevard County"/>
    <s v="Town Melbourne Beach"/>
    <m/>
    <m/>
    <m/>
    <n v="0"/>
    <n v="1"/>
    <n v="2.2049535746428299"/>
    <n v="0.32423611803156999"/>
    <n v="885.1931446646749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3.65270555490301"/>
    <n v="0.7179182033"/>
  </r>
  <r>
    <n v="450000"/>
    <n v="860000"/>
    <n v="860000"/>
    <x v="0"/>
    <x v="0"/>
    <s v="IR12-21"/>
    <s v="62-304.520 (7), F.A.C."/>
    <n v="0.56000000000000005"/>
    <n v="0.48"/>
    <s v="Town Melbourne Beach"/>
    <n v="2.5029391442099999E-3"/>
    <n v="3695.98023834285"/>
    <n v="9.2064256117013805"/>
    <n v="1.3537952615478901"/>
    <n v="2.304312304186E-2"/>
    <n v="3.3884671533800001E-3"/>
    <n v="9.2508136148082105"/>
    <n v="1210"/>
    <s v="Fixed Single Family Units"/>
    <n v="1210"/>
    <s v="Town Melbourne Beach                   Brevard County"/>
    <s v="Town Melbourne Beach"/>
    <m/>
    <m/>
    <m/>
    <n v="0"/>
    <n v="1"/>
    <n v="2.304312304186E-2"/>
    <n v="3.3884671533800001E-3"/>
    <n v="9.25081361480710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.8031085263541"/>
    <n v="7.5026874000000002E-3"/>
  </r>
  <r>
    <n v="450000"/>
    <n v="860000"/>
    <n v="860000"/>
    <x v="0"/>
    <x v="0"/>
    <s v="IR12-21"/>
    <s v="62-304.520 (7), F.A.C."/>
    <n v="0.56000000000000005"/>
    <n v="0.48"/>
    <s v="Town Melbourne Beach"/>
    <n v="2.5498439044099999E-2"/>
    <n v="3695.98023834285"/>
    <n v="9.2064256117013805"/>
    <n v="1.3537952615478901"/>
    <n v="0.23474948227409001"/>
    <n v="3.4519665954780003E-2"/>
    <n v="94.241726815616801"/>
    <n v="1210"/>
    <s v="Fixed Single Family Units"/>
    <n v="1210"/>
    <s v="Town Melbourne Beach                   Brevard County"/>
    <s v="Town Melbourne Beach"/>
    <m/>
    <m/>
    <m/>
    <n v="0"/>
    <n v="1"/>
    <n v="0.23474948227409001"/>
    <n v="3.4519665954780003E-2"/>
    <n v="94.2417268156168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0.780626545160203"/>
    <n v="7.6432868500000001E-2"/>
  </r>
  <r>
    <n v="450000"/>
    <n v="860000"/>
    <n v="860000"/>
    <x v="0"/>
    <x v="0"/>
    <s v="IR12-21"/>
    <s v="62-304.520 (7), F.A.C."/>
    <n v="0.56000000000000005"/>
    <n v="0.48"/>
    <s v="Town Melbourne Beach"/>
    <n v="2.2792719337699999E-2"/>
    <n v="3695.98023834285"/>
    <n v="9.2064256117013805"/>
    <n v="1.3537952615478901"/>
    <n v="0.20983947507100001"/>
    <n v="3.0856675437180001E-2"/>
    <n v="84.241440250267601"/>
    <n v="1210"/>
    <s v="Fixed Single Family Units"/>
    <n v="1210"/>
    <s v="Town Melbourne Beach                   Brevard County"/>
    <s v="Town Melbourne Beach"/>
    <m/>
    <m/>
    <m/>
    <n v="0"/>
    <n v="1"/>
    <n v="0.20983947507100001"/>
    <n v="3.0856675437180001E-2"/>
    <n v="84.2414402502656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0.236539431488303"/>
    <n v="6.8322335999999997E-2"/>
  </r>
  <r>
    <n v="450000"/>
    <n v="860000"/>
    <n v="860000"/>
    <x v="0"/>
    <x v="0"/>
    <s v="IR12-21"/>
    <s v="62-304.520 (7), F.A.C."/>
    <n v="0.56000000000000005"/>
    <n v="0.48"/>
    <s v="Town Melbourne Beach"/>
    <n v="4.9865671023009997E-2"/>
    <n v="3688.6708672782402"/>
    <n v="9.1893706184172093"/>
    <n v="1.3513265174537299"/>
    <n v="0.45823413216654002"/>
    <n v="6.7384803564020004E-2"/>
    <n v="183.938047979872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5823413216654002"/>
    <n v="6.7384803564020004E-2"/>
    <n v="183.938047979873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8.08667218068901"/>
    <n v="0.14917927650000001"/>
  </r>
  <r>
    <n v="450000"/>
    <n v="860000"/>
    <n v="860000"/>
    <x v="0"/>
    <x v="0"/>
    <s v="IR12-21"/>
    <s v="62-304.520 (7), F.A.C."/>
    <n v="0.56000000000000005"/>
    <n v="0.48"/>
    <s v="Town Melbourne Beach"/>
    <n v="7.5608730339999996E-5"/>
    <n v="3688.6708672782402"/>
    <n v="9.1893706184172093"/>
    <n v="1.3513265174537299"/>
    <n v="6.9479664514999996E-4"/>
    <n v="1.0217208227E-4"/>
    <n v="0.278895720946560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9479664514999996E-4"/>
    <n v="1.0217208227E-4"/>
    <n v="0.278895720945990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.593426495385399"/>
    <n v="2.2619280000000001E-4"/>
  </r>
  <r>
    <n v="450000"/>
    <n v="860000"/>
    <n v="860000"/>
    <x v="0"/>
    <x v="0"/>
    <s v="IR12-21"/>
    <s v="62-304.520 (7), F.A.C."/>
    <n v="0.56000000000000005"/>
    <n v="0.48"/>
    <s v="Town Melbourne Beach"/>
    <n v="3.5801532558820001E-2"/>
    <n v="3688.6708672782402"/>
    <n v="9.1893706184172093"/>
    <n v="1.3513265174537299"/>
    <n v="0.32899355139039999"/>
    <n v="4.8379560312220002E-2"/>
    <n v="132.060070153662"/>
    <n v="1210"/>
    <s v="Fixed Single Family Units"/>
    <n v="1210"/>
    <s v="Town Melbourne Beach                   Brevard County"/>
    <s v="Town Melbourne Beach"/>
    <m/>
    <m/>
    <m/>
    <n v="0"/>
    <n v="1"/>
    <n v="0.32899355139039999"/>
    <n v="4.8379560312220002E-2"/>
    <n v="132.06007015366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9.136828008383105"/>
    <n v="0.1071046798"/>
  </r>
  <r>
    <n v="450000"/>
    <n v="860000"/>
    <n v="860000"/>
    <x v="0"/>
    <x v="0"/>
    <s v="IR12-21"/>
    <s v="62-304.520 (7), F.A.C."/>
    <n v="0.56000000000000005"/>
    <n v="0.48"/>
    <s v="Town Melbourne Beach"/>
    <n v="0.32774231070350002"/>
    <n v="3688.6708672782402"/>
    <n v="9.1893706184172093"/>
    <n v="1.3513265174537299"/>
    <n v="3.0117455603909602"/>
    <n v="0.44288687534520998"/>
    <n v="1208.93351346647"/>
    <n v="1210"/>
    <s v="Fixed Single Family Units"/>
    <n v="1210"/>
    <s v="Town Melbourne Beach                   Brevard County"/>
    <s v="Town Melbourne Beach"/>
    <m/>
    <m/>
    <m/>
    <n v="0"/>
    <n v="1"/>
    <n v="3.0117455603909602"/>
    <n v="0.44288687534520998"/>
    <n v="1208.9335134664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9.72335146288"/>
    <n v="0.98048135719999996"/>
  </r>
  <r>
    <n v="450000"/>
    <n v="860000"/>
    <n v="860000"/>
    <x v="0"/>
    <x v="0"/>
    <s v="IR12-21"/>
    <s v="62-304.520 (7), F.A.C."/>
    <n v="0.56000000000000005"/>
    <n v="0.48"/>
    <s v="Town Melbourne Beach"/>
    <n v="0.20427833072125001"/>
    <n v="3688.6708672782402"/>
    <n v="9.1893706184172093"/>
    <n v="1.3513265174537299"/>
    <n v="1.87718929030924"/>
    <n v="0.27604672524481999"/>
    <n v="753.51552734773395"/>
    <n v="1210"/>
    <s v="Fixed Single Family Units"/>
    <n v="1210"/>
    <s v="Town Melbourne Beach                   Brevard County"/>
    <s v="Town Melbourne Beach"/>
    <m/>
    <m/>
    <m/>
    <n v="0"/>
    <n v="1"/>
    <n v="1.87718929030924"/>
    <n v="0.27604672524481999"/>
    <n v="753.5155273477339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7.43617958037601"/>
    <n v="0.61112370429999996"/>
  </r>
  <r>
    <n v="450000"/>
    <n v="860000"/>
    <n v="860000"/>
    <x v="0"/>
    <x v="0"/>
    <s v="IR12-21"/>
    <s v="62-304.520 (7), F.A.C."/>
    <n v="0.56000000000000005"/>
    <n v="0.48"/>
    <s v="Town Melbourne Beach"/>
    <n v="7.0118320196129999E-2"/>
    <n v="3696.3813882620102"/>
    <n v="9.26566045991229"/>
    <n v="1.3823769091695399"/>
    <n v="0.64969254695676004"/>
    <n v="9.6929946748880003E-2"/>
    <n v="259.18405374917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4969254695676004"/>
    <n v="9.6929946748880003E-2"/>
    <n v="402.560668409275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3.288239167568307"/>
    <n v="0.32648878219999999"/>
  </r>
  <r>
    <n v="450000"/>
    <n v="860000"/>
    <n v="860000"/>
    <x v="0"/>
    <x v="0"/>
    <s v="IR12-21"/>
    <s v="62-304.520 (7), F.A.C."/>
    <n v="0.56000000000000005"/>
    <n v="0.48"/>
    <s v="FDOT District 5"/>
    <n v="6.4858047478509998E-2"/>
    <n v="3696.3813882620102"/>
    <n v="9.26566045991229"/>
    <n v="1.3823769091695399"/>
    <n v="0.60095264602880005"/>
    <n v="8.9658267208119993E-2"/>
    <n v="239.74007957859999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0.60095264602880005"/>
    <n v="8.9658267208119993E-2"/>
    <n v="557.834069346473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1.762339755726"/>
    <n v="0.45242016979999999"/>
  </r>
  <r>
    <n v="450000"/>
    <n v="860000"/>
    <n v="860000"/>
    <x v="0"/>
    <x v="0"/>
    <s v="IR12-21"/>
    <s v="62-304.520 (7), F.A.C."/>
    <n v="0.56000000000000005"/>
    <n v="0.48"/>
    <s v="Town Melbourne Beach"/>
    <n v="0.12964909410684"/>
    <n v="3696.3813882620102"/>
    <n v="9.26566045991229"/>
    <n v="1.3823769091695399"/>
    <n v="1.2012844849292299"/>
    <n v="0.17922391398804999"/>
    <n v="479.23249846156801"/>
    <n v="1210"/>
    <s v="Fixed Single Family Units"/>
    <n v="1210"/>
    <s v="Town Melbourne Beach                   Brevard County"/>
    <s v="Town Melbourne Beach"/>
    <m/>
    <m/>
    <m/>
    <n v="0"/>
    <n v="1"/>
    <n v="1.2012844849292299"/>
    <n v="0.17922391398804999"/>
    <n v="479.232498461568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7.68014640349701"/>
    <n v="0.38867193709999998"/>
  </r>
  <r>
    <n v="450000"/>
    <n v="860000"/>
    <n v="860000"/>
    <x v="0"/>
    <x v="0"/>
    <s v="IR12-21"/>
    <s v="62-304.520 (7), F.A.C."/>
    <n v="0.56000000000000005"/>
    <n v="0.48"/>
    <s v="FDOT District 5"/>
    <n v="2.8756161491239999E-2"/>
    <n v="3696.3813882620102"/>
    <n v="9.26566045991229"/>
    <n v="1.3823769091695399"/>
    <n v="0.26644482850828"/>
    <n v="3.9751853641840001E-2"/>
    <n v="106.29374013409399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0.26644482850828"/>
    <n v="3.9751853641840001E-2"/>
    <n v="106.29374013409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9.235303328595705"/>
    <n v="8.6207412900000002E-2"/>
  </r>
  <r>
    <n v="450000"/>
    <n v="860000"/>
    <n v="860000"/>
    <x v="0"/>
    <x v="0"/>
    <s v="IR12-21"/>
    <s v="62-304.520 (7), F.A.C."/>
    <n v="0.56000000000000005"/>
    <n v="0.48"/>
    <s v="Town Melbourne Beach"/>
    <n v="2.8367424316459999E-2"/>
    <n v="3695.9802375167401"/>
    <n v="9.2064256096435795"/>
    <n v="1.3537952612452899"/>
    <n v="0.26116258170668999"/>
    <n v="3.8403684613350003E-2"/>
    <n v="104.845439662891"/>
    <n v="1210"/>
    <s v="Fixed Single Family Units"/>
    <n v="1210"/>
    <s v="Town Melbourne Beach                   Brevard County"/>
    <s v="Town Melbourne Beach"/>
    <m/>
    <m/>
    <m/>
    <n v="0"/>
    <n v="1"/>
    <n v="0.26116258170668999"/>
    <n v="3.8403684613350003E-2"/>
    <n v="130.926858519392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5.715208096995795"/>
    <n v="0.10618561109999999"/>
  </r>
  <r>
    <n v="450000"/>
    <n v="860000"/>
    <n v="860000"/>
    <x v="0"/>
    <x v="0"/>
    <s v="IR12-21"/>
    <s v="62-304.520 (7), F.A.C."/>
    <n v="0.56000000000000005"/>
    <n v="0.48"/>
    <s v="Town Melbourne Beach"/>
    <n v="0.22582329445668001"/>
    <n v="3695.9802375167401"/>
    <n v="9.2064256096435795"/>
    <n v="1.3537952612452899"/>
    <n v="2.07902536134011"/>
    <n v="0.30571850591425997"/>
    <n v="834.63843348283501"/>
    <n v="1210"/>
    <s v="Fixed Single Family Units"/>
    <n v="1210"/>
    <s v="Town Melbourne Beach                   Brevard County"/>
    <s v="Town Melbourne Beach"/>
    <m/>
    <m/>
    <m/>
    <n v="0"/>
    <n v="1"/>
    <n v="2.07902536134011"/>
    <n v="0.30571850591425997"/>
    <n v="1018.3711245392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1.846156253407"/>
    <n v="0.82592954139999997"/>
  </r>
  <r>
    <n v="450000"/>
    <n v="860000"/>
    <n v="860000"/>
    <x v="0"/>
    <x v="0"/>
    <s v="IR12-21"/>
    <s v="62-304.520 (7), F.A.C."/>
    <n v="0.56000000000000005"/>
    <n v="0.48"/>
    <s v="Town Melbourne Beach"/>
    <n v="0.16550997839869"/>
    <n v="3695.9802375167401"/>
    <n v="9.2064256096435795"/>
    <n v="1.3537952612452899"/>
    <n v="1.5237553037812801"/>
    <n v="0.22406662444496001"/>
    <n v="611.721609273392"/>
    <n v="1210"/>
    <s v="Fixed Single Family Units"/>
    <n v="1210"/>
    <s v="Town Melbourne Beach                   Brevard County"/>
    <s v="Town Melbourne Beach"/>
    <m/>
    <m/>
    <m/>
    <n v="0"/>
    <n v="1"/>
    <n v="1.5237553037812801"/>
    <n v="0.22406662444496001"/>
    <n v="741.941842302024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7.088521027686"/>
    <n v="0.6017370984"/>
  </r>
  <r>
    <n v="450000"/>
    <n v="860000"/>
    <n v="860000"/>
    <x v="0"/>
    <x v="0"/>
    <s v="IR12-21"/>
    <s v="62-304.520 (7), F.A.C."/>
    <n v="0.56000000000000005"/>
    <n v="0.48"/>
    <s v="Town Melbourne Beach"/>
    <n v="0.11099322187826"/>
    <n v="3705.2314153591901"/>
    <n v="9.22801352586219"/>
    <n v="1.35692023097352"/>
    <n v="1.0242469527716"/>
    <n v="0.15060894826754001"/>
    <n v="411.255572595261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242469527716"/>
    <n v="0.15060894826754001"/>
    <n v="898.199233901783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1.24477403909501"/>
    <n v="0.728466532"/>
  </r>
  <r>
    <n v="450000"/>
    <n v="860000"/>
    <n v="860000"/>
    <x v="0"/>
    <x v="0"/>
    <s v="IR12-21"/>
    <s v="62-304.520 (7), F.A.C."/>
    <n v="0.56000000000000005"/>
    <n v="0.48"/>
    <s v="Town Melbourne Beach"/>
    <n v="1.3347293852220001E-2"/>
    <n v="3705.2314153591901"/>
    <n v="9.22801352586219"/>
    <n v="1.35692023097352"/>
    <n v="0.12316900820199"/>
    <n v="1.811121305683E-2"/>
    <n v="49.454812491294597"/>
    <n v="1210"/>
    <s v="Fixed Single Family Units"/>
    <n v="1210"/>
    <s v="Town Melbourne Beach                   Brevard County"/>
    <s v="Town Melbourne Beach"/>
    <m/>
    <m/>
    <m/>
    <n v="0"/>
    <n v="1"/>
    <n v="0.12316900820199"/>
    <n v="1.811121305683E-2"/>
    <n v="49.4548124912935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9.602363495591703"/>
    <n v="4.0109337000000002E-2"/>
  </r>
  <r>
    <n v="450000"/>
    <n v="860000"/>
    <n v="860000"/>
    <x v="0"/>
    <x v="0"/>
    <s v="IR12-21"/>
    <s v="62-304.520 (7), F.A.C."/>
    <n v="0.56000000000000005"/>
    <n v="0.48"/>
    <s v="Town Melbourne Beach"/>
    <n v="2.4078553576030001E-2"/>
    <n v="3705.2314153591901"/>
    <n v="9.22801352586219"/>
    <n v="1.35692023097352"/>
    <n v="0.22219721808282999"/>
    <n v="3.2672676479899999E-2"/>
    <n v="89.216613146330602"/>
    <n v="1210"/>
    <s v="Fixed Single Family Units"/>
    <n v="1210"/>
    <s v="Town Melbourne Beach                   Brevard County"/>
    <s v="Town Melbourne Beach"/>
    <m/>
    <m/>
    <m/>
    <n v="0"/>
    <n v="1"/>
    <n v="0.22219721808282999"/>
    <n v="3.2672676479899999E-2"/>
    <n v="89.2166131463302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1.895012085307101"/>
    <n v="7.2357350500000001E-2"/>
  </r>
  <r>
    <n v="450000"/>
    <n v="860000"/>
    <n v="870000"/>
    <x v="0"/>
    <x v="0"/>
    <s v="IR12-21"/>
    <s v="62-304.520 (7), F.A.C."/>
    <n v="0.56000000000000005"/>
    <n v="0.48"/>
    <s v="Town Melbourne Beach"/>
    <n v="0.12083549239971"/>
    <n v="3701.53121117193"/>
    <n v="9.2193788811919593"/>
    <n v="1.35567031494801"/>
    <n v="1.1140281867283901"/>
    <n v="0.16381309003842001"/>
    <n v="447.27634653488502"/>
    <n v="1210"/>
    <s v="Fixed Single Family Units"/>
    <n v="1210"/>
    <s v="Town Melbourne Beach                   Brevard County"/>
    <s v="Town Melbourne Beach"/>
    <m/>
    <m/>
    <m/>
    <n v="0"/>
    <n v="1"/>
    <n v="1.1140281867283901"/>
    <n v="0.16381309003842001"/>
    <n v="447.276346534885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0.12826643670699"/>
    <n v="0.36275453899999999"/>
  </r>
  <r>
    <n v="450000"/>
    <n v="860000"/>
    <n v="870000"/>
    <x v="0"/>
    <x v="0"/>
    <s v="IR12-21"/>
    <s v="62-304.520 (7), F.A.C."/>
    <n v="0.56000000000000005"/>
    <n v="0.48"/>
    <s v="Town Melbourne Beach"/>
    <n v="0.29915733516713"/>
    <n v="3701.53121117193"/>
    <n v="9.2193788811919593"/>
    <n v="1.35567031494801"/>
    <n v="2.75804481799354"/>
    <n v="0.40555871878503003"/>
    <n v="1107.34021317216"/>
    <n v="1210"/>
    <s v="Fixed Single Family Units"/>
    <n v="1210"/>
    <s v="Town Melbourne Beach                   Brevard County"/>
    <s v="Town Melbourne Beach"/>
    <m/>
    <m/>
    <m/>
    <n v="0"/>
    <n v="1"/>
    <n v="2.75804481799354"/>
    <n v="0.40555871878503003"/>
    <n v="1107.3402131721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2.64277710664101"/>
    <n v="0.89808614210000004"/>
  </r>
  <r>
    <n v="450000"/>
    <n v="860000"/>
    <n v="870000"/>
    <x v="0"/>
    <x v="0"/>
    <s v="IR12-21"/>
    <s v="62-304.520 (7), F.A.C."/>
    <n v="0.56000000000000005"/>
    <n v="0.48"/>
    <s v="Town Melbourne Beach"/>
    <n v="0.11699010140839"/>
    <n v="3701.53121117193"/>
    <n v="9.2193788811919593"/>
    <n v="1.35567031494801"/>
    <n v="1.0785760702330101"/>
    <n v="0.15860000762210999"/>
    <n v="433.04251176132499"/>
    <n v="1210"/>
    <s v="Fixed Single Family Units"/>
    <n v="1210"/>
    <s v="Town Melbourne Beach                   Brevard County"/>
    <s v="Town Melbourne Beach"/>
    <m/>
    <m/>
    <m/>
    <n v="0"/>
    <n v="1"/>
    <n v="1.0785760702330101"/>
    <n v="0.15860000762210999"/>
    <n v="433.042511761324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8.01154905891499"/>
    <n v="0.35121047179999998"/>
  </r>
  <r>
    <n v="450000"/>
    <n v="860000"/>
    <n v="870000"/>
    <x v="0"/>
    <x v="0"/>
    <s v="IR12-21"/>
    <s v="62-304.520 (7), F.A.C."/>
    <n v="0.56000000000000005"/>
    <n v="0.48"/>
    <s v="Town Melbourne Beach"/>
    <n v="1.72373978866E-2"/>
    <n v="3701.53121117193"/>
    <n v="9.2193788811919593"/>
    <n v="1.35567031494801"/>
    <n v="0.15891810204248"/>
    <n v="2.336822862182E-2"/>
    <n v="63.8047662766649"/>
    <n v="1210"/>
    <s v="Fixed Single Family Units"/>
    <n v="1210"/>
    <s v="Town Melbourne Beach                   Brevard County"/>
    <s v="Town Melbourne Beach"/>
    <m/>
    <m/>
    <m/>
    <n v="0"/>
    <n v="1"/>
    <n v="0.15891810204248"/>
    <n v="2.336822862182E-2"/>
    <n v="63.8047662766663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5.1277588969593"/>
    <n v="5.1747580100000003E-2"/>
  </r>
  <r>
    <n v="450000"/>
    <n v="860000"/>
    <n v="870000"/>
    <x v="0"/>
    <x v="0"/>
    <s v="IR12-21"/>
    <s v="62-304.520 (7), F.A.C."/>
    <n v="0.56000000000000005"/>
    <n v="0.48"/>
    <s v="Town Melbourne Beach"/>
    <n v="4.5777326595310003E-2"/>
    <n v="3701.53121117193"/>
    <n v="9.2193788811919593"/>
    <n v="1.35567031494801"/>
    <n v="0.42203851805023002"/>
    <n v="6.2058962762939998E-2"/>
    <n v="169.44620315655399"/>
    <n v="1210"/>
    <s v="Fixed Single Family Units"/>
    <n v="1210"/>
    <s v="Town Melbourne Beach                   Brevard County"/>
    <s v="Town Melbourne Beach"/>
    <m/>
    <m/>
    <m/>
    <n v="0"/>
    <n v="1"/>
    <n v="0.42203851805023002"/>
    <n v="6.2058962762939998E-2"/>
    <n v="169.44620315655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9.654800609831597"/>
    <n v="0.1374259555"/>
  </r>
  <r>
    <n v="450000"/>
    <n v="860000"/>
    <n v="870000"/>
    <x v="0"/>
    <x v="0"/>
    <s v="IR12-21"/>
    <s v="62-304.520 (7), F.A.C."/>
    <n v="0.56000000000000005"/>
    <n v="0.48"/>
    <s v="Town Melbourne Beach"/>
    <n v="1.776580014171E-2"/>
    <n v="3701.53121117193"/>
    <n v="9.2193788811919593"/>
    <n v="1.35567031494801"/>
    <n v="0.16378964263397999"/>
    <n v="2.4084567873409998E-2"/>
    <n v="65.760663715993402"/>
    <n v="1210"/>
    <s v="Fixed Single Family Units"/>
    <n v="1210"/>
    <s v="Town Melbourne Beach                   Brevard County"/>
    <s v="Town Melbourne Beach"/>
    <m/>
    <m/>
    <m/>
    <n v="0"/>
    <n v="1"/>
    <n v="0.16378964263397999"/>
    <n v="2.4084567873409998E-2"/>
    <n v="65.7606637159918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4.526250049925601"/>
    <n v="5.3333871599999999E-2"/>
  </r>
  <r>
    <n v="450000"/>
    <n v="860000"/>
    <n v="870000"/>
    <x v="0"/>
    <x v="0"/>
    <s v="IR12-21"/>
    <s v="62-304.520 (7), F.A.C."/>
    <n v="0.56000000000000005"/>
    <n v="0.48"/>
    <s v="Town Melbourne Beach"/>
    <n v="5.009409080478E-2"/>
    <n v="3705.2314161873701"/>
    <n v="9.2280135279248103"/>
    <n v="1.35692023127682"/>
    <n v="0.46226894761566001"/>
    <n v="6.7973685280430005E-2"/>
    <n v="185.61019901523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6226894761566001"/>
    <n v="6.7973685280430005E-2"/>
    <n v="256.530975615573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8.1281631368"/>
    <n v="0.2080543192"/>
  </r>
  <r>
    <n v="450000"/>
    <n v="860000"/>
    <n v="870000"/>
    <x v="0"/>
    <x v="0"/>
    <s v="IR12-21"/>
    <s v="62-304.520 (7), F.A.C."/>
    <n v="0.56000000000000005"/>
    <n v="0.48"/>
    <s v="Town Melbourne Beach"/>
    <n v="0.17691257762293"/>
    <n v="3705.2314161873701"/>
    <n v="9.2280135279248103"/>
    <n v="1.35692023127682"/>
    <n v="1.63255165956451"/>
    <n v="0.24005625574389"/>
    <n v="655.50204052719403"/>
    <n v="1210"/>
    <s v="Fixed Single Family Units"/>
    <n v="1210"/>
    <s v="Town Melbourne Beach                   Brevard County"/>
    <s v="Town Melbourne Beach"/>
    <m/>
    <m/>
    <m/>
    <n v="0"/>
    <n v="1"/>
    <n v="1.63255165956451"/>
    <n v="0.24005625574389"/>
    <n v="655.502040527194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8.87639589061099"/>
    <n v="0.53163182519999996"/>
  </r>
  <r>
    <n v="450000"/>
    <n v="860000"/>
    <n v="870000"/>
    <x v="0"/>
    <x v="0"/>
    <s v="IR12-21"/>
    <s v="62-304.520 (7), F.A.C."/>
    <n v="0.56000000000000005"/>
    <n v="0.48"/>
    <s v="Town Melbourne Beach"/>
    <n v="0.28761790692054001"/>
    <n v="3705.2314161873701"/>
    <n v="9.2280135279248103"/>
    <n v="1.35692023127682"/>
    <n v="2.6541419359362299"/>
    <n v="0.39027455677798001"/>
    <n v="1065.6909045800701"/>
    <n v="1210"/>
    <s v="Fixed Single Family Units"/>
    <n v="1210"/>
    <s v="Town Melbourne Beach                   Brevard County"/>
    <s v="Town Melbourne Beach"/>
    <m/>
    <m/>
    <m/>
    <n v="0"/>
    <n v="1"/>
    <n v="2.6541419359362299"/>
    <n v="0.39027455677798001"/>
    <n v="1065.69090458007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9.61072373017601"/>
    <n v="0.86430730300000003"/>
  </r>
  <r>
    <n v="450000"/>
    <n v="860000"/>
    <n v="870000"/>
    <x v="0"/>
    <x v="0"/>
    <s v="IR12-21"/>
    <s v="62-304.520 (7), F.A.C."/>
    <n v="0.56000000000000005"/>
    <n v="0.48"/>
    <s v="Town Melbourne Beach"/>
    <n v="3.1088796439690002E-2"/>
    <n v="3705.2314161873701"/>
    <n v="9.2280135279248103"/>
    <n v="1.35692023127682"/>
    <n v="0.28688783411236002"/>
    <n v="4.2185016855060001E-2"/>
    <n v="115.191185259793"/>
    <n v="1210"/>
    <s v="Fixed Single Family Units"/>
    <n v="1210"/>
    <s v="Town Melbourne Beach                   Brevard County"/>
    <s v="Town Melbourne Beach"/>
    <m/>
    <m/>
    <m/>
    <n v="0"/>
    <n v="1"/>
    <n v="0.28688783411236002"/>
    <n v="4.2185016855060001E-2"/>
    <n v="115.19118525979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8.932846563013499"/>
    <n v="9.3423507899999994E-2"/>
  </r>
  <r>
    <n v="450000"/>
    <n v="860000"/>
    <n v="870000"/>
    <x v="0"/>
    <x v="0"/>
    <s v="IR12-21"/>
    <s v="62-304.520 (7), F.A.C."/>
    <n v="0.56000000000000005"/>
    <n v="0.48"/>
    <s v="Town Melbourne Beach"/>
    <n v="5.2909367151990003E-2"/>
    <n v="3705.2314161873701"/>
    <n v="9.2280135279248103"/>
    <n v="1.35692023127682"/>
    <n v="0.48824835583255"/>
    <n v="7.1793790712589997E-2"/>
    <n v="196.04144938216399"/>
    <n v="1210"/>
    <s v="Fixed Single Family Units"/>
    <n v="1210"/>
    <s v="Town Melbourne Beach                   Brevard County"/>
    <s v="Town Melbourne Beach"/>
    <m/>
    <m/>
    <m/>
    <n v="0"/>
    <n v="1"/>
    <n v="0.48824835583255"/>
    <n v="7.1793790712589997E-2"/>
    <n v="196.04144938216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0.800376372583997"/>
    <n v="0.15899549830000001"/>
  </r>
  <r>
    <n v="450000"/>
    <n v="870000"/>
    <n v="870000"/>
    <x v="0"/>
    <x v="0"/>
    <s v="IR12-21"/>
    <s v="62-304.520 (7), F.A.C."/>
    <n v="0.56000000000000005"/>
    <n v="0.48"/>
    <s v="Town Melbourne Beach"/>
    <n v="2.6928438678210001E-2"/>
    <n v="3705.2314153591901"/>
    <n v="9.22801352586219"/>
    <n v="1.35692023097352"/>
    <n v="0.24849599635292"/>
    <n v="3.6539743231000003E-2"/>
    <n v="99.7760969570994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4849599635292"/>
    <n v="3.6539743231000003E-2"/>
    <n v="720.589666096273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2.237053107090901"/>
    <n v="0.58441984270000003"/>
  </r>
  <r>
    <n v="450000"/>
    <n v="870000"/>
    <n v="870000"/>
    <x v="0"/>
    <x v="0"/>
    <s v="IR12-21"/>
    <s v="62-304.520 (7), F.A.C."/>
    <n v="0.56000000000000005"/>
    <n v="0.48"/>
    <s v="Town Melbourne Beach"/>
    <n v="0.13349193718135999"/>
    <n v="3705.2314153591901"/>
    <n v="9.22801352586219"/>
    <n v="1.35692023097352"/>
    <n v="1.23186540190319"/>
    <n v="0.18113791023324"/>
    <n v="494.618519341553"/>
    <n v="1210"/>
    <s v="Fixed Single Family Units"/>
    <n v="1210"/>
    <s v="Town Melbourne Beach                   Brevard County"/>
    <s v="Town Melbourne Beach"/>
    <m/>
    <m/>
    <m/>
    <n v="0"/>
    <n v="1"/>
    <n v="1.23186540190319"/>
    <n v="0.18113791023324"/>
    <n v="617.285738619865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6.632929793863099"/>
    <n v="0.5006372576"/>
  </r>
  <r>
    <n v="450000"/>
    <n v="870000"/>
    <n v="870000"/>
    <x v="0"/>
    <x v="0"/>
    <s v="IR12-21"/>
    <s v="62-304.520 (7), F.A.C."/>
    <n v="0.56000000000000005"/>
    <n v="0.48"/>
    <s v="Town Melbourne Beach"/>
    <n v="0.20505520756775"/>
    <n v="3705.2314153591901"/>
    <n v="9.22801352586219"/>
    <n v="1.35692023097352"/>
    <n v="1.89225222898375"/>
    <n v="0.27824355961516001"/>
    <n v="759.77699696306001"/>
    <n v="1210"/>
    <s v="Fixed Single Family Units"/>
    <n v="1210"/>
    <s v="Town Melbourne Beach                   Brevard County"/>
    <s v="Town Melbourne Beach"/>
    <m/>
    <m/>
    <m/>
    <n v="0"/>
    <n v="1"/>
    <n v="1.89225222898375"/>
    <n v="0.27824355961516001"/>
    <n v="951.0811508191950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4.498306201993"/>
    <n v="0.77135535349999995"/>
  </r>
  <r>
    <n v="450000"/>
    <n v="870000"/>
    <n v="870000"/>
    <x v="0"/>
    <x v="0"/>
    <s v="IR12-21"/>
    <s v="62-304.520 (7), F.A.C."/>
    <n v="0.56000000000000005"/>
    <n v="0.48"/>
    <s v="Town Melbourne Beach"/>
    <n v="2.709455333497E-2"/>
    <n v="3688.6708672782402"/>
    <n v="9.1893706184172093"/>
    <n v="1.3513265174537299"/>
    <n v="0.24898189233553999"/>
    <n v="3.6613588400110003E-2"/>
    <n v="99.94288954863509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4898189233553999"/>
    <n v="3.6613588400110003E-2"/>
    <n v="378.116079099161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8.673508915590702"/>
    <n v="0.30666348669999999"/>
  </r>
  <r>
    <n v="450000"/>
    <n v="870000"/>
    <n v="870000"/>
    <x v="0"/>
    <x v="0"/>
    <s v="IR12-21"/>
    <s v="62-304.520 (7), F.A.C."/>
    <n v="0.56000000000000005"/>
    <n v="0.48"/>
    <s v="Town Melbourne Beach"/>
    <n v="6.5975150232599998E-3"/>
    <n v="3688.6708672782402"/>
    <n v="9.1893706184172093"/>
    <n v="1.3513265174537299"/>
    <n v="6.0627010709349997E-2"/>
    <n v="8.9153970002300003E-3"/>
    <n v="24.3360614627480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0627010709349997E-2"/>
    <n v="8.9153970002300003E-3"/>
    <n v="101.44269378977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3.507530187197499"/>
    <n v="8.2273068800000002E-2"/>
  </r>
  <r>
    <n v="450000"/>
    <n v="870000"/>
    <n v="870000"/>
    <x v="0"/>
    <x v="0"/>
    <s v="IR12-21"/>
    <s v="62-304.520 (7), F.A.C."/>
    <n v="0.56000000000000005"/>
    <n v="0.48"/>
    <s v="FDOT District 5"/>
    <n v="1.3084579563809999E-2"/>
    <n v="3760.4012960108898"/>
    <n v="10.8477610401389"/>
    <n v="1.7493542123526"/>
    <n v="0.14193839241889999"/>
    <n v="2.2889564376810001E-2"/>
    <n v="49.203269949512503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0.14193839241889999"/>
    <n v="2.2889564376810001E-2"/>
    <n v="53.8981885177517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9.559334820839702"/>
    <n v="4.3713048300000001E-2"/>
  </r>
  <r>
    <n v="450000"/>
    <n v="870000"/>
    <n v="870000"/>
    <x v="0"/>
    <x v="0"/>
    <s v="IR12-21"/>
    <s v="62-304.520 (7), F.A.C."/>
    <n v="0.56000000000000005"/>
    <n v="0.48"/>
    <s v="FDOT District 5"/>
    <n v="8.6317790764300004E-3"/>
    <n v="3760.4012960108898"/>
    <n v="10.8477610401389"/>
    <n v="1.7493542123526"/>
    <n v="9.3635476772419998E-2"/>
    <n v="1.5100039087449999E-2"/>
    <n v="32.4589532259021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9.3635476772419998E-2"/>
    <n v="1.5100039087449999E-2"/>
    <n v="97.91475374473310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4.448981734971301"/>
    <n v="7.9411803500000003E-2"/>
  </r>
  <r>
    <n v="450000"/>
    <n v="870000"/>
    <n v="870000"/>
    <x v="0"/>
    <x v="0"/>
    <s v="IR12-21"/>
    <s v="62-304.520 (7), F.A.C."/>
    <n v="0.56000000000000005"/>
    <n v="0.48"/>
    <s v="Town Melbourne Beach"/>
    <n v="2.759986873966E-2"/>
    <n v="3760.4012960108898"/>
    <n v="10.8477610401389"/>
    <n v="1.7493542123526"/>
    <n v="0.29939678082713"/>
    <n v="4.8281946640109999E-2"/>
    <n v="103.786582178381"/>
    <n v="1210"/>
    <s v="Fixed Single Family Units"/>
    <n v="1210"/>
    <s v="Town Melbourne Beach                   Brevard County"/>
    <s v="Town Melbourne Beach"/>
    <m/>
    <m/>
    <m/>
    <n v="0"/>
    <n v="1"/>
    <n v="0.29939678082713"/>
    <n v="4.8281946640109999E-2"/>
    <n v="103.7865821783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6.834699435838203"/>
    <n v="8.4174032600000004E-2"/>
  </r>
  <r>
    <n v="450000"/>
    <n v="870000"/>
    <n v="870000"/>
    <x v="0"/>
    <x v="0"/>
    <s v="IR12-21"/>
    <s v="62-304.520 (7), F.A.C."/>
    <n v="0.56000000000000005"/>
    <n v="0.48"/>
    <s v="Town Melbourne Beach"/>
    <n v="6.0877557908939998E-2"/>
    <n v="3760.4012960108898"/>
    <n v="10.8477610401389"/>
    <n v="1.7493542123526"/>
    <n v="0.66038520090345998"/>
    <n v="0.10649641236575"/>
    <n v="228.92404765877799"/>
    <n v="1210"/>
    <s v="Fixed Single Family Units"/>
    <n v="1210"/>
    <s v="Town Melbourne Beach                   Brevard County"/>
    <s v="Town Melbourne Beach"/>
    <m/>
    <m/>
    <m/>
    <n v="0"/>
    <n v="1"/>
    <n v="0.66038520090345998"/>
    <n v="0.10649641236575"/>
    <n v="228.924047658778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1.343159174298606"/>
    <n v="0.18566427220000001"/>
  </r>
  <r>
    <n v="450000"/>
    <n v="870000"/>
    <n v="870000"/>
    <x v="0"/>
    <x v="0"/>
    <s v="IR12-21"/>
    <s v="62-304.520 (7), F.A.C."/>
    <n v="0.56000000000000005"/>
    <n v="0.48"/>
    <s v="Town Melbourne Beach"/>
    <n v="0.20014604699791999"/>
    <n v="3760.4012960108898"/>
    <n v="10.8477610401389"/>
    <n v="1.7493542123526"/>
    <n v="2.1711364909618598"/>
    <n v="0.35012633040153002"/>
    <n v="752.629454522439"/>
    <n v="1410"/>
    <s v="Retail Sales and Services"/>
    <n v="1410"/>
    <s v="Town Melbourne Beach                   Brevard County"/>
    <s v="Town Melbourne Beach"/>
    <m/>
    <m/>
    <m/>
    <n v="0"/>
    <n v="1"/>
    <n v="2.1711364909618598"/>
    <n v="0.35012633040153002"/>
    <n v="752.62945452243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9.094298917012"/>
    <n v="0.61040507259999999"/>
  </r>
  <r>
    <n v="450000"/>
    <n v="870000"/>
    <n v="870000"/>
    <x v="0"/>
    <x v="0"/>
    <s v="IR12-21"/>
    <s v="62-304.520 (7), F.A.C."/>
    <n v="0.56000000000000005"/>
    <n v="0.48"/>
    <s v="FDOT District 5"/>
    <n v="9.6761482385899992E-3"/>
    <n v="3760.4012960108898"/>
    <n v="10.8477610401389"/>
    <n v="1.7493542123526"/>
    <n v="0.10496454388126"/>
    <n v="1.692701068053E-2"/>
    <n v="36.386200376813598"/>
    <n v="1410"/>
    <s v="Retail Sales and Services"/>
    <n v="1410"/>
    <s v="FDOT District 5                         Town Melbourne Beach                   Brevard County"/>
    <s v="FDOT District 5"/>
    <m/>
    <m/>
    <m/>
    <n v="0"/>
    <n v="1"/>
    <n v="0.10496454388126"/>
    <n v="1.692701068053E-2"/>
    <n v="36.3862003768142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3.388703553828996"/>
    <n v="2.9510300400000002E-2"/>
  </r>
  <r>
    <n v="450000"/>
    <n v="870000"/>
    <n v="870000"/>
    <x v="0"/>
    <x v="0"/>
    <s v="IR12-21"/>
    <s v="62-304.520 (7), F.A.C."/>
    <n v="0.56000000000000005"/>
    <n v="0.48"/>
    <s v="Town Melbourne Beach"/>
    <n v="0.19827835213683001"/>
    <n v="3760.4012960108898"/>
    <n v="10.8477610401389"/>
    <n v="1.7493542123526"/>
    <n v="2.1508761834128598"/>
    <n v="0.34685907052888998"/>
    <n v="745.6061723462430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2.1508761834128598"/>
    <n v="0.34685907052888998"/>
    <n v="923.345095503520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1.334168775089"/>
    <n v="0.74886058030000002"/>
  </r>
  <r>
    <n v="450000"/>
    <n v="870000"/>
    <n v="870000"/>
    <x v="0"/>
    <x v="0"/>
    <s v="IR12-21"/>
    <s v="62-304.520 (7), F.A.C."/>
    <n v="0.56000000000000005"/>
    <n v="0.48"/>
    <s v="FDOT District 5"/>
    <n v="2.5869318025969999E-2"/>
    <n v="3760.4012960108898"/>
    <n v="10.8477610401389"/>
    <n v="1.7493542123526"/>
    <n v="0.28062418021715002"/>
    <n v="4.525460045943E-2"/>
    <n v="97.2790170318018"/>
    <n v="1330"/>
    <s v="Residential, High density; Multiple Dwelling Units, Low Rise &lt;Two stories or less&gt;"/>
    <n v="1330"/>
    <s v="FDOT District 5                         Town Melbourne Beach                   Brevard County"/>
    <s v="FDOT District 5"/>
    <m/>
    <m/>
    <m/>
    <n v="0"/>
    <n v="1"/>
    <n v="0.28062418021715002"/>
    <n v="4.525460045943E-2"/>
    <n v="125.454541133784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3.930086409097001"/>
    <n v="0.1017473975"/>
  </r>
  <r>
    <n v="450000"/>
    <n v="870000"/>
    <n v="870000"/>
    <x v="0"/>
    <x v="0"/>
    <s v="IR12-21"/>
    <s v="62-304.520 (7), F.A.C."/>
    <n v="0.56000000000000005"/>
    <n v="0.48"/>
    <s v="Town Melbourne Beach"/>
    <n v="0.28303340423909001"/>
    <n v="3688.6708681027199"/>
    <n v="9.1893706204712"/>
    <n v="1.3513265177557801"/>
    <n v="2.6008988495266498"/>
    <n v="0.38247054455897"/>
    <n v="1044.0170729166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6008988495266498"/>
    <n v="0.38247054455897"/>
    <n v="1044.0170729166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86.15475982177301"/>
    <n v="0.84672917510000001"/>
  </r>
  <r>
    <n v="450000"/>
    <n v="870000"/>
    <n v="870000"/>
    <x v="0"/>
    <x v="0"/>
    <s v="IR12-21"/>
    <s v="62-304.520 (7), F.A.C."/>
    <n v="0.56000000000000005"/>
    <n v="0.48"/>
    <s v="Town Melbourne Beach"/>
    <n v="5.4908245304699996E-3"/>
    <n v="3688.6708681027199"/>
    <n v="9.1893706204712"/>
    <n v="1.3513265177557801"/>
    <n v="5.0457221622509998E-2"/>
    <n v="7.41989679237E-3"/>
    <n v="20.253844487426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5.0457221622509998E-2"/>
    <n v="7.41989679237E-3"/>
    <n v="20.253844487428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0.674605910472199"/>
    <n v="1.6426475699999998E-2"/>
  </r>
  <r>
    <n v="450000"/>
    <n v="870000"/>
    <n v="870000"/>
    <x v="0"/>
    <x v="0"/>
    <s v="IR12-21"/>
    <s v="62-304.520 (7), F.A.C."/>
    <n v="0.56000000000000005"/>
    <n v="0.48"/>
    <s v="Town Melbourne Beach"/>
    <n v="0.30821961147887"/>
    <n v="3688.6708681027199"/>
    <n v="9.1893706204712"/>
    <n v="1.3513265177557801"/>
    <n v="2.8323442423770402"/>
    <n v="0.41650533428379"/>
    <n v="1136.92070184007"/>
    <n v="1210"/>
    <s v="Fixed Single Family Units"/>
    <n v="1210"/>
    <s v="Town Melbourne Beach                   Brevard County"/>
    <s v="Town Melbourne Beach"/>
    <m/>
    <m/>
    <m/>
    <n v="0"/>
    <n v="1"/>
    <n v="2.8323442423770402"/>
    <n v="0.41650533428379"/>
    <n v="1136.9207018400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6.084477843418"/>
    <n v="0.92207680599999997"/>
  </r>
  <r>
    <n v="450000"/>
    <n v="870000"/>
    <n v="870000"/>
    <x v="0"/>
    <x v="0"/>
    <s v="IR12-21"/>
    <s v="62-304.520 (7), F.A.C."/>
    <n v="0.56000000000000005"/>
    <n v="0.48"/>
    <s v="Town Melbourne Beach"/>
    <n v="1.501335858323E-2"/>
    <n v="3688.6708681027199"/>
    <n v="9.1893706204712"/>
    <n v="1.3513265177557801"/>
    <n v="0.13796331627940001"/>
    <n v="2.02879495741E-2"/>
    <n v="55.379338438369999"/>
    <n v="1210"/>
    <s v="Fixed Single Family Units"/>
    <n v="1210"/>
    <s v="Town Melbourne Beach                   Brevard County"/>
    <s v="Town Melbourne Beach"/>
    <m/>
    <m/>
    <m/>
    <n v="0"/>
    <n v="1"/>
    <n v="0.13796331627940001"/>
    <n v="2.02879495741E-2"/>
    <n v="55.3793384383702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4.3033640620542"/>
    <n v="4.4914305299999999E-2"/>
  </r>
  <r>
    <n v="450000"/>
    <n v="870000"/>
    <n v="870000"/>
    <x v="0"/>
    <x v="0"/>
    <s v="IR12-21"/>
    <s v="62-304.520 (7), F.A.C."/>
    <n v="0.56000000000000005"/>
    <n v="0.48"/>
    <s v="Town Melbourne Beach"/>
    <n v="2.0354657751200001E-3"/>
    <n v="3688.6708681027199"/>
    <n v="9.1893706204712"/>
    <n v="1.3513265177557801"/>
    <n v="1.8704649392870001E-2"/>
    <n v="2.7505788779000001E-3"/>
    <n v="7.5081633077089602"/>
    <n v="1210"/>
    <s v="Fixed Single Family Units"/>
    <n v="1210"/>
    <s v="Town Melbourne Beach                   Brevard County"/>
    <s v="Town Melbourne Beach"/>
    <m/>
    <m/>
    <m/>
    <n v="0"/>
    <n v="1"/>
    <n v="1.8704649392870001E-2"/>
    <n v="2.7505788779000001E-3"/>
    <n v="7.50816330770966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2.747961274986402"/>
    <n v="6.0893457000000002E-3"/>
  </r>
  <r>
    <n v="450000"/>
    <n v="870000"/>
    <n v="870000"/>
    <x v="0"/>
    <x v="0"/>
    <s v="IR12-21"/>
    <s v="62-304.520 (7), F.A.C."/>
    <n v="0.56000000000000005"/>
    <n v="0.48"/>
    <s v="Town Melbourne Beach"/>
    <n v="3.9707889460400001E-3"/>
    <n v="3688.6708681027199"/>
    <n v="9.1893706204712"/>
    <n v="1.3513265177557801"/>
    <n v="3.6489051280849998E-2"/>
    <n v="5.3658323991899997E-3"/>
    <n v="14.646933508653101"/>
    <n v="1210"/>
    <s v="Fixed Single Family Units"/>
    <n v="1210"/>
    <s v="Town Melbourne Beach                   Brevard County"/>
    <s v="Town Melbourne Beach"/>
    <m/>
    <m/>
    <m/>
    <n v="0"/>
    <n v="1"/>
    <n v="3.6489051280849998E-2"/>
    <n v="5.3658323991899997E-3"/>
    <n v="14.6469335086524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9.127874326653803"/>
    <n v="1.18791026E-2"/>
  </r>
  <r>
    <n v="450000"/>
    <n v="870000"/>
    <n v="870000"/>
    <x v="0"/>
    <x v="0"/>
    <s v="IR12-21"/>
    <s v="62-304.520 (7), F.A.C."/>
    <n v="0.56000000000000005"/>
    <n v="0.48"/>
    <s v="Town Melbourne Beach"/>
    <n v="0.10514898382224"/>
    <n v="3701.5773767990399"/>
    <n v="9.2195063973183693"/>
    <n v="1.35568949179364"/>
    <n v="0.96942172902071"/>
    <n v="0.14254937244058999"/>
    <n v="389.21709970982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6942172902071"/>
    <n v="0.14254937244058999"/>
    <n v="389.217099709829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7.024094518301"/>
    <n v="0.31566674750000001"/>
  </r>
  <r>
    <n v="450000"/>
    <n v="870000"/>
    <n v="870000"/>
    <x v="0"/>
    <x v="0"/>
    <s v="IR12-21"/>
    <s v="62-304.520 (7), F.A.C."/>
    <n v="0.56000000000000005"/>
    <n v="0.48"/>
    <s v="Town Melbourne Beach"/>
    <n v="0.25625484069221999"/>
    <n v="3701.5773767990399"/>
    <n v="9.2195063973183693"/>
    <n v="1.35568949179364"/>
    <n v="2.36254314310575"/>
    <n v="0.3474019947477"/>
    <n v="948.54712100157496"/>
    <n v="1210"/>
    <s v="Fixed Single Family Units"/>
    <n v="1210"/>
    <s v="Town Melbourne Beach                   Brevard County"/>
    <s v="Town Melbourne Beach"/>
    <m/>
    <m/>
    <m/>
    <n v="0"/>
    <n v="1"/>
    <n v="2.36254314310575"/>
    <n v="0.3474019947477"/>
    <n v="948.547121001574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2.81814260110201"/>
    <n v="0.76930017920000004"/>
  </r>
  <r>
    <n v="450000"/>
    <n v="870000"/>
    <n v="870000"/>
    <x v="0"/>
    <x v="0"/>
    <s v="IR12-21"/>
    <s v="62-304.520 (7), F.A.C."/>
    <n v="0.56000000000000005"/>
    <n v="0.48"/>
    <s v="Town Melbourne Beach"/>
    <n v="0.25635962896933001"/>
    <n v="3701.5773767990399"/>
    <n v="9.2195063973183693"/>
    <n v="1.35568949179364"/>
    <n v="2.3635092392969601"/>
    <n v="0.34754405511384001"/>
    <n v="948.93500291749501"/>
    <n v="1210"/>
    <s v="Fixed Single Family Units"/>
    <n v="1210"/>
    <s v="Town Melbourne Beach                   Brevard County"/>
    <s v="Town Melbourne Beach"/>
    <m/>
    <m/>
    <m/>
    <n v="0"/>
    <n v="1"/>
    <n v="2.3635092392969601"/>
    <n v="0.34754405511384001"/>
    <n v="948.935002917495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3.15850679960201"/>
    <n v="0.76961476309999999"/>
  </r>
  <r>
    <n v="450000"/>
    <n v="870000"/>
    <n v="870000"/>
    <x v="0"/>
    <x v="0"/>
    <s v="IR12-21"/>
    <s v="62-304.520 (7), F.A.C."/>
    <n v="0.56000000000000005"/>
    <n v="0.48"/>
    <s v="Town Melbourne Beach"/>
    <n v="1.8424611927649999E-2"/>
    <n v="3706.5646369486499"/>
    <n v="9.7089568854321602"/>
    <n v="1.5905553587881001"/>
    <n v="0.17888376283637999"/>
    <n v="2.9305365235110001E-2"/>
    <n v="68.292015020533498"/>
    <n v="1300"/>
    <s v="Residential, High Density"/>
    <n v="1300"/>
    <s v="Town Melbourne Beach                   Brevard County"/>
    <s v="Town Melbourne Beach"/>
    <m/>
    <m/>
    <m/>
    <n v="0"/>
    <n v="1"/>
    <n v="0.17888376283637999"/>
    <n v="2.9305365235110001E-2"/>
    <n v="764.0788796805959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4.223433438588401"/>
    <n v="0.61969090000000004"/>
  </r>
  <r>
    <n v="450000"/>
    <n v="870000"/>
    <n v="870000"/>
    <x v="0"/>
    <x v="0"/>
    <s v="IR12-21"/>
    <s v="62-304.520 (7), F.A.C."/>
    <n v="0.56000000000000005"/>
    <n v="0.48"/>
    <s v="Town Melbourne Beach"/>
    <n v="2.42042065888E-3"/>
    <n v="3706.5646369486499"/>
    <n v="9.7089568854321602"/>
    <n v="1.5905553587881001"/>
    <n v="2.3499759821700002E-2"/>
    <n v="3.8498130495000001E-3"/>
    <n v="8.971445620755680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3499759821700002E-2"/>
    <n v="3.8498130495000001E-3"/>
    <n v="44.0302643902609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.394311979042399"/>
    <n v="3.5709865700000003E-2"/>
  </r>
  <r>
    <n v="450000"/>
    <n v="870000"/>
    <n v="870000"/>
    <x v="0"/>
    <x v="0"/>
    <s v="IR12-21"/>
    <s v="62-304.520 (7), F.A.C."/>
    <n v="0.56000000000000005"/>
    <n v="0.48"/>
    <s v="FDOT District 5"/>
    <n v="4.8147625380000003E-6"/>
    <n v="3727.8422111027298"/>
    <n v="10.7079693679022"/>
    <n v="2.06118708650907"/>
    <n v="5.1556329770000002E-5"/>
    <n v="9.9241263679329992E-6"/>
    <n v="1.794867502559E-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5.1556329770000002E-5"/>
    <n v="9.9241263679329992E-6"/>
    <n v="329.402384535966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6.2773408736657"/>
    <n v="0.26715521860000002"/>
  </r>
  <r>
    <n v="450000"/>
    <n v="870000"/>
    <n v="870000"/>
    <x v="0"/>
    <x v="0"/>
    <s v="IR12-21"/>
    <s v="62-304.520 (7), F.A.C."/>
    <n v="0.56000000000000005"/>
    <n v="0.48"/>
    <s v="FDOT District 5"/>
    <n v="3.4255726179999999E-6"/>
    <n v="3727.8422111027298"/>
    <n v="10.7079693679022"/>
    <n v="2.06118708650907"/>
    <n v="3.6680926660000003E-5"/>
    <n v="7.0607460441210001E-6"/>
    <n v="1.276999420257E-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3.6680926660000003E-5"/>
    <n v="7.0607460441210001E-6"/>
    <n v="329.402384535966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.2102737927392901"/>
    <n v="0.26715521860000002"/>
  </r>
  <r>
    <n v="450000"/>
    <n v="870000"/>
    <n v="870000"/>
    <x v="0"/>
    <x v="0"/>
    <s v="IR12-21"/>
    <s v="62-304.520 (7), F.A.C."/>
    <n v="0.56000000000000005"/>
    <n v="0.48"/>
    <s v="Town Melbourne Beach"/>
    <n v="7.0871246583659994E-2"/>
    <n v="3701.5773767990399"/>
    <n v="9.2195063973183693"/>
    <n v="1.35568949179364"/>
    <n v="0.65339791126405999"/>
    <n v="9.6079404263789997E-2"/>
    <n v="262.335403019655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5339791126405999"/>
    <n v="9.6079404263789997E-2"/>
    <n v="1792.645222316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2.83397660232799"/>
    <n v="1.4538890691999999"/>
  </r>
  <r>
    <n v="450000"/>
    <n v="870000"/>
    <n v="870000"/>
    <x v="0"/>
    <x v="0"/>
    <s v="IR12-21"/>
    <s v="62-304.520 (7), F.A.C."/>
    <n v="0.56000000000000005"/>
    <n v="0.48"/>
    <s v="Town Melbourne Beach"/>
    <n v="0.13347120741568999"/>
    <n v="3701.5773767990399"/>
    <n v="9.2195063973183693"/>
    <n v="1.35568949179364"/>
    <n v="1.2305386506268099"/>
    <n v="0.18094551335046999"/>
    <n v="494.05400182399302"/>
    <n v="1210"/>
    <s v="Fixed Single Family Units"/>
    <n v="1210"/>
    <s v="Town Melbourne Beach                   Brevard County"/>
    <s v="Town Melbourne Beach"/>
    <m/>
    <m/>
    <m/>
    <n v="0"/>
    <n v="1"/>
    <n v="1.2305386506268099"/>
    <n v="0.18094551335046999"/>
    <n v="494.054001823993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9.718776860197"/>
    <n v="0.40069262109999998"/>
  </r>
  <r>
    <n v="450000"/>
    <n v="870000"/>
    <n v="870000"/>
    <x v="0"/>
    <x v="0"/>
    <s v="IR12-21"/>
    <s v="62-304.520 (7), F.A.C."/>
    <n v="0.56000000000000005"/>
    <n v="0.48"/>
    <s v="Town Melbourne Beach"/>
    <n v="2.8169158433800001E-3"/>
    <n v="3739.3945504991202"/>
    <n v="10.6824887717903"/>
    <n v="2.0392619131969298"/>
    <n v="3.0091671868080001E-2"/>
    <n v="5.7444291920999997E-3"/>
    <n v="10.5335597539834"/>
    <n v="1300"/>
    <s v="Residential, High Density"/>
    <n v="1300"/>
    <s v="Town Melbourne Beach                   Brevard County"/>
    <s v="Town Melbourne Beach"/>
    <m/>
    <m/>
    <m/>
    <n v="0"/>
    <n v="1"/>
    <n v="3.0091671868080001E-2"/>
    <n v="5.7444291920999997E-3"/>
    <n v="1378.6655227530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7.576575132699102"/>
    <n v="1.1181391101"/>
  </r>
  <r>
    <n v="450000"/>
    <n v="870000"/>
    <n v="870000"/>
    <x v="0"/>
    <x v="0"/>
    <s v="IR12-21"/>
    <s v="62-304.520 (7), F.A.C."/>
    <n v="0.56000000000000005"/>
    <n v="0.48"/>
    <s v="Town Melbourne Beach"/>
    <n v="2.525169152742E-2"/>
    <n v="3729.9522796936999"/>
    <n v="10.3994691100451"/>
    <n v="1.9087468109168699"/>
    <n v="0.26260418601587998"/>
    <n v="4.8199085673230002E-2"/>
    <n v="94.187604378855895"/>
    <n v="1300"/>
    <s v="Residential, High Density"/>
    <n v="1300"/>
    <s v="Town Melbourne Beach                   Brevard County"/>
    <s v="Town Melbourne Beach"/>
    <m/>
    <m/>
    <m/>
    <n v="0"/>
    <n v="1"/>
    <n v="0.26260418601587998"/>
    <n v="4.8199085673230002E-2"/>
    <n v="97.91758755373679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7.2466607544753"/>
    <n v="7.9414101799999998E-2"/>
  </r>
  <r>
    <n v="450000"/>
    <n v="870000"/>
    <n v="870000"/>
    <x v="0"/>
    <x v="0"/>
    <s v="IR12-21"/>
    <s v="62-304.520 (7), F.A.C."/>
    <n v="0.56000000000000005"/>
    <n v="0.48"/>
    <s v="FDOT District 5"/>
    <n v="4.6596053576649997E-2"/>
    <n v="3729.9522796936999"/>
    <n v="10.3994691100451"/>
    <n v="1.9087468109168699"/>
    <n v="0.48457421982047"/>
    <n v="8.894006866576E-2"/>
    <n v="173.801056262988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48457421982047"/>
    <n v="8.894006866576E-2"/>
    <n v="470.638177766930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2.126033882608"/>
    <n v="0.38170168510000002"/>
  </r>
  <r>
    <n v="450000"/>
    <n v="870000"/>
    <n v="870000"/>
    <x v="0"/>
    <x v="0"/>
    <s v="IR12-21"/>
    <s v="62-304.520 (7), F.A.C."/>
    <n v="0.56000000000000005"/>
    <n v="0.48"/>
    <s v="Town Melbourne Beach"/>
    <n v="8.8539015947999997E-2"/>
    <n v="3729.9522796936999"/>
    <n v="10.3994691100451"/>
    <n v="1.9087468109168699"/>
    <n v="0.92075876138507995"/>
    <n v="0.16899856433247001"/>
    <n v="330.24630437710101"/>
    <n v="1300"/>
    <s v="Residential, High Density"/>
    <n v="1300"/>
    <s v="Town Melbourne Beach                   Brevard County"/>
    <s v="Town Melbourne Beach"/>
    <m/>
    <m/>
    <m/>
    <n v="0"/>
    <n v="1"/>
    <n v="0.92075876138507995"/>
    <n v="0.16899856433247001"/>
    <n v="330.246304377101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2.894491792745"/>
    <n v="0.2678396629"/>
  </r>
  <r>
    <n v="450000"/>
    <n v="870000"/>
    <n v="870000"/>
    <x v="0"/>
    <x v="0"/>
    <s v="IR12-21"/>
    <s v="62-304.520 (7), F.A.C."/>
    <n v="0.56000000000000005"/>
    <n v="0.48"/>
    <s v="FDOT District 5"/>
    <n v="6.4559949971100001E-3"/>
    <n v="3729.9522796936999"/>
    <n v="10.3994691100451"/>
    <n v="1.9087468109168699"/>
    <n v="6.7138920547090003E-2"/>
    <n v="1.232285986203E-2"/>
    <n v="24.0805532571764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6.7138920547090003E-2"/>
    <n v="1.232285986203E-2"/>
    <n v="24.0805532571774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3.263814031922607"/>
    <n v="1.95300513E-2"/>
  </r>
  <r>
    <n v="450000"/>
    <n v="870000"/>
    <n v="870000"/>
    <x v="0"/>
    <x v="0"/>
    <s v="IR12-21"/>
    <s v="62-304.520 (7), F.A.C."/>
    <n v="0.56000000000000005"/>
    <n v="0.48"/>
    <s v="FDOT District 5"/>
    <n v="1.9146275298399999E-3"/>
    <n v="3689.4833471512202"/>
    <n v="9.2128090265371601"/>
    <n v="1.36211449489017"/>
    <n v="1.7639097789369999E-2"/>
    <n v="2.6079419107099999E-3"/>
    <n v="7.0639863873456497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7639097789369999E-2"/>
    <n v="2.6079419107099999E-3"/>
    <n v="21.4003778044371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.4309033260215"/>
    <n v="1.7356348600000002E-2"/>
  </r>
  <r>
    <n v="450000"/>
    <n v="870000"/>
    <n v="870000"/>
    <x v="0"/>
    <x v="0"/>
    <s v="IR12-21"/>
    <s v="62-304.520 (7), F.A.C."/>
    <n v="0.56000000000000005"/>
    <n v="0.48"/>
    <s v="FDOT District 5"/>
    <n v="2.3705665290199998E-3"/>
    <n v="3689.4833471512202"/>
    <n v="9.2128090265371601"/>
    <n v="1.36211449489017"/>
    <n v="2.1839576716570001E-2"/>
    <n v="3.2289830302799998E-3"/>
    <n v="8.7461657321370492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2.1839576716570001E-2"/>
    <n v="3.2289830302799998E-3"/>
    <n v="140.334393214810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7.131143432428001"/>
    <n v="0.1138154041"/>
  </r>
  <r>
    <n v="450000"/>
    <n v="870000"/>
    <n v="870000"/>
    <x v="0"/>
    <x v="0"/>
    <s v="IR12-21"/>
    <s v="62-304.520 (7), F.A.C."/>
    <n v="0.56000000000000005"/>
    <n v="0.48"/>
    <s v="Town Melbourne Beach"/>
    <n v="3.0575991401509999E-2"/>
    <n v="3693.0566584378098"/>
    <n v="9.1996039436444406"/>
    <n v="1.3528078092493301"/>
    <n v="0.28128701107822002"/>
    <n v="4.1363439943510001E-2"/>
    <n v="112.91886863370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8128701107822002"/>
    <n v="4.1363439943510001E-2"/>
    <n v="112.918868633707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4.964188211642"/>
    <n v="9.1580590899999995E-2"/>
  </r>
  <r>
    <n v="450000"/>
    <n v="870000"/>
    <n v="870000"/>
    <x v="0"/>
    <x v="0"/>
    <s v="IR12-21"/>
    <s v="62-304.520 (7), F.A.C."/>
    <n v="0.56000000000000005"/>
    <n v="0.48"/>
    <s v="Town Melbourne Beach"/>
    <n v="0.30525884120941998"/>
    <n v="3693.0566584378098"/>
    <n v="9.1996039436444406"/>
    <n v="1.3528078092493301"/>
    <n v="2.8082604394225799"/>
    <n v="0.41295654423050998"/>
    <n v="1127.33819607549"/>
    <n v="1210"/>
    <s v="Fixed Single Family Units"/>
    <n v="1210"/>
    <s v="Town Melbourne Beach                   Brevard County"/>
    <s v="Town Melbourne Beach"/>
    <m/>
    <m/>
    <m/>
    <n v="0"/>
    <n v="1"/>
    <n v="2.8082604394225799"/>
    <n v="0.41295654423050998"/>
    <n v="1127.3381960754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5.577994274882"/>
    <n v="0.91430510629999995"/>
  </r>
  <r>
    <n v="450000"/>
    <n v="870000"/>
    <n v="870000"/>
    <x v="0"/>
    <x v="0"/>
    <s v="IR12-21"/>
    <s v="62-304.520 (7), F.A.C."/>
    <n v="0.56000000000000005"/>
    <n v="0.48"/>
    <s v="Town Melbourne Beach"/>
    <n v="0.26101187717127999"/>
    <n v="3693.0566584378098"/>
    <n v="9.1996039436444406"/>
    <n v="1.3528078092493301"/>
    <n v="2.4012058945630099"/>
    <n v="0.35309890574413999"/>
    <n v="963.93165091877904"/>
    <n v="1210"/>
    <s v="Fixed Single Family Units"/>
    <n v="1210"/>
    <s v="Town Melbourne Beach                   Brevard County"/>
    <s v="Town Melbourne Beach"/>
    <m/>
    <m/>
    <m/>
    <n v="0"/>
    <n v="1"/>
    <n v="2.4012058945630099"/>
    <n v="0.35309890574413999"/>
    <n v="963.931650918779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7.76194039796701"/>
    <n v="0.78177749470000002"/>
  </r>
  <r>
    <n v="450000"/>
    <n v="870000"/>
    <n v="870000"/>
    <x v="0"/>
    <x v="0"/>
    <s v="IR12-21"/>
    <s v="62-304.520 (7), F.A.C."/>
    <n v="0.56000000000000005"/>
    <n v="0.48"/>
    <s v="Town Melbourne Beach"/>
    <n v="5.3904735611399997E-3"/>
    <n v="3693.0566584378098"/>
    <n v="9.1996039436444406"/>
    <n v="1.3528078092493301"/>
    <n v="4.9590221831200001E-2"/>
    <n v="7.2922747290600004E-3"/>
    <n v="19.9073242771121"/>
    <n v="1210"/>
    <s v="Fixed Single Family Units"/>
    <n v="1210"/>
    <s v="Town Melbourne Beach                   Brevard County"/>
    <s v="Town Melbourne Beach"/>
    <m/>
    <m/>
    <m/>
    <n v="0"/>
    <n v="1"/>
    <n v="4.9590221831200001E-2"/>
    <n v="7.2922747290600004E-3"/>
    <n v="19.9073242771128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6.377773938588703"/>
    <n v="1.61454374E-2"/>
  </r>
  <r>
    <n v="450000"/>
    <n v="870000"/>
    <n v="870000"/>
    <x v="0"/>
    <x v="0"/>
    <s v="IR12-21"/>
    <s v="62-304.520 (7), F.A.C."/>
    <n v="0.56000000000000005"/>
    <n v="0.48"/>
    <s v="Town Melbourne Beach"/>
    <n v="8.3320732154700001E-3"/>
    <n v="3693.0566584378098"/>
    <n v="9.1996039436444406"/>
    <n v="1.3528078092493301"/>
    <n v="7.6651773611770002E-2"/>
    <n v="1.127169371312E-2"/>
    <n v="30.770818466982799"/>
    <n v="1210"/>
    <s v="Fixed Single Family Units"/>
    <n v="1210"/>
    <s v="Town Melbourne Beach                   Brevard County"/>
    <s v="Town Melbourne Beach"/>
    <m/>
    <m/>
    <m/>
    <n v="0"/>
    <n v="1"/>
    <n v="7.6651773611770002E-2"/>
    <n v="1.127169371312E-2"/>
    <n v="30.7708184669845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2.397782514292999"/>
    <n v="2.4956057199999999E-2"/>
  </r>
  <r>
    <n v="450000"/>
    <n v="870000"/>
    <n v="870000"/>
    <x v="0"/>
    <x v="0"/>
    <s v="IR12-21"/>
    <s v="62-304.520 (7), F.A.C."/>
    <n v="0.56000000000000005"/>
    <n v="0.48"/>
    <s v="Town Melbourne Beach"/>
    <n v="7.1941970400199997E-3"/>
    <n v="3693.0566584378098"/>
    <n v="9.1996039436444406"/>
    <n v="1.3528078092493301"/>
    <n v="6.6183763460780004E-2"/>
    <n v="9.7323659370199996E-3"/>
    <n v="26.568577280785298"/>
    <n v="1210"/>
    <s v="Fixed Single Family Units"/>
    <n v="1210"/>
    <s v="Town Melbourne Beach                   Brevard County"/>
    <s v="Town Melbourne Beach"/>
    <m/>
    <m/>
    <m/>
    <n v="0"/>
    <n v="1"/>
    <n v="6.6183763460780004E-2"/>
    <n v="9.7323659370199996E-3"/>
    <n v="26.568577280784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1.555944969522699"/>
    <n v="2.15479134E-2"/>
  </r>
  <r>
    <n v="450000"/>
    <n v="870000"/>
    <n v="870000"/>
    <x v="0"/>
    <x v="0"/>
    <s v="IR12-21"/>
    <s v="62-304.520 (7), F.A.C."/>
    <n v="0.56000000000000005"/>
    <n v="0.48"/>
    <s v="Town Melbourne Beach"/>
    <n v="7.9516626746409996E-2"/>
    <n v="3695.9802375167401"/>
    <n v="9.2064256096435795"/>
    <n v="1.3537952612452899"/>
    <n v="0.73206390887062001"/>
    <n v="0.10764923247950001"/>
    <n v="293.891881008730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3206390887062001"/>
    <n v="0.10764923247950001"/>
    <n v="293.89188100872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2.761434210128"/>
    <n v="0.23835513459999999"/>
  </r>
  <r>
    <n v="450000"/>
    <n v="870000"/>
    <n v="870000"/>
    <x v="0"/>
    <x v="0"/>
    <s v="IR12-21"/>
    <s v="62-304.520 (7), F.A.C."/>
    <n v="0.56000000000000005"/>
    <n v="0.48"/>
    <s v="Town Melbourne Beach"/>
    <n v="5.4698848015109998E-2"/>
    <n v="3695.9802375167401"/>
    <n v="9.2064256096435795"/>
    <n v="1.3537952612452899"/>
    <n v="0.50358087518434003"/>
    <n v="7.4051041238429996E-2"/>
    <n v="202.16586127879299"/>
    <n v="1210"/>
    <s v="Fixed Single Family Units"/>
    <n v="1210"/>
    <s v="Town Melbourne Beach                   Brevard County"/>
    <s v="Town Melbourne Beach"/>
    <m/>
    <m/>
    <m/>
    <n v="0"/>
    <n v="1"/>
    <n v="0.50358087518434003"/>
    <n v="7.4051041238429996E-2"/>
    <n v="202.16586127879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8.214457380628005"/>
    <n v="0.1639625801"/>
  </r>
  <r>
    <n v="450000"/>
    <n v="870000"/>
    <n v="870000"/>
    <x v="0"/>
    <x v="0"/>
    <s v="IR12-21"/>
    <s v="62-304.520 (7), F.A.C."/>
    <n v="0.56000000000000005"/>
    <n v="0.48"/>
    <s v="Town Melbourne Beach"/>
    <n v="0.31489822806364998"/>
    <n v="3695.9802375167401"/>
    <n v="9.2064256096435795"/>
    <n v="1.3537952612452899"/>
    <n v="2.8990871112766001"/>
    <n v="0.42630772892711"/>
    <n v="1163.8576277523"/>
    <n v="1210"/>
    <s v="Fixed Single Family Units"/>
    <n v="1210"/>
    <s v="Town Melbourne Beach                   Brevard County"/>
    <s v="Town Melbourne Beach"/>
    <m/>
    <m/>
    <m/>
    <n v="0"/>
    <n v="1"/>
    <n v="2.8990871112766001"/>
    <n v="0.42630772892711"/>
    <n v="1163.857627752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5.71177955858099"/>
    <n v="0.94392346130000004"/>
  </r>
  <r>
    <n v="450000"/>
    <n v="870000"/>
    <n v="870000"/>
    <x v="0"/>
    <x v="0"/>
    <s v="IR12-21"/>
    <s v="62-304.520 (7), F.A.C."/>
    <n v="0.56000000000000005"/>
    <n v="0.48"/>
    <s v="Town Melbourne Beach"/>
    <n v="0.16864975077368999"/>
    <n v="3695.9802375167401"/>
    <n v="9.2064256096435795"/>
    <n v="1.3537952612452899"/>
    <n v="1.55266138458296"/>
    <n v="0.22831723340762999"/>
    <n v="623.32614592170398"/>
    <n v="1210"/>
    <s v="Fixed Single Family Units"/>
    <n v="1210"/>
    <s v="Town Melbourne Beach                   Brevard County"/>
    <s v="Town Melbourne Beach"/>
    <m/>
    <m/>
    <m/>
    <n v="0"/>
    <n v="1"/>
    <n v="1.55266138458296"/>
    <n v="0.22831723340762999"/>
    <n v="623.326145921703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8.010277483423"/>
    <n v="0.50553620919999998"/>
  </r>
  <r>
    <n v="450000"/>
    <n v="870000"/>
    <n v="870000"/>
    <x v="0"/>
    <x v="0"/>
    <s v="IR12-21"/>
    <s v="62-304.520 (7), F.A.C."/>
    <n v="0.56000000000000005"/>
    <n v="0.48"/>
    <s v="Town Melbourne Beach"/>
    <n v="4.5857697979450003E-2"/>
    <n v="3693.0566576123501"/>
    <n v="9.1996039415881601"/>
    <n v="1.35280780894696"/>
    <n v="0.42187265908393001"/>
    <n v="6.2036651926930003E-2"/>
    <n v="169.35507682579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2187265908393001"/>
    <n v="6.2036651926930003E-2"/>
    <n v="169.355076825792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3.683342974306598"/>
    <n v="0.1373520493"/>
  </r>
  <r>
    <n v="450000"/>
    <n v="870000"/>
    <n v="870000"/>
    <x v="0"/>
    <x v="0"/>
    <s v="IR12-21"/>
    <s v="62-304.520 (7), F.A.C."/>
    <n v="0.56000000000000005"/>
    <n v="0.48"/>
    <s v="Town Melbourne Beach"/>
    <n v="1.9000834938459998E-2"/>
    <n v="3693.0566576123501"/>
    <n v="9.1996039415881601"/>
    <n v="1.35280780894696"/>
    <n v="0.17480015599331999"/>
    <n v="2.5704477881259999E-2"/>
    <n v="70.1711599696730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7480015599331999"/>
    <n v="2.5704477881259999E-2"/>
    <n v="70.17115996967379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8.911178621019602"/>
    <n v="5.6910916399999997E-2"/>
  </r>
  <r>
    <n v="450000"/>
    <n v="870000"/>
    <n v="870000"/>
    <x v="0"/>
    <x v="0"/>
    <s v="IR12-21"/>
    <s v="62-304.520 (7), F.A.C."/>
    <n v="0.56000000000000005"/>
    <n v="0.48"/>
    <s v="Town Melbourne Beach"/>
    <n v="0.19814392356075999"/>
    <n v="3693.0566576123501"/>
    <n v="9.1996039415881601"/>
    <n v="1.35280780894696"/>
    <n v="1.8228456201913401"/>
    <n v="0.26805064708838999"/>
    <n v="731.75673607150895"/>
    <n v="1210"/>
    <s v="Fixed Single Family Units"/>
    <n v="1210"/>
    <s v="Town Melbourne Beach                   Brevard County"/>
    <s v="Town Melbourne Beach"/>
    <m/>
    <m/>
    <m/>
    <n v="0"/>
    <n v="1"/>
    <n v="1.8228456201913401"/>
    <n v="0.26805064708838999"/>
    <n v="731.7567360715089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5.825863442301"/>
    <n v="0.59347667159999995"/>
  </r>
  <r>
    <n v="450000"/>
    <n v="870000"/>
    <n v="870000"/>
    <x v="0"/>
    <x v="0"/>
    <s v="IR12-21"/>
    <s v="62-304.520 (7), F.A.C."/>
    <n v="0.56000000000000005"/>
    <n v="0.48"/>
    <s v="Town Melbourne Beach"/>
    <n v="0.21326469629754999"/>
    <n v="3693.0566576123501"/>
    <n v="9.1996039415881601"/>
    <n v="1.35280780894696"/>
    <n v="1.9619507406605401"/>
    <n v="0.28850614652402001"/>
    <n v="787.59860649534403"/>
    <n v="1210"/>
    <s v="Fixed Single Family Units"/>
    <n v="1210"/>
    <s v="Town Melbourne Beach                   Brevard County"/>
    <s v="Town Melbourne Beach"/>
    <m/>
    <m/>
    <m/>
    <n v="0"/>
    <n v="1"/>
    <n v="1.9619507406605401"/>
    <n v="0.28850614652402001"/>
    <n v="787.598606495344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8.02735978861"/>
    <n v="0.63876610420000002"/>
  </r>
  <r>
    <n v="450000"/>
    <n v="870000"/>
    <n v="870000"/>
    <x v="0"/>
    <x v="0"/>
    <s v="IR12-21"/>
    <s v="62-304.520 (7), F.A.C."/>
    <n v="0.56000000000000005"/>
    <n v="0.48"/>
    <s v="Town Melbourne Beach"/>
    <n v="0.14149630100675001"/>
    <n v="3693.0566576123501"/>
    <n v="9.1996039415881601"/>
    <n v="1.35280780894696"/>
    <n v="1.30170992846189"/>
    <n v="0.19141730093904"/>
    <n v="522.55385646051798"/>
    <n v="1210"/>
    <s v="Fixed Single Family Units"/>
    <n v="1210"/>
    <s v="Town Melbourne Beach                   Brevard County"/>
    <s v="Town Melbourne Beach"/>
    <m/>
    <m/>
    <m/>
    <n v="0"/>
    <n v="1"/>
    <n v="1.30170992846189"/>
    <n v="0.19141730093904"/>
    <n v="522.553856460517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4.4610674586"/>
    <n v="0.42380685839999999"/>
  </r>
  <r>
    <n v="450000"/>
    <n v="870000"/>
    <n v="870000"/>
    <x v="0"/>
    <x v="0"/>
    <s v="IR12-21"/>
    <s v="62-304.520 (7), F.A.C."/>
    <n v="0.56000000000000005"/>
    <n v="0.48"/>
    <s v="Town Melbourne Beach"/>
    <n v="9.6564649924199997E-2"/>
    <n v="3701.5312103445699"/>
    <n v="9.2193788791312592"/>
    <n v="1.35567031464499"/>
    <n v="0.89026609398191003"/>
    <n v="0.13090982934632001"/>
    <n v="357.43706551043903"/>
    <n v="1210"/>
    <s v="Fixed Single Family Units"/>
    <n v="1210"/>
    <s v="Town Melbourne Beach                   Brevard County"/>
    <s v="Town Melbourne Beach"/>
    <m/>
    <m/>
    <m/>
    <n v="0"/>
    <n v="1"/>
    <n v="0.89026609398191003"/>
    <n v="0.13090982934632001"/>
    <n v="445.49417201221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8.449841948702897"/>
    <n v="0.36130914190000002"/>
  </r>
  <r>
    <n v="450000"/>
    <n v="870000"/>
    <n v="870000"/>
    <x v="0"/>
    <x v="0"/>
    <s v="IR12-21"/>
    <s v="62-304.520 (7), F.A.C."/>
    <n v="0.56000000000000005"/>
    <n v="0.48"/>
    <s v="Town Melbourne Beach"/>
    <n v="0.21922052598960001"/>
    <n v="3701.5312103445699"/>
    <n v="9.2193788791312592"/>
    <n v="1.35567031464499"/>
    <n v="2.0210770871806099"/>
    <n v="0.29719075944495998"/>
    <n v="811.451618898677"/>
    <n v="1210"/>
    <s v="Fixed Single Family Units"/>
    <n v="1210"/>
    <s v="Town Melbourne Beach                   Brevard County"/>
    <s v="Town Melbourne Beach"/>
    <m/>
    <m/>
    <m/>
    <n v="0"/>
    <n v="1"/>
    <n v="2.0210770871806099"/>
    <n v="0.29719075944495998"/>
    <n v="1001.8152655751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9.352154135954"/>
    <n v="0.81250224299999996"/>
  </r>
  <r>
    <n v="450000"/>
    <n v="870000"/>
    <n v="870000"/>
    <x v="0"/>
    <x v="0"/>
    <s v="IR12-21"/>
    <s v="62-304.520 (7), F.A.C."/>
    <n v="0.56000000000000005"/>
    <n v="0.48"/>
    <s v="Town Melbourne Beach"/>
    <n v="7.4090802633360001E-2"/>
    <n v="3701.5312103445699"/>
    <n v="9.2193788791312592"/>
    <n v="1.35567031464499"/>
    <n v="0.68307118093588004"/>
    <n v="0.10044270171826"/>
    <n v="274.249418346862"/>
    <n v="1210"/>
    <s v="Fixed Single Family Units"/>
    <n v="1210"/>
    <s v="Town Melbourne Beach                   Brevard County"/>
    <s v="Town Melbourne Beach"/>
    <m/>
    <m/>
    <m/>
    <n v="0"/>
    <n v="1"/>
    <n v="0.68307118093588004"/>
    <n v="0.10044270171826"/>
    <n v="335.777172657460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1.4446247829096"/>
    <n v="0.2723253631"/>
  </r>
  <r>
    <n v="450000"/>
    <n v="870000"/>
    <n v="870000"/>
    <x v="0"/>
    <x v="0"/>
    <s v="IR12-21"/>
    <s v="62-304.520 (7), F.A.C."/>
    <n v="0.56000000000000005"/>
    <n v="0.48"/>
    <s v="Town Melbourne Beach"/>
    <n v="5.4061113560000002E-5"/>
    <n v="3689.4833471512202"/>
    <n v="9.2128090265371601"/>
    <n v="1.36211449489017"/>
    <n v="4.9805471503E-4"/>
    <n v="7.3637426389999995E-5"/>
    <n v="0.19945757822651"/>
    <n v="1300"/>
    <s v="Residential, High Density"/>
    <n v="1300"/>
    <s v="Town Melbourne Beach                   Brevard County"/>
    <s v="Town Melbourne Beach"/>
    <m/>
    <m/>
    <m/>
    <n v="0"/>
    <n v="1"/>
    <n v="4.9805471503E-4"/>
    <n v="7.3637426389999995E-5"/>
    <n v="0.199457578224900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.2733206607189897"/>
    <n v="1.6176609999999999E-4"/>
  </r>
  <r>
    <n v="450000"/>
    <n v="870000"/>
    <n v="870000"/>
    <x v="0"/>
    <x v="0"/>
    <s v="IR12-21"/>
    <s v="62-304.520 (7), F.A.C."/>
    <n v="0.56000000000000005"/>
    <n v="0.48"/>
    <s v="FDOT District 5"/>
    <n v="5.3175012352E-4"/>
    <n v="3689.4833471512202"/>
    <n v="9.2128090265371601"/>
    <n v="1.36211449489017"/>
    <n v="4.8989123378700003E-3"/>
    <n v="7.2430455090999996E-4"/>
    <n v="1.96188322559109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4.8989123378700003E-3"/>
    <n v="7.2430455090999996E-4"/>
    <n v="1.96188322559103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.62195705271888"/>
    <n v="1.5911461999999999E-3"/>
  </r>
  <r>
    <n v="450000"/>
    <n v="870000"/>
    <n v="870000"/>
    <x v="0"/>
    <x v="0"/>
    <s v="IR12-21"/>
    <s v="62-304.520 (7), F.A.C."/>
    <n v="0.56000000000000005"/>
    <n v="0.48"/>
    <s v="Town Melbourne Beach"/>
    <n v="2.1210951143780001E-2"/>
    <n v="3689.4833471512202"/>
    <n v="9.2128090265371601"/>
    <n v="1.36211449489017"/>
    <n v="0.19541244215886"/>
    <n v="2.8891744003350001E-2"/>
    <n v="78.25745102221810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9541244215886"/>
    <n v="2.8891744003350001E-2"/>
    <n v="125.14272530142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1.938750401805301"/>
    <n v="0.1014945055"/>
  </r>
  <r>
    <n v="450000"/>
    <n v="870000"/>
    <n v="870000"/>
    <x v="0"/>
    <x v="0"/>
    <s v="IR12-21"/>
    <s v="62-304.520 (7), F.A.C."/>
    <n v="0.56000000000000005"/>
    <n v="0.48"/>
    <s v="FDOT District 5"/>
    <n v="5.0942633252919998E-2"/>
    <n v="3689.4833471512202"/>
    <n v="9.2128090265371601"/>
    <n v="1.36211449489017"/>
    <n v="0.46932475146814001"/>
    <n v="6.9389699161680002E-2"/>
    <n v="187.95199704670901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0.46932475146814001"/>
    <n v="6.9389699161680002E-2"/>
    <n v="402.345950960578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2.302361232438"/>
    <n v="0.32631463989999998"/>
  </r>
  <r>
    <n v="450000"/>
    <n v="870000"/>
    <n v="870000"/>
    <x v="0"/>
    <x v="0"/>
    <s v="IR12-21"/>
    <s v="62-304.520 (7), F.A.C."/>
    <n v="0.56000000000000005"/>
    <n v="0.48"/>
    <s v="Town Melbourne Beach"/>
    <n v="1.025193538E-4"/>
    <n v="3689.4833471512202"/>
    <n v="9.2128090265371601"/>
    <n v="1.36211449489017"/>
    <n v="9.4449122807999998E-4"/>
    <n v="1.3964309781000001E-4"/>
    <n v="0.378243448605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9.4449122807999998E-4"/>
    <n v="1.3964309781000001E-4"/>
    <n v="0.378243448606089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.2959248749753698"/>
    <n v="3.0676679999999998E-4"/>
  </r>
  <r>
    <n v="450000"/>
    <n v="870000"/>
    <n v="870000"/>
    <x v="0"/>
    <x v="0"/>
    <s v="IR12-21"/>
    <s v="62-304.520 (7), F.A.C."/>
    <n v="0.56000000000000005"/>
    <n v="0.48"/>
    <s v="Town Melbourne Beach"/>
    <n v="0.43894067890550997"/>
    <n v="3689.4833471512202"/>
    <n v="9.2128090265371601"/>
    <n v="1.36211449489017"/>
    <n v="4.0438766487350897"/>
    <n v="0.59788746113413005"/>
    <n v="1619.46432520915"/>
    <n v="1210"/>
    <s v="Fixed Single Family Units"/>
    <n v="1210"/>
    <s v="Town Melbourne Beach                   Brevard County"/>
    <s v="Town Melbourne Beach"/>
    <m/>
    <m/>
    <m/>
    <n v="0"/>
    <n v="1"/>
    <n v="4.0438766487350897"/>
    <n v="0.59788746113413005"/>
    <n v="1619.4643252091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72.87515898223501"/>
    <n v="1.3134341648000001"/>
  </r>
  <r>
    <n v="450000"/>
    <n v="870000"/>
    <n v="870000"/>
    <x v="0"/>
    <x v="0"/>
    <s v="IR12-21"/>
    <s v="62-304.520 (7), F.A.C."/>
    <n v="0.56000000000000005"/>
    <n v="0.48"/>
    <s v="FDOT District 5"/>
    <n v="1.598854521846E-2"/>
    <n v="3689.4833471512202"/>
    <n v="9.2128090265371601"/>
    <n v="1.36211449489017"/>
    <n v="0.14729941370982999"/>
    <n v="2.1778229194269999E-2"/>
    <n v="58.989471328686101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0.14729941370982999"/>
    <n v="2.1778229194269999E-2"/>
    <n v="58.9894713286861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2.497401375007"/>
    <n v="4.7842231399999997E-2"/>
  </r>
  <r>
    <n v="450000"/>
    <n v="870000"/>
    <n v="870000"/>
    <x v="0"/>
    <x v="0"/>
    <s v="IR12-21"/>
    <s v="62-304.520 (7), F.A.C."/>
    <n v="0.56000000000000005"/>
    <n v="0.48"/>
    <s v="Town Melbourne Beach"/>
    <n v="7.9401223170699996E-3"/>
    <n v="3689.4833471512202"/>
    <n v="9.2128090265371601"/>
    <n v="1.36211449489017"/>
    <n v="7.3150830554530005E-2"/>
    <n v="1.0815355699280001E-2"/>
    <n v="29.2949490631846"/>
    <n v="1300"/>
    <s v="Residential, High Density"/>
    <n v="1300"/>
    <s v="Town Melbourne Beach                   Brevard County"/>
    <s v="Town Melbourne Beach"/>
    <m/>
    <m/>
    <m/>
    <n v="0"/>
    <n v="1"/>
    <n v="7.3150830554530005E-2"/>
    <n v="1.0815355699280001E-2"/>
    <n v="29.2949490631861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9.013075424369006"/>
    <n v="2.3759082800000001E-2"/>
  </r>
  <r>
    <n v="450000"/>
    <n v="870000"/>
    <n v="870000"/>
    <x v="0"/>
    <x v="0"/>
    <s v="IR12-21"/>
    <s v="62-304.520 (7), F.A.C."/>
    <n v="0.56000000000000005"/>
    <n v="0.48"/>
    <s v="FDOT District 5"/>
    <n v="3.0801743733000002E-4"/>
    <n v="3689.4833471512202"/>
    <n v="9.2128090265371601"/>
    <n v="1.36211449489017"/>
    <n v="2.837705827E-3"/>
    <n v="4.1955501606999999E-4"/>
    <n v="1.13642520567598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2.837705827E-3"/>
    <n v="4.1955501606999999E-4"/>
    <n v="1.1364252056741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.7305005746603301"/>
    <n v="9.2167490000000002E-4"/>
  </r>
  <r>
    <n v="450000"/>
    <n v="870000"/>
    <n v="880000"/>
    <x v="0"/>
    <x v="0"/>
    <s v="IR12-21"/>
    <s v="62-304.520 (7), F.A.C."/>
    <n v="0.56000000000000005"/>
    <n v="0.48"/>
    <s v="FDOT District 5"/>
    <n v="3.4922658185579998E-2"/>
    <n v="3721.3570611383602"/>
    <n v="9.7405749074818697"/>
    <n v="1.53174550764935"/>
    <n v="0.34016676802508999"/>
    <n v="5.3492624790939997E-2"/>
    <n v="129.95968063265499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0.34016676802508999"/>
    <n v="5.3492624790939997E-2"/>
    <n v="343.400073134046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8.127063151490603"/>
    <n v="0.2785077641"/>
  </r>
  <r>
    <n v="450000"/>
    <n v="870000"/>
    <n v="880000"/>
    <x v="0"/>
    <x v="0"/>
    <s v="IR12-21"/>
    <s v="62-304.520 (7), F.A.C."/>
    <n v="0.56000000000000005"/>
    <n v="0.48"/>
    <s v="Town Melbourne Beach"/>
    <n v="6.3389647023699997E-3"/>
    <n v="3721.3570611383602"/>
    <n v="9.7405749074818697"/>
    <n v="1.53174550764935"/>
    <n v="6.1745160519330003E-2"/>
    <n v="9.7096807059999998E-3"/>
    <n v="23.5895510554788"/>
    <n v="1210"/>
    <s v="Fixed Single Family Units"/>
    <n v="1210"/>
    <s v="Town Melbourne Beach                   Brevard County"/>
    <s v="Town Melbourne Beach"/>
    <m/>
    <m/>
    <m/>
    <n v="0"/>
    <n v="1"/>
    <n v="6.1745160519330003E-2"/>
    <n v="9.7096807059999998E-3"/>
    <n v="23.589551055478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3.129457182768199"/>
    <n v="1.9131833800000001E-2"/>
  </r>
  <r>
    <n v="450000"/>
    <n v="870000"/>
    <n v="880000"/>
    <x v="0"/>
    <x v="0"/>
    <s v="IR12-21"/>
    <s v="62-304.520 (7), F.A.C."/>
    <n v="0.56000000000000005"/>
    <n v="0.48"/>
    <s v="FDOT District 5"/>
    <n v="7.9091005151699992E-3"/>
    <n v="3721.3570611383602"/>
    <n v="9.7405749074818697"/>
    <n v="1.53174550764935"/>
    <n v="7.7039186018819997E-2"/>
    <n v="1.211472918366E-2"/>
    <n v="29.432587049384601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7.7039186018819997E-2"/>
    <n v="1.211472918366E-2"/>
    <n v="29.4325870493849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5.420084659547999"/>
    <n v="2.38707113E-2"/>
  </r>
  <r>
    <n v="450000"/>
    <n v="870000"/>
    <n v="880000"/>
    <x v="0"/>
    <x v="0"/>
    <s v="IR12-21"/>
    <s v="62-304.520 (7), F.A.C."/>
    <n v="0.56000000000000005"/>
    <n v="0.48"/>
    <s v="Town Melbourne Beach"/>
    <n v="5.6628957542999997E-4"/>
    <n v="3721.3570611383602"/>
    <n v="9.7405749074818697"/>
    <n v="1.53174550764935"/>
    <n v="5.5159860288799996E-3"/>
    <n v="8.6741151319999997E-4"/>
    <n v="2.1073657102052401"/>
    <n v="1410"/>
    <s v="Retail Sales and Services"/>
    <n v="1410"/>
    <s v="Town Melbourne Beach                   Brevard County"/>
    <s v="Town Melbourne Beach"/>
    <m/>
    <m/>
    <m/>
    <n v="0"/>
    <n v="1"/>
    <n v="5.5159860288799996E-3"/>
    <n v="8.6741151319999997E-4"/>
    <n v="2.10736571020669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.1222943842795008"/>
    <n v="1.7091368E-3"/>
  </r>
  <r>
    <n v="450000"/>
    <n v="870000"/>
    <n v="880000"/>
    <x v="0"/>
    <x v="0"/>
    <s v="IR12-21"/>
    <s v="62-304.520 (7), F.A.C."/>
    <n v="0.56000000000000005"/>
    <n v="0.48"/>
    <s v="FDOT District 5"/>
    <n v="8.7282041700600006E-3"/>
    <n v="3721.3570611383602"/>
    <n v="9.7405749074818697"/>
    <n v="1.53174550764935"/>
    <n v="8.5017726526270002E-2"/>
    <n v="1.3369387527330001E-2"/>
    <n v="32.480764219313798"/>
    <n v="1410"/>
    <s v="Retail Sales and Services"/>
    <n v="1410"/>
    <s v="FDOT District 5                         Town Melbourne Beach                   Brevard County"/>
    <s v="FDOT District 5"/>
    <m/>
    <m/>
    <m/>
    <n v="0"/>
    <n v="1"/>
    <n v="8.5017726526270002E-2"/>
    <n v="1.3369387527330001E-2"/>
    <n v="32.4807642193121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2.570387619100103"/>
    <n v="2.6342874499999998E-2"/>
  </r>
  <r>
    <n v="450000"/>
    <n v="880000"/>
    <n v="880000"/>
    <x v="0"/>
    <x v="0"/>
    <s v="IR12-21"/>
    <s v="62-304.520 (7), F.A.C."/>
    <n v="0.56000000000000005"/>
    <n v="0.48"/>
    <s v="Town Melbourne Beach"/>
    <n v="0.10089866489594999"/>
    <n v="3695.9802375167401"/>
    <n v="9.2064256096435795"/>
    <n v="1.3537952612452899"/>
    <n v="0.92891605247695996"/>
    <n v="0.13659613440212001"/>
    <n v="372.919471447274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2891605247695996"/>
    <n v="0.13659613440212001"/>
    <n v="667.328665837849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6.110044808217"/>
    <n v="0.54122357330000004"/>
  </r>
  <r>
    <n v="450000"/>
    <n v="880000"/>
    <n v="880000"/>
    <x v="0"/>
    <x v="0"/>
    <s v="IR12-21"/>
    <s v="62-304.520 (7), F.A.C."/>
    <n v="0.56000000000000005"/>
    <n v="0.48"/>
    <s v="Town Melbourne Beach"/>
    <n v="5.4011499897E-4"/>
    <n v="3695.9802375167401"/>
    <n v="9.2064256096435795"/>
    <n v="1.3537952612452899"/>
    <n v="4.9725285587499998E-3"/>
    <n v="7.3120512613999999E-4"/>
    <n v="1.99625436221275"/>
    <n v="1210"/>
    <s v="Fixed Single Family Units"/>
    <n v="1210"/>
    <s v="Town Melbourne Beach                   Brevard County"/>
    <s v="Town Melbourne Beach"/>
    <m/>
    <m/>
    <m/>
    <n v="0"/>
    <n v="1"/>
    <n v="4.9725285587499998E-3"/>
    <n v="7.3120512613999999E-4"/>
    <n v="1.9962543622115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7.1697762329824"/>
    <n v="1.6190222E-3"/>
  </r>
  <r>
    <n v="450000"/>
    <n v="880000"/>
    <n v="880000"/>
    <x v="0"/>
    <x v="0"/>
    <s v="IR12-21"/>
    <s v="62-304.520 (7), F.A.C."/>
    <n v="0.56000000000000005"/>
    <n v="0.48"/>
    <s v="Town Melbourne Beach"/>
    <n v="3.1887422670800001E-3"/>
    <n v="3695.9802375167401"/>
    <n v="9.2064256096435795"/>
    <n v="1.3537952612452899"/>
    <n v="2.9356918470209999E-2"/>
    <n v="4.3169041705000003E-3"/>
    <n v="11.785528401669399"/>
    <n v="1210"/>
    <s v="Fixed Single Family Units"/>
    <n v="1210"/>
    <s v="Town Melbourne Beach                   Brevard County"/>
    <s v="Town Melbourne Beach"/>
    <m/>
    <m/>
    <m/>
    <n v="0"/>
    <n v="1"/>
    <n v="2.9356918470209999E-2"/>
    <n v="4.3169041705000003E-3"/>
    <n v="11.785528401667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4.874137406840099"/>
    <n v="9.5584172000000005E-3"/>
  </r>
  <r>
    <n v="450000"/>
    <n v="880000"/>
    <n v="880000"/>
    <x v="0"/>
    <x v="0"/>
    <s v="IR12-21"/>
    <s v="62-304.520 (7), F.A.C."/>
    <n v="0.56000000000000005"/>
    <n v="0.48"/>
    <s v="Town Melbourne Beach"/>
    <n v="1.8329109781260001E-2"/>
    <n v="3695.98023834285"/>
    <n v="9.2064256117013805"/>
    <n v="1.3537952615478901"/>
    <n v="0.16874558572993001"/>
    <n v="2.481386197026E-2"/>
    <n v="67.7440275379758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6874558572993001"/>
    <n v="2.481386197026E-2"/>
    <n v="67.74402753797410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3.020922668163"/>
    <n v="5.4942439199999998E-2"/>
  </r>
  <r>
    <n v="450000"/>
    <n v="880000"/>
    <n v="880000"/>
    <x v="0"/>
    <x v="0"/>
    <s v="IR12-21"/>
    <s v="62-304.520 (7), F.A.C."/>
    <n v="0.56000000000000005"/>
    <n v="0.48"/>
    <s v="Town Melbourne Beach"/>
    <n v="4.5483076744680002E-2"/>
    <n v="3695.98023834285"/>
    <n v="9.2064256117013805"/>
    <n v="1.3537952615478901"/>
    <n v="0.41873656264123998"/>
    <n v="6.1574773777570001E-2"/>
    <n v="168.10455282738701"/>
    <n v="1210"/>
    <s v="Fixed Single Family Units"/>
    <n v="1210"/>
    <s v="Town Melbourne Beach                   Brevard County"/>
    <s v="Town Melbourne Beach"/>
    <m/>
    <m/>
    <m/>
    <n v="0"/>
    <n v="1"/>
    <n v="0.41873656264123998"/>
    <n v="6.1574773777570001E-2"/>
    <n v="168.104552827387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9.689603290785101"/>
    <n v="0.1363378368"/>
  </r>
  <r>
    <n v="450000"/>
    <n v="880000"/>
    <n v="880000"/>
    <x v="0"/>
    <x v="0"/>
    <s v="IR12-21"/>
    <s v="62-304.520 (7), F.A.C."/>
    <n v="0.56000000000000005"/>
    <n v="0.48"/>
    <s v="Town Melbourne Beach"/>
    <n v="0.33582708191492"/>
    <n v="3695.98023834285"/>
    <n v="9.2064256117013805"/>
    <n v="1.3537952615478901"/>
    <n v="3.0917670480445198"/>
    <n v="0.45464111219587999"/>
    <n v="1241.21025825791"/>
    <n v="1210"/>
    <s v="Fixed Single Family Units"/>
    <n v="1210"/>
    <s v="Town Melbourne Beach                   Brevard County"/>
    <s v="Town Melbourne Beach"/>
    <m/>
    <m/>
    <m/>
    <n v="0"/>
    <n v="1"/>
    <n v="3.0917670480445198"/>
    <n v="0.45464111219587999"/>
    <n v="1241.2102582579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50.96630363595901"/>
    <n v="1.0066587657999999"/>
  </r>
  <r>
    <n v="450000"/>
    <n v="880000"/>
    <n v="880000"/>
    <x v="0"/>
    <x v="0"/>
    <s v="IR12-21"/>
    <s v="62-304.520 (7), F.A.C."/>
    <n v="0.56000000000000005"/>
    <n v="0.48"/>
    <s v="Town Melbourne Beach"/>
    <n v="0.18528817615203"/>
    <n v="3695.98023834285"/>
    <n v="9.2064256117013805"/>
    <n v="1.3537952615478901"/>
    <n v="1.70584181047155"/>
    <n v="0.25084225489547002"/>
    <n v="684.82143745651899"/>
    <n v="1210"/>
    <s v="Fixed Single Family Units"/>
    <n v="1210"/>
    <s v="Town Melbourne Beach                   Brevard County"/>
    <s v="Town Melbourne Beach"/>
    <m/>
    <m/>
    <m/>
    <n v="0"/>
    <n v="1"/>
    <n v="1.70584181047155"/>
    <n v="0.25084225489547002"/>
    <n v="684.821437456518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4.49872797401601"/>
    <n v="0.55541073600000002"/>
  </r>
  <r>
    <n v="450000"/>
    <n v="880000"/>
    <n v="880000"/>
    <x v="0"/>
    <x v="0"/>
    <s v="IR12-21"/>
    <s v="62-304.520 (7), F.A.C."/>
    <n v="0.56000000000000005"/>
    <n v="0.48"/>
    <s v="Town Melbourne Beach"/>
    <n v="2.5021935030299998E-3"/>
    <n v="3695.98023834285"/>
    <n v="9.2064256117013805"/>
    <n v="1.3537952615478901"/>
    <n v="2.3036258351720001E-2"/>
    <n v="3.38745770787E-3"/>
    <n v="9.24805773970877"/>
    <n v="1210"/>
    <s v="Fixed Single Family Units"/>
    <n v="1210"/>
    <s v="Town Melbourne Beach                   Brevard County"/>
    <s v="Town Melbourne Beach"/>
    <m/>
    <m/>
    <m/>
    <n v="0"/>
    <n v="1"/>
    <n v="2.3036258351720001E-2"/>
    <n v="3.38745770787E-3"/>
    <n v="9.248057739707510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.316210813229301"/>
    <n v="7.5004523E-3"/>
  </r>
  <r>
    <n v="450000"/>
    <n v="880000"/>
    <n v="880000"/>
    <x v="0"/>
    <x v="0"/>
    <s v="IR12-21"/>
    <s v="62-304.520 (7), F.A.C."/>
    <n v="0.56000000000000005"/>
    <n v="0.48"/>
    <s v="Town Melbourne Beach"/>
    <n v="1.9012053501759999E-2"/>
    <n v="3695.98023834285"/>
    <n v="9.2064256117013805"/>
    <n v="1.3537952615478901"/>
    <n v="0.17503305628964"/>
    <n v="2.5738427942969998E-2"/>
    <n v="70.268174032822103"/>
    <n v="1210"/>
    <s v="Fixed Single Family Units"/>
    <n v="1210"/>
    <s v="Town Melbourne Beach                   Brevard County"/>
    <s v="Town Melbourne Beach"/>
    <m/>
    <m/>
    <m/>
    <n v="0"/>
    <n v="1"/>
    <n v="0.17503305628964"/>
    <n v="2.5738427942969998E-2"/>
    <n v="70.26817403282170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4.202699435210803"/>
    <n v="5.69895978E-2"/>
  </r>
  <r>
    <n v="450000"/>
    <n v="880000"/>
    <n v="880000"/>
    <x v="0"/>
    <x v="0"/>
    <s v="IR12-21"/>
    <s v="62-304.520 (7), F.A.C."/>
    <n v="0.56000000000000005"/>
    <n v="0.48"/>
    <s v="Town Melbourne Beach"/>
    <n v="1.1321761817059999E-2"/>
    <n v="3695.98023834285"/>
    <n v="9.2064256117013805"/>
    <n v="1.3537952615478901"/>
    <n v="0.10423295796217"/>
    <n v="1.532734750031E-2"/>
    <n v="41.845007939082201"/>
    <n v="1210"/>
    <s v="Fixed Single Family Units"/>
    <n v="1210"/>
    <s v="Town Melbourne Beach                   Brevard County"/>
    <s v="Town Melbourne Beach"/>
    <m/>
    <m/>
    <m/>
    <n v="0"/>
    <n v="1"/>
    <n v="0.10423295796217"/>
    <n v="1.532734750031E-2"/>
    <n v="41.845007939082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8.063401894269298"/>
    <n v="3.3937557100000001E-2"/>
  </r>
  <r>
    <n v="450000"/>
    <n v="880000"/>
    <n v="880000"/>
    <x v="0"/>
    <x v="0"/>
    <s v="IR12-21"/>
    <s v="62-304.520 (7), F.A.C."/>
    <n v="0.56000000000000005"/>
    <n v="0.48"/>
    <s v="Town Melbourne Beach"/>
    <n v="8.6748095305180004E-2"/>
    <n v="3738.6576945567099"/>
    <n v="10.6603133498002"/>
    <n v="2.0290336582980002"/>
    <n v="0.92476187845159996"/>
    <n v="0.17601480516745999"/>
    <n v="324.32143400086898"/>
    <n v="1300"/>
    <s v="Residential, High Density"/>
    <n v="1300"/>
    <s v="Town Melbourne Beach                   Brevard County"/>
    <s v="Town Melbourne Beach"/>
    <m/>
    <m/>
    <m/>
    <n v="0"/>
    <n v="1"/>
    <n v="0.92476187845159996"/>
    <n v="0.17601480516745999"/>
    <n v="324.3214340008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94.298736312866"/>
    <n v="0.26303441519999998"/>
  </r>
  <r>
    <n v="450000"/>
    <n v="880000"/>
    <n v="880000"/>
    <x v="0"/>
    <x v="0"/>
    <s v="IR12-21"/>
    <s v="62-304.520 (7), F.A.C."/>
    <n v="0.56000000000000005"/>
    <n v="0.48"/>
    <s v="FDOT District 5"/>
    <n v="6.620860067E-5"/>
    <n v="3738.6576945567099"/>
    <n v="10.6603133498002"/>
    <n v="2.0290336582980002"/>
    <n v="7.0580442965000002E-4"/>
    <n v="1.3433947924000001E-4"/>
    <n v="0.247531294363159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7.0580442965000002E-4"/>
    <n v="1.3433947924000001E-4"/>
    <n v="0.2475312943634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.84158250651938"/>
    <n v="2.0075529999999999E-4"/>
  </r>
  <r>
    <n v="450000"/>
    <n v="880000"/>
    <n v="880000"/>
    <x v="0"/>
    <x v="0"/>
    <s v="IR12-21"/>
    <s v="62-304.520 (7), F.A.C."/>
    <n v="0.56000000000000005"/>
    <n v="0.48"/>
    <s v="Town Melbourne Beach"/>
    <n v="3.3620771323850003E-2"/>
    <n v="3738.6576945567099"/>
    <n v="10.6603133498002"/>
    <n v="2.0290336582980002"/>
    <n v="0.35840795737425002"/>
    <n v="6.821767663403E-2"/>
    <n v="125.69655540685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5840795737425002"/>
    <n v="6.821767663403E-2"/>
    <n v="125.69655540685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7.623682000488"/>
    <n v="0.1019436784"/>
  </r>
  <r>
    <n v="450000"/>
    <n v="880000"/>
    <n v="880000"/>
    <x v="0"/>
    <x v="0"/>
    <s v="IR12-21"/>
    <s v="62-304.520 (7), F.A.C."/>
    <n v="0.56000000000000005"/>
    <n v="0.48"/>
    <s v="Town Melbourne Beach"/>
    <n v="0.49681334641823"/>
    <n v="3738.6576945567099"/>
    <n v="10.6603133498002"/>
    <n v="2.0290336582980002"/>
    <n v="5.2961859491812602"/>
    <n v="1.0080510017742701"/>
    <n v="1857.4150403450101"/>
    <n v="1300"/>
    <s v="Residential, High Density"/>
    <n v="1300"/>
    <s v="Town Melbourne Beach                   Brevard County"/>
    <s v="Town Melbourne Beach"/>
    <m/>
    <m/>
    <m/>
    <n v="0"/>
    <n v="1"/>
    <n v="5.2961859491812602"/>
    <n v="1.0080510017742701"/>
    <n v="1857.41504034501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78.352450526349"/>
    <n v="1.5064193351999999"/>
  </r>
  <r>
    <n v="450000"/>
    <n v="880000"/>
    <n v="880000"/>
    <x v="0"/>
    <x v="0"/>
    <s v="IR12-21"/>
    <s v="62-304.520 (7), F.A.C."/>
    <n v="0.56000000000000005"/>
    <n v="0.48"/>
    <s v="FDOT District 5"/>
    <n v="5.1503204296999997E-4"/>
    <n v="3738.6576945567099"/>
    <n v="10.6603133498002"/>
    <n v="2.0290336582980002"/>
    <n v="5.49040296329E-3"/>
    <n v="1.04501735029E-3"/>
    <n v="1.925528510408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5.49040296329E-3"/>
    <n v="1.04501735029E-3"/>
    <n v="1.92552851040889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.9679777007159096"/>
    <n v="1.5616613999999999E-3"/>
  </r>
  <r>
    <n v="540000"/>
    <n v="720000"/>
    <n v="720000"/>
    <x v="0"/>
    <x v="0"/>
    <s v="IR12-21"/>
    <s v="62-304.520 (7), F.A.C."/>
    <n v="0.56000000000000005"/>
    <n v="0.48"/>
    <s v="Town Melbourne Beach"/>
    <n v="0.18334376207028999"/>
    <n v="3688.32792874495"/>
    <n v="9.1885121497232092"/>
    <n v="1.35120013659794"/>
    <n v="1.6846563853588501"/>
    <n v="0.24773411635376"/>
    <n v="676.231918205034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846563853588501"/>
    <n v="0.24773411635376"/>
    <n v="676.231918205034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64.04481591349401"/>
    <n v="0.54844437810000002"/>
  </r>
  <r>
    <n v="540000"/>
    <n v="720000"/>
    <n v="720000"/>
    <x v="0"/>
    <x v="0"/>
    <s v="IR12-21"/>
    <s v="62-304.520 (7), F.A.C."/>
    <n v="0.56000000000000005"/>
    <n v="0.48"/>
    <s v="Town Melbourne Beach"/>
    <n v="5.7633193066499999E-3"/>
    <n v="3688.32792874495"/>
    <n v="9.1885121497232092"/>
    <n v="1.35120013659794"/>
    <n v="5.2956329471910001E-2"/>
    <n v="7.7873978344000002E-3"/>
    <n v="21.2570115610032"/>
    <n v="1210"/>
    <s v="Fixed Single Family Units"/>
    <n v="1210"/>
    <s v="Town Melbourne Beach                   Brevard County"/>
    <s v="Town Melbourne Beach"/>
    <m/>
    <m/>
    <m/>
    <n v="0"/>
    <n v="1"/>
    <n v="5.2956329471910001E-2"/>
    <n v="7.7873978344000002E-3"/>
    <n v="21.2570115610036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0.029629238814302"/>
    <n v="1.7240074300000002E-2"/>
  </r>
  <r>
    <n v="540000"/>
    <n v="720000"/>
    <n v="720000"/>
    <x v="0"/>
    <x v="0"/>
    <s v="IR12-21"/>
    <s v="62-304.520 (7), F.A.C."/>
    <n v="0.56000000000000005"/>
    <n v="0.48"/>
    <s v="Town Melbourne Beach"/>
    <n v="0.10553342897822"/>
    <n v="3688.32792874495"/>
    <n v="9.1885121497232092"/>
    <n v="1.35120013659794"/>
    <n v="0.96969519436835006"/>
    <n v="0.14259678365101999"/>
    <n v="389.24189351660198"/>
    <n v="1210"/>
    <s v="Fixed Single Family Units"/>
    <n v="1210"/>
    <s v="Town Melbourne Beach                   Brevard County"/>
    <s v="Town Melbourne Beach"/>
    <m/>
    <m/>
    <m/>
    <n v="0"/>
    <n v="1"/>
    <n v="0.96969519436835006"/>
    <n v="0.14259678365101999"/>
    <n v="389.241893516601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3.186054221843307"/>
    <n v="0.31568685610000002"/>
  </r>
  <r>
    <n v="540000"/>
    <n v="720000"/>
    <n v="720000"/>
    <x v="0"/>
    <x v="0"/>
    <s v="IR12-21"/>
    <s v="62-304.520 (7), F.A.C."/>
    <n v="0.56000000000000005"/>
    <n v="0.48"/>
    <s v="Town Melbourne Beach"/>
    <n v="0.10445926508353"/>
    <n v="3688.32792874495"/>
    <n v="9.1885121497232092"/>
    <n v="1.35120013659794"/>
    <n v="0.95982522637117995"/>
    <n v="0.14114537324977999"/>
    <n v="385.28002482376002"/>
    <n v="1210"/>
    <s v="Fixed Single Family Units"/>
    <n v="1210"/>
    <s v="Town Melbourne Beach                   Brevard County"/>
    <s v="Town Melbourne Beach"/>
    <m/>
    <m/>
    <m/>
    <n v="0"/>
    <n v="1"/>
    <n v="0.95982522637117995"/>
    <n v="0.14114537324977999"/>
    <n v="385.280024823760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3.031484544723796"/>
    <n v="0.31247366170000002"/>
  </r>
  <r>
    <n v="540000"/>
    <n v="720000"/>
    <n v="720000"/>
    <x v="0"/>
    <x v="0"/>
    <s v="IR12-21"/>
    <s v="62-304.520 (7), F.A.C."/>
    <n v="0.56000000000000005"/>
    <n v="0.48"/>
    <s v="Town Melbourne Beach"/>
    <n v="1.0062757310729999E-2"/>
    <n v="3688.32792874495"/>
    <n v="9.1885121497232092"/>
    <n v="1.35120013659794"/>
    <n v="9.2461767809429996E-2"/>
    <n v="1.359679905282E-2"/>
    <n v="37.114748829377397"/>
    <n v="1210"/>
    <s v="Fixed Single Family Units"/>
    <n v="1210"/>
    <s v="Town Melbourne Beach                   Brevard County"/>
    <s v="Town Melbourne Beach"/>
    <m/>
    <m/>
    <m/>
    <n v="0"/>
    <n v="1"/>
    <n v="9.2461767809429996E-2"/>
    <n v="1.359679905282E-2"/>
    <n v="37.1147488293767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0.607723373905998"/>
    <n v="3.0101175000000001E-2"/>
  </r>
  <r>
    <n v="540000"/>
    <n v="720000"/>
    <n v="720000"/>
    <x v="0"/>
    <x v="0"/>
    <s v="IR12-21"/>
    <s v="62-304.520 (7), F.A.C."/>
    <n v="0.56000000000000005"/>
    <n v="0.48"/>
    <s v="Town Melbourne Beach"/>
    <n v="4.9979300871699998E-3"/>
    <n v="3688.32792874495"/>
    <n v="9.1885121497232092"/>
    <n v="1.35120013659794"/>
    <n v="4.5923541329510001E-2"/>
    <n v="6.7532038164999997E-3"/>
    <n v="18.434005126456999"/>
    <n v="1210"/>
    <s v="Fixed Single Family Units"/>
    <n v="1210"/>
    <s v="Town Melbourne Beach                   Brevard County"/>
    <s v="Town Melbourne Beach"/>
    <m/>
    <m/>
    <m/>
    <n v="0"/>
    <n v="1"/>
    <n v="4.5923541329510001E-2"/>
    <n v="6.7532038164999997E-3"/>
    <n v="18.4340051264572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6.732805289408702"/>
    <n v="1.49505313E-2"/>
  </r>
  <r>
    <n v="540000"/>
    <n v="720000"/>
    <n v="720000"/>
    <x v="0"/>
    <x v="0"/>
    <s v="IR12-21"/>
    <s v="62-304.520 (7), F.A.C."/>
    <n v="0.56000000000000005"/>
    <n v="0.48"/>
    <s v="Town Melbourne Beach"/>
    <n v="0.10253729679244"/>
    <n v="3688.32792874495"/>
    <n v="9.1885121497232092"/>
    <n v="1.35120013659794"/>
    <n v="0.94216519737718996"/>
    <n v="0.13854840943234001"/>
    <n v="378.1911754976"/>
    <n v="1210"/>
    <s v="Fixed Single Family Units"/>
    <n v="1210"/>
    <s v="Town Melbourne Beach                   Brevard County"/>
    <s v="Town Melbourne Beach"/>
    <m/>
    <m/>
    <m/>
    <n v="0"/>
    <n v="1"/>
    <n v="0.94216519737718996"/>
    <n v="0.13854840943234001"/>
    <n v="378.191175497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2.433097251443897"/>
    <n v="0.30672439210000002"/>
  </r>
  <r>
    <n v="540000"/>
    <n v="720000"/>
    <n v="720000"/>
    <x v="0"/>
    <x v="0"/>
    <s v="IR12-21"/>
    <s v="62-304.520 (7), F.A.C."/>
    <n v="0.56000000000000005"/>
    <n v="0.48"/>
    <s v="Town Melbourne Beach"/>
    <n v="0.10106569415390999"/>
    <n v="3688.32792874495"/>
    <n v="9.1885121497232092"/>
    <n v="1.35120013659794"/>
    <n v="0.92864335865344005"/>
    <n v="0.13655997974612999"/>
    <n v="372.76342238587301"/>
    <n v="1210"/>
    <s v="Fixed Single Family Units"/>
    <n v="1210"/>
    <s v="Town Melbourne Beach                   Brevard County"/>
    <s v="Town Melbourne Beach"/>
    <m/>
    <m/>
    <m/>
    <n v="0"/>
    <n v="1"/>
    <n v="0.92864335865344005"/>
    <n v="0.13655997974612999"/>
    <n v="372.763422385873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1.498384760445205"/>
    <n v="0.30232232149999999"/>
  </r>
  <r>
    <n v="550000"/>
    <n v="770000"/>
    <n v="770000"/>
    <x v="0"/>
    <x v="0"/>
    <s v="IR12-21"/>
    <s v="62-304.520 (7), F.A.C."/>
    <n v="0.56000000000000005"/>
    <n v="0.48"/>
    <s v="Town Melbourne Beach"/>
    <n v="4.3242792417329999E-2"/>
    <n v="3687.95144534783"/>
    <n v="9.1876587278747905"/>
    <n v="1.3510775106131001"/>
    <n v="0.39730001917081997"/>
    <n v="5.8424364331170001E-2"/>
    <n v="159.477318796394"/>
    <n v="1210"/>
    <s v="Fixed Single Family Units"/>
    <n v="1210"/>
    <s v="Town Melbourne Beach                   Brevard County"/>
    <s v="Town Melbourne Beach"/>
    <m/>
    <m/>
    <m/>
    <n v="0"/>
    <n v="1"/>
    <n v="0.39730001917081997"/>
    <n v="5.8424364331170001E-2"/>
    <n v="308.049363695432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2.197342665717201"/>
    <n v="0.24983727789999999"/>
  </r>
  <r>
    <n v="550000"/>
    <n v="770000"/>
    <n v="770000"/>
    <x v="0"/>
    <x v="0"/>
    <s v="IR12-21"/>
    <s v="62-304.520 (7), F.A.C."/>
    <n v="0.56000000000000005"/>
    <n v="0.48"/>
    <s v="Town Melbourne Beach"/>
    <n v="7.7661347085170002E-2"/>
    <n v="3687.95144534783"/>
    <n v="9.1876587278747905"/>
    <n v="1.3510775106131001"/>
    <n v="0.71352595336559999"/>
    <n v="0.10492649949069"/>
    <n v="286.41127723042302"/>
    <n v="1210"/>
    <s v="Fixed Single Family Units"/>
    <n v="1210"/>
    <s v="Town Melbourne Beach                   Brevard County"/>
    <s v="Town Melbourne Beach"/>
    <m/>
    <m/>
    <m/>
    <n v="0"/>
    <n v="1"/>
    <n v="0.71352595336559999"/>
    <n v="0.10492649949069"/>
    <n v="557.983915730379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2.743059816631401"/>
    <n v="0.45254169970000002"/>
  </r>
  <r>
    <n v="550000"/>
    <n v="770000"/>
    <n v="770000"/>
    <x v="0"/>
    <x v="0"/>
    <s v="IR12-21"/>
    <s v="62-304.520 (7), F.A.C."/>
    <n v="0.56000000000000005"/>
    <n v="0.48"/>
    <s v="Town Melbourne Beach"/>
    <n v="5.063086348668E-2"/>
    <n v="3687.95144534783"/>
    <n v="9.1876587278747905"/>
    <n v="1.3510775106131001"/>
    <n v="0.46517909481327002"/>
    <n v="6.8406220999779999E-2"/>
    <n v="186.724166174928"/>
    <n v="1210"/>
    <s v="Fixed Single Family Units"/>
    <n v="1210"/>
    <s v="Town Melbourne Beach                   Brevard County"/>
    <s v="Town Melbourne Beach"/>
    <m/>
    <m/>
    <m/>
    <n v="0"/>
    <n v="1"/>
    <n v="0.46517909481327002"/>
    <n v="6.8406220999779999E-2"/>
    <n v="388.443686368494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7.596677578632402"/>
    <n v="0.31503948609999999"/>
  </r>
  <r>
    <n v="550000"/>
    <n v="790000"/>
    <n v="790000"/>
    <x v="0"/>
    <x v="0"/>
    <s v="IR12-21"/>
    <s v="62-304.520 (7), F.A.C."/>
    <n v="0.56000000000000005"/>
    <n v="0.48"/>
    <s v="Town Melbourne Beach"/>
    <n v="1.614595718E-5"/>
    <n v="3692.1473056227601"/>
    <n v="9.1974220051432205"/>
    <n v="1.3524897862732901"/>
    <n v="1.4850118193E-4"/>
    <n v="2.183724218E-5"/>
    <n v="5.9613252328370003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850118193E-4"/>
    <n v="2.183724218E-5"/>
    <n v="232.80746911802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.9322852875849401"/>
    <n v="0.1888138436"/>
  </r>
  <r>
    <n v="550000"/>
    <n v="790000"/>
    <n v="790000"/>
    <x v="0"/>
    <x v="0"/>
    <s v="IR12-21"/>
    <s v="62-304.520 (7), F.A.C."/>
    <n v="0.56000000000000005"/>
    <n v="0.48"/>
    <s v="Town Melbourne Beach"/>
    <n v="5.9488289279999996E-6"/>
    <n v="3692.1473056227601"/>
    <n v="9.1974220051432205"/>
    <n v="1.3524897862732901"/>
    <n v="5.4713890080000003E-5"/>
    <n v="8.045730365407E-6"/>
    <n v="2.1963952698120001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5.4713890080000003E-5"/>
    <n v="8.045730365407E-6"/>
    <n v="232.80746911802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.9245502262185603"/>
    <n v="0.1888138436"/>
  </r>
  <r>
    <n v="550000"/>
    <n v="810000"/>
    <n v="810000"/>
    <x v="0"/>
    <x v="0"/>
    <s v="IR12-21"/>
    <s v="62-304.520 (7), F.A.C."/>
    <n v="0.56000000000000005"/>
    <n v="0.48"/>
    <s v="Town Melbourne Beach"/>
    <n v="5.8618861291800002E-3"/>
    <n v="3693.6096903959101"/>
    <n v="9.2008597190577195"/>
    <n v="1.35298832867218"/>
    <n v="5.3934391963680002E-2"/>
    <n v="7.9310635167799994E-3"/>
    <n v="21.651519410740299"/>
    <n v="1210"/>
    <s v="Fixed Single Family Units"/>
    <n v="1210"/>
    <s v="Town Melbourne Beach                   Brevard County"/>
    <s v="Town Melbourne Beach"/>
    <m/>
    <m/>
    <m/>
    <n v="0"/>
    <n v="1"/>
    <n v="5.3934391963680002E-2"/>
    <n v="7.9310635167799994E-3"/>
    <n v="61.6663829619872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4.651938866391799"/>
    <n v="5.0013287099999998E-2"/>
  </r>
  <r>
    <n v="550000"/>
    <n v="810000"/>
    <n v="810000"/>
    <x v="0"/>
    <x v="0"/>
    <s v="IR12-21"/>
    <s v="62-304.520 (7), F.A.C."/>
    <n v="0.56000000000000005"/>
    <n v="0.48"/>
    <s v="Town Melbourne Beach"/>
    <n v="5.619657079656E-2"/>
    <n v="3693.6096903959101"/>
    <n v="9.2008597190577195"/>
    <n v="1.35298832867218"/>
    <n v="0.51705676459129002"/>
    <n v="7.6033304399150001E-2"/>
    <n v="207.56819846121201"/>
    <n v="1210"/>
    <s v="Fixed Single Family Units"/>
    <n v="1210"/>
    <s v="Town Melbourne Beach                   Brevard County"/>
    <s v="Town Melbourne Beach"/>
    <m/>
    <m/>
    <m/>
    <n v="0"/>
    <n v="1"/>
    <n v="0.51705676459129002"/>
    <n v="7.6033304399150001E-2"/>
    <n v="539.124480325333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6.2379014197804"/>
    <n v="0.43724613169999998"/>
  </r>
  <r>
    <n v="550000"/>
    <n v="810000"/>
    <n v="810000"/>
    <x v="0"/>
    <x v="0"/>
    <s v="IR12-21"/>
    <s v="62-304.520 (7), F.A.C."/>
    <n v="0.56000000000000005"/>
    <n v="0.48"/>
    <s v="Town Melbourne Beach"/>
    <n v="5.3671304453460002E-2"/>
    <n v="3693.6096903959101"/>
    <n v="9.2008597190577195"/>
    <n v="1.35298832867218"/>
    <n v="0.49382214321516998"/>
    <n v="7.2616648510149998E-2"/>
    <n v="198.240850225511"/>
    <n v="1210"/>
    <s v="Fixed Single Family Units"/>
    <n v="1210"/>
    <s v="Town Melbourne Beach                   Brevard County"/>
    <s v="Town Melbourne Beach"/>
    <m/>
    <m/>
    <m/>
    <n v="0"/>
    <n v="1"/>
    <n v="0.49382214321516998"/>
    <n v="7.2616648510149998E-2"/>
    <n v="531.449427491946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5.230207766209205"/>
    <n v="0.4310214335"/>
  </r>
  <r>
    <n v="550000"/>
    <n v="810000"/>
    <n v="810000"/>
    <x v="0"/>
    <x v="0"/>
    <s v="IR12-21"/>
    <s v="62-304.520 (7), F.A.C."/>
    <n v="0.56000000000000005"/>
    <n v="0.48"/>
    <s v="Town Melbourne Beach"/>
    <n v="2.1016393812399998E-3"/>
    <n v="3693.6096903959101"/>
    <n v="9.2008597190577195"/>
    <n v="1.35298832867218"/>
    <n v="1.9336889126890001E-2"/>
    <n v="2.8434935539E-3"/>
    <n v="7.7626355842879002"/>
    <n v="1210"/>
    <s v="Fixed Single Family Units"/>
    <n v="1210"/>
    <s v="Town Melbourne Beach                   Brevard County"/>
    <s v="Town Melbourne Beach"/>
    <m/>
    <m/>
    <m/>
    <n v="0"/>
    <n v="1"/>
    <n v="1.9336889126890001E-2"/>
    <n v="2.8434935539E-3"/>
    <n v="16.7952976295656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0.113333059299102"/>
    <n v="1.36214904E-2"/>
  </r>
  <r>
    <n v="550000"/>
    <n v="810000"/>
    <n v="810000"/>
    <x v="0"/>
    <x v="0"/>
    <s v="IR12-21"/>
    <s v="62-304.520 (7), F.A.C."/>
    <n v="0.56000000000000005"/>
    <n v="0.48"/>
    <s v="FDOT District 5"/>
    <n v="3.8036526303100002E-3"/>
    <n v="3727.8422111027298"/>
    <n v="10.7079693679022"/>
    <n v="2.06118708650907"/>
    <n v="4.0729395851580003E-2"/>
    <n v="7.8400396831699998E-3"/>
    <n v="14.1794168316713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4.0729395851580003E-2"/>
    <n v="7.8400396831699998E-3"/>
    <n v="359.075211983703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1.539454720938199"/>
    <n v="0.29122077210000002"/>
  </r>
  <r>
    <n v="550000"/>
    <n v="810000"/>
    <n v="810000"/>
    <x v="0"/>
    <x v="0"/>
    <s v="IR12-21"/>
    <s v="62-304.520 (7), F.A.C."/>
    <n v="0.56000000000000005"/>
    <n v="0.48"/>
    <s v="Town Melbourne Beach"/>
    <n v="2.480319137969E-2"/>
    <n v="3727.8422111027298"/>
    <n v="10.7079693679022"/>
    <n v="2.06118708650907"/>
    <n v="0.26559181351997002"/>
    <n v="5.1124017776029998E-2"/>
    <n v="92.46238379527899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6559181351997002"/>
    <n v="5.1124017776029998E-2"/>
    <n v="92.4623837952779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9.178294815057498"/>
    <n v="7.4989767900000004E-2"/>
  </r>
  <r>
    <n v="550000"/>
    <n v="810000"/>
    <n v="810000"/>
    <x v="0"/>
    <x v="0"/>
    <s v="IR12-21"/>
    <s v="62-304.520 (7), F.A.C."/>
    <n v="0.56000000000000005"/>
    <n v="0.48"/>
    <s v="Town Melbourne Beach"/>
    <n v="2.435970398037E-2"/>
    <n v="3727.8422111027298"/>
    <n v="10.7079693679022"/>
    <n v="2.06118708650907"/>
    <n v="0.26084296403306001"/>
    <n v="5.0209907275539999E-2"/>
    <n v="90.80913274802409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6084296403306001"/>
    <n v="5.0209907275539999E-2"/>
    <n v="129.18565922191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4.735059721469199"/>
    <n v="0.10477344619999999"/>
  </r>
  <r>
    <n v="550000"/>
    <n v="810000"/>
    <n v="810000"/>
    <x v="0"/>
    <x v="0"/>
    <s v="IR12-21"/>
    <s v="62-304.520 (7), F.A.C."/>
    <n v="0.56000000000000005"/>
    <n v="0.48"/>
    <s v="Town Melbourne Beach"/>
    <n v="4.4931218887199996E-3"/>
    <n v="3727.8422111027298"/>
    <n v="10.7079693679022"/>
    <n v="2.06118708650907"/>
    <n v="4.8112211550739997E-2"/>
    <n v="9.2611648151500001E-3"/>
    <n v="16.749649436426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4.8112211550739997E-2"/>
    <n v="9.2611648151500001E-3"/>
    <n v="83.3173349409531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7.471283560587199"/>
    <n v="6.7572858799999996E-2"/>
  </r>
  <r>
    <n v="550000"/>
    <n v="810000"/>
    <n v="810000"/>
    <x v="0"/>
    <x v="0"/>
    <s v="IR12-21"/>
    <s v="62-304.520 (7), F.A.C."/>
    <n v="0.56000000000000005"/>
    <n v="0.48"/>
    <s v="Town Melbourne Beach"/>
    <n v="6.0432224764699997E-3"/>
    <n v="3727.8422111027298"/>
    <n v="10.7079693679022"/>
    <n v="2.06118708650907"/>
    <n v="6.4710641161529997E-2"/>
    <n v="1.245621212941E-2"/>
    <n v="22.5281798388956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6.4710641161529997E-2"/>
    <n v="1.245621212941E-2"/>
    <n v="40.7070590039357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0.1966754912212"/>
    <n v="3.30146464E-2"/>
  </r>
  <r>
    <n v="550000"/>
    <n v="810000"/>
    <n v="810000"/>
    <x v="0"/>
    <x v="0"/>
    <s v="IR12-21"/>
    <s v="62-304.520 (7), F.A.C."/>
    <n v="0.56000000000000005"/>
    <n v="0.48"/>
    <s v="Town Melbourne Beach"/>
    <n v="9.1220786131500003E-2"/>
    <n v="3727.8422111027298"/>
    <n v="10.7079693679022"/>
    <n v="2.06118708650907"/>
    <n v="0.97678938361211998"/>
    <n v="0.18802310639545999"/>
    <n v="340.05669707100299"/>
    <n v="1300"/>
    <s v="Residential, High Density"/>
    <n v="1300"/>
    <s v="Town Melbourne Beach                   Brevard County"/>
    <s v="Town Melbourne Beach"/>
    <m/>
    <m/>
    <m/>
    <n v="0"/>
    <n v="1"/>
    <n v="0.97678938361211998"/>
    <n v="0.18802310639545999"/>
    <n v="1026.677855097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1.11735950905799"/>
    <n v="0.83266654910000004"/>
  </r>
  <r>
    <n v="550000"/>
    <n v="810000"/>
    <n v="810000"/>
    <x v="0"/>
    <x v="0"/>
    <s v="IR12-21"/>
    <s v="62-304.520 (7), F.A.C."/>
    <n v="0.56000000000000005"/>
    <n v="0.48"/>
    <s v="FDOT District 5"/>
    <n v="7.320378373E-4"/>
    <n v="3727.8422111027298"/>
    <n v="10.7079693679022"/>
    <n v="2.06118708650907"/>
    <n v="7.8386387379899992E-3"/>
    <n v="1.50886693708E-3"/>
    <n v="2.7289215500261998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7.8386387379899992E-3"/>
    <n v="1.50886693708E-3"/>
    <n v="13.660225146765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0.344928964183801"/>
    <n v="1.10788525E-2"/>
  </r>
  <r>
    <n v="550000"/>
    <n v="830000"/>
    <n v="830000"/>
    <x v="0"/>
    <x v="0"/>
    <s v="IR12-21"/>
    <s v="62-304.520 (7), F.A.C."/>
    <n v="0.56000000000000005"/>
    <n v="0.48"/>
    <s v="Town Melbourne Beach"/>
    <n v="3.1106433634499999E-3"/>
    <n v="3688.32792943196"/>
    <n v="9.1885121514347006"/>
    <n v="1.35120013684962"/>
    <n v="2.8582184343910001E-2"/>
    <n v="4.2031017383900001E-3"/>
    <n v="11.473072795944301"/>
    <n v="1210"/>
    <s v="Fixed Single Family Units"/>
    <n v="1210"/>
    <s v="Town Melbourne Beach                   Brevard County"/>
    <s v="Town Melbourne Beach"/>
    <m/>
    <m/>
    <m/>
    <n v="0"/>
    <n v="1"/>
    <n v="2.8582184343910001E-2"/>
    <n v="4.2031017383900001E-3"/>
    <n v="79.06376193867609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.2253362213286"/>
    <n v="6.4123083499999997E-2"/>
  </r>
  <r>
    <n v="550000"/>
    <n v="830000"/>
    <n v="830000"/>
    <x v="0"/>
    <x v="0"/>
    <s v="IR12-21"/>
    <s v="62-304.520 (7), F.A.C."/>
    <n v="0.56000000000000005"/>
    <n v="0.48"/>
    <s v="Town Melbourne Beach"/>
    <n v="1.7549348509E-4"/>
    <n v="3688.32792943196"/>
    <n v="9.1885121514347006"/>
    <n v="1.35120013684962"/>
    <n v="1.6125240202999999E-3"/>
    <n v="2.3712682106999999E-4"/>
    <n v="0.64727752251292003"/>
    <n v="1210"/>
    <s v="Fixed Single Family Units"/>
    <n v="1210"/>
    <s v="Town Melbourne Beach                   Brevard County"/>
    <s v="Town Melbourne Beach"/>
    <m/>
    <m/>
    <m/>
    <n v="0"/>
    <n v="1"/>
    <n v="1.6125240202999999E-3"/>
    <n v="2.3712682106999999E-4"/>
    <n v="1.499851376491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.2245756080086503"/>
    <n v="1.2164245E-3"/>
  </r>
  <r>
    <n v="550000"/>
    <n v="830000"/>
    <n v="830000"/>
    <x v="0"/>
    <x v="0"/>
    <s v="IR12-21"/>
    <s v="62-304.520 (7), F.A.C."/>
    <n v="0.56000000000000005"/>
    <n v="0.48"/>
    <s v="Town Melbourne Beach"/>
    <n v="1.361642207818E-2"/>
    <n v="3688.32792943196"/>
    <n v="9.1885121514347006"/>
    <n v="1.35120013684962"/>
    <n v="0.12511465972444999"/>
    <n v="1.8398511375440001E-2"/>
    <n v="50.221829849899997"/>
    <n v="1210"/>
    <s v="Fixed Single Family Units"/>
    <n v="1210"/>
    <s v="Town Melbourne Beach                   Brevard County"/>
    <s v="Town Melbourne Beach"/>
    <m/>
    <m/>
    <m/>
    <n v="0"/>
    <n v="1"/>
    <n v="0.12511465972444999"/>
    <n v="1.8398511375440001E-2"/>
    <n v="467.407642914962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1.056947980357997"/>
    <n v="0.37908162439999998"/>
  </r>
  <r>
    <n v="550000"/>
    <n v="830000"/>
    <n v="830000"/>
    <x v="0"/>
    <x v="0"/>
    <s v="IR12-21"/>
    <s v="62-304.520 (7), F.A.C."/>
    <n v="0.56000000000000005"/>
    <n v="0.48"/>
    <s v="Town Melbourne Beach"/>
    <n v="1.1895549381890001E-2"/>
    <n v="3688.32792943196"/>
    <n v="9.1885121514347006"/>
    <n v="1.35120013684962"/>
    <n v="0.10930240004349"/>
    <n v="1.607326795271E-2"/>
    <n v="43.874687021165599"/>
    <n v="1210"/>
    <s v="Fixed Single Family Units"/>
    <n v="1210"/>
    <s v="Town Melbourne Beach                   Brevard County"/>
    <s v="Town Melbourne Beach"/>
    <m/>
    <m/>
    <m/>
    <n v="0"/>
    <n v="1"/>
    <n v="0.10930240004349"/>
    <n v="1.607326795271E-2"/>
    <n v="480.405805096450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1.587155121664203"/>
    <n v="0.389623524"/>
  </r>
  <r>
    <n v="550000"/>
    <n v="830000"/>
    <n v="830000"/>
    <x v="0"/>
    <x v="0"/>
    <s v="IR12-21"/>
    <s v="62-304.520 (7), F.A.C."/>
    <n v="0.56000000000000005"/>
    <n v="0.48"/>
    <s v="Town Melbourne Beach"/>
    <n v="0.22237871737055001"/>
    <n v="3692.1473050725899"/>
    <n v="9.1974220037727008"/>
    <n v="1.35248978607176"/>
    <n v="2.0453109083147001"/>
    <n v="0.30076494388341002"/>
    <n v="821.054982045196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453109083147001"/>
    <n v="0.30076494388341002"/>
    <n v="991.002489198794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92.45952568968701"/>
    <n v="0.80373275690000001"/>
  </r>
  <r>
    <n v="550000"/>
    <n v="830000"/>
    <n v="830000"/>
    <x v="0"/>
    <x v="0"/>
    <s v="IR12-21"/>
    <s v="62-304.520 (7), F.A.C."/>
    <n v="0.56000000000000005"/>
    <n v="0.48"/>
    <s v="Town Melbourne Beach"/>
    <n v="3.0519701985299999E-3"/>
    <n v="3692.1473050725899"/>
    <n v="9.1974220037727008"/>
    <n v="1.35248978607176"/>
    <n v="2.8070257858819999E-2"/>
    <n v="4.1277585208999998E-3"/>
    <n v="11.26832354366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8070257858819999E-2"/>
    <n v="4.1277585208999998E-3"/>
    <n v="991.002489198794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0.52451248580201"/>
    <n v="0.80373275690000001"/>
  </r>
  <r>
    <n v="550000"/>
    <n v="830000"/>
    <n v="830000"/>
    <x v="0"/>
    <x v="0"/>
    <s v="IR12-21"/>
    <s v="62-304.520 (7), F.A.C."/>
    <n v="0.56000000000000005"/>
    <n v="0.48"/>
    <s v="Town Melbourne Beach"/>
    <n v="6.5010613007949997E-2"/>
    <n v="3692.1473050725899"/>
    <n v="9.1974220037727008"/>
    <n v="1.35248978607176"/>
    <n v="0.59793004255814997"/>
    <n v="8.7926190079520003E-2"/>
    <n v="240.028759618452"/>
    <n v="1210"/>
    <s v="Fixed Single Family Units"/>
    <n v="1210"/>
    <s v="Town Melbourne Beach                   Brevard County"/>
    <s v="Town Melbourne Beach"/>
    <m/>
    <m/>
    <m/>
    <n v="0"/>
    <n v="1"/>
    <n v="0.59793004255814997"/>
    <n v="8.7926190079520003E-2"/>
    <n v="240.028759618453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9.888400301638598"/>
    <n v="0.1946705269"/>
  </r>
  <r>
    <n v="550000"/>
    <n v="830000"/>
    <n v="830000"/>
    <x v="0"/>
    <x v="0"/>
    <s v="IR12-21"/>
    <s v="62-304.520 (7), F.A.C."/>
    <n v="0.56000000000000005"/>
    <n v="0.48"/>
    <s v="Town Melbourne Beach"/>
    <n v="0.28434467392939"/>
    <n v="3692.1473050725899"/>
    <n v="9.1974220037727008"/>
    <n v="1.35248978607176"/>
    <n v="2.6152379606538001"/>
    <n v="0.38457326721341001"/>
    <n v="1049.8424215601599"/>
    <n v="1210"/>
    <s v="Fixed Single Family Units"/>
    <n v="1210"/>
    <s v="Town Melbourne Beach                   Brevard County"/>
    <s v="Town Melbourne Beach"/>
    <m/>
    <m/>
    <m/>
    <n v="0"/>
    <n v="1"/>
    <n v="2.6152379606538001"/>
    <n v="0.38457326721341001"/>
    <n v="1049.84242156015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6.75884376315199"/>
    <n v="0.85145370769999995"/>
  </r>
  <r>
    <n v="550000"/>
    <n v="840000"/>
    <n v="840000"/>
    <x v="0"/>
    <x v="0"/>
    <s v="IR12-21"/>
    <s v="62-304.520 (7), F.A.C."/>
    <n v="0.56000000000000005"/>
    <n v="0.48"/>
    <s v="Town Melbourne Beach"/>
    <n v="3.66704061235E-3"/>
    <n v="3679.3310163907099"/>
    <n v="9.1675109106916892"/>
    <n v="1.3481598499176199"/>
    <n v="3.3617634823660002E-2"/>
    <n v="4.9437569215800004E-3"/>
    <n v="13.4922562633837"/>
    <n v="1210"/>
    <s v="Fixed Single Family Units"/>
    <n v="1210"/>
    <s v="Town Melbourne Beach                   Brevard County"/>
    <s v="Town Melbourne Beach"/>
    <m/>
    <m/>
    <m/>
    <n v="0"/>
    <n v="1"/>
    <n v="3.3617634823660002E-2"/>
    <n v="4.9437569215800004E-3"/>
    <n v="120.56437866022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5.6168865710455"/>
    <n v="9.7781329E-2"/>
  </r>
  <r>
    <n v="550000"/>
    <n v="840000"/>
    <n v="840000"/>
    <x v="0"/>
    <x v="0"/>
    <s v="IR12-21"/>
    <s v="62-304.520 (7), F.A.C."/>
    <n v="0.56000000000000005"/>
    <n v="0.48"/>
    <s v="Town Melbourne Beach"/>
    <n v="2.3898909791419998E-2"/>
    <n v="3679.3310163907099"/>
    <n v="9.1675109106916892"/>
    <n v="1.3481598499176199"/>
    <n v="0.21909351626649001"/>
    <n v="3.2219550637590001E-2"/>
    <n v="87.932000053502705"/>
    <n v="1210"/>
    <s v="Fixed Single Family Units"/>
    <n v="1210"/>
    <s v="Town Melbourne Beach                   Brevard County"/>
    <s v="Town Melbourne Beach"/>
    <m/>
    <m/>
    <m/>
    <n v="0"/>
    <n v="1"/>
    <n v="0.21909351626649001"/>
    <n v="3.2219550637590001E-2"/>
    <n v="921.220951811166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3.451084610609399"/>
    <n v="0.74713783600000006"/>
  </r>
  <r>
    <n v="550000"/>
    <n v="840000"/>
    <n v="840000"/>
    <x v="0"/>
    <x v="0"/>
    <s v="IR12-21"/>
    <s v="62-304.520 (7), F.A.C."/>
    <n v="0.56000000000000005"/>
    <n v="0.48"/>
    <s v="Town Melbourne Beach"/>
    <n v="8.1168282796000007E-3"/>
    <n v="3679.3310163907099"/>
    <n v="9.1675109106916892"/>
    <n v="1.3481598499176199"/>
    <n v="7.4411111813459996E-2"/>
    <n v="1.0942781995229999E-2"/>
    <n v="29.864498043856901"/>
    <n v="1210"/>
    <s v="Fixed Single Family Units"/>
    <n v="1210"/>
    <s v="Town Melbourne Beach                   Brevard County"/>
    <s v="Town Melbourne Beach"/>
    <m/>
    <m/>
    <m/>
    <n v="0"/>
    <n v="1"/>
    <n v="7.4411111813459996E-2"/>
    <n v="1.0942781995229999E-2"/>
    <n v="581.084553665180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0.507386677423497"/>
    <n v="0.47127701030000002"/>
  </r>
  <r>
    <n v="550000"/>
    <n v="840000"/>
    <n v="840000"/>
    <x v="0"/>
    <x v="0"/>
    <s v="IR12-21"/>
    <s v="62-304.520 (7), F.A.C."/>
    <n v="0.56000000000000005"/>
    <n v="0.48"/>
    <s v="Town Melbourne Beach"/>
    <n v="0.31173838194023001"/>
    <n v="3705.5512839247299"/>
    <n v="10.052043608439901"/>
    <n v="1.75892833720077"/>
    <n v="3.1336078096877"/>
    <n v="0.54832547378778995"/>
    <n v="1155.16256144724"/>
    <n v="1300"/>
    <s v="Residential, High Density"/>
    <n v="1300"/>
    <s v="Town Melbourne Beach                   Brevard County"/>
    <s v="Town Melbourne Beach"/>
    <m/>
    <m/>
    <m/>
    <n v="0"/>
    <n v="1"/>
    <n v="3.1336078096877"/>
    <n v="0.54832547378778995"/>
    <n v="1155.18328291253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66.188743896164"/>
    <n v="0.93688830729999995"/>
  </r>
  <r>
    <n v="550000"/>
    <n v="840000"/>
    <n v="840000"/>
    <x v="0"/>
    <x v="0"/>
    <s v="IR12-21"/>
    <s v="62-304.520 (7), F.A.C."/>
    <n v="0.56000000000000005"/>
    <n v="0.48"/>
    <s v="Town Melbourne Beach"/>
    <n v="1.732579605242E-2"/>
    <n v="3705.5512839247299"/>
    <n v="10.052043608439901"/>
    <n v="1.75892833720077"/>
    <n v="0.17415965746991"/>
    <n v="3.0474833641169999E-2"/>
    <n v="64.2016258070814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7415965746991"/>
    <n v="3.0474833641169999E-2"/>
    <n v="64.2016258070804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4.737979964409597"/>
    <n v="5.20694451E-2"/>
  </r>
  <r>
    <n v="550000"/>
    <n v="840000"/>
    <n v="840000"/>
    <x v="0"/>
    <x v="0"/>
    <s v="IR12-21"/>
    <s v="62-304.520 (7), F.A.C."/>
    <n v="0.56000000000000005"/>
    <n v="0.48"/>
    <s v="Town Melbourne Beach"/>
    <n v="1.242505141121E-2"/>
    <n v="3705.5512839247299"/>
    <n v="10.052043608439901"/>
    <n v="1.75892833720077"/>
    <n v="0.12489715862265"/>
    <n v="2.1854775018360001E-2"/>
    <n v="46.0416652096622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2489715862265"/>
    <n v="2.1854775018360001E-2"/>
    <n v="46.0416652096604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0.677857743062098"/>
    <n v="3.73411721E-2"/>
  </r>
  <r>
    <n v="550000"/>
    <n v="840000"/>
    <n v="840000"/>
    <x v="0"/>
    <x v="0"/>
    <s v="IR12-21"/>
    <s v="62-304.520 (7), F.A.C."/>
    <n v="0.56000000000000005"/>
    <n v="0.48"/>
    <s v="Town Melbourne Beach"/>
    <n v="8.7671003093300007E-3"/>
    <n v="3705.5512839247299"/>
    <n v="10.052043608439901"/>
    <n v="1.75892833720077"/>
    <n v="8.8127274629010002E-2"/>
    <n v="1.5420701169169999E-2"/>
    <n v="32.486939807556901"/>
    <n v="1300"/>
    <s v="Residential, High Density"/>
    <n v="1300"/>
    <s v="Town Melbourne Beach                   Brevard County"/>
    <s v="Town Melbourne Beach"/>
    <m/>
    <m/>
    <m/>
    <n v="0"/>
    <n v="1"/>
    <n v="8.8127274629010002E-2"/>
    <n v="1.5420701169169999E-2"/>
    <n v="32.4869398075579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5.531377134364"/>
    <n v="2.63478831E-2"/>
  </r>
  <r>
    <n v="550000"/>
    <n v="840000"/>
    <n v="840000"/>
    <x v="0"/>
    <x v="0"/>
    <s v="IR12-21"/>
    <s v="62-304.520 (7), F.A.C."/>
    <n v="0.56000000000000005"/>
    <n v="0.48"/>
    <s v="Town Melbourne Beach"/>
    <n v="0.14092083331637001"/>
    <n v="3705.5512839247299"/>
    <n v="10.052043608439901"/>
    <n v="1.75892833720077"/>
    <n v="1.4165423618338999"/>
    <n v="0.24786964702212"/>
    <n v="522.18937482724004"/>
    <n v="1210"/>
    <s v="Fixed Single Family Units"/>
    <n v="1210"/>
    <s v="Town Melbourne Beach                   Brevard County"/>
    <s v="Town Melbourne Beach"/>
    <m/>
    <m/>
    <m/>
    <n v="0"/>
    <n v="1"/>
    <n v="1.4165423618338999"/>
    <n v="0.24786964702212"/>
    <n v="587.343894849376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6.402653098320798"/>
    <n v="0.47635352380000001"/>
  </r>
  <r>
    <n v="550000"/>
    <n v="840000"/>
    <n v="840000"/>
    <x v="0"/>
    <x v="0"/>
    <s v="IR12-21"/>
    <s v="62-304.520 (7), F.A.C."/>
    <n v="0.56000000000000005"/>
    <n v="0.48"/>
    <s v="Town Melbourne Beach"/>
    <n v="7.3084541720239996E-2"/>
    <n v="3705.5512839247299"/>
    <n v="10.052043608439901"/>
    <n v="1.75892833720077"/>
    <n v="0.73464900047475001"/>
    <n v="0.12855047144307"/>
    <n v="270.81851740650802"/>
    <n v="1210"/>
    <s v="Fixed Single Family Units"/>
    <n v="1210"/>
    <s v="Town Melbourne Beach                   Brevard County"/>
    <s v="Town Melbourne Beach"/>
    <m/>
    <m/>
    <m/>
    <n v="0"/>
    <n v="1"/>
    <n v="0.73464900047475001"/>
    <n v="0.12855047144307"/>
    <n v="270.818517406508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3.978202542301005"/>
    <n v="0.21964194440000001"/>
  </r>
  <r>
    <n v="550000"/>
    <n v="840000"/>
    <n v="840000"/>
    <x v="0"/>
    <x v="0"/>
    <s v="IR12-21"/>
    <s v="62-304.520 (7), F.A.C."/>
    <n v="0.56000000000000005"/>
    <n v="0.48"/>
    <s v="Town Melbourne Beach"/>
    <n v="3.5913207494389997E-2"/>
    <n v="3705.5512839247299"/>
    <n v="10.052043608439901"/>
    <n v="1.75892833720077"/>
    <n v="0.36100112785256"/>
    <n v="6.3168758341650005E-2"/>
    <n v="133.078232140696"/>
    <n v="1300"/>
    <s v="Residential, High Density"/>
    <n v="1300"/>
    <s v="Town Melbourne Beach                   Brevard County"/>
    <s v="Town Melbourne Beach"/>
    <m/>
    <m/>
    <m/>
    <n v="0"/>
    <n v="1"/>
    <n v="0.36100112785256"/>
    <n v="6.3168758341650005E-2"/>
    <n v="133.0782321406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1.164842638632599"/>
    <n v="0.10793043970000001"/>
  </r>
  <r>
    <n v="550000"/>
    <n v="850000"/>
    <n v="850000"/>
    <x v="0"/>
    <x v="0"/>
    <s v="IR12-21"/>
    <s v="62-304.520 (7), F.A.C."/>
    <n v="0.56000000000000005"/>
    <n v="0.48"/>
    <s v="Town Melbourne Beach"/>
    <n v="7.5274395706099997E-3"/>
    <n v="3688.3279290197502"/>
    <n v="9.1885121504077993"/>
    <n v="1.3512001366986199"/>
    <n v="6.9165969956060003E-2"/>
    <n v="1.01710773768E-2"/>
    <n v="27.7636656023113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9165969956060003E-2"/>
    <n v="1.01710773768E-2"/>
    <n v="27.7636656023106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0.109793202819699"/>
    <n v="2.25171659E-2"/>
  </r>
  <r>
    <n v="550000"/>
    <n v="850000"/>
    <n v="850000"/>
    <x v="0"/>
    <x v="0"/>
    <s v="IR12-21"/>
    <s v="62-304.520 (7), F.A.C."/>
    <n v="0.56000000000000005"/>
    <n v="0.48"/>
    <s v="Town Melbourne Beach"/>
    <n v="6.5684724844399999E-3"/>
    <n v="3688.3279290197502"/>
    <n v="9.1885121504077993"/>
    <n v="1.3512001366986199"/>
    <n v="6.0354489232900002E-2"/>
    <n v="8.87532091887E-3"/>
    <n v="24.226680515361501"/>
    <n v="1210"/>
    <s v="Fixed Single Family Units"/>
    <n v="1210"/>
    <s v="Town Melbourne Beach                   Brevard County"/>
    <s v="Town Melbourne Beach"/>
    <m/>
    <m/>
    <m/>
    <n v="0"/>
    <n v="1"/>
    <n v="6.0354489232900002E-2"/>
    <n v="8.87532091887E-3"/>
    <n v="24.2266805153624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5.487352060314997"/>
    <n v="1.9648564899999998E-2"/>
  </r>
  <r>
    <n v="550000"/>
    <n v="850000"/>
    <n v="850000"/>
    <x v="0"/>
    <x v="0"/>
    <s v="IR12-21"/>
    <s v="62-304.520 (7), F.A.C."/>
    <n v="0.56000000000000005"/>
    <n v="0.48"/>
    <s v="Town Melbourne Beach"/>
    <n v="0.15359924103257"/>
    <n v="3688.3279290197502"/>
    <n v="9.1885121504077993"/>
    <n v="1.3512001366986199"/>
    <n v="1.4113484925212201"/>
    <n v="0.20754331548001001"/>
    <n v="566.52437057667998"/>
    <n v="1210"/>
    <s v="Fixed Single Family Units"/>
    <n v="1210"/>
    <s v="Town Melbourne Beach                   Brevard County"/>
    <s v="Town Melbourne Beach"/>
    <m/>
    <m/>
    <m/>
    <n v="0"/>
    <n v="1"/>
    <n v="1.4113484925212201"/>
    <n v="0.20754331548001001"/>
    <n v="566.524370576679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0.013362231503"/>
    <n v="0.45946826489999998"/>
  </r>
  <r>
    <n v="550000"/>
    <n v="850000"/>
    <n v="850000"/>
    <x v="0"/>
    <x v="0"/>
    <s v="IR12-21"/>
    <s v="62-304.520 (7), F.A.C."/>
    <n v="0.56000000000000005"/>
    <n v="0.48"/>
    <s v="Town Melbourne Beach"/>
    <n v="6.1988243765700004E-3"/>
    <n v="3688.3279290197502"/>
    <n v="9.1885121504077993"/>
    <n v="1.3512001366986199"/>
    <n v="5.6957973102419998E-2"/>
    <n v="8.3758523450000004E-3"/>
    <n v="22.8632970752174"/>
    <n v="1210"/>
    <s v="Fixed Single Family Units"/>
    <n v="1210"/>
    <s v="Town Melbourne Beach                   Brevard County"/>
    <s v="Town Melbourne Beach"/>
    <m/>
    <m/>
    <m/>
    <n v="0"/>
    <n v="1"/>
    <n v="5.6957973102419998E-2"/>
    <n v="8.3758523450000004E-3"/>
    <n v="22.8632970752187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1.605198050819201"/>
    <n v="1.8542820000000002E-2"/>
  </r>
  <r>
    <n v="550000"/>
    <n v="850000"/>
    <n v="850000"/>
    <x v="0"/>
    <x v="0"/>
    <s v="IR12-21"/>
    <s v="62-304.520 (7), F.A.C."/>
    <n v="0.56000000000000005"/>
    <n v="0.48"/>
    <s v="Town Melbourne Beach"/>
    <n v="3.2476201144E-3"/>
    <n v="3688.3279290197502"/>
    <n v="9.1885121504077993"/>
    <n v="1.3512001366986199"/>
    <n v="2.9840796881119999E-2"/>
    <n v="4.38818474253E-3"/>
    <n v="11.9782879708099"/>
    <n v="1210"/>
    <s v="Fixed Single Family Units"/>
    <n v="1210"/>
    <s v="Town Melbourne Beach                   Brevard County"/>
    <s v="Town Melbourne Beach"/>
    <m/>
    <m/>
    <m/>
    <n v="0"/>
    <n v="1"/>
    <n v="2.9840796881119999E-2"/>
    <n v="4.38818474253E-3"/>
    <n v="11.9782879708116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7.639230687397799"/>
    <n v="9.7147510000000006E-3"/>
  </r>
  <r>
    <n v="550000"/>
    <n v="850000"/>
    <n v="850000"/>
    <x v="0"/>
    <x v="0"/>
    <s v="IR12-21"/>
    <s v="62-304.520 (7), F.A.C."/>
    <n v="0.56000000000000005"/>
    <n v="0.48"/>
    <s v="Town Melbourne Beach"/>
    <n v="0.13206482058826999"/>
    <n v="3688.3279290197502"/>
    <n v="9.1885121504077993"/>
    <n v="1.3512001366986199"/>
    <n v="1.2134792086168"/>
    <n v="0.17844600363195001"/>
    <n v="487.09836621672099"/>
    <n v="1210"/>
    <s v="Fixed Single Family Units"/>
    <n v="1210"/>
    <s v="Town Melbourne Beach                   Brevard County"/>
    <s v="Town Melbourne Beach"/>
    <m/>
    <m/>
    <m/>
    <n v="0"/>
    <n v="1"/>
    <n v="1.2134792086168"/>
    <n v="0.17844600363195001"/>
    <n v="487.098366216720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2.481318816081099"/>
    <n v="0.39505139189999999"/>
  </r>
  <r>
    <n v="550000"/>
    <n v="850000"/>
    <n v="850000"/>
    <x v="0"/>
    <x v="0"/>
    <s v="IR12-21"/>
    <s v="62-304.520 (7), F.A.C."/>
    <n v="0.56000000000000005"/>
    <n v="0.48"/>
    <s v="Town Melbourne Beach"/>
    <n v="0.13060543712941"/>
    <n v="3688.3279290197502"/>
    <n v="9.1885121504077993"/>
    <n v="1.3512001366986199"/>
    <n v="1.2000696459729201"/>
    <n v="0.17647408450284"/>
    <n v="481.71568144624399"/>
    <n v="1210"/>
    <s v="Fixed Single Family Units"/>
    <n v="1210"/>
    <s v="Town Melbourne Beach                   Brevard County"/>
    <s v="Town Melbourne Beach"/>
    <m/>
    <m/>
    <m/>
    <n v="0"/>
    <n v="1"/>
    <n v="1.2000696459729201"/>
    <n v="0.17647408450284"/>
    <n v="481.715681446243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1.970317171498706"/>
    <n v="0.39068587300000002"/>
  </r>
  <r>
    <n v="550000"/>
    <n v="850000"/>
    <n v="850000"/>
    <x v="0"/>
    <x v="0"/>
    <s v="IR12-21"/>
    <s v="62-304.520 (7), F.A.C."/>
    <n v="0.56000000000000005"/>
    <n v="0.48"/>
    <s v="Town Melbourne Beach"/>
    <n v="2.1647656624410001E-2"/>
    <n v="3688.3279290197502"/>
    <n v="9.1885121504077993"/>
    <n v="1.3512001366986199"/>
    <n v="0.19890975592133001"/>
    <n v="2.925031659012E-2"/>
    <n v="79.843656525674106"/>
    <n v="1210"/>
    <s v="Fixed Single Family Units"/>
    <n v="1210"/>
    <s v="Town Melbourne Beach                   Brevard County"/>
    <s v="Town Melbourne Beach"/>
    <m/>
    <m/>
    <m/>
    <n v="0"/>
    <n v="1"/>
    <n v="0.19890975592133001"/>
    <n v="2.925031659012E-2"/>
    <n v="79.8436565256759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5.731861323021405"/>
    <n v="6.4755601400000001E-2"/>
  </r>
  <r>
    <n v="550000"/>
    <n v="850000"/>
    <n v="850000"/>
    <x v="0"/>
    <x v="0"/>
    <s v="IR12-21"/>
    <s v="62-304.520 (7), F.A.C."/>
    <n v="0.56000000000000005"/>
    <n v="0.48"/>
    <s v="Town Melbourne Beach"/>
    <n v="0.15630394186225"/>
    <n v="3688.3279290197502"/>
    <n v="9.1885121504077993"/>
    <n v="1.3512001366986199"/>
    <n v="1.43620066895799"/>
    <n v="0.21119790761081"/>
    <n v="576.50019418644604"/>
    <n v="1210"/>
    <s v="Fixed Single Family Units"/>
    <n v="1210"/>
    <s v="Town Melbourne Beach                   Brevard County"/>
    <s v="Town Melbourne Beach"/>
    <m/>
    <m/>
    <m/>
    <n v="0"/>
    <n v="1"/>
    <n v="1.43620066895799"/>
    <n v="0.21119790761081"/>
    <n v="576.500194186446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0.900382174372"/>
    <n v="0.46755895720000001"/>
  </r>
  <r>
    <n v="550000"/>
    <n v="860000"/>
    <n v="860000"/>
    <x v="0"/>
    <x v="0"/>
    <s v="IR12-21"/>
    <s v="62-304.520 (7), F.A.C."/>
    <n v="0.56000000000000005"/>
    <n v="0.48"/>
    <s v="Town Melbourne Beach"/>
    <n v="7.8801029865019995E-2"/>
    <n v="3682.59813779868"/>
    <n v="9.17514595045885"/>
    <n v="1.34926546715079"/>
    <n v="0.72301095005805005"/>
    <n v="0.10632350837279"/>
    <n v="290.19252583755201"/>
    <n v="1210"/>
    <s v="Fixed Single Family Units"/>
    <n v="1210"/>
    <s v="Town Melbourne Beach                   Brevard County"/>
    <s v="Town Melbourne Beach"/>
    <m/>
    <m/>
    <m/>
    <n v="0"/>
    <n v="1"/>
    <n v="0.72301095005805005"/>
    <n v="0.10632350837279"/>
    <n v="480.99342785137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4.657607817019198"/>
    <n v="0.39010010369999998"/>
  </r>
  <r>
    <n v="550000"/>
    <n v="860000"/>
    <n v="860000"/>
    <x v="0"/>
    <x v="0"/>
    <s v="IR12-21"/>
    <s v="62-304.520 (7), F.A.C."/>
    <n v="0.56000000000000005"/>
    <n v="0.48"/>
    <s v="Town Melbourne Beach"/>
    <n v="0.10556256710426"/>
    <n v="3682.59813779868"/>
    <n v="9.17514595045885"/>
    <n v="1.34926546715079"/>
    <n v="0.96855196008668998"/>
    <n v="0.14243192641756"/>
    <n v="388.744513039396"/>
    <n v="1210"/>
    <s v="Fixed Single Family Units"/>
    <n v="1210"/>
    <s v="Town Melbourne Beach                   Brevard County"/>
    <s v="Town Melbourne Beach"/>
    <m/>
    <m/>
    <m/>
    <n v="0"/>
    <n v="1"/>
    <n v="0.96855196008668998"/>
    <n v="0.14243192641756"/>
    <n v="797.8384810957910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9.451141565249998"/>
    <n v="0.64707094980000002"/>
  </r>
  <r>
    <n v="550000"/>
    <n v="860000"/>
    <n v="860000"/>
    <x v="0"/>
    <x v="0"/>
    <s v="IR12-21"/>
    <s v="62-304.520 (7), F.A.C."/>
    <n v="0.56000000000000005"/>
    <n v="0.48"/>
    <s v="Town Melbourne Beach"/>
    <n v="3.9091312266099996E-3"/>
    <n v="3682.59813779868"/>
    <n v="9.17514595045885"/>
    <n v="1.34926546715079"/>
    <n v="3.5866849543649999E-2"/>
    <n v="5.27445577062E-3"/>
    <n v="14.3957593755283"/>
    <n v="1210"/>
    <s v="Fixed Single Family Units"/>
    <n v="1210"/>
    <s v="Town Melbourne Beach                   Brevard County"/>
    <s v="Town Melbourne Beach"/>
    <m/>
    <m/>
    <m/>
    <n v="0"/>
    <n v="1"/>
    <n v="3.5866849543649999E-2"/>
    <n v="5.27445577062E-3"/>
    <n v="29.666271898711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6.012089876589499"/>
    <n v="2.4060236700000001E-2"/>
  </r>
  <r>
    <n v="550000"/>
    <n v="860000"/>
    <n v="860000"/>
    <x v="0"/>
    <x v="0"/>
    <s v="IR12-21"/>
    <s v="62-304.520 (7), F.A.C."/>
    <n v="0.56000000000000005"/>
    <n v="0.48"/>
    <s v="Town Melbourne Beach"/>
    <n v="1.94944772459E-3"/>
    <n v="3682.59813779868"/>
    <n v="9.17514595045885"/>
    <n v="1.34926546715079"/>
    <n v="1.7886467395909999E-2"/>
    <n v="2.6303224948000001E-3"/>
    <n v="7.1790325603146901"/>
    <n v="1210"/>
    <s v="Fixed Single Family Units"/>
    <n v="1210"/>
    <s v="Town Melbourne Beach                   Brevard County"/>
    <s v="Town Melbourne Beach"/>
    <m/>
    <m/>
    <m/>
    <n v="0"/>
    <n v="1"/>
    <n v="1.7886467395909999E-2"/>
    <n v="2.6303224948000001E-3"/>
    <n v="329.233926206382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1.941729542272299"/>
    <n v="0.26701859379999998"/>
  </r>
  <r>
    <n v="550000"/>
    <n v="860000"/>
    <n v="860000"/>
    <x v="0"/>
    <x v="0"/>
    <s v="IR12-21"/>
    <s v="62-304.520 (7), F.A.C."/>
    <n v="0.56000000000000005"/>
    <n v="0.48"/>
    <s v="Town Melbourne Beach"/>
    <n v="3.0602873180000001E-4"/>
    <n v="3682.59813779868"/>
    <n v="9.17514595045885"/>
    <n v="1.34926546715079"/>
    <n v="2.8078582793000001E-3"/>
    <n v="4.1291399977000002E-4"/>
    <n v="1.12698083784325"/>
    <n v="1210"/>
    <s v="Fixed Single Family Units"/>
    <n v="1210"/>
    <s v="Town Melbourne Beach                   Brevard County"/>
    <s v="Town Melbourne Beach"/>
    <m/>
    <m/>
    <m/>
    <n v="0"/>
    <n v="1"/>
    <n v="2.8078582793000001E-3"/>
    <n v="4.1291399977000002E-4"/>
    <n v="865.31547862650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.3090085806296"/>
    <n v="0.70179681959999995"/>
  </r>
  <r>
    <n v="550000"/>
    <n v="860000"/>
    <n v="860000"/>
    <x v="0"/>
    <x v="0"/>
    <s v="IR12-21"/>
    <s v="62-304.520 (7), F.A.C."/>
    <n v="0.56000000000000005"/>
    <n v="0.48"/>
    <s v="Town Melbourne Beach"/>
    <n v="2.0907804102409999E-2"/>
    <n v="3697.3813855888002"/>
    <n v="9.2096594654569905"/>
    <n v="1.3542620814797801"/>
    <n v="0.19255375595372001"/>
    <n v="2.8314646302899999E-2"/>
    <n v="77.3041257018064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9255375595372001"/>
    <n v="2.8314646302899999E-2"/>
    <n v="957.372356186271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7.257353931106699"/>
    <n v="0.77645770979999995"/>
  </r>
  <r>
    <n v="550000"/>
    <n v="860000"/>
    <n v="860000"/>
    <x v="0"/>
    <x v="0"/>
    <s v="IR12-21"/>
    <s v="62-304.520 (7), F.A.C."/>
    <n v="0.56000000000000005"/>
    <n v="0.48"/>
    <s v="Town Melbourne Beach"/>
    <n v="0.10071448387329"/>
    <n v="3697.3813855888002"/>
    <n v="9.2096594654569905"/>
    <n v="1.3542620814797801"/>
    <n v="0.92754609971227997"/>
    <n v="0.13639380656540001"/>
    <n v="372.37985793229399"/>
    <n v="1210"/>
    <s v="Fixed Single Family Units"/>
    <n v="1210"/>
    <s v="Town Melbourne Beach                   Brevard County"/>
    <s v="Town Melbourne Beach"/>
    <m/>
    <m/>
    <m/>
    <n v="0"/>
    <n v="1"/>
    <n v="0.92754609971227997"/>
    <n v="0.13639380656540001"/>
    <n v="921.398109224105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2.287197419981"/>
    <n v="0.74728151600000003"/>
  </r>
  <r>
    <n v="550000"/>
    <n v="860000"/>
    <n v="860000"/>
    <x v="0"/>
    <x v="0"/>
    <s v="IR12-21"/>
    <s v="62-304.520 (7), F.A.C."/>
    <n v="0.56000000000000005"/>
    <n v="0.48"/>
    <s v="Town Melbourne Beach"/>
    <n v="4.6795868371269998E-2"/>
    <n v="3682.59813779868"/>
    <n v="9.17514595045885"/>
    <n v="1.34926546715079"/>
    <n v="0.42935892218491001"/>
    <n v="6.3140049198689999E-2"/>
    <n v="172.33037772072899"/>
    <n v="1210"/>
    <s v="Fixed Single Family Units"/>
    <n v="1210"/>
    <s v="Town Melbourne Beach                   Brevard County"/>
    <s v="Town Melbourne Beach"/>
    <m/>
    <m/>
    <m/>
    <n v="0"/>
    <n v="1"/>
    <n v="0.42935892218491001"/>
    <n v="6.3140049198689999E-2"/>
    <n v="172.330377720727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6.862551674162802"/>
    <n v="0.13976510759999999"/>
  </r>
  <r>
    <n v="550000"/>
    <n v="860000"/>
    <n v="860000"/>
    <x v="0"/>
    <x v="0"/>
    <s v="IR12-21"/>
    <s v="62-304.520 (7), F.A.C."/>
    <n v="0.56000000000000005"/>
    <n v="0.48"/>
    <s v="Town Melbourne Beach"/>
    <n v="0.17803253955180001"/>
    <n v="3682.59813779868"/>
    <n v="9.17514595045885"/>
    <n v="1.34926546715079"/>
    <n v="1.6334745343186501"/>
    <n v="0.24021315764640999"/>
    <n v="655.62229862105096"/>
    <n v="1210"/>
    <s v="Fixed Single Family Units"/>
    <n v="1210"/>
    <s v="Town Melbourne Beach                   Brevard County"/>
    <s v="Town Melbourne Beach"/>
    <m/>
    <m/>
    <m/>
    <n v="0"/>
    <n v="1"/>
    <n v="1.6334745343186501"/>
    <n v="0.24021315764640999"/>
    <n v="655.622298621050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9.3485593809"/>
    <n v="0.5317293582"/>
  </r>
  <r>
    <n v="550000"/>
    <n v="860000"/>
    <n v="860000"/>
    <x v="0"/>
    <x v="0"/>
    <s v="IR12-21"/>
    <s v="62-304.520 (7), F.A.C."/>
    <n v="0.56000000000000005"/>
    <n v="0.48"/>
    <s v="Town Melbourne Beach"/>
    <n v="0.13306304742344"/>
    <n v="3682.59813779868"/>
    <n v="9.17514595045885"/>
    <n v="1.34926546715079"/>
    <n v="1.2208728807229201"/>
    <n v="0.17953737484230001"/>
    <n v="490.01773065139201"/>
    <n v="1210"/>
    <s v="Fixed Single Family Units"/>
    <n v="1210"/>
    <s v="Town Melbourne Beach                   Brevard County"/>
    <s v="Town Melbourne Beach"/>
    <m/>
    <m/>
    <m/>
    <n v="0"/>
    <n v="1"/>
    <n v="1.2208728807229201"/>
    <n v="0.17953737484230001"/>
    <n v="490.017730651392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7.573473778121794"/>
    <n v="0.39741908409999999"/>
  </r>
  <r>
    <n v="550000"/>
    <n v="860000"/>
    <n v="860000"/>
    <x v="0"/>
    <x v="0"/>
    <s v="IR12-21"/>
    <s v="62-304.520 (7), F.A.C."/>
    <n v="0.56000000000000005"/>
    <n v="0.48"/>
    <s v="Town Melbourne Beach"/>
    <n v="8.5609830532279996E-2"/>
    <n v="3682.59813779868"/>
    <n v="9.17514595045885"/>
    <n v="1.34926546715079"/>
    <n v="0.78548268992770998"/>
    <n v="0.11551038798582999"/>
    <n v="315.266602495435"/>
    <n v="1210"/>
    <s v="Fixed Single Family Units"/>
    <n v="1210"/>
    <s v="Town Melbourne Beach                   Brevard County"/>
    <s v="Town Melbourne Beach"/>
    <m/>
    <m/>
    <m/>
    <n v="0"/>
    <n v="1"/>
    <n v="0.78548268992770998"/>
    <n v="0.11551038798582999"/>
    <n v="315.266602495436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3.836840053622495"/>
    <n v="0.25569067519999999"/>
  </r>
  <r>
    <n v="550000"/>
    <n v="860000"/>
    <n v="860000"/>
    <x v="0"/>
    <x v="0"/>
    <s v="IR12-21"/>
    <s v="62-304.520 (7), F.A.C."/>
    <n v="0.56000000000000005"/>
    <n v="0.48"/>
    <s v="Town Melbourne Beach"/>
    <n v="4.7552646450599997E-3"/>
    <n v="3682.59813779868"/>
    <n v="9.17514595045885"/>
    <n v="1.34926546715079"/>
    <n v="4.3630247151510003E-2"/>
    <n v="6.41611437274E-3"/>
    <n v="17.511728726648901"/>
    <n v="1210"/>
    <s v="Fixed Single Family Units"/>
    <n v="1210"/>
    <s v="Town Melbourne Beach                   Brevard County"/>
    <s v="Town Melbourne Beach"/>
    <m/>
    <m/>
    <m/>
    <n v="0"/>
    <n v="1"/>
    <n v="4.3630247151510003E-2"/>
    <n v="6.41611437274E-3"/>
    <n v="17.511728726648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6.720921589387299"/>
    <n v="1.4202537499999999E-2"/>
  </r>
  <r>
    <n v="550000"/>
    <n v="860000"/>
    <n v="860000"/>
    <x v="0"/>
    <x v="0"/>
    <s v="IR12-21"/>
    <s v="62-304.520 (7), F.A.C."/>
    <n v="0.56000000000000005"/>
    <n v="0.48"/>
    <s v="Town Melbourne Beach"/>
    <n v="9.6744900745769996E-2"/>
    <n v="3682.59813779868"/>
    <n v="9.17514595045885"/>
    <n v="1.34926546715079"/>
    <n v="0.88764858430508997"/>
    <n v="0.13053455369919001"/>
    <n v="356.27259132789101"/>
    <n v="1210"/>
    <s v="Fixed Single Family Units"/>
    <n v="1210"/>
    <s v="Town Melbourne Beach                   Brevard County"/>
    <s v="Town Melbourne Beach"/>
    <m/>
    <m/>
    <m/>
    <n v="0"/>
    <n v="1"/>
    <n v="0.88764858430508997"/>
    <n v="0.13053455369919001"/>
    <n v="356.272591327889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9.679630204590097"/>
    <n v="0.28894776259999999"/>
  </r>
  <r>
    <n v="550000"/>
    <n v="860000"/>
    <n v="860000"/>
    <x v="0"/>
    <x v="0"/>
    <s v="IR12-21"/>
    <s v="62-304.520 (7), F.A.C."/>
    <n v="0.56000000000000005"/>
    <n v="0.48"/>
    <s v="Town Melbourne Beach"/>
    <n v="7.2762002421280003E-2"/>
    <n v="3682.59813779868"/>
    <n v="9.17514595045885"/>
    <n v="1.34926546715079"/>
    <n v="0.66760199186295999"/>
    <n v="9.8175257187780002E-2"/>
    <n v="267.95321461914199"/>
    <n v="1210"/>
    <s v="Fixed Single Family Units"/>
    <n v="1210"/>
    <s v="Town Melbourne Beach                   Brevard County"/>
    <s v="Town Melbourne Beach"/>
    <m/>
    <m/>
    <m/>
    <n v="0"/>
    <n v="1"/>
    <n v="0.66760199186295999"/>
    <n v="9.8175257187780002E-2"/>
    <n v="267.9532146191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8.741392369949395"/>
    <n v="0.2173180978"/>
  </r>
  <r>
    <n v="550000"/>
    <n v="860000"/>
    <n v="860000"/>
    <x v="0"/>
    <x v="0"/>
    <s v="IR12-21"/>
    <s v="62-304.520 (7), F.A.C."/>
    <n v="0.56000000000000005"/>
    <n v="0.48"/>
    <s v="Town Melbourne Beach"/>
    <n v="2.95510712489E-3"/>
    <n v="3691.0556527353601"/>
    <n v="9.4184085202826804"/>
    <n v="1.4612208191693301"/>
    <n v="2.7832406123450001E-2"/>
    <n v="4.3180640537699997E-3"/>
    <n v="10.9074648577785"/>
    <n v="1210"/>
    <s v="Fixed Single Family Units"/>
    <n v="1210"/>
    <s v="Town Melbourne Beach                   Brevard County"/>
    <s v="Town Melbourne Beach"/>
    <m/>
    <m/>
    <m/>
    <n v="0"/>
    <n v="1"/>
    <n v="2.7832406123450001E-2"/>
    <n v="4.3180640537699997E-3"/>
    <n v="92.2099108581037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.743403438763"/>
    <n v="7.4785004799999999E-2"/>
  </r>
  <r>
    <n v="550000"/>
    <n v="860000"/>
    <n v="860000"/>
    <x v="0"/>
    <x v="0"/>
    <s v="IR12-21"/>
    <s v="62-304.520 (7), F.A.C."/>
    <n v="0.56000000000000005"/>
    <n v="0.48"/>
    <s v="Town Melbourne Beach"/>
    <n v="1.625443821763E-2"/>
    <n v="3691.0556527353601"/>
    <n v="9.4184085202826804"/>
    <n v="1.4612208191693301"/>
    <n v="0.15309093940134"/>
    <n v="2.37513235275E-2"/>
    <n v="59.996036065224601"/>
    <n v="1210"/>
    <s v="Fixed Single Family Units"/>
    <n v="1210"/>
    <s v="Town Melbourne Beach                   Brevard County"/>
    <s v="Town Melbourne Beach"/>
    <m/>
    <m/>
    <m/>
    <n v="0"/>
    <n v="1"/>
    <n v="0.15309093940134"/>
    <n v="2.37513235275E-2"/>
    <n v="439.810512386539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1.395709372976299"/>
    <n v="0.3566995234"/>
  </r>
  <r>
    <n v="550000"/>
    <n v="860000"/>
    <n v="860000"/>
    <x v="0"/>
    <x v="0"/>
    <s v="IR12-21"/>
    <s v="62-304.520 (7), F.A.C."/>
    <n v="0.56000000000000005"/>
    <n v="0.48"/>
    <s v="Town Melbourne Beach"/>
    <n v="1.7842227138900001E-2"/>
    <n v="3691.0556527353601"/>
    <n v="9.4184085202826804"/>
    <n v="1.4612208191693301"/>
    <n v="0.16804538410591999"/>
    <n v="2.6071433755719998E-2"/>
    <n v="65.856653338458301"/>
    <n v="1210"/>
    <s v="Fixed Single Family Units"/>
    <n v="1210"/>
    <s v="Town Melbourne Beach                   Brevard County"/>
    <s v="Town Melbourne Beach"/>
    <m/>
    <m/>
    <m/>
    <n v="0"/>
    <n v="1"/>
    <n v="0.16804538410591999"/>
    <n v="2.6071433755719998E-2"/>
    <n v="440.596771284018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0.624372698014596"/>
    <n v="0.35733720299999999"/>
  </r>
  <r>
    <n v="550000"/>
    <n v="860000"/>
    <n v="860000"/>
    <x v="0"/>
    <x v="0"/>
    <s v="IR12-21"/>
    <s v="62-304.520 (7), F.A.C."/>
    <n v="0.56000000000000005"/>
    <n v="0.48"/>
    <s v="Town Melbourne Beach"/>
    <n v="0.17125000735956"/>
    <n v="3682.59813697555"/>
    <n v="9.1751459484080495"/>
    <n v="1.3492654668492099"/>
    <n v="1.5712438111899201"/>
    <n v="0.23106172112792001"/>
    <n v="630.644958059369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712438111899201"/>
    <n v="0.23106172112792001"/>
    <n v="630.644958059369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7.817397756001"/>
    <n v="0.51147198540000005"/>
  </r>
  <r>
    <n v="550000"/>
    <n v="860000"/>
    <n v="860000"/>
    <x v="0"/>
    <x v="0"/>
    <s v="IR12-21"/>
    <s v="62-304.520 (7), F.A.C."/>
    <n v="0.56000000000000005"/>
    <n v="0.48"/>
    <s v="Town Melbourne Beach"/>
    <n v="7.9933946323320001E-2"/>
    <n v="3682.59813697555"/>
    <n v="9.1751459484080495"/>
    <n v="1.3492654668492099"/>
    <n v="0.73340562374869001"/>
    <n v="0.10785211340303"/>
    <n v="294.36460181136903"/>
    <n v="1210"/>
    <s v="Fixed Single Family Units"/>
    <n v="1210"/>
    <s v="Town Melbourne Beach                   Brevard County"/>
    <s v="Town Melbourne Beach"/>
    <m/>
    <m/>
    <m/>
    <n v="0"/>
    <n v="1"/>
    <n v="0.73340562374869001"/>
    <n v="0.10785211340303"/>
    <n v="378.790008127493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1.965006426291296"/>
    <n v="0.30721006340000001"/>
  </r>
  <r>
    <n v="550000"/>
    <n v="860000"/>
    <n v="860000"/>
    <x v="0"/>
    <x v="0"/>
    <s v="IR12-21"/>
    <s v="62-304.520 (7), F.A.C."/>
    <n v="0.56000000000000005"/>
    <n v="0.48"/>
    <s v="Town Melbourne Beach"/>
    <n v="0.14043105563517999"/>
    <n v="3682.59813697555"/>
    <n v="9.1751459484080495"/>
    <n v="1.3492654668492099"/>
    <n v="1.2884754311418301"/>
    <n v="0.18947877384173001"/>
    <n v="517.151143855643"/>
    <n v="1210"/>
    <s v="Fixed Single Family Units"/>
    <n v="1210"/>
    <s v="Town Melbourne Beach                   Brevard County"/>
    <s v="Town Melbourne Beach"/>
    <m/>
    <m/>
    <m/>
    <n v="0"/>
    <n v="1"/>
    <n v="1.2884754311418301"/>
    <n v="0.18947877384173001"/>
    <n v="685.450368996832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0.16296172467"/>
    <n v="0.55592081829999995"/>
  </r>
  <r>
    <n v="550000"/>
    <n v="860000"/>
    <n v="860000"/>
    <x v="0"/>
    <x v="0"/>
    <s v="IR12-21"/>
    <s v="62-304.520 (7), F.A.C."/>
    <n v="0.56000000000000005"/>
    <n v="0.48"/>
    <s v="Town Melbourne Beach"/>
    <n v="3.1348793006329999E-2"/>
    <n v="3682.59813697555"/>
    <n v="9.1751459484080495"/>
    <n v="1.3492654668492099"/>
    <n v="0.28762975113956002"/>
    <n v="4.2297843830850002E-2"/>
    <n v="115.44500672156499"/>
    <n v="1210"/>
    <s v="Fixed Single Family Units"/>
    <n v="1210"/>
    <s v="Town Melbourne Beach                   Brevard County"/>
    <s v="Town Melbourne Beach"/>
    <m/>
    <m/>
    <m/>
    <n v="0"/>
    <n v="1"/>
    <n v="0.28762975113956002"/>
    <n v="4.2297843830850002E-2"/>
    <n v="115.44500672156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5.298388037446102"/>
    <n v="9.3629364699999995E-2"/>
  </r>
  <r>
    <n v="550000"/>
    <n v="860000"/>
    <n v="860000"/>
    <x v="0"/>
    <x v="0"/>
    <s v="IR12-21"/>
    <s v="62-304.520 (7), F.A.C."/>
    <n v="0.56000000000000005"/>
    <n v="0.48"/>
    <s v="Town Melbourne Beach"/>
    <n v="7.8088580262969998E-2"/>
    <n v="3682.59813697555"/>
    <n v="9.1751459484080495"/>
    <n v="1.3492654668492099"/>
    <n v="0.71647412081674"/>
    <n v="0.10536222470411"/>
    <n v="287.56886019548699"/>
    <n v="1210"/>
    <s v="Fixed Single Family Units"/>
    <n v="1210"/>
    <s v="Town Melbourne Beach                   Brevard County"/>
    <s v="Town Melbourne Beach"/>
    <m/>
    <m/>
    <m/>
    <n v="0"/>
    <n v="1"/>
    <n v="0.71647412081674"/>
    <n v="0.10536222470411"/>
    <n v="311.285875913411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5.415683165428305"/>
    <n v="0.25246218650000002"/>
  </r>
  <r>
    <n v="550000"/>
    <n v="860000"/>
    <n v="860000"/>
    <x v="0"/>
    <x v="0"/>
    <s v="IR12-21"/>
    <s v="62-304.520 (7), F.A.C."/>
    <n v="0.56000000000000005"/>
    <n v="0.48"/>
    <s v="Town Melbourne Beach"/>
    <n v="1.514585103391E-2"/>
    <n v="3682.59813697555"/>
    <n v="9.1751459484080495"/>
    <n v="1.3492654668492099"/>
    <n v="0.13896539374896999"/>
    <n v="2.0435773766090001E-2"/>
    <n v="55.776082800386298"/>
    <n v="1210"/>
    <s v="Fixed Single Family Units"/>
    <n v="1210"/>
    <s v="Town Melbourne Beach                   Brevard County"/>
    <s v="Town Melbourne Beach"/>
    <m/>
    <m/>
    <m/>
    <n v="0"/>
    <n v="1"/>
    <n v="0.13896539374896999"/>
    <n v="2.0435773766090001E-2"/>
    <n v="153.358325496122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7.322597863305504"/>
    <n v="0.12437820400000001"/>
  </r>
  <r>
    <n v="550000"/>
    <n v="870000"/>
    <n v="870000"/>
    <x v="0"/>
    <x v="0"/>
    <s v="IR12-21"/>
    <s v="62-304.520 (7), F.A.C."/>
    <n v="0.56000000000000005"/>
    <n v="0.48"/>
    <s v="Town Melbourne Beach"/>
    <n v="0.16592876740747001"/>
    <n v="3675.09193173822"/>
    <n v="9.1748998317773793"/>
    <n v="1.35516941839256"/>
    <n v="1.5223798201738299"/>
    <n v="0.22486159122217"/>
    <n v="609.803474342465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223798201738299"/>
    <n v="0.22486159122217"/>
    <n v="609.8034743424650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8.433485674617"/>
    <n v="0.49456891670000003"/>
  </r>
  <r>
    <n v="550000"/>
    <n v="870000"/>
    <n v="870000"/>
    <x v="0"/>
    <x v="0"/>
    <s v="IR12-21"/>
    <s v="62-304.520 (7), F.A.C."/>
    <n v="0.56000000000000005"/>
    <n v="0.48"/>
    <s v="Town Melbourne Beach"/>
    <n v="7.4891222076700001E-3"/>
    <n v="3675.09193173822"/>
    <n v="9.1748998317773793"/>
    <n v="1.35516941839256"/>
    <n v="6.871194608332E-2"/>
    <n v="1.014902938644E-2"/>
    <n v="27.523212601213199"/>
    <n v="1300"/>
    <s v="Residential, High Density"/>
    <n v="1300"/>
    <s v="Town Melbourne Beach                   Brevard County"/>
    <s v="Town Melbourne Beach"/>
    <m/>
    <m/>
    <m/>
    <n v="0"/>
    <n v="1"/>
    <n v="6.871194608332E-2"/>
    <n v="1.014902938644E-2"/>
    <n v="27.523212601213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2.743180382136298"/>
    <n v="2.2322151299999999E-2"/>
  </r>
  <r>
    <n v="550000"/>
    <n v="870000"/>
    <n v="870000"/>
    <x v="0"/>
    <x v="0"/>
    <s v="IR12-21"/>
    <s v="62-304.520 (7), F.A.C."/>
    <n v="0.56000000000000005"/>
    <n v="0.48"/>
    <s v="Town Melbourne Beach"/>
    <n v="1.106203755965E-2"/>
    <n v="3675.09193173822"/>
    <n v="9.1748998317773793"/>
    <n v="1.35516941839256"/>
    <n v="0.10149308654519"/>
    <n v="1.499093500595E-2"/>
    <n v="40.654004984073197"/>
    <n v="1210"/>
    <s v="Fixed Single Family Units"/>
    <n v="1210"/>
    <s v="Town Melbourne Beach                   Brevard County"/>
    <s v="Town Melbourne Beach"/>
    <m/>
    <m/>
    <m/>
    <n v="0"/>
    <n v="1"/>
    <n v="0.10149308654519"/>
    <n v="1.499093500595E-2"/>
    <n v="50.8980424299243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6.207855911269597"/>
    <n v="4.1279839800000002E-2"/>
  </r>
  <r>
    <n v="550000"/>
    <n v="870000"/>
    <n v="870000"/>
    <x v="0"/>
    <x v="0"/>
    <s v="IR12-21"/>
    <s v="62-304.520 (7), F.A.C."/>
    <n v="0.56000000000000005"/>
    <n v="0.48"/>
    <s v="Town Melbourne Beach"/>
    <n v="0.14259167154793001"/>
    <n v="3675.09193173822"/>
    <n v="9.1748998317773793"/>
    <n v="1.35516941839256"/>
    <n v="1.3082643032980299"/>
    <n v="0.19323587259923999"/>
    <n v="524.03750163889299"/>
    <n v="1210"/>
    <s v="Fixed Single Family Units"/>
    <n v="1210"/>
    <s v="Town Melbourne Beach                   Brevard County"/>
    <s v="Town Melbourne Beach"/>
    <m/>
    <m/>
    <m/>
    <n v="0"/>
    <n v="1"/>
    <n v="1.3082643032980299"/>
    <n v="0.19323587259923999"/>
    <n v="683.204787682773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7.651855927054399"/>
    <n v="0.55409958449999996"/>
  </r>
  <r>
    <n v="550000"/>
    <n v="870000"/>
    <n v="870000"/>
    <x v="0"/>
    <x v="0"/>
    <s v="IR12-21"/>
    <s v="62-304.520 (7), F.A.C."/>
    <n v="0.56000000000000005"/>
    <n v="0.48"/>
    <s v="Town Melbourne Beach"/>
    <n v="8.8822620989410003E-2"/>
    <n v="3675.09193173822"/>
    <n v="9.1748998317773793"/>
    <n v="1.35516941839256"/>
    <n v="0.81493865037377"/>
    <n v="0.12036969962632001"/>
    <n v="326.43129775402599"/>
    <n v="1210"/>
    <s v="Fixed Single Family Units"/>
    <n v="1210"/>
    <s v="Town Melbourne Beach                   Brevard County"/>
    <s v="Town Melbourne Beach"/>
    <m/>
    <m/>
    <m/>
    <n v="0"/>
    <n v="1"/>
    <n v="0.81493865037377"/>
    <n v="0.12036969962632001"/>
    <n v="449.408025181708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5.868208963140603"/>
    <n v="0.36448339429999999"/>
  </r>
  <r>
    <n v="550000"/>
    <n v="870000"/>
    <n v="870000"/>
    <x v="0"/>
    <x v="0"/>
    <s v="IR12-21"/>
    <s v="62-304.520 (7), F.A.C."/>
    <n v="0.56000000000000005"/>
    <n v="0.48"/>
    <s v="Town Melbourne Beach"/>
    <n v="5.0248414827860001E-2"/>
    <n v="3675.09193173822"/>
    <n v="9.1748998317773793"/>
    <n v="1.35516941839256"/>
    <n v="0.46102417275126001"/>
    <n v="6.809511509742E-2"/>
    <n v="184.66754391652501"/>
    <n v="1210"/>
    <s v="Fixed Single Family Units"/>
    <n v="1210"/>
    <s v="Town Melbourne Beach                   Brevard County"/>
    <s v="Town Melbourne Beach"/>
    <m/>
    <m/>
    <m/>
    <n v="0"/>
    <n v="1"/>
    <n v="0.46102417275126001"/>
    <n v="6.809511509742E-2"/>
    <n v="184.667543916524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1.690776362221399"/>
    <n v="0.1497709196"/>
  </r>
  <r>
    <n v="550000"/>
    <n v="870000"/>
    <n v="870000"/>
    <x v="0"/>
    <x v="0"/>
    <s v="IR12-21"/>
    <s v="62-304.520 (7), F.A.C."/>
    <n v="0.56000000000000005"/>
    <n v="0.48"/>
    <s v="Town Melbourne Beach"/>
    <n v="6.8607810486530002E-2"/>
    <n v="3675.09193173822"/>
    <n v="9.1748998317773793"/>
    <n v="1.35516941839256"/>
    <n v="0.62946978889156002"/>
    <n v="9.2975206634230007E-2"/>
    <n v="252.140010773304"/>
    <n v="1210"/>
    <s v="Fixed Single Family Units"/>
    <n v="1210"/>
    <s v="Town Melbourne Beach                   Brevard County"/>
    <s v="Town Melbourne Beach"/>
    <m/>
    <m/>
    <m/>
    <n v="0"/>
    <n v="1"/>
    <n v="0.62946978889156002"/>
    <n v="9.2975206634230007E-2"/>
    <n v="252.1400107733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5.047050386042699"/>
    <n v="0.204493115"/>
  </r>
  <r>
    <n v="550000"/>
    <n v="870000"/>
    <n v="870000"/>
    <x v="0"/>
    <x v="0"/>
    <s v="IR12-21"/>
    <s v="62-304.520 (7), F.A.C."/>
    <n v="0.56000000000000005"/>
    <n v="0.48"/>
    <s v="Town Melbourne Beach"/>
    <n v="3.4536246621E-3"/>
    <n v="3675.09193173822"/>
    <n v="9.1748998317773793"/>
    <n v="1.35516941839256"/>
    <n v="3.1686660331379998E-2"/>
    <n v="4.6802465246899997E-3"/>
    <n v="12.692388130961501"/>
    <n v="1210"/>
    <s v="Fixed Single Family Units"/>
    <n v="1210"/>
    <s v="Town Melbourne Beach                   Brevard County"/>
    <s v="Town Melbourne Beach"/>
    <m/>
    <m/>
    <m/>
    <n v="0"/>
    <n v="1"/>
    <n v="3.1686660331379998E-2"/>
    <n v="4.6802465246899997E-3"/>
    <n v="12.6923881309618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3.646116754148998"/>
    <n v="1.0293907600000001E-2"/>
  </r>
  <r>
    <n v="550000"/>
    <n v="870000"/>
    <n v="870000"/>
    <x v="0"/>
    <x v="0"/>
    <s v="IR12-21"/>
    <s v="62-304.520 (7), F.A.C."/>
    <n v="0.56000000000000005"/>
    <n v="0.48"/>
    <s v="Town Melbourne Beach"/>
    <n v="7.2710995630299998E-3"/>
    <n v="3688.3279295693601"/>
    <n v="9.1885121517769992"/>
    <n v="1.35120013689996"/>
    <n v="6.6810586691690002E-2"/>
    <n v="9.82471072498E-3"/>
    <n v="26.818199597006799"/>
    <n v="1210"/>
    <s v="Fixed Single Family Units"/>
    <n v="1210"/>
    <s v="Town Melbourne Beach                   Brevard County"/>
    <s v="Town Melbourne Beach"/>
    <m/>
    <m/>
    <m/>
    <n v="0"/>
    <n v="1"/>
    <n v="6.6810586691690002E-2"/>
    <n v="9.82471072498E-3"/>
    <n v="26.8181995970049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3.277798129326797"/>
    <n v="2.1750364599999999E-2"/>
  </r>
  <r>
    <n v="550000"/>
    <n v="870000"/>
    <n v="870000"/>
    <x v="0"/>
    <x v="0"/>
    <s v="IR12-21"/>
    <s v="62-304.520 (7), F.A.C."/>
    <n v="0.56000000000000005"/>
    <n v="0.48"/>
    <s v="Town Melbourne Beach"/>
    <n v="1.0927313300119999E-2"/>
    <n v="3688.3279295693601"/>
    <n v="9.1885121517769992"/>
    <n v="1.35120013689996"/>
    <n v="0.10040575104443999"/>
    <n v="1.476498722707E-2"/>
    <n v="40.303514839994698"/>
    <n v="1210"/>
    <s v="Fixed Single Family Units"/>
    <n v="1210"/>
    <s v="Town Melbourne Beach                   Brevard County"/>
    <s v="Town Melbourne Beach"/>
    <m/>
    <m/>
    <m/>
    <n v="0"/>
    <n v="1"/>
    <n v="0.10040575104443999"/>
    <n v="1.476498722707E-2"/>
    <n v="40.3035148399965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3.8446768461544"/>
    <n v="3.2687359999999999E-2"/>
  </r>
  <r>
    <n v="550000"/>
    <n v="870000"/>
    <n v="870000"/>
    <x v="0"/>
    <x v="0"/>
    <s v="IR12-21"/>
    <s v="62-304.520 (7), F.A.C."/>
    <n v="0.56000000000000005"/>
    <n v="0.48"/>
    <s v="Town Melbourne Beach"/>
    <n v="0.17774072423876"/>
    <n v="3688.3279295693601"/>
    <n v="9.1885121517769992"/>
    <n v="1.35120013689996"/>
    <n v="1.6331728045334899"/>
    <n v="0.24016329092411001"/>
    <n v="655.566077431704"/>
    <n v="1210"/>
    <s v="Fixed Single Family Units"/>
    <n v="1210"/>
    <s v="Town Melbourne Beach                   Brevard County"/>
    <s v="Town Melbourne Beach"/>
    <m/>
    <m/>
    <m/>
    <n v="0"/>
    <n v="1"/>
    <n v="1.6331728045334899"/>
    <n v="0.24016329092411001"/>
    <n v="655.5660774317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8.08696387107599"/>
    <n v="0.53168376110000004"/>
  </r>
  <r>
    <n v="550000"/>
    <n v="870000"/>
    <n v="870000"/>
    <x v="0"/>
    <x v="0"/>
    <s v="IR12-21"/>
    <s v="62-304.520 (7), F.A.C."/>
    <n v="0.56000000000000005"/>
    <n v="0.48"/>
    <s v="Town Melbourne Beach"/>
    <n v="0.170535042054"/>
    <n v="3688.3279295693601"/>
    <n v="9.1885121517769992"/>
    <n v="1.35120013689996"/>
    <n v="1.5669633062170001"/>
    <n v="0.23042697216960001"/>
    <n v="628.98915857806105"/>
    <n v="1210"/>
    <s v="Fixed Single Family Units"/>
    <n v="1210"/>
    <s v="Town Melbourne Beach                   Brevard County"/>
    <s v="Town Melbourne Beach"/>
    <m/>
    <m/>
    <m/>
    <n v="0"/>
    <n v="1"/>
    <n v="1.5669633062170001"/>
    <n v="0.23042697216960001"/>
    <n v="628.9891585780610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6.108205658736"/>
    <n v="0.51012908239999999"/>
  </r>
  <r>
    <n v="550000"/>
    <n v="870000"/>
    <n v="870000"/>
    <x v="0"/>
    <x v="0"/>
    <s v="IR12-21"/>
    <s v="62-304.520 (7), F.A.C."/>
    <n v="0.56000000000000005"/>
    <n v="0.48"/>
    <s v="Town Melbourne Beach"/>
    <n v="1.07493173934E-2"/>
    <n v="3688.3279295693601"/>
    <n v="9.1885121517769992"/>
    <n v="1.35120013689996"/>
    <n v="9.8770233492609993E-2"/>
    <n v="1.4524479133550001E-2"/>
    <n v="39.647007565901298"/>
    <n v="1210"/>
    <s v="Fixed Single Family Units"/>
    <n v="1210"/>
    <s v="Town Melbourne Beach                   Brevard County"/>
    <s v="Town Melbourne Beach"/>
    <m/>
    <m/>
    <m/>
    <n v="0"/>
    <n v="1"/>
    <n v="9.8770233492609993E-2"/>
    <n v="1.4524479133550001E-2"/>
    <n v="39.6470075659006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8.7366253311965"/>
    <n v="3.2154912899999999E-2"/>
  </r>
  <r>
    <n v="550000"/>
    <n v="870000"/>
    <n v="870000"/>
    <x v="0"/>
    <x v="0"/>
    <s v="IR12-21"/>
    <s v="62-304.520 (7), F.A.C."/>
    <n v="0.56000000000000005"/>
    <n v="0.48"/>
    <s v="Town Melbourne Beach"/>
    <n v="9.3155075829999996E-3"/>
    <n v="3688.3279295693601"/>
    <n v="9.1885121517769992"/>
    <n v="1.35120013689996"/>
    <n v="8.5595654626379997E-2"/>
    <n v="1.258711512144E-2"/>
    <n v="34.358646796501397"/>
    <n v="1210"/>
    <s v="Fixed Single Family Units"/>
    <n v="1210"/>
    <s v="Town Melbourne Beach                   Brevard County"/>
    <s v="Town Melbourne Beach"/>
    <m/>
    <m/>
    <m/>
    <n v="0"/>
    <n v="1"/>
    <n v="8.5595654626379997E-2"/>
    <n v="1.258711512144E-2"/>
    <n v="34.3586467965010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2.930046731297999"/>
    <n v="2.78658936E-2"/>
  </r>
  <r>
    <n v="550000"/>
    <n v="870000"/>
    <n v="870000"/>
    <x v="0"/>
    <x v="0"/>
    <s v="IR12-21"/>
    <s v="62-304.520 (7), F.A.C."/>
    <n v="0.56000000000000005"/>
    <n v="0.48"/>
    <s v="Town Melbourne Beach"/>
    <n v="0.11479110439657"/>
    <n v="3688.3279295693601"/>
    <n v="9.1885121517769992"/>
    <n v="1.35120013689996"/>
    <n v="1.0547594576638399"/>
    <n v="0.15510575597555001"/>
    <n v="423.38723641200301"/>
    <n v="1210"/>
    <s v="Fixed Single Family Units"/>
    <n v="1210"/>
    <s v="Town Melbourne Beach                   Brevard County"/>
    <s v="Town Melbourne Beach"/>
    <m/>
    <m/>
    <m/>
    <n v="0"/>
    <n v="1"/>
    <n v="1.0547594576638399"/>
    <n v="0.15510575597555001"/>
    <n v="423.387236412003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6.575137387550299"/>
    <n v="0.34337975380000002"/>
  </r>
  <r>
    <n v="550000"/>
    <n v="870000"/>
    <n v="870000"/>
    <x v="0"/>
    <x v="0"/>
    <s v="IR12-21"/>
    <s v="62-304.520 (7), F.A.C."/>
    <n v="0.56000000000000005"/>
    <n v="0.48"/>
    <s v="Town Melbourne Beach"/>
    <n v="0.11430871660345999"/>
    <n v="3688.3279295693601"/>
    <n v="9.1885121517769992"/>
    <n v="1.35120013689996"/>
    <n v="1.05032703156493"/>
    <n v="0.15445395352345001"/>
    <n v="421.60803204177398"/>
    <n v="1210"/>
    <s v="Fixed Single Family Units"/>
    <n v="1210"/>
    <s v="Town Melbourne Beach                   Brevard County"/>
    <s v="Town Melbourne Beach"/>
    <m/>
    <m/>
    <m/>
    <n v="0"/>
    <n v="1"/>
    <n v="1.05032703156493"/>
    <n v="0.15445395352345001"/>
    <n v="421.608032041773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6.280784524635095"/>
    <n v="0.34193676560000003"/>
  </r>
  <r>
    <n v="550000"/>
    <n v="870000"/>
    <n v="870000"/>
    <x v="0"/>
    <x v="0"/>
    <s v="IR12-21"/>
    <s v="62-304.520 (7), F.A.C."/>
    <n v="0.56000000000000005"/>
    <n v="0.48"/>
    <s v="Town Melbourne Beach"/>
    <n v="2.1246284665099998E-3"/>
    <n v="3688.3279295693601"/>
    <n v="9.1885121517769992"/>
    <n v="1.35120013689996"/>
    <n v="1.9522174482570001E-2"/>
    <n v="2.8707982748100002E-3"/>
    <n v="7.8363265130017004"/>
    <n v="1210"/>
    <s v="Fixed Single Family Units"/>
    <n v="1210"/>
    <s v="Town Melbourne Beach                   Brevard County"/>
    <s v="Town Melbourne Beach"/>
    <m/>
    <m/>
    <m/>
    <n v="0"/>
    <n v="1"/>
    <n v="1.9522174482570001E-2"/>
    <n v="2.8707982748100002E-3"/>
    <n v="7.83632651299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7.422152063401299"/>
    <n v="6.3554960000000004E-3"/>
  </r>
  <r>
    <n v="550000"/>
    <n v="870000"/>
    <n v="870000"/>
    <x v="0"/>
    <x v="0"/>
    <s v="IR12-21"/>
    <s v="62-304.520 (7), F.A.C."/>
    <n v="0.56000000000000005"/>
    <n v="0.48"/>
    <s v="Town Melbourne Beach"/>
    <n v="0.22521008920217001"/>
    <n v="3682.59813697555"/>
    <n v="9.1751459484080407"/>
    <n v="1.3492654668492099"/>
    <n v="2.0663354374839602"/>
    <n v="0.30386819614652"/>
    <n v="829.358254924032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663354374839602"/>
    <n v="0.30386819614652"/>
    <n v="1121.3807158508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72.011365692884"/>
    <n v="0.90947341110000002"/>
  </r>
  <r>
    <n v="550000"/>
    <n v="870000"/>
    <n v="870000"/>
    <x v="0"/>
    <x v="0"/>
    <s v="IR12-21"/>
    <s v="62-304.520 (7), F.A.C."/>
    <n v="0.56000000000000005"/>
    <n v="0.48"/>
    <s v="Town Melbourne Beach"/>
    <n v="0.14035686516212001"/>
    <n v="3682.59813697555"/>
    <n v="9.1751459484080407"/>
    <n v="1.3492654668492099"/>
    <n v="1.28779472272351"/>
    <n v="0.18937867119846"/>
    <n v="516.87793015776697"/>
    <n v="1210"/>
    <s v="Fixed Single Family Units"/>
    <n v="1210"/>
    <s v="Town Melbourne Beach                   Brevard County"/>
    <s v="Town Melbourne Beach"/>
    <m/>
    <m/>
    <m/>
    <n v="0"/>
    <n v="1"/>
    <n v="1.28779472272351"/>
    <n v="0.18937867119846"/>
    <n v="603.86718092396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4.498303955556"/>
    <n v="0.48975440460000003"/>
  </r>
  <r>
    <n v="550000"/>
    <n v="870000"/>
    <n v="870000"/>
    <x v="0"/>
    <x v="0"/>
    <s v="IR12-21"/>
    <s v="62-304.520 (7), F.A.C."/>
    <n v="0.56000000000000005"/>
    <n v="0.48"/>
    <s v="Town Melbourne Beach"/>
    <n v="1.9889934460660001E-2"/>
    <n v="3682.59813697555"/>
    <n v="9.1751459484080407"/>
    <n v="1.3492654668492099"/>
    <n v="0.18249305158085999"/>
    <n v="2.683680170566E-2"/>
    <n v="73.246635589407205"/>
    <n v="1210"/>
    <s v="Fixed Single Family Units"/>
    <n v="1210"/>
    <s v="Town Melbourne Beach                   Brevard County"/>
    <s v="Town Melbourne Beach"/>
    <m/>
    <m/>
    <m/>
    <n v="0"/>
    <n v="1"/>
    <n v="0.18249305158085999"/>
    <n v="2.683680170566E-2"/>
    <n v="94.3860177937284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4.299232215238099"/>
    <n v="7.6549892800000005E-2"/>
  </r>
  <r>
    <n v="550000"/>
    <n v="870000"/>
    <n v="870000"/>
    <x v="0"/>
    <x v="0"/>
    <s v="IR12-21"/>
    <s v="62-304.520 (7), F.A.C."/>
    <n v="0.56000000000000005"/>
    <n v="0.48"/>
    <s v="Town Melbourne Beach"/>
    <n v="9.4473774708599995E-2"/>
    <n v="3682.59813697555"/>
    <n v="9.1751459484080407"/>
    <n v="1.3492654668492099"/>
    <n v="0.86681067124843003"/>
    <n v="0.1274702017372"/>
    <n v="347.90894673494199"/>
    <n v="1210"/>
    <s v="Fixed Single Family Units"/>
    <n v="1210"/>
    <s v="Town Melbourne Beach                   Brevard County"/>
    <s v="Town Melbourne Beach"/>
    <m/>
    <m/>
    <m/>
    <n v="0"/>
    <n v="1"/>
    <n v="0.86681067124843003"/>
    <n v="0.1274702017372"/>
    <n v="389.423306049243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2.989250748262094"/>
    <n v="0.31583398709999999"/>
  </r>
  <r>
    <n v="550000"/>
    <n v="870000"/>
    <n v="870000"/>
    <x v="0"/>
    <x v="0"/>
    <s v="IR12-21"/>
    <s v="62-304.520 (7), F.A.C."/>
    <n v="0.56000000000000005"/>
    <n v="0.48"/>
    <s v="Town Melbourne Beach"/>
    <n v="2.7968467449000003E-4"/>
    <n v="3682.59813697555"/>
    <n v="9.1751459484080407"/>
    <n v="1.3492654668492099"/>
    <n v="2.56614770803E-3"/>
    <n v="3.773688729E-4"/>
    <n v="1.0299662612395799"/>
    <n v="1210"/>
    <s v="Fixed Single Family Units"/>
    <n v="1210"/>
    <s v="Town Melbourne Beach                   Brevard County"/>
    <s v="Town Melbourne Beach"/>
    <m/>
    <m/>
    <m/>
    <n v="0"/>
    <n v="1"/>
    <n v="2.56614770803E-3"/>
    <n v="3.773688729E-4"/>
    <n v="65.9173232055056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.46831911455841"/>
    <n v="5.3460927200000001E-2"/>
  </r>
  <r>
    <n v="550000"/>
    <n v="870000"/>
    <n v="870000"/>
    <x v="0"/>
    <x v="0"/>
    <s v="IR12-21"/>
    <s v="62-304.520 (7), F.A.C."/>
    <n v="0.56000000000000005"/>
    <n v="0.48"/>
    <s v="Town Melbourne Beach"/>
    <n v="0.17305711187761"/>
    <n v="3674.4298314467301"/>
    <n v="9.1560573686199191"/>
    <n v="1.3465012887877399"/>
    <n v="1.5845208443990699"/>
    <n v="0.23302162417708"/>
    <n v="635.886214427104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845208443990699"/>
    <n v="0.23302162417708"/>
    <n v="635.886214427104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7.918519347485"/>
    <n v="0.51572280159999995"/>
  </r>
  <r>
    <n v="550000"/>
    <n v="870000"/>
    <n v="870000"/>
    <x v="0"/>
    <x v="0"/>
    <s v="IR12-21"/>
    <s v="62-304.520 (7), F.A.C."/>
    <n v="0.56000000000000005"/>
    <n v="0.48"/>
    <s v="Town Melbourne Beach"/>
    <n v="3.1761084589059997E-2"/>
    <n v="3674.4298314467301"/>
    <n v="9.1560573686199191"/>
    <n v="1.3465012887877399"/>
    <n v="0.29080631258709999"/>
    <n v="4.2766341332470002E-2"/>
    <n v="116.703876693178"/>
    <n v="1210"/>
    <s v="Fixed Single Family Units"/>
    <n v="1210"/>
    <s v="Town Melbourne Beach                   Brevard County"/>
    <s v="Town Melbourne Beach"/>
    <m/>
    <m/>
    <m/>
    <n v="0"/>
    <n v="1"/>
    <n v="0.29080631258709999"/>
    <n v="4.2766341332470002E-2"/>
    <n v="162.76219798975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0.320005621607997"/>
    <n v="0.13200502680000001"/>
  </r>
  <r>
    <n v="550000"/>
    <n v="870000"/>
    <n v="870000"/>
    <x v="0"/>
    <x v="0"/>
    <s v="IR12-21"/>
    <s v="62-304.520 (7), F.A.C."/>
    <n v="0.56000000000000005"/>
    <n v="0.48"/>
    <s v="Town Melbourne Beach"/>
    <n v="0.11215810704123"/>
    <n v="3674.4298314467301"/>
    <n v="9.1560573686199191"/>
    <n v="1.3465012887877399"/>
    <n v="1.02692606242533"/>
    <n v="0.15102103567901001"/>
    <n v="412.11709435089898"/>
    <n v="1210"/>
    <s v="Fixed Single Family Units"/>
    <n v="1210"/>
    <s v="Town Melbourne Beach                   Brevard County"/>
    <s v="Town Melbourne Beach"/>
    <m/>
    <m/>
    <m/>
    <n v="0"/>
    <n v="1"/>
    <n v="1.02692606242533"/>
    <n v="0.15102103567901001"/>
    <n v="603.429986760311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7.335044525882495"/>
    <n v="0.48939982710000002"/>
  </r>
  <r>
    <n v="550000"/>
    <n v="870000"/>
    <n v="870000"/>
    <x v="0"/>
    <x v="0"/>
    <s v="IR12-21"/>
    <s v="62-304.520 (7), F.A.C."/>
    <n v="0.56000000000000005"/>
    <n v="0.48"/>
    <s v="Town Melbourne Beach"/>
    <n v="6.465884531254E-2"/>
    <n v="3674.4298314467301"/>
    <n v="9.1560573686199191"/>
    <n v="1.3465012887877399"/>
    <n v="0.59202009707035996"/>
    <n v="8.7063218544860002E-2"/>
    <n v="237.58439008330799"/>
    <n v="1210"/>
    <s v="Fixed Single Family Units"/>
    <n v="1210"/>
    <s v="Town Melbourne Beach                   Brevard County"/>
    <s v="Town Melbourne Beach"/>
    <m/>
    <m/>
    <m/>
    <n v="0"/>
    <n v="1"/>
    <n v="0.59202009707035996"/>
    <n v="8.7063218544860002E-2"/>
    <n v="363.339848849900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5.1561381715658"/>
    <n v="0.29467952060000002"/>
  </r>
  <r>
    <n v="550000"/>
    <n v="870000"/>
    <n v="870000"/>
    <x v="0"/>
    <x v="0"/>
    <s v="IR12-21"/>
    <s v="62-304.520 (7), F.A.C."/>
    <n v="0.56000000000000005"/>
    <n v="0.48"/>
    <s v="Town Melbourne Beach"/>
    <n v="6.9455240799420004E-2"/>
    <n v="3674.4298314467301"/>
    <n v="9.1560573686199191"/>
    <n v="1.3465012887877399"/>
    <n v="0.63593616931086006"/>
    <n v="9.3521571249489996E-2"/>
    <n v="255.20840874373101"/>
    <n v="1210"/>
    <s v="Fixed Single Family Units"/>
    <n v="1210"/>
    <s v="Town Melbourne Beach                   Brevard County"/>
    <s v="Town Melbourne Beach"/>
    <m/>
    <m/>
    <m/>
    <n v="0"/>
    <n v="1"/>
    <n v="0.63593616931086006"/>
    <n v="9.3521571249489996E-2"/>
    <n v="255.20840874372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3.597935248721399"/>
    <n v="0.20698167780000001"/>
  </r>
  <r>
    <n v="550000"/>
    <n v="870000"/>
    <n v="870000"/>
    <x v="0"/>
    <x v="0"/>
    <s v="IR12-21"/>
    <s v="62-304.520 (7), F.A.C."/>
    <n v="0.56000000000000005"/>
    <n v="0.48"/>
    <s v="Town Melbourne Beach"/>
    <n v="6.7847752672869993E-2"/>
    <n v="3674.4298314467301"/>
    <n v="9.1560573686199191"/>
    <n v="1.3465012887877399"/>
    <n v="0.62121791580476005"/>
    <n v="9.1357086415370006E-2"/>
    <n v="249.301806417824"/>
    <n v="1210"/>
    <s v="Fixed Single Family Units"/>
    <n v="1210"/>
    <s v="Town Melbourne Beach                   Brevard County"/>
    <s v="Town Melbourne Beach"/>
    <m/>
    <m/>
    <m/>
    <n v="0"/>
    <n v="1"/>
    <n v="0.62121791580476005"/>
    <n v="9.1357086415370006E-2"/>
    <n v="249.30180641782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0.914442203669694"/>
    <n v="0.2021912461"/>
  </r>
  <r>
    <n v="550000"/>
    <n v="870000"/>
    <n v="870000"/>
    <x v="0"/>
    <x v="0"/>
    <s v="IR12-21"/>
    <s v="62-304.520 (7), F.A.C."/>
    <n v="0.56000000000000005"/>
    <n v="0.48"/>
    <s v="Town Melbourne Beach"/>
    <n v="4.4826847518159997E-2"/>
    <n v="3682.59813779868"/>
    <n v="9.17514595045885"/>
    <n v="1.34926546715079"/>
    <n v="0.41129286847808"/>
    <n v="6.0483317357479999E-2"/>
    <n v="165.07926519376099"/>
    <n v="1210"/>
    <s v="Fixed Single Family Units"/>
    <n v="1210"/>
    <s v="Town Melbourne Beach                   Brevard County"/>
    <s v="Town Melbourne Beach"/>
    <m/>
    <m/>
    <m/>
    <n v="0"/>
    <n v="1"/>
    <n v="0.41129286847808"/>
    <n v="6.0483317357479999E-2"/>
    <n v="165.079265193759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4.745645215633402"/>
    <n v="0.1338842378"/>
  </r>
  <r>
    <n v="550000"/>
    <n v="870000"/>
    <n v="870000"/>
    <x v="0"/>
    <x v="0"/>
    <s v="IR12-21"/>
    <s v="62-304.520 (7), F.A.C."/>
    <n v="0.56000000000000005"/>
    <n v="0.48"/>
    <s v="Town Melbourne Beach"/>
    <n v="0.18099973489634"/>
    <n v="3682.59813779868"/>
    <n v="9.17514595045885"/>
    <n v="1.34926546715079"/>
    <n v="1.66069898466833"/>
    <n v="0.24421669185907999"/>
    <n v="666.54928667133902"/>
    <n v="1210"/>
    <s v="Fixed Single Family Units"/>
    <n v="1210"/>
    <s v="Town Melbourne Beach                   Brevard County"/>
    <s v="Town Melbourne Beach"/>
    <m/>
    <m/>
    <m/>
    <n v="0"/>
    <n v="1"/>
    <n v="1.66069898466833"/>
    <n v="0.24421669185907999"/>
    <n v="666.549286671339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9.40641327904299"/>
    <n v="0.54059147340000002"/>
  </r>
  <r>
    <n v="550000"/>
    <n v="870000"/>
    <n v="870000"/>
    <x v="0"/>
    <x v="0"/>
    <s v="IR12-21"/>
    <s v="62-304.520 (7), F.A.C."/>
    <n v="0.56000000000000005"/>
    <n v="0.48"/>
    <s v="Town Melbourne Beach"/>
    <n v="0.15837830469856001"/>
    <n v="3682.59813779868"/>
    <n v="9.17514595045885"/>
    <n v="1.34926546715079"/>
    <n v="1.4531440609955499"/>
    <n v="0.21369437727564999"/>
    <n v="583.24364995064002"/>
    <n v="1210"/>
    <s v="Fixed Single Family Units"/>
    <n v="1210"/>
    <s v="Town Melbourne Beach                   Brevard County"/>
    <s v="Town Melbourne Beach"/>
    <m/>
    <m/>
    <m/>
    <n v="0"/>
    <n v="1"/>
    <n v="1.4531440609955499"/>
    <n v="0.21369437727564999"/>
    <n v="583.243649950640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3.186406358754"/>
    <n v="0.47302810210000001"/>
  </r>
  <r>
    <n v="550000"/>
    <n v="870000"/>
    <n v="870000"/>
    <x v="0"/>
    <x v="0"/>
    <s v="IR12-21"/>
    <s v="62-304.520 (7), F.A.C."/>
    <n v="0.56000000000000005"/>
    <n v="0.48"/>
    <s v="Town Melbourne Beach"/>
    <n v="2.9996095750699999E-2"/>
    <n v="3682.59813779868"/>
    <n v="9.17514595045885"/>
    <n v="1.34926546715079"/>
    <n v="0.27521855645663001"/>
    <n v="4.0472696145770003E-2"/>
    <n v="110.46356635276599"/>
    <n v="1210"/>
    <s v="Fixed Single Family Units"/>
    <n v="1210"/>
    <s v="Town Melbourne Beach                   Brevard County"/>
    <s v="Town Melbourne Beach"/>
    <m/>
    <m/>
    <m/>
    <n v="0"/>
    <n v="1"/>
    <n v="0.27521855645663001"/>
    <n v="4.0472696145770003E-2"/>
    <n v="110.46356635276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9.968889702865198"/>
    <n v="8.9589267099999995E-2"/>
  </r>
  <r>
    <n v="550000"/>
    <n v="870000"/>
    <n v="870000"/>
    <x v="0"/>
    <x v="0"/>
    <s v="IR12-21"/>
    <s v="62-304.520 (7), F.A.C."/>
    <n v="0.56000000000000005"/>
    <n v="0.48"/>
    <s v="Town Melbourne Beach"/>
    <n v="0.10704233031613"/>
    <n v="3682.59813779868"/>
    <n v="9.17514595045885"/>
    <n v="1.34926546715079"/>
    <n v="0.98212900352778998"/>
    <n v="0.14442851981891"/>
    <n v="394.193886287841"/>
    <n v="1210"/>
    <s v="Fixed Single Family Units"/>
    <n v="1210"/>
    <s v="Town Melbourne Beach                   Brevard County"/>
    <s v="Town Melbourne Beach"/>
    <m/>
    <m/>
    <m/>
    <n v="0"/>
    <n v="1"/>
    <n v="0.98212900352778998"/>
    <n v="0.14442851981891"/>
    <n v="394.19388628784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3.722882744717694"/>
    <n v="0.31970307079999999"/>
  </r>
  <r>
    <n v="550000"/>
    <n v="870000"/>
    <n v="870000"/>
    <x v="0"/>
    <x v="0"/>
    <s v="IR12-21"/>
    <s v="62-304.520 (7), F.A.C."/>
    <n v="0.56000000000000005"/>
    <n v="0.48"/>
    <s v="Town Melbourne Beach"/>
    <n v="9.6520140372929997E-2"/>
    <n v="3682.59813779868"/>
    <n v="9.17514595045885"/>
    <n v="1.34926546715079"/>
    <n v="0.88558637508047"/>
    <n v="0.13023129228975"/>
    <n v="355.44488919744498"/>
    <n v="1210"/>
    <s v="Fixed Single Family Units"/>
    <n v="1210"/>
    <s v="Town Melbourne Beach                   Brevard County"/>
    <s v="Town Melbourne Beach"/>
    <m/>
    <m/>
    <m/>
    <n v="0"/>
    <n v="1"/>
    <n v="0.88558637508047"/>
    <n v="0.13023129228975"/>
    <n v="355.44488919744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9.088562833191901"/>
    <n v="0.28827647140000001"/>
  </r>
  <r>
    <n v="550000"/>
    <n v="870000"/>
    <n v="870000"/>
    <x v="0"/>
    <x v="0"/>
    <s v="IR12-21"/>
    <s v="62-304.520 (7), F.A.C."/>
    <n v="0.56000000000000005"/>
    <n v="0.48"/>
    <s v="Town Melbourne Beach"/>
    <n v="0.10734863588605"/>
    <n v="3692.1473056227601"/>
    <n v="9.1974220051432205"/>
    <n v="1.3524897862732901"/>
    <n v="0.98733070592048"/>
    <n v="0.14518793360625001"/>
    <n v="396.346976748965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8733070592048"/>
    <n v="0.14518793360625001"/>
    <n v="433.259095313977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7.377469619693"/>
    <n v="0.35138612759999999"/>
  </r>
  <r>
    <n v="550000"/>
    <n v="870000"/>
    <n v="870000"/>
    <x v="0"/>
    <x v="0"/>
    <s v="IR12-21"/>
    <s v="62-304.520 (7), F.A.C."/>
    <n v="0.56000000000000005"/>
    <n v="0.48"/>
    <s v="Town Melbourne Beach"/>
    <n v="8.2038901774000004E-4"/>
    <n v="3692.1473056227601"/>
    <n v="9.1974220051432205"/>
    <n v="1.3524897862732901"/>
    <n v="7.5454640045400003E-3"/>
    <n v="1.10956776726E-3"/>
    <n v="3.02899710141123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5454640045400003E-3"/>
    <n v="1.10956776726E-3"/>
    <n v="433.259095313977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5.114241401199905"/>
    <n v="0.35138612759999999"/>
  </r>
  <r>
    <n v="550000"/>
    <n v="870000"/>
    <n v="870000"/>
    <x v="0"/>
    <x v="0"/>
    <s v="IR12-21"/>
    <s v="62-304.520 (7), F.A.C."/>
    <n v="0.56000000000000005"/>
    <n v="0.48"/>
    <s v="Town Melbourne Beach"/>
    <n v="0.13868711707815001"/>
    <n v="3692.1473056227601"/>
    <n v="9.1974220051432205"/>
    <n v="1.3524897862732901"/>
    <n v="1.27556394244447"/>
    <n v="0.18757290933588999"/>
    <n v="512.05326564468703"/>
    <n v="1210"/>
    <s v="Fixed Single Family Units"/>
    <n v="1210"/>
    <s v="Town Melbourne Beach                   Brevard County"/>
    <s v="Town Melbourne Beach"/>
    <m/>
    <m/>
    <m/>
    <n v="0"/>
    <n v="1"/>
    <n v="1.27556394244447"/>
    <n v="0.18757290933588999"/>
    <n v="512.053265644687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8.335586684106"/>
    <n v="0.41529056419999999"/>
  </r>
  <r>
    <n v="550000"/>
    <n v="870000"/>
    <n v="870000"/>
    <x v="0"/>
    <x v="0"/>
    <s v="IR12-21"/>
    <s v="62-304.520 (7), F.A.C."/>
    <n v="0.56000000000000005"/>
    <n v="0.48"/>
    <s v="Town Melbourne Beach"/>
    <n v="0.27859777549561998"/>
    <n v="3692.1473056227601"/>
    <n v="9.1974220051432205"/>
    <n v="1.3524897862732901"/>
    <n v="2.5623813109274098"/>
    <n v="0.37680064583629003"/>
    <n v="1028.6240261486601"/>
    <n v="1210"/>
    <s v="Fixed Single Family Units"/>
    <n v="1210"/>
    <s v="Town Melbourne Beach                   Brevard County"/>
    <s v="Town Melbourne Beach"/>
    <m/>
    <m/>
    <m/>
    <n v="0"/>
    <n v="1"/>
    <n v="2.5623813109274098"/>
    <n v="0.37680064583629003"/>
    <n v="1028.62402614866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6.73420632829399"/>
    <n v="0.83424495229999995"/>
  </r>
  <r>
    <n v="550000"/>
    <n v="870000"/>
    <n v="870000"/>
    <x v="0"/>
    <x v="0"/>
    <s v="IR12-21"/>
    <s v="62-304.520 (7), F.A.C."/>
    <n v="0.56000000000000005"/>
    <n v="0.48"/>
    <s v="Town Melbourne Beach"/>
    <n v="8.3132458573019999E-2"/>
    <n v="3692.1473056227601"/>
    <n v="9.1974220051432205"/>
    <n v="1.3524897862732901"/>
    <n v="0.76460430382123001"/>
    <n v="0.11243580112781"/>
    <n v="306.93728293020501"/>
    <n v="1210"/>
    <s v="Fixed Single Family Units"/>
    <n v="1210"/>
    <s v="Town Melbourne Beach                   Brevard County"/>
    <s v="Town Melbourne Beach"/>
    <m/>
    <m/>
    <m/>
    <n v="0"/>
    <n v="1"/>
    <n v="0.76460430382123001"/>
    <n v="0.11243580112781"/>
    <n v="306.937282930203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8.168738522444102"/>
    <n v="0.24893534710000001"/>
  </r>
  <r>
    <n v="550000"/>
    <n v="870000"/>
    <n v="870000"/>
    <x v="0"/>
    <x v="0"/>
    <s v="IR12-21"/>
    <s v="62-304.520 (7), F.A.C."/>
    <n v="0.56000000000000005"/>
    <n v="0.48"/>
    <s v="Town Melbourne Beach"/>
    <n v="1.345708117605E-2"/>
    <n v="3697.8004848815399"/>
    <n v="9.8268508552387299"/>
    <n v="1.6552228789129499"/>
    <n v="0.13224072966393"/>
    <n v="2.227446864599E-2"/>
    <n v="49.7616012979065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3224072966393"/>
    <n v="2.227446864599E-2"/>
    <n v="122.04304373331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9.881374261004598"/>
    <n v="9.8980570700000006E-2"/>
  </r>
  <r>
    <n v="550000"/>
    <n v="870000"/>
    <n v="870000"/>
    <x v="0"/>
    <x v="0"/>
    <s v="IR12-21"/>
    <s v="62-304.520 (7), F.A.C."/>
    <n v="0.56000000000000005"/>
    <n v="0.48"/>
    <s v="Town Melbourne Beach"/>
    <n v="1.86441413841E-3"/>
    <n v="3697.8004848815399"/>
    <n v="9.8268508552387299"/>
    <n v="1.6552228789129499"/>
    <n v="1.8321319670640001E-2"/>
    <n v="3.0860209376800001E-3"/>
    <n v="6.894231505065789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1.8321319670640001E-2"/>
    <n v="3.0860209376800001E-3"/>
    <n v="72.69582936011869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5.6137495106411"/>
    <n v="5.8958499099999999E-2"/>
  </r>
  <r>
    <n v="550000"/>
    <n v="870000"/>
    <n v="870000"/>
    <x v="0"/>
    <x v="0"/>
    <s v="IR12-21"/>
    <s v="62-304.520 (7), F.A.C."/>
    <n v="0.56000000000000005"/>
    <n v="0.48"/>
    <s v="Town Melbourne Beach"/>
    <n v="8.6400530326259994E-2"/>
    <n v="3697.8004848815399"/>
    <n v="9.8268508552387299"/>
    <n v="1.6552228789129499"/>
    <n v="0.84904512532971999"/>
    <n v="0.14301213454624001"/>
    <n v="319.49192293448101"/>
    <n v="1210"/>
    <s v="Fixed Single Family Units"/>
    <n v="1210"/>
    <s v="Town Melbourne Beach                   Brevard County"/>
    <s v="Town Melbourne Beach"/>
    <m/>
    <m/>
    <m/>
    <n v="0"/>
    <n v="1"/>
    <n v="0.84904512532971999"/>
    <n v="0.14301213454624001"/>
    <n v="1163.48016508063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6.985912956730999"/>
    <n v="0.94361732769999995"/>
  </r>
  <r>
    <n v="550000"/>
    <n v="870000"/>
    <n v="870000"/>
    <x v="0"/>
    <x v="0"/>
    <s v="IR12-21"/>
    <s v="62-304.520 (7), F.A.C."/>
    <n v="0.56000000000000005"/>
    <n v="0.48"/>
    <s v="Town Melbourne Beach"/>
    <n v="3.4608525528599998E-2"/>
    <n v="3697.8004848815399"/>
    <n v="9.8268508552387299"/>
    <n v="1.6552228789129499"/>
    <n v="0.34009281868927999"/>
    <n v="5.7284823260380001E-2"/>
    <n v="127.975422480696"/>
    <n v="1300"/>
    <s v="Residential, High Density"/>
    <n v="1300"/>
    <s v="Town Melbourne Beach                   Brevard County"/>
    <s v="Town Melbourne Beach"/>
    <m/>
    <m/>
    <m/>
    <n v="0"/>
    <n v="1"/>
    <n v="0.34009281868927999"/>
    <n v="5.7284823260380001E-2"/>
    <n v="743.969843879536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7.856314748778701"/>
    <n v="0.60338186849999997"/>
  </r>
  <r>
    <n v="550000"/>
    <n v="870000"/>
    <n v="870000"/>
    <x v="0"/>
    <x v="0"/>
    <s v="IR12-21"/>
    <s v="62-304.520 (7), F.A.C."/>
    <n v="0.56000000000000005"/>
    <n v="0.48"/>
    <s v="Town Melbourne Beach"/>
    <n v="6.8329321660000003E-5"/>
    <n v="3697.3813855888002"/>
    <n v="9.2096594654569905"/>
    <n v="1.3542620814797801"/>
    <n v="6.2928978405000005E-4"/>
    <n v="9.2535809380000001E-5"/>
    <n v="0.25263956201776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2928978405000005E-4"/>
    <n v="9.2535809380000001E-5"/>
    <n v="891.127388957805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.4449223498225496"/>
    <n v="0.7227310535"/>
  </r>
  <r>
    <n v="550000"/>
    <n v="870000"/>
    <n v="870000"/>
    <x v="0"/>
    <x v="0"/>
    <s v="IR12-21"/>
    <s v="62-304.520 (7), F.A.C."/>
    <n v="0.56000000000000005"/>
    <n v="0.48"/>
    <s v="Town Melbourne Beach"/>
    <n v="1.5645980570000001E-6"/>
    <n v="3697.3813855888002"/>
    <n v="9.2096594654569905"/>
    <n v="1.3542620814797801"/>
    <n v="1.44094153E-5"/>
    <n v="2.1188758213519998E-6"/>
    <n v="5.78491573188E-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4094153E-5"/>
    <n v="2.1188758213519998E-6"/>
    <n v="891.127388957805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.6229807100883802"/>
    <n v="0.7227310535"/>
  </r>
  <r>
    <n v="550000"/>
    <n v="870000"/>
    <n v="870000"/>
    <x v="0"/>
    <x v="0"/>
    <s v="IR12-21"/>
    <s v="62-304.520 (7), F.A.C."/>
    <n v="0.56000000000000005"/>
    <n v="0.48"/>
    <s v="Town Melbourne Beach"/>
    <n v="2.9770412572500001E-3"/>
    <n v="3682.59813766149"/>
    <n v="9.1751459501170505"/>
    <n v="1.34926546710053"/>
    <n v="2.731478803479E-2"/>
    <n v="4.0168189625400001E-3"/>
    <n v="10.963246589693901"/>
    <n v="1210"/>
    <s v="Fixed Single Family Units"/>
    <n v="1210"/>
    <s v="Town Melbourne Beach                   Brevard County"/>
    <s v="Town Melbourne Beach"/>
    <m/>
    <m/>
    <m/>
    <n v="0"/>
    <n v="1"/>
    <n v="2.731478803479E-2"/>
    <n v="4.0168189625400001E-3"/>
    <n v="417.06633065167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5.74219302925"/>
    <n v="0.33825330949999999"/>
  </r>
  <r>
    <n v="550000"/>
    <n v="870000"/>
    <n v="870000"/>
    <x v="0"/>
    <x v="0"/>
    <s v="IR12-21"/>
    <s v="62-304.520 (7), F.A.C."/>
    <n v="0.56000000000000005"/>
    <n v="0.48"/>
    <s v="Town Melbourne Beach"/>
    <n v="8.8875721769900006E-3"/>
    <n v="3682.59813766149"/>
    <n v="9.1751459501170505"/>
    <n v="1.34926546710053"/>
    <n v="8.1544771866160007E-2"/>
    <n v="1.1991694224780001E-2"/>
    <n v="32.729356747348596"/>
    <n v="1210"/>
    <s v="Fixed Single Family Units"/>
    <n v="1210"/>
    <s v="Town Melbourne Beach                   Brevard County"/>
    <s v="Town Melbourne Beach"/>
    <m/>
    <m/>
    <m/>
    <n v="0"/>
    <n v="1"/>
    <n v="8.1544771866160007E-2"/>
    <n v="1.1991694224780001E-2"/>
    <n v="337.145633984240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9.581124476137298"/>
    <n v="0.2734352263"/>
  </r>
  <r>
    <n v="550000"/>
    <n v="870000"/>
    <n v="870000"/>
    <x v="0"/>
    <x v="0"/>
    <s v="IR12-21"/>
    <s v="62-304.520 (7), F.A.C."/>
    <n v="0.56000000000000005"/>
    <n v="0.48"/>
    <s v="Town Melbourne Beach"/>
    <n v="1.6670513217380001E-2"/>
    <n v="3682.59813724993"/>
    <n v="9.1751459490916503"/>
    <n v="1.3492654669497299"/>
    <n v="0.15295439181574"/>
    <n v="2.2492947800540002E-2"/>
    <n v="61.390800921331298"/>
    <n v="1210"/>
    <s v="Fixed Single Family Units"/>
    <n v="1210"/>
    <s v="Town Melbourne Beach                   Brevard County"/>
    <s v="Town Melbourne Beach"/>
    <m/>
    <m/>
    <m/>
    <n v="0"/>
    <n v="1"/>
    <n v="0.15295439181574"/>
    <n v="2.2492947800540002E-2"/>
    <n v="327.560058489411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4.0681904646029"/>
    <n v="0.26566103689999998"/>
  </r>
  <r>
    <n v="550000"/>
    <n v="870000"/>
    <n v="870000"/>
    <x v="0"/>
    <x v="0"/>
    <s v="IR12-21"/>
    <s v="62-304.520 (7), F.A.C."/>
    <n v="0.56000000000000005"/>
    <n v="0.48"/>
    <s v="Town Melbourne Beach"/>
    <n v="9.3796862238140002E-2"/>
    <n v="3682.59813724993"/>
    <n v="9.1751459490916503"/>
    <n v="1.3492654669497299"/>
    <n v="0.86059990060182001"/>
    <n v="0.12655686712617001"/>
    <n v="345.416150158081"/>
    <n v="1210"/>
    <s v="Fixed Single Family Units"/>
    <n v="1210"/>
    <s v="Town Melbourne Beach                   Brevard County"/>
    <s v="Town Melbourne Beach"/>
    <m/>
    <m/>
    <m/>
    <n v="0"/>
    <n v="1"/>
    <n v="0.86059990060182001"/>
    <n v="0.12655686712617001"/>
    <n v="856.355554420610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3.051548199029398"/>
    <n v="0.69453005219999997"/>
  </r>
  <r>
    <n v="550000"/>
    <n v="870000"/>
    <n v="870000"/>
    <x v="0"/>
    <x v="0"/>
    <s v="IR12-21"/>
    <s v="62-304.520 (7), F.A.C."/>
    <n v="0.56000000000000005"/>
    <n v="0.48"/>
    <s v="Town Melbourne Beach"/>
    <n v="2.157101748138E-2"/>
    <n v="3682.59813724993"/>
    <n v="9.1751459490916503"/>
    <n v="1.3492654669497299"/>
    <n v="0.19791723366208999"/>
    <n v="2.9105028974590001E-2"/>
    <n v="79.437388795526701"/>
    <n v="1210"/>
    <s v="Fixed Single Family Units"/>
    <n v="1210"/>
    <s v="Town Melbourne Beach                   Brevard County"/>
    <s v="Town Melbourne Beach"/>
    <m/>
    <m/>
    <m/>
    <n v="0"/>
    <n v="1"/>
    <n v="0.19791723366208999"/>
    <n v="2.9105028974590001E-2"/>
    <n v="233.34424979113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7.621267758862402"/>
    <n v="0.1892491888"/>
  </r>
  <r>
    <n v="550000"/>
    <n v="870000"/>
    <n v="870000"/>
    <x v="0"/>
    <x v="0"/>
    <s v="IR12-21"/>
    <s v="62-304.520 (7), F.A.C."/>
    <n v="0.56000000000000005"/>
    <n v="0.48"/>
    <s v="Town Melbourne Beach"/>
    <n v="0.14251655493727999"/>
    <n v="3682.59813724993"/>
    <n v="9.1751459490916503"/>
    <n v="1.3492654669497299"/>
    <n v="1.3076101917112799"/>
    <n v="0.19229266604551001"/>
    <n v="524.83119973930502"/>
    <n v="1210"/>
    <s v="Fixed Single Family Units"/>
    <n v="1210"/>
    <s v="Town Melbourne Beach                   Brevard County"/>
    <s v="Town Melbourne Beach"/>
    <m/>
    <m/>
    <m/>
    <n v="0"/>
    <n v="1"/>
    <n v="1.3076101917112799"/>
    <n v="0.19229266604551001"/>
    <n v="524.831199739305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6.182947893470796"/>
    <n v="0.42565385220000002"/>
  </r>
  <r>
    <n v="550000"/>
    <n v="870000"/>
    <n v="870000"/>
    <x v="0"/>
    <x v="0"/>
    <s v="IR12-21"/>
    <s v="62-304.520 (7), F.A.C."/>
    <n v="0.56000000000000005"/>
    <n v="0.48"/>
    <s v="Town Melbourne Beach"/>
    <n v="0.10370574214804"/>
    <n v="3682.59813724993"/>
    <n v="9.1751459490916503"/>
    <n v="1.3492654669497299"/>
    <n v="0.95151531996719996"/>
    <n v="0.13992657660475"/>
    <n v="381.90657285652298"/>
    <n v="1210"/>
    <s v="Fixed Single Family Units"/>
    <n v="1210"/>
    <s v="Town Melbourne Beach                   Brevard County"/>
    <s v="Town Melbourne Beach"/>
    <m/>
    <m/>
    <m/>
    <n v="0"/>
    <n v="1"/>
    <n v="0.95151531996719996"/>
    <n v="0.13992657660475"/>
    <n v="381.906572856522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3.800565946686504"/>
    <n v="0.30973769089999997"/>
  </r>
  <r>
    <n v="550000"/>
    <n v="870000"/>
    <n v="870000"/>
    <x v="0"/>
    <x v="0"/>
    <s v="IR12-21"/>
    <s v="62-304.520 (7), F.A.C."/>
    <n v="0.56000000000000005"/>
    <n v="0.48"/>
    <s v="Town Melbourne Beach"/>
    <n v="1.9091890822629999E-2"/>
    <n v="3682.59813724993"/>
    <n v="9.1751459490916503"/>
    <n v="1.3492654669497299"/>
    <n v="0.17517088474178"/>
    <n v="2.576002898575E-2"/>
    <n v="70.307761580007295"/>
    <n v="1210"/>
    <s v="Fixed Single Family Units"/>
    <n v="1210"/>
    <s v="Town Melbourne Beach                   Brevard County"/>
    <s v="Town Melbourne Beach"/>
    <m/>
    <m/>
    <m/>
    <n v="0"/>
    <n v="1"/>
    <n v="0.17517088474178"/>
    <n v="2.576002898575E-2"/>
    <n v="93.7139757018020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5.384154942541898"/>
    <n v="7.6004846500000001E-2"/>
  </r>
  <r>
    <n v="550000"/>
    <n v="870000"/>
    <n v="870000"/>
    <x v="0"/>
    <x v="0"/>
    <s v="IR12-21"/>
    <s v="62-304.520 (7), F.A.C."/>
    <n v="0.56000000000000005"/>
    <n v="0.48"/>
    <s v="Town Melbourne Beach"/>
    <n v="0.14066595882944"/>
    <n v="3682.59813724993"/>
    <n v="9.1751459490916503"/>
    <n v="1.3492654669497299"/>
    <n v="1.29063070232903"/>
    <n v="0.18979572062392999"/>
    <n v="518.01619795977103"/>
    <n v="1210"/>
    <s v="Fixed Single Family Units"/>
    <n v="1210"/>
    <s v="Town Melbourne Beach                   Brevard County"/>
    <s v="Town Melbourne Beach"/>
    <m/>
    <m/>
    <m/>
    <n v="0"/>
    <n v="1"/>
    <n v="1.29063070232903"/>
    <n v="0.18979572062392999"/>
    <n v="527.6631257895229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4.617744183510695"/>
    <n v="0.42795062919999999"/>
  </r>
  <r>
    <n v="550000"/>
    <n v="870000"/>
    <n v="870000"/>
    <x v="0"/>
    <x v="0"/>
    <s v="IR12-21"/>
    <s v="62-304.520 (7), F.A.C."/>
    <n v="0.56000000000000005"/>
    <n v="0.48"/>
    <s v="Town Melbourne Beach"/>
    <n v="0.10581715731748"/>
    <n v="3682.59813724993"/>
    <n v="9.1751459490916503"/>
    <n v="1.3492654669497299"/>
    <n v="0.97088786230590995"/>
    <n v="0.14277543617926999"/>
    <n v="389.68206642645299"/>
    <n v="1210"/>
    <s v="Fixed Single Family Units"/>
    <n v="1210"/>
    <s v="Town Melbourne Beach                   Brevard County"/>
    <s v="Town Melbourne Beach"/>
    <m/>
    <m/>
    <m/>
    <n v="0"/>
    <n v="1"/>
    <n v="0.97088786230590995"/>
    <n v="0.14277543617926999"/>
    <n v="389.682066426452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4.073224737340894"/>
    <n v="0.31604384949999997"/>
  </r>
  <r>
    <n v="550000"/>
    <n v="870000"/>
    <n v="870000"/>
    <x v="0"/>
    <x v="0"/>
    <s v="IR12-21"/>
    <s v="62-304.520 (7), F.A.C."/>
    <n v="0.56000000000000005"/>
    <n v="0.48"/>
    <s v="Town Melbourne Beach"/>
    <n v="7.4299282959189999E-2"/>
    <n v="3682.59813724993"/>
    <n v="9.1751459490916503"/>
    <n v="1.3492654669497299"/>
    <n v="0.68170676506342998"/>
    <n v="0.10024945671596"/>
    <n v="273.61440102452201"/>
    <n v="1210"/>
    <s v="Fixed Single Family Units"/>
    <n v="1210"/>
    <s v="Town Melbourne Beach                   Brevard County"/>
    <s v="Town Melbourne Beach"/>
    <m/>
    <m/>
    <m/>
    <n v="0"/>
    <n v="1"/>
    <n v="0.68170676506342998"/>
    <n v="0.10024945671596"/>
    <n v="273.614401024522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0.375638695135805"/>
    <n v="0.22190948990000001"/>
  </r>
  <r>
    <n v="550000"/>
    <n v="870000"/>
    <n v="870000"/>
    <x v="0"/>
    <x v="0"/>
    <s v="IR12-21"/>
    <s v="62-304.520 (7), F.A.C."/>
    <n v="0.56000000000000005"/>
    <n v="0.48"/>
    <s v="Town Melbourne Beach"/>
    <n v="2.2691371648150001E-2"/>
    <n v="3682.59813724993"/>
    <n v="9.1751459490916503"/>
    <n v="1.3492654669497299"/>
    <n v="0.20819664665693"/>
    <n v="3.061668416258E-2"/>
    <n v="83.563202963156201"/>
    <n v="1210"/>
    <s v="Fixed Single Family Units"/>
    <n v="1210"/>
    <s v="Town Melbourne Beach                   Brevard County"/>
    <s v="Town Melbourne Beach"/>
    <m/>
    <m/>
    <m/>
    <n v="0"/>
    <n v="1"/>
    <n v="0.20819664665693"/>
    <n v="3.061668416258E-2"/>
    <n v="83.56320296315479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8.453062167434503"/>
    <n v="6.7772265200000001E-2"/>
  </r>
  <r>
    <n v="550000"/>
    <n v="870000"/>
    <n v="870000"/>
    <x v="0"/>
    <x v="0"/>
    <s v="IR12-21"/>
    <s v="62-304.520 (7), F.A.C."/>
    <n v="0.56000000000000005"/>
    <n v="0.48"/>
    <s v="FDOT District 5"/>
    <n v="1.3413974509519999E-2"/>
    <n v="3727.8422111027298"/>
    <n v="10.7079693679022"/>
    <n v="2.06118708650907"/>
    <n v="0.14363642814978"/>
    <n v="2.7648711037780001E-2"/>
    <n v="50.005180395252196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14363642814978"/>
    <n v="2.7648711037780001E-2"/>
    <n v="329.402384535966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7.177327999787202"/>
    <n v="0.26715521860000002"/>
  </r>
  <r>
    <n v="550000"/>
    <n v="870000"/>
    <n v="870000"/>
    <x v="0"/>
    <x v="0"/>
    <s v="IR12-21"/>
    <s v="62-304.520 (7), F.A.C."/>
    <n v="0.56000000000000005"/>
    <n v="0.48"/>
    <s v="Town Melbourne Beach"/>
    <n v="1.3089268991699999E-3"/>
    <n v="3727.8422111027298"/>
    <n v="10.7079693679022"/>
    <n v="2.06118708650907"/>
    <n v="1.401594914121E-2"/>
    <n v="2.6979432217600001E-3"/>
    <n v="4.8794729459998303"/>
    <n v="1300"/>
    <s v="Residential, High Density"/>
    <n v="1300"/>
    <s v="Town Melbourne Beach                   Brevard County"/>
    <s v="Town Melbourne Beach"/>
    <m/>
    <m/>
    <m/>
    <n v="0"/>
    <n v="1"/>
    <n v="1.401594914121E-2"/>
    <n v="2.6979432217600001E-3"/>
    <n v="4.87947294599919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.673860002597801"/>
    <n v="3.9573990000000003E-3"/>
  </r>
  <r>
    <n v="550000"/>
    <n v="870000"/>
    <n v="870000"/>
    <x v="0"/>
    <x v="0"/>
    <s v="IR12-21"/>
    <s v="62-304.520 (7), F.A.C."/>
    <n v="0.56000000000000005"/>
    <n v="0.48"/>
    <s v="FDOT District 5"/>
    <n v="4.5285562982000003E-4"/>
    <n v="3727.8422111027298"/>
    <n v="10.7079693679022"/>
    <n v="2.06118708650907"/>
    <n v="4.84916421221E-3"/>
    <n v="9.3342017624000004E-4"/>
    <n v="1.68817433238595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4.84916421221E-3"/>
    <n v="9.3342017624000004E-4"/>
    <n v="1.68817433238706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3.031946383759699"/>
    <n v="1.3691599999999999E-3"/>
  </r>
  <r>
    <n v="550000"/>
    <n v="870000"/>
    <n v="870000"/>
    <x v="0"/>
    <x v="0"/>
    <s v="IR12-21"/>
    <s v="62-304.520 (7), F.A.C."/>
    <n v="0.56000000000000005"/>
    <n v="0.48"/>
    <s v="Town Melbourne Beach"/>
    <n v="9.7263170628750006E-2"/>
    <n v="3727.44264522311"/>
    <n v="10.706886355925599"/>
    <n v="2.0609861560358702"/>
    <n v="1.0413857145391101"/>
    <n v="0.20045804815802001"/>
    <n v="362.54289001124499"/>
    <n v="1300"/>
    <s v="Residential, High Density"/>
    <n v="1300"/>
    <s v="Town Melbourne Beach                   Brevard County"/>
    <s v="Town Melbourne Beach"/>
    <m/>
    <m/>
    <m/>
    <n v="0"/>
    <n v="1"/>
    <n v="1.0413857145391101"/>
    <n v="0.20045804815802001"/>
    <n v="393.097590559961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0.98313218035599"/>
    <n v="0.31881394210000003"/>
  </r>
  <r>
    <n v="550000"/>
    <n v="870000"/>
    <n v="870000"/>
    <x v="0"/>
    <x v="0"/>
    <s v="IR12-21"/>
    <s v="62-304.520 (7), F.A.C."/>
    <n v="0.56000000000000005"/>
    <n v="0.48"/>
    <s v="FDOT District 5"/>
    <n v="0.11118334253304001"/>
    <n v="3727.44264522311"/>
    <n v="10.706886355925599"/>
    <n v="2.0609861560358702"/>
    <n v="1.19042741317326"/>
    <n v="0.22914732974240001"/>
    <n v="414.42953239612098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19042741317326"/>
    <n v="0.22914732974240001"/>
    <n v="832.946554873441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2.471457485042"/>
    <n v="0.67554465119999996"/>
  </r>
  <r>
    <n v="550000"/>
    <n v="870000"/>
    <n v="870000"/>
    <x v="0"/>
    <x v="0"/>
    <s v="IR12-21"/>
    <s v="62-304.520 (7), F.A.C."/>
    <n v="0.56000000000000005"/>
    <n v="0.48"/>
    <s v="Town Melbourne Beach"/>
    <n v="5.5035662503999999E-3"/>
    <n v="3727.44264522311"/>
    <n v="10.706886355925599"/>
    <n v="2.0609861560358702"/>
    <n v="5.8926058395359998E-2"/>
    <n v="1.13427738509E-2"/>
    <n v="20.514227542559102"/>
    <n v="1300"/>
    <s v="Residential, High Density"/>
    <n v="1300"/>
    <s v="Town Melbourne Beach                   Brevard County"/>
    <s v="Town Melbourne Beach"/>
    <m/>
    <m/>
    <m/>
    <n v="0"/>
    <n v="1"/>
    <n v="5.8926058395359998E-2"/>
    <n v="1.13427738509E-2"/>
    <n v="20.5142275425606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0.364722235223599"/>
    <n v="1.66376541E-2"/>
  </r>
  <r>
    <n v="550000"/>
    <n v="870000"/>
    <n v="870000"/>
    <x v="0"/>
    <x v="0"/>
    <s v="IR12-21"/>
    <s v="62-304.520 (7), F.A.C."/>
    <n v="0.56000000000000005"/>
    <n v="0.48"/>
    <s v="FDOT District 5"/>
    <n v="5.3045134784E-4"/>
    <n v="3727.44264522311"/>
    <n v="10.706886355925599"/>
    <n v="2.0609861560358702"/>
    <n v="5.6794822986799996E-3"/>
    <n v="1.09325288435E-3"/>
    <n v="1.9772269751586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5.6794822986799996E-3"/>
    <n v="1.09325288435E-3"/>
    <n v="1.97722697516040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4.5828124489868"/>
    <n v="1.6035903999999999E-3"/>
  </r>
  <r>
    <n v="550000"/>
    <n v="870000"/>
    <n v="870000"/>
    <x v="0"/>
    <x v="0"/>
    <s v="IR12-21"/>
    <s v="62-304.520 (7), F.A.C."/>
    <n v="0.56000000000000005"/>
    <n v="0.48"/>
    <s v="Town Melbourne Beach"/>
    <n v="0.40566498260731998"/>
    <n v="3692.1473047975001"/>
    <n v="9.1974220030874392"/>
    <n v="1.3524897859709899"/>
    <n v="3.7310720369146599"/>
    <n v="0.54865774550250002"/>
    <n v="1497.7748721843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7310720369146599"/>
    <n v="0.54865774550250002"/>
    <n v="1612.4694884848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95.38025209782001"/>
    <n v="1.3077611423"/>
  </r>
  <r>
    <n v="550000"/>
    <n v="870000"/>
    <n v="870000"/>
    <x v="0"/>
    <x v="0"/>
    <s v="IR12-21"/>
    <s v="62-304.520 (7), F.A.C."/>
    <n v="0.56000000000000005"/>
    <n v="0.48"/>
    <s v="Town Melbourne Beach"/>
    <n v="5.1951429159399999E-3"/>
    <n v="3692.1473047975001"/>
    <n v="9.1974220030874392"/>
    <n v="1.3524897859709899"/>
    <n v="4.7781921764310002E-2"/>
    <n v="7.0263777304699999E-3"/>
    <n v="19.181232915151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7781921764310002E-2"/>
    <n v="7.0263777304699999E-3"/>
    <n v="1612.4694884848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0.656461241716"/>
    <n v="1.3077611423"/>
  </r>
  <r>
    <n v="550000"/>
    <n v="870000"/>
    <n v="870000"/>
    <x v="0"/>
    <x v="0"/>
    <s v="IR12-21"/>
    <s v="62-304.520 (7), F.A.C."/>
    <n v="0.56000000000000005"/>
    <n v="0.48"/>
    <s v="Town Melbourne Beach"/>
    <n v="0.18103399635601"/>
    <n v="3692.1473047975001"/>
    <n v="9.1974220030874392"/>
    <n v="1.3524897859709899"/>
    <n v="1.66504606139167"/>
    <n v="0.24484663098501999"/>
    <n v="668.40418172258501"/>
    <n v="1210"/>
    <s v="Fixed Single Family Units"/>
    <n v="1210"/>
    <s v="Town Melbourne Beach                   Brevard County"/>
    <s v="Town Melbourne Beach"/>
    <m/>
    <m/>
    <m/>
    <n v="0"/>
    <n v="1"/>
    <n v="1.66504606139167"/>
    <n v="0.24484663098501999"/>
    <n v="668.404181722585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6.42882332868101"/>
    <n v="0.54209584889999995"/>
  </r>
  <r>
    <n v="550000"/>
    <n v="870000"/>
    <n v="870000"/>
    <x v="0"/>
    <x v="0"/>
    <s v="IR12-21"/>
    <s v="62-304.520 (7), F.A.C."/>
    <n v="0.56000000000000005"/>
    <n v="0.48"/>
    <s v="Town Melbourne Beach"/>
    <n v="4.4858685801319999E-2"/>
    <n v="3674.4298322680302"/>
    <n v="9.1560573706664599"/>
    <n v="1.34650128908871"/>
    <n v="0.41072870076960999"/>
    <n v="6.0402278258300003E-2"/>
    <n v="164.83009334471899"/>
    <n v="1210"/>
    <s v="Fixed Single Family Units"/>
    <n v="1210"/>
    <s v="Town Melbourne Beach                   Brevard County"/>
    <s v="Town Melbourne Beach"/>
    <m/>
    <m/>
    <m/>
    <n v="0"/>
    <n v="1"/>
    <n v="0.41072870076960999"/>
    <n v="6.0402278258300003E-2"/>
    <n v="890.526827504177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6.164766862296801"/>
    <n v="0.72224398010000002"/>
  </r>
  <r>
    <n v="550000"/>
    <n v="870000"/>
    <n v="870000"/>
    <x v="0"/>
    <x v="0"/>
    <s v="IR12-21"/>
    <s v="62-304.520 (7), F.A.C."/>
    <n v="0.56000000000000005"/>
    <n v="0.48"/>
    <s v="Town Melbourne Beach"/>
    <n v="3.2334157024090003E-2"/>
    <n v="3674.4298322680302"/>
    <n v="9.1560573706664599"/>
    <n v="1.34650128908871"/>
    <n v="0.29605339674471998"/>
    <n v="4.3537984114529998E-2"/>
    <n v="118.809591170562"/>
    <n v="1210"/>
    <s v="Fixed Single Family Units"/>
    <n v="1210"/>
    <s v="Town Melbourne Beach                   Brevard County"/>
    <s v="Town Melbourne Beach"/>
    <m/>
    <m/>
    <m/>
    <n v="0"/>
    <n v="1"/>
    <n v="0.29605339674471998"/>
    <n v="4.3537984114529998E-2"/>
    <n v="782.79093327121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8.7582985448472"/>
    <n v="0.63486693699999996"/>
  </r>
  <r>
    <n v="550000"/>
    <n v="870000"/>
    <n v="870000"/>
    <x v="0"/>
    <x v="0"/>
    <s v="IR12-21"/>
    <s v="62-304.520 (7), F.A.C."/>
    <n v="0.56000000000000005"/>
    <n v="0.48"/>
    <s v="Town Melbourne Beach"/>
    <n v="2.121501563346E-2"/>
    <n v="3687.95144534783"/>
    <n v="9.1876587278747905"/>
    <n v="1.3510775106131001"/>
    <n v="0.19491632354682001"/>
    <n v="2.8663130509680002E-2"/>
    <n v="78.239947568521401"/>
    <n v="1210"/>
    <s v="Fixed Single Family Units"/>
    <n v="1210"/>
    <s v="Town Melbourne Beach                   Brevard County"/>
    <s v="Town Melbourne Beach"/>
    <m/>
    <m/>
    <m/>
    <n v="0"/>
    <n v="1"/>
    <n v="0.19491632354682001"/>
    <n v="2.8663130509680002E-2"/>
    <n v="178.692066372462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8.427109131406603"/>
    <n v="0.144924628"/>
  </r>
  <r>
    <n v="550000"/>
    <n v="870000"/>
    <n v="870000"/>
    <x v="0"/>
    <x v="0"/>
    <s v="IR12-21"/>
    <s v="62-304.520 (7), F.A.C."/>
    <n v="0.56000000000000005"/>
    <n v="0.48"/>
    <s v="Town Melbourne Beach"/>
    <n v="6.3537564405229993E-2"/>
    <n v="3687.95144534783"/>
    <n v="9.1876587278747905"/>
    <n v="1.3510775106131001"/>
    <n v="0.58376145815569003"/>
    <n v="8.5844174347040003E-2"/>
    <n v="234.323452482178"/>
    <n v="1210"/>
    <s v="Fixed Single Family Units"/>
    <n v="1210"/>
    <s v="Town Melbourne Beach                   Brevard County"/>
    <s v="Town Melbourne Beach"/>
    <m/>
    <m/>
    <m/>
    <n v="0"/>
    <n v="1"/>
    <n v="0.58376145815569003"/>
    <n v="8.5844174347040003E-2"/>
    <n v="557.602596198684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8.504319493017206"/>
    <n v="0.45223243810000002"/>
  </r>
  <r>
    <n v="550000"/>
    <n v="870000"/>
    <n v="870000"/>
    <x v="0"/>
    <x v="0"/>
    <s v="IR12-21"/>
    <s v="62-304.520 (7), F.A.C."/>
    <n v="0.56000000000000005"/>
    <n v="0.48"/>
    <s v="Town Melbourne Beach"/>
    <n v="4.9599031843820002E-2"/>
    <n v="3687.95144534783"/>
    <n v="9.1876587278747905"/>
    <n v="1.3510775106131001"/>
    <n v="0.45569897781406998"/>
    <n v="6.7012136472370004E-2"/>
    <n v="182.91882117629399"/>
    <n v="1210"/>
    <s v="Fixed Single Family Units"/>
    <n v="1210"/>
    <s v="Town Melbourne Beach                   Brevard County"/>
    <s v="Town Melbourne Beach"/>
    <m/>
    <m/>
    <m/>
    <n v="0"/>
    <n v="1"/>
    <n v="0.45569897781406998"/>
    <n v="6.7012136472370004E-2"/>
    <n v="462.88956855488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9.959719990397801"/>
    <n v="0.37541733049999998"/>
  </r>
  <r>
    <n v="550000"/>
    <n v="870000"/>
    <n v="870000"/>
    <x v="0"/>
    <x v="0"/>
    <s v="IR12-21"/>
    <s v="62-304.520 (7), F.A.C."/>
    <n v="0.56000000000000005"/>
    <n v="0.48"/>
    <s v="Town Melbourne Beach"/>
    <n v="5.0035348268490001E-2"/>
    <n v="3674.4298322680302"/>
    <n v="9.1560573706664599"/>
    <n v="1.34650128908871"/>
    <n v="0.45812651930759002"/>
    <n v="6.7372660943519999E-2"/>
    <n v="183.85137634567101"/>
    <n v="1210"/>
    <s v="Fixed Single Family Units"/>
    <n v="1210"/>
    <s v="Town Melbourne Beach                   Brevard County"/>
    <s v="Town Melbourne Beach"/>
    <m/>
    <m/>
    <m/>
    <n v="0"/>
    <n v="1"/>
    <n v="0.45812651930759002"/>
    <n v="6.7372660943519999E-2"/>
    <n v="768.163273055944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1.944045257479502"/>
    <n v="0.62300346559999997"/>
  </r>
  <r>
    <n v="550000"/>
    <n v="870000"/>
    <n v="870000"/>
    <x v="0"/>
    <x v="0"/>
    <s v="IR12-21"/>
    <s v="62-304.520 (7), F.A.C."/>
    <n v="0.56000000000000005"/>
    <n v="0.48"/>
    <s v="Town Melbourne Beach"/>
    <n v="5.574855639384E-2"/>
    <n v="3674.4298322680302"/>
    <n v="9.1560573706664599"/>
    <n v="1.34650128908871"/>
    <n v="0.51043698067385002"/>
    <n v="7.5065503049140003E-2"/>
    <n v="204.84415871940999"/>
    <n v="1210"/>
    <s v="Fixed Single Family Units"/>
    <n v="1210"/>
    <s v="Town Melbourne Beach                   Brevard County"/>
    <s v="Town Melbourne Beach"/>
    <m/>
    <m/>
    <m/>
    <n v="0"/>
    <n v="1"/>
    <n v="0.51043698067385002"/>
    <n v="7.5065503049140003E-2"/>
    <n v="939.906480658628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1.247916872108107"/>
    <n v="0.76229236060000005"/>
  </r>
  <r>
    <n v="550000"/>
    <n v="870000"/>
    <n v="870000"/>
    <x v="0"/>
    <x v="0"/>
    <s v="IR12-21"/>
    <s v="62-304.520 (7), F.A.C."/>
    <n v="0.56000000000000005"/>
    <n v="0.48"/>
    <s v="Town Melbourne Beach"/>
    <n v="1.9771395856299999E-3"/>
    <n v="3674.4298322680302"/>
    <n v="9.1560573706664599"/>
    <n v="1.34650128908871"/>
    <n v="1.810280347584E-2"/>
    <n v="2.6622210007500001E-3"/>
    <n v="7.2648606759969301"/>
    <n v="1210"/>
    <s v="Fixed Single Family Units"/>
    <n v="1210"/>
    <s v="Town Melbourne Beach                   Brevard County"/>
    <s v="Town Melbourne Beach"/>
    <m/>
    <m/>
    <m/>
    <n v="0"/>
    <n v="1"/>
    <n v="1.810280347584E-2"/>
    <n v="2.6622210007500001E-3"/>
    <n v="20.3380968432674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7.2723249670778"/>
    <n v="1.6494806800000001E-2"/>
  </r>
  <r>
    <n v="550000"/>
    <n v="870000"/>
    <n v="870000"/>
    <x v="0"/>
    <x v="0"/>
    <s v="IR12-21"/>
    <s v="62-304.520 (7), F.A.C."/>
    <n v="0.56000000000000005"/>
    <n v="0.48"/>
    <s v="Town Melbourne Beach"/>
    <n v="0.17081737930245"/>
    <n v="3679.3310155683198"/>
    <n v="9.1675109086425994"/>
    <n v="1.3481598496162801"/>
    <n v="1.56597018814097"/>
    <n v="0.23028913239224"/>
    <n v="628.493681665608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6597018814097"/>
    <n v="0.23028913239224"/>
    <n v="628.493681665608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7.688313215416"/>
    <n v="0.5097272357"/>
  </r>
  <r>
    <n v="550000"/>
    <n v="870000"/>
    <n v="870000"/>
    <x v="0"/>
    <x v="0"/>
    <s v="IR12-21"/>
    <s v="62-304.520 (7), F.A.C."/>
    <n v="0.56000000000000005"/>
    <n v="0.48"/>
    <s v="Town Melbourne Beach"/>
    <n v="4.6584177421509998E-2"/>
    <n v="3679.3310155683198"/>
    <n v="9.1675109086425994"/>
    <n v="1.3481598496162801"/>
    <n v="0.42706095468186001"/>
    <n v="6.2802917627079999E-2"/>
    <n v="171.39860882171001"/>
    <n v="1210"/>
    <s v="Fixed Single Family Units"/>
    <n v="1210"/>
    <s v="Town Melbourne Beach                   Brevard County"/>
    <s v="Town Melbourne Beach"/>
    <m/>
    <m/>
    <m/>
    <n v="0"/>
    <n v="1"/>
    <n v="0.42706095468186001"/>
    <n v="6.2802917627079999E-2"/>
    <n v="249.84706425761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5.979562989231098"/>
    <n v="0.20263346660000001"/>
  </r>
  <r>
    <n v="550000"/>
    <n v="870000"/>
    <n v="870000"/>
    <x v="0"/>
    <x v="0"/>
    <s v="IR12-21"/>
    <s v="62-304.520 (7), F.A.C."/>
    <n v="0.56000000000000005"/>
    <n v="0.48"/>
    <s v="Town Melbourne Beach"/>
    <n v="0.12869720221923001"/>
    <n v="3679.3310155683198"/>
    <n v="9.1675109086425994"/>
    <n v="1.3481598496162801"/>
    <n v="1.1798330052566299"/>
    <n v="0.17350440078991999"/>
    <n v="473.51960774210602"/>
    <n v="1210"/>
    <s v="Fixed Single Family Units"/>
    <n v="1210"/>
    <s v="Town Melbourne Beach                   Brevard County"/>
    <s v="Town Melbourne Beach"/>
    <m/>
    <m/>
    <m/>
    <n v="0"/>
    <n v="1"/>
    <n v="1.1798330052566299"/>
    <n v="0.17350440078991999"/>
    <n v="627.447162014320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3.397696154729203"/>
    <n v="0.50887847689999999"/>
  </r>
  <r>
    <n v="550000"/>
    <n v="870000"/>
    <n v="870000"/>
    <x v="0"/>
    <x v="0"/>
    <s v="IR12-21"/>
    <s v="62-304.520 (7), F.A.C."/>
    <n v="0.56000000000000005"/>
    <n v="0.48"/>
    <s v="Town Melbourne Beach"/>
    <n v="4.6016479263699998E-2"/>
    <n v="3679.3310155683198"/>
    <n v="9.1675109086425994"/>
    <n v="1.3481598496162801"/>
    <n v="0.42185657562734002"/>
    <n v="6.2037569764020001E-2"/>
    <n v="169.30985938220601"/>
    <n v="1210"/>
    <s v="Fixed Single Family Units"/>
    <n v="1210"/>
    <s v="Town Melbourne Beach                   Brevard County"/>
    <s v="Town Melbourne Beach"/>
    <m/>
    <m/>
    <m/>
    <n v="0"/>
    <n v="1"/>
    <n v="0.42185657562734002"/>
    <n v="6.2037569764020001E-2"/>
    <n v="217.66287999157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7.300846529962698"/>
    <n v="0.17653112730000001"/>
  </r>
  <r>
    <n v="550000"/>
    <n v="870000"/>
    <n v="870000"/>
    <x v="0"/>
    <x v="0"/>
    <s v="IR12-21"/>
    <s v="62-304.520 (7), F.A.C."/>
    <n v="0.56000000000000005"/>
    <n v="0.48"/>
    <s v="Town Melbourne Beach"/>
    <n v="8.9479790257200008E-3"/>
    <n v="3679.3310155683198"/>
    <n v="9.1675109086425994"/>
    <n v="1.3481598496162801"/>
    <n v="8.2030695328669995E-2"/>
    <n v="1.206330605769E-2"/>
    <n v="32.922576756019502"/>
    <n v="1210"/>
    <s v="Fixed Single Family Units"/>
    <n v="1210"/>
    <s v="Town Melbourne Beach                   Brevard County"/>
    <s v="Town Melbourne Beach"/>
    <m/>
    <m/>
    <m/>
    <n v="0"/>
    <n v="1"/>
    <n v="8.2030695328669995E-2"/>
    <n v="1.206330605769E-2"/>
    <n v="32.9225767560189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9.674783529994698"/>
    <n v="2.6701197699999998E-2"/>
  </r>
  <r>
    <n v="550000"/>
    <n v="870000"/>
    <n v="870000"/>
    <x v="0"/>
    <x v="0"/>
    <s v="IR12-21"/>
    <s v="62-304.520 (7), F.A.C."/>
    <n v="0.56000000000000005"/>
    <n v="0.48"/>
    <s v="Town Melbourne Beach"/>
    <n v="8.3774273892779999E-2"/>
    <n v="3679.3310155683198"/>
    <n v="9.1675109086425994"/>
    <n v="1.3481598496162801"/>
    <n v="0.76800156977571998"/>
    <n v="0.11294111249301"/>
    <n v="308.233284240442"/>
    <n v="1210"/>
    <s v="Fixed Single Family Units"/>
    <n v="1210"/>
    <s v="Town Melbourne Beach                   Brevard County"/>
    <s v="Town Melbourne Beach"/>
    <m/>
    <m/>
    <m/>
    <n v="0"/>
    <n v="1"/>
    <n v="0.76800156977571998"/>
    <n v="0.11294111249301"/>
    <n v="308.233284240440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0.554773799926807"/>
    <n v="0.249986443"/>
  </r>
  <r>
    <n v="550000"/>
    <n v="870000"/>
    <n v="870000"/>
    <x v="0"/>
    <x v="0"/>
    <s v="IR12-21"/>
    <s v="62-304.520 (7), F.A.C."/>
    <n v="0.56000000000000005"/>
    <n v="0.48"/>
    <s v="Town Melbourne Beach"/>
    <n v="5.6627029745660001E-2"/>
    <n v="3679.3310155683198"/>
    <n v="9.1675109086425994"/>
    <n v="1.3481598496162801"/>
    <n v="0.51912891291744001"/>
    <n v="7.6342287906129999E-2"/>
    <n v="208.34958686274601"/>
    <n v="1210"/>
    <s v="Fixed Single Family Units"/>
    <n v="1210"/>
    <s v="Town Melbourne Beach                   Brevard County"/>
    <s v="Town Melbourne Beach"/>
    <m/>
    <m/>
    <m/>
    <n v="0"/>
    <n v="1"/>
    <n v="0.51912891291744001"/>
    <n v="7.6342287906129999E-2"/>
    <n v="208.349586862743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1.863821238994298"/>
    <n v="0.16897776710000001"/>
  </r>
  <r>
    <n v="550000"/>
    <n v="870000"/>
    <n v="870000"/>
    <x v="0"/>
    <x v="0"/>
    <s v="IR12-21"/>
    <s v="62-304.520 (7), F.A.C."/>
    <n v="0.56000000000000005"/>
    <n v="0.48"/>
    <s v="Town Melbourne Beach"/>
    <n v="0.17331191468723001"/>
    <n v="3682.59813697555"/>
    <n v="9.1751459484080495"/>
    <n v="1.3492654668492099"/>
    <n v="1.5901621118534399"/>
    <n v="0.23384378148099999"/>
    <n v="638.238134142884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901621118534399"/>
    <n v="0.23384378148099999"/>
    <n v="638.238134142884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8.02369722631599"/>
    <n v="0.51763027910000003"/>
  </r>
  <r>
    <n v="550000"/>
    <n v="870000"/>
    <n v="870000"/>
    <x v="0"/>
    <x v="0"/>
    <s v="IR12-21"/>
    <s v="62-304.520 (7), F.A.C."/>
    <n v="0.56000000000000005"/>
    <n v="0.48"/>
    <s v="Town Melbourne Beach"/>
    <n v="0.12030147170798"/>
    <n v="3682.59813697555"/>
    <n v="9.1751459484080495"/>
    <n v="1.3492654668492099"/>
    <n v="1.10378356072908"/>
    <n v="0.16231862138672001"/>
    <n v="443.021975587258"/>
    <n v="1210"/>
    <s v="Fixed Single Family Units"/>
    <n v="1210"/>
    <s v="Town Melbourne Beach                   Brevard County"/>
    <s v="Town Melbourne Beach"/>
    <m/>
    <m/>
    <m/>
    <n v="0"/>
    <n v="1"/>
    <n v="1.10378356072908"/>
    <n v="0.16231862138672001"/>
    <n v="443.02197558725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8.453053264776997"/>
    <n v="0.35930411649999999"/>
  </r>
  <r>
    <n v="550000"/>
    <n v="870000"/>
    <n v="870000"/>
    <x v="0"/>
    <x v="0"/>
    <s v="IR12-21"/>
    <s v="62-304.520 (7), F.A.C."/>
    <n v="0.56000000000000005"/>
    <n v="0.48"/>
    <s v="Town Melbourne Beach"/>
    <n v="7.9179841085230004E-2"/>
    <n v="3682.59813697555"/>
    <n v="9.1751459484080495"/>
    <n v="1.3492654668492099"/>
    <n v="0.72648659812873995"/>
    <n v="0.1068346252469"/>
    <n v="291.58753526648798"/>
    <n v="1210"/>
    <s v="Fixed Single Family Units"/>
    <n v="1210"/>
    <s v="Town Melbourne Beach                   Brevard County"/>
    <s v="Town Melbourne Beach"/>
    <m/>
    <m/>
    <m/>
    <n v="0"/>
    <n v="1"/>
    <n v="0.72648659812873995"/>
    <n v="0.1068346252469"/>
    <n v="291.587535266487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2.1299644495314"/>
    <n v="0.23648624109999999"/>
  </r>
  <r>
    <n v="550000"/>
    <n v="870000"/>
    <n v="870000"/>
    <x v="0"/>
    <x v="0"/>
    <s v="IR12-21"/>
    <s v="62-304.520 (7), F.A.C."/>
    <n v="0.56000000000000005"/>
    <n v="0.48"/>
    <s v="Town Melbourne Beach"/>
    <n v="5.5245551571530001E-2"/>
    <n v="3682.59813697555"/>
    <n v="9.1751459484080495"/>
    <n v="1.3492654668492099"/>
    <n v="0.50688599866909001"/>
    <n v="7.4540914932499994E-2"/>
    <n v="203.44716529350299"/>
    <n v="1210"/>
    <s v="Fixed Single Family Units"/>
    <n v="1210"/>
    <s v="Town Melbourne Beach                   Brevard County"/>
    <s v="Town Melbourne Beach"/>
    <m/>
    <m/>
    <m/>
    <n v="0"/>
    <n v="1"/>
    <n v="0.50688599866909001"/>
    <n v="7.4540914932499994E-2"/>
    <n v="203.4471652935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3.4213630378541"/>
    <n v="0.16500175610000001"/>
  </r>
  <r>
    <n v="550000"/>
    <n v="870000"/>
    <n v="870000"/>
    <x v="0"/>
    <x v="0"/>
    <s v="IR12-21"/>
    <s v="62-304.520 (7), F.A.C."/>
    <n v="0.56000000000000005"/>
    <n v="0.48"/>
    <s v="Town Melbourne Beach"/>
    <n v="3.7140236199620001E-2"/>
    <n v="3682.59813697555"/>
    <n v="9.1751459484080495"/>
    <n v="1.3492654668492099"/>
    <n v="0.34076708768986003"/>
    <n v="5.0112038134769998E-2"/>
    <n v="136.77256463555199"/>
    <n v="1210"/>
    <s v="Fixed Single Family Units"/>
    <n v="1210"/>
    <s v="Town Melbourne Beach                   Brevard County"/>
    <s v="Town Melbourne Beach"/>
    <m/>
    <m/>
    <m/>
    <n v="0"/>
    <n v="1"/>
    <n v="0.34076708768986003"/>
    <n v="5.0112038134769998E-2"/>
    <n v="136.772564635551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9.961750687321299"/>
    <n v="0.1109266542"/>
  </r>
  <r>
    <n v="550000"/>
    <n v="870000"/>
    <n v="870000"/>
    <x v="0"/>
    <x v="0"/>
    <s v="IR12-21"/>
    <s v="62-304.520 (7), F.A.C."/>
    <n v="0.56000000000000005"/>
    <n v="0.48"/>
    <s v="Town Melbourne Beach"/>
    <n v="8.4648123582090007E-2"/>
    <n v="3682.59813697555"/>
    <n v="9.1751459484080495"/>
    <n v="1.3492654668492099"/>
    <n v="0.77665888812462003"/>
    <n v="0.11421278998290001"/>
    <n v="311.725022201907"/>
    <n v="1210"/>
    <s v="Fixed Single Family Units"/>
    <n v="1210"/>
    <s v="Town Melbourne Beach                   Brevard County"/>
    <s v="Town Melbourne Beach"/>
    <m/>
    <m/>
    <m/>
    <n v="0"/>
    <n v="1"/>
    <n v="0.77665888812462003"/>
    <n v="0.11421278998290001"/>
    <n v="311.72502220190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5.419032716178805"/>
    <n v="0.25281834730000002"/>
  </r>
  <r>
    <n v="550000"/>
    <n v="870000"/>
    <n v="870000"/>
    <x v="0"/>
    <x v="0"/>
    <s v="IR12-21"/>
    <s v="62-304.520 (7), F.A.C."/>
    <n v="0.56000000000000005"/>
    <n v="0.48"/>
    <s v="Town Melbourne Beach"/>
    <n v="6.7936315041330006E-2"/>
    <n v="3682.59813697555"/>
    <n v="9.1751459484080495"/>
    <n v="1.3492654668492099"/>
    <n v="0.62332560570124995"/>
    <n v="9.1664123830249994E-2"/>
    <n v="250.182147204193"/>
    <n v="1210"/>
    <s v="Fixed Single Family Units"/>
    <n v="1210"/>
    <s v="Town Melbourne Beach                   Brevard County"/>
    <s v="Town Melbourne Beach"/>
    <m/>
    <m/>
    <m/>
    <n v="0"/>
    <n v="1"/>
    <n v="0.62332560570124995"/>
    <n v="9.1664123830249994E-2"/>
    <n v="250.182147204192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6.4165425179024"/>
    <n v="0.20290522890000001"/>
  </r>
  <r>
    <n v="550000"/>
    <n v="870000"/>
    <n v="870000"/>
    <x v="0"/>
    <x v="0"/>
    <s v="IR12-21"/>
    <s v="62-304.520 (7), F.A.C."/>
    <n v="0.56000000000000005"/>
    <n v="0.48"/>
    <s v="Town Melbourne Beach"/>
    <n v="0.37690880342872002"/>
    <n v="3727.8420699059502"/>
    <n v="10.7079689623202"/>
    <n v="2.0611870084377499"/>
    <n v="4.0359277687400903"/>
    <n v="0.77687952899310997"/>
    <n v="1405.0564939395199"/>
    <n v="1300"/>
    <s v="Residential, High Density"/>
    <n v="1300"/>
    <s v="Town Melbourne Beach                   Brevard County"/>
    <s v="Town Melbourne Beach"/>
    <m/>
    <m/>
    <m/>
    <n v="0"/>
    <n v="1"/>
    <n v="4.0359277687400903"/>
    <n v="0.77687952899310997"/>
    <n v="1405.05649393951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21.049210606798"/>
    <n v="1.1395429797000001"/>
  </r>
  <r>
    <n v="550000"/>
    <n v="870000"/>
    <n v="870000"/>
    <x v="0"/>
    <x v="0"/>
    <s v="IR12-21"/>
    <s v="62-304.520 (7), F.A.C."/>
    <n v="0.56000000000000005"/>
    <n v="0.48"/>
    <s v="Town Melbourne Beach"/>
    <n v="2.030962041892E-2"/>
    <n v="3727.8420699059502"/>
    <n v="10.7079689623202"/>
    <n v="2.0611870084377499"/>
    <n v="0.21747478508231999"/>
    <n v="4.1861925753779998E-2"/>
    <n v="75.7110574214783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1747478508231999"/>
    <n v="4.1861925753779998E-2"/>
    <n v="75.71105742147719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5.524026919873997"/>
    <n v="6.1403939499999997E-2"/>
  </r>
  <r>
    <n v="550000"/>
    <n v="870000"/>
    <n v="870000"/>
    <x v="0"/>
    <x v="0"/>
    <s v="IR12-21"/>
    <s v="62-304.520 (7), F.A.C."/>
    <n v="0.56000000000000005"/>
    <n v="0.48"/>
    <s v="Town Melbourne Beach"/>
    <n v="4.0356836276809999E-2"/>
    <n v="3727.8420699059502"/>
    <n v="10.7079689623202"/>
    <n v="2.0611870084377499"/>
    <n v="0.43213975026955997"/>
    <n v="8.3182986635410003E-2"/>
    <n v="150.443912081013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43213975026955997"/>
    <n v="8.3182986635410003E-2"/>
    <n v="150.443912081011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0.165739302668101"/>
    <n v="0.1220145272"/>
  </r>
  <r>
    <n v="550000"/>
    <n v="870000"/>
    <n v="870000"/>
    <x v="0"/>
    <x v="0"/>
    <s v="IR12-21"/>
    <s v="62-304.520 (7), F.A.C."/>
    <n v="0.56000000000000005"/>
    <n v="0.48"/>
    <s v="Town Melbourne Beach"/>
    <n v="1.19128214264E-3"/>
    <n v="3727.8420699059502"/>
    <n v="10.7079689623202"/>
    <n v="2.0611870084377499"/>
    <n v="1.2756212208799999E-2"/>
    <n v="2.4554552758000001E-3"/>
    <n v="4.44091168847972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1.2756212208799999E-2"/>
    <n v="2.4554552758000001E-3"/>
    <n v="4.44091168847984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.646704995026001"/>
    <n v="3.6017126000000002E-3"/>
  </r>
  <r>
    <n v="550000"/>
    <n v="870000"/>
    <n v="870000"/>
    <x v="0"/>
    <x v="0"/>
    <s v="IR12-21"/>
    <s v="62-304.520 (7), F.A.C."/>
    <n v="0.56000000000000005"/>
    <n v="0.48"/>
    <s v="Town Melbourne Beach"/>
    <n v="2.8501517923009999E-2"/>
    <n v="3727.8420699059502"/>
    <n v="10.7079689623202"/>
    <n v="2.0611870084377499"/>
    <n v="0.30519336929863999"/>
    <n v="5.874695846367E-2"/>
    <n v="106.2491575695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30519336929863999"/>
    <n v="5.874695846367E-2"/>
    <n v="106.249157569587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3.128723407448398"/>
    <n v="8.6171255099999997E-2"/>
  </r>
  <r>
    <n v="550000"/>
    <n v="870000"/>
    <n v="870000"/>
    <x v="0"/>
    <x v="0"/>
    <s v="IR12-21"/>
    <s v="62-304.520 (7), F.A.C."/>
    <n v="0.56000000000000005"/>
    <n v="0.48"/>
    <s v="Town Melbourne Beach"/>
    <n v="1.1022749024399999E-2"/>
    <n v="3727.8420699059502"/>
    <n v="10.7079689623202"/>
    <n v="2.0611870084377499"/>
    <n v="0.11803125443280001"/>
    <n v="2.2719947086380001E-2"/>
    <n v="41.091067539202903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1803125443280001"/>
    <n v="2.2719947086380001E-2"/>
    <n v="41.0910675392021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1.479959773811299"/>
    <n v="3.3326088800000001E-2"/>
  </r>
  <r>
    <n v="550000"/>
    <n v="870000"/>
    <n v="870000"/>
    <x v="0"/>
    <x v="0"/>
    <s v="IR12-21"/>
    <s v="62-304.520 (7), F.A.C."/>
    <n v="0.56000000000000005"/>
    <n v="0.48"/>
    <s v="Town Melbourne Beach"/>
    <n v="1.36635139307E-2"/>
    <n v="3727.8420699059502"/>
    <n v="10.7079689623202"/>
    <n v="2.0611870084377499"/>
    <n v="0.14630848308617"/>
    <n v="2.816305740356E-2"/>
    <n v="50.9354220536132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4630848308617"/>
    <n v="2.816305740356E-2"/>
    <n v="50.9354220536120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3.390128903373999"/>
    <n v="4.1310155799999998E-2"/>
  </r>
  <r>
    <n v="550000"/>
    <n v="870000"/>
    <n v="870000"/>
    <x v="0"/>
    <x v="0"/>
    <s v="IR12-21"/>
    <s v="62-304.520 (7), F.A.C."/>
    <n v="0.56000000000000005"/>
    <n v="0.48"/>
    <s v="Town Melbourne Beach"/>
    <n v="1.184063928419E-2"/>
    <n v="3727.8420699059502"/>
    <n v="10.7079689623202"/>
    <n v="2.0611870084377499"/>
    <n v="0.12678919794919"/>
    <n v="2.4405771864180002E-2"/>
    <n v="44.140033258203097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2678919794919"/>
    <n v="2.4405771864180002E-2"/>
    <n v="44.1400332582035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2.307993968141098"/>
    <n v="3.5798891499999999E-2"/>
  </r>
  <r>
    <n v="550000"/>
    <n v="870000"/>
    <n v="870000"/>
    <x v="0"/>
    <x v="0"/>
    <s v="IR12-21"/>
    <s v="62-304.520 (7), F.A.C."/>
    <n v="0.56000000000000005"/>
    <n v="0.48"/>
    <s v="Town Melbourne Beach"/>
    <n v="2.2272311544420002E-2"/>
    <n v="3727.8420699059502"/>
    <n v="10.7079689623202"/>
    <n v="2.0611870084377499"/>
    <n v="0.23849122073678"/>
    <n v="4.5907399203229997E-2"/>
    <n v="83.02765996934449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3849122073678"/>
    <n v="4.5907399203229997E-2"/>
    <n v="83.02765996934269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1.763089124916803"/>
    <n v="6.7337923699999996E-2"/>
  </r>
  <r>
    <n v="550000"/>
    <n v="870000"/>
    <n v="870000"/>
    <x v="0"/>
    <x v="0"/>
    <s v="IR12-21"/>
    <s v="62-304.520 (7), F.A.C."/>
    <n v="0.56000000000000005"/>
    <n v="0.48"/>
    <s v="Town Melbourne Beach"/>
    <n v="9.1696179809130002E-2"/>
    <n v="3727.8420699059502"/>
    <n v="10.7079689623202"/>
    <n v="2.0611870084377499"/>
    <n v="0.98187984735953004"/>
    <n v="0.18900297454595"/>
    <n v="341.82887674214601"/>
    <n v="1300"/>
    <s v="Residential, High Density"/>
    <n v="1300"/>
    <s v="Town Melbourne Beach                   Brevard County"/>
    <s v="Town Melbourne Beach"/>
    <m/>
    <m/>
    <m/>
    <n v="0"/>
    <n v="1"/>
    <n v="0.98187984735953004"/>
    <n v="0.18900297454595"/>
    <n v="341.82887674214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14.87006087130401"/>
    <n v="0.27723347669999998"/>
  </r>
  <r>
    <n v="550000"/>
    <n v="880000"/>
    <n v="880000"/>
    <x v="0"/>
    <x v="0"/>
    <s v="IR12-21"/>
    <s v="62-304.520 (7), F.A.C."/>
    <n v="0.56000000000000005"/>
    <n v="0.48"/>
    <s v="Town Melbourne Beach"/>
    <n v="2.8296172905940001E-2"/>
    <n v="3687.95144534783"/>
    <n v="9.1876587278747905"/>
    <n v="1.3510775106131001"/>
    <n v="0.25997557996476001"/>
    <n v="3.8230322849640001E-2"/>
    <n v="104.35491176629201"/>
    <n v="1210"/>
    <s v="Fixed Single Family Units"/>
    <n v="1210"/>
    <s v="Town Melbourne Beach                   Brevard County"/>
    <s v="Town Melbourne Beach"/>
    <m/>
    <m/>
    <m/>
    <n v="0"/>
    <n v="1"/>
    <n v="0.25997557996476001"/>
    <n v="3.8230322849640001E-2"/>
    <n v="720.608173152758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4.177658685917699"/>
    <n v="0.58443485250000005"/>
  </r>
  <r>
    <n v="550000"/>
    <n v="880000"/>
    <n v="880000"/>
    <x v="0"/>
    <x v="0"/>
    <s v="IR12-21"/>
    <s v="62-304.520 (7), F.A.C."/>
    <n v="0.56000000000000005"/>
    <n v="0.48"/>
    <s v="Town Melbourne Beach"/>
    <n v="3.5084190804409998E-2"/>
    <n v="3682.59813724993"/>
    <n v="9.1751459490916503"/>
    <n v="1.3492654669497299"/>
    <n v="0.32190257113624998"/>
    <n v="4.7337887088259999E-2"/>
    <n v="129.20097570324501"/>
    <n v="1210"/>
    <s v="Fixed Single Family Units"/>
    <n v="1210"/>
    <s v="Town Melbourne Beach                   Brevard County"/>
    <s v="Town Melbourne Beach"/>
    <m/>
    <m/>
    <m/>
    <n v="0"/>
    <n v="1"/>
    <n v="0.32190257113624998"/>
    <n v="4.7337887088259999E-2"/>
    <n v="129.20097570324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2.282263352724897"/>
    <n v="0.1047858684"/>
  </r>
  <r>
    <n v="550000"/>
    <n v="880000"/>
    <n v="880000"/>
    <x v="0"/>
    <x v="0"/>
    <s v="IR12-21"/>
    <s v="62-304.520 (7), F.A.C."/>
    <n v="0.56000000000000005"/>
    <n v="0.48"/>
    <s v="Town Melbourne Beach"/>
    <n v="0.14620684922265001"/>
    <n v="3682.59813724993"/>
    <n v="9.1751459490916503"/>
    <n v="1.3492654669497299"/>
    <n v="1.3414691803746699"/>
    <n v="0.19727185268764999"/>
    <n v="538.42107060052297"/>
    <n v="1210"/>
    <s v="Fixed Single Family Units"/>
    <n v="1210"/>
    <s v="Town Melbourne Beach                   Brevard County"/>
    <s v="Town Melbourne Beach"/>
    <m/>
    <m/>
    <m/>
    <n v="0"/>
    <n v="1"/>
    <n v="1.3414691803746699"/>
    <n v="0.19727185268764999"/>
    <n v="538.421070600522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7.504925307376496"/>
    <n v="0.43667564530000003"/>
  </r>
  <r>
    <n v="550000"/>
    <n v="880000"/>
    <n v="880000"/>
    <x v="0"/>
    <x v="0"/>
    <s v="IR12-21"/>
    <s v="62-304.520 (7), F.A.C."/>
    <n v="0.56000000000000005"/>
    <n v="0.48"/>
    <s v="Town Melbourne Beach"/>
    <n v="0.14157715887915001"/>
    <n v="3682.59813724993"/>
    <n v="9.1751459490916503"/>
    <n v="1.3492654669497299"/>
    <n v="1.2989910957740101"/>
    <n v="0.19102517138450001"/>
    <n v="521.371781565525"/>
    <n v="1210"/>
    <s v="Fixed Single Family Units"/>
    <n v="1210"/>
    <s v="Town Melbourne Beach                   Brevard County"/>
    <s v="Town Melbourne Beach"/>
    <m/>
    <m/>
    <m/>
    <n v="0"/>
    <n v="1"/>
    <n v="1.2989910957740101"/>
    <n v="0.19102517138450001"/>
    <n v="521.37178156552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6.238581966318904"/>
    <n v="0.42284816019999999"/>
  </r>
  <r>
    <n v="550000"/>
    <n v="880000"/>
    <n v="880000"/>
    <x v="0"/>
    <x v="0"/>
    <s v="IR12-21"/>
    <s v="62-304.520 (7), F.A.C."/>
    <n v="0.56000000000000005"/>
    <n v="0.48"/>
    <s v="Town Melbourne Beach"/>
    <n v="3.0791448039379998E-2"/>
    <n v="3682.59813724993"/>
    <n v="9.1751459490916503"/>
    <n v="1.3492654669497299"/>
    <n v="0.28251602974523998"/>
    <n v="4.1545837516920002E-2"/>
    <n v="113.392529193074"/>
    <n v="1210"/>
    <s v="Fixed Single Family Units"/>
    <n v="1210"/>
    <s v="Town Melbourne Beach                   Brevard County"/>
    <s v="Town Melbourne Beach"/>
    <m/>
    <m/>
    <m/>
    <n v="0"/>
    <n v="1"/>
    <n v="0.28251602974523998"/>
    <n v="4.1545837516920002E-2"/>
    <n v="113.39252919307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9.033812540721399"/>
    <n v="9.1964743900000007E-2"/>
  </r>
  <r>
    <n v="550000"/>
    <n v="880000"/>
    <n v="880000"/>
    <x v="0"/>
    <x v="0"/>
    <s v="IR12-21"/>
    <s v="62-304.520 (7), F.A.C."/>
    <n v="0.56000000000000005"/>
    <n v="0.48"/>
    <s v="Town Melbourne Beach"/>
    <n v="0.13568481198716001"/>
    <n v="3682.59813724993"/>
    <n v="9.1751459490916503"/>
    <n v="1.3492654669497299"/>
    <n v="1.2449279530572801"/>
    <n v="0.18307483120383999"/>
    <n v="499.67263587703297"/>
    <n v="1210"/>
    <s v="Fixed Single Family Units"/>
    <n v="1210"/>
    <s v="Town Melbourne Beach                   Brevard County"/>
    <s v="Town Melbourne Beach"/>
    <m/>
    <m/>
    <m/>
    <n v="0"/>
    <n v="1"/>
    <n v="1.2449279530572801"/>
    <n v="0.18307483120383999"/>
    <n v="499.672635877032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3.768644868394901"/>
    <n v="0.40524950189999998"/>
  </r>
  <r>
    <n v="550000"/>
    <n v="880000"/>
    <n v="880000"/>
    <x v="0"/>
    <x v="0"/>
    <s v="IR12-21"/>
    <s v="62-304.520 (7), F.A.C."/>
    <n v="0.56000000000000005"/>
    <n v="0.48"/>
    <s v="Town Melbourne Beach"/>
    <n v="0.12841899480418001"/>
    <n v="3682.59813724993"/>
    <n v="9.1751459490916503"/>
    <n v="1.3492654669497299"/>
    <n v="1.1782630199640001"/>
    <n v="0.17327131498966999"/>
    <n v="472.915551053385"/>
    <n v="1210"/>
    <s v="Fixed Single Family Units"/>
    <n v="1210"/>
    <s v="Town Melbourne Beach                   Brevard County"/>
    <s v="Town Melbourne Beach"/>
    <m/>
    <m/>
    <m/>
    <n v="0"/>
    <n v="1"/>
    <n v="1.1782630199640001"/>
    <n v="0.17327131498966999"/>
    <n v="472.91555105338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1.2374797558561"/>
    <n v="0.38354870320000001"/>
  </r>
  <r>
    <n v="550000"/>
    <n v="880000"/>
    <n v="880000"/>
    <x v="0"/>
    <x v="0"/>
    <s v="IR12-21"/>
    <s v="62-304.520 (7), F.A.C."/>
    <n v="0.56000000000000005"/>
    <n v="0.48"/>
    <s v="Town Melbourne Beach"/>
    <n v="1.1789476641500001E-2"/>
    <n v="3716.6599363190899"/>
    <n v="10.3773384924146"/>
    <n v="1.90879186228384"/>
    <n v="0.1223433897573"/>
    <n v="2.2503657073879999E-2"/>
    <n v="43.817475503647699"/>
    <n v="1300"/>
    <s v="Residential, High Density"/>
    <n v="1300"/>
    <s v="Town Melbourne Beach                   Brevard County"/>
    <s v="Town Melbourne Beach"/>
    <m/>
    <m/>
    <m/>
    <n v="0"/>
    <n v="1"/>
    <n v="0.1223433897573"/>
    <n v="2.2503657073879999E-2"/>
    <n v="80.247039756548304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0.986738234161798"/>
    <n v="6.5082757300000002E-2"/>
  </r>
  <r>
    <n v="550000"/>
    <n v="880000"/>
    <n v="880000"/>
    <x v="0"/>
    <x v="0"/>
    <s v="IR12-21"/>
    <s v="62-304.520 (7), F.A.C."/>
    <n v="0.56000000000000005"/>
    <n v="0.48"/>
    <s v="Town Melbourne Beach"/>
    <n v="9.4308816643200004E-3"/>
    <n v="3716.6599363190899"/>
    <n v="10.3773384924146"/>
    <n v="1.90879186228384"/>
    <n v="9.7867451312610002E-2"/>
    <n v="1.800159017502E-2"/>
    <n v="35.0513800459668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9.7867451312610002E-2"/>
    <n v="1.800159017502E-2"/>
    <n v="53.7481845196572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6.265581121989101"/>
    <n v="4.35913905E-2"/>
  </r>
  <r>
    <n v="550000"/>
    <n v="880000"/>
    <n v="880000"/>
    <x v="0"/>
    <x v="0"/>
    <s v="IR12-21"/>
    <s v="62-304.520 (7), F.A.C."/>
    <n v="0.56000000000000005"/>
    <n v="0.48"/>
    <s v="Town Melbourne Beach"/>
    <n v="8.0634055800399996E-3"/>
    <n v="3716.6599363190899"/>
    <n v="10.3773384924146"/>
    <n v="1.90879186228384"/>
    <n v="8.3676689105720001E-2"/>
    <n v="1.539136295347E-2"/>
    <n v="29.9689364696338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8.3676689105720001E-2"/>
    <n v="1.539136295347E-2"/>
    <n v="37.8619606254059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4.0663534522056"/>
    <n v="3.07071862E-2"/>
  </r>
  <r>
    <n v="550000"/>
    <n v="880000"/>
    <n v="880000"/>
    <x v="0"/>
    <x v="0"/>
    <s v="IR12-21"/>
    <s v="62-304.520 (7), F.A.C."/>
    <n v="0.56000000000000005"/>
    <n v="0.48"/>
    <s v="Town Melbourne Beach"/>
    <n v="1.383456764836E-2"/>
    <n v="3716.6599363190899"/>
    <n v="10.3773384924146"/>
    <n v="1.90879186228384"/>
    <n v="0.14356599138331"/>
    <n v="2.640731014541E-2"/>
    <n v="51.4183833149819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4356599138331"/>
    <n v="2.640731014541E-2"/>
    <n v="152.26716799888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6.593555458600697"/>
    <n v="0.1234932425"/>
  </r>
  <r>
    <n v="550000"/>
    <n v="880000"/>
    <n v="880000"/>
    <x v="0"/>
    <x v="0"/>
    <s v="IR12-21"/>
    <s v="62-304.520 (7), F.A.C."/>
    <n v="0.56000000000000005"/>
    <n v="0.48"/>
    <s v="Town Melbourne Beach"/>
    <n v="1.366277145378E-2"/>
    <n v="3716.6599363190899"/>
    <n v="10.3773384924146"/>
    <n v="1.90879186228384"/>
    <n v="0.14178320412046"/>
    <n v="2.607938696723E-2"/>
    <n v="50.7798752813816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4178320412046"/>
    <n v="2.607938696723E-2"/>
    <n v="167.377401158936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1.197610419655899"/>
    <n v="0.13574809500000001"/>
  </r>
  <r>
    <n v="550000"/>
    <n v="880000"/>
    <n v="880000"/>
    <x v="0"/>
    <x v="0"/>
    <s v="IR12-21"/>
    <s v="62-304.520 (7), F.A.C."/>
    <n v="0.56000000000000005"/>
    <n v="0.48"/>
    <s v="Town Melbourne Beach"/>
    <n v="5.7998634257500001E-3"/>
    <n v="3716.6599363190899"/>
    <n v="10.3773384924146"/>
    <n v="1.90879186228384"/>
    <n v="6.0187145978830001E-2"/>
    <n v="1.107073210943E-2"/>
    <n v="21.5561200306260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6.0187145978830001E-2"/>
    <n v="1.107073210943E-2"/>
    <n v="62.4942443355382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0.0029759059295"/>
    <n v="5.0684707500000002E-2"/>
  </r>
  <r>
    <n v="550000"/>
    <n v="880000"/>
    <n v="880000"/>
    <x v="0"/>
    <x v="0"/>
    <s v="IR12-21"/>
    <s v="62-304.520 (7), F.A.C."/>
    <n v="0.56000000000000005"/>
    <n v="0.48"/>
    <s v="Town Melbourne Beach"/>
    <n v="7.4027429902600002E-3"/>
    <n v="3716.6599363190899"/>
    <n v="10.3773384924146"/>
    <n v="1.90879186228384"/>
    <n v="7.6820769782280002E-2"/>
    <n v="1.4130295578379999E-2"/>
    <n v="27.5134782907699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7.6820769782280002E-2"/>
    <n v="1.4130295578379999E-2"/>
    <n v="73.370622485883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2.328452994773802"/>
    <n v="5.9505776500000003E-2"/>
  </r>
  <r>
    <n v="550000"/>
    <n v="880000"/>
    <n v="880000"/>
    <x v="0"/>
    <x v="0"/>
    <s v="IR12-21"/>
    <s v="62-304.520 (7), F.A.C."/>
    <n v="0.56000000000000005"/>
    <n v="0.48"/>
    <s v="Town Melbourne Beach"/>
    <n v="6.65529304625E-3"/>
    <n v="3716.6599363190899"/>
    <n v="10.3773384924146"/>
    <n v="1.90879186228384"/>
    <n v="6.9064228707169995E-2"/>
    <n v="1.2703569207800001E-2"/>
    <n v="24.735461029467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6.9064228707169995E-2"/>
    <n v="1.2703569207800001E-2"/>
    <n v="61.6747227521528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1.721679523385902"/>
    <n v="5.0020050900000002E-2"/>
  </r>
  <r>
    <n v="550000"/>
    <n v="880000"/>
    <n v="880000"/>
    <x v="0"/>
    <x v="0"/>
    <s v="IR12-21"/>
    <s v="62-304.520 (7), F.A.C."/>
    <n v="0.56000000000000005"/>
    <n v="0.48"/>
    <s v="Town Melbourne Beach"/>
    <n v="1.2214962251140001E-2"/>
    <n v="3716.6599363190899"/>
    <n v="10.3773384924146"/>
    <n v="1.90879186228384"/>
    <n v="0.12675879795216"/>
    <n v="2.3315820543079999E-2"/>
    <n v="45.3988608224695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2675879795216"/>
    <n v="2.3315820543079999E-2"/>
    <n v="47.9129302905293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29.738379610589099"/>
    <n v="3.8858824200000003E-2"/>
  </r>
  <r>
    <n v="550000"/>
    <n v="880000"/>
    <n v="880000"/>
    <x v="0"/>
    <x v="0"/>
    <s v="IR12-21"/>
    <s v="62-304.520 (7), F.A.C."/>
    <n v="0.56000000000000005"/>
    <n v="0.48"/>
    <s v="Town Melbourne Beach"/>
    <n v="0.17341782506053"/>
    <n v="3682.59813697555"/>
    <n v="9.1751459484080495"/>
    <n v="1.3492654668492099"/>
    <n v="1.59113385498593"/>
    <n v="0.23398668269028"/>
    <n v="638.628159486289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9113385498593"/>
    <n v="0.23398668269028"/>
    <n v="638.628159486289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28.10137237631"/>
    <n v="0.51794660140000004"/>
  </r>
  <r>
    <n v="550000"/>
    <n v="880000"/>
    <n v="880000"/>
    <x v="0"/>
    <x v="0"/>
    <s v="IR12-21"/>
    <s v="62-304.520 (7), F.A.C."/>
    <n v="0.56000000000000005"/>
    <n v="0.48"/>
    <s v="Town Melbourne Beach"/>
    <n v="3.0040113079330001E-2"/>
    <n v="3682.59813697555"/>
    <n v="9.1751459484080495"/>
    <n v="1.3492654668492099"/>
    <n v="0.2756224218096"/>
    <n v="4.053208719819E-2"/>
    <n v="110.62566446050501"/>
    <n v="1210"/>
    <s v="Fixed Single Family Units"/>
    <n v="1210"/>
    <s v="Town Melbourne Beach                   Brevard County"/>
    <s v="Town Melbourne Beach"/>
    <m/>
    <m/>
    <m/>
    <n v="0"/>
    <n v="1"/>
    <n v="0.2756224218096"/>
    <n v="4.053208719819E-2"/>
    <n v="110.625664460505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2.057863312907301"/>
    <n v="8.9720733499999997E-2"/>
  </r>
  <r>
    <n v="550000"/>
    <n v="880000"/>
    <n v="880000"/>
    <x v="0"/>
    <x v="0"/>
    <s v="IR12-21"/>
    <s v="62-304.520 (7), F.A.C."/>
    <n v="0.56000000000000005"/>
    <n v="0.48"/>
    <s v="Town Melbourne Beach"/>
    <n v="0.11035499373681"/>
    <n v="3682.59813697555"/>
    <n v="9.1751459484080495"/>
    <n v="1.3492654668492099"/>
    <n v="1.0125231736709499"/>
    <n v="0.14889818214344"/>
    <n v="406.39309434115103"/>
    <n v="1210"/>
    <s v="Fixed Single Family Units"/>
    <n v="1210"/>
    <s v="Town Melbourne Beach                   Brevard County"/>
    <s v="Town Melbourne Beach"/>
    <m/>
    <m/>
    <m/>
    <n v="0"/>
    <n v="1"/>
    <n v="1.0125231736709499"/>
    <n v="0.14889818214344"/>
    <n v="406.393094341151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4.784869180027997"/>
    <n v="0.32959699460000003"/>
  </r>
  <r>
    <n v="550000"/>
    <n v="880000"/>
    <n v="880000"/>
    <x v="0"/>
    <x v="0"/>
    <s v="IR12-21"/>
    <s v="62-304.520 (7), F.A.C."/>
    <n v="0.56000000000000005"/>
    <n v="0.48"/>
    <s v="Town Melbourne Beach"/>
    <n v="9.9232764034080004E-2"/>
    <n v="3682.59813697555"/>
    <n v="9.1751459484080495"/>
    <n v="1.3492654668492099"/>
    <n v="0.91047509287669004"/>
    <n v="0.13389134169118999"/>
    <n v="365.43439195886702"/>
    <n v="1210"/>
    <s v="Fixed Single Family Units"/>
    <n v="1210"/>
    <s v="Town Melbourne Beach                   Brevard County"/>
    <s v="Town Melbourne Beach"/>
    <m/>
    <m/>
    <m/>
    <n v="0"/>
    <n v="1"/>
    <n v="0.91047509287669004"/>
    <n v="0.13389134169118999"/>
    <n v="365.434391958869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0.268226526130604"/>
    <n v="0.2963782579"/>
  </r>
  <r>
    <n v="550000"/>
    <n v="880000"/>
    <n v="880000"/>
    <x v="0"/>
    <x v="0"/>
    <s v="IR12-21"/>
    <s v="62-304.520 (7), F.A.C."/>
    <n v="0.56000000000000005"/>
    <n v="0.48"/>
    <s v="Town Melbourne Beach"/>
    <n v="1.9207575063730001E-2"/>
    <n v="3682.59813697555"/>
    <n v="9.1751459484080495"/>
    <n v="1.3492654668492099"/>
    <n v="0.17623230452479"/>
    <n v="2.5916117735409999E-2"/>
    <n v="70.733780145536002"/>
    <n v="1210"/>
    <s v="Fixed Single Family Units"/>
    <n v="1210"/>
    <s v="Town Melbourne Beach                   Brevard County"/>
    <s v="Town Melbourne Beach"/>
    <m/>
    <m/>
    <m/>
    <n v="0"/>
    <n v="1"/>
    <n v="0.17623230452479"/>
    <n v="2.5916117735409999E-2"/>
    <n v="70.733780145537096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1.7514094438406"/>
    <n v="5.7367218300000002E-2"/>
  </r>
  <r>
    <n v="550000"/>
    <n v="880000"/>
    <n v="880000"/>
    <x v="0"/>
    <x v="0"/>
    <s v="IR12-21"/>
    <s v="62-304.520 (7), F.A.C."/>
    <n v="0.56000000000000005"/>
    <n v="0.48"/>
    <s v="Town Melbourne Beach"/>
    <n v="9.6570234518460002E-2"/>
    <n v="3682.59813697555"/>
    <n v="9.1751459484080495"/>
    <n v="1.3492654668492099"/>
    <n v="0.88604599597889999"/>
    <n v="0.13029888256128999"/>
    <n v="355.62936572498802"/>
    <n v="1210"/>
    <s v="Fixed Single Family Units"/>
    <n v="1210"/>
    <s v="Town Melbourne Beach                   Brevard County"/>
    <s v="Town Melbourne Beach"/>
    <m/>
    <m/>
    <m/>
    <n v="0"/>
    <n v="1"/>
    <n v="0.88604599597889999"/>
    <n v="0.13029888256128999"/>
    <n v="355.62936572498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80.496453528259195"/>
    <n v="0.28842608739999998"/>
  </r>
  <r>
    <n v="550000"/>
    <n v="880000"/>
    <n v="880000"/>
    <x v="0"/>
    <x v="0"/>
    <s v="IR12-21"/>
    <s v="62-304.520 (7), F.A.C."/>
    <n v="0.56000000000000005"/>
    <n v="0.48"/>
    <s v="Town Melbourne Beach"/>
    <n v="8.8939948243970002E-2"/>
    <n v="3682.59813697555"/>
    <n v="9.1751459484080495"/>
    <n v="1.3492654668492099"/>
    <n v="0.81603700578228999"/>
    <n v="0.12000360078894"/>
    <n v="327.53008770595"/>
    <n v="1210"/>
    <s v="Fixed Single Family Units"/>
    <n v="1210"/>
    <s v="Town Melbourne Beach                   Brevard County"/>
    <s v="Town Melbourne Beach"/>
    <m/>
    <m/>
    <m/>
    <n v="0"/>
    <n v="1"/>
    <n v="0.81603700578228999"/>
    <n v="0.12000360078894"/>
    <n v="327.53008770595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76.391028052689293"/>
    <n v="0.26563672970000002"/>
  </r>
  <r>
    <n v="550000"/>
    <n v="880000"/>
    <n v="880000"/>
    <x v="0"/>
    <x v="0"/>
    <s v="IR12-21"/>
    <s v="62-304.520 (7), F.A.C."/>
    <n v="0.56000000000000005"/>
    <n v="0.48"/>
    <s v="Town Melbourne Beach"/>
    <n v="3.3054067362430002E-2"/>
    <n v="3692.1473054852099"/>
    <n v="9.1974220048005897"/>
    <n v="1.3524897862229099"/>
    <n v="0.30401220650743999"/>
    <n v="4.4705288500819999E-2"/>
    <n v="122.04048574755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0401220650743999"/>
    <n v="4.4705288500819999E-2"/>
    <n v="1123.49293140883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0.1415885787289"/>
    <n v="0.91118648130000002"/>
  </r>
  <r>
    <n v="550000"/>
    <n v="880000"/>
    <n v="880000"/>
    <x v="0"/>
    <x v="0"/>
    <s v="IR12-21"/>
    <s v="62-304.520 (7), F.A.C."/>
    <n v="0.56000000000000005"/>
    <n v="0.48"/>
    <s v="Town Melbourne Beach"/>
    <n v="8.5513537539999999E-5"/>
    <n v="3692.1473054852099"/>
    <n v="9.1974220048005897"/>
    <n v="1.3524897862229099"/>
    <n v="7.8650409191999998E-4"/>
    <n v="1.1565618611E-4"/>
    <n v="0.31572857722927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8650409191999998E-4"/>
    <n v="1.1565618611E-4"/>
    <n v="1123.49293140883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4.8554855037249"/>
    <n v="0.91118648130000002"/>
  </r>
  <r>
    <n v="550000"/>
    <n v="880000"/>
    <n v="880000"/>
    <x v="0"/>
    <x v="0"/>
    <s v="IR12-21"/>
    <s v="62-304.520 (7), F.A.C."/>
    <n v="0.56000000000000005"/>
    <n v="0.48"/>
    <s v="Town Melbourne Beach"/>
    <n v="7.0155353831829997E-2"/>
    <n v="3692.1473054852099"/>
    <n v="9.1974220048005897"/>
    <n v="1.3524897862229099"/>
    <n v="0.64524839508750997"/>
    <n v="9.4884399506410005E-2"/>
    <n v="259.02390061557901"/>
    <n v="1210"/>
    <s v="Fixed Single Family Units"/>
    <n v="1210"/>
    <s v="Town Melbourne Beach                   Brevard County"/>
    <s v="Town Melbourne Beach"/>
    <m/>
    <m/>
    <m/>
    <n v="0"/>
    <n v="1"/>
    <n v="0.64524839508750997"/>
    <n v="9.4884399506410005E-2"/>
    <n v="815.00134817984497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3.76256565958499"/>
    <n v="0.66099054999999995"/>
  </r>
  <r>
    <n v="550000"/>
    <n v="880000"/>
    <n v="880000"/>
    <x v="0"/>
    <x v="0"/>
    <s v="IR12-21"/>
    <s v="62-304.520 (7), F.A.C."/>
    <n v="0.56000000000000005"/>
    <n v="0.48"/>
    <s v="Town Melbourne Beach"/>
    <n v="1.7621064960819999E-2"/>
    <n v="3684.75257706313"/>
    <n v="9.4508754011226106"/>
    <n v="1.4821517903279999"/>
    <n v="0.16653448937983001"/>
    <n v="2.611709297917E-2"/>
    <n v="64.929264524993101"/>
    <n v="1300"/>
    <s v="Residential, High Density"/>
    <n v="1300"/>
    <s v="Town Melbourne Beach                   Brevard County"/>
    <s v="Town Melbourne Beach"/>
    <m/>
    <m/>
    <m/>
    <n v="0"/>
    <n v="1"/>
    <n v="0.16653448937983001"/>
    <n v="2.611709297917E-2"/>
    <n v="401.372417829267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6.126412239835801"/>
    <n v="0.32552507530000002"/>
  </r>
  <r>
    <n v="550000"/>
    <n v="880000"/>
    <n v="880000"/>
    <x v="0"/>
    <x v="0"/>
    <s v="IR12-21"/>
    <s v="62-304.520 (7), F.A.C."/>
    <n v="0.56000000000000005"/>
    <n v="0.48"/>
    <s v="Town Melbourne Beach"/>
    <n v="4.980503753703E-2"/>
    <n v="3721.7610862889501"/>
    <n v="10.5841050523739"/>
    <n v="2.0056483529217801"/>
    <n v="0.52714174942940994"/>
    <n v="9.9891391503360003E-2"/>
    <n v="185.362450606501"/>
    <n v="1300"/>
    <s v="Residential, High Density"/>
    <n v="1300"/>
    <s v="Town Melbourne Beach                   Brevard County"/>
    <s v="Town Melbourne Beach"/>
    <m/>
    <m/>
    <m/>
    <n v="0"/>
    <n v="1"/>
    <n v="0.52714174942940994"/>
    <n v="9.9891391503360003E-2"/>
    <n v="1052.50527119574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60.7641687708768"/>
    <n v="0.85361335859999998"/>
  </r>
  <r>
    <n v="550000"/>
    <n v="880000"/>
    <n v="880000"/>
    <x v="0"/>
    <x v="0"/>
    <s v="IR12-21"/>
    <s v="62-304.520 (7), F.A.C."/>
    <n v="0.56000000000000005"/>
    <n v="0.48"/>
    <s v="FDOT District 5"/>
    <n v="3.1589149007099998E-2"/>
    <n v="3721.7610862889501"/>
    <n v="10.5841050523739"/>
    <n v="2.0056483529217801"/>
    <n v="0.33434287160625997"/>
    <n v="6.3356724676289999E-2"/>
    <n v="117.567265523615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33434287160625997"/>
    <n v="6.3356724676289999E-2"/>
    <n v="755.94695756363103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7.709548938843"/>
    <n v="0.61309566709999996"/>
  </r>
  <r>
    <n v="560000"/>
    <n v="790000"/>
    <n v="790000"/>
    <x v="0"/>
    <x v="0"/>
    <s v="IR12-21"/>
    <s v="62-304.520 (7), F.A.C."/>
    <n v="0.56000000000000005"/>
    <n v="0.48"/>
    <s v="Town Melbourne Beach"/>
    <n v="8.3908081839999994E-6"/>
    <n v="3692.1473056227601"/>
    <n v="9.1974220051432205"/>
    <n v="1.3524897862732901"/>
    <n v="7.717380383E-5"/>
    <n v="1.1348482359999999E-5"/>
    <n v="3.098009982855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717380383E-5"/>
    <n v="1.1348482359999999E-5"/>
    <n v="232.80746911802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5.1101528196638304"/>
    <n v="0.1888138436"/>
  </r>
  <r>
    <n v="560000"/>
    <n v="830000"/>
    <n v="830000"/>
    <x v="0"/>
    <x v="0"/>
    <s v="IR12-21"/>
    <s v="62-304.520 (7), F.A.C."/>
    <n v="0.56000000000000005"/>
    <n v="0.48"/>
    <s v="Town Melbourne Beach"/>
    <n v="4.6620385063000003E-4"/>
    <n v="3692.1473050725899"/>
    <n v="9.1974220037727008"/>
    <n v="1.35248978607176"/>
    <n v="4.2878735540600003E-3"/>
    <n v="6.3053594620999999E-4"/>
    <n v="1.7212932907327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2878735540600003E-3"/>
    <n v="6.3053594620999999E-4"/>
    <n v="991.00248919879402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0.097605439568"/>
    <n v="0.80373275690000001"/>
  </r>
  <r>
    <n v="560000"/>
    <n v="870000"/>
    <n v="870000"/>
    <x v="0"/>
    <x v="0"/>
    <s v="IR12-21"/>
    <s v="62-304.520 (7), F.A.C."/>
    <n v="0.56000000000000005"/>
    <n v="0.48"/>
    <s v="Town Melbourne Beach"/>
    <n v="1.4687317105200001E-3"/>
    <n v="3692.1473056227601"/>
    <n v="9.1974220051432205"/>
    <n v="1.3524897862732901"/>
    <n v="1.350854535403E-2"/>
    <n v="1.9864446372599999E-3"/>
    <n v="5.42277382769758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50854535403E-2"/>
    <n v="1.9864446372599999E-3"/>
    <n v="433.25909531397798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96.377617118127205"/>
    <n v="0.35138612759999999"/>
  </r>
  <r>
    <n v="560000"/>
    <n v="870000"/>
    <n v="870000"/>
    <x v="0"/>
    <x v="0"/>
    <s v="IR12-21"/>
    <s v="62-304.520 (7), F.A.C."/>
    <n v="0.56000000000000005"/>
    <n v="0.48"/>
    <s v="Town Melbourne Beach"/>
    <n v="2.9277353809999999E-6"/>
    <n v="3697.3813855888002"/>
    <n v="9.2096594654569905"/>
    <n v="1.3542620814797801"/>
    <n v="2.6963445860000002E-5"/>
    <n v="3.9649210110949999E-6"/>
    <n v="1.0824954299630001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6963445860000002E-5"/>
    <n v="3.9649210110949999E-6"/>
    <n v="891.12738895780501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4.6282592183793101"/>
    <n v="0.7227310535"/>
  </r>
  <r>
    <n v="560000"/>
    <n v="870000"/>
    <n v="870000"/>
    <x v="0"/>
    <x v="0"/>
    <s v="IR12-21"/>
    <s v="62-304.520 (7), F.A.C."/>
    <n v="0.56000000000000005"/>
    <n v="0.48"/>
    <s v="Town Melbourne Beach"/>
    <n v="7.7476405174000003E-4"/>
    <n v="3692.1473047975001"/>
    <n v="9.1974220030874392"/>
    <n v="1.3524897859709899"/>
    <n v="7.1258319366899999E-3"/>
    <n v="1.04786046651E-3"/>
    <n v="2.86054300549321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1258319366899999E-3"/>
    <n v="1.04786046651E-3"/>
    <n v="1612.4694884848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100.257913536746"/>
    <n v="1.3077611423"/>
  </r>
  <r>
    <n v="560000"/>
    <n v="880000"/>
    <n v="880000"/>
    <x v="0"/>
    <x v="0"/>
    <s v="IR12-21"/>
    <s v="62-304.520 (7), F.A.C."/>
    <n v="0.56000000000000005"/>
    <n v="0.48"/>
    <s v="Town Melbourne Beach"/>
    <n v="1.6554223525E-4"/>
    <n v="3692.1473054852099"/>
    <n v="9.1974220048005897"/>
    <n v="1.3524897862229099"/>
    <n v="1.52256179727E-3"/>
    <n v="2.2389418237E-4"/>
    <n v="0.611206317848129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2256179727E-3"/>
    <n v="2.2389418237E-4"/>
    <n v="1123.4929314088399"/>
    <m/>
    <n v="-1"/>
    <n v="-1"/>
    <n v="-1"/>
    <n v="-1"/>
    <n v="0"/>
    <m/>
    <m/>
    <s v="Central IRL A"/>
    <n v="-1"/>
    <m/>
    <m/>
    <n v="609"/>
    <x v="2"/>
    <s v="Basin 8, 9, 11, Oak Street Pedway"/>
    <x v="0"/>
    <m/>
    <n v="34.854949207349897"/>
    <n v="0.91118648130000002"/>
  </r>
  <r>
    <n v="180000"/>
    <n v="750000"/>
    <n v="750000"/>
    <x v="0"/>
    <x v="0"/>
    <s v="IR12-21"/>
    <s v="62-304.520 (7), F.A.C."/>
    <n v="0.56000000000000005"/>
    <n v="0.48"/>
    <s v="Town Melbourne Beach"/>
    <n v="5.883986041988E-2"/>
    <n v="3778.5700124227401"/>
    <n v="9.3994520510831094"/>
    <n v="1.3817478113700901"/>
    <n v="0.55306244670916005"/>
    <n v="8.1301848356500006E-2"/>
    <n v="222.33053211772801"/>
    <n v="1210"/>
    <s v="Fixed Single Family Units"/>
    <n v="1210"/>
    <s v="Town Melbourne Beach                   Brevard County"/>
    <s v="Town Melbourne Beach"/>
    <m/>
    <m/>
    <m/>
    <n v="0"/>
    <n v="1"/>
    <n v="0.55306244670916005"/>
    <n v="8.1301848356500006E-2"/>
    <n v="330.363892680315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4.629396830088396"/>
    <n v="0.26793503060000001"/>
  </r>
  <r>
    <n v="180000"/>
    <n v="750000"/>
    <n v="750000"/>
    <x v="0"/>
    <x v="0"/>
    <s v="IR12-21"/>
    <s v="62-304.520 (7), F.A.C."/>
    <n v="0.56000000000000005"/>
    <n v="0.48"/>
    <s v="Town Melbourne Beach"/>
    <n v="0.19185545047340999"/>
    <n v="3778.5700124227401"/>
    <n v="9.3994520510831094"/>
    <n v="1.3817478113700901"/>
    <n v="1.8033361074637999"/>
    <n v="0.26509584879106002"/>
    <n v="724.939251878699"/>
    <n v="1210"/>
    <s v="Fixed Single Family Units"/>
    <n v="1210"/>
    <s v="Town Melbourne Beach                   Brevard County"/>
    <s v="Town Melbourne Beach"/>
    <m/>
    <m/>
    <m/>
    <n v="0"/>
    <n v="1"/>
    <n v="1.8033361074637999"/>
    <n v="0.26509584879106002"/>
    <n v="724.9392518786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8.343562368021"/>
    <n v="0.58794748730000002"/>
  </r>
  <r>
    <n v="180000"/>
    <n v="750000"/>
    <n v="750000"/>
    <x v="0"/>
    <x v="0"/>
    <s v="IR12-21"/>
    <s v="62-304.520 (7), F.A.C."/>
    <n v="0.56000000000000005"/>
    <n v="0.48"/>
    <s v="Town Melbourne Beach"/>
    <n v="1.670448790674E-2"/>
    <n v="3778.5700124227401"/>
    <n v="9.3994520510831094"/>
    <n v="1.3817478113700901"/>
    <n v="0.15701303311736001"/>
    <n v="2.3081389605199999E-2"/>
    <n v="63.119077077312603"/>
    <n v="1210"/>
    <s v="Fixed Single Family Units"/>
    <n v="1210"/>
    <s v="Town Melbourne Beach                   Brevard County"/>
    <s v="Town Melbourne Beach"/>
    <m/>
    <m/>
    <m/>
    <n v="0"/>
    <n v="1"/>
    <n v="0.15701303311736001"/>
    <n v="2.3081389605199999E-2"/>
    <n v="63.1190770773106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0.808354129229301"/>
    <n v="5.11914656E-2"/>
  </r>
  <r>
    <n v="180000"/>
    <n v="750000"/>
    <n v="750000"/>
    <x v="0"/>
    <x v="0"/>
    <s v="IR12-21"/>
    <s v="62-304.520 (7), F.A.C."/>
    <n v="0.56000000000000005"/>
    <n v="0.48"/>
    <s v="Town Melbourne Beach"/>
    <n v="0.13495097225367"/>
    <n v="3778.5700124227401"/>
    <n v="9.3994520510831094"/>
    <n v="1.3817478113700901"/>
    <n v="1.26846519294549"/>
    <n v="0.18646821055377999"/>
    <n v="509.92169690504102"/>
    <n v="1210"/>
    <s v="Fixed Single Family Units"/>
    <n v="1210"/>
    <s v="Town Melbourne Beach                   Brevard County"/>
    <s v="Town Melbourne Beach"/>
    <m/>
    <m/>
    <m/>
    <n v="0"/>
    <n v="1"/>
    <n v="1.26846519294549"/>
    <n v="0.18646821055377999"/>
    <n v="1215.54009775454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6.009009547313"/>
    <n v="0.98583949530000003"/>
  </r>
  <r>
    <n v="190000"/>
    <n v="780000"/>
    <n v="780000"/>
    <x v="0"/>
    <x v="0"/>
    <s v="IR12-21"/>
    <s v="62-304.520 (7), F.A.C."/>
    <n v="0.56000000000000005"/>
    <n v="0.48"/>
    <s v="Town Melbourne Beach"/>
    <n v="7.5458182815200002E-3"/>
    <n v="2207.26502127303"/>
    <n v="5.6141076281336897"/>
    <n v="0.82949174740721998"/>
    <n v="4.2363035974840001E-2"/>
    <n v="6.25919399196E-3"/>
    <n v="16.655620749701502"/>
    <n v="1210"/>
    <s v="Fixed Single Family Units"/>
    <n v="1210"/>
    <s v="Town Melbourne Beach                   Brevard County"/>
    <s v="Town Melbourne Beach"/>
    <m/>
    <m/>
    <m/>
    <n v="0"/>
    <n v="1"/>
    <n v="4.2363035974840001E-2"/>
    <n v="6.25919399196E-3"/>
    <n v="189.27758538856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3.839709928839898"/>
    <n v="0.1535098016"/>
  </r>
  <r>
    <n v="190000"/>
    <n v="780000"/>
    <n v="780000"/>
    <x v="0"/>
    <x v="0"/>
    <s v="IR12-21"/>
    <s v="62-304.520 (7), F.A.C."/>
    <n v="0.56000000000000005"/>
    <n v="0.48"/>
    <s v="Town Melbourne Beach"/>
    <n v="2.2616699743000001E-4"/>
    <n v="2207.26502127303"/>
    <n v="5.6141076281336897"/>
    <n v="0.82949174740721998"/>
    <n v="1.2697258655399999E-3"/>
    <n v="1.8760365791E-4"/>
    <n v="0.49921050241123999"/>
    <n v="1210"/>
    <s v="Fixed Single Family Units"/>
    <n v="1210"/>
    <s v="Town Melbourne Beach                   Brevard County"/>
    <s v="Town Melbourne Beach"/>
    <m/>
    <m/>
    <m/>
    <n v="0"/>
    <n v="1"/>
    <n v="1.2697258655399999E-3"/>
    <n v="1.8760365791E-4"/>
    <n v="51.3420851555087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.70320258252739"/>
    <n v="4.16399717E-2"/>
  </r>
  <r>
    <n v="190000"/>
    <n v="790000"/>
    <n v="790000"/>
    <x v="0"/>
    <x v="0"/>
    <s v="IR12-21"/>
    <s v="62-304.520 (7), F.A.C."/>
    <n v="0.56000000000000005"/>
    <n v="0.48"/>
    <s v="Town Melbourne Beach"/>
    <n v="1.46176387155E-2"/>
    <n v="3770.0825550685199"/>
    <n v="9.3795516820320604"/>
    <n v="1.37886368915568"/>
    <n v="0.13710689780131"/>
    <n v="2.0155731246000001E-2"/>
    <n v="55.109704717604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3710689780131"/>
    <n v="2.0155731246000001E-2"/>
    <n v="55.109704717603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2.777991486290198"/>
    <n v="4.46956243E-2"/>
  </r>
  <r>
    <n v="190000"/>
    <n v="790000"/>
    <n v="790000"/>
    <x v="0"/>
    <x v="0"/>
    <s v="IR12-21"/>
    <s v="62-304.520 (7), F.A.C."/>
    <n v="0.56000000000000005"/>
    <n v="0.48"/>
    <s v="Town Melbourne Beach"/>
    <n v="0.11930348261634"/>
    <n v="3770.0825550685199"/>
    <n v="9.3795516820320604"/>
    <n v="1.37886368915568"/>
    <n v="1.1190131810464501"/>
    <n v="0.16450324016949999"/>
    <n v="449.783978570818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1190131810464501"/>
    <n v="0.16450324016949999"/>
    <n v="449.783978570818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9.966600485974"/>
    <n v="0.36478830379999999"/>
  </r>
  <r>
    <n v="190000"/>
    <n v="790000"/>
    <n v="790000"/>
    <x v="0"/>
    <x v="0"/>
    <s v="IR12-21"/>
    <s v="62-304.520 (7), F.A.C."/>
    <n v="0.56000000000000005"/>
    <n v="0.48"/>
    <s v="Town Melbourne Beach"/>
    <n v="0.26869048716581001"/>
    <n v="3770.0825550685199"/>
    <n v="9.3795516820320604"/>
    <n v="1.37886368915568"/>
    <n v="2.5201963108421199"/>
    <n v="0.37048755637448999"/>
    <n v="1012.98531837669"/>
    <n v="1210"/>
    <s v="Fixed Single Family Units"/>
    <n v="1210"/>
    <s v="Town Melbourne Beach                   Brevard County"/>
    <s v="Town Melbourne Beach"/>
    <m/>
    <m/>
    <m/>
    <n v="0"/>
    <n v="1"/>
    <n v="2.5201963108421199"/>
    <n v="0.37048755637448999"/>
    <n v="1012.9853183766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3.88386347666699"/>
    <n v="0.82156149099999998"/>
  </r>
  <r>
    <n v="190000"/>
    <n v="790000"/>
    <n v="790000"/>
    <x v="0"/>
    <x v="0"/>
    <s v="IR12-21"/>
    <s v="62-304.520 (7), F.A.C."/>
    <n v="0.56000000000000005"/>
    <n v="0.48"/>
    <s v="Town Melbourne Beach"/>
    <n v="0.11323741685431001"/>
    <n v="3770.0825550685199"/>
    <n v="9.3795516820320604"/>
    <n v="1.37886368915568"/>
    <n v="1.0621162037248"/>
    <n v="0.15613896235419"/>
    <n v="426.914409863456"/>
    <n v="1210"/>
    <s v="Fixed Single Family Units"/>
    <n v="1210"/>
    <s v="Town Melbourne Beach                   Brevard County"/>
    <s v="Town Melbourne Beach"/>
    <m/>
    <m/>
    <m/>
    <n v="0"/>
    <n v="1"/>
    <n v="1.0621162037248"/>
    <n v="0.15613896235419"/>
    <n v="426.91440986345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9.145603808586202"/>
    <n v="0.3462403973"/>
  </r>
  <r>
    <n v="190000"/>
    <n v="790000"/>
    <n v="790000"/>
    <x v="0"/>
    <x v="0"/>
    <s v="IR12-21"/>
    <s v="62-304.520 (7), F.A.C."/>
    <n v="0.56000000000000005"/>
    <n v="0.48"/>
    <s v="Town Melbourne Beach"/>
    <n v="6.1608714191190003E-2"/>
    <n v="3770.0825550685199"/>
    <n v="9.3795516820320604"/>
    <n v="1.37886368915568"/>
    <n v="0.57786211881986005"/>
    <n v="8.4950018933810004E-2"/>
    <n v="232.26993861243"/>
    <n v="1210"/>
    <s v="Fixed Single Family Units"/>
    <n v="1210"/>
    <s v="Town Melbourne Beach                   Brevard County"/>
    <s v="Town Melbourne Beach"/>
    <m/>
    <m/>
    <m/>
    <n v="0"/>
    <n v="1"/>
    <n v="0.57786211881986005"/>
    <n v="8.4950018933810004E-2"/>
    <n v="232.2699386124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5.032770109199902"/>
    <n v="0.18837789020000001"/>
  </r>
  <r>
    <n v="190000"/>
    <n v="790000"/>
    <n v="790000"/>
    <x v="0"/>
    <x v="0"/>
    <s v="IR12-21"/>
    <s v="62-304.520 (7), F.A.C."/>
    <n v="0.56000000000000005"/>
    <n v="0.48"/>
    <s v="Town Melbourne Beach"/>
    <n v="4.0305714193779998E-2"/>
    <n v="3770.0825550685199"/>
    <n v="9.3795516820320604"/>
    <n v="1.37886368915568"/>
    <n v="0.37804952936181002"/>
    <n v="5.557608576729E-2"/>
    <n v="151.95586995156199"/>
    <n v="1210"/>
    <s v="Fixed Single Family Units"/>
    <n v="1210"/>
    <s v="Town Melbourne Beach                   Brevard County"/>
    <s v="Town Melbourne Beach"/>
    <m/>
    <m/>
    <m/>
    <n v="0"/>
    <n v="1"/>
    <n v="0.37804952936181002"/>
    <n v="5.557608576729E-2"/>
    <n v="151.95586995156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3.969575832905797"/>
    <n v="0.1232407704"/>
  </r>
  <r>
    <n v="200000"/>
    <n v="810000"/>
    <n v="810000"/>
    <x v="0"/>
    <x v="0"/>
    <s v="IR12-21"/>
    <s v="62-304.520 (7), F.A.C."/>
    <n v="0.56000000000000005"/>
    <n v="0.48"/>
    <s v="Town Melbourne Beach"/>
    <n v="1.055414406131E-2"/>
    <n v="3774.51124929874"/>
    <n v="9.3899729008938593"/>
    <n v="1.3803753655294"/>
    <n v="9.9103126727880006E-2"/>
    <n v="1.4568680466479999E-2"/>
    <n v="39.836735486156698"/>
    <n v="1210"/>
    <s v="Fixed Single Family Units"/>
    <n v="1210"/>
    <s v="Town Melbourne Beach                   Brevard County"/>
    <s v="Town Melbourne Beach"/>
    <m/>
    <m/>
    <m/>
    <n v="0"/>
    <n v="1"/>
    <n v="9.9103126727880006E-2"/>
    <n v="1.4568680466479999E-2"/>
    <n v="617.048278209068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2.402419316841197"/>
    <n v="0.50044467010000004"/>
  </r>
  <r>
    <n v="210000"/>
    <n v="830000"/>
    <n v="830000"/>
    <x v="0"/>
    <x v="0"/>
    <s v="IR12-21"/>
    <s v="62-304.520 (7), F.A.C."/>
    <n v="0.56000000000000005"/>
    <n v="0.48"/>
    <s v="Town Melbourne Beach"/>
    <n v="5.4750252210769998E-2"/>
    <n v="3789.9223701473102"/>
    <n v="9.4259671940564296"/>
    <n v="1.38558689745869"/>
    <n v="0.51607408120506004"/>
    <n v="7.5861232095799994E-2"/>
    <n v="207.49920562481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1607408120506004"/>
    <n v="7.5861232095799994E-2"/>
    <n v="207.49920562481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8.86938502448299"/>
    <n v="0.16828808240000001"/>
  </r>
  <r>
    <n v="210000"/>
    <n v="830000"/>
    <n v="830000"/>
    <x v="0"/>
    <x v="0"/>
    <s v="IR12-21"/>
    <s v="62-304.520 (7), F.A.C."/>
    <n v="0.56000000000000005"/>
    <n v="0.48"/>
    <s v="Town Melbourne Beach"/>
    <n v="0.12385666954372999"/>
    <n v="3789.9223701473102"/>
    <n v="9.4259671940564296"/>
    <n v="1.38558689745869"/>
    <n v="1.16746890388436"/>
    <n v="0.17161417848266999"/>
    <n v="469.40716259575601"/>
    <n v="1210"/>
    <s v="Fixed Single Family Units"/>
    <n v="1210"/>
    <s v="Town Melbourne Beach                   Brevard County"/>
    <s v="Town Melbourne Beach"/>
    <m/>
    <m/>
    <m/>
    <n v="0"/>
    <n v="1"/>
    <n v="1.16746890388436"/>
    <n v="0.17161417848266999"/>
    <n v="469.407162595756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9.595075385858095"/>
    <n v="0.38070329489999999"/>
  </r>
  <r>
    <n v="210000"/>
    <n v="830000"/>
    <n v="830000"/>
    <x v="0"/>
    <x v="0"/>
    <s v="IR12-21"/>
    <s v="62-304.520 (7), F.A.C."/>
    <n v="0.56000000000000005"/>
    <n v="0.48"/>
    <s v="Town of Indialantic"/>
    <n v="9.8422518521899996E-2"/>
    <n v="3789.9223701473102"/>
    <n v="9.4259671940564296"/>
    <n v="1.38558689745869"/>
    <n v="0.92772743074386999"/>
    <n v="0.13637295207882999"/>
    <n v="373.01370467239798"/>
    <n v="1210"/>
    <s v="Fixed Single Family Units"/>
    <n v="1210"/>
    <s v="Town of Indialantic              Brevard County"/>
    <s v="Town of Indialantic"/>
    <m/>
    <m/>
    <m/>
    <n v="0"/>
    <n v="1"/>
    <n v="0.92772743074386999"/>
    <n v="0.13637295207882999"/>
    <n v="373.013704672397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0.406274689994305"/>
    <n v="0.30252530789999998"/>
  </r>
  <r>
    <n v="210000"/>
    <n v="830000"/>
    <n v="830000"/>
    <x v="0"/>
    <x v="0"/>
    <s v="IR12-21"/>
    <s v="62-304.520 (7), F.A.C."/>
    <n v="0.56000000000000005"/>
    <n v="0.48"/>
    <s v="Town Melbourne Beach"/>
    <n v="0.14339636484745999"/>
    <n v="3789.9223701473102"/>
    <n v="9.4259671940564296"/>
    <n v="1.38558689745869"/>
    <n v="1.35164943079914"/>
    <n v="0.19868812427585"/>
    <n v="543.46109093321002"/>
    <n v="1210"/>
    <s v="Fixed Single Family Units"/>
    <n v="1210"/>
    <s v="Town Melbourne Beach                   Brevard County"/>
    <s v="Town Melbourne Beach"/>
    <m/>
    <m/>
    <m/>
    <n v="0"/>
    <n v="1"/>
    <n v="1.35164943079914"/>
    <n v="0.19868812427585"/>
    <n v="543.461090933210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7.007646096197305"/>
    <n v="0.44076325300000002"/>
  </r>
  <r>
    <n v="210000"/>
    <n v="830000"/>
    <n v="830000"/>
    <x v="0"/>
    <x v="0"/>
    <s v="IR12-21"/>
    <s v="62-304.520 (7), F.A.C."/>
    <n v="0.56000000000000005"/>
    <n v="0.48"/>
    <s v="Town of Indialantic"/>
    <n v="0.12224245384549"/>
    <n v="3789.9223701473102"/>
    <n v="9.4259671940564296"/>
    <n v="1.38558689745869"/>
    <n v="1.15225335966854"/>
    <n v="0.16937754236151001"/>
    <n v="463.28941041072301"/>
    <n v="1210"/>
    <s v="Fixed Single Family Units"/>
    <n v="1210"/>
    <s v="Town of Indialantic              Brevard County"/>
    <s v="Town of Indialantic"/>
    <m/>
    <m/>
    <m/>
    <n v="0"/>
    <n v="1"/>
    <n v="1.15225335966854"/>
    <n v="0.16937754236151001"/>
    <n v="463.289410410723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0.996178370793103"/>
    <n v="0.37574161430000003"/>
  </r>
  <r>
    <n v="210000"/>
    <n v="830000"/>
    <n v="830000"/>
    <x v="0"/>
    <x v="0"/>
    <s v="IR12-21"/>
    <s v="62-304.520 (7), F.A.C."/>
    <n v="0.56000000000000005"/>
    <n v="0.48"/>
    <s v="Town of Indialantic"/>
    <n v="2.0752492634700001E-3"/>
    <n v="3789.9223701473102"/>
    <n v="9.4259671940564296"/>
    <n v="1.38558689745869"/>
    <n v="1.9561231476979999E-2"/>
    <n v="2.8754381884200002E-3"/>
    <n v="7.8650336072680602"/>
    <n v="1210"/>
    <s v="Fixed Single Family Units"/>
    <n v="1210"/>
    <s v="Town of Indialantic              Brevard County"/>
    <s v="Town of Indialantic"/>
    <m/>
    <m/>
    <m/>
    <n v="0"/>
    <n v="1"/>
    <n v="1.9561231476979999E-2"/>
    <n v="2.8754381884200002E-3"/>
    <n v="35.919995040849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.546631944702099"/>
    <n v="2.9132193899999999E-2"/>
  </r>
  <r>
    <n v="210000"/>
    <n v="830000"/>
    <n v="830000"/>
    <x v="0"/>
    <x v="0"/>
    <s v="IR12-21"/>
    <s v="62-304.520 (7), F.A.C."/>
    <n v="0.56000000000000005"/>
    <n v="0.48"/>
    <s v="Town of Indialantic"/>
    <n v="1.5790154344659999E-2"/>
    <n v="3789.9223701473102"/>
    <n v="9.4259671940564296"/>
    <n v="1.38558689745869"/>
    <n v="0.14883747684189999"/>
    <n v="2.187863096882E-2"/>
    <n v="59.843459178928498"/>
    <n v="1210"/>
    <s v="Fixed Single Family Units"/>
    <n v="1210"/>
    <s v="Town of Indialantic              Brevard County"/>
    <s v="Town of Indialantic"/>
    <m/>
    <m/>
    <m/>
    <n v="0"/>
    <n v="1"/>
    <n v="0.14883747684189999"/>
    <n v="2.187863096882E-2"/>
    <n v="248.683470267365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1.162437442224203"/>
    <n v="0.20168975689999999"/>
  </r>
  <r>
    <n v="220000"/>
    <n v="850000"/>
    <n v="850000"/>
    <x v="0"/>
    <x v="0"/>
    <s v="IR12-21"/>
    <s v="62-304.520 (7), F.A.C."/>
    <n v="0.56000000000000005"/>
    <n v="0.48"/>
    <s v="FDOT District 5"/>
    <n v="2.165819942454E-2"/>
    <n v="3795.3838730080602"/>
    <n v="9.8312695854454102"/>
    <n v="1.57860623358467"/>
    <n v="0.21292759727805999"/>
    <n v="3.4189768619809997E-2"/>
    <n v="82.201180814318207"/>
    <n v="1200"/>
    <s v="Residential, Medium Density-Two-five dwellingunits per acre"/>
    <n v="1200"/>
    <s v="FDOT District 5                              Town of Indialantic              Brevard County"/>
    <s v="FDOT District 5"/>
    <m/>
    <m/>
    <m/>
    <n v="0"/>
    <n v="1"/>
    <n v="0.21292759727805999"/>
    <n v="3.4189768619809997E-2"/>
    <n v="998.895318617646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0.470843033917497"/>
    <n v="0.81013407839999996"/>
  </r>
  <r>
    <n v="220000"/>
    <n v="850000"/>
    <n v="850000"/>
    <x v="0"/>
    <x v="0"/>
    <s v="IR12-21"/>
    <s v="62-304.520 (7), F.A.C."/>
    <n v="0.56000000000000005"/>
    <n v="0.48"/>
    <s v="Town of Indialantic"/>
    <n v="3.9291343699920003E-2"/>
    <n v="3795.3838730080602"/>
    <n v="9.8312695854454102"/>
    <n v="1.57860623358467"/>
    <n v="0.38628379228837001"/>
    <n v="6.2025560090619998E-2"/>
    <n v="149.12573222751899"/>
    <n v="1210"/>
    <s v="Fixed Single Family Units"/>
    <n v="1210"/>
    <s v="Town of Indialantic              Brevard County"/>
    <s v="Town of Indialantic"/>
    <m/>
    <m/>
    <m/>
    <n v="0"/>
    <n v="1"/>
    <n v="0.38628379228837001"/>
    <n v="6.2025560090619998E-2"/>
    <n v="162.03166989280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3.791785877284099"/>
    <n v="0.1314125465"/>
  </r>
  <r>
    <n v="220000"/>
    <n v="850000"/>
    <n v="850000"/>
    <x v="0"/>
    <x v="0"/>
    <s v="IR12-21"/>
    <s v="62-304.520 (7), F.A.C."/>
    <n v="0.56000000000000005"/>
    <n v="0.48"/>
    <s v="FDOT District 5"/>
    <n v="3.4071184687000001E-4"/>
    <n v="3795.3838730080602"/>
    <n v="9.8312695854454102"/>
    <n v="1.57860623358467"/>
    <n v="3.3496300175699999E-3"/>
    <n v="5.3784984532999998E-4"/>
    <n v="1.2931322489683701"/>
    <n v="1210"/>
    <s v="Fixed Single Family Units"/>
    <n v="1210"/>
    <s v="FDOT District 5                              Town of Indialantic              Brevard County"/>
    <s v="FDOT District 5"/>
    <m/>
    <m/>
    <m/>
    <n v="0"/>
    <n v="1"/>
    <n v="3.3496300175699999E-3"/>
    <n v="5.3784984532999998E-4"/>
    <n v="1.40177111624761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.770121799550401"/>
    <n v="1.1368783999999999E-3"/>
  </r>
  <r>
    <n v="220000"/>
    <n v="860000"/>
    <n v="860000"/>
    <x v="0"/>
    <x v="0"/>
    <s v="IR12-21"/>
    <s v="62-304.520 (7), F.A.C."/>
    <n v="0.56000000000000005"/>
    <n v="0.48"/>
    <s v="Town of Indialantic"/>
    <n v="1.5384576396869999E-2"/>
    <n v="3802.4601500893"/>
    <n v="9.9377377909587903"/>
    <n v="1.62476637428116"/>
    <n v="0.15288788625711"/>
    <n v="2.4996342412200001E-2"/>
    <n v="58.499238675121703"/>
    <n v="1200"/>
    <s v="Residential, Medium Density-Two-five dwellingunits per acre"/>
    <n v="1200"/>
    <s v="Town of Indialantic              Brevard County"/>
    <s v="Town of Indialantic"/>
    <m/>
    <m/>
    <m/>
    <n v="0"/>
    <n v="1"/>
    <n v="0.15288788625711"/>
    <n v="2.4996342412200001E-2"/>
    <n v="63.8958938233910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6.103174053137799"/>
    <n v="5.1821487300000003E-2"/>
  </r>
  <r>
    <n v="220000"/>
    <n v="860000"/>
    <n v="860000"/>
    <x v="0"/>
    <x v="0"/>
    <s v="IR12-21"/>
    <s v="62-304.520 (7), F.A.C."/>
    <n v="0.56000000000000005"/>
    <n v="0.48"/>
    <s v="Town of Indialantic"/>
    <n v="4.129732655E-5"/>
    <n v="3802.4601500893"/>
    <n v="9.9377377909587903"/>
    <n v="1.62476637428116"/>
    <n v="4.1040200276E-4"/>
    <n v="6.7098507530000001E-5"/>
    <n v="0.15703143852679999"/>
    <n v="1210"/>
    <s v="Fixed Single Family Units"/>
    <n v="1210"/>
    <s v="Town of Indialantic              Brevard County"/>
    <s v="Town of Indialantic"/>
    <m/>
    <m/>
    <m/>
    <n v="0"/>
    <n v="1"/>
    <n v="4.1040200276E-4"/>
    <n v="6.7098507530000001E-5"/>
    <n v="0.157031438528249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.8649795054612699"/>
    <n v="1.2735719999999999E-4"/>
  </r>
  <r>
    <n v="220000"/>
    <n v="860000"/>
    <n v="860000"/>
    <x v="0"/>
    <x v="0"/>
    <s v="IR12-21"/>
    <s v="62-304.520 (7), F.A.C."/>
    <n v="0.56000000000000005"/>
    <n v="0.48"/>
    <s v="Town of Indialantic"/>
    <n v="4.8997578168730002E-2"/>
    <n v="3802.4601500893"/>
    <n v="9.9377377909587903"/>
    <n v="1.62476637428116"/>
    <n v="0.48692508423287001"/>
    <n v="7.9609617429770005E-2"/>
    <n v="186.31133843749299"/>
    <n v="1210"/>
    <s v="Fixed Single Family Units"/>
    <n v="1210"/>
    <s v="Town of Indialantic              Brevard County"/>
    <s v="Town of Indialantic"/>
    <m/>
    <m/>
    <m/>
    <n v="0"/>
    <n v="1"/>
    <n v="0.48692508423287001"/>
    <n v="7.9609617429770005E-2"/>
    <n v="205.24654580364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4.977770918440896"/>
    <n v="0.1664611077"/>
  </r>
  <r>
    <n v="220000"/>
    <n v="860000"/>
    <n v="860000"/>
    <x v="0"/>
    <x v="0"/>
    <s v="IR12-21"/>
    <s v="62-304.520 (7), F.A.C."/>
    <n v="0.56000000000000005"/>
    <n v="0.48"/>
    <s v="FDOT District 5"/>
    <n v="6.1537113624580003E-2"/>
    <n v="3774.8751358130098"/>
    <n v="9.3907576336135108"/>
    <n v="1.3804866221950101"/>
    <n v="0.57788011952056995"/>
    <n v="8.4951162127219995E-2"/>
    <n v="232.29492015112999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0.57788011952056995"/>
    <n v="8.4951162127219995E-2"/>
    <n v="236.65657624819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9.484247012848499"/>
    <n v="0.19193558499999999"/>
  </r>
  <r>
    <n v="220000"/>
    <n v="860000"/>
    <n v="860000"/>
    <x v="0"/>
    <x v="0"/>
    <s v="IR12-21"/>
    <s v="62-304.520 (7), F.A.C."/>
    <n v="0.56000000000000005"/>
    <n v="0.48"/>
    <s v="FDOT District 5"/>
    <n v="6.05120260745E-2"/>
    <n v="3774.8751358130098"/>
    <n v="9.3907576336135108"/>
    <n v="1.3804866221950101"/>
    <n v="0.56825377078457995"/>
    <n v="8.3536042477769995E-2"/>
    <n v="228.42534264632101"/>
    <n v="1200"/>
    <s v="Residential, Medium Density-Two-five dwellingunits per acre"/>
    <n v="1200"/>
    <s v="FDOT District 5                              Town of Indialantic              Brevard County"/>
    <s v="FDOT District 5"/>
    <m/>
    <m/>
    <m/>
    <n v="0"/>
    <n v="1"/>
    <n v="0.56825377078457995"/>
    <n v="8.3536042477769995E-2"/>
    <n v="330.534624975761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7.079947777985893"/>
    <n v="0.26807349959999999"/>
  </r>
  <r>
    <n v="220000"/>
    <n v="860000"/>
    <n v="860000"/>
    <x v="0"/>
    <x v="0"/>
    <s v="IR12-21"/>
    <s v="62-304.520 (7), F.A.C."/>
    <n v="0.56000000000000005"/>
    <n v="0.48"/>
    <s v="Town Melbourne Beach"/>
    <n v="0.17821720295631999"/>
    <n v="3774.8751358130098"/>
    <n v="9.3907576336135108"/>
    <n v="1.3804866221950101"/>
    <n v="1.6735945591033199"/>
    <n v="0.24602646452620999"/>
    <n v="672.74768821395696"/>
    <n v="1210"/>
    <s v="Fixed Single Family Units"/>
    <n v="1210"/>
    <s v="Town Melbourne Beach                   Brevard County"/>
    <s v="Town Melbourne Beach"/>
    <m/>
    <m/>
    <m/>
    <n v="0"/>
    <n v="1"/>
    <n v="1.6735945591033199"/>
    <n v="0.24602646452620999"/>
    <n v="672.747688213956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2.297213002845"/>
    <n v="0.545618563"/>
  </r>
  <r>
    <n v="220000"/>
    <n v="860000"/>
    <n v="860000"/>
    <x v="0"/>
    <x v="0"/>
    <s v="IR12-21"/>
    <s v="62-304.520 (7), F.A.C."/>
    <n v="0.56000000000000005"/>
    <n v="0.48"/>
    <s v="FDOT District 5"/>
    <n v="1.7323397841800001E-3"/>
    <n v="3774.8751358130098"/>
    <n v="9.3907576336135108"/>
    <n v="1.3804866221950101"/>
    <n v="1.6267983052379999E-2"/>
    <n v="2.39147189716E-3"/>
    <n v="6.53936637811473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1.6267983052379999E-2"/>
    <n v="2.39147189716E-3"/>
    <n v="6.5393663781132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5.3260990596089"/>
    <n v="5.3036224000000002E-3"/>
  </r>
  <r>
    <n v="220000"/>
    <n v="860000"/>
    <n v="860000"/>
    <x v="0"/>
    <x v="0"/>
    <s v="IR12-21"/>
    <s v="62-304.520 (7), F.A.C."/>
    <n v="0.56000000000000005"/>
    <n v="0.48"/>
    <s v="Town Melbourne Beach"/>
    <n v="0.13714485172780999"/>
    <n v="3774.8751358130098"/>
    <n v="9.3907576336135108"/>
    <n v="1.3804866221950101"/>
    <n v="1.2878940632737499"/>
    <n v="0.18932663311316"/>
    <n v="517.70469079208306"/>
    <n v="1210"/>
    <s v="Fixed Single Family Units"/>
    <n v="1210"/>
    <s v="Town Melbourne Beach                   Brevard County"/>
    <s v="Town Melbourne Beach"/>
    <m/>
    <m/>
    <m/>
    <n v="0"/>
    <n v="1"/>
    <n v="1.2878940632737499"/>
    <n v="0.18932663311316"/>
    <n v="517.7046907920830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5.533662973243"/>
    <n v="0.41987403960000003"/>
  </r>
  <r>
    <n v="220000"/>
    <n v="860000"/>
    <n v="860000"/>
    <x v="0"/>
    <x v="0"/>
    <s v="IR12-21"/>
    <s v="62-304.520 (7), F.A.C."/>
    <n v="0.56000000000000005"/>
    <n v="0.48"/>
    <s v="Town of Indialantic"/>
    <n v="0.14716588307143"/>
    <n v="3774.8751358130098"/>
    <n v="9.3907576336135108"/>
    <n v="1.3804866221950101"/>
    <n v="1.38199913986056"/>
    <n v="0.20316053282363"/>
    <n v="555.53283284632801"/>
    <n v="1210"/>
    <s v="Fixed Single Family Units"/>
    <n v="1210"/>
    <s v="Town of Indialantic              Brevard County"/>
    <s v="Town of Indialantic"/>
    <m/>
    <m/>
    <m/>
    <n v="0"/>
    <n v="1"/>
    <n v="1.38199913986056"/>
    <n v="0.20316053282363"/>
    <n v="555.53283284632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1.92579769962801"/>
    <n v="0.4505537979"/>
  </r>
  <r>
    <n v="220000"/>
    <n v="860000"/>
    <n v="860000"/>
    <x v="0"/>
    <x v="0"/>
    <s v="IR12-21"/>
    <s v="62-304.520 (7), F.A.C."/>
    <n v="0.56000000000000005"/>
    <n v="0.48"/>
    <s v="FDOT District 5"/>
    <n v="8.0305939172999996E-4"/>
    <n v="3774.8751358130098"/>
    <n v="9.3907576336135108"/>
    <n v="1.3804866221950101"/>
    <n v="7.5413361131999998E-3"/>
    <n v="1.1086127471199999E-3"/>
    <n v="3.03144893045289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7.5413361131999998E-3"/>
    <n v="1.1086127471199999E-3"/>
    <n v="3.03144893045103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3.145522950536002"/>
    <n v="2.4585961E-3"/>
  </r>
  <r>
    <n v="220000"/>
    <n v="860000"/>
    <n v="860000"/>
    <x v="0"/>
    <x v="0"/>
    <s v="IR12-21"/>
    <s v="62-304.520 (7), F.A.C."/>
    <n v="0.56000000000000005"/>
    <n v="0.48"/>
    <s v="FDOT District 5"/>
    <n v="1.2160355548700001E-3"/>
    <n v="3774.8751358130098"/>
    <n v="9.3907576336135108"/>
    <n v="1.3804866221950101"/>
    <n v="1.141949516969E-2"/>
    <n v="1.67872081562E-3"/>
    <n v="4.5903823803659902"/>
    <n v="1210"/>
    <s v="Fixed Single Family Units"/>
    <n v="1210"/>
    <s v="FDOT District 5                              Town of Indialantic              Brevard County"/>
    <s v="FDOT District 5"/>
    <m/>
    <m/>
    <m/>
    <n v="0"/>
    <n v="1"/>
    <n v="1.141949516969E-2"/>
    <n v="1.67872081562E-3"/>
    <n v="4.59038238036458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2.048667526214103"/>
    <n v="3.7229378999999998E-3"/>
  </r>
  <r>
    <n v="220000"/>
    <n v="860000"/>
    <n v="860000"/>
    <x v="0"/>
    <x v="0"/>
    <s v="IR12-21"/>
    <s v="62-304.520 (7), F.A.C."/>
    <n v="0.56000000000000005"/>
    <n v="0.48"/>
    <s v="Town Melbourne Beach"/>
    <n v="6.3548500292679999E-2"/>
    <n v="3770.08131899199"/>
    <n v="9.3795486068146801"/>
    <n v="1.37886323707609"/>
    <n v="0.59605624738545004"/>
    <n v="8.7624690824900001E-2"/>
    <n v="239.58301380342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9605624738545004"/>
    <n v="8.7624690824900001E-2"/>
    <n v="257.668562419196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3.313533750081504"/>
    <n v="0.2089769363"/>
  </r>
  <r>
    <n v="220000"/>
    <n v="860000"/>
    <n v="860000"/>
    <x v="0"/>
    <x v="0"/>
    <s v="IR12-21"/>
    <s v="62-304.520 (7), F.A.C."/>
    <n v="0.56000000000000005"/>
    <n v="0.48"/>
    <s v="FDOT District 5"/>
    <n v="0.18195876210237999"/>
    <n v="3770.08131899199"/>
    <n v="9.3795486068146801"/>
    <n v="1.37886323707609"/>
    <n v="1.70669105357516"/>
    <n v="0.25089624772684999"/>
    <n v="685.99932982911696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1.70669105357516"/>
    <n v="0.25089624772684999"/>
    <n v="721.042272917747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2.93996345301599"/>
    <n v="0.58478692050000003"/>
  </r>
  <r>
    <n v="220000"/>
    <n v="860000"/>
    <n v="860000"/>
    <x v="0"/>
    <x v="0"/>
    <s v="IR12-21"/>
    <s v="62-304.520 (7), F.A.C."/>
    <n v="0.56000000000000005"/>
    <n v="0.48"/>
    <s v="Town Melbourne Beach"/>
    <n v="8.0363794029439994E-2"/>
    <n v="3770.08131899199"/>
    <n v="9.3795486068146801"/>
    <n v="1.37886323707609"/>
    <n v="0.75377611232723996"/>
    <n v="0.11081068117916"/>
    <n v="302.97803859373801"/>
    <n v="1210"/>
    <s v="Fixed Single Family Units"/>
    <n v="1210"/>
    <s v="Town Melbourne Beach                   Brevard County"/>
    <s v="Town Melbourne Beach"/>
    <m/>
    <m/>
    <m/>
    <n v="0"/>
    <n v="1"/>
    <n v="0.75377611232723996"/>
    <n v="0.11081068117916"/>
    <n v="302.97803859373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5.0828301807244"/>
    <n v="0.2457242811"/>
  </r>
  <r>
    <n v="220000"/>
    <n v="860000"/>
    <n v="860000"/>
    <x v="0"/>
    <x v="0"/>
    <s v="IR12-21"/>
    <s v="62-304.520 (7), F.A.C."/>
    <n v="0.56000000000000005"/>
    <n v="0.48"/>
    <s v="FDOT District 5"/>
    <n v="8.0020322363999995E-4"/>
    <n v="3770.08131899199"/>
    <n v="9.3795486068146801"/>
    <n v="1.37886323707609"/>
    <n v="7.5055450315100001E-3"/>
    <n v="1.10337080727E-3"/>
    <n v="3.01683122486495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7.5055450315100001E-3"/>
    <n v="1.10337080727E-3"/>
    <n v="3.01683122486624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1.554948718672801"/>
    <n v="2.4467407E-3"/>
  </r>
  <r>
    <n v="220000"/>
    <n v="860000"/>
    <n v="860000"/>
    <x v="0"/>
    <x v="0"/>
    <s v="IR12-21"/>
    <s v="62-304.520 (7), F.A.C."/>
    <n v="0.56000000000000005"/>
    <n v="0.48"/>
    <s v="Town Melbourne Beach"/>
    <n v="0.19570437296752999"/>
    <n v="3770.08131899199"/>
    <n v="9.3795486068146801"/>
    <n v="1.37886323707609"/>
    <n v="1.83561867881518"/>
    <n v="0.26984956521996001"/>
    <n v="737.82140056994501"/>
    <n v="1210"/>
    <s v="Fixed Single Family Units"/>
    <n v="1210"/>
    <s v="Town Melbourne Beach                   Brevard County"/>
    <s v="Town Melbourne Beach"/>
    <m/>
    <m/>
    <m/>
    <n v="0"/>
    <n v="1"/>
    <n v="1.83561867881518"/>
    <n v="0.26984956521996001"/>
    <n v="737.821400569945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5.686418653007"/>
    <n v="0.59839529650000001"/>
  </r>
  <r>
    <n v="220000"/>
    <n v="860000"/>
    <n v="860000"/>
    <x v="0"/>
    <x v="0"/>
    <s v="IR12-21"/>
    <s v="62-304.520 (7), F.A.C."/>
    <n v="0.56000000000000005"/>
    <n v="0.48"/>
    <s v="FDOT District 5"/>
    <n v="2.4829256979100002E-3"/>
    <n v="3770.08131899199"/>
    <n v="9.3795486068146801"/>
    <n v="1.37886323707609"/>
    <n v="2.3288722270659999E-2"/>
    <n v="3.4236149652400001E-3"/>
    <n v="9.3608317901394091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2.3288722270659999E-2"/>
    <n v="3.4236149652400001E-3"/>
    <n v="9.3608317901378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6.145667011555304"/>
    <n v="7.5919155E-3"/>
  </r>
  <r>
    <n v="230000"/>
    <n v="870000"/>
    <n v="870000"/>
    <x v="0"/>
    <x v="0"/>
    <s v="IR12-21"/>
    <s v="62-304.520 (7), F.A.C."/>
    <n v="0.56000000000000005"/>
    <n v="0.48"/>
    <s v="Town Melbourne Beach"/>
    <n v="0.16641306352893001"/>
    <n v="3777.84785307113"/>
    <n v="9.3977177881112794"/>
    <n v="1.38149498583005"/>
    <n v="1.5639030072999101"/>
    <n v="0.22989881284183"/>
    <n v="628.683234775758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639030072999101"/>
    <n v="0.22989881284183"/>
    <n v="628.683234775758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87.81880778318799"/>
    <n v="0.50988096900000002"/>
  </r>
  <r>
    <n v="230000"/>
    <n v="870000"/>
    <n v="870000"/>
    <x v="0"/>
    <x v="0"/>
    <s v="IR12-21"/>
    <s v="62-304.520 (7), F.A.C."/>
    <n v="0.56000000000000005"/>
    <n v="0.48"/>
    <s v="Town Melbourne Beach"/>
    <n v="1.816000787E-3"/>
    <n v="3777.84785307113"/>
    <n v="9.3977177881112794"/>
    <n v="1.38149498583005"/>
    <n v="1.7066262899289999E-2"/>
    <n v="2.5087959815099999E-3"/>
    <n v="6.8605746743774301"/>
    <n v="1210"/>
    <s v="Fixed Single Family Units"/>
    <n v="1210"/>
    <s v="Town Melbourne Beach                   Brevard County"/>
    <s v="Town Melbourne Beach"/>
    <m/>
    <m/>
    <m/>
    <n v="0"/>
    <n v="1"/>
    <n v="1.7066262899289999E-2"/>
    <n v="2.5087959815099999E-3"/>
    <n v="6.86057467437641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.627183873950701"/>
    <n v="5.5641318999999998E-3"/>
  </r>
  <r>
    <n v="230000"/>
    <n v="870000"/>
    <n v="870000"/>
    <x v="0"/>
    <x v="0"/>
    <s v="IR12-21"/>
    <s v="62-304.520 (7), F.A.C."/>
    <n v="0.56000000000000005"/>
    <n v="0.48"/>
    <s v="Town Melbourne Beach"/>
    <n v="4.96521485293E-2"/>
    <n v="3777.84785307113"/>
    <n v="9.3977177881112794"/>
    <n v="1.38149498583005"/>
    <n v="0.46661687945176"/>
    <n v="6.8594194228920005E-2"/>
    <n v="187.57826272179199"/>
    <n v="1210"/>
    <s v="Fixed Single Family Units"/>
    <n v="1210"/>
    <s v="Town Melbourne Beach                   Brevard County"/>
    <s v="Town Melbourne Beach"/>
    <m/>
    <m/>
    <m/>
    <n v="0"/>
    <n v="1"/>
    <n v="0.46661687945176"/>
    <n v="6.8594194228920005E-2"/>
    <n v="187.578262721791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0.867593763964905"/>
    <n v="0.1521315999"/>
  </r>
  <r>
    <n v="230000"/>
    <n v="870000"/>
    <n v="870000"/>
    <x v="0"/>
    <x v="0"/>
    <s v="IR12-21"/>
    <s v="62-304.520 (7), F.A.C."/>
    <n v="0.56000000000000005"/>
    <n v="0.48"/>
    <s v="Town Melbourne Beach"/>
    <n v="1.887597183771E-2"/>
    <n v="3777.84785307113"/>
    <n v="9.3977177881112794"/>
    <n v="1.38149498583005"/>
    <n v="0.17739105630721999"/>
    <n v="2.6077060446469999E-2"/>
    <n v="71.310549681757806"/>
    <n v="1210"/>
    <s v="Fixed Single Family Units"/>
    <n v="1210"/>
    <s v="Town Melbourne Beach                   Brevard County"/>
    <s v="Town Melbourne Beach"/>
    <m/>
    <m/>
    <m/>
    <n v="0"/>
    <n v="1"/>
    <n v="0.17739105630721999"/>
    <n v="2.6077060446469999E-2"/>
    <n v="71.3105496817582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9.1517218904348"/>
    <n v="5.7834995700000003E-2"/>
  </r>
  <r>
    <n v="230000"/>
    <n v="870000"/>
    <n v="870000"/>
    <x v="0"/>
    <x v="0"/>
    <s v="IR12-21"/>
    <s v="62-304.520 (7), F.A.C."/>
    <n v="0.56000000000000005"/>
    <n v="0.48"/>
    <s v="Town Melbourne Beach"/>
    <n v="0.27875263407097001"/>
    <n v="3777.84785307113"/>
    <n v="9.3977177881112794"/>
    <n v="1.38149498583005"/>
    <n v="2.6196385876916901"/>
    <n v="0.38509536625597002"/>
    <n v="1053.08504016296"/>
    <n v="1210"/>
    <s v="Fixed Single Family Units"/>
    <n v="1210"/>
    <s v="Town Melbourne Beach                   Brevard County"/>
    <s v="Town Melbourne Beach"/>
    <m/>
    <m/>
    <m/>
    <n v="0"/>
    <n v="1"/>
    <n v="2.6196385876916901"/>
    <n v="0.38509536625597002"/>
    <n v="1053.085040162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4.43505076566601"/>
    <n v="0.85408356870000002"/>
  </r>
  <r>
    <n v="230000"/>
    <n v="870000"/>
    <n v="870000"/>
    <x v="0"/>
    <x v="0"/>
    <s v="IR12-21"/>
    <s v="62-304.520 (7), F.A.C."/>
    <n v="0.56000000000000005"/>
    <n v="0.48"/>
    <s v="Town Melbourne Beach"/>
    <n v="0.10225363472986"/>
    <n v="3777.84785307113"/>
    <n v="9.3977177881112794"/>
    <n v="1.38149498583005"/>
    <n v="0.96095080199991001"/>
    <n v="0.14126288366220999"/>
    <n v="386.29867443295097"/>
    <n v="1210"/>
    <s v="Fixed Single Family Units"/>
    <n v="1210"/>
    <s v="Town Melbourne Beach                   Brevard County"/>
    <s v="Town Melbourne Beach"/>
    <m/>
    <m/>
    <m/>
    <n v="0"/>
    <n v="1"/>
    <n v="0.96095080199991001"/>
    <n v="0.14126288366220999"/>
    <n v="386.298674432950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3.022258342680402"/>
    <n v="0.31329981709999999"/>
  </r>
  <r>
    <n v="230000"/>
    <n v="870000"/>
    <n v="870000"/>
    <x v="0"/>
    <x v="0"/>
    <s v="IR12-21"/>
    <s v="62-304.520 (7), F.A.C."/>
    <n v="0.56000000000000005"/>
    <n v="0.48"/>
    <s v="Town Melbourne Beach"/>
    <n v="3.8729211130700001E-3"/>
    <n v="3770.0825553494201"/>
    <n v="9.3795516827308898"/>
    <n v="1.3788636892584101"/>
    <n v="3.6326263743219997E-2"/>
    <n v="5.3402302941800003E-3"/>
    <n v="14.6012323266485"/>
    <n v="1210"/>
    <s v="Fixed Single Family Units"/>
    <n v="1210"/>
    <s v="Town Melbourne Beach                   Brevard County"/>
    <s v="Town Melbourne Beach"/>
    <m/>
    <m/>
    <m/>
    <n v="0"/>
    <n v="1"/>
    <n v="3.6326263743219997E-2"/>
    <n v="5.3402302941800003E-3"/>
    <n v="14.60123232665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6.325496652675699"/>
    <n v="1.1842037600000001E-2"/>
  </r>
  <r>
    <n v="230000"/>
    <n v="870000"/>
    <n v="870000"/>
    <x v="0"/>
    <x v="0"/>
    <s v="IR12-21"/>
    <s v="62-304.520 (7), F.A.C."/>
    <n v="0.56000000000000005"/>
    <n v="0.48"/>
    <s v="Town Melbourne Beach"/>
    <n v="7.7869554733780003E-2"/>
    <n v="3770.0825553494201"/>
    <n v="9.3795516827308898"/>
    <n v="1.3788636892584101"/>
    <n v="0.7303815131368"/>
    <n v="0.10737150152114"/>
    <n v="293.57464989468002"/>
    <n v="1210"/>
    <s v="Fixed Single Family Units"/>
    <n v="1210"/>
    <s v="Town Melbourne Beach                   Brevard County"/>
    <s v="Town Melbourne Beach"/>
    <m/>
    <m/>
    <m/>
    <n v="0"/>
    <n v="1"/>
    <n v="0.7303815131368"/>
    <n v="0.10737150152114"/>
    <n v="293.574649894680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4.524966491984"/>
    <n v="0.2380978507"/>
  </r>
  <r>
    <n v="230000"/>
    <n v="870000"/>
    <n v="870000"/>
    <x v="0"/>
    <x v="0"/>
    <s v="IR12-21"/>
    <s v="62-304.520 (7), F.A.C."/>
    <n v="0.56000000000000005"/>
    <n v="0.48"/>
    <s v="Town Melbourne Beach"/>
    <n v="3.6883034736770001E-2"/>
    <n v="3770.0825553494201"/>
    <n v="9.3795516827308898"/>
    <n v="1.3788636892584101"/>
    <n v="0.34594633052953999"/>
    <n v="5.0856677348190001E-2"/>
    <n v="139.05208584946499"/>
    <n v="1210"/>
    <s v="Fixed Single Family Units"/>
    <n v="1210"/>
    <s v="Town Melbourne Beach                   Brevard County"/>
    <s v="Town Melbourne Beach"/>
    <m/>
    <m/>
    <m/>
    <n v="0"/>
    <n v="1"/>
    <n v="0.34594633052953999"/>
    <n v="5.0856677348190001E-2"/>
    <n v="139.05208584946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9.937810874623807"/>
    <n v="0.1127754143"/>
  </r>
  <r>
    <n v="230000"/>
    <n v="870000"/>
    <n v="870000"/>
    <x v="0"/>
    <x v="0"/>
    <s v="IR12-21"/>
    <s v="62-304.520 (7), F.A.C."/>
    <n v="0.56000000000000005"/>
    <n v="0.48"/>
    <s v="Town Melbourne Beach"/>
    <n v="0.42447534640959"/>
    <n v="3770.0825553494201"/>
    <n v="9.3795516827308898"/>
    <n v="1.3788636892584101"/>
    <n v="3.9813884496938501"/>
    <n v="0.58529364214957003"/>
    <n v="1600.3070986747"/>
    <n v="1210"/>
    <s v="Fixed Single Family Units"/>
    <n v="1210"/>
    <s v="Town Melbourne Beach                   Brevard County"/>
    <s v="Town Melbourne Beach"/>
    <m/>
    <m/>
    <m/>
    <n v="0"/>
    <n v="1"/>
    <n v="3.9813884496938501"/>
    <n v="0.58529364214957003"/>
    <n v="1600.307098674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68.007595632982"/>
    <n v="1.2978970792"/>
  </r>
  <r>
    <n v="230000"/>
    <n v="870000"/>
    <n v="870000"/>
    <x v="0"/>
    <x v="0"/>
    <s v="IR12-21"/>
    <s v="62-304.520 (7), F.A.C."/>
    <n v="0.56000000000000005"/>
    <n v="0.48"/>
    <s v="Town Melbourne Beach"/>
    <n v="8.7470112832200003E-3"/>
    <n v="3770.0825553494201"/>
    <n v="9.3795516827308898"/>
    <n v="1.3788636892584101"/>
    <n v="8.204304440047E-2"/>
    <n v="1.206093624797E-2"/>
    <n v="32.976954650346201"/>
    <n v="1210"/>
    <s v="Fixed Single Family Units"/>
    <n v="1210"/>
    <s v="Town Melbourne Beach                   Brevard County"/>
    <s v="Town Melbourne Beach"/>
    <m/>
    <m/>
    <m/>
    <n v="0"/>
    <n v="1"/>
    <n v="8.204304440047E-2"/>
    <n v="1.206093624797E-2"/>
    <n v="32.9769546503478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8.7621704836479"/>
    <n v="2.67452998E-2"/>
  </r>
  <r>
    <n v="230000"/>
    <n v="870000"/>
    <n v="870000"/>
    <x v="0"/>
    <x v="0"/>
    <s v="IR12-21"/>
    <s v="62-304.520 (7), F.A.C."/>
    <n v="0.56000000000000005"/>
    <n v="0.48"/>
    <s v="Town Melbourne Beach"/>
    <n v="6.5915585598569998E-2"/>
    <n v="3770.0825553494201"/>
    <n v="9.3795516827308898"/>
    <n v="1.3788636892584101"/>
    <n v="0.61825864181930001"/>
    <n v="9.0888607538079993E-2"/>
    <n v="248.50719939082899"/>
    <n v="1210"/>
    <s v="Fixed Single Family Units"/>
    <n v="1210"/>
    <s v="Town Melbourne Beach                   Brevard County"/>
    <s v="Town Melbourne Beach"/>
    <m/>
    <m/>
    <m/>
    <n v="0"/>
    <n v="1"/>
    <n v="0.61825864181930001"/>
    <n v="9.0888607538079993E-2"/>
    <n v="248.507199390828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6.12230018335001"/>
    <n v="0.20154679589999999"/>
  </r>
  <r>
    <n v="230000"/>
    <n v="870000"/>
    <n v="870000"/>
    <x v="0"/>
    <x v="0"/>
    <s v="IR12-21"/>
    <s v="62-304.520 (7), F.A.C."/>
    <n v="0.56000000000000005"/>
    <n v="0.48"/>
    <s v="FDOT District 5"/>
    <n v="7.4644570613999997E-4"/>
    <n v="3770.0825557707499"/>
    <n v="9.3795516837791304"/>
    <n v="1.3788636894125099"/>
    <n v="7.0013260799199999E-3"/>
    <n v="1.02924688032E-3"/>
    <n v="2.8141619355672498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7.0013260799199999E-3"/>
    <n v="1.02924688032E-3"/>
    <n v="2.81416193556836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.4775711107241101"/>
    <n v="2.2823698000000001E-3"/>
  </r>
  <r>
    <n v="230000"/>
    <n v="870000"/>
    <n v="870000"/>
    <x v="0"/>
    <x v="0"/>
    <s v="IR12-21"/>
    <s v="62-304.520 (7), F.A.C."/>
    <n v="0.56000000000000005"/>
    <n v="0.48"/>
    <s v="Town Melbourne Beach"/>
    <n v="6.7533042756299996E-2"/>
    <n v="3770.0825557707499"/>
    <n v="9.3795516837791304"/>
    <n v="1.3788636894125099"/>
    <n v="0.63342966489557995"/>
    <n v="9.3118860492200001E-2"/>
    <n v="254.60514643364701"/>
    <n v="1210"/>
    <s v="Fixed Single Family Units"/>
    <n v="1210"/>
    <s v="Town Melbourne Beach                   Brevard County"/>
    <s v="Town Melbourne Beach"/>
    <m/>
    <m/>
    <m/>
    <n v="0"/>
    <n v="1"/>
    <n v="0.63342966489557995"/>
    <n v="9.3118860492200001E-2"/>
    <n v="254.605146433647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9.518143770397401"/>
    <n v="0.20649241400000001"/>
  </r>
  <r>
    <n v="230000"/>
    <n v="870000"/>
    <n v="870000"/>
    <x v="0"/>
    <x v="0"/>
    <s v="IR12-21"/>
    <s v="62-304.520 (7), F.A.C."/>
    <n v="0.56000000000000005"/>
    <n v="0.48"/>
    <s v="Town Melbourne Beach"/>
    <n v="0.19731462614358999"/>
    <n v="3770.0825557707499"/>
    <n v="9.3795516837791304"/>
    <n v="1.3788636894125099"/>
    <n v="1.8507227338794101"/>
    <n v="0.27206997337941002"/>
    <n v="743.89243002240005"/>
    <n v="1210"/>
    <s v="Fixed Single Family Units"/>
    <n v="1210"/>
    <s v="Town Melbourne Beach                   Brevard County"/>
    <s v="Town Melbourne Beach"/>
    <m/>
    <m/>
    <m/>
    <n v="0"/>
    <n v="1"/>
    <n v="1.8507227338794101"/>
    <n v="0.27206997337941002"/>
    <n v="743.892430022400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6.625212507673"/>
    <n v="0.60331908359999997"/>
  </r>
  <r>
    <n v="230000"/>
    <n v="870000"/>
    <n v="870000"/>
    <x v="0"/>
    <x v="0"/>
    <s v="IR12-21"/>
    <s v="62-304.520 (7), F.A.C."/>
    <n v="0.56000000000000005"/>
    <n v="0.48"/>
    <s v="Town Melbourne Beach"/>
    <n v="4.6081544861699998E-2"/>
    <n v="3770.0825557707499"/>
    <n v="9.3795516837791304"/>
    <n v="1.3788636894125099"/>
    <n v="0.43222423169871999"/>
    <n v="6.3540168961829999E-2"/>
    <n v="173.73122842607"/>
    <n v="1210"/>
    <s v="Fixed Single Family Units"/>
    <n v="1210"/>
    <s v="Town Melbourne Beach                   Brevard County"/>
    <s v="Town Melbourne Beach"/>
    <m/>
    <m/>
    <m/>
    <n v="0"/>
    <n v="1"/>
    <n v="0.43222423169871999"/>
    <n v="6.3540168961829999E-2"/>
    <n v="173.73122842606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9.978292980251595"/>
    <n v="0.14090123960000001"/>
  </r>
  <r>
    <n v="230000"/>
    <n v="870000"/>
    <n v="870000"/>
    <x v="0"/>
    <x v="0"/>
    <s v="IR12-21"/>
    <s v="62-304.520 (7), F.A.C."/>
    <n v="0.56000000000000005"/>
    <n v="0.48"/>
    <s v="Town Melbourne Beach"/>
    <n v="0.30572539041097002"/>
    <n v="3770.0825557707499"/>
    <n v="9.3795516837791304"/>
    <n v="1.3788636894125099"/>
    <n v="2.8675671004032801"/>
    <n v="0.42155363976915"/>
    <n v="1152.6099612446101"/>
    <n v="1210"/>
    <s v="Fixed Single Family Units"/>
    <n v="1210"/>
    <s v="Town Melbourne Beach                   Brevard County"/>
    <s v="Town Melbourne Beach"/>
    <m/>
    <m/>
    <m/>
    <n v="0"/>
    <n v="1"/>
    <n v="2.8675671004032801"/>
    <n v="0.42155363976915"/>
    <n v="1152.60996124461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3.154461207586"/>
    <n v="0.93480126620000004"/>
  </r>
  <r>
    <n v="230000"/>
    <n v="870000"/>
    <n v="870000"/>
    <x v="0"/>
    <x v="0"/>
    <s v="IR12-21"/>
    <s v="62-304.520 (7), F.A.C."/>
    <n v="0.56000000000000005"/>
    <n v="0.48"/>
    <s v="FDOT District 5"/>
    <n v="3.6240374315999998E-4"/>
    <n v="3770.0825557707499"/>
    <n v="9.3795516837791304"/>
    <n v="1.3788636894125099"/>
    <n v="3.3991846394400001E-3"/>
    <n v="4.9970536236E-4"/>
    <n v="1.3662920302674699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3.3991846394400001E-3"/>
    <n v="4.9970536236E-4"/>
    <n v="1.36629203026889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.281771391640801"/>
    <n v="1.1081038000000001E-3"/>
  </r>
  <r>
    <n v="230000"/>
    <n v="870000"/>
    <n v="870000"/>
    <x v="0"/>
    <x v="0"/>
    <s v="IR12-21"/>
    <s v="62-304.520 (7), F.A.C."/>
    <n v="0.56000000000000005"/>
    <n v="0.48"/>
    <s v="Town Melbourne Beach"/>
    <n v="9.9823966877240003E-2"/>
    <n v="3798.4574477894198"/>
    <n v="9.4459340857146099"/>
    <n v="1.3884790303794301"/>
    <n v="0.94293061129702005"/>
    <n v="0.13860348473834"/>
    <n v="379.177090452760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4293061129702005"/>
    <n v="0.13860348473834"/>
    <n v="379.177090452758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1.748244828564594"/>
    <n v="0.30752399870000002"/>
  </r>
  <r>
    <n v="230000"/>
    <n v="870000"/>
    <n v="870000"/>
    <x v="0"/>
    <x v="0"/>
    <s v="IR12-21"/>
    <s v="62-304.520 (7), F.A.C."/>
    <n v="0.56000000000000005"/>
    <n v="0.48"/>
    <s v="Town of Indialantic"/>
    <n v="7.1387973446270001E-2"/>
    <n v="3798.4574477894198"/>
    <n v="9.4459340857146099"/>
    <n v="1.3884790303794301"/>
    <n v="0.67432609168627999"/>
    <n v="9.9120704151440003E-2"/>
    <n v="271.16417941960799"/>
    <n v="1200"/>
    <s v="Residential, Medium Density-Two-five dwellingunits per acre"/>
    <n v="1200"/>
    <s v="Town of Indialantic              Brevard County"/>
    <s v="Town of Indialantic"/>
    <m/>
    <m/>
    <m/>
    <n v="0"/>
    <n v="1"/>
    <n v="0.67432609168627999"/>
    <n v="9.9120704151440003E-2"/>
    <n v="472.271045663381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7.810647649944002"/>
    <n v="0.38302598999999998"/>
  </r>
  <r>
    <n v="230000"/>
    <n v="870000"/>
    <n v="870000"/>
    <x v="0"/>
    <x v="0"/>
    <s v="IR12-21"/>
    <s v="62-304.520 (7), F.A.C."/>
    <n v="0.56000000000000005"/>
    <n v="0.48"/>
    <s v="Town Melbourne Beach"/>
    <n v="1.036240494099E-2"/>
    <n v="3798.4574477894198"/>
    <n v="9.4459340857146099"/>
    <n v="1.3884790303794301"/>
    <n v="9.7882594042090001E-2"/>
    <n v="1.438798196486E-2"/>
    <n v="39.361154225120998"/>
    <n v="1210"/>
    <s v="Fixed Single Family Units"/>
    <n v="1210"/>
    <s v="Town Melbourne Beach                   Brevard County"/>
    <s v="Town Melbourne Beach"/>
    <m/>
    <m/>
    <m/>
    <n v="0"/>
    <n v="1"/>
    <n v="9.7882594042090001E-2"/>
    <n v="1.438798196486E-2"/>
    <n v="39.3611542251197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1.892946974117002"/>
    <n v="3.1923077199999997E-2"/>
  </r>
  <r>
    <n v="230000"/>
    <n v="870000"/>
    <n v="870000"/>
    <x v="0"/>
    <x v="0"/>
    <s v="IR12-21"/>
    <s v="62-304.520 (7), F.A.C."/>
    <n v="0.56000000000000005"/>
    <n v="0.48"/>
    <s v="Town of Indialantic"/>
    <n v="6.3927361026699997E-3"/>
    <n v="3798.4574477894198"/>
    <n v="9.4459340857146099"/>
    <n v="1.3884790303794301"/>
    <n v="6.0385363853239997E-2"/>
    <n v="8.8761800253099998E-3"/>
    <n v="24.282536060961998"/>
    <n v="1210"/>
    <s v="Fixed Single Family Units"/>
    <n v="1210"/>
    <s v="Town of Indialantic              Brevard County"/>
    <s v="Town of Indialantic"/>
    <m/>
    <m/>
    <m/>
    <n v="0"/>
    <n v="1"/>
    <n v="6.0385363853239997E-2"/>
    <n v="8.8761800253099998E-3"/>
    <n v="24.28253606096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3.426736409853703"/>
    <n v="1.96938654E-2"/>
  </r>
  <r>
    <n v="230000"/>
    <n v="870000"/>
    <n v="870000"/>
    <x v="0"/>
    <x v="0"/>
    <s v="IR12-21"/>
    <s v="62-304.520 (7), F.A.C."/>
    <n v="0.56000000000000005"/>
    <n v="0.48"/>
    <s v="Town Melbourne Beach"/>
    <n v="0.15659099941415999"/>
    <n v="3798.4574477894198"/>
    <n v="9.4459340857146099"/>
    <n v="1.3884790303794301"/>
    <n v="1.4791482588823699"/>
    <n v="0.21742331903272"/>
    <n v="594.80424798152399"/>
    <n v="1210"/>
    <s v="Fixed Single Family Units"/>
    <n v="1210"/>
    <s v="Town Melbourne Beach                   Brevard County"/>
    <s v="Town Melbourne Beach"/>
    <m/>
    <m/>
    <m/>
    <n v="0"/>
    <n v="1"/>
    <n v="1.4791482588823699"/>
    <n v="0.21742331903272"/>
    <n v="594.80424798152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9.699224546809006"/>
    <n v="0.48240409410000001"/>
  </r>
  <r>
    <n v="230000"/>
    <n v="870000"/>
    <n v="870000"/>
    <x v="0"/>
    <x v="0"/>
    <s v="IR12-21"/>
    <s v="62-304.520 (7), F.A.C."/>
    <n v="0.56000000000000005"/>
    <n v="0.48"/>
    <s v="Town of Indialantic"/>
    <n v="0.12761535077052999"/>
    <n v="3798.4574477894198"/>
    <n v="9.4459340857146099"/>
    <n v="1.3884790303794301"/>
    <n v="1.2054461917038199"/>
    <n v="0.17719123849939999"/>
    <n v="484.74147958659898"/>
    <n v="1210"/>
    <s v="Fixed Single Family Units"/>
    <n v="1210"/>
    <s v="Town of Indialantic              Brevard County"/>
    <s v="Town of Indialantic"/>
    <m/>
    <m/>
    <m/>
    <n v="0"/>
    <n v="1"/>
    <n v="1.2054461917038199"/>
    <n v="0.17719123849939999"/>
    <n v="484.888288153032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5.412222353332496"/>
    <n v="0.39325895230000002"/>
  </r>
  <r>
    <n v="230000"/>
    <n v="870000"/>
    <n v="870000"/>
    <x v="0"/>
    <x v="0"/>
    <s v="IR12-21"/>
    <s v="62-304.520 (7), F.A.C."/>
    <n v="0.56000000000000005"/>
    <n v="0.48"/>
    <s v="Town of Indialantic"/>
    <n v="3.5566149483999999E-4"/>
    <n v="3798.4574477894198"/>
    <n v="9.4459340857146099"/>
    <n v="1.3884790303794301"/>
    <n v="3.3595550370900001E-3"/>
    <n v="4.9382852750000004E-4"/>
    <n v="1.3509650539707101"/>
    <n v="1210"/>
    <s v="Fixed Single Family Units"/>
    <n v="1210"/>
    <s v="Town of Indialantic              Brevard County"/>
    <s v="Town of Indialantic"/>
    <m/>
    <m/>
    <m/>
    <n v="0"/>
    <n v="1"/>
    <n v="3.3595550370900001E-3"/>
    <n v="4.9382852750000004E-4"/>
    <n v="13.08749802865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.8277207918768896"/>
    <n v="1.0614353599999999E-2"/>
  </r>
  <r>
    <n v="230000"/>
    <n v="870000"/>
    <n v="870000"/>
    <x v="0"/>
    <x v="0"/>
    <s v="IR12-21"/>
    <s v="62-304.520 (7), F.A.C."/>
    <n v="0.56000000000000005"/>
    <n v="0.48"/>
    <s v="Town of Indialantic"/>
    <n v="6.8998625808000004E-4"/>
    <n v="3798.4574477894198"/>
    <n v="9.4459340857146099"/>
    <n v="1.3884790303794301"/>
    <n v="6.5175647139499998E-3"/>
    <n v="9.5803145060000005E-4"/>
    <n v="2.6208834409105202"/>
    <n v="1210"/>
    <s v="Fixed Single Family Units"/>
    <n v="1210"/>
    <s v="Town of Indialantic              Brevard County"/>
    <s v="Town of Indialantic"/>
    <m/>
    <m/>
    <m/>
    <n v="0"/>
    <n v="1"/>
    <n v="6.5175647139499998E-3"/>
    <n v="9.5803145060000005E-4"/>
    <n v="239.535915024872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5.730822063409398"/>
    <n v="0.19427081509999999"/>
  </r>
  <r>
    <n v="230000"/>
    <n v="870000"/>
    <n v="870000"/>
    <x v="0"/>
    <x v="0"/>
    <s v="IR12-21"/>
    <s v="62-304.520 (7), F.A.C."/>
    <n v="0.56000000000000005"/>
    <n v="0.48"/>
    <s v="Town of Indialantic"/>
    <n v="4.1803529588999998E-4"/>
    <n v="3798.4574477894198"/>
    <n v="9.4459340857146099"/>
    <n v="1.3884790303794301"/>
    <n v="3.9487338505200002E-3"/>
    <n v="5.8043324230000004E-4"/>
    <n v="1.5878892831312199"/>
    <n v="1210"/>
    <s v="Fixed Single Family Units"/>
    <n v="1210"/>
    <s v="Town of Indialantic              Brevard County"/>
    <s v="Town of Indialantic"/>
    <m/>
    <m/>
    <m/>
    <n v="0"/>
    <n v="1"/>
    <n v="3.9487338505200002E-3"/>
    <n v="5.8043324230000004E-4"/>
    <n v="99.14041657860080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8.6600176419904"/>
    <n v="8.0405852900000005E-2"/>
  </r>
  <r>
    <n v="230000"/>
    <n v="870000"/>
    <n v="870000"/>
    <x v="0"/>
    <x v="0"/>
    <s v="IR12-21"/>
    <s v="62-304.520 (7), F.A.C."/>
    <n v="0.56000000000000005"/>
    <n v="0.48"/>
    <s v="Town Melbourne Beach"/>
    <n v="4.6675531995399998E-2"/>
    <n v="3775.8299618078199"/>
    <n v="9.3930493487084803"/>
    <n v="1.3808206689053799"/>
    <n v="0.43842557541005001"/>
    <n v="6.4450539311400004E-2"/>
    <n v="176.23887219156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3842557541005001"/>
    <n v="6.4450539311400004E-2"/>
    <n v="930.616215701143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8.581715287482098"/>
    <n v="0.75475767699999996"/>
  </r>
  <r>
    <n v="230000"/>
    <n v="870000"/>
    <n v="870000"/>
    <x v="0"/>
    <x v="0"/>
    <s v="IR12-21"/>
    <s v="62-304.520 (7), F.A.C."/>
    <n v="0.56000000000000005"/>
    <n v="0.48"/>
    <s v="Town Melbourne Beach"/>
    <n v="0.13368819452173"/>
    <n v="3775.8299618078199"/>
    <n v="9.3930493487084803"/>
    <n v="1.3808206689053799"/>
    <n v="1.2557398084823499"/>
    <n v="0.18459942218424999"/>
    <n v="504.78389041514401"/>
    <n v="1210"/>
    <s v="Fixed Single Family Units"/>
    <n v="1210"/>
    <s v="Town Melbourne Beach                   Brevard County"/>
    <s v="Town Melbourne Beach"/>
    <m/>
    <m/>
    <m/>
    <n v="0"/>
    <n v="1"/>
    <n v="1.2557398084823499"/>
    <n v="0.18459942218424999"/>
    <n v="1031.3355920883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69.60909996097999"/>
    <n v="0.83644411360000004"/>
  </r>
  <r>
    <n v="230000"/>
    <n v="880000"/>
    <n v="880000"/>
    <x v="0"/>
    <x v="0"/>
    <s v="IR12-21"/>
    <s v="62-304.520 (7), F.A.C."/>
    <n v="0.56000000000000005"/>
    <n v="0.48"/>
    <s v="Town Melbourne Beach"/>
    <n v="1.43256552735E-3"/>
    <n v="3776.0254250810599"/>
    <n v="9.4042011031850308"/>
    <n v="1.3828231495683201"/>
    <n v="1.3472134312719999E-2"/>
    <n v="1.9809847744900002E-3"/>
    <n v="5.4094038543833598"/>
    <n v="1210"/>
    <s v="Fixed Single Family Units"/>
    <n v="1210"/>
    <s v="Town Melbourne Beach                   Brevard County"/>
    <s v="Town Melbourne Beach"/>
    <m/>
    <m/>
    <m/>
    <n v="0"/>
    <n v="1"/>
    <n v="1.3472134312719999E-2"/>
    <n v="1.9809847744900002E-3"/>
    <n v="5.40940385438154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.9377828792932"/>
    <n v="4.3871889000000001E-3"/>
  </r>
  <r>
    <n v="230000"/>
    <n v="880000"/>
    <n v="880000"/>
    <x v="0"/>
    <x v="0"/>
    <s v="IR12-21"/>
    <s v="62-304.520 (7), F.A.C."/>
    <n v="0.56000000000000005"/>
    <n v="0.48"/>
    <s v="Town Melbourne Beach"/>
    <n v="0.12089399296013"/>
    <n v="3776.0254250810599"/>
    <n v="9.4042011031850308"/>
    <n v="1.3828231495683201"/>
    <n v="1.1369114219641501"/>
    <n v="0.16717501210902"/>
    <n v="456.49879115704402"/>
    <n v="1210"/>
    <s v="Fixed Single Family Units"/>
    <n v="1210"/>
    <s v="Town Melbourne Beach                   Brevard County"/>
    <s v="Town Melbourne Beach"/>
    <m/>
    <m/>
    <m/>
    <n v="0"/>
    <n v="1"/>
    <n v="1.1369114219641501"/>
    <n v="0.16717501210902"/>
    <n v="862.276637112512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9.597876237566197"/>
    <n v="0.69933222799999994"/>
  </r>
  <r>
    <n v="230000"/>
    <n v="880000"/>
    <n v="880000"/>
    <x v="0"/>
    <x v="0"/>
    <s v="IR12-21"/>
    <s v="62-304.520 (7), F.A.C."/>
    <n v="0.56000000000000005"/>
    <n v="0.48"/>
    <s v="Town Melbourne Beach"/>
    <n v="0.11899097621783"/>
    <n v="3776.0254250810599"/>
    <n v="9.4042011031850308"/>
    <n v="1.3828231495683201"/>
    <n v="1.1190150698168"/>
    <n v="0.16454347650375001"/>
    <n v="449.31295155374897"/>
    <n v="1210"/>
    <s v="Fixed Single Family Units"/>
    <n v="1210"/>
    <s v="Town Melbourne Beach                   Brevard County"/>
    <s v="Town Melbourne Beach"/>
    <m/>
    <m/>
    <m/>
    <n v="0"/>
    <n v="1"/>
    <n v="1.1190150698168"/>
    <n v="0.16454347650375001"/>
    <n v="1117.36944311126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3.619166501852305"/>
    <n v="0.90622014849999999"/>
  </r>
  <r>
    <n v="230000"/>
    <n v="880000"/>
    <n v="880000"/>
    <x v="0"/>
    <x v="0"/>
    <s v="IR12-21"/>
    <s v="62-304.520 (7), F.A.C."/>
    <n v="0.56000000000000005"/>
    <n v="0.48"/>
    <s v="Town Melbourne Beach"/>
    <n v="0.14944407764312001"/>
    <n v="3785.7620295418001"/>
    <n v="9.4162301357377007"/>
    <n v="1.38417636037021"/>
    <n v="1.40719982751074"/>
    <n v="0.20685695947093999"/>
    <n v="565.75971468124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0719982751074"/>
    <n v="0.20685695947093999"/>
    <n v="565.759714681249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4.511882099188"/>
    <n v="0.45884810599999998"/>
  </r>
  <r>
    <n v="230000"/>
    <n v="880000"/>
    <n v="880000"/>
    <x v="0"/>
    <x v="0"/>
    <s v="IR12-21"/>
    <s v="62-304.520 (7), F.A.C."/>
    <n v="0.56000000000000005"/>
    <n v="0.48"/>
    <s v="Town Melbourne Beach"/>
    <n v="1.161178749091E-2"/>
    <n v="3785.7620295418001"/>
    <n v="9.4162301357377007"/>
    <n v="1.38417636037021"/>
    <n v="0.10933926330172999"/>
    <n v="1.6072761746559999E-2"/>
    <n v="43.959464178214397"/>
    <n v="1210"/>
    <s v="Fixed Single Family Units"/>
    <n v="1210"/>
    <s v="Town Melbourne Beach                   Brevard County"/>
    <s v="Town Melbourne Beach"/>
    <m/>
    <m/>
    <m/>
    <n v="0"/>
    <n v="1"/>
    <n v="0.10933926330172999"/>
    <n v="1.6072761746559999E-2"/>
    <n v="43.9594641782159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5.692468843677602"/>
    <n v="3.5652444599999999E-2"/>
  </r>
  <r>
    <n v="230000"/>
    <n v="880000"/>
    <n v="880000"/>
    <x v="0"/>
    <x v="0"/>
    <s v="IR12-21"/>
    <s v="62-304.520 (7), F.A.C."/>
    <n v="0.56000000000000005"/>
    <n v="0.48"/>
    <s v="Town Melbourne Beach"/>
    <n v="0.10919762975892"/>
    <n v="3785.7620295418001"/>
    <n v="9.4162301357377007"/>
    <n v="1.38417636037021"/>
    <n v="1.0282300120871399"/>
    <n v="0.15114877772075999"/>
    <n v="413.39624045731301"/>
    <n v="1210"/>
    <s v="Fixed Single Family Units"/>
    <n v="1210"/>
    <s v="Town Melbourne Beach                   Brevard County"/>
    <s v="Town Melbourne Beach"/>
    <m/>
    <m/>
    <m/>
    <n v="0"/>
    <n v="1"/>
    <n v="1.0282300120871399"/>
    <n v="0.15114877772075999"/>
    <n v="413.396240457313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9.029986346244698"/>
    <n v="0.33527675629999998"/>
  </r>
  <r>
    <n v="230000"/>
    <n v="880000"/>
    <n v="880000"/>
    <x v="0"/>
    <x v="0"/>
    <s v="IR12-21"/>
    <s v="62-304.520 (7), F.A.C."/>
    <n v="0.56000000000000005"/>
    <n v="0.48"/>
    <s v="Town Melbourne Beach"/>
    <n v="2.836910019098E-2"/>
    <n v="3785.7620295418001"/>
    <n v="9.4162301357377007"/>
    <n v="1.38417636037021"/>
    <n v="0.26712997614209999"/>
    <n v="3.9267837849330002E-2"/>
    <n v="107.398662315294"/>
    <n v="1210"/>
    <s v="Fixed Single Family Units"/>
    <n v="1210"/>
    <s v="Town Melbourne Beach                   Brevard County"/>
    <s v="Town Melbourne Beach"/>
    <m/>
    <m/>
    <m/>
    <n v="0"/>
    <n v="1"/>
    <n v="0.26712997614209999"/>
    <n v="3.9267837849330002E-2"/>
    <n v="107.39866231529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7.2681726209874"/>
    <n v="8.7103537999999994E-2"/>
  </r>
  <r>
    <n v="230000"/>
    <n v="880000"/>
    <n v="880000"/>
    <x v="0"/>
    <x v="0"/>
    <s v="IR12-21"/>
    <s v="62-304.520 (7), F.A.C."/>
    <n v="0.56000000000000005"/>
    <n v="0.48"/>
    <s v="Town Melbourne Beach"/>
    <n v="0.25506386332476"/>
    <n v="3785.7620295418001"/>
    <n v="9.4162301357377007"/>
    <n v="1.38417636037021"/>
    <n v="2.4017400363763501"/>
    <n v="0.35305336999884002"/>
    <n v="965.61108888314197"/>
    <n v="1210"/>
    <s v="Fixed Single Family Units"/>
    <n v="1210"/>
    <s v="Town Melbourne Beach                   Brevard County"/>
    <s v="Town Melbourne Beach"/>
    <m/>
    <m/>
    <m/>
    <n v="0"/>
    <n v="1"/>
    <n v="2.4017400363763501"/>
    <n v="0.35305336999884002"/>
    <n v="965.611088883141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9.00652083788799"/>
    <n v="0.78313956920000005"/>
  </r>
  <r>
    <n v="230000"/>
    <n v="880000"/>
    <n v="880000"/>
    <x v="0"/>
    <x v="0"/>
    <s v="IR12-21"/>
    <s v="62-304.520 (7), F.A.C."/>
    <n v="0.56000000000000005"/>
    <n v="0.48"/>
    <s v="Town Melbourne Beach"/>
    <n v="6.4076995144120005E-2"/>
    <n v="3785.7620295418001"/>
    <n v="9.4162301357377007"/>
    <n v="1.38417636037021"/>
    <n v="0.60336373268361998"/>
    <n v="8.8693861922050005E-2"/>
    <n v="242.58025518376201"/>
    <n v="1210"/>
    <s v="Fixed Single Family Units"/>
    <n v="1210"/>
    <s v="Town Melbourne Beach                   Brevard County"/>
    <s v="Town Melbourne Beach"/>
    <m/>
    <m/>
    <m/>
    <n v="0"/>
    <n v="1"/>
    <n v="0.60336373268361998"/>
    <n v="8.8693861922050005E-2"/>
    <n v="242.58025518376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4.567214586461304"/>
    <n v="0.19673986630000001"/>
  </r>
  <r>
    <n v="230000"/>
    <n v="880000"/>
    <n v="880000"/>
    <x v="0"/>
    <x v="0"/>
    <s v="IR12-21"/>
    <s v="62-304.520 (7), F.A.C."/>
    <n v="0.56000000000000005"/>
    <n v="0.48"/>
    <s v="Town Melbourne Beach"/>
    <n v="3.1880456101720002E-2"/>
    <n v="3784.6574918943702"/>
    <n v="9.4136694761826902"/>
    <n v="1.38380630107291"/>
    <n v="0.30011207649158"/>
    <n v="4.4116376034639998E-2"/>
    <n v="120.656607030399"/>
    <n v="1210"/>
    <s v="Fixed Single Family Units"/>
    <n v="1210"/>
    <s v="Town Melbourne Beach                   Brevard County"/>
    <s v="Town Melbourne Beach"/>
    <m/>
    <m/>
    <m/>
    <n v="0"/>
    <n v="1"/>
    <n v="0.30011207649158"/>
    <n v="4.4116376034639998E-2"/>
    <n v="120.65660703039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7.533178841211097"/>
    <n v="9.7856129E-2"/>
  </r>
  <r>
    <n v="230000"/>
    <n v="880000"/>
    <n v="880000"/>
    <x v="0"/>
    <x v="0"/>
    <s v="IR12-21"/>
    <s v="62-304.520 (7), F.A.C."/>
    <n v="0.56000000000000005"/>
    <n v="0.48"/>
    <s v="Town Melbourne Beach"/>
    <n v="0.12347134718571"/>
    <n v="3784.6574918943702"/>
    <n v="9.4136694761826902"/>
    <n v="1.38380630107291"/>
    <n v="1.1623184521852801"/>
    <n v="0.17086042823754"/>
    <n v="467.29675916069198"/>
    <n v="1210"/>
    <s v="Fixed Single Family Units"/>
    <n v="1210"/>
    <s v="Town Melbourne Beach                   Brevard County"/>
    <s v="Town Melbourne Beach"/>
    <m/>
    <m/>
    <m/>
    <n v="0"/>
    <n v="1"/>
    <n v="1.1623184521852801"/>
    <n v="0.17086042823754"/>
    <n v="467.296759160691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7.033733021508993"/>
    <n v="0.37899169440000002"/>
  </r>
  <r>
    <n v="230000"/>
    <n v="880000"/>
    <n v="880000"/>
    <x v="0"/>
    <x v="0"/>
    <s v="IR12-21"/>
    <s v="62-304.520 (7), F.A.C."/>
    <n v="0.56000000000000005"/>
    <n v="0.48"/>
    <s v="Town Melbourne Beach"/>
    <n v="2.8255194203710001E-2"/>
    <n v="3784.6574918943702"/>
    <n v="9.4136694761826902"/>
    <n v="1.38380630107291"/>
    <n v="0.26598505921915"/>
    <n v="3.9099715777139998E-2"/>
    <n v="106.936232428031"/>
    <n v="1210"/>
    <s v="Fixed Single Family Units"/>
    <n v="1210"/>
    <s v="Town Melbourne Beach                   Brevard County"/>
    <s v="Town Melbourne Beach"/>
    <m/>
    <m/>
    <m/>
    <n v="0"/>
    <n v="1"/>
    <n v="0.26598505921915"/>
    <n v="3.9099715777139998E-2"/>
    <n v="106.93623242803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4.6861927794058"/>
    <n v="8.6728493500000003E-2"/>
  </r>
  <r>
    <n v="230000"/>
    <n v="880000"/>
    <n v="880000"/>
    <x v="0"/>
    <x v="0"/>
    <s v="IR12-21"/>
    <s v="62-304.520 (7), F.A.C."/>
    <n v="0.56000000000000005"/>
    <n v="0.48"/>
    <s v="Town Melbourne Beach"/>
    <n v="3.5490581249250003E-2"/>
    <n v="3784.6574918943702"/>
    <n v="9.4136694761826902"/>
    <n v="1.38380630107291"/>
    <n v="0.33409660139809"/>
    <n v="4.9112089961450001E-2"/>
    <n v="134.31969421667799"/>
    <n v="1210"/>
    <s v="Fixed Single Family Units"/>
    <n v="1210"/>
    <s v="Town Melbourne Beach                   Brevard County"/>
    <s v="Town Melbourne Beach"/>
    <m/>
    <m/>
    <m/>
    <n v="0"/>
    <n v="1"/>
    <n v="0.33409660139809"/>
    <n v="4.9112089961450001E-2"/>
    <n v="134.319694216677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0.192101458629701"/>
    <n v="0.1089373027"/>
  </r>
  <r>
    <n v="230000"/>
    <n v="880000"/>
    <n v="880000"/>
    <x v="0"/>
    <x v="0"/>
    <s v="IR12-21"/>
    <s v="62-304.520 (7), F.A.C."/>
    <n v="0.56000000000000005"/>
    <n v="0.48"/>
    <s v="Town Melbourne Beach"/>
    <n v="0.14095682443276999"/>
    <n v="3784.6574918943702"/>
    <n v="9.4136694761826902"/>
    <n v="1.38380630107291"/>
    <n v="1.32692095562241"/>
    <n v="0.19505694182929001"/>
    <n v="533.47330162312198"/>
    <n v="1210"/>
    <s v="Fixed Single Family Units"/>
    <n v="1210"/>
    <s v="Town Melbourne Beach                   Brevard County"/>
    <s v="Town Melbourne Beach"/>
    <m/>
    <m/>
    <m/>
    <n v="0"/>
    <n v="1"/>
    <n v="1.32692095562241"/>
    <n v="0.19505694182929001"/>
    <n v="533.473301623121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1.57319668619"/>
    <n v="0.43266285609999999"/>
  </r>
  <r>
    <n v="230000"/>
    <n v="880000"/>
    <n v="880000"/>
    <x v="0"/>
    <x v="0"/>
    <s v="IR12-21"/>
    <s v="62-304.520 (7), F.A.C."/>
    <n v="0.56000000000000005"/>
    <n v="0.48"/>
    <s v="Town Melbourne Beach"/>
    <n v="3.048382148928E-2"/>
    <n v="3784.6574918943702"/>
    <n v="9.4136694761826902"/>
    <n v="1.38380630107291"/>
    <n v="0.2869646198711"/>
    <n v="4.2183704257650001E-2"/>
    <n v="115.37082338099999"/>
    <n v="1210"/>
    <s v="Fixed Single Family Units"/>
    <n v="1210"/>
    <s v="Town Melbourne Beach                   Brevard County"/>
    <s v="Town Melbourne Beach"/>
    <m/>
    <m/>
    <m/>
    <n v="0"/>
    <n v="1"/>
    <n v="0.2869646198711"/>
    <n v="4.2183704257650001E-2"/>
    <n v="115.3708233809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8.771512396697702"/>
    <n v="9.3569199800000002E-2"/>
  </r>
  <r>
    <n v="230000"/>
    <n v="880000"/>
    <n v="880000"/>
    <x v="0"/>
    <x v="0"/>
    <s v="IR12-21"/>
    <s v="62-304.520 (7), F.A.C."/>
    <n v="0.56000000000000005"/>
    <n v="0.48"/>
    <s v="Town Melbourne Beach"/>
    <n v="0.22722522898243"/>
    <n v="3784.6574918943702"/>
    <n v="9.4136694761826902"/>
    <n v="1.38380630107291"/>
    <n v="2.13902320229057"/>
    <n v="0.31443570362862999"/>
    <n v="859.96966521578599"/>
    <n v="1210"/>
    <s v="Fixed Single Family Units"/>
    <n v="1210"/>
    <s v="Town Melbourne Beach                   Brevard County"/>
    <s v="Town Melbourne Beach"/>
    <m/>
    <m/>
    <m/>
    <n v="0"/>
    <n v="1"/>
    <n v="2.13902320229057"/>
    <n v="0.31443570362862999"/>
    <n v="859.969665215785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6.804695218294"/>
    <n v="0.69746120460000005"/>
  </r>
  <r>
    <n v="230000"/>
    <n v="880000"/>
    <n v="880000"/>
    <x v="0"/>
    <x v="0"/>
    <s v="IR12-21"/>
    <s v="62-304.520 (7), F.A.C."/>
    <n v="0.56000000000000005"/>
    <n v="0.48"/>
    <s v="Town Melbourne Beach"/>
    <n v="8.0374743299240006E-2"/>
    <n v="3775.8299618078199"/>
    <n v="9.3930493487084803"/>
    <n v="1.3808206689053799"/>
    <n v="0.75496393019953001"/>
    <n v="0.11098310680555"/>
    <n v="303.481363921882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5496393019953001"/>
    <n v="0.11098310680555"/>
    <n v="303.481363921882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2.770653963965501"/>
    <n v="0.24613249300000001"/>
  </r>
  <r>
    <n v="230000"/>
    <n v="880000"/>
    <n v="880000"/>
    <x v="0"/>
    <x v="0"/>
    <s v="IR12-21"/>
    <s v="62-304.520 (7), F.A.C."/>
    <n v="0.56000000000000005"/>
    <n v="0.48"/>
    <s v="Town Melbourne Beach"/>
    <n v="0.14429772280492001"/>
    <n v="3775.8299618078199"/>
    <n v="9.3930493487084803"/>
    <n v="1.3808206689053799"/>
    <n v="1.3553956312128901"/>
    <n v="0.19924927812501"/>
    <n v="544.84366518746401"/>
    <n v="1210"/>
    <s v="Fixed Single Family Units"/>
    <n v="1210"/>
    <s v="Town Melbourne Beach                   Brevard County"/>
    <s v="Town Melbourne Beach"/>
    <m/>
    <m/>
    <m/>
    <n v="0"/>
    <n v="1"/>
    <n v="1.3553956312128901"/>
    <n v="0.19924927812501"/>
    <n v="544.843665187464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7.886476867404696"/>
    <n v="0.4418845622"/>
  </r>
  <r>
    <n v="230000"/>
    <n v="880000"/>
    <n v="880000"/>
    <x v="0"/>
    <x v="0"/>
    <s v="IR12-21"/>
    <s v="62-304.520 (7), F.A.C."/>
    <n v="0.56000000000000005"/>
    <n v="0.48"/>
    <s v="Town Melbourne Beach"/>
    <n v="0.20301794309949001"/>
    <n v="3775.8299618078199"/>
    <n v="9.3930493487084803"/>
    <n v="1.3808206689053799"/>
    <n v="1.9069575582068401"/>
    <n v="0.28033137199044"/>
    <n v="766.56123233966798"/>
    <n v="1210"/>
    <s v="Fixed Single Family Units"/>
    <n v="1210"/>
    <s v="Town Melbourne Beach                   Brevard County"/>
    <s v="Town Melbourne Beach"/>
    <m/>
    <m/>
    <m/>
    <n v="0"/>
    <n v="1"/>
    <n v="1.9069575582068401"/>
    <n v="0.28033137199044"/>
    <n v="766.561232339667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4.696652829966"/>
    <n v="0.62170416250000005"/>
  </r>
  <r>
    <n v="230000"/>
    <n v="880000"/>
    <n v="880000"/>
    <x v="0"/>
    <x v="0"/>
    <s v="IR12-21"/>
    <s v="62-304.520 (7), F.A.C."/>
    <n v="0.56000000000000005"/>
    <n v="0.48"/>
    <s v="Town Melbourne Beach"/>
    <n v="1.8455554334999999E-2"/>
    <n v="3775.8299618078199"/>
    <n v="9.3930493487084803"/>
    <n v="1.3808206689053799"/>
    <n v="0.17335393262643001"/>
    <n v="2.548381088187E-2"/>
    <n v="69.685035019869005"/>
    <n v="1210"/>
    <s v="Fixed Single Family Units"/>
    <n v="1210"/>
    <s v="Town Melbourne Beach                   Brevard County"/>
    <s v="Town Melbourne Beach"/>
    <m/>
    <m/>
    <m/>
    <n v="0"/>
    <n v="1"/>
    <n v="0.17335393262643001"/>
    <n v="2.548381088187E-2"/>
    <n v="69.6850350198677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2.589670099432198"/>
    <n v="5.6516654499999999E-2"/>
  </r>
  <r>
    <n v="230000"/>
    <n v="880000"/>
    <n v="880000"/>
    <x v="0"/>
    <x v="0"/>
    <s v="IR12-21"/>
    <s v="62-304.520 (7), F.A.C."/>
    <n v="0.56000000000000005"/>
    <n v="0.48"/>
    <s v="Town Melbourne Beach"/>
    <n v="3.5643930360250001E-2"/>
    <n v="3775.8299618078199"/>
    <n v="9.3930493487084803"/>
    <n v="1.3808206689053799"/>
    <n v="0.33480519685575"/>
    <n v="4.921787576245E-2"/>
    <n v="134.585420210823"/>
    <n v="1210"/>
    <s v="Fixed Single Family Units"/>
    <n v="1210"/>
    <s v="Town Melbourne Beach                   Brevard County"/>
    <s v="Town Melbourne Beach"/>
    <m/>
    <m/>
    <m/>
    <n v="0"/>
    <n v="1"/>
    <n v="0.33480519685575"/>
    <n v="4.921787576245E-2"/>
    <n v="134.58542021082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9.273047862514403"/>
    <n v="0.10915281440000001"/>
  </r>
  <r>
    <n v="230000"/>
    <n v="880000"/>
    <n v="880000"/>
    <x v="0"/>
    <x v="0"/>
    <s v="IR12-21"/>
    <s v="62-304.520 (7), F.A.C."/>
    <n v="0.56000000000000005"/>
    <n v="0.48"/>
    <s v="Town Melbourne Beach"/>
    <n v="4.1949407087E-3"/>
    <n v="3775.8299618078199"/>
    <n v="9.3930493487084803"/>
    <n v="1.3808206689053799"/>
    <n v="3.9403285091769998E-2"/>
    <n v="5.79246083541E-3"/>
    <n v="15.8393828159356"/>
    <n v="1210"/>
    <s v="Fixed Single Family Units"/>
    <n v="1210"/>
    <s v="Town Melbourne Beach                   Brevard County"/>
    <s v="Town Melbourne Beach"/>
    <m/>
    <m/>
    <m/>
    <n v="0"/>
    <n v="1"/>
    <n v="3.9403285091769998E-2"/>
    <n v="5.79246083541E-3"/>
    <n v="15.839382815936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6.841529891783601"/>
    <n v="1.28462148E-2"/>
  </r>
  <r>
    <n v="230000"/>
    <n v="880000"/>
    <n v="880000"/>
    <x v="0"/>
    <x v="0"/>
    <s v="IR12-21"/>
    <s v="62-304.520 (7), F.A.C."/>
    <n v="0.56000000000000005"/>
    <n v="0.48"/>
    <s v="Town Melbourne Beach"/>
    <n v="0.13177861887619"/>
    <n v="3775.8299618078199"/>
    <n v="9.3930493487084803"/>
    <n v="1.3808206689053799"/>
    <n v="1.2378030702087099"/>
    <n v="0.18196264066404999"/>
    <n v="497.573657478379"/>
    <n v="1210"/>
    <s v="Fixed Single Family Units"/>
    <n v="1210"/>
    <s v="Town Melbourne Beach                   Brevard County"/>
    <s v="Town Melbourne Beach"/>
    <m/>
    <m/>
    <m/>
    <n v="0"/>
    <n v="1"/>
    <n v="1.2378030702087099"/>
    <n v="0.18196264066404999"/>
    <n v="497.57365747837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7.108292122434705"/>
    <n v="0.40354716750000003"/>
  </r>
  <r>
    <n v="230000"/>
    <n v="880000"/>
    <n v="880000"/>
    <x v="0"/>
    <x v="0"/>
    <s v="IR12-21"/>
    <s v="62-304.520 (7), F.A.C."/>
    <n v="0.56000000000000005"/>
    <n v="0.48"/>
    <s v="Town Melbourne Beach"/>
    <n v="2.1962780103800001E-3"/>
    <n v="3794.5646107775701"/>
    <n v="9.4368201464530195"/>
    <n v="1.38715865295194"/>
    <n v="2.072588057564E-2"/>
    <n v="3.0465860463899999E-3"/>
    <n v="8.33391881364727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72588057564E-2"/>
    <n v="3.0465860463899999E-3"/>
    <n v="8.333918813648990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.892633507275599"/>
    <n v="6.7590582000000001E-3"/>
  </r>
  <r>
    <n v="230000"/>
    <n v="880000"/>
    <n v="880000"/>
    <x v="0"/>
    <x v="0"/>
    <s v="IR12-21"/>
    <s v="62-304.520 (7), F.A.C."/>
    <n v="0.56000000000000005"/>
    <n v="0.48"/>
    <s v="Town Melbourne Beach"/>
    <n v="1.897615014812E-2"/>
    <n v="3794.5646107775701"/>
    <n v="9.4368201464530195"/>
    <n v="1.38715865295194"/>
    <n v="0.17907451601996999"/>
    <n v="2.6322930877689998E-2"/>
    <n v="72.006227800888098"/>
    <n v="1210"/>
    <s v="Fixed Single Family Units"/>
    <n v="1210"/>
    <s v="Town Melbourne Beach                   Brevard County"/>
    <s v="Town Melbourne Beach"/>
    <m/>
    <m/>
    <m/>
    <n v="0"/>
    <n v="1"/>
    <n v="0.17907451601996999"/>
    <n v="2.6322930877689998E-2"/>
    <n v="72.00622780088889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8.332007443669099"/>
    <n v="5.8399211499999999E-2"/>
  </r>
  <r>
    <n v="230000"/>
    <n v="880000"/>
    <n v="880000"/>
    <x v="0"/>
    <x v="0"/>
    <s v="IR12-21"/>
    <s v="62-304.520 (7), F.A.C."/>
    <n v="0.56000000000000005"/>
    <n v="0.48"/>
    <s v="Town Melbourne Beach"/>
    <n v="2.9955829926540001E-2"/>
    <n v="3794.5646107775701"/>
    <n v="9.4368201464530195"/>
    <n v="1.38715865295194"/>
    <n v="0.28268777935454997"/>
    <n v="4.155348868896E-2"/>
    <n v="113.669332125747"/>
    <n v="1210"/>
    <s v="Fixed Single Family Units"/>
    <n v="1210"/>
    <s v="Town Melbourne Beach                   Brevard County"/>
    <s v="Town Melbourne Beach"/>
    <m/>
    <m/>
    <m/>
    <n v="0"/>
    <n v="1"/>
    <n v="0.28268777935454997"/>
    <n v="4.155348868896E-2"/>
    <n v="113.66933212574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5.495663391001202"/>
    <n v="9.2189239399999998E-2"/>
  </r>
  <r>
    <n v="230000"/>
    <n v="880000"/>
    <n v="880000"/>
    <x v="0"/>
    <x v="0"/>
    <s v="IR12-21"/>
    <s v="62-304.520 (7), F.A.C."/>
    <n v="0.56000000000000005"/>
    <n v="0.48"/>
    <s v="Town Melbourne Beach"/>
    <n v="6.3035509212219995E-2"/>
    <n v="3794.5646107775701"/>
    <n v="9.4368201464530195"/>
    <n v="1.38715865295194"/>
    <n v="0.59485476327585995"/>
    <n v="8.7440252046969993E-2"/>
    <n v="239.19231247906001"/>
    <n v="1210"/>
    <s v="Fixed Single Family Units"/>
    <n v="1210"/>
    <s v="Town Melbourne Beach                   Brevard County"/>
    <s v="Town Melbourne Beach"/>
    <m/>
    <m/>
    <m/>
    <n v="0"/>
    <n v="1"/>
    <n v="0.59485476327585995"/>
    <n v="8.7440252046969993E-2"/>
    <n v="239.19231247906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0.430818979141804"/>
    <n v="0.19399214309999999"/>
  </r>
  <r>
    <n v="230000"/>
    <n v="880000"/>
    <n v="880000"/>
    <x v="0"/>
    <x v="0"/>
    <s v="IR12-21"/>
    <s v="62-304.520 (7), F.A.C."/>
    <n v="0.56000000000000005"/>
    <n v="0.48"/>
    <s v="Town Melbourne Beach"/>
    <n v="0.17075284079750999"/>
    <n v="3794.5646107775701"/>
    <n v="9.4368201464530195"/>
    <n v="1.38715865295194"/>
    <n v="1.61136384810205"/>
    <n v="0.23686128062838999"/>
    <n v="647.93268687997897"/>
    <n v="1210"/>
    <s v="Fixed Single Family Units"/>
    <n v="1210"/>
    <s v="Town Melbourne Beach                   Brevard County"/>
    <s v="Town Melbourne Beach"/>
    <m/>
    <m/>
    <m/>
    <n v="0"/>
    <n v="1"/>
    <n v="1.61136384810205"/>
    <n v="0.23686128062838999"/>
    <n v="647.932686879978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2.56413533543299"/>
    <n v="0.52549285229999998"/>
  </r>
  <r>
    <n v="230000"/>
    <n v="880000"/>
    <n v="880000"/>
    <x v="0"/>
    <x v="0"/>
    <s v="IR12-21"/>
    <s v="62-304.520 (7), F.A.C."/>
    <n v="0.56000000000000005"/>
    <n v="0.48"/>
    <s v="Town Melbourne Beach"/>
    <n v="6.3770362496299998E-3"/>
    <n v="3794.5646107775701"/>
    <n v="9.4368201464530195"/>
    <n v="1.38715865295194"/>
    <n v="6.0178944155199997E-2"/>
    <n v="8.8459610138599994E-3"/>
    <n v="24.198076074506901"/>
    <n v="1210"/>
    <s v="Fixed Single Family Units"/>
    <n v="1210"/>
    <s v="Town Melbourne Beach                   Brevard County"/>
    <s v="Town Melbourne Beach"/>
    <m/>
    <m/>
    <m/>
    <n v="0"/>
    <n v="1"/>
    <n v="6.0178944155199997E-2"/>
    <n v="8.8459610138599994E-3"/>
    <n v="24.1980760745065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1.825219889656001"/>
    <n v="1.9625365799999999E-2"/>
  </r>
  <r>
    <n v="230000"/>
    <n v="880000"/>
    <n v="880000"/>
    <x v="0"/>
    <x v="0"/>
    <s v="IR12-21"/>
    <s v="62-304.520 (7), F.A.C."/>
    <n v="0.56000000000000005"/>
    <n v="0.48"/>
    <s v="Town Melbourne Beach"/>
    <n v="0.32646980948456999"/>
    <n v="3794.5646107775701"/>
    <n v="9.4368201464530195"/>
    <n v="1.38715865295194"/>
    <n v="3.08083687535267"/>
    <n v="0.45286542115409001"/>
    <n v="1238.8107855574401"/>
    <n v="1210"/>
    <s v="Fixed Single Family Units"/>
    <n v="1210"/>
    <s v="Town Melbourne Beach                   Brevard County"/>
    <s v="Town Melbourne Beach"/>
    <m/>
    <m/>
    <m/>
    <n v="0"/>
    <n v="1"/>
    <n v="3.08083687535267"/>
    <n v="0.45286542115409001"/>
    <n v="1238.81078555744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72.65667213512299"/>
    <n v="1.0047127215"/>
  </r>
  <r>
    <n v="230000"/>
    <n v="880000"/>
    <n v="880000"/>
    <x v="0"/>
    <x v="0"/>
    <s v="IR12-21"/>
    <s v="62-304.520 (7), F.A.C."/>
    <n v="0.56000000000000005"/>
    <n v="0.48"/>
    <s v="Town Melbourne Beach"/>
    <n v="0.28225983991384002"/>
    <n v="3794.5646104948501"/>
    <n v="9.4368201457499197"/>
    <n v="1.38715865284859"/>
    <n v="2.6636353436351001"/>
    <n v="0.39153917928814003"/>
    <n v="1071.05319950101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6636353436351001"/>
    <n v="0.39153917928814003"/>
    <n v="1071.05319950101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84.35074734140801"/>
    <n v="0.86865628510000004"/>
  </r>
  <r>
    <n v="230000"/>
    <n v="880000"/>
    <n v="880000"/>
    <x v="0"/>
    <x v="0"/>
    <s v="IR12-21"/>
    <s v="62-304.520 (7), F.A.C."/>
    <n v="0.56000000000000005"/>
    <n v="0.48"/>
    <s v="Town Melbourne Beach"/>
    <n v="1.5886735706230001E-2"/>
    <n v="3794.5646104948501"/>
    <n v="9.4368201457499197"/>
    <n v="1.38715865284859"/>
    <n v="0.14992026756283"/>
    <n v="2.203742290042E-2"/>
    <n v="60.2832450871757"/>
    <n v="1210"/>
    <s v="Fixed Single Family Units"/>
    <n v="1210"/>
    <s v="Town Melbourne Beach                   Brevard County"/>
    <s v="Town Melbourne Beach"/>
    <m/>
    <m/>
    <m/>
    <n v="0"/>
    <n v="1"/>
    <n v="0.14992026756283"/>
    <n v="2.203742290042E-2"/>
    <n v="60.283245087174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4.369174378397403"/>
    <n v="4.8891520799999998E-2"/>
  </r>
  <r>
    <n v="230000"/>
    <n v="880000"/>
    <n v="880000"/>
    <x v="0"/>
    <x v="0"/>
    <s v="IR12-21"/>
    <s v="62-304.520 (7), F.A.C."/>
    <n v="0.56000000000000005"/>
    <n v="0.48"/>
    <s v="Town Melbourne Beach"/>
    <n v="0.23655890378903"/>
    <n v="3794.5646104948501"/>
    <n v="9.4368201457499197"/>
    <n v="1.38715865284859"/>
    <n v="2.2323638289329"/>
    <n v="0.32814473029933999"/>
    <n v="897.63804461533698"/>
    <n v="1210"/>
    <s v="Fixed Single Family Units"/>
    <n v="1210"/>
    <s v="Town Melbourne Beach                   Brevard County"/>
    <s v="Town Melbourne Beach"/>
    <m/>
    <m/>
    <m/>
    <n v="0"/>
    <n v="1"/>
    <n v="2.2323638289329"/>
    <n v="0.32814473029933999"/>
    <n v="897.638044615336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2.12971589102"/>
    <n v="0.72801139059999997"/>
  </r>
  <r>
    <n v="230000"/>
    <n v="880000"/>
    <n v="880000"/>
    <x v="0"/>
    <x v="0"/>
    <s v="IR12-21"/>
    <s v="62-304.520 (7), F.A.C."/>
    <n v="0.56000000000000005"/>
    <n v="0.48"/>
    <s v="Town Melbourne Beach"/>
    <n v="3.8946469815839997E-2"/>
    <n v="3794.5646104948501"/>
    <n v="9.4368201457499197"/>
    <n v="1.38715865284859"/>
    <n v="0.36753083096397998"/>
    <n v="5.402493260295E-2"/>
    <n v="147.784896066904"/>
    <n v="1210"/>
    <s v="Fixed Single Family Units"/>
    <n v="1210"/>
    <s v="Town Melbourne Beach                   Brevard County"/>
    <s v="Town Melbourne Beach"/>
    <m/>
    <m/>
    <m/>
    <n v="0"/>
    <n v="1"/>
    <n v="0.36753083096397998"/>
    <n v="5.402493260295E-2"/>
    <n v="147.78489606690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3.905593527216197"/>
    <n v="0.1198579855"/>
  </r>
  <r>
    <n v="230000"/>
    <n v="880000"/>
    <n v="880000"/>
    <x v="0"/>
    <x v="0"/>
    <s v="IR12-21"/>
    <s v="62-304.520 (7), F.A.C."/>
    <n v="0.56000000000000005"/>
    <n v="0.48"/>
    <s v="Town Melbourne Beach"/>
    <n v="3.7176540144500003E-2"/>
    <n v="3794.5646104948501"/>
    <n v="9.4368201457499197"/>
    <n v="1.38715865284859"/>
    <n v="0.35082832298494998"/>
    <n v="5.1569759344419999E-2"/>
    <n v="141.06878357298299"/>
    <n v="1210"/>
    <s v="Fixed Single Family Units"/>
    <n v="1210"/>
    <s v="Town Melbourne Beach                   Brevard County"/>
    <s v="Town Melbourne Beach"/>
    <m/>
    <m/>
    <m/>
    <n v="0"/>
    <n v="1"/>
    <n v="0.35082832298494998"/>
    <n v="5.1569759344419999E-2"/>
    <n v="141.068783572982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6.109092100104107"/>
    <n v="0.11441101670000001"/>
  </r>
  <r>
    <n v="230000"/>
    <n v="880000"/>
    <n v="880000"/>
    <x v="0"/>
    <x v="0"/>
    <s v="IR12-21"/>
    <s v="62-304.520 (7), F.A.C."/>
    <n v="0.56000000000000005"/>
    <n v="0.48"/>
    <s v="Town Melbourne Beach"/>
    <n v="6.9349644595399999E-3"/>
    <n v="3794.5646104948501"/>
    <n v="9.4368201457499197"/>
    <n v="1.38715865284859"/>
    <n v="6.5444012321850001E-2"/>
    <n v="9.6198959572499996E-3"/>
    <n v="26.315170713213799"/>
    <n v="1210"/>
    <s v="Fixed Single Family Units"/>
    <n v="1210"/>
    <s v="Town Melbourne Beach                   Brevard County"/>
    <s v="Town Melbourne Beach"/>
    <m/>
    <m/>
    <m/>
    <n v="0"/>
    <n v="1"/>
    <n v="6.5444012321850001E-2"/>
    <n v="9.6198959572499996E-3"/>
    <n v="26.3151707132130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1.511336219989399"/>
    <n v="2.1342393099999999E-2"/>
  </r>
  <r>
    <n v="230000"/>
    <n v="880000"/>
    <n v="880000"/>
    <x v="0"/>
    <x v="0"/>
    <s v="IR12-21"/>
    <s v="62-304.520 (7), F.A.C."/>
    <n v="0.56000000000000005"/>
    <n v="0.48"/>
    <s v="Town Melbourne Beach"/>
    <n v="6.6382336487900004E-3"/>
    <n v="3803.5880389947802"/>
    <n v="9.4579428571712398"/>
    <n v="1.3902186863938999"/>
    <n v="6.27840345228E-2"/>
    <n v="9.2285964631900006E-3"/>
    <n v="25.2491061065903"/>
    <n v="1210"/>
    <s v="Fixed Single Family Units"/>
    <n v="1210"/>
    <s v="Town Melbourne Beach                   Brevard County"/>
    <s v="Town Melbourne Beach"/>
    <m/>
    <m/>
    <m/>
    <n v="0"/>
    <n v="1"/>
    <n v="6.27840345228E-2"/>
    <n v="9.2285964631900006E-3"/>
    <n v="25.24910610659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2.853057341530501"/>
    <n v="2.0477782699999999E-2"/>
  </r>
  <r>
    <n v="230000"/>
    <n v="880000"/>
    <n v="880000"/>
    <x v="0"/>
    <x v="0"/>
    <s v="IR12-21"/>
    <s v="62-304.520 (7), F.A.C."/>
    <n v="0.56000000000000005"/>
    <n v="0.48"/>
    <s v="Town of Indialantic"/>
    <n v="2.7960149900100001E-3"/>
    <n v="3803.5880389947802"/>
    <n v="9.4579428571712398"/>
    <n v="1.3902186863938999"/>
    <n v="2.644455000333E-2"/>
    <n v="3.88707228655E-3"/>
    <n v="10.634889172863501"/>
    <n v="1210"/>
    <s v="Fixed Single Family Units"/>
    <n v="1210"/>
    <s v="Town of Indialantic              Brevard County"/>
    <s v="Town of Indialantic"/>
    <m/>
    <m/>
    <m/>
    <n v="0"/>
    <n v="1"/>
    <n v="2.644455000333E-2"/>
    <n v="3.88707228655E-3"/>
    <n v="10.634889172863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9.588942500015602"/>
    <n v="8.6252142999999996E-3"/>
  </r>
  <r>
    <n v="230000"/>
    <n v="880000"/>
    <n v="880000"/>
    <x v="0"/>
    <x v="0"/>
    <s v="IR12-21"/>
    <s v="62-304.520 (7), F.A.C."/>
    <n v="0.56000000000000005"/>
    <n v="0.48"/>
    <s v="Town Melbourne Beach"/>
    <n v="0.22612083401215"/>
    <n v="3803.5880389947802"/>
    <n v="9.4579428571712398"/>
    <n v="1.3902186863938999"/>
    <n v="2.1386379269028701"/>
    <n v="0.31435740882667002"/>
    <n v="860.07049961616201"/>
    <n v="1210"/>
    <s v="Fixed Single Family Units"/>
    <n v="1210"/>
    <s v="Town Melbourne Beach                   Brevard County"/>
    <s v="Town Melbourne Beach"/>
    <m/>
    <m/>
    <m/>
    <n v="0"/>
    <n v="1"/>
    <n v="2.1386379269028701"/>
    <n v="0.31435740882667002"/>
    <n v="860.07049961616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2.42061534282701"/>
    <n v="0.69754298429999995"/>
  </r>
  <r>
    <n v="230000"/>
    <n v="880000"/>
    <n v="880000"/>
    <x v="0"/>
    <x v="0"/>
    <s v="IR12-21"/>
    <s v="62-304.520 (7), F.A.C."/>
    <n v="0.56000000000000005"/>
    <n v="0.48"/>
    <s v="Town of Indialantic"/>
    <n v="6.5891987303500002E-2"/>
    <n v="3803.5880389947802"/>
    <n v="9.4579428571712398"/>
    <n v="1.3902186863938999"/>
    <n v="0.62320265066201996"/>
    <n v="9.1604272032959996E-2"/>
    <n v="250.62597477321501"/>
    <n v="1210"/>
    <s v="Fixed Single Family Units"/>
    <n v="1210"/>
    <s v="Town of Indialantic              Brevard County"/>
    <s v="Town of Indialantic"/>
    <m/>
    <m/>
    <m/>
    <n v="0"/>
    <n v="1"/>
    <n v="0.62320265066201996"/>
    <n v="9.1604272032959996E-2"/>
    <n v="250.625974773215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5.511414362477296"/>
    <n v="0.20326518639999999"/>
  </r>
  <r>
    <n v="230000"/>
    <n v="880000"/>
    <n v="880000"/>
    <x v="0"/>
    <x v="0"/>
    <s v="IR12-21"/>
    <s v="62-304.520 (7), F.A.C."/>
    <n v="0.56000000000000005"/>
    <n v="0.48"/>
    <s v="Town Melbourne Beach"/>
    <n v="7.2674709853000005E-4"/>
    <n v="3803.5880389947802"/>
    <n v="9.4579428571712398"/>
    <n v="1.3902186863938999"/>
    <n v="6.8735325295699997E-3"/>
    <n v="1.01033739666E-3"/>
    <n v="2.7642465713694899"/>
    <n v="1210"/>
    <s v="Fixed Single Family Units"/>
    <n v="1210"/>
    <s v="Town Melbourne Beach                   Brevard County"/>
    <s v="Town Melbourne Beach"/>
    <m/>
    <m/>
    <m/>
    <n v="0"/>
    <n v="1"/>
    <n v="6.8735325295699997E-3"/>
    <n v="1.01033739666E-3"/>
    <n v="349.439639710741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3.644416348103903"/>
    <n v="0.28340603380000001"/>
  </r>
  <r>
    <n v="230000"/>
    <n v="880000"/>
    <n v="880000"/>
    <x v="0"/>
    <x v="0"/>
    <s v="IR12-21"/>
    <s v="62-304.520 (7), F.A.C."/>
    <n v="0.56000000000000005"/>
    <n v="0.48"/>
    <s v="Town of Indialantic"/>
    <n v="3.3104640719999998E-5"/>
    <n v="3803.5880389947802"/>
    <n v="9.4579428571712398"/>
    <n v="1.3902186863938999"/>
    <n v="3.1310180031E-4"/>
    <n v="4.6022690139999999E-5"/>
    <n v="0.12591641550824001"/>
    <n v="1210"/>
    <s v="Fixed Single Family Units"/>
    <n v="1210"/>
    <s v="Town of Indialantic              Brevard County"/>
    <s v="Town of Indialantic"/>
    <m/>
    <m/>
    <m/>
    <n v="0"/>
    <n v="1"/>
    <n v="3.1310180031E-4"/>
    <n v="4.6022690139999999E-5"/>
    <n v="77.0478599154584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.1127354692709"/>
    <n v="6.2488126499999998E-2"/>
  </r>
  <r>
    <n v="230000"/>
    <n v="880000"/>
    <n v="880000"/>
    <x v="0"/>
    <x v="0"/>
    <s v="IR12-21"/>
    <s v="62-304.520 (7), F.A.C."/>
    <n v="0.56000000000000005"/>
    <n v="0.48"/>
    <s v="Town of Indialantic"/>
    <n v="3.0769295383799998E-3"/>
    <n v="3803.5880389947802"/>
    <n v="9.4579428571712398"/>
    <n v="1.3902186863938999"/>
    <n v="2.910142374958E-2"/>
    <n v="4.2776049409799996E-3"/>
    <n v="11.7033723890309"/>
    <n v="1210"/>
    <s v="Fixed Single Family Units"/>
    <n v="1210"/>
    <s v="Town of Indialantic              Brevard County"/>
    <s v="Town of Indialantic"/>
    <m/>
    <m/>
    <m/>
    <n v="0"/>
    <n v="1"/>
    <n v="2.910142374958E-2"/>
    <n v="4.2776049409799996E-3"/>
    <n v="230.52594905258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1.805227074290102"/>
    <n v="0.18696346229999999"/>
  </r>
  <r>
    <n v="230000"/>
    <n v="880000"/>
    <n v="880000"/>
    <x v="0"/>
    <x v="0"/>
    <s v="IR12-21"/>
    <s v="62-304.520 (7), F.A.C."/>
    <n v="0.56000000000000005"/>
    <n v="0.48"/>
    <s v="Town of Indialantic"/>
    <n v="3.1367940974799998E-3"/>
    <n v="3803.5880389947802"/>
    <n v="9.4579428571712398"/>
    <n v="1.3902186863938999"/>
    <n v="2.966761932874E-2"/>
    <n v="4.3608297696900002E-3"/>
    <n v="11.931072509991001"/>
    <n v="1210"/>
    <s v="Fixed Single Family Units"/>
    <n v="1210"/>
    <s v="Town of Indialantic              Brevard County"/>
    <s v="Town of Indialantic"/>
    <m/>
    <m/>
    <m/>
    <n v="0"/>
    <n v="1"/>
    <n v="2.966761932874E-2"/>
    <n v="4.3608297696900002E-3"/>
    <n v="489.265140259387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4.383282538497497"/>
    <n v="0.39680871070000001"/>
  </r>
  <r>
    <n v="230000"/>
    <n v="880000"/>
    <n v="880000"/>
    <x v="0"/>
    <x v="0"/>
    <s v="IR12-21"/>
    <s v="62-304.520 (7), F.A.C."/>
    <n v="0.56000000000000005"/>
    <n v="0.48"/>
    <s v="Town Melbourne Beach"/>
    <n v="0.21408273318950999"/>
    <n v="3775.8299618078199"/>
    <n v="9.3930493487084803"/>
    <n v="1.3808206689053799"/>
    <n v="2.0108896775554701"/>
    <n v="0.29560986284383001"/>
    <n v="808.3399982826689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108896775554701"/>
    <n v="0.29560986284383001"/>
    <n v="1051.7001416174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50.83855181978399"/>
    <n v="0.85296037440000005"/>
  </r>
  <r>
    <n v="230000"/>
    <n v="880000"/>
    <n v="880000"/>
    <x v="0"/>
    <x v="0"/>
    <s v="IR12-21"/>
    <s v="62-304.520 (7), F.A.C."/>
    <n v="0.56000000000000005"/>
    <n v="0.48"/>
    <s v="Town Melbourne Beach"/>
    <n v="0.20462538386976001"/>
    <n v="3775.8299618078199"/>
    <n v="9.3930493487084803"/>
    <n v="1.3808206689053799"/>
    <n v="1.92205632868708"/>
    <n v="0.28255095943005998"/>
    <n v="772.63065536187003"/>
    <n v="1210"/>
    <s v="Fixed Single Family Units"/>
    <n v="1210"/>
    <s v="Town Melbourne Beach                   Brevard County"/>
    <s v="Town Melbourne Beach"/>
    <m/>
    <m/>
    <m/>
    <n v="0"/>
    <n v="1"/>
    <n v="1.92205632868708"/>
    <n v="0.28255095943005998"/>
    <n v="792.64720174660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8.386226360843"/>
    <n v="0.64286066649999996"/>
  </r>
  <r>
    <n v="230000"/>
    <n v="880000"/>
    <n v="880000"/>
    <x v="0"/>
    <x v="0"/>
    <s v="IR12-21"/>
    <s v="62-304.520 (7), F.A.C."/>
    <n v="0.56000000000000005"/>
    <n v="0.48"/>
    <s v="Town Melbourne Beach"/>
    <n v="0.10611503271417"/>
    <n v="3775.8299618078199"/>
    <n v="9.3930493487084803"/>
    <n v="1.3808206689053799"/>
    <n v="0.99674373892401003"/>
    <n v="0.14652583045329001"/>
    <n v="400.67231992038"/>
    <n v="1210"/>
    <s v="Fixed Single Family Units"/>
    <n v="1210"/>
    <s v="Town Melbourne Beach                   Brevard County"/>
    <s v="Town Melbourne Beach"/>
    <m/>
    <m/>
    <m/>
    <n v="0"/>
    <n v="1"/>
    <n v="0.99674373892401003"/>
    <n v="0.14652583045329001"/>
    <n v="400.6723199203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7.697478043538297"/>
    <n v="0.32495727489999998"/>
  </r>
  <r>
    <n v="230000"/>
    <n v="880000"/>
    <n v="880000"/>
    <x v="0"/>
    <x v="0"/>
    <s v="IR12-21"/>
    <s v="62-304.520 (7), F.A.C."/>
    <n v="0.56000000000000005"/>
    <n v="0.48"/>
    <s v="Town Melbourne Beach"/>
    <n v="3.0551922152399998E-3"/>
    <n v="3775.8299618078199"/>
    <n v="9.3930493487084803"/>
    <n v="1.3808206689053799"/>
    <n v="2.8697571247570001E-2"/>
    <n v="4.2186725582800001E-3"/>
    <n v="11.5358863054003"/>
    <n v="1210"/>
    <s v="Fixed Single Family Units"/>
    <n v="1210"/>
    <s v="Town Melbourne Beach                   Brevard County"/>
    <s v="Town Melbourne Beach"/>
    <m/>
    <m/>
    <m/>
    <n v="0"/>
    <n v="1"/>
    <n v="2.8697571247570001E-2"/>
    <n v="4.2186725582800001E-3"/>
    <n v="11.535886305398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7.614795531045601"/>
    <n v="9.35595E-3"/>
  </r>
  <r>
    <n v="230000"/>
    <n v="880000"/>
    <n v="880000"/>
    <x v="0"/>
    <x v="0"/>
    <s v="IR12-21"/>
    <s v="62-304.520 (7), F.A.C."/>
    <n v="0.56000000000000005"/>
    <n v="0.48"/>
    <s v="Town Melbourne Beach"/>
    <n v="4.4925210270000001E-5"/>
    <n v="3775.8299618078199"/>
    <n v="9.3930493487084803"/>
    <n v="1.3808206689053799"/>
    <n v="4.2198471712000002E-4"/>
    <n v="6.2033658899999998E-5"/>
    <n v="0.16962995500062999"/>
    <n v="1210"/>
    <s v="Fixed Single Family Units"/>
    <n v="1210"/>
    <s v="Town Melbourne Beach                   Brevard County"/>
    <s v="Town Melbourne Beach"/>
    <m/>
    <m/>
    <m/>
    <n v="0"/>
    <n v="1"/>
    <n v="4.2198471712000002E-4"/>
    <n v="6.2033658899999998E-5"/>
    <n v="0.16962995500002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.1417768955011303"/>
    <n v="1.37575E-4"/>
  </r>
  <r>
    <n v="230000"/>
    <n v="880000"/>
    <n v="880000"/>
    <x v="0"/>
    <x v="0"/>
    <s v="IR12-21"/>
    <s v="62-304.520 (7), F.A.C."/>
    <n v="0.56000000000000005"/>
    <n v="0.48"/>
    <s v="Town Melbourne Beach"/>
    <n v="1.75283261514E-2"/>
    <n v="3775.8299618078199"/>
    <n v="9.3930493487084803"/>
    <n v="1.3808206689053799"/>
    <n v="0.16464443254040001"/>
    <n v="2.420347504117E-2"/>
    <n v="66.183979062814501"/>
    <n v="1210"/>
    <s v="Fixed Single Family Units"/>
    <n v="1210"/>
    <s v="Town Melbourne Beach                   Brevard County"/>
    <s v="Town Melbourne Beach"/>
    <m/>
    <m/>
    <m/>
    <n v="0"/>
    <n v="1"/>
    <n v="0.16464443254040001"/>
    <n v="2.420347504117E-2"/>
    <n v="68.1963318076783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1.662577524777902"/>
    <n v="5.53092715E-2"/>
  </r>
  <r>
    <n v="230000"/>
    <n v="880000"/>
    <n v="880000"/>
    <x v="0"/>
    <x v="0"/>
    <s v="IR12-21"/>
    <s v="62-304.520 (7), F.A.C."/>
    <n v="0.56000000000000005"/>
    <n v="0.48"/>
    <s v="Town Melbourne Beach"/>
    <n v="2.0255801294700002E-3"/>
    <n v="3775.8299618078199"/>
    <n v="9.3930493487084803"/>
    <n v="1.3808206689053799"/>
    <n v="1.9026374115920001E-2"/>
    <n v="2.7969629092999999E-3"/>
    <n v="7.6482461429142701"/>
    <n v="1210"/>
    <s v="Fixed Single Family Units"/>
    <n v="1210"/>
    <s v="Town Melbourne Beach                   Brevard County"/>
    <s v="Town Melbourne Beach"/>
    <m/>
    <m/>
    <m/>
    <n v="0"/>
    <n v="1"/>
    <n v="1.9026374115920001E-2"/>
    <n v="2.7969629092999999E-3"/>
    <n v="7.64824614291497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.8619018050441"/>
    <n v="6.2029570999999999E-3"/>
  </r>
  <r>
    <n v="230000"/>
    <n v="880000"/>
    <n v="880000"/>
    <x v="0"/>
    <x v="0"/>
    <s v="IR12-21"/>
    <s v="62-304.520 (7), F.A.C."/>
    <n v="0.56000000000000005"/>
    <n v="0.48"/>
    <s v="Town Melbourne Beach"/>
    <n v="0.19076557960966001"/>
    <n v="3785.7620294007702"/>
    <n v="9.41623013538692"/>
    <n v="1.3841763603186501"/>
    <n v="1.7962925995151"/>
    <n v="0.26405320565818002"/>
    <n v="722.193087802907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962925995151"/>
    <n v="0.26405320565818002"/>
    <n v="722.193087802907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0.99046007007999"/>
    <n v="0.58572026590000004"/>
  </r>
  <r>
    <n v="230000"/>
    <n v="880000"/>
    <n v="880000"/>
    <x v="0"/>
    <x v="0"/>
    <s v="IR12-21"/>
    <s v="62-304.520 (7), F.A.C."/>
    <n v="0.56000000000000005"/>
    <n v="0.48"/>
    <s v="Town Melbourne Beach"/>
    <n v="0.13234147350802"/>
    <n v="3785.7620294007702"/>
    <n v="9.41623013538692"/>
    <n v="1.3841763603186501"/>
    <n v="1.2461577710077401"/>
    <n v="0.18318393911954001"/>
    <n v="501.013325321617"/>
    <n v="1210"/>
    <s v="Fixed Single Family Units"/>
    <n v="1210"/>
    <s v="Town Melbourne Beach                   Brevard County"/>
    <s v="Town Melbourne Beach"/>
    <m/>
    <m/>
    <m/>
    <n v="0"/>
    <n v="1"/>
    <n v="1.2461577710077401"/>
    <n v="0.18318393911954001"/>
    <n v="501.01332532161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0.542838082655"/>
    <n v="0.40633684129999997"/>
  </r>
  <r>
    <n v="230000"/>
    <n v="880000"/>
    <n v="880000"/>
    <x v="0"/>
    <x v="0"/>
    <s v="IR12-21"/>
    <s v="62-304.520 (7), F.A.C."/>
    <n v="0.56000000000000005"/>
    <n v="0.48"/>
    <s v="Town Melbourne Beach"/>
    <n v="0.28062686846606"/>
    <n v="3785.7620294007702"/>
    <n v="9.41623013538692"/>
    <n v="1.3841763603186501"/>
    <n v="2.6424471756494601"/>
    <n v="0.38843707740097999"/>
    <n v="1062.38654306848"/>
    <n v="1210"/>
    <s v="Fixed Single Family Units"/>
    <n v="1210"/>
    <s v="Town Melbourne Beach                   Brevard County"/>
    <s v="Town Melbourne Beach"/>
    <m/>
    <m/>
    <m/>
    <n v="0"/>
    <n v="1"/>
    <n v="2.6424471756494601"/>
    <n v="0.38843707740097999"/>
    <n v="1062.3865430684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4.85404749088801"/>
    <n v="0.86162736660000006"/>
  </r>
  <r>
    <n v="230000"/>
    <n v="880000"/>
    <n v="880000"/>
    <x v="0"/>
    <x v="0"/>
    <s v="IR12-21"/>
    <s v="62-304.520 (7), F.A.C."/>
    <n v="0.56000000000000005"/>
    <n v="0.48"/>
    <s v="Town Melbourne Beach"/>
    <n v="1.402953190004E-2"/>
    <n v="3785.7620294007702"/>
    <n v="9.41623013538692"/>
    <n v="1.3841763603186501"/>
    <n v="0.13210530106259"/>
    <n v="1.9419346402380001E-2"/>
    <n v="53.112469157464801"/>
    <n v="1210"/>
    <s v="Fixed Single Family Units"/>
    <n v="1210"/>
    <s v="Town Melbourne Beach                   Brevard County"/>
    <s v="Town Melbourne Beach"/>
    <m/>
    <m/>
    <m/>
    <n v="0"/>
    <n v="1"/>
    <n v="0.13210530106259"/>
    <n v="1.9419346402380001E-2"/>
    <n v="53.1124691574654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1.338776534209103"/>
    <n v="4.3075806299999998E-2"/>
  </r>
  <r>
    <n v="230000"/>
    <n v="880000"/>
    <n v="890000"/>
    <x v="0"/>
    <x v="0"/>
    <s v="IR12-21"/>
    <s v="62-304.520 (7), F.A.C."/>
    <n v="0.56000000000000005"/>
    <n v="0.48"/>
    <s v="Town Melbourne Beach"/>
    <n v="2.340472944653E-2"/>
    <n v="3775.8299616671602"/>
    <n v="9.3930493483585593"/>
    <n v="1.3808206688539399"/>
    <n v="0.21984177867623"/>
    <n v="3.2317734168699999E-2"/>
    <n v="88.372278688921597"/>
    <n v="1210"/>
    <s v="Fixed Single Family Units"/>
    <n v="1210"/>
    <s v="Town Melbourne Beach                   Brevard County"/>
    <s v="Town Melbourne Beach"/>
    <m/>
    <m/>
    <m/>
    <n v="0"/>
    <n v="1"/>
    <n v="0.21984177867623"/>
    <n v="3.2317734168699999E-2"/>
    <n v="581.554298546551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9.470569643204499"/>
    <n v="0.47165798749999999"/>
  </r>
  <r>
    <n v="230000"/>
    <n v="880000"/>
    <n v="890000"/>
    <x v="0"/>
    <x v="0"/>
    <s v="IR12-21"/>
    <s v="62-304.520 (7), F.A.C."/>
    <n v="0.56000000000000005"/>
    <n v="0.48"/>
    <s v="Town Melbourne Beach"/>
    <n v="4.5282448937559998E-2"/>
    <n v="3775.8299616671602"/>
    <n v="9.3930493483585593"/>
    <n v="1.3808206688539399"/>
    <n v="0.42534027748508002"/>
    <n v="6.2526941429310007E-2"/>
    <n v="170.97882743612399"/>
    <n v="1210"/>
    <s v="Fixed Single Family Units"/>
    <n v="1210"/>
    <s v="Town Melbourne Beach                   Brevard County"/>
    <s v="Town Melbourne Beach"/>
    <m/>
    <m/>
    <m/>
    <n v="0"/>
    <n v="1"/>
    <n v="0.42534027748508002"/>
    <n v="6.2526941429310007E-2"/>
    <n v="170.97882743612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8.509028204937401"/>
    <n v="0.13866895979999999"/>
  </r>
  <r>
    <n v="230000"/>
    <n v="880000"/>
    <n v="890000"/>
    <x v="0"/>
    <x v="0"/>
    <s v="IR12-21"/>
    <s v="62-304.520 (7), F.A.C."/>
    <n v="0.56000000000000005"/>
    <n v="0.48"/>
    <s v="Town Melbourne Beach"/>
    <n v="7.0858451875199999E-2"/>
    <n v="3775.8299616671602"/>
    <n v="9.3930493483585593"/>
    <n v="1.3808206688539399"/>
    <n v="0.66557693521203998"/>
    <n v="9.7842814912260004E-2"/>
    <n v="267.54946562773"/>
    <n v="1210"/>
    <s v="Fixed Single Family Units"/>
    <n v="1210"/>
    <s v="Town Melbourne Beach                   Brevard County"/>
    <s v="Town Melbourne Beach"/>
    <m/>
    <m/>
    <m/>
    <n v="0"/>
    <n v="1"/>
    <n v="0.66557693521203998"/>
    <n v="9.7842814912260004E-2"/>
    <n v="267.549465627731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8.901076718935997"/>
    <n v="0.21699064530000001"/>
  </r>
  <r>
    <n v="230000"/>
    <n v="880000"/>
    <n v="890000"/>
    <x v="0"/>
    <x v="0"/>
    <s v="IR12-21"/>
    <s v="62-304.520 (7), F.A.C."/>
    <n v="0.56000000000000005"/>
    <n v="0.48"/>
    <s v="Town Melbourne Beach"/>
    <n v="3.574317568608E-2"/>
    <n v="3775.8299616671602"/>
    <n v="9.3930493483585593"/>
    <n v="1.3808206688539399"/>
    <n v="0.33573741308645"/>
    <n v="4.935491575782E-2"/>
    <n v="134.96015368065599"/>
    <n v="1210"/>
    <s v="Fixed Single Family Units"/>
    <n v="1210"/>
    <s v="Town Melbourne Beach                   Brevard County"/>
    <s v="Town Melbourne Beach"/>
    <m/>
    <m/>
    <m/>
    <n v="0"/>
    <n v="1"/>
    <n v="0.33573741308645"/>
    <n v="4.935491575782E-2"/>
    <n v="1147.37697948834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9.668751213392795"/>
    <n v="0.93055716099999997"/>
  </r>
  <r>
    <n v="230000"/>
    <n v="890000"/>
    <n v="890000"/>
    <x v="0"/>
    <x v="0"/>
    <s v="IR12-21"/>
    <s v="62-304.520 (7), F.A.C."/>
    <n v="0.56000000000000005"/>
    <n v="0.48"/>
    <s v="Town Melbourne Beach"/>
    <n v="6.3278996711839994E-2"/>
    <n v="3794.5646113429998"/>
    <n v="9.4368201478592102"/>
    <n v="1.38715865315864"/>
    <n v="0.59715251110659995"/>
    <n v="8.7778007852020001E-2"/>
    <n v="240.116241564038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9715251110659995"/>
    <n v="8.7778007852020001E-2"/>
    <n v="240.116241564037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0.257942990297"/>
    <n v="0.19474147729999999"/>
  </r>
  <r>
    <n v="230000"/>
    <n v="890000"/>
    <n v="890000"/>
    <x v="0"/>
    <x v="0"/>
    <s v="IR12-21"/>
    <s v="62-304.520 (7), F.A.C."/>
    <n v="0.56000000000000005"/>
    <n v="0.48"/>
    <s v="Town Melbourne Beach"/>
    <n v="2.574733290029E-2"/>
    <n v="3794.5646113429998"/>
    <n v="9.4368201478592102"/>
    <n v="1.38715865315864"/>
    <n v="0.24297294986713999"/>
    <n v="3.5715635628400001E-2"/>
    <n v="97.699918259926903"/>
    <n v="1210"/>
    <s v="Fixed Single Family Units"/>
    <n v="1210"/>
    <s v="Town Melbourne Beach                   Brevard County"/>
    <s v="Town Melbourne Beach"/>
    <m/>
    <m/>
    <m/>
    <n v="0"/>
    <n v="1"/>
    <n v="0.24297294986713999"/>
    <n v="3.5715635628400001E-2"/>
    <n v="97.6999182599265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1.989476468220197"/>
    <n v="7.9237565499999996E-2"/>
  </r>
  <r>
    <n v="230000"/>
    <n v="890000"/>
    <n v="890000"/>
    <x v="0"/>
    <x v="0"/>
    <s v="IR12-21"/>
    <s v="62-304.520 (7), F.A.C."/>
    <n v="0.56000000000000005"/>
    <n v="0.48"/>
    <s v="Town Melbourne Beach"/>
    <n v="6.1377165592309997E-2"/>
    <n v="3794.5646113429998"/>
    <n v="9.4368201478592102"/>
    <n v="1.38715865315864"/>
    <n v="0.57920527288001"/>
    <n v="8.5139866357720001E-2"/>
    <n v="232.899620501123"/>
    <n v="1210"/>
    <s v="Fixed Single Family Units"/>
    <n v="1210"/>
    <s v="Town Melbourne Beach                   Brevard County"/>
    <s v="Town Melbourne Beach"/>
    <m/>
    <m/>
    <m/>
    <n v="0"/>
    <n v="1"/>
    <n v="0.57920527288001"/>
    <n v="8.5139866357720001E-2"/>
    <n v="232.899620501121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1.301704426013202"/>
    <n v="0.18888858110000001"/>
  </r>
  <r>
    <n v="230000"/>
    <n v="890000"/>
    <n v="890000"/>
    <x v="0"/>
    <x v="0"/>
    <s v="IR12-21"/>
    <s v="62-304.520 (7), F.A.C."/>
    <n v="0.56000000000000005"/>
    <n v="0.48"/>
    <s v="Town Melbourne Beach"/>
    <n v="6.7938601197799998E-3"/>
    <n v="3794.5646113429998"/>
    <n v="9.4368201478592102"/>
    <n v="1.38715865315864"/>
    <n v="6.4112436060129993E-2"/>
    <n v="9.4241618535100009E-3"/>
    <n v="25.779741184954499"/>
    <n v="1210"/>
    <s v="Fixed Single Family Units"/>
    <n v="1210"/>
    <s v="Town Melbourne Beach                   Brevard County"/>
    <s v="Town Melbourne Beach"/>
    <m/>
    <m/>
    <m/>
    <n v="0"/>
    <n v="1"/>
    <n v="6.4112436060129993E-2"/>
    <n v="9.4241618535100009E-3"/>
    <n v="25.779741184955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1.893722582745401"/>
    <n v="2.0908143699999999E-2"/>
  </r>
  <r>
    <n v="230000"/>
    <n v="890000"/>
    <n v="890000"/>
    <x v="0"/>
    <x v="0"/>
    <s v="IR12-21"/>
    <s v="62-304.520 (7), F.A.C."/>
    <n v="0.56000000000000005"/>
    <n v="0.48"/>
    <s v="Town Melbourne Beach"/>
    <n v="0.11165737523703"/>
    <n v="3794.5646113429998"/>
    <n v="9.4368201478592102"/>
    <n v="1.38715865315864"/>
    <n v="1.0536905682939199"/>
    <n v="0.15488649424903"/>
    <n v="423.69112466989998"/>
    <n v="1210"/>
    <s v="Fixed Single Family Units"/>
    <n v="1210"/>
    <s v="Town Melbourne Beach                   Brevard County"/>
    <s v="Town Melbourne Beach"/>
    <m/>
    <m/>
    <m/>
    <n v="0"/>
    <n v="1"/>
    <n v="1.0536905682939199"/>
    <n v="0.15488649424903"/>
    <n v="423.691124669899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8.794657523443206"/>
    <n v="0.34362621630000001"/>
  </r>
  <r>
    <n v="230000"/>
    <n v="890000"/>
    <n v="890000"/>
    <x v="0"/>
    <x v="0"/>
    <s v="IR12-21"/>
    <s v="62-304.520 (7), F.A.C."/>
    <n v="0.56000000000000005"/>
    <n v="0.48"/>
    <s v="Town Melbourne Beach"/>
    <n v="0.31790674281955"/>
    <n v="3794.5646113429998"/>
    <n v="9.4368201478592102"/>
    <n v="1.38715865315864"/>
    <n v="3.0000287557798302"/>
    <n v="0.44098708919961999"/>
    <n v="1206.31767601039"/>
    <n v="1210"/>
    <s v="Fixed Single Family Units"/>
    <n v="1210"/>
    <s v="Town Melbourne Beach                   Brevard County"/>
    <s v="Town Melbourne Beach"/>
    <m/>
    <m/>
    <m/>
    <n v="0"/>
    <n v="1"/>
    <n v="3.0000287557798302"/>
    <n v="0.44098708919961999"/>
    <n v="1206.3176760103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3.57864050908299"/>
    <n v="0.97835983459999998"/>
  </r>
  <r>
    <n v="230000"/>
    <n v="890000"/>
    <n v="890000"/>
    <x v="0"/>
    <x v="0"/>
    <s v="IR12-21"/>
    <s v="62-304.520 (7), F.A.C."/>
    <n v="0.56000000000000005"/>
    <n v="0.48"/>
    <s v="Town Melbourne Beach"/>
    <n v="3.1001980079970001E-2"/>
    <n v="3794.5646113429998"/>
    <n v="9.4368201478592102"/>
    <n v="1.38715865315864"/>
    <n v="0.29256011024223"/>
    <n v="4.3004664932979997E-2"/>
    <n v="117.63901649303401"/>
    <n v="1210"/>
    <s v="Fixed Single Family Units"/>
    <n v="1210"/>
    <s v="Town Melbourne Beach                   Brevard County"/>
    <s v="Town Melbourne Beach"/>
    <m/>
    <m/>
    <m/>
    <n v="0"/>
    <n v="1"/>
    <n v="0.29256011024223"/>
    <n v="4.3004664932979997E-2"/>
    <n v="117.63901649303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1.276213688902004"/>
    <n v="9.5408772500000003E-2"/>
  </r>
  <r>
    <n v="230000"/>
    <n v="890000"/>
    <n v="890000"/>
    <x v="0"/>
    <x v="0"/>
    <s v="IR12-21"/>
    <s v="62-304.520 (7), F.A.C."/>
    <n v="0.56000000000000005"/>
    <n v="0.48"/>
    <s v="Town Melbourne Beach"/>
    <n v="8.2789387784999995E-4"/>
    <n v="3798.4574477894198"/>
    <n v="9.4459340857146099"/>
    <n v="1.3884790303794301"/>
    <n v="7.8202310001300006E-3"/>
    <n v="1.1495132887699999E-3"/>
    <n v="3.14471966629860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8202310001300006E-3"/>
    <n v="1.1495132887699999E-3"/>
    <n v="3.14471966629779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0.282925692240298"/>
    <n v="2.5504619999999999E-3"/>
  </r>
  <r>
    <n v="230000"/>
    <n v="890000"/>
    <n v="890000"/>
    <x v="0"/>
    <x v="0"/>
    <s v="IR12-21"/>
    <s v="62-304.520 (7), F.A.C."/>
    <n v="0.56000000000000005"/>
    <n v="0.48"/>
    <s v="Town Melbourne Beach"/>
    <n v="9.9887107845430007E-2"/>
    <n v="3798.4574477894198"/>
    <n v="9.4459340857146099"/>
    <n v="1.3884790303794301"/>
    <n v="0.94352703672061"/>
    <n v="0.13869115464862999"/>
    <n v="379.41692873362598"/>
    <n v="1210"/>
    <s v="Fixed Single Family Units"/>
    <n v="1210"/>
    <s v="Town Melbourne Beach                   Brevard County"/>
    <s v="Town Melbourne Beach"/>
    <m/>
    <m/>
    <m/>
    <n v="0"/>
    <n v="1"/>
    <n v="0.94352703672061"/>
    <n v="0.13869115464862999"/>
    <n v="379.41692873362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0.947331786741501"/>
    <n v="0.30771851480000001"/>
  </r>
  <r>
    <n v="230000"/>
    <n v="890000"/>
    <n v="890000"/>
    <x v="0"/>
    <x v="0"/>
    <s v="IR12-21"/>
    <s v="62-304.520 (7), F.A.C."/>
    <n v="0.56000000000000005"/>
    <n v="0.48"/>
    <s v="Town of Indialantic"/>
    <n v="7.931606936525E-2"/>
    <n v="3798.4574477894198"/>
    <n v="9.4459340857146099"/>
    <n v="1.3884790303794301"/>
    <n v="0.74921436316218004"/>
    <n v="0.11012869908578"/>
    <n v="301.27871440984302"/>
    <n v="1210"/>
    <s v="Fixed Single Family Units"/>
    <n v="1210"/>
    <s v="Town of Indialantic              Brevard County"/>
    <s v="Town of Indialantic"/>
    <m/>
    <m/>
    <m/>
    <n v="0"/>
    <n v="1"/>
    <n v="0.74921436316218004"/>
    <n v="0.11012869908578"/>
    <n v="301.27871440984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1.775700481569501"/>
    <n v="0.24434607820000001"/>
  </r>
  <r>
    <n v="230000"/>
    <n v="890000"/>
    <n v="890000"/>
    <x v="0"/>
    <x v="0"/>
    <s v="IR12-21"/>
    <s v="62-304.520 (7), F.A.C."/>
    <n v="0.56000000000000005"/>
    <n v="0.48"/>
    <s v="Town Melbourne Beach"/>
    <n v="0.16966839601910999"/>
    <n v="3798.4574477894198"/>
    <n v="9.4459340857146099"/>
    <n v="1.3884790303794301"/>
    <n v="1.60267648522544"/>
    <n v="0.23558100999063999"/>
    <n v="644.47818251327794"/>
    <n v="1210"/>
    <s v="Fixed Single Family Units"/>
    <n v="1210"/>
    <s v="Town Melbourne Beach                   Brevard County"/>
    <s v="Town Melbourne Beach"/>
    <m/>
    <m/>
    <m/>
    <n v="0"/>
    <n v="1"/>
    <n v="1.60267648522544"/>
    <n v="0.23558100999063999"/>
    <n v="644.4781825132779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6.19254499530101"/>
    <n v="0.52269114559999996"/>
  </r>
  <r>
    <n v="230000"/>
    <n v="890000"/>
    <n v="890000"/>
    <x v="0"/>
    <x v="0"/>
    <s v="IR12-21"/>
    <s v="62-304.520 (7), F.A.C."/>
    <n v="0.56000000000000005"/>
    <n v="0.48"/>
    <s v="Town of Indialantic"/>
    <n v="0.12787841092391"/>
    <n v="3798.4574477894198"/>
    <n v="9.4459340857146099"/>
    <n v="1.3884790303794301"/>
    <n v="1.20793104057321"/>
    <n v="0.17755649200609"/>
    <n v="485.74070238541401"/>
    <n v="1210"/>
    <s v="Fixed Single Family Units"/>
    <n v="1210"/>
    <s v="Town of Indialantic              Brevard County"/>
    <s v="Town of Indialantic"/>
    <m/>
    <m/>
    <m/>
    <n v="0"/>
    <n v="1"/>
    <n v="1.20793104057321"/>
    <n v="0.17755649200609"/>
    <n v="485.740702385414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5.056995635844203"/>
    <n v="0.39395028580000002"/>
  </r>
  <r>
    <n v="230000"/>
    <n v="890000"/>
    <n v="890000"/>
    <x v="0"/>
    <x v="0"/>
    <s v="IR12-21"/>
    <s v="62-304.520 (7), F.A.C."/>
    <n v="0.56000000000000005"/>
    <n v="0.48"/>
    <s v="Town Melbourne Beach"/>
    <n v="6.4332247105299998E-3"/>
    <n v="3798.4574477894198"/>
    <n v="9.4459340857146099"/>
    <n v="1.3884790303794301"/>
    <n v="6.076781657429E-2"/>
    <n v="8.9323976082899999E-3"/>
    <n v="24.436330315030801"/>
    <n v="1210"/>
    <s v="Fixed Single Family Units"/>
    <n v="1210"/>
    <s v="Town Melbourne Beach                   Brevard County"/>
    <s v="Town Melbourne Beach"/>
    <m/>
    <m/>
    <m/>
    <n v="0"/>
    <n v="1"/>
    <n v="6.076781657429E-2"/>
    <n v="8.9323976082899999E-3"/>
    <n v="24.4363303150301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6.331624988462004"/>
    <n v="1.9818597199999999E-2"/>
  </r>
  <r>
    <n v="230000"/>
    <n v="890000"/>
    <n v="890000"/>
    <x v="0"/>
    <x v="0"/>
    <s v="IR12-21"/>
    <s v="62-304.520 (7), F.A.C."/>
    <n v="0.56000000000000005"/>
    <n v="0.48"/>
    <s v="Town of Indialantic"/>
    <n v="2.3614573502400002E-3"/>
    <n v="3798.4574477894198"/>
    <n v="9.4459340857146099"/>
    <n v="1.3884790303794301"/>
    <n v="2.2306170476599999E-2"/>
    <n v="3.2788340119400002E-3"/>
    <n v="8.9698952596600101"/>
    <n v="1210"/>
    <s v="Fixed Single Family Units"/>
    <n v="1210"/>
    <s v="Town of Indialantic              Brevard County"/>
    <s v="Town of Indialantic"/>
    <m/>
    <m/>
    <m/>
    <n v="0"/>
    <n v="1"/>
    <n v="2.2306170476599999E-2"/>
    <n v="3.2788340119400002E-3"/>
    <n v="8.96989525966080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5.164374137830201"/>
    <n v="7.2748541999999999E-3"/>
  </r>
  <r>
    <n v="230000"/>
    <n v="890000"/>
    <n v="890000"/>
    <x v="0"/>
    <x v="0"/>
    <s v="IR12-21"/>
    <s v="62-304.520 (7), F.A.C."/>
    <n v="0.56000000000000005"/>
    <n v="0.48"/>
    <s v="Town of Indialantic"/>
    <n v="1.3732492728900001E-3"/>
    <n v="3798.4574477894198"/>
    <n v="9.4459340857146099"/>
    <n v="1.3884790303794301"/>
    <n v="1.2971622114999999E-2"/>
    <n v="1.9067278188900001E-3"/>
    <n v="5.2162289282918302"/>
    <n v="1210"/>
    <s v="Fixed Single Family Units"/>
    <n v="1210"/>
    <s v="Town of Indialantic              Brevard County"/>
    <s v="Town of Indialantic"/>
    <m/>
    <m/>
    <m/>
    <n v="0"/>
    <n v="1"/>
    <n v="1.2971622114999999E-2"/>
    <n v="1.9067278188900001E-3"/>
    <n v="233.69202925471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6.692726615975097"/>
    <n v="0.18953124839999999"/>
  </r>
  <r>
    <n v="230000"/>
    <n v="890000"/>
    <n v="890000"/>
    <x v="0"/>
    <x v="0"/>
    <s v="IR12-21"/>
    <s v="62-304.520 (7), F.A.C."/>
    <n v="0.56000000000000005"/>
    <n v="0.48"/>
    <s v="Town of Indialantic"/>
    <n v="3.2706146831400001E-3"/>
    <n v="3798.4574477894198"/>
    <n v="9.4459340857146099"/>
    <n v="1.3884790303794301"/>
    <n v="3.0894010716730001E-2"/>
    <n v="4.5411799039900003E-3"/>
    <n v="12.4232907020301"/>
    <n v="1210"/>
    <s v="Fixed Single Family Units"/>
    <n v="1210"/>
    <s v="Town of Indialantic              Brevard County"/>
    <s v="Town of Indialantic"/>
    <m/>
    <m/>
    <m/>
    <n v="0"/>
    <n v="1"/>
    <n v="3.0894010716730001E-2"/>
    <n v="4.5411799039900003E-3"/>
    <n v="265.390688931724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4.814826820151502"/>
    <n v="0.2152398126"/>
  </r>
  <r>
    <n v="230000"/>
    <n v="890000"/>
    <n v="890000"/>
    <x v="0"/>
    <x v="0"/>
    <s v="IR12-21"/>
    <s v="62-304.520 (7), F.A.C."/>
    <n v="0.56000000000000005"/>
    <n v="0.48"/>
    <s v="FDOT District 5"/>
    <n v="0.15326706181795"/>
    <n v="3763.13182150087"/>
    <n v="9.3633322881870509"/>
    <n v="1.37651585576872"/>
    <n v="1.4350904286355699"/>
    <n v="0.21097454075948999"/>
    <n v="576.76415751506795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1.4350904286355699"/>
    <n v="0.21097454075948999"/>
    <n v="1137.59004349957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4.741299903879"/>
    <n v="0.92261966220000002"/>
  </r>
  <r>
    <n v="230000"/>
    <n v="890000"/>
    <n v="890000"/>
    <x v="0"/>
    <x v="0"/>
    <s v="IR12-21"/>
    <s v="62-304.520 (7), F.A.C."/>
    <n v="0.56000000000000005"/>
    <n v="0.48"/>
    <s v="Town Melbourne Beach"/>
    <n v="5.6916387515499999E-3"/>
    <n v="3763.13182150087"/>
    <n v="9.3633322881870509"/>
    <n v="1.37651585576872"/>
    <n v="5.3292704895089998E-2"/>
    <n v="7.8346309868100004E-3"/>
    <n v="21.418386902449001"/>
    <n v="1210"/>
    <s v="Fixed Single Family Units"/>
    <n v="1210"/>
    <s v="Town Melbourne Beach                   Brevard County"/>
    <s v="Town Melbourne Beach"/>
    <m/>
    <m/>
    <m/>
    <n v="0"/>
    <n v="1"/>
    <n v="5.3292704895089998E-2"/>
    <n v="7.8346309868100004E-3"/>
    <n v="69.0101425131143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0.767179444281599"/>
    <n v="5.59692964E-2"/>
  </r>
  <r>
    <n v="230000"/>
    <n v="890000"/>
    <n v="890000"/>
    <x v="0"/>
    <x v="0"/>
    <s v="IR12-21"/>
    <s v="62-304.520 (7), F.A.C."/>
    <n v="0.56000000000000005"/>
    <n v="0.48"/>
    <s v="FDOT District 5"/>
    <n v="5.8083355908999999E-4"/>
    <n v="3763.13182150087"/>
    <n v="9.3633322881870509"/>
    <n v="1.37651585576872"/>
    <n v="5.4385376179299999E-3"/>
    <n v="7.9952660365000005E-4"/>
    <n v="2.1857532492259999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5.4385376179299999E-3"/>
    <n v="7.9952660365000005E-4"/>
    <n v="6.65844596383913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.9104504298645"/>
    <n v="5.4001995000000002E-3"/>
  </r>
  <r>
    <n v="230000"/>
    <n v="890000"/>
    <n v="890000"/>
    <x v="0"/>
    <x v="0"/>
    <s v="IR12-21"/>
    <s v="62-304.520 (7), F.A.C."/>
    <n v="0.56000000000000005"/>
    <n v="0.48"/>
    <s v="Town Melbourne Beach"/>
    <n v="1.879844026889E-2"/>
    <n v="3763.13182150087"/>
    <n v="9.3633322881870509"/>
    <n v="1.37651585576872"/>
    <n v="0.17601604273728"/>
    <n v="2.587635109385E-2"/>
    <n v="70.741008770454599"/>
    <n v="1210"/>
    <s v="Fixed Single Family Units"/>
    <n v="1210"/>
    <s v="Town Melbourne Beach                   Brevard County"/>
    <s v="Town Melbourne Beach"/>
    <m/>
    <m/>
    <m/>
    <n v="0"/>
    <n v="1"/>
    <n v="0.17601604273728"/>
    <n v="2.587635109385E-2"/>
    <n v="70.7410087704535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2.5055908825003"/>
    <n v="5.7373080899999998E-2"/>
  </r>
  <r>
    <n v="230000"/>
    <n v="890000"/>
    <n v="890000"/>
    <x v="0"/>
    <x v="0"/>
    <s v="IR12-21"/>
    <s v="62-304.520 (7), F.A.C."/>
    <n v="0.56000000000000005"/>
    <n v="0.48"/>
    <s v="FDOT District 5"/>
    <n v="2.3097835581299998E-3"/>
    <n v="3763.13182150087"/>
    <n v="9.3633322881870509"/>
    <n v="1.37651585576872"/>
    <n v="2.1627270968599999E-2"/>
    <n v="3.1794536911599999E-3"/>
    <n v="8.6920200083935608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2.1627270968599999E-2"/>
    <n v="3.1794536911599999E-3"/>
    <n v="8.692020008392990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7.315328294695298"/>
    <n v="7.0494891000000004E-3"/>
  </r>
  <r>
    <n v="230000"/>
    <n v="890000"/>
    <n v="890000"/>
    <x v="0"/>
    <x v="0"/>
    <s v="IR12-21"/>
    <s v="62-304.520 (7), F.A.C."/>
    <n v="0.56000000000000005"/>
    <n v="0.48"/>
    <s v="Town Melbourne Beach"/>
    <n v="0.20168521053006"/>
    <n v="3782.59653488604"/>
    <n v="9.4088255399729199"/>
    <n v="1.3831038578054899"/>
    <n v="1.89762095987007"/>
    <n v="0.27895159274643999"/>
    <n v="762.89377848877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9762095987007"/>
    <n v="0.27895159274643999"/>
    <n v="762.89377848877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2.69756274400501"/>
    <n v="0.61872974739999997"/>
  </r>
  <r>
    <n v="230000"/>
    <n v="890000"/>
    <n v="890000"/>
    <x v="0"/>
    <x v="0"/>
    <s v="IR12-21"/>
    <s v="62-304.520 (7), F.A.C."/>
    <n v="0.56000000000000005"/>
    <n v="0.48"/>
    <s v="Town Melbourne Beach"/>
    <n v="0.14554237266042999"/>
    <n v="3782.59653488604"/>
    <n v="9.4088255399729199"/>
    <n v="1.3831038578054899"/>
    <n v="1.3693827930357301"/>
    <n v="0.20130021710080001"/>
    <n v="550.52807450444197"/>
    <n v="1210"/>
    <s v="Fixed Single Family Units"/>
    <n v="1210"/>
    <s v="Town Melbourne Beach                   Brevard County"/>
    <s v="Town Melbourne Beach"/>
    <m/>
    <m/>
    <m/>
    <n v="0"/>
    <n v="1"/>
    <n v="1.3693827930357301"/>
    <n v="0.20130021710080001"/>
    <n v="550.528074504441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1.260435288773"/>
    <n v="0.44649478869999998"/>
  </r>
  <r>
    <n v="230000"/>
    <n v="890000"/>
    <n v="890000"/>
    <x v="0"/>
    <x v="0"/>
    <s v="IR12-21"/>
    <s v="62-304.520 (7), F.A.C."/>
    <n v="0.56000000000000005"/>
    <n v="0.48"/>
    <s v="Town Melbourne Beach"/>
    <n v="0.26154932706229"/>
    <n v="3782.59653488604"/>
    <n v="9.4088255399729199"/>
    <n v="1.3831038578054899"/>
    <n v="2.4608719884264301"/>
    <n v="0.36174988326627999"/>
    <n v="989.33557824760499"/>
    <n v="1210"/>
    <s v="Fixed Single Family Units"/>
    <n v="1210"/>
    <s v="Town Melbourne Beach                   Brevard County"/>
    <s v="Town Melbourne Beach"/>
    <m/>
    <m/>
    <m/>
    <n v="0"/>
    <n v="1"/>
    <n v="2.4608719884264301"/>
    <n v="0.36174988326627999"/>
    <n v="989.33557824760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0.16929717642199"/>
    <n v="0.80238084200000004"/>
  </r>
  <r>
    <n v="230000"/>
    <n v="890000"/>
    <n v="890000"/>
    <x v="0"/>
    <x v="0"/>
    <s v="IR12-21"/>
    <s v="62-304.520 (7), F.A.C."/>
    <n v="0.56000000000000005"/>
    <n v="0.48"/>
    <s v="Town Melbourne Beach"/>
    <n v="3.8794745309200002E-3"/>
    <n v="3782.59653488604"/>
    <n v="9.4088255399729199"/>
    <n v="1.3831038578054899"/>
    <n v="3.65012990482E-2"/>
    <n v="5.3657161899700002E-3"/>
    <n v="14.674486917840399"/>
    <n v="1210"/>
    <s v="Fixed Single Family Units"/>
    <n v="1210"/>
    <s v="Town Melbourne Beach                   Brevard County"/>
    <s v="Town Melbourne Beach"/>
    <m/>
    <m/>
    <m/>
    <n v="0"/>
    <n v="1"/>
    <n v="3.65012990482E-2"/>
    <n v="5.3657161899700002E-3"/>
    <n v="14.6744869178394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1.870035929987299"/>
    <n v="1.1901449200000001E-2"/>
  </r>
  <r>
    <n v="230000"/>
    <n v="890000"/>
    <n v="890000"/>
    <x v="0"/>
    <x v="0"/>
    <s v="IR12-21"/>
    <s v="62-304.520 (7), F.A.C."/>
    <n v="0.56000000000000005"/>
    <n v="0.48"/>
    <s v="Town Melbourne Beach"/>
    <n v="5.1070690913199998E-3"/>
    <n v="3782.59653488604"/>
    <n v="9.4088255399729199"/>
    <n v="1.3831038578054899"/>
    <n v="4.8051522100869999E-2"/>
    <n v="7.0636069622900003E-3"/>
    <n v="19.317981848273298"/>
    <n v="1210"/>
    <s v="Fixed Single Family Units"/>
    <n v="1210"/>
    <s v="Town Melbourne Beach                   Brevard County"/>
    <s v="Town Melbourne Beach"/>
    <m/>
    <m/>
    <m/>
    <n v="0"/>
    <n v="1"/>
    <n v="4.8051522100869999E-2"/>
    <n v="7.0636069622900003E-3"/>
    <n v="19.31798184827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1.427523298313901"/>
    <n v="1.5667463E-2"/>
  </r>
  <r>
    <n v="230000"/>
    <n v="890000"/>
    <n v="890000"/>
    <x v="0"/>
    <x v="0"/>
    <s v="IR12-21"/>
    <s v="62-304.520 (7), F.A.C."/>
    <n v="0.56000000000000005"/>
    <n v="0.48"/>
    <s v="Town Melbourne Beach"/>
    <n v="2.50430138845E-3"/>
    <n v="3785.7620289776801"/>
    <n v="9.4162301343345707"/>
    <n v="1.3841763601639501"/>
    <n v="2.3581078199399998E-2"/>
    <n v="3.4663947806199999E-3"/>
    <n v="9.4806891055214404"/>
    <n v="1210"/>
    <s v="Fixed Single Family Units"/>
    <n v="1210"/>
    <s v="Town Melbourne Beach                   Brevard County"/>
    <s v="Town Melbourne Beach"/>
    <m/>
    <m/>
    <m/>
    <n v="0"/>
    <n v="1"/>
    <n v="2.3581078199399998E-2"/>
    <n v="3.4663947806199999E-3"/>
    <n v="9.4806891055229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.4366272546551"/>
    <n v="7.6891234000000001E-3"/>
  </r>
  <r>
    <n v="230000"/>
    <n v="890000"/>
    <n v="890000"/>
    <x v="0"/>
    <x v="0"/>
    <s v="IR12-21"/>
    <s v="62-304.520 (7), F.A.C."/>
    <n v="0.56000000000000005"/>
    <n v="0.48"/>
    <s v="Town Melbourne Beach"/>
    <n v="8.5496923483900006E-2"/>
    <n v="3785.7620289776801"/>
    <n v="9.4162301343345707"/>
    <n v="1.3841763601639501"/>
    <n v="0.80505870730200002"/>
    <n v="0.11834282035316"/>
    <n v="323.67100651976199"/>
    <n v="1210"/>
    <s v="Fixed Single Family Units"/>
    <n v="1210"/>
    <s v="Town Melbourne Beach                   Brevard County"/>
    <s v="Town Melbourne Beach"/>
    <m/>
    <m/>
    <m/>
    <n v="0"/>
    <n v="1"/>
    <n v="0.80505870730200002"/>
    <n v="0.11834282035316"/>
    <n v="323.6710065197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3.673745319944004"/>
    <n v="0.26250689900000002"/>
  </r>
  <r>
    <n v="230000"/>
    <n v="890000"/>
    <n v="890000"/>
    <x v="0"/>
    <x v="0"/>
    <s v="IR12-21"/>
    <s v="62-304.520 (7), F.A.C."/>
    <n v="0.56000000000000005"/>
    <n v="0.48"/>
    <s v="Town Melbourne Beach"/>
    <n v="1.679486147252E-2"/>
    <n v="3785.7620289776801"/>
    <n v="9.4162301343345707"/>
    <n v="1.3841763601639501"/>
    <n v="0.15814428069959"/>
    <n v="2.3247050222499999E-2"/>
    <n v="63.581348844636601"/>
    <n v="1210"/>
    <s v="Fixed Single Family Units"/>
    <n v="1210"/>
    <s v="Town Melbourne Beach                   Brevard County"/>
    <s v="Town Melbourne Beach"/>
    <m/>
    <m/>
    <m/>
    <n v="0"/>
    <n v="1"/>
    <n v="0.15814428069959"/>
    <n v="2.3247050222499999E-2"/>
    <n v="63.5813488446366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0.554507796062701"/>
    <n v="5.15663819E-2"/>
  </r>
  <r>
    <n v="230000"/>
    <n v="890000"/>
    <n v="890000"/>
    <x v="0"/>
    <x v="0"/>
    <s v="IR12-21"/>
    <s v="62-304.520 (7), F.A.C."/>
    <n v="0.56000000000000005"/>
    <n v="0.48"/>
    <s v="Town Melbourne Beach"/>
    <n v="0.14378340918822"/>
    <n v="3785.7620289776801"/>
    <n v="9.4162301343345707"/>
    <n v="1.3841763601639501"/>
    <n v="1.3538976704154999"/>
    <n v="0.19902159598211999"/>
    <n v="544.32977090173495"/>
    <n v="1210"/>
    <s v="Fixed Single Family Units"/>
    <n v="1210"/>
    <s v="Town Melbourne Beach                   Brevard County"/>
    <s v="Town Melbourne Beach"/>
    <m/>
    <m/>
    <m/>
    <n v="0"/>
    <n v="1"/>
    <n v="1.3538976704154999"/>
    <n v="0.19902159598211999"/>
    <n v="544.329770901734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8.482237758988902"/>
    <n v="0.44146777850000002"/>
  </r>
  <r>
    <n v="230000"/>
    <n v="890000"/>
    <n v="890000"/>
    <x v="0"/>
    <x v="0"/>
    <s v="IR12-21"/>
    <s v="62-304.520 (7), F.A.C."/>
    <n v="0.56000000000000005"/>
    <n v="0.48"/>
    <s v="Town Melbourne Beach"/>
    <n v="0.36918395820383998"/>
    <n v="3785.7620289776801"/>
    <n v="9.4162301343345707"/>
    <n v="1.3841763601639501"/>
    <n v="3.4763211123520001"/>
    <n v="0.51101570749752001"/>
    <n v="1397.6426106758099"/>
    <n v="1210"/>
    <s v="Fixed Single Family Units"/>
    <n v="1210"/>
    <s v="Town Melbourne Beach                   Brevard County"/>
    <s v="Town Melbourne Beach"/>
    <m/>
    <m/>
    <m/>
    <n v="0"/>
    <n v="1"/>
    <n v="3.4763211123520001"/>
    <n v="0.51101570749752001"/>
    <n v="1397.64261067580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99.216701821307"/>
    <n v="1.1335300979"/>
  </r>
  <r>
    <n v="230000"/>
    <n v="890000"/>
    <n v="890000"/>
    <x v="0"/>
    <x v="0"/>
    <s v="IR12-21"/>
    <s v="62-304.520 (7), F.A.C."/>
    <n v="0.56000000000000005"/>
    <n v="0.48"/>
    <s v="Town of Indialantic"/>
    <n v="9.0610601136500001E-3"/>
    <n v="3790.1014566665699"/>
    <n v="9.4607566416113293"/>
    <n v="1.40238815636036"/>
    <n v="8.5724484650290006E-2"/>
    <n v="1.270712338745E-2"/>
    <n v="34.342337135703403"/>
    <n v="1210"/>
    <s v="Fixed Single Family Units"/>
    <n v="1210"/>
    <s v="Town of Indialantic              Brevard County"/>
    <s v="Town of Indialantic"/>
    <m/>
    <m/>
    <m/>
    <n v="0"/>
    <n v="1"/>
    <n v="8.5724484650290006E-2"/>
    <n v="1.270712338745E-2"/>
    <n v="38.5484144000630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1.341633095204003"/>
    <n v="3.1263920799999997E-2"/>
  </r>
  <r>
    <n v="230000"/>
    <n v="890000"/>
    <n v="890000"/>
    <x v="0"/>
    <x v="0"/>
    <s v="IR12-21"/>
    <s v="62-304.520 (7), F.A.C."/>
    <n v="0.56000000000000005"/>
    <n v="0.48"/>
    <s v="Town of Indialantic"/>
    <n v="2.0604589695100001E-2"/>
    <n v="3790.1014566665699"/>
    <n v="9.4607566416113293"/>
    <n v="1.40238815636036"/>
    <n v="0.19493500880566"/>
    <n v="2.889563255508E-2"/>
    <n v="78.093485417445905"/>
    <n v="1210"/>
    <s v="Fixed Single Family Units"/>
    <n v="1210"/>
    <s v="Town of Indialantic              Brevard County"/>
    <s v="Town of Indialantic"/>
    <m/>
    <m/>
    <m/>
    <n v="0"/>
    <n v="1"/>
    <n v="0.19493500880566"/>
    <n v="2.889563255508E-2"/>
    <n v="84.58675246507239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7.949160548273596"/>
    <n v="6.8602394499999997E-2"/>
  </r>
  <r>
    <n v="230000"/>
    <n v="890000"/>
    <n v="890000"/>
    <x v="0"/>
    <x v="0"/>
    <s v="IR12-21"/>
    <s v="62-304.520 (7), F.A.C."/>
    <n v="0.56000000000000005"/>
    <n v="0.48"/>
    <s v="Town Melbourne Beach"/>
    <n v="9.3237073510909999E-2"/>
    <n v="3794.5646113429998"/>
    <n v="9.4368201478592102"/>
    <n v="1.38715865315864"/>
    <n v="0.87986149383523005"/>
    <n v="0.12933461331585"/>
    <n v="353.79409960970401"/>
    <n v="1210"/>
    <s v="Fixed Single Family Units"/>
    <n v="1210"/>
    <s v="Town Melbourne Beach                   Brevard County"/>
    <s v="Town Melbourne Beach"/>
    <m/>
    <m/>
    <m/>
    <n v="0"/>
    <n v="1"/>
    <n v="0.87986149383523005"/>
    <n v="0.12933461331585"/>
    <n v="353.79409960970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2.322749557202101"/>
    <n v="0.28693763150000001"/>
  </r>
  <r>
    <n v="230000"/>
    <n v="890000"/>
    <n v="890000"/>
    <x v="0"/>
    <x v="0"/>
    <s v="IR12-21"/>
    <s v="62-304.520 (7), F.A.C."/>
    <n v="0.56000000000000005"/>
    <n v="0.48"/>
    <s v="Town Melbourne Beach"/>
    <n v="0.22288013928003"/>
    <n v="3794.5646113429998"/>
    <n v="9.4368201478592102"/>
    <n v="1.38715865315864"/>
    <n v="2.1032797889154602"/>
    <n v="0.30917011381949999"/>
    <n v="845.73308908320598"/>
    <n v="1210"/>
    <s v="Fixed Single Family Units"/>
    <n v="1210"/>
    <s v="Town Melbourne Beach                   Brevard County"/>
    <s v="Town Melbourne Beach"/>
    <m/>
    <m/>
    <m/>
    <n v="0"/>
    <n v="1"/>
    <n v="2.1032797889154602"/>
    <n v="0.30917011381949999"/>
    <n v="845.733089083205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0.333137702621"/>
    <n v="0.68591491410000005"/>
  </r>
  <r>
    <n v="230000"/>
    <n v="890000"/>
    <n v="890000"/>
    <x v="0"/>
    <x v="0"/>
    <s v="IR12-21"/>
    <s v="62-304.520 (7), F.A.C."/>
    <n v="0.56000000000000005"/>
    <n v="0.48"/>
    <s v="Town Melbourne Beach"/>
    <n v="6.1543410567080001E-2"/>
    <n v="3794.5646113429998"/>
    <n v="9.4368201478592102"/>
    <n v="1.38715865315864"/>
    <n v="0.58077409680742997"/>
    <n v="8.5370474513020003E-2"/>
    <n v="233.53044779921399"/>
    <n v="1210"/>
    <s v="Fixed Single Family Units"/>
    <n v="1210"/>
    <s v="Town Melbourne Beach                   Brevard County"/>
    <s v="Town Melbourne Beach"/>
    <m/>
    <m/>
    <m/>
    <n v="0"/>
    <n v="1"/>
    <n v="0.58077409680742997"/>
    <n v="8.5370474513020003E-2"/>
    <n v="233.53044779921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6.044608131324793"/>
    <n v="0.18940020099999999"/>
  </r>
  <r>
    <n v="230000"/>
    <n v="890000"/>
    <n v="890000"/>
    <x v="0"/>
    <x v="0"/>
    <s v="IR12-21"/>
    <s v="62-304.520 (7), F.A.C."/>
    <n v="0.56000000000000005"/>
    <n v="0.48"/>
    <s v="Town Melbourne Beach"/>
    <n v="2.9905481084489999E-2"/>
    <n v="3794.5646113429998"/>
    <n v="9.4368201478592102"/>
    <n v="1.38715865315864"/>
    <n v="0.28221264642954003"/>
    <n v="4.1483646863220001E-2"/>
    <n v="113.478280208397"/>
    <n v="1210"/>
    <s v="Fixed Single Family Units"/>
    <n v="1210"/>
    <s v="Town Melbourne Beach                   Brevard County"/>
    <s v="Town Melbourne Beach"/>
    <m/>
    <m/>
    <m/>
    <n v="0"/>
    <n v="1"/>
    <n v="0.28221264642954003"/>
    <n v="4.1483646863220001E-2"/>
    <n v="113.4782802083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5.909539729346406"/>
    <n v="9.2034290500000004E-2"/>
  </r>
  <r>
    <n v="230000"/>
    <n v="890000"/>
    <n v="890000"/>
    <x v="0"/>
    <x v="0"/>
    <s v="IR12-21"/>
    <s v="62-304.520 (7), F.A.C."/>
    <n v="0.56000000000000005"/>
    <n v="0.48"/>
    <s v="Town Melbourne Beach"/>
    <n v="0.21019734920236999"/>
    <n v="3794.5646113429998"/>
    <n v="9.4368201478592102"/>
    <n v="1.38715865315864"/>
    <n v="1.98359457997959"/>
    <n v="0.29157707181707998"/>
    <n v="797.60742268144804"/>
    <n v="1210"/>
    <s v="Fixed Single Family Units"/>
    <n v="1210"/>
    <s v="Town Melbourne Beach                   Brevard County"/>
    <s v="Town Melbourne Beach"/>
    <m/>
    <m/>
    <m/>
    <n v="0"/>
    <n v="1"/>
    <n v="1.98359457997959"/>
    <n v="0.29157707181707998"/>
    <n v="797.607422681448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1.05300327519799"/>
    <n v="0.64688355450000001"/>
  </r>
  <r>
    <n v="230000"/>
    <n v="890000"/>
    <n v="890000"/>
    <x v="0"/>
    <x v="0"/>
    <s v="IR12-21"/>
    <s v="62-304.520 (7), F.A.C."/>
    <n v="0.56000000000000005"/>
    <n v="0.48"/>
    <s v="Town Melbourne Beach"/>
    <n v="1.28699890607E-3"/>
    <n v="3766.8241113392901"/>
    <n v="9.3719911902404895"/>
    <n v="1.3777708339346499"/>
    <n v="1.206174240962E-2"/>
    <n v="1.7731895560999999E-3"/>
    <n v="4.8478985106856598"/>
    <n v="1210"/>
    <s v="Fixed Single Family Units"/>
    <n v="1210"/>
    <s v="Town Melbourne Beach                   Brevard County"/>
    <s v="Town Melbourne Beach"/>
    <m/>
    <m/>
    <m/>
    <n v="0"/>
    <n v="1"/>
    <n v="1.206174240962E-2"/>
    <n v="1.7731895560999999E-3"/>
    <n v="4.84789851068403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.222434313722299"/>
    <n v="3.9317911999999997E-3"/>
  </r>
  <r>
    <n v="230000"/>
    <n v="890000"/>
    <n v="890000"/>
    <x v="0"/>
    <x v="0"/>
    <s v="IR12-21"/>
    <s v="62-304.520 (7), F.A.C."/>
    <n v="0.56000000000000005"/>
    <n v="0.48"/>
    <s v="Town Melbourne Beach"/>
    <n v="2.500264001952E-2"/>
    <n v="3766.8241113392901"/>
    <n v="9.3719911902404895"/>
    <n v="1.3777708339346499"/>
    <n v="0.23432452199577999"/>
    <n v="3.444790819027E-2"/>
    <n v="94.180547272698504"/>
    <n v="1210"/>
    <s v="Fixed Single Family Units"/>
    <n v="1210"/>
    <s v="Town Melbourne Beach                   Brevard County"/>
    <s v="Town Melbourne Beach"/>
    <m/>
    <m/>
    <m/>
    <n v="0"/>
    <n v="1"/>
    <n v="0.23432452199577999"/>
    <n v="3.444790819027E-2"/>
    <n v="94.18054727269810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5.1969759078236"/>
    <n v="7.638325E-2"/>
  </r>
  <r>
    <n v="230000"/>
    <n v="890000"/>
    <n v="890000"/>
    <x v="0"/>
    <x v="0"/>
    <s v="IR12-21"/>
    <s v="62-304.520 (7), F.A.C."/>
    <n v="0.56000000000000005"/>
    <n v="0.48"/>
    <s v="Town Melbourne Beach"/>
    <n v="0.28358962094454998"/>
    <n v="3766.8241113392901"/>
    <n v="9.3719911902404895"/>
    <n v="1.3777708339346499"/>
    <n v="2.6577994291359901"/>
    <n v="0.39072150854398002"/>
    <n v="1068.23222189951"/>
    <n v="1210"/>
    <s v="Fixed Single Family Units"/>
    <n v="1210"/>
    <s v="Town Melbourne Beach                   Brevard County"/>
    <s v="Town Melbourne Beach"/>
    <m/>
    <m/>
    <m/>
    <n v="0"/>
    <n v="1"/>
    <n v="2.6577994291359901"/>
    <n v="0.39072150854398002"/>
    <n v="1304.7558041721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2.99433323707399"/>
    <n v="1.0581961103999999"/>
  </r>
  <r>
    <n v="230000"/>
    <n v="890000"/>
    <n v="890000"/>
    <x v="0"/>
    <x v="0"/>
    <s v="IR12-21"/>
    <s v="62-304.520 (7), F.A.C."/>
    <n v="0.56000000000000005"/>
    <n v="0.48"/>
    <s v="Town Melbourne Beach"/>
    <n v="3.2081063889800002E-3"/>
    <n v="3784.6574923173298"/>
    <n v="9.41366947723475"/>
    <n v="1.3838063012275701"/>
    <n v="3.0200053193670001E-2"/>
    <n v="4.4393978360799998E-3"/>
    <n v="12.141583881208"/>
    <n v="1210"/>
    <s v="Fixed Single Family Units"/>
    <n v="1210"/>
    <s v="Town Melbourne Beach                   Brevard County"/>
    <s v="Town Melbourne Beach"/>
    <m/>
    <m/>
    <m/>
    <n v="0"/>
    <n v="1"/>
    <n v="3.0200053193670001E-2"/>
    <n v="4.4393978360799998E-3"/>
    <n v="12.141583881209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7.6989955106312"/>
    <n v="9.8471888999999996E-3"/>
  </r>
  <r>
    <n v="230000"/>
    <n v="890000"/>
    <n v="890000"/>
    <x v="0"/>
    <x v="0"/>
    <s v="IR12-21"/>
    <s v="62-304.520 (7), F.A.C."/>
    <n v="0.56000000000000005"/>
    <n v="0.48"/>
    <s v="Town Melbourne Beach"/>
    <n v="0.15793249722047001"/>
    <n v="3784.6574923173298"/>
    <n v="9.41366947723475"/>
    <n v="1.3838063012275701"/>
    <n v="1.4867243285478799"/>
    <n v="0.21854798482230001"/>
    <n v="597.72040888587298"/>
    <n v="1210"/>
    <s v="Fixed Single Family Units"/>
    <n v="1210"/>
    <s v="Town Melbourne Beach                   Brevard County"/>
    <s v="Town Melbourne Beach"/>
    <m/>
    <m/>
    <m/>
    <n v="0"/>
    <n v="1"/>
    <n v="1.4867243285478799"/>
    <n v="0.21854798482230001"/>
    <n v="597.720408885872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1.71616524628401"/>
    <n v="0.48476918810000003"/>
  </r>
  <r>
    <n v="230000"/>
    <n v="890000"/>
    <n v="890000"/>
    <x v="0"/>
    <x v="0"/>
    <s v="IR12-21"/>
    <s v="62-304.520 (7), F.A.C."/>
    <n v="0.56000000000000005"/>
    <n v="0.48"/>
    <s v="Town Melbourne Beach"/>
    <n v="0.1138132844588"/>
    <n v="3784.6574923173298"/>
    <n v="9.41366947723475"/>
    <n v="1.3838063012275701"/>
    <n v="1.0714006420136399"/>
    <n v="0.15749554019749001"/>
    <n v="430.744299752242"/>
    <n v="1210"/>
    <s v="Fixed Single Family Units"/>
    <n v="1210"/>
    <s v="Town Melbourne Beach                   Brevard County"/>
    <s v="Town Melbourne Beach"/>
    <m/>
    <m/>
    <m/>
    <n v="0"/>
    <n v="1"/>
    <n v="1.0714006420136399"/>
    <n v="0.15749554019749001"/>
    <n v="430.74429975224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5.908981399780203"/>
    <n v="0.3493465529"/>
  </r>
  <r>
    <n v="230000"/>
    <n v="890000"/>
    <n v="890000"/>
    <x v="0"/>
    <x v="0"/>
    <s v="IR12-21"/>
    <s v="62-304.520 (7), F.A.C."/>
    <n v="0.56000000000000005"/>
    <n v="0.48"/>
    <s v="Town Melbourne Beach"/>
    <n v="7.6329973399999995E-7"/>
    <n v="3784.6574923173298"/>
    <n v="9.41366947723475"/>
    <n v="1.3838063012275701"/>
    <n v="7.1854514079370002E-6"/>
    <n v="1.056258981635E-6"/>
    <n v="2.8888280571599998E-3"/>
    <n v="1210"/>
    <s v="Fixed Single Family Units"/>
    <n v="1210"/>
    <s v="Town Melbourne Beach                   Brevard County"/>
    <s v="Town Melbourne Beach"/>
    <m/>
    <m/>
    <m/>
    <n v="0"/>
    <n v="1"/>
    <n v="7.1854514079370002E-6"/>
    <n v="1.056258981635E-6"/>
    <n v="2.8888280577500001E-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0.33412746813615002"/>
    <n v="2.3429261999999998E-6"/>
  </r>
  <r>
    <n v="230000"/>
    <n v="890000"/>
    <n v="890000"/>
    <x v="0"/>
    <x v="0"/>
    <s v="IR12-21"/>
    <s v="62-304.520 (7), F.A.C."/>
    <n v="0.56000000000000005"/>
    <n v="0.48"/>
    <s v="Town Melbourne Beach"/>
    <n v="0.34280880239196998"/>
    <n v="3784.6574923173298"/>
    <n v="9.41366947723475"/>
    <n v="1.3838063012275701"/>
    <n v="3.22708875960471"/>
    <n v="0.47438098086628999"/>
    <n v="1297.4139024051101"/>
    <n v="1210"/>
    <s v="Fixed Single Family Units"/>
    <n v="1210"/>
    <s v="Town Melbourne Beach                   Brevard County"/>
    <s v="Town Melbourne Beach"/>
    <m/>
    <m/>
    <m/>
    <n v="0"/>
    <n v="1"/>
    <n v="3.22708875960471"/>
    <n v="0.47438098086628999"/>
    <n v="1297.41390240511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53.9627898828"/>
    <n v="1.0522416078000001"/>
  </r>
  <r>
    <n v="230000"/>
    <n v="890000"/>
    <n v="890000"/>
    <x v="0"/>
    <x v="0"/>
    <s v="IR12-21"/>
    <s v="62-304.520 (7), F.A.C."/>
    <n v="0.56000000000000005"/>
    <n v="0.48"/>
    <s v="Town Melbourne Beach"/>
    <n v="0.25741746956035999"/>
    <n v="3777.8478526489198"/>
    <n v="9.3977177870610102"/>
    <n v="1.38149498567566"/>
    <n v="2.4191367323876398"/>
    <n v="0.35562094342294998"/>
    <n v="972.48403461292901"/>
    <n v="1210"/>
    <s v="Fixed Single Family Units"/>
    <n v="1210"/>
    <s v="Town Melbourne Beach                   Brevard County"/>
    <s v="Town Melbourne Beach"/>
    <m/>
    <m/>
    <m/>
    <n v="0"/>
    <n v="1"/>
    <n v="2.4191367323876398"/>
    <n v="0.35562094342294998"/>
    <n v="972.48403461292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1.39564908508899"/>
    <n v="0.78871373450000004"/>
  </r>
  <r>
    <n v="230000"/>
    <n v="890000"/>
    <n v="890000"/>
    <x v="0"/>
    <x v="0"/>
    <s v="IR12-21"/>
    <s v="62-304.520 (7), F.A.C."/>
    <n v="0.56000000000000005"/>
    <n v="0.48"/>
    <s v="Town Melbourne Beach"/>
    <n v="0.21799161493885999"/>
    <n v="3777.8478526489198"/>
    <n v="9.3977177870610102"/>
    <n v="1.38149498567566"/>
    <n v="2.04862367714107"/>
    <n v="0.30115432295736999"/>
    <n v="823.53915439224295"/>
    <n v="1210"/>
    <s v="Fixed Single Family Units"/>
    <n v="1210"/>
    <s v="Town Melbourne Beach                   Brevard County"/>
    <s v="Town Melbourne Beach"/>
    <m/>
    <m/>
    <m/>
    <n v="0"/>
    <n v="1"/>
    <n v="2.04862367714107"/>
    <n v="0.30115432295736999"/>
    <n v="823.539154392242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2.186271491963"/>
    <n v="0.66791496709999998"/>
  </r>
  <r>
    <n v="230000"/>
    <n v="890000"/>
    <n v="890000"/>
    <x v="0"/>
    <x v="0"/>
    <s v="IR12-21"/>
    <s v="62-304.520 (7), F.A.C."/>
    <n v="0.56000000000000005"/>
    <n v="0.48"/>
    <s v="Town Melbourne Beach"/>
    <n v="0.14235436909964999"/>
    <n v="3777.8478526489198"/>
    <n v="9.3977177870610102"/>
    <n v="1.38149498567566"/>
    <n v="1.3378061865536299"/>
    <n v="0.19666184710019"/>
    <n v="537.79314761830904"/>
    <n v="1210"/>
    <s v="Fixed Single Family Units"/>
    <n v="1210"/>
    <s v="Town Melbourne Beach                   Brevard County"/>
    <s v="Town Melbourne Beach"/>
    <m/>
    <m/>
    <m/>
    <n v="0"/>
    <n v="1"/>
    <n v="1.3378061865536299"/>
    <n v="0.19666184710019"/>
    <n v="537.793147618309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4.674607624128"/>
    <n v="0.43616638089999998"/>
  </r>
  <r>
    <n v="230000"/>
    <n v="890000"/>
    <n v="890000"/>
    <x v="0"/>
    <x v="0"/>
    <s v="IR12-21"/>
    <s v="62-304.520 (7), F.A.C."/>
    <n v="0.56000000000000005"/>
    <n v="0.48"/>
    <s v="Town Melbourne Beach"/>
    <n v="7.2554139109110002E-2"/>
    <n v="3784.6574923173298"/>
    <n v="9.41366947723475"/>
    <n v="1.3838063012275701"/>
    <n v="0.68300068477847997"/>
    <n v="0.10040087487933"/>
    <n v="274.59256617793102"/>
    <n v="1210"/>
    <s v="Fixed Single Family Units"/>
    <n v="1210"/>
    <s v="Town Melbourne Beach                   Brevard County"/>
    <s v="Town Melbourne Beach"/>
    <m/>
    <m/>
    <m/>
    <n v="0"/>
    <n v="1"/>
    <n v="0.68300068477847997"/>
    <n v="0.10040087487933"/>
    <n v="274.592566177931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9.733311516926804"/>
    <n v="0.22270281119999999"/>
  </r>
  <r>
    <n v="230000"/>
    <n v="890000"/>
    <n v="890000"/>
    <x v="0"/>
    <x v="0"/>
    <s v="IR12-21"/>
    <s v="62-304.520 (7), F.A.C."/>
    <n v="0.56000000000000005"/>
    <n v="0.48"/>
    <s v="Town Melbourne Beach"/>
    <n v="0.22580516168979001"/>
    <n v="3784.6574923173298"/>
    <n v="9.41366947723475"/>
    <n v="1.3838063012275701"/>
    <n v="2.1256551584012899"/>
    <n v="0.31247060559605"/>
    <n v="854.59519699321402"/>
    <n v="1210"/>
    <s v="Fixed Single Family Units"/>
    <n v="1210"/>
    <s v="Town Melbourne Beach                   Brevard County"/>
    <s v="Town Melbourne Beach"/>
    <m/>
    <m/>
    <m/>
    <n v="0"/>
    <n v="1"/>
    <n v="2.1256551584012899"/>
    <n v="0.31247060559605"/>
    <n v="854.595196993214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0.97124456852301"/>
    <n v="0.69310234950000005"/>
  </r>
  <r>
    <n v="230000"/>
    <n v="890000"/>
    <n v="890000"/>
    <x v="0"/>
    <x v="0"/>
    <s v="IR12-21"/>
    <s v="62-304.520 (7), F.A.C."/>
    <n v="0.56000000000000005"/>
    <n v="0.48"/>
    <s v="Town Melbourne Beach"/>
    <n v="7.0031765988209996E-2"/>
    <n v="3784.6574923173298"/>
    <n v="9.41366947723475"/>
    <n v="1.3838063012275701"/>
    <n v="0.65925589792008998"/>
    <n v="9.6910399060579994E-2"/>
    <n v="265.04624784750803"/>
    <n v="1210"/>
    <s v="Fixed Single Family Units"/>
    <n v="1210"/>
    <s v="Town Melbourne Beach                   Brevard County"/>
    <s v="Town Melbourne Beach"/>
    <m/>
    <m/>
    <m/>
    <n v="0"/>
    <n v="1"/>
    <n v="0.65925589792008998"/>
    <n v="9.6910399060579994E-2"/>
    <n v="265.046247847510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8.333388858190901"/>
    <n v="0.21496046050000001"/>
  </r>
  <r>
    <n v="230000"/>
    <n v="890000"/>
    <n v="890000"/>
    <x v="0"/>
    <x v="0"/>
    <s v="IR12-21"/>
    <s v="62-304.520 (7), F.A.C."/>
    <n v="0.56000000000000005"/>
    <n v="0.48"/>
    <s v="Town Melbourne Beach"/>
    <n v="3.6523410777020003E-2"/>
    <n v="3784.6574923173298"/>
    <n v="9.41366947723475"/>
    <n v="1.3838063012275701"/>
    <n v="0.34381931723614001"/>
    <n v="5.0541325975559999E-2"/>
    <n v="138.22860024223201"/>
    <n v="1210"/>
    <s v="Fixed Single Family Units"/>
    <n v="1210"/>
    <s v="Town Melbourne Beach                   Brevard County"/>
    <s v="Town Melbourne Beach"/>
    <m/>
    <m/>
    <m/>
    <n v="0"/>
    <n v="1"/>
    <n v="0.34381931723614001"/>
    <n v="5.0541325975559999E-2"/>
    <n v="138.228600242231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4.897699652183697"/>
    <n v="0.1121075428"/>
  </r>
  <r>
    <n v="230000"/>
    <n v="890000"/>
    <n v="890000"/>
    <x v="0"/>
    <x v="0"/>
    <s v="IR12-21"/>
    <s v="62-304.520 (7), F.A.C."/>
    <n v="0.56000000000000005"/>
    <n v="0.48"/>
    <s v="Town Melbourne Beach"/>
    <n v="0.16983642274319999"/>
    <n v="3784.6574923173298"/>
    <n v="9.41366947723475"/>
    <n v="1.3838063012275701"/>
    <n v="1.5987839489004501"/>
    <n v="0.23502071196999"/>
    <n v="642.772689803449"/>
    <n v="1210"/>
    <s v="Fixed Single Family Units"/>
    <n v="1210"/>
    <s v="Town Melbourne Beach                   Brevard County"/>
    <s v="Town Melbourne Beach"/>
    <m/>
    <m/>
    <m/>
    <n v="0"/>
    <n v="1"/>
    <n v="1.5987839489004501"/>
    <n v="0.23502071196999"/>
    <n v="642.77268980344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8.819740002038"/>
    <n v="0.52130793980000001"/>
  </r>
  <r>
    <n v="230000"/>
    <n v="890000"/>
    <n v="890000"/>
    <x v="0"/>
    <x v="0"/>
    <s v="IR12-21"/>
    <s v="62-304.520 (7), F.A.C."/>
    <n v="0.56000000000000005"/>
    <n v="0.48"/>
    <s v="Town Melbourne Beach"/>
    <n v="4.3012553268510001E-2"/>
    <n v="3784.6574923173298"/>
    <n v="9.41366947723475"/>
    <n v="1.3838063012275701"/>
    <n v="0.40490595984172001"/>
    <n v="5.9521042244849998E-2"/>
    <n v="162.78778199137199"/>
    <n v="1210"/>
    <s v="Fixed Single Family Units"/>
    <n v="1210"/>
    <s v="Town Melbourne Beach                   Brevard County"/>
    <s v="Town Melbourne Beach"/>
    <m/>
    <m/>
    <m/>
    <n v="0"/>
    <n v="1"/>
    <n v="0.40490595984172001"/>
    <n v="5.9521042244849998E-2"/>
    <n v="162.78778199137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7.918060834875803"/>
    <n v="0.13202577609999999"/>
  </r>
  <r>
    <n v="230000"/>
    <n v="890000"/>
    <n v="890000"/>
    <x v="0"/>
    <x v="0"/>
    <s v="IR12-21"/>
    <s v="62-304.520 (7), F.A.C."/>
    <n v="0.56000000000000005"/>
    <n v="0.48"/>
    <s v="Town Melbourne Beach"/>
    <n v="6.8316543136100003E-3"/>
    <n v="3784.6574928812902"/>
    <n v="9.4136694786374893"/>
    <n v="1.38380630143377"/>
    <n v="6.4310935700699998E-2"/>
    <n v="9.4536862883999994E-3"/>
    <n v="25.855471686809199"/>
    <n v="1210"/>
    <s v="Fixed Single Family Units"/>
    <n v="1210"/>
    <s v="Town Melbourne Beach                   Brevard County"/>
    <s v="Town Melbourne Beach"/>
    <m/>
    <m/>
    <m/>
    <n v="0"/>
    <n v="1"/>
    <n v="6.4310935700699998E-2"/>
    <n v="9.4536862883999994E-3"/>
    <n v="25.8554716868081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5.003897281550302"/>
    <n v="2.0969563399999998E-2"/>
  </r>
  <r>
    <n v="230000"/>
    <n v="890000"/>
    <n v="890000"/>
    <x v="0"/>
    <x v="0"/>
    <s v="IR12-21"/>
    <s v="62-304.520 (7), F.A.C."/>
    <n v="0.56000000000000005"/>
    <n v="0.48"/>
    <s v="Town Melbourne Beach"/>
    <n v="0.27484155316830999"/>
    <n v="3784.6574928812902"/>
    <n v="9.4136694786374893"/>
    <n v="1.38380630143377"/>
    <n v="2.5872675405218599"/>
    <n v="0.38032747317014998"/>
    <n v="1040.1811435535799"/>
    <n v="1210"/>
    <s v="Fixed Single Family Units"/>
    <n v="1210"/>
    <s v="Town Melbourne Beach                   Brevard County"/>
    <s v="Town Melbourne Beach"/>
    <m/>
    <m/>
    <m/>
    <n v="0"/>
    <n v="1"/>
    <n v="2.5872675405218599"/>
    <n v="0.38032747317014998"/>
    <n v="1160.5780002336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1.39009149528201"/>
    <n v="0.94126358489999995"/>
  </r>
  <r>
    <n v="230000"/>
    <n v="890000"/>
    <n v="890000"/>
    <x v="0"/>
    <x v="0"/>
    <s v="IR12-21"/>
    <s v="62-304.520 (7), F.A.C."/>
    <n v="0.56000000000000005"/>
    <n v="0.48"/>
    <s v="Town Melbourne Beach"/>
    <n v="7.9286649367050002E-2"/>
    <n v="3784.6574928812902"/>
    <n v="9.4136694786374893"/>
    <n v="1.38380630143377"/>
    <n v="0.74637831121011"/>
    <n v="0.1097173650137"/>
    <n v="300.07281161249102"/>
    <n v="1210"/>
    <s v="Fixed Single Family Units"/>
    <n v="1210"/>
    <s v="Town Melbourne Beach                   Brevard County"/>
    <s v="Town Melbourne Beach"/>
    <m/>
    <m/>
    <m/>
    <n v="0"/>
    <n v="1"/>
    <n v="0.74637831121011"/>
    <n v="0.1097173650137"/>
    <n v="466.327922549256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7.207791141327505"/>
    <n v="0.37820593879999997"/>
  </r>
  <r>
    <n v="230000"/>
    <n v="890000"/>
    <n v="890000"/>
    <x v="0"/>
    <x v="0"/>
    <s v="IR12-21"/>
    <s v="62-304.520 (7), F.A.C."/>
    <n v="0.56000000000000005"/>
    <n v="0.48"/>
    <s v="Town Melbourne Beach"/>
    <n v="1.6053109216199999E-3"/>
    <n v="3784.6574928812902"/>
    <n v="9.4136694786374893"/>
    <n v="1.38380630143377"/>
    <n v="1.511186642663E-2"/>
    <n v="2.2214393691000001E-3"/>
    <n v="6.0755520079360199"/>
    <n v="1210"/>
    <s v="Fixed Single Family Units"/>
    <n v="1210"/>
    <s v="Town Melbourne Beach                   Brevard County"/>
    <s v="Town Melbourne Beach"/>
    <m/>
    <m/>
    <m/>
    <n v="0"/>
    <n v="1"/>
    <n v="1.511186642663E-2"/>
    <n v="2.2214393691000001E-3"/>
    <n v="6.07555200793662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1.480392410024699"/>
    <n v="4.9274549999999999E-3"/>
  </r>
  <r>
    <n v="230000"/>
    <n v="890000"/>
    <n v="890000"/>
    <x v="0"/>
    <x v="0"/>
    <s v="IR12-21"/>
    <s v="62-304.520 (7), F.A.C."/>
    <n v="0.56000000000000005"/>
    <n v="0.48"/>
    <s v="Town Melbourne Beach"/>
    <n v="0.17945775494981001"/>
    <n v="3784.6574928812902"/>
    <n v="9.4136694786374893"/>
    <n v="1.38380630143377"/>
    <n v="1.6893559904758699"/>
    <n v="0.24833477214071001"/>
    <n v="679.18613692646898"/>
    <n v="1210"/>
    <s v="Fixed Single Family Units"/>
    <n v="1210"/>
    <s v="Town Melbourne Beach                   Brevard County"/>
    <s v="Town Melbourne Beach"/>
    <m/>
    <m/>
    <m/>
    <n v="0"/>
    <n v="1"/>
    <n v="1.6893559904758699"/>
    <n v="0.24833477214071001"/>
    <n v="679.186136926468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4.50510397740101"/>
    <n v="0.55084033809999999"/>
  </r>
  <r>
    <n v="230000"/>
    <n v="890000"/>
    <n v="890000"/>
    <x v="0"/>
    <x v="0"/>
    <s v="IR12-21"/>
    <s v="62-304.520 (7), F.A.C."/>
    <n v="0.56000000000000005"/>
    <n v="0.48"/>
    <s v="Town Melbourne Beach"/>
    <n v="7.7124634990600002E-2"/>
    <n v="3784.6574918943702"/>
    <n v="9.4136694761826902"/>
    <n v="1.38380630107291"/>
    <n v="0.72602582227279999"/>
    <n v="0.10672555586795"/>
    <n v="291.89032762681899"/>
    <n v="1210"/>
    <s v="Fixed Single Family Units"/>
    <n v="1210"/>
    <s v="Town Melbourne Beach                   Brevard County"/>
    <s v="Town Melbourne Beach"/>
    <m/>
    <m/>
    <m/>
    <n v="0"/>
    <n v="1"/>
    <n v="0.72602582227279999"/>
    <n v="0.10672555586795"/>
    <n v="291.89032762682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0.614100185453594"/>
    <n v="0.2367318148"/>
  </r>
  <r>
    <n v="230000"/>
    <n v="890000"/>
    <n v="890000"/>
    <x v="0"/>
    <x v="0"/>
    <s v="IR12-21"/>
    <s v="62-304.520 (7), F.A.C."/>
    <n v="0.56000000000000005"/>
    <n v="0.48"/>
    <s v="Town Melbourne Beach"/>
    <n v="0.11241291830979"/>
    <n v="3784.6574918943702"/>
    <n v="9.4136694761826902"/>
    <n v="1.38380630107291"/>
    <n v="1.0582180578214799"/>
    <n v="0.15555770467908001"/>
    <n v="425.44439346685601"/>
    <n v="1210"/>
    <s v="Fixed Single Family Units"/>
    <n v="1210"/>
    <s v="Town Melbourne Beach                   Brevard County"/>
    <s v="Town Melbourne Beach"/>
    <m/>
    <m/>
    <m/>
    <n v="0"/>
    <n v="1"/>
    <n v="1.0582180578214799"/>
    <n v="0.15555770467908001"/>
    <n v="425.444393466856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6.208148557955"/>
    <n v="0.34504816989999998"/>
  </r>
  <r>
    <n v="230000"/>
    <n v="890000"/>
    <n v="890000"/>
    <x v="0"/>
    <x v="0"/>
    <s v="IR12-21"/>
    <s v="62-304.520 (7), F.A.C."/>
    <n v="0.56000000000000005"/>
    <n v="0.48"/>
    <s v="Town Melbourne Beach"/>
    <n v="9.5426714382569999E-2"/>
    <n v="3784.6574918943702"/>
    <n v="9.4136694761826902"/>
    <n v="1.38380630107291"/>
    <n v="0.89831554839562999"/>
    <n v="0.13205208865328999"/>
    <n v="361.15742951486902"/>
    <n v="1210"/>
    <s v="Fixed Single Family Units"/>
    <n v="1210"/>
    <s v="Town Melbourne Beach                   Brevard County"/>
    <s v="Town Melbourne Beach"/>
    <m/>
    <m/>
    <m/>
    <n v="0"/>
    <n v="1"/>
    <n v="0.89831554839562999"/>
    <n v="0.13205208865328999"/>
    <n v="361.157429514869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7.673845049636398"/>
    <n v="0.29290951300000001"/>
  </r>
  <r>
    <n v="230000"/>
    <n v="890000"/>
    <n v="890000"/>
    <x v="0"/>
    <x v="0"/>
    <s v="IR12-21"/>
    <s v="62-304.520 (7), F.A.C."/>
    <n v="0.56000000000000005"/>
    <n v="0.48"/>
    <s v="Town Melbourne Beach"/>
    <n v="1.229177433862E-2"/>
    <n v="3784.6574918943702"/>
    <n v="9.4136694761826902"/>
    <n v="1.38380630107291"/>
    <n v="0.11571070089964"/>
    <n v="1.7009434781149999E-2"/>
    <n v="46.520155839352"/>
    <n v="1210"/>
    <s v="Fixed Single Family Units"/>
    <n v="1210"/>
    <s v="Town Melbourne Beach                   Brevard County"/>
    <s v="Town Melbourne Beach"/>
    <m/>
    <m/>
    <m/>
    <n v="0"/>
    <n v="1"/>
    <n v="0.11571070089964"/>
    <n v="1.7009434781149999E-2"/>
    <n v="46.52015583935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0.468815836314"/>
    <n v="3.7729242400000002E-2"/>
  </r>
  <r>
    <n v="230000"/>
    <n v="890000"/>
    <n v="890000"/>
    <x v="0"/>
    <x v="0"/>
    <s v="IR12-21"/>
    <s v="62-304.520 (7), F.A.C."/>
    <n v="0.56000000000000005"/>
    <n v="0.48"/>
    <s v="Town Melbourne Beach"/>
    <n v="0.32050741180740999"/>
    <n v="3784.6574918943702"/>
    <n v="9.4136694761826902"/>
    <n v="1.38380630107291"/>
    <n v="3.0171508394217601"/>
    <n v="0.44352017599966997"/>
    <n v="1213.01077730459"/>
    <n v="1210"/>
    <s v="Fixed Single Family Units"/>
    <n v="1210"/>
    <s v="Town Melbourne Beach                   Brevard County"/>
    <s v="Town Melbourne Beach"/>
    <m/>
    <m/>
    <m/>
    <n v="0"/>
    <n v="1"/>
    <n v="3.0171508394217601"/>
    <n v="0.44352017599966997"/>
    <n v="1213.0107773045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86.483397017557"/>
    <n v="0.98378814059999997"/>
  </r>
  <r>
    <n v="230000"/>
    <n v="890000"/>
    <n v="890000"/>
    <x v="0"/>
    <x v="0"/>
    <s v="IR12-21"/>
    <s v="62-304.520 (7), F.A.C."/>
    <n v="0.56000000000000005"/>
    <n v="0.48"/>
    <s v="Town Melbourne Beach"/>
    <n v="0.21562772377784001"/>
    <n v="3794.5646113429998"/>
    <n v="9.4368201478592102"/>
    <n v="1.38715865315864"/>
    <n v="2.0348400481838098"/>
    <n v="0.29910986289934"/>
    <n v="818.213329871867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348400481838098"/>
    <n v="0.29910986289934"/>
    <n v="818.213329871867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62.62296508009501"/>
    <n v="0.66359556360000005"/>
  </r>
  <r>
    <n v="230000"/>
    <n v="890000"/>
    <n v="890000"/>
    <x v="0"/>
    <x v="0"/>
    <s v="IR12-21"/>
    <s v="62-304.520 (7), F.A.C."/>
    <n v="0.56000000000000005"/>
    <n v="0.48"/>
    <s v="Town Melbourne Beach"/>
    <n v="6.4983064959069997E-2"/>
    <n v="3794.5646113429998"/>
    <n v="9.4368201478592102"/>
    <n v="1.38715865315864"/>
    <n v="0.61323349667542004"/>
    <n v="9.0141820866739997E-2"/>
    <n v="246.58243863030199"/>
    <n v="1210"/>
    <s v="Fixed Single Family Units"/>
    <n v="1210"/>
    <s v="Town Melbourne Beach                   Brevard County"/>
    <s v="Town Melbourne Beach"/>
    <m/>
    <m/>
    <m/>
    <n v="0"/>
    <n v="1"/>
    <n v="0.61323349667542004"/>
    <n v="9.0141820866739997E-2"/>
    <n v="246.58243863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5.3764870106057"/>
    <n v="0.1999857572"/>
  </r>
  <r>
    <n v="230000"/>
    <n v="890000"/>
    <n v="890000"/>
    <x v="0"/>
    <x v="0"/>
    <s v="IR12-21"/>
    <s v="62-304.520 (7), F.A.C."/>
    <n v="0.56000000000000005"/>
    <n v="0.48"/>
    <s v="Town Melbourne Beach"/>
    <n v="0.21191270935048001"/>
    <n v="3794.5646113429998"/>
    <n v="9.4368201478592102"/>
    <n v="1.38715865315864"/>
    <n v="1.9997821251860499"/>
    <n v="0.29395654848981001"/>
    <n v="804.11646759515202"/>
    <n v="1210"/>
    <s v="Fixed Single Family Units"/>
    <n v="1210"/>
    <s v="Town Melbourne Beach                   Brevard County"/>
    <s v="Town Melbourne Beach"/>
    <m/>
    <m/>
    <m/>
    <n v="0"/>
    <n v="1"/>
    <n v="1.9997821251860499"/>
    <n v="0.29395654848981001"/>
    <n v="804.116467595152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4.923773988451"/>
    <n v="0.65216258520000003"/>
  </r>
  <r>
    <n v="230000"/>
    <n v="890000"/>
    <n v="890000"/>
    <x v="0"/>
    <x v="0"/>
    <s v="IR12-21"/>
    <s v="62-304.520 (7), F.A.C."/>
    <n v="0.56000000000000005"/>
    <n v="0.48"/>
    <s v="Town Melbourne Beach"/>
    <n v="0.1075766314858"/>
    <n v="3794.5646113429998"/>
    <n v="9.4368201478592102"/>
    <n v="1.38715865315864"/>
    <n v="1.0151813234440801"/>
    <n v="0.14922585524318999"/>
    <n v="408.20647884352701"/>
    <n v="1210"/>
    <s v="Fixed Single Family Units"/>
    <n v="1210"/>
    <s v="Town Melbourne Beach                   Brevard County"/>
    <s v="Town Melbourne Beach"/>
    <m/>
    <m/>
    <m/>
    <n v="0"/>
    <n v="1"/>
    <n v="1.0151813234440801"/>
    <n v="0.14922585524318999"/>
    <n v="408.206478843527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8.570845985025201"/>
    <n v="0.3310677038"/>
  </r>
  <r>
    <n v="230000"/>
    <n v="890000"/>
    <n v="890000"/>
    <x v="0"/>
    <x v="0"/>
    <s v="IR12-21"/>
    <s v="62-304.520 (7), F.A.C."/>
    <n v="0.56000000000000005"/>
    <n v="0.48"/>
    <s v="Town Melbourne Beach"/>
    <n v="1.7663323887580001E-2"/>
    <n v="3794.5646113429998"/>
    <n v="9.4368201478592102"/>
    <n v="1.38715865315864"/>
    <n v="0.16668561074051"/>
    <n v="2.4501832574200001E-2"/>
    <n v="67.0246237425158"/>
    <n v="1210"/>
    <s v="Fixed Single Family Units"/>
    <n v="1210"/>
    <s v="Town Melbourne Beach                   Brevard County"/>
    <s v="Town Melbourne Beach"/>
    <m/>
    <m/>
    <m/>
    <n v="0"/>
    <n v="1"/>
    <n v="0.16668561074051"/>
    <n v="2.4501832574200001E-2"/>
    <n v="67.02462374251730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5.195659452256898"/>
    <n v="5.4358981100000002E-2"/>
  </r>
  <r>
    <n v="230000"/>
    <n v="890000"/>
    <n v="890000"/>
    <x v="0"/>
    <x v="0"/>
    <s v="IR12-21"/>
    <s v="62-304.520 (7), F.A.C."/>
    <n v="0.56000000000000005"/>
    <n v="0.48"/>
    <s v="Town Melbourne Beach"/>
    <n v="8.1657598961159997E-2"/>
    <n v="3777.8478526489198"/>
    <n v="9.3977177870610102"/>
    <n v="1.38149498567566"/>
    <n v="0.76739507020598996"/>
    <n v="0.11280956350715"/>
    <n v="308.489984887889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6739507020598996"/>
    <n v="0.11280956350715"/>
    <n v="416.191752981673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8.544514736126899"/>
    <n v="0.33754400080000002"/>
  </r>
  <r>
    <n v="230000"/>
    <n v="890000"/>
    <n v="890000"/>
    <x v="0"/>
    <x v="0"/>
    <s v="IR12-21"/>
    <s v="62-304.520 (7), F.A.C."/>
    <n v="0.56000000000000005"/>
    <n v="0.48"/>
    <s v="Town Melbourne Beach"/>
    <n v="9.1008617678949993E-2"/>
    <n v="3777.8478526489198"/>
    <n v="9.3977177870610102"/>
    <n v="1.38149498567566"/>
    <n v="0.85527330513732003"/>
    <n v="0.12572794897674"/>
    <n v="343.81671087097499"/>
    <n v="1210"/>
    <s v="Fixed Single Family Units"/>
    <n v="1210"/>
    <s v="Town Melbourne Beach                   Brevard County"/>
    <s v="Town Melbourne Beach"/>
    <m/>
    <m/>
    <m/>
    <n v="0"/>
    <n v="1"/>
    <n v="0.85527330513732003"/>
    <n v="0.12572794897674"/>
    <n v="343.81671087097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1.591241042230493"/>
    <n v="0.27884566979999997"/>
  </r>
  <r>
    <n v="230000"/>
    <n v="890000"/>
    <n v="890000"/>
    <x v="0"/>
    <x v="0"/>
    <s v="IR12-21"/>
    <s v="62-304.520 (7), F.A.C."/>
    <n v="0.56000000000000005"/>
    <n v="0.48"/>
    <s v="Town Melbourne Beach"/>
    <n v="9.7709012380929994E-2"/>
    <n v="3777.8478526489198"/>
    <n v="9.3977177870610102"/>
    <n v="1.38149498567566"/>
    <n v="0.91824172360844003"/>
    <n v="0.13498451065957001"/>
    <n v="369.129782607751"/>
    <n v="1210"/>
    <s v="Fixed Single Family Units"/>
    <n v="1210"/>
    <s v="Town Melbourne Beach                   Brevard County"/>
    <s v="Town Melbourne Beach"/>
    <m/>
    <m/>
    <m/>
    <n v="0"/>
    <n v="1"/>
    <n v="0.91824172360844003"/>
    <n v="0.13498451065957001"/>
    <n v="514.4481303236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4.521491587720405"/>
    <n v="0.41723287129999997"/>
  </r>
  <r>
    <n v="230000"/>
    <n v="890000"/>
    <n v="890000"/>
    <x v="0"/>
    <x v="0"/>
    <s v="IR12-21"/>
    <s v="62-304.520 (7), F.A.C."/>
    <n v="0.56000000000000005"/>
    <n v="0.48"/>
    <s v="Town Melbourne Beach"/>
    <n v="0.12811045438466001"/>
    <n v="3791.0437913352198"/>
    <n v="9.4285845581204892"/>
    <n v="1.3859657931832701"/>
    <n v="1.2079002519450099"/>
    <n v="0.17755670752630001"/>
    <n v="485.6723427001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2079002519450099"/>
    <n v="0.17755670752630001"/>
    <n v="485.6723427001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0.766064918993"/>
    <n v="0.39389484400000002"/>
  </r>
  <r>
    <n v="230000"/>
    <n v="890000"/>
    <n v="890000"/>
    <x v="0"/>
    <x v="0"/>
    <s v="IR12-21"/>
    <s v="62-304.520 (7), F.A.C."/>
    <n v="0.56000000000000005"/>
    <n v="0.48"/>
    <s v="Town Melbourne Beach"/>
    <n v="0.24840845604282"/>
    <n v="3791.0437913352198"/>
    <n v="9.4285845581204892"/>
    <n v="1.3859657931832701"/>
    <n v="2.3421401327518798"/>
    <n v="0.34428562281281999"/>
    <n v="941.72733499630101"/>
    <n v="1210"/>
    <s v="Fixed Single Family Units"/>
    <n v="1210"/>
    <s v="Town Melbourne Beach                   Brevard County"/>
    <s v="Town Melbourne Beach"/>
    <m/>
    <m/>
    <m/>
    <n v="0"/>
    <n v="1"/>
    <n v="2.3421401327518798"/>
    <n v="0.34428562281281999"/>
    <n v="941.727334996301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7.765146937601"/>
    <n v="0.76376912809999997"/>
  </r>
  <r>
    <n v="230000"/>
    <n v="890000"/>
    <n v="890000"/>
    <x v="0"/>
    <x v="0"/>
    <s v="IR12-21"/>
    <s v="62-304.520 (7), F.A.C."/>
    <n v="0.56000000000000005"/>
    <n v="0.48"/>
    <s v="Town Melbourne Beach"/>
    <n v="0.19592039331287001"/>
    <n v="3791.0437913352198"/>
    <n v="9.4285845581204892"/>
    <n v="1.3859657931832701"/>
    <n v="1.8472519950106601"/>
    <n v="0.27153896331865002"/>
    <n v="742.742790664729"/>
    <n v="1210"/>
    <s v="Fixed Single Family Units"/>
    <n v="1210"/>
    <s v="Town Melbourne Beach                   Brevard County"/>
    <s v="Town Melbourne Beach"/>
    <m/>
    <m/>
    <m/>
    <n v="0"/>
    <n v="1"/>
    <n v="1.8472519950106601"/>
    <n v="0.27153896331865002"/>
    <n v="742.74279066472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5.985211199598"/>
    <n v="0.60238669150000002"/>
  </r>
  <r>
    <n v="230000"/>
    <n v="890000"/>
    <n v="890000"/>
    <x v="0"/>
    <x v="0"/>
    <s v="IR12-21"/>
    <s v="62-304.520 (7), F.A.C."/>
    <n v="0.56000000000000005"/>
    <n v="0.48"/>
    <s v="Town Melbourne Beach"/>
    <n v="2.6962121157730001E-2"/>
    <n v="3791.0437913352198"/>
    <n v="9.4285845581204892"/>
    <n v="1.3859657931832701"/>
    <n v="0.25421463920197002"/>
    <n v="3.7368577636280001E-2"/>
    <n v="102.214582016251"/>
    <n v="1210"/>
    <s v="Fixed Single Family Units"/>
    <n v="1210"/>
    <s v="Town Melbourne Beach                   Brevard County"/>
    <s v="Town Melbourne Beach"/>
    <m/>
    <m/>
    <m/>
    <n v="0"/>
    <n v="1"/>
    <n v="0.25421463920197002"/>
    <n v="3.7368577636280001E-2"/>
    <n v="102.21458201625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8.564536932591494"/>
    <n v="8.2899093300000004E-2"/>
  </r>
  <r>
    <n v="230000"/>
    <n v="890000"/>
    <n v="890000"/>
    <x v="0"/>
    <x v="0"/>
    <s v="IR12-21"/>
    <s v="62-304.520 (7), F.A.C."/>
    <n v="0.56000000000000005"/>
    <n v="0.48"/>
    <s v="Town Melbourne Beach"/>
    <n v="1.836202897694E-2"/>
    <n v="3791.0437913352198"/>
    <n v="9.4285845581204892"/>
    <n v="1.3859657931832701"/>
    <n v="0.17312794286777999"/>
    <n v="2.5449144055479999E-2"/>
    <n v="69.611255949364704"/>
    <n v="1210"/>
    <s v="Fixed Single Family Units"/>
    <n v="1210"/>
    <s v="Town Melbourne Beach                   Brevard County"/>
    <s v="Town Melbourne Beach"/>
    <m/>
    <m/>
    <m/>
    <n v="0"/>
    <n v="1"/>
    <n v="0.17312794286777999"/>
    <n v="2.5449144055479999E-2"/>
    <n v="69.6112559493658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6.005977321938502"/>
    <n v="5.6456817499999999E-2"/>
  </r>
  <r>
    <n v="230000"/>
    <n v="890000"/>
    <n v="890000"/>
    <x v="0"/>
    <x v="0"/>
    <s v="IR12-21"/>
    <s v="62-304.520 (7), F.A.C."/>
    <n v="0.56000000000000005"/>
    <n v="0.48"/>
    <s v="FDOT District 5"/>
    <n v="0.16022539162553001"/>
    <n v="3770.0838238098399"/>
    <n v="9.3795548385207006"/>
    <n v="1.37886415318291"/>
    <n v="1.50284284727516"/>
    <n v="0.22092904894213999"/>
    <n v="604.06315713102595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1.50284284727516"/>
    <n v="0.22092904894213999"/>
    <n v="862.649386786540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2.82168265714799"/>
    <n v="0.69963453919999996"/>
  </r>
  <r>
    <n v="230000"/>
    <n v="890000"/>
    <n v="890000"/>
    <x v="0"/>
    <x v="0"/>
    <s v="IR12-21"/>
    <s v="62-304.520 (7), F.A.C."/>
    <n v="0.56000000000000005"/>
    <n v="0.48"/>
    <s v="Town Melbourne Beach"/>
    <n v="9.5369388560549995E-2"/>
    <n v="3770.0838238098399"/>
    <n v="9.3795548385207006"/>
    <n v="1.37886415318291"/>
    <n v="0.89452240991988996"/>
    <n v="0.13150143119711"/>
    <n v="359.55058909877602"/>
    <n v="1210"/>
    <s v="Fixed Single Family Units"/>
    <n v="1210"/>
    <s v="Town Melbourne Beach                   Brevard County"/>
    <s v="Town Melbourne Beach"/>
    <m/>
    <m/>
    <m/>
    <n v="0"/>
    <n v="1"/>
    <n v="0.89452240991988996"/>
    <n v="0.13150143119711"/>
    <n v="359.55058909877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8.275849811260997"/>
    <n v="0.29160631720000002"/>
  </r>
  <r>
    <n v="230000"/>
    <n v="890000"/>
    <n v="890000"/>
    <x v="0"/>
    <x v="0"/>
    <s v="IR12-21"/>
    <s v="62-304.520 (7), F.A.C."/>
    <n v="0.56000000000000005"/>
    <n v="0.48"/>
    <s v="FDOT District 5"/>
    <n v="2.6847576777700001E-3"/>
    <n v="3770.0838238098399"/>
    <n v="9.3795548385207006"/>
    <n v="1.37886415318291"/>
    <n v="2.5181831866810001E-2"/>
    <n v="3.7019161218599999E-3"/>
    <n v="10.1217614918212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2.5181831866810001E-2"/>
    <n v="3.7019161218599999E-3"/>
    <n v="10.121761491822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7.845283174907095"/>
    <n v="8.2090523000000002E-3"/>
  </r>
  <r>
    <n v="230000"/>
    <n v="890000"/>
    <n v="890000"/>
    <x v="0"/>
    <x v="0"/>
    <s v="IR12-21"/>
    <s v="62-304.520 (7), F.A.C."/>
    <n v="0.56000000000000005"/>
    <n v="0.48"/>
    <s v="Town Melbourne Beach"/>
    <n v="1.2292846362330001E-2"/>
    <n v="3770.0838238098399"/>
    <n v="9.3795548385207006"/>
    <n v="1.37886415318291"/>
    <n v="0.11530142657705"/>
    <n v="1.6950165189610001E-2"/>
    <n v="46.345061219226402"/>
    <n v="1210"/>
    <s v="Fixed Single Family Units"/>
    <n v="1210"/>
    <s v="Town Melbourne Beach                   Brevard County"/>
    <s v="Town Melbourne Beach"/>
    <m/>
    <m/>
    <m/>
    <n v="0"/>
    <n v="1"/>
    <n v="0.11530142657705"/>
    <n v="1.6950165189610001E-2"/>
    <n v="46.345061219226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8.338592380836999"/>
    <n v="3.7587235400000002E-2"/>
  </r>
  <r>
    <n v="230000"/>
    <n v="890000"/>
    <n v="890000"/>
    <x v="0"/>
    <x v="0"/>
    <s v="IR12-21"/>
    <s v="62-304.520 (7), F.A.C."/>
    <n v="0.56000000000000005"/>
    <n v="0.48"/>
    <s v="FDOT District 5"/>
    <n v="1.31147945942E-3"/>
    <n v="3770.0838238098399"/>
    <n v="9.3795548385207006"/>
    <n v="1.37886415318291"/>
    <n v="1.230109350929E-2"/>
    <n v="1.8083520142400001E-3"/>
    <n v="4.9443874952483702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1.230109350929E-2"/>
    <n v="1.8083520142400001E-3"/>
    <n v="4.94438749524698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3.4658795301564"/>
    <n v="4.0100466E-3"/>
  </r>
  <r>
    <n v="230000"/>
    <n v="890000"/>
    <n v="900000"/>
    <x v="0"/>
    <x v="0"/>
    <s v="IR12-21"/>
    <s v="62-304.520 (7), F.A.C."/>
    <n v="0.56000000000000005"/>
    <n v="0.48"/>
    <s v="Town Melbourne Beach"/>
    <n v="7.7888375242900001E-3"/>
    <n v="3794.2415137706098"/>
    <n v="9.43608014909071"/>
    <n v="1.3870520409340501"/>
    <n v="7.3496095147519994E-2"/>
    <n v="1.080352298458E-2"/>
    <n v="29.552730678705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3496095147519994E-2"/>
    <n v="1.080352298458E-2"/>
    <n v="29.5527306787039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7.1973015527367"/>
    <n v="2.3968151399999998E-2"/>
  </r>
  <r>
    <n v="230000"/>
    <n v="890000"/>
    <n v="900000"/>
    <x v="0"/>
    <x v="0"/>
    <s v="IR12-21"/>
    <s v="62-304.520 (7), F.A.C."/>
    <n v="0.56000000000000005"/>
    <n v="0.48"/>
    <s v="Town Melbourne Beach"/>
    <n v="4.0211502221459999E-2"/>
    <n v="3794.2415137706098"/>
    <n v="9.43608014909071"/>
    <n v="1.3870520409340501"/>
    <n v="0.37943895787711002"/>
    <n v="5.5775446225309999E-2"/>
    <n v="152.57215105977301"/>
    <n v="1210"/>
    <s v="Fixed Single Family Units"/>
    <n v="1210"/>
    <s v="Town Melbourne Beach                   Brevard County"/>
    <s v="Town Melbourne Beach"/>
    <m/>
    <m/>
    <m/>
    <n v="0"/>
    <n v="1"/>
    <n v="0.37943895787711002"/>
    <n v="5.5775446225309999E-2"/>
    <n v="470.837715867982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2.7517375829607"/>
    <n v="0.3818635165"/>
  </r>
  <r>
    <n v="230000"/>
    <n v="890000"/>
    <n v="900000"/>
    <x v="0"/>
    <x v="0"/>
    <s v="IR12-21"/>
    <s v="62-304.520 (7), F.A.C."/>
    <n v="0.56000000000000005"/>
    <n v="0.48"/>
    <s v="Town Melbourne Beach"/>
    <n v="3.4651349693E-3"/>
    <n v="3502.1308891583299"/>
    <n v="8.8200355358685307"/>
    <n v="1.30025734573361"/>
    <n v="3.0562613565880001E-2"/>
    <n v="4.5055671977999997E-3"/>
    <n v="12.135356211119699"/>
    <n v="1210"/>
    <s v="Fixed Single Family Units"/>
    <n v="1210"/>
    <s v="Town Melbourne Beach                   Brevard County"/>
    <s v="Town Melbourne Beach"/>
    <m/>
    <m/>
    <m/>
    <n v="0"/>
    <n v="1"/>
    <n v="3.0562613565880001E-2"/>
    <n v="4.5055671977999997E-3"/>
    <n v="988.326456272132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8.1090169943941"/>
    <n v="0.80156241380000004"/>
  </r>
  <r>
    <n v="230000"/>
    <n v="900000"/>
    <n v="900000"/>
    <x v="0"/>
    <x v="0"/>
    <s v="IR12-21"/>
    <s v="62-304.520 (7), F.A.C."/>
    <n v="0.56000000000000005"/>
    <n v="0.48"/>
    <s v="FDOT District 5"/>
    <n v="1.8168054193999999E-4"/>
    <n v="3770.08131899199"/>
    <n v="9.3795486068146801"/>
    <n v="1.37886323707609"/>
    <n v="1.7040814740500001E-3"/>
    <n v="2.5051262016999998E-4"/>
    <n v="0.68495041719987004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1.7040814740500001E-3"/>
    <n v="2.5051262016999998E-4"/>
    <n v="1.92207700101052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.2022694058272698"/>
    <n v="1.5588621000000001E-3"/>
  </r>
  <r>
    <n v="230000"/>
    <n v="900000"/>
    <n v="900000"/>
    <x v="0"/>
    <x v="0"/>
    <s v="IR12-21"/>
    <s v="62-304.520 (7), F.A.C."/>
    <n v="0.56000000000000005"/>
    <n v="0.48"/>
    <s v="Town Melbourne Beach"/>
    <n v="2.7273839275970001E-2"/>
    <n v="3766.8241117602602"/>
    <n v="9.3719911912878899"/>
    <n v="1.3777708340886301"/>
    <n v="0.25561018144705999"/>
    <n v="3.7577100288060002E-2"/>
    <n v="102.735755405028"/>
    <n v="1210"/>
    <s v="Fixed Single Family Units"/>
    <n v="1210"/>
    <s v="Town Melbourne Beach                   Brevard County"/>
    <s v="Town Melbourne Beach"/>
    <m/>
    <m/>
    <m/>
    <n v="0"/>
    <n v="1"/>
    <n v="0.25561018144705999"/>
    <n v="3.7577100288060002E-2"/>
    <n v="561.230311099929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8.475158400914196"/>
    <n v="0.45517462380000001"/>
  </r>
  <r>
    <n v="230000"/>
    <n v="900000"/>
    <n v="900000"/>
    <x v="0"/>
    <x v="0"/>
    <s v="IR12-21"/>
    <s v="62-304.520 (7), F.A.C."/>
    <n v="0.56000000000000005"/>
    <n v="0.48"/>
    <s v="Town Melbourne Beach"/>
    <n v="8.7747538317699998E-3"/>
    <n v="3766.8241117602602"/>
    <n v="9.3719911912878899"/>
    <n v="1.3777708340886301"/>
    <n v="8.2236915617150005E-2"/>
    <n v="1.2089599905729999E-2"/>
    <n v="33.0529543083059"/>
    <n v="1210"/>
    <s v="Fixed Single Family Units"/>
    <n v="1210"/>
    <s v="Town Melbourne Beach                   Brevard County"/>
    <s v="Town Melbourne Beach"/>
    <m/>
    <m/>
    <m/>
    <n v="0"/>
    <n v="1"/>
    <n v="8.2236915617150005E-2"/>
    <n v="1.2089599905729999E-2"/>
    <n v="33.052954308307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4.7591925577685"/>
    <n v="2.68069378E-2"/>
  </r>
  <r>
    <n v="230000"/>
    <n v="900000"/>
    <n v="900000"/>
    <x v="0"/>
    <x v="0"/>
    <s v="IR12-21"/>
    <s v="62-304.520 (7), F.A.C."/>
    <n v="0.56000000000000005"/>
    <n v="0.48"/>
    <s v="Town Melbourne Beach"/>
    <n v="1.966853740703E-2"/>
    <n v="3766.8241117602602"/>
    <n v="9.3719911912878899"/>
    <n v="1.3777708340886301"/>
    <n v="0.18433335932421999"/>
    <n v="2.7098737188589999E-2"/>
    <n v="74.087920947866806"/>
    <n v="1210"/>
    <s v="Fixed Single Family Units"/>
    <n v="1210"/>
    <s v="Town Melbourne Beach                   Brevard County"/>
    <s v="Town Melbourne Beach"/>
    <m/>
    <m/>
    <m/>
    <n v="0"/>
    <n v="1"/>
    <n v="0.18433335932421999"/>
    <n v="2.7098737188589999E-2"/>
    <n v="683.888061272582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0.4072409734164"/>
    <n v="0.5546537399"/>
  </r>
  <r>
    <n v="230000"/>
    <n v="900000"/>
    <n v="900000"/>
    <x v="0"/>
    <x v="0"/>
    <s v="IR12-21"/>
    <s v="62-304.520 (7), F.A.C."/>
    <n v="0.56000000000000005"/>
    <n v="0.48"/>
    <s v="Town Melbourne Beach"/>
    <n v="1.465675564842E-2"/>
    <n v="3775.8299618078199"/>
    <n v="9.3930493487084803"/>
    <n v="1.3808206689053799"/>
    <n v="0.13767162909764"/>
    <n v="2.0238351138440001E-2"/>
    <n v="55.3414171202304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3767162909764"/>
    <n v="2.0238351138440001E-2"/>
    <n v="360.565434612104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7.135550766637095"/>
    <n v="0.29242938740000002"/>
  </r>
  <r>
    <n v="230000"/>
    <n v="900000"/>
    <n v="900000"/>
    <x v="0"/>
    <x v="0"/>
    <s v="IR12-21"/>
    <s v="62-304.520 (7), F.A.C."/>
    <n v="0.56000000000000005"/>
    <n v="0.48"/>
    <s v="Town Melbourne Beach"/>
    <n v="4.6974669224080001E-2"/>
    <n v="3775.8299618078199"/>
    <n v="9.3930493487084803"/>
    <n v="1.3808206689053799"/>
    <n v="0.44123538616106001"/>
    <n v="6.4863594179599998E-2"/>
    <n v="177.36836350230001"/>
    <n v="1210"/>
    <s v="Fixed Single Family Units"/>
    <n v="1210"/>
    <s v="Town Melbourne Beach                   Brevard County"/>
    <s v="Town Melbourne Beach"/>
    <m/>
    <m/>
    <m/>
    <n v="0"/>
    <n v="1"/>
    <n v="0.44123538616106001"/>
    <n v="6.4863594179599998E-2"/>
    <n v="316.696145620156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7.750269684260601"/>
    <n v="0.2568500776"/>
  </r>
  <r>
    <n v="230000"/>
    <n v="900000"/>
    <n v="900000"/>
    <x v="0"/>
    <x v="0"/>
    <s v="IR12-21"/>
    <s v="62-304.520 (7), F.A.C."/>
    <n v="0.56000000000000005"/>
    <n v="0.48"/>
    <s v="Town Melbourne Beach"/>
    <n v="1.2188154958100001E-3"/>
    <n v="3775.8299618078199"/>
    <n v="9.3930493487084803"/>
    <n v="1.3808206689053799"/>
    <n v="1.144839409915E-2"/>
    <n v="1.6829656282000001E-3"/>
    <n v="4.60204006701015"/>
    <n v="1210"/>
    <s v="Fixed Single Family Units"/>
    <n v="1210"/>
    <s v="Town Melbourne Beach                   Brevard County"/>
    <s v="Town Melbourne Beach"/>
    <m/>
    <m/>
    <m/>
    <n v="0"/>
    <n v="1"/>
    <n v="1.144839409915E-2"/>
    <n v="1.6829656282000001E-3"/>
    <n v="8.963292698236989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.1584585058083"/>
    <n v="7.2694993000000001E-3"/>
  </r>
  <r>
    <n v="230000"/>
    <n v="900000"/>
    <n v="900000"/>
    <x v="0"/>
    <x v="0"/>
    <s v="IR12-21"/>
    <s v="62-304.520 (7), F.A.C."/>
    <n v="0.56000000000000005"/>
    <n v="0.48"/>
    <s v="Town Melbourne Beach"/>
    <n v="2.9402359867610001E-2"/>
    <n v="3775.8299618078199"/>
    <n v="9.3930493487084803"/>
    <n v="1.3808206689053799"/>
    <n v="0.27617781720502999"/>
    <n v="4.0599386219799999E-2"/>
    <n v="111.018311336011"/>
    <n v="1210"/>
    <s v="Fixed Single Family Units"/>
    <n v="1210"/>
    <s v="Town Melbourne Beach                   Brevard County"/>
    <s v="Town Melbourne Beach"/>
    <m/>
    <m/>
    <m/>
    <n v="0"/>
    <n v="1"/>
    <n v="0.27617781720502999"/>
    <n v="4.0599386219799999E-2"/>
    <n v="111.01831133601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5.362169948694799"/>
    <n v="9.0039181900000001E-2"/>
  </r>
  <r>
    <n v="230000"/>
    <n v="900000"/>
    <n v="900000"/>
    <x v="0"/>
    <x v="0"/>
    <s v="IR12-21"/>
    <s v="62-304.520 (7), F.A.C."/>
    <n v="0.56000000000000005"/>
    <n v="0.48"/>
    <s v="Town Melbourne Beach"/>
    <n v="0.31116089356947002"/>
    <n v="3775.8299618078199"/>
    <n v="9.3930493487084803"/>
    <n v="1.3808206689053799"/>
    <n v="2.92274962868626"/>
    <n v="0.42965739319578999"/>
    <n v="1174.8906248825001"/>
    <n v="1210"/>
    <s v="Fixed Single Family Units"/>
    <n v="1210"/>
    <s v="Town Melbourne Beach                   Brevard County"/>
    <s v="Town Melbourne Beach"/>
    <m/>
    <m/>
    <m/>
    <n v="0"/>
    <n v="1"/>
    <n v="2.92274962868626"/>
    <n v="0.42965739319578999"/>
    <n v="1174.8906248825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3.033582338863"/>
    <n v="0.95287155300000004"/>
  </r>
  <r>
    <n v="230000"/>
    <n v="900000"/>
    <n v="900000"/>
    <x v="0"/>
    <x v="0"/>
    <s v="IR12-21"/>
    <s v="62-304.520 (7), F.A.C."/>
    <n v="0.56000000000000005"/>
    <n v="0.48"/>
    <s v="Town Melbourne Beach"/>
    <n v="9.545873410406E-2"/>
    <n v="3775.8299618078199"/>
    <n v="9.3930493487084803"/>
    <n v="1.3808206689053799"/>
    <n v="0.89664860020474002"/>
    <n v="0.13181139307843001"/>
    <n v="360.43594834638202"/>
    <n v="1210"/>
    <s v="Fixed Single Family Units"/>
    <n v="1210"/>
    <s v="Town Melbourne Beach                   Brevard County"/>
    <s v="Town Melbourne Beach"/>
    <m/>
    <m/>
    <m/>
    <n v="0"/>
    <n v="1"/>
    <n v="0.89664860020474002"/>
    <n v="0.13181139307843001"/>
    <n v="360.435948346379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3.383675277104"/>
    <n v="0.29232437010000001"/>
  </r>
  <r>
    <n v="230000"/>
    <n v="900000"/>
    <n v="900000"/>
    <x v="0"/>
    <x v="0"/>
    <s v="IR12-21"/>
    <s v="62-304.520 (7), F.A.C."/>
    <n v="0.56000000000000005"/>
    <n v="0.48"/>
    <s v="Town of Indialantic"/>
    <n v="3.3786654501160002E-2"/>
    <n v="3815.8679567532799"/>
    <n v="10.2921778068102"/>
    <n v="1.78658808179211"/>
    <n v="0.34773825562322003"/>
    <n v="6.0362834255399997E-2"/>
    <n v="128.92541227687801"/>
    <n v="1200"/>
    <s v="Residential, Medium Density-Two-five dwellingunits per acre"/>
    <n v="1200"/>
    <s v="Town of Indialantic              Brevard County"/>
    <s v="Town of Indialantic"/>
    <m/>
    <m/>
    <m/>
    <n v="0"/>
    <n v="1"/>
    <n v="0.34773825562322003"/>
    <n v="6.0362834255399997E-2"/>
    <n v="222.601506040051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6.082279658044897"/>
    <n v="0.1805365012"/>
  </r>
  <r>
    <n v="230000"/>
    <n v="900000"/>
    <n v="900000"/>
    <x v="0"/>
    <x v="0"/>
    <s v="IR12-21"/>
    <s v="62-304.520 (7), F.A.C."/>
    <n v="0.56000000000000005"/>
    <n v="0.48"/>
    <s v="Town of Indialantic"/>
    <n v="1.325789635905E-2"/>
    <n v="3815.8679567532799"/>
    <n v="10.2921778068102"/>
    <n v="1.78658808179211"/>
    <n v="0.13645262667161001"/>
    <n v="2.3686399624709999E-2"/>
    <n v="50.590381890458801"/>
    <n v="1210"/>
    <s v="Fixed Single Family Units"/>
    <n v="1210"/>
    <s v="Town of Indialantic              Brevard County"/>
    <s v="Town of Indialantic"/>
    <m/>
    <m/>
    <m/>
    <n v="0"/>
    <n v="1"/>
    <n v="0.13645262667161001"/>
    <n v="2.3686399624709999E-2"/>
    <n v="55.1150796498156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9.105001893403099"/>
    <n v="4.4699983499999998E-2"/>
  </r>
  <r>
    <n v="230000"/>
    <n v="900000"/>
    <n v="900000"/>
    <x v="0"/>
    <x v="0"/>
    <s v="IR12-21"/>
    <s v="62-304.520 (7), F.A.C."/>
    <n v="0.56000000000000005"/>
    <n v="0.48"/>
    <s v="Town Melbourne Beach"/>
    <n v="3.9824979033999998E-4"/>
    <n v="3771.2339382851001"/>
    <n v="9.3822824748061002"/>
    <n v="1.3792605835749201"/>
    <n v="3.73649202856E-3"/>
    <n v="5.4929023824000001E-4"/>
    <n v="1.50189312527153"/>
    <n v="1210"/>
    <s v="Fixed Single Family Units"/>
    <n v="1210"/>
    <s v="Town Melbourne Beach                   Brevard County"/>
    <s v="Town Melbourne Beach"/>
    <m/>
    <m/>
    <m/>
    <n v="0"/>
    <n v="1"/>
    <n v="3.73649202856E-3"/>
    <n v="5.4929023824000001E-4"/>
    <n v="1.5018931252700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3.579037579248499"/>
    <n v="1.2180804E-3"/>
  </r>
  <r>
    <n v="230000"/>
    <n v="900000"/>
    <n v="900000"/>
    <x v="0"/>
    <x v="0"/>
    <s v="IR12-21"/>
    <s v="62-304.520 (7), F.A.C."/>
    <n v="0.56000000000000005"/>
    <n v="0.48"/>
    <s v="Town Melbourne Beach"/>
    <n v="0.12316902136348"/>
    <n v="3771.2339382851001"/>
    <n v="9.3822824748061002"/>
    <n v="1.3792605835749201"/>
    <n v="1.15560655057767"/>
    <n v="0.16988217628415"/>
    <n v="464.49919351134901"/>
    <n v="1210"/>
    <s v="Fixed Single Family Units"/>
    <n v="1210"/>
    <s v="Town Melbourne Beach                   Brevard County"/>
    <s v="Town Melbourne Beach"/>
    <m/>
    <m/>
    <m/>
    <n v="0"/>
    <n v="1"/>
    <n v="1.15560655057767"/>
    <n v="0.16988217628415"/>
    <n v="464.49919351134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0.0548987187058"/>
    <n v="0.37672278469999998"/>
  </r>
  <r>
    <n v="230000"/>
    <n v="900000"/>
    <n v="900000"/>
    <x v="0"/>
    <x v="0"/>
    <s v="IR12-21"/>
    <s v="62-304.520 (7), F.A.C."/>
    <n v="0.56000000000000005"/>
    <n v="0.48"/>
    <s v="Town Melbourne Beach"/>
    <n v="0.27529585517994998"/>
    <n v="3771.2339382851001"/>
    <n v="9.3822824748061002"/>
    <n v="1.3792605835749201"/>
    <n v="2.5829034774416502"/>
    <n v="0.37970472187125998"/>
    <n v="1038.20507212386"/>
    <n v="1210"/>
    <s v="Fixed Single Family Units"/>
    <n v="1210"/>
    <s v="Town Melbourne Beach                   Brevard County"/>
    <s v="Town Melbourne Beach"/>
    <m/>
    <m/>
    <m/>
    <n v="0"/>
    <n v="1"/>
    <n v="2.5829034774416502"/>
    <n v="0.37970472187125998"/>
    <n v="1038.2050721238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9.222901806359"/>
    <n v="0.84201546810000005"/>
  </r>
  <r>
    <n v="230000"/>
    <n v="900000"/>
    <n v="900000"/>
    <x v="0"/>
    <x v="0"/>
    <s v="IR12-21"/>
    <s v="62-304.520 (7), F.A.C."/>
    <n v="0.56000000000000005"/>
    <n v="0.48"/>
    <s v="Town Melbourne Beach"/>
    <n v="0.16320401650919"/>
    <n v="3771.2339382851001"/>
    <n v="9.3822824748061002"/>
    <n v="1.3792605835749201"/>
    <n v="1.5312261839121899"/>
    <n v="0.22510086705224"/>
    <n v="615.48052592392196"/>
    <n v="1210"/>
    <s v="Fixed Single Family Units"/>
    <n v="1210"/>
    <s v="Town Melbourne Beach                   Brevard County"/>
    <s v="Town Melbourne Beach"/>
    <m/>
    <m/>
    <m/>
    <n v="0"/>
    <n v="1"/>
    <n v="1.5312261839121899"/>
    <n v="0.22510086705224"/>
    <n v="615.480525923921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3.191357596288"/>
    <n v="0.49917317589999999"/>
  </r>
  <r>
    <n v="230000"/>
    <n v="900000"/>
    <n v="900000"/>
    <x v="0"/>
    <x v="0"/>
    <s v="IR12-21"/>
    <s v="62-304.520 (7), F.A.C."/>
    <n v="0.56000000000000005"/>
    <n v="0.48"/>
    <s v="Town Melbourne Beach"/>
    <n v="5.5696310870949998E-2"/>
    <n v="3771.2339382851001"/>
    <n v="9.3822824748061002"/>
    <n v="1.3792605835749201"/>
    <n v="0.52255852139589998"/>
    <n v="7.681972623484E-2"/>
    <n v="210.04381779381899"/>
    <n v="1210"/>
    <s v="Fixed Single Family Units"/>
    <n v="1210"/>
    <s v="Town Melbourne Beach                   Brevard County"/>
    <s v="Town Melbourne Beach"/>
    <m/>
    <m/>
    <m/>
    <n v="0"/>
    <n v="1"/>
    <n v="0.52255852139589998"/>
    <n v="7.681972623484E-2"/>
    <n v="210.043817793821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9.059960657026"/>
    <n v="0.17035183919999999"/>
  </r>
  <r>
    <n v="230000"/>
    <n v="900000"/>
    <n v="900000"/>
    <x v="0"/>
    <x v="0"/>
    <s v="IR12-21"/>
    <s v="62-304.520 (7), F.A.C."/>
    <n v="0.56000000000000005"/>
    <n v="0.48"/>
    <s v="Town Melbourne Beach"/>
    <n v="0.13551572429622999"/>
    <n v="3775.8299618078199"/>
    <n v="9.3930493487084803"/>
    <n v="1.3808206689053799"/>
    <n v="1.27290588584046"/>
    <n v="0.18712291306991"/>
    <n v="511.68433209379299"/>
    <n v="1210"/>
    <s v="Fixed Single Family Units"/>
    <n v="1210"/>
    <s v="Town Melbourne Beach                   Brevard County"/>
    <s v="Town Melbourne Beach"/>
    <m/>
    <m/>
    <m/>
    <n v="0"/>
    <n v="1"/>
    <n v="1.27290588584046"/>
    <n v="0.18712291306991"/>
    <n v="511.684332093792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7.968207138284697"/>
    <n v="0.41499134799999998"/>
  </r>
  <r>
    <n v="230000"/>
    <n v="900000"/>
    <n v="900000"/>
    <x v="0"/>
    <x v="0"/>
    <s v="IR12-21"/>
    <s v="62-304.520 (7), F.A.C."/>
    <n v="0.56000000000000005"/>
    <n v="0.48"/>
    <s v="Town Melbourne Beach"/>
    <n v="0.22736968494212001"/>
    <n v="3775.8299618078199"/>
    <n v="9.3930493487084803"/>
    <n v="1.3808206689053799"/>
    <n v="2.1356946710616298"/>
    <n v="0.31395676045058002"/>
    <n v="858.50926881126099"/>
    <n v="1210"/>
    <s v="Fixed Single Family Units"/>
    <n v="1210"/>
    <s v="Town Melbourne Beach                   Brevard County"/>
    <s v="Town Melbourne Beach"/>
    <m/>
    <m/>
    <m/>
    <n v="0"/>
    <n v="1"/>
    <n v="2.1356946710616298"/>
    <n v="0.31395676045058002"/>
    <n v="858.509268811260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1.38070435413699"/>
    <n v="0.69627677919999997"/>
  </r>
  <r>
    <n v="230000"/>
    <n v="900000"/>
    <n v="900000"/>
    <x v="0"/>
    <x v="0"/>
    <s v="IR12-21"/>
    <s v="62-304.520 (7), F.A.C."/>
    <n v="0.56000000000000005"/>
    <n v="0.48"/>
    <s v="Town Melbourne Beach"/>
    <n v="2.2054712943570001E-2"/>
    <n v="3775.8299618078199"/>
    <n v="9.3930493487084803"/>
    <n v="1.3808206689053799"/>
    <n v="0.20716100705061"/>
    <n v="3.0453603479259999E-2"/>
    <n v="83.2748459314287"/>
    <n v="1210"/>
    <s v="Fixed Single Family Units"/>
    <n v="1210"/>
    <s v="Town Melbourne Beach                   Brevard County"/>
    <s v="Town Melbourne Beach"/>
    <m/>
    <m/>
    <m/>
    <n v="0"/>
    <n v="1"/>
    <n v="0.20716100705061"/>
    <n v="3.0453603479259999E-2"/>
    <n v="83.2748459314294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7.154683163492294"/>
    <n v="6.7538398999999999E-2"/>
  </r>
  <r>
    <n v="230000"/>
    <n v="900000"/>
    <n v="900000"/>
    <x v="0"/>
    <x v="0"/>
    <s v="IR12-21"/>
    <s v="62-304.520 (7), F.A.C."/>
    <n v="0.56000000000000005"/>
    <n v="0.48"/>
    <s v="Town Melbourne Beach"/>
    <n v="0.1537162369243"/>
    <n v="3775.8299618078199"/>
    <n v="9.3930493487084803"/>
    <n v="1.3808206689053799"/>
    <n v="1.4438641991277299"/>
    <n v="0.21225455709143001"/>
    <n v="580.406372995129"/>
    <n v="1210"/>
    <s v="Fixed Single Family Units"/>
    <n v="1210"/>
    <s v="Town Melbourne Beach                   Brevard County"/>
    <s v="Town Melbourne Beach"/>
    <m/>
    <m/>
    <m/>
    <n v="0"/>
    <n v="1"/>
    <n v="1.4438641991277299"/>
    <n v="0.21225455709143001"/>
    <n v="580.40637299512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4.001990179096"/>
    <n v="0.47072698540000002"/>
  </r>
  <r>
    <n v="230000"/>
    <n v="900000"/>
    <n v="900000"/>
    <x v="0"/>
    <x v="0"/>
    <s v="IR12-21"/>
    <s v="62-304.520 (7), F.A.C."/>
    <n v="0.56000000000000005"/>
    <n v="0.48"/>
    <s v="Town Melbourne Beach"/>
    <n v="4.3888616692459997E-2"/>
    <n v="3775.8299618078199"/>
    <n v="9.3930493487084803"/>
    <n v="1.3808206689053799"/>
    <n v="0.41224794243890001"/>
    <n v="6.0602309058619998E-2"/>
    <n v="165.715953889719"/>
    <n v="1210"/>
    <s v="Fixed Single Family Units"/>
    <n v="1210"/>
    <s v="Town Melbourne Beach                   Brevard County"/>
    <s v="Town Melbourne Beach"/>
    <m/>
    <m/>
    <m/>
    <n v="0"/>
    <n v="1"/>
    <n v="0.41224794243890001"/>
    <n v="6.0602309058619998E-2"/>
    <n v="165.7159538897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6.955125001663397"/>
    <n v="0.13440061140000001"/>
  </r>
  <r>
    <n v="230000"/>
    <n v="900000"/>
    <n v="900000"/>
    <x v="0"/>
    <x v="0"/>
    <s v="IR12-21"/>
    <s v="62-304.520 (7), F.A.C."/>
    <n v="0.56000000000000005"/>
    <n v="0.48"/>
    <s v="Town Melbourne Beach"/>
    <n v="3.5218477731130002E-2"/>
    <n v="3775.8299618078199"/>
    <n v="9.3930493487084803"/>
    <n v="1.3808206689053799"/>
    <n v="0.33080889931494001"/>
    <n v="4.8630401978529997E-2"/>
    <n v="132.97898342648099"/>
    <n v="1210"/>
    <s v="Fixed Single Family Units"/>
    <n v="1210"/>
    <s v="Town Melbourne Beach                   Brevard County"/>
    <s v="Town Melbourne Beach"/>
    <m/>
    <m/>
    <m/>
    <n v="0"/>
    <n v="1"/>
    <n v="0.33080889931494001"/>
    <n v="4.8630401978529997E-2"/>
    <n v="132.978983426481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2.427926943126003"/>
    <n v="0.107849946"/>
  </r>
  <r>
    <n v="230000"/>
    <n v="900000"/>
    <n v="900000"/>
    <x v="0"/>
    <x v="0"/>
    <s v="IR12-21"/>
    <s v="62-304.520 (7), F.A.C."/>
    <n v="0.56000000000000005"/>
    <n v="0.48"/>
    <s v="Town Melbourne Beach"/>
    <n v="0.35009126375722999"/>
    <n v="3777.84785278966"/>
    <n v="9.3977177874111"/>
    <n v="1.3814949857271199"/>
    <n v="3.2900588966285902"/>
    <n v="0.48364932542749001"/>
    <n v="1322.59152906568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2900588966285902"/>
    <n v="0.48364932542749001"/>
    <n v="1322.5915290656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88.11278673178001"/>
    <n v="1.0726614185000001"/>
  </r>
  <r>
    <n v="230000"/>
    <n v="900000"/>
    <n v="900000"/>
    <x v="0"/>
    <x v="0"/>
    <s v="IR12-21"/>
    <s v="62-304.520 (7), F.A.C."/>
    <n v="0.56000000000000005"/>
    <n v="0.48"/>
    <s v="Town Melbourne Beach"/>
    <n v="5.3300672757979999E-2"/>
    <n v="3777.84785278966"/>
    <n v="9.3977177874111"/>
    <n v="1.3814949857271199"/>
    <n v="0.50090468045872005"/>
    <n v="7.3634612151040002E-2"/>
    <n v="201.36183213100901"/>
    <n v="1210"/>
    <s v="Fixed Single Family Units"/>
    <n v="1210"/>
    <s v="Town Melbourne Beach                   Brevard County"/>
    <s v="Town Melbourne Beach"/>
    <m/>
    <m/>
    <m/>
    <n v="0"/>
    <n v="1"/>
    <n v="0.50090468045872005"/>
    <n v="7.3634612151040002E-2"/>
    <n v="201.36183213100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7.912111112392395"/>
    <n v="0.1633104883"/>
  </r>
  <r>
    <n v="230000"/>
    <n v="900000"/>
    <n v="900000"/>
    <x v="0"/>
    <x v="0"/>
    <s v="IR12-21"/>
    <s v="62-304.520 (7), F.A.C."/>
    <n v="0.56000000000000005"/>
    <n v="0.48"/>
    <s v="Town Melbourne Beach"/>
    <n v="3.1803363336269999E-2"/>
    <n v="3777.84785278966"/>
    <n v="9.3977177874111"/>
    <n v="1.3814949857271199"/>
    <n v="0.29887903332479998"/>
    <n v="4.3936186978319997E-2"/>
    <n v="120.148267891432"/>
    <n v="1210"/>
    <s v="Fixed Single Family Units"/>
    <n v="1210"/>
    <s v="Town Melbourne Beach                   Brevard County"/>
    <s v="Town Melbourne Beach"/>
    <m/>
    <m/>
    <m/>
    <n v="0"/>
    <n v="1"/>
    <n v="0.29887903332479998"/>
    <n v="4.3936186978319997E-2"/>
    <n v="120.14826789143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9.398050633079698"/>
    <n v="9.7443850700000001E-2"/>
  </r>
  <r>
    <n v="230000"/>
    <n v="900000"/>
    <n v="900000"/>
    <x v="0"/>
    <x v="0"/>
    <s v="IR12-21"/>
    <s v="62-304.520 (7), F.A.C."/>
    <n v="0.56000000000000005"/>
    <n v="0.48"/>
    <s v="Town Melbourne Beach"/>
    <n v="0.18256815381641001"/>
    <n v="3777.84785278966"/>
    <n v="9.3977177874111"/>
    <n v="1.3814949857271199"/>
    <n v="1.71572398653534"/>
    <n v="0.25221698905083001"/>
    <n v="689.71470788312297"/>
    <n v="1210"/>
    <s v="Fixed Single Family Units"/>
    <n v="1210"/>
    <s v="Town Melbourne Beach                   Brevard County"/>
    <s v="Town Melbourne Beach"/>
    <m/>
    <m/>
    <m/>
    <n v="0"/>
    <n v="1"/>
    <n v="1.71572398653534"/>
    <n v="0.25221698905083001"/>
    <n v="689.714707883122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2.19535870306601"/>
    <n v="0.55937932509999999"/>
  </r>
  <r>
    <n v="230000"/>
    <n v="900000"/>
    <n v="900000"/>
    <x v="0"/>
    <x v="0"/>
    <s v="IR12-21"/>
    <s v="62-304.520 (7), F.A.C."/>
    <n v="0.56000000000000005"/>
    <n v="0.48"/>
    <s v="Town Melbourne Beach"/>
    <n v="0.10432959879846"/>
    <n v="3776.37561586016"/>
    <n v="9.3943067054538005"/>
    <n v="1.38100209951317"/>
    <n v="0.98010424956969999"/>
    <n v="0.14407939498204"/>
    <n v="393.98775291498902"/>
    <n v="1210"/>
    <s v="Fixed Single Family Units"/>
    <n v="1210"/>
    <s v="Town Melbourne Beach                   Brevard County"/>
    <s v="Town Melbourne Beach"/>
    <m/>
    <m/>
    <m/>
    <n v="0"/>
    <n v="1"/>
    <n v="0.98010424956969999"/>
    <n v="0.14407939498204"/>
    <n v="393.987752914989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7.98110309738399"/>
    <n v="0.31953589040000002"/>
  </r>
  <r>
    <n v="230000"/>
    <n v="900000"/>
    <n v="900000"/>
    <x v="0"/>
    <x v="0"/>
    <s v="IR12-21"/>
    <s v="62-304.520 (7), F.A.C."/>
    <n v="0.56000000000000005"/>
    <n v="0.48"/>
    <s v="Town Melbourne Beach"/>
    <n v="0.48029030709661003"/>
    <n v="3776.37561586016"/>
    <n v="9.3943067054538005"/>
    <n v="1.38100209951317"/>
    <n v="4.51199445252219"/>
    <n v="0.66328192247624995"/>
    <n v="1813.75660425364"/>
    <n v="1210"/>
    <s v="Fixed Single Family Units"/>
    <n v="1210"/>
    <s v="Town Melbourne Beach                   Brevard County"/>
    <s v="Town Melbourne Beach"/>
    <m/>
    <m/>
    <m/>
    <n v="0"/>
    <n v="1"/>
    <n v="4.51199445252219"/>
    <n v="0.66328192247624995"/>
    <n v="1813.7566042536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75.36555168904599"/>
    <n v="1.4710110335"/>
  </r>
  <r>
    <n v="230000"/>
    <n v="900000"/>
    <n v="900000"/>
    <x v="0"/>
    <x v="0"/>
    <s v="IR12-21"/>
    <s v="62-304.520 (7), F.A.C."/>
    <n v="0.56000000000000005"/>
    <n v="0.48"/>
    <s v="Town Melbourne Beach"/>
    <n v="3.3143547864890002E-2"/>
    <n v="3776.37561586016"/>
    <n v="9.3943067054538005"/>
    <n v="1.38100209951317"/>
    <n v="0.31136065394966"/>
    <n v="4.5771309186719997E-2"/>
    <n v="125.16248598006401"/>
    <n v="1210"/>
    <s v="Fixed Single Family Units"/>
    <n v="1210"/>
    <s v="Town Melbourne Beach                   Brevard County"/>
    <s v="Town Melbourne Beach"/>
    <m/>
    <m/>
    <m/>
    <n v="0"/>
    <n v="1"/>
    <n v="0.31136065394966"/>
    <n v="4.5771309186719997E-2"/>
    <n v="125.162485980065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6.069822020633"/>
    <n v="0.101510532"/>
  </r>
  <r>
    <n v="230000"/>
    <n v="900000"/>
    <n v="900000"/>
    <x v="0"/>
    <x v="0"/>
    <s v="IR12-21"/>
    <s v="62-304.520 (7), F.A.C."/>
    <n v="0.56000000000000005"/>
    <n v="0.48"/>
    <s v="Town Melbourne Beach"/>
    <n v="0.10848943021976"/>
    <n v="3775.8299611045099"/>
    <n v="9.3930493469588807"/>
    <n v="1.3808206686481801"/>
    <n v="1.01904657167766"/>
    <n v="0.14980444757731001"/>
    <n v="409.637641086931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1904657167766"/>
    <n v="0.14980444757731001"/>
    <n v="409.637641086931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4.843193816687801"/>
    <n v="0.33222841939999997"/>
  </r>
  <r>
    <n v="230000"/>
    <n v="900000"/>
    <n v="900000"/>
    <x v="0"/>
    <x v="0"/>
    <s v="IR12-21"/>
    <s v="62-304.520 (7), F.A.C."/>
    <n v="0.56000000000000005"/>
    <n v="0.48"/>
    <s v="Town Melbourne Beach"/>
    <n v="0.11504908767811001"/>
    <n v="3775.8299611045099"/>
    <n v="9.3930493469588807"/>
    <n v="1.3808206686481801"/>
    <n v="1.0806617578831501"/>
    <n v="0.15886215817506"/>
    <n v="434.40579225277401"/>
    <n v="1210"/>
    <s v="Fixed Single Family Units"/>
    <n v="1210"/>
    <s v="Town Melbourne Beach                   Brevard County"/>
    <s v="Town Melbourne Beach"/>
    <m/>
    <m/>
    <m/>
    <n v="0"/>
    <n v="1"/>
    <n v="1.0806617578831501"/>
    <n v="0.15886215817506"/>
    <n v="434.405792252774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7.434207171616407"/>
    <n v="0.35231613319999999"/>
  </r>
  <r>
    <n v="230000"/>
    <n v="900000"/>
    <n v="900000"/>
    <x v="0"/>
    <x v="0"/>
    <s v="IR12-21"/>
    <s v="62-304.520 (7), F.A.C."/>
    <n v="0.56000000000000005"/>
    <n v="0.48"/>
    <s v="Town Melbourne Beach"/>
    <n v="0.11650307759887001"/>
    <n v="3775.8299611045099"/>
    <n v="9.3930493469588807"/>
    <n v="1.3808206686481801"/>
    <n v="1.09431915695882"/>
    <n v="0.16086985750964999"/>
    <n v="439.89581095872001"/>
    <n v="1210"/>
    <s v="Fixed Single Family Units"/>
    <n v="1210"/>
    <s v="Town Melbourne Beach                   Brevard County"/>
    <s v="Town Melbourne Beach"/>
    <m/>
    <m/>
    <m/>
    <n v="0"/>
    <n v="1"/>
    <n v="1.09431915695882"/>
    <n v="0.16086985750964999"/>
    <n v="439.89581095872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7.579522071181202"/>
    <n v="0.35676870309999997"/>
  </r>
  <r>
    <n v="230000"/>
    <n v="900000"/>
    <n v="900000"/>
    <x v="0"/>
    <x v="0"/>
    <s v="IR12-21"/>
    <s v="62-304.520 (7), F.A.C."/>
    <n v="0.56000000000000005"/>
    <n v="0.48"/>
    <s v="Town Melbourne Beach"/>
    <n v="7.4774357209819994E-2"/>
    <n v="3775.8299611045099"/>
    <n v="9.3930493469588807"/>
    <n v="1.3808206686481801"/>
    <n v="0.70235922715899002"/>
    <n v="0.10324997792020001"/>
    <n v="282.33525827518099"/>
    <n v="1210"/>
    <s v="Fixed Single Family Units"/>
    <n v="1210"/>
    <s v="Town Melbourne Beach                   Brevard County"/>
    <s v="Town Melbourne Beach"/>
    <m/>
    <m/>
    <m/>
    <n v="0"/>
    <n v="1"/>
    <n v="0.70235922715899002"/>
    <n v="0.10324997792020001"/>
    <n v="282.335258275180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2.893892271061503"/>
    <n v="0.2289823668"/>
  </r>
  <r>
    <n v="230000"/>
    <n v="900000"/>
    <n v="900000"/>
    <x v="0"/>
    <x v="0"/>
    <s v="IR12-21"/>
    <s v="62-304.520 (7), F.A.C."/>
    <n v="0.56000000000000005"/>
    <n v="0.48"/>
    <s v="Town Melbourne Beach"/>
    <n v="8.7284067936230003E-2"/>
    <n v="3775.8299611045099"/>
    <n v="9.3930493469588807"/>
    <n v="1.3808206686481801"/>
    <n v="0.81986355732839999"/>
    <n v="0.12052364505005"/>
    <n v="329.56979884073297"/>
    <n v="1210"/>
    <s v="Fixed Single Family Units"/>
    <n v="1210"/>
    <s v="Town Melbourne Beach                   Brevard County"/>
    <s v="Town Melbourne Beach"/>
    <m/>
    <m/>
    <m/>
    <n v="0"/>
    <n v="1"/>
    <n v="0.81986355732839999"/>
    <n v="0.12052364505005"/>
    <n v="329.569798840732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9.521324662514303"/>
    <n v="0.2672909966"/>
  </r>
  <r>
    <n v="230000"/>
    <n v="900000"/>
    <n v="900000"/>
    <x v="0"/>
    <x v="0"/>
    <s v="IR12-21"/>
    <s v="62-304.520 (7), F.A.C."/>
    <n v="0.56000000000000005"/>
    <n v="0.48"/>
    <s v="Town Melbourne Beach"/>
    <n v="0.11566343314016"/>
    <n v="3775.8299611045099"/>
    <n v="9.3930493469588807"/>
    <n v="1.3808206686481801"/>
    <n v="1.08643233512425"/>
    <n v="0.15971045908674"/>
    <n v="436.725456254844"/>
    <n v="1210"/>
    <s v="Fixed Single Family Units"/>
    <n v="1210"/>
    <s v="Town Melbourne Beach                   Brevard County"/>
    <s v="Town Melbourne Beach"/>
    <m/>
    <m/>
    <m/>
    <n v="0"/>
    <n v="1"/>
    <n v="1.08643233512425"/>
    <n v="0.15971045908674"/>
    <n v="436.72545625484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7.975466718746404"/>
    <n v="0.35419745029999999"/>
  </r>
  <r>
    <n v="230000"/>
    <n v="900000"/>
    <n v="900000"/>
    <x v="0"/>
    <x v="0"/>
    <s v="IR12-21"/>
    <s v="62-304.520 (7), F.A.C."/>
    <n v="0.56000000000000005"/>
    <n v="0.48"/>
    <s v="Town Melbourne Beach"/>
    <n v="4.1262762671000002E-4"/>
    <n v="3798.4574483554402"/>
    <n v="9.4459340871221595"/>
    <n v="1.3884790305863299"/>
    <n v="3.8976533644699998E-3"/>
    <n v="5.7292480713000003E-4"/>
    <n v="1.56734848209282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8976533644699998E-3"/>
    <n v="5.7292480713000003E-4"/>
    <n v="1.5673484820925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.43998144559602"/>
    <n v="1.2711667E-3"/>
  </r>
  <r>
    <n v="230000"/>
    <n v="900000"/>
    <n v="900000"/>
    <x v="0"/>
    <x v="0"/>
    <s v="IR12-21"/>
    <s v="62-304.520 (7), F.A.C."/>
    <n v="0.56000000000000005"/>
    <n v="0.48"/>
    <s v="Town Melbourne Beach"/>
    <n v="0.10003170474707999"/>
    <n v="3798.4574483554402"/>
    <n v="9.4459340871221595"/>
    <n v="1.3884790305863299"/>
    <n v="0.94489288966341001"/>
    <n v="0.13889192443512"/>
    <n v="379.966173968249"/>
    <n v="1210"/>
    <s v="Fixed Single Family Units"/>
    <n v="1210"/>
    <s v="Town Melbourne Beach                   Brevard County"/>
    <s v="Town Melbourne Beach"/>
    <m/>
    <m/>
    <m/>
    <n v="0"/>
    <n v="1"/>
    <n v="0.94489288966341001"/>
    <n v="0.13889192443512"/>
    <n v="379.96617396824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1.316099556257697"/>
    <n v="0.3081639692"/>
  </r>
  <r>
    <n v="230000"/>
    <n v="900000"/>
    <n v="900000"/>
    <x v="0"/>
    <x v="0"/>
    <s v="IR12-21"/>
    <s v="62-304.520 (7), F.A.C."/>
    <n v="0.56000000000000005"/>
    <n v="0.48"/>
    <s v="Town of Indialantic"/>
    <n v="5.1178070446710001E-2"/>
    <n v="3798.4574483554402"/>
    <n v="9.4459340871221595"/>
    <n v="1.3884790305863299"/>
    <n v="0.48342468014578999"/>
    <n v="7.1059677641129998E-2"/>
    <n v="194.39772288079499"/>
    <n v="1210"/>
    <s v="Fixed Single Family Units"/>
    <n v="1210"/>
    <s v="Town of Indialantic              Brevard County"/>
    <s v="Town of Indialantic"/>
    <m/>
    <m/>
    <m/>
    <n v="0"/>
    <n v="1"/>
    <n v="0.48342468014578999"/>
    <n v="7.1059677641129998E-2"/>
    <n v="194.397722880796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8.3434601091272"/>
    <n v="0.1576623868"/>
  </r>
  <r>
    <n v="230000"/>
    <n v="900000"/>
    <n v="900000"/>
    <x v="0"/>
    <x v="0"/>
    <s v="IR12-21"/>
    <s v="62-304.520 (7), F.A.C."/>
    <n v="0.56000000000000005"/>
    <n v="0.48"/>
    <s v="Town Melbourne Beach"/>
    <n v="0.17830831309945999"/>
    <n v="3798.4574483554402"/>
    <n v="9.4459340871221595"/>
    <n v="1.3884790305863299"/>
    <n v="1.68428857272351"/>
    <n v="0.24757735371782999"/>
    <n v="677.29653999636798"/>
    <n v="1210"/>
    <s v="Fixed Single Family Units"/>
    <n v="1210"/>
    <s v="Town Melbourne Beach                   Brevard County"/>
    <s v="Town Melbourne Beach"/>
    <m/>
    <m/>
    <m/>
    <n v="0"/>
    <n v="1"/>
    <n v="1.68428857272351"/>
    <n v="0.24757735371782999"/>
    <n v="677.296539996367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8.478132917496"/>
    <n v="0.54930781829999997"/>
  </r>
  <r>
    <n v="230000"/>
    <n v="900000"/>
    <n v="900000"/>
    <x v="0"/>
    <x v="0"/>
    <s v="IR12-21"/>
    <s v="62-304.520 (7), F.A.C."/>
    <n v="0.56000000000000005"/>
    <n v="0.48"/>
    <s v="Town of Indialantic"/>
    <n v="0.11373109091083999"/>
    <n v="3798.4574483554402"/>
    <n v="9.4459340871221595"/>
    <n v="1.3884790305863299"/>
    <n v="1.07429638840036"/>
    <n v="0.15791323485542"/>
    <n v="432.00270937990001"/>
    <n v="1210"/>
    <s v="Fixed Single Family Units"/>
    <n v="1210"/>
    <s v="Town of Indialantic              Brevard County"/>
    <s v="Town of Indialantic"/>
    <m/>
    <m/>
    <m/>
    <n v="0"/>
    <n v="1"/>
    <n v="1.07429638840036"/>
    <n v="0.15791323485542"/>
    <n v="432.00270937990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4.046078256546195"/>
    <n v="0.35036716089999997"/>
  </r>
  <r>
    <n v="230000"/>
    <n v="900000"/>
    <n v="900000"/>
    <x v="0"/>
    <x v="0"/>
    <s v="IR12-21"/>
    <s v="62-304.520 (7), F.A.C."/>
    <n v="0.56000000000000005"/>
    <n v="0.48"/>
    <s v="Town of Indialantic"/>
    <n v="5.5313064447200001E-3"/>
    <n v="3798.4574483554402"/>
    <n v="9.4459340871221595"/>
    <n v="1.3884790305863299"/>
    <n v="5.2248356092580002E-2"/>
    <n v="7.6801030102500003E-3"/>
    <n v="21.010432164117301"/>
    <n v="1210"/>
    <s v="Fixed Single Family Units"/>
    <n v="1210"/>
    <s v="Town of Indialantic              Brevard County"/>
    <s v="Town of Indialantic"/>
    <m/>
    <m/>
    <m/>
    <n v="0"/>
    <n v="1"/>
    <n v="5.2248356092580002E-2"/>
    <n v="7.6801030102500003E-3"/>
    <n v="281.010344421388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5.445495474003401"/>
    <n v="0.2279078219"/>
  </r>
  <r>
    <n v="230000"/>
    <n v="900000"/>
    <n v="900000"/>
    <x v="0"/>
    <x v="0"/>
    <s v="IR12-21"/>
    <s v="62-304.520 (7), F.A.C."/>
    <n v="0.56000000000000005"/>
    <n v="0.48"/>
    <s v="Town of Indialantic"/>
    <n v="7.0646915818299997E-3"/>
    <n v="3798.4574483554402"/>
    <n v="9.4459340871221595"/>
    <n v="1.3884790305863299"/>
    <n v="6.6732611027860003E-2"/>
    <n v="9.8091761189300006E-3"/>
    <n v="26.834930359355099"/>
    <n v="1210"/>
    <s v="Fixed Single Family Units"/>
    <n v="1210"/>
    <s v="Town of Indialantic              Brevard County"/>
    <s v="Town of Indialantic"/>
    <m/>
    <m/>
    <m/>
    <n v="0"/>
    <n v="1"/>
    <n v="6.6732611027860003E-2"/>
    <n v="9.8091761189300006E-3"/>
    <n v="380.307352690456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8.783024047527498"/>
    <n v="0.30844067530000002"/>
  </r>
  <r>
    <n v="230000"/>
    <n v="900000"/>
    <n v="900000"/>
    <x v="0"/>
    <x v="0"/>
    <s v="IR12-21"/>
    <s v="62-304.520 (7), F.A.C."/>
    <n v="0.56000000000000005"/>
    <n v="0.48"/>
    <s v="Town Melbourne Beach"/>
    <n v="2.2392250627640001E-2"/>
    <n v="3785.7620289776801"/>
    <n v="9.4162301343345707"/>
    <n v="1.3841763601639501"/>
    <n v="0.21085058513561999"/>
    <n v="3.099482396965E-2"/>
    <n v="84.771732169497596"/>
    <n v="1210"/>
    <s v="Fixed Single Family Units"/>
    <n v="1210"/>
    <s v="Town Melbourne Beach                   Brevard County"/>
    <s v="Town Melbourne Beach"/>
    <m/>
    <m/>
    <m/>
    <n v="0"/>
    <n v="1"/>
    <n v="0.21085058513561999"/>
    <n v="3.099482396965E-2"/>
    <n v="84.77173216949570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8.091378622279201"/>
    <n v="6.8752418600000004E-2"/>
  </r>
  <r>
    <n v="230000"/>
    <n v="900000"/>
    <n v="900000"/>
    <x v="0"/>
    <x v="0"/>
    <s v="IR12-21"/>
    <s v="62-304.520 (7), F.A.C."/>
    <n v="0.56000000000000005"/>
    <n v="0.48"/>
    <s v="Town Melbourne Beach"/>
    <n v="8.7834256299090002E-2"/>
    <n v="3785.7620289776801"/>
    <n v="9.4162301343345707"/>
    <n v="1.3841763601639501"/>
    <n v="0.82706757099035999"/>
    <n v="0.12157810118178"/>
    <n v="332.519592340592"/>
    <n v="1210"/>
    <s v="Fixed Single Family Units"/>
    <n v="1210"/>
    <s v="Town Melbourne Beach                   Brevard County"/>
    <s v="Town Melbourne Beach"/>
    <m/>
    <m/>
    <m/>
    <n v="0"/>
    <n v="1"/>
    <n v="0.82706757099035999"/>
    <n v="0.12157810118178"/>
    <n v="332.519592340590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0.559452952594199"/>
    <n v="0.26968336770000001"/>
  </r>
  <r>
    <n v="230000"/>
    <n v="900000"/>
    <n v="900000"/>
    <x v="0"/>
    <x v="0"/>
    <s v="IR12-21"/>
    <s v="62-304.520 (7), F.A.C."/>
    <n v="0.56000000000000005"/>
    <n v="0.48"/>
    <s v="Town Melbourne Beach"/>
    <n v="1.376765936283E-2"/>
    <n v="3785.7620289776801"/>
    <n v="9.4162301343345707"/>
    <n v="1.3841763601639501"/>
    <n v="0.12963944897157001"/>
    <n v="1.9056868624819999E-2"/>
    <n v="52.121082043716001"/>
    <n v="1210"/>
    <s v="Fixed Single Family Units"/>
    <n v="1210"/>
    <s v="Town Melbourne Beach                   Brevard County"/>
    <s v="Town Melbourne Beach"/>
    <m/>
    <m/>
    <m/>
    <n v="0"/>
    <n v="1"/>
    <n v="0.12963944897157001"/>
    <n v="1.9056868624819999E-2"/>
    <n v="52.1210820437162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1.892304593293801"/>
    <n v="4.2271761599999999E-2"/>
  </r>
  <r>
    <n v="230000"/>
    <n v="900000"/>
    <n v="900000"/>
    <x v="0"/>
    <x v="0"/>
    <s v="IR12-21"/>
    <s v="62-304.520 (7), F.A.C."/>
    <n v="0.56000000000000005"/>
    <n v="0.48"/>
    <s v="Town Melbourne Beach"/>
    <n v="4.345440133543E-2"/>
    <n v="3785.7620289776801"/>
    <n v="9.4162301343345707"/>
    <n v="1.3841763601639501"/>
    <n v="0.40917664332421999"/>
    <n v="6.0148555073590002E-2"/>
    <n v="164.50802256766099"/>
    <n v="1210"/>
    <s v="Fixed Single Family Units"/>
    <n v="1210"/>
    <s v="Town Melbourne Beach                   Brevard County"/>
    <s v="Town Melbourne Beach"/>
    <m/>
    <m/>
    <m/>
    <n v="0"/>
    <n v="1"/>
    <n v="0.40917664332421999"/>
    <n v="6.0148555073590002E-2"/>
    <n v="164.508022567663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9.610793990576703"/>
    <n v="0.13342094290000001"/>
  </r>
  <r>
    <n v="230000"/>
    <n v="900000"/>
    <n v="900000"/>
    <x v="0"/>
    <x v="0"/>
    <s v="IR12-21"/>
    <s v="62-304.520 (7), F.A.C."/>
    <n v="0.56000000000000005"/>
    <n v="0.48"/>
    <s v="Town Melbourne Beach"/>
    <n v="0.18713807734929999"/>
    <n v="3785.7620289776801"/>
    <n v="9.4162301343345707"/>
    <n v="1.3841763601639501"/>
    <n v="1.76213520321797"/>
    <n v="0.25903210275344002"/>
    <n v="708.46022740489002"/>
    <n v="1210"/>
    <s v="Fixed Single Family Units"/>
    <n v="1210"/>
    <s v="Town Melbourne Beach                   Brevard County"/>
    <s v="Town Melbourne Beach"/>
    <m/>
    <m/>
    <m/>
    <n v="0"/>
    <n v="1"/>
    <n v="1.76213520321797"/>
    <n v="0.25903210275344002"/>
    <n v="708.460227404890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4.176515409991"/>
    <n v="0.57458250399999999"/>
  </r>
  <r>
    <n v="230000"/>
    <n v="900000"/>
    <n v="900000"/>
    <x v="0"/>
    <x v="0"/>
    <s v="IR12-21"/>
    <s v="62-304.520 (7), F.A.C."/>
    <n v="0.56000000000000005"/>
    <n v="0.48"/>
    <s v="Town Melbourne Beach"/>
    <n v="2.904784286427E-2"/>
    <n v="3785.7620289776801"/>
    <n v="9.4162301343345707"/>
    <n v="1.3841763601639501"/>
    <n v="0.27352117331601999"/>
    <n v="4.0207337406489997E-2"/>
    <n v="109.96822053929"/>
    <n v="1210"/>
    <s v="Fixed Single Family Units"/>
    <n v="1210"/>
    <s v="Town Melbourne Beach                   Brevard County"/>
    <s v="Town Melbourne Beach"/>
    <m/>
    <m/>
    <m/>
    <n v="0"/>
    <n v="1"/>
    <n v="0.27352117331601999"/>
    <n v="4.0207337406489997E-2"/>
    <n v="109.9682205392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2.171312967584498"/>
    <n v="8.91875268E-2"/>
  </r>
  <r>
    <n v="230000"/>
    <n v="900000"/>
    <n v="900000"/>
    <x v="0"/>
    <x v="0"/>
    <s v="IR12-21"/>
    <s v="62-304.520 (7), F.A.C."/>
    <n v="0.56000000000000005"/>
    <n v="0.48"/>
    <s v="Town Melbourne Beach"/>
    <n v="0.23412896589835999"/>
    <n v="3785.7620289776801"/>
    <n v="9.4162301343345707"/>
    <n v="1.3841763601639501"/>
    <n v="2.2046122240127302"/>
    <n v="0.32407577982614"/>
    <n v="886.35654898182099"/>
    <n v="1210"/>
    <s v="Fixed Single Family Units"/>
    <n v="1210"/>
    <s v="Town Melbourne Beach                   Brevard County"/>
    <s v="Town Melbourne Beach"/>
    <m/>
    <m/>
    <m/>
    <n v="0"/>
    <n v="1"/>
    <n v="2.2046122240127302"/>
    <n v="0.32407577982614"/>
    <n v="886.356548981820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7.95394379198501"/>
    <n v="0.71886175910000005"/>
  </r>
  <r>
    <n v="230000"/>
    <n v="900000"/>
    <n v="900000"/>
    <x v="0"/>
    <x v="0"/>
    <s v="IR12-21"/>
    <s v="62-304.520 (7), F.A.C."/>
    <n v="0.56000000000000005"/>
    <n v="0.48"/>
    <s v="Town Melbourne Beach"/>
    <n v="0.18044536431044"/>
    <n v="3789.9223701473102"/>
    <n v="9.4259671940564296"/>
    <n v="1.38558689745869"/>
    <n v="1.7008720843098299"/>
    <n v="0.25002273249571"/>
    <n v="683.873922789544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008720843098299"/>
    <n v="0.25002273249571"/>
    <n v="683.873922789544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54.98387470554999"/>
    <n v="0.55464227310000003"/>
  </r>
  <r>
    <n v="230000"/>
    <n v="900000"/>
    <n v="900000"/>
    <x v="0"/>
    <x v="0"/>
    <s v="IR12-21"/>
    <s v="62-304.520 (7), F.A.C."/>
    <n v="0.56000000000000005"/>
    <n v="0.48"/>
    <s v="Town of Indialantic"/>
    <n v="9.6480770618210004E-2"/>
    <n v="3789.9223701473102"/>
    <n v="9.4259671940564296"/>
    <n v="1.38558689745869"/>
    <n v="0.90942457870455995"/>
    <n v="0.13368249162531001"/>
    <n v="365.65463085501699"/>
    <n v="1200"/>
    <s v="Residential, Medium Density-Two-five dwellingunits per acre"/>
    <n v="1200"/>
    <s v="Town of Indialantic              Brevard County"/>
    <s v="Town of Indialantic"/>
    <m/>
    <m/>
    <m/>
    <n v="0"/>
    <n v="1"/>
    <n v="0.90942457870455995"/>
    <n v="0.13368249162531001"/>
    <n v="432.979282896269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1.277404057123604"/>
    <n v="0.35115919130000001"/>
  </r>
  <r>
    <n v="230000"/>
    <n v="900000"/>
    <n v="900000"/>
    <x v="0"/>
    <x v="0"/>
    <s v="IR12-21"/>
    <s v="62-304.520 (7), F.A.C."/>
    <n v="0.56000000000000005"/>
    <n v="0.48"/>
    <s v="Town Melbourne Beach"/>
    <n v="6.3130770748080003E-2"/>
    <n v="3789.9223701473102"/>
    <n v="9.4259671940564296"/>
    <n v="1.38558689745869"/>
    <n v="0.59506857400692004"/>
    <n v="8.7473168775010005E-2"/>
    <n v="239.26072030280099"/>
    <n v="1210"/>
    <s v="Fixed Single Family Units"/>
    <n v="1210"/>
    <s v="Town Melbourne Beach                   Brevard County"/>
    <s v="Town Melbourne Beach"/>
    <m/>
    <m/>
    <m/>
    <n v="0"/>
    <n v="1"/>
    <n v="0.59506857400692004"/>
    <n v="8.7473168775010005E-2"/>
    <n v="239.260720302803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6.453338156304795"/>
    <n v="0.19404762389999999"/>
  </r>
  <r>
    <n v="230000"/>
    <n v="900000"/>
    <n v="900000"/>
    <x v="0"/>
    <x v="0"/>
    <s v="IR12-21"/>
    <s v="62-304.520 (7), F.A.C."/>
    <n v="0.56000000000000005"/>
    <n v="0.48"/>
    <s v="Town of Indialantic"/>
    <n v="2.2715387098119998E-2"/>
    <n v="3789.9223701473102"/>
    <n v="9.4259671940564296"/>
    <n v="1.38558689745869"/>
    <n v="0.2141144935872"/>
    <n v="3.1474142733859997E-2"/>
    <n v="86.089553709732101"/>
    <n v="1210"/>
    <s v="Fixed Single Family Units"/>
    <n v="1210"/>
    <s v="Town of Indialantic              Brevard County"/>
    <s v="Town of Indialantic"/>
    <m/>
    <m/>
    <m/>
    <n v="0"/>
    <n v="1"/>
    <n v="0.2141144935872"/>
    <n v="3.1474142733859997E-2"/>
    <n v="86.0895537097313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7.548794281504101"/>
    <n v="6.9821211399999999E-2"/>
  </r>
  <r>
    <n v="230000"/>
    <n v="900000"/>
    <n v="900000"/>
    <x v="0"/>
    <x v="0"/>
    <s v="IR12-21"/>
    <s v="62-304.520 (7), F.A.C."/>
    <n v="0.56000000000000005"/>
    <n v="0.48"/>
    <s v="Town Melbourne Beach"/>
    <n v="8.9020983056160005E-2"/>
    <n v="3789.9223701473102"/>
    <n v="9.4259671940564296"/>
    <n v="1.38558689745869"/>
    <n v="0.83910886587002997"/>
    <n v="0.12334630772151001"/>
    <n v="337.38261509705302"/>
    <n v="1210"/>
    <s v="Fixed Single Family Units"/>
    <n v="1210"/>
    <s v="Town Melbourne Beach                   Brevard County"/>
    <s v="Town Melbourne Beach"/>
    <m/>
    <m/>
    <m/>
    <n v="0"/>
    <n v="1"/>
    <n v="0.83910886587002997"/>
    <n v="0.12334630772151001"/>
    <n v="337.38261509705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7.212612626552001"/>
    <n v="0.27362742509999999"/>
  </r>
  <r>
    <n v="230000"/>
    <n v="900000"/>
    <n v="900000"/>
    <x v="0"/>
    <x v="0"/>
    <s v="IR12-21"/>
    <s v="62-304.520 (7), F.A.C."/>
    <n v="0.56000000000000005"/>
    <n v="0.48"/>
    <s v="Town of Indialantic"/>
    <n v="0.12561317469774999"/>
    <n v="3789.9223701473102"/>
    <n v="9.4259671940564296"/>
    <n v="1.38558689745869"/>
    <n v="1.1840256638423099"/>
    <n v="0.17404796900940001"/>
    <n v="476.06418077224401"/>
    <n v="1210"/>
    <s v="Fixed Single Family Units"/>
    <n v="1210"/>
    <s v="Town of Indialantic              Brevard County"/>
    <s v="Town of Indialantic"/>
    <m/>
    <m/>
    <m/>
    <n v="0"/>
    <n v="1"/>
    <n v="1.1840256638423099"/>
    <n v="0.17404796900940001"/>
    <n v="486.389547298595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1.953724439153504"/>
    <n v="0.39447651849999998"/>
  </r>
  <r>
    <n v="230000"/>
    <n v="900000"/>
    <n v="900000"/>
    <x v="0"/>
    <x v="0"/>
    <s v="IR12-21"/>
    <s v="62-304.520 (7), F.A.C."/>
    <n v="0.56000000000000005"/>
    <n v="0.48"/>
    <s v="Town of Indialantic"/>
    <n v="5.0652168445000005E-4"/>
    <n v="3789.9223701473102"/>
    <n v="9.4259671940564296"/>
    <n v="1.38558689745869"/>
    <n v="4.7744567807400003E-3"/>
    <n v="7.0182980924999997E-4"/>
    <n v="1.91967786287691"/>
    <n v="1210"/>
    <s v="Fixed Single Family Units"/>
    <n v="1210"/>
    <s v="Town of Indialantic              Brevard County"/>
    <s v="Town of Indialantic"/>
    <m/>
    <m/>
    <m/>
    <n v="0"/>
    <n v="1"/>
    <n v="4.7744567807400003E-3"/>
    <n v="7.0182980924999997E-4"/>
    <n v="4.2782946916456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.8058721463249796"/>
    <n v="3.4698253999999999E-3"/>
  </r>
  <r>
    <n v="230000"/>
    <n v="900000"/>
    <n v="900000"/>
    <x v="0"/>
    <x v="0"/>
    <s v="IR12-21"/>
    <s v="62-304.520 (7), F.A.C."/>
    <n v="0.56000000000000005"/>
    <n v="0.48"/>
    <s v="Town Melbourne Beach"/>
    <n v="0.14013690746397001"/>
    <n v="3777.8478523674498"/>
    <n v="9.3977177863608201"/>
    <n v="1.3814949855727301"/>
    <n v="1.31696710779983"/>
    <n v="0.19359843495515"/>
    <n v="529.415914900209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1696710779983"/>
    <n v="0.19359843495515"/>
    <n v="529.415914900209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5.235793579836"/>
    <n v="0.42937219380000002"/>
  </r>
  <r>
    <n v="230000"/>
    <n v="900000"/>
    <n v="900000"/>
    <x v="0"/>
    <x v="0"/>
    <s v="IR12-21"/>
    <s v="62-304.520 (7), F.A.C."/>
    <n v="0.56000000000000005"/>
    <n v="0.48"/>
    <s v="Town Melbourne Beach"/>
    <n v="0.17877453082049"/>
    <n v="3777.8478523674498"/>
    <n v="9.3977177863608201"/>
    <n v="1.3814949855727301"/>
    <n v="1.68007258804009"/>
    <n v="0.24697611787663001"/>
    <n v="675.38297731821297"/>
    <n v="1210"/>
    <s v="Fixed Single Family Units"/>
    <n v="1210"/>
    <s v="Town Melbourne Beach                   Brevard County"/>
    <s v="Town Melbourne Beach"/>
    <m/>
    <m/>
    <m/>
    <n v="0"/>
    <n v="1"/>
    <n v="1.68007258804009"/>
    <n v="0.24697611787663001"/>
    <n v="675.382977318212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1.05327415356101"/>
    <n v="0.5477558616"/>
  </r>
  <r>
    <n v="230000"/>
    <n v="900000"/>
    <n v="900000"/>
    <x v="0"/>
    <x v="0"/>
    <s v="IR12-21"/>
    <s v="62-304.520 (7), F.A.C."/>
    <n v="0.56000000000000005"/>
    <n v="0.48"/>
    <s v="Town Melbourne Beach"/>
    <n v="1.778929362023E-2"/>
    <n v="3777.8478523674498"/>
    <n v="9.3977177863608201"/>
    <n v="1.3814949855727301"/>
    <n v="0.16717876106169999"/>
    <n v="2.4575819933240001E-2"/>
    <n v="67.2052446983501"/>
    <n v="1210"/>
    <s v="Fixed Single Family Units"/>
    <n v="1210"/>
    <s v="Town Melbourne Beach                   Brevard County"/>
    <s v="Town Melbourne Beach"/>
    <m/>
    <m/>
    <m/>
    <n v="0"/>
    <n v="1"/>
    <n v="0.16717876106169999"/>
    <n v="2.4575819933240001E-2"/>
    <n v="67.20524469835129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7.0223172870366"/>
    <n v="5.4505470200000003E-2"/>
  </r>
  <r>
    <n v="230000"/>
    <n v="900000"/>
    <n v="900000"/>
    <x v="0"/>
    <x v="0"/>
    <s v="IR12-21"/>
    <s v="62-304.520 (7), F.A.C."/>
    <n v="0.56000000000000005"/>
    <n v="0.48"/>
    <s v="Town Melbourne Beach"/>
    <n v="8.2121994128E-4"/>
    <n v="3777.8478523674498"/>
    <n v="9.3977177863608201"/>
    <n v="1.3814949855727301"/>
    <n v="7.7175932487499998E-3"/>
    <n v="1.1345112309399999E-3"/>
    <n v="3.1024439915161901"/>
    <n v="1210"/>
    <s v="Fixed Single Family Units"/>
    <n v="1210"/>
    <s v="Town Melbourne Beach                   Brevard County"/>
    <s v="Town Melbourne Beach"/>
    <m/>
    <m/>
    <m/>
    <n v="0"/>
    <n v="1"/>
    <n v="7.7175932487499998E-3"/>
    <n v="1.1345112309399999E-3"/>
    <n v="3.10244399151555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.6476681723613"/>
    <n v="2.5161751999999999E-3"/>
  </r>
  <r>
    <n v="230000"/>
    <n v="900000"/>
    <n v="900000"/>
    <x v="0"/>
    <x v="0"/>
    <s v="IR12-21"/>
    <s v="62-304.520 (7), F.A.C."/>
    <n v="0.56000000000000005"/>
    <n v="0.48"/>
    <s v="Town Melbourne Beach"/>
    <n v="5.1630176365999997E-4"/>
    <n v="3777.8478523674498"/>
    <n v="9.3977177863608201"/>
    <n v="1.3814949855727301"/>
    <n v="4.8520582675599996E-3"/>
    <n v="7.1326829755000002E-4"/>
    <n v="1.9505095090504601"/>
    <n v="1210"/>
    <s v="Fixed Single Family Units"/>
    <n v="1210"/>
    <s v="Town Melbourne Beach                   Brevard County"/>
    <s v="Town Melbourne Beach"/>
    <m/>
    <m/>
    <m/>
    <n v="0"/>
    <n v="1"/>
    <n v="4.8520582675599996E-3"/>
    <n v="7.1326829755000002E-4"/>
    <n v="1.9505095090494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.0160782553029799"/>
    <n v="1.5819217E-3"/>
  </r>
  <r>
    <n v="230000"/>
    <n v="900000"/>
    <n v="900000"/>
    <x v="0"/>
    <x v="0"/>
    <s v="IR12-21"/>
    <s v="62-304.520 (7), F.A.C."/>
    <n v="0.56000000000000005"/>
    <n v="0.48"/>
    <s v="Town Melbourne Beach"/>
    <n v="0.27544931272581002"/>
    <n v="3777.8478523674498"/>
    <n v="9.3977177863608201"/>
    <n v="1.3814949855727301"/>
    <n v="2.5885949054442299"/>
    <n v="0.38053184431016002"/>
    <n v="1040.6055945173"/>
    <n v="1210"/>
    <s v="Fixed Single Family Units"/>
    <n v="1210"/>
    <s v="Town Melbourne Beach                   Brevard County"/>
    <s v="Town Melbourne Beach"/>
    <m/>
    <m/>
    <m/>
    <n v="0"/>
    <n v="1"/>
    <n v="2.5885949054442299"/>
    <n v="0.38053184431016002"/>
    <n v="1040.605594517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7.078782518531"/>
    <n v="0.8439623638"/>
  </r>
  <r>
    <n v="230000"/>
    <n v="900000"/>
    <n v="900000"/>
    <x v="0"/>
    <x v="0"/>
    <s v="IR12-21"/>
    <s v="62-304.520 (7), F.A.C."/>
    <n v="0.56000000000000005"/>
    <n v="0.48"/>
    <s v="Town Melbourne Beach"/>
    <n v="4.27588749352E-3"/>
    <n v="3777.8478523674498"/>
    <n v="9.3977177863608201"/>
    <n v="1.3814949855727301"/>
    <n v="4.0183583950360001E-2"/>
    <n v="5.9071171311700001E-3"/>
    <n v="16.1536523843744"/>
    <n v="1210"/>
    <s v="Fixed Single Family Units"/>
    <n v="1210"/>
    <s v="Town Melbourne Beach                   Brevard County"/>
    <s v="Town Melbourne Beach"/>
    <m/>
    <m/>
    <m/>
    <n v="0"/>
    <n v="1"/>
    <n v="4.0183583950360001E-2"/>
    <n v="5.9071171311700001E-3"/>
    <n v="16.153652384375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4.219234231093498"/>
    <n v="1.31010968E-2"/>
  </r>
  <r>
    <n v="230000"/>
    <n v="900000"/>
    <n v="900000"/>
    <x v="0"/>
    <x v="0"/>
    <s v="IR12-21"/>
    <s v="62-304.520 (7), F.A.C."/>
    <n v="0.56000000000000005"/>
    <n v="0.48"/>
    <s v="Town Melbourne Beach"/>
    <n v="3.0912916696120001E-2"/>
    <n v="3784.6574924583201"/>
    <n v="9.4136694775854401"/>
    <n v="1.38380630127912"/>
    <n v="0.29100398036546998"/>
    <n v="4.2777488915010001E-2"/>
    <n v="116.994801787737"/>
    <n v="1210"/>
    <s v="Fixed Single Family Units"/>
    <n v="1210"/>
    <s v="Town Melbourne Beach                   Brevard County"/>
    <s v="Town Melbourne Beach"/>
    <m/>
    <m/>
    <m/>
    <n v="0"/>
    <n v="1"/>
    <n v="0.29100398036546998"/>
    <n v="4.2777488915010001E-2"/>
    <n v="116.994801787738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9.077733401126203"/>
    <n v="9.4886294999999996E-2"/>
  </r>
  <r>
    <n v="230000"/>
    <n v="900000"/>
    <n v="900000"/>
    <x v="0"/>
    <x v="0"/>
    <s v="IR12-21"/>
    <s v="62-304.520 (7), F.A.C."/>
    <n v="0.56000000000000005"/>
    <n v="0.48"/>
    <s v="Town Melbourne Beach"/>
    <n v="2.7625337619100001E-3"/>
    <n v="3784.6574924583201"/>
    <n v="9.4136694775854401"/>
    <n v="1.38380630127912"/>
    <n v="2.6005579755319998E-2"/>
    <n v="3.8228116272299999E-3"/>
    <n v="10.4552441001931"/>
    <n v="1210"/>
    <s v="Fixed Single Family Units"/>
    <n v="1210"/>
    <s v="Town Melbourne Beach                   Brevard County"/>
    <s v="Town Melbourne Beach"/>
    <m/>
    <m/>
    <m/>
    <n v="0"/>
    <n v="1"/>
    <n v="2.6005579755319998E-2"/>
    <n v="3.8228116272299999E-3"/>
    <n v="10.455244100192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6.409775871316899"/>
    <n v="8.4795167000000001E-3"/>
  </r>
  <r>
    <n v="230000"/>
    <n v="900000"/>
    <n v="900000"/>
    <x v="0"/>
    <x v="0"/>
    <s v="IR12-21"/>
    <s v="62-304.520 (7), F.A.C."/>
    <n v="0.56000000000000005"/>
    <n v="0.48"/>
    <s v="Town Melbourne Beach"/>
    <n v="0.25234270897952998"/>
    <n v="3784.6574924583201"/>
    <n v="9.4136694775854401"/>
    <n v="1.38380630127912"/>
    <n v="2.3754708574118402"/>
    <n v="0.34919343076772003"/>
    <n v="955.03072420661704"/>
    <n v="1210"/>
    <s v="Fixed Single Family Units"/>
    <n v="1210"/>
    <s v="Town Melbourne Beach                   Brevard County"/>
    <s v="Town Melbourne Beach"/>
    <m/>
    <m/>
    <m/>
    <n v="0"/>
    <n v="1"/>
    <n v="2.3754708574118402"/>
    <n v="0.34919343076772003"/>
    <n v="955.030724206617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9.87929260742001"/>
    <n v="0.774558576"/>
  </r>
  <r>
    <n v="230000"/>
    <n v="900000"/>
    <n v="900000"/>
    <x v="0"/>
    <x v="0"/>
    <s v="IR12-21"/>
    <s v="62-304.520 (7), F.A.C."/>
    <n v="0.56000000000000005"/>
    <n v="0.48"/>
    <s v="Town Melbourne Beach"/>
    <n v="0.15180890456894"/>
    <n v="3784.6574924583201"/>
    <n v="9.4136694775854401"/>
    <n v="1.38380630127912"/>
    <n v="1.42907885136632"/>
    <n v="0.21007411873278001"/>
    <n v="574.54470809873305"/>
    <n v="1210"/>
    <s v="Fixed Single Family Units"/>
    <n v="1210"/>
    <s v="Town Melbourne Beach                   Brevard County"/>
    <s v="Town Melbourne Beach"/>
    <m/>
    <m/>
    <m/>
    <n v="0"/>
    <n v="1"/>
    <n v="1.42907885136632"/>
    <n v="0.21007411873278001"/>
    <n v="574.544708098733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4.10925015346599"/>
    <n v="0.46597299930000002"/>
  </r>
  <r>
    <n v="230000"/>
    <n v="900000"/>
    <n v="900000"/>
    <x v="0"/>
    <x v="0"/>
    <s v="IR12-21"/>
    <s v="62-304.520 (7), F.A.C."/>
    <n v="0.56000000000000005"/>
    <n v="0.48"/>
    <s v="Town Melbourne Beach"/>
    <n v="1.722597390168E-2"/>
    <n v="3784.6574924583201"/>
    <n v="9.4136694775854401"/>
    <n v="1.38380630127912"/>
    <n v="0.16215962474000001"/>
    <n v="2.3837411230820001E-2"/>
    <n v="65.194411191915094"/>
    <n v="1210"/>
    <s v="Fixed Single Family Units"/>
    <n v="1210"/>
    <s v="Town Melbourne Beach                   Brevard County"/>
    <s v="Town Melbourne Beach"/>
    <m/>
    <m/>
    <m/>
    <n v="0"/>
    <n v="1"/>
    <n v="0.16215962474000001"/>
    <n v="2.3837411230820001E-2"/>
    <n v="65.19441119191509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8.8004651065621"/>
    <n v="5.2874623799999999E-2"/>
  </r>
  <r>
    <n v="230000"/>
    <n v="900000"/>
    <n v="900000"/>
    <x v="0"/>
    <x v="0"/>
    <s v="IR12-21"/>
    <s v="62-304.520 (7), F.A.C."/>
    <n v="0.56000000000000005"/>
    <n v="0.48"/>
    <s v="Town Melbourne Beach"/>
    <n v="0.16271041573669001"/>
    <n v="3784.6574924583201"/>
    <n v="9.4136694775854401"/>
    <n v="1.38380630127912"/>
    <n v="1.5317020743058001"/>
    <n v="0.22515969858019"/>
    <n v="615.80319401890699"/>
    <n v="1210"/>
    <s v="Fixed Single Family Units"/>
    <n v="1210"/>
    <s v="Town Melbourne Beach                   Brevard County"/>
    <s v="Town Melbourne Beach"/>
    <m/>
    <m/>
    <m/>
    <n v="0"/>
    <n v="1"/>
    <n v="1.5317020743058001"/>
    <n v="0.22515969858019"/>
    <n v="615.803194018906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0.889720389812"/>
    <n v="0.49943486939999998"/>
  </r>
  <r>
    <n v="230000"/>
    <n v="900000"/>
    <n v="900000"/>
    <x v="0"/>
    <x v="0"/>
    <s v="IR12-21"/>
    <s v="62-304.520 (7), F.A.C."/>
    <n v="0.56000000000000005"/>
    <n v="0.48"/>
    <s v="Town Melbourne Beach"/>
    <n v="0.17890815814773001"/>
    <n v="3785.76202911871"/>
    <n v="9.4162301346853496"/>
    <n v="1.3841763602155199"/>
    <n v="1.6846403900917899"/>
    <n v="0.24764044315780001"/>
    <n v="677.303711815275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846403900917899"/>
    <n v="0.24764044315780001"/>
    <n v="677.303711815275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8.86869981517501"/>
    <n v="0.54931363489999996"/>
  </r>
  <r>
    <n v="230000"/>
    <n v="900000"/>
    <n v="900000"/>
    <x v="0"/>
    <x v="0"/>
    <s v="IR12-21"/>
    <s v="62-304.520 (7), F.A.C."/>
    <n v="0.56000000000000005"/>
    <n v="0.48"/>
    <s v="Town Melbourne Beach"/>
    <n v="5.0413725600000001E-7"/>
    <n v="3785.76202911871"/>
    <n v="9.4162301346853496"/>
    <n v="1.3841763602155199"/>
    <n v="4.7470724219649997E-6"/>
    <n v="6.9781487205909999E-7"/>
    <n v="1.9085436812200001E-3"/>
    <n v="1210"/>
    <s v="Fixed Single Family Units"/>
    <n v="1210"/>
    <s v="Town Melbourne Beach                   Brevard County"/>
    <s v="Town Melbourne Beach"/>
    <m/>
    <m/>
    <m/>
    <n v="0"/>
    <n v="1"/>
    <n v="4.7470724219649997E-6"/>
    <n v="6.9781487205909999E-7"/>
    <n v="1.90854368113E-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0.69646734270930999"/>
    <n v="1.5478862E-6"/>
  </r>
  <r>
    <n v="230000"/>
    <n v="900000"/>
    <n v="900000"/>
    <x v="0"/>
    <x v="0"/>
    <s v="IR12-21"/>
    <s v="62-304.520 (7), F.A.C."/>
    <n v="0.56000000000000005"/>
    <n v="0.48"/>
    <s v="Town Melbourne Beach"/>
    <n v="0.28109398338036001"/>
    <n v="3785.76202911871"/>
    <n v="9.4162301346853496"/>
    <n v="1.3841763602155199"/>
    <n v="2.6468456369849598"/>
    <n v="0.38908364679391999"/>
    <n v="1064.1549288951201"/>
    <n v="1210"/>
    <s v="Fixed Single Family Units"/>
    <n v="1210"/>
    <s v="Town Melbourne Beach                   Brevard County"/>
    <s v="Town Melbourne Beach"/>
    <m/>
    <m/>
    <m/>
    <n v="0"/>
    <n v="1"/>
    <n v="2.6468456369849598"/>
    <n v="0.38908364679391999"/>
    <n v="1064.1549288951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5.12838305711401"/>
    <n v="0.86306158060000004"/>
  </r>
  <r>
    <n v="230000"/>
    <n v="900000"/>
    <n v="900000"/>
    <x v="0"/>
    <x v="0"/>
    <s v="IR12-21"/>
    <s v="62-304.520 (7), F.A.C."/>
    <n v="0.56000000000000005"/>
    <n v="0.48"/>
    <s v="Town Melbourne Beach"/>
    <n v="0.15776080800254999"/>
    <n v="3785.76202911871"/>
    <n v="9.4162301346853496"/>
    <n v="1.3841763602155199"/>
    <n v="1.48551207438592"/>
    <n v="0.21836878100563001"/>
    <n v="597.24487661913997"/>
    <n v="1210"/>
    <s v="Fixed Single Family Units"/>
    <n v="1210"/>
    <s v="Town Melbourne Beach                   Brevard County"/>
    <s v="Town Melbourne Beach"/>
    <m/>
    <m/>
    <m/>
    <n v="0"/>
    <n v="1"/>
    <n v="1.48551207438592"/>
    <n v="0.21836878100563001"/>
    <n v="597.244876619139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6.66425224908301"/>
    <n v="0.48438351709999999"/>
  </r>
  <r>
    <n v="230000"/>
    <n v="900000"/>
    <n v="900000"/>
    <x v="0"/>
    <x v="0"/>
    <s v="IR12-21"/>
    <s v="62-304.520 (7), F.A.C."/>
    <n v="0.56000000000000005"/>
    <n v="0.48"/>
    <s v="Town Melbourne Beach"/>
    <n v="2.2074816497E-4"/>
    <n v="3777.8478523674498"/>
    <n v="9.3977177863608201"/>
    <n v="1.3814949855727301"/>
    <n v="2.0745289563000001E-3"/>
    <n v="3.0496248298E-4"/>
    <n v="0.833952980968630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745289563000001E-3"/>
    <n v="3.0496248298E-4"/>
    <n v="0.833952980970099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.5728130679255896"/>
    <n v="6.7636089999999996E-4"/>
  </r>
  <r>
    <n v="230000"/>
    <n v="900000"/>
    <n v="900000"/>
    <x v="0"/>
    <x v="0"/>
    <s v="IR12-21"/>
    <s v="62-304.520 (7), F.A.C."/>
    <n v="0.56000000000000005"/>
    <n v="0.48"/>
    <s v="Town Melbourne Beach"/>
    <n v="0.22164783745284"/>
    <n v="3777.8478523674498"/>
    <n v="9.3977177863608201"/>
    <n v="1.3814949855727301"/>
    <n v="2.0829838243389802"/>
    <n v="0.30620537600414"/>
    <n v="837.35180670310899"/>
    <n v="1210"/>
    <s v="Fixed Single Family Units"/>
    <n v="1210"/>
    <s v="Town Melbourne Beach                   Brevard County"/>
    <s v="Town Melbourne Beach"/>
    <m/>
    <m/>
    <m/>
    <n v="0"/>
    <n v="1"/>
    <n v="2.0829838243389802"/>
    <n v="0.30620537600414"/>
    <n v="837.351806703108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8.199567271258"/>
    <n v="0.67911744259999995"/>
  </r>
  <r>
    <n v="230000"/>
    <n v="900000"/>
    <n v="900000"/>
    <x v="0"/>
    <x v="0"/>
    <s v="IR12-21"/>
    <s v="62-304.520 (7), F.A.C."/>
    <n v="0.56000000000000005"/>
    <n v="0.48"/>
    <s v="Town Melbourne Beach"/>
    <n v="9.6945474941520005E-2"/>
    <n v="3777.8478523674498"/>
    <n v="9.3977177863608201"/>
    <n v="1.3814949855727301"/>
    <n v="0.91106621416516997"/>
    <n v="0.13392968750567999"/>
    <n v="366.24525430458601"/>
    <n v="1210"/>
    <s v="Fixed Single Family Units"/>
    <n v="1210"/>
    <s v="Town Melbourne Beach                   Brevard County"/>
    <s v="Town Melbourne Beach"/>
    <m/>
    <m/>
    <m/>
    <n v="0"/>
    <n v="1"/>
    <n v="0.91106621416516997"/>
    <n v="0.13392968750567999"/>
    <n v="366.24525430458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6.238072312707303"/>
    <n v="0.29703589159999999"/>
  </r>
  <r>
    <n v="230000"/>
    <n v="900000"/>
    <n v="900000"/>
    <x v="0"/>
    <x v="0"/>
    <s v="IR12-21"/>
    <s v="62-304.520 (7), F.A.C."/>
    <n v="0.56000000000000005"/>
    <n v="0.48"/>
    <s v="Town Melbourne Beach"/>
    <n v="0.15497715870069001"/>
    <n v="3777.8478523674498"/>
    <n v="9.3977177863608201"/>
    <n v="1.3814949855727301"/>
    <n v="1.45643160080114"/>
    <n v="0.21410016762330999"/>
    <n v="585.48012616341498"/>
    <n v="1210"/>
    <s v="Fixed Single Family Units"/>
    <n v="1210"/>
    <s v="Town Melbourne Beach                   Brevard County"/>
    <s v="Town Melbourne Beach"/>
    <m/>
    <m/>
    <m/>
    <n v="0"/>
    <n v="1"/>
    <n v="1.45643160080114"/>
    <n v="0.21410016762330999"/>
    <n v="585.480126163414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1.68069193312201"/>
    <n v="0.47484195150000003"/>
  </r>
  <r>
    <n v="230000"/>
    <n v="900000"/>
    <n v="900000"/>
    <x v="0"/>
    <x v="0"/>
    <s v="IR12-21"/>
    <s v="62-304.520 (7), F.A.C."/>
    <n v="0.56000000000000005"/>
    <n v="0.48"/>
    <s v="Town Melbourne Beach"/>
    <n v="4.2628507883530002E-2"/>
    <n v="3777.8478523674498"/>
    <n v="9.3977177863608201"/>
    <n v="1.3814949855727301"/>
    <n v="0.40061068674309003"/>
    <n v="5.8891069883540002E-2"/>
    <n v="161.04401695742999"/>
    <n v="1210"/>
    <s v="Fixed Single Family Units"/>
    <n v="1210"/>
    <s v="Town Melbourne Beach                   Brevard County"/>
    <s v="Town Melbourne Beach"/>
    <m/>
    <m/>
    <m/>
    <n v="0"/>
    <n v="1"/>
    <n v="0.40061068674309003"/>
    <n v="5.8891069883540002E-2"/>
    <n v="161.044016957429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6.363031141287401"/>
    <n v="0.13061153040000001"/>
  </r>
  <r>
    <n v="230000"/>
    <n v="900000"/>
    <n v="900000"/>
    <x v="0"/>
    <x v="0"/>
    <s v="IR12-21"/>
    <s v="62-304.520 (7), F.A.C."/>
    <n v="0.56000000000000005"/>
    <n v="0.48"/>
    <s v="Town Melbourne Beach"/>
    <n v="0.10134372650133"/>
    <n v="3777.8478523674498"/>
    <n v="9.3977177863608201"/>
    <n v="1.3814949855727301"/>
    <n v="0.95239974107766001"/>
    <n v="0.14000584998084001"/>
    <n v="382.861179513975"/>
    <n v="1210"/>
    <s v="Fixed Single Family Units"/>
    <n v="1210"/>
    <s v="Town Melbourne Beach                   Brevard County"/>
    <s v="Town Melbourne Beach"/>
    <m/>
    <m/>
    <m/>
    <n v="0"/>
    <n v="1"/>
    <n v="0.95239974107766001"/>
    <n v="0.14000584998084001"/>
    <n v="382.86117951397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5.689616497979401"/>
    <n v="0.31051190550000002"/>
  </r>
  <r>
    <n v="230000"/>
    <n v="900000"/>
    <n v="900000"/>
    <x v="0"/>
    <x v="0"/>
    <s v="IR12-21"/>
    <s v="62-304.520 (7), F.A.C."/>
    <n v="0.56000000000000005"/>
    <n v="0.48"/>
    <s v="Town Melbourne Beach"/>
    <n v="0.10452441858384"/>
    <n v="3799.7516491681599"/>
    <n v="9.4489629941750195"/>
    <n v="1.3889178027187701"/>
    <n v="0.98764736318637003"/>
    <n v="0.14517582578992"/>
    <n v="397.166831892292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8764736318637003"/>
    <n v="0.14517582578992"/>
    <n v="806.922867333463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9.552914818499"/>
    <n v="0.65443865960000003"/>
  </r>
  <r>
    <n v="230000"/>
    <n v="900000"/>
    <n v="900000"/>
    <x v="0"/>
    <x v="0"/>
    <s v="IR12-21"/>
    <s v="62-304.520 (7), F.A.C."/>
    <n v="0.56000000000000005"/>
    <n v="0.48"/>
    <s v="Town Melbourne Beach"/>
    <n v="4.3520037794600001E-2"/>
    <n v="3799.7516491681599"/>
    <n v="9.4489629941750195"/>
    <n v="1.3889178027187701"/>
    <n v="0.41121922662631999"/>
    <n v="6.0445755267920002E-2"/>
    <n v="165.365335381911"/>
    <n v="1210"/>
    <s v="Fixed Single Family Units"/>
    <n v="1210"/>
    <s v="Town Melbourne Beach                   Brevard County"/>
    <s v="Town Melbourne Beach"/>
    <m/>
    <m/>
    <m/>
    <n v="0"/>
    <n v="1"/>
    <n v="0.41121922662631999"/>
    <n v="6.0445755267920002E-2"/>
    <n v="165.36533538191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5.401822177265203"/>
    <n v="0.13411624929999999"/>
  </r>
  <r>
    <n v="230000"/>
    <n v="900000"/>
    <n v="900000"/>
    <x v="0"/>
    <x v="0"/>
    <s v="IR12-21"/>
    <s v="62-304.520 (7), F.A.C."/>
    <n v="0.56000000000000005"/>
    <n v="0.48"/>
    <s v="Town Melbourne Beach"/>
    <n v="9.8484015721400003E-2"/>
    <n v="3799.7516491681599"/>
    <n v="9.4489629941750195"/>
    <n v="1.3889178027187701"/>
    <n v="0.93057182006932004"/>
    <n v="0.13678620271868999"/>
    <n v="374.21480115411902"/>
    <n v="1210"/>
    <s v="Fixed Single Family Units"/>
    <n v="1210"/>
    <s v="Town Melbourne Beach                   Brevard County"/>
    <s v="Town Melbourne Beach"/>
    <m/>
    <m/>
    <m/>
    <n v="0"/>
    <n v="1"/>
    <n v="0.93057182006932004"/>
    <n v="0.13678620271868999"/>
    <n v="374.214801154119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6.232977269351593"/>
    <n v="0.3034994332"/>
  </r>
  <r>
    <n v="230000"/>
    <n v="900000"/>
    <n v="900000"/>
    <x v="0"/>
    <x v="0"/>
    <s v="IR12-21"/>
    <s v="62-304.520 (7), F.A.C."/>
    <n v="0.56000000000000005"/>
    <n v="0.48"/>
    <s v="Town Melbourne Beach"/>
    <n v="3.5479294283279998E-2"/>
    <n v="3763.13182150087"/>
    <n v="9.3633322881870509"/>
    <n v="1.37651585576872"/>
    <n v="0.33220442172474002"/>
    <n v="4.883781113242E-2"/>
    <n v="133.51326132181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3220442172474002"/>
    <n v="4.883781113242E-2"/>
    <n v="767.926193005944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1.696695096531"/>
    <n v="0.6228111865"/>
  </r>
  <r>
    <n v="230000"/>
    <n v="900000"/>
    <n v="900000"/>
    <x v="0"/>
    <x v="0"/>
    <s v="IR12-21"/>
    <s v="62-304.520 (7), F.A.C."/>
    <n v="0.56000000000000005"/>
    <n v="0.48"/>
    <s v="Town Melbourne Beach"/>
    <n v="5.233338708574E-2"/>
    <n v="3763.13182150087"/>
    <n v="9.3633322881870509"/>
    <n v="1.37651585576872"/>
    <n v="0.49001489305010998"/>
    <n v="7.20377371096E-2"/>
    <n v="196.93743426927401"/>
    <n v="1210"/>
    <s v="Fixed Single Family Units"/>
    <n v="1210"/>
    <s v="Town Melbourne Beach                   Brevard County"/>
    <s v="Town Melbourne Beach"/>
    <m/>
    <m/>
    <m/>
    <n v="0"/>
    <n v="1"/>
    <n v="0.49001489305010998"/>
    <n v="7.20377371096E-2"/>
    <n v="340.67606974418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9.280672772304996"/>
    <n v="0.27629851560000002"/>
  </r>
  <r>
    <n v="230000"/>
    <n v="900000"/>
    <n v="900000"/>
    <x v="0"/>
    <x v="0"/>
    <s v="IR12-21"/>
    <s v="62-304.520 (7), F.A.C."/>
    <n v="0.56000000000000005"/>
    <n v="0.48"/>
    <s v="Town Melbourne Beach"/>
    <n v="0.31512978813921"/>
    <n v="3763.13182150087"/>
    <n v="9.3633322881870509"/>
    <n v="1.37651585576872"/>
    <n v="2.9506649202534598"/>
    <n v="0.43378114999866002"/>
    <n v="1185.87493364951"/>
    <n v="1210"/>
    <s v="Fixed Single Family Units"/>
    <n v="1210"/>
    <s v="Town Melbourne Beach                   Brevard County"/>
    <s v="Town Melbourne Beach"/>
    <m/>
    <m/>
    <m/>
    <n v="0"/>
    <n v="1"/>
    <n v="2.9506649202534598"/>
    <n v="0.43378114999866002"/>
    <n v="1185.8749336495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2.26217504177299"/>
    <n v="0.96178015709999998"/>
  </r>
  <r>
    <n v="230000"/>
    <n v="900000"/>
    <n v="900000"/>
    <x v="0"/>
    <x v="0"/>
    <s v="IR12-21"/>
    <s v="62-304.520 (7), F.A.C."/>
    <n v="0.56000000000000005"/>
    <n v="0.48"/>
    <s v="Town Melbourne Beach"/>
    <n v="6.3143472970999997E-3"/>
    <n v="3763.13182150087"/>
    <n v="9.3633322881870509"/>
    <n v="1.37651585576872"/>
    <n v="5.9123331925809999E-2"/>
    <n v="8.6917991732900005E-3"/>
    <n v="23.7617212457438"/>
    <n v="1210"/>
    <s v="Fixed Single Family Units"/>
    <n v="1210"/>
    <s v="Town Melbourne Beach                   Brevard County"/>
    <s v="Town Melbourne Beach"/>
    <m/>
    <m/>
    <m/>
    <n v="0"/>
    <n v="1"/>
    <n v="5.9123331925809999E-2"/>
    <n v="8.6917991732900005E-3"/>
    <n v="23.761721245745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8.234092073053802"/>
    <n v="1.9271468999999999E-2"/>
  </r>
  <r>
    <n v="230000"/>
    <n v="900000"/>
    <n v="900000"/>
    <x v="0"/>
    <x v="0"/>
    <s v="IR12-21"/>
    <s v="62-304.520 (7), F.A.C."/>
    <n v="0.56000000000000005"/>
    <n v="0.48"/>
    <s v="Town Melbourne Beach"/>
    <n v="0.16407288981321999"/>
    <n v="3785.7620294007702"/>
    <n v="9.41623013538692"/>
    <n v="1.3841763603186501"/>
    <n v="1.54494808945929"/>
    <n v="0.22710581544863001"/>
    <n v="621.140916308959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4494808945929"/>
    <n v="0.22710581544863001"/>
    <n v="621.140916308959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6.49298244737599"/>
    <n v="0.50376392240000001"/>
  </r>
  <r>
    <n v="230000"/>
    <n v="900000"/>
    <n v="900000"/>
    <x v="0"/>
    <x v="0"/>
    <s v="IR12-21"/>
    <s v="62-304.520 (7), F.A.C."/>
    <n v="0.56000000000000005"/>
    <n v="0.48"/>
    <s v="Town Melbourne Beach"/>
    <n v="2.7334655114000001E-4"/>
    <n v="3785.7620294007702"/>
    <n v="9.41623013538692"/>
    <n v="1.3841763603186501"/>
    <n v="2.57389403228E-3"/>
    <n v="3.7835983425999999E-4"/>
    <n v="1.0348249941886101"/>
    <n v="1210"/>
    <s v="Fixed Single Family Units"/>
    <n v="1210"/>
    <s v="Town Melbourne Beach                   Brevard County"/>
    <s v="Town Melbourne Beach"/>
    <m/>
    <m/>
    <m/>
    <n v="0"/>
    <n v="1"/>
    <n v="2.57389403228E-3"/>
    <n v="3.7835983425999999E-4"/>
    <n v="1.0348249941904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6.510687773324999"/>
    <n v="8.3927410000000002E-4"/>
  </r>
  <r>
    <n v="230000"/>
    <n v="900000"/>
    <n v="900000"/>
    <x v="0"/>
    <x v="0"/>
    <s v="IR12-21"/>
    <s v="62-304.520 (7), F.A.C."/>
    <n v="0.56000000000000005"/>
    <n v="0.48"/>
    <s v="Town Melbourne Beach"/>
    <n v="6.6129172387299996E-3"/>
    <n v="3785.7620294007702"/>
    <n v="9.41623013538692"/>
    <n v="1.3841763603186501"/>
    <n v="6.226875058616E-2"/>
    <n v="9.1534437145900007E-3"/>
    <n v="25.034930985961399"/>
    <n v="1210"/>
    <s v="Fixed Single Family Units"/>
    <n v="1210"/>
    <s v="Town Melbourne Beach                   Brevard County"/>
    <s v="Town Melbourne Beach"/>
    <m/>
    <m/>
    <m/>
    <n v="0"/>
    <n v="1"/>
    <n v="6.226875058616E-2"/>
    <n v="9.1534437145900007E-3"/>
    <n v="25.034930985961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5.879057381713693"/>
    <n v="2.0304080299999999E-2"/>
  </r>
  <r>
    <n v="230000"/>
    <n v="900000"/>
    <n v="900000"/>
    <x v="0"/>
    <x v="0"/>
    <s v="IR12-21"/>
    <s v="62-304.520 (7), F.A.C."/>
    <n v="0.56000000000000005"/>
    <n v="0.48"/>
    <s v="Town Melbourne Beach"/>
    <n v="1.7797711230800001E-3"/>
    <n v="3785.7620294007702"/>
    <n v="9.41623013538692"/>
    <n v="1.3841763603186501"/>
    <n v="1.6758734483319999E-2"/>
    <n v="2.4635171153500001E-3"/>
    <n v="6.7377899388143003"/>
    <n v="1210"/>
    <s v="Fixed Single Family Units"/>
    <n v="1210"/>
    <s v="Town Melbourne Beach                   Brevard County"/>
    <s v="Town Melbourne Beach"/>
    <m/>
    <m/>
    <m/>
    <n v="0"/>
    <n v="1"/>
    <n v="1.6758734483319999E-2"/>
    <n v="2.4635171153500001E-3"/>
    <n v="6.73778993881478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.586622736374199"/>
    <n v="5.4645498000000002E-3"/>
  </r>
  <r>
    <n v="230000"/>
    <n v="900000"/>
    <n v="900000"/>
    <x v="0"/>
    <x v="0"/>
    <s v="IR12-21"/>
    <s v="62-304.520 (7), F.A.C."/>
    <n v="0.56000000000000005"/>
    <n v="0.48"/>
    <s v="Town Melbourne Beach"/>
    <n v="0.30884068083538002"/>
    <n v="3785.7620294007702"/>
    <n v="9.41623013538692"/>
    <n v="1.3841763603186501"/>
    <n v="2.9081149259155201"/>
    <n v="0.42748996951704998"/>
    <n v="1169.19732264086"/>
    <n v="1210"/>
    <s v="Fixed Single Family Units"/>
    <n v="1210"/>
    <s v="Town Melbourne Beach                   Brevard County"/>
    <s v="Town Melbourne Beach"/>
    <m/>
    <m/>
    <m/>
    <n v="0"/>
    <n v="1"/>
    <n v="2.9081149259155201"/>
    <n v="0.42748996951704998"/>
    <n v="1169.1973226408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1.44101582377701"/>
    <n v="0.94825411410000005"/>
  </r>
  <r>
    <n v="230000"/>
    <n v="900000"/>
    <n v="900000"/>
    <x v="0"/>
    <x v="0"/>
    <s v="IR12-21"/>
    <s v="62-304.520 (7), F.A.C."/>
    <n v="0.56000000000000005"/>
    <n v="0.48"/>
    <s v="Town Melbourne Beach"/>
    <n v="2.1068471864319999E-2"/>
    <n v="3785.7620294007702"/>
    <n v="9.41623013538692"/>
    <n v="1.3841763603186501"/>
    <n v="0.19838557967536"/>
    <n v="2.916248070263E-2"/>
    <n v="79.760220801441093"/>
    <n v="1210"/>
    <s v="Fixed Single Family Units"/>
    <n v="1210"/>
    <s v="Town Melbourne Beach                   Brevard County"/>
    <s v="Town Melbourne Beach"/>
    <m/>
    <m/>
    <m/>
    <n v="0"/>
    <n v="1"/>
    <n v="0.19838557967536"/>
    <n v="2.916248070263E-2"/>
    <n v="79.7602208014419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6.860860939968404"/>
    <n v="6.4687932500000003E-2"/>
  </r>
  <r>
    <n v="230000"/>
    <n v="900000"/>
    <n v="900000"/>
    <x v="0"/>
    <x v="0"/>
    <s v="IR12-21"/>
    <s v="62-304.520 (7), F.A.C."/>
    <n v="0.56000000000000005"/>
    <n v="0.48"/>
    <s v="Town Melbourne Beach"/>
    <n v="0.11511537619598999"/>
    <n v="3785.7620294007702"/>
    <n v="9.41623013538692"/>
    <n v="1.3841763603186501"/>
    <n v="1.0839528743831399"/>
    <n v="0.15933998243968001"/>
    <n v="435.79942020299001"/>
    <n v="1210"/>
    <s v="Fixed Single Family Units"/>
    <n v="1210"/>
    <s v="Town Melbourne Beach                   Brevard County"/>
    <s v="Town Melbourne Beach"/>
    <m/>
    <m/>
    <m/>
    <n v="0"/>
    <n v="1"/>
    <n v="1.0839528743831399"/>
    <n v="0.15933998243968001"/>
    <n v="435.79942020299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7.878422735139495"/>
    <n v="0.35344640729999999"/>
  </r>
  <r>
    <n v="230000"/>
    <n v="900000"/>
    <n v="900000"/>
    <x v="0"/>
    <x v="0"/>
    <s v="IR12-21"/>
    <s v="62-304.520 (7), F.A.C."/>
    <n v="0.56000000000000005"/>
    <n v="0.48"/>
    <s v="Town Melbourne Beach"/>
    <n v="0.10925455420077"/>
    <n v="3794.5646104948501"/>
    <n v="9.4368201457499197"/>
    <n v="1.38715865284859"/>
    <n v="1.03101557809681"/>
    <n v="0.15155340022272001"/>
    <n v="414.573464905656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3101557809681"/>
    <n v="0.15155340022272001"/>
    <n v="414.573464905656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7.854663604534"/>
    <n v="0.3362315206"/>
  </r>
  <r>
    <n v="230000"/>
    <n v="900000"/>
    <n v="900000"/>
    <x v="0"/>
    <x v="0"/>
    <s v="IR12-21"/>
    <s v="62-304.520 (7), F.A.C."/>
    <n v="0.56000000000000005"/>
    <n v="0.48"/>
    <s v="Town Melbourne Beach"/>
    <n v="0.12082947765635001"/>
    <n v="3794.5646104948501"/>
    <n v="9.4368201457499197"/>
    <n v="1.38715865284859"/>
    <n v="1.14024604894796"/>
    <n v="0.16760965545018999"/>
    <n v="458.49525981939502"/>
    <n v="1210"/>
    <s v="Fixed Single Family Units"/>
    <n v="1210"/>
    <s v="Town Melbourne Beach                   Brevard County"/>
    <s v="Town Melbourne Beach"/>
    <m/>
    <m/>
    <m/>
    <n v="0"/>
    <n v="1"/>
    <n v="1.14024604894796"/>
    <n v="0.16760965545018999"/>
    <n v="458.495259819395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9.850490370185398"/>
    <n v="0.37185341430000002"/>
  </r>
  <r>
    <n v="230000"/>
    <n v="900000"/>
    <n v="900000"/>
    <x v="0"/>
    <x v="0"/>
    <s v="IR12-21"/>
    <s v="62-304.520 (7), F.A.C."/>
    <n v="0.56000000000000005"/>
    <n v="0.48"/>
    <s v="Town Melbourne Beach"/>
    <n v="0.29203371752889001"/>
    <n v="3794.5646104948501"/>
    <n v="9.4368201457499197"/>
    <n v="1.38715865284859"/>
    <n v="2.7558696688149098"/>
    <n v="0.40509709819374001"/>
    <n v="1108.1408096063899"/>
    <n v="1210"/>
    <s v="Fixed Single Family Units"/>
    <n v="1210"/>
    <s v="Town Melbourne Beach                   Brevard County"/>
    <s v="Town Melbourne Beach"/>
    <m/>
    <m/>
    <m/>
    <n v="0"/>
    <n v="1"/>
    <n v="2.7558696688149098"/>
    <n v="0.40509709819374001"/>
    <n v="1108.14080960638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7.795906068552"/>
    <n v="0.89873544979999997"/>
  </r>
  <r>
    <n v="230000"/>
    <n v="900000"/>
    <n v="900000"/>
    <x v="0"/>
    <x v="0"/>
    <s v="IR12-21"/>
    <s v="62-304.520 (7), F.A.C."/>
    <n v="0.56000000000000005"/>
    <n v="0.48"/>
    <s v="Town Melbourne Beach"/>
    <n v="3.9707323790690002E-2"/>
    <n v="3794.5646104948501"/>
    <n v="9.4368201457499197"/>
    <n v="1.38715865284859"/>
    <n v="0.37471087308180001"/>
    <n v="5.5080357777709997E-2"/>
    <n v="150.67200563361601"/>
    <n v="1210"/>
    <s v="Fixed Single Family Units"/>
    <n v="1210"/>
    <s v="Town Melbourne Beach                   Brevard County"/>
    <s v="Town Melbourne Beach"/>
    <m/>
    <m/>
    <m/>
    <n v="0"/>
    <n v="1"/>
    <n v="0.37471087308180001"/>
    <n v="5.5080357777709997E-2"/>
    <n v="150.67200563361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2.022058267175197"/>
    <n v="0.12219951799999999"/>
  </r>
  <r>
    <n v="230000"/>
    <n v="900000"/>
    <n v="900000"/>
    <x v="0"/>
    <x v="0"/>
    <s v="IR12-21"/>
    <s v="62-304.520 (7), F.A.C."/>
    <n v="0.56000000000000005"/>
    <n v="0.48"/>
    <s v="Town Melbourne Beach"/>
    <n v="1.437872106494E-2"/>
    <n v="3794.5646104948501"/>
    <n v="9.4368201457499197"/>
    <n v="1.38715865284859"/>
    <n v="0.13568940461580001"/>
    <n v="1.9945567342129999E-2"/>
    <n v="54.560986097220997"/>
    <n v="1210"/>
    <s v="Fixed Single Family Units"/>
    <n v="1210"/>
    <s v="Town Melbourne Beach                   Brevard County"/>
    <s v="Town Melbourne Beach"/>
    <m/>
    <m/>
    <m/>
    <n v="0"/>
    <n v="1"/>
    <n v="0.13568940461580001"/>
    <n v="1.9945567342129999E-2"/>
    <n v="54.560986097219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6.4067083127808"/>
    <n v="4.4250597000000003E-2"/>
  </r>
  <r>
    <n v="230000"/>
    <n v="900000"/>
    <n v="900000"/>
    <x v="0"/>
    <x v="0"/>
    <s v="IR12-21"/>
    <s v="62-304.520 (7), F.A.C."/>
    <n v="0.56000000000000005"/>
    <n v="0.48"/>
    <s v="Town Melbourne Beach"/>
    <n v="3.6963928410129999E-2"/>
    <n v="3794.5646104948501"/>
    <n v="9.4368201457499197"/>
    <n v="1.38715865284859"/>
    <n v="0.34882194428683"/>
    <n v="5.1274833137390001E-2"/>
    <n v="140.262014609971"/>
    <n v="1210"/>
    <s v="Fixed Single Family Units"/>
    <n v="1210"/>
    <s v="Town Melbourne Beach                   Brevard County"/>
    <s v="Town Melbourne Beach"/>
    <m/>
    <m/>
    <m/>
    <n v="0"/>
    <n v="1"/>
    <n v="0.34882194428683"/>
    <n v="5.1274833137390001E-2"/>
    <n v="140.26201460997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3.823271477137297"/>
    <n v="0.1137567028"/>
  </r>
  <r>
    <n v="230000"/>
    <n v="900000"/>
    <n v="900000"/>
    <x v="0"/>
    <x v="0"/>
    <s v="IR12-21"/>
    <s v="62-304.520 (7), F.A.C."/>
    <n v="0.56000000000000005"/>
    <n v="0.48"/>
    <s v="Town Melbourne Beach"/>
    <n v="4.5957309930900001E-3"/>
    <n v="3794.5646104948501"/>
    <n v="9.4368201457499197"/>
    <n v="1.38715865284859"/>
    <n v="4.3369086820110002E-2"/>
    <n v="6.37500801324E-3"/>
    <n v="17.438798185764"/>
    <n v="1210"/>
    <s v="Fixed Single Family Units"/>
    <n v="1210"/>
    <s v="Town Melbourne Beach                   Brevard County"/>
    <s v="Town Melbourne Beach"/>
    <m/>
    <m/>
    <m/>
    <n v="0"/>
    <n v="1"/>
    <n v="4.3369086820110002E-2"/>
    <n v="6.37500801324E-3"/>
    <n v="17.438798185765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7.481684592229499"/>
    <n v="1.4143388600000001E-2"/>
  </r>
  <r>
    <n v="230000"/>
    <n v="900000"/>
    <n v="900000"/>
    <x v="0"/>
    <x v="0"/>
    <s v="IR12-21"/>
    <s v="62-304.520 (7), F.A.C."/>
    <n v="0.56000000000000005"/>
    <n v="0.48"/>
    <s v="Town Melbourne Beach"/>
    <n v="6.282327371377E-2"/>
    <n v="3799.7516500174702"/>
    <n v="9.4489629962870296"/>
    <n v="1.38891780302922"/>
    <n v="0.59361478862705996"/>
    <n v="8.7256363305629997E-2"/>
    <n v="238.712837953411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9361478862705996"/>
    <n v="8.7256363305629997E-2"/>
    <n v="719.639317218149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5.8345536367177"/>
    <n v="0.58364908130000004"/>
  </r>
  <r>
    <n v="230000"/>
    <n v="900000"/>
    <n v="900000"/>
    <x v="0"/>
    <x v="0"/>
    <s v="IR12-21"/>
    <s v="62-304.520 (7), F.A.C."/>
    <n v="0.56000000000000005"/>
    <n v="0.48"/>
    <s v="Town Melbourne Beach"/>
    <n v="0.19322145500195001"/>
    <n v="3799.7516500174702"/>
    <n v="9.4489629962870296"/>
    <n v="1.38891780302922"/>
    <n v="1.82574237840219"/>
    <n v="0.26836871877941998"/>
    <n v="734.19354246244802"/>
    <n v="1210"/>
    <s v="Fixed Single Family Units"/>
    <n v="1210"/>
    <s v="Town Melbourne Beach                   Brevard County"/>
    <s v="Town Melbourne Beach"/>
    <m/>
    <m/>
    <m/>
    <n v="0"/>
    <n v="1"/>
    <n v="1.82574237840219"/>
    <n v="0.26836871877941998"/>
    <n v="734.378900015615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0.10928782965701"/>
    <n v="0.59560332520000003"/>
  </r>
  <r>
    <n v="230000"/>
    <n v="900000"/>
    <n v="900000"/>
    <x v="0"/>
    <x v="0"/>
    <s v="IR12-21"/>
    <s v="62-304.520 (7), F.A.C."/>
    <n v="0.56000000000000005"/>
    <n v="0.48"/>
    <s v="Town Melbourne Beach"/>
    <n v="2.1308974730399999E-2"/>
    <n v="3785.7620292597398"/>
    <n v="9.4162301350361393"/>
    <n v="1.38417636026708"/>
    <n v="0.20065021000312"/>
    <n v="2.9495379083349999E-2"/>
    <n v="80.6707074168074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0065021000312"/>
    <n v="2.9495379083349999E-2"/>
    <n v="80.6707074168058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3.36105471864001"/>
    <n v="6.54263645E-2"/>
  </r>
  <r>
    <n v="230000"/>
    <n v="900000"/>
    <n v="900000"/>
    <x v="0"/>
    <x v="0"/>
    <s v="IR12-21"/>
    <s v="62-304.520 (7), F.A.C."/>
    <n v="0.56000000000000005"/>
    <n v="0.48"/>
    <s v="Town Melbourne Beach"/>
    <n v="6.4099747269920002E-2"/>
    <n v="3785.7620292597398"/>
    <n v="9.4162301350361393"/>
    <n v="1.38417636026708"/>
    <n v="0.60357797189125995"/>
    <n v="8.8725354870119996E-2"/>
    <n v="242.66638929962701"/>
    <n v="1210"/>
    <s v="Fixed Single Family Units"/>
    <n v="1210"/>
    <s v="Town Melbourne Beach                   Brevard County"/>
    <s v="Town Melbourne Beach"/>
    <m/>
    <m/>
    <m/>
    <n v="0"/>
    <n v="1"/>
    <n v="0.60357797189125995"/>
    <n v="8.8725354870119996E-2"/>
    <n v="242.666389299625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7.734925610675504"/>
    <n v="0.19680972369999999"/>
  </r>
  <r>
    <n v="230000"/>
    <n v="900000"/>
    <n v="900000"/>
    <x v="0"/>
    <x v="0"/>
    <s v="IR12-21"/>
    <s v="62-304.520 (7), F.A.C."/>
    <n v="0.56000000000000005"/>
    <n v="0.48"/>
    <s v="Town Melbourne Beach"/>
    <n v="8.6239304333070005E-2"/>
    <n v="3785.7620292597398"/>
    <n v="9.4162301350361393"/>
    <n v="1.38417636026708"/>
    <n v="0.81204913628563002"/>
    <n v="0.11937040638371001"/>
    <n v="326.48148377392198"/>
    <n v="1210"/>
    <s v="Fixed Single Family Units"/>
    <n v="1210"/>
    <s v="Town Melbourne Beach                   Brevard County"/>
    <s v="Town Melbourne Beach"/>
    <m/>
    <m/>
    <m/>
    <n v="0"/>
    <n v="1"/>
    <n v="0.81204913628563002"/>
    <n v="0.11937040638371001"/>
    <n v="326.481483773921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0.806065099633699"/>
    <n v="0.26478628040000002"/>
  </r>
  <r>
    <n v="230000"/>
    <n v="900000"/>
    <n v="900000"/>
    <x v="0"/>
    <x v="0"/>
    <s v="IR12-21"/>
    <s v="62-304.520 (7), F.A.C."/>
    <n v="0.56000000000000005"/>
    <n v="0.48"/>
    <s v="Town Melbourne Beach"/>
    <n v="0.21799684684045001"/>
    <n v="3785.7620292597398"/>
    <n v="9.4162301350361393"/>
    <n v="1.38417636026708"/>
    <n v="2.0527084785619398"/>
    <n v="0.30174608200932002"/>
    <n v="825.28418526694202"/>
    <n v="1210"/>
    <s v="Fixed Single Family Units"/>
    <n v="1210"/>
    <s v="Town Melbourne Beach                   Brevard County"/>
    <s v="Town Melbourne Beach"/>
    <m/>
    <m/>
    <m/>
    <n v="0"/>
    <n v="1"/>
    <n v="2.0527084785619398"/>
    <n v="0.30174608200932002"/>
    <n v="825.284185266942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1.154471146891"/>
    <n v="0.66933023950000003"/>
  </r>
  <r>
    <n v="230000"/>
    <n v="900000"/>
    <n v="900000"/>
    <x v="0"/>
    <x v="0"/>
    <s v="IR12-21"/>
    <s v="62-304.520 (7), F.A.C."/>
    <n v="0.56000000000000005"/>
    <n v="0.48"/>
    <s v="Town Melbourne Beach"/>
    <n v="0.22811858042502001"/>
    <n v="3785.7620292597398"/>
    <n v="9.4162301350361393"/>
    <n v="1.38417636026708"/>
    <n v="2.1480170513597399"/>
    <n v="0.31575634636200001"/>
    <n v="863.60265994167901"/>
    <n v="1210"/>
    <s v="Fixed Single Family Units"/>
    <n v="1210"/>
    <s v="Town Melbourne Beach                   Brevard County"/>
    <s v="Town Melbourne Beach"/>
    <m/>
    <m/>
    <m/>
    <n v="0"/>
    <n v="1"/>
    <n v="2.1480170513597399"/>
    <n v="0.31575634636200001"/>
    <n v="863.60265994167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3.336232301153"/>
    <n v="0.70040767230000001"/>
  </r>
  <r>
    <n v="230000"/>
    <n v="900000"/>
    <n v="900000"/>
    <x v="0"/>
    <x v="0"/>
    <s v="IR12-21"/>
    <s v="62-304.520 (7), F.A.C."/>
    <n v="0.56000000000000005"/>
    <n v="0.48"/>
    <s v="Town Melbourne Beach"/>
    <n v="4.7680460109360001E-2"/>
    <n v="3781.1267100015202"/>
    <n v="9.4054218749403198"/>
    <n v="1.3826121101408599"/>
    <n v="0.44845484251985002"/>
    <n v="6.5923581564289999E-2"/>
    <n v="180.285861264685"/>
    <n v="1210"/>
    <s v="Fixed Single Family Units"/>
    <n v="1210"/>
    <s v="Town Melbourne Beach                   Brevard County"/>
    <s v="Town Melbourne Beach"/>
    <m/>
    <m/>
    <m/>
    <n v="0"/>
    <n v="1"/>
    <n v="0.44845484251985002"/>
    <n v="6.5923581564289999E-2"/>
    <n v="180.28586126468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9.074559127844196"/>
    <n v="0.14621724350000001"/>
  </r>
  <r>
    <n v="230000"/>
    <n v="900000"/>
    <n v="900000"/>
    <x v="0"/>
    <x v="0"/>
    <s v="IR12-21"/>
    <s v="62-304.520 (7), F.A.C."/>
    <n v="0.56000000000000005"/>
    <n v="0.48"/>
    <s v="Town Melbourne Beach"/>
    <n v="0.25157132490688"/>
    <n v="3781.1267100015202"/>
    <n v="9.4054218749403198"/>
    <n v="1.3826121101408599"/>
    <n v="2.3661344423869202"/>
    <n v="0.34782556038043999"/>
    <n v="951.22305607588999"/>
    <n v="1210"/>
    <s v="Fixed Single Family Units"/>
    <n v="1210"/>
    <s v="Town Melbourne Beach                   Brevard County"/>
    <s v="Town Melbourne Beach"/>
    <m/>
    <m/>
    <m/>
    <n v="0"/>
    <n v="1"/>
    <n v="2.3661344423869202"/>
    <n v="0.34782556038043999"/>
    <n v="951.223056075889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9.22582791206599"/>
    <n v="0.7714704429"/>
  </r>
  <r>
    <n v="230000"/>
    <n v="900000"/>
    <n v="900000"/>
    <x v="0"/>
    <x v="0"/>
    <s v="IR12-21"/>
    <s v="62-304.520 (7), F.A.C."/>
    <n v="0.56000000000000005"/>
    <n v="0.48"/>
    <s v="Town Melbourne Beach"/>
    <n v="3.8042881445299999E-2"/>
    <n v="3781.1267100015202"/>
    <n v="9.4054218749403198"/>
    <n v="1.3826121101408599"/>
    <n v="0.35780934933147002"/>
    <n v="5.2598548590930001E-2"/>
    <n v="143.84495515827899"/>
    <n v="1210"/>
    <s v="Fixed Single Family Units"/>
    <n v="1210"/>
    <s v="Town Melbourne Beach                   Brevard County"/>
    <s v="Town Melbourne Beach"/>
    <m/>
    <m/>
    <m/>
    <n v="0"/>
    <n v="1"/>
    <n v="0.35780934933147002"/>
    <n v="5.2598548590930001E-2"/>
    <n v="143.844955158278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5.627706221683994"/>
    <n v="0.1166625751"/>
  </r>
  <r>
    <n v="230000"/>
    <n v="900000"/>
    <n v="900000"/>
    <x v="0"/>
    <x v="0"/>
    <s v="IR12-21"/>
    <s v="62-304.520 (7), F.A.C."/>
    <n v="0.56000000000000005"/>
    <n v="0.48"/>
    <s v="Town Melbourne Beach"/>
    <n v="3.8803431381549999E-2"/>
    <n v="3781.1267100015202"/>
    <n v="9.4054218749403198"/>
    <n v="1.3826121101408599"/>
    <n v="0.36496264233885001"/>
    <n v="5.365009414316E-2"/>
    <n v="146.72069083651999"/>
    <n v="1210"/>
    <s v="Fixed Single Family Units"/>
    <n v="1210"/>
    <s v="Town Melbourne Beach                   Brevard County"/>
    <s v="Town Melbourne Beach"/>
    <m/>
    <m/>
    <m/>
    <n v="0"/>
    <n v="1"/>
    <n v="0.36496264233885001"/>
    <n v="5.365009414316E-2"/>
    <n v="146.720690836520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9.664877748044304"/>
    <n v="0.1189948831"/>
  </r>
  <r>
    <n v="230000"/>
    <n v="900000"/>
    <n v="900000"/>
    <x v="0"/>
    <x v="0"/>
    <s v="IR12-21"/>
    <s v="62-304.520 (7), F.A.C."/>
    <n v="0.56000000000000005"/>
    <n v="0.48"/>
    <s v="Town Melbourne Beach"/>
    <n v="2.8784698004870001E-2"/>
    <n v="3781.1267100015202"/>
    <n v="9.4054218749403198"/>
    <n v="1.3826121101408599"/>
    <n v="0.27073222827864002"/>
    <n v="3.9798072048290001E-2"/>
    <n v="108.838590465575"/>
    <n v="1210"/>
    <s v="Fixed Single Family Units"/>
    <n v="1210"/>
    <s v="Town Melbourne Beach                   Brevard County"/>
    <s v="Town Melbourne Beach"/>
    <m/>
    <m/>
    <m/>
    <n v="0"/>
    <n v="1"/>
    <n v="0.27073222827864002"/>
    <n v="3.9798072048290001E-2"/>
    <n v="108.83859046557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2.354344909064601"/>
    <n v="8.8271362899999997E-2"/>
  </r>
  <r>
    <n v="230000"/>
    <n v="900000"/>
    <n v="900000"/>
    <x v="0"/>
    <x v="0"/>
    <s v="IR12-21"/>
    <s v="62-304.520 (7), F.A.C."/>
    <n v="0.56000000000000005"/>
    <n v="0.48"/>
    <s v="Town Melbourne Beach"/>
    <n v="0.21288065791197"/>
    <n v="3781.1267100015202"/>
    <n v="9.4054218749403198"/>
    <n v="1.3826121101408599"/>
    <n v="2.00223239667694"/>
    <n v="0.29433137564383999"/>
    <n v="804.92874167365005"/>
    <n v="1210"/>
    <s v="Fixed Single Family Units"/>
    <n v="1210"/>
    <s v="Town Melbourne Beach                   Brevard County"/>
    <s v="Town Melbourne Beach"/>
    <m/>
    <m/>
    <m/>
    <n v="0"/>
    <n v="1"/>
    <n v="2.00223239667694"/>
    <n v="0.29433137564383999"/>
    <n v="804.928741673650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4.34708994734299"/>
    <n v="0.65282136390000001"/>
  </r>
  <r>
    <n v="230000"/>
    <n v="900000"/>
    <n v="900000"/>
    <x v="0"/>
    <x v="0"/>
    <s v="IR12-21"/>
    <s v="62-304.520 (7), F.A.C."/>
    <n v="0.56000000000000005"/>
    <n v="0.48"/>
    <s v="Town Melbourne Beach"/>
    <n v="0.15341454299471999"/>
    <n v="3777.84785307113"/>
    <n v="9.3977177881112794"/>
    <n v="1.38149498583005"/>
    <n v="1.4417465796565201"/>
    <n v="0.21194142190061999"/>
    <n v="579.576801882525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417465796565201"/>
    <n v="0.21194142190061999"/>
    <n v="579.576801882525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9.80506802675001"/>
    <n v="0.47005417830000001"/>
  </r>
  <r>
    <n v="230000"/>
    <n v="900000"/>
    <n v="900000"/>
    <x v="0"/>
    <x v="0"/>
    <s v="IR12-21"/>
    <s v="62-304.520 (7), F.A.C."/>
    <n v="0.56000000000000005"/>
    <n v="0.48"/>
    <s v="Town Melbourne Beach"/>
    <n v="2.6974285305660001E-2"/>
    <n v="3777.84785307113"/>
    <n v="9.3977177881112794"/>
    <n v="1.38149498583005"/>
    <n v="0.25349672083858998"/>
    <n v="3.726483989611E-2"/>
    <n v="101.904745830115"/>
    <n v="1210"/>
    <s v="Fixed Single Family Units"/>
    <n v="1210"/>
    <s v="Town Melbourne Beach                   Brevard County"/>
    <s v="Town Melbourne Beach"/>
    <m/>
    <m/>
    <m/>
    <n v="0"/>
    <n v="1"/>
    <n v="0.25349672083858998"/>
    <n v="3.726483989611E-2"/>
    <n v="101.90474583011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2.5275323144213"/>
    <n v="8.2647806800000001E-2"/>
  </r>
  <r>
    <n v="230000"/>
    <n v="900000"/>
    <n v="900000"/>
    <x v="0"/>
    <x v="0"/>
    <s v="IR12-21"/>
    <s v="62-304.520 (7), F.A.C."/>
    <n v="0.56000000000000005"/>
    <n v="0.48"/>
    <s v="Town Melbourne Beach"/>
    <n v="3.6589967810399998E-2"/>
    <n v="3777.84785307113"/>
    <n v="9.3977177881112794"/>
    <n v="1.38149498583005"/>
    <n v="0.34386219135829998"/>
    <n v="5.0548857061760002E-2"/>
    <n v="138.231331336495"/>
    <n v="1210"/>
    <s v="Fixed Single Family Units"/>
    <n v="1210"/>
    <s v="Town Melbourne Beach                   Brevard County"/>
    <s v="Town Melbourne Beach"/>
    <m/>
    <m/>
    <m/>
    <n v="0"/>
    <n v="1"/>
    <n v="0.34386219135829998"/>
    <n v="5.0548857061760002E-2"/>
    <n v="138.2313313364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7.535725222745"/>
    <n v="0.1121097578"/>
  </r>
  <r>
    <n v="230000"/>
    <n v="900000"/>
    <n v="900000"/>
    <x v="0"/>
    <x v="0"/>
    <s v="IR12-21"/>
    <s v="62-304.520 (7), F.A.C."/>
    <n v="0.56000000000000005"/>
    <n v="0.48"/>
    <s v="Town Melbourne Beach"/>
    <n v="5.3131605339999999E-5"/>
    <n v="3777.84785307113"/>
    <n v="9.3977177881112794"/>
    <n v="1.38149498583005"/>
    <n v="4.9931583261E-4"/>
    <n v="7.3401046359999997E-5"/>
    <n v="0.20072312116394"/>
    <n v="1210"/>
    <s v="Fixed Single Family Units"/>
    <n v="1210"/>
    <s v="Town Melbourne Beach                   Brevard County"/>
    <s v="Town Melbourne Beach"/>
    <m/>
    <m/>
    <m/>
    <n v="0"/>
    <n v="1"/>
    <n v="4.9931583261E-4"/>
    <n v="7.3401046359999997E-5"/>
    <n v="0.200723121165549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.7250956272568798"/>
    <n v="1.6279249999999999E-4"/>
  </r>
  <r>
    <n v="230000"/>
    <n v="900000"/>
    <n v="900000"/>
    <x v="0"/>
    <x v="0"/>
    <s v="IR12-21"/>
    <s v="62-304.520 (7), F.A.C."/>
    <n v="0.56000000000000005"/>
    <n v="0.48"/>
    <s v="Town Melbourne Beach"/>
    <n v="0.30534369105696002"/>
    <n v="3777.84785307113"/>
    <n v="9.3977177881112794"/>
    <n v="1.38149498583005"/>
    <n v="2.8695338369335701"/>
    <n v="0.42183077815003001"/>
    <n v="1153.54200770836"/>
    <n v="1210"/>
    <s v="Fixed Single Family Units"/>
    <n v="1210"/>
    <s v="Town Melbourne Beach                   Brevard County"/>
    <s v="Town Melbourne Beach"/>
    <m/>
    <m/>
    <m/>
    <n v="0"/>
    <n v="1"/>
    <n v="2.8695338369335701"/>
    <n v="0.42183077815003001"/>
    <n v="1153.5420077083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7.47644100373199"/>
    <n v="0.93555718389999998"/>
  </r>
  <r>
    <n v="230000"/>
    <n v="900000"/>
    <n v="900000"/>
    <x v="0"/>
    <x v="0"/>
    <s v="IR12-21"/>
    <s v="62-304.520 (7), F.A.C."/>
    <n v="0.56000000000000005"/>
    <n v="0.48"/>
    <s v="Town Melbourne Beach"/>
    <n v="9.536393679355E-2"/>
    <n v="3777.84785307113"/>
    <n v="9.3977177881112794"/>
    <n v="1.38149498583005"/>
    <n v="0.89620336514910004"/>
    <n v="0.13174480050931001"/>
    <n v="360.27044387593901"/>
    <n v="1210"/>
    <s v="Fixed Single Family Units"/>
    <n v="1210"/>
    <s v="Town Melbourne Beach                   Brevard County"/>
    <s v="Town Melbourne Beach"/>
    <m/>
    <m/>
    <m/>
    <n v="0"/>
    <n v="1"/>
    <n v="0.89620336514910004"/>
    <n v="0.13174480050931001"/>
    <n v="360.270443875937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2.543162924735896"/>
    <n v="0.29219014100000001"/>
  </r>
  <r>
    <n v="230000"/>
    <n v="900000"/>
    <n v="900000"/>
    <x v="0"/>
    <x v="0"/>
    <s v="IR12-21"/>
    <s v="62-304.520 (7), F.A.C."/>
    <n v="0.56000000000000005"/>
    <n v="0.48"/>
    <s v="Town Melbourne Beach"/>
    <n v="2.3898147280000001E-5"/>
    <n v="3777.84785307113"/>
    <n v="9.3977177881112794"/>
    <n v="1.38149498583005"/>
    <n v="2.2458804384E-4"/>
    <n v="3.3015170640000002E-5"/>
    <n v="9.0283564413009998E-2"/>
    <n v="1210"/>
    <s v="Fixed Single Family Units"/>
    <n v="1210"/>
    <s v="Town Melbourne Beach                   Brevard County"/>
    <s v="Town Melbourne Beach"/>
    <m/>
    <m/>
    <m/>
    <n v="0"/>
    <n v="1"/>
    <n v="2.2458804384E-4"/>
    <n v="3.3015170640000002E-5"/>
    <n v="9.0283564412030004E-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.80222406932608"/>
    <n v="7.3222700000000006E-5"/>
  </r>
  <r>
    <n v="230000"/>
    <n v="900000"/>
    <n v="900000"/>
    <x v="0"/>
    <x v="0"/>
    <s v="IR12-21"/>
    <s v="62-304.520 (7), F.A.C."/>
    <n v="0.56000000000000005"/>
    <n v="0.48"/>
    <s v="Town Melbourne Beach"/>
    <n v="0.28550002305934002"/>
    <n v="3794.5646107775701"/>
    <n v="9.4368201464530195"/>
    <n v="1.38715865295194"/>
    <n v="2.6942123694192399"/>
    <n v="0.39603382740475002"/>
    <n v="1083.34828387716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6942123694192399"/>
    <n v="0.39603382740475002"/>
    <n v="1083.34828387716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77.588743152619"/>
    <n v="0.87862796750000005"/>
  </r>
  <r>
    <n v="230000"/>
    <n v="900000"/>
    <n v="900000"/>
    <x v="0"/>
    <x v="0"/>
    <s v="IR12-21"/>
    <s v="62-304.520 (7), F.A.C."/>
    <n v="0.56000000000000005"/>
    <n v="0.48"/>
    <s v="Town Melbourne Beach"/>
    <n v="4.1380745761179998E-2"/>
    <n v="3794.5646107775701"/>
    <n v="9.4368201464530195"/>
    <n v="1.38715865295194"/>
    <n v="0.39050265527439998"/>
    <n v="5.7401659548229997E-2"/>
    <n v="157.02191343297599"/>
    <n v="1210"/>
    <s v="Fixed Single Family Units"/>
    <n v="1210"/>
    <s v="Town Melbourne Beach                   Brevard County"/>
    <s v="Town Melbourne Beach"/>
    <m/>
    <m/>
    <m/>
    <n v="0"/>
    <n v="1"/>
    <n v="0.39050265527439998"/>
    <n v="5.7401659548229997E-2"/>
    <n v="157.021913432976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1.826502736783802"/>
    <n v="0.12734948369999999"/>
  </r>
  <r>
    <n v="230000"/>
    <n v="900000"/>
    <n v="900000"/>
    <x v="0"/>
    <x v="0"/>
    <s v="IR12-21"/>
    <s v="62-304.520 (7), F.A.C."/>
    <n v="0.56000000000000005"/>
    <n v="0.48"/>
    <s v="Town Melbourne Beach"/>
    <n v="9.0952786442139999E-2"/>
    <n v="3794.5646107775701"/>
    <n v="9.4368201464530195"/>
    <n v="1.38715865295194"/>
    <n v="0.85830508747325995"/>
    <n v="0.12616594472331"/>
    <n v="345.12622468496897"/>
    <n v="1210"/>
    <s v="Fixed Single Family Units"/>
    <n v="1210"/>
    <s v="Town Melbourne Beach                   Brevard County"/>
    <s v="Town Melbourne Beach"/>
    <m/>
    <m/>
    <m/>
    <n v="0"/>
    <n v="1"/>
    <n v="0.85830508747325995"/>
    <n v="0.12616594472331"/>
    <n v="345.12622468496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8.798759552818"/>
    <n v="0.27990772479999998"/>
  </r>
  <r>
    <n v="230000"/>
    <n v="900000"/>
    <n v="900000"/>
    <x v="0"/>
    <x v="0"/>
    <s v="IR12-21"/>
    <s v="62-304.520 (7), F.A.C."/>
    <n v="0.56000000000000005"/>
    <n v="0.48"/>
    <s v="Town Melbourne Beach"/>
    <n v="0.11640252218949"/>
    <n v="3794.5646107775701"/>
    <n v="9.4368201464530195"/>
    <n v="1.38715865295194"/>
    <n v="1.0984696664957301"/>
    <n v="0.16146876588058001"/>
    <n v="441.69689130549301"/>
    <n v="1210"/>
    <s v="Fixed Single Family Units"/>
    <n v="1210"/>
    <s v="Town Melbourne Beach                   Brevard County"/>
    <s v="Town Melbourne Beach"/>
    <m/>
    <m/>
    <m/>
    <n v="0"/>
    <n v="1"/>
    <n v="1.0984696664957301"/>
    <n v="0.16146876588058001"/>
    <n v="441.696891305493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8.586682468754702"/>
    <n v="0.35822943330000001"/>
  </r>
  <r>
    <n v="230000"/>
    <n v="900000"/>
    <n v="900000"/>
    <x v="0"/>
    <x v="0"/>
    <s v="IR12-21"/>
    <s v="62-304.520 (7), F.A.C."/>
    <n v="0.56000000000000005"/>
    <n v="0.48"/>
    <s v="Town Melbourne Beach"/>
    <n v="8.3527376192729999E-2"/>
    <n v="3794.5646107775701"/>
    <n v="9.4368201464530195"/>
    <n v="1.38715865295194"/>
    <n v="0.78823282643595005"/>
    <n v="0.11586572264412"/>
    <n v="316.95002573205301"/>
    <n v="1210"/>
    <s v="Fixed Single Family Units"/>
    <n v="1210"/>
    <s v="Town Melbourne Beach                   Brevard County"/>
    <s v="Town Melbourne Beach"/>
    <m/>
    <m/>
    <m/>
    <n v="0"/>
    <n v="1"/>
    <n v="0.78823282643595005"/>
    <n v="0.11586572264412"/>
    <n v="316.950025732051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6.424269542066398"/>
    <n v="0.25705598190000001"/>
  </r>
  <r>
    <n v="230000"/>
    <n v="900000"/>
    <n v="900000"/>
    <x v="0"/>
    <x v="0"/>
    <s v="IR12-21"/>
    <s v="62-304.520 (7), F.A.C."/>
    <n v="0.56000000000000005"/>
    <n v="0.48"/>
    <s v="Town Melbourne Beach"/>
    <n v="7.0985836571919994E-2"/>
    <n v="3782.2835093281101"/>
    <n v="9.4080905127743595"/>
    <n v="1.3829972926233201"/>
    <n v="0.66784117559366996"/>
    <n v="9.8173219793569994E-2"/>
    <n v="268.488559061852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6784117559366996"/>
    <n v="9.8173219793569994E-2"/>
    <n v="268.488559061852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7.09589233070599"/>
    <n v="0.21775227820000001"/>
  </r>
  <r>
    <n v="230000"/>
    <n v="900000"/>
    <n v="900000"/>
    <x v="0"/>
    <x v="0"/>
    <s v="IR12-21"/>
    <s v="62-304.520 (7), F.A.C."/>
    <n v="0.56000000000000005"/>
    <n v="0.48"/>
    <s v="Town Melbourne Beach"/>
    <n v="7.8869028339509997E-2"/>
    <n v="3782.2835093281101"/>
    <n v="9.4080905127743595"/>
    <n v="1.3829972926233201"/>
    <n v="0.74200695727268995"/>
    <n v="0.10907565266537"/>
    <n v="298.30502528526699"/>
    <n v="1210"/>
    <s v="Fixed Single Family Units"/>
    <n v="1210"/>
    <s v="Town Melbourne Beach                   Brevard County"/>
    <s v="Town Melbourne Beach"/>
    <m/>
    <m/>
    <m/>
    <n v="0"/>
    <n v="1"/>
    <n v="0.74200695727268995"/>
    <n v="0.10907565266537"/>
    <n v="298.305025285268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2.261440171480203"/>
    <n v="0.24193432710000001"/>
  </r>
  <r>
    <n v="230000"/>
    <n v="900000"/>
    <n v="900000"/>
    <x v="0"/>
    <x v="0"/>
    <s v="IR12-21"/>
    <s v="62-304.520 (7), F.A.C."/>
    <n v="0.56000000000000005"/>
    <n v="0.48"/>
    <s v="Town of Indialantic"/>
    <n v="9.2265702481399994E-2"/>
    <n v="3782.2835093281101"/>
    <n v="9.4080905127743595"/>
    <n v="1.3829972926233201"/>
    <n v="0.86804408016979995"/>
    <n v="0.12760321673377001"/>
    <n v="348.97504497200703"/>
    <n v="1210"/>
    <s v="Fixed Single Family Units"/>
    <n v="1210"/>
    <s v="Town of Indialantic              Brevard County"/>
    <s v="Town of Indialantic"/>
    <m/>
    <m/>
    <m/>
    <n v="0"/>
    <n v="1"/>
    <n v="0.86804408016979995"/>
    <n v="0.12760321673377001"/>
    <n v="348.975044972007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7.668618100291496"/>
    <n v="0.28302923359999999"/>
  </r>
  <r>
    <n v="230000"/>
    <n v="900000"/>
    <n v="900000"/>
    <x v="0"/>
    <x v="0"/>
    <s v="IR12-21"/>
    <s v="62-304.520 (7), F.A.C."/>
    <n v="0.56000000000000005"/>
    <n v="0.48"/>
    <s v="Town Melbourne Beach"/>
    <n v="0.20977405337395"/>
    <n v="3782.2835093281101"/>
    <n v="9.4080905127743595"/>
    <n v="1.3829972926233201"/>
    <n v="1.9735732813736799"/>
    <n v="0.29011694787879"/>
    <n v="793.42494276120601"/>
    <n v="1210"/>
    <s v="Fixed Single Family Units"/>
    <n v="1210"/>
    <s v="Town Melbourne Beach                   Brevard County"/>
    <s v="Town Melbourne Beach"/>
    <m/>
    <m/>
    <m/>
    <n v="0"/>
    <n v="1"/>
    <n v="1.9735732813736799"/>
    <n v="0.29011694787879"/>
    <n v="793.424942761206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8.53565304183699"/>
    <n v="0.64349143779999995"/>
  </r>
  <r>
    <n v="230000"/>
    <n v="900000"/>
    <n v="900000"/>
    <x v="0"/>
    <x v="0"/>
    <s v="IR12-21"/>
    <s v="62-304.520 (7), F.A.C."/>
    <n v="0.56000000000000005"/>
    <n v="0.48"/>
    <s v="Town of Indialantic"/>
    <n v="0.16586883306221001"/>
    <n v="3782.2835093281101"/>
    <n v="9.4080905127743595"/>
    <n v="1.3829972926233201"/>
    <n v="1.5605089946975399"/>
    <n v="0.22939614705562"/>
    <n v="627.36295200269797"/>
    <n v="1210"/>
    <s v="Fixed Single Family Units"/>
    <n v="1210"/>
    <s v="Town of Indialantic              Brevard County"/>
    <s v="Town of Indialantic"/>
    <m/>
    <m/>
    <m/>
    <n v="0"/>
    <n v="1"/>
    <n v="1.5605089946975399"/>
    <n v="0.22939614705562"/>
    <n v="627.362952002697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6.236846490215"/>
    <n v="0.50881018010000001"/>
  </r>
  <r>
    <n v="230000"/>
    <n v="900000"/>
    <n v="910000"/>
    <x v="0"/>
    <x v="0"/>
    <s v="IR12-21"/>
    <s v="62-304.520 (7), F.A.C."/>
    <n v="0.56000000000000005"/>
    <n v="0.48"/>
    <s v="Town Melbourne Beach"/>
    <n v="0.27298494951764002"/>
    <n v="3771.2339382851001"/>
    <n v="9.3822824748061002"/>
    <n v="1.3792605835749201"/>
    <n v="2.56122190774526"/>
    <n v="0.37651738077887997"/>
    <n v="1029.4901062619999"/>
    <n v="1210"/>
    <s v="Fixed Single Family Units"/>
    <n v="1210"/>
    <s v="Town Melbourne Beach                   Brevard County"/>
    <s v="Town Melbourne Beach"/>
    <m/>
    <m/>
    <m/>
    <n v="0"/>
    <n v="1"/>
    <n v="2.56122190774526"/>
    <n v="0.37651738077887997"/>
    <n v="1029.49010626199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6.95494739576699"/>
    <n v="0.83494736920000001"/>
  </r>
  <r>
    <n v="230000"/>
    <n v="900000"/>
    <n v="910000"/>
    <x v="0"/>
    <x v="0"/>
    <s v="IR12-21"/>
    <s v="62-304.520 (7), F.A.C."/>
    <n v="0.56000000000000005"/>
    <n v="0.48"/>
    <s v="Town Melbourne Beach"/>
    <n v="0.25773768342617998"/>
    <n v="3771.2339382851001"/>
    <n v="9.3822824748061002"/>
    <n v="1.3792605835749201"/>
    <n v="2.4181677503066101"/>
    <n v="0.35548742765163999"/>
    <n v="971.98909891180801"/>
    <n v="1210"/>
    <s v="Fixed Single Family Units"/>
    <n v="1210"/>
    <s v="Town Melbourne Beach                   Brevard County"/>
    <s v="Town Melbourne Beach"/>
    <m/>
    <m/>
    <m/>
    <n v="0"/>
    <n v="1"/>
    <n v="2.4181677503066101"/>
    <n v="0.35548742765163999"/>
    <n v="971.98909891180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4.744631991651"/>
    <n v="0.78831232679999996"/>
  </r>
  <r>
    <n v="230000"/>
    <n v="900000"/>
    <n v="910000"/>
    <x v="0"/>
    <x v="0"/>
    <s v="IR12-21"/>
    <s v="62-304.520 (7), F.A.C."/>
    <n v="0.56000000000000005"/>
    <n v="0.48"/>
    <s v="Town Melbourne Beach"/>
    <n v="8.7040820539970004E-2"/>
    <n v="3771.2339382851001"/>
    <n v="9.3822824748061002"/>
    <n v="1.3792605835749201"/>
    <n v="0.81664156514492003"/>
    <n v="0.1200519729328"/>
    <n v="328.25129643652502"/>
    <n v="1210"/>
    <s v="Fixed Single Family Units"/>
    <n v="1210"/>
    <s v="Town Melbourne Beach                   Brevard County"/>
    <s v="Town Melbourne Beach"/>
    <m/>
    <m/>
    <m/>
    <n v="0"/>
    <n v="1"/>
    <n v="0.81664156514492003"/>
    <n v="0.1200519729328"/>
    <n v="328.251296436525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2.82559325918599"/>
    <n v="0.2662216516"/>
  </r>
  <r>
    <n v="230000"/>
    <n v="900000"/>
    <n v="910000"/>
    <x v="0"/>
    <x v="0"/>
    <s v="IR12-21"/>
    <s v="62-304.520 (7), F.A.C."/>
    <n v="0.56000000000000005"/>
    <n v="0.48"/>
    <s v="Town Melbourne Beach"/>
    <n v="3.000041077E-4"/>
    <n v="3775.8299616671602"/>
    <n v="9.3930493483585593"/>
    <n v="1.3808206688539399"/>
    <n v="2.8179533883999999E-3"/>
    <n v="4.1425187266000001E-4"/>
    <n v="1.13276449850331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8179533883999999E-3"/>
    <n v="4.1425187266000001E-4"/>
    <n v="630.634468007653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7.102753499375599"/>
    <n v="0.5114634777"/>
  </r>
  <r>
    <n v="230000"/>
    <n v="900000"/>
    <n v="910000"/>
    <x v="0"/>
    <x v="0"/>
    <s v="IR12-21"/>
    <s v="62-304.520 (7), F.A.C."/>
    <n v="0.56000000000000005"/>
    <n v="0.48"/>
    <s v="Town Melbourne Beach"/>
    <n v="7.8664456548699999E-3"/>
    <n v="3775.8299616671602"/>
    <n v="9.3930493483585593"/>
    <n v="1.3808206688539399"/>
    <n v="7.3889912232380006E-2"/>
    <n v="1.086215075066E-2"/>
    <n v="29.702361195488301"/>
    <n v="1210"/>
    <s v="Fixed Single Family Units"/>
    <n v="1210"/>
    <s v="Town Melbourne Beach                   Brevard County"/>
    <s v="Town Melbourne Beach"/>
    <m/>
    <m/>
    <m/>
    <n v="0"/>
    <n v="1"/>
    <n v="7.3889912232380006E-2"/>
    <n v="1.086215075066E-2"/>
    <n v="186.75788117185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2.690527977616899"/>
    <n v="0.15146624589999999"/>
  </r>
  <r>
    <n v="230000"/>
    <n v="900000"/>
    <n v="910000"/>
    <x v="0"/>
    <x v="0"/>
    <s v="IR12-21"/>
    <s v="62-304.520 (7), F.A.C."/>
    <n v="0.56000000000000005"/>
    <n v="0.48"/>
    <s v="Town Melbourne Beach"/>
    <n v="1.15092574637E-2"/>
    <n v="3775.8299616671602"/>
    <n v="9.3930493483585593"/>
    <n v="1.3808206688539399"/>
    <n v="0.10810702331950001"/>
    <n v="1.5892220589039999E-2"/>
    <n v="43.456999167983597"/>
    <n v="1210"/>
    <s v="Fixed Single Family Units"/>
    <n v="1210"/>
    <s v="Town Melbourne Beach                   Brevard County"/>
    <s v="Town Melbourne Beach"/>
    <m/>
    <m/>
    <m/>
    <n v="0"/>
    <n v="1"/>
    <n v="0.10810702331950001"/>
    <n v="1.5892220589039999E-2"/>
    <n v="47.9706450802142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8.4059106492859"/>
    <n v="3.8905632699999998E-2"/>
  </r>
  <r>
    <n v="230000"/>
    <n v="910000"/>
    <n v="910000"/>
    <x v="0"/>
    <x v="0"/>
    <s v="IR12-21"/>
    <s v="62-304.520 (7), F.A.C."/>
    <n v="0.56000000000000005"/>
    <n v="0.48"/>
    <s v="Town Melbourne Beach"/>
    <n v="4.9096899467520001E-2"/>
    <n v="3785.7620286956098"/>
    <n v="9.4162301336330092"/>
    <n v="1.3841763600608199"/>
    <n v="0.46230770423402001"/>
    <n v="6.7958767595220002E-2"/>
    <n v="185.869177730827"/>
    <n v="1210"/>
    <s v="Fixed Single Family Units"/>
    <n v="1210"/>
    <s v="Town Melbourne Beach                   Brevard County"/>
    <s v="Town Melbourne Beach"/>
    <m/>
    <m/>
    <m/>
    <n v="0"/>
    <n v="1"/>
    <n v="0.46230770423402001"/>
    <n v="6.7958767595220002E-2"/>
    <n v="185.86917773082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5.374579737413498"/>
    <n v="0.15074548069999999"/>
  </r>
  <r>
    <n v="230000"/>
    <n v="910000"/>
    <n v="910000"/>
    <x v="0"/>
    <x v="0"/>
    <s v="IR12-21"/>
    <s v="62-304.520 (7), F.A.C."/>
    <n v="0.56000000000000005"/>
    <n v="0.48"/>
    <s v="Town Melbourne Beach"/>
    <n v="5.51661198851E-2"/>
    <n v="3785.7620286956098"/>
    <n v="9.4162301336330092"/>
    <n v="1.3841763600608199"/>
    <n v="0.51945688041770999"/>
    <n v="7.6359639021240003E-2"/>
    <n v="208.84580193149301"/>
    <n v="1210"/>
    <s v="Fixed Single Family Units"/>
    <n v="1210"/>
    <s v="Town Melbourne Beach                   Brevard County"/>
    <s v="Town Melbourne Beach"/>
    <m/>
    <m/>
    <m/>
    <n v="0"/>
    <n v="1"/>
    <n v="0.51945688041770999"/>
    <n v="7.6359639021240003E-2"/>
    <n v="208.845801931493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8.380204387051805"/>
    <n v="0.16938021240000001"/>
  </r>
  <r>
    <n v="230000"/>
    <n v="910000"/>
    <n v="910000"/>
    <x v="0"/>
    <x v="0"/>
    <s v="IR12-21"/>
    <s v="62-304.520 (7), F.A.C."/>
    <n v="0.56000000000000005"/>
    <n v="0.48"/>
    <s v="Town Melbourne Beach"/>
    <n v="0.12977985300802999"/>
    <n v="3785.7620286956098"/>
    <n v="9.4162301336330092"/>
    <n v="1.3841763600608199"/>
    <n v="1.2220369626326799"/>
    <n v="0.17963820454588"/>
    <n v="491.31563960750202"/>
    <n v="1210"/>
    <s v="Fixed Single Family Units"/>
    <n v="1210"/>
    <s v="Town Melbourne Beach                   Brevard County"/>
    <s v="Town Melbourne Beach"/>
    <m/>
    <m/>
    <m/>
    <n v="0"/>
    <n v="1"/>
    <n v="1.2220369626326799"/>
    <n v="0.17963820454588"/>
    <n v="491.315639607502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1.684773176832906"/>
    <n v="0.39847172720000001"/>
  </r>
  <r>
    <n v="230000"/>
    <n v="910000"/>
    <n v="910000"/>
    <x v="0"/>
    <x v="0"/>
    <s v="IR12-21"/>
    <s v="62-304.520 (7), F.A.C."/>
    <n v="0.56000000000000005"/>
    <n v="0.48"/>
    <s v="Town Melbourne Beach"/>
    <n v="0.15018609930353999"/>
    <n v="3785.7620286956098"/>
    <n v="9.4162301336330092"/>
    <n v="1.3841763600608199"/>
    <n v="1.41418687391483"/>
    <n v="0.20788404826571"/>
    <n v="568.56883198126604"/>
    <n v="1210"/>
    <s v="Fixed Single Family Units"/>
    <n v="1210"/>
    <s v="Town Melbourne Beach                   Brevard County"/>
    <s v="Town Melbourne Beach"/>
    <m/>
    <m/>
    <m/>
    <n v="0"/>
    <n v="1"/>
    <n v="1.41418687391483"/>
    <n v="0.20788404826571"/>
    <n v="568.568831981266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9.1318197470125"/>
    <n v="0.46112638439999998"/>
  </r>
  <r>
    <n v="230000"/>
    <n v="910000"/>
    <n v="910000"/>
    <x v="0"/>
    <x v="0"/>
    <s v="IR12-21"/>
    <s v="62-304.520 (7), F.A.C."/>
    <n v="0.56000000000000005"/>
    <n v="0.48"/>
    <s v="Town Melbourne Beach"/>
    <n v="0.23353448211878"/>
    <n v="3785.7620286956098"/>
    <n v="9.4162301336330092"/>
    <n v="1.3841763600608199"/>
    <n v="2.1990144277692498"/>
    <n v="0.32325290940786"/>
    <n v="884.10597479638"/>
    <n v="1210"/>
    <s v="Fixed Single Family Units"/>
    <n v="1210"/>
    <s v="Town Melbourne Beach                   Brevard County"/>
    <s v="Town Melbourne Beach"/>
    <m/>
    <m/>
    <m/>
    <n v="0"/>
    <n v="1"/>
    <n v="2.1990144277692498"/>
    <n v="0.32325290940786"/>
    <n v="884.1059747963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7.73766336073399"/>
    <n v="0.71703647589999997"/>
  </r>
  <r>
    <n v="230000"/>
    <n v="910000"/>
    <n v="910000"/>
    <x v="0"/>
    <x v="0"/>
    <s v="IR12-21"/>
    <s v="62-304.520 (7), F.A.C."/>
    <n v="0.56000000000000005"/>
    <n v="0.48"/>
    <s v="FDOT District 5"/>
    <n v="0.11065233456722"/>
    <n v="3770.0841218516098"/>
    <n v="9.3795555800177493"/>
    <n v="1.3788642621885401"/>
    <n v="1.0378697221319699"/>
    <n v="0.15257454966247"/>
    <n v="417.16860959769599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1.0378697221319699"/>
    <n v="0.15257454966247"/>
    <n v="447.72806294452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4.990238069537"/>
    <n v="0.36312089450000001"/>
  </r>
  <r>
    <n v="230000"/>
    <n v="910000"/>
    <n v="910000"/>
    <x v="0"/>
    <x v="0"/>
    <s v="IR12-21"/>
    <s v="62-304.520 (7), F.A.C."/>
    <n v="0.56000000000000005"/>
    <n v="0.48"/>
    <s v="Town Melbourne Beach"/>
    <n v="2.8627191669E-4"/>
    <n v="3770.0841218516098"/>
    <n v="9.3795555800177493"/>
    <n v="1.3788642621885401"/>
    <n v="2.68510335359E-3"/>
    <n v="3.9473011518999999E-4"/>
    <n v="1.0792692076449899"/>
    <n v="1210"/>
    <s v="Fixed Single Family Units"/>
    <n v="1210"/>
    <s v="Town Melbourne Beach                   Brevard County"/>
    <s v="Town Melbourne Beach"/>
    <m/>
    <m/>
    <m/>
    <n v="0"/>
    <n v="1"/>
    <n v="2.68510335359E-3"/>
    <n v="3.9473011518999999E-4"/>
    <n v="1.079269207645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5.619585402645599"/>
    <n v="8.7531969999999997E-4"/>
  </r>
  <r>
    <n v="230000"/>
    <n v="910000"/>
    <n v="910000"/>
    <x v="0"/>
    <x v="0"/>
    <s v="IR12-21"/>
    <s v="62-304.520 (7), F.A.C."/>
    <n v="0.56000000000000005"/>
    <n v="0.48"/>
    <s v="FDOT District 5"/>
    <n v="9.3789516669000002E-4"/>
    <n v="3770.0841218516098"/>
    <n v="9.3795555800177493"/>
    <n v="1.3788642621885401"/>
    <n v="8.7970398442100001E-3"/>
    <n v="1.29323012703E-3"/>
    <n v="3.5359436759068799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8.7970398442100001E-3"/>
    <n v="1.29323012703E-3"/>
    <n v="3.53594367590868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2.237403776506902"/>
    <n v="2.8677564000000001E-3"/>
  </r>
  <r>
    <n v="230000"/>
    <n v="910000"/>
    <n v="910000"/>
    <x v="0"/>
    <x v="0"/>
    <s v="IR12-21"/>
    <s v="62-304.520 (7), F.A.C."/>
    <n v="0.56000000000000005"/>
    <n v="0.48"/>
    <s v="Town Melbourne Beach"/>
    <n v="0.30218936511548999"/>
    <n v="3775.8299615265"/>
    <n v="9.3930493480086401"/>
    <n v="1.3808206688025"/>
    <n v="2.83847961897325"/>
    <n v="0.41726932124378002"/>
    <n v="1141.0156588577599"/>
    <n v="1210"/>
    <s v="Fixed Single Family Units"/>
    <n v="1210"/>
    <s v="Town Melbourne Beach                   Brevard County"/>
    <s v="Town Melbourne Beach"/>
    <m/>
    <m/>
    <m/>
    <n v="0"/>
    <n v="1"/>
    <n v="2.83847961897325"/>
    <n v="0.41726932124378002"/>
    <n v="1141.01565885775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0.60136769581601"/>
    <n v="0.92539793910000001"/>
  </r>
  <r>
    <n v="230000"/>
    <n v="910000"/>
    <n v="910000"/>
    <x v="0"/>
    <x v="0"/>
    <s v="IR12-21"/>
    <s v="62-304.520 (7), F.A.C."/>
    <n v="0.56000000000000005"/>
    <n v="0.48"/>
    <s v="Town Melbourne Beach"/>
    <n v="9.2576898215700004E-2"/>
    <n v="3775.8299615265"/>
    <n v="9.3930493480086401"/>
    <n v="1.3808206688025"/>
    <n v="0.86957937342568004"/>
    <n v="0.12783209450986999"/>
    <n v="349.55462602804403"/>
    <n v="1210"/>
    <s v="Fixed Single Family Units"/>
    <n v="1210"/>
    <s v="Town Melbourne Beach                   Brevard County"/>
    <s v="Town Melbourne Beach"/>
    <m/>
    <m/>
    <m/>
    <n v="0"/>
    <n v="1"/>
    <n v="0.86957937342568004"/>
    <n v="0.12783209450986999"/>
    <n v="349.554626028046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7.274955675005899"/>
    <n v="0.2834992912"/>
  </r>
  <r>
    <n v="230000"/>
    <n v="910000"/>
    <n v="910000"/>
    <x v="0"/>
    <x v="0"/>
    <s v="IR12-21"/>
    <s v="62-304.520 (7), F.A.C."/>
    <n v="0.56000000000000005"/>
    <n v="0.48"/>
    <s v="Town Melbourne Beach"/>
    <n v="4.3189834242400001E-3"/>
    <n v="3775.8299615265"/>
    <n v="9.3930493480086401"/>
    <n v="1.3808206688025"/>
    <n v="4.0568424437189998E-2"/>
    <n v="5.9637415804100003E-3"/>
    <n v="16.307747016611899"/>
    <n v="1210"/>
    <s v="Fixed Single Family Units"/>
    <n v="1210"/>
    <s v="Town Melbourne Beach                   Brevard County"/>
    <s v="Town Melbourne Beach"/>
    <m/>
    <m/>
    <m/>
    <n v="0"/>
    <n v="1"/>
    <n v="4.0568424437189998E-2"/>
    <n v="5.9637415804100003E-3"/>
    <n v="16.307747016611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6.438787488160202"/>
    <n v="1.3226072199999999E-2"/>
  </r>
  <r>
    <n v="230000"/>
    <n v="910000"/>
    <n v="910000"/>
    <x v="0"/>
    <x v="0"/>
    <s v="IR12-21"/>
    <s v="62-304.520 (7), F.A.C."/>
    <n v="0.56000000000000005"/>
    <n v="0.48"/>
    <s v="Town Melbourne Beach"/>
    <n v="0.11581983079704999"/>
    <n v="3775.8299615265"/>
    <n v="9.3930493480086401"/>
    <n v="1.3808206688025"/>
    <n v="1.08790138615471"/>
    <n v="0.15992641622177001"/>
    <n v="437.31598726243402"/>
    <n v="1210"/>
    <s v="Fixed Single Family Units"/>
    <n v="1210"/>
    <s v="Town Melbourne Beach                   Brevard County"/>
    <s v="Town Melbourne Beach"/>
    <m/>
    <m/>
    <m/>
    <n v="0"/>
    <n v="1"/>
    <n v="1.08790138615471"/>
    <n v="0.15992641622177001"/>
    <n v="437.315987262434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8.354684039608202"/>
    <n v="0.35467638870000001"/>
  </r>
  <r>
    <n v="230000"/>
    <n v="910000"/>
    <n v="910000"/>
    <x v="0"/>
    <x v="0"/>
    <s v="IR12-21"/>
    <s v="62-304.520 (7), F.A.C."/>
    <n v="0.56000000000000005"/>
    <n v="0.48"/>
    <s v="Town Melbourne Beach"/>
    <n v="0.10285837616144"/>
    <n v="3775.8299615265"/>
    <n v="9.3930493480086401"/>
    <n v="1.3808206688025"/>
    <n v="0.96615380314044996"/>
    <n v="0.14202897176318"/>
    <n v="388.37573850433199"/>
    <n v="1210"/>
    <s v="Fixed Single Family Units"/>
    <n v="1210"/>
    <s v="Town Melbourne Beach                   Brevard County"/>
    <s v="Town Melbourne Beach"/>
    <m/>
    <m/>
    <m/>
    <n v="0"/>
    <n v="1"/>
    <n v="0.96615380314044996"/>
    <n v="0.14202897176318"/>
    <n v="388.375738504331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2.708459390650802"/>
    <n v="0.31498437829999998"/>
  </r>
  <r>
    <n v="230000"/>
    <n v="910000"/>
    <n v="910000"/>
    <x v="0"/>
    <x v="0"/>
    <s v="IR12-21"/>
    <s v="62-304.520 (7), F.A.C."/>
    <n v="0.56000000000000005"/>
    <n v="0.48"/>
    <s v="Town Melbourne Beach"/>
    <n v="8.4879434465690004E-2"/>
    <n v="3794.5646110602902"/>
    <n v="9.4368201471561104"/>
    <n v="1.38715865305529"/>
    <n v="0.80099195724508998"/>
    <n v="0.11774124198553"/>
    <n v="322.08049823034099"/>
    <n v="1210"/>
    <s v="Fixed Single Family Units"/>
    <n v="1210"/>
    <s v="Town Melbourne Beach                   Brevard County"/>
    <s v="Town Melbourne Beach"/>
    <m/>
    <m/>
    <m/>
    <n v="0"/>
    <n v="1"/>
    <n v="0.80099195724508998"/>
    <n v="0.11774124198553"/>
    <n v="322.080498230340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3.077476117011201"/>
    <n v="0.26121694909999998"/>
  </r>
  <r>
    <n v="230000"/>
    <n v="910000"/>
    <n v="910000"/>
    <x v="0"/>
    <x v="0"/>
    <s v="IR12-21"/>
    <s v="62-304.520 (7), F.A.C."/>
    <n v="0.56000000000000005"/>
    <n v="0.48"/>
    <s v="Town Melbourne Beach"/>
    <n v="0.24134406479081999"/>
    <n v="3794.5646110602902"/>
    <n v="9.4368201471561104"/>
    <n v="1.38715865305529"/>
    <n v="2.27752053301458"/>
    <n v="0.33478250783812002"/>
    <n v="915.795647344695"/>
    <n v="1210"/>
    <s v="Fixed Single Family Units"/>
    <n v="1210"/>
    <s v="Town Melbourne Beach                   Brevard County"/>
    <s v="Town Melbourne Beach"/>
    <m/>
    <m/>
    <m/>
    <n v="0"/>
    <n v="1"/>
    <n v="2.27752053301458"/>
    <n v="0.33478250783812002"/>
    <n v="915.7956473446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5.091911519563"/>
    <n v="0.74273775129999997"/>
  </r>
  <r>
    <n v="230000"/>
    <n v="910000"/>
    <n v="910000"/>
    <x v="0"/>
    <x v="0"/>
    <s v="IR12-21"/>
    <s v="62-304.520 (7), F.A.C."/>
    <n v="0.56000000000000005"/>
    <n v="0.48"/>
    <s v="Town Melbourne Beach"/>
    <n v="4.8045207868919998E-2"/>
    <n v="3794.5646110602902"/>
    <n v="9.4368201471561104"/>
    <n v="1.38715865305529"/>
    <n v="0.45339398559180999"/>
    <n v="6.6646325833219999E-2"/>
    <n v="182.31064551047299"/>
    <n v="1210"/>
    <s v="Fixed Single Family Units"/>
    <n v="1210"/>
    <s v="Town Melbourne Beach                   Brevard County"/>
    <s v="Town Melbourne Beach"/>
    <m/>
    <m/>
    <m/>
    <n v="0"/>
    <n v="1"/>
    <n v="0.45339398559180999"/>
    <n v="6.6646325833219999E-2"/>
    <n v="182.31064551047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6.336692580089107"/>
    <n v="0.1478594043"/>
  </r>
  <r>
    <n v="230000"/>
    <n v="910000"/>
    <n v="910000"/>
    <x v="0"/>
    <x v="0"/>
    <s v="IR12-21"/>
    <s v="62-304.520 (7), F.A.C."/>
    <n v="0.56000000000000005"/>
    <n v="0.48"/>
    <s v="Town Melbourne Beach"/>
    <n v="4.1183641630039999E-2"/>
    <n v="3794.5646110602902"/>
    <n v="9.4368201471561104"/>
    <n v="1.38715865305529"/>
    <n v="0.38864261906765002"/>
    <n v="5.7128244851439997E-2"/>
    <n v="156.27398908395401"/>
    <n v="1210"/>
    <s v="Fixed Single Family Units"/>
    <n v="1210"/>
    <s v="Town Melbourne Beach                   Brevard County"/>
    <s v="Town Melbourne Beach"/>
    <m/>
    <m/>
    <m/>
    <n v="0"/>
    <n v="1"/>
    <n v="0.38864261906765002"/>
    <n v="5.7128244851439997E-2"/>
    <n v="156.273989083953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2.611554880837097"/>
    <n v="0.12674289459999999"/>
  </r>
  <r>
    <n v="230000"/>
    <n v="910000"/>
    <n v="910000"/>
    <x v="0"/>
    <x v="0"/>
    <s v="IR12-21"/>
    <s v="62-304.520 (7), F.A.C."/>
    <n v="0.56000000000000005"/>
    <n v="0.48"/>
    <s v="Town Melbourne Beach"/>
    <n v="2.408059361068E-2"/>
    <n v="3794.5646110602902"/>
    <n v="9.4368201471561104"/>
    <n v="1.38715865305529"/>
    <n v="0.22724423094074001"/>
    <n v="3.3403603797760001E-2"/>
    <n v="91.3753683284109"/>
    <n v="1210"/>
    <s v="Fixed Single Family Units"/>
    <n v="1210"/>
    <s v="Town Melbourne Beach                   Brevard County"/>
    <s v="Town Melbourne Beach"/>
    <m/>
    <m/>
    <m/>
    <n v="0"/>
    <n v="1"/>
    <n v="0.22724423094074001"/>
    <n v="3.3403603797760001E-2"/>
    <n v="91.3753683284111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1.680508180783598"/>
    <n v="7.4108165700000006E-2"/>
  </r>
  <r>
    <n v="230000"/>
    <n v="910000"/>
    <n v="910000"/>
    <x v="0"/>
    <x v="0"/>
    <s v="IR12-21"/>
    <s v="62-304.520 (7), F.A.C."/>
    <n v="0.56000000000000005"/>
    <n v="0.48"/>
    <s v="Town Melbourne Beach"/>
    <n v="0.17823051127872"/>
    <n v="3794.5646110602902"/>
    <n v="9.4368201471561104"/>
    <n v="1.38715865305529"/>
    <n v="1.6819292796730401"/>
    <n v="0.24723399595875001"/>
    <n v="676.30719070944701"/>
    <n v="1210"/>
    <s v="Fixed Single Family Units"/>
    <n v="1210"/>
    <s v="Town Melbourne Beach                   Brevard County"/>
    <s v="Town Melbourne Beach"/>
    <m/>
    <m/>
    <m/>
    <n v="0"/>
    <n v="1"/>
    <n v="1.6819292796730401"/>
    <n v="0.24723399595875001"/>
    <n v="676.307190709447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5.399279490049"/>
    <n v="0.5485054264"/>
  </r>
  <r>
    <n v="230000"/>
    <n v="910000"/>
    <n v="910000"/>
    <x v="0"/>
    <x v="0"/>
    <s v="IR12-21"/>
    <s v="62-304.520 (7), F.A.C."/>
    <n v="0.56000000000000005"/>
    <n v="0.48"/>
    <s v="Town Melbourne Beach"/>
    <n v="9.9124367826340001E-2"/>
    <n v="3781.1267095789399"/>
    <n v="9.4054218738891802"/>
    <n v="1.38261210998634"/>
    <n v="0.93230649738936"/>
    <n v="0.13705055135144001"/>
    <n v="374.80179475832801"/>
    <n v="1210"/>
    <s v="Fixed Single Family Units"/>
    <n v="1210"/>
    <s v="Town Melbourne Beach                   Brevard County"/>
    <s v="Town Melbourne Beach"/>
    <m/>
    <m/>
    <m/>
    <n v="0"/>
    <n v="1"/>
    <n v="0.93230649738936"/>
    <n v="0.13705055135144001"/>
    <n v="374.8017947583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1.752434250821693"/>
    <n v="0.3039755026"/>
  </r>
  <r>
    <n v="230000"/>
    <n v="910000"/>
    <n v="910000"/>
    <x v="0"/>
    <x v="0"/>
    <s v="IR12-21"/>
    <s v="62-304.520 (7), F.A.C."/>
    <n v="0.56000000000000005"/>
    <n v="0.48"/>
    <s v="Town Melbourne Beach"/>
    <n v="9.9363090710149995E-2"/>
    <n v="3781.1267095789399"/>
    <n v="9.4054218738891802"/>
    <n v="1.38261210998634"/>
    <n v="0.93455178682249995"/>
    <n v="0.13738061250152001"/>
    <n v="375.70443623047498"/>
    <n v="1210"/>
    <s v="Fixed Single Family Units"/>
    <n v="1210"/>
    <s v="Town Melbourne Beach                   Brevard County"/>
    <s v="Town Melbourne Beach"/>
    <m/>
    <m/>
    <m/>
    <n v="0"/>
    <n v="1"/>
    <n v="0.93455178682249995"/>
    <n v="0.13738061250152001"/>
    <n v="375.704436230476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2.547184086688304"/>
    <n v="0.30470757199999998"/>
  </r>
  <r>
    <n v="230000"/>
    <n v="910000"/>
    <n v="910000"/>
    <x v="0"/>
    <x v="0"/>
    <s v="IR12-21"/>
    <s v="62-304.520 (7), F.A.C."/>
    <n v="0.56000000000000005"/>
    <n v="0.48"/>
    <s v="Town Melbourne Beach"/>
    <n v="9.2979865455310007E-2"/>
    <n v="3781.1267095789399"/>
    <n v="9.4054218738891802"/>
    <n v="1.38261210998634"/>
    <n v="0.87451486038468995"/>
    <n v="0.12855508796342"/>
    <n v="351.568652726148"/>
    <n v="1210"/>
    <s v="Fixed Single Family Units"/>
    <n v="1210"/>
    <s v="Town Melbourne Beach                   Brevard County"/>
    <s v="Town Melbourne Beach"/>
    <m/>
    <m/>
    <m/>
    <n v="0"/>
    <n v="1"/>
    <n v="0.87451486038468995"/>
    <n v="0.12855508796342"/>
    <n v="351.568652726146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9.873968004111504"/>
    <n v="0.2851327273"/>
  </r>
  <r>
    <n v="230000"/>
    <n v="910000"/>
    <n v="910000"/>
    <x v="0"/>
    <x v="0"/>
    <s v="IR12-21"/>
    <s v="62-304.520 (7), F.A.C."/>
    <n v="0.56000000000000005"/>
    <n v="0.48"/>
    <s v="Town Melbourne Beach"/>
    <n v="9.9064264651599995E-2"/>
    <n v="3781.1267095789399"/>
    <n v="9.4054218738891802"/>
    <n v="1.38261210998634"/>
    <n v="0.93174120167496"/>
    <n v="0.13696745197419999"/>
    <n v="374.574537038985"/>
    <n v="1210"/>
    <s v="Fixed Single Family Units"/>
    <n v="1210"/>
    <s v="Town Melbourne Beach                   Brevard County"/>
    <s v="Town Melbourne Beach"/>
    <m/>
    <m/>
    <m/>
    <n v="0"/>
    <n v="1"/>
    <n v="0.93174120167496"/>
    <n v="0.13696745197419999"/>
    <n v="374.57453703898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2.304343069401099"/>
    <n v="0.30379118980000003"/>
  </r>
  <r>
    <n v="230000"/>
    <n v="910000"/>
    <n v="910000"/>
    <x v="0"/>
    <x v="0"/>
    <s v="IR12-21"/>
    <s v="62-304.520 (7), F.A.C."/>
    <n v="0.56000000000000005"/>
    <n v="0.48"/>
    <s v="Town Melbourne Beach"/>
    <n v="0.22723186523160999"/>
    <n v="3781.1267095789399"/>
    <n v="9.4054218738891802"/>
    <n v="1.38261210998634"/>
    <n v="2.1372115556940501"/>
    <n v="0.31417352864400999"/>
    <n v="859.19247489469603"/>
    <n v="1210"/>
    <s v="Fixed Single Family Units"/>
    <n v="1210"/>
    <s v="Town Melbourne Beach                   Brevard County"/>
    <s v="Town Melbourne Beach"/>
    <m/>
    <m/>
    <m/>
    <n v="0"/>
    <n v="1"/>
    <n v="2.1372115556940501"/>
    <n v="0.31417352864400999"/>
    <n v="859.192474894696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6.812506605886"/>
    <n v="0.69683087990000003"/>
  </r>
  <r>
    <n v="230000"/>
    <n v="910000"/>
    <n v="910000"/>
    <x v="0"/>
    <x v="0"/>
    <s v="IR12-21"/>
    <s v="62-304.520 (7), F.A.C."/>
    <n v="0.56000000000000005"/>
    <n v="0.48"/>
    <s v="Town Melbourne Beach"/>
    <n v="1.193276164523E-2"/>
    <n v="3763.13182150087"/>
    <n v="9.3633322881870509"/>
    <n v="1.37651585576872"/>
    <n v="0.11173041240008"/>
    <n v="1.6425635607769998E-2"/>
    <n v="44.904555065576403"/>
    <n v="1210"/>
    <s v="Fixed Single Family Units"/>
    <n v="1210"/>
    <s v="Town Melbourne Beach                   Brevard County"/>
    <s v="Town Melbourne Beach"/>
    <m/>
    <m/>
    <m/>
    <n v="0"/>
    <n v="1"/>
    <n v="0.11173041240008"/>
    <n v="1.6425635607769998E-2"/>
    <n v="97.57797676903689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7.934474707015301"/>
    <n v="7.9138667300000007E-2"/>
  </r>
  <r>
    <n v="230000"/>
    <n v="910000"/>
    <n v="910000"/>
    <x v="0"/>
    <x v="0"/>
    <s v="IR12-21"/>
    <s v="62-304.520 (7), F.A.C."/>
    <n v="0.56000000000000005"/>
    <n v="0.48"/>
    <s v="Town Melbourne Beach"/>
    <n v="7.341352738767E-2"/>
    <n v="3763.13182150087"/>
    <n v="9.3633322881870509"/>
    <n v="1.37651585576872"/>
    <n v="0.68739525137868995"/>
    <n v="0.10105488447704"/>
    <n v="276.26478104117399"/>
    <n v="1210"/>
    <s v="Fixed Single Family Units"/>
    <n v="1210"/>
    <s v="Town Melbourne Beach                   Brevard County"/>
    <s v="Town Melbourne Beach"/>
    <m/>
    <m/>
    <m/>
    <n v="0"/>
    <n v="1"/>
    <n v="0.68739525137868995"/>
    <n v="0.10105488447704"/>
    <n v="714.21912349766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0.354536039576"/>
    <n v="0.57925314149999996"/>
  </r>
  <r>
    <n v="230000"/>
    <n v="910000"/>
    <n v="910000"/>
    <x v="0"/>
    <x v="0"/>
    <s v="IR12-21"/>
    <s v="62-304.520 (7), F.A.C."/>
    <n v="0.56000000000000005"/>
    <n v="0.48"/>
    <s v="Town Melbourne Beach"/>
    <n v="5.3850242699379998E-2"/>
    <n v="3763.13182150087"/>
    <n v="9.3633322881870509"/>
    <n v="1.37651585576872"/>
    <n v="0.50421771619380995"/>
    <n v="7.4125712912690003E-2"/>
    <n v="202.64556189758099"/>
    <n v="1210"/>
    <s v="Fixed Single Family Units"/>
    <n v="1210"/>
    <s v="Town Melbourne Beach                   Brevard County"/>
    <s v="Town Melbourne Beach"/>
    <m/>
    <m/>
    <m/>
    <n v="0"/>
    <n v="1"/>
    <n v="0.50421771619380995"/>
    <n v="7.4125712912690003E-2"/>
    <n v="202.64556189758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3.820273547157498"/>
    <n v="0.1643516317"/>
  </r>
  <r>
    <n v="230000"/>
    <n v="910000"/>
    <n v="910000"/>
    <x v="0"/>
    <x v="0"/>
    <s v="IR12-21"/>
    <s v="62-304.520 (7), F.A.C."/>
    <n v="0.56000000000000005"/>
    <n v="0.48"/>
    <s v="Town Melbourne Beach"/>
    <n v="0.34818941004239001"/>
    <n v="3763.13182150087"/>
    <n v="9.3633322881870509"/>
    <n v="1.37651585576872"/>
    <n v="3.2602131454547099"/>
    <n v="0.47928824373410001"/>
    <n v="1310.2826488401299"/>
    <n v="1210"/>
    <s v="Fixed Single Family Units"/>
    <n v="1210"/>
    <s v="Town Melbourne Beach                   Brevard County"/>
    <s v="Town Melbourne Beach"/>
    <m/>
    <m/>
    <m/>
    <n v="0"/>
    <n v="1"/>
    <n v="3.2602131454547099"/>
    <n v="0.47928824373410001"/>
    <n v="1310.28264884012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52.394187965112"/>
    <n v="1.0626785473"/>
  </r>
  <r>
    <n v="230000"/>
    <n v="910000"/>
    <n v="910000"/>
    <x v="0"/>
    <x v="0"/>
    <s v="IR12-21"/>
    <s v="62-304.520 (7), F.A.C."/>
    <n v="0.56000000000000005"/>
    <n v="0.48"/>
    <s v="Town Melbourne Beach"/>
    <n v="0.12810547863998001"/>
    <n v="3785.0937997063002"/>
    <n v="9.4146874508708596"/>
    <n v="1.38395365258309"/>
    <n v="1.20607304213962"/>
    <n v="0.17729204507970001"/>
    <n v="484.89125290859602"/>
    <n v="1210"/>
    <s v="Fixed Single Family Units"/>
    <n v="1210"/>
    <s v="Town Melbourne Beach                   Brevard County"/>
    <s v="Town Melbourne Beach"/>
    <m/>
    <m/>
    <m/>
    <n v="0"/>
    <n v="1"/>
    <n v="1.20607304213962"/>
    <n v="0.17729204507970001"/>
    <n v="484.891252908596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1.585580044107601"/>
    <n v="0.39326135680000002"/>
  </r>
  <r>
    <n v="230000"/>
    <n v="910000"/>
    <n v="910000"/>
    <x v="0"/>
    <x v="0"/>
    <s v="IR12-21"/>
    <s v="62-304.520 (7), F.A.C."/>
    <n v="0.56000000000000005"/>
    <n v="0.48"/>
    <s v="Town Melbourne Beach"/>
    <n v="0.12219502307346999"/>
    <n v="3785.0937997063002"/>
    <n v="9.4146874508708596"/>
    <n v="1.38395365258309"/>
    <n v="1.1504279502887"/>
    <n v="0.16911224851000001"/>
    <n v="462.51962419037102"/>
    <n v="1210"/>
    <s v="Fixed Single Family Units"/>
    <n v="1210"/>
    <s v="Town Melbourne Beach                   Brevard County"/>
    <s v="Town Melbourne Beach"/>
    <m/>
    <m/>
    <m/>
    <n v="0"/>
    <n v="1"/>
    <n v="1.1504279502887"/>
    <n v="0.16911224851000001"/>
    <n v="462.519624190371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9.456549212804703"/>
    <n v="0.37511729459999998"/>
  </r>
  <r>
    <n v="230000"/>
    <n v="910000"/>
    <n v="910000"/>
    <x v="0"/>
    <x v="0"/>
    <s v="IR12-21"/>
    <s v="62-304.520 (7), F.A.C."/>
    <n v="0.56000000000000005"/>
    <n v="0.48"/>
    <s v="Town Melbourne Beach"/>
    <n v="0.19123738439297"/>
    <n v="3785.0937997063002"/>
    <n v="9.4146874508708596"/>
    <n v="1.38395365258309"/>
    <n v="1.8004402029819"/>
    <n v="0.26466367664108997"/>
    <n v="723.85143793789996"/>
    <n v="1210"/>
    <s v="Fixed Single Family Units"/>
    <n v="1210"/>
    <s v="Town Melbourne Beach                   Brevard County"/>
    <s v="Town Melbourne Beach"/>
    <m/>
    <m/>
    <m/>
    <n v="0"/>
    <n v="1"/>
    <n v="1.8004402029819"/>
    <n v="0.26466367664108997"/>
    <n v="723.851437937899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1.488133729398"/>
    <n v="0.58706523759999996"/>
  </r>
  <r>
    <n v="230000"/>
    <n v="910000"/>
    <n v="910000"/>
    <x v="0"/>
    <x v="0"/>
    <s v="IR12-21"/>
    <s v="62-304.520 (7), F.A.C."/>
    <n v="0.56000000000000005"/>
    <n v="0.48"/>
    <s v="Town Melbourne Beach"/>
    <n v="0.17622556765353001"/>
    <n v="3785.0937997063002"/>
    <n v="9.4146874508708596"/>
    <n v="1.38395365258309"/>
    <n v="1.6591086403103601"/>
    <n v="0.24388801803264001"/>
    <n v="667.03030347513402"/>
    <n v="1210"/>
    <s v="Fixed Single Family Units"/>
    <n v="1210"/>
    <s v="Town Melbourne Beach                   Brevard County"/>
    <s v="Town Melbourne Beach"/>
    <m/>
    <m/>
    <m/>
    <n v="0"/>
    <n v="1"/>
    <n v="1.6591086403103601"/>
    <n v="0.24388801803264001"/>
    <n v="667.030303475134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7.56323384941"/>
    <n v="0.54098159239999999"/>
  </r>
  <r>
    <n v="230000"/>
    <n v="910000"/>
    <n v="910000"/>
    <x v="0"/>
    <x v="0"/>
    <s v="IR12-21"/>
    <s v="62-304.520 (7), F.A.C."/>
    <n v="0.56000000000000005"/>
    <n v="0.48"/>
    <s v="Town Melbourne Beach"/>
    <n v="0.14846541121276"/>
    <n v="3785.7620286956098"/>
    <n v="9.4162301336330092"/>
    <n v="1.3841763600608199"/>
    <n v="1.3979844788638001"/>
    <n v="0.20550231248740999"/>
    <n v="562.05471634394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979844788638001"/>
    <n v="0.20550231248740999"/>
    <n v="562.054716343947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3.99570514199701"/>
    <n v="0.45584324120000003"/>
  </r>
  <r>
    <n v="230000"/>
    <n v="910000"/>
    <n v="910000"/>
    <x v="0"/>
    <x v="0"/>
    <s v="IR12-21"/>
    <s v="62-304.520 (7), F.A.C."/>
    <n v="0.56000000000000005"/>
    <n v="0.48"/>
    <s v="Town Melbourne Beach"/>
    <n v="0.30516615676123998"/>
    <n v="3785.7620286956098"/>
    <n v="9.4162301336330092"/>
    <n v="1.3841763600608199"/>
    <n v="2.8735147610602101"/>
    <n v="0.42240378007953"/>
    <n v="1155.2864487096899"/>
    <n v="1210"/>
    <s v="Fixed Single Family Units"/>
    <n v="1210"/>
    <s v="Town Melbourne Beach                   Brevard County"/>
    <s v="Town Melbourne Beach"/>
    <m/>
    <m/>
    <m/>
    <n v="0"/>
    <n v="1"/>
    <n v="2.8735147610602101"/>
    <n v="0.42240378007953"/>
    <n v="1155.28644870968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0.54050989332001"/>
    <n v="0.93697197789999997"/>
  </r>
  <r>
    <n v="230000"/>
    <n v="910000"/>
    <n v="910000"/>
    <x v="0"/>
    <x v="0"/>
    <s v="IR12-21"/>
    <s v="62-304.520 (7), F.A.C."/>
    <n v="0.56000000000000005"/>
    <n v="0.48"/>
    <s v="Town Melbourne Beach"/>
    <n v="5.242910847223E-2"/>
    <n v="3785.7620286956098"/>
    <n v="9.4162301336330092"/>
    <n v="1.3841763600608199"/>
    <n v="0.49368455107581"/>
    <n v="7.2571132526330004E-2"/>
    <n v="198.48412805256601"/>
    <n v="1210"/>
    <s v="Fixed Single Family Units"/>
    <n v="1210"/>
    <s v="Town Melbourne Beach                   Brevard County"/>
    <s v="Town Melbourne Beach"/>
    <m/>
    <m/>
    <m/>
    <n v="0"/>
    <n v="1"/>
    <n v="0.49368455107581"/>
    <n v="7.2571132526330004E-2"/>
    <n v="198.484128052566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3.145534612872893"/>
    <n v="0.16097658400000001"/>
  </r>
  <r>
    <n v="230000"/>
    <n v="910000"/>
    <n v="910000"/>
    <x v="0"/>
    <x v="0"/>
    <s v="IR12-21"/>
    <s v="62-304.520 (7), F.A.C."/>
    <n v="0.56000000000000005"/>
    <n v="0.48"/>
    <s v="Town Melbourne Beach"/>
    <n v="8.1070255814170003E-2"/>
    <n v="3785.7620286956098"/>
    <n v="9.4162301336330092"/>
    <n v="1.3841763600608199"/>
    <n v="0.76337618573879995"/>
    <n v="0.11221553160207"/>
    <n v="306.912696117959"/>
    <n v="1210"/>
    <s v="Fixed Single Family Units"/>
    <n v="1210"/>
    <s v="Town Melbourne Beach                   Brevard County"/>
    <s v="Town Melbourne Beach"/>
    <m/>
    <m/>
    <m/>
    <n v="0"/>
    <n v="1"/>
    <n v="0.76337618573879995"/>
    <n v="0.11221553160207"/>
    <n v="306.912696117957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9.480353914451399"/>
    <n v="0.24891540640000001"/>
  </r>
  <r>
    <n v="230000"/>
    <n v="910000"/>
    <n v="910000"/>
    <x v="0"/>
    <x v="0"/>
    <s v="IR12-21"/>
    <s v="62-304.520 (7), F.A.C."/>
    <n v="0.56000000000000005"/>
    <n v="0.48"/>
    <s v="Town Melbourne Beach"/>
    <n v="6.9240145276900002E-3"/>
    <n v="3785.7620286956098"/>
    <n v="9.4162301336330092"/>
    <n v="1.3841763600608199"/>
    <n v="6.5198114241340005E-2"/>
    <n v="9.5840572259399993E-3"/>
    <n v="26.2126712850656"/>
    <n v="1210"/>
    <s v="Fixed Single Family Units"/>
    <n v="1210"/>
    <s v="Town Melbourne Beach                   Brevard County"/>
    <s v="Town Melbourne Beach"/>
    <m/>
    <m/>
    <m/>
    <n v="0"/>
    <n v="1"/>
    <n v="6.5198114241340005E-2"/>
    <n v="9.5840572259399993E-3"/>
    <n v="26.2126712850666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2.978726671730001"/>
    <n v="2.1259263E-2"/>
  </r>
  <r>
    <n v="230000"/>
    <n v="910000"/>
    <n v="910000"/>
    <x v="0"/>
    <x v="0"/>
    <s v="IR12-21"/>
    <s v="62-304.520 (7), F.A.C."/>
    <n v="0.56000000000000005"/>
    <n v="0.48"/>
    <s v="Town Melbourne Beach"/>
    <n v="2.203670336829E-2"/>
    <n v="3785.7620286956098"/>
    <n v="9.4162301336330092"/>
    <n v="1.3841763600608199"/>
    <n v="0.20750267030246"/>
    <n v="3.050268385606E-2"/>
    <n v="83.425714849316194"/>
    <n v="1210"/>
    <s v="Fixed Single Family Units"/>
    <n v="1210"/>
    <s v="Town Melbourne Beach                   Brevard County"/>
    <s v="Town Melbourne Beach"/>
    <m/>
    <m/>
    <m/>
    <n v="0"/>
    <n v="1"/>
    <n v="0.20750267030246"/>
    <n v="3.050268385606E-2"/>
    <n v="83.42571484931619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1.401788911361393"/>
    <n v="6.7660758200000004E-2"/>
  </r>
  <r>
    <n v="230000"/>
    <n v="910000"/>
    <n v="910000"/>
    <x v="0"/>
    <x v="0"/>
    <s v="IR12-21"/>
    <s v="62-304.520 (7), F.A.C."/>
    <n v="0.56000000000000005"/>
    <n v="0.48"/>
    <s v="Town Melbourne Beach"/>
    <n v="1.67180344246E-3"/>
    <n v="3785.7620286956098"/>
    <n v="9.4162301336330092"/>
    <n v="1.3841763600608199"/>
    <n v="1.5742085952459999E-2"/>
    <n v="2.3140708037300002E-3"/>
    <n v="6.3290499919304004"/>
    <n v="1210"/>
    <s v="Fixed Single Family Units"/>
    <n v="1210"/>
    <s v="Town Melbourne Beach                   Brevard County"/>
    <s v="Town Melbourne Beach"/>
    <m/>
    <m/>
    <m/>
    <n v="0"/>
    <n v="1"/>
    <n v="1.5742085952459999E-2"/>
    <n v="2.3140708037300002E-3"/>
    <n v="6.32904999193002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.5014316584819"/>
    <n v="5.1330495000000004E-3"/>
  </r>
  <r>
    <n v="230000"/>
    <n v="910000"/>
    <n v="910000"/>
    <x v="0"/>
    <x v="0"/>
    <s v="IR12-21"/>
    <s v="62-304.520 (7), F.A.C."/>
    <n v="0.56000000000000005"/>
    <n v="0.48"/>
    <s v="Town Melbourne Beach"/>
    <n v="2.0795594815949999E-2"/>
    <n v="3766.8241114796101"/>
    <n v="9.3719911905896307"/>
    <n v="1.37777083398597"/>
    <n v="0.1948961314182"/>
    <n v="2.865156401281E-2"/>
    <n v="78.333347965299694"/>
    <n v="1210"/>
    <s v="Fixed Single Family Units"/>
    <n v="1210"/>
    <s v="Town Melbourne Beach                   Brevard County"/>
    <s v="Town Melbourne Beach"/>
    <m/>
    <m/>
    <m/>
    <n v="0"/>
    <n v="1"/>
    <n v="0.1948961314182"/>
    <n v="2.865156401281E-2"/>
    <n v="727.039933306868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0.570329889369901"/>
    <n v="0.58965120299999996"/>
  </r>
  <r>
    <n v="230000"/>
    <n v="910000"/>
    <n v="910000"/>
    <x v="0"/>
    <x v="0"/>
    <s v="IR12-21"/>
    <s v="62-304.520 (7), F.A.C."/>
    <n v="0.56000000000000005"/>
    <n v="0.48"/>
    <s v="Town Melbourne Beach"/>
    <n v="5.3223412379330003E-2"/>
    <n v="3766.8241114796101"/>
    <n v="9.3719911905896307"/>
    <n v="1.37777083398597"/>
    <n v="0.4988093519522"/>
    <n v="7.3329665261439997E-2"/>
    <n v="200.483233045682"/>
    <n v="1210"/>
    <s v="Fixed Single Family Units"/>
    <n v="1210"/>
    <s v="Town Melbourne Beach                   Brevard County"/>
    <s v="Town Melbourne Beach"/>
    <m/>
    <m/>
    <m/>
    <n v="0"/>
    <n v="1"/>
    <n v="0.4988093519522"/>
    <n v="7.3329665261439997E-2"/>
    <n v="1117.63768893745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3.393573506695304"/>
    <n v="0.9064377039"/>
  </r>
  <r>
    <n v="230000"/>
    <n v="910000"/>
    <n v="910000"/>
    <x v="0"/>
    <x v="0"/>
    <s v="IR12-21"/>
    <s v="62-304.520 (7), F.A.C."/>
    <n v="0.56000000000000005"/>
    <n v="0.48"/>
    <s v="Town Melbourne Beach"/>
    <n v="2.654980696657E-2"/>
    <n v="3766.8241114796101"/>
    <n v="9.3719911905896307"/>
    <n v="1.37777083398597"/>
    <n v="0.24882455700260001"/>
    <n v="3.6579549686499999E-2"/>
    <n v="100.00845303682701"/>
    <n v="1210"/>
    <s v="Fixed Single Family Units"/>
    <n v="1210"/>
    <s v="Town Melbourne Beach                   Brevard County"/>
    <s v="Town Melbourne Beach"/>
    <m/>
    <m/>
    <m/>
    <n v="0"/>
    <n v="1"/>
    <n v="0.24882455700260001"/>
    <n v="3.6579549686499999E-2"/>
    <n v="100.00845303682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8.856456481706303"/>
    <n v="8.1109856499999994E-2"/>
  </r>
  <r>
    <n v="230000"/>
    <n v="910000"/>
    <n v="910000"/>
    <x v="0"/>
    <x v="0"/>
    <s v="IR12-21"/>
    <s v="62-304.520 (7), F.A.C."/>
    <n v="0.56000000000000005"/>
    <n v="0.48"/>
    <s v="Town Melbourne Beach"/>
    <n v="2.852212424996E-2"/>
    <n v="3766.8241114796101"/>
    <n v="9.3719911905896307"/>
    <n v="1.37777083398597"/>
    <n v="0.26730909720752"/>
    <n v="3.9296950914909999E-2"/>
    <n v="107.437825335366"/>
    <n v="1210"/>
    <s v="Fixed Single Family Units"/>
    <n v="1210"/>
    <s v="Town Melbourne Beach                   Brevard County"/>
    <s v="Town Melbourne Beach"/>
    <m/>
    <m/>
    <m/>
    <n v="0"/>
    <n v="1"/>
    <n v="0.26730909720752"/>
    <n v="3.9296950914909999E-2"/>
    <n v="107.43782533536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8.737570997707202"/>
    <n v="8.7135300400000004E-2"/>
  </r>
  <r>
    <n v="230000"/>
    <n v="910000"/>
    <n v="910000"/>
    <x v="0"/>
    <x v="0"/>
    <s v="IR12-21"/>
    <s v="62-304.520 (7), F.A.C."/>
    <n v="0.56000000000000005"/>
    <n v="0.48"/>
    <s v="Town Melbourne Beach"/>
    <n v="0.16599627313802001"/>
    <n v="3785.7620284135501"/>
    <n v="9.4162301329314406"/>
    <n v="1.3841763599576999"/>
    <n v="1.56305910907655"/>
    <n v="0.22976811711872999"/>
    <n v="628.422387704085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6305910907655"/>
    <n v="0.22976811711872999"/>
    <n v="628.422387704085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7.003686808643"/>
    <n v="0.5096694142"/>
  </r>
  <r>
    <n v="230000"/>
    <n v="910000"/>
    <n v="910000"/>
    <x v="0"/>
    <x v="0"/>
    <s v="IR12-21"/>
    <s v="62-304.520 (7), F.A.C."/>
    <n v="0.56000000000000005"/>
    <n v="0.48"/>
    <s v="Town Melbourne Beach"/>
    <n v="0.22272584091702999"/>
    <n v="3785.7620284135501"/>
    <n v="9.4162301329314406"/>
    <n v="1.3841763599576999"/>
    <n v="2.09723777462546"/>
    <n v="0.30829184374905"/>
    <n v="843.18703129018195"/>
    <n v="1210"/>
    <s v="Fixed Single Family Units"/>
    <n v="1210"/>
    <s v="Town Melbourne Beach                   Brevard County"/>
    <s v="Town Melbourne Beach"/>
    <m/>
    <m/>
    <m/>
    <n v="0"/>
    <n v="1"/>
    <n v="2.09723777462546"/>
    <n v="0.30829184374905"/>
    <n v="843.187031290181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1.942045014074"/>
    <n v="0.68384998480000003"/>
  </r>
  <r>
    <n v="230000"/>
    <n v="910000"/>
    <n v="910000"/>
    <x v="0"/>
    <x v="0"/>
    <s v="IR12-21"/>
    <s v="62-304.520 (7), F.A.C."/>
    <n v="0.56000000000000005"/>
    <n v="0.48"/>
    <s v="Town Melbourne Beach"/>
    <n v="0.21872415773209"/>
    <n v="3785.7620284135501"/>
    <n v="9.4162301329314406"/>
    <n v="1.3841763599576999"/>
    <n v="2.0595570048369898"/>
    <n v="0.30275280848441999"/>
    <n v="828.03761103889894"/>
    <n v="1210"/>
    <s v="Fixed Single Family Units"/>
    <n v="1210"/>
    <s v="Town Melbourne Beach                   Brevard County"/>
    <s v="Town Melbourne Beach"/>
    <m/>
    <m/>
    <m/>
    <n v="0"/>
    <n v="1"/>
    <n v="2.0595570048369898"/>
    <n v="0.30275280848441999"/>
    <n v="828.0376110388989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0.93792979482799"/>
    <n v="0.67156335040000004"/>
  </r>
  <r>
    <n v="230000"/>
    <n v="910000"/>
    <n v="910000"/>
    <x v="0"/>
    <x v="0"/>
    <s v="IR12-21"/>
    <s v="62-304.520 (7), F.A.C."/>
    <n v="0.56000000000000005"/>
    <n v="0.48"/>
    <s v="Town Melbourne Beach"/>
    <n v="4.1174478851599998E-3"/>
    <n v="3785.7620284135501"/>
    <n v="9.4162301329314406"/>
    <n v="1.3841763599576999"/>
    <n v="3.877083684707E-2"/>
    <n v="5.6992740259999997E-3"/>
    <n v="15.5876778576331"/>
    <n v="1210"/>
    <s v="Fixed Single Family Units"/>
    <n v="1210"/>
    <s v="Town Melbourne Beach                   Brevard County"/>
    <s v="Town Melbourne Beach"/>
    <m/>
    <m/>
    <m/>
    <n v="0"/>
    <n v="1"/>
    <n v="3.877083684707E-2"/>
    <n v="5.6992740259999997E-3"/>
    <n v="15.587677857631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3.182385597743"/>
    <n v="1.2642074499999999E-2"/>
  </r>
  <r>
    <n v="230000"/>
    <n v="910000"/>
    <n v="910000"/>
    <x v="0"/>
    <x v="0"/>
    <s v="IR12-21"/>
    <s v="62-304.520 (7), F.A.C."/>
    <n v="0.56000000000000005"/>
    <n v="0.48"/>
    <s v="Town Melbourne Beach"/>
    <n v="6.1997341106600004E-3"/>
    <n v="3785.7620284135501"/>
    <n v="9.4162301329314406"/>
    <n v="1.3841763599576999"/>
    <n v="5.8378123149020002E-2"/>
    <n v="8.5815253940000006E-3"/>
    <n v="23.470717982423398"/>
    <n v="1210"/>
    <s v="Fixed Single Family Units"/>
    <n v="1210"/>
    <s v="Town Melbourne Beach                   Brevard County"/>
    <s v="Town Melbourne Beach"/>
    <m/>
    <m/>
    <m/>
    <n v="0"/>
    <n v="1"/>
    <n v="5.8378123149020002E-2"/>
    <n v="8.5815253940000006E-3"/>
    <n v="23.470717982422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9.885996467793198"/>
    <n v="1.90354566E-2"/>
  </r>
  <r>
    <n v="230000"/>
    <n v="910000"/>
    <n v="910000"/>
    <x v="0"/>
    <x v="0"/>
    <s v="IR12-21"/>
    <s v="62-304.520 (7), F.A.C."/>
    <n v="0.56000000000000005"/>
    <n v="0.48"/>
    <s v="Town Melbourne Beach"/>
    <n v="0.14487478082975"/>
    <n v="3772.2278499112599"/>
    <n v="9.3846265314071307"/>
    <n v="1.3796007963459"/>
    <n v="1.3595957119067299"/>
    <n v="0.19986936300316999"/>
    <n v="546.500682995799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595957119067299"/>
    <n v="0.19986936300316999"/>
    <n v="561.875820023264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3.35242312417401"/>
    <n v="0.45569815089999999"/>
  </r>
  <r>
    <n v="230000"/>
    <n v="910000"/>
    <n v="910000"/>
    <x v="0"/>
    <x v="0"/>
    <s v="IR12-21"/>
    <s v="62-304.520 (7), F.A.C."/>
    <n v="0.56000000000000005"/>
    <n v="0.48"/>
    <s v="Town Melbourne Beach"/>
    <n v="5.2221454531070001E-2"/>
    <n v="3772.2278499112599"/>
    <n v="9.3846265314071307"/>
    <n v="1.3796007963459"/>
    <n v="0.49007884770096999"/>
    <n v="7.2044760257409995E-2"/>
    <n v="196.99122514498799"/>
    <n v="1210"/>
    <s v="Fixed Single Family Units"/>
    <n v="1210"/>
    <s v="Town Melbourne Beach                   Brevard County"/>
    <s v="Town Melbourne Beach"/>
    <m/>
    <m/>
    <m/>
    <n v="0"/>
    <n v="1"/>
    <n v="0.49007884770096999"/>
    <n v="7.2044760257409995E-2"/>
    <n v="383.229241475144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4.112339310312393"/>
    <n v="0.31081041479999999"/>
  </r>
  <r>
    <n v="230000"/>
    <n v="910000"/>
    <n v="910000"/>
    <x v="0"/>
    <x v="0"/>
    <s v="IR12-21"/>
    <s v="62-304.520 (7), F.A.C."/>
    <n v="0.56000000000000005"/>
    <n v="0.48"/>
    <s v="Town Melbourne Beach"/>
    <n v="9.1815829462900001E-3"/>
    <n v="3772.2278499112599"/>
    <n v="9.3846265314071307"/>
    <n v="1.3796007963459"/>
    <n v="8.6165726918119995E-2"/>
    <n v="1.2666919144420001E-2"/>
    <n v="34.635022896288"/>
    <n v="1210"/>
    <s v="Fixed Single Family Units"/>
    <n v="1210"/>
    <s v="Town Melbourne Beach                   Brevard County"/>
    <s v="Town Melbourne Beach"/>
    <m/>
    <m/>
    <m/>
    <n v="0"/>
    <n v="1"/>
    <n v="8.6165726918119995E-2"/>
    <n v="1.2666919144420001E-2"/>
    <n v="66.3173551457724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4.434413360236299"/>
    <n v="5.3785365100000003E-2"/>
  </r>
  <r>
    <n v="230000"/>
    <n v="910000"/>
    <n v="910000"/>
    <x v="0"/>
    <x v="0"/>
    <s v="IR12-21"/>
    <s v="62-304.520 (7), F.A.C."/>
    <n v="0.56000000000000005"/>
    <n v="0.48"/>
    <s v="Town Melbourne Beach"/>
    <n v="0.26924391119974"/>
    <n v="3772.2278499112599"/>
    <n v="9.3846265314071307"/>
    <n v="1.3796007963459"/>
    <n v="2.5267535524649101"/>
    <n v="0.37144911430243999"/>
    <n v="1015.64938024669"/>
    <n v="1210"/>
    <s v="Fixed Single Family Units"/>
    <n v="1210"/>
    <s v="Town Melbourne Beach                   Brevard County"/>
    <s v="Town Melbourne Beach"/>
    <m/>
    <m/>
    <m/>
    <n v="0"/>
    <n v="1"/>
    <n v="2.5267535524649101"/>
    <n v="0.37144911430243999"/>
    <n v="1015.6493802466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1.54476990051799"/>
    <n v="0.82372212509999998"/>
  </r>
  <r>
    <n v="230000"/>
    <n v="910000"/>
    <n v="910000"/>
    <x v="0"/>
    <x v="0"/>
    <s v="IR12-21"/>
    <s v="62-304.520 (7), F.A.C."/>
    <n v="0.56000000000000005"/>
    <n v="0.48"/>
    <s v="Town Melbourne Beach"/>
    <n v="1.075981365086E-2"/>
    <n v="3772.2278499112599"/>
    <n v="9.3846265314071307"/>
    <n v="1.3796007963459"/>
    <n v="0.10097683266087"/>
    <n v="1.484424748126E-2"/>
    <n v="40.5884687136369"/>
    <n v="1210"/>
    <s v="Fixed Single Family Units"/>
    <n v="1210"/>
    <s v="Town Melbourne Beach                   Brevard County"/>
    <s v="Town Melbourne Beach"/>
    <m/>
    <m/>
    <m/>
    <n v="0"/>
    <n v="1"/>
    <n v="0.10097683266087"/>
    <n v="1.484424748126E-2"/>
    <n v="54.168090512988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4.108021324678298"/>
    <n v="4.3931946899999998E-2"/>
  </r>
  <r>
    <n v="230000"/>
    <n v="910000"/>
    <n v="910000"/>
    <x v="0"/>
    <x v="0"/>
    <s v="IR12-21"/>
    <s v="62-304.520 (7), F.A.C."/>
    <n v="0.56000000000000005"/>
    <n v="0.48"/>
    <s v="Town Melbourne Beach"/>
    <n v="8.9731039527199997E-3"/>
    <n v="3772.2278499112599"/>
    <n v="9.3846265314071307"/>
    <n v="1.3796007963459"/>
    <n v="8.4209229423829995E-2"/>
    <n v="1.237930135887E-2"/>
    <n v="33.848592630625497"/>
    <n v="1210"/>
    <s v="Fixed Single Family Units"/>
    <n v="1210"/>
    <s v="Town Melbourne Beach                   Brevard County"/>
    <s v="Town Melbourne Beach"/>
    <m/>
    <m/>
    <m/>
    <n v="0"/>
    <n v="1"/>
    <n v="8.4209229423829995E-2"/>
    <n v="1.237930135887E-2"/>
    <n v="33.8485926306266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0.616893640436299"/>
    <n v="2.7452224399999999E-2"/>
  </r>
  <r>
    <n v="230000"/>
    <n v="910000"/>
    <n v="910000"/>
    <x v="0"/>
    <x v="0"/>
    <s v="IR12-21"/>
    <s v="62-304.520 (7), F.A.C."/>
    <n v="0.56000000000000005"/>
    <n v="0.48"/>
    <s v="Town Melbourne Beach"/>
    <n v="1.510973028371E-2"/>
    <n v="3772.2278499112599"/>
    <n v="9.3846265314071307"/>
    <n v="1.3796007963459"/>
    <n v="0.14179917570294001"/>
    <n v="2.0845395931979999E-2"/>
    <n v="56.997345380873497"/>
    <n v="1210"/>
    <s v="Fixed Single Family Units"/>
    <n v="1210"/>
    <s v="Town Melbourne Beach                   Brevard County"/>
    <s v="Town Melbourne Beach"/>
    <m/>
    <m/>
    <m/>
    <n v="0"/>
    <n v="1"/>
    <n v="0.14179917570294001"/>
    <n v="2.0845395931979999E-2"/>
    <n v="56.9973453808745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2.847287826840997"/>
    <n v="4.6226557500000001E-2"/>
  </r>
  <r>
    <n v="230000"/>
    <n v="910000"/>
    <n v="910000"/>
    <x v="0"/>
    <x v="0"/>
    <s v="IR12-21"/>
    <s v="62-304.520 (7), F.A.C."/>
    <n v="0.56000000000000005"/>
    <n v="0.48"/>
    <s v="Town Melbourne Beach"/>
    <n v="4.1953637429150002E-2"/>
    <n v="3772.2278499112599"/>
    <n v="9.3846265314071307"/>
    <n v="1.3796007963459"/>
    <n v="0.39371921890671002"/>
    <n v="5.7879271606870002E-2"/>
    <n v="158.258679515349"/>
    <n v="1210"/>
    <s v="Fixed Single Family Units"/>
    <n v="1210"/>
    <s v="Town Melbourne Beach                   Brevard County"/>
    <s v="Town Melbourne Beach"/>
    <m/>
    <m/>
    <m/>
    <n v="0"/>
    <n v="1"/>
    <n v="0.39371921890671002"/>
    <n v="5.7879271606870002E-2"/>
    <n v="158.25867951534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2.783813230720298"/>
    <n v="0.1283525381"/>
  </r>
  <r>
    <n v="230000"/>
    <n v="910000"/>
    <n v="910000"/>
    <x v="0"/>
    <x v="0"/>
    <s v="IR12-21"/>
    <s v="62-304.520 (7), F.A.C."/>
    <n v="0.56000000000000005"/>
    <n v="0.48"/>
    <s v="Town Melbourne Beach"/>
    <n v="0.27144492554862998"/>
    <n v="3784.6574921763399"/>
    <n v="9.4136694768840705"/>
    <n v="1.38380630117602"/>
    <n v="2.5552928102922698"/>
    <n v="0.37562719839646003"/>
    <n v="1027.3260711908999"/>
    <n v="1210"/>
    <s v="Fixed Single Family Units"/>
    <n v="1210"/>
    <s v="Town Melbourne Beach                   Brevard County"/>
    <s v="Town Melbourne Beach"/>
    <m/>
    <m/>
    <m/>
    <n v="0"/>
    <n v="1"/>
    <n v="2.5552928102922698"/>
    <n v="0.37562719839646003"/>
    <n v="1179.0877680734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3.139193948149"/>
    <n v="0.95627556209999998"/>
  </r>
  <r>
    <n v="230000"/>
    <n v="910000"/>
    <n v="910000"/>
    <x v="0"/>
    <x v="0"/>
    <s v="IR12-21"/>
    <s v="62-304.520 (7), F.A.C."/>
    <n v="0.56000000000000005"/>
    <n v="0.48"/>
    <s v="Town Melbourne Beach"/>
    <n v="0.22102545161171999"/>
    <n v="3784.6574921763399"/>
    <n v="9.4136694768840705"/>
    <n v="1.38380630117602"/>
    <n v="2.0806605474518398"/>
    <n v="0.30585641266058"/>
    <n v="836.50563140398697"/>
    <n v="1210"/>
    <s v="Fixed Single Family Units"/>
    <n v="1210"/>
    <s v="Town Melbourne Beach                   Brevard County"/>
    <s v="Town Melbourne Beach"/>
    <m/>
    <m/>
    <m/>
    <n v="0"/>
    <n v="1"/>
    <n v="2.0806605474518398"/>
    <n v="0.30585641266058"/>
    <n v="1044.8589081078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8.11728732589199"/>
    <n v="0.84741192870000004"/>
  </r>
  <r>
    <n v="230000"/>
    <n v="910000"/>
    <n v="910000"/>
    <x v="0"/>
    <x v="0"/>
    <s v="IR12-21"/>
    <s v="62-304.520 (7), F.A.C."/>
    <n v="0.56000000000000005"/>
    <n v="0.48"/>
    <s v="Town Melbourne Beach"/>
    <n v="3.0141804900759999E-2"/>
    <n v="3784.6574921763399"/>
    <n v="9.4136694768840705"/>
    <n v="1.38380630117602"/>
    <n v="0.28374498877248999"/>
    <n v="4.1710419550489999E-2"/>
    <n v="114.07640774538601"/>
    <n v="1210"/>
    <s v="Fixed Single Family Units"/>
    <n v="1210"/>
    <s v="Town Melbourne Beach                   Brevard County"/>
    <s v="Town Melbourne Beach"/>
    <m/>
    <m/>
    <m/>
    <n v="0"/>
    <n v="1"/>
    <n v="0.28374498877248999"/>
    <n v="4.1710419550489999E-2"/>
    <n v="114.076407745386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5.707774792159903"/>
    <n v="9.2519389899999999E-2"/>
  </r>
  <r>
    <n v="230000"/>
    <n v="910000"/>
    <n v="910000"/>
    <x v="0"/>
    <x v="0"/>
    <s v="IR12-21"/>
    <s v="62-304.520 (7), F.A.C."/>
    <n v="0.56000000000000005"/>
    <n v="0.48"/>
    <s v="Town Melbourne Beach"/>
    <n v="0.41279266599519998"/>
    <n v="3799.7516494512602"/>
    <n v="9.4489629948790306"/>
    <n v="1.38891780282226"/>
    <n v="3.9004626255461199"/>
    <n v="0.57333508267519995"/>
    <n v="1568.5096134966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9004626255461199"/>
    <n v="0.57333508267519995"/>
    <n v="1627.6427679033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66.36296104291"/>
    <n v="1.3200671273"/>
  </r>
  <r>
    <n v="230000"/>
    <n v="910000"/>
    <n v="910000"/>
    <x v="0"/>
    <x v="0"/>
    <s v="IR12-21"/>
    <s v="62-304.520 (7), F.A.C."/>
    <n v="0.56000000000000005"/>
    <n v="0.48"/>
    <s v="Town Melbourne Beach"/>
    <n v="9.614188127E-3"/>
    <n v="3799.7516494512602"/>
    <n v="9.4489629948790306"/>
    <n v="1.38891780282226"/>
    <n v="9.0844107837909999E-2"/>
    <n v="1.335331704928E-2"/>
    <n v="36.531527193737197"/>
    <n v="1210"/>
    <s v="Fixed Single Family Units"/>
    <n v="1210"/>
    <s v="Town Melbourne Beach                   Brevard County"/>
    <s v="Town Melbourne Beach"/>
    <m/>
    <m/>
    <m/>
    <n v="0"/>
    <n v="1"/>
    <n v="9.0844107837909999E-2"/>
    <n v="1.335331704928E-2"/>
    <n v="36.5315271937390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0.2218842894099"/>
    <n v="2.9628164799999999E-2"/>
  </r>
  <r>
    <n v="230000"/>
    <n v="910000"/>
    <n v="910000"/>
    <x v="0"/>
    <x v="0"/>
    <s v="IR12-21"/>
    <s v="62-304.520 (7), F.A.C."/>
    <n v="0.56000000000000005"/>
    <n v="0.48"/>
    <s v="Town Melbourne Beach"/>
    <n v="9.4257887263379997E-2"/>
    <n v="3799.7516494512602"/>
    <n v="9.4489629948790306"/>
    <n v="1.38891780282226"/>
    <n v="0.89063928872720999"/>
    <n v="0.13091645767653001"/>
    <n v="358.15656260284197"/>
    <n v="1210"/>
    <s v="Fixed Single Family Units"/>
    <n v="1210"/>
    <s v="Town Melbourne Beach                   Brevard County"/>
    <s v="Town Melbourne Beach"/>
    <m/>
    <m/>
    <m/>
    <n v="0"/>
    <n v="1"/>
    <n v="0.89063928872720999"/>
    <n v="0.13091645767653001"/>
    <n v="594.024303230026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5.079381903979"/>
    <n v="0.48177153550000001"/>
  </r>
  <r>
    <n v="230000"/>
    <n v="910000"/>
    <n v="910000"/>
    <x v="0"/>
    <x v="0"/>
    <s v="IR12-21"/>
    <s v="62-304.520 (7), F.A.C."/>
    <n v="0.56000000000000005"/>
    <n v="0.48"/>
    <s v="Town Melbourne Beach"/>
    <n v="3.7041328363610002E-2"/>
    <n v="3785.7620295418001"/>
    <n v="9.4162301357377007"/>
    <n v="1.38417636037021"/>
    <n v="0.34878967240525999"/>
    <n v="5.1271731077630001E-2"/>
    <n v="140.229654442778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4878967240525999"/>
    <n v="5.1271731077630001E-2"/>
    <n v="140.22965444277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5.97145186430301"/>
    <n v="0.1137304578"/>
  </r>
  <r>
    <n v="230000"/>
    <n v="910000"/>
    <n v="910000"/>
    <x v="0"/>
    <x v="0"/>
    <s v="IR12-21"/>
    <s v="62-304.520 (7), F.A.C."/>
    <n v="0.56000000000000005"/>
    <n v="0.48"/>
    <s v="Town Melbourne Beach"/>
    <n v="1.031075715865E-2"/>
    <n v="3785.7620295418001"/>
    <n v="9.4162301357377007"/>
    <n v="1.38417636037021"/>
    <n v="9.7088462279560001E-2"/>
    <n v="1.427190631652E-2"/>
    <n v="39.0340729470472"/>
    <n v="1210"/>
    <s v="Fixed Single Family Units"/>
    <n v="1210"/>
    <s v="Town Melbourne Beach                   Brevard County"/>
    <s v="Town Melbourne Beach"/>
    <m/>
    <m/>
    <m/>
    <n v="0"/>
    <n v="1"/>
    <n v="9.7088462279560001E-2"/>
    <n v="1.427190631652E-2"/>
    <n v="39.0340729470468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8.071554259565101"/>
    <n v="3.1657804499999997E-2"/>
  </r>
  <r>
    <n v="230000"/>
    <n v="910000"/>
    <n v="910000"/>
    <x v="0"/>
    <x v="0"/>
    <s v="IR12-21"/>
    <s v="62-304.520 (7), F.A.C."/>
    <n v="0.56000000000000005"/>
    <n v="0.48"/>
    <s v="Town Melbourne Beach"/>
    <n v="8.8927631483799993E-2"/>
    <n v="3785.7620295418001"/>
    <n v="9.4162301357377007"/>
    <n v="1.38417636037021"/>
    <n v="0.83736304347756996"/>
    <n v="0.12309152528359001"/>
    <n v="336.658850648471"/>
    <n v="1210"/>
    <s v="Fixed Single Family Units"/>
    <n v="1210"/>
    <s v="Town Melbourne Beach                   Brevard County"/>
    <s v="Town Melbourne Beach"/>
    <m/>
    <m/>
    <m/>
    <n v="0"/>
    <n v="1"/>
    <n v="0.83736304347756996"/>
    <n v="0.12309152528359001"/>
    <n v="336.65885064846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0.072733126819799"/>
    <n v="0.27304043039999998"/>
  </r>
  <r>
    <n v="230000"/>
    <n v="910000"/>
    <n v="910000"/>
    <x v="0"/>
    <x v="0"/>
    <s v="IR12-21"/>
    <s v="62-304.520 (7), F.A.C."/>
    <n v="0.56000000000000005"/>
    <n v="0.48"/>
    <s v="Town Melbourne Beach"/>
    <n v="3.057003411828E-2"/>
    <n v="3785.7620295418001"/>
    <n v="9.4162301357377007"/>
    <n v="1.38417636037021"/>
    <n v="0.28785447651515"/>
    <n v="4.2314318562240001E-2"/>
    <n v="115.73087440681201"/>
    <n v="1210"/>
    <s v="Fixed Single Family Units"/>
    <n v="1210"/>
    <s v="Town Melbourne Beach                   Brevard County"/>
    <s v="Town Melbourne Beach"/>
    <m/>
    <m/>
    <m/>
    <n v="0"/>
    <n v="1"/>
    <n v="0.28785447651515"/>
    <n v="4.2314318562240001E-2"/>
    <n v="115.73087440681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4.515858935674302"/>
    <n v="9.3861211999999999E-2"/>
  </r>
  <r>
    <n v="230000"/>
    <n v="910000"/>
    <n v="910000"/>
    <x v="0"/>
    <x v="0"/>
    <s v="IR12-21"/>
    <s v="62-304.520 (7), F.A.C."/>
    <n v="0.56000000000000005"/>
    <n v="0.48"/>
    <s v="Town Melbourne Beach"/>
    <n v="8.3897981089650006E-2"/>
    <n v="3785.7620295418001"/>
    <n v="9.4162301357377007"/>
    <n v="1.38417636037021"/>
    <n v="0.79000269786393995"/>
    <n v="0.11612960210708"/>
    <n v="317.61779116442398"/>
    <n v="1210"/>
    <s v="Fixed Single Family Units"/>
    <n v="1210"/>
    <s v="Town Melbourne Beach                   Brevard County"/>
    <s v="Town Melbourne Beach"/>
    <m/>
    <m/>
    <m/>
    <n v="0"/>
    <n v="1"/>
    <n v="0.79000269786393995"/>
    <n v="0.11612960210708"/>
    <n v="317.617791164423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1.339894630634106"/>
    <n v="0.25759755969999998"/>
  </r>
  <r>
    <n v="230000"/>
    <n v="910000"/>
    <n v="910000"/>
    <x v="0"/>
    <x v="0"/>
    <s v="IR12-21"/>
    <s v="62-304.520 (7), F.A.C."/>
    <n v="0.56000000000000005"/>
    <n v="0.48"/>
    <s v="Town Melbourne Beach"/>
    <n v="0.31544141270647003"/>
    <n v="3785.7620295418001"/>
    <n v="9.4162301357377007"/>
    <n v="1.38417636037021"/>
    <n v="2.9702689363863701"/>
    <n v="0.43662654655007999"/>
    <n v="1194.18612276919"/>
    <n v="1210"/>
    <s v="Fixed Single Family Units"/>
    <n v="1210"/>
    <s v="Town Melbourne Beach                   Brevard County"/>
    <s v="Town Melbourne Beach"/>
    <m/>
    <m/>
    <m/>
    <n v="0"/>
    <n v="1"/>
    <n v="2.9702689363863701"/>
    <n v="0.43662654655007999"/>
    <n v="1194.1861227691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2.98751561019799"/>
    <n v="0.96852078080000004"/>
  </r>
  <r>
    <n v="230000"/>
    <n v="910000"/>
    <n v="910000"/>
    <x v="0"/>
    <x v="0"/>
    <s v="IR12-21"/>
    <s v="62-304.520 (7), F.A.C."/>
    <n v="0.56000000000000005"/>
    <n v="0.48"/>
    <s v="Town Melbourne Beach"/>
    <n v="5.1574308494269999E-2"/>
    <n v="3785.7620295418001"/>
    <n v="9.4162301357377007"/>
    <n v="1.38417636037021"/>
    <n v="0.48563555787363999"/>
    <n v="7.1387938620210006E-2"/>
    <n v="195.248058797509"/>
    <n v="1210"/>
    <s v="Fixed Single Family Units"/>
    <n v="1210"/>
    <s v="Town Melbourne Beach                   Brevard County"/>
    <s v="Town Melbourne Beach"/>
    <m/>
    <m/>
    <m/>
    <n v="0"/>
    <n v="1"/>
    <n v="0.48563555787363999"/>
    <n v="7.1387938620210006E-2"/>
    <n v="195.248058797507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4.792981463474305"/>
    <n v="0.15835203470000001"/>
  </r>
  <r>
    <n v="230000"/>
    <n v="910000"/>
    <n v="910000"/>
    <x v="0"/>
    <x v="0"/>
    <s v="IR12-21"/>
    <s v="62-304.520 (7), F.A.C."/>
    <n v="0.56000000000000005"/>
    <n v="0.48"/>
    <s v="Town Melbourne Beach"/>
    <n v="4.5916699096929997E-2"/>
    <n v="3777.8478532118602"/>
    <n v="9.3977177884613692"/>
    <n v="1.38149498588152"/>
    <n v="0.43151217989072999"/>
    <n v="6.3433689570650001E-2"/>
    <n v="173.46630310994601"/>
    <n v="1210"/>
    <s v="Fixed Single Family Units"/>
    <n v="1210"/>
    <s v="Town Melbourne Beach                   Brevard County"/>
    <s v="Town Melbourne Beach"/>
    <m/>
    <m/>
    <m/>
    <n v="0"/>
    <n v="1"/>
    <n v="0.43151217989072999"/>
    <n v="6.3433689570650001E-2"/>
    <n v="173.46630310994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8.506751842171994"/>
    <n v="0.14068637719999999"/>
  </r>
  <r>
    <n v="230000"/>
    <n v="910000"/>
    <n v="910000"/>
    <x v="0"/>
    <x v="0"/>
    <s v="IR12-21"/>
    <s v="62-304.520 (7), F.A.C."/>
    <n v="0.56000000000000005"/>
    <n v="0.48"/>
    <s v="Town Melbourne Beach"/>
    <n v="4.2974340646480001E-2"/>
    <n v="3777.8478532118602"/>
    <n v="9.3977177884613692"/>
    <n v="1.38149498588152"/>
    <n v="0.40386072554086"/>
    <n v="5.9368836124679997E-2"/>
    <n v="162.35052055451499"/>
    <n v="1210"/>
    <s v="Fixed Single Family Units"/>
    <n v="1210"/>
    <s v="Town Melbourne Beach                   Brevard County"/>
    <s v="Town Melbourne Beach"/>
    <m/>
    <m/>
    <m/>
    <n v="0"/>
    <n v="1"/>
    <n v="0.40386072554086"/>
    <n v="5.9368836124679997E-2"/>
    <n v="162.35052055451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0.610692423108098"/>
    <n v="0.13167114399999999"/>
  </r>
  <r>
    <n v="230000"/>
    <n v="910000"/>
    <n v="910000"/>
    <x v="0"/>
    <x v="0"/>
    <s v="IR12-21"/>
    <s v="62-304.520 (7), F.A.C."/>
    <n v="0.56000000000000005"/>
    <n v="0.48"/>
    <s v="Town Melbourne Beach"/>
    <n v="0.30230672950746001"/>
    <n v="3777.8478532118602"/>
    <n v="9.3977177884613692"/>
    <n v="1.38149498588152"/>
    <n v="2.8409933294638798"/>
    <n v="0.41763523101279998"/>
    <n v="1142.06882908127"/>
    <n v="1210"/>
    <s v="Fixed Single Family Units"/>
    <n v="1210"/>
    <s v="Town Melbourne Beach                   Brevard County"/>
    <s v="Town Melbourne Beach"/>
    <m/>
    <m/>
    <m/>
    <n v="0"/>
    <n v="1"/>
    <n v="2.8409933294638798"/>
    <n v="0.41763523101279998"/>
    <n v="1142.0688290812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3.08489227175099"/>
    <n v="0.9262520917"/>
  </r>
  <r>
    <n v="230000"/>
    <n v="910000"/>
    <n v="910000"/>
    <x v="0"/>
    <x v="0"/>
    <s v="IR12-21"/>
    <s v="62-304.520 (7), F.A.C."/>
    <n v="0.56000000000000005"/>
    <n v="0.48"/>
    <s v="Town Melbourne Beach"/>
    <n v="0.22656568416386999"/>
    <n v="3777.8478532118602"/>
    <n v="9.3977177884613692"/>
    <n v="1.38149498588152"/>
    <n v="2.1292003603217902"/>
    <n v="0.31299935664521"/>
    <n v="855.93068352998398"/>
    <n v="1210"/>
    <s v="Fixed Single Family Units"/>
    <n v="1210"/>
    <s v="Town Melbourne Beach                   Brevard County"/>
    <s v="Town Melbourne Beach"/>
    <m/>
    <m/>
    <m/>
    <n v="0"/>
    <n v="1"/>
    <n v="2.1292003603217902"/>
    <n v="0.31299935664521"/>
    <n v="855.930683529983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8.100623137947"/>
    <n v="0.69418546920000002"/>
  </r>
  <r>
    <n v="230000"/>
    <n v="910000"/>
    <n v="910000"/>
    <x v="0"/>
    <x v="0"/>
    <s v="IR12-21"/>
    <s v="62-304.520 (7), F.A.C."/>
    <n v="0.56000000000000005"/>
    <n v="0.48"/>
    <s v="Town Melbourne Beach"/>
    <n v="0.13180824148510001"/>
    <n v="3784.6574923173298"/>
    <n v="9.41366947723475"/>
    <n v="1.3838063012275701"/>
    <n v="1.24079921971633"/>
    <n v="0.18239707512080999"/>
    <n v="498.84904868578298"/>
    <n v="1210"/>
    <s v="Fixed Single Family Units"/>
    <n v="1210"/>
    <s v="Town Melbourne Beach                   Brevard County"/>
    <s v="Town Melbourne Beach"/>
    <m/>
    <m/>
    <m/>
    <n v="0"/>
    <n v="1"/>
    <n v="1.24079921971633"/>
    <n v="0.18239707512080999"/>
    <n v="498.849048685782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1.65153440322101"/>
    <n v="0.40458154800000001"/>
  </r>
  <r>
    <n v="230000"/>
    <n v="910000"/>
    <n v="910000"/>
    <x v="0"/>
    <x v="0"/>
    <s v="IR12-21"/>
    <s v="62-304.520 (7), F.A.C."/>
    <n v="0.56000000000000005"/>
    <n v="0.48"/>
    <s v="Town Melbourne Beach"/>
    <n v="0.13532918496978999"/>
    <n v="3784.6574923173298"/>
    <n v="9.41366947723475"/>
    <n v="1.3838063012275701"/>
    <n v="1.27394421792922"/>
    <n v="0.18726937890119"/>
    <n v="512.17461382513704"/>
    <n v="1210"/>
    <s v="Fixed Single Family Units"/>
    <n v="1210"/>
    <s v="Town Melbourne Beach                   Brevard County"/>
    <s v="Town Melbourne Beach"/>
    <m/>
    <m/>
    <m/>
    <n v="0"/>
    <n v="1"/>
    <n v="1.27394421792922"/>
    <n v="0.18726937890119"/>
    <n v="512.174613825137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8.090537914072"/>
    <n v="0.41538898120000001"/>
  </r>
  <r>
    <n v="230000"/>
    <n v="910000"/>
    <n v="910000"/>
    <x v="0"/>
    <x v="0"/>
    <s v="IR12-21"/>
    <s v="62-304.520 (7), F.A.C."/>
    <n v="0.56000000000000005"/>
    <n v="0.48"/>
    <s v="Town Melbourne Beach"/>
    <n v="3.0635056249559998E-2"/>
    <n v="3784.6574923173298"/>
    <n v="9.41366947723475"/>
    <n v="1.3838063012275701"/>
    <n v="0.28838829394984999"/>
    <n v="4.2392983876600003E-2"/>
    <n v="115.94319516246"/>
    <n v="1210"/>
    <s v="Fixed Single Family Units"/>
    <n v="1210"/>
    <s v="Town Melbourne Beach                   Brevard County"/>
    <s v="Town Melbourne Beach"/>
    <m/>
    <m/>
    <m/>
    <n v="0"/>
    <n v="1"/>
    <n v="0.28838829394984999"/>
    <n v="4.2392983876600003E-2"/>
    <n v="115.94319516246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1.267834297954501"/>
    <n v="9.4033410499999998E-2"/>
  </r>
  <r>
    <n v="230000"/>
    <n v="910000"/>
    <n v="910000"/>
    <x v="0"/>
    <x v="0"/>
    <s v="IR12-21"/>
    <s v="62-304.520 (7), F.A.C."/>
    <n v="0.56000000000000005"/>
    <n v="0.48"/>
    <s v="Town Melbourne Beach"/>
    <n v="0.31999097100946999"/>
    <n v="3784.6574923173298"/>
    <n v="9.41366947723475"/>
    <n v="1.3838063012275701"/>
    <n v="3.0122892367826202"/>
    <n v="0.44280552201883999"/>
    <n v="1211.05622590491"/>
    <n v="1210"/>
    <s v="Fixed Single Family Units"/>
    <n v="1210"/>
    <s v="Town Melbourne Beach                   Brevard County"/>
    <s v="Town Melbourne Beach"/>
    <m/>
    <m/>
    <m/>
    <n v="0"/>
    <n v="1"/>
    <n v="3.0122892367826202"/>
    <n v="0.44280552201883999"/>
    <n v="1211.0562259049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64.14188172615701"/>
    <n v="0.98220294070000003"/>
  </r>
  <r>
    <n v="230000"/>
    <n v="910000"/>
    <n v="910000"/>
    <x v="0"/>
    <x v="0"/>
    <s v="IR12-21"/>
    <s v="62-304.520 (7), F.A.C."/>
    <n v="0.56000000000000005"/>
    <n v="0.48"/>
    <s v="Town Melbourne Beach"/>
    <n v="0.28625581610711998"/>
    <n v="3775.8299615265"/>
    <n v="9.3930493480086401"/>
    <n v="1.3808206688025"/>
    <n v="2.6888150068487402"/>
    <n v="0.39526794744565003"/>
    <n v="1080.8532871185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6888150068487402"/>
    <n v="0.39526794744565003"/>
    <n v="1248.5943042434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85.435074332173"/>
    <n v="1.0126474486999999"/>
  </r>
  <r>
    <n v="230000"/>
    <n v="910000"/>
    <n v="910000"/>
    <x v="0"/>
    <x v="0"/>
    <s v="IR12-21"/>
    <s v="62-304.520 (7), F.A.C."/>
    <n v="0.56000000000000005"/>
    <n v="0.48"/>
    <s v="Town Melbourne Beach"/>
    <n v="0.12697279496460001"/>
    <n v="3775.8299615265"/>
    <n v="9.3930493480086401"/>
    <n v="1.3808206688025"/>
    <n v="1.19266172895709"/>
    <n v="0.17532665966274"/>
    <n v="479.42768352610898"/>
    <n v="1210"/>
    <s v="Fixed Single Family Units"/>
    <n v="1210"/>
    <s v="Town Melbourne Beach                   Brevard County"/>
    <s v="Town Melbourne Beach"/>
    <m/>
    <m/>
    <m/>
    <n v="0"/>
    <n v="1"/>
    <n v="1.19266172895709"/>
    <n v="0.17532665966274"/>
    <n v="498.618584681709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2.0950064376417"/>
    <n v="0.40439463479999999"/>
  </r>
  <r>
    <n v="230000"/>
    <n v="910000"/>
    <n v="910000"/>
    <x v="0"/>
    <x v="0"/>
    <s v="IR12-21"/>
    <s v="62-304.520 (7), F.A.C."/>
    <n v="0.56000000000000005"/>
    <n v="0.48"/>
    <s v="Town Melbourne Beach"/>
    <n v="0.11032977077816"/>
    <n v="3775.8299615265"/>
    <n v="9.3930493480086401"/>
    <n v="1.3808206688025"/>
    <n v="1.0363329814737401"/>
    <n v="0.15234562787472"/>
    <n v="416.58645415253102"/>
    <n v="1210"/>
    <s v="Fixed Single Family Units"/>
    <n v="1210"/>
    <s v="Town Melbourne Beach                   Brevard County"/>
    <s v="Town Melbourne Beach"/>
    <m/>
    <m/>
    <m/>
    <n v="0"/>
    <n v="1"/>
    <n v="1.0363329814737401"/>
    <n v="0.15234562787472"/>
    <n v="416.586454152531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5.8517291322337"/>
    <n v="0.33786411529999999"/>
  </r>
  <r>
    <n v="230000"/>
    <n v="910000"/>
    <n v="910000"/>
    <x v="0"/>
    <x v="0"/>
    <s v="IR12-21"/>
    <s v="62-304.520 (7), F.A.C."/>
    <n v="0.56000000000000005"/>
    <n v="0.48"/>
    <s v="Town Melbourne Beach"/>
    <n v="3.2272867734010002E-2"/>
    <n v="3775.8299615265"/>
    <n v="9.3930493480086401"/>
    <n v="1.3808206688025"/>
    <n v="0.30314063922732998"/>
    <n v="4.4563042808649998E-2"/>
    <n v="121.856860934464"/>
    <n v="1210"/>
    <s v="Fixed Single Family Units"/>
    <n v="1210"/>
    <s v="Town Melbourne Beach                   Brevard County"/>
    <s v="Town Melbourne Beach"/>
    <m/>
    <m/>
    <m/>
    <n v="0"/>
    <n v="1"/>
    <n v="0.30314063922732998"/>
    <n v="4.4563042808649998E-2"/>
    <n v="121.85686093446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2.267719644854907"/>
    <n v="9.8829570899999997E-2"/>
  </r>
  <r>
    <n v="230000"/>
    <n v="910000"/>
    <n v="910000"/>
    <x v="0"/>
    <x v="0"/>
    <s v="IR12-21"/>
    <s v="62-304.520 (7), F.A.C."/>
    <n v="0.56000000000000005"/>
    <n v="0.48"/>
    <s v="Town Melbourne Beach"/>
    <n v="1.242469972462E-2"/>
    <n v="3775.8299615265"/>
    <n v="9.3930493480086401"/>
    <n v="1.3808206688025"/>
    <n v="0.11670581764758001"/>
    <n v="1.715628218342E-2"/>
    <n v="46.913553483205298"/>
    <n v="1210"/>
    <s v="Fixed Single Family Units"/>
    <n v="1210"/>
    <s v="Town Melbourne Beach                   Brevard County"/>
    <s v="Town Melbourne Beach"/>
    <m/>
    <m/>
    <m/>
    <n v="0"/>
    <n v="1"/>
    <n v="0.11670581764758001"/>
    <n v="1.715628218342E-2"/>
    <n v="46.9135534832045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2.833329727701198"/>
    <n v="3.8048299700000003E-2"/>
  </r>
  <r>
    <n v="230000"/>
    <n v="910000"/>
    <n v="910000"/>
    <x v="0"/>
    <x v="0"/>
    <s v="IR12-21"/>
    <s v="62-304.520 (7), F.A.C."/>
    <n v="0.56000000000000005"/>
    <n v="0.48"/>
    <s v="Town Melbourne Beach"/>
    <n v="1.479018021242E-2"/>
    <n v="3766.8241116199401"/>
    <n v="9.3719911909387594"/>
    <n v="1.3777708340373001"/>
    <n v="0.13861343866324999"/>
    <n v="2.0377478926829999E-2"/>
    <n v="55.7120074393704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3861343866324999"/>
    <n v="2.0377478926829999E-2"/>
    <n v="778.524905058319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8.455652329348403"/>
    <n v="0.63140706010000003"/>
  </r>
  <r>
    <n v="230000"/>
    <n v="910000"/>
    <n v="910000"/>
    <x v="0"/>
    <x v="0"/>
    <s v="IR12-21"/>
    <s v="62-304.520 (7), F.A.C."/>
    <n v="0.56000000000000005"/>
    <n v="0.48"/>
    <s v="Town Melbourne Beach"/>
    <n v="9.0118777679999999E-4"/>
    <n v="3803.2093241144598"/>
    <n v="9.4570575410548798"/>
    <n v="1.3900904749205301"/>
    <n v="8.5225846605499998E-3"/>
    <n v="1.2527325446499999E-3"/>
    <n v="3.4274057555303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8.5225846605499998E-3"/>
    <n v="1.2527325446499999E-3"/>
    <n v="557.144353797031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.1647646626208203"/>
    <n v="0.4518607898"/>
  </r>
  <r>
    <n v="230000"/>
    <n v="910000"/>
    <n v="910000"/>
    <x v="0"/>
    <x v="0"/>
    <s v="IR12-21"/>
    <s v="62-304.520 (7), F.A.C."/>
    <n v="0.56000000000000005"/>
    <n v="0.48"/>
    <s v="Town Melbourne Beach"/>
    <n v="1.6871769981200001E-2"/>
    <n v="3803.2093241144598"/>
    <n v="9.4570575410548798"/>
    <n v="1.3900904749205301"/>
    <n v="0.15955729953173001"/>
    <n v="2.345328674592E-2"/>
    <n v="64.166872906848596"/>
    <n v="1210"/>
    <s v="Fixed Single Family Units"/>
    <n v="1210"/>
    <s v="Town Melbourne Beach                   Brevard County"/>
    <s v="Town Melbourne Beach"/>
    <m/>
    <m/>
    <m/>
    <n v="0"/>
    <n v="1"/>
    <n v="0.15955729953173001"/>
    <n v="2.345328674592E-2"/>
    <n v="322.181460805953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6.1380976543076"/>
    <n v="0.26129883279999999"/>
  </r>
  <r>
    <n v="230000"/>
    <n v="910000"/>
    <n v="910000"/>
    <x v="0"/>
    <x v="0"/>
    <s v="IR12-21"/>
    <s v="62-304.520 (7), F.A.C."/>
    <n v="0.56000000000000005"/>
    <n v="0.48"/>
    <s v="Town Melbourne Beach"/>
    <n v="0.29492942994249"/>
    <n v="3771.2339380041199"/>
    <n v="9.3822824741070701"/>
    <n v="1.3792605834721601"/>
    <n v="2.7671112216478799"/>
    <n v="0.40678453762560002"/>
    <n v="1112.24787551535"/>
    <n v="1210"/>
    <s v="Fixed Single Family Units"/>
    <n v="1210"/>
    <s v="Town Melbourne Beach                   Brevard County"/>
    <s v="Town Melbourne Beach"/>
    <m/>
    <m/>
    <m/>
    <n v="0"/>
    <n v="1"/>
    <n v="2.7671112216478799"/>
    <n v="0.40678453762560002"/>
    <n v="1112.2478755153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2.333692644622"/>
    <n v="0.9020664035"/>
  </r>
  <r>
    <n v="230000"/>
    <n v="910000"/>
    <n v="910000"/>
    <x v="0"/>
    <x v="0"/>
    <s v="IR12-21"/>
    <s v="62-304.520 (7), F.A.C."/>
    <n v="0.56000000000000005"/>
    <n v="0.48"/>
    <s v="Town Melbourne Beach"/>
    <n v="0.17187983180099001"/>
    <n v="3771.2339380041199"/>
    <n v="9.3822824741070701"/>
    <n v="1.3792605834721601"/>
    <n v="1.6126251335589501"/>
    <n v="0.23706707709693001"/>
    <n v="648.19905494635702"/>
    <n v="1210"/>
    <s v="Fixed Single Family Units"/>
    <n v="1210"/>
    <s v="Town Melbourne Beach                   Brevard County"/>
    <s v="Town Melbourne Beach"/>
    <m/>
    <m/>
    <m/>
    <n v="0"/>
    <n v="1"/>
    <n v="1.6126251335589501"/>
    <n v="0.23706707709693001"/>
    <n v="648.199054946357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9.06808948365401"/>
    <n v="0.5257088848"/>
  </r>
  <r>
    <n v="230000"/>
    <n v="910000"/>
    <n v="910000"/>
    <x v="0"/>
    <x v="0"/>
    <s v="IR12-21"/>
    <s v="62-304.520 (7), F.A.C."/>
    <n v="0.56000000000000005"/>
    <n v="0.48"/>
    <s v="Town Melbourne Beach"/>
    <n v="7.6582275133879996E-2"/>
    <n v="3771.2339380041199"/>
    <n v="9.3822824741070701"/>
    <n v="1.3792605834721601"/>
    <n v="0.71851653781586"/>
    <n v="0.10562691348478"/>
    <n v="288.80967503446499"/>
    <n v="1210"/>
    <s v="Fixed Single Family Units"/>
    <n v="1210"/>
    <s v="Town Melbourne Beach                   Brevard County"/>
    <s v="Town Melbourne Beach"/>
    <m/>
    <m/>
    <m/>
    <n v="0"/>
    <n v="1"/>
    <n v="0.71851653781586"/>
    <n v="0.10562691348478"/>
    <n v="288.80967503446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2.993704310738"/>
    <n v="0.23423331310000001"/>
  </r>
  <r>
    <n v="230000"/>
    <n v="910000"/>
    <n v="910000"/>
    <x v="0"/>
    <x v="0"/>
    <s v="IR12-21"/>
    <s v="62-304.520 (7), F.A.C."/>
    <n v="0.56000000000000005"/>
    <n v="0.48"/>
    <s v="Town Melbourne Beach"/>
    <n v="7.4371916790529999E-2"/>
    <n v="3771.2339380041199"/>
    <n v="9.3822824741070701"/>
    <n v="1.3792605834721601"/>
    <n v="0.69777833146960999"/>
    <n v="0.10257825334645999"/>
    <n v="280.47389663489599"/>
    <n v="1210"/>
    <s v="Fixed Single Family Units"/>
    <n v="1210"/>
    <s v="Town Melbourne Beach                   Brevard County"/>
    <s v="Town Melbourne Beach"/>
    <m/>
    <m/>
    <m/>
    <n v="0"/>
    <n v="1"/>
    <n v="0.69777833146960999"/>
    <n v="0.10257825334645999"/>
    <n v="280.473896634895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1.993708736199"/>
    <n v="0.22747274670000001"/>
  </r>
  <r>
    <n v="230000"/>
    <n v="910000"/>
    <n v="910000"/>
    <x v="0"/>
    <x v="0"/>
    <s v="IR12-21"/>
    <s v="62-304.520 (7), F.A.C."/>
    <n v="0.56000000000000005"/>
    <n v="0.48"/>
    <s v="Town Melbourne Beach"/>
    <n v="0.12488096668837"/>
    <n v="3782.2835090463"/>
    <n v="9.4080905120734108"/>
    <n v="1.38299729252028"/>
    <n v="1.17489143783941"/>
    <n v="0.17271003881732999"/>
    <n v="472.335220899186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17489143783941"/>
    <n v="0.17271003881732999"/>
    <n v="472.335220899186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9.589619389342"/>
    <n v="0.38307803800000001"/>
  </r>
  <r>
    <n v="230000"/>
    <n v="910000"/>
    <n v="910000"/>
    <x v="0"/>
    <x v="0"/>
    <s v="IR12-21"/>
    <s v="62-304.520 (7), F.A.C."/>
    <n v="0.56000000000000005"/>
    <n v="0.48"/>
    <s v="Town Melbourne Beach"/>
    <n v="0.13248639185870001"/>
    <n v="3782.2835090463"/>
    <n v="9.4080905120734108"/>
    <n v="1.38299729252028"/>
    <n v="1.24644396622472"/>
    <n v="0.18322832123637001"/>
    <n v="501.10109510022698"/>
    <n v="1210"/>
    <s v="Fixed Single Family Units"/>
    <n v="1210"/>
    <s v="Town Melbourne Beach                   Brevard County"/>
    <s v="Town Melbourne Beach"/>
    <m/>
    <m/>
    <m/>
    <n v="0"/>
    <n v="1"/>
    <n v="1.24644396622472"/>
    <n v="0.18322832123637001"/>
    <n v="501.101095100226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5.134647008428104"/>
    <n v="0.40640802520000002"/>
  </r>
  <r>
    <n v="230000"/>
    <n v="910000"/>
    <n v="910000"/>
    <x v="0"/>
    <x v="0"/>
    <s v="IR12-21"/>
    <s v="62-304.520 (7), F.A.C."/>
    <n v="0.56000000000000005"/>
    <n v="0.48"/>
    <s v="Town of Indialantic"/>
    <n v="0.15053589121659999"/>
    <n v="3782.2835090463"/>
    <n v="9.4080905120734108"/>
    <n v="1.38299729252028"/>
    <n v="1.41625528988142"/>
    <n v="0.20819072997967999"/>
    <n v="569.36941886814202"/>
    <n v="1210"/>
    <s v="Fixed Single Family Units"/>
    <n v="1210"/>
    <s v="Town of Indialantic              Brevard County"/>
    <s v="Town of Indialantic"/>
    <m/>
    <m/>
    <m/>
    <n v="0"/>
    <n v="1"/>
    <n v="1.41625528988142"/>
    <n v="0.20819072997967999"/>
    <n v="569.369418868142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9.639045385912098"/>
    <n v="0.4617756844"/>
  </r>
  <r>
    <n v="230000"/>
    <n v="910000"/>
    <n v="910000"/>
    <x v="0"/>
    <x v="0"/>
    <s v="IR12-21"/>
    <s v="62-304.520 (7), F.A.C."/>
    <n v="0.56000000000000005"/>
    <n v="0.48"/>
    <s v="Town Melbourne Beach"/>
    <n v="9.5388651701349997E-2"/>
    <n v="3782.2835090463"/>
    <n v="9.4080905120734108"/>
    <n v="1.38299729252028"/>
    <n v="0.89742506903102004"/>
    <n v="0.13192224704013"/>
    <n v="360.78692428020798"/>
    <n v="1210"/>
    <s v="Fixed Single Family Units"/>
    <n v="1210"/>
    <s v="Town Melbourne Beach                   Brevard County"/>
    <s v="Town Melbourne Beach"/>
    <m/>
    <m/>
    <m/>
    <n v="0"/>
    <n v="1"/>
    <n v="0.89742506903102004"/>
    <n v="0.13192224704013"/>
    <n v="360.786924280207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9.246135082931602"/>
    <n v="0.2926090221"/>
  </r>
  <r>
    <n v="230000"/>
    <n v="910000"/>
    <n v="910000"/>
    <x v="0"/>
    <x v="0"/>
    <s v="IR12-21"/>
    <s v="62-304.520 (7), F.A.C."/>
    <n v="0.56000000000000005"/>
    <n v="0.48"/>
    <s v="Town of Indialantic"/>
    <n v="0.11447155231794"/>
    <n v="3782.2835090463"/>
    <n v="9.4080905120734108"/>
    <n v="1.38299729252028"/>
    <n v="1.0769587252647701"/>
    <n v="0.15831384692631001"/>
    <n v="432.96386458709497"/>
    <n v="1210"/>
    <s v="Fixed Single Family Units"/>
    <n v="1210"/>
    <s v="Town of Indialantic              Brevard County"/>
    <s v="Town of Indialantic"/>
    <m/>
    <m/>
    <m/>
    <n v="0"/>
    <n v="1"/>
    <n v="1.0769587252647701"/>
    <n v="0.15831384692631001"/>
    <n v="432.963864587094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6.111159248530299"/>
    <n v="0.35114668659999998"/>
  </r>
  <r>
    <n v="230000"/>
    <n v="910000"/>
    <n v="910000"/>
    <x v="0"/>
    <x v="0"/>
    <s v="IR12-21"/>
    <s v="62-304.520 (7), F.A.C."/>
    <n v="0.56000000000000005"/>
    <n v="0.48"/>
    <s v="Town Melbourne Beach"/>
    <n v="2.4292339175000001E-4"/>
    <n v="3775.8299618078199"/>
    <n v="9.3930493487084803"/>
    <n v="1.3808206689053799"/>
    <n v="2.2817914067000001E-3"/>
    <n v="3.3543364029E-4"/>
    <n v="0.917237421008729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2817914067000001E-3"/>
    <n v="3.3543364029E-4"/>
    <n v="192.93768379150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.1724741526222404"/>
    <n v="0.15647825130000001"/>
  </r>
  <r>
    <n v="230000"/>
    <n v="910000"/>
    <n v="910000"/>
    <x v="0"/>
    <x v="0"/>
    <s v="IR12-21"/>
    <s v="62-304.520 (7), F.A.C."/>
    <n v="0.56000000000000005"/>
    <n v="0.48"/>
    <s v="Town Melbourne Beach"/>
    <n v="4.6819075399999999E-7"/>
    <n v="3775.8299618078199"/>
    <n v="9.3930493487084803"/>
    <n v="1.3808206689053799"/>
    <n v="4.3977388569309999E-6"/>
    <n v="6.4648747011359998E-7"/>
    <n v="1.76780867679E-3"/>
    <n v="1210"/>
    <s v="Fixed Single Family Units"/>
    <n v="1210"/>
    <s v="Town Melbourne Beach                   Brevard County"/>
    <s v="Town Melbourne Beach"/>
    <m/>
    <m/>
    <m/>
    <n v="0"/>
    <n v="1"/>
    <n v="4.3977388569309999E-6"/>
    <n v="6.4648747011359998E-7"/>
    <n v="1.7678086753499999E-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0.69173814963244995"/>
    <n v="1.4337459E-6"/>
  </r>
  <r>
    <n v="230000"/>
    <n v="910000"/>
    <n v="910000"/>
    <x v="0"/>
    <x v="0"/>
    <s v="IR12-21"/>
    <s v="62-304.520 (7), F.A.C."/>
    <n v="0.56000000000000005"/>
    <n v="0.48"/>
    <s v="Town Melbourne Beach"/>
    <n v="0.16370567955654"/>
    <n v="3775.8299618078199"/>
    <n v="9.3930493487084803"/>
    <n v="1.3808206689053799"/>
    <n v="1.53769552673844"/>
    <n v="0.22604818594887"/>
    <n v="618.12480978769702"/>
    <n v="1210"/>
    <s v="Fixed Single Family Units"/>
    <n v="1210"/>
    <s v="Town Melbourne Beach                   Brevard County"/>
    <s v="Town Melbourne Beach"/>
    <m/>
    <m/>
    <m/>
    <n v="0"/>
    <n v="1"/>
    <n v="1.53769552673844"/>
    <n v="0.22604818594887"/>
    <n v="1370.6487987253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8.731282191285"/>
    <n v="1.1116373063"/>
  </r>
  <r>
    <n v="230000"/>
    <n v="910000"/>
    <n v="910000"/>
    <x v="0"/>
    <x v="0"/>
    <s v="IR12-21"/>
    <s v="62-304.520 (7), F.A.C."/>
    <n v="0.56000000000000005"/>
    <n v="0.48"/>
    <s v="Town Melbourne Beach"/>
    <n v="6.0793595351560002E-2"/>
    <n v="3775.8299618078199"/>
    <n v="9.3930493487084803"/>
    <n v="1.3808206689053799"/>
    <n v="0.57103724122266997"/>
    <n v="8.3945052998510003E-2"/>
    <n v="229.54627881446299"/>
    <n v="1210"/>
    <s v="Fixed Single Family Units"/>
    <n v="1210"/>
    <s v="Town Melbourne Beach                   Brevard County"/>
    <s v="Town Melbourne Beach"/>
    <m/>
    <m/>
    <m/>
    <n v="0"/>
    <n v="1"/>
    <n v="0.57103724122266997"/>
    <n v="8.3945052998510003E-2"/>
    <n v="533.56940150001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5.841875226195199"/>
    <n v="0.43274079599999998"/>
  </r>
  <r>
    <n v="230000"/>
    <n v="910000"/>
    <n v="910000"/>
    <x v="0"/>
    <x v="0"/>
    <s v="IR12-21"/>
    <s v="62-304.520 (7), F.A.C."/>
    <n v="0.56000000000000005"/>
    <n v="0.48"/>
    <s v="Town Melbourne Beach"/>
    <n v="4.0067234708809997E-2"/>
    <n v="3775.8299618078199"/>
    <n v="9.3930493487084803"/>
    <n v="1.3808206689053799"/>
    <n v="0.37635351288615998"/>
    <n v="5.5325665831809999E-2"/>
    <n v="151.28706530032201"/>
    <n v="1210"/>
    <s v="Fixed Single Family Units"/>
    <n v="1210"/>
    <s v="Town Melbourne Beach                   Brevard County"/>
    <s v="Town Melbourne Beach"/>
    <m/>
    <m/>
    <m/>
    <n v="0"/>
    <n v="1"/>
    <n v="0.37635351288615998"/>
    <n v="5.5325665831809999E-2"/>
    <n v="151.287065300320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3.094534547173097"/>
    <n v="0.1226983498"/>
  </r>
  <r>
    <n v="230000"/>
    <n v="910000"/>
    <n v="910000"/>
    <x v="0"/>
    <x v="0"/>
    <s v="IR12-21"/>
    <s v="62-304.520 (7), F.A.C."/>
    <n v="0.56000000000000005"/>
    <n v="0.48"/>
    <s v="Town Melbourne Beach"/>
    <n v="0.43413438502607998"/>
    <n v="3766.8241113392901"/>
    <n v="9.3719911902404895"/>
    <n v="1.3777708339346499"/>
    <n v="4.0687036318449801"/>
    <n v="0.59813769369710001"/>
    <n v="1635.3078690777199"/>
    <n v="1210"/>
    <s v="Fixed Single Family Units"/>
    <n v="1210"/>
    <s v="Town Melbourne Beach                   Brevard County"/>
    <s v="Town Melbourne Beach"/>
    <m/>
    <m/>
    <m/>
    <n v="0"/>
    <n v="1"/>
    <n v="4.0687036318449801"/>
    <n v="0.59813769369710001"/>
    <n v="1635.30786907771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65.58950867941101"/>
    <n v="1.3262837542999999"/>
  </r>
  <r>
    <n v="230000"/>
    <n v="910000"/>
    <n v="910000"/>
    <x v="0"/>
    <x v="0"/>
    <s v="IR12-21"/>
    <s v="62-304.520 (7), F.A.C."/>
    <n v="0.56000000000000005"/>
    <n v="0.48"/>
    <s v="Town Melbourne Beach"/>
    <n v="4.567316454532E-2"/>
    <n v="3766.8241113392901"/>
    <n v="9.3719911902404895"/>
    <n v="1.3777708339346499"/>
    <n v="0.42804849574919002"/>
    <n v="6.2927154004040003E-2"/>
    <n v="172.042777450497"/>
    <n v="1210"/>
    <s v="Fixed Single Family Units"/>
    <n v="1210"/>
    <s v="Town Melbourne Beach                   Brevard County"/>
    <s v="Town Melbourne Beach"/>
    <m/>
    <m/>
    <m/>
    <n v="0"/>
    <n v="1"/>
    <n v="0.42804849574919002"/>
    <n v="6.2927154004040003E-2"/>
    <n v="172.042777450495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8.350528917341407"/>
    <n v="0.1395318552"/>
  </r>
  <r>
    <n v="230000"/>
    <n v="910000"/>
    <n v="910000"/>
    <x v="0"/>
    <x v="0"/>
    <s v="IR12-21"/>
    <s v="62-304.520 (7), F.A.C."/>
    <n v="0.56000000000000005"/>
    <n v="0.48"/>
    <s v="Town Melbourne Beach"/>
    <n v="7.4816146365000002E-4"/>
    <n v="3766.8241113392901"/>
    <n v="9.3719911902404895"/>
    <n v="1.3777708339346499"/>
    <n v="7.0117626462199998E-3"/>
    <n v="1.0307950436899999E-3"/>
    <n v="2.8181926404592401"/>
    <n v="1210"/>
    <s v="Fixed Single Family Units"/>
    <n v="1210"/>
    <s v="Town Melbourne Beach                   Brevard County"/>
    <s v="Town Melbourne Beach"/>
    <m/>
    <m/>
    <m/>
    <n v="0"/>
    <n v="1"/>
    <n v="7.0117626462199998E-3"/>
    <n v="1.0307950436899999E-3"/>
    <n v="2.81819264045793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8.0456828478567"/>
    <n v="2.2856387999999998E-3"/>
  </r>
  <r>
    <n v="230000"/>
    <n v="910000"/>
    <n v="910000"/>
    <x v="0"/>
    <x v="0"/>
    <s v="IR12-21"/>
    <s v="62-304.520 (7), F.A.C."/>
    <n v="0.56000000000000005"/>
    <n v="0.48"/>
    <s v="Town Melbourne Beach"/>
    <n v="0.13720774279393999"/>
    <n v="3766.8241113392901"/>
    <n v="9.3719911902404895"/>
    <n v="1.3777708339346499"/>
    <n v="1.2859097566976101"/>
    <n v="0.18904082621150001"/>
    <n v="516.83743381866395"/>
    <n v="1210"/>
    <s v="Fixed Single Family Units"/>
    <n v="1210"/>
    <s v="Town Melbourne Beach                   Brevard County"/>
    <s v="Town Melbourne Beach"/>
    <m/>
    <m/>
    <m/>
    <n v="0"/>
    <n v="1"/>
    <n v="1.2859097566976101"/>
    <n v="0.18904082621150001"/>
    <n v="516.837433818663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1.89305346947199"/>
    <n v="0.41917066809999998"/>
  </r>
  <r>
    <n v="230000"/>
    <n v="910000"/>
    <n v="920000"/>
    <x v="0"/>
    <x v="0"/>
    <s v="IR12-21"/>
    <s v="62-304.520 (7), F.A.C."/>
    <n v="0.56000000000000005"/>
    <n v="0.48"/>
    <s v="Town Melbourne Beach"/>
    <n v="5.3142159800000002E-5"/>
    <n v="3784.6574921763399"/>
    <n v="9.4136694768840599"/>
    <n v="1.38380630117602"/>
    <n v="5.0026272767000001E-4"/>
    <n v="7.3538455589999997E-5"/>
    <n v="0.20112487324885001"/>
    <n v="1210"/>
    <s v="Fixed Single Family Units"/>
    <n v="1210"/>
    <s v="Town Melbourne Beach                   Brevard County"/>
    <s v="Town Melbourne Beach"/>
    <m/>
    <m/>
    <m/>
    <n v="0"/>
    <n v="1"/>
    <n v="5.0026272767000001E-4"/>
    <n v="7.3538455589999997E-5"/>
    <n v="0.2011248732485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.2718499419992"/>
    <n v="1.6311830000000001E-4"/>
  </r>
  <r>
    <n v="230000"/>
    <n v="910000"/>
    <n v="920000"/>
    <x v="0"/>
    <x v="0"/>
    <s v="IR12-21"/>
    <s v="62-304.520 (7), F.A.C."/>
    <n v="0.56000000000000005"/>
    <n v="0.48"/>
    <s v="Town Melbourne Beach"/>
    <n v="4.7464296532839997E-2"/>
    <n v="3784.6574921763399"/>
    <n v="9.4136694768840599"/>
    <n v="1.38380630117602"/>
    <n v="0.44681319951298998"/>
    <n v="6.5681392623029994E-2"/>
    <n v="179.636105483904"/>
    <n v="1210"/>
    <s v="Fixed Single Family Units"/>
    <n v="1210"/>
    <s v="Town Melbourne Beach                   Brevard County"/>
    <s v="Town Melbourne Beach"/>
    <m/>
    <m/>
    <m/>
    <n v="0"/>
    <n v="1"/>
    <n v="0.44681319951298998"/>
    <n v="6.5681392623029994E-2"/>
    <n v="812.890043232285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1.18180223296801"/>
    <n v="0.6592782184"/>
  </r>
  <r>
    <n v="230000"/>
    <n v="910000"/>
    <n v="920000"/>
    <x v="0"/>
    <x v="0"/>
    <s v="IR12-21"/>
    <s v="62-304.520 (7), F.A.C."/>
    <n v="0.56000000000000005"/>
    <n v="0.48"/>
    <s v="Town Melbourne Beach"/>
    <n v="5.8268435287790001E-2"/>
    <n v="3784.6574921763399"/>
    <n v="9.4136694768840599"/>
    <n v="1.38380630117602"/>
    <n v="0.54851979073446"/>
    <n v="8.0632227910910001E-2"/>
    <n v="220.526070169327"/>
    <n v="1210"/>
    <s v="Fixed Single Family Units"/>
    <n v="1210"/>
    <s v="Town Melbourne Beach                   Brevard County"/>
    <s v="Town Melbourne Beach"/>
    <m/>
    <m/>
    <m/>
    <n v="0"/>
    <n v="1"/>
    <n v="0.54851979073446"/>
    <n v="8.0632227910910001E-2"/>
    <n v="220.52607016932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8.019105396519905"/>
    <n v="0.1788532605"/>
  </r>
  <r>
    <n v="230000"/>
    <n v="910000"/>
    <n v="920000"/>
    <x v="0"/>
    <x v="0"/>
    <s v="IR12-21"/>
    <s v="62-304.520 (7), F.A.C."/>
    <n v="0.56000000000000005"/>
    <n v="0.48"/>
    <s v="Town Melbourne Beach"/>
    <n v="0.10752739977974"/>
    <n v="3784.6574921763399"/>
    <n v="9.4136694768840599"/>
    <n v="1.38380630117602"/>
    <n v="1.0122274012353101"/>
    <n v="0.14879709336427999"/>
    <n v="406.95437919066097"/>
    <n v="1210"/>
    <s v="Fixed Single Family Units"/>
    <n v="1210"/>
    <s v="Town Melbourne Beach                   Brevard County"/>
    <s v="Town Melbourne Beach"/>
    <m/>
    <m/>
    <m/>
    <n v="0"/>
    <n v="1"/>
    <n v="1.0122274012353101"/>
    <n v="0.14879709336427999"/>
    <n v="406.954379190660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0.963151607535"/>
    <n v="0.33005221350000002"/>
  </r>
  <r>
    <n v="230000"/>
    <n v="910000"/>
    <n v="920000"/>
    <x v="0"/>
    <x v="0"/>
    <s v="IR12-21"/>
    <s v="62-304.520 (7), F.A.C."/>
    <n v="0.56000000000000005"/>
    <n v="0.48"/>
    <s v="Town Melbourne Beach"/>
    <n v="0.22410069611972"/>
    <n v="3784.6574921763399"/>
    <n v="9.4136694768840599"/>
    <n v="1.38380630117602"/>
    <n v="2.1096098828107399"/>
    <n v="0.31011195538841002"/>
    <n v="848.14437857146004"/>
    <n v="1210"/>
    <s v="Fixed Single Family Units"/>
    <n v="1210"/>
    <s v="Town Melbourne Beach                   Brevard County"/>
    <s v="Town Melbourne Beach"/>
    <m/>
    <m/>
    <m/>
    <n v="0"/>
    <n v="1"/>
    <n v="2.1096098828107399"/>
    <n v="0.31011195538841002"/>
    <n v="897.45146576438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2.454051758128"/>
    <n v="0.72786006960000005"/>
  </r>
  <r>
    <n v="230000"/>
    <n v="910000"/>
    <n v="920000"/>
    <x v="0"/>
    <x v="0"/>
    <s v="IR12-21"/>
    <s v="62-304.520 (7), F.A.C."/>
    <n v="0.56000000000000005"/>
    <n v="0.48"/>
    <s v="Town Melbourne Beach"/>
    <n v="0.21416547860401"/>
    <n v="3777.8478520859799"/>
    <n v="9.3977177856606406"/>
    <n v="1.3814949854698"/>
    <n v="2.01266672735151"/>
    <n v="0.29586853475218999"/>
    <n v="809.084593335158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1266672735151"/>
    <n v="0.29586853475218999"/>
    <n v="809.084593335158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5.91742047584799"/>
    <n v="0.65619188429999997"/>
  </r>
  <r>
    <n v="230000"/>
    <n v="910000"/>
    <n v="920000"/>
    <x v="0"/>
    <x v="0"/>
    <s v="IR12-21"/>
    <s v="62-304.520 (7), F.A.C."/>
    <n v="0.56000000000000005"/>
    <n v="0.48"/>
    <s v="Town Melbourne Beach"/>
    <n v="0.24253894689380001"/>
    <n v="3777.8478520859799"/>
    <n v="9.3977177856606406"/>
    <n v="1.3814949854698"/>
    <n v="2.2793125749393299"/>
    <n v="0.33506633891491999"/>
    <n v="916.27523956996401"/>
    <n v="1210"/>
    <s v="Fixed Single Family Units"/>
    <n v="1210"/>
    <s v="Town Melbourne Beach                   Brevard County"/>
    <s v="Town Melbourne Beach"/>
    <m/>
    <m/>
    <m/>
    <n v="0"/>
    <n v="1"/>
    <n v="2.2793125749393299"/>
    <n v="0.33506633891491999"/>
    <n v="916.275239569964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5.450503313952"/>
    <n v="0.74312671500000005"/>
  </r>
  <r>
    <n v="230000"/>
    <n v="910000"/>
    <n v="920000"/>
    <x v="0"/>
    <x v="0"/>
    <s v="IR12-21"/>
    <s v="62-304.520 (7), F.A.C."/>
    <n v="0.56000000000000005"/>
    <n v="0.48"/>
    <s v="Town Melbourne Beach"/>
    <n v="0.12586266771571"/>
    <n v="3777.8478520859799"/>
    <n v="9.3977177856606406"/>
    <n v="1.3814949854698"/>
    <n v="1.1828218309426499"/>
    <n v="0.17387864430711"/>
    <n v="475.49000888761799"/>
    <n v="1210"/>
    <s v="Fixed Single Family Units"/>
    <n v="1210"/>
    <s v="Town Melbourne Beach                   Brevard County"/>
    <s v="Town Melbourne Beach"/>
    <m/>
    <m/>
    <m/>
    <n v="0"/>
    <n v="1"/>
    <n v="1.1828218309426499"/>
    <n v="0.17387864430711"/>
    <n v="475.490008887617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4.121302481529099"/>
    <n v="0.3856366658"/>
  </r>
  <r>
    <n v="230000"/>
    <n v="910000"/>
    <n v="920000"/>
    <x v="0"/>
    <x v="0"/>
    <s v="IR12-21"/>
    <s v="62-304.520 (7), F.A.C."/>
    <n v="0.56000000000000005"/>
    <n v="0.48"/>
    <s v="Town Melbourne Beach"/>
    <n v="7.6142552625900004E-3"/>
    <n v="3777.8478520859799"/>
    <n v="9.3977177856606406"/>
    <n v="1.3814949854698"/>
    <n v="7.1556622105840004E-2"/>
    <n v="1.0519055463360001E-2"/>
    <n v="28.765497889025099"/>
    <n v="1210"/>
    <s v="Fixed Single Family Units"/>
    <n v="1210"/>
    <s v="Town Melbourne Beach                   Brevard County"/>
    <s v="Town Melbourne Beach"/>
    <m/>
    <m/>
    <m/>
    <n v="0"/>
    <n v="1"/>
    <n v="7.1556622105840004E-2"/>
    <n v="1.0519055463360001E-2"/>
    <n v="28.765497889024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1.009426848487699"/>
    <n v="2.3329682000000001E-2"/>
  </r>
  <r>
    <n v="230000"/>
    <n v="910000"/>
    <n v="920000"/>
    <x v="0"/>
    <x v="0"/>
    <s v="IR12-21"/>
    <s v="62-304.520 (7), F.A.C."/>
    <n v="0.56000000000000005"/>
    <n v="0.48"/>
    <s v="Town Melbourne Beach"/>
    <n v="1.6172412494599999E-3"/>
    <n v="3777.8478520859799"/>
    <n v="9.3977177856606406"/>
    <n v="1.3814949854698"/>
    <n v="1.519837685377E-2"/>
    <n v="2.2342106764199998E-3"/>
    <n v="6.1096913805848603"/>
    <n v="1210"/>
    <s v="Fixed Single Family Units"/>
    <n v="1210"/>
    <s v="Town Melbourne Beach                   Brevard County"/>
    <s v="Town Melbourne Beach"/>
    <m/>
    <m/>
    <m/>
    <n v="0"/>
    <n v="1"/>
    <n v="1.519837685377E-2"/>
    <n v="2.2342106764199998E-3"/>
    <n v="6.10969138058668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.238633006357601"/>
    <n v="4.9551430000000004E-3"/>
  </r>
  <r>
    <n v="230000"/>
    <n v="910000"/>
    <n v="920000"/>
    <x v="0"/>
    <x v="0"/>
    <s v="IR12-21"/>
    <s v="62-304.520 (7), F.A.C."/>
    <n v="0.56000000000000005"/>
    <n v="0.48"/>
    <s v="Town Melbourne Beach"/>
    <n v="2.5964864057380001E-2"/>
    <n v="3777.8478520859799"/>
    <n v="9.3977177856606406"/>
    <n v="1.3814949854698"/>
    <n v="0.24401046475433999"/>
    <n v="3.5870329493679999E-2"/>
    <n v="98.091305908896402"/>
    <n v="1210"/>
    <s v="Fixed Single Family Units"/>
    <n v="1210"/>
    <s v="Town Melbourne Beach                   Brevard County"/>
    <s v="Town Melbourne Beach"/>
    <m/>
    <m/>
    <m/>
    <n v="0"/>
    <n v="1"/>
    <n v="0.24401046475433999"/>
    <n v="3.5870329493679999E-2"/>
    <n v="98.0913059088974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3.748018391322105"/>
    <n v="7.9554992599999999E-2"/>
  </r>
  <r>
    <n v="230000"/>
    <n v="910000"/>
    <n v="920000"/>
    <x v="0"/>
    <x v="0"/>
    <s v="IR12-21"/>
    <s v="62-304.520 (7), F.A.C."/>
    <n v="0.56000000000000005"/>
    <n v="0.48"/>
    <s v="Town Melbourne Beach"/>
    <n v="9.6554058965869993E-2"/>
    <n v="3786.8669900354598"/>
    <n v="9.4188168423605791"/>
    <n v="1.3845510997002399"/>
    <n v="0.90942499678607003"/>
    <n v="0.13368402852172001"/>
    <n v="365.637378651812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0942499678607003"/>
    <n v="0.13368402852172001"/>
    <n v="365.63737865181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5.74063254917399"/>
    <n v="0.29654288620000002"/>
  </r>
  <r>
    <n v="230000"/>
    <n v="910000"/>
    <n v="920000"/>
    <x v="0"/>
    <x v="0"/>
    <s v="IR12-21"/>
    <s v="62-304.520 (7), F.A.C."/>
    <n v="0.56000000000000005"/>
    <n v="0.48"/>
    <s v="Town Melbourne Beach"/>
    <n v="0.11326986768541"/>
    <n v="3786.8669900354598"/>
    <n v="9.4188168423605791"/>
    <n v="1.3845510997002399"/>
    <n v="1.0668681374873701"/>
    <n v="0.15682791986674"/>
    <n v="428.93792290359397"/>
    <n v="1210"/>
    <s v="Fixed Single Family Units"/>
    <n v="1210"/>
    <s v="Town Melbourne Beach                   Brevard County"/>
    <s v="Town Melbourne Beach"/>
    <m/>
    <m/>
    <m/>
    <n v="0"/>
    <n v="1"/>
    <n v="1.0668681374873701"/>
    <n v="0.15682791986674"/>
    <n v="428.937922903593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5.9176446140347"/>
    <n v="0.34788152709999998"/>
  </r>
  <r>
    <n v="230000"/>
    <n v="910000"/>
    <n v="920000"/>
    <x v="0"/>
    <x v="0"/>
    <s v="IR12-21"/>
    <s v="62-304.520 (7), F.A.C."/>
    <n v="0.56000000000000005"/>
    <n v="0.48"/>
    <s v="Town of Indialantic"/>
    <n v="0.11325337681411"/>
    <n v="3786.8669900354598"/>
    <n v="9.4188168423605791"/>
    <n v="1.3845510997002399"/>
    <n v="1.06671281299096"/>
    <n v="0.15680508741273999"/>
    <n v="428.87547416740802"/>
    <n v="1210"/>
    <s v="Fixed Single Family Units"/>
    <n v="1210"/>
    <s v="Town of Indialantic              Brevard County"/>
    <s v="Town of Indialantic"/>
    <m/>
    <m/>
    <m/>
    <n v="0"/>
    <n v="1"/>
    <n v="1.06671281299096"/>
    <n v="0.15680508741273999"/>
    <n v="435.569891499440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5.728980740843298"/>
    <n v="0.35326025259999999"/>
  </r>
  <r>
    <n v="230000"/>
    <n v="910000"/>
    <n v="920000"/>
    <x v="0"/>
    <x v="0"/>
    <s v="IR12-21"/>
    <s v="62-304.520 (7), F.A.C."/>
    <n v="0.56000000000000005"/>
    <n v="0.48"/>
    <s v="Town Melbourne Beach"/>
    <n v="0.12942014884233999"/>
    <n v="3786.8669900354598"/>
    <n v="9.4188168423605791"/>
    <n v="1.3845510997002399"/>
    <n v="1.2189846776570801"/>
    <n v="0.17918880940303"/>
    <n v="490.09688949654901"/>
    <n v="1210"/>
    <s v="Fixed Single Family Units"/>
    <n v="1210"/>
    <s v="Town Melbourne Beach                   Brevard County"/>
    <s v="Town Melbourne Beach"/>
    <m/>
    <m/>
    <m/>
    <n v="0"/>
    <n v="1"/>
    <n v="1.2189846776570801"/>
    <n v="0.17918880940303"/>
    <n v="490.09688949654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2.715267119456499"/>
    <n v="0.39748328430000002"/>
  </r>
  <r>
    <n v="230000"/>
    <n v="910000"/>
    <n v="920000"/>
    <x v="0"/>
    <x v="0"/>
    <s v="IR12-21"/>
    <s v="62-304.520 (7), F.A.C."/>
    <n v="0.56000000000000005"/>
    <n v="0.48"/>
    <s v="Town of Indialantic"/>
    <n v="0.14279482065498"/>
    <n v="3786.8669900354598"/>
    <n v="9.4188168423605791"/>
    <n v="1.3845510997002399"/>
    <n v="1.3449582617870399"/>
    <n v="0.19770672596936001"/>
    <n v="540.74499268640102"/>
    <n v="1210"/>
    <s v="Fixed Single Family Units"/>
    <n v="1210"/>
    <s v="Town of Indialantic              Brevard County"/>
    <s v="Town of Indialantic"/>
    <m/>
    <m/>
    <m/>
    <n v="0"/>
    <n v="1"/>
    <n v="1.3449582617870399"/>
    <n v="0.19770672596936001"/>
    <n v="546.799968413788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7.090718392654793"/>
    <n v="0.44347118279999997"/>
  </r>
  <r>
    <n v="230000"/>
    <n v="920000"/>
    <n v="920000"/>
    <x v="0"/>
    <x v="0"/>
    <s v="IR12-21"/>
    <s v="62-304.520 (7), F.A.C."/>
    <n v="0.56000000000000005"/>
    <n v="0.48"/>
    <s v="Town Melbourne Beach"/>
    <n v="0.1150819273715"/>
    <n v="3788.62058984126"/>
    <n v="9.4229302337835001"/>
    <n v="1.3851473092401601"/>
    <n v="1.08440897279103"/>
    <n v="0.15940542204081001"/>
    <n v="436.00175955830099"/>
    <n v="1210"/>
    <s v="Fixed Single Family Units"/>
    <n v="1210"/>
    <s v="Town Melbourne Beach                   Brevard County"/>
    <s v="Town Melbourne Beach"/>
    <m/>
    <m/>
    <m/>
    <n v="0"/>
    <n v="1"/>
    <n v="1.08440897279103"/>
    <n v="0.15940542204081001"/>
    <n v="436.001759558300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6.997623979815103"/>
    <n v="0.35361051059999998"/>
  </r>
  <r>
    <n v="230000"/>
    <n v="920000"/>
    <n v="920000"/>
    <x v="0"/>
    <x v="0"/>
    <s v="IR12-21"/>
    <s v="62-304.520 (7), F.A.C."/>
    <n v="0.56000000000000005"/>
    <n v="0.48"/>
    <s v="Town Melbourne Beach"/>
    <n v="7.7157547151279995E-2"/>
    <n v="3788.62058984126"/>
    <n v="9.4229302337835001"/>
    <n v="1.3851473092401601"/>
    <n v="0.72705018381636999"/>
    <n v="0.10687456882415999"/>
    <n v="292.32067179898701"/>
    <n v="1210"/>
    <s v="Fixed Single Family Units"/>
    <n v="1210"/>
    <s v="Town Melbourne Beach                   Brevard County"/>
    <s v="Town Melbourne Beach"/>
    <m/>
    <m/>
    <m/>
    <n v="0"/>
    <n v="1"/>
    <n v="0.72705018381636999"/>
    <n v="0.10687456882415999"/>
    <n v="292.320671798985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2.892321594604397"/>
    <n v="0.2370808368"/>
  </r>
  <r>
    <n v="230000"/>
    <n v="920000"/>
    <n v="920000"/>
    <x v="0"/>
    <x v="0"/>
    <s v="IR12-21"/>
    <s v="62-304.520 (7), F.A.C."/>
    <n v="0.56000000000000005"/>
    <n v="0.48"/>
    <s v="Town Melbourne Beach"/>
    <n v="0.18950832024014"/>
    <n v="3788.62058984126"/>
    <n v="9.4229302337835001"/>
    <n v="1.3851473092401601"/>
    <n v="1.7857236803443399"/>
    <n v="0.26249693985924999"/>
    <n v="717.97512400802702"/>
    <n v="1210"/>
    <s v="Fixed Single Family Units"/>
    <n v="1210"/>
    <s v="Town Melbourne Beach                   Brevard County"/>
    <s v="Town Melbourne Beach"/>
    <m/>
    <m/>
    <m/>
    <n v="0"/>
    <n v="1"/>
    <n v="1.7857236803443399"/>
    <n v="0.26249693985924999"/>
    <n v="717.975124008027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9.255840416479"/>
    <n v="0.58229937060000003"/>
  </r>
  <r>
    <n v="230000"/>
    <n v="920000"/>
    <n v="920000"/>
    <x v="0"/>
    <x v="0"/>
    <s v="IR12-21"/>
    <s v="62-304.520 (7), F.A.C."/>
    <n v="0.56000000000000005"/>
    <n v="0.48"/>
    <s v="Town Melbourne Beach"/>
    <n v="4.140428686356E-2"/>
    <n v="3788.62058984126"/>
    <n v="9.4229302337835001"/>
    <n v="1.3851473092401601"/>
    <n v="0.39014970649495001"/>
    <n v="5.7351036540069997E-2"/>
    <n v="156.86513371900401"/>
    <n v="1210"/>
    <s v="Fixed Single Family Units"/>
    <n v="1210"/>
    <s v="Town Melbourne Beach                   Brevard County"/>
    <s v="Town Melbourne Beach"/>
    <m/>
    <m/>
    <m/>
    <n v="0"/>
    <n v="1"/>
    <n v="0.39014970649495001"/>
    <n v="5.7351036540069997E-2"/>
    <n v="156.8651337190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5.0855029999097"/>
    <n v="0.1272223307"/>
  </r>
  <r>
    <n v="230000"/>
    <n v="920000"/>
    <n v="920000"/>
    <x v="0"/>
    <x v="0"/>
    <s v="IR12-21"/>
    <s v="62-304.520 (7), F.A.C."/>
    <n v="0.56000000000000005"/>
    <n v="0.48"/>
    <s v="Town Melbourne Beach"/>
    <n v="0.19461137208744"/>
    <n v="3788.62058984126"/>
    <n v="9.4229302337835001"/>
    <n v="1.3851473092401601"/>
    <n v="1.8338093818809"/>
    <n v="0.26956541839446002"/>
    <n v="737.30865130776499"/>
    <n v="1210"/>
    <s v="Fixed Single Family Units"/>
    <n v="1210"/>
    <s v="Town Melbourne Beach                   Brevard County"/>
    <s v="Town Melbourne Beach"/>
    <m/>
    <m/>
    <m/>
    <n v="0"/>
    <n v="1"/>
    <n v="1.8338093818809"/>
    <n v="0.26956541839446002"/>
    <n v="737.30865130776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6.415168488956"/>
    <n v="0.59797944140000003"/>
  </r>
  <r>
    <n v="230000"/>
    <n v="920000"/>
    <n v="920000"/>
    <x v="0"/>
    <x v="0"/>
    <s v="IR12-21"/>
    <s v="62-304.520 (7), F.A.C."/>
    <n v="0.56000000000000005"/>
    <n v="0.48"/>
    <s v="Town Melbourne Beach"/>
    <n v="0.14198467924201999"/>
    <n v="3777.8478532118602"/>
    <n v="9.3977177884613692"/>
    <n v="1.38149498588152"/>
    <n v="1.33433194580175"/>
    <n v="0.19615112244485"/>
    <n v="536.3965156634559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3433194580175"/>
    <n v="0.19615112244485"/>
    <n v="536.3965156634559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6.227100506656"/>
    <n v="0.43503367040000002"/>
  </r>
  <r>
    <n v="230000"/>
    <n v="920000"/>
    <n v="920000"/>
    <x v="0"/>
    <x v="0"/>
    <s v="IR12-21"/>
    <s v="62-304.520 (7), F.A.C."/>
    <n v="0.56000000000000005"/>
    <n v="0.48"/>
    <s v="Town Melbourne Beach"/>
    <n v="4.5717518660890001E-2"/>
    <n v="3777.8478532118602"/>
    <n v="9.3977177884613692"/>
    <n v="1.38149498588152"/>
    <n v="0.42964033836381998"/>
    <n v="6.3158522796969999E-2"/>
    <n v="172.713829727243"/>
    <n v="1210"/>
    <s v="Fixed Single Family Units"/>
    <n v="1210"/>
    <s v="Town Melbourne Beach                   Brevard County"/>
    <s v="Town Melbourne Beach"/>
    <m/>
    <m/>
    <m/>
    <n v="0"/>
    <n v="1"/>
    <n v="0.42964033836381998"/>
    <n v="6.3158522796969999E-2"/>
    <n v="172.71382972724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0.850810099294598"/>
    <n v="0.14007609870000001"/>
  </r>
  <r>
    <n v="230000"/>
    <n v="920000"/>
    <n v="920000"/>
    <x v="0"/>
    <x v="0"/>
    <s v="IR12-21"/>
    <s v="62-304.520 (7), F.A.C."/>
    <n v="0.56000000000000005"/>
    <n v="0.48"/>
    <s v="Town Melbourne Beach"/>
    <n v="0.11036112389573"/>
    <n v="3777.8478532118602"/>
    <n v="9.3977177884613692"/>
    <n v="1.38149498588152"/>
    <n v="1.0371426971895199"/>
    <n v="0.1524633392982"/>
    <n v="416.92753498754701"/>
    <n v="1210"/>
    <s v="Fixed Single Family Units"/>
    <n v="1210"/>
    <s v="Town Melbourne Beach                   Brevard County"/>
    <s v="Town Melbourne Beach"/>
    <m/>
    <m/>
    <m/>
    <n v="0"/>
    <n v="1"/>
    <n v="1.0371426971895199"/>
    <n v="0.1524633392982"/>
    <n v="416.927534987547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6.944916951220307"/>
    <n v="0.3381407421"/>
  </r>
  <r>
    <n v="230000"/>
    <n v="920000"/>
    <n v="920000"/>
    <x v="0"/>
    <x v="0"/>
    <s v="IR12-21"/>
    <s v="62-304.520 (7), F.A.C."/>
    <n v="0.56000000000000005"/>
    <n v="0.48"/>
    <s v="Town Melbourne Beach"/>
    <n v="0.31793032748448002"/>
    <n v="3777.8478532118602"/>
    <n v="9.3977177884613692"/>
    <n v="1.38149498588152"/>
    <n v="2.9878194940922702"/>
    <n v="0.43921915327948002"/>
    <n v="1201.0924051582001"/>
    <n v="1210"/>
    <s v="Fixed Single Family Units"/>
    <n v="1210"/>
    <s v="Town Melbourne Beach                   Brevard County"/>
    <s v="Town Melbourne Beach"/>
    <m/>
    <m/>
    <m/>
    <n v="0"/>
    <n v="1"/>
    <n v="2.9878194940922702"/>
    <n v="0.43921915327948002"/>
    <n v="1201.0924051582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5.515448112005"/>
    <n v="0.97412198309999998"/>
  </r>
  <r>
    <n v="230000"/>
    <n v="920000"/>
    <n v="920000"/>
    <x v="0"/>
    <x v="0"/>
    <s v="IR12-21"/>
    <s v="62-304.520 (7), F.A.C."/>
    <n v="0.56000000000000005"/>
    <n v="0.48"/>
    <s v="Town Melbourne Beach"/>
    <n v="1.4569567872499999E-3"/>
    <n v="3777.8478532118602"/>
    <n v="9.3977177884613692"/>
    <n v="1.38149498588152"/>
    <n v="1.3692068716569999E-2"/>
    <n v="2.01277849623E-3"/>
    <n v="5.5041610709424198"/>
    <n v="1210"/>
    <s v="Fixed Single Family Units"/>
    <n v="1210"/>
    <s v="Town Melbourne Beach                   Brevard County"/>
    <s v="Town Melbourne Beach"/>
    <m/>
    <m/>
    <m/>
    <n v="0"/>
    <n v="1"/>
    <n v="1.3692068716569999E-2"/>
    <n v="2.01277849623E-3"/>
    <n v="5.50416107094253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.451834483972201"/>
    <n v="4.4640397999999998E-3"/>
  </r>
  <r>
    <n v="230000"/>
    <n v="920000"/>
    <n v="920000"/>
    <x v="0"/>
    <x v="0"/>
    <s v="IR12-21"/>
    <s v="62-304.520 (7), F.A.C."/>
    <n v="0.56000000000000005"/>
    <n v="0.48"/>
    <s v="Town Melbourne Beach"/>
    <n v="3.1284757449999998E-4"/>
    <n v="3777.8478532118602"/>
    <n v="9.3977177884613692"/>
    <n v="1.38149498588152"/>
    <n v="2.9400532160399999E-3"/>
    <n v="4.3219735551999999E-4"/>
    <n v="1.18189053774136"/>
    <n v="1210"/>
    <s v="Fixed Single Family Units"/>
    <n v="1210"/>
    <s v="Town Melbourne Beach                   Brevard County"/>
    <s v="Town Melbourne Beach"/>
    <m/>
    <m/>
    <m/>
    <n v="0"/>
    <n v="1"/>
    <n v="2.9400532160399999E-3"/>
    <n v="4.3219735551999999E-4"/>
    <n v="1.18189053774321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.4915389759164901"/>
    <n v="9.5854869999999995E-4"/>
  </r>
  <r>
    <n v="230000"/>
    <n v="920000"/>
    <n v="920000"/>
    <x v="0"/>
    <x v="0"/>
    <s v="IR12-21"/>
    <s v="62-304.520 (7), F.A.C."/>
    <n v="0.56000000000000005"/>
    <n v="0.48"/>
    <s v="Town Melbourne Beach"/>
    <n v="1.802767570931E-2"/>
    <n v="3785.7620289776801"/>
    <n v="9.4162301343345707"/>
    <n v="1.3841763601639501"/>
    <n v="0.16975274326607001"/>
    <n v="2.4953482545529999E-2"/>
    <n v="68.248490171051699"/>
    <n v="1210"/>
    <s v="Fixed Single Family Units"/>
    <n v="1210"/>
    <s v="Town Melbourne Beach                   Brevard County"/>
    <s v="Town Melbourne Beach"/>
    <m/>
    <m/>
    <m/>
    <n v="0"/>
    <n v="1"/>
    <n v="0.16975274326607001"/>
    <n v="2.4953482545529999E-2"/>
    <n v="68.24849017105019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4.370974750639597"/>
    <n v="5.5351573500000001E-2"/>
  </r>
  <r>
    <n v="230000"/>
    <n v="920000"/>
    <n v="920000"/>
    <x v="0"/>
    <x v="0"/>
    <s v="IR12-21"/>
    <s v="62-304.520 (7), F.A.C."/>
    <n v="0.56000000000000005"/>
    <n v="0.48"/>
    <s v="Town Melbourne Beach"/>
    <n v="6.0980445312000003E-2"/>
    <n v="3785.7620289776801"/>
    <n v="9.4162301343345707"/>
    <n v="1.3841763601639501"/>
    <n v="0.57420590675205996"/>
    <n v="8.4407690833150001E-2"/>
    <n v="230.85745437234601"/>
    <n v="1210"/>
    <s v="Fixed Single Family Units"/>
    <n v="1210"/>
    <s v="Town Melbourne Beach                   Brevard County"/>
    <s v="Town Melbourne Beach"/>
    <m/>
    <m/>
    <m/>
    <n v="0"/>
    <n v="1"/>
    <n v="0.57420590675205996"/>
    <n v="8.4407690833150001E-2"/>
    <n v="230.85745437234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3.542538366037803"/>
    <n v="0.18723232309999999"/>
  </r>
  <r>
    <n v="230000"/>
    <n v="920000"/>
    <n v="920000"/>
    <x v="0"/>
    <x v="0"/>
    <s v="IR12-21"/>
    <s v="62-304.520 (7), F.A.C."/>
    <n v="0.56000000000000005"/>
    <n v="0.48"/>
    <s v="Town Melbourne Beach"/>
    <n v="9.5583698514199993E-3"/>
    <n v="3785.7620289776801"/>
    <n v="9.4162301343345707"/>
    <n v="1.3841763601639501"/>
    <n v="9.0003810230099998E-2"/>
    <n v="1.3230469590039999E-2"/>
    <n v="36.185713642449699"/>
    <n v="1210"/>
    <s v="Fixed Single Family Units"/>
    <n v="1210"/>
    <s v="Town Melbourne Beach                   Brevard County"/>
    <s v="Town Melbourne Beach"/>
    <m/>
    <m/>
    <m/>
    <n v="0"/>
    <n v="1"/>
    <n v="9.0003810230099998E-2"/>
    <n v="1.3230469590039999E-2"/>
    <n v="36.1857136424502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4.930868041670099"/>
    <n v="2.9347699599999999E-2"/>
  </r>
  <r>
    <n v="230000"/>
    <n v="920000"/>
    <n v="920000"/>
    <x v="0"/>
    <x v="0"/>
    <s v="IR12-21"/>
    <s v="62-304.520 (7), F.A.C."/>
    <n v="0.56000000000000005"/>
    <n v="0.48"/>
    <s v="Town Melbourne Beach"/>
    <n v="2.8702588854290001E-2"/>
    <n v="3785.7620289776801"/>
    <n v="9.4162301343345707"/>
    <n v="1.3841763601639501"/>
    <n v="0.27027018210319997"/>
    <n v="3.9729444967610002E-2"/>
    <n v="108.661171017936"/>
    <n v="1210"/>
    <s v="Fixed Single Family Units"/>
    <n v="1210"/>
    <s v="Town Melbourne Beach                   Brevard County"/>
    <s v="Town Melbourne Beach"/>
    <m/>
    <m/>
    <m/>
    <n v="0"/>
    <n v="1"/>
    <n v="0.27027018210319997"/>
    <n v="3.9729444967610002E-2"/>
    <n v="108.66117101793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8.875998720455598"/>
    <n v="8.8127470400000005E-2"/>
  </r>
  <r>
    <n v="230000"/>
    <n v="920000"/>
    <n v="920000"/>
    <x v="0"/>
    <x v="0"/>
    <s v="IR12-21"/>
    <s v="62-304.520 (7), F.A.C."/>
    <n v="0.56000000000000005"/>
    <n v="0.48"/>
    <s v="Town Melbourne Beach"/>
    <n v="0.20673308339502"/>
    <n v="3785.7620289776801"/>
    <n v="9.4162301343345707"/>
    <n v="1.3841763601639501"/>
    <n v="1.94664628962815"/>
    <n v="0.28615504689920002"/>
    <n v="782.64225725036897"/>
    <n v="1210"/>
    <s v="Fixed Single Family Units"/>
    <n v="1210"/>
    <s v="Town Melbourne Beach                   Brevard County"/>
    <s v="Town Melbourne Beach"/>
    <m/>
    <m/>
    <m/>
    <n v="0"/>
    <n v="1"/>
    <n v="1.94664628962815"/>
    <n v="0.28615504689920002"/>
    <n v="782.642257250368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7.493328902776"/>
    <n v="0.63474635619999997"/>
  </r>
  <r>
    <n v="230000"/>
    <n v="920000"/>
    <n v="920000"/>
    <x v="0"/>
    <x v="0"/>
    <s v="IR12-21"/>
    <s v="62-304.520 (7), F.A.C."/>
    <n v="0.56000000000000005"/>
    <n v="0.48"/>
    <s v="Town Melbourne Beach"/>
    <n v="6.3348955685839994E-2"/>
    <n v="3785.7620289776801"/>
    <n v="9.4162301343345707"/>
    <n v="1.3841763601639501"/>
    <n v="0.59650834550769005"/>
    <n v="8.7686126901419997E-2"/>
    <n v="239.82407101086901"/>
    <n v="1210"/>
    <s v="Fixed Single Family Units"/>
    <n v="1210"/>
    <s v="Town Melbourne Beach                   Brevard County"/>
    <s v="Town Melbourne Beach"/>
    <m/>
    <m/>
    <m/>
    <n v="0"/>
    <n v="1"/>
    <n v="0.59650834550769005"/>
    <n v="8.7686126901419997E-2"/>
    <n v="239.82407101086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9.004591858808794"/>
    <n v="0.19450451830000001"/>
  </r>
  <r>
    <n v="230000"/>
    <n v="920000"/>
    <n v="920000"/>
    <x v="0"/>
    <x v="0"/>
    <s v="IR12-21"/>
    <s v="62-304.520 (7), F.A.C."/>
    <n v="0.56000000000000005"/>
    <n v="0.48"/>
    <s v="Town Melbourne Beach"/>
    <n v="0.23041233479095"/>
    <n v="3785.7620289776801"/>
    <n v="9.4162301343345707"/>
    <n v="1.3841763601639501"/>
    <n v="2.1696155701810098"/>
    <n v="0.31893130690782001"/>
    <n v="872.28626805970498"/>
    <n v="1210"/>
    <s v="Fixed Single Family Units"/>
    <n v="1210"/>
    <s v="Town Melbourne Beach                   Brevard County"/>
    <s v="Town Melbourne Beach"/>
    <m/>
    <m/>
    <m/>
    <n v="0"/>
    <n v="1"/>
    <n v="2.1696155701810098"/>
    <n v="0.31893130690782001"/>
    <n v="872.286268059704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7.405903401632"/>
    <n v="0.70745033909999999"/>
  </r>
  <r>
    <n v="230000"/>
    <n v="920000"/>
    <n v="920000"/>
    <x v="0"/>
    <x v="0"/>
    <s v="IR12-21"/>
    <s v="62-304.520 (7), F.A.C."/>
    <n v="0.56000000000000005"/>
    <n v="0.48"/>
    <s v="Town Melbourne Beach"/>
    <n v="4.06654964019E-3"/>
    <n v="3775.8299613858298"/>
    <n v="9.3930493476587191"/>
    <n v="1.38082066875106"/>
    <n v="3.8197301445040001E-2"/>
    <n v="5.6151757936800002E-3"/>
    <n v="15.354599970907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8197301445040001E-2"/>
    <n v="5.6151757936800002E-3"/>
    <n v="687.946778855462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8.792946277104701"/>
    <n v="0.55794548160000002"/>
  </r>
  <r>
    <n v="230000"/>
    <n v="920000"/>
    <n v="920000"/>
    <x v="0"/>
    <x v="0"/>
    <s v="IR12-21"/>
    <s v="62-304.520 (7), F.A.C."/>
    <n v="0.56000000000000005"/>
    <n v="0.48"/>
    <s v="Town Melbourne Beach"/>
    <n v="2.1039830241680001E-2"/>
    <n v="3775.8299613858298"/>
    <n v="9.3930493476587191"/>
    <n v="1.38082066875106"/>
    <n v="0.19762816372650999"/>
    <n v="2.9052232464729998E-2"/>
    <n v="79.442821409029804"/>
    <n v="1210"/>
    <s v="Fixed Single Family Units"/>
    <n v="1210"/>
    <s v="Town Melbourne Beach                   Brevard County"/>
    <s v="Town Melbourne Beach"/>
    <m/>
    <m/>
    <m/>
    <n v="0"/>
    <n v="1"/>
    <n v="0.19762816372650999"/>
    <n v="2.9052232464729998E-2"/>
    <n v="518.344389592548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3.552561102734103"/>
    <n v="0.42039285450000002"/>
  </r>
  <r>
    <n v="230000"/>
    <n v="920000"/>
    <n v="920000"/>
    <x v="0"/>
    <x v="0"/>
    <s v="IR12-21"/>
    <s v="62-304.520 (7), F.A.C."/>
    <n v="0.56000000000000005"/>
    <n v="0.48"/>
    <s v="Town Melbourne Beach"/>
    <n v="1.9058062347540001E-2"/>
    <n v="3775.8299613858298"/>
    <n v="9.3930493476587191"/>
    <n v="1.38082066875106"/>
    <n v="0.17901332010123999"/>
    <n v="2.6315766395830002E-2"/>
    <n v="71.960002817819699"/>
    <n v="1210"/>
    <s v="Fixed Single Family Units"/>
    <n v="1210"/>
    <s v="Town Melbourne Beach                   Brevard County"/>
    <s v="Town Melbourne Beach"/>
    <m/>
    <m/>
    <m/>
    <n v="0"/>
    <n v="1"/>
    <n v="0.17901332010123999"/>
    <n v="2.6315766395830002E-2"/>
    <n v="508.545947962905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2.823610881307701"/>
    <n v="0.41244602429999999"/>
  </r>
  <r>
    <n v="230000"/>
    <n v="920000"/>
    <n v="920000"/>
    <x v="0"/>
    <x v="0"/>
    <s v="IR12-21"/>
    <s v="62-304.520 (7), F.A.C."/>
    <n v="0.56000000000000005"/>
    <n v="0.48"/>
    <s v="Town Melbourne Beach"/>
    <n v="4.5016284441620001E-2"/>
    <n v="3775.8299613858298"/>
    <n v="9.3930493476587191"/>
    <n v="1.38082066875106"/>
    <n v="0.42284018120841999"/>
    <n v="6.2159415987370001E-2"/>
    <n v="169.973835544954"/>
    <n v="1210"/>
    <s v="Fixed Single Family Units"/>
    <n v="1210"/>
    <s v="Town Melbourne Beach                   Brevard County"/>
    <s v="Town Melbourne Beach"/>
    <m/>
    <m/>
    <m/>
    <n v="0"/>
    <n v="1"/>
    <n v="0.42284018120841999"/>
    <n v="6.2159415987370001E-2"/>
    <n v="186.0503067590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5.333639443391398"/>
    <n v="0.1508923818"/>
  </r>
  <r>
    <n v="230000"/>
    <n v="920000"/>
    <n v="920000"/>
    <x v="0"/>
    <x v="0"/>
    <s v="IR12-21"/>
    <s v="62-304.520 (7), F.A.C."/>
    <n v="0.56000000000000005"/>
    <n v="0.48"/>
    <s v="Town Melbourne Beach"/>
    <n v="3.6163675952989999E-2"/>
    <n v="3775.8299613858298"/>
    <n v="9.3930493476587191"/>
    <n v="1.38082066875106"/>
    <n v="0.33968719281923998"/>
    <n v="4.9935551213910002E-2"/>
    <n v="136.547891177178"/>
    <n v="1210"/>
    <s v="Fixed Single Family Units"/>
    <n v="1210"/>
    <s v="Town Melbourne Beach                   Brevard County"/>
    <s v="Town Melbourne Beach"/>
    <m/>
    <m/>
    <m/>
    <n v="0"/>
    <n v="1"/>
    <n v="0.33968719281923998"/>
    <n v="4.9935551213910002E-2"/>
    <n v="136.54789117717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0.875448087495599"/>
    <n v="0.1107444373"/>
  </r>
  <r>
    <n v="230000"/>
    <n v="920000"/>
    <n v="920000"/>
    <x v="0"/>
    <x v="0"/>
    <s v="IR12-21"/>
    <s v="62-304.520 (7), F.A.C."/>
    <n v="0.56000000000000005"/>
    <n v="0.48"/>
    <s v="Town Melbourne Beach"/>
    <n v="0.14060169427618999"/>
    <n v="3775.8299613858298"/>
    <n v="9.3930493476587191"/>
    <n v="1.38082066875106"/>
    <n v="1.3206786527007299"/>
    <n v="0.19414572551799"/>
    <n v="530.88808986967194"/>
    <n v="1210"/>
    <s v="Fixed Single Family Units"/>
    <n v="1210"/>
    <s v="Town Melbourne Beach                   Brevard County"/>
    <s v="Town Melbourne Beach"/>
    <m/>
    <m/>
    <m/>
    <n v="0"/>
    <n v="1"/>
    <n v="1.3206786527007299"/>
    <n v="0.19414572551799"/>
    <n v="530.8880898696719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0.43277999054099"/>
    <n v="0.43056617180000001"/>
  </r>
  <r>
    <n v="230000"/>
    <n v="920000"/>
    <n v="920000"/>
    <x v="0"/>
    <x v="0"/>
    <s v="IR12-21"/>
    <s v="62-304.520 (7), F.A.C."/>
    <n v="0.56000000000000005"/>
    <n v="0.48"/>
    <s v="Town Melbourne Beach"/>
    <n v="3.5769525419950002E-2"/>
    <n v="3775.8299613858298"/>
    <n v="9.3930493476587191"/>
    <n v="1.38082066875106"/>
    <n v="0.33598491741191999"/>
    <n v="4.9391300011279997E-2"/>
    <n v="135.059645785199"/>
    <n v="1210"/>
    <s v="Fixed Single Family Units"/>
    <n v="1210"/>
    <s v="Town Melbourne Beach                   Brevard County"/>
    <s v="Town Melbourne Beach"/>
    <m/>
    <m/>
    <m/>
    <n v="0"/>
    <n v="1"/>
    <n v="0.33598491741191999"/>
    <n v="4.9391300011279997E-2"/>
    <n v="135.0596457851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0.814633671912297"/>
    <n v="0.1095374256"/>
  </r>
  <r>
    <n v="230000"/>
    <n v="920000"/>
    <n v="920000"/>
    <x v="0"/>
    <x v="0"/>
    <s v="IR12-21"/>
    <s v="62-304.520 (7), F.A.C."/>
    <n v="0.56000000000000005"/>
    <n v="0.48"/>
    <s v="Town Melbourne Beach"/>
    <n v="3.719576236483E-2"/>
    <n v="3775.8299613858298"/>
    <n v="9.3930493476587191"/>
    <n v="1.38082066875106"/>
    <n v="0.34938163141672002"/>
    <n v="5.1360677463320001E-2"/>
    <n v="140.44487397374601"/>
    <n v="1210"/>
    <s v="Fixed Single Family Units"/>
    <n v="1210"/>
    <s v="Town Melbourne Beach                   Brevard County"/>
    <s v="Town Melbourne Beach"/>
    <m/>
    <m/>
    <m/>
    <n v="0"/>
    <n v="1"/>
    <n v="0.34938163141672002"/>
    <n v="5.1360677463320001E-2"/>
    <n v="140.44487397374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2.5459419784871"/>
    <n v="0.1139050073"/>
  </r>
  <r>
    <n v="230000"/>
    <n v="920000"/>
    <n v="920000"/>
    <x v="0"/>
    <x v="0"/>
    <s v="IR12-21"/>
    <s v="62-304.520 (7), F.A.C."/>
    <n v="0.56000000000000005"/>
    <n v="0.48"/>
    <s v="Town Melbourne Beach"/>
    <n v="2.7584114362480001E-2"/>
    <n v="3775.8299613858298"/>
    <n v="9.3930493476587191"/>
    <n v="1.38082066875106"/>
    <n v="0.25909894741825001"/>
    <n v="3.8088715240899997E-2"/>
    <n v="104.152925468153"/>
    <n v="1210"/>
    <s v="Fixed Single Family Units"/>
    <n v="1210"/>
    <s v="Town Melbourne Beach                   Brevard County"/>
    <s v="Town Melbourne Beach"/>
    <m/>
    <m/>
    <m/>
    <n v="0"/>
    <n v="1"/>
    <n v="0.25909894741825001"/>
    <n v="3.8088715240899997E-2"/>
    <n v="104.15292546815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3.800114414032699"/>
    <n v="8.4471147999999996E-2"/>
  </r>
  <r>
    <n v="230000"/>
    <n v="920000"/>
    <n v="920000"/>
    <x v="0"/>
    <x v="0"/>
    <s v="IR12-21"/>
    <s v="62-304.520 (7), F.A.C."/>
    <n v="0.56000000000000005"/>
    <n v="0.48"/>
    <s v="Town Melbourne Beach"/>
    <n v="0.12177477499582"/>
    <n v="3775.8299613858298"/>
    <n v="9.3930493476587191"/>
    <n v="1.38082066875106"/>
    <n v="1.14383647083578"/>
    <n v="0.16814912624674"/>
    <n v="459.80084397024001"/>
    <n v="1210"/>
    <s v="Fixed Single Family Units"/>
    <n v="1210"/>
    <s v="Town Melbourne Beach                   Brevard County"/>
    <s v="Town Melbourne Beach"/>
    <m/>
    <m/>
    <m/>
    <n v="0"/>
    <n v="1"/>
    <n v="1.14383647083578"/>
    <n v="0.16814912624674"/>
    <n v="459.80084397024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7.435706045398405"/>
    <n v="0.3729122822"/>
  </r>
  <r>
    <n v="230000"/>
    <n v="920000"/>
    <n v="920000"/>
    <x v="0"/>
    <x v="0"/>
    <s v="IR12-21"/>
    <s v="62-304.520 (7), F.A.C."/>
    <n v="0.56000000000000005"/>
    <n v="0.48"/>
    <s v="Town Melbourne Beach"/>
    <n v="2.7692178166120001E-2"/>
    <n v="3775.8299613858298"/>
    <n v="9.3930493476587191"/>
    <n v="1.38082066875106"/>
    <n v="0.26011399605856"/>
    <n v="3.8237931974520002E-2"/>
    <n v="104.56095601568499"/>
    <n v="1210"/>
    <s v="Fixed Single Family Units"/>
    <n v="1210"/>
    <s v="Town Melbourne Beach                   Brevard County"/>
    <s v="Town Melbourne Beach"/>
    <m/>
    <m/>
    <m/>
    <n v="0"/>
    <n v="1"/>
    <n v="0.26011399605856"/>
    <n v="3.8237931974520002E-2"/>
    <n v="104.56095601568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4.792578439165801"/>
    <n v="8.4802073000000006E-2"/>
  </r>
  <r>
    <n v="230000"/>
    <n v="920000"/>
    <n v="920000"/>
    <x v="0"/>
    <x v="0"/>
    <s v="IR12-21"/>
    <s v="62-304.520 (7), F.A.C."/>
    <n v="0.56000000000000005"/>
    <n v="0.48"/>
    <s v="Town Melbourne Beach"/>
    <n v="0.22714540401346001"/>
    <n v="3775.8299613858298"/>
    <n v="9.3930493476587191"/>
    <n v="1.38082066875106"/>
    <n v="2.1335879889923102"/>
    <n v="0.31364706867358999"/>
    <n v="857.66242206511697"/>
    <n v="1210"/>
    <s v="Fixed Single Family Units"/>
    <n v="1210"/>
    <s v="Town Melbourne Beach                   Brevard County"/>
    <s v="Town Melbourne Beach"/>
    <m/>
    <m/>
    <m/>
    <n v="0"/>
    <n v="1"/>
    <n v="2.1335879889923102"/>
    <n v="0.31364706867358999"/>
    <n v="857.662422065116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6.735022326131"/>
    <n v="0.69558996110000004"/>
  </r>
  <r>
    <n v="230000"/>
    <n v="920000"/>
    <n v="920000"/>
    <x v="0"/>
    <x v="0"/>
    <s v="IR12-21"/>
    <s v="62-304.520 (7), F.A.C."/>
    <n v="0.56000000000000005"/>
    <n v="0.48"/>
    <s v="Town Melbourne Beach"/>
    <n v="3.3174763260300001E-3"/>
    <n v="3779.3202366353198"/>
    <n v="9.4011574711842592"/>
    <n v="1.38199303788369"/>
    <n v="3.1188117347940001E-2"/>
    <n v="4.5847291859100001E-3"/>
    <n v="12.537805413527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1188117347940001E-2"/>
    <n v="4.5847291859100001E-3"/>
    <n v="12.537805413526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9.0484119699417"/>
    <n v="1.0168536400000001E-2"/>
  </r>
  <r>
    <n v="230000"/>
    <n v="920000"/>
    <n v="920000"/>
    <x v="0"/>
    <x v="0"/>
    <s v="IR12-21"/>
    <s v="62-304.520 (7), F.A.C."/>
    <n v="0.56000000000000005"/>
    <n v="0.48"/>
    <s v="Town of Indialantic"/>
    <n v="4.4185031106320001E-2"/>
    <n v="3779.3202366353198"/>
    <n v="9.4011574711842592"/>
    <n v="1.38199303788369"/>
    <n v="0.41539043529969999"/>
    <n v="6.1063405367609999E-2"/>
    <n v="166.98938221648399"/>
    <n v="1200"/>
    <s v="Residential, Medium Density-Two-five dwellingunits per acre"/>
    <n v="1200"/>
    <s v="Town of Indialantic              Brevard County"/>
    <s v="Town of Indialantic"/>
    <m/>
    <m/>
    <m/>
    <n v="0"/>
    <n v="1"/>
    <n v="0.41539043529969999"/>
    <n v="6.1063405367609999E-2"/>
    <n v="166.989382216482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0.462762894820401"/>
    <n v="0.13543340000000001"/>
  </r>
  <r>
    <n v="230000"/>
    <n v="920000"/>
    <n v="920000"/>
    <x v="0"/>
    <x v="0"/>
    <s v="IR12-21"/>
    <s v="62-304.520 (7), F.A.C."/>
    <n v="0.56000000000000005"/>
    <n v="0.48"/>
    <s v="Town Melbourne Beach"/>
    <n v="1.3881376955700001E-2"/>
    <n v="3779.3202366353198"/>
    <n v="9.4011574711842592"/>
    <n v="1.38199303788369"/>
    <n v="0.13050101067745001"/>
    <n v="1.9183966309020001E-2"/>
    <n v="52.462168841059203"/>
    <n v="1210"/>
    <s v="Fixed Single Family Units"/>
    <n v="1210"/>
    <s v="Town Melbourne Beach                   Brevard County"/>
    <s v="Town Melbourne Beach"/>
    <m/>
    <m/>
    <m/>
    <n v="0"/>
    <n v="1"/>
    <n v="0.13050101067745001"/>
    <n v="1.9183966309020001E-2"/>
    <n v="52.4621688410576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4.462390119416703"/>
    <n v="4.25483932E-2"/>
  </r>
  <r>
    <n v="230000"/>
    <n v="920000"/>
    <n v="920000"/>
    <x v="0"/>
    <x v="0"/>
    <s v="IR12-21"/>
    <s v="62-304.520 (7), F.A.C."/>
    <n v="0.56000000000000005"/>
    <n v="0.48"/>
    <s v="Town Melbourne Beach"/>
    <n v="2.324299972679E-2"/>
    <n v="3779.3202366353198"/>
    <n v="9.4011574711842592"/>
    <n v="1.38199303788369"/>
    <n v="0.21851110053427"/>
    <n v="3.212166380196E-2"/>
    <n v="87.842739227578207"/>
    <n v="1210"/>
    <s v="Fixed Single Family Units"/>
    <n v="1210"/>
    <s v="Town Melbourne Beach                   Brevard County"/>
    <s v="Town Melbourne Beach"/>
    <m/>
    <m/>
    <m/>
    <n v="0"/>
    <n v="1"/>
    <n v="0.21851110053427"/>
    <n v="3.212166380196E-2"/>
    <n v="87.8427392275769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9.923682150694198"/>
    <n v="7.1243097500000005E-2"/>
  </r>
  <r>
    <n v="230000"/>
    <n v="920000"/>
    <n v="920000"/>
    <x v="0"/>
    <x v="0"/>
    <s v="IR12-21"/>
    <s v="62-304.520 (7), F.A.C."/>
    <n v="0.56000000000000005"/>
    <n v="0.48"/>
    <s v="Town Melbourne Beach"/>
    <n v="0.24320354942851"/>
    <n v="3779.3202366353198"/>
    <n v="9.4011574711842592"/>
    <n v="1.38199303788369"/>
    <n v="2.2863948657283801"/>
    <n v="0.33610561209880002"/>
    <n v="919.14409597671602"/>
    <n v="1210"/>
    <s v="Fixed Single Family Units"/>
    <n v="1210"/>
    <s v="Town Melbourne Beach                   Brevard County"/>
    <s v="Town Melbourne Beach"/>
    <m/>
    <m/>
    <m/>
    <n v="0"/>
    <n v="1"/>
    <n v="2.2863948657283801"/>
    <n v="0.33610561209880002"/>
    <n v="919.144095976712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0.76400365605799"/>
    <n v="0.74545344359999999"/>
  </r>
  <r>
    <n v="230000"/>
    <n v="920000"/>
    <n v="920000"/>
    <x v="0"/>
    <x v="0"/>
    <s v="IR12-21"/>
    <s v="62-304.520 (7), F.A.C."/>
    <n v="0.56000000000000005"/>
    <n v="0.48"/>
    <s v="Town of Indialantic"/>
    <n v="5.6689197637160002E-2"/>
    <n v="3779.3202366353198"/>
    <n v="9.4011574711842592"/>
    <n v="1.38199303788369"/>
    <n v="0.53294407390205001"/>
    <n v="7.8344076457770001E-2"/>
    <n v="214.246631828749"/>
    <n v="1210"/>
    <s v="Fixed Single Family Units"/>
    <n v="1210"/>
    <s v="Town of Indialantic              Brevard County"/>
    <s v="Town of Indialantic"/>
    <m/>
    <m/>
    <m/>
    <n v="0"/>
    <n v="1"/>
    <n v="0.53294407390205001"/>
    <n v="7.8344076457770001E-2"/>
    <n v="214.24663182874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8.456991353438099"/>
    <n v="0.1737604475"/>
  </r>
  <r>
    <n v="230000"/>
    <n v="920000"/>
    <n v="920000"/>
    <x v="0"/>
    <x v="0"/>
    <s v="IR12-21"/>
    <s v="62-304.520 (7), F.A.C."/>
    <n v="0.56000000000000005"/>
    <n v="0.48"/>
    <s v="Town Melbourne Beach"/>
    <n v="8.9786975852459996E-2"/>
    <n v="3779.3202366353198"/>
    <n v="9.4011574711842592"/>
    <n v="1.38199303788369"/>
    <n v="0.84410149885046004"/>
    <n v="0.12408497552074001"/>
    <n v="339.33373482551599"/>
    <n v="1210"/>
    <s v="Fixed Single Family Units"/>
    <n v="1210"/>
    <s v="Town Melbourne Beach                   Brevard County"/>
    <s v="Town Melbourne Beach"/>
    <m/>
    <m/>
    <m/>
    <n v="0"/>
    <n v="1"/>
    <n v="0.84410149885046004"/>
    <n v="0.12408497552074001"/>
    <n v="339.333734825515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9.085943678640604"/>
    <n v="0.27520984170000001"/>
  </r>
  <r>
    <n v="230000"/>
    <n v="920000"/>
    <n v="920000"/>
    <x v="0"/>
    <x v="0"/>
    <s v="IR12-21"/>
    <s v="62-304.520 (7), F.A.C."/>
    <n v="0.56000000000000005"/>
    <n v="0.48"/>
    <s v="Town of Indialantic"/>
    <n v="0.1434568466119"/>
    <n v="3779.3202366353198"/>
    <n v="9.4011574711842592"/>
    <n v="1.38199303788369"/>
    <n v="1.34866040531808"/>
    <n v="0.19825636325439999"/>
    <n v="542.16936348427805"/>
    <n v="1210"/>
    <s v="Fixed Single Family Units"/>
    <n v="1210"/>
    <s v="Town of Indialantic              Brevard County"/>
    <s v="Town of Indialantic"/>
    <m/>
    <m/>
    <m/>
    <n v="0"/>
    <n v="1"/>
    <n v="1.34866040531808"/>
    <n v="0.19825636325439999"/>
    <n v="542.169363484278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1.422643627545"/>
    <n v="0.43971562330000002"/>
  </r>
  <r>
    <n v="230000"/>
    <n v="920000"/>
    <n v="920000"/>
    <x v="0"/>
    <x v="0"/>
    <s v="IR12-21"/>
    <s v="62-304.520 (7), F.A.C."/>
    <n v="0.56000000000000005"/>
    <n v="0.48"/>
    <s v="Town Melbourne Beach"/>
    <n v="5.508358102284E-2"/>
    <n v="3766.8241114796101"/>
    <n v="9.3719911905896307"/>
    <n v="1.37777083398597"/>
    <n v="0.51624283609225996"/>
    <n v="7.589255136478E-2"/>
    <n v="207.4901611435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1624283609225996"/>
    <n v="7.589255136478E-2"/>
    <n v="207.49016114350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5.762067154694293"/>
    <n v="0.16828074709999999"/>
  </r>
  <r>
    <n v="230000"/>
    <n v="920000"/>
    <n v="920000"/>
    <x v="0"/>
    <x v="0"/>
    <s v="IR12-21"/>
    <s v="62-304.520 (7), F.A.C."/>
    <n v="0.56000000000000005"/>
    <n v="0.48"/>
    <s v="Town Melbourne Beach"/>
    <n v="0.24162711372569001"/>
    <n v="3766.8241114796101"/>
    <n v="9.3719911905896307"/>
    <n v="1.37777083398597"/>
    <n v="2.26452718124477"/>
    <n v="0.33290678999147"/>
    <n v="910.16683796916004"/>
    <n v="1210"/>
    <s v="Fixed Single Family Units"/>
    <n v="1210"/>
    <s v="Town Melbourne Beach                   Brevard County"/>
    <s v="Town Melbourne Beach"/>
    <m/>
    <m/>
    <m/>
    <n v="0"/>
    <n v="1"/>
    <n v="2.26452718124477"/>
    <n v="0.33290678999147"/>
    <n v="910.166837969160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7.53042261770401"/>
    <n v="0.738172618"/>
  </r>
  <r>
    <n v="230000"/>
    <n v="920000"/>
    <n v="920000"/>
    <x v="0"/>
    <x v="0"/>
    <s v="IR12-21"/>
    <s v="62-304.520 (7), F.A.C."/>
    <n v="0.56000000000000005"/>
    <n v="0.48"/>
    <s v="Town Melbourne Beach"/>
    <n v="0.22537545416449001"/>
    <n v="3766.8241114796101"/>
    <n v="9.3719911905896307"/>
    <n v="1.37777083398597"/>
    <n v="2.1122167710048001"/>
    <n v="0.31051572744417999"/>
    <n v="848.94969488249603"/>
    <n v="1210"/>
    <s v="Fixed Single Family Units"/>
    <n v="1210"/>
    <s v="Town Melbourne Beach                   Brevard County"/>
    <s v="Town Melbourne Beach"/>
    <m/>
    <m/>
    <m/>
    <n v="0"/>
    <n v="1"/>
    <n v="2.1122167710048001"/>
    <n v="0.31051572744417999"/>
    <n v="848.949694882496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3.638552375136"/>
    <n v="0.68852367790000002"/>
  </r>
  <r>
    <n v="230000"/>
    <n v="920000"/>
    <n v="920000"/>
    <x v="0"/>
    <x v="0"/>
    <s v="IR12-21"/>
    <s v="62-304.520 (7), F.A.C."/>
    <n v="0.56000000000000005"/>
    <n v="0.48"/>
    <s v="Town Melbourne Beach"/>
    <n v="9.5677304800900004E-2"/>
    <n v="3766.8241114796101"/>
    <n v="9.3719911905896307"/>
    <n v="1.37777083398597"/>
    <n v="0.89668685773344003"/>
    <n v="0.13182140002907"/>
    <n v="360.399578645433"/>
    <n v="1210"/>
    <s v="Fixed Single Family Units"/>
    <n v="1210"/>
    <s v="Town Melbourne Beach                   Brevard County"/>
    <s v="Town Melbourne Beach"/>
    <m/>
    <m/>
    <m/>
    <n v="0"/>
    <n v="1"/>
    <n v="0.89668685773344003"/>
    <n v="0.13182140002907"/>
    <n v="360.399578645431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3.907157623878007"/>
    <n v="0.29229487320000003"/>
  </r>
  <r>
    <n v="230000"/>
    <n v="920000"/>
    <n v="920000"/>
    <x v="0"/>
    <x v="0"/>
    <s v="IR12-21"/>
    <s v="62-304.520 (7), F.A.C."/>
    <n v="0.56000000000000005"/>
    <n v="0.48"/>
    <s v="Town Melbourne Beach"/>
    <n v="0.33634617245463999"/>
    <n v="3772.2278499112599"/>
    <n v="9.3846265314071307"/>
    <n v="1.3796007963459"/>
    <n v="3.15648321375508"/>
    <n v="0.46402344736632001"/>
    <n v="1268.7743989444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15648321375508"/>
    <n v="0.46402344736632001"/>
    <n v="1268.7743989444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08.56026798986099"/>
    <n v="1.0290141111"/>
  </r>
  <r>
    <n v="230000"/>
    <n v="920000"/>
    <n v="920000"/>
    <x v="0"/>
    <x v="0"/>
    <s v="IR12-21"/>
    <s v="62-304.520 (7), F.A.C."/>
    <n v="0.56000000000000005"/>
    <n v="0.48"/>
    <s v="Town Melbourne Beach"/>
    <n v="0.18652038399481999"/>
    <n v="3772.2278499112599"/>
    <n v="9.3846265314071307"/>
    <n v="1.3796007963459"/>
    <n v="1.75042414428605"/>
    <n v="0.257323670294"/>
    <n v="703.59738708140901"/>
    <n v="1210"/>
    <s v="Fixed Single Family Units"/>
    <n v="1210"/>
    <s v="Town Melbourne Beach                   Brevard County"/>
    <s v="Town Melbourne Beach"/>
    <m/>
    <m/>
    <m/>
    <n v="0"/>
    <n v="1"/>
    <n v="1.75042414428605"/>
    <n v="0.257323670294"/>
    <n v="703.59738708140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8.478720234424"/>
    <n v="0.57063859459999999"/>
  </r>
  <r>
    <n v="230000"/>
    <n v="920000"/>
    <n v="920000"/>
    <x v="0"/>
    <x v="0"/>
    <s v="IR12-21"/>
    <s v="62-304.520 (7), F.A.C."/>
    <n v="0.56000000000000005"/>
    <n v="0.48"/>
    <s v="Town Melbourne Beach"/>
    <n v="9.0215535008870001E-2"/>
    <n v="3772.2278499112599"/>
    <n v="9.3846265314071307"/>
    <n v="1.3796007963459"/>
    <n v="0.84663910338940995"/>
    <n v="0.12446142394102"/>
    <n v="340.31355365513701"/>
    <n v="1210"/>
    <s v="Fixed Single Family Units"/>
    <n v="1210"/>
    <s v="Town Melbourne Beach                   Brevard County"/>
    <s v="Town Melbourne Beach"/>
    <m/>
    <m/>
    <m/>
    <n v="0"/>
    <n v="1"/>
    <n v="0.84663910338940995"/>
    <n v="0.12446142394102"/>
    <n v="340.313553655135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5.737124353433998"/>
    <n v="0.2760045042"/>
  </r>
  <r>
    <n v="230000"/>
    <n v="920000"/>
    <n v="920000"/>
    <x v="0"/>
    <x v="0"/>
    <s v="IR12-21"/>
    <s v="62-304.520 (7), F.A.C."/>
    <n v="0.56000000000000005"/>
    <n v="0.48"/>
    <s v="Town Melbourne Beach"/>
    <n v="3.5440728962000002E-4"/>
    <n v="3772.2278499112599"/>
    <n v="9.3846265314071307"/>
    <n v="1.3796007963459"/>
    <n v="3.3259800531399999E-3"/>
    <n v="4.8894057899000003E-4"/>
    <n v="1.3369050481387601"/>
    <n v="1210"/>
    <s v="Fixed Single Family Units"/>
    <n v="1210"/>
    <s v="Town Melbourne Beach                   Brevard County"/>
    <s v="Town Melbourne Beach"/>
    <m/>
    <m/>
    <m/>
    <n v="0"/>
    <n v="1"/>
    <n v="3.3259800531399999E-3"/>
    <n v="4.8894057899000003E-4"/>
    <n v="1.33690504813764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.360596516741101"/>
    <n v="1.0842701000000001E-3"/>
  </r>
  <r>
    <n v="230000"/>
    <n v="920000"/>
    <n v="920000"/>
    <x v="0"/>
    <x v="0"/>
    <s v="IR12-21"/>
    <s v="62-304.520 (7), F.A.C."/>
    <n v="0.56000000000000005"/>
    <n v="0.48"/>
    <s v="Town Melbourne Beach"/>
    <n v="4.3269550580199998E-3"/>
    <n v="3772.2278499112599"/>
    <n v="9.3846265314071307"/>
    <n v="1.3796007963459"/>
    <n v="4.0606857237739998E-2"/>
    <n v="5.9694706437999996E-3"/>
    <n v="16.322260375196201"/>
    <n v="1210"/>
    <s v="Fixed Single Family Units"/>
    <n v="1210"/>
    <s v="Town Melbourne Beach                   Brevard County"/>
    <s v="Town Melbourne Beach"/>
    <m/>
    <m/>
    <m/>
    <n v="0"/>
    <n v="1"/>
    <n v="4.0606857237739998E-2"/>
    <n v="5.9694706437999996E-3"/>
    <n v="16.322260375197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6.774454705401098"/>
    <n v="1.3237842999999999E-2"/>
  </r>
  <r>
    <n v="230000"/>
    <n v="920000"/>
    <n v="920000"/>
    <x v="0"/>
    <x v="0"/>
    <s v="IR12-21"/>
    <s v="62-304.520 (7), F.A.C."/>
    <n v="0.56000000000000005"/>
    <n v="0.48"/>
    <s v="Town Melbourne Beach"/>
    <n v="0.22341798059858001"/>
    <n v="3775.8299613858298"/>
    <n v="9.3930493476587191"/>
    <n v="1.38082066875106"/>
    <n v="2.0985761169167501"/>
    <n v="0.30850016538114999"/>
    <n v="843.588305056453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985761169167501"/>
    <n v="0.30850016538114999"/>
    <n v="843.588305056453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6.15471503561801"/>
    <n v="0.68417542990000002"/>
  </r>
  <r>
    <n v="230000"/>
    <n v="920000"/>
    <n v="920000"/>
    <x v="0"/>
    <x v="0"/>
    <s v="IR12-21"/>
    <s v="62-304.520 (7), F.A.C."/>
    <n v="0.56000000000000005"/>
    <n v="0.48"/>
    <s v="Town Melbourne Beach"/>
    <n v="0.16211476510434"/>
    <n v="3775.8299613858298"/>
    <n v="9.3930493476587191"/>
    <n v="1.38082066875106"/>
    <n v="1.52275198860917"/>
    <n v="0.22385141836579001"/>
    <n v="612.11778726399803"/>
    <n v="1210"/>
    <s v="Fixed Single Family Units"/>
    <n v="1210"/>
    <s v="Town Melbourne Beach                   Brevard County"/>
    <s v="Town Melbourne Beach"/>
    <m/>
    <m/>
    <m/>
    <n v="0"/>
    <n v="1"/>
    <n v="1.52275198860917"/>
    <n v="0.22385141836579001"/>
    <n v="652.621681422529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7.914744933756"/>
    <n v="0.52929576759999997"/>
  </r>
  <r>
    <n v="230000"/>
    <n v="920000"/>
    <n v="920000"/>
    <x v="0"/>
    <x v="0"/>
    <s v="IR12-21"/>
    <s v="62-304.520 (7), F.A.C."/>
    <n v="0.56000000000000005"/>
    <n v="0.48"/>
    <s v="Town Melbourne Beach"/>
    <n v="4.236361328853E-2"/>
    <n v="3775.8299613858298"/>
    <n v="9.3930493476587191"/>
    <n v="1.38082066875106"/>
    <n v="0.39792351016434002"/>
    <n v="5.8496552831779999E-2"/>
    <n v="159.957800327413"/>
    <n v="1210"/>
    <s v="Fixed Single Family Units"/>
    <n v="1210"/>
    <s v="Town Melbourne Beach                   Brevard County"/>
    <s v="Town Melbourne Beach"/>
    <m/>
    <m/>
    <m/>
    <n v="0"/>
    <n v="1"/>
    <n v="0.39792351016434002"/>
    <n v="5.8496552831779999E-2"/>
    <n v="159.95780032741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6.604793045995699"/>
    <n v="0.12973057609999999"/>
  </r>
  <r>
    <n v="230000"/>
    <n v="920000"/>
    <n v="920000"/>
    <x v="0"/>
    <x v="0"/>
    <s v="IR12-21"/>
    <s v="62-304.520 (7), F.A.C."/>
    <n v="0.56000000000000005"/>
    <n v="0.48"/>
    <s v="Town Melbourne Beach"/>
    <n v="2.672289568053E-2"/>
    <n v="3775.8299613858298"/>
    <n v="9.3930493476587191"/>
    <n v="1.38082066875106"/>
    <n v="0.25100947783958"/>
    <n v="3.6899526684550002E-2"/>
    <n v="100.901110165544"/>
    <n v="1210"/>
    <s v="Fixed Single Family Units"/>
    <n v="1210"/>
    <s v="Town Melbourne Beach                   Brevard County"/>
    <s v="Town Melbourne Beach"/>
    <m/>
    <m/>
    <m/>
    <n v="0"/>
    <n v="1"/>
    <n v="0.25100947783958"/>
    <n v="3.6899526684550002E-2"/>
    <n v="121.1072831307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6.704155082286903"/>
    <n v="9.8221640799999996E-2"/>
  </r>
  <r>
    <n v="230000"/>
    <n v="920000"/>
    <n v="920000"/>
    <x v="0"/>
    <x v="0"/>
    <s v="IR12-21"/>
    <s v="62-304.520 (7), F.A.C."/>
    <n v="0.56000000000000005"/>
    <n v="0.48"/>
    <s v="Town Melbourne Beach"/>
    <n v="0.10320619357812"/>
    <n v="3775.8299613858298"/>
    <n v="9.3930493476587191"/>
    <n v="1.38082066875106"/>
    <n v="0.96942086926336002"/>
    <n v="0.1425092452358"/>
    <n v="389.68903791287801"/>
    <n v="1210"/>
    <s v="Fixed Single Family Units"/>
    <n v="1210"/>
    <s v="Town Melbourne Beach                   Brevard County"/>
    <s v="Town Melbourne Beach"/>
    <m/>
    <m/>
    <m/>
    <n v="0"/>
    <n v="1"/>
    <n v="0.96942086926336002"/>
    <n v="0.1425092452358"/>
    <n v="389.68903791287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4.392197920496997"/>
    <n v="0.3160495036"/>
  </r>
  <r>
    <n v="230000"/>
    <n v="920000"/>
    <n v="920000"/>
    <x v="0"/>
    <x v="0"/>
    <s v="IR12-21"/>
    <s v="62-304.520 (7), F.A.C."/>
    <n v="0.56000000000000005"/>
    <n v="0.48"/>
    <s v="Town Melbourne Beach"/>
    <n v="3.4960992014300002E-2"/>
    <n v="3775.8299613858298"/>
    <n v="9.3930493476587191"/>
    <n v="1.38082066875106"/>
    <n v="0.32839032323342998"/>
    <n v="4.8274860373380003E-2"/>
    <n v="132.00676112736801"/>
    <n v="1210"/>
    <s v="Fixed Single Family Units"/>
    <n v="1210"/>
    <s v="Town Melbourne Beach                   Brevard County"/>
    <s v="Town Melbourne Beach"/>
    <m/>
    <m/>
    <m/>
    <n v="0"/>
    <n v="1"/>
    <n v="0.32839032323342998"/>
    <n v="4.8274860373380003E-2"/>
    <n v="132.006761127367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7.617813022265103"/>
    <n v="0.10706144450000001"/>
  </r>
  <r>
    <n v="230000"/>
    <n v="920000"/>
    <n v="920000"/>
    <x v="0"/>
    <x v="0"/>
    <s v="IR12-21"/>
    <s v="62-304.520 (7), F.A.C."/>
    <n v="0.56000000000000005"/>
    <n v="0.48"/>
    <s v="Town Melbourne Beach"/>
    <n v="8.8984114844799997E-3"/>
    <n v="3775.8299613858298"/>
    <n v="9.3930493476587191"/>
    <n v="1.38082066875106"/>
    <n v="8.3583218189489994E-2"/>
    <n v="1.228711049682E-2"/>
    <n v="33.598888691839399"/>
    <n v="1210"/>
    <s v="Fixed Single Family Units"/>
    <n v="1210"/>
    <s v="Town Melbourne Beach                   Brevard County"/>
    <s v="Town Melbourne Beach"/>
    <m/>
    <m/>
    <m/>
    <n v="0"/>
    <n v="1"/>
    <n v="8.3583218189489994E-2"/>
    <n v="1.228711049682E-2"/>
    <n v="33.59888869184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9.028725779734199"/>
    <n v="2.7249707000000001E-2"/>
  </r>
  <r>
    <n v="230000"/>
    <n v="920000"/>
    <n v="920000"/>
    <x v="0"/>
    <x v="0"/>
    <s v="IR12-21"/>
    <s v="62-304.520 (7), F.A.C."/>
    <n v="0.56000000000000005"/>
    <n v="0.48"/>
    <s v="Town Melbourne Beach"/>
    <n v="0.14444910563312"/>
    <n v="3766.8241117602602"/>
    <n v="9.3719911912878899"/>
    <n v="1.3777708340886301"/>
    <n v="1.3537757455830901"/>
    <n v="0.19901776475151001"/>
    <n v="544.11437402107197"/>
    <n v="1210"/>
    <s v="Fixed Single Family Units"/>
    <n v="1210"/>
    <s v="Town Melbourne Beach                   Brevard County"/>
    <s v="Town Melbourne Beach"/>
    <m/>
    <m/>
    <m/>
    <n v="0"/>
    <n v="1"/>
    <n v="1.3537757455830901"/>
    <n v="0.19901776475151001"/>
    <n v="544.114374021071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9.659990796039"/>
    <n v="0.44129308519999999"/>
  </r>
  <r>
    <n v="230000"/>
    <n v="920000"/>
    <n v="920000"/>
    <x v="0"/>
    <x v="0"/>
    <s v="IR12-21"/>
    <s v="62-304.520 (7), F.A.C."/>
    <n v="0.56000000000000005"/>
    <n v="0.48"/>
    <s v="Town Melbourne Beach"/>
    <n v="0.18179028181116999"/>
    <n v="3766.8241117602602"/>
    <n v="9.3719911912878899"/>
    <n v="1.3777708340886301"/>
    <n v="1.7037369197960699"/>
    <n v="0.25046534820019001"/>
    <n v="684.77201681002703"/>
    <n v="1210"/>
    <s v="Fixed Single Family Units"/>
    <n v="1210"/>
    <s v="Town Melbourne Beach                   Brevard County"/>
    <s v="Town Melbourne Beach"/>
    <m/>
    <m/>
    <m/>
    <n v="0"/>
    <n v="1"/>
    <n v="1.7037369197960699"/>
    <n v="0.25046534820019001"/>
    <n v="934.786877472193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52.34530206109"/>
    <n v="0.75814020879999999"/>
  </r>
  <r>
    <n v="230000"/>
    <n v="920000"/>
    <n v="920000"/>
    <x v="0"/>
    <x v="0"/>
    <s v="IR12-21"/>
    <s v="62-304.520 (7), F.A.C."/>
    <n v="0.56000000000000005"/>
    <n v="0.48"/>
    <s v="Town Melbourne Beach"/>
    <n v="6.5216554096539994E-2"/>
    <n v="3794.5646104948501"/>
    <n v="9.4368201457499197"/>
    <n v="1.38715865284859"/>
    <n v="0.61543689153470005"/>
    <n v="9.0465707323989994E-2"/>
    <n v="247.46842819318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1543689153470005"/>
    <n v="9.0465707323989994E-2"/>
    <n v="247.468428193187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5.135976968635106"/>
    <n v="0.20070432129999999"/>
  </r>
  <r>
    <n v="230000"/>
    <n v="920000"/>
    <n v="920000"/>
    <x v="0"/>
    <x v="0"/>
    <s v="IR12-21"/>
    <s v="62-304.520 (7), F.A.C."/>
    <n v="0.56000000000000005"/>
    <n v="0.48"/>
    <s v="Town Melbourne Beach"/>
    <n v="6.3714066799380006E-2"/>
    <n v="3794.5646104948501"/>
    <n v="9.4368201457499197"/>
    <n v="1.38715865284859"/>
    <n v="0.60125818914011997"/>
    <n v="8.8381519068939998E-2"/>
    <n v="241.767143067663"/>
    <n v="1210"/>
    <s v="Fixed Single Family Units"/>
    <n v="1210"/>
    <s v="Town Melbourne Beach                   Brevard County"/>
    <s v="Town Melbourne Beach"/>
    <m/>
    <m/>
    <m/>
    <n v="0"/>
    <n v="1"/>
    <n v="0.60125818914011997"/>
    <n v="8.8381519068939998E-2"/>
    <n v="241.767143067661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6.545919397374107"/>
    <n v="0.19608040800000001"/>
  </r>
  <r>
    <n v="230000"/>
    <n v="920000"/>
    <n v="920000"/>
    <x v="0"/>
    <x v="0"/>
    <s v="IR12-21"/>
    <s v="62-304.520 (7), F.A.C."/>
    <n v="0.56000000000000005"/>
    <n v="0.48"/>
    <s v="Town Melbourne Beach"/>
    <n v="1.3098647599289999E-2"/>
    <n v="3794.5646104948501"/>
    <n v="9.4368201457499197"/>
    <n v="1.38715865284859"/>
    <n v="0.12360958154714"/>
    <n v="1.8169902357980001E-2"/>
    <n v="49.703664625643398"/>
    <n v="1210"/>
    <s v="Fixed Single Family Units"/>
    <n v="1210"/>
    <s v="Town Melbourne Beach                   Brevard County"/>
    <s v="Town Melbourne Beach"/>
    <m/>
    <m/>
    <m/>
    <n v="0"/>
    <n v="1"/>
    <n v="0.12360958154714"/>
    <n v="1.8169902357980001E-2"/>
    <n v="49.7036646256441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9.333541715955501"/>
    <n v="4.0311163499999997E-2"/>
  </r>
  <r>
    <n v="230000"/>
    <n v="920000"/>
    <n v="920000"/>
    <x v="0"/>
    <x v="0"/>
    <s v="IR12-21"/>
    <s v="62-304.520 (7), F.A.C."/>
    <n v="0.56000000000000005"/>
    <n v="0.48"/>
    <s v="Town Melbourne Beach"/>
    <n v="3.3090404810060002E-2"/>
    <n v="3794.5646104948501"/>
    <n v="9.4368201457499197"/>
    <n v="1.38715865284859"/>
    <n v="0.31226819874266998"/>
    <n v="4.5901641358550002E-2"/>
    <n v="125.56367903923601"/>
    <n v="1210"/>
    <s v="Fixed Single Family Units"/>
    <n v="1210"/>
    <s v="Town Melbourne Beach                   Brevard County"/>
    <s v="Town Melbourne Beach"/>
    <m/>
    <m/>
    <m/>
    <n v="0"/>
    <n v="1"/>
    <n v="0.31226819874266998"/>
    <n v="4.5901641358550002E-2"/>
    <n v="125.56367903923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7.195103847414899"/>
    <n v="0.1018359116"/>
  </r>
  <r>
    <n v="230000"/>
    <n v="920000"/>
    <n v="920000"/>
    <x v="0"/>
    <x v="0"/>
    <s v="IR12-21"/>
    <s v="62-304.520 (7), F.A.C."/>
    <n v="0.56000000000000005"/>
    <n v="0.48"/>
    <s v="Town Melbourne Beach"/>
    <n v="3.5021156849999999E-6"/>
    <n v="3794.5646104948501"/>
    <n v="9.4368201457499197"/>
    <n v="1.38715865284859"/>
    <n v="3.3048835840000002E-5"/>
    <n v="4.8579900757249996E-6"/>
    <n v="1.3289004240150001E-2"/>
    <n v="1210"/>
    <s v="Fixed Single Family Units"/>
    <n v="1210"/>
    <s v="Town Melbourne Beach                   Brevard County"/>
    <s v="Town Melbourne Beach"/>
    <m/>
    <m/>
    <m/>
    <n v="0"/>
    <n v="1"/>
    <n v="3.3048835840000002E-5"/>
    <n v="4.8579900757249996E-6"/>
    <n v="1.3289004240079999E-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0.62875304769803997"/>
    <n v="1.07778E-5"/>
  </r>
  <r>
    <n v="230000"/>
    <n v="920000"/>
    <n v="920000"/>
    <x v="0"/>
    <x v="0"/>
    <s v="IR12-21"/>
    <s v="62-304.520 (7), F.A.C."/>
    <n v="0.56000000000000005"/>
    <n v="0.48"/>
    <s v="Town Melbourne Beach"/>
    <n v="0.19947929022953001"/>
    <n v="3794.5646104948501"/>
    <n v="9.4368201457499197"/>
    <n v="1.38715865284859"/>
    <n v="1.88245018469797"/>
    <n v="0.27670942350598998"/>
    <n v="756.937055231626"/>
    <n v="1210"/>
    <s v="Fixed Single Family Units"/>
    <n v="1210"/>
    <s v="Town Melbourne Beach                   Brevard County"/>
    <s v="Town Melbourne Beach"/>
    <m/>
    <m/>
    <m/>
    <n v="0"/>
    <n v="1"/>
    <n v="1.88245018469797"/>
    <n v="0.27670942350598998"/>
    <n v="756.93705523162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7.800485610487"/>
    <n v="0.61389866599999998"/>
  </r>
  <r>
    <n v="230000"/>
    <n v="920000"/>
    <n v="920000"/>
    <x v="0"/>
    <x v="0"/>
    <s v="IR12-21"/>
    <s v="62-304.520 (7), F.A.C."/>
    <n v="0.56000000000000005"/>
    <n v="0.48"/>
    <s v="Town Melbourne Beach"/>
    <n v="0.24316098799437"/>
    <n v="3794.5646104948501"/>
    <n v="9.4368201457499197"/>
    <n v="1.38715865284859"/>
    <n v="2.2946665101657699"/>
    <n v="0.33730286853161001"/>
    <n v="922.69007969641996"/>
    <n v="1210"/>
    <s v="Fixed Single Family Units"/>
    <n v="1210"/>
    <s v="Town Melbourne Beach                   Brevard County"/>
    <s v="Town Melbourne Beach"/>
    <m/>
    <m/>
    <m/>
    <n v="0"/>
    <n v="1"/>
    <n v="2.2946665101657699"/>
    <n v="0.33730286853161001"/>
    <n v="922.690079696419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7.3252430484"/>
    <n v="0.74832934279999996"/>
  </r>
  <r>
    <n v="230000"/>
    <n v="920000"/>
    <n v="920000"/>
    <x v="0"/>
    <x v="0"/>
    <s v="IR12-21"/>
    <s v="62-304.520 (7), F.A.C."/>
    <n v="0.56000000000000005"/>
    <n v="0.48"/>
    <s v="Town Melbourne Beach"/>
    <n v="0.18459731491667"/>
    <n v="3794.5646112016502"/>
    <n v="9.4368201475076603"/>
    <n v="1.38715865310697"/>
    <n v="1.7420116605814699"/>
    <n v="0.25606576272697001"/>
    <n v="700.466438505652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420116605814699"/>
    <n v="0.25606576272697001"/>
    <n v="700.466438505652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9.703441313328"/>
    <n v="0.56809930129999997"/>
  </r>
  <r>
    <n v="230000"/>
    <n v="920000"/>
    <n v="920000"/>
    <x v="0"/>
    <x v="0"/>
    <s v="IR12-21"/>
    <s v="62-304.520 (7), F.A.C."/>
    <n v="0.56000000000000005"/>
    <n v="0.48"/>
    <s v="Town Melbourne Beach"/>
    <n v="0.21905601534916999"/>
    <n v="3794.5646112016502"/>
    <n v="9.4368201475076603"/>
    <n v="1.38715865310697"/>
    <n v="2.0671922190798599"/>
    <n v="0.30386544720674002"/>
    <n v="831.22220371483195"/>
    <n v="1210"/>
    <s v="Fixed Single Family Units"/>
    <n v="1210"/>
    <s v="Town Melbourne Beach                   Brevard County"/>
    <s v="Town Melbourne Beach"/>
    <m/>
    <m/>
    <m/>
    <n v="0"/>
    <n v="1"/>
    <n v="2.0671922190798599"/>
    <n v="0.30386544720674002"/>
    <n v="831.222203714831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9.153101220811"/>
    <n v="0.67414615060000005"/>
  </r>
  <r>
    <n v="230000"/>
    <n v="920000"/>
    <n v="920000"/>
    <x v="0"/>
    <x v="0"/>
    <s v="IR12-21"/>
    <s v="62-304.520 (7), F.A.C."/>
    <n v="0.56000000000000005"/>
    <n v="0.48"/>
    <s v="Town Melbourne Beach"/>
    <n v="5.6513039422100002E-2"/>
    <n v="3794.5646112016502"/>
    <n v="9.4368201475076603"/>
    <n v="1.38715865310697"/>
    <n v="0.53330338901537999"/>
    <n v="7.8392551647740005E-2"/>
    <n v="214.442379462552"/>
    <n v="1210"/>
    <s v="Fixed Single Family Units"/>
    <n v="1210"/>
    <s v="Town Melbourne Beach                   Brevard County"/>
    <s v="Town Melbourne Beach"/>
    <m/>
    <m/>
    <m/>
    <n v="0"/>
    <n v="1"/>
    <n v="0.53330338901537999"/>
    <n v="7.8392551647740005E-2"/>
    <n v="214.44237946255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6.629389821469701"/>
    <n v="0.1739192048"/>
  </r>
  <r>
    <n v="230000"/>
    <n v="920000"/>
    <n v="920000"/>
    <x v="0"/>
    <x v="0"/>
    <s v="IR12-21"/>
    <s v="62-304.520 (7), F.A.C."/>
    <n v="0.56000000000000005"/>
    <n v="0.48"/>
    <s v="Town Melbourne Beach"/>
    <n v="9.9789979290089995E-2"/>
    <n v="3794.5646112016502"/>
    <n v="9.4368201475076603"/>
    <n v="1.38715865310697"/>
    <n v="0.94170008708409003"/>
    <n v="0.13842453326560999"/>
    <n v="378.659523966721"/>
    <n v="1210"/>
    <s v="Fixed Single Family Units"/>
    <n v="1210"/>
    <s v="Town Melbourne Beach                   Brevard County"/>
    <s v="Town Melbourne Beach"/>
    <m/>
    <m/>
    <m/>
    <n v="0"/>
    <n v="1"/>
    <n v="0.94170008708409003"/>
    <n v="0.13842453326560999"/>
    <n v="378.65952396672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6.9320114275436"/>
    <n v="0.30710423679999999"/>
  </r>
  <r>
    <n v="230000"/>
    <n v="920000"/>
    <n v="920000"/>
    <x v="0"/>
    <x v="0"/>
    <s v="IR12-21"/>
    <s v="62-304.520 (7), F.A.C."/>
    <n v="0.56000000000000005"/>
    <n v="0.48"/>
    <s v="Town Melbourne Beach"/>
    <n v="1.7687142683339999E-2"/>
    <n v="3794.5646112016502"/>
    <n v="9.4368201475076603"/>
    <n v="1.38715865310697"/>
    <n v="0.16691038442605"/>
    <n v="2.4534873021940001E-2"/>
    <n v="67.115005699502703"/>
    <n v="1210"/>
    <s v="Fixed Single Family Units"/>
    <n v="1210"/>
    <s v="Town Melbourne Beach                   Brevard County"/>
    <s v="Town Melbourne Beach"/>
    <m/>
    <m/>
    <m/>
    <n v="0"/>
    <n v="1"/>
    <n v="0.16691038442605"/>
    <n v="2.4534873021940001E-2"/>
    <n v="67.1150056995037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2.040057133951699"/>
    <n v="5.4432283599999999E-2"/>
  </r>
  <r>
    <n v="230000"/>
    <n v="920000"/>
    <n v="920000"/>
    <x v="0"/>
    <x v="0"/>
    <s v="IR12-21"/>
    <s v="62-304.520 (7), F.A.C."/>
    <n v="0.56000000000000005"/>
    <n v="0.48"/>
    <s v="Town Melbourne Beach"/>
    <n v="4.0119961868440003E-2"/>
    <n v="3794.5646112016502"/>
    <n v="9.4368201475076603"/>
    <n v="1.38715865310697"/>
    <n v="0.37860486447736003"/>
    <n v="5.5652752268129997E-2"/>
    <n v="152.237787508753"/>
    <n v="1210"/>
    <s v="Fixed Single Family Units"/>
    <n v="1210"/>
    <s v="Town Melbourne Beach                   Brevard County"/>
    <s v="Town Melbourne Beach"/>
    <m/>
    <m/>
    <m/>
    <n v="0"/>
    <n v="1"/>
    <n v="0.37860486447736003"/>
    <n v="5.5652752268129997E-2"/>
    <n v="152.23778750875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6.288256751039"/>
    <n v="0.123469414"/>
  </r>
  <r>
    <n v="230000"/>
    <n v="920000"/>
    <n v="920000"/>
    <x v="0"/>
    <x v="0"/>
    <s v="IR12-21"/>
    <s v="62-304.520 (7), F.A.C."/>
    <n v="0.56000000000000005"/>
    <n v="0.48"/>
    <s v="Town Melbourne Beach"/>
    <n v="4.1544331522730002E-2"/>
    <n v="3791.0437916176702"/>
    <n v="9.4285845588229797"/>
    <n v="1.3859657932865399"/>
    <n v="0.39170424270183002"/>
    <n v="5.7579022395459999E-2"/>
    <n v="157.496380096152"/>
    <n v="1210"/>
    <s v="Fixed Single Family Units"/>
    <n v="1210"/>
    <s v="Town Melbourne Beach                   Brevard County"/>
    <s v="Town Melbourne Beach"/>
    <m/>
    <m/>
    <m/>
    <n v="0"/>
    <n v="1"/>
    <n v="0.39170424270183002"/>
    <n v="5.7579022395459999E-2"/>
    <n v="157.49638009615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6.413438636367701"/>
    <n v="0.12773429040000001"/>
  </r>
  <r>
    <n v="230000"/>
    <n v="920000"/>
    <n v="920000"/>
    <x v="0"/>
    <x v="0"/>
    <s v="IR12-21"/>
    <s v="62-304.520 (7), F.A.C."/>
    <n v="0.56000000000000005"/>
    <n v="0.48"/>
    <s v="Town Melbourne Beach"/>
    <n v="3.2029557224549997E-2"/>
    <n v="3791.0437916176702"/>
    <n v="9.4285845588229797"/>
    <n v="1.3859657932865399"/>
    <n v="0.30199338867332998"/>
    <n v="4.4391870687339997E-2"/>
    <n v="121.425454064397"/>
    <n v="1210"/>
    <s v="Fixed Single Family Units"/>
    <n v="1210"/>
    <s v="Town Melbourne Beach                   Brevard County"/>
    <s v="Town Melbourne Beach"/>
    <m/>
    <m/>
    <m/>
    <n v="0"/>
    <n v="1"/>
    <n v="0.30199338867332998"/>
    <n v="4.4391870687339997E-2"/>
    <n v="121.4254540643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7.329391234329698"/>
    <n v="9.8479686999999996E-2"/>
  </r>
  <r>
    <n v="230000"/>
    <n v="920000"/>
    <n v="920000"/>
    <x v="0"/>
    <x v="0"/>
    <s v="IR12-21"/>
    <s v="62-304.520 (7), F.A.C."/>
    <n v="0.56000000000000005"/>
    <n v="0.48"/>
    <s v="Town Melbourne Beach"/>
    <n v="0.13947496828165001"/>
    <n v="3791.0437916176702"/>
    <n v="9.4285845588229797"/>
    <n v="1.3859657932865399"/>
    <n v="1.3150515322827101"/>
    <n v="0.19330753505809001"/>
    <n v="528.75571259023195"/>
    <n v="1210"/>
    <s v="Fixed Single Family Units"/>
    <n v="1210"/>
    <s v="Town Melbourne Beach                   Brevard County"/>
    <s v="Town Melbourne Beach"/>
    <m/>
    <m/>
    <m/>
    <n v="0"/>
    <n v="1"/>
    <n v="1.3150515322827101"/>
    <n v="0.19330753505809001"/>
    <n v="528.755712590231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5.354692062672697"/>
    <n v="0.42883674989999998"/>
  </r>
  <r>
    <n v="230000"/>
    <n v="920000"/>
    <n v="920000"/>
    <x v="0"/>
    <x v="0"/>
    <s v="IR12-21"/>
    <s v="62-304.520 (7), F.A.C."/>
    <n v="0.56000000000000005"/>
    <n v="0.48"/>
    <s v="Town Melbourne Beach"/>
    <n v="0.17442955260296"/>
    <n v="3791.0437916176702"/>
    <n v="9.4285845588229797"/>
    <n v="1.3859657932865399"/>
    <n v="1.6446237862747199"/>
    <n v="0.24175339324598"/>
    <n v="661.27007247012295"/>
    <n v="1210"/>
    <s v="Fixed Single Family Units"/>
    <n v="1210"/>
    <s v="Town Melbourne Beach                   Brevard County"/>
    <s v="Town Melbourne Beach"/>
    <m/>
    <m/>
    <m/>
    <n v="0"/>
    <n v="1"/>
    <n v="1.6446237862747199"/>
    <n v="0.24175339324598"/>
    <n v="661.270072470122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6.454640977015"/>
    <n v="0.53630987220000004"/>
  </r>
  <r>
    <n v="230000"/>
    <n v="920000"/>
    <n v="920000"/>
    <x v="0"/>
    <x v="0"/>
    <s v="IR12-21"/>
    <s v="62-304.520 (7), F.A.C."/>
    <n v="0.56000000000000005"/>
    <n v="0.48"/>
    <s v="Town Melbourne Beach"/>
    <n v="0.23028504424313001"/>
    <n v="3791.0437916176702"/>
    <n v="9.4285845588229797"/>
    <n v="1.3859657932865399"/>
    <n v="2.1712620122786799"/>
    <n v="0.31916719402645999"/>
    <n v="873.02068728033498"/>
    <n v="1210"/>
    <s v="Fixed Single Family Units"/>
    <n v="1210"/>
    <s v="Town Melbourne Beach                   Brevard County"/>
    <s v="Town Melbourne Beach"/>
    <m/>
    <m/>
    <m/>
    <n v="0"/>
    <n v="1"/>
    <n v="2.1712620122786799"/>
    <n v="0.31916719402645999"/>
    <n v="873.020687280334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7.30671470674"/>
    <n v="0.7080459751"/>
  </r>
  <r>
    <n v="230000"/>
    <n v="920000"/>
    <n v="920000"/>
    <x v="0"/>
    <x v="0"/>
    <s v="IR12-21"/>
    <s v="62-304.520 (7), F.A.C."/>
    <n v="0.56000000000000005"/>
    <n v="0.48"/>
    <s v="Town Melbourne Beach"/>
    <n v="0.20869912712315999"/>
    <n v="3789.9223698649398"/>
    <n v="9.4259671933541398"/>
    <n v="1.3855868973554599"/>
    <n v="1.96719112554461"/>
    <n v="0.28917077603137997"/>
    <n v="790.95349045537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6719112554461"/>
    <n v="0.28917077603137997"/>
    <n v="790.95349045537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50.642456794666"/>
    <n v="0.6414870158"/>
  </r>
  <r>
    <n v="230000"/>
    <n v="920000"/>
    <n v="920000"/>
    <x v="0"/>
    <x v="0"/>
    <s v="IR12-21"/>
    <s v="62-304.520 (7), F.A.C."/>
    <n v="0.56000000000000005"/>
    <n v="0.48"/>
    <s v="Town of Indialantic"/>
    <n v="0.13455908130836"/>
    <n v="3789.9223698649398"/>
    <n v="9.4259671933541398"/>
    <n v="1.3855868973554599"/>
    <n v="1.26834948598053"/>
    <n v="0.18644329998105999"/>
    <n v="509.96847231905201"/>
    <n v="1200"/>
    <s v="Residential, Medium Density-Two-five dwellingunits per acre"/>
    <n v="1200"/>
    <s v="Town of Indialantic              Brevard County"/>
    <s v="Town of Indialantic"/>
    <m/>
    <m/>
    <m/>
    <n v="0"/>
    <n v="1"/>
    <n v="1.26834948598053"/>
    <n v="0.18644329998105999"/>
    <n v="509.96847231905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8.117213918416695"/>
    <n v="0.41359973420000001"/>
  </r>
  <r>
    <n v="230000"/>
    <n v="920000"/>
    <n v="920000"/>
    <x v="0"/>
    <x v="0"/>
    <s v="IR12-21"/>
    <s v="62-304.520 (7), F.A.C."/>
    <n v="0.56000000000000005"/>
    <n v="0.48"/>
    <s v="Town Melbourne Beach"/>
    <n v="5.544611693735E-2"/>
    <n v="3789.9223698649398"/>
    <n v="9.4259671933541398"/>
    <n v="1.3855868973554599"/>
    <n v="0.52263327925040004"/>
    <n v="7.6825413137640006E-2"/>
    <n v="210.13647890303599"/>
    <n v="1210"/>
    <s v="Fixed Single Family Units"/>
    <n v="1210"/>
    <s v="Town Melbourne Beach                   Brevard County"/>
    <s v="Town Melbourne Beach"/>
    <m/>
    <m/>
    <m/>
    <n v="0"/>
    <n v="1"/>
    <n v="0.52263327925040004"/>
    <n v="7.6825413137640006E-2"/>
    <n v="210.136478903036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4.469410054410702"/>
    <n v="0.17042699019999999"/>
  </r>
  <r>
    <n v="230000"/>
    <n v="920000"/>
    <n v="920000"/>
    <x v="0"/>
    <x v="0"/>
    <s v="IR12-21"/>
    <s v="62-304.520 (7), F.A.C."/>
    <n v="0.56000000000000005"/>
    <n v="0.48"/>
    <s v="Town of Indialantic"/>
    <n v="4.6346405513860003E-2"/>
    <n v="3789.9223698649398"/>
    <n v="9.4259671933541398"/>
    <n v="1.3855868973554599"/>
    <n v="0.43685969790361001"/>
    <n v="6.4216972219539994E-2"/>
    <n v="175.64927901984399"/>
    <n v="1210"/>
    <s v="Fixed Single Family Units"/>
    <n v="1210"/>
    <s v="Town of Indialantic              Brevard County"/>
    <s v="Town of Indialantic"/>
    <m/>
    <m/>
    <m/>
    <n v="0"/>
    <n v="1"/>
    <n v="0.43685969790361001"/>
    <n v="6.4216972219539994E-2"/>
    <n v="175.64927901984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6.521801020063201"/>
    <n v="0.14245683619999999"/>
  </r>
  <r>
    <n v="230000"/>
    <n v="920000"/>
    <n v="920000"/>
    <x v="0"/>
    <x v="0"/>
    <s v="IR12-21"/>
    <s v="62-304.520 (7), F.A.C."/>
    <n v="0.56000000000000005"/>
    <n v="0.48"/>
    <s v="Town Melbourne Beach"/>
    <n v="4.643954767972E-2"/>
    <n v="3789.9223698649398"/>
    <n v="9.4259671933541398"/>
    <n v="1.3855868973554599"/>
    <n v="0.43773765290332001"/>
    <n v="6.4346028784140002E-2"/>
    <n v="176.00228059781"/>
    <n v="1210"/>
    <s v="Fixed Single Family Units"/>
    <n v="1210"/>
    <s v="Town Melbourne Beach                   Brevard County"/>
    <s v="Town Melbourne Beach"/>
    <m/>
    <m/>
    <m/>
    <n v="0"/>
    <n v="1"/>
    <n v="0.43773765290332001"/>
    <n v="6.4346028784140002E-2"/>
    <n v="176.002280597810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1.469736191105397"/>
    <n v="0.1427431311"/>
  </r>
  <r>
    <n v="230000"/>
    <n v="920000"/>
    <n v="920000"/>
    <x v="0"/>
    <x v="0"/>
    <s v="IR12-21"/>
    <s v="62-304.520 (7), F.A.C."/>
    <n v="0.56000000000000005"/>
    <n v="0.48"/>
    <s v="Town of Indialantic"/>
    <n v="3.3348257416540003E-2"/>
    <n v="3789.9223698649398"/>
    <n v="9.4259671933541398"/>
    <n v="1.3855868973554599"/>
    <n v="0.31433958036387"/>
    <n v="4.6206908525999998E-2"/>
    <n v="126.38730677897399"/>
    <n v="1210"/>
    <s v="Fixed Single Family Units"/>
    <n v="1210"/>
    <s v="Town of Indialantic              Brevard County"/>
    <s v="Town of Indialantic"/>
    <m/>
    <m/>
    <m/>
    <n v="0"/>
    <n v="1"/>
    <n v="0.31433958036387"/>
    <n v="4.6206908525999998E-2"/>
    <n v="126.38730677897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0.230041705399699"/>
    <n v="0.1025038984"/>
  </r>
  <r>
    <n v="230000"/>
    <n v="920000"/>
    <n v="920000"/>
    <x v="0"/>
    <x v="0"/>
    <s v="IR12-21"/>
    <s v="62-304.520 (7), F.A.C."/>
    <n v="0.56000000000000005"/>
    <n v="0.48"/>
    <s v="Town of Indialantic"/>
    <n v="3.1358657293299999E-3"/>
    <n v="3789.9223698649398"/>
    <n v="9.4259671933541398"/>
    <n v="1.3855868973554599"/>
    <n v="2.9558567487450001E-2"/>
    <n v="4.34501446643E-3"/>
    <n v="11.8846876764919"/>
    <n v="1210"/>
    <s v="Fixed Single Family Units"/>
    <n v="1210"/>
    <s v="Town of Indialantic              Brevard County"/>
    <s v="Town of Indialantic"/>
    <m/>
    <m/>
    <m/>
    <n v="0"/>
    <n v="1"/>
    <n v="2.9558567487450001E-2"/>
    <n v="4.34501446643E-3"/>
    <n v="70.6406548860603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2.162348653568401"/>
    <n v="5.7291690899999997E-2"/>
  </r>
  <r>
    <n v="230000"/>
    <n v="920000"/>
    <n v="920000"/>
    <x v="0"/>
    <x v="0"/>
    <s v="IR12-21"/>
    <s v="62-304.520 (7), F.A.C."/>
    <n v="0.56000000000000005"/>
    <n v="0.48"/>
    <s v="Town of Indialantic"/>
    <n v="6.1584637890800004E-3"/>
    <n v="3789.9223698649398"/>
    <n v="9.4259671933541398"/>
    <n v="1.3855868973554599"/>
    <n v="5.8049477637379998E-2"/>
    <n v="8.5330867339899995E-3"/>
    <n v="23.340099678260199"/>
    <n v="1210"/>
    <s v="Fixed Single Family Units"/>
    <n v="1210"/>
    <s v="Town of Indialantic              Brevard County"/>
    <s v="Town of Indialantic"/>
    <m/>
    <m/>
    <m/>
    <n v="0"/>
    <n v="1"/>
    <n v="5.8049477637379998E-2"/>
    <n v="8.5330867339899995E-3"/>
    <n v="113.83401464342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4.215913222793901"/>
    <n v="9.2322801800000007E-2"/>
  </r>
  <r>
    <n v="230000"/>
    <n v="920000"/>
    <n v="920000"/>
    <x v="0"/>
    <x v="0"/>
    <s v="IR12-21"/>
    <s v="62-304.520 (7), F.A.C."/>
    <n v="0.56000000000000005"/>
    <n v="0.48"/>
    <s v="Town of Indialantic"/>
    <n v="9.0214875025300002E-3"/>
    <n v="3789.9223698649398"/>
    <n v="9.4259671933541398"/>
    <n v="1.3855868973554599"/>
    <n v="8.5036245234159993E-2"/>
    <n v="1.250005487817E-2"/>
    <n v="34.190737295322002"/>
    <n v="1210"/>
    <s v="Fixed Single Family Units"/>
    <n v="1210"/>
    <s v="Town of Indialantic              Brevard County"/>
    <s v="Town of Indialantic"/>
    <m/>
    <m/>
    <m/>
    <n v="0"/>
    <n v="1"/>
    <n v="8.5036245234159993E-2"/>
    <n v="1.250005487817E-2"/>
    <n v="167.70355517357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2.861241204932803"/>
    <n v="0.13601261570000001"/>
  </r>
  <r>
    <n v="230000"/>
    <n v="920000"/>
    <n v="920000"/>
    <x v="0"/>
    <x v="0"/>
    <s v="IR12-21"/>
    <s v="62-304.520 (7), F.A.C."/>
    <n v="0.56000000000000005"/>
    <n v="0.48"/>
    <s v="Town of Indialantic"/>
    <n v="7.9296287110000008E-6"/>
    <n v="3788.9361582730699"/>
    <n v="9.4236479678149205"/>
    <n v="1.38525052810532"/>
    <n v="7.472602948E-5"/>
    <n v="1.098452236E-5"/>
    <n v="3.0044856944779999E-2"/>
    <n v="1210"/>
    <s v="Fixed Single Family Units"/>
    <n v="1210"/>
    <s v="Town of Indialantic              Brevard County"/>
    <s v="Town of Indialantic"/>
    <m/>
    <m/>
    <m/>
    <n v="0"/>
    <n v="1"/>
    <n v="7.472602948E-5"/>
    <n v="1.098452236E-5"/>
    <n v="3.004485694319E-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.79793318503692"/>
    <n v="2.43673E-5"/>
  </r>
  <r>
    <n v="230000"/>
    <n v="920000"/>
    <n v="920000"/>
    <x v="0"/>
    <x v="0"/>
    <s v="IR12-21"/>
    <s v="62-304.520 (7), F.A.C."/>
    <n v="0.56000000000000005"/>
    <n v="0.48"/>
    <s v="Town of Indialantic"/>
    <n v="2.5612599976E-4"/>
    <n v="3788.9361582730699"/>
    <n v="9.4236479678149205"/>
    <n v="1.38525052810532"/>
    <n v="2.41364125719E-3"/>
    <n v="3.5479867642999999E-4"/>
    <n v="0.97044506158722998"/>
    <n v="1210"/>
    <s v="Fixed Single Family Units"/>
    <n v="1210"/>
    <s v="Town of Indialantic              Brevard County"/>
    <s v="Town of Indialantic"/>
    <m/>
    <m/>
    <m/>
    <n v="0"/>
    <n v="1"/>
    <n v="2.41364125719E-3"/>
    <n v="3.5479867642999999E-4"/>
    <n v="0.970445061585979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5.266525912757"/>
    <n v="7.8706010000000005E-4"/>
  </r>
  <r>
    <n v="230000"/>
    <n v="920000"/>
    <n v="920000"/>
    <x v="0"/>
    <x v="0"/>
    <s v="IR12-21"/>
    <s v="62-304.520 (7), F.A.C."/>
    <n v="0.56000000000000005"/>
    <n v="0.48"/>
    <s v="Town of Indialantic"/>
    <n v="9.3298624170000001E-5"/>
    <n v="3788.9361582730699"/>
    <n v="9.4236479678149205"/>
    <n v="1.38525052810532"/>
    <n v="8.7921339006999995E-4"/>
    <n v="1.2924196839999999E-4"/>
    <n v="0.35350253064241999"/>
    <n v="1210"/>
    <s v="Fixed Single Family Units"/>
    <n v="1210"/>
    <s v="Town of Indialantic              Brevard County"/>
    <s v="Town of Indialantic"/>
    <m/>
    <m/>
    <m/>
    <n v="0"/>
    <n v="1"/>
    <n v="8.7921339006999995E-4"/>
    <n v="1.2924196839999999E-4"/>
    <n v="1343.6155058406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8.553862364999102"/>
    <n v="1.0897124946000001"/>
  </r>
  <r>
    <n v="230000"/>
    <n v="920000"/>
    <n v="920000"/>
    <x v="0"/>
    <x v="0"/>
    <s v="IR12-21"/>
    <s v="62-304.520 (7), F.A.C."/>
    <n v="0.56000000000000005"/>
    <n v="0.48"/>
    <s v="Town of Indialantic"/>
    <n v="1.4952209260000001E-5"/>
    <n v="3788.9361582730699"/>
    <n v="9.4236479678149205"/>
    <n v="1.38525052810532"/>
    <n v="1.409043564E-4"/>
    <n v="2.0712555769999999E-5"/>
    <n v="5.6652966311270002E-2"/>
    <n v="1210"/>
    <s v="Fixed Single Family Units"/>
    <n v="1210"/>
    <s v="Town of Indialantic              Brevard County"/>
    <s v="Town of Indialantic"/>
    <m/>
    <m/>
    <m/>
    <n v="0"/>
    <n v="1"/>
    <n v="1.409043564E-4"/>
    <n v="2.0712555769999999E-5"/>
    <n v="73.0948220083650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.3207388439633401"/>
    <n v="5.9282094100000002E-2"/>
  </r>
  <r>
    <n v="230000"/>
    <n v="920000"/>
    <n v="920000"/>
    <x v="0"/>
    <x v="0"/>
    <s v="IR12-21"/>
    <s v="62-304.520 (7), F.A.C."/>
    <n v="0.56000000000000005"/>
    <n v="0.48"/>
    <s v="Town Melbourne Beach"/>
    <n v="0.15186830503342999"/>
    <n v="3799.7516498759201"/>
    <n v="9.4489629959350303"/>
    <n v="1.38891780297748"/>
    <n v="1.43499799451631"/>
    <n v="0.21093259256895"/>
    <n v="577.061842614657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3499799451631"/>
    <n v="0.21093259256895"/>
    <n v="1107.2376464971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8.33596906744901"/>
    <n v="0.89800295740000002"/>
  </r>
  <r>
    <n v="230000"/>
    <n v="920000"/>
    <n v="920000"/>
    <x v="0"/>
    <x v="0"/>
    <s v="IR12-21"/>
    <s v="62-304.520 (7), F.A.C."/>
    <n v="0.56000000000000005"/>
    <n v="0.48"/>
    <s v="Town Melbourne Beach"/>
    <n v="0.13269756781906999"/>
    <n v="3799.7516498759201"/>
    <n v="9.4489629959350303"/>
    <n v="1.38891780297748"/>
    <n v="1.2538544079730101"/>
    <n v="0.18430601435572"/>
    <n v="504.21780225504801"/>
    <n v="1210"/>
    <s v="Fixed Single Family Units"/>
    <n v="1210"/>
    <s v="Town Melbourne Beach                   Brevard County"/>
    <s v="Town Melbourne Beach"/>
    <m/>
    <m/>
    <m/>
    <n v="0"/>
    <n v="1"/>
    <n v="1.2538544079730101"/>
    <n v="0.18430601435572"/>
    <n v="504.21780225504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3.293840418735002"/>
    <n v="0.4089357683"/>
  </r>
  <r>
    <n v="230000"/>
    <n v="920000"/>
    <n v="920000"/>
    <x v="0"/>
    <x v="0"/>
    <s v="IR12-21"/>
    <s v="62-304.520 (7), F.A.C."/>
    <n v="0.56000000000000005"/>
    <n v="0.48"/>
    <s v="Town Melbourne Beach"/>
    <n v="1.05444975527E-3"/>
    <n v="3799.7516498759201"/>
    <n v="9.4489629959350303"/>
    <n v="1.38891780297748"/>
    <n v="9.9634567186799999E-3"/>
    <n v="1.46454403744E-3"/>
    <n v="4.0066471973250399"/>
    <n v="1210"/>
    <s v="Fixed Single Family Units"/>
    <n v="1210"/>
    <s v="Town Melbourne Beach                   Brevard County"/>
    <s v="Town Melbourne Beach"/>
    <m/>
    <m/>
    <m/>
    <n v="0"/>
    <n v="1"/>
    <n v="9.9634567186799999E-3"/>
    <n v="1.46454403744E-3"/>
    <n v="4.00664719732655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.2020795235495"/>
    <n v="3.2495111000000001E-3"/>
  </r>
  <r>
    <n v="230000"/>
    <n v="920000"/>
    <n v="920000"/>
    <x v="0"/>
    <x v="0"/>
    <s v="IR12-21"/>
    <s v="62-304.520 (7), F.A.C."/>
    <n v="0.56000000000000005"/>
    <n v="0.48"/>
    <s v="Town Melbourne Beach"/>
    <n v="4.6912596258620001E-2"/>
    <n v="3799.7516498759201"/>
    <n v="9.4489629959350303"/>
    <n v="1.38891780297748"/>
    <n v="0.44327538609101003"/>
    <n v="6.5157740127500002E-2"/>
    <n v="178.25621503368399"/>
    <n v="1210"/>
    <s v="Fixed Single Family Units"/>
    <n v="1210"/>
    <s v="Town Melbourne Beach                   Brevard County"/>
    <s v="Town Melbourne Beach"/>
    <m/>
    <m/>
    <m/>
    <n v="0"/>
    <n v="1"/>
    <n v="0.44327538609101003"/>
    <n v="6.5157740127500002E-2"/>
    <n v="183.279190708234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1.198806330831303"/>
    <n v="0.1486449235"/>
  </r>
  <r>
    <n v="230000"/>
    <n v="920000"/>
    <n v="920000"/>
    <x v="0"/>
    <x v="0"/>
    <s v="IR12-21"/>
    <s v="62-304.520 (7), F.A.C."/>
    <n v="0.56000000000000005"/>
    <n v="0.48"/>
    <s v="Town Melbourne Beach"/>
    <n v="2.5718541923E-4"/>
    <n v="3799.7516498759201"/>
    <n v="9.4489629959350303"/>
    <n v="1.38891780297748"/>
    <n v="2.4301355093900002E-3"/>
    <n v="3.5720940742999999E-4"/>
    <n v="0.97724072104322002"/>
    <n v="1210"/>
    <s v="Fixed Single Family Units"/>
    <n v="1210"/>
    <s v="Town Melbourne Beach                   Brevard County"/>
    <s v="Town Melbourne Beach"/>
    <m/>
    <m/>
    <m/>
    <n v="0"/>
    <n v="1"/>
    <n v="2.4301355093900002E-3"/>
    <n v="3.5720940742999999E-4"/>
    <n v="80.22879866514219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.992842192695599"/>
    <n v="6.5067963199999995E-2"/>
  </r>
  <r>
    <n v="230000"/>
    <n v="920000"/>
    <n v="920000"/>
    <x v="0"/>
    <x v="0"/>
    <s v="IR12-21"/>
    <s v="62-304.520 (7), F.A.C."/>
    <n v="0.56000000000000005"/>
    <n v="0.48"/>
    <s v="Town Melbourne Beach"/>
    <n v="0.18444585587286999"/>
    <n v="3794.5646117670799"/>
    <n v="9.4368201489138599"/>
    <n v="1.3871586533136699"/>
    <n v="1.7405823690848099"/>
    <n v="0.25585566504189999"/>
    <n v="699.891717482302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405823690848099"/>
    <n v="0.25585566504189999"/>
    <n v="699.891717482302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5.05623663902099"/>
    <n v="0.56763318529999995"/>
  </r>
  <r>
    <n v="230000"/>
    <n v="920000"/>
    <n v="920000"/>
    <x v="0"/>
    <x v="0"/>
    <s v="IR12-21"/>
    <s v="62-304.520 (7), F.A.C."/>
    <n v="0.56000000000000005"/>
    <n v="0.48"/>
    <s v="Town Melbourne Beach"/>
    <n v="0.19217028211305001"/>
    <n v="3794.5646117670799"/>
    <n v="9.4368201489138599"/>
    <n v="1.3871586533136699"/>
    <n v="1.8134763902669599"/>
    <n v="0.26657066974284999"/>
    <n v="729.20255193950595"/>
    <n v="1210"/>
    <s v="Fixed Single Family Units"/>
    <n v="1210"/>
    <s v="Town Melbourne Beach                   Brevard County"/>
    <s v="Town Melbourne Beach"/>
    <m/>
    <m/>
    <m/>
    <n v="0"/>
    <n v="1"/>
    <n v="1.8134763902669599"/>
    <n v="0.26657066974284999"/>
    <n v="729.202551939505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2.373578720205"/>
    <n v="0.59140515159999996"/>
  </r>
  <r>
    <n v="230000"/>
    <n v="920000"/>
    <n v="920000"/>
    <x v="0"/>
    <x v="0"/>
    <s v="IR12-21"/>
    <s v="62-304.520 (7), F.A.C."/>
    <n v="0.56000000000000005"/>
    <n v="0.48"/>
    <s v="Town Melbourne Beach"/>
    <n v="0.20032208470546001"/>
    <n v="3794.5646117670799"/>
    <n v="9.4368201489138599"/>
    <n v="1.3871586533136699"/>
    <n v="1.8904034852209499"/>
    <n v="0.27787851324900997"/>
    <n v="760.13509357876103"/>
    <n v="1210"/>
    <s v="Fixed Single Family Units"/>
    <n v="1210"/>
    <s v="Town Melbourne Beach                   Brevard County"/>
    <s v="Town Melbourne Beach"/>
    <m/>
    <m/>
    <m/>
    <n v="0"/>
    <n v="1"/>
    <n v="1.8904034852209499"/>
    <n v="0.27787851324900997"/>
    <n v="760.135093578761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3.68427962513201"/>
    <n v="0.61649237109999999"/>
  </r>
  <r>
    <n v="230000"/>
    <n v="920000"/>
    <n v="920000"/>
    <x v="0"/>
    <x v="0"/>
    <s v="IR12-21"/>
    <s v="62-304.520 (7), F.A.C."/>
    <n v="0.56000000000000005"/>
    <n v="0.48"/>
    <s v="Town Melbourne Beach"/>
    <n v="1.705133091414E-2"/>
    <n v="3794.5646117670799"/>
    <n v="9.4368201489138599"/>
    <n v="1.3871586533136699"/>
    <n v="0.16091034313635999"/>
    <n v="2.3652901228059998E-2"/>
    <n v="64.702376870329502"/>
    <n v="1210"/>
    <s v="Fixed Single Family Units"/>
    <n v="1210"/>
    <s v="Town Melbourne Beach                   Brevard County"/>
    <s v="Town Melbourne Beach"/>
    <m/>
    <m/>
    <m/>
    <n v="0"/>
    <n v="1"/>
    <n v="0.16091034313635999"/>
    <n v="2.3652901228059998E-2"/>
    <n v="64.7023768703279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3.5171512260372"/>
    <n v="5.2475569200000002E-2"/>
  </r>
  <r>
    <n v="230000"/>
    <n v="920000"/>
    <n v="920000"/>
    <x v="0"/>
    <x v="0"/>
    <s v="IR12-21"/>
    <s v="62-304.520 (7), F.A.C."/>
    <n v="0.56000000000000005"/>
    <n v="0.48"/>
    <s v="Town Melbourne Beach"/>
    <n v="2.377389992429E-2"/>
    <n v="3794.5646117670799"/>
    <n v="9.4368201489138599"/>
    <n v="1.3871586533136699"/>
    <n v="0.22435001782384001"/>
    <n v="3.2978171002989998E-2"/>
    <n v="90.211599336421898"/>
    <n v="1210"/>
    <s v="Fixed Single Family Units"/>
    <n v="1210"/>
    <s v="Town Melbourne Beach                   Brevard County"/>
    <s v="Town Melbourne Beach"/>
    <m/>
    <m/>
    <m/>
    <n v="0"/>
    <n v="1"/>
    <n v="0.22435001782384001"/>
    <n v="3.2978171002989998E-2"/>
    <n v="90.21159933642269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5.147430454675401"/>
    <n v="7.3164314100000002E-2"/>
  </r>
  <r>
    <n v="230000"/>
    <n v="920000"/>
    <n v="920000"/>
    <x v="0"/>
    <x v="0"/>
    <s v="IR12-21"/>
    <s v="62-304.520 (7), F.A.C."/>
    <n v="0.56000000000000005"/>
    <n v="0.48"/>
    <s v="Town Melbourne Beach"/>
    <n v="0.33943629384521001"/>
    <n v="3785.7620286956098"/>
    <n v="9.4162301336330092"/>
    <n v="1.3841763600608199"/>
    <n v="3.1962102585540602"/>
    <n v="0.46983969368721001"/>
    <n v="1285.0250324003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1962102585540602"/>
    <n v="0.46983969368721001"/>
    <n v="1285.0250324003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00.29248422354601"/>
    <n v="1.0421938624"/>
  </r>
  <r>
    <n v="230000"/>
    <n v="920000"/>
    <n v="920000"/>
    <x v="0"/>
    <x v="0"/>
    <s v="IR12-21"/>
    <s v="62-304.520 (7), F.A.C."/>
    <n v="0.56000000000000005"/>
    <n v="0.48"/>
    <s v="Town Melbourne Beach"/>
    <n v="0.23552596573640999"/>
    <n v="3785.7620286956098"/>
    <n v="9.4162301336330092"/>
    <n v="1.3841763600608199"/>
    <n v="2.21776669582027"/>
    <n v="0.32600947395284002"/>
    <n v="891.64525785679598"/>
    <n v="1210"/>
    <s v="Fixed Single Family Units"/>
    <n v="1210"/>
    <s v="Town Melbourne Beach                   Brevard County"/>
    <s v="Town Melbourne Beach"/>
    <m/>
    <m/>
    <m/>
    <n v="0"/>
    <n v="1"/>
    <n v="2.21776669582027"/>
    <n v="0.32600947395284002"/>
    <n v="891.645257856795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4.113022806689"/>
    <n v="0.72315106070000001"/>
  </r>
  <r>
    <n v="230000"/>
    <n v="920000"/>
    <n v="920000"/>
    <x v="0"/>
    <x v="0"/>
    <s v="IR12-21"/>
    <s v="62-304.520 (7), F.A.C."/>
    <n v="0.56000000000000005"/>
    <n v="0.48"/>
    <s v="Town Melbourne Beach"/>
    <n v="3.4050610791839998E-2"/>
    <n v="3785.7620286956098"/>
    <n v="9.4162301336330092"/>
    <n v="1.3841763600608199"/>
    <n v="0.32062838740674998"/>
    <n v="4.71320505037E-2"/>
    <n v="128.907509389648"/>
    <n v="1210"/>
    <s v="Fixed Single Family Units"/>
    <n v="1210"/>
    <s v="Town Melbourne Beach                   Brevard County"/>
    <s v="Town Melbourne Beach"/>
    <m/>
    <m/>
    <m/>
    <n v="0"/>
    <n v="1"/>
    <n v="0.32062838740674998"/>
    <n v="4.71320505037E-2"/>
    <n v="128.907509389646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5.631035618780501"/>
    <n v="0.1045478584"/>
  </r>
  <r>
    <n v="230000"/>
    <n v="920000"/>
    <n v="920000"/>
    <x v="0"/>
    <x v="0"/>
    <s v="IR12-21"/>
    <s v="62-304.520 (7), F.A.C."/>
    <n v="0.56000000000000005"/>
    <n v="0.48"/>
    <s v="Town Melbourne Beach"/>
    <n v="2.1959966072999999E-4"/>
    <n v="3785.7620286956098"/>
    <n v="9.4162301336330092"/>
    <n v="1.3841763600608199"/>
    <n v="2.06780094272E-3"/>
    <n v="3.0396465905999998E-4"/>
    <n v="0.83135205711364002"/>
    <n v="1210"/>
    <s v="Fixed Single Family Units"/>
    <n v="1210"/>
    <s v="Town Melbourne Beach                   Brevard County"/>
    <s v="Town Melbourne Beach"/>
    <m/>
    <m/>
    <m/>
    <n v="0"/>
    <n v="1"/>
    <n v="2.06780094272E-3"/>
    <n v="3.0396465905999998E-4"/>
    <n v="0.83135205711226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.9906739969947997"/>
    <n v="6.7425150000000001E-4"/>
  </r>
  <r>
    <n v="230000"/>
    <n v="920000"/>
    <n v="920000"/>
    <x v="0"/>
    <x v="0"/>
    <s v="IR12-21"/>
    <s v="62-304.520 (7), F.A.C."/>
    <n v="0.56000000000000005"/>
    <n v="0.48"/>
    <s v="Town Melbourne Beach"/>
    <n v="8.5309837027400005E-3"/>
    <n v="3785.7620286956098"/>
    <n v="9.4162301336330092"/>
    <n v="1.3841763600608199"/>
    <n v="8.0329705811310007E-2"/>
    <n v="1.1808385969400001E-2"/>
    <n v="32.296274169269303"/>
    <n v="1210"/>
    <s v="Fixed Single Family Units"/>
    <n v="1210"/>
    <s v="Town Melbourne Beach                   Brevard County"/>
    <s v="Town Melbourne Beach"/>
    <m/>
    <m/>
    <m/>
    <n v="0"/>
    <n v="1"/>
    <n v="8.0329705811310007E-2"/>
    <n v="1.1808385969400001E-2"/>
    <n v="32.2962741692683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0.991196092434798"/>
    <n v="2.6193247499999999E-2"/>
  </r>
  <r>
    <n v="230000"/>
    <n v="920000"/>
    <n v="920000"/>
    <x v="0"/>
    <x v="0"/>
    <s v="IR12-21"/>
    <s v="62-304.520 (7), F.A.C."/>
    <n v="0.56000000000000005"/>
    <n v="0.48"/>
    <s v="Town Melbourne Beach"/>
    <n v="0.11081516069623"/>
    <n v="3774.7419008714701"/>
    <n v="9.3904516724640903"/>
    <n v="1.3804425121805"/>
    <n v="1.04060441109429"/>
    <n v="0.15297395881918999"/>
    <n v="418.29863033186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4060441109429"/>
    <n v="0.15297395881918999"/>
    <n v="788.431655342546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4.716522300837"/>
    <n v="0.63944173179999997"/>
  </r>
  <r>
    <n v="230000"/>
    <n v="920000"/>
    <n v="920000"/>
    <x v="0"/>
    <x v="0"/>
    <s v="IR12-21"/>
    <s v="62-304.520 (7), F.A.C."/>
    <n v="0.56000000000000005"/>
    <n v="0.48"/>
    <s v="Town Melbourne Beach"/>
    <n v="5.2560886260000004E-6"/>
    <n v="3774.7419008714701"/>
    <n v="9.3904516724640903"/>
    <n v="1.3804425121805"/>
    <n v="4.9357046219999997E-5"/>
    <n v="7.2557281871190002E-6"/>
    <n v="1.984037797125E-2"/>
    <n v="1210"/>
    <s v="Fixed Single Family Units"/>
    <n v="1210"/>
    <s v="Town Melbourne Beach                   Brevard County"/>
    <s v="Town Melbourne Beach"/>
    <m/>
    <m/>
    <m/>
    <n v="0"/>
    <n v="1"/>
    <n v="4.9357046219999997E-5"/>
    <n v="7.2557281871190002E-6"/>
    <n v="1.9840377969490001E-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0.71329646686920001"/>
    <n v="1.6091099999999999E-5"/>
  </r>
  <r>
    <n v="230000"/>
    <n v="920000"/>
    <n v="920000"/>
    <x v="0"/>
    <x v="0"/>
    <s v="IR12-21"/>
    <s v="62-304.520 (7), F.A.C."/>
    <n v="0.56000000000000005"/>
    <n v="0.48"/>
    <s v="Town Melbourne Beach"/>
    <n v="5.6891431896299999E-2"/>
    <n v="3774.7419008714701"/>
    <n v="9.3904516724640903"/>
    <n v="1.3804425121805"/>
    <n v="0.53423624179951001"/>
    <n v="7.8535351168470005E-2"/>
    <n v="214.75047177955099"/>
    <n v="1210"/>
    <s v="Fixed Single Family Units"/>
    <n v="1210"/>
    <s v="Town Melbourne Beach                   Brevard County"/>
    <s v="Town Melbourne Beach"/>
    <m/>
    <m/>
    <m/>
    <n v="0"/>
    <n v="1"/>
    <n v="0.53423624179951001"/>
    <n v="7.8535351168470005E-2"/>
    <n v="214.7504717795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1.714535376539999"/>
    <n v="0.1741690769"/>
  </r>
  <r>
    <n v="230000"/>
    <n v="920000"/>
    <n v="920000"/>
    <x v="0"/>
    <x v="0"/>
    <s v="IR12-21"/>
    <s v="62-304.520 (7), F.A.C."/>
    <n v="0.56000000000000005"/>
    <n v="0.48"/>
    <s v="Town Melbourne Beach"/>
    <n v="4.3967600468689999E-2"/>
    <n v="3779.8030563344601"/>
    <n v="9.4023221860454296"/>
    <n v="1.38216301744435"/>
    <n v="0.41339754535402001"/>
    <n v="6.0770391333600002E-2"/>
    <n v="166.18887063127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1339754535402001"/>
    <n v="6.0770391333600002E-2"/>
    <n v="166.18887063127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9.623398628767006"/>
    <n v="0.13478416109999999"/>
  </r>
  <r>
    <n v="230000"/>
    <n v="920000"/>
    <n v="920000"/>
    <x v="0"/>
    <x v="0"/>
    <s v="IR12-21"/>
    <s v="62-304.520 (7), F.A.C."/>
    <n v="0.56000000000000005"/>
    <n v="0.48"/>
    <s v="Town Melbourne Beach"/>
    <n v="0.2099609914751"/>
    <n v="3779.8030563344601"/>
    <n v="9.4023221860454296"/>
    <n v="1.38216301744435"/>
    <n v="1.9741208883504899"/>
    <n v="0.29020031752283998"/>
    <n v="793.61119728862298"/>
    <n v="1210"/>
    <s v="Fixed Single Family Units"/>
    <n v="1210"/>
    <s v="Town Melbourne Beach                   Brevard County"/>
    <s v="Town Melbourne Beach"/>
    <m/>
    <m/>
    <m/>
    <n v="0"/>
    <n v="1"/>
    <n v="1.9741208883504899"/>
    <n v="0.29020031752283998"/>
    <n v="793.611197288622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8.00564822473901"/>
    <n v="0.64364249579999999"/>
  </r>
  <r>
    <n v="230000"/>
    <n v="920000"/>
    <n v="920000"/>
    <x v="0"/>
    <x v="0"/>
    <s v="IR12-21"/>
    <s v="62-304.520 (7), F.A.C."/>
    <n v="0.56000000000000005"/>
    <n v="0.48"/>
    <s v="Town Melbourne Beach"/>
    <n v="6.70072185376E-3"/>
    <n v="3779.8030563344601"/>
    <n v="9.4023221860454296"/>
    <n v="1.38216301744435"/>
    <n v="6.3002345748189997E-2"/>
    <n v="9.2614899364500004E-3"/>
    <n v="25.3274089425156"/>
    <n v="1210"/>
    <s v="Fixed Single Family Units"/>
    <n v="1210"/>
    <s v="Town Melbourne Beach                   Brevard County"/>
    <s v="Town Melbourne Beach"/>
    <m/>
    <m/>
    <m/>
    <n v="0"/>
    <n v="1"/>
    <n v="6.3002345748189997E-2"/>
    <n v="9.2614899364500004E-3"/>
    <n v="25.327408942515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2.0318227576347"/>
    <n v="2.05412887E-2"/>
  </r>
  <r>
    <n v="230000"/>
    <n v="920000"/>
    <n v="920000"/>
    <x v="0"/>
    <x v="0"/>
    <s v="IR12-21"/>
    <s v="62-304.520 (7), F.A.C."/>
    <n v="0.56000000000000005"/>
    <n v="0.48"/>
    <s v="Town Melbourne Beach"/>
    <n v="0.19739201266024001"/>
    <n v="3779.8030563344601"/>
    <n v="9.4023221860454296"/>
    <n v="1.38216301744435"/>
    <n v="1.8559432999836001"/>
    <n v="0.27282793983789999"/>
    <n v="746.10293274921196"/>
    <n v="1210"/>
    <s v="Fixed Single Family Units"/>
    <n v="1210"/>
    <s v="Town Melbourne Beach                   Brevard County"/>
    <s v="Town Melbourne Beach"/>
    <m/>
    <m/>
    <m/>
    <n v="0"/>
    <n v="1"/>
    <n v="1.8559432999836001"/>
    <n v="0.27282793983789999"/>
    <n v="746.102932749211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3.976628717699"/>
    <n v="0.60511186760000002"/>
  </r>
  <r>
    <n v="230000"/>
    <n v="920000"/>
    <n v="920000"/>
    <x v="0"/>
    <x v="0"/>
    <s v="IR12-21"/>
    <s v="62-304.520 (7), F.A.C."/>
    <n v="0.56000000000000005"/>
    <n v="0.48"/>
    <s v="Town Melbourne Beach"/>
    <n v="0.15974212716406"/>
    <n v="3779.8030563344601"/>
    <n v="9.4023221860454296"/>
    <n v="1.38216301744435"/>
    <n v="1.50194694628079"/>
    <n v="0.22078966049406001"/>
    <n v="603.79378048010801"/>
    <n v="1210"/>
    <s v="Fixed Single Family Units"/>
    <n v="1210"/>
    <s v="Town Melbourne Beach                   Brevard County"/>
    <s v="Town Melbourne Beach"/>
    <m/>
    <m/>
    <m/>
    <n v="0"/>
    <n v="1"/>
    <n v="1.50194694628079"/>
    <n v="0.22078966049406001"/>
    <n v="603.79378048010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3.08251040069101"/>
    <n v="0.4896948747"/>
  </r>
  <r>
    <n v="230000"/>
    <n v="920000"/>
    <n v="920000"/>
    <x v="0"/>
    <x v="0"/>
    <s v="IR12-21"/>
    <s v="62-304.520 (7), F.A.C."/>
    <n v="0.56000000000000005"/>
    <n v="0.48"/>
    <s v="Town Melbourne Beach"/>
    <n v="0.21293351119904"/>
    <n v="3777.8478526489198"/>
    <n v="9.3977177870610102"/>
    <n v="1.38149498567566"/>
    <n v="2.0010890456566099"/>
    <n v="0.29416657800378998"/>
    <n v="804.43040804030397"/>
    <n v="1210"/>
    <s v="Fixed Single Family Units"/>
    <n v="1210"/>
    <s v="Town Melbourne Beach                   Brevard County"/>
    <s v="Town Melbourne Beach"/>
    <m/>
    <m/>
    <m/>
    <n v="0"/>
    <n v="1"/>
    <n v="2.0010890456566099"/>
    <n v="0.29416657800378998"/>
    <n v="804.430408040303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0.91690195957101"/>
    <n v="0.65241720039999995"/>
  </r>
  <r>
    <n v="230000"/>
    <n v="920000"/>
    <n v="920000"/>
    <x v="0"/>
    <x v="0"/>
    <s v="IR12-21"/>
    <s v="62-304.520 (7), F.A.C."/>
    <n v="0.56000000000000005"/>
    <n v="0.48"/>
    <s v="Town Melbourne Beach"/>
    <n v="0.24532109303501001"/>
    <n v="3777.8478526489198"/>
    <n v="9.3977177870610102"/>
    <n v="1.38149498567566"/>
    <n v="2.3054583995564402"/>
    <n v="0.33890985990834999"/>
    <n v="926.78576453183302"/>
    <n v="1210"/>
    <s v="Fixed Single Family Units"/>
    <n v="1210"/>
    <s v="Town Melbourne Beach                   Brevard County"/>
    <s v="Town Melbourne Beach"/>
    <m/>
    <m/>
    <m/>
    <n v="0"/>
    <n v="1"/>
    <n v="2.3054583995564402"/>
    <n v="0.33890985990834999"/>
    <n v="926.785764531833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7.58543835534"/>
    <n v="0.75165106609999999"/>
  </r>
  <r>
    <n v="230000"/>
    <n v="920000"/>
    <n v="920000"/>
    <x v="0"/>
    <x v="0"/>
    <s v="IR12-21"/>
    <s v="62-304.520 (7), F.A.C."/>
    <n v="0.56000000000000005"/>
    <n v="0.48"/>
    <s v="Town Melbourne Beach"/>
    <n v="0.15950884959493999"/>
    <n v="3777.8478526489198"/>
    <n v="9.3977177870610102"/>
    <n v="1.38149498567566"/>
    <n v="1.49901915303205"/>
    <n v="0.22036067588631"/>
    <n v="602.60016492076295"/>
    <n v="1210"/>
    <s v="Fixed Single Family Units"/>
    <n v="1210"/>
    <s v="Town Melbourne Beach                   Brevard County"/>
    <s v="Town Melbourne Beach"/>
    <m/>
    <m/>
    <m/>
    <n v="0"/>
    <n v="1"/>
    <n v="1.49901915303205"/>
    <n v="0.22036067588631"/>
    <n v="602.600164920762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5.835184262583"/>
    <n v="0.4887268166"/>
  </r>
  <r>
    <n v="230000"/>
    <n v="920000"/>
    <n v="920000"/>
    <x v="0"/>
    <x v="0"/>
    <s v="IR12-21"/>
    <s v="62-304.520 (7), F.A.C."/>
    <n v="0.56000000000000005"/>
    <n v="0.48"/>
    <s v="Town Melbourne Beach"/>
    <n v="1.064104092685E-2"/>
    <n v="3772.2278497707298"/>
    <n v="9.3846265310575294"/>
    <n v="1.37960079629451"/>
    <n v="9.986219500021E-2"/>
    <n v="1.4680388536080001E-2"/>
    <n v="40.1404309348249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9.986219500021E-2"/>
    <n v="1.4680388536080001E-2"/>
    <n v="304.195624533224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9.735454659919501"/>
    <n v="0.2467117798"/>
  </r>
  <r>
    <n v="230000"/>
    <n v="920000"/>
    <n v="920000"/>
    <x v="0"/>
    <x v="0"/>
    <s v="IR12-21"/>
    <s v="62-304.520 (7), F.A.C."/>
    <n v="0.56000000000000005"/>
    <n v="0.48"/>
    <s v="Town Melbourne Beach"/>
    <n v="9.7299794036800002E-2"/>
    <n v="3794.5646119084399"/>
    <n v="9.4368201492654098"/>
    <n v="1.3871586533653499"/>
    <n v="0.91820065688584995"/>
    <n v="0.13497025126880999"/>
    <n v="369.21035519802501"/>
    <n v="1210"/>
    <s v="Fixed Single Family Units"/>
    <n v="1210"/>
    <s v="Town Melbourne Beach                   Brevard County"/>
    <s v="Town Melbourne Beach"/>
    <m/>
    <m/>
    <m/>
    <n v="0"/>
    <n v="1"/>
    <n v="0.91820065688584995"/>
    <n v="0.13497025126880999"/>
    <n v="369.210355198025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9.502673719271399"/>
    <n v="0.29944067740000002"/>
  </r>
  <r>
    <n v="230000"/>
    <n v="920000"/>
    <n v="920000"/>
    <x v="0"/>
    <x v="0"/>
    <s v="IR12-21"/>
    <s v="62-304.520 (7), F.A.C."/>
    <n v="0.56000000000000005"/>
    <n v="0.48"/>
    <s v="Town Melbourne Beach"/>
    <n v="0.20282728398531"/>
    <n v="3794.5646119084399"/>
    <n v="9.4368201492654098"/>
    <n v="1.3871586533653499"/>
    <n v="1.9140446003334299"/>
    <n v="0.28135362211881998"/>
    <n v="769.64123414019502"/>
    <n v="1210"/>
    <s v="Fixed Single Family Units"/>
    <n v="1210"/>
    <s v="Town Melbourne Beach                   Brevard County"/>
    <s v="Town Melbourne Beach"/>
    <m/>
    <m/>
    <m/>
    <n v="0"/>
    <n v="1"/>
    <n v="1.9140446003334299"/>
    <n v="0.28135362211881998"/>
    <n v="769.641234140195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4.633989354345"/>
    <n v="0.6242021364"/>
  </r>
  <r>
    <n v="230000"/>
    <n v="920000"/>
    <n v="920000"/>
    <x v="0"/>
    <x v="0"/>
    <s v="IR12-21"/>
    <s v="62-304.520 (7), F.A.C."/>
    <n v="0.56000000000000005"/>
    <n v="0.48"/>
    <s v="Town Melbourne Beach"/>
    <n v="0.16037537116032"/>
    <n v="3794.5646119084399"/>
    <n v="9.4368201492654098"/>
    <n v="1.3871586533653499"/>
    <n v="1.51343353401171"/>
    <n v="0.22246608389173"/>
    <n v="608.55470802666605"/>
    <n v="1210"/>
    <s v="Fixed Single Family Units"/>
    <n v="1210"/>
    <s v="Town Melbourne Beach                   Brevard County"/>
    <s v="Town Melbourne Beach"/>
    <m/>
    <m/>
    <m/>
    <n v="0"/>
    <n v="1"/>
    <n v="1.51343353401171"/>
    <n v="0.22246608389173"/>
    <n v="608.554708026666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3.14205610786701"/>
    <n v="0.49355612980000002"/>
  </r>
  <r>
    <n v="230000"/>
    <n v="920000"/>
    <n v="920000"/>
    <x v="0"/>
    <x v="0"/>
    <s v="IR12-21"/>
    <s v="62-304.520 (7), F.A.C."/>
    <n v="0.56000000000000005"/>
    <n v="0.48"/>
    <s v="Town Melbourne Beach"/>
    <n v="0.15726100427834"/>
    <n v="3794.5646119084399"/>
    <n v="9.4368201492654098"/>
    <n v="1.3871586533653499"/>
    <n v="1.48404381386758"/>
    <n v="0.21814596292162"/>
    <n v="596.73704166778202"/>
    <n v="1210"/>
    <s v="Fixed Single Family Units"/>
    <n v="1210"/>
    <s v="Town Melbourne Beach                   Brevard County"/>
    <s v="Town Melbourne Beach"/>
    <m/>
    <m/>
    <m/>
    <n v="0"/>
    <n v="1"/>
    <n v="1.48404381386758"/>
    <n v="0.21814596292162"/>
    <n v="596.737041667782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3.22865934998001"/>
    <n v="0.48397164770000001"/>
  </r>
  <r>
    <n v="230000"/>
    <n v="920000"/>
    <n v="920000"/>
    <x v="0"/>
    <x v="0"/>
    <s v="IR12-21"/>
    <s v="62-304.520 (7), F.A.C."/>
    <n v="0.56000000000000005"/>
    <n v="0.48"/>
    <s v="Town Melbourne Beach"/>
    <n v="0.34365200809168001"/>
    <n v="3775.8299613858298"/>
    <n v="9.3930493476587191"/>
    <n v="1.38082066875106"/>
    <n v="3.2279402704272502"/>
    <n v="0.47452179563080998"/>
    <n v="1297.57154844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2279402704272502"/>
    <n v="0.47452179563080998"/>
    <n v="1297.634645139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11.46870782813599"/>
    <n v="1.0524206368"/>
  </r>
  <r>
    <n v="230000"/>
    <n v="920000"/>
    <n v="920000"/>
    <x v="0"/>
    <x v="0"/>
    <s v="IR12-21"/>
    <s v="62-304.520 (7), F.A.C."/>
    <n v="0.56000000000000005"/>
    <n v="0.48"/>
    <s v="Town Melbourne Beach"/>
    <n v="0.14352688049574999"/>
    <n v="3775.8299613858298"/>
    <n v="9.3930493476587191"/>
    <n v="1.38082066875106"/>
    <n v="1.34815507121213"/>
    <n v="0.19818488310990001"/>
    <n v="541.93309564011201"/>
    <n v="1210"/>
    <s v="Fixed Single Family Units"/>
    <n v="1210"/>
    <s v="Town Melbourne Beach                   Brevard County"/>
    <s v="Town Melbourne Beach"/>
    <m/>
    <m/>
    <m/>
    <n v="0"/>
    <n v="1"/>
    <n v="1.34815507121213"/>
    <n v="0.19818488310990001"/>
    <n v="676.083598025526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8.586863845872"/>
    <n v="0.54832408600000004"/>
  </r>
  <r>
    <n v="230000"/>
    <n v="920000"/>
    <n v="920000"/>
    <x v="0"/>
    <x v="0"/>
    <s v="IR12-21"/>
    <s v="62-304.520 (7), F.A.C."/>
    <n v="0.56000000000000005"/>
    <n v="0.48"/>
    <s v="Town Melbourne Beach"/>
    <n v="9.4759822889590006E-2"/>
    <n v="3775.8299613858298"/>
    <n v="9.3930493476587191"/>
    <n v="1.38082066875106"/>
    <n v="0.89008369257732001"/>
    <n v="0.13084632201313001"/>
    <n v="357.79697840213299"/>
    <n v="1210"/>
    <s v="Fixed Single Family Units"/>
    <n v="1210"/>
    <s v="Town Melbourne Beach                   Brevard County"/>
    <s v="Town Melbourne Beach"/>
    <m/>
    <m/>
    <m/>
    <n v="0"/>
    <n v="1"/>
    <n v="0.89008369257732001"/>
    <n v="0.13084632201313001"/>
    <n v="357.79697840213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2.335458460585599"/>
    <n v="0.29018408629999998"/>
  </r>
  <r>
    <n v="230000"/>
    <n v="920000"/>
    <n v="920000"/>
    <x v="0"/>
    <x v="0"/>
    <s v="IR12-21"/>
    <s v="62-304.520 (7), F.A.C."/>
    <n v="0.56000000000000005"/>
    <n v="0.48"/>
    <s v="Town Melbourne Beach"/>
    <n v="2.7928590861E-4"/>
    <n v="3775.8299613858298"/>
    <n v="9.3930493476587191"/>
    <n v="1.38082066875106"/>
    <n v="2.6233463217300002E-3"/>
    <n v="3.8564375510000002E-4"/>
    <n v="1.05453610154516"/>
    <n v="1210"/>
    <s v="Fixed Single Family Units"/>
    <n v="1210"/>
    <s v="Town Melbourne Beach                   Brevard County"/>
    <s v="Town Melbourne Beach"/>
    <m/>
    <m/>
    <m/>
    <n v="0"/>
    <n v="1"/>
    <n v="2.6233463217300002E-3"/>
    <n v="3.8564375510000002E-4"/>
    <n v="1.0545361015456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.3402171956599602"/>
    <n v="8.5526039999999997E-4"/>
  </r>
  <r>
    <n v="230000"/>
    <n v="920000"/>
    <n v="920000"/>
    <x v="0"/>
    <x v="0"/>
    <s v="IR12-21"/>
    <s v="62-304.520 (7), F.A.C."/>
    <n v="0.56000000000000005"/>
    <n v="0.48"/>
    <s v="Town Melbourne Beach"/>
    <n v="0.22548819636149001"/>
    <n v="3781.1267100015202"/>
    <n v="9.4054218749403198"/>
    <n v="1.3826121101408599"/>
    <n v="2.12081161459921"/>
    <n v="0.31176271098322"/>
    <n v="852.59944205250497"/>
    <n v="1210"/>
    <s v="Fixed Single Family Units"/>
    <n v="1210"/>
    <s v="Town Melbourne Beach                   Brevard County"/>
    <s v="Town Melbourne Beach"/>
    <m/>
    <m/>
    <m/>
    <n v="0"/>
    <n v="1"/>
    <n v="2.12081161459921"/>
    <n v="0.31176271098322"/>
    <n v="852.599442052504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1.044624574099"/>
    <n v="0.69148373240000005"/>
  </r>
  <r>
    <n v="230000"/>
    <n v="920000"/>
    <n v="920000"/>
    <x v="0"/>
    <x v="0"/>
    <s v="IR12-21"/>
    <s v="62-304.520 (7), F.A.C."/>
    <n v="0.56000000000000005"/>
    <n v="0.48"/>
    <s v="Town Melbourne Beach"/>
    <n v="0.14993612247683"/>
    <n v="3781.1267100015202"/>
    <n v="9.4054218749403198"/>
    <n v="1.3826121101408599"/>
    <n v="1.41021248618734"/>
    <n v="0.20730349868403"/>
    <n v="566.927477491216"/>
    <n v="1210"/>
    <s v="Fixed Single Family Units"/>
    <n v="1210"/>
    <s v="Town Melbourne Beach                   Brevard County"/>
    <s v="Town Melbourne Beach"/>
    <m/>
    <m/>
    <m/>
    <n v="0"/>
    <n v="1"/>
    <n v="1.41021248618734"/>
    <n v="0.20730349868403"/>
    <n v="566.92747749121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0.628269403621"/>
    <n v="0.45979519670000002"/>
  </r>
  <r>
    <n v="230000"/>
    <n v="920000"/>
    <n v="920000"/>
    <x v="0"/>
    <x v="0"/>
    <s v="IR12-21"/>
    <s v="62-304.520 (7), F.A.C."/>
    <n v="0.56000000000000005"/>
    <n v="0.48"/>
    <s v="Town Melbourne Beach"/>
    <n v="0.11823387849507"/>
    <n v="3781.1267100015202"/>
    <n v="9.4054218749403198"/>
    <n v="1.3826121101408599"/>
    <n v="1.1120395071565601"/>
    <n v="0.1634715922362"/>
    <n v="447.05727600478298"/>
    <n v="1210"/>
    <s v="Fixed Single Family Units"/>
    <n v="1210"/>
    <s v="Town Melbourne Beach                   Brevard County"/>
    <s v="Town Melbourne Beach"/>
    <m/>
    <m/>
    <m/>
    <n v="0"/>
    <n v="1"/>
    <n v="1.1120395071565601"/>
    <n v="0.1634715922362"/>
    <n v="447.057276004782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8.069652507250098"/>
    <n v="0.36257686620000001"/>
  </r>
  <r>
    <n v="230000"/>
    <n v="920000"/>
    <n v="920000"/>
    <x v="0"/>
    <x v="0"/>
    <s v="IR12-21"/>
    <s v="62-304.520 (7), F.A.C."/>
    <n v="0.56000000000000005"/>
    <n v="0.48"/>
    <s v="Town Melbourne Beach"/>
    <n v="0.12410525647259001"/>
    <n v="3781.1267100015202"/>
    <n v="9.4054218749403198"/>
    <n v="1.3826121101408599"/>
    <n v="1.16726229402245"/>
    <n v="0.17158943053115"/>
    <n v="469.257700100129"/>
    <n v="1210"/>
    <s v="Fixed Single Family Units"/>
    <n v="1210"/>
    <s v="Town Melbourne Beach                   Brevard County"/>
    <s v="Town Melbourne Beach"/>
    <m/>
    <m/>
    <m/>
    <n v="0"/>
    <n v="1"/>
    <n v="1.16726229402245"/>
    <n v="0.17158943053115"/>
    <n v="469.25770010012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0.626320423025405"/>
    <n v="0.38058207630000002"/>
  </r>
  <r>
    <n v="230000"/>
    <n v="920000"/>
    <n v="920000"/>
    <x v="0"/>
    <x v="0"/>
    <s v="IR12-21"/>
    <s v="62-304.520 (7), F.A.C."/>
    <n v="0.56000000000000005"/>
    <n v="0.48"/>
    <s v="Town Melbourne Beach"/>
    <n v="9.9388355597699995E-3"/>
    <n v="3795.0436160629502"/>
    <n v="9.4379477184691396"/>
    <n v="1.387322230833"/>
    <n v="9.3802210395649996E-2"/>
    <n v="1.3788367520669999E-2"/>
    <n v="37.718314442238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9.3802210395649996E-2"/>
    <n v="1.3788367520669999E-2"/>
    <n v="37.7183144422384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1.718463230061"/>
    <n v="3.0590684900000002E-2"/>
  </r>
  <r>
    <n v="230000"/>
    <n v="920000"/>
    <n v="920000"/>
    <x v="0"/>
    <x v="0"/>
    <s v="IR12-21"/>
    <s v="62-304.520 (7), F.A.C."/>
    <n v="0.56000000000000005"/>
    <n v="0.48"/>
    <s v="Town Melbourne Beach"/>
    <n v="2.6479625069169999E-2"/>
    <n v="3795.0436160629502"/>
    <n v="9.4379477184691396"/>
    <n v="1.387322230833"/>
    <n v="0.24991331700753999"/>
    <n v="3.6735772522589999E-2"/>
    <n v="100.491332074517"/>
    <n v="1210"/>
    <s v="Fixed Single Family Units"/>
    <n v="1210"/>
    <s v="Town Melbourne Beach                   Brevard County"/>
    <s v="Town Melbourne Beach"/>
    <m/>
    <m/>
    <m/>
    <n v="0"/>
    <n v="1"/>
    <n v="0.24991331700753999"/>
    <n v="3.6735772522589999E-2"/>
    <n v="100.49133207451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4.361833678073801"/>
    <n v="8.1501485900000004E-2"/>
  </r>
  <r>
    <n v="230000"/>
    <n v="920000"/>
    <n v="920000"/>
    <x v="0"/>
    <x v="0"/>
    <s v="IR12-21"/>
    <s v="62-304.520 (7), F.A.C."/>
    <n v="0.56000000000000005"/>
    <n v="0.48"/>
    <s v="Town of Indialantic"/>
    <n v="2.4985469743930001E-2"/>
    <n v="3795.0436160629502"/>
    <n v="9.4379477184691396"/>
    <n v="1.387322230833"/>
    <n v="0.23581155716460001"/>
    <n v="3.4662897623550001E-2"/>
    <n v="94.820947446035703"/>
    <n v="1210"/>
    <s v="Fixed Single Family Units"/>
    <n v="1210"/>
    <s v="Town of Indialantic              Brevard County"/>
    <s v="Town of Indialantic"/>
    <m/>
    <m/>
    <m/>
    <n v="0"/>
    <n v="1"/>
    <n v="0.23581155716460001"/>
    <n v="3.4662897623550001E-2"/>
    <n v="94.820947446036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6.234101689882102"/>
    <n v="7.6902633799999995E-2"/>
  </r>
  <r>
    <n v="230000"/>
    <n v="920000"/>
    <n v="920000"/>
    <x v="0"/>
    <x v="0"/>
    <s v="IR12-21"/>
    <s v="62-304.520 (7), F.A.C."/>
    <n v="0.56000000000000005"/>
    <n v="0.48"/>
    <s v="Town Melbourne Beach"/>
    <n v="0.17779700658871"/>
    <n v="3795.0436160629502"/>
    <n v="9.4379477184691396"/>
    <n v="1.387322230833"/>
    <n v="1.67803885268459"/>
    <n v="0.24666173981608"/>
    <n v="674.74739480960204"/>
    <n v="1210"/>
    <s v="Fixed Single Family Units"/>
    <n v="1210"/>
    <s v="Town Melbourne Beach                   Brevard County"/>
    <s v="Town Melbourne Beach"/>
    <m/>
    <m/>
    <m/>
    <n v="0"/>
    <n v="1"/>
    <n v="1.67803885268459"/>
    <n v="0.24666173981608"/>
    <n v="674.747394809602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8.975371763575"/>
    <n v="0.54724038509999995"/>
  </r>
  <r>
    <n v="230000"/>
    <n v="920000"/>
    <n v="920000"/>
    <x v="0"/>
    <x v="0"/>
    <s v="IR12-21"/>
    <s v="62-304.520 (7), F.A.C."/>
    <n v="0.56000000000000005"/>
    <n v="0.48"/>
    <s v="Town of Indialantic"/>
    <n v="0.13409681154035999"/>
    <n v="3795.0436160629502"/>
    <n v="9.4379477184691396"/>
    <n v="1.387322230833"/>
    <n v="1.2655986965313499"/>
    <n v="0.18603548773376"/>
    <n v="508.90324857065201"/>
    <n v="1210"/>
    <s v="Fixed Single Family Units"/>
    <n v="1210"/>
    <s v="Town of Indialantic              Brevard County"/>
    <s v="Town of Indialantic"/>
    <m/>
    <m/>
    <m/>
    <n v="0"/>
    <n v="1"/>
    <n v="1.2655986965313499"/>
    <n v="0.18603548773376"/>
    <n v="508.90324857065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7.492559102596502"/>
    <n v="0.41273580580000002"/>
  </r>
  <r>
    <n v="230000"/>
    <n v="920000"/>
    <n v="920000"/>
    <x v="0"/>
    <x v="0"/>
    <s v="IR12-21"/>
    <s v="62-304.520 (7), F.A.C."/>
    <n v="0.56000000000000005"/>
    <n v="0.48"/>
    <s v="Town Melbourne Beach"/>
    <n v="7.3811659896580006E-2"/>
    <n v="3795.0436160629502"/>
    <n v="9.4379477184691396"/>
    <n v="1.387322230833"/>
    <n v="0.69663058711742998"/>
    <n v="0.10240055666922"/>
    <n v="280.11846868155999"/>
    <n v="1210"/>
    <s v="Fixed Single Family Units"/>
    <n v="1210"/>
    <s v="Town Melbourne Beach                   Brevard County"/>
    <s v="Town Melbourne Beach"/>
    <m/>
    <m/>
    <m/>
    <n v="0"/>
    <n v="1"/>
    <n v="0.69663058711742998"/>
    <n v="0.10240055666922"/>
    <n v="280.118468681561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1.610619531342905"/>
    <n v="0.22718448390000001"/>
  </r>
  <r>
    <n v="230000"/>
    <n v="920000"/>
    <n v="920000"/>
    <x v="0"/>
    <x v="0"/>
    <s v="IR12-21"/>
    <s v="62-304.520 (7), F.A.C."/>
    <n v="0.56000000000000005"/>
    <n v="0.48"/>
    <s v="Town of Indialantic"/>
    <n v="5.3196080173730002E-2"/>
    <n v="3795.0436160629502"/>
    <n v="9.4379477184691396"/>
    <n v="1.387322230833"/>
    <n v="0.50206182350717998"/>
    <n v="7.3800104618190004E-2"/>
    <n v="201.881444462898"/>
    <n v="1210"/>
    <s v="Fixed Single Family Units"/>
    <n v="1210"/>
    <s v="Town of Indialantic              Brevard County"/>
    <s v="Town of Indialantic"/>
    <m/>
    <m/>
    <m/>
    <n v="0"/>
    <n v="1"/>
    <n v="0.50206182350717998"/>
    <n v="7.3800104618190004E-2"/>
    <n v="201.8814444628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9.372587465207197"/>
    <n v="0.16373190949999999"/>
  </r>
  <r>
    <n v="230000"/>
    <n v="920000"/>
    <n v="920000"/>
    <x v="0"/>
    <x v="0"/>
    <s v="IR12-21"/>
    <s v="62-304.520 (7), F.A.C."/>
    <n v="0.56000000000000005"/>
    <n v="0.48"/>
    <s v="Town of Indialantic"/>
    <n v="4.3423149906000001E-4"/>
    <n v="3795.0436160629502"/>
    <n v="9.4379477184691396"/>
    <n v="1.387322230833"/>
    <n v="4.0982541858699999E-3"/>
    <n v="6.0241901196999995E-4"/>
    <n v="1.6479274784162801"/>
    <n v="1210"/>
    <s v="Fixed Single Family Units"/>
    <n v="1210"/>
    <s v="Town of Indialantic              Brevard County"/>
    <s v="Town of Indialantic"/>
    <m/>
    <m/>
    <m/>
    <n v="0"/>
    <n v="1"/>
    <n v="4.0982541858699999E-3"/>
    <n v="6.0241901196999995E-4"/>
    <n v="28.352271956564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.4920040597861703"/>
    <n v="2.2994543400000001E-2"/>
  </r>
  <r>
    <n v="230000"/>
    <n v="920000"/>
    <n v="920000"/>
    <x v="0"/>
    <x v="0"/>
    <s v="IR12-21"/>
    <s v="62-304.520 (7), F.A.C."/>
    <n v="0.56000000000000005"/>
    <n v="0.48"/>
    <s v="Town of Indialantic"/>
    <n v="7.2519289064600003E-3"/>
    <n v="3795.0436160629502"/>
    <n v="9.4379477184691396"/>
    <n v="1.387322230833"/>
    <n v="6.8443325877220004E-2"/>
    <n v="1.006076218835E-2"/>
    <n v="27.521386500603398"/>
    <n v="1210"/>
    <s v="Fixed Single Family Units"/>
    <n v="1210"/>
    <s v="Town of Indialantic              Brevard County"/>
    <s v="Town of Indialantic"/>
    <m/>
    <m/>
    <m/>
    <n v="0"/>
    <n v="1"/>
    <n v="6.8443325877220004E-2"/>
    <n v="1.006076218835E-2"/>
    <n v="401.555082358104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1.515126234034597"/>
    <n v="0.32567322170000002"/>
  </r>
  <r>
    <n v="230000"/>
    <n v="920000"/>
    <n v="920000"/>
    <x v="0"/>
    <x v="0"/>
    <s v="IR12-21"/>
    <s v="62-304.520 (7), F.A.C."/>
    <n v="0.56000000000000005"/>
    <n v="0.48"/>
    <s v="Town of Indialantic"/>
    <n v="4.0408486953999998E-4"/>
    <n v="3795.0436160629502"/>
    <n v="9.4379477184691396"/>
    <n v="1.387322230833"/>
    <n v="3.8137318726E-3"/>
    <n v="5.6059592266000005E-4"/>
    <n v="1.5335197045181801"/>
    <n v="1210"/>
    <s v="Fixed Single Family Units"/>
    <n v="1210"/>
    <s v="Town of Indialantic              Brevard County"/>
    <s v="Town of Indialantic"/>
    <m/>
    <m/>
    <m/>
    <n v="0"/>
    <n v="1"/>
    <n v="3.8137318726E-3"/>
    <n v="5.6059592266000005E-4"/>
    <n v="15.850747063277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.4105945987542601"/>
    <n v="1.28554315E-2"/>
  </r>
  <r>
    <n v="230000"/>
    <n v="920000"/>
    <n v="920000"/>
    <x v="0"/>
    <x v="0"/>
    <s v="IR12-21"/>
    <s v="62-304.520 (7), F.A.C."/>
    <n v="0.56000000000000005"/>
    <n v="0.48"/>
    <s v="Town Melbourne Beach"/>
    <n v="0.29037544551916999"/>
    <n v="3766.8241117602602"/>
    <n v="9.3719911912878899"/>
    <n v="1.3777708340886301"/>
    <n v="2.7213961175720298"/>
    <n v="0.40007081977181003"/>
    <n v="1093.7932296447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7213961175720298"/>
    <n v="0.40007081977181003"/>
    <n v="1093.7932296447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8.31227978062901"/>
    <n v="0.8870991319"/>
  </r>
  <r>
    <n v="230000"/>
    <n v="920000"/>
    <n v="920000"/>
    <x v="0"/>
    <x v="0"/>
    <s v="IR12-21"/>
    <s v="62-304.520 (7), F.A.C."/>
    <n v="0.56000000000000005"/>
    <n v="0.48"/>
    <s v="Town Melbourne Beach"/>
    <n v="4.7737111431150003E-2"/>
    <n v="3766.8241117602602"/>
    <n v="9.3719911912878899"/>
    <n v="1.3777708340886301"/>
    <n v="0.44739178783033001"/>
    <n v="6.5770799833479998E-2"/>
    <n v="179.817302364668"/>
    <n v="1210"/>
    <s v="Fixed Single Family Units"/>
    <n v="1210"/>
    <s v="Town Melbourne Beach                   Brevard County"/>
    <s v="Town Melbourne Beach"/>
    <m/>
    <m/>
    <m/>
    <n v="0"/>
    <n v="1"/>
    <n v="0.44739178783033001"/>
    <n v="6.5770799833479998E-2"/>
    <n v="179.81730236466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6.981576212579199"/>
    <n v="0.1458372282"/>
  </r>
  <r>
    <n v="230000"/>
    <n v="920000"/>
    <n v="920000"/>
    <x v="0"/>
    <x v="0"/>
    <s v="IR12-21"/>
    <s v="62-304.520 (7), F.A.C."/>
    <n v="0.56000000000000005"/>
    <n v="0.48"/>
    <s v="Town Melbourne Beach"/>
    <n v="0.14651601219436999"/>
    <n v="3766.8241117602602"/>
    <n v="9.3719911912878899"/>
    <n v="1.3777708340886301"/>
    <n v="1.37314677566831"/>
    <n v="0.20186548832838"/>
    <n v="551.90004749273203"/>
    <n v="1210"/>
    <s v="Fixed Single Family Units"/>
    <n v="1210"/>
    <s v="Town Melbourne Beach                   Brevard County"/>
    <s v="Town Melbourne Beach"/>
    <m/>
    <m/>
    <m/>
    <n v="0"/>
    <n v="1"/>
    <n v="1.37314677566831"/>
    <n v="0.20186548832838"/>
    <n v="551.900047492732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9.450143829586"/>
    <n v="0.44760749999999999"/>
  </r>
  <r>
    <n v="230000"/>
    <n v="920000"/>
    <n v="920000"/>
    <x v="0"/>
    <x v="0"/>
    <s v="IR12-21"/>
    <s v="62-304.520 (7), F.A.C."/>
    <n v="0.56000000000000005"/>
    <n v="0.48"/>
    <s v="Town Melbourne Beach"/>
    <n v="0.13313488461525"/>
    <n v="3766.8241117602602"/>
    <n v="9.3719911912878899"/>
    <n v="1.3777708340886301"/>
    <n v="1.2477389658673099"/>
    <n v="0.18342936102265001"/>
    <n v="501.49569348517002"/>
    <n v="1210"/>
    <s v="Fixed Single Family Units"/>
    <n v="1210"/>
    <s v="Town Melbourne Beach                   Brevard County"/>
    <s v="Town Melbourne Beach"/>
    <m/>
    <m/>
    <m/>
    <n v="0"/>
    <n v="1"/>
    <n v="1.2477389658673099"/>
    <n v="0.18342936102265001"/>
    <n v="501.495693485170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1.538284992005"/>
    <n v="0.40672805639999998"/>
  </r>
  <r>
    <n v="230000"/>
    <n v="920000"/>
    <n v="920000"/>
    <x v="0"/>
    <x v="0"/>
    <s v="IR12-21"/>
    <s v="62-304.520 (7), F.A.C."/>
    <n v="0.56000000000000005"/>
    <n v="0.48"/>
    <s v="Town Melbourne Beach"/>
    <n v="4.6923905292990002E-2"/>
    <n v="3779.8030563344601"/>
    <n v="9.4023221860454296"/>
    <n v="1.38216301744435"/>
    <n v="0.44119367579218999"/>
    <n v="6.4856486530029997E-2"/>
    <n v="177.36312064160001"/>
    <n v="1210"/>
    <s v="Fixed Single Family Units"/>
    <n v="1210"/>
    <s v="Town Melbourne Beach                   Brevard County"/>
    <s v="Town Melbourne Beach"/>
    <m/>
    <m/>
    <m/>
    <n v="0"/>
    <n v="1"/>
    <n v="0.44119367579218999"/>
    <n v="6.4856486530029997E-2"/>
    <n v="177.36312064160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1.172600980410898"/>
    <n v="0.14384681320000001"/>
  </r>
  <r>
    <n v="230000"/>
    <n v="920000"/>
    <n v="920000"/>
    <x v="0"/>
    <x v="0"/>
    <s v="IR12-21"/>
    <s v="62-304.520 (7), F.A.C."/>
    <n v="0.56000000000000005"/>
    <n v="0.48"/>
    <s v="Town Melbourne Beach"/>
    <n v="0.18176140266164001"/>
    <n v="3779.8030563344601"/>
    <n v="9.4023221860454296"/>
    <n v="1.38216301744435"/>
    <n v="1.70897926881236"/>
    <n v="0.25122388875773999"/>
    <n v="687.02230530413999"/>
    <n v="1210"/>
    <s v="Fixed Single Family Units"/>
    <n v="1210"/>
    <s v="Town Melbourne Beach                   Brevard County"/>
    <s v="Town Melbourne Beach"/>
    <m/>
    <m/>
    <m/>
    <n v="0"/>
    <n v="1"/>
    <n v="1.70897926881236"/>
    <n v="0.25122388875773999"/>
    <n v="687.022305304139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1.561998723793"/>
    <n v="0.5571957058"/>
  </r>
  <r>
    <n v="230000"/>
    <n v="920000"/>
    <n v="920000"/>
    <x v="0"/>
    <x v="0"/>
    <s v="IR12-21"/>
    <s v="62-304.520 (7), F.A.C."/>
    <n v="0.56000000000000005"/>
    <n v="0.48"/>
    <s v="Town Melbourne Beach"/>
    <n v="3.5954536116389997E-2"/>
    <n v="3779.8030563344601"/>
    <n v="9.4023221860454296"/>
    <n v="1.38216301744435"/>
    <n v="0.33805613261619"/>
    <n v="4.969503012945E-2"/>
    <n v="135.901065501852"/>
    <n v="1210"/>
    <s v="Fixed Single Family Units"/>
    <n v="1210"/>
    <s v="Town Melbourne Beach                   Brevard County"/>
    <s v="Town Melbourne Beach"/>
    <m/>
    <m/>
    <m/>
    <n v="0"/>
    <n v="1"/>
    <n v="0.33805613261619"/>
    <n v="4.969503012945E-2"/>
    <n v="135.90106550185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5.724742164218597"/>
    <n v="0.1102198423"/>
  </r>
  <r>
    <n v="230000"/>
    <n v="920000"/>
    <n v="920000"/>
    <x v="0"/>
    <x v="0"/>
    <s v="IR12-21"/>
    <s v="62-304.520 (7), F.A.C."/>
    <n v="0.56000000000000005"/>
    <n v="0.48"/>
    <s v="Town Melbourne Beach"/>
    <n v="6.4148161197770004E-2"/>
    <n v="3779.8030563344601"/>
    <n v="9.4023221860454296"/>
    <n v="1.38216301744435"/>
    <n v="0.60314167922384998"/>
    <n v="8.8663216044620005E-2"/>
    <n v="242.46741575358499"/>
    <n v="1210"/>
    <s v="Fixed Single Family Units"/>
    <n v="1210"/>
    <s v="Town Melbourne Beach                   Brevard County"/>
    <s v="Town Melbourne Beach"/>
    <m/>
    <m/>
    <m/>
    <n v="0"/>
    <n v="1"/>
    <n v="0.60314167922384998"/>
    <n v="8.8663216044620005E-2"/>
    <n v="242.46741575358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4.659161618077107"/>
    <n v="0.19664835019999999"/>
  </r>
  <r>
    <n v="230000"/>
    <n v="920000"/>
    <n v="920000"/>
    <x v="0"/>
    <x v="0"/>
    <s v="IR12-21"/>
    <s v="62-304.520 (7), F.A.C."/>
    <n v="0.56000000000000005"/>
    <n v="0.48"/>
    <s v="Town Melbourne Beach"/>
    <n v="0.24389832224206001"/>
    <n v="3779.8030563344601"/>
    <n v="9.4023221860454296"/>
    <n v="1.38216301744435"/>
    <n v="2.2932106063557902"/>
    <n v="0.33710724101970002"/>
    <n v="921.88762384539405"/>
    <n v="1210"/>
    <s v="Fixed Single Family Units"/>
    <n v="1210"/>
    <s v="Town Melbourne Beach                   Brevard County"/>
    <s v="Town Melbourne Beach"/>
    <m/>
    <m/>
    <m/>
    <n v="0"/>
    <n v="1"/>
    <n v="2.2932106063557902"/>
    <n v="0.33710724101970002"/>
    <n v="921.887623845394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6.223807992959"/>
    <n v="0.74767852700000004"/>
  </r>
  <r>
    <n v="230000"/>
    <n v="920000"/>
    <n v="920000"/>
    <x v="0"/>
    <x v="0"/>
    <s v="IR12-21"/>
    <s v="62-304.520 (7), F.A.C."/>
    <n v="0.56000000000000005"/>
    <n v="0.48"/>
    <s v="Town Melbourne Beach"/>
    <n v="4.5077125972919997E-2"/>
    <n v="3779.8030563344601"/>
    <n v="9.4023221860454296"/>
    <n v="1.38216301744435"/>
    <n v="0.42382966161843"/>
    <n v="6.2303936452459997E-2"/>
    <n v="170.38265852325"/>
    <n v="1210"/>
    <s v="Fixed Single Family Units"/>
    <n v="1210"/>
    <s v="Town Melbourne Beach                   Brevard County"/>
    <s v="Town Melbourne Beach"/>
    <m/>
    <m/>
    <m/>
    <n v="0"/>
    <n v="1"/>
    <n v="0.42382966161843"/>
    <n v="6.2303936452459997E-2"/>
    <n v="170.38265852324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0.757327376471494"/>
    <n v="0.13818544890000001"/>
  </r>
  <r>
    <n v="230000"/>
    <n v="920000"/>
    <n v="920000"/>
    <x v="0"/>
    <x v="0"/>
    <s v="IR12-21"/>
    <s v="62-304.520 (7), F.A.C."/>
    <n v="0.56000000000000005"/>
    <n v="0.48"/>
    <s v="Town Melbourne Beach"/>
    <n v="3.3638503668699999E-3"/>
    <n v="3785.7620295418001"/>
    <n v="9.4162301357377007"/>
    <n v="1.38417636037021"/>
    <n v="3.1674789196660003E-2"/>
    <n v="4.6561621576400002E-3"/>
    <n v="12.734736991967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1674789196660003E-2"/>
    <n v="4.6561621576400002E-3"/>
    <n v="12.734736991969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8.631226616722003"/>
    <n v="1.0328253799999999E-2"/>
  </r>
  <r>
    <n v="230000"/>
    <n v="920000"/>
    <n v="920000"/>
    <x v="0"/>
    <x v="0"/>
    <s v="IR12-21"/>
    <s v="62-304.520 (7), F.A.C."/>
    <n v="0.56000000000000005"/>
    <n v="0.48"/>
    <s v="Town Melbourne Beach"/>
    <n v="2.4918089549199999E-2"/>
    <n v="3785.7620295418001"/>
    <n v="9.4162301357377007"/>
    <n v="1.38417636037021"/>
    <n v="0.23463446573824001"/>
    <n v="3.449103049959E-2"/>
    <n v="94.333957264106402"/>
    <n v="1210"/>
    <s v="Fixed Single Family Units"/>
    <n v="1210"/>
    <s v="Town Melbourne Beach                   Brevard County"/>
    <s v="Town Melbourne Beach"/>
    <m/>
    <m/>
    <m/>
    <n v="0"/>
    <n v="1"/>
    <n v="0.23463446573824001"/>
    <n v="3.449103049959E-2"/>
    <n v="94.3339572641075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1.6223699896019"/>
    <n v="7.6507670099999994E-2"/>
  </r>
  <r>
    <n v="230000"/>
    <n v="920000"/>
    <n v="920000"/>
    <x v="0"/>
    <x v="0"/>
    <s v="IR12-21"/>
    <s v="62-304.520 (7), F.A.C."/>
    <n v="0.56000000000000005"/>
    <n v="0.48"/>
    <s v="Town Melbourne Beach"/>
    <n v="0.12293986495221999"/>
    <n v="3785.7620295418001"/>
    <n v="9.4162301357377007"/>
    <n v="1.38417636037021"/>
    <n v="1.1576300612466699"/>
    <n v="0.17017045481397"/>
    <n v="465.42107265313399"/>
    <n v="1210"/>
    <s v="Fixed Single Family Units"/>
    <n v="1210"/>
    <s v="Town Melbourne Beach                   Brevard County"/>
    <s v="Town Melbourne Beach"/>
    <m/>
    <m/>
    <m/>
    <n v="0"/>
    <n v="1"/>
    <n v="1.1576300612466699"/>
    <n v="0.17017045481397"/>
    <n v="465.42107265313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9.615820455373196"/>
    <n v="0.37747045629999998"/>
  </r>
  <r>
    <n v="230000"/>
    <n v="920000"/>
    <n v="920000"/>
    <x v="0"/>
    <x v="0"/>
    <s v="IR12-21"/>
    <s v="62-304.520 (7), F.A.C."/>
    <n v="0.56000000000000005"/>
    <n v="0.48"/>
    <s v="Town Melbourne Beach"/>
    <n v="2.2838179789360001E-2"/>
    <n v="3785.7620295418001"/>
    <n v="9.4162301357377007"/>
    <n v="1.38417636037021"/>
    <n v="0.21504955677796"/>
    <n v="3.1612068578309997E-2"/>
    <n v="86.459913870408002"/>
    <n v="1210"/>
    <s v="Fixed Single Family Units"/>
    <n v="1210"/>
    <s v="Town Melbourne Beach                   Brevard County"/>
    <s v="Town Melbourne Beach"/>
    <m/>
    <m/>
    <m/>
    <n v="0"/>
    <n v="1"/>
    <n v="0.21504955677796"/>
    <n v="3.1612068578309997E-2"/>
    <n v="86.45991387040949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1.7659616727084"/>
    <n v="7.0121584599999995E-2"/>
  </r>
  <r>
    <n v="230000"/>
    <n v="920000"/>
    <n v="920000"/>
    <x v="0"/>
    <x v="0"/>
    <s v="IR12-21"/>
    <s v="62-304.520 (7), F.A.C."/>
    <n v="0.56000000000000005"/>
    <n v="0.48"/>
    <s v="Town Melbourne Beach"/>
    <n v="7.934393754473E-2"/>
    <n v="3785.7620295418001"/>
    <n v="9.4162301357377007"/>
    <n v="1.38417636037021"/>
    <n v="0.74712077579681002"/>
    <n v="0.10982600268811001"/>
    <n v="300.37726603119"/>
    <n v="1210"/>
    <s v="Fixed Single Family Units"/>
    <n v="1210"/>
    <s v="Town Melbourne Beach                   Brevard County"/>
    <s v="Town Melbourne Beach"/>
    <m/>
    <m/>
    <m/>
    <n v="0"/>
    <n v="1"/>
    <n v="0.74712077579681002"/>
    <n v="0.10982600268811001"/>
    <n v="300.377266031188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9.925675582944606"/>
    <n v="0.2436149765"/>
  </r>
  <r>
    <n v="230000"/>
    <n v="920000"/>
    <n v="920000"/>
    <x v="0"/>
    <x v="0"/>
    <s v="IR12-21"/>
    <s v="62-304.520 (7), F.A.C."/>
    <n v="0.56000000000000005"/>
    <n v="0.48"/>
    <s v="Town Melbourne Beach"/>
    <n v="0.32136506401965997"/>
    <n v="3785.7620295418001"/>
    <n v="9.4162301357377007"/>
    <n v="1.38417636037021"/>
    <n v="3.0260474003951998"/>
    <n v="0.44482592466486998"/>
    <n v="1216.6116569869"/>
    <n v="1210"/>
    <s v="Fixed Single Family Units"/>
    <n v="1210"/>
    <s v="Town Melbourne Beach                   Brevard County"/>
    <s v="Town Melbourne Beach"/>
    <m/>
    <m/>
    <m/>
    <n v="0"/>
    <n v="1"/>
    <n v="3.0260474003951998"/>
    <n v="0.44482592466486998"/>
    <n v="1216.611656986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3.997414683095"/>
    <n v="0.98670856200000001"/>
  </r>
  <r>
    <n v="230000"/>
    <n v="920000"/>
    <n v="920000"/>
    <x v="0"/>
    <x v="0"/>
    <s v="IR12-21"/>
    <s v="62-304.520 (7), F.A.C."/>
    <n v="0.56000000000000005"/>
    <n v="0.48"/>
    <s v="Town Melbourne Beach"/>
    <n v="4.2994467330780002E-2"/>
    <n v="3785.7620295418001"/>
    <n v="9.4162301357377007"/>
    <n v="1.38417636037021"/>
    <n v="0.40484579895013001"/>
    <n v="5.9511925305979999E-2"/>
    <n v="162.76682190126499"/>
    <n v="1210"/>
    <s v="Fixed Single Family Units"/>
    <n v="1210"/>
    <s v="Town Melbourne Beach                   Brevard County"/>
    <s v="Town Melbourne Beach"/>
    <m/>
    <m/>
    <m/>
    <n v="0"/>
    <n v="1"/>
    <n v="0.40484579895013001"/>
    <n v="5.9511925305979999E-2"/>
    <n v="162.76682190126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0.764084744005203"/>
    <n v="0.13200877690000001"/>
  </r>
  <r>
    <n v="230000"/>
    <n v="920000"/>
    <n v="920000"/>
    <x v="0"/>
    <x v="0"/>
    <s v="IR12-21"/>
    <s v="62-304.520 (7), F.A.C."/>
    <n v="0.56000000000000005"/>
    <n v="0.48"/>
    <s v="Town Melbourne Beach"/>
    <n v="0.11011877893793"/>
    <n v="3788.6205904058102"/>
    <n v="9.4229302351876303"/>
    <n v="1.3851473094465601"/>
    <n v="1.0376415715162199"/>
    <n v="0.15253073036542"/>
    <n v="417.19827327461002"/>
    <n v="1210"/>
    <s v="Fixed Single Family Units"/>
    <n v="1210"/>
    <s v="Town Melbourne Beach                   Brevard County"/>
    <s v="Town Melbourne Beach"/>
    <m/>
    <m/>
    <m/>
    <n v="0"/>
    <n v="1"/>
    <n v="1.0376415715162199"/>
    <n v="0.15253073036542"/>
    <n v="417.198273274610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5.5334893265169"/>
    <n v="0.33836031900000002"/>
  </r>
  <r>
    <n v="230000"/>
    <n v="920000"/>
    <n v="920000"/>
    <x v="0"/>
    <x v="0"/>
    <s v="IR12-21"/>
    <s v="62-304.520 (7), F.A.C."/>
    <n v="0.56000000000000005"/>
    <n v="0.48"/>
    <s v="Town Melbourne Beach"/>
    <n v="0.17005530887687001"/>
    <n v="3788.6205904058102"/>
    <n v="9.4229302351876303"/>
    <n v="1.3851473094465601"/>
    <n v="1.60241931167004"/>
    <n v="0.2355516535479"/>
    <n v="644.27504471873397"/>
    <n v="1210"/>
    <s v="Fixed Single Family Units"/>
    <n v="1210"/>
    <s v="Town Melbourne Beach                   Brevard County"/>
    <s v="Town Melbourne Beach"/>
    <m/>
    <m/>
    <m/>
    <n v="0"/>
    <n v="1"/>
    <n v="1.60241931167004"/>
    <n v="0.2355516535479"/>
    <n v="644.275044718733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6.484400539354"/>
    <n v="0.52252639469999995"/>
  </r>
  <r>
    <n v="230000"/>
    <n v="920000"/>
    <n v="920000"/>
    <x v="0"/>
    <x v="0"/>
    <s v="IR12-21"/>
    <s v="62-304.520 (7), F.A.C."/>
    <n v="0.56000000000000005"/>
    <n v="0.48"/>
    <s v="Town Melbourne Beach"/>
    <n v="0.14682462532272"/>
    <n v="3788.6205904058102"/>
    <n v="9.4229302351876303"/>
    <n v="1.3851473094465601"/>
    <n v="1.38351820122361"/>
    <n v="0.20337373472626999"/>
    <n v="556.26279867629898"/>
    <n v="1210"/>
    <s v="Fixed Single Family Units"/>
    <n v="1210"/>
    <s v="Town Melbourne Beach                   Brevard County"/>
    <s v="Town Melbourne Beach"/>
    <m/>
    <m/>
    <m/>
    <n v="0"/>
    <n v="1"/>
    <n v="1.38351820122361"/>
    <n v="0.20337373472626999"/>
    <n v="556.262798676298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7.47061364616"/>
    <n v="0.45114582209999998"/>
  </r>
  <r>
    <n v="230000"/>
    <n v="920000"/>
    <n v="920000"/>
    <x v="0"/>
    <x v="0"/>
    <s v="IR12-21"/>
    <s v="62-304.520 (7), F.A.C."/>
    <n v="0.56000000000000005"/>
    <n v="0.48"/>
    <s v="Town Melbourne Beach"/>
    <n v="0.12527913151625999"/>
    <n v="3788.6205904058102"/>
    <n v="9.4229302351876303"/>
    <n v="1.3851473094465601"/>
    <n v="1.18049651620261"/>
    <n v="0.17353005194955001"/>
    <n v="474.635097210661"/>
    <n v="1210"/>
    <s v="Fixed Single Family Units"/>
    <n v="1210"/>
    <s v="Town Melbourne Beach                   Brevard County"/>
    <s v="Town Melbourne Beach"/>
    <m/>
    <m/>
    <m/>
    <n v="0"/>
    <n v="1"/>
    <n v="1.18049651620261"/>
    <n v="0.17353005194955001"/>
    <n v="474.63509721066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1.458725919755906"/>
    <n v="0.38494330669999999"/>
  </r>
  <r>
    <n v="230000"/>
    <n v="920000"/>
    <n v="920000"/>
    <x v="0"/>
    <x v="0"/>
    <s v="IR12-21"/>
    <s v="62-304.520 (7), F.A.C."/>
    <n v="0.56000000000000005"/>
    <n v="0.48"/>
    <s v="Town Melbourne Beach"/>
    <n v="4.2045658744200003E-3"/>
    <n v="3788.6205904058102"/>
    <n v="9.4229302351876303"/>
    <n v="1.3851473094465601"/>
    <n v="3.9619330903990002E-2"/>
    <n v="5.8239431083499998E-3"/>
    <n v="15.9295048455793"/>
    <n v="1210"/>
    <s v="Fixed Single Family Units"/>
    <n v="1210"/>
    <s v="Town Melbourne Beach                   Brevard County"/>
    <s v="Town Melbourne Beach"/>
    <m/>
    <m/>
    <m/>
    <n v="0"/>
    <n v="1"/>
    <n v="3.9619330903990002E-2"/>
    <n v="5.8239431083499998E-3"/>
    <n v="15.929504845577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9.2340632340679"/>
    <n v="1.29193064E-2"/>
  </r>
  <r>
    <n v="230000"/>
    <n v="920000"/>
    <n v="920000"/>
    <x v="0"/>
    <x v="0"/>
    <s v="IR12-21"/>
    <s v="62-304.520 (7), F.A.C."/>
    <n v="0.56000000000000005"/>
    <n v="0.48"/>
    <s v="Town Melbourne Beach"/>
    <n v="6.1281043001609997E-2"/>
    <n v="3788.6205904058102"/>
    <n v="9.4229302351876303"/>
    <n v="1.3851473094465601"/>
    <n v="0.57744699294371005"/>
    <n v="8.4883271833760002E-2"/>
    <n v="232.170621317447"/>
    <n v="1210"/>
    <s v="Fixed Single Family Units"/>
    <n v="1210"/>
    <s v="Town Melbourne Beach                   Brevard County"/>
    <s v="Town Melbourne Beach"/>
    <m/>
    <m/>
    <m/>
    <n v="0"/>
    <n v="1"/>
    <n v="0.57744699294371005"/>
    <n v="8.4883271833760002E-2"/>
    <n v="232.170621317445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6.138819348430104"/>
    <n v="0.1882973409"/>
  </r>
  <r>
    <n v="230000"/>
    <n v="920000"/>
    <n v="920000"/>
    <x v="0"/>
    <x v="0"/>
    <s v="IR12-21"/>
    <s v="62-304.520 (7), F.A.C."/>
    <n v="0.56000000000000005"/>
    <n v="0.48"/>
    <s v="Town Melbourne Beach"/>
    <n v="0.20736497508501001"/>
    <n v="3777.8478523674498"/>
    <n v="9.3977177863608201"/>
    <n v="1.3814949855727301"/>
    <n v="1.9487575146247"/>
    <n v="0.28647367326335998"/>
    <n v="783.3933257811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487575146247"/>
    <n v="0.28647367326335998"/>
    <n v="783.3933257811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3.60871993594"/>
    <n v="0.63535549540000003"/>
  </r>
  <r>
    <n v="230000"/>
    <n v="920000"/>
    <n v="920000"/>
    <x v="0"/>
    <x v="0"/>
    <s v="IR12-21"/>
    <s v="62-304.520 (7), F.A.C."/>
    <n v="0.56000000000000005"/>
    <n v="0.48"/>
    <s v="Town Melbourne Beach"/>
    <n v="6.8667413200200001E-3"/>
    <n v="3777.8478523674498"/>
    <n v="9.3977177863608201"/>
    <n v="1.3814949855727301"/>
    <n v="6.4531697037509994E-2"/>
    <n v="9.4863687008300002E-3"/>
    <n v="25.9415039486117"/>
    <n v="1210"/>
    <s v="Fixed Single Family Units"/>
    <n v="1210"/>
    <s v="Town Melbourne Beach                   Brevard County"/>
    <s v="Town Melbourne Beach"/>
    <m/>
    <m/>
    <m/>
    <n v="0"/>
    <n v="1"/>
    <n v="6.4531697037509994E-2"/>
    <n v="9.4863687008300002E-3"/>
    <n v="25.941503948612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2.926570977918999"/>
    <n v="2.10393382E-2"/>
  </r>
  <r>
    <n v="230000"/>
    <n v="920000"/>
    <n v="920000"/>
    <x v="0"/>
    <x v="0"/>
    <s v="IR12-21"/>
    <s v="62-304.520 (7), F.A.C."/>
    <n v="0.56000000000000005"/>
    <n v="0.48"/>
    <s v="Town Melbourne Beach"/>
    <n v="0.26273461945677001"/>
    <n v="3777.8478523674498"/>
    <n v="9.3977177863608201"/>
    <n v="1.3814949855727301"/>
    <n v="2.46910580636164"/>
    <n v="0.36296655931589"/>
    <n v="992.571417857342"/>
    <n v="1210"/>
    <s v="Fixed Single Family Units"/>
    <n v="1210"/>
    <s v="Town Melbourne Beach                   Brevard County"/>
    <s v="Town Melbourne Beach"/>
    <m/>
    <m/>
    <m/>
    <n v="0"/>
    <n v="1"/>
    <n v="2.46910580636164"/>
    <n v="0.36296655931589"/>
    <n v="992.57141785734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0.587930447665"/>
    <n v="0.80500520509999995"/>
  </r>
  <r>
    <n v="230000"/>
    <n v="920000"/>
    <n v="920000"/>
    <x v="0"/>
    <x v="0"/>
    <s v="IR12-21"/>
    <s v="62-304.520 (7), F.A.C."/>
    <n v="0.56000000000000005"/>
    <n v="0.48"/>
    <s v="Town Melbourne Beach"/>
    <n v="0.11803206169553"/>
    <n v="3777.8478523674498"/>
    <n v="9.3977177863608201"/>
    <n v="1.3814949855727301"/>
    <n v="1.10923200555692"/>
    <n v="0.16306070136917999"/>
    <n v="445.90717078696002"/>
    <n v="1210"/>
    <s v="Fixed Single Family Units"/>
    <n v="1210"/>
    <s v="Town Melbourne Beach                   Brevard County"/>
    <s v="Town Melbourne Beach"/>
    <m/>
    <m/>
    <m/>
    <n v="0"/>
    <n v="1"/>
    <n v="1.10923200555692"/>
    <n v="0.16306070136917999"/>
    <n v="445.907170786960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3.822343540598993"/>
    <n v="0.3616440963"/>
  </r>
  <r>
    <n v="230000"/>
    <n v="920000"/>
    <n v="920000"/>
    <x v="0"/>
    <x v="0"/>
    <s v="IR12-21"/>
    <s v="62-304.520 (7), F.A.C."/>
    <n v="0.56000000000000005"/>
    <n v="0.48"/>
    <s v="Town Melbourne Beach"/>
    <n v="1.5025449530009999E-2"/>
    <n v="3777.8478523674498"/>
    <n v="9.3977177863608201"/>
    <n v="1.3814949855727301"/>
    <n v="0.14120493429629999"/>
    <n v="2.0757583181689999E-2"/>
    <n v="56.763862237830203"/>
    <n v="1210"/>
    <s v="Fixed Single Family Units"/>
    <n v="1210"/>
    <s v="Town Melbourne Beach                   Brevard County"/>
    <s v="Town Melbourne Beach"/>
    <m/>
    <m/>
    <m/>
    <n v="0"/>
    <n v="1"/>
    <n v="0.14120493429629999"/>
    <n v="2.0757583181689999E-2"/>
    <n v="56.7638622378291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2.183301578899403"/>
    <n v="4.6037195699999998E-2"/>
  </r>
  <r>
    <n v="230000"/>
    <n v="920000"/>
    <n v="920000"/>
    <x v="0"/>
    <x v="0"/>
    <s v="IR12-21"/>
    <s v="62-304.520 (7), F.A.C."/>
    <n v="0.56000000000000005"/>
    <n v="0.48"/>
    <s v="Town Melbourne Beach"/>
    <n v="7.7396065115099997E-3"/>
    <n v="3777.8478523674498"/>
    <n v="9.3977177863608201"/>
    <n v="1.3814949855727301"/>
    <n v="7.2734637772720004E-2"/>
    <n v="1.069222758596E-2"/>
    <n v="29.239055837707401"/>
    <n v="1210"/>
    <s v="Fixed Single Family Units"/>
    <n v="1210"/>
    <s v="Town Melbourne Beach                   Brevard County"/>
    <s v="Town Melbourne Beach"/>
    <m/>
    <m/>
    <m/>
    <n v="0"/>
    <n v="1"/>
    <n v="7.2734637772720004E-2"/>
    <n v="1.069222758596E-2"/>
    <n v="29.239055837708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5.008279960185199"/>
    <n v="2.3713751700000001E-2"/>
  </r>
  <r>
    <n v="230000"/>
    <n v="920000"/>
    <n v="920000"/>
    <x v="0"/>
    <x v="0"/>
    <s v="IR12-21"/>
    <s v="62-304.520 (7), F.A.C."/>
    <n v="0.56000000000000005"/>
    <n v="0.48"/>
    <s v="Town Melbourne Beach"/>
    <n v="0.18392121566576999"/>
    <n v="3785.7620286956098"/>
    <n v="9.4162301336330092"/>
    <n v="1.3841763600608199"/>
    <n v="1.7318444931664401"/>
    <n v="0.25457939883820002"/>
    <n v="696.281954539009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318444931664401"/>
    <n v="0.25457939883820002"/>
    <n v="696.28195453900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9.40747407809801"/>
    <n v="0.56470555919999998"/>
  </r>
  <r>
    <n v="230000"/>
    <n v="920000"/>
    <n v="920000"/>
    <x v="0"/>
    <x v="0"/>
    <s v="IR12-21"/>
    <s v="62-304.520 (7), F.A.C."/>
    <n v="0.56000000000000005"/>
    <n v="0.48"/>
    <s v="Town Melbourne Beach"/>
    <n v="7.8090579375119998E-2"/>
    <n v="3785.7620286956098"/>
    <n v="9.4162301336330092"/>
    <n v="1.3841763600608199"/>
    <n v="0.73531886666487001"/>
    <n v="0.10809113391449"/>
    <n v="295.63235019717399"/>
    <n v="1210"/>
    <s v="Fixed Single Family Units"/>
    <n v="1210"/>
    <s v="Town Melbourne Beach                   Brevard County"/>
    <s v="Town Melbourne Beach"/>
    <m/>
    <m/>
    <m/>
    <n v="0"/>
    <n v="1"/>
    <n v="0.73531886666487001"/>
    <n v="0.10809113391449"/>
    <n v="295.63235019717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9.032011265377605"/>
    <n v="0.2397667074"/>
  </r>
  <r>
    <n v="230000"/>
    <n v="920000"/>
    <n v="920000"/>
    <x v="0"/>
    <x v="0"/>
    <s v="IR12-21"/>
    <s v="62-304.520 (7), F.A.C."/>
    <n v="0.56000000000000005"/>
    <n v="0.48"/>
    <s v="Town Melbourne Beach"/>
    <n v="0.31325648230008002"/>
    <n v="3785.7620286956098"/>
    <n v="9.4162301336330092"/>
    <n v="1.3841763600608199"/>
    <n v="2.94969512818991"/>
    <n v="0.43360221743557997"/>
    <n v="1185.9144959344101"/>
    <n v="1210"/>
    <s v="Fixed Single Family Units"/>
    <n v="1210"/>
    <s v="Town Melbourne Beach                   Brevard County"/>
    <s v="Town Melbourne Beach"/>
    <m/>
    <m/>
    <m/>
    <n v="0"/>
    <n v="1"/>
    <n v="2.94969512818991"/>
    <n v="0.43360221743557997"/>
    <n v="1185.91449593441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2.47439462021899"/>
    <n v="0.96181224330000004"/>
  </r>
  <r>
    <n v="230000"/>
    <n v="920000"/>
    <n v="920000"/>
    <x v="0"/>
    <x v="0"/>
    <s v="IR12-21"/>
    <s v="62-304.520 (7), F.A.C."/>
    <n v="0.56000000000000005"/>
    <n v="0.48"/>
    <s v="Town Melbourne Beach"/>
    <n v="4.0683221476429998E-2"/>
    <n v="3785.7620286956098"/>
    <n v="9.4162301336330092"/>
    <n v="1.3841763600608199"/>
    <n v="0.38308257599966"/>
    <n v="5.6312753418790003E-2"/>
    <n v="154.01699507049699"/>
    <n v="1210"/>
    <s v="Fixed Single Family Units"/>
    <n v="1210"/>
    <s v="Town Melbourne Beach                   Brevard County"/>
    <s v="Town Melbourne Beach"/>
    <m/>
    <m/>
    <m/>
    <n v="0"/>
    <n v="1"/>
    <n v="0.38308257599966"/>
    <n v="5.6312753418790003E-2"/>
    <n v="154.01699507049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8.072884507209395"/>
    <n v="0.1249124048"/>
  </r>
  <r>
    <n v="230000"/>
    <n v="920000"/>
    <n v="920000"/>
    <x v="0"/>
    <x v="0"/>
    <s v="IR12-21"/>
    <s v="62-304.520 (7), F.A.C."/>
    <n v="0.56000000000000005"/>
    <n v="0.48"/>
    <s v="Town Melbourne Beach"/>
    <n v="9.7338471924000001E-4"/>
    <n v="3785.7620286956098"/>
    <n v="9.4162301336330092"/>
    <n v="1.3841763600608199"/>
    <n v="9.1656145249599998E-3"/>
    <n v="1.3473361176200001E-3"/>
    <n v="3.6850029094264798"/>
    <n v="1210"/>
    <s v="Fixed Single Family Units"/>
    <n v="1210"/>
    <s v="Town Melbourne Beach                   Brevard County"/>
    <s v="Town Melbourne Beach"/>
    <m/>
    <m/>
    <m/>
    <n v="0"/>
    <n v="1"/>
    <n v="9.1656145249599998E-3"/>
    <n v="1.3473361176200001E-3"/>
    <n v="3.68500290942683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1.551884015800599"/>
    <n v="2.9886479E-3"/>
  </r>
  <r>
    <n v="230000"/>
    <n v="920000"/>
    <n v="920000"/>
    <x v="0"/>
    <x v="0"/>
    <s v="IR12-21"/>
    <s v="62-304.520 (7), F.A.C."/>
    <n v="0.56000000000000005"/>
    <n v="0.48"/>
    <s v="Town Melbourne Beach"/>
    <n v="8.3857020029999996E-4"/>
    <n v="3785.7620286956098"/>
    <n v="9.4162301336330092"/>
    <n v="1.3841763600608199"/>
    <n v="7.8961699892400004E-3"/>
    <n v="1.1607290474999999E-3"/>
    <n v="3.1746272226952001"/>
    <n v="1210"/>
    <s v="Fixed Single Family Units"/>
    <n v="1210"/>
    <s v="Town Melbourne Beach                   Brevard County"/>
    <s v="Town Melbourne Beach"/>
    <m/>
    <m/>
    <m/>
    <n v="0"/>
    <n v="1"/>
    <n v="7.8961699892400004E-3"/>
    <n v="1.1607290474999999E-3"/>
    <n v="3.17462722269686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.4998174665365"/>
    <n v="2.5747179000000001E-3"/>
  </r>
  <r>
    <n v="230000"/>
    <n v="920000"/>
    <n v="920000"/>
    <x v="0"/>
    <x v="0"/>
    <s v="IR12-21"/>
    <s v="62-304.520 (7), F.A.C."/>
    <n v="0.56000000000000005"/>
    <n v="0.48"/>
    <s v="Town Melbourne Beach"/>
    <n v="0.23296919257942"/>
    <n v="3794.5646113429998"/>
    <n v="9.4368201478592102"/>
    <n v="1.38715865315864"/>
    <n v="2.1984883703639602"/>
    <n v="0.32316523140592002"/>
    <n v="884.016653695020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1984883703639602"/>
    <n v="0.32316523140592002"/>
    <n v="884.016653695020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78.758566671849"/>
    <n v="0.71696403379999996"/>
  </r>
  <r>
    <n v="230000"/>
    <n v="920000"/>
    <n v="920000"/>
    <x v="0"/>
    <x v="0"/>
    <s v="IR12-21"/>
    <s v="62-304.520 (7), F.A.C."/>
    <n v="0.56000000000000005"/>
    <n v="0.48"/>
    <s v="Town Melbourne Beach"/>
    <n v="4.4608005168169998E-2"/>
    <n v="3794.5646113429998"/>
    <n v="9.4368201478592102"/>
    <n v="1.38715865315864"/>
    <n v="0.42095772192685998"/>
    <n v="6.1878380369180003E-2"/>
    <n v="169.26795779376999"/>
    <n v="1210"/>
    <s v="Fixed Single Family Units"/>
    <n v="1210"/>
    <s v="Town Melbourne Beach                   Brevard County"/>
    <s v="Town Melbourne Beach"/>
    <m/>
    <m/>
    <m/>
    <n v="0"/>
    <n v="1"/>
    <n v="0.42095772192685998"/>
    <n v="6.1878380369180003E-2"/>
    <n v="169.267957793769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7.502970536386698"/>
    <n v="0.13728139319999999"/>
  </r>
  <r>
    <n v="230000"/>
    <n v="920000"/>
    <n v="920000"/>
    <x v="0"/>
    <x v="0"/>
    <s v="IR12-21"/>
    <s v="62-304.520 (7), F.A.C."/>
    <n v="0.56000000000000005"/>
    <n v="0.48"/>
    <s v="Town Melbourne Beach"/>
    <n v="4.9296373168840002E-2"/>
    <n v="3794.5646113429998"/>
    <n v="9.4368201478592102"/>
    <n v="1.38715865315864"/>
    <n v="0.46520100753610999"/>
    <n v="6.8381890610490006E-2"/>
    <n v="187.058273094046"/>
    <n v="1210"/>
    <s v="Fixed Single Family Units"/>
    <n v="1210"/>
    <s v="Town Melbourne Beach                   Brevard County"/>
    <s v="Town Melbourne Beach"/>
    <m/>
    <m/>
    <m/>
    <n v="0"/>
    <n v="1"/>
    <n v="0.46520100753610999"/>
    <n v="6.8381890610490006E-2"/>
    <n v="187.058273094044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1.649428455423006"/>
    <n v="0.1517098727"/>
  </r>
  <r>
    <n v="230000"/>
    <n v="920000"/>
    <n v="920000"/>
    <x v="0"/>
    <x v="0"/>
    <s v="IR12-21"/>
    <s v="62-304.520 (7), F.A.C."/>
    <n v="0.56000000000000005"/>
    <n v="0.48"/>
    <s v="Town Melbourne Beach"/>
    <n v="0.2512843211136"/>
    <n v="3794.5646113429998"/>
    <n v="9.4368201478592102"/>
    <n v="1.38715865315864"/>
    <n v="2.3713249443259601"/>
    <n v="0.34857122043582001"/>
    <n v="953.51459228302701"/>
    <n v="1210"/>
    <s v="Fixed Single Family Units"/>
    <n v="1210"/>
    <s v="Town Melbourne Beach                   Brevard County"/>
    <s v="Town Melbourne Beach"/>
    <m/>
    <m/>
    <m/>
    <n v="0"/>
    <n v="1"/>
    <n v="2.3713249443259601"/>
    <n v="0.34857122043582001"/>
    <n v="953.514592283027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5.941252745282"/>
    <n v="0.77332894750000003"/>
  </r>
  <r>
    <n v="230000"/>
    <n v="920000"/>
    <n v="920000"/>
    <x v="0"/>
    <x v="0"/>
    <s v="IR12-21"/>
    <s v="62-304.520 (7), F.A.C."/>
    <n v="0.56000000000000005"/>
    <n v="0.48"/>
    <s v="Town Melbourne Beach"/>
    <n v="3.155693932591E-2"/>
    <n v="3794.5646113429998"/>
    <n v="9.4368201478592102"/>
    <n v="1.38715865315864"/>
    <n v="0.29779716083556002"/>
    <n v="4.3774481453140002E-2"/>
    <n v="119.744845208415"/>
    <n v="1210"/>
    <s v="Fixed Single Family Units"/>
    <n v="1210"/>
    <s v="Town Melbourne Beach                   Brevard County"/>
    <s v="Town Melbourne Beach"/>
    <m/>
    <m/>
    <m/>
    <n v="0"/>
    <n v="1"/>
    <n v="0.29779716083556002"/>
    <n v="4.3774481453140002E-2"/>
    <n v="119.744845208414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4.2933505776194"/>
    <n v="9.7116662800000003E-2"/>
  </r>
  <r>
    <n v="230000"/>
    <n v="920000"/>
    <n v="920000"/>
    <x v="0"/>
    <x v="0"/>
    <s v="IR12-21"/>
    <s v="62-304.520 (7), F.A.C."/>
    <n v="0.56000000000000005"/>
    <n v="0.48"/>
    <s v="Town Melbourne Beach"/>
    <n v="8.0486222889400005E-3"/>
    <n v="3794.5646113429998"/>
    <n v="9.4368201478592102"/>
    <n v="1.38715865315864"/>
    <n v="7.5953400978809996E-2"/>
    <n v="1.1164716054109999E-2"/>
    <n v="30.541017307693402"/>
    <n v="1210"/>
    <s v="Fixed Single Family Units"/>
    <n v="1210"/>
    <s v="Town Melbourne Beach                   Brevard County"/>
    <s v="Town Melbourne Beach"/>
    <m/>
    <m/>
    <m/>
    <n v="0"/>
    <n v="1"/>
    <n v="7.5953400978809996E-2"/>
    <n v="1.1164716054109999E-2"/>
    <n v="30.541017307694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8.502268704957199"/>
    <n v="2.4769681500000001E-2"/>
  </r>
  <r>
    <n v="230000"/>
    <n v="920000"/>
    <n v="920000"/>
    <x v="0"/>
    <x v="0"/>
    <s v="IR12-21"/>
    <s v="62-304.520 (7), F.A.C."/>
    <n v="0.56000000000000005"/>
    <n v="0.48"/>
    <s v="Town Melbourne Beach"/>
    <n v="2.0974843008700001E-3"/>
    <n v="3773.3816020470699"/>
    <n v="9.4081320899026704"/>
    <n v="1.3837587811747001"/>
    <n v="1.97334093591E-2"/>
    <n v="2.9024123197E-3"/>
    <n v="7.9146086714929602"/>
    <n v="1210"/>
    <s v="Fixed Single Family Units"/>
    <n v="1210"/>
    <s v="Town Melbourne Beach                   Brevard County"/>
    <s v="Town Melbourne Beach"/>
    <m/>
    <m/>
    <m/>
    <n v="0"/>
    <n v="1"/>
    <n v="1.97334093591E-2"/>
    <n v="2.9024123197E-3"/>
    <n v="1392.6013997031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.130747898429499"/>
    <n v="1.1294415245"/>
  </r>
  <r>
    <n v="230000"/>
    <n v="920000"/>
    <n v="920000"/>
    <x v="0"/>
    <x v="0"/>
    <s v="IR12-21"/>
    <s v="62-304.520 (7), F.A.C."/>
    <n v="0.56000000000000005"/>
    <n v="0.48"/>
    <s v="Town Melbourne Beach"/>
    <n v="5.8765597187749999E-2"/>
    <n v="3770.0825559112"/>
    <n v="9.3795516841285504"/>
    <n v="1.3788636894638799"/>
    <n v="0.55119495607119995"/>
    <n v="8.1029748151850003E-2"/>
    <n v="221.55115284524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5119495607119995"/>
    <n v="8.1029748151850003E-2"/>
    <n v="435.6169958183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6.38309988688"/>
    <n v="0.35329845570000001"/>
  </r>
  <r>
    <n v="230000"/>
    <n v="920000"/>
    <n v="920000"/>
    <x v="0"/>
    <x v="0"/>
    <s v="IR12-21"/>
    <s v="62-304.520 (7), F.A.C."/>
    <n v="0.56000000000000005"/>
    <n v="0.48"/>
    <s v="Town Melbourne Beach"/>
    <n v="0.18690050052168"/>
    <n v="3770.0825559112"/>
    <n v="9.3795516841285504"/>
    <n v="1.3788636894638799"/>
    <n v="1.7530429044326099"/>
    <n v="0.25771031371197001"/>
    <n v="704.63031670786597"/>
    <n v="1210"/>
    <s v="Fixed Single Family Units"/>
    <n v="1210"/>
    <s v="Town Melbourne Beach                   Brevard County"/>
    <s v="Town Melbourne Beach"/>
    <m/>
    <m/>
    <m/>
    <n v="0"/>
    <n v="1"/>
    <n v="1.7530429044326099"/>
    <n v="0.25771031371197001"/>
    <n v="704.630316707865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6.687630462276"/>
    <n v="0.57147633149999999"/>
  </r>
  <r>
    <n v="230000"/>
    <n v="920000"/>
    <n v="920000"/>
    <x v="0"/>
    <x v="0"/>
    <s v="IR12-21"/>
    <s v="62-304.520 (7), F.A.C."/>
    <n v="0.56000000000000005"/>
    <n v="0.48"/>
    <s v="Town Melbourne Beach"/>
    <n v="0.29957839149471999"/>
    <n v="3770.0825559112"/>
    <n v="9.3795516841285504"/>
    <n v="1.3788636894638799"/>
    <n v="2.8099110064729"/>
    <n v="0.41307776618007003"/>
    <n v="1129.4352679022099"/>
    <n v="1210"/>
    <s v="Fixed Single Family Units"/>
    <n v="1210"/>
    <s v="Town Melbourne Beach                   Brevard County"/>
    <s v="Town Melbourne Beach"/>
    <m/>
    <m/>
    <m/>
    <n v="0"/>
    <n v="1"/>
    <n v="2.8099110064729"/>
    <n v="0.41307776618007003"/>
    <n v="1129.43526790220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0.570604133769"/>
    <n v="0.91600589450000003"/>
  </r>
  <r>
    <n v="230000"/>
    <n v="920000"/>
    <n v="920000"/>
    <x v="0"/>
    <x v="0"/>
    <s v="IR12-21"/>
    <s v="62-304.520 (7), F.A.C."/>
    <n v="0.56000000000000005"/>
    <n v="0.48"/>
    <s v="Town Melbourne Beach"/>
    <n v="1.5738817018099999E-2"/>
    <n v="3770.0825559112"/>
    <n v="9.3795516841285504"/>
    <n v="1.3788636894638799"/>
    <n v="0.14762304766833001"/>
    <n v="2.1701683301370001E-2"/>
    <n v="59.3366394906285"/>
    <n v="1210"/>
    <s v="Fixed Single Family Units"/>
    <n v="1210"/>
    <s v="Town Melbourne Beach                   Brevard County"/>
    <s v="Town Melbourne Beach"/>
    <m/>
    <m/>
    <m/>
    <n v="0"/>
    <n v="1"/>
    <n v="0.14762304766833001"/>
    <n v="2.1701683301370001E-2"/>
    <n v="59.33663949062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5.002889909379299"/>
    <n v="4.81237952E-2"/>
  </r>
  <r>
    <n v="230000"/>
    <n v="920000"/>
    <n v="920000"/>
    <x v="0"/>
    <x v="0"/>
    <s v="IR12-21"/>
    <s v="62-304.520 (7), F.A.C."/>
    <n v="0.56000000000000005"/>
    <n v="0.48"/>
    <s v="Town Melbourne Beach"/>
    <n v="0.31355914965234"/>
    <n v="3785.7620294007702"/>
    <n v="9.41623013538692"/>
    <n v="1.3841763603186501"/>
    <n v="2.9525451141827102"/>
    <n v="0.43402116251039002"/>
    <n v="1187.06032272503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9525451141827102"/>
    <n v="0.43402116251039002"/>
    <n v="1187.0603227250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00.844055592611"/>
    <n v="0.96274154320000005"/>
  </r>
  <r>
    <n v="230000"/>
    <n v="920000"/>
    <n v="920000"/>
    <x v="0"/>
    <x v="0"/>
    <s v="IR12-21"/>
    <s v="62-304.520 (7), F.A.C."/>
    <n v="0.56000000000000005"/>
    <n v="0.48"/>
    <s v="Town Melbourne Beach"/>
    <n v="1.225365065006E-2"/>
    <n v="3785.7620294007702"/>
    <n v="9.41623013538692"/>
    <n v="1.3841763603186501"/>
    <n v="0.1153831945196"/>
    <n v="1.6961213557409999E-2"/>
    <n v="46.389405352543001"/>
    <n v="1210"/>
    <s v="Fixed Single Family Units"/>
    <n v="1210"/>
    <s v="Town Melbourne Beach                   Brevard County"/>
    <s v="Town Melbourne Beach"/>
    <m/>
    <m/>
    <m/>
    <n v="0"/>
    <n v="1"/>
    <n v="0.1153831945196"/>
    <n v="1.6961213557409999E-2"/>
    <n v="46.389405352543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6.481187328294098"/>
    <n v="3.76231998E-2"/>
  </r>
  <r>
    <n v="230000"/>
    <n v="920000"/>
    <n v="920000"/>
    <x v="0"/>
    <x v="0"/>
    <s v="IR12-21"/>
    <s v="62-304.520 (7), F.A.C."/>
    <n v="0.56000000000000005"/>
    <n v="0.48"/>
    <s v="Town Melbourne Beach"/>
    <n v="6.9389802814899997E-3"/>
    <n v="3785.7620294007702"/>
    <n v="9.41623013538692"/>
    <n v="1.3841763603186501"/>
    <n v="6.5339035235449996E-2"/>
    <n v="9.6047724703600002E-3"/>
    <n v="26.269328072440601"/>
    <n v="1210"/>
    <s v="Fixed Single Family Units"/>
    <n v="1210"/>
    <s v="Town Melbourne Beach                   Brevard County"/>
    <s v="Town Melbourne Beach"/>
    <m/>
    <m/>
    <m/>
    <n v="0"/>
    <n v="1"/>
    <n v="6.5339035235449996E-2"/>
    <n v="9.6047724703600002E-3"/>
    <n v="26.2693280724422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1.501828513938001"/>
    <n v="2.1305213399999998E-2"/>
  </r>
  <r>
    <n v="230000"/>
    <n v="920000"/>
    <n v="920000"/>
    <x v="0"/>
    <x v="0"/>
    <s v="IR12-21"/>
    <s v="62-304.520 (7), F.A.C."/>
    <n v="0.56000000000000005"/>
    <n v="0.48"/>
    <s v="Town Melbourne Beach"/>
    <n v="6.9304263716439996E-2"/>
    <n v="3785.7620294007702"/>
    <n v="9.41623013538692"/>
    <n v="1.3841763603186501"/>
    <n v="0.65258489651756002"/>
    <n v="9.5929323505580005E-2"/>
    <n v="262.369450053283"/>
    <n v="1210"/>
    <s v="Fixed Single Family Units"/>
    <n v="1210"/>
    <s v="Town Melbourne Beach                   Brevard County"/>
    <s v="Town Melbourne Beach"/>
    <m/>
    <m/>
    <m/>
    <n v="0"/>
    <n v="1"/>
    <n v="0.65258489651756002"/>
    <n v="9.5929323505580005E-2"/>
    <n v="262.369450053281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4.520335660050904"/>
    <n v="0.21278949720000001"/>
  </r>
  <r>
    <n v="230000"/>
    <n v="920000"/>
    <n v="920000"/>
    <x v="0"/>
    <x v="0"/>
    <s v="IR12-21"/>
    <s v="62-304.520 (7), F.A.C."/>
    <n v="0.56000000000000005"/>
    <n v="0.48"/>
    <s v="Town Melbourne Beach"/>
    <n v="0.21570740932154001"/>
    <n v="3785.7620294007702"/>
    <n v="9.41623013538692"/>
    <n v="1.3841763603186501"/>
    <n v="2.0311506080797499"/>
    <n v="0.29857709672845001"/>
    <n v="816.61691966990702"/>
    <n v="1210"/>
    <s v="Fixed Single Family Units"/>
    <n v="1210"/>
    <s v="Town Melbourne Beach                   Brevard County"/>
    <s v="Town Melbourne Beach"/>
    <m/>
    <m/>
    <m/>
    <n v="0"/>
    <n v="1"/>
    <n v="2.0311506080797499"/>
    <n v="0.29857709672845001"/>
    <n v="816.616919669907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0.597293356161"/>
    <n v="0.66230082700000004"/>
  </r>
  <r>
    <n v="230000"/>
    <n v="920000"/>
    <n v="920000"/>
    <x v="0"/>
    <x v="0"/>
    <s v="IR12-21"/>
    <s v="62-304.520 (7), F.A.C."/>
    <n v="0.56000000000000005"/>
    <n v="0.48"/>
    <s v="Town Melbourne Beach"/>
    <n v="0.21775346476797999"/>
    <n v="3794.5646112016502"/>
    <n v="9.4368201475076603"/>
    <n v="1.38715865310697"/>
    <n v="2.05490028351212"/>
    <n v="0.30205860289692998"/>
    <n v="826.279591375140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5490028351212"/>
    <n v="0.30205860289692998"/>
    <n v="826.279591375140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4.950628135042"/>
    <n v="0.6701375437"/>
  </r>
  <r>
    <n v="230000"/>
    <n v="920000"/>
    <n v="920000"/>
    <x v="0"/>
    <x v="0"/>
    <s v="IR12-21"/>
    <s v="62-304.520 (7), F.A.C."/>
    <n v="0.56000000000000005"/>
    <n v="0.48"/>
    <s v="Town Melbourne Beach"/>
    <n v="0.11927048692393"/>
    <n v="3794.5646112016502"/>
    <n v="9.4368201475076603"/>
    <n v="1.38715865310697"/>
    <n v="1.1255341340068099"/>
    <n v="0.16544708799680999"/>
    <n v="452.57956884234102"/>
    <n v="1210"/>
    <s v="Fixed Single Family Units"/>
    <n v="1210"/>
    <s v="Town Melbourne Beach                   Brevard County"/>
    <s v="Town Melbourne Beach"/>
    <m/>
    <m/>
    <m/>
    <n v="0"/>
    <n v="1"/>
    <n v="1.1255341340068099"/>
    <n v="0.16544708799680999"/>
    <n v="452.579568842341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4.808800163786302"/>
    <n v="0.36705561139999998"/>
  </r>
  <r>
    <n v="230000"/>
    <n v="920000"/>
    <n v="920000"/>
    <x v="0"/>
    <x v="0"/>
    <s v="IR12-21"/>
    <s v="62-304.520 (7), F.A.C."/>
    <n v="0.56000000000000005"/>
    <n v="0.48"/>
    <s v="Town Melbourne Beach"/>
    <n v="0.25644710394754"/>
    <n v="3794.5646112016502"/>
    <n v="9.4368201475076603"/>
    <n v="1.38715865310697"/>
    <n v="2.4200451973021799"/>
    <n v="0.35573281930506001"/>
    <n v="973.10510528450504"/>
    <n v="1210"/>
    <s v="Fixed Single Family Units"/>
    <n v="1210"/>
    <s v="Town Melbourne Beach                   Brevard County"/>
    <s v="Town Melbourne Beach"/>
    <m/>
    <m/>
    <m/>
    <n v="0"/>
    <n v="1"/>
    <n v="2.4200451973021799"/>
    <n v="0.35573281930506001"/>
    <n v="973.105105284505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8.90235901633"/>
    <n v="0.78921744140000005"/>
  </r>
  <r>
    <n v="230000"/>
    <n v="920000"/>
    <n v="920000"/>
    <x v="0"/>
    <x v="0"/>
    <s v="IR12-21"/>
    <s v="62-304.520 (7), F.A.C."/>
    <n v="0.56000000000000005"/>
    <n v="0.48"/>
    <s v="Town Melbourne Beach"/>
    <n v="2.159120839588E-2"/>
    <n v="3794.5646112016502"/>
    <n v="9.4368201475076603"/>
    <n v="1.38715865310697"/>
    <n v="0.20375235039934"/>
    <n v="2.9950431557389998E-2"/>
    <n v="81.929235292112693"/>
    <n v="1210"/>
    <s v="Fixed Single Family Units"/>
    <n v="1210"/>
    <s v="Town Melbourne Beach                   Brevard County"/>
    <s v="Town Melbourne Beach"/>
    <m/>
    <m/>
    <m/>
    <n v="0"/>
    <n v="1"/>
    <n v="0.20375235039934"/>
    <n v="2.9950431557389998E-2"/>
    <n v="81.929235292114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8.748772250619993"/>
    <n v="6.6447068400000003E-2"/>
  </r>
  <r>
    <n v="230000"/>
    <n v="920000"/>
    <n v="920000"/>
    <x v="0"/>
    <x v="0"/>
    <s v="IR12-21"/>
    <s v="62-304.520 (7), F.A.C."/>
    <n v="0.56000000000000005"/>
    <n v="0.48"/>
    <s v="Town Melbourne Beach"/>
    <n v="2.4299515647499999E-3"/>
    <n v="3794.5646112016502"/>
    <n v="9.4368201475076603"/>
    <n v="1.38715865310697"/>
    <n v="2.2931015883700001E-2"/>
    <n v="3.3707283396699999E-3"/>
    <n v="9.2206082145344208"/>
    <n v="1210"/>
    <s v="Fixed Single Family Units"/>
    <n v="1210"/>
    <s v="Town Melbourne Beach                   Brevard County"/>
    <s v="Town Melbourne Beach"/>
    <m/>
    <m/>
    <m/>
    <n v="0"/>
    <n v="1"/>
    <n v="2.2931015883700001E-2"/>
    <n v="3.3707283396699999E-3"/>
    <n v="9.220608214534040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7.638488088386502"/>
    <n v="7.47819E-3"/>
  </r>
  <r>
    <n v="230000"/>
    <n v="920000"/>
    <n v="920000"/>
    <x v="0"/>
    <x v="0"/>
    <s v="IR12-21"/>
    <s v="62-304.520 (7), F.A.C."/>
    <n v="0.56000000000000005"/>
    <n v="0.48"/>
    <s v="Town Melbourne Beach"/>
    <n v="2.7123792972999998E-4"/>
    <n v="3794.5646112016502"/>
    <n v="9.4368201475076603"/>
    <n v="1.38715865310697"/>
    <n v="2.5596235600800002E-3"/>
    <n v="3.7625004127999999E-4"/>
    <n v="1.02922984938423"/>
    <n v="1210"/>
    <s v="Fixed Single Family Units"/>
    <n v="1210"/>
    <s v="Town Melbourne Beach                   Brevard County"/>
    <s v="Town Melbourne Beach"/>
    <m/>
    <m/>
    <m/>
    <n v="0"/>
    <n v="1"/>
    <n v="2.5596235600800002E-3"/>
    <n v="3.7625004127999999E-4"/>
    <n v="1.02922984938307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.51351349275249"/>
    <n v="8.3473629999999998E-4"/>
  </r>
  <r>
    <n v="230000"/>
    <n v="920000"/>
    <n v="920000"/>
    <x v="0"/>
    <x v="0"/>
    <s v="IR12-21"/>
    <s v="62-304.520 (7), F.A.C."/>
    <n v="0.56000000000000005"/>
    <n v="0.48"/>
    <s v="FDOT District 5"/>
    <n v="3.6883781517229999E-2"/>
    <n v="3774.8751358130098"/>
    <n v="9.3907576336135108"/>
    <n v="1.3804866221950101"/>
    <n v="0.34636665283952001"/>
    <n v="5.0917566960500003E-2"/>
    <n v="139.23166976417701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0.34636665283952001"/>
    <n v="5.0917566960500003E-2"/>
    <n v="343.134081415412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6.438790812165905"/>
    <n v="0.27829203679999998"/>
  </r>
  <r>
    <n v="230000"/>
    <n v="920000"/>
    <n v="920000"/>
    <x v="0"/>
    <x v="0"/>
    <s v="IR12-21"/>
    <s v="62-304.520 (7), F.A.C."/>
    <n v="0.56000000000000005"/>
    <n v="0.48"/>
    <s v="Town Melbourne Beach"/>
    <n v="4.1425667476020001E-2"/>
    <n v="3770.0825553494201"/>
    <n v="9.3795516827308898"/>
    <n v="1.3788636892584101"/>
    <n v="0.38855418908299999"/>
    <n v="5.7120348685980003E-2"/>
    <n v="156.17818629506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8855418908299999"/>
    <n v="5.7120348685980003E-2"/>
    <n v="715.8538346503330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7.25492711264501"/>
    <n v="0.58057894129999998"/>
  </r>
  <r>
    <n v="230000"/>
    <n v="920000"/>
    <n v="920000"/>
    <x v="0"/>
    <x v="0"/>
    <s v="IR12-21"/>
    <s v="62-304.520 (7), F.A.C."/>
    <n v="0.56000000000000005"/>
    <n v="0.48"/>
    <s v="Town Melbourne Beach"/>
    <n v="5.50441399377E-3"/>
    <n v="3770.0825553494201"/>
    <n v="9.3795516827308898"/>
    <n v="1.3788636892584101"/>
    <n v="5.1628935537749998E-2"/>
    <n v="7.5898365866600001E-3"/>
    <n v="20.752095175348501"/>
    <n v="1210"/>
    <s v="Fixed Single Family Units"/>
    <n v="1210"/>
    <s v="Town Melbourne Beach                   Brevard County"/>
    <s v="Town Melbourne Beach"/>
    <m/>
    <m/>
    <m/>
    <n v="0"/>
    <n v="1"/>
    <n v="5.1628935537749998E-2"/>
    <n v="7.5898365866600001E-3"/>
    <n v="20.7520951753488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5.702906504234598"/>
    <n v="1.6830571900000001E-2"/>
  </r>
  <r>
    <n v="230000"/>
    <n v="920000"/>
    <n v="920000"/>
    <x v="0"/>
    <x v="0"/>
    <s v="IR12-21"/>
    <s v="62-304.520 (7), F.A.C."/>
    <n v="0.56000000000000005"/>
    <n v="0.48"/>
    <s v="Town Melbourne Beach"/>
    <n v="0.28533987511081998"/>
    <n v="3770.0825553494201"/>
    <n v="9.3795516827308898"/>
    <n v="1.3788636892584101"/>
    <n v="2.6763601057459301"/>
    <n v="0.39344479288784001"/>
    <n v="1075.7548855008899"/>
    <n v="1210"/>
    <s v="Fixed Single Family Units"/>
    <n v="1210"/>
    <s v="Town Melbourne Beach                   Brevard County"/>
    <s v="Town Melbourne Beach"/>
    <m/>
    <m/>
    <m/>
    <n v="0"/>
    <n v="1"/>
    <n v="2.6763601057459301"/>
    <n v="0.39344479288784001"/>
    <n v="1075.75488550088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5.64529758875"/>
    <n v="0.87246949350000003"/>
  </r>
  <r>
    <n v="230000"/>
    <n v="920000"/>
    <n v="920000"/>
    <x v="0"/>
    <x v="0"/>
    <s v="IR12-21"/>
    <s v="62-304.520 (7), F.A.C."/>
    <n v="0.56000000000000005"/>
    <n v="0.48"/>
    <s v="Town Melbourne Beach"/>
    <n v="0.13704166881078"/>
    <n v="3770.0825553494201"/>
    <n v="9.3795516827308898"/>
    <n v="1.3788636892584101"/>
    <n v="1.28538941529847"/>
    <n v="0.18896178103857"/>
    <n v="516.65840493952396"/>
    <n v="1210"/>
    <s v="Fixed Single Family Units"/>
    <n v="1210"/>
    <s v="Town Melbourne Beach                   Brevard County"/>
    <s v="Town Melbourne Beach"/>
    <m/>
    <m/>
    <m/>
    <n v="0"/>
    <n v="1"/>
    <n v="1.28538941529847"/>
    <n v="0.18896178103857"/>
    <n v="516.658404939523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3.131045559848"/>
    <n v="0.41902547029999998"/>
  </r>
  <r>
    <n v="230000"/>
    <n v="920000"/>
    <n v="920000"/>
    <x v="0"/>
    <x v="0"/>
    <s v="IR12-21"/>
    <s v="62-304.520 (7), F.A.C."/>
    <n v="0.56000000000000005"/>
    <n v="0.48"/>
    <s v="Town Melbourne Beach"/>
    <n v="0.30464455744572"/>
    <n v="3784.6574923173298"/>
    <n v="9.41366947723475"/>
    <n v="1.3838063012275701"/>
    <n v="2.8678231718325198"/>
    <n v="0.42156905822808"/>
    <n v="1152.97530683066"/>
    <n v="1210"/>
    <s v="Fixed Single Family Units"/>
    <n v="1210"/>
    <s v="Town Melbourne Beach                   Brevard County"/>
    <s v="Town Melbourne Beach"/>
    <m/>
    <m/>
    <m/>
    <n v="0"/>
    <n v="1"/>
    <n v="2.8678231718325198"/>
    <n v="0.42156905822808"/>
    <n v="1152.9753068306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0.110944711835"/>
    <n v="0.93509757240000002"/>
  </r>
  <r>
    <n v="230000"/>
    <n v="920000"/>
    <n v="920000"/>
    <x v="0"/>
    <x v="0"/>
    <s v="IR12-21"/>
    <s v="62-304.520 (7), F.A.C."/>
    <n v="0.56000000000000005"/>
    <n v="0.48"/>
    <s v="Town Melbourne Beach"/>
    <n v="1.319761940883E-2"/>
    <n v="3784.6574923173298"/>
    <n v="9.41366947723475"/>
    <n v="1.3838063012275701"/>
    <n v="0.12423802700107001"/>
    <n v="1.826294889914E-2"/>
    <n v="49.948469176384897"/>
    <n v="1210"/>
    <s v="Fixed Single Family Units"/>
    <n v="1210"/>
    <s v="Town Melbourne Beach                   Brevard County"/>
    <s v="Town Melbourne Beach"/>
    <m/>
    <m/>
    <m/>
    <n v="0"/>
    <n v="1"/>
    <n v="0.12423802700107001"/>
    <n v="1.826294889914E-2"/>
    <n v="49.9484691763833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9.919259349271101"/>
    <n v="4.0509707399999997E-2"/>
  </r>
  <r>
    <n v="230000"/>
    <n v="920000"/>
    <n v="920000"/>
    <x v="0"/>
    <x v="0"/>
    <s v="IR12-21"/>
    <s v="62-304.520 (7), F.A.C."/>
    <n v="0.56000000000000005"/>
    <n v="0.48"/>
    <s v="Town Melbourne Beach"/>
    <n v="4.7586421944689997E-2"/>
    <n v="3784.6574923173298"/>
    <n v="9.41366947723475"/>
    <n v="1.3838063012275701"/>
    <n v="0.44796284779161999"/>
    <n v="6.5850390539940004E-2"/>
    <n v="180.098308345579"/>
    <n v="1210"/>
    <s v="Fixed Single Family Units"/>
    <n v="1210"/>
    <s v="Town Melbourne Beach                   Brevard County"/>
    <s v="Town Melbourne Beach"/>
    <m/>
    <m/>
    <m/>
    <n v="0"/>
    <n v="1"/>
    <n v="0.44796284779161999"/>
    <n v="6.5850390539940004E-2"/>
    <n v="180.098308345579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3.564402824318904"/>
    <n v="0.1460651325"/>
  </r>
  <r>
    <n v="230000"/>
    <n v="920000"/>
    <n v="920000"/>
    <x v="0"/>
    <x v="0"/>
    <s v="IR12-21"/>
    <s v="62-304.520 (7), F.A.C."/>
    <n v="0.56000000000000005"/>
    <n v="0.48"/>
    <s v="Town Melbourne Beach"/>
    <n v="1.7480742341710001E-2"/>
    <n v="3784.6574923173298"/>
    <n v="9.41366947723475"/>
    <n v="1.3838063012275701"/>
    <n v="0.16455793062160001"/>
    <n v="2.4189961402600001E-2"/>
    <n v="66.158622474840598"/>
    <n v="1210"/>
    <s v="Fixed Single Family Units"/>
    <n v="1210"/>
    <s v="Town Melbourne Beach                   Brevard County"/>
    <s v="Town Melbourne Beach"/>
    <m/>
    <m/>
    <m/>
    <n v="0"/>
    <n v="1"/>
    <n v="0.16455793062160001"/>
    <n v="2.4189961402600001E-2"/>
    <n v="66.1586224748412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4.469141522027797"/>
    <n v="5.3656628099999999E-2"/>
  </r>
  <r>
    <n v="230000"/>
    <n v="920000"/>
    <n v="920000"/>
    <x v="0"/>
    <x v="0"/>
    <s v="IR12-21"/>
    <s v="62-304.520 (7), F.A.C."/>
    <n v="0.56000000000000005"/>
    <n v="0.48"/>
    <s v="Town Melbourne Beach"/>
    <n v="0.23485411238886"/>
    <n v="3784.6574923173298"/>
    <n v="9.41366947723475"/>
    <n v="1.3838063012275701"/>
    <n v="2.21083898939809"/>
    <n v="0.32499260059291002"/>
    <n v="888.84237605404496"/>
    <n v="1210"/>
    <s v="Fixed Single Family Units"/>
    <n v="1210"/>
    <s v="Town Melbourne Beach                   Brevard County"/>
    <s v="Town Melbourne Beach"/>
    <m/>
    <m/>
    <m/>
    <n v="0"/>
    <n v="1"/>
    <n v="2.21083898939809"/>
    <n v="0.32499260059291002"/>
    <n v="888.842376054044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90.05908496102799"/>
    <n v="0.72087783949999995"/>
  </r>
  <r>
    <n v="230000"/>
    <n v="920000"/>
    <n v="920000"/>
    <x v="0"/>
    <x v="0"/>
    <s v="IR12-21"/>
    <s v="62-304.520 (7), F.A.C."/>
    <n v="0.56000000000000005"/>
    <n v="0.48"/>
    <s v="Town Melbourne Beach"/>
    <n v="1.425274840549E-2"/>
    <n v="3794.5646107775701"/>
    <n v="9.4368201464530195"/>
    <n v="1.38715865295194"/>
    <n v="0.13450062329529"/>
    <n v="1.9770823279020001E-2"/>
    <n v="54.082974705803998"/>
    <n v="1210"/>
    <s v="Fixed Single Family Units"/>
    <n v="1210"/>
    <s v="Town Melbourne Beach                   Brevard County"/>
    <s v="Town Melbourne Beach"/>
    <m/>
    <m/>
    <m/>
    <n v="0"/>
    <n v="1"/>
    <n v="0.13450062329529"/>
    <n v="1.9770823279020001E-2"/>
    <n v="54.0829747058047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2.556768314767403"/>
    <n v="4.3862915400000001E-2"/>
  </r>
  <r>
    <n v="230000"/>
    <n v="920000"/>
    <n v="920000"/>
    <x v="0"/>
    <x v="0"/>
    <s v="IR12-21"/>
    <s v="62-304.520 (7), F.A.C."/>
    <n v="0.56000000000000005"/>
    <n v="0.48"/>
    <s v="Town Melbourne Beach"/>
    <n v="3.896471676135E-2"/>
    <n v="3794.5646107775701"/>
    <n v="9.4368201464530195"/>
    <n v="1.38715865295194"/>
    <n v="0.36770302413438999"/>
    <n v="5.4050244015329998E-2"/>
    <n v="147.854135291609"/>
    <n v="1210"/>
    <s v="Fixed Single Family Units"/>
    <n v="1210"/>
    <s v="Town Melbourne Beach                   Brevard County"/>
    <s v="Town Melbourne Beach"/>
    <m/>
    <m/>
    <m/>
    <n v="0"/>
    <n v="1"/>
    <n v="0.36770302413438999"/>
    <n v="5.4050244015329998E-2"/>
    <n v="147.854135291607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6.882610979616203"/>
    <n v="0.1199141405"/>
  </r>
  <r>
    <n v="230000"/>
    <n v="920000"/>
    <n v="920000"/>
    <x v="0"/>
    <x v="0"/>
    <s v="IR12-21"/>
    <s v="62-304.520 (7), F.A.C."/>
    <n v="0.56000000000000005"/>
    <n v="0.48"/>
    <s v="Town Melbourne Beach"/>
    <n v="5.41726411601E-3"/>
    <n v="3794.5646107775701"/>
    <n v="9.4368201464530195"/>
    <n v="1.38715865295194"/>
    <n v="5.1121747148649997E-2"/>
    <n v="7.5146047938499999E-3"/>
    <n v="20.5561587018619"/>
    <n v="1210"/>
    <s v="Fixed Single Family Units"/>
    <n v="1210"/>
    <s v="Town Melbourne Beach                   Brevard County"/>
    <s v="Town Melbourne Beach"/>
    <m/>
    <m/>
    <m/>
    <n v="0"/>
    <n v="1"/>
    <n v="5.1121747148649997E-2"/>
    <n v="7.5146047938499999E-3"/>
    <n v="20.556158701862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8.823390986103099"/>
    <n v="1.6671661599999998E-2"/>
  </r>
  <r>
    <n v="230000"/>
    <n v="920000"/>
    <n v="920000"/>
    <x v="0"/>
    <x v="0"/>
    <s v="IR12-21"/>
    <s v="62-304.520 (7), F.A.C."/>
    <n v="0.56000000000000005"/>
    <n v="0.48"/>
    <s v="Town Melbourne Beach"/>
    <n v="8.0988381785429997E-2"/>
    <n v="3794.5646107775701"/>
    <n v="9.4368201464530195"/>
    <n v="1.38715865295194"/>
    <n v="0.76427279286140004"/>
    <n v="0.11234373458223"/>
    <n v="307.31564740714703"/>
    <n v="1210"/>
    <s v="Fixed Single Family Units"/>
    <n v="1210"/>
    <s v="Town Melbourne Beach                   Brevard County"/>
    <s v="Town Melbourne Beach"/>
    <m/>
    <m/>
    <m/>
    <n v="0"/>
    <n v="1"/>
    <n v="0.76427279286140004"/>
    <n v="0.11234373458223"/>
    <n v="307.315647407147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7.386351783908694"/>
    <n v="0.24924221199999999"/>
  </r>
  <r>
    <n v="230000"/>
    <n v="920000"/>
    <n v="920000"/>
    <x v="0"/>
    <x v="0"/>
    <s v="IR12-21"/>
    <s v="62-304.520 (7), F.A.C."/>
    <n v="0.56000000000000005"/>
    <n v="0.48"/>
    <s v="Town Melbourne Beach"/>
    <n v="0.21890128759718"/>
    <n v="3794.5646107775701"/>
    <n v="9.4368201464530195"/>
    <n v="1.38715865295194"/>
    <n v="2.06573208088157"/>
    <n v="0.30365081523275"/>
    <n v="830.63507916990295"/>
    <n v="1210"/>
    <s v="Fixed Single Family Units"/>
    <n v="1210"/>
    <s v="Town Melbourne Beach                   Brevard County"/>
    <s v="Town Melbourne Beach"/>
    <m/>
    <m/>
    <m/>
    <n v="0"/>
    <n v="1"/>
    <n v="2.06573208088157"/>
    <n v="0.30365081523275"/>
    <n v="830.635079169902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9.75705054443"/>
    <n v="0.67366997500000003"/>
  </r>
  <r>
    <n v="230000"/>
    <n v="920000"/>
    <n v="920000"/>
    <x v="0"/>
    <x v="0"/>
    <s v="IR12-21"/>
    <s v="62-304.520 (7), F.A.C."/>
    <n v="0.56000000000000005"/>
    <n v="0.48"/>
    <s v="Town Melbourne Beach"/>
    <n v="2.8965033213880002E-2"/>
    <n v="3794.5646107775701"/>
    <n v="9.4368201464530195"/>
    <n v="1.38715865295194"/>
    <n v="0.27333780897548998"/>
    <n v="4.0179096455679998E-2"/>
    <n v="109.90968998341199"/>
    <n v="1210"/>
    <s v="Fixed Single Family Units"/>
    <n v="1210"/>
    <s v="Town Melbourne Beach                   Brevard County"/>
    <s v="Town Melbourne Beach"/>
    <m/>
    <m/>
    <m/>
    <n v="0"/>
    <n v="1"/>
    <n v="0.27333780897548998"/>
    <n v="4.0179096455679998E-2"/>
    <n v="109.90968998341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2.9152236259864"/>
    <n v="8.9140056800000006E-2"/>
  </r>
  <r>
    <n v="230000"/>
    <n v="920000"/>
    <n v="920000"/>
    <x v="0"/>
    <x v="0"/>
    <s v="IR12-21"/>
    <s v="62-304.520 (7), F.A.C."/>
    <n v="0.56000000000000005"/>
    <n v="0.48"/>
    <s v="Town Melbourne Beach"/>
    <n v="0.23027402176553"/>
    <n v="3794.5646107775701"/>
    <n v="9.4368201464530195"/>
    <n v="1.38715865295194"/>
    <n v="2.1730545278017801"/>
    <n v="0.31942660184209998"/>
    <n v="873.78965377293105"/>
    <n v="1210"/>
    <s v="Fixed Single Family Units"/>
    <n v="1210"/>
    <s v="Town Melbourne Beach                   Brevard County"/>
    <s v="Town Melbourne Beach"/>
    <m/>
    <m/>
    <m/>
    <n v="0"/>
    <n v="1"/>
    <n v="2.1730545278017801"/>
    <n v="0.31942660184209998"/>
    <n v="873.789653772931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7.29304822016701"/>
    <n v="0.70866963000000005"/>
  </r>
  <r>
    <n v="230000"/>
    <n v="920000"/>
    <n v="920000"/>
    <x v="0"/>
    <x v="0"/>
    <s v="IR12-21"/>
    <s v="62-304.520 (7), F.A.C."/>
    <n v="0.56000000000000005"/>
    <n v="0.48"/>
    <s v="Town Melbourne Beach"/>
    <n v="0.22943685556714999"/>
    <n v="3777.8478532118602"/>
    <n v="9.3977177884613692"/>
    <n v="1.38149498588152"/>
    <n v="2.15618281889209"/>
    <n v="0.31696586554244"/>
    <n v="866.777532252057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15618281889209"/>
    <n v="0.31696586554244"/>
    <n v="1024.70211537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83.44782578755601"/>
    <n v="0.83106416490000001"/>
  </r>
  <r>
    <n v="230000"/>
    <n v="920000"/>
    <n v="920000"/>
    <x v="0"/>
    <x v="0"/>
    <s v="IR12-21"/>
    <s v="62-304.520 (7), F.A.C."/>
    <n v="0.56000000000000005"/>
    <n v="0.48"/>
    <s v="Town Melbourne Beach"/>
    <n v="1.3802250474409999E-2"/>
    <n v="3777.8478532118602"/>
    <n v="9.3977177884613692"/>
    <n v="1.38149498588152"/>
    <n v="0.12970965480419"/>
    <n v="1.9067739824279999E-2"/>
    <n v="52.142802324253601"/>
    <n v="1210"/>
    <s v="Fixed Single Family Units"/>
    <n v="1210"/>
    <s v="Town Melbourne Beach                   Brevard County"/>
    <s v="Town Melbourne Beach"/>
    <m/>
    <m/>
    <m/>
    <n v="0"/>
    <n v="1"/>
    <n v="0.12970965480419"/>
    <n v="1.9067739824279999E-2"/>
    <n v="52.1428023242547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8.156202210360298"/>
    <n v="4.2289377400000001E-2"/>
  </r>
  <r>
    <n v="230000"/>
    <n v="920000"/>
    <n v="920000"/>
    <x v="0"/>
    <x v="0"/>
    <s v="IR12-21"/>
    <s v="62-304.520 (7), F.A.C."/>
    <n v="0.56000000000000005"/>
    <n v="0.48"/>
    <s v="Town Melbourne Beach"/>
    <n v="0.20795106395754001"/>
    <n v="3777.8478532118602"/>
    <n v="9.3977177884613692"/>
    <n v="1.38149498588152"/>
    <n v="1.9542654128832999"/>
    <n v="0.28728335216606998"/>
    <n v="785.60748054513897"/>
    <n v="1210"/>
    <s v="Fixed Single Family Units"/>
    <n v="1210"/>
    <s v="Town Melbourne Beach                   Brevard County"/>
    <s v="Town Melbourne Beach"/>
    <m/>
    <m/>
    <m/>
    <n v="0"/>
    <n v="1"/>
    <n v="1.9542654128832999"/>
    <n v="0.28728335216606998"/>
    <n v="785.607480545138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5.49682203624199"/>
    <n v="0.6371512413"/>
  </r>
  <r>
    <n v="230000"/>
    <n v="920000"/>
    <n v="920000"/>
    <x v="0"/>
    <x v="0"/>
    <s v="IR12-21"/>
    <s v="62-304.520 (7), F.A.C."/>
    <n v="0.56000000000000005"/>
    <n v="0.48"/>
    <s v="Town Melbourne Beach"/>
    <n v="1.637470067638E-2"/>
    <n v="3777.8478532118602"/>
    <n v="9.3977177884613692"/>
    <n v="1.38149498588152"/>
    <n v="0.15388481582718999"/>
    <n v="2.262156687973E-2"/>
    <n v="61.861127797267997"/>
    <n v="1210"/>
    <s v="Fixed Single Family Units"/>
    <n v="1210"/>
    <s v="Town Melbourne Beach                   Brevard County"/>
    <s v="Town Melbourne Beach"/>
    <m/>
    <m/>
    <m/>
    <n v="0"/>
    <n v="1"/>
    <n v="0.15388481582718999"/>
    <n v="2.262156687973E-2"/>
    <n v="61.8611277972690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0.335835698465701"/>
    <n v="5.0171230999999997E-2"/>
  </r>
  <r>
    <n v="230000"/>
    <n v="920000"/>
    <n v="920000"/>
    <x v="0"/>
    <x v="0"/>
    <s v="IR12-21"/>
    <s v="62-304.520 (7), F.A.C."/>
    <n v="0.56000000000000005"/>
    <n v="0.48"/>
    <s v="Town Melbourne Beach"/>
    <n v="1.6300621574719999E-2"/>
    <n v="3782.5965357315099"/>
    <n v="9.4088255420759594"/>
    <n v="1.38310385811464"/>
    <n v="0.15336970462394001"/>
    <n v="2.2545452589659998E-2"/>
    <n v="61.658674698806202"/>
    <n v="1210"/>
    <s v="Fixed Single Family Units"/>
    <n v="1210"/>
    <s v="Town Melbourne Beach                   Brevard County"/>
    <s v="Town Melbourne Beach"/>
    <m/>
    <m/>
    <m/>
    <n v="0"/>
    <n v="1"/>
    <n v="0.15336970462394001"/>
    <n v="2.2545452589659998E-2"/>
    <n v="61.6586746988080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2.970977081323099"/>
    <n v="5.0007035399999997E-2"/>
  </r>
  <r>
    <n v="230000"/>
    <n v="920000"/>
    <n v="920000"/>
    <x v="0"/>
    <x v="0"/>
    <s v="IR12-21"/>
    <s v="62-304.520 (7), F.A.C."/>
    <n v="0.56000000000000005"/>
    <n v="0.48"/>
    <s v="Town Melbourne Beach"/>
    <n v="0.12752129541401"/>
    <n v="3782.5965357315099"/>
    <n v="9.4088255420759594"/>
    <n v="1.38310385811464"/>
    <n v="1.19982562145001"/>
    <n v="0.1763751956789"/>
    <n v="482.36161026505602"/>
    <n v="1210"/>
    <s v="Fixed Single Family Units"/>
    <n v="1210"/>
    <s v="Town Melbourne Beach                   Brevard County"/>
    <s v="Town Melbourne Beach"/>
    <m/>
    <m/>
    <m/>
    <n v="0"/>
    <n v="1"/>
    <n v="1.19982562145001"/>
    <n v="0.1763751956789"/>
    <n v="482.361610265056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0.281169482501"/>
    <n v="0.39120974069999997"/>
  </r>
  <r>
    <n v="230000"/>
    <n v="920000"/>
    <n v="920000"/>
    <x v="0"/>
    <x v="0"/>
    <s v="IR12-21"/>
    <s v="62-304.520 (7), F.A.C."/>
    <n v="0.56000000000000005"/>
    <n v="0.48"/>
    <s v="Town Melbourne Beach"/>
    <n v="0.1389091049317"/>
    <n v="3782.5965357315099"/>
    <n v="9.4088255420759594"/>
    <n v="1.38310385811464"/>
    <n v="1.3069715345083399"/>
    <n v="0.19212571895829"/>
    <n v="525.43709909623601"/>
    <n v="1210"/>
    <s v="Fixed Single Family Units"/>
    <n v="1210"/>
    <s v="Town Melbourne Beach                   Brevard County"/>
    <s v="Town Melbourne Beach"/>
    <m/>
    <m/>
    <m/>
    <n v="0"/>
    <n v="1"/>
    <n v="1.3069715345083399"/>
    <n v="0.19212571895829"/>
    <n v="525.437099096236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8.781441239161"/>
    <n v="0.42614525469999998"/>
  </r>
  <r>
    <n v="230000"/>
    <n v="920000"/>
    <n v="920000"/>
    <x v="0"/>
    <x v="0"/>
    <s v="IR12-21"/>
    <s v="62-304.520 (7), F.A.C."/>
    <n v="0.56000000000000005"/>
    <n v="0.48"/>
    <s v="Town Melbourne Beach"/>
    <n v="0.33503243177047998"/>
    <n v="3782.5965357315099"/>
    <n v="9.4088255420759594"/>
    <n v="1.38310385811464"/>
    <n v="3.15226170146595"/>
    <n v="0.46338464897527998"/>
    <n v="1267.29251577273"/>
    <n v="1210"/>
    <s v="Fixed Single Family Units"/>
    <n v="1210"/>
    <s v="Town Melbourne Beach                   Brevard County"/>
    <s v="Town Melbourne Beach"/>
    <m/>
    <m/>
    <m/>
    <n v="0"/>
    <n v="1"/>
    <n v="3.15226170146595"/>
    <n v="0.46338464897527998"/>
    <n v="1267.2925157727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7.70044786673"/>
    <n v="1.0278122593000001"/>
  </r>
  <r>
    <n v="230000"/>
    <n v="920000"/>
    <n v="920000"/>
    <x v="0"/>
    <x v="0"/>
    <s v="IR12-21"/>
    <s v="62-304.520 (7), F.A.C."/>
    <n v="0.56000000000000005"/>
    <n v="0.48"/>
    <s v="Town Melbourne Beach"/>
    <n v="5.6623887491599996E-3"/>
    <n v="3784.6574928812902"/>
    <n v="9.4136694786374893"/>
    <n v="1.38380630143377"/>
    <n v="5.3303856144150001E-2"/>
    <n v="7.8356492322500006E-3"/>
    <n v="21.430202007118901"/>
    <n v="1210"/>
    <s v="Fixed Single Family Units"/>
    <n v="1210"/>
    <s v="Town Melbourne Beach                   Brevard County"/>
    <s v="Town Melbourne Beach"/>
    <m/>
    <m/>
    <m/>
    <n v="0"/>
    <n v="1"/>
    <n v="5.3303856144150001E-2"/>
    <n v="7.8356492322500006E-3"/>
    <n v="23.106588538810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1.109326822928299"/>
    <n v="1.87401367E-2"/>
  </r>
  <r>
    <n v="230000"/>
    <n v="920000"/>
    <n v="920000"/>
    <x v="0"/>
    <x v="0"/>
    <s v="IR12-21"/>
    <s v="62-304.520 (7), F.A.C."/>
    <n v="0.56000000000000005"/>
    <n v="0.48"/>
    <s v="Town Melbourne Beach"/>
    <n v="0.23098300882913"/>
    <n v="3784.6574928812902"/>
    <n v="9.4136694786374893"/>
    <n v="1.38380630143377"/>
    <n v="2.1743977002986599"/>
    <n v="0.31963574314187998"/>
    <n v="874.19157509344495"/>
    <n v="1210"/>
    <s v="Fixed Single Family Units"/>
    <n v="1210"/>
    <s v="Town Melbourne Beach                   Brevard County"/>
    <s v="Town Melbourne Beach"/>
    <m/>
    <m/>
    <m/>
    <n v="0"/>
    <n v="1"/>
    <n v="2.1743977002986599"/>
    <n v="0.31963574314187998"/>
    <n v="1649.53829855490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7.762758717252"/>
    <n v="1.3378250597000001"/>
  </r>
  <r>
    <n v="230000"/>
    <n v="920000"/>
    <n v="920000"/>
    <x v="0"/>
    <x v="0"/>
    <s v="IR12-21"/>
    <s v="62-304.520 (7), F.A.C."/>
    <n v="0.56000000000000005"/>
    <n v="0.48"/>
    <s v="Town Melbourne Beach"/>
    <n v="6.8269951153620001E-2"/>
    <n v="3784.6574928812902"/>
    <n v="9.4136694786374893"/>
    <n v="1.38380630143377"/>
    <n v="0.64267075548295005"/>
    <n v="9.4472388604960003E-2"/>
    <n v="258.37838217220701"/>
    <n v="1210"/>
    <s v="Fixed Single Family Units"/>
    <n v="1210"/>
    <s v="Town Melbourne Beach                   Brevard County"/>
    <s v="Town Melbourne Beach"/>
    <m/>
    <m/>
    <m/>
    <n v="0"/>
    <n v="1"/>
    <n v="0.64267075548295005"/>
    <n v="9.4472388604960003E-2"/>
    <n v="665.378196136177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9.123419662576396"/>
    <n v="0.53964168379999999"/>
  </r>
  <r>
    <n v="230000"/>
    <n v="920000"/>
    <n v="920000"/>
    <x v="0"/>
    <x v="0"/>
    <s v="IR12-21"/>
    <s v="62-304.520 (7), F.A.C."/>
    <n v="0.56000000000000005"/>
    <n v="0.48"/>
    <s v="Town Melbourne Beach"/>
    <n v="0.13654654216291001"/>
    <n v="3779.80305605284"/>
    <n v="9.4023221853449108"/>
    <n v="1.3821630173413699"/>
    <n v="1.2838545827104799"/>
    <n v="0.18872958072342"/>
    <n v="516.11903736082297"/>
    <n v="1210"/>
    <s v="Fixed Single Family Units"/>
    <n v="1210"/>
    <s v="Town Melbourne Beach                   Brevard County"/>
    <s v="Town Melbourne Beach"/>
    <m/>
    <m/>
    <m/>
    <n v="0"/>
    <n v="1"/>
    <n v="1.2838545827104799"/>
    <n v="0.18872958072342"/>
    <n v="516.119037360822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4.062867595296893"/>
    <n v="0.41858802709999998"/>
  </r>
  <r>
    <n v="230000"/>
    <n v="920000"/>
    <n v="920000"/>
    <x v="0"/>
    <x v="0"/>
    <s v="IR12-21"/>
    <s v="62-304.520 (7), F.A.C."/>
    <n v="0.56000000000000005"/>
    <n v="0.48"/>
    <s v="Town Melbourne Beach"/>
    <n v="0.14308561277431001"/>
    <n v="3779.80305605284"/>
    <n v="9.4023221853449108"/>
    <n v="1.3821630173413699"/>
    <n v="1.34533703139159"/>
    <n v="0.19776764229027999"/>
    <n v="540.83543644154202"/>
    <n v="1210"/>
    <s v="Fixed Single Family Units"/>
    <n v="1210"/>
    <s v="Town Melbourne Beach                   Brevard County"/>
    <s v="Town Melbourne Beach"/>
    <m/>
    <m/>
    <m/>
    <n v="0"/>
    <n v="1"/>
    <n v="1.34533703139159"/>
    <n v="0.19776764229027999"/>
    <n v="540.835436441542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6.526985355941306"/>
    <n v="0.43863376840000001"/>
  </r>
  <r>
    <n v="230000"/>
    <n v="920000"/>
    <n v="920000"/>
    <x v="0"/>
    <x v="0"/>
    <s v="IR12-21"/>
    <s v="62-304.520 (7), F.A.C."/>
    <n v="0.56000000000000005"/>
    <n v="0.48"/>
    <s v="Town Melbourne Beach"/>
    <n v="0.17226231652578"/>
    <n v="3779.80305605284"/>
    <n v="9.4023221853449108"/>
    <n v="1.3821630173413699"/>
    <n v="1.6196658003693101"/>
    <n v="0.23809460318348999"/>
    <n v="651.11763044691202"/>
    <n v="1210"/>
    <s v="Fixed Single Family Units"/>
    <n v="1210"/>
    <s v="Town Melbourne Beach                   Brevard County"/>
    <s v="Town Melbourne Beach"/>
    <m/>
    <m/>
    <m/>
    <n v="0"/>
    <n v="1"/>
    <n v="1.6196658003693101"/>
    <n v="0.23809460318348999"/>
    <n v="651.117630446912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5.739123846895"/>
    <n v="0.5280759371"/>
  </r>
  <r>
    <n v="230000"/>
    <n v="920000"/>
    <n v="920000"/>
    <x v="0"/>
    <x v="0"/>
    <s v="IR12-21"/>
    <s v="62-304.520 (7), F.A.C."/>
    <n v="0.56000000000000005"/>
    <n v="0.48"/>
    <s v="Town Melbourne Beach"/>
    <n v="0.16586898220490001"/>
    <n v="3779.80305605284"/>
    <n v="9.4023221853449108"/>
    <n v="1.3821630173413699"/>
    <n v="1.55955361124572"/>
    <n v="0.22925797292766001"/>
    <n v="626.95208584245904"/>
    <n v="1210"/>
    <s v="Fixed Single Family Units"/>
    <n v="1210"/>
    <s v="Town Melbourne Beach                   Brevard County"/>
    <s v="Town Melbourne Beach"/>
    <m/>
    <m/>
    <m/>
    <n v="0"/>
    <n v="1"/>
    <n v="1.55955361124572"/>
    <n v="0.22925797292766001"/>
    <n v="626.952085842459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3.743275527527"/>
    <n v="0.50847695530000003"/>
  </r>
  <r>
    <n v="230000"/>
    <n v="920000"/>
    <n v="920000"/>
    <x v="0"/>
    <x v="0"/>
    <s v="IR12-21"/>
    <s v="62-304.520 (7), F.A.C."/>
    <n v="0.56000000000000005"/>
    <n v="0.48"/>
    <s v="Town Melbourne Beach"/>
    <n v="0.25896631819352001"/>
    <n v="3774.74190002775"/>
    <n v="9.3904516703651595"/>
    <n v="1.3804425118719501"/>
    <n v="2.4318106952486498"/>
    <n v="0.35748811477728998"/>
    <n v="977.531011981000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4318106952486498"/>
    <n v="0.35748811477728998"/>
    <n v="977.53101198100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63.58040374529801"/>
    <n v="0.79280698459999999"/>
  </r>
  <r>
    <n v="230000"/>
    <n v="920000"/>
    <n v="920000"/>
    <x v="0"/>
    <x v="0"/>
    <s v="IR12-21"/>
    <s v="62-304.520 (7), F.A.C."/>
    <n v="0.56000000000000005"/>
    <n v="0.48"/>
    <s v="Town Melbourne Beach"/>
    <n v="5.6654087086469997E-2"/>
    <n v="3774.74190002775"/>
    <n v="9.3904516703651595"/>
    <n v="1.3804425118719501"/>
    <n v="0.53200746671423005"/>
    <n v="7.8207710285469995E-2"/>
    <n v="213.85455633314999"/>
    <n v="1210"/>
    <s v="Fixed Single Family Units"/>
    <n v="1210"/>
    <s v="Town Melbourne Beach                   Brevard County"/>
    <s v="Town Melbourne Beach"/>
    <m/>
    <m/>
    <m/>
    <n v="0"/>
    <n v="1"/>
    <n v="0.53200746671423005"/>
    <n v="7.8207710285469995E-2"/>
    <n v="213.854556333149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1.666957848831203"/>
    <n v="0.17344246260000001"/>
  </r>
  <r>
    <n v="230000"/>
    <n v="920000"/>
    <n v="920000"/>
    <x v="0"/>
    <x v="0"/>
    <s v="IR12-21"/>
    <s v="62-304.520 (7), F.A.C."/>
    <n v="0.56000000000000005"/>
    <n v="0.48"/>
    <s v="Town Melbourne Beach"/>
    <n v="0.10343935821257"/>
    <n v="3774.74190002775"/>
    <n v="9.3904516703651595"/>
    <n v="1.3804425118719501"/>
    <n v="0.97134229410873996"/>
    <n v="0.14279208747738001"/>
    <n v="390.45687955697599"/>
    <n v="1210"/>
    <s v="Fixed Single Family Units"/>
    <n v="1210"/>
    <s v="Town Melbourne Beach                   Brevard County"/>
    <s v="Town Melbourne Beach"/>
    <m/>
    <m/>
    <m/>
    <n v="0"/>
    <n v="1"/>
    <n v="0.97134229410873996"/>
    <n v="0.14279208747738001"/>
    <n v="390.456879556975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9.946893689452395"/>
    <n v="0.31667224620000001"/>
  </r>
  <r>
    <n v="230000"/>
    <n v="920000"/>
    <n v="920000"/>
    <x v="0"/>
    <x v="0"/>
    <s v="IR12-21"/>
    <s v="62-304.520 (7), F.A.C."/>
    <n v="0.56000000000000005"/>
    <n v="0.48"/>
    <s v="Town Melbourne Beach"/>
    <n v="0.18701462569956001"/>
    <n v="3774.74190002775"/>
    <n v="9.3904516703651595"/>
    <n v="1.3804425118719501"/>
    <n v="1.7561518042831801"/>
    <n v="0.25816293965749998"/>
    <n v="705.93194354615196"/>
    <n v="1210"/>
    <s v="Fixed Single Family Units"/>
    <n v="1210"/>
    <s v="Town Melbourne Beach                   Brevard County"/>
    <s v="Town Melbourne Beach"/>
    <m/>
    <m/>
    <m/>
    <n v="0"/>
    <n v="1"/>
    <n v="1.7561518042831801"/>
    <n v="0.25816293965749998"/>
    <n v="705.931943546151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2.03848582865"/>
    <n v="0.57253198989999998"/>
  </r>
  <r>
    <n v="230000"/>
    <n v="920000"/>
    <n v="920000"/>
    <x v="0"/>
    <x v="0"/>
    <s v="IR12-21"/>
    <s v="62-304.520 (7), F.A.C."/>
    <n v="0.56000000000000005"/>
    <n v="0.48"/>
    <s v="Town Melbourne Beach"/>
    <n v="1.168906445276E-2"/>
    <n v="3774.74190002775"/>
    <n v="9.3904516703651595"/>
    <n v="1.3804425118719501"/>
    <n v="0.10976559481546"/>
    <n v="1.61360814946E-2"/>
    <n v="44.123201361973301"/>
    <n v="1210"/>
    <s v="Fixed Single Family Units"/>
    <n v="1210"/>
    <s v="Town Melbourne Beach                   Brevard County"/>
    <s v="Town Melbourne Beach"/>
    <m/>
    <m/>
    <m/>
    <n v="0"/>
    <n v="1"/>
    <n v="0.10976559481546"/>
    <n v="1.61360814946E-2"/>
    <n v="44.1232013619751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3.854034907547899"/>
    <n v="3.5785240400000001E-2"/>
  </r>
  <r>
    <n v="230000"/>
    <n v="920000"/>
    <n v="920000"/>
    <x v="0"/>
    <x v="0"/>
    <s v="IR12-21"/>
    <s v="62-304.520 (7), F.A.C."/>
    <n v="0.56000000000000005"/>
    <n v="0.48"/>
    <s v="Town Melbourne Beach"/>
    <n v="4.9246988528200003E-2"/>
    <n v="3791.0437921825801"/>
    <n v="9.4285845602279501"/>
    <n v="1.38596579349306"/>
    <n v="0.46432939567477"/>
    <n v="6.8254641532640006E-2"/>
    <n v="186.697490143545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6432939567477"/>
    <n v="6.8254641532640006E-2"/>
    <n v="186.697490143545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8.08867678684599"/>
    <n v="0.15141726690000001"/>
  </r>
  <r>
    <n v="230000"/>
    <n v="920000"/>
    <n v="920000"/>
    <x v="0"/>
    <x v="0"/>
    <s v="IR12-21"/>
    <s v="62-304.520 (7), F.A.C."/>
    <n v="0.56000000000000005"/>
    <n v="0.48"/>
    <s v="Town Melbourne Beach"/>
    <n v="4.4352970035970003E-2"/>
    <n v="3791.0437921825801"/>
    <n v="9.4285845602279501"/>
    <n v="1.38596579349306"/>
    <n v="0.41818572848142999"/>
    <n v="6.1471699309680002E-2"/>
    <n v="168.144051719739"/>
    <n v="1210"/>
    <s v="Fixed Single Family Units"/>
    <n v="1210"/>
    <s v="Town Melbourne Beach                   Brevard County"/>
    <s v="Town Melbourne Beach"/>
    <m/>
    <m/>
    <m/>
    <n v="0"/>
    <n v="1"/>
    <n v="0.41818572848142999"/>
    <n v="6.1471699309680002E-2"/>
    <n v="168.14405171973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9.345551070074499"/>
    <n v="0.1363698716"/>
  </r>
  <r>
    <n v="230000"/>
    <n v="920000"/>
    <n v="920000"/>
    <x v="0"/>
    <x v="0"/>
    <s v="IR12-21"/>
    <s v="62-304.520 (7), F.A.C."/>
    <n v="0.56000000000000005"/>
    <n v="0.48"/>
    <s v="Town Melbourne Beach"/>
    <n v="6.5470077231430002E-2"/>
    <n v="3791.0437921825801"/>
    <n v="9.4285845602279501"/>
    <n v="1.38596579349306"/>
    <n v="0.61729015934125997"/>
    <n v="9.0739287540120006E-2"/>
    <n v="248.199929861957"/>
    <n v="1210"/>
    <s v="Fixed Single Family Units"/>
    <n v="1210"/>
    <s v="Town Melbourne Beach                   Brevard County"/>
    <s v="Town Melbourne Beach"/>
    <m/>
    <m/>
    <m/>
    <n v="0"/>
    <n v="1"/>
    <n v="0.61729015934125997"/>
    <n v="9.0739287540120006E-2"/>
    <n v="248.19992986195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6.024779890991795"/>
    <n v="0.20129759110000001"/>
  </r>
  <r>
    <n v="230000"/>
    <n v="920000"/>
    <n v="920000"/>
    <x v="0"/>
    <x v="0"/>
    <s v="IR12-21"/>
    <s v="62-304.520 (7), F.A.C."/>
    <n v="0.56000000000000005"/>
    <n v="0.48"/>
    <s v="Town Melbourne Beach"/>
    <n v="0.26224661057592002"/>
    <n v="3791.0437921825801"/>
    <n v="9.4285845602279501"/>
    <n v="1.38596579349306"/>
    <n v="2.4726143434482402"/>
    <n v="0.36346483171771998"/>
    <n v="994.18838504476901"/>
    <n v="1210"/>
    <s v="Fixed Single Family Units"/>
    <n v="1210"/>
    <s v="Town Melbourne Beach                   Brevard County"/>
    <s v="Town Melbourne Beach"/>
    <m/>
    <m/>
    <m/>
    <n v="0"/>
    <n v="1"/>
    <n v="2.4726143434482402"/>
    <n v="0.36346483171771998"/>
    <n v="994.18838504476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1.39138067189299"/>
    <n v="0.80631661399999999"/>
  </r>
  <r>
    <n v="230000"/>
    <n v="920000"/>
    <n v="920000"/>
    <x v="0"/>
    <x v="0"/>
    <s v="IR12-21"/>
    <s v="62-304.520 (7), F.A.C."/>
    <n v="0.56000000000000005"/>
    <n v="0.48"/>
    <s v="Town Melbourne Beach"/>
    <n v="0.19644680731938"/>
    <n v="3791.0437921825801"/>
    <n v="9.4285845602279501"/>
    <n v="1.38596579349306"/>
    <n v="1.85221533439764"/>
    <n v="0.27226855518559001"/>
    <n v="744.73844938225"/>
    <n v="1210"/>
    <s v="Fixed Single Family Units"/>
    <n v="1210"/>
    <s v="Town Melbourne Beach                   Brevard County"/>
    <s v="Town Melbourne Beach"/>
    <m/>
    <m/>
    <m/>
    <n v="0"/>
    <n v="1"/>
    <n v="1.85221533439764"/>
    <n v="0.27226855518559001"/>
    <n v="744.7384493822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7.21990752530699"/>
    <n v="0.6040052306"/>
  </r>
  <r>
    <n v="230000"/>
    <n v="920000"/>
    <n v="920000"/>
    <x v="0"/>
    <x v="0"/>
    <s v="IR12-21"/>
    <s v="62-304.520 (7), F.A.C."/>
    <n v="0.56000000000000005"/>
    <n v="0.48"/>
    <s v="Town Melbourne Beach"/>
    <n v="6.2032818481149998E-2"/>
    <n v="3766.8241117602602"/>
    <n v="9.3719911912878899"/>
    <n v="1.3777708340886301"/>
    <n v="0.58137102837615995"/>
    <n v="8.5467008059650004E-2"/>
    <n v="233.6667163752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8137102837615995"/>
    <n v="8.5467008059650004E-2"/>
    <n v="483.49731141572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0.292764814480293"/>
    <n v="0.39213082840000002"/>
  </r>
  <r>
    <n v="230000"/>
    <n v="920000"/>
    <n v="920000"/>
    <x v="0"/>
    <x v="0"/>
    <s v="IR12-21"/>
    <s v="62-304.520 (7), F.A.C."/>
    <n v="0.56000000000000005"/>
    <n v="0.48"/>
    <s v="Town Melbourne Beach"/>
    <n v="9.4122421630800004E-3"/>
    <n v="3766.8241117602602"/>
    <n v="9.3719911912878899"/>
    <n v="1.3777708340886301"/>
    <n v="8.8211450642709993E-2"/>
    <n v="1.296791273567E-2"/>
    <n v="35.454260725638903"/>
    <n v="1210"/>
    <s v="Fixed Single Family Units"/>
    <n v="1210"/>
    <s v="Town Melbourne Beach                   Brevard County"/>
    <s v="Town Melbourne Beach"/>
    <m/>
    <m/>
    <m/>
    <n v="0"/>
    <n v="1"/>
    <n v="8.8211450642709993E-2"/>
    <n v="1.296791273567E-2"/>
    <n v="211.4086812206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4.6922917009475"/>
    <n v="0.17145878440000001"/>
  </r>
  <r>
    <n v="230000"/>
    <n v="920000"/>
    <n v="920000"/>
    <x v="0"/>
    <x v="0"/>
    <s v="IR12-21"/>
    <s v="62-304.520 (7), F.A.C."/>
    <n v="0.56000000000000005"/>
    <n v="0.48"/>
    <s v="Town Melbourne Beach"/>
    <n v="7.1543155104799999E-2"/>
    <n v="3766.8241117602602"/>
    <n v="9.3719911912878899"/>
    <n v="1.3777708340886301"/>
    <n v="0.67050181943916998"/>
    <n v="9.8570072482070004E-2"/>
    <n v="269.49048168018402"/>
    <n v="1210"/>
    <s v="Fixed Single Family Units"/>
    <n v="1210"/>
    <s v="Town Melbourne Beach                   Brevard County"/>
    <s v="Town Melbourne Beach"/>
    <m/>
    <m/>
    <m/>
    <n v="0"/>
    <n v="1"/>
    <n v="0.67050181943916998"/>
    <n v="9.8570072482070004E-2"/>
    <n v="1372.3474753229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50.84483092699"/>
    <n v="1.1130149840000001"/>
  </r>
  <r>
    <n v="230000"/>
    <n v="920000"/>
    <n v="920000"/>
    <x v="0"/>
    <x v="0"/>
    <s v="IR12-21"/>
    <s v="62-304.520 (7), F.A.C."/>
    <n v="0.56000000000000005"/>
    <n v="0.48"/>
    <s v="Town Melbourne Beach"/>
    <n v="7.9504289480399996E-3"/>
    <n v="3766.8241117602602"/>
    <n v="9.3719911912878899"/>
    <n v="1.3777708340886301"/>
    <n v="7.4511350068030002E-2"/>
    <n v="1.0953869123109999E-2"/>
    <n v="29.947867460332699"/>
    <n v="1210"/>
    <s v="Fixed Single Family Units"/>
    <n v="1210"/>
    <s v="Town Melbourne Beach                   Brevard County"/>
    <s v="Town Melbourne Beach"/>
    <m/>
    <m/>
    <m/>
    <n v="0"/>
    <n v="1"/>
    <n v="7.4511350068030002E-2"/>
    <n v="1.0953869123109999E-2"/>
    <n v="29.9478674603335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2.843791698342301"/>
    <n v="2.42886192E-2"/>
  </r>
  <r>
    <n v="230000"/>
    <n v="920000"/>
    <n v="920000"/>
    <x v="0"/>
    <x v="0"/>
    <s v="IR12-21"/>
    <s v="62-304.520 (7), F.A.C."/>
    <n v="0.56000000000000005"/>
    <n v="0.48"/>
    <s v="Town Melbourne Beach"/>
    <n v="4.0508945215270001E-2"/>
    <n v="3766.8241117602602"/>
    <n v="9.3719911912878899"/>
    <n v="1.3777708340886301"/>
    <n v="0.37964947772594998"/>
    <n v="5.5812043237299998E-2"/>
    <n v="152.59007157888399"/>
    <n v="1210"/>
    <s v="Fixed Single Family Units"/>
    <n v="1210"/>
    <s v="Town Melbourne Beach                   Brevard County"/>
    <s v="Town Melbourne Beach"/>
    <m/>
    <m/>
    <m/>
    <n v="0"/>
    <n v="1"/>
    <n v="0.37964947772594998"/>
    <n v="5.5812043237299998E-2"/>
    <n v="152.59007157888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0.701134238850898"/>
    <n v="0.12375512700000001"/>
  </r>
  <r>
    <n v="230000"/>
    <n v="920000"/>
    <n v="920000"/>
    <x v="0"/>
    <x v="0"/>
    <s v="IR12-21"/>
    <s v="62-304.520 (7), F.A.C."/>
    <n v="0.56000000000000005"/>
    <n v="0.48"/>
    <s v="Town Melbourne Beach"/>
    <n v="2.0498664832109999E-2"/>
    <n v="3766.8241117602602"/>
    <n v="9.3719911912878899"/>
    <n v="1.3777708340886301"/>
    <n v="0.19211330623978001"/>
    <n v="2.824246254345E-2"/>
    <n v="77.214864948517999"/>
    <n v="1210"/>
    <s v="Fixed Single Family Units"/>
    <n v="1210"/>
    <s v="Town Melbourne Beach                   Brevard County"/>
    <s v="Town Melbourne Beach"/>
    <m/>
    <m/>
    <m/>
    <n v="0"/>
    <n v="1"/>
    <n v="0.19211330623978001"/>
    <n v="2.824246254345E-2"/>
    <n v="77.2148649485195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9.604746081847402"/>
    <n v="6.2623572500000002E-2"/>
  </r>
  <r>
    <n v="230000"/>
    <n v="920000"/>
    <n v="920000"/>
    <x v="0"/>
    <x v="0"/>
    <s v="IR12-21"/>
    <s v="62-304.520 (7), F.A.C."/>
    <n v="0.56000000000000005"/>
    <n v="0.48"/>
    <s v="Town Melbourne Beach"/>
    <n v="3.2037115753400002E-3"/>
    <n v="3766.82411105864"/>
    <n v="9.3719911895422197"/>
    <n v="1.3777708338320001"/>
    <n v="3.002515665792E-2"/>
    <n v="4.4139803685099999E-3"/>
    <n v="12.0678180068683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002515665792E-2"/>
    <n v="4.4139803685099999E-3"/>
    <n v="12.067818006866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4.258970622905501"/>
    <n v="9.7873625000000006E-3"/>
  </r>
  <r>
    <n v="230000"/>
    <n v="920000"/>
    <n v="920000"/>
    <x v="0"/>
    <x v="0"/>
    <s v="IR12-21"/>
    <s v="62-304.520 (7), F.A.C."/>
    <n v="0.56000000000000005"/>
    <n v="0.48"/>
    <s v="Town Melbourne Beach"/>
    <n v="0.38941267175582001"/>
    <n v="3766.82411105864"/>
    <n v="9.3719911895422197"/>
    <n v="1.3777708338320001"/>
    <n v="3.6495721287916498"/>
    <n v="0.53652142146976001"/>
    <n v="1466.8490411215901"/>
    <n v="1210"/>
    <s v="Fixed Single Family Units"/>
    <n v="1210"/>
    <s v="Town Melbourne Beach                   Brevard County"/>
    <s v="Town Melbourne Beach"/>
    <m/>
    <m/>
    <m/>
    <n v="0"/>
    <n v="1"/>
    <n v="3.6495721287916498"/>
    <n v="0.53652142146976001"/>
    <n v="1466.8490411215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61.31061625961399"/>
    <n v="1.1896585897"/>
  </r>
  <r>
    <n v="230000"/>
    <n v="920000"/>
    <n v="920000"/>
    <x v="0"/>
    <x v="0"/>
    <s v="IR12-21"/>
    <s v="62-304.520 (7), F.A.C."/>
    <n v="0.56000000000000005"/>
    <n v="0.48"/>
    <s v="Town Melbourne Beach"/>
    <n v="0.10703372463234"/>
    <n v="3766.82411105864"/>
    <n v="9.3719911895422197"/>
    <n v="1.3777708338320001"/>
    <n v="1.0031191242381801"/>
    <n v="0.14746794403484001"/>
    <n v="403.17721464151299"/>
    <n v="1210"/>
    <s v="Fixed Single Family Units"/>
    <n v="1210"/>
    <s v="Town Melbourne Beach                   Brevard County"/>
    <s v="Town Melbourne Beach"/>
    <m/>
    <m/>
    <m/>
    <n v="0"/>
    <n v="1"/>
    <n v="1.0031191242381801"/>
    <n v="0.14746794403484001"/>
    <n v="403.177214641512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2.512162103796"/>
    <n v="0.32698881969999999"/>
  </r>
  <r>
    <n v="230000"/>
    <n v="920000"/>
    <n v="920000"/>
    <x v="0"/>
    <x v="0"/>
    <s v="IR12-21"/>
    <s v="62-304.520 (7), F.A.C."/>
    <n v="0.56000000000000005"/>
    <n v="0.48"/>
    <s v="Town Melbourne Beach"/>
    <n v="8.3821024178290002E-2"/>
    <n v="3766.82411105864"/>
    <n v="9.3719911895422197"/>
    <n v="1.3777708338320001"/>
    <n v="0.78556990009736005"/>
    <n v="0.11548616237477"/>
    <n v="315.73905488842303"/>
    <n v="1210"/>
    <s v="Fixed Single Family Units"/>
    <n v="1210"/>
    <s v="Town Melbourne Beach                   Brevard County"/>
    <s v="Town Melbourne Beach"/>
    <m/>
    <m/>
    <m/>
    <n v="0"/>
    <n v="1"/>
    <n v="0.78556990009736005"/>
    <n v="0.11548616237477"/>
    <n v="315.73905488842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8.705933419655"/>
    <n v="0.25607384820000001"/>
  </r>
  <r>
    <n v="230000"/>
    <n v="920000"/>
    <n v="920000"/>
    <x v="0"/>
    <x v="0"/>
    <s v="IR12-21"/>
    <s v="62-304.520 (7), F.A.C."/>
    <n v="0.56000000000000005"/>
    <n v="0.48"/>
    <s v="Town Melbourne Beach"/>
    <n v="8.4573108686899993E-3"/>
    <n v="3766.82411105864"/>
    <n v="9.3719911895422197"/>
    <n v="1.3777708338320001"/>
    <n v="7.9261842948600003E-2"/>
    <n v="1.165223624753E-2"/>
    <n v="31.857202494907298"/>
    <n v="1210"/>
    <s v="Fixed Single Family Units"/>
    <n v="1210"/>
    <s v="Town Melbourne Beach                   Brevard County"/>
    <s v="Town Melbourne Beach"/>
    <m/>
    <m/>
    <m/>
    <n v="0"/>
    <n v="1"/>
    <n v="7.9261842948600003E-2"/>
    <n v="1.165223624753E-2"/>
    <n v="31.857202494907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6.703505714794503"/>
    <n v="2.58371472E-2"/>
  </r>
  <r>
    <n v="230000"/>
    <n v="920000"/>
    <n v="920000"/>
    <x v="0"/>
    <x v="0"/>
    <s v="IR12-21"/>
    <s v="62-304.520 (7), F.A.C."/>
    <n v="0.56000000000000005"/>
    <n v="0.48"/>
    <s v="Town Melbourne Beach"/>
    <n v="7.1090784613399996E-3"/>
    <n v="3766.82411105864"/>
    <n v="9.3719911895422197"/>
    <n v="1.3777708338320001"/>
    <n v="6.6626220705459996E-2"/>
    <n v="9.7946809594599994E-3"/>
    <n v="26.778648155590702"/>
    <n v="1210"/>
    <s v="Fixed Single Family Units"/>
    <n v="1210"/>
    <s v="Town Melbourne Beach                   Brevard County"/>
    <s v="Town Melbourne Beach"/>
    <m/>
    <m/>
    <m/>
    <n v="0"/>
    <n v="1"/>
    <n v="6.6626220705459996E-2"/>
    <n v="9.7946809594599994E-3"/>
    <n v="26.778648155592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6.955004916396703"/>
    <n v="2.1718287199999999E-2"/>
  </r>
  <r>
    <n v="230000"/>
    <n v="920000"/>
    <n v="920000"/>
    <x v="0"/>
    <x v="0"/>
    <s v="IR12-21"/>
    <s v="62-304.520 (7), F.A.C."/>
    <n v="0.56000000000000005"/>
    <n v="0.48"/>
    <s v="Town Melbourne Beach"/>
    <n v="1.00543547396E-3"/>
    <n v="3766.82411105864"/>
    <n v="9.3719911895422197"/>
    <n v="1.3777708338320001"/>
    <n v="9.4229324036599997E-3"/>
    <n v="1.3852596713300001E-3"/>
    <n v="3.7872985854487999"/>
    <n v="1210"/>
    <s v="Fixed Single Family Units"/>
    <n v="1210"/>
    <s v="Town Melbourne Beach                   Brevard County"/>
    <s v="Town Melbourne Beach"/>
    <m/>
    <m/>
    <m/>
    <n v="0"/>
    <n v="1"/>
    <n v="9.4229324036599997E-3"/>
    <n v="1.3852596713300001E-3"/>
    <n v="3.78729858544767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.821574303655501"/>
    <n v="3.0716127999999999E-3"/>
  </r>
  <r>
    <n v="230000"/>
    <n v="920000"/>
    <n v="920000"/>
    <x v="0"/>
    <x v="0"/>
    <s v="IR12-21"/>
    <s v="62-304.520 (7), F.A.C."/>
    <n v="0.56000000000000005"/>
    <n v="0.48"/>
    <s v="Town Melbourne Beach"/>
    <n v="1.7720496837180001E-2"/>
    <n v="3766.82411105864"/>
    <n v="9.3719911895422197"/>
    <n v="1.3777708338320001"/>
    <n v="0.16607634023241"/>
    <n v="2.4414783703279999E-2"/>
    <n v="66.749994746250593"/>
    <n v="1210"/>
    <s v="Fixed Single Family Units"/>
    <n v="1210"/>
    <s v="Town Melbourne Beach                   Brevard County"/>
    <s v="Town Melbourne Beach"/>
    <m/>
    <m/>
    <m/>
    <n v="0"/>
    <n v="1"/>
    <n v="0.16607634023241"/>
    <n v="2.4414783703279999E-2"/>
    <n v="66.749994746249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2.912961145718995"/>
    <n v="5.4136248800000002E-2"/>
  </r>
  <r>
    <n v="230000"/>
    <n v="920000"/>
    <n v="920000"/>
    <x v="0"/>
    <x v="0"/>
    <s v="IR12-21"/>
    <s v="62-304.520 (7), F.A.C."/>
    <n v="0.56000000000000005"/>
    <n v="0.48"/>
    <s v="Town Melbourne Beach"/>
    <n v="0.32391220488170003"/>
    <n v="3777.84785307113"/>
    <n v="9.3977177881112794"/>
    <n v="1.38149498583005"/>
    <n v="3.0440354896031199"/>
    <n v="0.44748308689323002"/>
    <n v="1223.6910277958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0440354896031199"/>
    <n v="0.44748308689323002"/>
    <n v="1223.6910277958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79.01097179472401"/>
    <n v="0.9924501442"/>
  </r>
  <r>
    <n v="230000"/>
    <n v="920000"/>
    <n v="920000"/>
    <x v="0"/>
    <x v="0"/>
    <s v="IR12-21"/>
    <s v="62-304.520 (7), F.A.C."/>
    <n v="0.56000000000000005"/>
    <n v="0.48"/>
    <s v="Town Melbourne Beach"/>
    <n v="1.8129829555739999E-2"/>
    <n v="3777.84785307113"/>
    <n v="9.3977177881112794"/>
    <n v="1.38149498583005"/>
    <n v="0.17037902171147001"/>
    <n v="2.5046268625209998E-2"/>
    <n v="68.491737663728102"/>
    <n v="1210"/>
    <s v="Fixed Single Family Units"/>
    <n v="1210"/>
    <s v="Town Melbourne Beach                   Brevard County"/>
    <s v="Town Melbourne Beach"/>
    <m/>
    <m/>
    <m/>
    <n v="0"/>
    <n v="1"/>
    <n v="0.17037902171147001"/>
    <n v="2.5046268625209998E-2"/>
    <n v="68.4917376637291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1.016765456651299"/>
    <n v="5.5548854600000003E-2"/>
  </r>
  <r>
    <n v="230000"/>
    <n v="920000"/>
    <n v="920000"/>
    <x v="0"/>
    <x v="0"/>
    <s v="IR12-21"/>
    <s v="62-304.520 (7), F.A.C."/>
    <n v="0.56000000000000005"/>
    <n v="0.48"/>
    <s v="Town Melbourne Beach"/>
    <n v="0.18555907349490999"/>
    <n v="3777.84785307113"/>
    <n v="9.3977177881112794"/>
    <n v="1.38149498583005"/>
    <n v="1.74383180572858"/>
    <n v="0.25634892960848998"/>
    <n v="701.01394742062098"/>
    <n v="1210"/>
    <s v="Fixed Single Family Units"/>
    <n v="1210"/>
    <s v="Town Melbourne Beach                   Brevard County"/>
    <s v="Town Melbourne Beach"/>
    <m/>
    <m/>
    <m/>
    <n v="0"/>
    <n v="1"/>
    <n v="1.74383180572858"/>
    <n v="0.25634892960848998"/>
    <n v="701.013947420620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5.201980442326"/>
    <n v="0.56854334750000002"/>
  </r>
  <r>
    <n v="230000"/>
    <n v="920000"/>
    <n v="920000"/>
    <x v="0"/>
    <x v="0"/>
    <s v="IR12-21"/>
    <s v="62-304.520 (7), F.A.C."/>
    <n v="0.56000000000000005"/>
    <n v="0.48"/>
    <s v="Town Melbourne Beach"/>
    <n v="3.6138253051000001E-4"/>
    <n v="3777.84785307113"/>
    <n v="9.3977177881112794"/>
    <n v="1.38149498583005"/>
    <n v="3.3961710352999998E-3"/>
    <n v="4.9924815386000003E-4"/>
    <n v="1.36524821703217"/>
    <n v="1210"/>
    <s v="Fixed Single Family Units"/>
    <n v="1210"/>
    <s v="Town Melbourne Beach                   Brevard County"/>
    <s v="Town Melbourne Beach"/>
    <m/>
    <m/>
    <m/>
    <n v="0"/>
    <n v="1"/>
    <n v="3.3961710352999998E-3"/>
    <n v="4.9924815386000003E-4"/>
    <n v="1.3652482170320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.7260527207910199"/>
    <n v="1.1072573E-3"/>
  </r>
  <r>
    <n v="230000"/>
    <n v="920000"/>
    <n v="920000"/>
    <x v="0"/>
    <x v="0"/>
    <s v="IR12-21"/>
    <s v="62-304.520 (7), F.A.C."/>
    <n v="0.56000000000000005"/>
    <n v="0.48"/>
    <s v="Town Melbourne Beach"/>
    <n v="8.9800963066949999E-2"/>
    <n v="3777.84785307113"/>
    <n v="9.3977177881112794"/>
    <n v="1.38149498583005"/>
    <n v="0.84392410800386997"/>
    <n v="0.12405958019971"/>
    <n v="339.25437552622702"/>
    <n v="1210"/>
    <s v="Fixed Single Family Units"/>
    <n v="1210"/>
    <s v="Town Melbourne Beach                   Brevard County"/>
    <s v="Town Melbourne Beach"/>
    <m/>
    <m/>
    <m/>
    <n v="0"/>
    <n v="1"/>
    <n v="0.84392410800386997"/>
    <n v="0.12405958019971"/>
    <n v="339.254375526224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1.436145873878402"/>
    <n v="0.27514547890000002"/>
  </r>
  <r>
    <n v="230000"/>
    <n v="920000"/>
    <n v="920000"/>
    <x v="0"/>
    <x v="0"/>
    <s v="IR12-21"/>
    <s v="62-304.520 (7), F.A.C."/>
    <n v="0.56000000000000005"/>
    <n v="0.48"/>
    <s v="Town Melbourne Beach"/>
    <n v="8.9903538104199997E-3"/>
    <n v="3782.5965351678601"/>
    <n v="9.4088255406739307"/>
    <n v="1.38310385790854"/>
    <n v="8.4588670551199993E-2"/>
    <n v="1.243459303915E-2"/>
    <n v="34.006881173239201"/>
    <n v="1210"/>
    <s v="Fixed Single Family Units"/>
    <n v="1210"/>
    <s v="Town Melbourne Beach                   Brevard County"/>
    <s v="Town Melbourne Beach"/>
    <m/>
    <m/>
    <m/>
    <n v="0"/>
    <n v="1"/>
    <n v="8.4588670551199993E-2"/>
    <n v="1.243459303915E-2"/>
    <n v="34.0068811732376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7.187258754798897"/>
    <n v="2.7580601100000001E-2"/>
  </r>
  <r>
    <n v="230000"/>
    <n v="920000"/>
    <n v="920000"/>
    <x v="0"/>
    <x v="0"/>
    <s v="IR12-21"/>
    <s v="62-304.520 (7), F.A.C."/>
    <n v="0.56000000000000005"/>
    <n v="0.48"/>
    <s v="Town Melbourne Beach"/>
    <n v="0.10710838494566"/>
    <n v="3782.5965351678601"/>
    <n v="9.4088255406739307"/>
    <n v="1.38310385790854"/>
    <n v="1.00776410789713"/>
    <n v="0.1481420204327"/>
    <n v="405.14780578290902"/>
    <n v="1210"/>
    <s v="Fixed Single Family Units"/>
    <n v="1210"/>
    <s v="Town Melbourne Beach                   Brevard County"/>
    <s v="Town Melbourne Beach"/>
    <m/>
    <m/>
    <m/>
    <n v="0"/>
    <n v="1"/>
    <n v="1.00776410789713"/>
    <n v="0.1481420204327"/>
    <n v="405.147805782909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5.471769226798401"/>
    <n v="0.32858702820000002"/>
  </r>
  <r>
    <n v="230000"/>
    <n v="920000"/>
    <n v="920000"/>
    <x v="0"/>
    <x v="0"/>
    <s v="IR12-21"/>
    <s v="62-304.520 (7), F.A.C."/>
    <n v="0.56000000000000005"/>
    <n v="0.48"/>
    <s v="Town Melbourne Beach"/>
    <n v="0.27002104257423998"/>
    <n v="3782.5965351678601"/>
    <n v="9.4088255406739307"/>
    <n v="1.38310385790854"/>
    <n v="2.54058088189197"/>
    <n v="0.37346714570091999"/>
    <n v="1021.38066006375"/>
    <n v="1210"/>
    <s v="Fixed Single Family Units"/>
    <n v="1210"/>
    <s v="Town Melbourne Beach                   Brevard County"/>
    <s v="Town Melbourne Beach"/>
    <m/>
    <m/>
    <m/>
    <n v="0"/>
    <n v="1"/>
    <n v="2.54058088189197"/>
    <n v="0.37346714570091999"/>
    <n v="1021.3806600637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4.34245349517499"/>
    <n v="0.82837036500000005"/>
  </r>
  <r>
    <n v="230000"/>
    <n v="920000"/>
    <n v="920000"/>
    <x v="0"/>
    <x v="0"/>
    <s v="IR12-21"/>
    <s v="62-304.520 (7), F.A.C."/>
    <n v="0.56000000000000005"/>
    <n v="0.48"/>
    <s v="Town Melbourne Beach"/>
    <n v="0.23164367254469001"/>
    <n v="3782.5965351678601"/>
    <n v="9.4088255406739307"/>
    <n v="1.38310385790854"/>
    <n v="2.17949490257406"/>
    <n v="0.32038725715666999"/>
    <n v="876.21455316113395"/>
    <n v="1210"/>
    <s v="Fixed Single Family Units"/>
    <n v="1210"/>
    <s v="Town Melbourne Beach                   Brevard County"/>
    <s v="Town Melbourne Beach"/>
    <m/>
    <m/>
    <m/>
    <n v="0"/>
    <n v="1"/>
    <n v="2.17949490257406"/>
    <n v="0.32038725715666999"/>
    <n v="876.214553161133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8.87900585586999"/>
    <n v="0.71063629620000002"/>
  </r>
  <r>
    <n v="230000"/>
    <n v="920000"/>
    <n v="920000"/>
    <x v="0"/>
    <x v="0"/>
    <s v="IR12-21"/>
    <s v="62-304.520 (7), F.A.C."/>
    <n v="0.56000000000000005"/>
    <n v="0.48"/>
    <s v="FDOT District 5"/>
    <n v="4.6328588554720003E-2"/>
    <n v="3770.0825559112"/>
    <n v="9.3795516841285504"/>
    <n v="1.3788636894638799"/>
    <n v="0.43454139080175003"/>
    <n v="6.3880808542220002E-2"/>
    <n v="174.66260355014799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0.43454139080175003"/>
    <n v="6.3880808542220002E-2"/>
    <n v="174.66260355015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3.083922893099398"/>
    <n v="0.1416566128"/>
  </r>
  <r>
    <n v="230000"/>
    <n v="920000"/>
    <n v="920000"/>
    <x v="0"/>
    <x v="0"/>
    <s v="IR12-21"/>
    <s v="62-304.520 (7), F.A.C."/>
    <n v="0.56000000000000005"/>
    <n v="0.48"/>
    <s v="Town Melbourne Beach"/>
    <n v="1.497442085306E-2"/>
    <n v="3770.0825559112"/>
    <n v="9.3795516841285504"/>
    <n v="1.3788636894638799"/>
    <n v="0.14045335433125"/>
    <n v="2.064768518504E-2"/>
    <n v="56.454802843028403"/>
    <n v="1210"/>
    <s v="Fixed Single Family Units"/>
    <n v="1210"/>
    <s v="Town Melbourne Beach                   Brevard County"/>
    <s v="Town Melbourne Beach"/>
    <m/>
    <m/>
    <m/>
    <n v="0"/>
    <n v="1"/>
    <n v="0.14045335433125"/>
    <n v="2.064768518504E-2"/>
    <n v="56.4548028430279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8.973571616084797"/>
    <n v="4.5786539199999997E-2"/>
  </r>
  <r>
    <n v="230000"/>
    <n v="920000"/>
    <n v="920000"/>
    <x v="0"/>
    <x v="0"/>
    <s v="IR12-21"/>
    <s v="62-304.520 (7), F.A.C."/>
    <n v="0.56000000000000005"/>
    <n v="0.48"/>
    <s v="Town Melbourne Beach"/>
    <n v="0.39745385615937001"/>
    <n v="3770.0825559112"/>
    <n v="9.3795516841285504"/>
    <n v="1.3788636894638799"/>
    <n v="3.7279389859030601"/>
    <n v="0.54803469049555997"/>
    <n v="1498.4338498861"/>
    <n v="1210"/>
    <s v="Fixed Single Family Units"/>
    <n v="1210"/>
    <s v="Town Melbourne Beach                   Brevard County"/>
    <s v="Town Melbourne Beach"/>
    <m/>
    <m/>
    <m/>
    <n v="0"/>
    <n v="1"/>
    <n v="3.7279389859030601"/>
    <n v="0.54803469049555997"/>
    <n v="1498.433849886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59.38819785941499"/>
    <n v="1.2152748174000001"/>
  </r>
  <r>
    <n v="230000"/>
    <n v="920000"/>
    <n v="920000"/>
    <x v="0"/>
    <x v="0"/>
    <s v="IR12-21"/>
    <s v="62-304.520 (7), F.A.C."/>
    <n v="0.56000000000000005"/>
    <n v="0.48"/>
    <s v="FDOT District 5"/>
    <n v="2.4317281526900002E-3"/>
    <n v="3770.0825559112"/>
    <n v="9.3795516841285504"/>
    <n v="1.3788636894638799"/>
    <n v="2.2808519889979999E-2"/>
    <n v="3.3530216524000002E-3"/>
    <n v="9.1678158892049009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2.2808519889979999E-2"/>
    <n v="3.3530216524000002E-3"/>
    <n v="9.16781588920331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1.3447296061358"/>
    <n v="7.4353737999999997E-3"/>
  </r>
  <r>
    <n v="230000"/>
    <n v="920000"/>
    <n v="920000"/>
    <x v="0"/>
    <x v="0"/>
    <s v="IR12-21"/>
    <s v="62-304.520 (7), F.A.C."/>
    <n v="0.56000000000000005"/>
    <n v="0.48"/>
    <s v="Town Melbourne Beach"/>
    <n v="8.8768376656999997E-4"/>
    <n v="3770.0825559112"/>
    <n v="9.3795516841285504"/>
    <n v="1.3788636894638799"/>
    <n v="8.3260757677299999E-3"/>
    <n v="1.2239949134500001E-3"/>
    <n v="3.3466410835224201"/>
    <n v="1210"/>
    <s v="Fixed Single Family Units"/>
    <n v="1210"/>
    <s v="Town Melbourne Beach                   Brevard County"/>
    <s v="Town Melbourne Beach"/>
    <m/>
    <m/>
    <m/>
    <n v="0"/>
    <n v="1"/>
    <n v="8.3260757677299999E-3"/>
    <n v="1.2239949134500001E-3"/>
    <n v="3.34664108352277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.678821234322401"/>
    <n v="2.7142262999999998E-3"/>
  </r>
  <r>
    <n v="230000"/>
    <n v="920000"/>
    <n v="920000"/>
    <x v="0"/>
    <x v="0"/>
    <s v="IR12-21"/>
    <s v="62-304.520 (7), F.A.C."/>
    <n v="0.56000000000000005"/>
    <n v="0.48"/>
    <s v="Town Melbourne Beach"/>
    <n v="0.15498223208692999"/>
    <n v="3770.0825559112"/>
    <n v="9.3795516841285504"/>
    <n v="1.3788636894638799"/>
    <n v="1.453663855981"/>
    <n v="0.21369937233673"/>
    <n v="584.29580966713104"/>
    <n v="1210"/>
    <s v="Fixed Single Family Units"/>
    <n v="1210"/>
    <s v="Town Melbourne Beach                   Brevard County"/>
    <s v="Town Melbourne Beach"/>
    <m/>
    <m/>
    <m/>
    <n v="0"/>
    <n v="1"/>
    <n v="1.453663855981"/>
    <n v="0.21369937233673"/>
    <n v="584.295809667131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0.972677119842"/>
    <n v="0.47388143529999999"/>
  </r>
  <r>
    <n v="230000"/>
    <n v="920000"/>
    <n v="920000"/>
    <x v="0"/>
    <x v="0"/>
    <s v="IR12-21"/>
    <s v="62-304.520 (7), F.A.C."/>
    <n v="0.56000000000000005"/>
    <n v="0.48"/>
    <s v="FDOT District 5"/>
    <n v="7.0494411755E-4"/>
    <n v="3770.0825559112"/>
    <n v="9.3795516841285504"/>
    <n v="1.3788636894638799"/>
    <n v="6.6120597850200004E-3"/>
    <n v="9.7202184678999999E-4"/>
    <n v="2.6576975204825501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6.6120597850200004E-3"/>
    <n v="9.7202184678999999E-4"/>
    <n v="2.65769752048338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9.239508202054399"/>
    <n v="2.1554724E-3"/>
  </r>
  <r>
    <n v="230000"/>
    <n v="920000"/>
    <n v="920000"/>
    <x v="0"/>
    <x v="0"/>
    <s v="IR12-21"/>
    <s v="62-304.520 (7), F.A.C."/>
    <n v="0.56000000000000005"/>
    <n v="0.48"/>
    <s v="FDOT District 5"/>
    <n v="0.22523949309951"/>
    <n v="3770.0833072893101"/>
    <n v="9.3795535534714691"/>
    <n v="1.3788639642710401"/>
    <n v="2.11264588788366"/>
    <n v="0.31057462036559003"/>
    <n v="849.17165307678795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2.11264588788366"/>
    <n v="0.31057462036559003"/>
    <n v="1007.2571259747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6.59199398905"/>
    <n v="0.81691575500000002"/>
  </r>
  <r>
    <n v="230000"/>
    <n v="920000"/>
    <n v="920000"/>
    <x v="0"/>
    <x v="0"/>
    <s v="IR12-21"/>
    <s v="62-304.520 (7), F.A.C."/>
    <n v="0.56000000000000005"/>
    <n v="0.48"/>
    <s v="Town Melbourne Beach"/>
    <n v="5.3289413817300003E-3"/>
    <n v="3770.0833072893101"/>
    <n v="9.3795535534714691"/>
    <n v="1.3788639642710401"/>
    <n v="4.9983091073320003E-2"/>
    <n v="7.3478852389899998E-3"/>
    <n v="20.090552948813599"/>
    <n v="1210"/>
    <s v="Fixed Single Family Units"/>
    <n v="1210"/>
    <s v="Town Melbourne Beach                   Brevard County"/>
    <s v="Town Melbourne Beach"/>
    <m/>
    <m/>
    <m/>
    <n v="0"/>
    <n v="1"/>
    <n v="4.9983091073320003E-2"/>
    <n v="7.3478852389899998E-3"/>
    <n v="20.0905529488141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5.2904359890363"/>
    <n v="1.6294041299999999E-2"/>
  </r>
  <r>
    <n v="230000"/>
    <n v="920000"/>
    <n v="920000"/>
    <x v="0"/>
    <x v="0"/>
    <s v="IR12-21"/>
    <s v="62-304.520 (7), F.A.C."/>
    <n v="0.56000000000000005"/>
    <n v="0.48"/>
    <s v="FDOT District 5"/>
    <n v="8.7842843222999995E-4"/>
    <n v="3770.0833072893101"/>
    <n v="9.3795535534714691"/>
    <n v="1.3788639642710401"/>
    <n v="8.2392665229900006E-3"/>
    <n v="1.2112333103900001E-3"/>
    <n v="3.3117483689986398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8.2392665229900006E-3"/>
    <n v="1.2112333103900001E-3"/>
    <n v="3.31174836899915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2.2080894419563"/>
    <n v="2.6859272999999999E-3"/>
  </r>
  <r>
    <n v="230000"/>
    <n v="920000"/>
    <n v="920000"/>
    <x v="0"/>
    <x v="0"/>
    <s v="IR12-21"/>
    <s v="62-304.520 (7), F.A.C."/>
    <n v="0.56000000000000005"/>
    <n v="0.48"/>
    <s v="Town Melbourne Beach"/>
    <n v="1.049624651571E-2"/>
    <n v="3770.0833072893101"/>
    <n v="9.3795535534714691"/>
    <n v="1.3788639642710401"/>
    <n v="9.8450106304620005E-2"/>
    <n v="1.447289608063E-2"/>
    <n v="39.571723778105799"/>
    <n v="1210"/>
    <s v="Fixed Single Family Units"/>
    <n v="1210"/>
    <s v="Town Melbourne Beach                   Brevard County"/>
    <s v="Town Melbourne Beach"/>
    <m/>
    <m/>
    <m/>
    <n v="0"/>
    <n v="1"/>
    <n v="9.8450106304620005E-2"/>
    <n v="1.447289608063E-2"/>
    <n v="39.5717237781061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9.954893868265202"/>
    <n v="3.2093855499999997E-2"/>
  </r>
  <r>
    <n v="230000"/>
    <n v="920000"/>
    <n v="920000"/>
    <x v="0"/>
    <x v="0"/>
    <s v="IR12-21"/>
    <s v="62-304.520 (7), F.A.C."/>
    <n v="0.56000000000000005"/>
    <n v="0.48"/>
    <s v="FDOT District 5"/>
    <n v="3.1236507454999998E-3"/>
    <n v="3770.0833072893101"/>
    <n v="9.3795535534714691"/>
    <n v="1.3788639642710401"/>
    <n v="2.9298449449790001E-2"/>
    <n v="4.3070894499400002E-3"/>
    <n v="11.776423533426399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2.9298449449790001E-2"/>
    <n v="4.3070894499400002E-3"/>
    <n v="11.776423533425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8.232534993417701"/>
    <n v="9.5510329000000008E-3"/>
  </r>
  <r>
    <n v="230000"/>
    <n v="920000"/>
    <n v="920000"/>
    <x v="0"/>
    <x v="0"/>
    <s v="IR12-21"/>
    <s v="62-304.520 (7), F.A.C."/>
    <n v="0.56000000000000005"/>
    <n v="0.48"/>
    <s v="Town Melbourne Beach"/>
    <n v="4.2174453899999997E-5"/>
    <n v="3770.0833072893101"/>
    <n v="9.3795535534714691"/>
    <n v="1.3788639642710401"/>
    <n v="3.9557754900999999E-4"/>
    <n v="5.8152834699999998E-5"/>
    <n v="0.15900120467258999"/>
    <n v="1210"/>
    <s v="Fixed Single Family Units"/>
    <n v="1210"/>
    <s v="Town Melbourne Beach                   Brevard County"/>
    <s v="Town Melbourne Beach"/>
    <m/>
    <m/>
    <m/>
    <n v="0"/>
    <n v="1"/>
    <n v="3.9557754900999999E-4"/>
    <n v="5.8152834699999998E-5"/>
    <n v="0.1590012046723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.72271003459405"/>
    <n v="1.2895469999999999E-4"/>
  </r>
  <r>
    <n v="230000"/>
    <n v="920000"/>
    <n v="920000"/>
    <x v="0"/>
    <x v="0"/>
    <s v="IR12-21"/>
    <s v="62-304.520 (7), F.A.C."/>
    <n v="0.56000000000000005"/>
    <n v="0.48"/>
    <s v="FDOT District 5"/>
    <n v="3.7362789149999998E-5"/>
    <n v="3770.0833072893101"/>
    <n v="9.3795535534714691"/>
    <n v="1.3788639642710401"/>
    <n v="3.5044628181E-4"/>
    <n v="5.1518203569999999E-5"/>
    <n v="0.14086082771833999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3.5044628181E-4"/>
    <n v="5.1518203569999999E-5"/>
    <n v="0.14086082771818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.59204507726119"/>
    <n v="1.142424E-4"/>
  </r>
  <r>
    <n v="230000"/>
    <n v="920000"/>
    <n v="920000"/>
    <x v="0"/>
    <x v="0"/>
    <s v="IR12-21"/>
    <s v="62-304.520 (7), F.A.C."/>
    <n v="0.56000000000000005"/>
    <n v="0.48"/>
    <s v="Town Melbourne Beach"/>
    <n v="0.30709565852587001"/>
    <n v="3782.2835093281101"/>
    <n v="9.4080905127743595"/>
    <n v="1.3829972926233201"/>
    <n v="2.88918375149147"/>
    <n v="0.42471246431766002"/>
    <n v="1161.5228450286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88918375149147"/>
    <n v="0.42471246431766002"/>
    <n v="1161.5228450286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3.395424914881"/>
    <n v="0.94202988239999996"/>
  </r>
  <r>
    <n v="230000"/>
    <n v="920000"/>
    <n v="920000"/>
    <x v="0"/>
    <x v="0"/>
    <s v="IR12-21"/>
    <s v="62-304.520 (7), F.A.C."/>
    <n v="0.56000000000000005"/>
    <n v="0.48"/>
    <s v="Town of Indialantic"/>
    <n v="0.19027576882418001"/>
    <n v="3782.2835093281101"/>
    <n v="9.4080905127743595"/>
    <n v="1.3829972926233201"/>
    <n v="1.7901316554856901"/>
    <n v="0.26315087313566998"/>
    <n v="719.67690264845396"/>
    <n v="1200"/>
    <s v="Residential, Medium Density-Two-five dwellingunits per acre"/>
    <n v="1200"/>
    <s v="Town of Indialantic              Brevard County"/>
    <s v="Town of Indialantic"/>
    <m/>
    <m/>
    <m/>
    <n v="0"/>
    <n v="1"/>
    <n v="1.7901316554856901"/>
    <n v="0.26315087313566998"/>
    <n v="719.676902648453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7.721436282108"/>
    <n v="0.5836795642"/>
  </r>
  <r>
    <n v="230000"/>
    <n v="920000"/>
    <n v="920000"/>
    <x v="0"/>
    <x v="0"/>
    <s v="IR12-21"/>
    <s v="62-304.520 (7), F.A.C."/>
    <n v="0.56000000000000005"/>
    <n v="0.48"/>
    <s v="Town Melbourne Beach"/>
    <n v="3.319044582432E-2"/>
    <n v="3782.2835093281101"/>
    <n v="9.4080905127743595"/>
    <n v="1.3829972926233201"/>
    <n v="0.31225871847453002"/>
    <n v="4.5902296715989999E-2"/>
    <n v="125.535675908573"/>
    <n v="1210"/>
    <s v="Fixed Single Family Units"/>
    <n v="1210"/>
    <s v="Town Melbourne Beach                   Brevard County"/>
    <s v="Town Melbourne Beach"/>
    <m/>
    <m/>
    <m/>
    <n v="0"/>
    <n v="1"/>
    <n v="0.31225871847453002"/>
    <n v="4.5902296715989999E-2"/>
    <n v="125.535675908574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0.207178054826997"/>
    <n v="0.1018132003"/>
  </r>
  <r>
    <n v="230000"/>
    <n v="920000"/>
    <n v="920000"/>
    <x v="0"/>
    <x v="0"/>
    <s v="IR12-21"/>
    <s v="62-304.520 (7), F.A.C."/>
    <n v="0.56000000000000005"/>
    <n v="0.48"/>
    <s v="Town Melbourne Beach"/>
    <n v="2.6215721798480002E-2"/>
    <n v="3782.2835093281101"/>
    <n v="9.4080905127743595"/>
    <n v="1.3829972926233201"/>
    <n v="0.24663988353786001"/>
    <n v="3.6256272271469998E-2"/>
    <n v="99.155292243547095"/>
    <n v="1210"/>
    <s v="Fixed Single Family Units"/>
    <n v="1210"/>
    <s v="Town Melbourne Beach                   Brevard County"/>
    <s v="Town Melbourne Beach"/>
    <m/>
    <m/>
    <m/>
    <n v="0"/>
    <n v="1"/>
    <n v="0.24663988353786001"/>
    <n v="3.6256272271469998E-2"/>
    <n v="99.15529224354739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9.856848596884802"/>
    <n v="8.0417917500000005E-2"/>
  </r>
  <r>
    <n v="230000"/>
    <n v="920000"/>
    <n v="920000"/>
    <x v="0"/>
    <x v="0"/>
    <s v="IR12-21"/>
    <s v="62-304.520 (7), F.A.C."/>
    <n v="0.56000000000000005"/>
    <n v="0.48"/>
    <s v="Town of Indialantic"/>
    <n v="6.0985858672029998E-2"/>
    <n v="3782.2835093281101"/>
    <n v="9.4080905127743595"/>
    <n v="1.3829972926233201"/>
    <n v="0.57376047838572997"/>
    <n v="8.4343277431720001E-2"/>
    <n v="230.66580755743701"/>
    <n v="1210"/>
    <s v="Fixed Single Family Units"/>
    <n v="1210"/>
    <s v="Town of Indialantic              Brevard County"/>
    <s v="Town of Indialantic"/>
    <m/>
    <m/>
    <m/>
    <n v="0"/>
    <n v="1"/>
    <n v="0.57376047838572997"/>
    <n v="8.4343277431720001E-2"/>
    <n v="230.665807557437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6.306881001112401"/>
    <n v="0.18707689180000001"/>
  </r>
  <r>
    <n v="230000"/>
    <n v="920000"/>
    <n v="920000"/>
    <x v="0"/>
    <x v="0"/>
    <s v="IR12-21"/>
    <s v="62-304.520 (7), F.A.C."/>
    <n v="0.56000000000000005"/>
    <n v="0.48"/>
    <s v="Town Melbourne Beach"/>
    <n v="0.10325020750295"/>
    <n v="3777.8478523674498"/>
    <n v="9.3977177863608201"/>
    <n v="1.3814949855727301"/>
    <n v="0.97031631149592001"/>
    <n v="0.14263964392466999"/>
    <n v="390.06357467151702"/>
    <n v="1210"/>
    <s v="Fixed Single Family Units"/>
    <n v="1210"/>
    <s v="Town Melbourne Beach                   Brevard County"/>
    <s v="Town Melbourne Beach"/>
    <m/>
    <m/>
    <m/>
    <n v="0"/>
    <n v="1"/>
    <n v="0.97031631149592001"/>
    <n v="0.14263964392466999"/>
    <n v="390.063574671517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7.771247736614797"/>
    <n v="0.31635326409999998"/>
  </r>
  <r>
    <n v="230000"/>
    <n v="920000"/>
    <n v="920000"/>
    <x v="0"/>
    <x v="0"/>
    <s v="IR12-21"/>
    <s v="62-304.520 (7), F.A.C."/>
    <n v="0.56000000000000005"/>
    <n v="0.48"/>
    <s v="Town Melbourne Beach"/>
    <n v="0.32782708031918001"/>
    <n v="3777.8478523674498"/>
    <n v="9.3977177863608201"/>
    <n v="1.3814949855727301"/>
    <n v="3.0808263835663401"/>
    <n v="0.45289146759589999"/>
    <n v="1238.4808313317201"/>
    <n v="1210"/>
    <s v="Fixed Single Family Units"/>
    <n v="1210"/>
    <s v="Town Melbourne Beach                   Brevard County"/>
    <s v="Town Melbourne Beach"/>
    <m/>
    <m/>
    <m/>
    <n v="0"/>
    <n v="1"/>
    <n v="3.0808263835663401"/>
    <n v="0.45289146759589999"/>
    <n v="1238.4808313317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5.953310945228"/>
    <n v="1.0044451187000001"/>
  </r>
  <r>
    <n v="230000"/>
    <n v="920000"/>
    <n v="920000"/>
    <x v="0"/>
    <x v="0"/>
    <s v="IR12-21"/>
    <s v="62-304.520 (7), F.A.C."/>
    <n v="0.56000000000000005"/>
    <n v="0.48"/>
    <s v="Town Melbourne Beach"/>
    <n v="4.3832838354140001E-2"/>
    <n v="3777.8478523674498"/>
    <n v="9.3977177863608201"/>
    <n v="1.3814949855727301"/>
    <n v="0.41192864462738998"/>
    <n v="6.0554846389660001E-2"/>
    <n v="165.59379423936099"/>
    <n v="1210"/>
    <s v="Fixed Single Family Units"/>
    <n v="1210"/>
    <s v="Town Melbourne Beach                   Brevard County"/>
    <s v="Town Melbourne Beach"/>
    <m/>
    <m/>
    <m/>
    <n v="0"/>
    <n v="1"/>
    <n v="0.41192864462738998"/>
    <n v="6.0554846389660001E-2"/>
    <n v="165.593794239359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7.320931804634299"/>
    <n v="0.1343015363"/>
  </r>
  <r>
    <n v="230000"/>
    <n v="920000"/>
    <n v="920000"/>
    <x v="0"/>
    <x v="0"/>
    <s v="IR12-21"/>
    <s v="62-304.520 (7), F.A.C."/>
    <n v="0.56000000000000005"/>
    <n v="0.48"/>
    <s v="Town Melbourne Beach"/>
    <n v="0.1428533276067"/>
    <n v="3777.8478523674498"/>
    <n v="9.3977177863608201"/>
    <n v="1.3814949855727301"/>
    <n v="1.3424952576903499"/>
    <n v="0.19735115576104001"/>
    <n v="539.67813690253104"/>
    <n v="1210"/>
    <s v="Fixed Single Family Units"/>
    <n v="1210"/>
    <s v="Town Melbourne Beach                   Brevard County"/>
    <s v="Town Melbourne Beach"/>
    <m/>
    <m/>
    <m/>
    <n v="0"/>
    <n v="1"/>
    <n v="1.3424952576903499"/>
    <n v="0.19735115576104001"/>
    <n v="539.678136902531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3.18620786425301"/>
    <n v="0.4376951637"/>
  </r>
  <r>
    <n v="230000"/>
    <n v="920000"/>
    <n v="920000"/>
    <x v="0"/>
    <x v="0"/>
    <s v="IR12-21"/>
    <s v="62-304.520 (7), F.A.C."/>
    <n v="0.56000000000000005"/>
    <n v="0.48"/>
    <s v="Town Melbourne Beach"/>
    <n v="2.4104492643540001E-2"/>
    <n v="3789.9223701473102"/>
    <n v="9.4259671940564296"/>
    <n v="1.38558689745869"/>
    <n v="0.22720815688740001"/>
    <n v="3.3398869176779998E-2"/>
    <n v="91.3541558908111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2720815688740001"/>
    <n v="3.3398869176779998E-2"/>
    <n v="91.3541558908111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3.79084805011"/>
    <n v="7.4090961799999994E-2"/>
  </r>
  <r>
    <n v="230000"/>
    <n v="920000"/>
    <n v="920000"/>
    <x v="0"/>
    <x v="0"/>
    <s v="IR12-21"/>
    <s v="62-304.520 (7), F.A.C."/>
    <n v="0.56000000000000005"/>
    <n v="0.48"/>
    <s v="Town Melbourne Beach"/>
    <n v="0.12519226863526001"/>
    <n v="3789.9223701473102"/>
    <n v="9.4259671940564296"/>
    <n v="1.38558689745869"/>
    <n v="1.1800582171054801"/>
    <n v="0.17346476708413999"/>
    <n v="474.46897947027099"/>
    <n v="1210"/>
    <s v="Fixed Single Family Units"/>
    <n v="1210"/>
    <s v="Town Melbourne Beach                   Brevard County"/>
    <s v="Town Melbourne Beach"/>
    <m/>
    <m/>
    <m/>
    <n v="0"/>
    <n v="1"/>
    <n v="1.1800582171054801"/>
    <n v="0.17346476708413999"/>
    <n v="474.468979470270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0.054147439362794"/>
    <n v="0.38480858029999998"/>
  </r>
  <r>
    <n v="230000"/>
    <n v="920000"/>
    <n v="920000"/>
    <x v="0"/>
    <x v="0"/>
    <s v="IR12-21"/>
    <s v="62-304.520 (7), F.A.C."/>
    <n v="0.56000000000000005"/>
    <n v="0.48"/>
    <s v="Town of Indialantic"/>
    <n v="0.10003703942407"/>
    <n v="3789.9223701473102"/>
    <n v="9.4259671940564296"/>
    <n v="1.38558689745869"/>
    <n v="0.94294585180182"/>
    <n v="0.13861001108654999"/>
    <n v="379.132613556595"/>
    <n v="1210"/>
    <s v="Fixed Single Family Units"/>
    <n v="1210"/>
    <s v="Town of Indialantic              Brevard County"/>
    <s v="Town of Indialantic"/>
    <m/>
    <m/>
    <m/>
    <n v="0"/>
    <n v="1"/>
    <n v="0.94294585180182"/>
    <n v="0.13861001108654999"/>
    <n v="379.1326135565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1.895032489404699"/>
    <n v="0.30748792660000002"/>
  </r>
  <r>
    <n v="230000"/>
    <n v="920000"/>
    <n v="920000"/>
    <x v="0"/>
    <x v="0"/>
    <s v="IR12-21"/>
    <s v="62-304.520 (7), F.A.C."/>
    <n v="0.56000000000000005"/>
    <n v="0.48"/>
    <s v="Town Melbourne Beach"/>
    <n v="0.15000919800317999"/>
    <n v="3789.9223701473102"/>
    <n v="9.4259671940564296"/>
    <n v="1.38558689745869"/>
    <n v="1.41398177918477"/>
    <n v="0.2078507792515"/>
    <n v="568.52321524014405"/>
    <n v="1210"/>
    <s v="Fixed Single Family Units"/>
    <n v="1210"/>
    <s v="Town Melbourne Beach                   Brevard County"/>
    <s v="Town Melbourne Beach"/>
    <m/>
    <m/>
    <m/>
    <n v="0"/>
    <n v="1"/>
    <n v="1.41398177918477"/>
    <n v="0.2078507792515"/>
    <n v="568.523215240144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9.063263383404603"/>
    <n v="0.46108938789999998"/>
  </r>
  <r>
    <n v="230000"/>
    <n v="920000"/>
    <n v="920000"/>
    <x v="0"/>
    <x v="0"/>
    <s v="IR12-21"/>
    <s v="62-304.520 (7), F.A.C."/>
    <n v="0.56000000000000005"/>
    <n v="0.48"/>
    <s v="Town of Indialantic"/>
    <n v="0.11163024408467"/>
    <n v="3789.9223701473102"/>
    <n v="9.4259671940564296"/>
    <n v="1.38558689745869"/>
    <n v="1.0522230186066801"/>
    <n v="0.15467340356383999"/>
    <n v="423.06995924152602"/>
    <n v="1210"/>
    <s v="Fixed Single Family Units"/>
    <n v="1210"/>
    <s v="Town of Indialantic              Brevard County"/>
    <s v="Town of Indialantic"/>
    <m/>
    <m/>
    <m/>
    <n v="0"/>
    <n v="1"/>
    <n v="1.0522230186066801"/>
    <n v="0.15467340356383999"/>
    <n v="423.069959241526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6.964074115340196"/>
    <n v="0.34312243250000002"/>
  </r>
  <r>
    <n v="230000"/>
    <n v="920000"/>
    <n v="920000"/>
    <x v="0"/>
    <x v="0"/>
    <s v="IR12-21"/>
    <s v="62-304.520 (7), F.A.C."/>
    <n v="0.56000000000000005"/>
    <n v="0.48"/>
    <s v="Town of Indialantic"/>
    <n v="7.5687976477200004E-3"/>
    <n v="3789.9223701473102"/>
    <n v="9.4259671940564296"/>
    <n v="1.38558689745869"/>
    <n v="7.1343238325889999E-2"/>
    <n v="1.0487226850199999E-2"/>
    <n v="28.6851555202275"/>
    <n v="1210"/>
    <s v="Fixed Single Family Units"/>
    <n v="1210"/>
    <s v="Town of Indialantic              Brevard County"/>
    <s v="Town of Indialantic"/>
    <m/>
    <m/>
    <m/>
    <n v="0"/>
    <n v="1"/>
    <n v="7.1343238325889999E-2"/>
    <n v="1.0487226850199999E-2"/>
    <n v="237.34526848803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0.229712998054701"/>
    <n v="0.19249413500000001"/>
  </r>
  <r>
    <n v="230000"/>
    <n v="920000"/>
    <n v="920000"/>
    <x v="0"/>
    <x v="0"/>
    <s v="IR12-21"/>
    <s v="62-304.520 (7), F.A.C."/>
    <n v="0.56000000000000005"/>
    <n v="0.48"/>
    <s v="Town of Indialantic"/>
    <n v="7.2330028006699996E-3"/>
    <n v="3789.9223701473102"/>
    <n v="9.4259671940564296"/>
    <n v="1.38558689745869"/>
    <n v="6.8178047113699999E-2"/>
    <n v="1.0021953909899999E-2"/>
    <n v="27.412519117623901"/>
    <n v="1210"/>
    <s v="Fixed Single Family Units"/>
    <n v="1210"/>
    <s v="Town of Indialantic              Brevard County"/>
    <s v="Town of Indialantic"/>
    <m/>
    <m/>
    <m/>
    <n v="0"/>
    <n v="1"/>
    <n v="6.8178047113699999E-2"/>
    <n v="1.0021953909899999E-2"/>
    <n v="167.381340366451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4.971318513035399"/>
    <n v="0.13575128980000001"/>
  </r>
  <r>
    <n v="230000"/>
    <n v="920000"/>
    <n v="930000"/>
    <x v="0"/>
    <x v="0"/>
    <s v="IR12-21"/>
    <s v="62-304.520 (7), F.A.C."/>
    <n v="0.56000000000000005"/>
    <n v="0.48"/>
    <s v="Town Melbourne Beach"/>
    <n v="6.0748810649800004E-3"/>
    <n v="3766.8241113392901"/>
    <n v="9.3719911902404895"/>
    <n v="1.3777708339346499"/>
    <n v="5.6933731822779998E-2"/>
    <n v="8.3697939509499997E-3"/>
    <n v="22.8830084691002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5.6933731822779998E-2"/>
    <n v="8.3697939509499997E-3"/>
    <n v="22.8830084691012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1.128990780174405"/>
    <n v="1.85588065E-2"/>
  </r>
  <r>
    <n v="230000"/>
    <n v="920000"/>
    <n v="930000"/>
    <x v="0"/>
    <x v="0"/>
    <s v="IR12-21"/>
    <s v="62-304.520 (7), F.A.C."/>
    <n v="0.56000000000000005"/>
    <n v="0.48"/>
    <s v="Town Melbourne Beach"/>
    <n v="0.28188416645157999"/>
    <n v="3766.8241113392901"/>
    <n v="9.3719911902404895"/>
    <n v="1.3777708339346499"/>
    <n v="2.6418159246525001"/>
    <n v="0.38837178308496001"/>
    <n v="1061.8080747945901"/>
    <n v="1210"/>
    <s v="Fixed Single Family Units"/>
    <n v="1210"/>
    <s v="Town Melbourne Beach                   Brevard County"/>
    <s v="Town Melbourne Beach"/>
    <m/>
    <m/>
    <m/>
    <n v="0"/>
    <n v="1"/>
    <n v="2.6418159246525001"/>
    <n v="0.38837178308496001"/>
    <n v="1061.8080747945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2.59658926681399"/>
    <n v="0.86115821150000005"/>
  </r>
  <r>
    <n v="230000"/>
    <n v="920000"/>
    <n v="930000"/>
    <x v="0"/>
    <x v="0"/>
    <s v="IR12-21"/>
    <s v="62-304.520 (7), F.A.C."/>
    <n v="0.56000000000000005"/>
    <n v="0.48"/>
    <s v="Town Melbourne Beach"/>
    <n v="0.29941325142442998"/>
    <n v="3766.8241113392901"/>
    <n v="9.3719911902404895"/>
    <n v="1.3777708339346499"/>
    <n v="2.8060983545910601"/>
    <n v="0.41252284510613002"/>
    <n v="1127.83705472005"/>
    <n v="1210"/>
    <s v="Fixed Single Family Units"/>
    <n v="1210"/>
    <s v="Town Melbourne Beach                   Brevard County"/>
    <s v="Town Melbourne Beach"/>
    <m/>
    <m/>
    <m/>
    <n v="0"/>
    <n v="1"/>
    <n v="2.8060983545910601"/>
    <n v="0.41252284510613002"/>
    <n v="1127.837054720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45.50294129252299"/>
    <n v="0.91470969560000004"/>
  </r>
  <r>
    <n v="230000"/>
    <n v="920000"/>
    <n v="930000"/>
    <x v="0"/>
    <x v="0"/>
    <s v="IR12-21"/>
    <s v="62-304.520 (7), F.A.C."/>
    <n v="0.56000000000000005"/>
    <n v="0.48"/>
    <s v="Town Melbourne Beach"/>
    <n v="1.332437522749E-2"/>
    <n v="3766.8241113392901"/>
    <n v="9.3719911902404895"/>
    <n v="1.3777708339346499"/>
    <n v="0.12487592724749"/>
    <n v="1.8357935568829999E-2"/>
    <n v="50.1905778754412"/>
    <n v="1210"/>
    <s v="Fixed Single Family Units"/>
    <n v="1210"/>
    <s v="Town Melbourne Beach                   Brevard County"/>
    <s v="Town Melbourne Beach"/>
    <m/>
    <m/>
    <m/>
    <n v="0"/>
    <n v="1"/>
    <n v="0.12487592724749"/>
    <n v="1.8357935568829999E-2"/>
    <n v="50.1905778754415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4.329641399322298"/>
    <n v="4.0706064799999997E-2"/>
  </r>
  <r>
    <n v="230000"/>
    <n v="920000"/>
    <n v="930000"/>
    <x v="0"/>
    <x v="0"/>
    <s v="IR12-21"/>
    <s v="62-304.520 (7), F.A.C."/>
    <n v="0.56000000000000005"/>
    <n v="0.48"/>
    <s v="Town Melbourne Beach"/>
    <n v="1.706677943038E-2"/>
    <n v="3766.8241113392901"/>
    <n v="9.3719911902404895"/>
    <n v="1.3777708339346499"/>
    <n v="0.15994970646730999"/>
    <n v="2.351411092837E-2"/>
    <n v="64.2875562612723"/>
    <n v="1210"/>
    <s v="Fixed Single Family Units"/>
    <n v="1210"/>
    <s v="Town Melbourne Beach                   Brevard County"/>
    <s v="Town Melbourne Beach"/>
    <m/>
    <m/>
    <m/>
    <n v="0"/>
    <n v="1"/>
    <n v="0.15994970646730999"/>
    <n v="2.351411092837E-2"/>
    <n v="64.28755626127380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5.524914325269201"/>
    <n v="5.2139137299999999E-2"/>
  </r>
  <r>
    <n v="230000"/>
    <n v="920000"/>
    <n v="930000"/>
    <x v="0"/>
    <x v="0"/>
    <s v="IR12-21"/>
    <s v="62-304.520 (7), F.A.C."/>
    <n v="0.56000000000000005"/>
    <n v="0.48"/>
    <s v="Town Melbourne Beach"/>
    <n v="0.20570069924178999"/>
    <n v="3779.8030563344601"/>
    <n v="9.4023221860454296"/>
    <n v="1.38216301744435"/>
    <n v="1.9340642481661801"/>
    <n v="0.28431189915444999"/>
    <n v="777.50813168426896"/>
    <n v="1210"/>
    <s v="Fixed Single Family Units"/>
    <n v="1210"/>
    <s v="Town Melbourne Beach                   Brevard County"/>
    <s v="Town Melbourne Beach"/>
    <m/>
    <m/>
    <m/>
    <n v="0"/>
    <n v="1"/>
    <n v="1.9340642481661801"/>
    <n v="0.28431189915444999"/>
    <n v="777.508131684268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7.445218218284"/>
    <n v="0.63058242630000005"/>
  </r>
  <r>
    <n v="230000"/>
    <n v="920000"/>
    <n v="930000"/>
    <x v="0"/>
    <x v="0"/>
    <s v="IR12-21"/>
    <s v="62-304.520 (7), F.A.C."/>
    <n v="0.56000000000000005"/>
    <n v="0.48"/>
    <s v="Town Melbourne Beach"/>
    <n v="6.5312858963690004E-2"/>
    <n v="3779.8030563344601"/>
    <n v="9.4023221860454296"/>
    <n v="1.38216301744435"/>
    <n v="0.61409254286842996"/>
    <n v="9.0273018223179999E-2"/>
    <n v="246.86974392892699"/>
    <n v="1210"/>
    <s v="Fixed Single Family Units"/>
    <n v="1210"/>
    <s v="Town Melbourne Beach                   Brevard County"/>
    <s v="Town Melbourne Beach"/>
    <m/>
    <m/>
    <m/>
    <n v="0"/>
    <n v="1"/>
    <n v="0.61409254286842996"/>
    <n v="9.0273018223179999E-2"/>
    <n v="246.869743928927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9.368431186028204"/>
    <n v="0.2002187704"/>
  </r>
  <r>
    <n v="230000"/>
    <n v="920000"/>
    <n v="930000"/>
    <x v="0"/>
    <x v="0"/>
    <s v="IR12-21"/>
    <s v="62-304.520 (7), F.A.C."/>
    <n v="0.56000000000000005"/>
    <n v="0.48"/>
    <s v="Town Melbourne Beach"/>
    <n v="2.363170730812E-2"/>
    <n v="3779.8030563344601"/>
    <n v="9.4023221860454296"/>
    <n v="1.38216301744435"/>
    <n v="0.22219292591727999"/>
    <n v="3.2662871880349997E-2"/>
    <n v="89.323199509641"/>
    <n v="1210"/>
    <s v="Fixed Single Family Units"/>
    <n v="1210"/>
    <s v="Town Melbourne Beach                   Brevard County"/>
    <s v="Town Melbourne Beach"/>
    <m/>
    <m/>
    <m/>
    <n v="0"/>
    <n v="1"/>
    <n v="0.22219292591727999"/>
    <n v="3.2662871880349997E-2"/>
    <n v="89.3231995096390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6.688100301861098"/>
    <n v="7.2443795199999994E-2"/>
  </r>
  <r>
    <n v="230000"/>
    <n v="920000"/>
    <n v="930000"/>
    <x v="0"/>
    <x v="0"/>
    <s v="IR12-21"/>
    <s v="62-304.520 (7), F.A.C."/>
    <n v="0.56000000000000005"/>
    <n v="0.48"/>
    <s v="Town Melbourne Beach"/>
    <n v="6.9521270207300007E-2"/>
    <n v="3779.8030563344601"/>
    <n v="9.4023221860454296"/>
    <n v="1.38216301744435"/>
    <n v="0.65366138127220996"/>
    <n v="9.6089728606290004E-2"/>
    <n v="262.77670960982903"/>
    <n v="1210"/>
    <s v="Fixed Single Family Units"/>
    <n v="1210"/>
    <s v="Town Melbourne Beach                   Brevard County"/>
    <s v="Town Melbourne Beach"/>
    <m/>
    <m/>
    <m/>
    <n v="0"/>
    <n v="1"/>
    <n v="0.65366138127220996"/>
    <n v="9.6089728606290004E-2"/>
    <n v="262.77670960982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4.412227129692695"/>
    <n v="0.21311979689999999"/>
  </r>
  <r>
    <n v="230000"/>
    <n v="920000"/>
    <n v="930000"/>
    <x v="0"/>
    <x v="0"/>
    <s v="IR12-21"/>
    <s v="62-304.520 (7), F.A.C."/>
    <n v="0.56000000000000005"/>
    <n v="0.48"/>
    <s v="Town Melbourne Beach"/>
    <n v="0.22369046039882001"/>
    <n v="3779.8030563344601"/>
    <n v="9.4023221860454296"/>
    <n v="1.38216301744435"/>
    <n v="2.1032097786145498"/>
    <n v="0.30917668171835"/>
    <n v="845.50588588832704"/>
    <n v="1210"/>
    <s v="Fixed Single Family Units"/>
    <n v="1210"/>
    <s v="Town Melbourne Beach                   Brevard County"/>
    <s v="Town Melbourne Beach"/>
    <m/>
    <m/>
    <m/>
    <n v="0"/>
    <n v="1"/>
    <n v="2.1032097786145498"/>
    <n v="0.30917668171835"/>
    <n v="845.505885888327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1.605564533117"/>
    <n v="0.68573064549999996"/>
  </r>
  <r>
    <n v="230000"/>
    <n v="920000"/>
    <n v="930000"/>
    <x v="0"/>
    <x v="0"/>
    <s v="IR12-21"/>
    <s v="62-304.520 (7), F.A.C."/>
    <n v="0.56000000000000005"/>
    <n v="0.48"/>
    <s v="Town Melbourne Beach"/>
    <n v="2.9906457502140001E-2"/>
    <n v="3779.8030563344601"/>
    <n v="9.4023221860454296"/>
    <n v="1.38216301744435"/>
    <n v="0.28119014887845001"/>
    <n v="4.1335599542229998E-2"/>
    <n v="113.040519470748"/>
    <n v="1210"/>
    <s v="Fixed Single Family Units"/>
    <n v="1210"/>
    <s v="Town Melbourne Beach                   Brevard County"/>
    <s v="Town Melbourne Beach"/>
    <m/>
    <m/>
    <m/>
    <n v="0"/>
    <n v="1"/>
    <n v="0.28119014887845001"/>
    <n v="4.1335599542229998E-2"/>
    <n v="113.04051947074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0.635157113281302"/>
    <n v="9.1679253399999994E-2"/>
  </r>
  <r>
    <n v="230000"/>
    <n v="920000"/>
    <n v="930000"/>
    <x v="0"/>
    <x v="0"/>
    <s v="IR12-21"/>
    <s v="62-304.520 (7), F.A.C."/>
    <n v="0.56000000000000005"/>
    <n v="0.48"/>
    <s v="Town of Indialantic"/>
    <n v="4.6390550370700003E-3"/>
    <n v="3788.93615799078"/>
    <n v="9.4236479671127995"/>
    <n v="1.3852505280021099"/>
    <n v="4.371682156942E-2"/>
    <n v="6.4262534395299999E-3"/>
    <n v="17.5770833688713"/>
    <n v="1210"/>
    <s v="Fixed Single Family Units"/>
    <n v="1210"/>
    <s v="Town of Indialantic              Brevard County"/>
    <s v="Town of Indialantic"/>
    <m/>
    <m/>
    <m/>
    <n v="0"/>
    <n v="1"/>
    <n v="4.371682156942E-2"/>
    <n v="6.4262534395299999E-3"/>
    <n v="18.857132341637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6.931314002792199"/>
    <n v="1.52937002E-2"/>
  </r>
  <r>
    <n v="230000"/>
    <n v="920000"/>
    <n v="930000"/>
    <x v="0"/>
    <x v="0"/>
    <s v="IR12-21"/>
    <s v="62-304.520 (7), F.A.C."/>
    <n v="0.56000000000000005"/>
    <n v="0.48"/>
    <s v="Town of Indialantic"/>
    <n v="7.5997568286100001E-3"/>
    <n v="3788.93615799078"/>
    <n v="9.4236479671127995"/>
    <n v="1.3852505280021099"/>
    <n v="7.1617432988550001E-2"/>
    <n v="1.052756715953E-2"/>
    <n v="28.794993439888"/>
    <n v="1210"/>
    <s v="Fixed Single Family Units"/>
    <n v="1210"/>
    <s v="Town of Indialantic              Brevard County"/>
    <s v="Town of Indialantic"/>
    <m/>
    <m/>
    <m/>
    <n v="0"/>
    <n v="1"/>
    <n v="7.1617432988550001E-2"/>
    <n v="1.052756715953E-2"/>
    <n v="31.5268901497282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7.174989931499397"/>
    <n v="2.5569254E-2"/>
  </r>
  <r>
    <n v="230000"/>
    <n v="920000"/>
    <n v="930000"/>
    <x v="0"/>
    <x v="0"/>
    <s v="IR12-21"/>
    <s v="62-304.520 (7), F.A.C."/>
    <n v="0.56000000000000005"/>
    <n v="0.48"/>
    <s v="Town of Indialantic"/>
    <n v="4.7936860489999997E-5"/>
    <n v="3788.93615799078"/>
    <n v="9.4236479671127995"/>
    <n v="1.3852505280021099"/>
    <n v="4.5174009790000002E-4"/>
    <n v="6.6404561300000006E-5"/>
    <n v="0.18162970401112"/>
    <n v="1210"/>
    <s v="Fixed Single Family Units"/>
    <n v="1210"/>
    <s v="Town of Indialantic              Brevard County"/>
    <s v="Town of Indialantic"/>
    <m/>
    <m/>
    <m/>
    <n v="0"/>
    <n v="1"/>
    <n v="4.5174009790000002E-4"/>
    <n v="6.6404561300000006E-5"/>
    <n v="1301.36571951691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5.260285006710999"/>
    <n v="1.0554466500999999"/>
  </r>
  <r>
    <n v="230000"/>
    <n v="920000"/>
    <n v="930000"/>
    <x v="0"/>
    <x v="0"/>
    <s v="IR12-21"/>
    <s v="62-304.520 (7), F.A.C."/>
    <n v="0.56000000000000005"/>
    <n v="0.48"/>
    <s v="Town Melbourne Beach"/>
    <n v="0.11099473202793"/>
    <n v="3782.2835093281101"/>
    <n v="9.4080905127743595"/>
    <n v="1.3829972926233201"/>
    <n v="1.0442484853599301"/>
    <n v="0.15350541389007999"/>
    <n v="419.813544571542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442484853599301"/>
    <n v="0.15350541389007999"/>
    <n v="419.813544571542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7.98189161719399"/>
    <n v="0.34048138249999998"/>
  </r>
  <r>
    <n v="230000"/>
    <n v="920000"/>
    <n v="930000"/>
    <x v="0"/>
    <x v="0"/>
    <s v="IR12-21"/>
    <s v="62-304.520 (7), F.A.C."/>
    <n v="0.56000000000000005"/>
    <n v="0.48"/>
    <s v="Town Melbourne Beach"/>
    <n v="0.16124462539286999"/>
    <n v="3782.2835093281101"/>
    <n v="9.4080905127743595"/>
    <n v="1.3829972926233201"/>
    <n v="1.51700403039459"/>
    <n v="0.22300088036841001"/>
    <n v="609.87288759127102"/>
    <n v="1210"/>
    <s v="Fixed Single Family Units"/>
    <n v="1210"/>
    <s v="Town Melbourne Beach                   Brevard County"/>
    <s v="Town Melbourne Beach"/>
    <m/>
    <m/>
    <m/>
    <n v="0"/>
    <n v="1"/>
    <n v="1.51700403039459"/>
    <n v="0.22300088036841001"/>
    <n v="609.872887591271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6.712555570909"/>
    <n v="0.49462521300000001"/>
  </r>
  <r>
    <n v="230000"/>
    <n v="920000"/>
    <n v="930000"/>
    <x v="0"/>
    <x v="0"/>
    <s v="IR12-21"/>
    <s v="62-304.520 (7), F.A.C."/>
    <n v="0.56000000000000005"/>
    <n v="0.48"/>
    <s v="Town of Indialantic"/>
    <n v="0.18549945112185001"/>
    <n v="3782.2835093281101"/>
    <n v="9.4080905127743595"/>
    <n v="1.3829972926233201"/>
    <n v="1.74519562622434"/>
    <n v="0.25654523868462997"/>
    <n v="701.61151496759601"/>
    <n v="1210"/>
    <s v="Fixed Single Family Units"/>
    <n v="1210"/>
    <s v="Town of Indialantic              Brevard County"/>
    <s v="Town of Indialantic"/>
    <m/>
    <m/>
    <m/>
    <n v="0"/>
    <n v="1"/>
    <n v="1.74519562622434"/>
    <n v="0.25654523868462997"/>
    <n v="701.667362007013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3.056439878999"/>
    <n v="0.56907328629999998"/>
  </r>
  <r>
    <n v="230000"/>
    <n v="920000"/>
    <n v="930000"/>
    <x v="0"/>
    <x v="0"/>
    <s v="IR12-21"/>
    <s v="62-304.520 (7), F.A.C."/>
    <n v="0.56000000000000005"/>
    <n v="0.48"/>
    <s v="Town Melbourne Beach"/>
    <n v="3.1145255256540001E-2"/>
    <n v="3782.2835093281101"/>
    <n v="9.4080905127743595"/>
    <n v="1.3829972926233201"/>
    <n v="0.29301738049706999"/>
    <n v="4.3073803697869999E-2"/>
    <n v="117.80018535065901"/>
    <n v="1210"/>
    <s v="Fixed Single Family Units"/>
    <n v="1210"/>
    <s v="Town Melbourne Beach                   Brevard County"/>
    <s v="Town Melbourne Beach"/>
    <m/>
    <m/>
    <m/>
    <n v="0"/>
    <n v="1"/>
    <n v="0.29301738049706999"/>
    <n v="4.3073803697869999E-2"/>
    <n v="117.80018535066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0.9145397543165"/>
    <n v="9.5539485300000004E-2"/>
  </r>
  <r>
    <n v="230000"/>
    <n v="920000"/>
    <n v="930000"/>
    <x v="0"/>
    <x v="0"/>
    <s v="IR12-21"/>
    <s v="62-304.520 (7), F.A.C."/>
    <n v="0.56000000000000005"/>
    <n v="0.48"/>
    <s v="Town of Indialantic"/>
    <n v="3.8852087121780003E-2"/>
    <n v="3782.2835093281101"/>
    <n v="9.4080905127743595"/>
    <n v="1.3829972926233201"/>
    <n v="0.36552395225189999"/>
    <n v="5.3732331302179998E-2"/>
    <n v="146.94960842368701"/>
    <n v="1210"/>
    <s v="Fixed Single Family Units"/>
    <n v="1210"/>
    <s v="Town of Indialantic              Brevard County"/>
    <s v="Town of Indialantic"/>
    <m/>
    <m/>
    <m/>
    <n v="0"/>
    <n v="1"/>
    <n v="0.36552395225189999"/>
    <n v="5.3732331302179998E-2"/>
    <n v="146.949608423687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7.984829374131401"/>
    <n v="0.11918054209999999"/>
  </r>
  <r>
    <n v="230000"/>
    <n v="920000"/>
    <n v="930000"/>
    <x v="0"/>
    <x v="0"/>
    <s v="IR12-21"/>
    <s v="62-304.520 (7), F.A.C."/>
    <n v="0.56000000000000005"/>
    <n v="0.48"/>
    <s v="Town Melbourne Beach"/>
    <n v="4.2498489472870001E-2"/>
    <n v="3782.2835093281101"/>
    <n v="9.4080905127743595"/>
    <n v="1.3829972926233201"/>
    <n v="0.39982963561696999"/>
    <n v="5.8775295881559997E-2"/>
    <n v="160.74133590460099"/>
    <n v="1210"/>
    <s v="Fixed Single Family Units"/>
    <n v="1210"/>
    <s v="Town Melbourne Beach                   Brevard County"/>
    <s v="Town Melbourne Beach"/>
    <m/>
    <m/>
    <m/>
    <n v="0"/>
    <n v="1"/>
    <n v="0.39982963561696999"/>
    <n v="5.8775295881559997E-2"/>
    <n v="160.741335904600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6.414924431051901"/>
    <n v="0.13036604700000001"/>
  </r>
  <r>
    <n v="230000"/>
    <n v="920000"/>
    <n v="930000"/>
    <x v="0"/>
    <x v="0"/>
    <s v="IR12-21"/>
    <s v="62-304.520 (7), F.A.C."/>
    <n v="0.56000000000000005"/>
    <n v="0.48"/>
    <s v="Town of Indialantic"/>
    <n v="4.1037277013380002E-2"/>
    <n v="3782.2835093281101"/>
    <n v="9.4080905127743595"/>
    <n v="1.3829972926233201"/>
    <n v="0.38608241653969999"/>
    <n v="5.675444300614E-2"/>
    <n v="155.214616115448"/>
    <n v="1210"/>
    <s v="Fixed Single Family Units"/>
    <n v="1210"/>
    <s v="Town of Indialantic              Brevard County"/>
    <s v="Town of Indialantic"/>
    <m/>
    <m/>
    <m/>
    <n v="0"/>
    <n v="1"/>
    <n v="0.38608241653969999"/>
    <n v="5.675444300614E-2"/>
    <n v="156.002587324129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8.122909426621497"/>
    <n v="0.1265227797"/>
  </r>
  <r>
    <n v="230000"/>
    <n v="920000"/>
    <n v="930000"/>
    <x v="0"/>
    <x v="0"/>
    <s v="IR12-21"/>
    <s v="62-304.520 (7), F.A.C."/>
    <n v="0.56000000000000005"/>
    <n v="0.48"/>
    <s v="Town of Indialantic"/>
    <n v="6.655835458E-5"/>
    <n v="3782.2835093281101"/>
    <n v="9.4080905127743595"/>
    <n v="1.3829972926233201"/>
    <n v="6.2618702428999997E-4"/>
    <n v="9.2050024189999994E-5"/>
    <n v="0.25174256694729003"/>
    <n v="1210"/>
    <s v="Fixed Single Family Units"/>
    <n v="1210"/>
    <s v="Town of Indialantic              Brevard County"/>
    <s v="Town of Indialantic"/>
    <m/>
    <m/>
    <m/>
    <n v="0"/>
    <n v="1"/>
    <n v="6.2618702428999997E-4"/>
    <n v="9.2050024189999994E-5"/>
    <n v="9.19367264635459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.1863564978246801"/>
    <n v="7.4563444000000003E-3"/>
  </r>
  <r>
    <n v="230000"/>
    <n v="920000"/>
    <n v="930000"/>
    <x v="0"/>
    <x v="0"/>
    <s v="IR12-21"/>
    <s v="62-304.520 (7), F.A.C."/>
    <n v="0.56000000000000005"/>
    <n v="0.48"/>
    <s v="Town of Indialantic"/>
    <n v="9.6051904966000003E-4"/>
    <n v="3782.2835093281101"/>
    <n v="9.4080905127743595"/>
    <n v="1.3829972926233201"/>
    <n v="9.0366501584800002E-3"/>
    <n v="1.32839524519E-3"/>
    <n v="3.6329553619396502"/>
    <n v="1210"/>
    <s v="Fixed Single Family Units"/>
    <n v="1210"/>
    <s v="Town of Indialantic              Brevard County"/>
    <s v="Town of Indialantic"/>
    <m/>
    <m/>
    <m/>
    <n v="0"/>
    <n v="1"/>
    <n v="9.0366501584800002E-3"/>
    <n v="1.32839524519E-3"/>
    <n v="14.5153393933349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0.735115326916599"/>
    <n v="1.17723758E-2"/>
  </r>
  <r>
    <n v="230000"/>
    <n v="920000"/>
    <n v="930000"/>
    <x v="0"/>
    <x v="0"/>
    <s v="IR12-21"/>
    <s v="62-304.520 (7), F.A.C."/>
    <n v="0.56000000000000005"/>
    <n v="0.48"/>
    <s v="Town Melbourne Beach"/>
    <n v="0.20546980432921999"/>
    <n v="3791.0437920413501"/>
    <n v="9.4285845598767004"/>
    <n v="1.38596579344143"/>
    <n v="1.9372894246193899"/>
    <n v="0.28477412038540001"/>
    <n v="778.945026154249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372894246193899"/>
    <n v="0.28477412038540001"/>
    <n v="778.945026154249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3.27503286509599"/>
    <n v="0.63174779089999999"/>
  </r>
  <r>
    <n v="230000"/>
    <n v="920000"/>
    <n v="930000"/>
    <x v="0"/>
    <x v="0"/>
    <s v="IR12-21"/>
    <s v="62-304.520 (7), F.A.C."/>
    <n v="0.56000000000000005"/>
    <n v="0.48"/>
    <s v="Town Melbourne Beach"/>
    <n v="0.26138808312209"/>
    <n v="3791.0437920413501"/>
    <n v="9.4285845598767004"/>
    <n v="1.38596579344143"/>
    <n v="2.4645196446607498"/>
    <n v="0.36227494202045002"/>
    <n v="990.93366983360795"/>
    <n v="1210"/>
    <s v="Fixed Single Family Units"/>
    <n v="1210"/>
    <s v="Town Melbourne Beach                   Brevard County"/>
    <s v="Town Melbourne Beach"/>
    <m/>
    <m/>
    <m/>
    <n v="0"/>
    <n v="1"/>
    <n v="2.4645196446607498"/>
    <n v="0.36227494202045002"/>
    <n v="990.933669833607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0.177271079984"/>
    <n v="0.80367694229999997"/>
  </r>
  <r>
    <n v="230000"/>
    <n v="920000"/>
    <n v="930000"/>
    <x v="0"/>
    <x v="0"/>
    <s v="IR12-21"/>
    <s v="62-304.520 (7), F.A.C."/>
    <n v="0.56000000000000005"/>
    <n v="0.48"/>
    <s v="Town Melbourne Beach"/>
    <n v="0.15090556630865001"/>
    <n v="3791.0437920413501"/>
    <n v="9.4285845598767004"/>
    <n v="1.38596579344143"/>
    <n v="1.4228258924971899"/>
    <n v="0.20914995294368999"/>
    <n v="572.08961033889705"/>
    <n v="1210"/>
    <s v="Fixed Single Family Units"/>
    <n v="1210"/>
    <s v="Town Melbourne Beach                   Brevard County"/>
    <s v="Town Melbourne Beach"/>
    <m/>
    <m/>
    <m/>
    <n v="0"/>
    <n v="1"/>
    <n v="1.4228258924971899"/>
    <n v="0.20914995294368999"/>
    <n v="572.089610338897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3.010957001515"/>
    <n v="0.46398184129999998"/>
  </r>
  <r>
    <n v="230000"/>
    <n v="930000"/>
    <n v="930000"/>
    <x v="0"/>
    <x v="0"/>
    <s v="IR12-21"/>
    <s v="62-304.520 (7), F.A.C."/>
    <n v="0.56000000000000005"/>
    <n v="0.48"/>
    <s v="Town Melbourne Beach"/>
    <n v="4.703222268348E-2"/>
    <n v="3771.2339382851001"/>
    <n v="9.3822824748061002"/>
    <n v="1.3792605835749201"/>
    <n v="0.44126959863447002"/>
    <n v="6.4869690905249994E-2"/>
    <n v="177.369514376956"/>
    <n v="1210"/>
    <s v="Fixed Single Family Units"/>
    <n v="1210"/>
    <s v="Town Melbourne Beach                   Brevard County"/>
    <s v="Town Melbourne Beach"/>
    <m/>
    <m/>
    <m/>
    <n v="0"/>
    <n v="1"/>
    <n v="0.44126959863447002"/>
    <n v="6.4869690905249994E-2"/>
    <n v="177.36951437695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6.042762402104401"/>
    <n v="0.14385199870000001"/>
  </r>
  <r>
    <n v="230000"/>
    <n v="930000"/>
    <n v="930000"/>
    <x v="0"/>
    <x v="0"/>
    <s v="IR12-21"/>
    <s v="62-304.520 (7), F.A.C."/>
    <n v="0.56000000000000005"/>
    <n v="0.48"/>
    <s v="Town Melbourne Beach"/>
    <n v="8.7239274978190007E-2"/>
    <n v="3771.2339382851001"/>
    <n v="9.3822824748061002"/>
    <n v="1.3792605835749201"/>
    <n v="0.81850352074271004"/>
    <n v="0.12032569331708"/>
    <n v="328.99971454915902"/>
    <n v="1210"/>
    <s v="Fixed Single Family Units"/>
    <n v="1210"/>
    <s v="Town Melbourne Beach                   Brevard County"/>
    <s v="Town Melbourne Beach"/>
    <m/>
    <m/>
    <m/>
    <n v="0"/>
    <n v="1"/>
    <n v="0.81850352074271004"/>
    <n v="0.12032569331708"/>
    <n v="328.99971454915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3.246831453134206"/>
    <n v="0.26682864119999999"/>
  </r>
  <r>
    <n v="230000"/>
    <n v="930000"/>
    <n v="930000"/>
    <x v="0"/>
    <x v="0"/>
    <s v="IR12-21"/>
    <s v="62-304.520 (7), F.A.C."/>
    <n v="0.56000000000000005"/>
    <n v="0.48"/>
    <s v="Town Melbourne Beach"/>
    <n v="0.15924777975314"/>
    <n v="3771.2339382851001"/>
    <n v="9.3822824748061002"/>
    <n v="1.3792605835749201"/>
    <n v="1.49410765312969"/>
    <n v="0.21964418563533"/>
    <n v="600.56063160160397"/>
    <n v="1210"/>
    <s v="Fixed Single Family Units"/>
    <n v="1210"/>
    <s v="Town Melbourne Beach                   Brevard County"/>
    <s v="Town Melbourne Beach"/>
    <m/>
    <m/>
    <m/>
    <n v="0"/>
    <n v="1"/>
    <n v="1.49410765312969"/>
    <n v="0.21964418563533"/>
    <n v="831.516566223746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50.170627652121"/>
    <n v="0.67438488740000002"/>
  </r>
  <r>
    <n v="230000"/>
    <n v="930000"/>
    <n v="930000"/>
    <x v="0"/>
    <x v="0"/>
    <s v="IR12-21"/>
    <s v="62-304.520 (7), F.A.C."/>
    <n v="0.56000000000000005"/>
    <n v="0.48"/>
    <s v="Town Melbourne Beach"/>
    <n v="2.3805435929730001E-2"/>
    <n v="3777.8478529303902"/>
    <n v="9.3977177877611897"/>
    <n v="1.3814949857785901"/>
    <n v="0.2237167686823"/>
    <n v="3.2887090371200002E-2"/>
    <n v="89.933315015232793"/>
    <n v="1210"/>
    <s v="Fixed Single Family Units"/>
    <n v="1210"/>
    <s v="Town Melbourne Beach                   Brevard County"/>
    <s v="Town Melbourne Beach"/>
    <m/>
    <m/>
    <m/>
    <n v="0"/>
    <n v="1"/>
    <n v="0.2237167686823"/>
    <n v="3.2887090371200002E-2"/>
    <n v="89.93331501523279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0.101827465727197"/>
    <n v="7.29386172E-2"/>
  </r>
  <r>
    <n v="230000"/>
    <n v="930000"/>
    <n v="930000"/>
    <x v="0"/>
    <x v="0"/>
    <s v="IR12-21"/>
    <s v="62-304.520 (7), F.A.C."/>
    <n v="0.56000000000000005"/>
    <n v="0.48"/>
    <s v="Town Melbourne Beach"/>
    <n v="6.2640084703509999E-2"/>
    <n v="3777.8478529303902"/>
    <n v="9.3977177877611897"/>
    <n v="1.3814949857785901"/>
    <n v="0.58867383824509001"/>
    <n v="8.6536962926650002E-2"/>
    <n v="236.644709504552"/>
    <n v="1210"/>
    <s v="Fixed Single Family Units"/>
    <n v="1210"/>
    <s v="Town Melbourne Beach                   Brevard County"/>
    <s v="Town Melbourne Beach"/>
    <m/>
    <m/>
    <m/>
    <n v="0"/>
    <n v="1"/>
    <n v="0.58867383824509001"/>
    <n v="8.6536962926650002E-2"/>
    <n v="236.64470950455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3.115532678020003"/>
    <n v="0.19192596070000001"/>
  </r>
  <r>
    <n v="230000"/>
    <n v="930000"/>
    <n v="930000"/>
    <x v="0"/>
    <x v="0"/>
    <s v="IR12-21"/>
    <s v="62-304.520 (7), F.A.C."/>
    <n v="0.56000000000000005"/>
    <n v="0.48"/>
    <s v="Town Melbourne Beach"/>
    <n v="6.5960340321399996E-3"/>
    <n v="3777.8478529303902"/>
    <n v="9.3977177877611897"/>
    <n v="1.3814949857785901"/>
    <n v="6.1987666352540001E-2"/>
    <n v="9.1123879414299995E-3"/>
    <n v="24.9188130061872"/>
    <n v="1210"/>
    <s v="Fixed Single Family Units"/>
    <n v="1210"/>
    <s v="Town Melbourne Beach                   Brevard County"/>
    <s v="Town Melbourne Beach"/>
    <m/>
    <m/>
    <m/>
    <n v="0"/>
    <n v="1"/>
    <n v="6.1987666352540001E-2"/>
    <n v="9.1123879414299995E-3"/>
    <n v="24.918813006185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1.616458288703399"/>
    <n v="2.0209905100000002E-2"/>
  </r>
  <r>
    <n v="230000"/>
    <n v="930000"/>
    <n v="930000"/>
    <x v="0"/>
    <x v="0"/>
    <s v="IR12-21"/>
    <s v="62-304.520 (7), F.A.C."/>
    <n v="0.56000000000000005"/>
    <n v="0.48"/>
    <s v="Town Melbourne Beach"/>
    <n v="0.13231341158279"/>
    <n v="3777.8478529303902"/>
    <n v="9.3977177877611897"/>
    <n v="1.3814949857785901"/>
    <n v="1.24344410159101"/>
    <n v="0.18279031465289"/>
    <n v="499.85993786196502"/>
    <n v="1210"/>
    <s v="Fixed Single Family Units"/>
    <n v="1210"/>
    <s v="Town Melbourne Beach                   Brevard County"/>
    <s v="Town Melbourne Beach"/>
    <m/>
    <m/>
    <m/>
    <n v="0"/>
    <n v="1"/>
    <n v="1.24344410159101"/>
    <n v="0.18279031465289"/>
    <n v="499.859937861965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9.527640930643"/>
    <n v="0.40540140949999998"/>
  </r>
  <r>
    <n v="230000"/>
    <n v="930000"/>
    <n v="930000"/>
    <x v="0"/>
    <x v="0"/>
    <s v="IR12-21"/>
    <s v="62-304.520 (7), F.A.C."/>
    <n v="0.56000000000000005"/>
    <n v="0.48"/>
    <s v="Town Melbourne Beach"/>
    <n v="3.391345394584E-2"/>
    <n v="3777.8478529303902"/>
    <n v="9.3977177877611897"/>
    <n v="1.3814949857785901"/>
    <n v="0.3187090693913"/>
    <n v="4.6851266576619997E-2"/>
    <n v="128.119869174771"/>
    <n v="1210"/>
    <s v="Fixed Single Family Units"/>
    <n v="1210"/>
    <s v="Town Melbourne Beach                   Brevard County"/>
    <s v="Town Melbourne Beach"/>
    <m/>
    <m/>
    <m/>
    <n v="0"/>
    <n v="1"/>
    <n v="0.3187090693913"/>
    <n v="4.6851266576619997E-2"/>
    <n v="128.1198691747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2.422458509469706"/>
    <n v="0.1039090585"/>
  </r>
  <r>
    <n v="230000"/>
    <n v="930000"/>
    <n v="930000"/>
    <x v="0"/>
    <x v="0"/>
    <s v="IR12-21"/>
    <s v="62-304.520 (7), F.A.C."/>
    <n v="0.56000000000000005"/>
    <n v="0.48"/>
    <s v="Town Melbourne Beach"/>
    <n v="0.35849503340483002"/>
    <n v="3777.8478529303902"/>
    <n v="9.3977177877611897"/>
    <n v="1.3814949857785901"/>
    <n v="3.3690351522526401"/>
    <n v="0.49525909107529997"/>
    <n v="1354.3396922346501"/>
    <n v="1210"/>
    <s v="Fixed Single Family Units"/>
    <n v="1210"/>
    <s v="Town Melbourne Beach                   Brevard County"/>
    <s v="Town Melbourne Beach"/>
    <m/>
    <m/>
    <m/>
    <n v="0"/>
    <n v="1"/>
    <n v="3.3690351522526401"/>
    <n v="0.49525909107529997"/>
    <n v="1354.33969223465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53.316386429706"/>
    <n v="1.0984101315999999"/>
  </r>
  <r>
    <n v="230000"/>
    <n v="930000"/>
    <n v="930000"/>
    <x v="0"/>
    <x v="0"/>
    <s v="IR12-21"/>
    <s v="62-304.520 (7), F.A.C."/>
    <n v="0.56000000000000005"/>
    <n v="0.48"/>
    <s v="Town Melbourne Beach"/>
    <n v="3.0735403622760001E-2"/>
    <n v="3781.12670986066"/>
    <n v="9.4054218745899405"/>
    <n v="1.38261211008936"/>
    <n v="0.28907943755791998"/>
    <n v="4.2495141257319999E-2"/>
    <n v="116.214455576392"/>
    <n v="1210"/>
    <s v="Fixed Single Family Units"/>
    <n v="1210"/>
    <s v="Town Melbourne Beach                   Brevard County"/>
    <s v="Town Melbourne Beach"/>
    <m/>
    <m/>
    <m/>
    <n v="0"/>
    <n v="1"/>
    <n v="0.28907943755791998"/>
    <n v="4.2495141257319999E-2"/>
    <n v="770.046157516675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1.309400562869499"/>
    <n v="0.62453054139999997"/>
  </r>
  <r>
    <n v="230000"/>
    <n v="930000"/>
    <n v="930000"/>
    <x v="0"/>
    <x v="0"/>
    <s v="IR12-21"/>
    <s v="62-304.520 (7), F.A.C."/>
    <n v="0.56000000000000005"/>
    <n v="0.48"/>
    <s v="Town Melbourne Beach"/>
    <n v="1.5900698422010001E-2"/>
    <n v="3781.12670986066"/>
    <n v="9.4054218745899405"/>
    <n v="1.38261211008936"/>
    <n v="0.14955277675966999"/>
    <n v="2.1984498197149999E-2"/>
    <n v="60.1225555089202"/>
    <n v="1210"/>
    <s v="Fixed Single Family Units"/>
    <n v="1210"/>
    <s v="Town Melbourne Beach                   Brevard County"/>
    <s v="Town Melbourne Beach"/>
    <m/>
    <m/>
    <m/>
    <n v="0"/>
    <n v="1"/>
    <n v="0.14955277675966999"/>
    <n v="2.1984498197149999E-2"/>
    <n v="60.122555508921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2.909604276957602"/>
    <n v="4.8761196700000002E-2"/>
  </r>
  <r>
    <n v="230000"/>
    <n v="930000"/>
    <n v="930000"/>
    <x v="0"/>
    <x v="0"/>
    <s v="IR12-21"/>
    <s v="62-304.520 (7), F.A.C."/>
    <n v="0.56000000000000005"/>
    <n v="0.48"/>
    <s v="Town Melbourne Beach"/>
    <n v="9.7134911348759997E-2"/>
    <n v="3781.12670986066"/>
    <n v="9.4054218745899405"/>
    <n v="1.38261211008936"/>
    <n v="0.91359481998604997"/>
    <n v="0.13429990474326001"/>
    <n v="367.27940776077401"/>
    <n v="1210"/>
    <s v="Fixed Single Family Units"/>
    <n v="1210"/>
    <s v="Town Melbourne Beach                   Brevard County"/>
    <s v="Town Melbourne Beach"/>
    <m/>
    <m/>
    <m/>
    <n v="0"/>
    <n v="1"/>
    <n v="0.91359481998604997"/>
    <n v="0.13429990474326001"/>
    <n v="367.27940776077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5.485361563867698"/>
    <n v="0.29787462110000001"/>
  </r>
  <r>
    <n v="230000"/>
    <n v="930000"/>
    <n v="930000"/>
    <x v="0"/>
    <x v="0"/>
    <s v="IR12-21"/>
    <s v="62-304.520 (7), F.A.C."/>
    <n v="0.56000000000000005"/>
    <n v="0.48"/>
    <s v="Town Melbourne Beach"/>
    <n v="1.7645467063589999E-2"/>
    <n v="3781.12670986066"/>
    <n v="9.4054218745899405"/>
    <n v="1.38261211008936"/>
    <n v="0.16596306190731"/>
    <n v="2.4396836450309999E-2"/>
    <n v="66.719746822133203"/>
    <n v="1210"/>
    <s v="Fixed Single Family Units"/>
    <n v="1210"/>
    <s v="Town Melbourne Beach                   Brevard County"/>
    <s v="Town Melbourne Beach"/>
    <m/>
    <m/>
    <m/>
    <n v="0"/>
    <n v="1"/>
    <n v="0.16596306190731"/>
    <n v="2.4396836450309999E-2"/>
    <n v="66.7197468221328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5.058461561157799"/>
    <n v="5.4111716800000001E-2"/>
  </r>
  <r>
    <n v="230000"/>
    <n v="930000"/>
    <n v="930000"/>
    <x v="0"/>
    <x v="0"/>
    <s v="IR12-21"/>
    <s v="62-304.520 (7), F.A.C."/>
    <n v="0.56000000000000005"/>
    <n v="0.48"/>
    <s v="Town Melbourne Beach"/>
    <n v="2.886716247644E-2"/>
    <n v="3781.12670986066"/>
    <n v="9.4054218745899405"/>
    <n v="1.38261211008936"/>
    <n v="0.27150784141327"/>
    <n v="3.9912088423840003E-2"/>
    <n v="109.150399077562"/>
    <n v="1210"/>
    <s v="Fixed Single Family Units"/>
    <n v="1210"/>
    <s v="Town Melbourne Beach                   Brevard County"/>
    <s v="Town Melbourne Beach"/>
    <m/>
    <m/>
    <m/>
    <n v="0"/>
    <n v="1"/>
    <n v="0.27150784141327"/>
    <n v="3.9912088423840003E-2"/>
    <n v="965.7738617678619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8.192085760330002"/>
    <n v="0.78327158289999999"/>
  </r>
  <r>
    <n v="230000"/>
    <n v="930000"/>
    <n v="930000"/>
    <x v="0"/>
    <x v="0"/>
    <s v="IR12-21"/>
    <s v="62-304.520 (7), F.A.C."/>
    <n v="0.56000000000000005"/>
    <n v="0.48"/>
    <s v="Town Melbourne Beach"/>
    <n v="2.4444547994130001E-2"/>
    <n v="3766.8241117602602"/>
    <n v="9.3719911912878899"/>
    <n v="1.3777708340886301"/>
    <n v="0.22909408847606999"/>
    <n v="3.3678985278799999E-2"/>
    <n v="92.0783127854000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2909408847606999"/>
    <n v="3.3678985278799999E-2"/>
    <n v="92.0783127854010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7.316423228259197"/>
    <n v="7.46782748E-2"/>
  </r>
  <r>
    <n v="230000"/>
    <n v="930000"/>
    <n v="930000"/>
    <x v="0"/>
    <x v="0"/>
    <s v="IR12-21"/>
    <s v="62-304.520 (7), F.A.C."/>
    <n v="0.56000000000000005"/>
    <n v="0.48"/>
    <s v="Town Melbourne Beach"/>
    <n v="2.568013805634E-2"/>
    <n v="3766.8241117602602"/>
    <n v="9.3719911912878899"/>
    <n v="1.3777708340886301"/>
    <n v="0.24067402765509999"/>
    <n v="3.5381345229390002E-2"/>
    <n v="96.732563223965201"/>
    <n v="1210"/>
    <s v="Fixed Single Family Units"/>
    <n v="1210"/>
    <s v="Town Melbourne Beach                   Brevard County"/>
    <s v="Town Melbourne Beach"/>
    <m/>
    <m/>
    <m/>
    <n v="0"/>
    <n v="1"/>
    <n v="0.24067402765509999"/>
    <n v="3.5381345229390002E-2"/>
    <n v="512.606672381578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6.353176159618002"/>
    <n v="0.41573939370000002"/>
  </r>
  <r>
    <n v="230000"/>
    <n v="930000"/>
    <n v="930000"/>
    <x v="0"/>
    <x v="0"/>
    <s v="IR12-21"/>
    <s v="62-304.520 (7), F.A.C."/>
    <n v="0.56000000000000005"/>
    <n v="0.48"/>
    <s v="Town Melbourne Beach"/>
    <n v="4.937943190125E-2"/>
    <n v="3766.8241117602602"/>
    <n v="9.3719911912878899"/>
    <n v="1.3777708340886301"/>
    <n v="0.46278360080933001"/>
    <n v="6.8033541077409998E-2"/>
    <n v="186.00363471066001"/>
    <n v="1210"/>
    <s v="Fixed Single Family Units"/>
    <n v="1210"/>
    <s v="Town Melbourne Beach                   Brevard County"/>
    <s v="Town Melbourne Beach"/>
    <m/>
    <m/>
    <m/>
    <n v="0"/>
    <n v="1"/>
    <n v="0.46278360080933001"/>
    <n v="6.8033541077409998E-2"/>
    <n v="1367.071747278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7.906930413031503"/>
    <n v="1.1087362103"/>
  </r>
  <r>
    <n v="230000"/>
    <n v="930000"/>
    <n v="930000"/>
    <x v="0"/>
    <x v="0"/>
    <s v="IR12-21"/>
    <s v="62-304.520 (7), F.A.C."/>
    <n v="0.56000000000000005"/>
    <n v="0.48"/>
    <s v="Town Melbourne Beach"/>
    <n v="5.2518258263399998E-3"/>
    <n v="3766.8241117602602"/>
    <n v="9.3719911912878899"/>
    <n v="1.3777708340886301"/>
    <n v="4.922006538267E-2"/>
    <n v="7.2358124492500004E-3"/>
    <n v="19.782704153437798"/>
    <n v="1210"/>
    <s v="Fixed Single Family Units"/>
    <n v="1210"/>
    <s v="Town Melbourne Beach                   Brevard County"/>
    <s v="Town Melbourne Beach"/>
    <m/>
    <m/>
    <m/>
    <n v="0"/>
    <n v="1"/>
    <n v="4.922006538267E-2"/>
    <n v="7.2358124492500004E-3"/>
    <n v="19.7827041534366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8.8520184202577"/>
    <n v="1.60443667E-2"/>
  </r>
  <r>
    <n v="230000"/>
    <n v="930000"/>
    <n v="930000"/>
    <x v="0"/>
    <x v="0"/>
    <s v="IR12-21"/>
    <s v="62-304.520 (7), F.A.C."/>
    <n v="0.56000000000000005"/>
    <n v="0.48"/>
    <s v="Town Melbourne Beach"/>
    <n v="9.3405856303300002E-3"/>
    <n v="3766.8241117602602"/>
    <n v="9.3719911912878899"/>
    <n v="1.3777708340886301"/>
    <n v="8.7539886248990006E-2"/>
    <n v="1.286918645478E-2"/>
    <n v="35.184343170318598"/>
    <n v="1210"/>
    <s v="Fixed Single Family Units"/>
    <n v="1210"/>
    <s v="Town Melbourne Beach                   Brevard County"/>
    <s v="Town Melbourne Beach"/>
    <m/>
    <m/>
    <m/>
    <n v="0"/>
    <n v="1"/>
    <n v="8.7539886248990006E-2"/>
    <n v="1.286918645478E-2"/>
    <n v="35.18434317031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3.268518411616"/>
    <n v="2.85355581E-2"/>
  </r>
  <r>
    <n v="230000"/>
    <n v="930000"/>
    <n v="930000"/>
    <x v="0"/>
    <x v="0"/>
    <s v="IR12-21"/>
    <s v="62-304.520 (7), F.A.C."/>
    <n v="0.56000000000000005"/>
    <n v="0.48"/>
    <s v="Town Melbourne Beach"/>
    <n v="4.0636009170570003E-2"/>
    <n v="3772.22784948968"/>
    <n v="9.3846265303583198"/>
    <n v="1.37960079619172"/>
    <n v="0.38135376975001001"/>
    <n v="5.6061470605769999E-2"/>
    <n v="153.288285485341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8135376975001001"/>
    <n v="5.6061470605769999E-2"/>
    <n v="153.288285485344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8.451777726594"/>
    <n v="0.1243213994"/>
  </r>
  <r>
    <n v="230000"/>
    <n v="930000"/>
    <n v="930000"/>
    <x v="0"/>
    <x v="0"/>
    <s v="IR12-21"/>
    <s v="62-304.520 (7), F.A.C."/>
    <n v="0.56000000000000005"/>
    <n v="0.48"/>
    <s v="Town Melbourne Beach"/>
    <n v="9.0845055305499994E-2"/>
    <n v="3772.22784948968"/>
    <n v="9.3846265303583198"/>
    <n v="1.37960079619172"/>
    <n v="0.85254691617189005"/>
    <n v="0.12532991062955001"/>
    <n v="342.688247611848"/>
    <n v="1210"/>
    <s v="Fixed Single Family Units"/>
    <n v="1210"/>
    <s v="Town Melbourne Beach                   Brevard County"/>
    <s v="Town Melbourne Beach"/>
    <m/>
    <m/>
    <m/>
    <n v="0"/>
    <n v="1"/>
    <n v="0.85254691617189005"/>
    <n v="0.12532991062955001"/>
    <n v="342.688247611846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9.388172518746"/>
    <n v="0.27793045220000001"/>
  </r>
  <r>
    <n v="230000"/>
    <n v="930000"/>
    <n v="930000"/>
    <x v="0"/>
    <x v="0"/>
    <s v="IR12-21"/>
    <s v="62-304.520 (7), F.A.C."/>
    <n v="0.56000000000000005"/>
    <n v="0.48"/>
    <s v="Town Melbourne Beach"/>
    <n v="0.44132270264746998"/>
    <n v="3772.22784948968"/>
    <n v="9.3846265303583198"/>
    <n v="1.37960079619172"/>
    <n v="4.1416487437149199"/>
    <n v="0.60884915194992995"/>
    <n v="1664.7697895388501"/>
    <n v="1210"/>
    <s v="Fixed Single Family Units"/>
    <n v="1210"/>
    <s v="Town Melbourne Beach                   Brevard County"/>
    <s v="Town Melbourne Beach"/>
    <m/>
    <m/>
    <m/>
    <n v="0"/>
    <n v="1"/>
    <n v="4.1416487437149199"/>
    <n v="0.60884915194992995"/>
    <n v="1664.76978953885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67.235979014436"/>
    <n v="1.3501782559"/>
  </r>
  <r>
    <n v="230000"/>
    <n v="930000"/>
    <n v="930000"/>
    <x v="0"/>
    <x v="0"/>
    <s v="IR12-21"/>
    <s v="62-304.520 (7), F.A.C."/>
    <n v="0.56000000000000005"/>
    <n v="0.48"/>
    <s v="Town Melbourne Beach"/>
    <n v="6.8751180221400003E-3"/>
    <n v="3772.22784948968"/>
    <n v="9.3846265303583198"/>
    <n v="1.37960079619172"/>
    <n v="6.4520414989970007E-2"/>
    <n v="9.4849182972599998E-3"/>
    <n v="25.934511671667501"/>
    <n v="1210"/>
    <s v="Fixed Single Family Units"/>
    <n v="1210"/>
    <s v="Town Melbourne Beach                   Brevard County"/>
    <s v="Town Melbourne Beach"/>
    <m/>
    <m/>
    <m/>
    <n v="0"/>
    <n v="1"/>
    <n v="6.4520414989970007E-2"/>
    <n v="9.4849182972599998E-3"/>
    <n v="25.934511671667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3.886477778688501"/>
    <n v="2.1033667200000002E-2"/>
  </r>
  <r>
    <n v="230000"/>
    <n v="930000"/>
    <n v="930000"/>
    <x v="0"/>
    <x v="0"/>
    <s v="IR12-21"/>
    <s v="62-304.520 (7), F.A.C."/>
    <n v="0.56000000000000005"/>
    <n v="0.48"/>
    <s v="Town Melbourne Beach"/>
    <n v="3.7117438389699997E-2"/>
    <n v="3772.22784948968"/>
    <n v="9.3846265303583198"/>
    <n v="1.37960079619172"/>
    <n v="0.34833329705094002"/>
    <n v="5.1207247555029999E-2"/>
    <n v="140.01543479535499"/>
    <n v="1210"/>
    <s v="Fixed Single Family Units"/>
    <n v="1210"/>
    <s v="Town Melbourne Beach                   Brevard County"/>
    <s v="Town Melbourne Beach"/>
    <m/>
    <m/>
    <m/>
    <n v="0"/>
    <n v="1"/>
    <n v="0.34833329705094002"/>
    <n v="5.1207247555029999E-2"/>
    <n v="140.01543479535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7.365758982059802"/>
    <n v="0.1135567192"/>
  </r>
  <r>
    <n v="230000"/>
    <n v="930000"/>
    <n v="930000"/>
    <x v="0"/>
    <x v="0"/>
    <s v="IR12-21"/>
    <s v="62-304.520 (7), F.A.C."/>
    <n v="0.56000000000000005"/>
    <n v="0.48"/>
    <s v="Town Melbourne Beach"/>
    <n v="9.6713033962999998E-4"/>
    <n v="3772.22784948968"/>
    <n v="9.3846265303583198"/>
    <n v="1.37960079619172"/>
    <n v="9.0761570436899992E-3"/>
    <n v="1.33425378658E-3"/>
    <n v="3.64823600127264"/>
    <n v="1210"/>
    <s v="Fixed Single Family Units"/>
    <n v="1210"/>
    <s v="Town Melbourne Beach                   Brevard County"/>
    <s v="Town Melbourne Beach"/>
    <m/>
    <m/>
    <m/>
    <n v="0"/>
    <n v="1"/>
    <n v="9.0761570436899992E-3"/>
    <n v="1.33425378658E-3"/>
    <n v="3.64823600127171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.1023540800734"/>
    <n v="2.9588289E-3"/>
  </r>
  <r>
    <n v="230000"/>
    <n v="930000"/>
    <n v="930000"/>
    <x v="0"/>
    <x v="0"/>
    <s v="IR12-21"/>
    <s v="62-304.520 (7), F.A.C."/>
    <n v="0.56000000000000005"/>
    <n v="0.48"/>
    <s v="Town Melbourne Beach"/>
    <n v="4.6717316034970001E-2"/>
    <n v="3788.62058984126"/>
    <n v="9.4229302337835001"/>
    <n v="1.3851473092401601"/>
    <n v="0.44021400970718"/>
    <n v="6.4710364600760004E-2"/>
    <n v="176.994185432227"/>
    <n v="1210"/>
    <s v="Fixed Single Family Units"/>
    <n v="1210"/>
    <s v="Town Melbourne Beach                   Brevard County"/>
    <s v="Town Melbourne Beach"/>
    <m/>
    <m/>
    <m/>
    <n v="0"/>
    <n v="1"/>
    <n v="0.44021400970718"/>
    <n v="6.4710364600760004E-2"/>
    <n v="176.994185432227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8.648521864388897"/>
    <n v="0.14354759559999999"/>
  </r>
  <r>
    <n v="230000"/>
    <n v="930000"/>
    <n v="930000"/>
    <x v="0"/>
    <x v="0"/>
    <s v="IR12-21"/>
    <s v="62-304.520 (7), F.A.C."/>
    <n v="0.56000000000000005"/>
    <n v="0.48"/>
    <s v="Town Melbourne Beach"/>
    <n v="0.16237135756839"/>
    <n v="3788.62058984126"/>
    <n v="9.4229302337835001"/>
    <n v="1.3851473092401601"/>
    <n v="1.53001397433171"/>
    <n v="0.22490824903352999"/>
    <n v="615.16346848410399"/>
    <n v="1210"/>
    <s v="Fixed Single Family Units"/>
    <n v="1210"/>
    <s v="Town Melbourne Beach                   Brevard County"/>
    <s v="Town Melbourne Beach"/>
    <m/>
    <m/>
    <m/>
    <n v="0"/>
    <n v="1"/>
    <n v="1.53001397433171"/>
    <n v="0.22490824903352999"/>
    <n v="615.16346848410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6.54542445216001"/>
    <n v="0.49891603280000002"/>
  </r>
  <r>
    <n v="230000"/>
    <n v="930000"/>
    <n v="930000"/>
    <x v="0"/>
    <x v="0"/>
    <s v="IR12-21"/>
    <s v="62-304.520 (7), F.A.C."/>
    <n v="0.56000000000000005"/>
    <n v="0.48"/>
    <s v="Town Melbourne Beach"/>
    <n v="3.107310577275E-2"/>
    <n v="3788.62058984126"/>
    <n v="9.4229302337835001"/>
    <n v="1.3851473092401601"/>
    <n v="0.29279970784365"/>
    <n v="4.3040828850859997E-2"/>
    <n v="117.724208320979"/>
    <n v="1210"/>
    <s v="Fixed Single Family Units"/>
    <n v="1210"/>
    <s v="Town Melbourne Beach                   Brevard County"/>
    <s v="Town Melbourne Beach"/>
    <m/>
    <m/>
    <m/>
    <n v="0"/>
    <n v="1"/>
    <n v="0.29279970784365"/>
    <n v="4.3040828850859997E-2"/>
    <n v="117.724208320977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1.421954869261903"/>
    <n v="9.5477865600000003E-2"/>
  </r>
  <r>
    <n v="230000"/>
    <n v="930000"/>
    <n v="930000"/>
    <x v="0"/>
    <x v="0"/>
    <s v="IR12-21"/>
    <s v="62-304.520 (7), F.A.C."/>
    <n v="0.56000000000000005"/>
    <n v="0.48"/>
    <s v="Town Melbourne Beach"/>
    <n v="7.8376203976069994E-2"/>
    <n v="3788.62058984126"/>
    <n v="9.4229302337835001"/>
    <n v="1.3851473092401601"/>
    <n v="0.73853350205534996"/>
    <n v="0.10856258804592001"/>
    <n v="296.937700137364"/>
    <n v="1210"/>
    <s v="Fixed Single Family Units"/>
    <n v="1210"/>
    <s v="Town Melbourne Beach                   Brevard County"/>
    <s v="Town Melbourne Beach"/>
    <m/>
    <m/>
    <m/>
    <n v="0"/>
    <n v="1"/>
    <n v="0.73853350205534996"/>
    <n v="0.10856258804592001"/>
    <n v="296.93770013736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1.499814459540801"/>
    <n v="0.24082538540000001"/>
  </r>
  <r>
    <n v="230000"/>
    <n v="930000"/>
    <n v="930000"/>
    <x v="0"/>
    <x v="0"/>
    <s v="IR12-21"/>
    <s v="62-304.520 (7), F.A.C."/>
    <n v="0.56000000000000005"/>
    <n v="0.48"/>
    <s v="Town Melbourne Beach"/>
    <n v="0.25536414976091998"/>
    <n v="3788.62058984126"/>
    <n v="9.4229302337835001"/>
    <n v="1.3851473092401601"/>
    <n v="2.40627856740667"/>
    <n v="0.35371696491775001"/>
    <n v="967.47787569156503"/>
    <n v="1210"/>
    <s v="Fixed Single Family Units"/>
    <n v="1210"/>
    <s v="Town Melbourne Beach                   Brevard County"/>
    <s v="Town Melbourne Beach"/>
    <m/>
    <m/>
    <m/>
    <n v="0"/>
    <n v="1"/>
    <n v="2.40627856740667"/>
    <n v="0.35371696491775001"/>
    <n v="967.477875691565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8.76518555195"/>
    <n v="0.78465358939999996"/>
  </r>
  <r>
    <n v="230000"/>
    <n v="930000"/>
    <n v="930000"/>
    <x v="0"/>
    <x v="0"/>
    <s v="IR12-21"/>
    <s v="62-304.520 (7), F.A.C."/>
    <n v="0.56000000000000005"/>
    <n v="0.48"/>
    <s v="Town Melbourne Beach"/>
    <n v="4.3861320416689997E-2"/>
    <n v="3788.62058984126"/>
    <n v="9.4229302337835001"/>
    <n v="1.3851473092401601"/>
    <n v="0.41330216224817001"/>
    <n v="6.0754389954909997E-2"/>
    <n v="166.17390162833101"/>
    <n v="1210"/>
    <s v="Fixed Single Family Units"/>
    <n v="1210"/>
    <s v="Town Melbourne Beach                   Brevard County"/>
    <s v="Town Melbourne Beach"/>
    <m/>
    <m/>
    <m/>
    <n v="0"/>
    <n v="1"/>
    <n v="0.41330216224817001"/>
    <n v="6.0754389954909997E-2"/>
    <n v="166.17390162833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3.249498958907097"/>
    <n v="0.1347720208"/>
  </r>
  <r>
    <n v="230000"/>
    <n v="930000"/>
    <n v="930000"/>
    <x v="0"/>
    <x v="0"/>
    <s v="IR12-21"/>
    <s v="62-304.520 (7), F.A.C."/>
    <n v="0.56000000000000005"/>
    <n v="0.48"/>
    <s v="Town Melbourne Beach"/>
    <n v="1.061717176097E-2"/>
    <n v="3784.6574918943702"/>
    <n v="9.4136694761826902"/>
    <n v="1.38380630107291"/>
    <n v="9.9946545729709999E-2"/>
    <n v="1.469210918241E-2"/>
    <n v="40.182358647918498"/>
    <n v="1210"/>
    <s v="Fixed Single Family Units"/>
    <n v="1210"/>
    <s v="Town Melbourne Beach                   Brevard County"/>
    <s v="Town Melbourne Beach"/>
    <m/>
    <m/>
    <m/>
    <n v="0"/>
    <n v="1"/>
    <n v="9.9946545729709999E-2"/>
    <n v="1.469210918241E-2"/>
    <n v="51.5721583814583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8.751089941259"/>
    <n v="4.1826568000000001E-2"/>
  </r>
  <r>
    <n v="230000"/>
    <n v="930000"/>
    <n v="930000"/>
    <x v="0"/>
    <x v="0"/>
    <s v="IR12-21"/>
    <s v="62-304.520 (7), F.A.C."/>
    <n v="0.56000000000000005"/>
    <n v="0.48"/>
    <s v="Town Melbourne Beach"/>
    <n v="8.4639145528640006E-2"/>
    <n v="3784.6574918943702"/>
    <n v="9.4136694761826902"/>
    <n v="1.38380630107291"/>
    <n v="0.79676494075320003"/>
    <n v="0.11712418289996999"/>
    <n v="320.33017623253102"/>
    <n v="1210"/>
    <s v="Fixed Single Family Units"/>
    <n v="1210"/>
    <s v="Town Melbourne Beach                   Brevard County"/>
    <s v="Town Melbourne Beach"/>
    <m/>
    <m/>
    <m/>
    <n v="0"/>
    <n v="1"/>
    <n v="0.79676494075320003"/>
    <n v="0.11712418289996999"/>
    <n v="827.464716835748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7.845977585374399"/>
    <n v="0.67109871600000004"/>
  </r>
  <r>
    <n v="230000"/>
    <n v="930000"/>
    <n v="930000"/>
    <x v="0"/>
    <x v="0"/>
    <s v="IR12-21"/>
    <s v="62-304.520 (7), F.A.C."/>
    <n v="0.56000000000000005"/>
    <n v="0.48"/>
    <s v="Town Melbourne Beach"/>
    <n v="2.6276545120809999E-2"/>
    <n v="3784.6574918943702"/>
    <n v="9.4136694761826902"/>
    <n v="1.38380630107291"/>
    <n v="0.24735871074331001"/>
    <n v="3.6361648708600001E-2"/>
    <n v="99.447723352577796"/>
    <n v="1210"/>
    <s v="Fixed Single Family Units"/>
    <n v="1210"/>
    <s v="Town Melbourne Beach                   Brevard County"/>
    <s v="Town Melbourne Beach"/>
    <m/>
    <m/>
    <m/>
    <n v="0"/>
    <n v="1"/>
    <n v="0.24735871074331001"/>
    <n v="3.6361648708600001E-2"/>
    <n v="959.73748112582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8.351162973135096"/>
    <n v="0.77837589709999999"/>
  </r>
  <r>
    <n v="230000"/>
    <n v="930000"/>
    <n v="930000"/>
    <x v="0"/>
    <x v="0"/>
    <s v="IR12-21"/>
    <s v="62-304.520 (7), F.A.C."/>
    <n v="0.56000000000000005"/>
    <n v="0.48"/>
    <s v="Town Melbourne Beach"/>
    <n v="5.1161512384600002E-3"/>
    <n v="3784.6574918943702"/>
    <n v="9.4136694761826902"/>
    <n v="1.38380630107291"/>
    <n v="4.8161756749029998E-2"/>
    <n v="7.0797623210200004E-3"/>
    <n v="19.362880114306002"/>
    <n v="1210"/>
    <s v="Fixed Single Family Units"/>
    <n v="1210"/>
    <s v="Town Melbourne Beach                   Brevard County"/>
    <s v="Town Melbourne Beach"/>
    <m/>
    <m/>
    <m/>
    <n v="0"/>
    <n v="1"/>
    <n v="4.8161756749029998E-2"/>
    <n v="7.0797623210200004E-3"/>
    <n v="19.362880114304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0.258724737935299"/>
    <n v="1.5703876799999999E-2"/>
  </r>
  <r>
    <n v="230000"/>
    <n v="930000"/>
    <n v="930000"/>
    <x v="0"/>
    <x v="0"/>
    <s v="IR12-21"/>
    <s v="62-304.520 (7), F.A.C."/>
    <n v="0.56000000000000005"/>
    <n v="0.48"/>
    <s v="Town Melbourne Beach"/>
    <n v="9.900097754000001E-4"/>
    <n v="3784.6574918943702"/>
    <n v="9.4136694761826902"/>
    <n v="1.38380630107291"/>
    <n v="9.3196248038500008E-3"/>
    <n v="1.36998176532E-3"/>
    <n v="3.74684791353519"/>
    <n v="1210"/>
    <s v="Fixed Single Family Units"/>
    <n v="1210"/>
    <s v="Town Melbourne Beach                   Brevard County"/>
    <s v="Town Melbourne Beach"/>
    <m/>
    <m/>
    <m/>
    <n v="0"/>
    <n v="1"/>
    <n v="9.3196248038500008E-3"/>
    <n v="1.36998176532E-3"/>
    <n v="3.74684791353650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.6899985804200508"/>
    <n v="3.0388060999999998E-3"/>
  </r>
  <r>
    <n v="230000"/>
    <n v="930000"/>
    <n v="930000"/>
    <x v="0"/>
    <x v="0"/>
    <s v="IR12-21"/>
    <s v="62-304.520 (7), F.A.C."/>
    <n v="0.56000000000000005"/>
    <n v="0.48"/>
    <s v="Town Melbourne Beach"/>
    <n v="0.11342054651851"/>
    <n v="3784.6574918943702"/>
    <n v="9.4136694761826902"/>
    <n v="1.38380630107291"/>
    <n v="1.0677035367332599"/>
    <n v="0.15695206694345001"/>
    <n v="429.25792111603602"/>
    <n v="1210"/>
    <s v="Fixed Single Family Units"/>
    <n v="1210"/>
    <s v="Town Melbourne Beach                   Brevard County"/>
    <s v="Town Melbourne Beach"/>
    <m/>
    <m/>
    <m/>
    <n v="0"/>
    <n v="1"/>
    <n v="1.0677035367332599"/>
    <n v="0.15695206694345001"/>
    <n v="432.444336756656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9.959173726293201"/>
    <n v="0.35072533389999999"/>
  </r>
  <r>
    <n v="230000"/>
    <n v="930000"/>
    <n v="930000"/>
    <x v="0"/>
    <x v="0"/>
    <s v="IR12-21"/>
    <s v="62-304.520 (7), F.A.C."/>
    <n v="0.56000000000000005"/>
    <n v="0.48"/>
    <s v="Town Melbourne Beach"/>
    <n v="0.13428129836041999"/>
    <n v="3782.5965355906001"/>
    <n v="9.4088255417254505"/>
    <n v="1.3831038580631101"/>
    <n v="1.2634293097896501"/>
    <n v="0.18572498182802999"/>
    <n v="507.931973972762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2634293097896501"/>
    <n v="0.18572498182802999"/>
    <n v="507.931973972762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1.75138166689101"/>
    <n v="0.41194807300000003"/>
  </r>
  <r>
    <n v="230000"/>
    <n v="930000"/>
    <n v="930000"/>
    <x v="0"/>
    <x v="0"/>
    <s v="IR12-21"/>
    <s v="62-304.520 (7), F.A.C."/>
    <n v="0.56000000000000005"/>
    <n v="0.48"/>
    <s v="Town Melbourne Beach"/>
    <n v="2.2704145709970001E-2"/>
    <n v="3782.5965355906001"/>
    <n v="9.4088255417254505"/>
    <n v="1.3831038580631101"/>
    <n v="0.21361934605909"/>
    <n v="3.1402191525490002E-2"/>
    <n v="85.880622906107007"/>
    <n v="1210"/>
    <s v="Fixed Single Family Units"/>
    <n v="1210"/>
    <s v="Town Melbourne Beach                   Brevard County"/>
    <s v="Town Melbourne Beach"/>
    <m/>
    <m/>
    <m/>
    <n v="0"/>
    <n v="1"/>
    <n v="0.21361934605909"/>
    <n v="3.1402191525490002E-2"/>
    <n v="85.88062290610700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6.822734616389802"/>
    <n v="6.9651762300000003E-2"/>
  </r>
  <r>
    <n v="230000"/>
    <n v="930000"/>
    <n v="930000"/>
    <x v="0"/>
    <x v="0"/>
    <s v="IR12-21"/>
    <s v="62-304.520 (7), F.A.C."/>
    <n v="0.56000000000000005"/>
    <n v="0.48"/>
    <s v="Town Melbourne Beach"/>
    <n v="3.7352046756069998E-2"/>
    <n v="3782.5965355906001"/>
    <n v="9.4088255417254505"/>
    <n v="1.3831038580631101"/>
    <n v="0.35143889155424002"/>
    <n v="5.1661759974869999E-2"/>
    <n v="141.287722656732"/>
    <n v="1210"/>
    <s v="Fixed Single Family Units"/>
    <n v="1210"/>
    <s v="Town Melbourne Beach                   Brevard County"/>
    <s v="Town Melbourne Beach"/>
    <m/>
    <m/>
    <m/>
    <n v="0"/>
    <n v="1"/>
    <n v="0.35143889155424002"/>
    <n v="5.1661759974869999E-2"/>
    <n v="141.287722656731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2.488706051899598"/>
    <n v="0.1145885829"/>
  </r>
  <r>
    <n v="230000"/>
    <n v="930000"/>
    <n v="930000"/>
    <x v="0"/>
    <x v="0"/>
    <s v="IR12-21"/>
    <s v="62-304.520 (7), F.A.C."/>
    <n v="0.56000000000000005"/>
    <n v="0.48"/>
    <s v="Town Melbourne Beach"/>
    <n v="0.18688647378942"/>
    <n v="3782.5965355906001"/>
    <n v="9.4088255417254505"/>
    <n v="1.3831038580631101"/>
    <n v="1.7583822279929699"/>
    <n v="0.25848340291796001"/>
    <n v="706.91612830463396"/>
    <n v="1210"/>
    <s v="Fixed Single Family Units"/>
    <n v="1210"/>
    <s v="Town Melbourne Beach                   Brevard County"/>
    <s v="Town Melbourne Beach"/>
    <m/>
    <m/>
    <m/>
    <n v="0"/>
    <n v="1"/>
    <n v="1.7583822279929699"/>
    <n v="0.25848340291796001"/>
    <n v="706.916128304633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2.612722451732"/>
    <n v="0.57333019330000001"/>
  </r>
  <r>
    <n v="230000"/>
    <n v="930000"/>
    <n v="930000"/>
    <x v="0"/>
    <x v="0"/>
    <s v="IR12-21"/>
    <s v="62-304.520 (7), F.A.C."/>
    <n v="0.56000000000000005"/>
    <n v="0.48"/>
    <s v="Town Melbourne Beach"/>
    <n v="0.23653948914406001"/>
    <n v="3782.5965355906001"/>
    <n v="9.4088255417254505"/>
    <n v="1.3831038580631101"/>
    <n v="2.2255587870853399"/>
    <n v="0.32715868001942999"/>
    <n v="894.73345216669998"/>
    <n v="1210"/>
    <s v="Fixed Single Family Units"/>
    <n v="1210"/>
    <s v="Town Melbourne Beach                   Brevard County"/>
    <s v="Town Melbourne Beach"/>
    <m/>
    <m/>
    <m/>
    <n v="0"/>
    <n v="1"/>
    <n v="2.2255587870853399"/>
    <n v="0.32715868001942999"/>
    <n v="894.733452166699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4.354248304111"/>
    <n v="0.72565567900000005"/>
  </r>
  <r>
    <n v="230000"/>
    <n v="930000"/>
    <n v="930000"/>
    <x v="0"/>
    <x v="0"/>
    <s v="IR12-21"/>
    <s v="62-304.520 (7), F.A.C."/>
    <n v="0.56000000000000005"/>
    <n v="0.48"/>
    <s v="Town Melbourne Beach"/>
    <n v="9.985211218468E-2"/>
    <n v="3798.4574477894198"/>
    <n v="9.4459340857146099"/>
    <n v="1.3884790303794301"/>
    <n v="0.94319647001587004"/>
    <n v="0.13864256390752"/>
    <n v="379.28399920540602"/>
    <n v="1210"/>
    <s v="Fixed Single Family Units"/>
    <n v="1210"/>
    <s v="Town Melbourne Beach                   Brevard County"/>
    <s v="Town Melbourne Beach"/>
    <m/>
    <m/>
    <m/>
    <n v="0"/>
    <n v="1"/>
    <n v="0.94319647001587004"/>
    <n v="0.13864256390752"/>
    <n v="379.28399920540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1.579238586846998"/>
    <n v="0.30761070499999998"/>
  </r>
  <r>
    <n v="230000"/>
    <n v="930000"/>
    <n v="930000"/>
    <x v="0"/>
    <x v="0"/>
    <s v="IR12-21"/>
    <s v="62-304.520 (7), F.A.C."/>
    <n v="0.56000000000000005"/>
    <n v="0.48"/>
    <s v="Town of Indialantic"/>
    <n v="4.7053449012320003E-2"/>
    <n v="3798.4574477894198"/>
    <n v="9.4459340857146099"/>
    <n v="1.3884790303794301"/>
    <n v="0.44446377787599001"/>
    <n v="6.5332727260640003E-2"/>
    <n v="178.73052384506099"/>
    <n v="1210"/>
    <s v="Fixed Single Family Units"/>
    <n v="1210"/>
    <s v="Town of Indialantic              Brevard County"/>
    <s v="Town of Indialantic"/>
    <m/>
    <m/>
    <m/>
    <n v="0"/>
    <n v="1"/>
    <n v="0.44446377787599001"/>
    <n v="6.5332727260640003E-2"/>
    <n v="178.73052384506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6.652344587178298"/>
    <n v="0.1449558182"/>
  </r>
  <r>
    <n v="230000"/>
    <n v="930000"/>
    <n v="930000"/>
    <x v="0"/>
    <x v="0"/>
    <s v="IR12-21"/>
    <s v="62-304.520 (7), F.A.C."/>
    <n v="0.56000000000000005"/>
    <n v="0.48"/>
    <s v="Town Melbourne Beach"/>
    <n v="0.20175932987197001"/>
    <n v="3798.4574477894198"/>
    <n v="9.4459340857146099"/>
    <n v="1.3884790303794301"/>
    <n v="1.9058053311485901"/>
    <n v="0.28013859871063002"/>
    <n v="766.37422921319205"/>
    <n v="1210"/>
    <s v="Fixed Single Family Units"/>
    <n v="1210"/>
    <s v="Town Melbourne Beach                   Brevard County"/>
    <s v="Town Melbourne Beach"/>
    <m/>
    <m/>
    <m/>
    <n v="0"/>
    <n v="1"/>
    <n v="1.9058053311485901"/>
    <n v="0.28013859871063002"/>
    <n v="766.374229213192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5.531158202954"/>
    <n v="0.62155249729999995"/>
  </r>
  <r>
    <n v="230000"/>
    <n v="930000"/>
    <n v="930000"/>
    <x v="0"/>
    <x v="0"/>
    <s v="IR12-21"/>
    <s v="62-304.520 (7), F.A.C."/>
    <n v="0.56000000000000005"/>
    <n v="0.48"/>
    <s v="Town of Indialantic"/>
    <n v="7.8052329672380003E-2"/>
    <n v="3798.4574477894198"/>
    <n v="9.4459340857146099"/>
    <n v="1.3884790303794301"/>
    <n v="0.73727716132181997"/>
    <n v="0.10837402302236999"/>
    <n v="296.47845296139002"/>
    <n v="1210"/>
    <s v="Fixed Single Family Units"/>
    <n v="1210"/>
    <s v="Town of Indialantic              Brevard County"/>
    <s v="Town of Indialantic"/>
    <m/>
    <m/>
    <m/>
    <n v="0"/>
    <n v="1"/>
    <n v="0.73727716132181997"/>
    <n v="0.10837402302236999"/>
    <n v="296.478452961390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4.513003157823803"/>
    <n v="0.24045292209999999"/>
  </r>
  <r>
    <n v="230000"/>
    <n v="930000"/>
    <n v="930000"/>
    <x v="0"/>
    <x v="0"/>
    <s v="IR12-21"/>
    <s v="62-304.520 (7), F.A.C."/>
    <n v="0.56000000000000005"/>
    <n v="0.48"/>
    <s v="Town of Indialantic"/>
    <n v="1.0430809733799999E-3"/>
    <n v="3798.4574477894198"/>
    <n v="9.4459340857146099"/>
    <n v="1.3884790303794301"/>
    <n v="9.8528741206900007E-3"/>
    <n v="1.44829605853E-3"/>
    <n v="3.9620986920168901"/>
    <n v="1210"/>
    <s v="Fixed Single Family Units"/>
    <n v="1210"/>
    <s v="Town of Indialantic              Brevard County"/>
    <s v="Town of Indialantic"/>
    <m/>
    <m/>
    <m/>
    <n v="0"/>
    <n v="1"/>
    <n v="9.8528741206900007E-3"/>
    <n v="1.44829605853E-3"/>
    <n v="50.9403374740315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.6369818788605901"/>
    <n v="4.1314142300000002E-2"/>
  </r>
  <r>
    <n v="230000"/>
    <n v="930000"/>
    <n v="930000"/>
    <x v="0"/>
    <x v="0"/>
    <s v="IR12-21"/>
    <s v="62-304.520 (7), F.A.C."/>
    <n v="0.56000000000000005"/>
    <n v="0.48"/>
    <s v="Town of Indialantic"/>
    <n v="7.6055122562600002E-3"/>
    <n v="3798.4574477894198"/>
    <n v="9.4459340857146099"/>
    <n v="1.3884790303794301"/>
    <n v="7.1841167460779995E-2"/>
    <n v="1.056009428311E-2"/>
    <n v="28.889214674067301"/>
    <n v="1210"/>
    <s v="Fixed Single Family Units"/>
    <n v="1210"/>
    <s v="Town of Indialantic              Brevard County"/>
    <s v="Town of Indialantic"/>
    <m/>
    <m/>
    <m/>
    <n v="0"/>
    <n v="1"/>
    <n v="7.1841167460779995E-2"/>
    <n v="1.056009428311E-2"/>
    <n v="432.239797815041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1.579077414001198"/>
    <n v="0.3505594467"/>
  </r>
  <r>
    <n v="230000"/>
    <n v="930000"/>
    <n v="930000"/>
    <x v="0"/>
    <x v="0"/>
    <s v="IR12-21"/>
    <s v="62-304.520 (7), F.A.C."/>
    <n v="0.56000000000000005"/>
    <n v="0.48"/>
    <s v="Town of Indialantic"/>
    <n v="3.51268129371E-3"/>
    <n v="3798.4574477894198"/>
    <n v="9.4459340857146099"/>
    <n v="1.3884790303794301"/>
    <n v="3.318055596451E-2"/>
    <n v="4.87728431672E-3"/>
    <n v="13.342770421807099"/>
    <n v="1210"/>
    <s v="Fixed Single Family Units"/>
    <n v="1210"/>
    <s v="Town of Indialantic              Brevard County"/>
    <s v="Town of Indialantic"/>
    <m/>
    <m/>
    <m/>
    <n v="0"/>
    <n v="1"/>
    <n v="3.318055596451E-2"/>
    <n v="4.87728431672E-3"/>
    <n v="242.500850955458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4.774197458005801"/>
    <n v="0.1966754671"/>
  </r>
  <r>
    <n v="230000"/>
    <n v="930000"/>
    <n v="930000"/>
    <x v="0"/>
    <x v="0"/>
    <s v="IR12-21"/>
    <s v="62-304.520 (7), F.A.C."/>
    <n v="0.56000000000000005"/>
    <n v="0.48"/>
    <s v="Town Melbourne Beach"/>
    <n v="0.16555114042374"/>
    <n v="3766.8241117602602"/>
    <n v="9.3719911912878899"/>
    <n v="1.3777708340886301"/>
    <n v="1.5515438297590201"/>
    <n v="0.22809153282594999"/>
    <n v="623.602027477578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515438297590201"/>
    <n v="0.22809153282594999"/>
    <n v="623.602027477578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6.63854269225899"/>
    <n v="0.50575995740000002"/>
  </r>
  <r>
    <n v="230000"/>
    <n v="930000"/>
    <n v="930000"/>
    <x v="0"/>
    <x v="0"/>
    <s v="IR12-21"/>
    <s v="62-304.520 (7), F.A.C."/>
    <n v="0.56000000000000005"/>
    <n v="0.48"/>
    <s v="Town Melbourne Beach"/>
    <n v="6.4484718437599994E-2"/>
    <n v="3766.8241117602602"/>
    <n v="9.3719911912878899"/>
    <n v="1.3777708340886301"/>
    <n v="0.60435021316991"/>
    <n v="8.8845164307749996E-2"/>
    <n v="242.90259225084199"/>
    <n v="1210"/>
    <s v="Fixed Single Family Units"/>
    <n v="1210"/>
    <s v="Town Melbourne Beach                   Brevard County"/>
    <s v="Town Melbourne Beach"/>
    <m/>
    <m/>
    <m/>
    <n v="0"/>
    <n v="1"/>
    <n v="0.60435021316991"/>
    <n v="8.8845164307749996E-2"/>
    <n v="242.90259225084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8.283635593413905"/>
    <n v="0.1970012914"/>
  </r>
  <r>
    <n v="230000"/>
    <n v="930000"/>
    <n v="930000"/>
    <x v="0"/>
    <x v="0"/>
    <s v="IR12-21"/>
    <s v="62-304.520 (7), F.A.C."/>
    <n v="0.56000000000000005"/>
    <n v="0.48"/>
    <s v="Town Melbourne Beach"/>
    <n v="0.27315064256193"/>
    <n v="3766.8241117602602"/>
    <n v="9.3719911912878899"/>
    <n v="1.3777708340886301"/>
    <n v="2.55996541598505"/>
    <n v="0.37633898863439003"/>
    <n v="1028.9104265450901"/>
    <n v="1210"/>
    <s v="Fixed Single Family Units"/>
    <n v="1210"/>
    <s v="Town Melbourne Beach                   Brevard County"/>
    <s v="Town Melbourne Beach"/>
    <m/>
    <m/>
    <m/>
    <n v="0"/>
    <n v="1"/>
    <n v="2.55996541598505"/>
    <n v="0.37633898863439003"/>
    <n v="1028.9104265450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3.65465387628299"/>
    <n v="0.83447723159999998"/>
  </r>
  <r>
    <n v="230000"/>
    <n v="930000"/>
    <n v="930000"/>
    <x v="0"/>
    <x v="0"/>
    <s v="IR12-21"/>
    <s v="62-304.520 (7), F.A.C."/>
    <n v="0.56000000000000005"/>
    <n v="0.48"/>
    <s v="Town Melbourne Beach"/>
    <n v="0.11450234480952"/>
    <n v="3766.8241117602602"/>
    <n v="9.3719911912878899"/>
    <n v="1.3777708340886301"/>
    <n v="1.07311496693665"/>
    <n v="0.15775799111330999"/>
    <n v="431.31019328159499"/>
    <n v="1210"/>
    <s v="Fixed Single Family Units"/>
    <n v="1210"/>
    <s v="Town Melbourne Beach                   Brevard County"/>
    <s v="Town Melbourne Beach"/>
    <m/>
    <m/>
    <m/>
    <n v="0"/>
    <n v="1"/>
    <n v="1.07311496693665"/>
    <n v="0.15775799111330999"/>
    <n v="431.31019328159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97.992202148270593"/>
    <n v="0.34980550960000001"/>
  </r>
  <r>
    <n v="230000"/>
    <n v="930000"/>
    <n v="930000"/>
    <x v="0"/>
    <x v="0"/>
    <s v="IR12-21"/>
    <s v="62-304.520 (7), F.A.C."/>
    <n v="0.56000000000000005"/>
    <n v="0.48"/>
    <s v="Town Melbourne Beach"/>
    <n v="7.4607297019999998E-5"/>
    <n v="3766.8241117602602"/>
    <n v="9.3719911912878899"/>
    <n v="1.3777708340886301"/>
    <n v="6.9921893055000005E-4"/>
    <n v="1.0279175785E-4"/>
    <n v="0.28103256535832999"/>
    <n v="1210"/>
    <s v="Fixed Single Family Units"/>
    <n v="1210"/>
    <s v="Town Melbourne Beach                   Brevard County"/>
    <s v="Town Melbourne Beach"/>
    <m/>
    <m/>
    <m/>
    <n v="0"/>
    <n v="1"/>
    <n v="6.9921893055000005E-4"/>
    <n v="1.0279175785E-4"/>
    <n v="0.281032565358349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.099164735312501"/>
    <n v="2.279258E-4"/>
  </r>
  <r>
    <n v="230000"/>
    <n v="930000"/>
    <n v="930000"/>
    <x v="0"/>
    <x v="0"/>
    <s v="IR12-21"/>
    <s v="62-304.520 (7), F.A.C."/>
    <n v="0.56000000000000005"/>
    <n v="0.48"/>
    <s v="Town Melbourne Beach"/>
    <n v="0.37186029208138999"/>
    <n v="3794.5646112016502"/>
    <n v="9.4368201475076603"/>
    <n v="1.38715865310697"/>
    <n v="3.5091786963717699"/>
    <n v="0.51582922190758995"/>
    <n v="1411.04790464316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5091786963717699"/>
    <n v="0.51582922190758995"/>
    <n v="1411.04790464316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92.28467596594999"/>
    <n v="1.1444021934999999"/>
  </r>
  <r>
    <n v="230000"/>
    <n v="930000"/>
    <n v="930000"/>
    <x v="0"/>
    <x v="0"/>
    <s v="IR12-21"/>
    <s v="62-304.520 (7), F.A.C."/>
    <n v="0.56000000000000005"/>
    <n v="0.48"/>
    <s v="Town Melbourne Beach"/>
    <n v="0.21207715164596999"/>
    <n v="3794.5646112016502"/>
    <n v="9.4368201475076603"/>
    <n v="1.38715865310697"/>
    <n v="2.0013339374787402"/>
    <n v="0.29418465603198002"/>
    <n v="804.74045448025095"/>
    <n v="1210"/>
    <s v="Fixed Single Family Units"/>
    <n v="1210"/>
    <s v="Town Melbourne Beach                   Brevard County"/>
    <s v="Town Melbourne Beach"/>
    <m/>
    <m/>
    <m/>
    <n v="0"/>
    <n v="1"/>
    <n v="2.0013339374787402"/>
    <n v="0.29418465603198002"/>
    <n v="804.740454480250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4.39679005683401"/>
    <n v="0.65266865730000001"/>
  </r>
  <r>
    <n v="230000"/>
    <n v="930000"/>
    <n v="930000"/>
    <x v="0"/>
    <x v="0"/>
    <s v="IR12-21"/>
    <s v="62-304.520 (7), F.A.C."/>
    <n v="0.56000000000000005"/>
    <n v="0.48"/>
    <s v="Town Melbourne Beach"/>
    <n v="2.8876771011229999E-2"/>
    <n v="3794.5646112016502"/>
    <n v="9.4368201475076603"/>
    <n v="1.38715865310697"/>
    <n v="0.27250489447378001"/>
    <n v="4.0056662782019997E-2"/>
    <n v="109.574773365006"/>
    <n v="1210"/>
    <s v="Fixed Single Family Units"/>
    <n v="1210"/>
    <s v="Town Melbourne Beach                   Brevard County"/>
    <s v="Town Melbourne Beach"/>
    <m/>
    <m/>
    <m/>
    <n v="0"/>
    <n v="1"/>
    <n v="0.27250489447378001"/>
    <n v="4.0056662782019997E-2"/>
    <n v="109.57477336500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7.683439594589004"/>
    <n v="8.8868429299999996E-2"/>
  </r>
  <r>
    <n v="230000"/>
    <n v="930000"/>
    <n v="930000"/>
    <x v="0"/>
    <x v="0"/>
    <s v="IR12-21"/>
    <s v="62-304.520 (7), F.A.C."/>
    <n v="0.56000000000000005"/>
    <n v="0.48"/>
    <s v="Town Melbourne Beach"/>
    <n v="4.9492389753399996E-3"/>
    <n v="3794.5646112016502"/>
    <n v="9.4368201475076603"/>
    <n v="1.38715865310697"/>
    <n v="4.6705078077310003E-2"/>
    <n v="6.8653796709300004E-3"/>
    <n v="18.780207068205002"/>
    <n v="1210"/>
    <s v="Fixed Single Family Units"/>
    <n v="1210"/>
    <s v="Town Melbourne Beach                   Brevard County"/>
    <s v="Town Melbourne Beach"/>
    <m/>
    <m/>
    <m/>
    <n v="0"/>
    <n v="1"/>
    <n v="4.6705078077310003E-2"/>
    <n v="6.8653796709300004E-3"/>
    <n v="18.7802070682044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5.6972691963146"/>
    <n v="1.5231311500000001E-2"/>
  </r>
  <r>
    <n v="230000"/>
    <n v="930000"/>
    <n v="930000"/>
    <x v="0"/>
    <x v="0"/>
    <s v="IR12-21"/>
    <s v="62-304.520 (7), F.A.C."/>
    <n v="0.56000000000000005"/>
    <n v="0.48"/>
    <s v="Town Melbourne Beach"/>
    <n v="3.8348805210600002E-2"/>
    <n v="3775.8299616671602"/>
    <n v="9.3930493483585593"/>
    <n v="1.3808206688539399"/>
    <n v="0.36021221979383"/>
    <n v="5.2952822860659998E-2"/>
    <n v="144.79856770835099"/>
    <n v="1210"/>
    <s v="Fixed Single Family Units"/>
    <n v="1210"/>
    <s v="Town Melbourne Beach                   Brevard County"/>
    <s v="Town Melbourne Beach"/>
    <m/>
    <m/>
    <m/>
    <n v="0"/>
    <n v="1"/>
    <n v="0.36021221979383"/>
    <n v="5.2952822860659998E-2"/>
    <n v="889.21141359554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2.753767108594303"/>
    <n v="0.72117713999999999"/>
  </r>
  <r>
    <n v="230000"/>
    <n v="930000"/>
    <n v="930000"/>
    <x v="0"/>
    <x v="0"/>
    <s v="IR12-21"/>
    <s v="62-304.520 (7), F.A.C."/>
    <n v="0.56000000000000005"/>
    <n v="0.48"/>
    <s v="Town Melbourne Beach"/>
    <n v="2.3356156525709999E-2"/>
    <n v="3775.8299616671602"/>
    <n v="9.3930493483585593"/>
    <n v="1.3808206688539399"/>
    <n v="0.219385530834"/>
    <n v="3.2250663675690003E-2"/>
    <n v="88.188875599175105"/>
    <n v="1210"/>
    <s v="Fixed Single Family Units"/>
    <n v="1210"/>
    <s v="Town Melbourne Beach                   Brevard County"/>
    <s v="Town Melbourne Beach"/>
    <m/>
    <m/>
    <m/>
    <n v="0"/>
    <n v="1"/>
    <n v="0.219385530834"/>
    <n v="3.2250663675690003E-2"/>
    <n v="540.676618577021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7.084923613262198"/>
    <n v="0.43850496230000002"/>
  </r>
  <r>
    <n v="230000"/>
    <n v="930000"/>
    <n v="930000"/>
    <x v="0"/>
    <x v="0"/>
    <s v="IR12-21"/>
    <s v="62-304.520 (7), F.A.C."/>
    <n v="0.56000000000000005"/>
    <n v="0.48"/>
    <s v="Town Melbourne Beach"/>
    <n v="8.4926392007439996E-2"/>
    <n v="3775.8299616671602"/>
    <n v="9.3930493483585593"/>
    <n v="1.3808206688539399"/>
    <n v="0.79771779110395002"/>
    <n v="0.11726811741507"/>
    <n v="320.66761547799302"/>
    <n v="1210"/>
    <s v="Fixed Single Family Units"/>
    <n v="1210"/>
    <s v="Town Melbourne Beach                   Brevard County"/>
    <s v="Town Melbourne Beach"/>
    <m/>
    <m/>
    <m/>
    <n v="0"/>
    <n v="1"/>
    <n v="0.79771779110395002"/>
    <n v="0.11726811741507"/>
    <n v="320.66761547799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8.559122796137601"/>
    <n v="0.26007105879999998"/>
  </r>
  <r>
    <n v="230000"/>
    <n v="930000"/>
    <n v="930000"/>
    <x v="0"/>
    <x v="0"/>
    <s v="IR12-21"/>
    <s v="62-304.520 (7), F.A.C."/>
    <n v="0.56000000000000005"/>
    <n v="0.48"/>
    <s v="Town Melbourne Beach"/>
    <n v="4.0056079515260003E-2"/>
    <n v="3775.8299616671602"/>
    <n v="9.3930493483585593"/>
    <n v="1.3808206688539399"/>
    <n v="0.37624873158868999"/>
    <n v="5.5310262507940001E-2"/>
    <n v="151.24494518067399"/>
    <n v="1210"/>
    <s v="Fixed Single Family Units"/>
    <n v="1210"/>
    <s v="Town Melbourne Beach                   Brevard County"/>
    <s v="Town Melbourne Beach"/>
    <m/>
    <m/>
    <m/>
    <n v="0"/>
    <n v="1"/>
    <n v="0.37624873158868999"/>
    <n v="5.5310262507940001E-2"/>
    <n v="151.244945180673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51.968024032138999"/>
    <n v="0.1226641891"/>
  </r>
  <r>
    <n v="230000"/>
    <n v="930000"/>
    <n v="930000"/>
    <x v="0"/>
    <x v="0"/>
    <s v="IR12-21"/>
    <s v="62-304.520 (7), F.A.C."/>
    <n v="0.56000000000000005"/>
    <n v="0.48"/>
    <s v="Town Melbourne Beach"/>
    <n v="6.5119167527310007E-2"/>
    <n v="3774.7419007308499"/>
    <n v="9.3904516721142706"/>
    <n v="1.38044251212908"/>
    <n v="0.61149839559355001"/>
    <n v="8.9893267209159994E-2"/>
    <n v="245.80805020606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1149839559355001"/>
    <n v="8.9893267209159994E-2"/>
    <n v="245.80805020606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6.404192539508202"/>
    <n v="0.199357705"/>
  </r>
  <r>
    <n v="230000"/>
    <n v="930000"/>
    <n v="930000"/>
    <x v="0"/>
    <x v="0"/>
    <s v="IR12-21"/>
    <s v="62-304.520 (7), F.A.C."/>
    <n v="0.56000000000000005"/>
    <n v="0.48"/>
    <s v="Town Melbourne Beach"/>
    <n v="1.414268832021E-2"/>
    <n v="3774.7419007308499"/>
    <n v="9.3904516721142706"/>
    <n v="1.38044251212908"/>
    <n v="0.13280623118474"/>
    <n v="1.9523168193010001E-2"/>
    <n v="53.384998191288702"/>
    <n v="1210"/>
    <s v="Fixed Single Family Units"/>
    <n v="1210"/>
    <s v="Town Melbourne Beach                   Brevard County"/>
    <s v="Town Melbourne Beach"/>
    <m/>
    <m/>
    <m/>
    <n v="0"/>
    <n v="1"/>
    <n v="0.13280623118474"/>
    <n v="1.9523168193010001E-2"/>
    <n v="53.38499819128870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7.039037373943302"/>
    <n v="4.3296835499999999E-2"/>
  </r>
  <r>
    <n v="230000"/>
    <n v="930000"/>
    <n v="930000"/>
    <x v="0"/>
    <x v="0"/>
    <s v="IR12-21"/>
    <s v="62-304.520 (7), F.A.C."/>
    <n v="0.56000000000000005"/>
    <n v="0.48"/>
    <s v="Town Melbourne Beach"/>
    <n v="0.38641795950725"/>
    <n v="3774.7419007308499"/>
    <n v="9.3904516721142706"/>
    <n v="1.38044251212908"/>
    <n v="3.6286391739899102"/>
    <n v="0.53342777875398995"/>
    <n v="1458.62806294696"/>
    <n v="1210"/>
    <s v="Fixed Single Family Units"/>
    <n v="1210"/>
    <s v="Town Melbourne Beach                   Brevard County"/>
    <s v="Town Melbourne Beach"/>
    <m/>
    <m/>
    <m/>
    <n v="0"/>
    <n v="1"/>
    <n v="3.6286391739899102"/>
    <n v="0.53342777875398995"/>
    <n v="1458.62806294696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52.06703169441599"/>
    <n v="1.1829911297"/>
  </r>
  <r>
    <n v="230000"/>
    <n v="930000"/>
    <n v="930000"/>
    <x v="0"/>
    <x v="0"/>
    <s v="IR12-21"/>
    <s v="62-304.520 (7), F.A.C."/>
    <n v="0.56000000000000005"/>
    <n v="0.48"/>
    <s v="Town Melbourne Beach"/>
    <n v="7.9877140190700007E-3"/>
    <n v="3774.7419007308499"/>
    <n v="9.3904516721142706"/>
    <n v="1.38044251212908"/>
    <n v="7.5008242466820002E-2"/>
    <n v="1.102658000666E-2"/>
    <n v="30.151558798869001"/>
    <n v="1210"/>
    <s v="Fixed Single Family Units"/>
    <n v="1210"/>
    <s v="Town Melbourne Beach                   Brevard County"/>
    <s v="Town Melbourne Beach"/>
    <m/>
    <m/>
    <m/>
    <n v="0"/>
    <n v="1"/>
    <n v="7.5008242466820002E-2"/>
    <n v="1.102658000666E-2"/>
    <n v="30.15155879887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28.801433685412501"/>
    <n v="2.4453819000000002E-2"/>
  </r>
  <r>
    <n v="230000"/>
    <n v="930000"/>
    <n v="930000"/>
    <x v="0"/>
    <x v="0"/>
    <s v="IR12-21"/>
    <s v="62-304.520 (7), F.A.C."/>
    <n v="0.56000000000000005"/>
    <n v="0.48"/>
    <s v="Town Melbourne Beach"/>
    <n v="0.14409592415596001"/>
    <n v="3774.7419007308499"/>
    <n v="9.3904516721142706"/>
    <n v="1.38044251212908"/>
    <n v="1.35312581193526"/>
    <n v="0.19891613952942"/>
    <n v="543.924922636068"/>
    <n v="1210"/>
    <s v="Fixed Single Family Units"/>
    <n v="1210"/>
    <s v="Town Melbourne Beach                   Brevard County"/>
    <s v="Town Melbourne Beach"/>
    <m/>
    <m/>
    <m/>
    <n v="0"/>
    <n v="1"/>
    <n v="1.35312581193526"/>
    <n v="0.19891613952942"/>
    <n v="543.92492263606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08.494810033056"/>
    <n v="0.44113943439999997"/>
  </r>
  <r>
    <n v="230000"/>
    <n v="930000"/>
    <n v="930000"/>
    <x v="0"/>
    <x v="0"/>
    <s v="IR12-21"/>
    <s v="62-304.520 (7), F.A.C."/>
    <n v="0.56000000000000005"/>
    <n v="0.48"/>
    <s v="Town Melbourne Beach"/>
    <n v="8.2428411421999999E-4"/>
    <n v="3788.62058984126"/>
    <n v="9.4229302337835108"/>
    <n v="1.3851473092401601"/>
    <n v="7.7671717011200004E-3"/>
    <n v="1.14175492286E-3"/>
    <n v="3.1228997670167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7671717011200004E-3"/>
    <n v="1.14175492286E-3"/>
    <n v="3.1228997670173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8.631081056527801"/>
    <n v="2.5327653999999999E-3"/>
  </r>
  <r>
    <n v="230000"/>
    <n v="930000"/>
    <n v="930000"/>
    <x v="0"/>
    <x v="0"/>
    <s v="IR12-21"/>
    <s v="62-304.520 (7), F.A.C."/>
    <n v="0.56000000000000005"/>
    <n v="0.48"/>
    <s v="Town Melbourne Beach"/>
    <n v="8.3775703946E-4"/>
    <n v="3788.62058984126"/>
    <n v="9.4229302337835108"/>
    <n v="1.3851473092401601"/>
    <n v="7.8941261357200008E-3"/>
    <n v="1.1604169090000001E-3"/>
    <n v="3.1739435689939799"/>
    <n v="1210"/>
    <s v="Fixed Single Family Units"/>
    <n v="1210"/>
    <s v="Town Melbourne Beach                   Brevard County"/>
    <s v="Town Melbourne Beach"/>
    <m/>
    <m/>
    <m/>
    <n v="0"/>
    <n v="1"/>
    <n v="7.8941261357200008E-3"/>
    <n v="1.1604169090000001E-3"/>
    <n v="3.17394356899268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8.9038596913223707"/>
    <n v="2.5741635000000001E-3"/>
  </r>
  <r>
    <n v="230000"/>
    <n v="930000"/>
    <n v="930000"/>
    <x v="0"/>
    <x v="0"/>
    <s v="IR12-21"/>
    <s v="62-304.520 (7), F.A.C."/>
    <n v="0.56000000000000005"/>
    <n v="0.48"/>
    <s v="Town Melbourne Beach"/>
    <n v="0.16184010312916999"/>
    <n v="3788.62058984126"/>
    <n v="9.4229302337835108"/>
    <n v="1.3851473092401601"/>
    <n v="1.5250080008145701"/>
    <n v="0.22417238337653"/>
    <n v="613.15074697723799"/>
    <n v="1210"/>
    <s v="Fixed Single Family Units"/>
    <n v="1210"/>
    <s v="Town Melbourne Beach                   Brevard County"/>
    <s v="Town Melbourne Beach"/>
    <m/>
    <m/>
    <m/>
    <n v="0"/>
    <n v="1"/>
    <n v="1.5250080008145701"/>
    <n v="0.22417238337653"/>
    <n v="613.150746977237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2.651067075871"/>
    <n v="0.49728365530000002"/>
  </r>
  <r>
    <n v="230000"/>
    <n v="930000"/>
    <n v="930000"/>
    <x v="0"/>
    <x v="0"/>
    <s v="IR12-21"/>
    <s v="62-304.520 (7), F.A.C."/>
    <n v="0.56000000000000005"/>
    <n v="0.48"/>
    <s v="Town Melbourne Beach"/>
    <n v="0.22353672356745"/>
    <n v="3788.62058984126"/>
    <n v="9.4229302337835108"/>
    <n v="1.3851473092401601"/>
    <n v="2.10637095086468"/>
    <n v="0.30963129116582"/>
    <n v="846.89583349331895"/>
    <n v="1210"/>
    <s v="Fixed Single Family Units"/>
    <n v="1210"/>
    <s v="Town Melbourne Beach                   Brevard County"/>
    <s v="Town Melbourne Beach"/>
    <m/>
    <m/>
    <m/>
    <n v="0"/>
    <n v="1"/>
    <n v="2.10637095086468"/>
    <n v="0.30963129116582"/>
    <n v="846.8958334933189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29.17409964145801"/>
    <n v="0.68685793470000001"/>
  </r>
  <r>
    <n v="230000"/>
    <n v="930000"/>
    <n v="930000"/>
    <x v="0"/>
    <x v="0"/>
    <s v="IR12-21"/>
    <s v="62-304.520 (7), F.A.C."/>
    <n v="0.56000000000000005"/>
    <n v="0.48"/>
    <s v="Town Melbourne Beach"/>
    <n v="1.8739839520000001E-5"/>
    <n v="3788.62058984126"/>
    <n v="9.4229302337835108"/>
    <n v="1.3851473092401601"/>
    <n v="1.7658420040000001E-4"/>
    <n v="2.5957438279999999E-5"/>
    <n v="7.0998141863370001E-2"/>
    <n v="1210"/>
    <s v="Fixed Single Family Units"/>
    <n v="1210"/>
    <s v="Town Melbourne Beach                   Brevard County"/>
    <s v="Town Melbourne Beach"/>
    <m/>
    <m/>
    <m/>
    <n v="0"/>
    <n v="1"/>
    <n v="1.7658420040000001E-4"/>
    <n v="2.5957438279999999E-5"/>
    <n v="7.0998141864259998E-2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.3334597703102999"/>
    <n v="5.7581599999999998E-5"/>
  </r>
  <r>
    <n v="230000"/>
    <n v="930000"/>
    <n v="930000"/>
    <x v="0"/>
    <x v="0"/>
    <s v="IR12-21"/>
    <s v="62-304.520 (7), F.A.C."/>
    <n v="0.56000000000000005"/>
    <n v="0.48"/>
    <s v="Town Melbourne Beach"/>
    <n v="0.11701864932319"/>
    <n v="3788.62058984126"/>
    <n v="9.4229302337835108"/>
    <n v="1.3851473092401601"/>
    <n v="1.10265856862399"/>
    <n v="0.16208806724093"/>
    <n v="443.33926422125199"/>
    <n v="1210"/>
    <s v="Fixed Single Family Units"/>
    <n v="1210"/>
    <s v="Town Melbourne Beach                   Brevard County"/>
    <s v="Town Melbourne Beach"/>
    <m/>
    <m/>
    <m/>
    <n v="0"/>
    <n v="1"/>
    <n v="1.10265856862399"/>
    <n v="0.16208806724093"/>
    <n v="701.3452781115449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3.93755864505101"/>
    <n v="0.56881206660000005"/>
  </r>
  <r>
    <n v="450000"/>
    <n v="870000"/>
    <n v="870000"/>
    <x v="0"/>
    <x v="0"/>
    <s v="IR12-21"/>
    <s v="62-304.520 (7), F.A.C."/>
    <n v="0.56000000000000005"/>
    <n v="0.48"/>
    <s v="Town Melbourne Beach"/>
    <n v="0.19979113241328"/>
    <n v="3775.8299618078199"/>
    <n v="9.3930493487084803"/>
    <n v="1.3808206689053799"/>
    <n v="1.8766479661923701"/>
    <n v="0.27587572510028002"/>
    <n v="754.3773438696099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766479661923701"/>
    <n v="0.27587572510028002"/>
    <n v="930.616215701143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31.41918156304999"/>
    <n v="0.75475767699999996"/>
  </r>
  <r>
    <n v="450000"/>
    <n v="870000"/>
    <n v="870000"/>
    <x v="0"/>
    <x v="0"/>
    <s v="IR12-21"/>
    <s v="62-304.520 (7), F.A.C."/>
    <n v="0.56000000000000005"/>
    <n v="0.48"/>
    <s v="Town Melbourne Beach"/>
    <n v="2.1623426043999999E-2"/>
    <n v="3775.8299618078199"/>
    <n v="9.3930493487084803"/>
    <n v="1.3808206689053799"/>
    <n v="0.20310990791950001"/>
    <n v="2.9858073614110001E-2"/>
    <n v="81.646379933897194"/>
    <n v="1210"/>
    <s v="Fixed Single Family Units"/>
    <n v="1210"/>
    <s v="Town Melbourne Beach                   Brevard County"/>
    <s v="Town Melbourne Beach"/>
    <m/>
    <m/>
    <m/>
    <n v="0"/>
    <n v="1"/>
    <n v="0.20310990791950001"/>
    <n v="2.9858073614110001E-2"/>
    <n v="81.646379933898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5.567206831835399"/>
    <n v="6.6217664199999998E-2"/>
  </r>
  <r>
    <n v="450000"/>
    <n v="870000"/>
    <n v="870000"/>
    <x v="0"/>
    <x v="0"/>
    <s v="IR12-21"/>
    <s v="62-304.520 (7), F.A.C."/>
    <n v="0.56000000000000005"/>
    <n v="0.48"/>
    <s v="Town Melbourne Beach"/>
    <n v="0.13945323455749001"/>
    <n v="3775.8299618078199"/>
    <n v="9.3930493487084803"/>
    <n v="1.3808206689053799"/>
    <n v="1.30989111403556"/>
    <n v="0.19255990862269001"/>
    <n v="526.55170131319903"/>
    <n v="1210"/>
    <s v="Fixed Single Family Units"/>
    <n v="1210"/>
    <s v="Town Melbourne Beach                   Brevard County"/>
    <s v="Town Melbourne Beach"/>
    <m/>
    <m/>
    <m/>
    <n v="0"/>
    <n v="1"/>
    <n v="1.30989111403556"/>
    <n v="0.19255990862269001"/>
    <n v="1031.33559208838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4.312286638991"/>
    <n v="0.83644411360000004"/>
  </r>
  <r>
    <n v="450000"/>
    <n v="870000"/>
    <n v="870000"/>
    <x v="0"/>
    <x v="0"/>
    <s v="IR12-21"/>
    <s v="62-304.520 (7), F.A.C."/>
    <n v="0.56000000000000005"/>
    <n v="0.48"/>
    <s v="Town Melbourne Beach"/>
    <n v="7.6531934135980001E-2"/>
    <n v="3775.8299618078199"/>
    <n v="9.3930493487084803"/>
    <n v="1.3808206689053799"/>
    <n v="0.71886823409142997"/>
    <n v="0.10567687648627"/>
    <n v="288.97156994576198"/>
    <n v="1210"/>
    <s v="Fixed Single Family Units"/>
    <n v="1210"/>
    <s v="Town Melbourne Beach                   Brevard County"/>
    <s v="Town Melbourne Beach"/>
    <m/>
    <m/>
    <m/>
    <n v="0"/>
    <n v="1"/>
    <n v="0.71886823409142997"/>
    <n v="0.10567687648627"/>
    <n v="288.97156994576397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7.010346265272105"/>
    <n v="0.2343646147"/>
  </r>
  <r>
    <n v="460000"/>
    <n v="880000"/>
    <n v="880000"/>
    <x v="0"/>
    <x v="0"/>
    <s v="IR12-21"/>
    <s v="62-304.520 (7), F.A.C."/>
    <n v="0.56000000000000005"/>
    <n v="0.48"/>
    <s v="Town Melbourne Beach"/>
    <n v="1.709027468385E-2"/>
    <n v="3775.8299618078199"/>
    <n v="9.3930493487084803"/>
    <n v="1.3808206689053799"/>
    <n v="0.16052979348839"/>
    <n v="2.359860452073E-2"/>
    <n v="64.5299712068103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6052979348839"/>
    <n v="2.359860452073E-2"/>
    <n v="1051.70014161742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3.530783970149599"/>
    <n v="0.85296037440000005"/>
  </r>
  <r>
    <n v="460000"/>
    <n v="880000"/>
    <n v="880000"/>
    <x v="0"/>
    <x v="0"/>
    <s v="IR12-21"/>
    <s v="62-304.520 (7), F.A.C."/>
    <n v="0.56000000000000005"/>
    <n v="0.48"/>
    <s v="Town Melbourne Beach"/>
    <n v="5.3295640124E-4"/>
    <n v="3775.8299618078199"/>
    <n v="9.3930493487084803"/>
    <n v="1.3808206689053799"/>
    <n v="5.00608577762E-3"/>
    <n v="7.3591721445999999E-4"/>
    <n v="2.0123527481656902"/>
    <n v="1210"/>
    <s v="Fixed Single Family Units"/>
    <n v="1210"/>
    <s v="Town Melbourne Beach                   Brevard County"/>
    <s v="Town Melbourne Beach"/>
    <m/>
    <m/>
    <m/>
    <n v="0"/>
    <n v="1"/>
    <n v="5.00608577762E-3"/>
    <n v="7.3591721445999999E-4"/>
    <n v="68.196331807678305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.4708778560811098"/>
    <n v="5.53092715E-2"/>
  </r>
  <r>
    <n v="460000"/>
    <n v="910000"/>
    <n v="910000"/>
    <x v="0"/>
    <x v="0"/>
    <s v="IR12-21"/>
    <s v="62-304.520 (7), F.A.C."/>
    <n v="0.56000000000000005"/>
    <n v="0.48"/>
    <s v="Town Melbourne Beach"/>
    <n v="5.0855162523929999E-2"/>
    <n v="3775.8299618078199"/>
    <n v="9.3930493487084803"/>
    <n v="1.3808206689053799"/>
    <n v="0.47768505122394"/>
    <n v="7.0221859533590003E-2"/>
    <n v="192.020446370490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7768505122394"/>
    <n v="7.0221859533590003E-2"/>
    <n v="192.937683791500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8.7191043283011"/>
    <n v="0.15647825130000001"/>
  </r>
  <r>
    <n v="460000"/>
    <n v="910000"/>
    <n v="910000"/>
    <x v="0"/>
    <x v="0"/>
    <s v="IR12-21"/>
    <s v="62-304.520 (7), F.A.C."/>
    <n v="0.56000000000000005"/>
    <n v="0.48"/>
    <s v="Town Melbourne Beach"/>
    <n v="0.19930028536888"/>
    <n v="3775.8299618078199"/>
    <n v="9.3930493487084803"/>
    <n v="1.3808206689053799"/>
    <n v="1.87203741568161"/>
    <n v="0.27519795335608999"/>
    <n v="752.52398889268397"/>
    <n v="1210"/>
    <s v="Fixed Single Family Units"/>
    <n v="1210"/>
    <s v="Town Melbourne Beach                   Brevard County"/>
    <s v="Town Melbourne Beach"/>
    <m/>
    <m/>
    <m/>
    <n v="0"/>
    <n v="1"/>
    <n v="1.87203741568161"/>
    <n v="0.27519795335608999"/>
    <n v="1370.64879872539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11.827301736042"/>
    <n v="1.1116373063"/>
  </r>
  <r>
    <n v="460000"/>
    <n v="910000"/>
    <n v="910000"/>
    <x v="0"/>
    <x v="0"/>
    <s v="IR12-21"/>
    <s v="62-304.520 (7), F.A.C."/>
    <n v="0.56000000000000005"/>
    <n v="0.48"/>
    <s v="Town Melbourne Beach"/>
    <n v="8.051822402113E-2"/>
    <n v="3775.8299618078199"/>
    <n v="9.3930493487084803"/>
    <n v="1.3808206689053799"/>
    <n v="0.75631165170091996"/>
    <n v="0.11118122795194001"/>
    <n v="304.02312273056998"/>
    <n v="1210"/>
    <s v="Fixed Single Family Units"/>
    <n v="1210"/>
    <s v="Town Melbourne Beach                   Brevard County"/>
    <s v="Town Melbourne Beach"/>
    <m/>
    <m/>
    <m/>
    <n v="0"/>
    <n v="1"/>
    <n v="0.75631165170091996"/>
    <n v="0.11118122795194001"/>
    <n v="533.569401500019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73.255375816505307"/>
    <n v="0.43274079599999998"/>
  </r>
  <r>
    <n v="460000"/>
    <n v="910000"/>
    <n v="910000"/>
    <x v="0"/>
    <x v="0"/>
    <s v="IR12-21"/>
    <s v="62-304.520 (7), F.A.C."/>
    <n v="0.56000000000000005"/>
    <n v="0.48"/>
    <s v="Town Melbourne Beach"/>
    <n v="2.2279880554520001E-2"/>
    <n v="3775.8299618078199"/>
    <n v="9.3930493487084803"/>
    <n v="1.3808206689053799"/>
    <n v="0.20927601753197"/>
    <n v="3.0764519570429999E-2"/>
    <n v="84.125040543271098"/>
    <n v="1210"/>
    <s v="Fixed Single Family Units"/>
    <n v="1210"/>
    <s v="Town Melbourne Beach                   Brevard County"/>
    <s v="Town Melbourne Beach"/>
    <m/>
    <m/>
    <m/>
    <n v="0"/>
    <n v="1"/>
    <n v="0.20927601753197"/>
    <n v="3.0764519570429999E-2"/>
    <n v="84.125040543270401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42.976411720697101"/>
    <n v="6.8227932300000002E-2"/>
  </r>
  <r>
    <n v="460000"/>
    <n v="920000"/>
    <n v="920000"/>
    <x v="0"/>
    <x v="0"/>
    <s v="IR12-21"/>
    <s v="62-304.520 (7), F.A.C."/>
    <n v="0.56000000000000005"/>
    <n v="0.48"/>
    <s v="Town Melbourne Beach"/>
    <n v="1.0727149962009999E-2"/>
    <n v="3775.8299613858298"/>
    <n v="9.3930493476587191"/>
    <n v="1.38082066875106"/>
    <n v="0.10076064895292999"/>
    <n v="1.481227038434E-2"/>
    <n v="40.503894226851401"/>
    <n v="1210"/>
    <s v="Fixed Single Family Units"/>
    <n v="1210"/>
    <s v="Town Melbourne Beach                   Brevard County"/>
    <s v="Town Melbourne Beach"/>
    <m/>
    <m/>
    <m/>
    <n v="0"/>
    <n v="1"/>
    <n v="0.10076064895292999"/>
    <n v="1.481227038434E-2"/>
    <n v="652.621681422529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36.056324730823903"/>
    <n v="0.52929576759999997"/>
  </r>
  <r>
    <n v="460000"/>
    <n v="920000"/>
    <n v="920000"/>
    <x v="0"/>
    <x v="0"/>
    <s v="IR12-21"/>
    <s v="62-304.520 (7), F.A.C."/>
    <n v="0.56000000000000005"/>
    <n v="0.48"/>
    <s v="Town Melbourne Beach"/>
    <n v="5.3514520260399996E-3"/>
    <n v="3775.8299613858298"/>
    <n v="9.3930493476587191"/>
    <n v="1.38082066875106"/>
    <n v="5.0266452962220001E-2"/>
    <n v="7.3893955653799998E-3"/>
    <n v="20.206172896840702"/>
    <n v="1210"/>
    <s v="Fixed Single Family Units"/>
    <n v="1210"/>
    <s v="Town Melbourne Beach                   Brevard County"/>
    <s v="Town Melbourne Beach"/>
    <m/>
    <m/>
    <m/>
    <n v="0"/>
    <n v="1"/>
    <n v="5.0266452962220001E-2"/>
    <n v="7.3893955653799998E-3"/>
    <n v="121.107283130703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9.255972024689601"/>
    <n v="9.8221640799999996E-2"/>
  </r>
  <r>
    <n v="460000"/>
    <n v="920000"/>
    <n v="920000"/>
    <x v="0"/>
    <x v="0"/>
    <s v="IR12-21"/>
    <s v="62-304.520 (7), F.A.C."/>
    <n v="0.56000000000000005"/>
    <n v="0.48"/>
    <s v="Town Melbourne Beach"/>
    <n v="1.6710681869999999E-5"/>
    <n v="3775.8299613858298"/>
    <n v="9.3930493476587191"/>
    <n v="1.38082066875106"/>
    <n v="1.5696425948000001E-4"/>
    <n v="2.3074454919999999E-5"/>
    <n v="6.309669329881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696425948000001E-4"/>
    <n v="2.3074454919999999E-5"/>
    <n v="1297.63464513998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1.27465676373048"/>
    <n v="1.0524206368"/>
  </r>
  <r>
    <n v="460000"/>
    <n v="920000"/>
    <n v="920000"/>
    <x v="0"/>
    <x v="0"/>
    <s v="IR12-21"/>
    <s v="62-304.520 (7), F.A.C."/>
    <n v="0.56000000000000005"/>
    <n v="0.48"/>
    <s v="Town Melbourne Beach"/>
    <n v="3.5528745669419999E-2"/>
    <n v="3775.8299613858298"/>
    <n v="9.3930493476587191"/>
    <n v="1.38082066875106"/>
    <n v="0.33372326133336"/>
    <n v="4.9058826355140001E-2"/>
    <n v="134.15050238908699"/>
    <n v="1210"/>
    <s v="Fixed Single Family Units"/>
    <n v="1210"/>
    <s v="Town Melbourne Beach                   Brevard County"/>
    <s v="Town Melbourne Beach"/>
    <m/>
    <m/>
    <m/>
    <n v="0"/>
    <n v="1"/>
    <n v="0.33372326133336"/>
    <n v="4.9058826355140001E-2"/>
    <n v="676.08359802552604"/>
    <m/>
    <n v="-1"/>
    <n v="-1"/>
    <n v="-1"/>
    <n v="-1"/>
    <n v="0"/>
    <m/>
    <m/>
    <s v="Central IRL A"/>
    <n v="-1"/>
    <m/>
    <m/>
    <n v="610"/>
    <x v="3"/>
    <s v="Basin 1 HMPG Flood Water Improvements"/>
    <x v="0"/>
    <m/>
    <n v="62.669319942623602"/>
    <n v="0.54832408600000004"/>
  </r>
  <r>
    <n v="450000"/>
    <n v="870000"/>
    <n v="870000"/>
    <x v="0"/>
    <x v="0"/>
    <s v="IR12-21"/>
    <s v="62-304.520 (7), F.A.C."/>
    <n v="0.56000000000000005"/>
    <n v="0.48"/>
    <s v="Town Melbourne Beach"/>
    <n v="0.19979113241328"/>
    <n v="3775.8299618078199"/>
    <n v="9.3930493487084803"/>
    <n v="1.3808206689053799"/>
    <n v="1.8766479661923701"/>
    <n v="0.27587572510028002"/>
    <n v="754.3773438696099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766479661923701"/>
    <n v="0.27587572510028002"/>
    <n v="930.61621570114301"/>
    <m/>
    <n v="-1"/>
    <n v="-1"/>
    <n v="-1"/>
    <n v="-1"/>
    <n v="0"/>
    <m/>
    <m/>
    <s v="Central IRL A"/>
    <n v="-1"/>
    <m/>
    <m/>
    <n v="611"/>
    <x v="4"/>
    <s v="Basin 1 HMPG Flood Water Improvements"/>
    <x v="0"/>
    <m/>
    <n v="131.41918156304999"/>
    <n v="0.75475767699999996"/>
  </r>
  <r>
    <n v="450000"/>
    <n v="870000"/>
    <n v="870000"/>
    <x v="0"/>
    <x v="0"/>
    <s v="IR12-21"/>
    <s v="62-304.520 (7), F.A.C."/>
    <n v="0.56000000000000005"/>
    <n v="0.48"/>
    <s v="Town Melbourne Beach"/>
    <n v="2.1623426043999999E-2"/>
    <n v="3775.8299618078199"/>
    <n v="9.3930493487084803"/>
    <n v="1.3808206689053799"/>
    <n v="0.20310990791950001"/>
    <n v="2.9858073614110001E-2"/>
    <n v="81.646379933897194"/>
    <n v="1210"/>
    <s v="Fixed Single Family Units"/>
    <n v="1210"/>
    <s v="Town Melbourne Beach                   Brevard County"/>
    <s v="Town Melbourne Beach"/>
    <m/>
    <m/>
    <m/>
    <n v="0"/>
    <n v="1"/>
    <n v="0.20310990791950001"/>
    <n v="2.9858073614110001E-2"/>
    <n v="81.6463799338987"/>
    <m/>
    <n v="-1"/>
    <n v="-1"/>
    <n v="-1"/>
    <n v="-1"/>
    <n v="0"/>
    <m/>
    <m/>
    <s v="Central IRL A"/>
    <n v="-1"/>
    <m/>
    <m/>
    <n v="611"/>
    <x v="4"/>
    <s v="Basin 1 HMPG Flood Water Improvements"/>
    <x v="0"/>
    <m/>
    <n v="45.567206831835399"/>
    <n v="6.6217664199999998E-2"/>
  </r>
  <r>
    <n v="450000"/>
    <n v="870000"/>
    <n v="870000"/>
    <x v="0"/>
    <x v="0"/>
    <s v="IR12-21"/>
    <s v="62-304.520 (7), F.A.C."/>
    <n v="0.56000000000000005"/>
    <n v="0.48"/>
    <s v="Town Melbourne Beach"/>
    <n v="0.13945323455749001"/>
    <n v="3775.8299618078199"/>
    <n v="9.3930493487084803"/>
    <n v="1.3808206689053799"/>
    <n v="1.30989111403556"/>
    <n v="0.19255990862269001"/>
    <n v="526.55170131319903"/>
    <n v="1210"/>
    <s v="Fixed Single Family Units"/>
    <n v="1210"/>
    <s v="Town Melbourne Beach                   Brevard County"/>
    <s v="Town Melbourne Beach"/>
    <m/>
    <m/>
    <m/>
    <n v="0"/>
    <n v="1"/>
    <n v="1.30989111403556"/>
    <n v="0.19255990862269001"/>
    <n v="1031.3355920883801"/>
    <m/>
    <n v="-1"/>
    <n v="-1"/>
    <n v="-1"/>
    <n v="-1"/>
    <n v="0"/>
    <m/>
    <m/>
    <s v="Central IRL A"/>
    <n v="-1"/>
    <m/>
    <m/>
    <n v="611"/>
    <x v="4"/>
    <s v="Basin 1 HMPG Flood Water Improvements"/>
    <x v="0"/>
    <m/>
    <n v="114.312286638991"/>
    <n v="0.83644411360000004"/>
  </r>
  <r>
    <n v="450000"/>
    <n v="870000"/>
    <n v="870000"/>
    <x v="0"/>
    <x v="0"/>
    <s v="IR12-21"/>
    <s v="62-304.520 (7), F.A.C."/>
    <n v="0.56000000000000005"/>
    <n v="0.48"/>
    <s v="Town Melbourne Beach"/>
    <n v="7.6531934135980001E-2"/>
    <n v="3775.8299618078199"/>
    <n v="9.3930493487084803"/>
    <n v="1.3808206689053799"/>
    <n v="0.71886823409142997"/>
    <n v="0.10567687648627"/>
    <n v="288.97156994576198"/>
    <n v="1210"/>
    <s v="Fixed Single Family Units"/>
    <n v="1210"/>
    <s v="Town Melbourne Beach                   Brevard County"/>
    <s v="Town Melbourne Beach"/>
    <m/>
    <m/>
    <m/>
    <n v="0"/>
    <n v="1"/>
    <n v="0.71886823409142997"/>
    <n v="0.10567687648627"/>
    <n v="288.97156994576397"/>
    <m/>
    <n v="-1"/>
    <n v="-1"/>
    <n v="-1"/>
    <n v="-1"/>
    <n v="0"/>
    <m/>
    <m/>
    <s v="Central IRL A"/>
    <n v="-1"/>
    <m/>
    <m/>
    <n v="611"/>
    <x v="4"/>
    <s v="Basin 1 HMPG Flood Water Improvements"/>
    <x v="0"/>
    <m/>
    <n v="77.010346265272105"/>
    <n v="0.2343646147"/>
  </r>
  <r>
    <n v="460000"/>
    <n v="880000"/>
    <n v="880000"/>
    <x v="0"/>
    <x v="0"/>
    <s v="IR12-21"/>
    <s v="62-304.520 (7), F.A.C."/>
    <n v="0.56000000000000005"/>
    <n v="0.48"/>
    <s v="Town Melbourne Beach"/>
    <n v="1.709027468385E-2"/>
    <n v="3775.8299618078199"/>
    <n v="9.3930493487084803"/>
    <n v="1.3808206689053799"/>
    <n v="0.16052979348839"/>
    <n v="2.359860452073E-2"/>
    <n v="64.5299712068103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6052979348839"/>
    <n v="2.359860452073E-2"/>
    <n v="1051.7001416174201"/>
    <m/>
    <n v="-1"/>
    <n v="-1"/>
    <n v="-1"/>
    <n v="-1"/>
    <n v="0"/>
    <m/>
    <m/>
    <s v="Central IRL A"/>
    <n v="-1"/>
    <m/>
    <m/>
    <n v="611"/>
    <x v="4"/>
    <s v="Basin 1 HMPG Flood Water Improvements"/>
    <x v="0"/>
    <m/>
    <n v="43.530783970149599"/>
    <n v="0.85296037440000005"/>
  </r>
  <r>
    <n v="460000"/>
    <n v="880000"/>
    <n v="880000"/>
    <x v="0"/>
    <x v="0"/>
    <s v="IR12-21"/>
    <s v="62-304.520 (7), F.A.C."/>
    <n v="0.56000000000000005"/>
    <n v="0.48"/>
    <s v="Town Melbourne Beach"/>
    <n v="5.3295640124E-4"/>
    <n v="3775.8299618078199"/>
    <n v="9.3930493487084803"/>
    <n v="1.3808206689053799"/>
    <n v="5.00608577762E-3"/>
    <n v="7.3591721445999999E-4"/>
    <n v="2.0123527481656902"/>
    <n v="1210"/>
    <s v="Fixed Single Family Units"/>
    <n v="1210"/>
    <s v="Town Melbourne Beach                   Brevard County"/>
    <s v="Town Melbourne Beach"/>
    <m/>
    <m/>
    <m/>
    <n v="0"/>
    <n v="1"/>
    <n v="5.00608577762E-3"/>
    <n v="7.3591721445999999E-4"/>
    <n v="68.196331807678305"/>
    <m/>
    <n v="-1"/>
    <n v="-1"/>
    <n v="-1"/>
    <n v="-1"/>
    <n v="0"/>
    <m/>
    <m/>
    <s v="Central IRL A"/>
    <n v="-1"/>
    <m/>
    <m/>
    <n v="611"/>
    <x v="4"/>
    <s v="Basin 1 HMPG Flood Water Improvements"/>
    <x v="0"/>
    <m/>
    <n v="7.4708778560811098"/>
    <n v="5.53092715E-2"/>
  </r>
  <r>
    <n v="460000"/>
    <n v="910000"/>
    <n v="910000"/>
    <x v="0"/>
    <x v="0"/>
    <s v="IR12-21"/>
    <s v="62-304.520 (7), F.A.C."/>
    <n v="0.56000000000000005"/>
    <n v="0.48"/>
    <s v="Town Melbourne Beach"/>
    <n v="5.0855162523929999E-2"/>
    <n v="3775.8299618078199"/>
    <n v="9.3930493487084803"/>
    <n v="1.3808206689053799"/>
    <n v="0.47768505122394"/>
    <n v="7.0221859533590003E-2"/>
    <n v="192.020446370490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7768505122394"/>
    <n v="7.0221859533590003E-2"/>
    <n v="192.93768379150001"/>
    <m/>
    <n v="-1"/>
    <n v="-1"/>
    <n v="-1"/>
    <n v="-1"/>
    <n v="0"/>
    <m/>
    <m/>
    <s v="Central IRL A"/>
    <n v="-1"/>
    <m/>
    <m/>
    <n v="611"/>
    <x v="4"/>
    <s v="Basin 1 HMPG Flood Water Improvements"/>
    <x v="0"/>
    <m/>
    <n v="68.7191043283011"/>
    <n v="0.15647825130000001"/>
  </r>
  <r>
    <n v="460000"/>
    <n v="910000"/>
    <n v="910000"/>
    <x v="0"/>
    <x v="0"/>
    <s v="IR12-21"/>
    <s v="62-304.520 (7), F.A.C."/>
    <n v="0.56000000000000005"/>
    <n v="0.48"/>
    <s v="Town Melbourne Beach"/>
    <n v="0.19930028536888"/>
    <n v="3775.8299618078199"/>
    <n v="9.3930493487084803"/>
    <n v="1.3808206689053799"/>
    <n v="1.87203741568161"/>
    <n v="0.27519795335608999"/>
    <n v="752.52398889268397"/>
    <n v="1210"/>
    <s v="Fixed Single Family Units"/>
    <n v="1210"/>
    <s v="Town Melbourne Beach                   Brevard County"/>
    <s v="Town Melbourne Beach"/>
    <m/>
    <m/>
    <m/>
    <n v="0"/>
    <n v="1"/>
    <n v="1.87203741568161"/>
    <n v="0.27519795335608999"/>
    <n v="1370.64879872539"/>
    <m/>
    <n v="-1"/>
    <n v="-1"/>
    <n v="-1"/>
    <n v="-1"/>
    <n v="0"/>
    <m/>
    <m/>
    <s v="Central IRL A"/>
    <n v="-1"/>
    <m/>
    <m/>
    <n v="611"/>
    <x v="4"/>
    <s v="Basin 1 HMPG Flood Water Improvements"/>
    <x v="0"/>
    <m/>
    <n v="111.827301736042"/>
    <n v="1.1116373063"/>
  </r>
  <r>
    <n v="460000"/>
    <n v="910000"/>
    <n v="910000"/>
    <x v="0"/>
    <x v="0"/>
    <s v="IR12-21"/>
    <s v="62-304.520 (7), F.A.C."/>
    <n v="0.56000000000000005"/>
    <n v="0.48"/>
    <s v="Town Melbourne Beach"/>
    <n v="8.051822402113E-2"/>
    <n v="3775.8299618078199"/>
    <n v="9.3930493487084803"/>
    <n v="1.3808206689053799"/>
    <n v="0.75631165170091996"/>
    <n v="0.11118122795194001"/>
    <n v="304.02312273056998"/>
    <n v="1210"/>
    <s v="Fixed Single Family Units"/>
    <n v="1210"/>
    <s v="Town Melbourne Beach                   Brevard County"/>
    <s v="Town Melbourne Beach"/>
    <m/>
    <m/>
    <m/>
    <n v="0"/>
    <n v="1"/>
    <n v="0.75631165170091996"/>
    <n v="0.11118122795194001"/>
    <n v="533.56940150001901"/>
    <m/>
    <n v="-1"/>
    <n v="-1"/>
    <n v="-1"/>
    <n v="-1"/>
    <n v="0"/>
    <m/>
    <m/>
    <s v="Central IRL A"/>
    <n v="-1"/>
    <m/>
    <m/>
    <n v="611"/>
    <x v="4"/>
    <s v="Basin 1 HMPG Flood Water Improvements"/>
    <x v="0"/>
    <m/>
    <n v="73.255375816505307"/>
    <n v="0.43274079599999998"/>
  </r>
  <r>
    <n v="460000"/>
    <n v="910000"/>
    <n v="910000"/>
    <x v="0"/>
    <x v="0"/>
    <s v="IR12-21"/>
    <s v="62-304.520 (7), F.A.C."/>
    <n v="0.56000000000000005"/>
    <n v="0.48"/>
    <s v="Town Melbourne Beach"/>
    <n v="2.2279880554520001E-2"/>
    <n v="3775.8299618078199"/>
    <n v="9.3930493487084803"/>
    <n v="1.3808206689053799"/>
    <n v="0.20927601753197"/>
    <n v="3.0764519570429999E-2"/>
    <n v="84.125040543271098"/>
    <n v="1210"/>
    <s v="Fixed Single Family Units"/>
    <n v="1210"/>
    <s v="Town Melbourne Beach                   Brevard County"/>
    <s v="Town Melbourne Beach"/>
    <m/>
    <m/>
    <m/>
    <n v="0"/>
    <n v="1"/>
    <n v="0.20927601753197"/>
    <n v="3.0764519570429999E-2"/>
    <n v="84.125040543270401"/>
    <m/>
    <n v="-1"/>
    <n v="-1"/>
    <n v="-1"/>
    <n v="-1"/>
    <n v="0"/>
    <m/>
    <m/>
    <s v="Central IRL A"/>
    <n v="-1"/>
    <m/>
    <m/>
    <n v="611"/>
    <x v="4"/>
    <s v="Basin 1 HMPG Flood Water Improvements"/>
    <x v="0"/>
    <m/>
    <n v="42.976411720697101"/>
    <n v="6.8227932300000002E-2"/>
  </r>
  <r>
    <n v="460000"/>
    <n v="920000"/>
    <n v="920000"/>
    <x v="0"/>
    <x v="0"/>
    <s v="IR12-21"/>
    <s v="62-304.520 (7), F.A.C."/>
    <n v="0.56000000000000005"/>
    <n v="0.48"/>
    <s v="Town Melbourne Beach"/>
    <n v="1.0727149962009999E-2"/>
    <n v="3775.8299613858298"/>
    <n v="9.3930493476587191"/>
    <n v="1.38082066875106"/>
    <n v="0.10076064895292999"/>
    <n v="1.481227038434E-2"/>
    <n v="40.503894226851401"/>
    <n v="1210"/>
    <s v="Fixed Single Family Units"/>
    <n v="1210"/>
    <s v="Town Melbourne Beach                   Brevard County"/>
    <s v="Town Melbourne Beach"/>
    <m/>
    <m/>
    <m/>
    <n v="0"/>
    <n v="1"/>
    <n v="0.10076064895292999"/>
    <n v="1.481227038434E-2"/>
    <n v="652.62168142252904"/>
    <m/>
    <n v="-1"/>
    <n v="-1"/>
    <n v="-1"/>
    <n v="-1"/>
    <n v="0"/>
    <m/>
    <m/>
    <s v="Central IRL A"/>
    <n v="-1"/>
    <m/>
    <m/>
    <n v="611"/>
    <x v="4"/>
    <s v="Basin 1 HMPG Flood Water Improvements"/>
    <x v="0"/>
    <m/>
    <n v="36.056324730823903"/>
    <n v="0.52929576759999997"/>
  </r>
  <r>
    <n v="460000"/>
    <n v="920000"/>
    <n v="920000"/>
    <x v="0"/>
    <x v="0"/>
    <s v="IR12-21"/>
    <s v="62-304.520 (7), F.A.C."/>
    <n v="0.56000000000000005"/>
    <n v="0.48"/>
    <s v="Town Melbourne Beach"/>
    <n v="5.3514520260399996E-3"/>
    <n v="3775.8299613858298"/>
    <n v="9.3930493476587191"/>
    <n v="1.38082066875106"/>
    <n v="5.0266452962220001E-2"/>
    <n v="7.3893955653799998E-3"/>
    <n v="20.206172896840702"/>
    <n v="1210"/>
    <s v="Fixed Single Family Units"/>
    <n v="1210"/>
    <s v="Town Melbourne Beach                   Brevard County"/>
    <s v="Town Melbourne Beach"/>
    <m/>
    <m/>
    <m/>
    <n v="0"/>
    <n v="1"/>
    <n v="5.0266452962220001E-2"/>
    <n v="7.3893955653799998E-3"/>
    <n v="121.107283130703"/>
    <m/>
    <n v="-1"/>
    <n v="-1"/>
    <n v="-1"/>
    <n v="-1"/>
    <n v="0"/>
    <m/>
    <m/>
    <s v="Central IRL A"/>
    <n v="-1"/>
    <m/>
    <m/>
    <n v="611"/>
    <x v="4"/>
    <s v="Basin 1 HMPG Flood Water Improvements"/>
    <x v="0"/>
    <m/>
    <n v="19.255972024689601"/>
    <n v="9.8221640799999996E-2"/>
  </r>
  <r>
    <n v="460000"/>
    <n v="920000"/>
    <n v="920000"/>
    <x v="0"/>
    <x v="0"/>
    <s v="IR12-21"/>
    <s v="62-304.520 (7), F.A.C."/>
    <n v="0.56000000000000005"/>
    <n v="0.48"/>
    <s v="Town Melbourne Beach"/>
    <n v="1.6710681869999999E-5"/>
    <n v="3775.8299613858298"/>
    <n v="9.3930493476587191"/>
    <n v="1.38082066875106"/>
    <n v="1.5696425948000001E-4"/>
    <n v="2.3074454919999999E-5"/>
    <n v="6.309669329881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696425948000001E-4"/>
    <n v="2.3074454919999999E-5"/>
    <n v="1297.63464513998"/>
    <m/>
    <n v="-1"/>
    <n v="-1"/>
    <n v="-1"/>
    <n v="-1"/>
    <n v="0"/>
    <m/>
    <m/>
    <s v="Central IRL A"/>
    <n v="-1"/>
    <m/>
    <m/>
    <n v="611"/>
    <x v="4"/>
    <s v="Basin 1 HMPG Flood Water Improvements"/>
    <x v="0"/>
    <m/>
    <n v="1.27465676373048"/>
    <n v="1.0524206368"/>
  </r>
  <r>
    <n v="460000"/>
    <n v="920000"/>
    <n v="920000"/>
    <x v="0"/>
    <x v="0"/>
    <s v="IR12-21"/>
    <s v="62-304.520 (7), F.A.C."/>
    <n v="0.56000000000000005"/>
    <n v="0.48"/>
    <s v="Town Melbourne Beach"/>
    <n v="3.5528745669419999E-2"/>
    <n v="3775.8299613858298"/>
    <n v="9.3930493476587191"/>
    <n v="1.38082066875106"/>
    <n v="0.33372326133336"/>
    <n v="4.9058826355140001E-2"/>
    <n v="134.15050238908699"/>
    <n v="1210"/>
    <s v="Fixed Single Family Units"/>
    <n v="1210"/>
    <s v="Town Melbourne Beach                   Brevard County"/>
    <s v="Town Melbourne Beach"/>
    <m/>
    <m/>
    <m/>
    <n v="0"/>
    <n v="1"/>
    <n v="0.33372326133336"/>
    <n v="4.9058826355140001E-2"/>
    <n v="676.08359802552604"/>
    <m/>
    <n v="-1"/>
    <n v="-1"/>
    <n v="-1"/>
    <n v="-1"/>
    <n v="0"/>
    <m/>
    <m/>
    <s v="Central IRL A"/>
    <n v="-1"/>
    <m/>
    <m/>
    <n v="611"/>
    <x v="4"/>
    <s v="Basin 1 HMPG Flood Water Improvements"/>
    <x v="0"/>
    <m/>
    <n v="62.669319942623602"/>
    <n v="0.54832408600000004"/>
  </r>
  <r>
    <n v="440000"/>
    <n v="760000"/>
    <n v="760000"/>
    <x v="0"/>
    <x v="0"/>
    <s v="IR12-21"/>
    <s v="62-304.520 (7), F.A.C."/>
    <n v="0.56000000000000005"/>
    <n v="0.48"/>
    <s v="Town Melbourne Beach"/>
    <n v="9.2192891377599999E-3"/>
    <n v="3692.1473054852199"/>
    <n v="9.1974220048005897"/>
    <n v="1.3524897862229099"/>
    <n v="8.4793692784289998E-2"/>
    <n v="1.2468994395059999E-2"/>
    <n v="34.0389735484844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8.4793692784289998E-2"/>
    <n v="1.2468994395059999E-2"/>
    <n v="795.99904585955903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38.360083837830302"/>
    <n v="0.6455791126"/>
  </r>
  <r>
    <n v="440000"/>
    <n v="760000"/>
    <n v="760000"/>
    <x v="0"/>
    <x v="0"/>
    <s v="IR12-21"/>
    <s v="62-304.520 (7), F.A.C."/>
    <n v="0.56000000000000005"/>
    <n v="0.48"/>
    <s v="Town Melbourne Beach"/>
    <n v="6.0774311510950002E-2"/>
    <n v="3692.1473054852199"/>
    <n v="9.1974220048005897"/>
    <n v="1.3524897862229099"/>
    <n v="0.55896699001750005"/>
    <n v="8.2196635583299996E-2"/>
    <n v="224.38771048790599"/>
    <n v="1210"/>
    <s v="Fixed Single Family Units"/>
    <n v="1210"/>
    <s v="Town Melbourne Beach                   Brevard County"/>
    <s v="Town Melbourne Beach"/>
    <m/>
    <m/>
    <m/>
    <n v="0"/>
    <n v="1"/>
    <n v="0.55896699001750005"/>
    <n v="8.2196635583299996E-2"/>
    <n v="582.72181670545694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64.552168381380099"/>
    <n v="0.47260487969999998"/>
  </r>
  <r>
    <n v="440000"/>
    <n v="790000"/>
    <n v="790000"/>
    <x v="0"/>
    <x v="0"/>
    <s v="IR12-21"/>
    <s v="62-304.520 (7), F.A.C."/>
    <n v="0.56000000000000005"/>
    <n v="0.48"/>
    <s v="Town Melbourne Beach"/>
    <n v="6.3024276268389995E-2"/>
    <n v="3692.1473056227601"/>
    <n v="9.1974220051432205"/>
    <n v="1.3524897862732901"/>
    <n v="0.57966086540913997"/>
    <n v="8.5239689940260002E-2"/>
    <n v="232.694911813170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7966086540913997"/>
    <n v="8.5239689940260002E-2"/>
    <n v="232.807469118028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110.11260435141401"/>
    <n v="0.1888138436"/>
  </r>
  <r>
    <n v="440000"/>
    <n v="790000"/>
    <n v="790000"/>
    <x v="0"/>
    <x v="0"/>
    <s v="IR12-21"/>
    <s v="62-304.520 (7), F.A.C."/>
    <n v="0.56000000000000005"/>
    <n v="0.48"/>
    <s v="Town Melbourne Beach"/>
    <n v="4.2882437688230003E-2"/>
    <n v="3692.1473056227601"/>
    <n v="9.1974220051432205"/>
    <n v="1.3524897862732901"/>
    <n v="0.39440787602791"/>
    <n v="5.7998058983830002E-2"/>
    <n v="158.328276769138"/>
    <n v="1210"/>
    <s v="Fixed Single Family Units"/>
    <n v="1210"/>
    <s v="Town Melbourne Beach                   Brevard County"/>
    <s v="Town Melbourne Beach"/>
    <m/>
    <m/>
    <m/>
    <n v="0"/>
    <n v="1"/>
    <n v="0.39440787602791"/>
    <n v="5.7998058983830002E-2"/>
    <n v="300.00067784258999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54.004812863836101"/>
    <n v="0.2433095522"/>
  </r>
  <r>
    <n v="440000"/>
    <n v="790000"/>
    <n v="790000"/>
    <x v="0"/>
    <x v="0"/>
    <s v="IR12-21"/>
    <s v="62-304.520 (7), F.A.C."/>
    <n v="0.56000000000000005"/>
    <n v="0.48"/>
    <s v="Town Melbourne Beach"/>
    <n v="0.13447996963409001"/>
    <n v="3692.1473056227601"/>
    <n v="9.1974220051432205"/>
    <n v="1.3524897862732901"/>
    <n v="1.2368690319636"/>
    <n v="0.18188278538845001"/>
    <n v="496.51985754475101"/>
    <n v="1210"/>
    <s v="Fixed Single Family Units"/>
    <n v="1210"/>
    <s v="Town Melbourne Beach                   Brevard County"/>
    <s v="Town Melbourne Beach"/>
    <m/>
    <m/>
    <m/>
    <n v="0"/>
    <n v="1"/>
    <n v="1.2368690319636"/>
    <n v="0.18188278538845001"/>
    <n v="947.98816274435706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98.331902483488705"/>
    <n v="0.76884684729999997"/>
  </r>
  <r>
    <n v="440000"/>
    <n v="790000"/>
    <n v="790000"/>
    <x v="0"/>
    <x v="0"/>
    <s v="IR12-21"/>
    <s v="62-304.520 (7), F.A.C."/>
    <n v="0.56000000000000005"/>
    <n v="0.48"/>
    <s v="Town Melbourne Beach"/>
    <n v="3.0051668101880001E-2"/>
    <n v="3692.1473056227601"/>
    <n v="9.1974220051432205"/>
    <n v="1.3524897862732901"/>
    <n v="0.27639787349153"/>
    <n v="4.0644574168269998E-2"/>
    <n v="110.955185411844"/>
    <n v="1210"/>
    <s v="Fixed Single Family Units"/>
    <n v="1210"/>
    <s v="Town Melbourne Beach                   Brevard County"/>
    <s v="Town Melbourne Beach"/>
    <m/>
    <m/>
    <m/>
    <n v="0"/>
    <n v="1"/>
    <n v="0.27639787349153"/>
    <n v="4.0644574168269998E-2"/>
    <n v="215.80582161727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48.126681899449302"/>
    <n v="0.17502499730000001"/>
  </r>
  <r>
    <n v="450000"/>
    <n v="830000"/>
    <n v="830000"/>
    <x v="0"/>
    <x v="0"/>
    <s v="IR12-21"/>
    <s v="62-304.520 (7), F.A.C."/>
    <n v="0.56000000000000005"/>
    <n v="0.48"/>
    <s v="Town Melbourne Beach"/>
    <n v="9.1896292839640001E-2"/>
    <n v="3692.1473047975001"/>
    <n v="9.1974220030874392"/>
    <n v="1.3524897859709899"/>
    <n v="0.84520898576549996"/>
    <n v="0.12428879743420999"/>
    <n v="339.294649928773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4520898576549996"/>
    <n v="0.12428879743420999"/>
    <n v="778.18270604947497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133.98053554083901"/>
    <n v="0.63112952639999997"/>
  </r>
  <r>
    <n v="450000"/>
    <n v="830000"/>
    <n v="830000"/>
    <x v="0"/>
    <x v="0"/>
    <s v="IR12-21"/>
    <s v="62-304.520 (7), F.A.C."/>
    <n v="0.56000000000000005"/>
    <n v="0.48"/>
    <s v="Town Melbourne Beach"/>
    <n v="4.9544850747709999E-2"/>
    <n v="3692.1473047975001"/>
    <n v="9.1974220030874392"/>
    <n v="1.3524897859709899"/>
    <n v="0.45568490040673998"/>
    <n v="6.7008904583739995E-2"/>
    <n v="182.92688715478101"/>
    <n v="1210"/>
    <s v="Fixed Single Family Units"/>
    <n v="1210"/>
    <s v="Town Melbourne Beach                   Brevard County"/>
    <s v="Town Melbourne Beach"/>
    <m/>
    <m/>
    <m/>
    <n v="0"/>
    <n v="1"/>
    <n v="0.45568490040673998"/>
    <n v="6.7008904583739995E-2"/>
    <n v="403.72946188593897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57.279025934244501"/>
    <n v="0.32743670870000002"/>
  </r>
  <r>
    <n v="450000"/>
    <n v="830000"/>
    <n v="830000"/>
    <x v="0"/>
    <x v="0"/>
    <s v="IR12-21"/>
    <s v="62-304.520 (7), F.A.C."/>
    <n v="0.56000000000000005"/>
    <n v="0.48"/>
    <s v="Town Melbourne Beach"/>
    <n v="7.3115864017070001E-2"/>
    <n v="3692.1473047975001"/>
    <n v="9.1974220030874392"/>
    <n v="1.3524897859709899"/>
    <n v="0.67247745648535995"/>
    <n v="9.888845927553E-2"/>
    <n v="269.954540268573"/>
    <n v="1210"/>
    <s v="Fixed Single Family Units"/>
    <n v="1210"/>
    <s v="Town Melbourne Beach                   Brevard County"/>
    <s v="Town Melbourne Beach"/>
    <m/>
    <m/>
    <m/>
    <n v="0"/>
    <n v="1"/>
    <n v="0.67247745648535995"/>
    <n v="9.888845927553E-2"/>
    <n v="567.796037063433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68.987950210007199"/>
    <n v="0.46049962449999998"/>
  </r>
  <r>
    <n v="450000"/>
    <n v="830000"/>
    <n v="830000"/>
    <x v="0"/>
    <x v="0"/>
    <s v="IR12-21"/>
    <s v="62-304.520 (7), F.A.C."/>
    <n v="0.56000000000000005"/>
    <n v="0.48"/>
    <s v="Town Melbourne Beach"/>
    <n v="4.2511275241789999E-2"/>
    <n v="3692.1473050725899"/>
    <n v="9.1974220037727008"/>
    <n v="1.35248978607176"/>
    <n v="0.39099413831732999"/>
    <n v="5.7496065557409999E-2"/>
    <n v="156.9578903191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9099413831732999"/>
    <n v="5.7496065557409999E-2"/>
    <n v="991.00248919879402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106.901348517896"/>
    <n v="0.80373275690000001"/>
  </r>
  <r>
    <n v="450000"/>
    <n v="860000"/>
    <n v="860000"/>
    <x v="0"/>
    <x v="0"/>
    <s v="IR12-21"/>
    <s v="62-304.520 (7), F.A.C."/>
    <n v="0.56000000000000005"/>
    <n v="0.48"/>
    <s v="Town Melbourne Beach"/>
    <n v="5.14067223594E-3"/>
    <n v="3697.3813855888002"/>
    <n v="9.2096594654569905"/>
    <n v="1.3542620814797801"/>
    <n v="4.7343840716539999E-2"/>
    <n v="6.9618174824499996E-3"/>
    <n v="19.0070258345813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7343840716539999E-2"/>
    <n v="6.9618174824499996E-3"/>
    <n v="957.37235618627199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26.078554516512799"/>
    <n v="0.77645770979999995"/>
  </r>
  <r>
    <n v="450000"/>
    <n v="870000"/>
    <n v="870000"/>
    <x v="0"/>
    <x v="0"/>
    <s v="IR12-21"/>
    <s v="62-304.520 (7), F.A.C."/>
    <n v="0.56000000000000005"/>
    <n v="0.48"/>
    <s v="Town Melbourne Beach"/>
    <n v="7.7083456536399999E-3"/>
    <n v="3692.1473056227601"/>
    <n v="9.1974220051432205"/>
    <n v="1.3524897862732901"/>
    <n v="7.0896907938040002E-2"/>
    <n v="1.0425458765609999E-2"/>
    <n v="28.4603476358994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0896907938040002E-2"/>
    <n v="1.0425458765609999E-2"/>
    <n v="433.25909531397798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95.428248345694101"/>
    <n v="0.35138612759999999"/>
  </r>
  <r>
    <n v="450000"/>
    <n v="870000"/>
    <n v="870000"/>
    <x v="0"/>
    <x v="0"/>
    <s v="IR12-21"/>
    <s v="62-304.520 (7), F.A.C."/>
    <n v="0.56000000000000005"/>
    <n v="0.48"/>
    <s v="Town Melbourne Beach"/>
    <n v="2.4973620789240002E-2"/>
    <n v="3697.3813855888002"/>
    <n v="9.2096594654569905"/>
    <n v="1.3542620814797801"/>
    <n v="0.22999854308844001"/>
    <n v="3.3820827672130002E-2"/>
    <n v="92.3370006369228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2999854308844001"/>
    <n v="3.3820827672130002E-2"/>
    <n v="891.12738895780501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49.189842040717203"/>
    <n v="0.7227310535"/>
  </r>
  <r>
    <n v="450000"/>
    <n v="870000"/>
    <n v="870000"/>
    <x v="0"/>
    <x v="0"/>
    <s v="IR12-21"/>
    <s v="62-304.520 (7), F.A.C."/>
    <n v="0.56000000000000005"/>
    <n v="0.48"/>
    <s v="Town Melbourne Beach"/>
    <n v="6.7065544507199995E-2"/>
    <n v="3697.3813855888002"/>
    <n v="9.2096594654569905"/>
    <n v="1.3542620814797801"/>
    <n v="0.61765082677681005"/>
    <n v="9.08243238999E-2"/>
    <n v="247.966895875321"/>
    <n v="1210"/>
    <s v="Fixed Single Family Units"/>
    <n v="1210"/>
    <s v="Town Melbourne Beach                   Brevard County"/>
    <s v="Town Melbourne Beach"/>
    <m/>
    <m/>
    <m/>
    <n v="0"/>
    <n v="1"/>
    <n v="0.61765082677681005"/>
    <n v="9.08243238999E-2"/>
    <n v="679.18721694497594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68.041141250316898"/>
    <n v="0.55084121409999998"/>
  </r>
  <r>
    <n v="450000"/>
    <n v="870000"/>
    <n v="870000"/>
    <x v="0"/>
    <x v="0"/>
    <s v="IR12-21"/>
    <s v="62-304.520 (7), F.A.C."/>
    <n v="0.56000000000000005"/>
    <n v="0.48"/>
    <s v="Town Melbourne Beach"/>
    <n v="2.509456766784E-2"/>
    <n v="3692.1473047975001"/>
    <n v="9.1974220030874392"/>
    <n v="1.3524897859709899"/>
    <n v="0.23080532882622001"/>
    <n v="3.3940146454120003E-2"/>
    <n v="92.65284037989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3080532882622001"/>
    <n v="3.3940146454120003E-2"/>
    <n v="1612.46948848489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104.08203192210399"/>
    <n v="1.3077611423"/>
  </r>
  <r>
    <n v="450000"/>
    <n v="880000"/>
    <n v="880000"/>
    <x v="0"/>
    <x v="0"/>
    <s v="IR12-21"/>
    <s v="62-304.520 (7), F.A.C."/>
    <n v="0.56000000000000005"/>
    <n v="0.48"/>
    <s v="Town Melbourne Beach"/>
    <n v="3.368819249162E-2"/>
    <n v="3692.1473050725899"/>
    <n v="9.1974220037727008"/>
    <n v="1.35248978607176"/>
    <n v="0.30984452288976"/>
    <n v="4.5562936256129997E-2"/>
    <n v="124.3817691207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0984452288976"/>
    <n v="4.5562936256129997E-2"/>
    <n v="124.38176912070401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105.382626870211"/>
    <n v="0.10087734719999999"/>
  </r>
  <r>
    <n v="450000"/>
    <n v="880000"/>
    <n v="880000"/>
    <x v="0"/>
    <x v="0"/>
    <s v="IR12-21"/>
    <s v="62-304.520 (7), F.A.C."/>
    <n v="0.56000000000000005"/>
    <n v="0.48"/>
    <s v="Town Melbourne Beach"/>
    <n v="9.6934724095989994E-2"/>
    <n v="3692.1473050725899"/>
    <n v="9.1974220037727008"/>
    <n v="1.35248978607176"/>
    <n v="0.89154956433011001"/>
    <n v="0.13110322425550999"/>
    <n v="357.89728033897097"/>
    <n v="1210"/>
    <s v="Fixed Single Family Units"/>
    <n v="1210"/>
    <s v="Town Melbourne Beach                   Brevard County"/>
    <s v="Town Melbourne Beach"/>
    <m/>
    <m/>
    <m/>
    <n v="0"/>
    <n v="1"/>
    <n v="0.89154956433011001"/>
    <n v="0.13110322425550999"/>
    <n v="475.41821558670802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79.378033365252705"/>
    <n v="0.38557843920000001"/>
  </r>
  <r>
    <n v="450000"/>
    <n v="880000"/>
    <n v="880000"/>
    <x v="0"/>
    <x v="0"/>
    <s v="IR12-21"/>
    <s v="62-304.520 (7), F.A.C."/>
    <n v="0.56000000000000005"/>
    <n v="0.48"/>
    <s v="Town Melbourne Beach"/>
    <n v="0.12347915291903"/>
    <n v="3692.1473050725899"/>
    <n v="9.1974220037727008"/>
    <n v="1.35248978607176"/>
    <n v="1.13568987806474"/>
    <n v="0.16700429311577999"/>
    <n v="455.90322168266101"/>
    <n v="1210"/>
    <s v="Fixed Single Family Units"/>
    <n v="1210"/>
    <s v="Town Melbourne Beach                   Brevard County"/>
    <s v="Town Melbourne Beach"/>
    <m/>
    <m/>
    <m/>
    <n v="0"/>
    <n v="1"/>
    <n v="1.13568987806474"/>
    <n v="0.16700429311577999"/>
    <n v="736.55335386765796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95.356349860799995"/>
    <n v="0.59736687259999999"/>
  </r>
  <r>
    <n v="450000"/>
    <n v="880000"/>
    <n v="880000"/>
    <x v="0"/>
    <x v="0"/>
    <s v="IR12-21"/>
    <s v="62-304.520 (7), F.A.C."/>
    <n v="0.56000000000000005"/>
    <n v="0.48"/>
    <s v="Town Melbourne Beach"/>
    <n v="1.867625722983E-2"/>
    <n v="3692.1473054852099"/>
    <n v="9.1974220048005897"/>
    <n v="1.3524897862229099"/>
    <n v="0.17177341921299"/>
    <n v="2.525944714822E-2"/>
    <n v="68.95549280768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7177341921299"/>
    <n v="2.525944714822E-2"/>
    <n v="1123.4929314088399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43.246815959306197"/>
    <n v="0.91118648130000002"/>
  </r>
  <r>
    <n v="550000"/>
    <n v="790000"/>
    <n v="790000"/>
    <x v="0"/>
    <x v="0"/>
    <s v="IR12-21"/>
    <s v="62-304.520 (7), F.A.C."/>
    <n v="0.56000000000000005"/>
    <n v="0.48"/>
    <s v="Town Melbourne Beach"/>
    <n v="5.9488289279999996E-6"/>
    <n v="3692.1473056227601"/>
    <n v="9.1974220051432205"/>
    <n v="1.3524897862732901"/>
    <n v="5.4713890080000003E-5"/>
    <n v="8.045730365407E-6"/>
    <n v="2.1963952698120001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5.4713890080000003E-5"/>
    <n v="8.045730365407E-6"/>
    <n v="232.807469118028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5.9245502262185603"/>
    <n v="0.1888138436"/>
  </r>
  <r>
    <n v="550000"/>
    <n v="830000"/>
    <n v="830000"/>
    <x v="0"/>
    <x v="0"/>
    <s v="IR12-21"/>
    <s v="62-304.520 (7), F.A.C."/>
    <n v="0.56000000000000005"/>
    <n v="0.48"/>
    <s v="Town Melbourne Beach"/>
    <n v="3.0519701985299999E-3"/>
    <n v="3692.1473050725899"/>
    <n v="9.1974220037727008"/>
    <n v="1.35248978607176"/>
    <n v="2.8070257858819999E-2"/>
    <n v="4.1277585208999998E-3"/>
    <n v="11.26832354366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8070257858819999E-2"/>
    <n v="4.1277585208999998E-3"/>
    <n v="991.00248919879402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100.52451248580201"/>
    <n v="0.80373275690000001"/>
  </r>
  <r>
    <n v="550000"/>
    <n v="870000"/>
    <n v="870000"/>
    <x v="0"/>
    <x v="0"/>
    <s v="IR12-21"/>
    <s v="62-304.520 (7), F.A.C."/>
    <n v="0.56000000000000005"/>
    <n v="0.48"/>
    <s v="Town Melbourne Beach"/>
    <n v="8.2038901774000004E-4"/>
    <n v="3692.1473056227601"/>
    <n v="9.1974220051432205"/>
    <n v="1.3524897862732901"/>
    <n v="7.5454640045400003E-3"/>
    <n v="1.10956776726E-3"/>
    <n v="3.02899710141123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5454640045400003E-3"/>
    <n v="1.10956776726E-3"/>
    <n v="433.25909531397798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95.114241401199905"/>
    <n v="0.35138612759999999"/>
  </r>
  <r>
    <n v="550000"/>
    <n v="870000"/>
    <n v="870000"/>
    <x v="0"/>
    <x v="0"/>
    <s v="IR12-21"/>
    <s v="62-304.520 (7), F.A.C."/>
    <n v="0.56000000000000005"/>
    <n v="0.48"/>
    <s v="Town Melbourne Beach"/>
    <n v="1.5645980570000001E-6"/>
    <n v="3697.3813855888002"/>
    <n v="9.2096594654569905"/>
    <n v="1.3542620814797801"/>
    <n v="1.44094153E-5"/>
    <n v="2.1188758213519998E-6"/>
    <n v="5.78491573188E-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4094153E-5"/>
    <n v="2.1188758213519998E-6"/>
    <n v="891.12738895780501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4.6229807100883802"/>
    <n v="0.7227310535"/>
  </r>
  <r>
    <n v="550000"/>
    <n v="870000"/>
    <n v="870000"/>
    <x v="0"/>
    <x v="0"/>
    <s v="IR12-21"/>
    <s v="62-304.520 (7), F.A.C."/>
    <n v="0.56000000000000005"/>
    <n v="0.48"/>
    <s v="Town Melbourne Beach"/>
    <n v="5.1951429159399999E-3"/>
    <n v="3692.1473047975001"/>
    <n v="9.1974220030874392"/>
    <n v="1.3524897859709899"/>
    <n v="4.7781921764310002E-2"/>
    <n v="7.0263777304699999E-3"/>
    <n v="19.181232915151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7781921764310002E-2"/>
    <n v="7.0263777304699999E-3"/>
    <n v="1612.46948848489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100.656461241716"/>
    <n v="1.3077611423"/>
  </r>
  <r>
    <n v="550000"/>
    <n v="880000"/>
    <n v="880000"/>
    <x v="0"/>
    <x v="0"/>
    <s v="IR12-21"/>
    <s v="62-304.520 (7), F.A.C."/>
    <n v="0.56000000000000005"/>
    <n v="0.48"/>
    <s v="Town Melbourne Beach"/>
    <n v="8.5513537539999999E-5"/>
    <n v="3692.1473054852099"/>
    <n v="9.1974220048005897"/>
    <n v="1.3524897862229099"/>
    <n v="7.8650409191999998E-4"/>
    <n v="1.1565618611E-4"/>
    <n v="0.31572857722927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8650409191999998E-4"/>
    <n v="1.1565618611E-4"/>
    <n v="1123.4929314088399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34.8554855037249"/>
    <n v="0.91118648130000002"/>
  </r>
  <r>
    <n v="560000"/>
    <n v="790000"/>
    <n v="790000"/>
    <x v="0"/>
    <x v="0"/>
    <s v="IR12-21"/>
    <s v="62-304.520 (7), F.A.C."/>
    <n v="0.56000000000000005"/>
    <n v="0.48"/>
    <s v="Town Melbourne Beach"/>
    <n v="8.3908081839999994E-6"/>
    <n v="3692.1473056227601"/>
    <n v="9.1974220051432205"/>
    <n v="1.3524897862732901"/>
    <n v="7.717380383E-5"/>
    <n v="1.1348482359999999E-5"/>
    <n v="3.098009982855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717380383E-5"/>
    <n v="1.1348482359999999E-5"/>
    <n v="232.807469118028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5.1101528196638304"/>
    <n v="0.1888138436"/>
  </r>
  <r>
    <n v="560000"/>
    <n v="830000"/>
    <n v="830000"/>
    <x v="0"/>
    <x v="0"/>
    <s v="IR12-21"/>
    <s v="62-304.520 (7), F.A.C."/>
    <n v="0.56000000000000005"/>
    <n v="0.48"/>
    <s v="Town Melbourne Beach"/>
    <n v="4.6620385063000003E-4"/>
    <n v="3692.1473050725899"/>
    <n v="9.1974220037727008"/>
    <n v="1.35248978607176"/>
    <n v="4.2878735540600003E-3"/>
    <n v="6.3053594620999999E-4"/>
    <n v="1.7212932907327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2878735540600003E-3"/>
    <n v="6.3053594620999999E-4"/>
    <n v="991.00248919879402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100.097605439568"/>
    <n v="0.80373275690000001"/>
  </r>
  <r>
    <n v="560000"/>
    <n v="870000"/>
    <n v="870000"/>
    <x v="0"/>
    <x v="0"/>
    <s v="IR12-21"/>
    <s v="62-304.520 (7), F.A.C."/>
    <n v="0.56000000000000005"/>
    <n v="0.48"/>
    <s v="Town Melbourne Beach"/>
    <n v="1.4687317105200001E-3"/>
    <n v="3692.1473056227601"/>
    <n v="9.1974220051432205"/>
    <n v="1.3524897862732901"/>
    <n v="1.350854535403E-2"/>
    <n v="1.9864446372599999E-3"/>
    <n v="5.42277382769758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50854535403E-2"/>
    <n v="1.9864446372599999E-3"/>
    <n v="433.25909531397798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96.377617118127205"/>
    <n v="0.35138612759999999"/>
  </r>
  <r>
    <n v="560000"/>
    <n v="870000"/>
    <n v="870000"/>
    <x v="0"/>
    <x v="0"/>
    <s v="IR12-21"/>
    <s v="62-304.520 (7), F.A.C."/>
    <n v="0.56000000000000005"/>
    <n v="0.48"/>
    <s v="Town Melbourne Beach"/>
    <n v="2.9277353809999999E-6"/>
    <n v="3697.3813855888002"/>
    <n v="9.2096594654569905"/>
    <n v="1.3542620814797801"/>
    <n v="2.6963445860000002E-5"/>
    <n v="3.9649210110949999E-6"/>
    <n v="1.0824954299630001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6963445860000002E-5"/>
    <n v="3.9649210110949999E-6"/>
    <n v="891.12738895780501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4.6282592183793101"/>
    <n v="0.7227310535"/>
  </r>
  <r>
    <n v="560000"/>
    <n v="870000"/>
    <n v="870000"/>
    <x v="0"/>
    <x v="0"/>
    <s v="IR12-21"/>
    <s v="62-304.520 (7), F.A.C."/>
    <n v="0.56000000000000005"/>
    <n v="0.48"/>
    <s v="Town Melbourne Beach"/>
    <n v="7.7476405174000003E-4"/>
    <n v="3692.1473047975001"/>
    <n v="9.1974220030874392"/>
    <n v="1.3524897859709899"/>
    <n v="7.1258319366899999E-3"/>
    <n v="1.04786046651E-3"/>
    <n v="2.86054300549321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1258319366899999E-3"/>
    <n v="1.04786046651E-3"/>
    <n v="1612.46948848489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100.257913536746"/>
    <n v="1.3077611423"/>
  </r>
  <r>
    <n v="560000"/>
    <n v="880000"/>
    <n v="880000"/>
    <x v="0"/>
    <x v="0"/>
    <s v="IR12-21"/>
    <s v="62-304.520 (7), F.A.C."/>
    <n v="0.56000000000000005"/>
    <n v="0.48"/>
    <s v="Town Melbourne Beach"/>
    <n v="1.6554223525E-4"/>
    <n v="3692.1473054852099"/>
    <n v="9.1974220048005897"/>
    <n v="1.3524897862229099"/>
    <n v="1.52256179727E-3"/>
    <n v="2.2389418237E-4"/>
    <n v="0.611206317848129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2256179727E-3"/>
    <n v="2.2389418237E-4"/>
    <n v="1123.4929314088399"/>
    <m/>
    <n v="-1"/>
    <n v="-1"/>
    <n v="-1"/>
    <n v="-1"/>
    <n v="0"/>
    <m/>
    <m/>
    <s v="Central IRL A"/>
    <n v="-1"/>
    <m/>
    <m/>
    <n v="612"/>
    <x v="5"/>
    <s v="Basin 9 HMPG Flood Water Improvements"/>
    <x v="0"/>
    <m/>
    <n v="34.854949207349897"/>
    <n v="0.91118648130000002"/>
  </r>
  <r>
    <n v="180000"/>
    <n v="730000"/>
    <n v="730000"/>
    <x v="0"/>
    <x v="0"/>
    <s v="IR12-21"/>
    <s v="62-304.520 (7), F.A.C."/>
    <n v="0.56000000000000005"/>
    <n v="0.48"/>
    <s v="Town Melbourne Beach"/>
    <n v="3.83651047311E-3"/>
    <n v="3435.1259534075198"/>
    <n v="8.5978487712852907"/>
    <n v="1.26570530908097"/>
    <n v="3.2985736857260001E-2"/>
    <n v="4.8558916741599997E-3"/>
    <n v="13.1788966967068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2985736857260001E-2"/>
    <n v="4.8558916741599997E-3"/>
    <n v="381.52884348781998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72.413289069879795"/>
    <n v="0.30943134100000003"/>
  </r>
  <r>
    <n v="180000"/>
    <n v="730000"/>
    <n v="730000"/>
    <x v="0"/>
    <x v="0"/>
    <s v="IR12-21"/>
    <s v="62-304.520 (7), F.A.C."/>
    <n v="0.56000000000000005"/>
    <n v="0.48"/>
    <s v="Town Melbourne Beach"/>
    <n v="0.11421524660939"/>
    <n v="3435.1259534075198"/>
    <n v="8.5978487712852907"/>
    <n v="1.26570530908097"/>
    <n v="0.98200541772260996"/>
    <n v="0.14456284401149999"/>
    <n v="392.34375790276698"/>
    <n v="1210"/>
    <s v="Fixed Single Family Units"/>
    <n v="1210"/>
    <s v="Town Melbourne Beach                   Brevard County"/>
    <s v="Town Melbourne Beach"/>
    <m/>
    <m/>
    <m/>
    <n v="0"/>
    <n v="1"/>
    <n v="0.98200541772260996"/>
    <n v="0.14456284401149999"/>
    <n v="724.23516685362199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85.589986278220493"/>
    <n v="0.58737645319999998"/>
  </r>
  <r>
    <n v="180000"/>
    <n v="730000"/>
    <n v="730000"/>
    <x v="0"/>
    <x v="0"/>
    <s v="IR12-21"/>
    <s v="62-304.520 (7), F.A.C."/>
    <n v="0.56000000000000005"/>
    <n v="0.48"/>
    <s v="Town Melbourne Beach"/>
    <n v="0.14300574661768001"/>
    <n v="3435.1259534075198"/>
    <n v="8.5978487712852907"/>
    <n v="1.26570530908097"/>
    <n v="1.2295417828436299"/>
    <n v="0.18100313272308999"/>
    <n v="491.24275169284402"/>
    <n v="1210"/>
    <s v="Fixed Single Family Units"/>
    <n v="1210"/>
    <s v="Town Melbourne Beach                   Brevard County"/>
    <s v="Town Melbourne Beach"/>
    <m/>
    <m/>
    <m/>
    <n v="0"/>
    <n v="1"/>
    <n v="1.2295417828436299"/>
    <n v="0.18100313272308999"/>
    <n v="874.032150268343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96.264859473724798"/>
    <n v="0.7088663019"/>
  </r>
  <r>
    <n v="180000"/>
    <n v="730000"/>
    <n v="730000"/>
    <x v="0"/>
    <x v="0"/>
    <s v="IR12-21"/>
    <s v="62-304.520 (7), F.A.C."/>
    <n v="0.56000000000000005"/>
    <n v="0.48"/>
    <s v="Town Melbourne Beach"/>
    <n v="2.6565739281300001E-3"/>
    <n v="3435.1259534075198"/>
    <n v="8.5978487712852907"/>
    <n v="1.26570530908097"/>
    <n v="2.2840820883869999E-2"/>
    <n v="3.3624397248099998E-3"/>
    <n v="9.1256660476960594"/>
    <n v="1210"/>
    <s v="Fixed Single Family Units"/>
    <n v="1210"/>
    <s v="Town Melbourne Beach                   Brevard County"/>
    <s v="Town Melbourne Beach"/>
    <m/>
    <m/>
    <m/>
    <n v="0"/>
    <n v="1"/>
    <n v="2.2840820883869999E-2"/>
    <n v="3.3624397248099998E-3"/>
    <n v="17.0481333792379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41.764646024261502"/>
    <n v="1.38265478E-2"/>
  </r>
  <r>
    <n v="190000"/>
    <n v="780000"/>
    <n v="780000"/>
    <x v="0"/>
    <x v="0"/>
    <s v="IR12-21"/>
    <s v="62-304.520 (7), F.A.C."/>
    <n v="0.56000000000000005"/>
    <n v="0.48"/>
    <s v="Town Melbourne Beach"/>
    <n v="0.166760794022"/>
    <n v="3609.97043608886"/>
    <n v="9.0670066399701295"/>
    <n v="1.3358380592568"/>
    <n v="1.5120212266841599"/>
    <n v="0.22276541544646999"/>
    <n v="602.001536318123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120212266841599"/>
    <n v="0.22276541544646999"/>
    <n v="602.00153631812395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127.00892029236699"/>
    <n v="0.4882413109"/>
  </r>
  <r>
    <n v="190000"/>
    <n v="780000"/>
    <n v="780000"/>
    <x v="0"/>
    <x v="0"/>
    <s v="IR12-21"/>
    <s v="62-304.520 (7), F.A.C."/>
    <n v="0.56000000000000005"/>
    <n v="0.48"/>
    <s v="Town Melbourne Beach"/>
    <n v="7.5643667378719998E-2"/>
    <n v="3609.97043608886"/>
    <n v="9.0670066399701295"/>
    <n v="1.3358380592568"/>
    <n v="0.68586163439461001"/>
    <n v="0.10104768982626"/>
    <n v="273.07140291454402"/>
    <n v="1210"/>
    <s v="Fixed Single Family Units"/>
    <n v="1210"/>
    <s v="Town Melbourne Beach                   Brevard County"/>
    <s v="Town Melbourne Beach"/>
    <m/>
    <m/>
    <m/>
    <n v="0"/>
    <n v="1"/>
    <n v="0.68586163439461001"/>
    <n v="0.10104768982626"/>
    <n v="760.16368204043397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73.206604142837506"/>
    <n v="0.61651555719999995"/>
  </r>
  <r>
    <n v="190000"/>
    <n v="780000"/>
    <n v="780000"/>
    <x v="0"/>
    <x v="0"/>
    <s v="IR12-21"/>
    <s v="62-304.520 (7), F.A.C."/>
    <n v="0.56000000000000005"/>
    <n v="0.48"/>
    <s v="Town Melbourne Beach"/>
    <n v="8.3499587568390002E-2"/>
    <n v="3609.97043608886"/>
    <n v="9.0670066399701295"/>
    <n v="1.3358380592568"/>
    <n v="0.75709131491736004"/>
    <n v="0.11154192700609999"/>
    <n v="301.43104254750102"/>
    <n v="1210"/>
    <s v="Fixed Single Family Units"/>
    <n v="1210"/>
    <s v="Town Melbourne Beach                   Brevard County"/>
    <s v="Town Melbourne Beach"/>
    <m/>
    <m/>
    <m/>
    <n v="0"/>
    <n v="1"/>
    <n v="0.75709131491736004"/>
    <n v="0.11154192700609999"/>
    <n v="834.32867012269105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78.355752650644504"/>
    <n v="0.67666558809999999"/>
  </r>
  <r>
    <n v="210000"/>
    <n v="820000"/>
    <n v="820000"/>
    <x v="0"/>
    <x v="0"/>
    <s v="IR12-21"/>
    <s v="62-304.520 (7), F.A.C."/>
    <n v="0.56000000000000005"/>
    <n v="0.48"/>
    <s v="Town Melbourne Beach"/>
    <n v="4.743408071856E-2"/>
    <n v="3658.5104824855298"/>
    <n v="9.1188019828410596"/>
    <n v="1.3411044800191201"/>
    <n v="0.43254198931073001"/>
    <n v="6.3614058157259998E-2"/>
    <n v="173.53808153594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3254198931073001"/>
    <n v="6.3614058157259998E-2"/>
    <n v="518.62637255569302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72.641814135461004"/>
    <n v="0.42062155109999999"/>
  </r>
  <r>
    <n v="210000"/>
    <n v="820000"/>
    <n v="820000"/>
    <x v="0"/>
    <x v="0"/>
    <s v="IR12-21"/>
    <s v="62-304.520 (7), F.A.C."/>
    <n v="0.56000000000000005"/>
    <n v="0.48"/>
    <s v="Town Melbourne Beach"/>
    <n v="1.8598065211139998E-2"/>
    <n v="3658.5104824855298"/>
    <n v="9.1188019828410596"/>
    <n v="1.3411044800191201"/>
    <n v="0.16959207392437001"/>
    <n v="2.494194857435E-2"/>
    <n v="68.041216528916095"/>
    <n v="1210"/>
    <s v="Fixed Single Family Units"/>
    <n v="1210"/>
    <s v="Town Melbourne Beach                   Brevard County"/>
    <s v="Town Melbourne Beach"/>
    <m/>
    <m/>
    <m/>
    <n v="0"/>
    <n v="1"/>
    <n v="0.16959207392437001"/>
    <n v="2.494194857435E-2"/>
    <n v="109.77745281908101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51.082284544555002"/>
    <n v="8.9032808500000005E-2"/>
  </r>
  <r>
    <n v="210000"/>
    <n v="820000"/>
    <n v="820000"/>
    <x v="0"/>
    <x v="0"/>
    <s v="IR12-21"/>
    <s v="62-304.520 (7), F.A.C."/>
    <n v="0.56000000000000005"/>
    <n v="0.48"/>
    <s v="Town Melbourne Beach"/>
    <n v="0.16090637136904001"/>
    <n v="3658.5104824855298"/>
    <n v="9.1188019828410596"/>
    <n v="1.3411044800191201"/>
    <n v="1.46727333829177"/>
    <n v="0.21579225550664"/>
    <n v="588.67764635234596"/>
    <n v="1210"/>
    <s v="Fixed Single Family Units"/>
    <n v="1210"/>
    <s v="Town Melbourne Beach                   Brevard County"/>
    <s v="Town Melbourne Beach"/>
    <m/>
    <m/>
    <m/>
    <n v="0"/>
    <n v="1"/>
    <n v="1.46727333829177"/>
    <n v="0.21579225550664"/>
    <n v="1086.77516661495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105.787127037643"/>
    <n v="0.88140727220000004"/>
  </r>
  <r>
    <n v="210000"/>
    <n v="840000"/>
    <n v="840000"/>
    <x v="0"/>
    <x v="0"/>
    <s v="IR12-21"/>
    <s v="62-304.520 (7), F.A.C."/>
    <n v="0.56000000000000005"/>
    <n v="0.48"/>
    <s v="Town Melbourne Beach"/>
    <n v="0.22960448832909"/>
    <n v="3665.13852166781"/>
    <n v="9.13428469822151"/>
    <n v="1.34334626817711"/>
    <n v="2.09727276438745"/>
    <n v="0.30843833255359998"/>
    <n v="841.532254922802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9727276438745"/>
    <n v="0.30843833255359998"/>
    <n v="841.53225492280205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158.64044633026899"/>
    <n v="0.68250791150000001"/>
  </r>
  <r>
    <n v="210000"/>
    <n v="840000"/>
    <n v="840000"/>
    <x v="0"/>
    <x v="0"/>
    <s v="IR12-21"/>
    <s v="62-304.520 (7), F.A.C."/>
    <n v="0.56000000000000005"/>
    <n v="0.48"/>
    <s v="Town Melbourne Beach"/>
    <n v="4.2889127893000001E-4"/>
    <n v="3665.13852166781"/>
    <n v="9.13428469822151"/>
    <n v="1.34334626817711"/>
    <n v="3.9176150463799998E-3"/>
    <n v="5.7614949900999996E-4"/>
    <n v="1.5719459480357101"/>
    <n v="1210"/>
    <s v="Fixed Single Family Units"/>
    <n v="1210"/>
    <s v="Town Melbourne Beach                   Brevard County"/>
    <s v="Town Melbourne Beach"/>
    <m/>
    <m/>
    <m/>
    <n v="0"/>
    <n v="1"/>
    <n v="3.9176150463799998E-3"/>
    <n v="5.7614949900999996E-4"/>
    <n v="1.57194594803718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9.5116191177676406"/>
    <n v="1.2748953E-3"/>
  </r>
  <r>
    <n v="210000"/>
    <n v="840000"/>
    <n v="840000"/>
    <x v="0"/>
    <x v="0"/>
    <s v="IR12-21"/>
    <s v="62-304.520 (7), F.A.C."/>
    <n v="0.56000000000000005"/>
    <n v="0.48"/>
    <s v="Town Melbourne Beach"/>
    <n v="1.6777895080130001E-2"/>
    <n v="3665.13852166781"/>
    <n v="9.13428469822151"/>
    <n v="1.34334626817711"/>
    <n v="0.15325407029887"/>
    <n v="2.2538522743769999E-2"/>
    <n v="61.4933095707147"/>
    <n v="1210"/>
    <s v="Fixed Single Family Units"/>
    <n v="1210"/>
    <s v="Town Melbourne Beach                   Brevard County"/>
    <s v="Town Melbourne Beach"/>
    <m/>
    <m/>
    <m/>
    <n v="0"/>
    <n v="1"/>
    <n v="0.15325407029887"/>
    <n v="2.2538522743769999E-2"/>
    <n v="61.493309570713997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55.0107096876593"/>
    <n v="4.98729194E-2"/>
  </r>
  <r>
    <n v="210000"/>
    <n v="840000"/>
    <n v="840000"/>
    <x v="0"/>
    <x v="0"/>
    <s v="IR12-21"/>
    <s v="62-304.520 (7), F.A.C."/>
    <n v="0.56000000000000005"/>
    <n v="0.48"/>
    <s v="Town Melbourne Beach"/>
    <n v="0.10368776027128"/>
    <n v="3665.13852166781"/>
    <n v="9.13428469822151"/>
    <n v="1.34334626817711"/>
    <n v="0.94711352203881005"/>
    <n v="0.13928856581606"/>
    <n v="380.030004395726"/>
    <n v="1210"/>
    <s v="Fixed Single Family Units"/>
    <n v="1210"/>
    <s v="Town Melbourne Beach                   Brevard County"/>
    <s v="Town Melbourne Beach"/>
    <m/>
    <m/>
    <m/>
    <n v="0"/>
    <n v="1"/>
    <n v="0.94711352203881005"/>
    <n v="0.13928856581606"/>
    <n v="381.42064173048499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88.880200561429504"/>
    <n v="0.30934358620000002"/>
  </r>
  <r>
    <n v="210000"/>
    <n v="840000"/>
    <n v="840000"/>
    <x v="0"/>
    <x v="0"/>
    <s v="IR12-21"/>
    <s v="62-304.520 (7), F.A.C."/>
    <n v="0.56000000000000005"/>
    <n v="0.48"/>
    <s v="Town Melbourne Beach"/>
    <n v="7.9968417558999995E-4"/>
    <n v="3665.13852166781"/>
    <n v="9.13428469822151"/>
    <n v="1.34334626817711"/>
    <n v="7.3045429285200003E-3"/>
    <n v="1.074252753E-3"/>
    <n v="2.9309532771304099"/>
    <n v="1210"/>
    <s v="Fixed Single Family Units"/>
    <n v="1210"/>
    <s v="Town Melbourne Beach                   Brevard County"/>
    <s v="Town Melbourne Beach"/>
    <m/>
    <m/>
    <m/>
    <n v="0"/>
    <n v="1"/>
    <n v="7.3045429285200003E-3"/>
    <n v="1.074252753E-3"/>
    <n v="2.9309532771318101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10.592418442935401"/>
    <n v="2.3770911E-3"/>
  </r>
  <r>
    <n v="210000"/>
    <n v="840000"/>
    <n v="840000"/>
    <x v="0"/>
    <x v="0"/>
    <s v="IR12-21"/>
    <s v="62-304.520 (7), F.A.C."/>
    <n v="0.56000000000000005"/>
    <n v="0.48"/>
    <s v="Town Melbourne Beach"/>
    <n v="8.1345112085219995E-2"/>
    <n v="3665.13852166781"/>
    <n v="9.13428469822151"/>
    <n v="1.34334626817711"/>
    <n v="0.74302941259513999"/>
    <n v="0.10927465275412999"/>
    <n v="298.14110385292901"/>
    <n v="1210"/>
    <s v="Fixed Single Family Units"/>
    <n v="1210"/>
    <s v="Town Melbourne Beach                   Brevard County"/>
    <s v="Town Melbourne Beach"/>
    <m/>
    <m/>
    <m/>
    <n v="0"/>
    <n v="1"/>
    <n v="0.74302941259513999"/>
    <n v="0.10927465275412999"/>
    <n v="419.90316838611898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71.226777306947199"/>
    <n v="0.34055407009999999"/>
  </r>
  <r>
    <n v="210000"/>
    <n v="840000"/>
    <n v="840000"/>
    <x v="0"/>
    <x v="0"/>
    <s v="IR12-21"/>
    <s v="62-304.520 (7), F.A.C."/>
    <n v="0.56000000000000005"/>
    <n v="0.48"/>
    <s v="Town Melbourne Beach"/>
    <n v="0.10185382438397"/>
    <n v="3665.13852166781"/>
    <n v="9.13428469822151"/>
    <n v="1.34334626817711"/>
    <n v="0.93036182952585"/>
    <n v="0.13682495488577001"/>
    <n v="373.30837532888398"/>
    <n v="1210"/>
    <s v="Fixed Single Family Units"/>
    <n v="1210"/>
    <s v="Town Melbourne Beach                   Brevard County"/>
    <s v="Town Melbourne Beach"/>
    <m/>
    <m/>
    <m/>
    <n v="0"/>
    <n v="1"/>
    <n v="0.93036182952585"/>
    <n v="0.13682495488577001"/>
    <n v="555.33635722849101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91.476244046280996"/>
    <n v="0.45039445030000003"/>
  </r>
  <r>
    <n v="220000"/>
    <n v="840000"/>
    <n v="840000"/>
    <x v="0"/>
    <x v="0"/>
    <s v="IR12-21"/>
    <s v="62-304.520 (7), F.A.C."/>
    <n v="0.56000000000000005"/>
    <n v="0.48"/>
    <s v="Town Melbourne Beach"/>
    <n v="9.159474297636E-2"/>
    <n v="3206.4194198742398"/>
    <n v="8.2771395281124693"/>
    <n v="1.22701125414644"/>
    <n v="0.758142467657"/>
    <n v="0.11238778045264999"/>
    <n v="293.691162637818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58142467657"/>
    <n v="0.11238778045264999"/>
    <n v="293.69116263781899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74.692617458480598"/>
    <n v="0.238192346"/>
  </r>
  <r>
    <n v="220000"/>
    <n v="840000"/>
    <n v="840000"/>
    <x v="0"/>
    <x v="0"/>
    <s v="IR12-21"/>
    <s v="62-304.520 (7), F.A.C."/>
    <n v="0.56000000000000005"/>
    <n v="0.48"/>
    <s v="Town Melbourne Beach"/>
    <n v="7.275762266626E-2"/>
    <n v="3206.4194198742398"/>
    <n v="8.2771395281124693"/>
    <n v="1.22701125414644"/>
    <n v="0.60222499454245004"/>
    <n v="8.9274421836449999E-2"/>
    <n v="233.29145426100001"/>
    <n v="1210"/>
    <s v="Fixed Single Family Units"/>
    <n v="1210"/>
    <s v="Town Melbourne Beach                   Brevard County"/>
    <s v="Town Melbourne Beach"/>
    <m/>
    <m/>
    <m/>
    <n v="0"/>
    <n v="1"/>
    <n v="0.60222499454245004"/>
    <n v="8.9274421836449999E-2"/>
    <n v="499.65652896762299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68.900778967541598"/>
    <n v="0.40523643869999998"/>
  </r>
  <r>
    <n v="220000"/>
    <n v="840000"/>
    <n v="840000"/>
    <x v="0"/>
    <x v="0"/>
    <s v="IR12-21"/>
    <s v="62-304.520 (7), F.A.C."/>
    <n v="0.56000000000000005"/>
    <n v="0.48"/>
    <s v="Town Melbourne Beach"/>
    <n v="2.0199531055750002E-2"/>
    <n v="3206.4194198742398"/>
    <n v="8.2771395281124693"/>
    <n v="1.22701125414644"/>
    <n v="0.1671943369509"/>
    <n v="2.4785051933889999E-2"/>
    <n v="64.768168649519197"/>
    <n v="1210"/>
    <s v="Fixed Single Family Units"/>
    <n v="1210"/>
    <s v="Town Melbourne Beach                   Brevard County"/>
    <s v="Town Melbourne Beach"/>
    <m/>
    <m/>
    <m/>
    <n v="0"/>
    <n v="1"/>
    <n v="0.1671943369509"/>
    <n v="2.4785051933889999E-2"/>
    <n v="168.39226887488701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37.639434511991197"/>
    <n v="0.1365711832"/>
  </r>
  <r>
    <n v="220000"/>
    <n v="840000"/>
    <n v="840000"/>
    <x v="0"/>
    <x v="0"/>
    <s v="IR12-21"/>
    <s v="62-304.520 (7), F.A.C."/>
    <n v="0.56000000000000005"/>
    <n v="0.48"/>
    <s v="Town Melbourne Beach"/>
    <n v="6.679958854385E-2"/>
    <n v="3206.4194198742398"/>
    <n v="8.2771395281124693"/>
    <n v="1.22701125414644"/>
    <n v="0.55290951479797001"/>
    <n v="8.1963846915659999E-2"/>
    <n v="214.187497946619"/>
    <n v="1210"/>
    <s v="Fixed Single Family Units"/>
    <n v="1210"/>
    <s v="Town Melbourne Beach                   Brevard County"/>
    <s v="Town Melbourne Beach"/>
    <m/>
    <m/>
    <m/>
    <n v="0"/>
    <n v="1"/>
    <n v="0.55290951479797001"/>
    <n v="8.1963846915659999E-2"/>
    <n v="785.54720044068301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68.835781200099703"/>
    <n v="0.63710235230000001"/>
  </r>
  <r>
    <n v="220000"/>
    <n v="860000"/>
    <n v="860000"/>
    <x v="0"/>
    <x v="0"/>
    <s v="IR12-21"/>
    <s v="62-304.520 (7), F.A.C."/>
    <n v="0.56000000000000005"/>
    <n v="0.48"/>
    <s v="Town Melbourne Beach"/>
    <n v="1.7498950274770001E-2"/>
    <n v="3587.97147604662"/>
    <n v="8.9943376067211798"/>
    <n v="1.32454449818456"/>
    <n v="0.15739146653458"/>
    <n v="2.3178138310459999E-2"/>
    <n v="62.7857344466653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5739146653458"/>
    <n v="2.3178138310459999E-2"/>
    <n v="504.08354795526702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102.706850124097"/>
    <n v="0.408826884"/>
  </r>
  <r>
    <n v="220000"/>
    <n v="860000"/>
    <n v="860000"/>
    <x v="0"/>
    <x v="0"/>
    <s v="IR12-21"/>
    <s v="62-304.520 (7), F.A.C."/>
    <n v="0.56000000000000005"/>
    <n v="0.48"/>
    <s v="Town Melbourne Beach"/>
    <n v="0.11851344337046001"/>
    <n v="3587.97147604662"/>
    <n v="8.9943376067211798"/>
    <n v="1.32454449818456"/>
    <n v="1.06594992060895"/>
    <n v="0.15697632937725001"/>
    <n v="425.22285434127798"/>
    <n v="1210"/>
    <s v="Fixed Single Family Units"/>
    <n v="1210"/>
    <s v="Town Melbourne Beach                   Brevard County"/>
    <s v="Town Melbourne Beach"/>
    <m/>
    <m/>
    <m/>
    <n v="0"/>
    <n v="1"/>
    <n v="1.06594992060895"/>
    <n v="0.15697632937725001"/>
    <n v="892.80402406344194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92.229000027095495"/>
    <n v="0.72409085490000002"/>
  </r>
  <r>
    <n v="220000"/>
    <n v="860000"/>
    <n v="860000"/>
    <x v="0"/>
    <x v="0"/>
    <s v="IR12-21"/>
    <s v="62-304.520 (7), F.A.C."/>
    <n v="0.56000000000000005"/>
    <n v="0.48"/>
    <s v="Town Melbourne Beach"/>
    <n v="0.11611827265925"/>
    <n v="3587.97147604662"/>
    <n v="8.9943376067211798"/>
    <n v="1.32454449818456"/>
    <n v="1.0444069466066099"/>
    <n v="0.15380381918950001"/>
    <n v="416.62905014920102"/>
    <n v="1210"/>
    <s v="Fixed Single Family Units"/>
    <n v="1210"/>
    <s v="Town Melbourne Beach                   Brevard County"/>
    <s v="Town Melbourne Beach"/>
    <m/>
    <m/>
    <m/>
    <n v="0"/>
    <n v="1"/>
    <n v="1.0444069466066099"/>
    <n v="0.15380381918950001"/>
    <n v="776.67102299356497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87.908193696894202"/>
    <n v="0.62990350610000001"/>
  </r>
  <r>
    <n v="230000"/>
    <n v="870000"/>
    <n v="870000"/>
    <x v="0"/>
    <x v="0"/>
    <s v="IR12-21"/>
    <s v="62-304.520 (7), F.A.C."/>
    <n v="0.56000000000000005"/>
    <n v="0.48"/>
    <s v="Town Melbourne Beach"/>
    <n v="3.7433218443080001E-2"/>
    <n v="3590.4022176427502"/>
    <n v="9.0285546924597497"/>
    <n v="1.3305336585643901"/>
    <n v="0.33796786002814"/>
    <n v="4.9806157086909997E-2"/>
    <n v="134.4003105115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3796786002814"/>
    <n v="4.9806157086909997E-2"/>
    <n v="550.51941815737496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113.565566345631"/>
    <n v="0.44648776820000002"/>
  </r>
  <r>
    <n v="230000"/>
    <n v="870000"/>
    <n v="870000"/>
    <x v="0"/>
    <x v="0"/>
    <s v="IR12-21"/>
    <s v="62-304.520 (7), F.A.C."/>
    <n v="0.56000000000000005"/>
    <n v="0.48"/>
    <s v="Town Melbourne Beach"/>
    <n v="2.687579520632E-2"/>
    <n v="3590.4022176427502"/>
    <n v="9.0285546924597497"/>
    <n v="1.3305336585643901"/>
    <n v="0.24264958692363001"/>
    <n v="3.575915012269E-2"/>
    <n v="96.494914709694598"/>
    <n v="1210"/>
    <s v="Fixed Single Family Units"/>
    <n v="1210"/>
    <s v="Town Melbourne Beach                   Brevard County"/>
    <s v="Town Melbourne Beach"/>
    <m/>
    <m/>
    <m/>
    <n v="0"/>
    <n v="1"/>
    <n v="0.24264958692363001"/>
    <n v="3.575915012269E-2"/>
    <n v="150.64142627897201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56.352171558594598"/>
    <n v="0.1221747172"/>
  </r>
  <r>
    <n v="230000"/>
    <n v="870000"/>
    <n v="870000"/>
    <x v="0"/>
    <x v="0"/>
    <s v="IR12-21"/>
    <s v="62-304.520 (7), F.A.C."/>
    <n v="0.56000000000000005"/>
    <n v="0.48"/>
    <s v="Town Melbourne Beach"/>
    <n v="0.14938556411793999"/>
    <n v="3590.4022176427502"/>
    <n v="9.0285546924597497"/>
    <n v="1.3305336585643901"/>
    <n v="1.34873573590283"/>
    <n v="0.19876252116255"/>
    <n v="536.35426069288997"/>
    <n v="1210"/>
    <s v="Fixed Single Family Units"/>
    <n v="1210"/>
    <s v="Town Melbourne Beach                   Brevard County"/>
    <s v="Town Melbourne Beach"/>
    <m/>
    <m/>
    <m/>
    <n v="0"/>
    <n v="1"/>
    <n v="1.34873573590283"/>
    <n v="0.19876252116255"/>
    <n v="861.893532452258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98.835953763691606"/>
    <n v="0.69902151859999995"/>
  </r>
  <r>
    <n v="230000"/>
    <n v="870000"/>
    <n v="870000"/>
    <x v="0"/>
    <x v="0"/>
    <s v="IR12-21"/>
    <s v="62-304.520 (7), F.A.C."/>
    <n v="0.56000000000000005"/>
    <n v="0.48"/>
    <s v="Town Melbourne Beach"/>
    <n v="0.10254912949275"/>
    <n v="3590.4022176427502"/>
    <n v="9.0285546924597497"/>
    <n v="1.3305336585643901"/>
    <n v="0.92587042428947997"/>
    <n v="0.13644506844658999"/>
    <n v="368.19262194812501"/>
    <n v="1210"/>
    <s v="Fixed Single Family Units"/>
    <n v="1210"/>
    <s v="Town Melbourne Beach                   Brevard County"/>
    <s v="Town Melbourne Beach"/>
    <m/>
    <m/>
    <m/>
    <n v="0"/>
    <n v="1"/>
    <n v="0.92587042428947997"/>
    <n v="0.13644506844658999"/>
    <n v="613.69234898149705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80.861919301034305"/>
    <n v="0.49772291079999997"/>
  </r>
  <r>
    <n v="230000"/>
    <n v="870000"/>
    <n v="870000"/>
    <x v="0"/>
    <x v="0"/>
    <s v="IR12-21"/>
    <s v="62-304.520 (7), F.A.C."/>
    <n v="0.56000000000000005"/>
    <n v="0.48"/>
    <s v="Town Melbourne Beach"/>
    <n v="4.623067240414E-2"/>
    <n v="2853.3548531198498"/>
    <n v="7.2312868395919203"/>
    <n v="1.0675619885819301"/>
    <n v="0.33430725294156999"/>
    <n v="4.9354108565240001E-2"/>
    <n v="131.91251346735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3430725294156999"/>
    <n v="4.9354108565240001E-2"/>
    <n v="358.94123760352198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56.821751337096401"/>
    <n v="0.29111211479999999"/>
  </r>
  <r>
    <n v="230000"/>
    <n v="870000"/>
    <n v="870000"/>
    <x v="0"/>
    <x v="0"/>
    <s v="IR12-21"/>
    <s v="62-304.520 (7), F.A.C."/>
    <n v="0.56000000000000005"/>
    <n v="0.48"/>
    <s v="Town Melbourne Beach"/>
    <n v="3.67467978837E-2"/>
    <n v="2853.3548531198498"/>
    <n v="7.2312868395919203"/>
    <n v="1.0675619885819301"/>
    <n v="0.26572663593360002"/>
    <n v="3.9229484622749999E-2"/>
    <n v="104.851654078092"/>
    <n v="1210"/>
    <s v="Fixed Single Family Units"/>
    <n v="1210"/>
    <s v="Town Melbourne Beach                   Brevard County"/>
    <s v="Town Melbourne Beach"/>
    <m/>
    <m/>
    <m/>
    <n v="0"/>
    <n v="1"/>
    <n v="0.26572663593360002"/>
    <n v="3.9229484622749999E-2"/>
    <n v="203.32194462055901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51.794923040316696"/>
    <n v="0.1649001984"/>
  </r>
  <r>
    <n v="230000"/>
    <n v="870000"/>
    <n v="870000"/>
    <x v="0"/>
    <x v="0"/>
    <s v="IR12-21"/>
    <s v="62-304.520 (7), F.A.C."/>
    <n v="0.56000000000000005"/>
    <n v="0.48"/>
    <s v="Town Melbourne Beach"/>
    <n v="0.11342746983936999"/>
    <n v="2853.3548531198498"/>
    <n v="7.2312868395919203"/>
    <n v="1.0675619885819301"/>
    <n v="0.82022656989769005"/>
    <n v="0.12109085526154"/>
    <n v="323.64882154328802"/>
    <n v="1210"/>
    <s v="Fixed Single Family Units"/>
    <n v="1210"/>
    <s v="Town Melbourne Beach                   Brevard County"/>
    <s v="Town Melbourne Beach"/>
    <m/>
    <m/>
    <m/>
    <n v="0"/>
    <n v="1"/>
    <n v="0.82022656989769005"/>
    <n v="0.12109085526154"/>
    <n v="651.35051765558603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84.047826463566494"/>
    <n v="0.52826481560000005"/>
  </r>
  <r>
    <n v="230000"/>
    <n v="870000"/>
    <n v="870000"/>
    <x v="0"/>
    <x v="0"/>
    <s v="IR12-21"/>
    <s v="62-304.520 (7), F.A.C."/>
    <n v="0.56000000000000005"/>
    <n v="0.48"/>
    <s v="Town Melbourne Beach"/>
    <n v="2.3209458563150001E-2"/>
    <n v="2853.3548531198498"/>
    <n v="7.2312868395919203"/>
    <n v="1.0675619885819301"/>
    <n v="0.16783425226179"/>
    <n v="2.4777535737589999E-2"/>
    <n v="66.224821229459494"/>
    <n v="1210"/>
    <s v="Fixed Single Family Units"/>
    <n v="1210"/>
    <s v="Town Melbourne Beach                   Brevard County"/>
    <s v="Town Melbourne Beach"/>
    <m/>
    <m/>
    <m/>
    <n v="0"/>
    <n v="1"/>
    <n v="0.16783425226179"/>
    <n v="2.4777535737589999E-2"/>
    <n v="181.944041739608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45.334651895207202"/>
    <n v="0.14756207760000001"/>
  </r>
  <r>
    <n v="230000"/>
    <n v="870000"/>
    <n v="870000"/>
    <x v="0"/>
    <x v="0"/>
    <s v="IR12-21"/>
    <s v="62-304.520 (7), F.A.C."/>
    <n v="0.56000000000000005"/>
    <n v="0.48"/>
    <s v="Town Melbourne Beach"/>
    <n v="2.263296845611E-2"/>
    <n v="3022.2468687889"/>
    <n v="7.60764711696776"/>
    <n v="1.12139780029949"/>
    <n v="0.17218363722357"/>
    <n v="2.5380561040929998E-2"/>
    <n v="68.402418047885604"/>
    <n v="1210"/>
    <s v="Fixed Single Family Units"/>
    <n v="1210"/>
    <s v="Town Melbourne Beach                   Brevard County"/>
    <s v="Town Melbourne Beach"/>
    <m/>
    <m/>
    <m/>
    <n v="0"/>
    <n v="1"/>
    <n v="0.17218363722357"/>
    <n v="2.5380561040929998E-2"/>
    <n v="144.614430999793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48.083598001309099"/>
    <n v="0.1172866431"/>
  </r>
  <r>
    <n v="230000"/>
    <n v="870000"/>
    <n v="870000"/>
    <x v="0"/>
    <x v="0"/>
    <s v="IR12-21"/>
    <s v="62-304.520 (7), F.A.C."/>
    <n v="0.56000000000000005"/>
    <n v="0.48"/>
    <s v="Town Melbourne Beach"/>
    <n v="0.10742286842215"/>
    <n v="3022.2468687889"/>
    <n v="7.60764711696776"/>
    <n v="1.12139780029949"/>
    <n v="0.81723527524820005"/>
    <n v="0.12046376835045999"/>
    <n v="324.658427725178"/>
    <n v="1210"/>
    <s v="Fixed Single Family Units"/>
    <n v="1210"/>
    <s v="Town Melbourne Beach                   Brevard County"/>
    <s v="Town Melbourne Beach"/>
    <m/>
    <m/>
    <m/>
    <n v="0"/>
    <n v="1"/>
    <n v="0.81723527524820005"/>
    <n v="0.12046376835045999"/>
    <n v="857.75429235883701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87.885908362113099"/>
    <n v="0.69566447070000004"/>
  </r>
  <r>
    <n v="230000"/>
    <n v="870000"/>
    <n v="870000"/>
    <x v="0"/>
    <x v="0"/>
    <s v="IR12-21"/>
    <s v="62-304.520 (7), F.A.C."/>
    <n v="0.56000000000000005"/>
    <n v="0.48"/>
    <s v="Town Melbourne Beach"/>
    <n v="2.833697129038E-2"/>
    <n v="3022.2468687889"/>
    <n v="7.60764711696776"/>
    <n v="1.12139780029949"/>
    <n v="0.21557767794085"/>
    <n v="3.1777017272179998E-2"/>
    <n v="85.641322753312096"/>
    <n v="1210"/>
    <s v="Fixed Single Family Units"/>
    <n v="1210"/>
    <s v="Town Melbourne Beach                   Brevard County"/>
    <s v="Town Melbourne Beach"/>
    <m/>
    <m/>
    <m/>
    <n v="0"/>
    <n v="1"/>
    <n v="0.21557767794085"/>
    <n v="3.1777017272179998E-2"/>
    <n v="255.04177214119301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48.548260919241201"/>
    <n v="0.20684653049999999"/>
  </r>
  <r>
    <n v="230000"/>
    <n v="870000"/>
    <n v="870000"/>
    <x v="0"/>
    <x v="0"/>
    <s v="IR12-21"/>
    <s v="62-304.520 (7), F.A.C."/>
    <n v="0.56000000000000005"/>
    <n v="0.48"/>
    <s v="Town Melbourne Beach"/>
    <n v="3.8890678321999998E-4"/>
    <n v="3649.16709761017"/>
    <n v="9.0949047491995803"/>
    <n v="1.33756921579897"/>
    <n v="3.5370701497299999E-3"/>
    <n v="5.2018974105000001E-4"/>
    <n v="1.41918583737478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5370701497299999E-3"/>
    <n v="5.2018974105000001E-4"/>
    <n v="390.87734102380102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6.0585750523164803"/>
    <n v="0.3170132531"/>
  </r>
  <r>
    <n v="230000"/>
    <n v="870000"/>
    <n v="870000"/>
    <x v="0"/>
    <x v="0"/>
    <s v="IR12-21"/>
    <s v="62-304.520 (7), F.A.C."/>
    <n v="0.56000000000000005"/>
    <n v="0.48"/>
    <s v="Town Melbourne Beach"/>
    <n v="2.4659641320719999E-2"/>
    <n v="3649.16709761017"/>
    <n v="9.0949047491995803"/>
    <n v="1.33756921579897"/>
    <n v="0.22427708896139001"/>
    <n v="3.2983977103239998E-2"/>
    <n v="89.987151746446898"/>
    <n v="1210"/>
    <s v="Fixed Single Family Units"/>
    <n v="1210"/>
    <s v="Town Melbourne Beach                   Brevard County"/>
    <s v="Town Melbourne Beach"/>
    <m/>
    <m/>
    <m/>
    <n v="0"/>
    <n v="1"/>
    <n v="0.22427708896139001"/>
    <n v="3.2983977103239998E-2"/>
    <n v="693.82446884049295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59.154805474348301"/>
    <n v="0.56271246460000002"/>
  </r>
  <r>
    <n v="230000"/>
    <n v="870000"/>
    <n v="870000"/>
    <x v="0"/>
    <x v="0"/>
    <s v="IR12-21"/>
    <s v="62-304.520 (7), F.A.C."/>
    <n v="0.56000000000000005"/>
    <n v="0.48"/>
    <s v="Town Melbourne Beach"/>
    <n v="0.17880790043763001"/>
    <n v="3668.0154089693101"/>
    <n v="9.18581092528688"/>
    <n v="1.35243147801138"/>
    <n v="1.6424955653676201"/>
    <n v="0.24182543306897999"/>
    <n v="655.870134050688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424955653676201"/>
    <n v="0.24182543306897999"/>
    <n v="655.87013405068899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128.78338614936001"/>
    <n v="0.53193036010000005"/>
  </r>
  <r>
    <n v="230000"/>
    <n v="870000"/>
    <n v="870000"/>
    <x v="0"/>
    <x v="0"/>
    <s v="IR12-21"/>
    <s v="62-304.520 (7), F.A.C."/>
    <n v="0.56000000000000005"/>
    <n v="0.48"/>
    <s v="Town Melbourne Beach"/>
    <n v="6.0757030356000004E-4"/>
    <n v="3668.0154089693101"/>
    <n v="9.18581092528688"/>
    <n v="1.35243147801138"/>
    <n v="5.5810259323400002E-3"/>
    <n v="8.2169720363999997E-4"/>
    <n v="2.2285772355012501"/>
    <n v="1210"/>
    <s v="Fixed Single Family Units"/>
    <n v="1210"/>
    <s v="Town Melbourne Beach                   Brevard County"/>
    <s v="Town Melbourne Beach"/>
    <m/>
    <m/>
    <m/>
    <n v="0"/>
    <n v="1"/>
    <n v="5.5810259323400002E-3"/>
    <n v="8.2169720363999997E-4"/>
    <n v="2.22857723550131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28.815067959362899"/>
    <n v="1.8074429999999999E-3"/>
  </r>
  <r>
    <n v="230000"/>
    <n v="870000"/>
    <n v="870000"/>
    <x v="0"/>
    <x v="0"/>
    <s v="IR12-21"/>
    <s v="62-304.520 (7), F.A.C."/>
    <n v="0.56000000000000005"/>
    <n v="0.48"/>
    <s v="Town Melbourne Beach"/>
    <n v="9.3481619484680006E-2"/>
    <n v="3668.0154089693101"/>
    <n v="9.18581092528688"/>
    <n v="1.35243147801138"/>
    <n v="0.85870448157596002"/>
    <n v="0.12642748480657001"/>
    <n v="342.892020725245"/>
    <n v="1210"/>
    <s v="Fixed Single Family Units"/>
    <n v="1210"/>
    <s v="Town Melbourne Beach                   Brevard County"/>
    <s v="Town Melbourne Beach"/>
    <m/>
    <m/>
    <m/>
    <n v="0"/>
    <n v="1"/>
    <n v="0.85870448157596002"/>
    <n v="0.12642748480657001"/>
    <n v="894.43726832996902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83.963447389607694"/>
    <n v="0.72541546499999998"/>
  </r>
  <r>
    <n v="230000"/>
    <n v="870000"/>
    <n v="870000"/>
    <x v="0"/>
    <x v="0"/>
    <s v="IR12-21"/>
    <s v="62-304.520 (7), F.A.C."/>
    <n v="0.56000000000000005"/>
    <n v="0.48"/>
    <s v="Town Melbourne Beach"/>
    <n v="1.27163053355E-2"/>
    <n v="3668.0154089693101"/>
    <n v="9.18581092528688"/>
    <n v="1.35243147801138"/>
    <n v="0.1168095764802"/>
    <n v="1.7197931619739999E-2"/>
    <n v="46.643603915805699"/>
    <n v="1210"/>
    <s v="Fixed Single Family Units"/>
    <n v="1210"/>
    <s v="Town Melbourne Beach                   Brevard County"/>
    <s v="Town Melbourne Beach"/>
    <m/>
    <m/>
    <m/>
    <n v="0"/>
    <n v="1"/>
    <n v="0.1168095764802"/>
    <n v="1.7197931619739999E-2"/>
    <n v="119.297857518672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33.918541162223498"/>
    <n v="9.6754142400000007E-2"/>
  </r>
  <r>
    <n v="230000"/>
    <n v="870000"/>
    <n v="870000"/>
    <x v="0"/>
    <x v="0"/>
    <s v="IR12-21"/>
    <s v="62-304.520 (7), F.A.C."/>
    <n v="0.56000000000000005"/>
    <n v="0.48"/>
    <s v="Town Melbourne Beach"/>
    <n v="5.3395533394609999E-2"/>
    <n v="3668.0154089693101"/>
    <n v="9.18581092528688"/>
    <n v="1.35243147801138"/>
    <n v="0.49048127401778002"/>
    <n v="7.2213800148080001E-2"/>
    <n v="195.85563926158699"/>
    <n v="1210"/>
    <s v="Fixed Single Family Units"/>
    <n v="1210"/>
    <s v="Town Melbourne Beach                   Brevard County"/>
    <s v="Town Melbourne Beach"/>
    <m/>
    <m/>
    <m/>
    <n v="0"/>
    <n v="1"/>
    <n v="0.49048127401778002"/>
    <n v="7.2213800148080001E-2"/>
    <n v="592.97170983460001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61.620393167587601"/>
    <n v="0.48091785059999997"/>
  </r>
  <r>
    <n v="230000"/>
    <n v="870000"/>
    <n v="870000"/>
    <x v="0"/>
    <x v="0"/>
    <s v="IR12-21"/>
    <s v="62-304.520 (7), F.A.C."/>
    <n v="0.56000000000000005"/>
    <n v="0.48"/>
    <s v="Town Melbourne Beach"/>
    <n v="2.8088913339340001E-2"/>
    <n v="3658.5104823492402"/>
    <n v="9.1188019825013598"/>
    <n v="1.34110447996916"/>
    <n v="0.25613723864512"/>
    <n v="3.7670167516859997E-2"/>
    <n v="102.76358388979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5613723864512"/>
    <n v="3.7670167516859997E-2"/>
    <n v="702.57395404596002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48.7239454642447"/>
    <n v="0.56980855959999999"/>
  </r>
  <r>
    <n v="230000"/>
    <n v="870000"/>
    <n v="870000"/>
    <x v="0"/>
    <x v="0"/>
    <s v="IR12-21"/>
    <s v="62-304.520 (7), F.A.C."/>
    <n v="0.56000000000000005"/>
    <n v="0.48"/>
    <s v="Town Melbourne Beach"/>
    <n v="4.6298429887399999E-3"/>
    <n v="3658.5104823492402"/>
    <n v="9.1188019825013598"/>
    <n v="1.34110447996916"/>
    <n v="4.221862142446E-2"/>
    <n v="6.20910317376E-3"/>
    <n v="16.9383291059656"/>
    <n v="1210"/>
    <s v="Fixed Single Family Units"/>
    <n v="1210"/>
    <s v="Town Melbourne Beach                   Brevard County"/>
    <s v="Town Melbourne Beach"/>
    <m/>
    <m/>
    <m/>
    <n v="0"/>
    <n v="1"/>
    <n v="4.221862142446E-2"/>
    <n v="6.20910317376E-3"/>
    <n v="62.902864096758499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20.486629461555399"/>
    <n v="5.1016110400000002E-2"/>
  </r>
  <r>
    <n v="230000"/>
    <n v="870000"/>
    <n v="880000"/>
    <x v="0"/>
    <x v="0"/>
    <s v="IR12-21"/>
    <s v="62-304.520 (7), F.A.C."/>
    <n v="0.56000000000000005"/>
    <n v="0.48"/>
    <s v="Town Melbourne Beach"/>
    <n v="0.16390109921088999"/>
    <n v="3549.2923065459299"/>
    <n v="8.9341380600993503"/>
    <n v="1.3169213059520299"/>
    <n v="1.4643150485521701"/>
    <n v="0.21584484961978001"/>
    <n v="581.732910463651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643150485521701"/>
    <n v="0.21584484961978001"/>
    <n v="581.73291046365102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133.908211757456"/>
    <n v="0.47180284709999998"/>
  </r>
  <r>
    <n v="230000"/>
    <n v="870000"/>
    <n v="880000"/>
    <x v="0"/>
    <x v="0"/>
    <s v="IR12-21"/>
    <s v="62-304.520 (7), F.A.C."/>
    <n v="0.56000000000000005"/>
    <n v="0.48"/>
    <s v="Town Melbourne Beach"/>
    <n v="3.5679398985599999E-3"/>
    <n v="3549.2923065459299"/>
    <n v="8.9341380600993503"/>
    <n v="1.3169213059520299"/>
    <n v="3.1876467643939997E-2"/>
    <n v="4.6986960707800004E-3"/>
    <n v="12.663661632205599"/>
    <n v="1210"/>
    <s v="Fixed Single Family Units"/>
    <n v="1210"/>
    <s v="Town Melbourne Beach                   Brevard County"/>
    <s v="Town Melbourne Beach"/>
    <m/>
    <m/>
    <m/>
    <n v="0"/>
    <n v="1"/>
    <n v="3.1876467643939997E-2"/>
    <n v="4.6986960707800004E-3"/>
    <n v="47.280605430161202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27.789500758177802"/>
    <n v="3.8345989800000001E-2"/>
  </r>
  <r>
    <n v="230000"/>
    <n v="870000"/>
    <n v="880000"/>
    <x v="0"/>
    <x v="0"/>
    <s v="IR12-21"/>
    <s v="62-304.520 (7), F.A.C."/>
    <n v="0.56000000000000005"/>
    <n v="0.48"/>
    <s v="Town Melbourne Beach"/>
    <n v="8.6716991257860004E-2"/>
    <n v="3549.2923065459299"/>
    <n v="8.9341380600993503"/>
    <n v="1.3169213059520299"/>
    <n v="0.77474157205421001"/>
    <n v="0.11419945337553999"/>
    <n v="307.78394991835802"/>
    <n v="1210"/>
    <s v="Fixed Single Family Units"/>
    <n v="1210"/>
    <s v="Town Melbourne Beach                   Brevard County"/>
    <s v="Town Melbourne Beach"/>
    <m/>
    <m/>
    <m/>
    <n v="0"/>
    <n v="1"/>
    <n v="0.77474157205421001"/>
    <n v="0.11419945337553999"/>
    <n v="840.12835077219302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81.7386474710258"/>
    <n v="0.68136930309999999"/>
  </r>
  <r>
    <n v="230000"/>
    <n v="870000"/>
    <n v="880000"/>
    <x v="0"/>
    <x v="0"/>
    <s v="IR12-21"/>
    <s v="62-304.520 (7), F.A.C."/>
    <n v="0.56000000000000005"/>
    <n v="0.48"/>
    <s v="Town Melbourne Beach"/>
    <n v="8.2173026329319998E-2"/>
    <n v="3549.2923065459299"/>
    <n v="8.9341380600993503"/>
    <n v="1.3169213059520299"/>
    <n v="0.73414516204234004"/>
    <n v="0.10821540914764"/>
    <n v="291.65609015625898"/>
    <n v="1210"/>
    <s v="Fixed Single Family Units"/>
    <n v="1210"/>
    <s v="Town Melbourne Beach                   Brevard County"/>
    <s v="Town Melbourne Beach"/>
    <m/>
    <m/>
    <m/>
    <n v="0"/>
    <n v="1"/>
    <n v="0.73414516204234004"/>
    <n v="0.10821540914764"/>
    <n v="656.23604491166304"/>
    <m/>
    <n v="-1"/>
    <n v="-1"/>
    <n v="-1"/>
    <n v="-1"/>
    <n v="0"/>
    <m/>
    <m/>
    <s v="Central IRL A"/>
    <n v="-1"/>
    <m/>
    <m/>
    <n v="613"/>
    <x v="6"/>
    <s v="Achor Key Drainage Improvements"/>
    <x v="0"/>
    <m/>
    <n v="71.984112452707905"/>
    <n v="0.53222712480000001"/>
  </r>
  <r>
    <n v="170000"/>
    <n v="700000"/>
    <n v="700000"/>
    <x v="0"/>
    <x v="0"/>
    <s v="IR12-21"/>
    <s v="62-304.520 (7), F.A.C."/>
    <n v="0.56000000000000005"/>
    <n v="0.48"/>
    <s v="Town Melbourne Beach"/>
    <n v="5.9937313458410003E-2"/>
    <n v="3668.7500008902998"/>
    <n v="9.1850915019358492"/>
    <n v="1.3522390083182301"/>
    <n v="0.55052970849577998"/>
    <n v="8.1049573312270001E-2"/>
    <n v="219.895018803933"/>
    <n v="1210"/>
    <s v="Fixed Single Family Units"/>
    <n v="1210"/>
    <s v="Town Melbourne Beach                   Brevard County"/>
    <s v="Town Melbourne Beach"/>
    <m/>
    <m/>
    <m/>
    <n v="0"/>
    <n v="1"/>
    <n v="0.55052970849577998"/>
    <n v="8.1049573312270001E-2"/>
    <n v="954.02181995868705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68.579512181817606"/>
    <n v="0.77374032439999996"/>
  </r>
  <r>
    <n v="220000"/>
    <n v="860000"/>
    <n v="860000"/>
    <x v="0"/>
    <x v="0"/>
    <s v="IR12-21"/>
    <s v="62-304.520 (7), F.A.C."/>
    <n v="0.56000000000000005"/>
    <n v="0.48"/>
    <s v="Town Melbourne Beach"/>
    <n v="8.1149190269970001E-2"/>
    <n v="3669.5568051364198"/>
    <n v="9.1445936928992797"/>
    <n v="1.3448385080115699"/>
    <n v="0.74207637352671996"/>
    <n v="0.10913255596902"/>
    <n v="297.781563386508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4207637352671996"/>
    <n v="0.10913255596902"/>
    <n v="683.56191607656206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116.37780273215"/>
    <n v="0.55438922629999998"/>
  </r>
  <r>
    <n v="220000"/>
    <n v="860000"/>
    <n v="860000"/>
    <x v="0"/>
    <x v="0"/>
    <s v="IR12-21"/>
    <s v="62-304.520 (7), F.A.C."/>
    <n v="0.56000000000000005"/>
    <n v="0.48"/>
    <s v="Town Melbourne Beach"/>
    <n v="5.9222773234820003E-2"/>
    <n v="3669.5568051364198"/>
    <n v="9.1445936928992797"/>
    <n v="1.3448385080115699"/>
    <n v="0.54156819859921002"/>
    <n v="7.9645065997430001E-2"/>
    <n v="217.32133054291401"/>
    <n v="1210"/>
    <s v="Fixed Single Family Units"/>
    <n v="1210"/>
    <s v="Town Melbourne Beach                   Brevard County"/>
    <s v="Town Melbourne Beach"/>
    <m/>
    <m/>
    <m/>
    <n v="0"/>
    <n v="1"/>
    <n v="0.54156819859921002"/>
    <n v="7.9645065997430001E-2"/>
    <n v="303.20752921070601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72.368060358380404"/>
    <n v="0.24591040489999999"/>
  </r>
  <r>
    <n v="220000"/>
    <n v="860000"/>
    <n v="860000"/>
    <x v="0"/>
    <x v="0"/>
    <s v="IR12-21"/>
    <s v="62-304.520 (7), F.A.C."/>
    <n v="0.56000000000000005"/>
    <n v="0.48"/>
    <s v="Town Melbourne Beach"/>
    <n v="0.14504591733559999"/>
    <n v="3669.5568051364198"/>
    <n v="9.1445936928992797"/>
    <n v="1.3448385080115699"/>
    <n v="1.3263859808479199"/>
    <n v="0.19506333506276999"/>
    <n v="532.25423301610897"/>
    <n v="1210"/>
    <s v="Fixed Single Family Units"/>
    <n v="1210"/>
    <s v="Town Melbourne Beach                   Brevard County"/>
    <s v="Town Melbourne Beach"/>
    <m/>
    <m/>
    <m/>
    <n v="0"/>
    <n v="1"/>
    <n v="1.3263859808479199"/>
    <n v="0.19506333506276999"/>
    <n v="1040.4911636356901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93.635012435182404"/>
    <n v="0.84386955689999998"/>
  </r>
  <r>
    <n v="220000"/>
    <n v="860000"/>
    <n v="860000"/>
    <x v="0"/>
    <x v="0"/>
    <s v="IR12-21"/>
    <s v="62-304.520 (7), F.A.C."/>
    <n v="0.56000000000000005"/>
    <n v="0.48"/>
    <s v="Town Melbourne Beach"/>
    <n v="1.2080688200299999E-3"/>
    <n v="3669.5568051364198"/>
    <n v="9.1445936928992797"/>
    <n v="1.3448385080115699"/>
    <n v="1.104729851223E-2"/>
    <n v="1.6246574694999999E-3"/>
    <n v="4.4330771596142098"/>
    <n v="1210"/>
    <s v="Fixed Single Family Units"/>
    <n v="1210"/>
    <s v="Town Melbourne Beach                   Brevard County"/>
    <s v="Town Melbourne Beach"/>
    <m/>
    <m/>
    <m/>
    <n v="0"/>
    <n v="1"/>
    <n v="1.104729851223E-2"/>
    <n v="1.6246574694999999E-3"/>
    <n v="4.4330771596131804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10.8062804327752"/>
    <n v="3.5953586000000001E-3"/>
  </r>
  <r>
    <n v="220000"/>
    <n v="870000"/>
    <n v="870000"/>
    <x v="0"/>
    <x v="0"/>
    <s v="IR12-21"/>
    <s v="62-304.520 (7), F.A.C."/>
    <n v="0.56000000000000005"/>
    <n v="0.48"/>
    <s v="Town Melbourne Beach"/>
    <n v="5.2092431386400002E-3"/>
    <n v="2185.1639913654199"/>
    <n v="5.6463017933349002"/>
    <n v="0.83719241289531998"/>
    <n v="2.9412958875640001E-2"/>
    <n v="4.3611388325999999E-3"/>
    <n v="11.3830505288322"/>
    <n v="1210"/>
    <s v="Fixed Single Family Units"/>
    <n v="1210"/>
    <s v="Town Melbourne Beach                   Brevard County"/>
    <s v="Town Melbourne Beach"/>
    <m/>
    <m/>
    <m/>
    <n v="0"/>
    <n v="1"/>
    <n v="2.9412958875640001E-2"/>
    <n v="4.3611388325999999E-3"/>
    <n v="250.64598873786301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31.180294146441302"/>
    <n v="0.20328141829999999"/>
  </r>
  <r>
    <n v="230000"/>
    <n v="870000"/>
    <n v="870000"/>
    <x v="0"/>
    <x v="0"/>
    <s v="IR12-21"/>
    <s v="62-304.520 (7), F.A.C."/>
    <n v="0.56000000000000005"/>
    <n v="0.48"/>
    <s v="Town Melbourne Beach"/>
    <n v="2.2843264604389998E-2"/>
    <n v="3669.5568048630198"/>
    <n v="9.1445936922179492"/>
    <n v="1.3448385079113701"/>
    <n v="0.20889237341104999"/>
    <n v="3.0720501886399999E-2"/>
    <n v="83.8246570743588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0889237341104999"/>
    <n v="3.0720501886399999E-2"/>
    <n v="746.10691694892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46.430246732619402"/>
    <n v="0.60511509890000004"/>
  </r>
  <r>
    <n v="230000"/>
    <n v="870000"/>
    <n v="870000"/>
    <x v="0"/>
    <x v="0"/>
    <s v="IR12-21"/>
    <s v="62-304.520 (7), F.A.C."/>
    <n v="0.56000000000000005"/>
    <n v="0.48"/>
    <s v="Town Melbourne Beach"/>
    <n v="2.124901455787E-2"/>
    <n v="3669.5568048630198"/>
    <n v="9.1445936922179492"/>
    <n v="1.3448385079113701"/>
    <n v="0.19431360449179999"/>
    <n v="2.8576493032600001E-2"/>
    <n v="77.974465967487205"/>
    <n v="1210"/>
    <s v="Fixed Single Family Units"/>
    <n v="1210"/>
    <s v="Town Melbourne Beach                   Brevard County"/>
    <s v="Town Melbourne Beach"/>
    <m/>
    <m/>
    <m/>
    <n v="0"/>
    <n v="1"/>
    <n v="0.19431360449179999"/>
    <n v="2.8576493032600001E-2"/>
    <n v="170.08000595799999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37.252011270294503"/>
    <n v="0.13793998860000001"/>
  </r>
  <r>
    <n v="230000"/>
    <n v="870000"/>
    <n v="870000"/>
    <x v="0"/>
    <x v="0"/>
    <s v="IR12-21"/>
    <s v="62-304.520 (7), F.A.C."/>
    <n v="0.56000000000000005"/>
    <n v="0.48"/>
    <s v="Town Melbourne Beach"/>
    <n v="0.21238153055282999"/>
    <n v="3669.5568051364198"/>
    <n v="9.1445936928992797"/>
    <n v="1.3448385080115699"/>
    <n v="1.94214280478174"/>
    <n v="0.28561886067788"/>
    <n v="779.3460907254409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4214280478174"/>
    <n v="0.28561886067788"/>
    <n v="779.34609072544094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146.75787171870499"/>
    <n v="0.63207306630000004"/>
  </r>
  <r>
    <n v="230000"/>
    <n v="870000"/>
    <n v="870000"/>
    <x v="0"/>
    <x v="0"/>
    <s v="IR12-21"/>
    <s v="62-304.520 (7), F.A.C."/>
    <n v="0.56000000000000005"/>
    <n v="0.48"/>
    <s v="Town Melbourne Beach"/>
    <n v="2.5366988561150002E-2"/>
    <n v="3669.5568051364198"/>
    <n v="9.1445936928992797"/>
    <n v="1.3448385080115699"/>
    <n v="0.23197080360417999"/>
    <n v="3.4114503049330003E-2"/>
    <n v="93.0856055004041"/>
    <n v="1210"/>
    <s v="Fixed Single Family Units"/>
    <n v="1210"/>
    <s v="Town Melbourne Beach                   Brevard County"/>
    <s v="Town Melbourne Beach"/>
    <m/>
    <m/>
    <m/>
    <n v="0"/>
    <n v="1"/>
    <n v="0.23197080360417999"/>
    <n v="3.4114503049330003E-2"/>
    <n v="93.085605500403403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40.689675137410198"/>
    <n v="7.5495219399999994E-2"/>
  </r>
  <r>
    <n v="230000"/>
    <n v="870000"/>
    <n v="870000"/>
    <x v="0"/>
    <x v="0"/>
    <s v="IR12-21"/>
    <s v="62-304.520 (7), F.A.C."/>
    <n v="0.56000000000000005"/>
    <n v="0.48"/>
    <s v="Town Melbourne Beach"/>
    <n v="6.4594121642559996E-2"/>
    <n v="3669.5568051364198"/>
    <n v="9.1445936928992797"/>
    <n v="1.3448385080115699"/>
    <n v="0.59068699737098995"/>
    <n v="8.6868662176099995E-2"/>
    <n v="237.031798645295"/>
    <n v="1210"/>
    <s v="Fixed Single Family Units"/>
    <n v="1210"/>
    <s v="Town Melbourne Beach                   Brevard County"/>
    <s v="Town Melbourne Beach"/>
    <m/>
    <m/>
    <m/>
    <n v="0"/>
    <n v="1"/>
    <n v="0.59068699737098995"/>
    <n v="8.6868662176099995E-2"/>
    <n v="237.031798645295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71.705676043358196"/>
    <n v="0.19223990160000001"/>
  </r>
  <r>
    <n v="230000"/>
    <n v="870000"/>
    <n v="870000"/>
    <x v="0"/>
    <x v="0"/>
    <s v="IR12-21"/>
    <s v="62-304.520 (7), F.A.C."/>
    <n v="0.56000000000000005"/>
    <n v="0.48"/>
    <s v="Town Melbourne Beach"/>
    <n v="8.3274143253339997E-2"/>
    <n v="3669.5568051364198"/>
    <n v="9.1445936928992797"/>
    <n v="1.3448385080115699"/>
    <n v="0.76150820517611995"/>
    <n v="0.11199027456876"/>
    <n v="305.57919906721298"/>
    <n v="1210"/>
    <s v="Fixed Single Family Units"/>
    <n v="1210"/>
    <s v="Town Melbourne Beach                   Brevard County"/>
    <s v="Town Melbourne Beach"/>
    <m/>
    <m/>
    <m/>
    <n v="0"/>
    <n v="1"/>
    <n v="0.76150820517611995"/>
    <n v="0.11199027456876"/>
    <n v="314.05968209099598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77.816068515501996"/>
    <n v="0.25471182650000002"/>
  </r>
  <r>
    <n v="230000"/>
    <n v="870000"/>
    <n v="870000"/>
    <x v="0"/>
    <x v="0"/>
    <s v="IR12-21"/>
    <s v="62-304.520 (7), F.A.C."/>
    <n v="0.56000000000000005"/>
    <n v="0.48"/>
    <s v="Town Melbourne Beach"/>
    <n v="0.17315965933166"/>
    <n v="3669.5568051364198"/>
    <n v="9.1445936928992797"/>
    <n v="1.3448385080115699"/>
    <n v="1.5834747285889601"/>
    <n v="0.23287177790339"/>
    <n v="635.41920627563002"/>
    <n v="1210"/>
    <s v="Fixed Single Family Units"/>
    <n v="1210"/>
    <s v="Town Melbourne Beach                   Brevard County"/>
    <s v="Town Melbourne Beach"/>
    <m/>
    <m/>
    <m/>
    <n v="0"/>
    <n v="1"/>
    <n v="1.5834747285889601"/>
    <n v="0.23287177790339"/>
    <n v="673.14977287063402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108.61368450230501"/>
    <n v="0.54594466580000001"/>
  </r>
  <r>
    <n v="230000"/>
    <n v="870000"/>
    <n v="870000"/>
    <x v="0"/>
    <x v="0"/>
    <s v="IR12-21"/>
    <s v="62-304.520 (7), F.A.C."/>
    <n v="0.56000000000000005"/>
    <n v="0.48"/>
    <s v="Town Melbourne Beach"/>
    <n v="4.627406790138E-2"/>
    <n v="3669.5568051364198"/>
    <n v="9.1445936928992797"/>
    <n v="1.3448385080115699"/>
    <n v="0.42315754947581002"/>
    <n v="6.2231148436120001E-2"/>
    <n v="169.805320768879"/>
    <n v="1210"/>
    <s v="Fixed Single Family Units"/>
    <n v="1210"/>
    <s v="Town Melbourne Beach                   Brevard County"/>
    <s v="Town Melbourne Beach"/>
    <m/>
    <m/>
    <m/>
    <n v="0"/>
    <n v="1"/>
    <n v="0.42315754947581002"/>
    <n v="6.2231148436120001E-2"/>
    <n v="170.24513579224799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64.013021868503202"/>
    <n v="0.13807391390000001"/>
  </r>
  <r>
    <n v="230000"/>
    <n v="870000"/>
    <n v="870000"/>
    <x v="0"/>
    <x v="0"/>
    <s v="IR12-21"/>
    <s v="62-304.520 (7), F.A.C."/>
    <n v="0.56000000000000005"/>
    <n v="0.48"/>
    <s v="Town Melbourne Beach"/>
    <n v="9.1963170265829994E-2"/>
    <n v="2465.50823337666"/>
    <n v="6.2885812003295403"/>
    <n v="0.92973351459910003"/>
    <n v="0.57831786365642002"/>
    <n v="8.5501241504930006E-2"/>
    <n v="226.735953457834"/>
    <n v="1210"/>
    <s v="Fixed Single Family Units"/>
    <n v="1210"/>
    <s v="Town Melbourne Beach                   Brevard County"/>
    <s v="Town Melbourne Beach"/>
    <m/>
    <m/>
    <m/>
    <n v="0"/>
    <n v="1"/>
    <n v="0.57831786365642002"/>
    <n v="8.5501241504930006E-2"/>
    <n v="500.15155325073999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77.358389154752501"/>
    <n v="0.40563791830000001"/>
  </r>
  <r>
    <n v="230000"/>
    <n v="870000"/>
    <n v="870000"/>
    <x v="0"/>
    <x v="0"/>
    <s v="IR12-21"/>
    <s v="62-304.520 (7), F.A.C."/>
    <n v="0.56000000000000005"/>
    <n v="0.48"/>
    <s v="Town Melbourne Beach"/>
    <n v="5.2328490844559997E-2"/>
    <n v="2465.50823337666"/>
    <n v="6.2885812003295403"/>
    <n v="0.92973351459910003"/>
    <n v="0.32907196376677"/>
    <n v="4.8651551706579997E-2"/>
    <n v="129.01632501745999"/>
    <n v="1210"/>
    <s v="Fixed Single Family Units"/>
    <n v="1210"/>
    <s v="Town Melbourne Beach                   Brevard County"/>
    <s v="Town Melbourne Beach"/>
    <m/>
    <m/>
    <m/>
    <n v="0"/>
    <n v="1"/>
    <n v="0.32907196376677"/>
    <n v="4.8651551706579997E-2"/>
    <n v="281.80211837364402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60.193090275177397"/>
    <n v="0.22854997439999999"/>
  </r>
  <r>
    <n v="230000"/>
    <n v="870000"/>
    <n v="870000"/>
    <x v="0"/>
    <x v="0"/>
    <s v="IR12-21"/>
    <s v="62-304.520 (7), F.A.C."/>
    <n v="0.56000000000000005"/>
    <n v="0.48"/>
    <s v="Town Melbourne Beach"/>
    <n v="9.5740317111199999E-3"/>
    <n v="2465.50823337666"/>
    <n v="6.2885812003295403"/>
    <n v="0.92973351459910003"/>
    <n v="6.0207075829960002E-2"/>
    <n v="8.9012981516699997E-3"/>
    <n v="23.604854010397801"/>
    <n v="1210"/>
    <s v="Fixed Single Family Units"/>
    <n v="1210"/>
    <s v="Town Melbourne Beach                   Brevard County"/>
    <s v="Town Melbourne Beach"/>
    <m/>
    <m/>
    <m/>
    <n v="0"/>
    <n v="1"/>
    <n v="6.0207075829960002E-2"/>
    <n v="8.9012981516699997E-3"/>
    <n v="29.242958830339798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27.260933589273399"/>
    <n v="2.3716917099999998E-2"/>
  </r>
  <r>
    <n v="230000"/>
    <n v="870000"/>
    <n v="870000"/>
    <x v="0"/>
    <x v="0"/>
    <s v="IR12-21"/>
    <s v="62-304.520 (7), F.A.C."/>
    <n v="0.56000000000000005"/>
    <n v="0.48"/>
    <s v="Town Melbourne Beach"/>
    <n v="2.3458858377209998E-2"/>
    <n v="2232.6066298462101"/>
    <n v="5.6742471535979799"/>
    <n v="0.83823371835454996"/>
    <n v="0.13311136037355001"/>
    <n v="1.9664006085879999E-2"/>
    <n v="52.374402741589201"/>
    <n v="1210"/>
    <s v="Fixed Single Family Units"/>
    <n v="1210"/>
    <s v="Town Melbourne Beach                   Brevard County"/>
    <s v="Town Melbourne Beach"/>
    <m/>
    <m/>
    <m/>
    <n v="0"/>
    <n v="1"/>
    <n v="0.13311136037355001"/>
    <n v="1.9664006085879999E-2"/>
    <n v="174.37962811870801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40.411011405627399"/>
    <n v="0.14142711120000001"/>
  </r>
  <r>
    <n v="230000"/>
    <n v="870000"/>
    <n v="870000"/>
    <x v="0"/>
    <x v="0"/>
    <s v="IR12-21"/>
    <s v="62-304.520 (7), F.A.C."/>
    <n v="0.56000000000000005"/>
    <n v="0.48"/>
    <s v="Town Melbourne Beach"/>
    <n v="6.3720733027769996E-2"/>
    <n v="2232.6066298462101"/>
    <n v="5.6742471535979799"/>
    <n v="0.83823371835454996"/>
    <n v="0.36156718800804"/>
    <n v="5.3412866982149997E-2"/>
    <n v="142.26333101647501"/>
    <n v="1210"/>
    <s v="Fixed Single Family Units"/>
    <n v="1210"/>
    <s v="Town Melbourne Beach                   Brevard County"/>
    <s v="Town Melbourne Beach"/>
    <m/>
    <m/>
    <m/>
    <n v="0"/>
    <n v="1"/>
    <n v="0.36156718800804"/>
    <n v="5.3412866982149997E-2"/>
    <n v="461.62023799370201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72.155689463447601"/>
    <n v="0.37438786540000002"/>
  </r>
  <r>
    <n v="230000"/>
    <n v="870000"/>
    <n v="870000"/>
    <x v="0"/>
    <x v="0"/>
    <s v="IR12-21"/>
    <s v="62-304.520 (7), F.A.C."/>
    <n v="0.56000000000000005"/>
    <n v="0.48"/>
    <s v="Town Melbourne Beach"/>
    <n v="8.3331936634000001E-4"/>
    <n v="2232.6066298462101"/>
    <n v="5.6742471535979799"/>
    <n v="0.83823371835454996"/>
    <n v="4.7284600425399996E-3"/>
    <n v="6.9851639102999998E-4"/>
    <n v="1.8604743420900201"/>
    <n v="1210"/>
    <s v="Fixed Single Family Units"/>
    <n v="1210"/>
    <s v="Town Melbourne Beach                   Brevard County"/>
    <s v="Town Melbourne Beach"/>
    <m/>
    <m/>
    <m/>
    <n v="0"/>
    <n v="1"/>
    <n v="4.7284600425399996E-3"/>
    <n v="6.9851639102999998E-4"/>
    <n v="88.940011535779504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11.165686790253799"/>
    <n v="7.2133018300000004E-2"/>
  </r>
  <r>
    <n v="230000"/>
    <n v="870000"/>
    <n v="870000"/>
    <x v="0"/>
    <x v="0"/>
    <s v="IR12-21"/>
    <s v="62-304.520 (7), F.A.C."/>
    <n v="0.56000000000000005"/>
    <n v="0.48"/>
    <s v="Town Melbourne Beach"/>
    <n v="0.21194650051962"/>
    <n v="3669.55612096596"/>
    <n v="9.1446282203840106"/>
    <n v="1.34484481719233"/>
    <n v="1.93817194986343"/>
    <n v="0.28503515274586999"/>
    <n v="777.749578299121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3817194986343"/>
    <n v="0.28503515274586999"/>
    <n v="777.74957829912103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111.883998206439"/>
    <n v="0.63077824680000005"/>
  </r>
  <r>
    <n v="230000"/>
    <n v="870000"/>
    <n v="870000"/>
    <x v="0"/>
    <x v="0"/>
    <s v="IR12-21"/>
    <s v="62-304.520 (7), F.A.C."/>
    <n v="0.56000000000000005"/>
    <n v="0.48"/>
    <s v="Town Melbourne Beach"/>
    <n v="1.360245585027E-2"/>
    <n v="3669.55612096596"/>
    <n v="9.1446282203840106"/>
    <n v="1.34484481719233"/>
    <n v="0.12438940163498"/>
    <n v="1.8293192251329998E-2"/>
    <n v="49.9149751255569"/>
    <n v="1210"/>
    <s v="Fixed Single Family Units"/>
    <n v="1210"/>
    <s v="Town Melbourne Beach                   Brevard County"/>
    <s v="Town Melbourne Beach"/>
    <m/>
    <m/>
    <m/>
    <n v="0"/>
    <n v="1"/>
    <n v="0.12438940163498"/>
    <n v="1.8293192251329998E-2"/>
    <n v="49.914975125555401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45.689390488962196"/>
    <n v="4.0482542699999999E-2"/>
  </r>
  <r>
    <n v="230000"/>
    <n v="870000"/>
    <n v="870000"/>
    <x v="0"/>
    <x v="0"/>
    <s v="IR12-21"/>
    <s v="62-304.520 (7), F.A.C."/>
    <n v="0.56000000000000005"/>
    <n v="0.48"/>
    <s v="Town Melbourne Beach"/>
    <n v="2.9540162763070001E-2"/>
    <n v="3669.55612096596"/>
    <n v="9.1446282203840106"/>
    <n v="1.34484481719233"/>
    <n v="0.27013380603790998"/>
    <n v="3.9726934790930001E-2"/>
    <n v="108.39928508155801"/>
    <n v="1210"/>
    <s v="Fixed Single Family Units"/>
    <n v="1210"/>
    <s v="Town Melbourne Beach                   Brevard County"/>
    <s v="Town Melbourne Beach"/>
    <m/>
    <m/>
    <m/>
    <n v="0"/>
    <n v="1"/>
    <n v="0.27013380603790998"/>
    <n v="3.9726934790930001E-2"/>
    <n v="108.399285081556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52.356010100109799"/>
    <n v="8.7915073100000005E-2"/>
  </r>
  <r>
    <n v="230000"/>
    <n v="870000"/>
    <n v="870000"/>
    <x v="0"/>
    <x v="0"/>
    <s v="IR12-21"/>
    <s v="62-304.520 (7), F.A.C."/>
    <n v="0.56000000000000005"/>
    <n v="0.48"/>
    <s v="Town Melbourne Beach"/>
    <n v="6.241655001101E-2"/>
    <n v="3669.55612096596"/>
    <n v="9.1446282203840106"/>
    <n v="1.34484481719233"/>
    <n v="0.57077614464975002"/>
    <n v="8.3940573789340001E-2"/>
    <n v="229.041033142505"/>
    <n v="1210"/>
    <s v="Fixed Single Family Units"/>
    <n v="1210"/>
    <s v="Town Melbourne Beach                   Brevard County"/>
    <s v="Town Melbourne Beach"/>
    <m/>
    <m/>
    <m/>
    <n v="0"/>
    <n v="1"/>
    <n v="0.57077614464975002"/>
    <n v="8.3940573789340001E-2"/>
    <n v="268.79035179481798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67.869622197653598"/>
    <n v="0.21799704119999999"/>
  </r>
  <r>
    <n v="230000"/>
    <n v="870000"/>
    <n v="870000"/>
    <x v="0"/>
    <x v="0"/>
    <s v="IR12-21"/>
    <s v="62-304.520 (7), F.A.C."/>
    <n v="0.56000000000000005"/>
    <n v="0.48"/>
    <s v="Town Melbourne Beach"/>
    <n v="5.8984778336939998E-2"/>
    <n v="3669.55612096596"/>
    <n v="9.1446282203840106"/>
    <n v="1.34484481719233"/>
    <n v="0.53939386855314997"/>
    <n v="7.9325373439680005E-2"/>
    <n v="216.44795439017099"/>
    <n v="1210"/>
    <s v="Fixed Single Family Units"/>
    <n v="1210"/>
    <s v="Town Melbourne Beach                   Brevard County"/>
    <s v="Town Melbourne Beach"/>
    <m/>
    <m/>
    <m/>
    <n v="0"/>
    <n v="1"/>
    <n v="0.53939386855314997"/>
    <n v="7.9325373439680005E-2"/>
    <n v="475.493432029941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62.134201598635599"/>
    <n v="0.385639442"/>
  </r>
  <r>
    <n v="230000"/>
    <n v="870000"/>
    <n v="870000"/>
    <x v="0"/>
    <x v="0"/>
    <s v="IR12-21"/>
    <s v="62-304.520 (7), F.A.C."/>
    <n v="0.56000000000000005"/>
    <n v="0.48"/>
    <s v="Town Melbourne Beach"/>
    <n v="2.2101432276460001E-2"/>
    <n v="3669.55612096596"/>
    <n v="9.1446282203840106"/>
    <n v="1.34484481719233"/>
    <n v="0.20210938130625"/>
    <n v="2.9722996649530001E-2"/>
    <n v="81.102446092213199"/>
    <n v="1210"/>
    <s v="Fixed Single Family Units"/>
    <n v="1210"/>
    <s v="Town Melbourne Beach                   Brevard County"/>
    <s v="Town Melbourne Beach"/>
    <m/>
    <m/>
    <m/>
    <n v="0"/>
    <n v="1"/>
    <n v="0.20210938130625"/>
    <n v="2.9722996649530001E-2"/>
    <n v="84.644169176392694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56.858877590524799"/>
    <n v="6.8648961199999997E-2"/>
  </r>
  <r>
    <n v="230000"/>
    <n v="870000"/>
    <n v="870000"/>
    <x v="0"/>
    <x v="0"/>
    <s v="IR12-21"/>
    <s v="62-304.520 (7), F.A.C."/>
    <n v="0.56000000000000005"/>
    <n v="0.48"/>
    <s v="Town Melbourne Beach"/>
    <n v="0.11098809444997999"/>
    <n v="3669.55612096596"/>
    <n v="9.1446282203840106"/>
    <n v="1.34484481719233"/>
    <n v="1.01494486063394"/>
    <n v="0.14926176359111001"/>
    <n v="407.27704134327598"/>
    <n v="1210"/>
    <s v="Fixed Single Family Units"/>
    <n v="1210"/>
    <s v="Town Melbourne Beach                   Brevard County"/>
    <s v="Town Melbourne Beach"/>
    <m/>
    <m/>
    <m/>
    <n v="0"/>
    <n v="1"/>
    <n v="1.01494486063394"/>
    <n v="0.14926176359111001"/>
    <n v="501.92587196882198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90.894944405592994"/>
    <n v="0.407076944"/>
  </r>
  <r>
    <n v="230000"/>
    <n v="870000"/>
    <n v="880000"/>
    <x v="0"/>
    <x v="0"/>
    <s v="IR12-21"/>
    <s v="62-304.520 (7), F.A.C."/>
    <n v="0.56000000000000005"/>
    <n v="0.48"/>
    <s v="Town Melbourne Beach"/>
    <n v="2.0192103758999999E-4"/>
    <n v="420.769622739814"/>
    <n v="1.2268203789500101"/>
    <n v="0.18647925194591"/>
    <n v="2.4772084385999999E-4"/>
    <n v="3.7654084039999998E-5"/>
    <n v="8.4962238812499993E-2"/>
    <n v="1210"/>
    <s v="Fixed Single Family Units"/>
    <n v="1210"/>
    <s v="Town Melbourne Beach                   Brevard County"/>
    <s v="Town Melbourne Beach"/>
    <m/>
    <m/>
    <m/>
    <n v="0"/>
    <n v="1"/>
    <n v="2.4772084385999999E-4"/>
    <n v="3.7654084039999998E-5"/>
    <n v="15.842076676032701"/>
    <m/>
    <n v="-1"/>
    <n v="-1"/>
    <n v="-1"/>
    <n v="-1"/>
    <n v="0"/>
    <m/>
    <m/>
    <s v="Central IRL A"/>
    <n v="-1"/>
    <m/>
    <m/>
    <n v="614"/>
    <x v="7"/>
    <s v="Pelican Key Drainage Improvements"/>
    <x v="0"/>
    <m/>
    <n v="6.2036894093258699"/>
    <n v="1.2848399599999999E-2"/>
  </r>
  <r>
    <n v="150000"/>
    <n v="550000"/>
    <n v="550000"/>
    <x v="0"/>
    <x v="0"/>
    <s v="IR12-21"/>
    <s v="62-304.520 (7), F.A.C."/>
    <n v="0.56000000000000005"/>
    <n v="0.48"/>
    <s v="Town Melbourne Beach"/>
    <n v="0.17575910513536999"/>
    <n v="3732.437882574"/>
    <n v="9.2916310353062705"/>
    <n v="1.36613394709892"/>
    <n v="1.6330887560134999"/>
    <n v="0.24011048003716001"/>
    <n v="656.009942214580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330887560134999"/>
    <n v="0.24011048003716001"/>
    <n v="656.00994221458097"/>
    <m/>
    <n v="-1"/>
    <n v="-1"/>
    <n v="-1"/>
    <n v="-1"/>
    <n v="0"/>
    <m/>
    <m/>
    <s v="Central IRL A"/>
    <n v="-1"/>
    <m/>
    <m/>
    <n v="615"/>
    <x v="8"/>
    <s v="Basin 5 Ocean Ave BB"/>
    <x v="0"/>
    <m/>
    <n v="200.772522873112"/>
    <n v="0.53204374880000005"/>
  </r>
  <r>
    <n v="150000"/>
    <n v="550000"/>
    <n v="550000"/>
    <x v="0"/>
    <x v="0"/>
    <s v="IR12-21"/>
    <s v="62-304.520 (7), F.A.C."/>
    <n v="0.56000000000000005"/>
    <n v="0.48"/>
    <s v="FDOT District 5"/>
    <n v="0.15565825311204001"/>
    <n v="3732.437882574"/>
    <n v="9.2916310353062705"/>
    <n v="1.36613394709892"/>
    <n v="1.4463190555173999"/>
    <n v="0.21265002372246999"/>
    <n v="580.98476065067803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1.4463190555173999"/>
    <n v="0.21265002372246999"/>
    <n v="580.98476065067803"/>
    <m/>
    <n v="-1"/>
    <n v="-1"/>
    <n v="-1"/>
    <n v="-1"/>
    <n v="0"/>
    <m/>
    <m/>
    <s v="Central IRL A"/>
    <n v="-1"/>
    <m/>
    <m/>
    <n v="615"/>
    <x v="8"/>
    <s v="Basin 5 Ocean Ave BB"/>
    <x v="0"/>
    <m/>
    <n v="129.50665937551599"/>
    <n v="0.4711960751"/>
  </r>
  <r>
    <n v="150000"/>
    <n v="550000"/>
    <n v="550000"/>
    <x v="0"/>
    <x v="0"/>
    <s v="IR12-21"/>
    <s v="62-304.520 (7), F.A.C."/>
    <n v="0.56000000000000005"/>
    <n v="0.48"/>
    <s v="Town Melbourne Beach"/>
    <n v="3.2267666640170001E-2"/>
    <n v="3732.437882574"/>
    <n v="9.2916310353062705"/>
    <n v="1.36613394709892"/>
    <n v="0.29981925279076999"/>
    <n v="4.408195479081E-2"/>
    <n v="120.437061350062"/>
    <n v="1210"/>
    <s v="Fixed Single Family Units"/>
    <n v="1210"/>
    <s v="Town Melbourne Beach                   Brevard County"/>
    <s v="Town Melbourne Beach"/>
    <m/>
    <m/>
    <m/>
    <n v="0"/>
    <n v="1"/>
    <n v="0.29981925279076999"/>
    <n v="4.408195479081E-2"/>
    <n v="120.437061350063"/>
    <m/>
    <n v="-1"/>
    <n v="-1"/>
    <n v="-1"/>
    <n v="-1"/>
    <n v="0"/>
    <m/>
    <m/>
    <s v="Central IRL A"/>
    <n v="-1"/>
    <m/>
    <m/>
    <n v="615"/>
    <x v="8"/>
    <s v="Basin 5 Ocean Ave BB"/>
    <x v="0"/>
    <m/>
    <n v="61.889312133813597"/>
    <n v="9.7678070800000003E-2"/>
  </r>
  <r>
    <n v="150000"/>
    <n v="550000"/>
    <n v="550000"/>
    <x v="0"/>
    <x v="0"/>
    <s v="IR12-21"/>
    <s v="62-304.520 (7), F.A.C."/>
    <n v="0.56000000000000005"/>
    <n v="0.48"/>
    <s v="FDOT District 5"/>
    <n v="2.0652498948599998E-3"/>
    <n v="3732.437882574"/>
    <n v="9.2916310353062705"/>
    <n v="1.36613394709892"/>
    <n v="1.918954001875E-2"/>
    <n v="2.82140799061E-3"/>
    <n v="7.7084169445611703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1.918954001875E-2"/>
    <n v="2.82140799061E-3"/>
    <n v="7.7084169445604296"/>
    <m/>
    <n v="-1"/>
    <n v="-1"/>
    <n v="-1"/>
    <n v="-1"/>
    <n v="0"/>
    <m/>
    <m/>
    <s v="Central IRL A"/>
    <n v="-1"/>
    <m/>
    <m/>
    <n v="615"/>
    <x v="8"/>
    <s v="Basin 5 Ocean Ave BB"/>
    <x v="0"/>
    <m/>
    <n v="13.836179650499201"/>
    <n v="6.2517574999999999E-3"/>
  </r>
  <r>
    <n v="150000"/>
    <n v="550000"/>
    <n v="550000"/>
    <x v="0"/>
    <x v="0"/>
    <s v="IR12-21"/>
    <s v="62-304.520 (7), F.A.C."/>
    <n v="0.56000000000000005"/>
    <n v="0.48"/>
    <s v="Town Melbourne Beach"/>
    <n v="3.7656665077670001E-2"/>
    <n v="3732.437882574"/>
    <n v="9.2916310353062705"/>
    <n v="1.36613394709892"/>
    <n v="0.34989183792187001"/>
    <n v="5.1444048497140002E-2"/>
    <n v="140.55116326732301"/>
    <n v="1210"/>
    <s v="Fixed Single Family Units"/>
    <n v="1210"/>
    <s v="Town Melbourne Beach                   Brevard County"/>
    <s v="Town Melbourne Beach"/>
    <m/>
    <m/>
    <m/>
    <n v="0"/>
    <n v="1"/>
    <n v="0.34989183792187001"/>
    <n v="5.1444048497140002E-2"/>
    <n v="140.55116326732201"/>
    <m/>
    <n v="-1"/>
    <n v="-1"/>
    <n v="-1"/>
    <n v="-1"/>
    <n v="0"/>
    <m/>
    <m/>
    <s v="Central IRL A"/>
    <n v="-1"/>
    <m/>
    <m/>
    <n v="615"/>
    <x v="8"/>
    <s v="Basin 5 Ocean Ave BB"/>
    <x v="0"/>
    <m/>
    <n v="64.7523198707445"/>
    <n v="0.1139912111"/>
  </r>
  <r>
    <n v="150000"/>
    <n v="550000"/>
    <n v="550000"/>
    <x v="0"/>
    <x v="0"/>
    <s v="IR12-21"/>
    <s v="62-304.520 (7), F.A.C."/>
    <n v="0.56000000000000005"/>
    <n v="0.48"/>
    <s v="Town Melbourne Beach"/>
    <n v="0.13669488290901"/>
    <n v="3732.437882574"/>
    <n v="9.2916310353062705"/>
    <n v="1.36613394709892"/>
    <n v="1.2701184164049799"/>
    <n v="0.18674351993672"/>
    <n v="510.205159323636"/>
    <n v="1210"/>
    <s v="Fixed Single Family Units"/>
    <n v="1210"/>
    <s v="Town Melbourne Beach                   Brevard County"/>
    <s v="Town Melbourne Beach"/>
    <m/>
    <m/>
    <m/>
    <n v="0"/>
    <n v="1"/>
    <n v="1.2701184164049799"/>
    <n v="0.18674351993672"/>
    <n v="510.205159323636"/>
    <m/>
    <n v="-1"/>
    <n v="-1"/>
    <n v="-1"/>
    <n v="-1"/>
    <n v="0"/>
    <m/>
    <m/>
    <s v="Central IRL A"/>
    <n v="-1"/>
    <m/>
    <m/>
    <n v="615"/>
    <x v="8"/>
    <s v="Basin 5 Ocean Ave BB"/>
    <x v="0"/>
    <m/>
    <n v="94.210754199913794"/>
    <n v="0.41379169449999997"/>
  </r>
  <r>
    <n v="150000"/>
    <n v="550000"/>
    <n v="550000"/>
    <x v="0"/>
    <x v="0"/>
    <s v="IR12-21"/>
    <s v="62-304.520 (7), F.A.C."/>
    <n v="0.56000000000000005"/>
    <n v="0.48"/>
    <s v="FDOT District 5"/>
    <n v="1.1245832474959999E-2"/>
    <n v="3732.437882574"/>
    <n v="9.2916310353062705"/>
    <n v="1.36613394709892"/>
    <n v="0.10449212604226001"/>
    <n v="1.536331350744E-2"/>
    <n v="41.9743711506515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0.10449212604226001"/>
    <n v="1.536331350744E-2"/>
    <n v="41.974371150652303"/>
    <m/>
    <n v="-1"/>
    <n v="-1"/>
    <n v="-1"/>
    <n v="-1"/>
    <n v="0"/>
    <m/>
    <m/>
    <s v="Central IRL A"/>
    <n v="-1"/>
    <m/>
    <m/>
    <n v="615"/>
    <x v="8"/>
    <s v="Basin 5 Ocean Ave BB"/>
    <x v="0"/>
    <m/>
    <n v="48.133035247411499"/>
    <n v="3.4042474599999997E-2"/>
  </r>
  <r>
    <n v="150000"/>
    <n v="550000"/>
    <n v="550000"/>
    <x v="0"/>
    <x v="0"/>
    <s v="IR12-21"/>
    <s v="62-304.520 (7), F.A.C."/>
    <n v="0.56000000000000005"/>
    <n v="0.48"/>
    <s v="Town Melbourne Beach"/>
    <n v="2.7533514060009999E-2"/>
    <n v="3732.437882574"/>
    <n v="9.2916310353062705"/>
    <n v="1.36613394709892"/>
    <n v="0.25583125375107002"/>
    <n v="3.7614468240309999E-2"/>
    <n v="102.76713091798401"/>
    <n v="1210"/>
    <s v="Fixed Single Family Units"/>
    <n v="1210"/>
    <s v="Town Melbourne Beach                   Brevard County"/>
    <s v="Town Melbourne Beach"/>
    <m/>
    <m/>
    <m/>
    <n v="0"/>
    <n v="1"/>
    <n v="0.25583125375107002"/>
    <n v="3.7614468240309999E-2"/>
    <n v="102.767130917985"/>
    <m/>
    <n v="-1"/>
    <n v="-1"/>
    <n v="-1"/>
    <n v="-1"/>
    <n v="0"/>
    <m/>
    <m/>
    <s v="Central IRL A"/>
    <n v="-1"/>
    <m/>
    <m/>
    <n v="615"/>
    <x v="8"/>
    <s v="Basin 5 Ocean Ave BB"/>
    <x v="0"/>
    <m/>
    <n v="44.006639377374498"/>
    <n v="8.3347226999999996E-2"/>
  </r>
  <r>
    <n v="150000"/>
    <n v="550000"/>
    <n v="550000"/>
    <x v="0"/>
    <x v="0"/>
    <s v="IR12-21"/>
    <s v="62-304.520 (7), F.A.C."/>
    <n v="0.56000000000000005"/>
    <n v="0.48"/>
    <s v="FDOT District 5"/>
    <n v="6.5786231320200004E-3"/>
    <n v="3732.437882574"/>
    <n v="9.2916310353062705"/>
    <n v="1.36613394709892"/>
    <n v="6.1126138863060002E-2"/>
    <n v="8.9872803858199995E-3"/>
    <n v="24.5543021931291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6.1126138863060002E-2"/>
    <n v="8.9872803858199995E-3"/>
    <n v="24.554302193127398"/>
    <m/>
    <n v="-1"/>
    <n v="-1"/>
    <n v="-1"/>
    <n v="-1"/>
    <n v="0"/>
    <m/>
    <m/>
    <s v="Central IRL A"/>
    <n v="-1"/>
    <m/>
    <m/>
    <n v="615"/>
    <x v="8"/>
    <s v="Basin 5 Ocean Ave BB"/>
    <x v="0"/>
    <m/>
    <n v="22.312899102366998"/>
    <n v="1.99142759E-2"/>
  </r>
  <r>
    <n v="150000"/>
    <n v="550000"/>
    <n v="550000"/>
    <x v="0"/>
    <x v="0"/>
    <s v="IR12-21"/>
    <s v="62-304.520 (7), F.A.C."/>
    <n v="0.56000000000000005"/>
    <n v="0.48"/>
    <s v="Town Melbourne Beach"/>
    <n v="1.270410016246E-2"/>
    <n v="3732.437882574"/>
    <n v="9.2916310353062705"/>
    <n v="1.36613394709892"/>
    <n v="0.11804181134522999"/>
    <n v="1.735550249929E-2"/>
    <n v="47.417264710413797"/>
    <n v="1210"/>
    <s v="Fixed Single Family Units"/>
    <n v="1210"/>
    <s v="Town Melbourne Beach                   Brevard County"/>
    <s v="Town Melbourne Beach"/>
    <m/>
    <m/>
    <m/>
    <n v="0"/>
    <n v="1"/>
    <n v="0.11804181134522999"/>
    <n v="1.735550249929E-2"/>
    <n v="47.417264710412702"/>
    <m/>
    <n v="-1"/>
    <n v="-1"/>
    <n v="-1"/>
    <n v="-1"/>
    <n v="0"/>
    <m/>
    <m/>
    <s v="Central IRL A"/>
    <n v="-1"/>
    <m/>
    <m/>
    <n v="615"/>
    <x v="8"/>
    <s v="Basin 5 Ocean Ave BB"/>
    <x v="0"/>
    <m/>
    <n v="29.0170636154958"/>
    <n v="3.8456824600000002E-2"/>
  </r>
  <r>
    <n v="150000"/>
    <n v="550000"/>
    <n v="550000"/>
    <x v="0"/>
    <x v="0"/>
    <s v="IR12-21"/>
    <s v="62-304.520 (7), F.A.C."/>
    <n v="0.56000000000000005"/>
    <n v="0.48"/>
    <s v="Town Melbourne Beach"/>
    <n v="1.959956102326E-2"/>
    <n v="3732.437882574"/>
    <n v="9.2916310353062705"/>
    <n v="1.36613394709892"/>
    <n v="0.18211188948213999"/>
    <n v="2.677562566211E-2"/>
    <n v="73.154144045055205"/>
    <n v="1210"/>
    <s v="Fixed Single Family Units"/>
    <n v="1210"/>
    <s v="Town Melbourne Beach                   Brevard County"/>
    <s v="Town Melbourne Beach"/>
    <m/>
    <m/>
    <m/>
    <n v="0"/>
    <n v="1"/>
    <n v="0.18211188948213999"/>
    <n v="2.677562566211E-2"/>
    <n v="73.154144045056697"/>
    <m/>
    <n v="-1"/>
    <n v="-1"/>
    <n v="-1"/>
    <n v="-1"/>
    <n v="0"/>
    <m/>
    <m/>
    <s v="Central IRL A"/>
    <n v="-1"/>
    <m/>
    <m/>
    <n v="615"/>
    <x v="8"/>
    <s v="Basin 5 Ocean Ave BB"/>
    <x v="0"/>
    <m/>
    <n v="35.747551222420903"/>
    <n v="5.9330206000000003E-2"/>
  </r>
  <r>
    <n v="160000"/>
    <n v="630000"/>
    <n v="630000"/>
    <x v="0"/>
    <x v="0"/>
    <s v="IR12-21"/>
    <s v="62-304.520 (7), F.A.C."/>
    <n v="0.56000000000000005"/>
    <n v="0.48"/>
    <s v="Town Melbourne Beach"/>
    <n v="5.8116842929000004E-3"/>
    <n v="3851.45717424753"/>
    <n v="10.1205405430865"/>
    <n v="1.36118072631083"/>
    <n v="5.8817386509970003E-2"/>
    <n v="7.9107526469000006E-3"/>
    <n v="22.383453164374501"/>
    <n v="1400"/>
    <s v="Commercial and Services"/>
    <n v="1400"/>
    <s v="Town Melbourne Beach                   Brevard County"/>
    <s v="Town Melbourne Beach"/>
    <m/>
    <m/>
    <m/>
    <n v="0"/>
    <n v="1"/>
    <n v="5.8817386509970003E-2"/>
    <n v="7.9107526469000006E-3"/>
    <n v="22.383453164374899"/>
    <m/>
    <n v="-1"/>
    <n v="-1"/>
    <n v="-1"/>
    <n v="-1"/>
    <n v="0"/>
    <m/>
    <m/>
    <s v="Central IRL A"/>
    <n v="-1"/>
    <m/>
    <m/>
    <n v="615"/>
    <x v="8"/>
    <s v="Basin 5 Ocean Ave BB"/>
    <x v="0"/>
    <m/>
    <n v="89.132370393576707"/>
    <n v="1.8153652199999998E-2"/>
  </r>
  <r>
    <n v="160000"/>
    <n v="630000"/>
    <n v="630000"/>
    <x v="0"/>
    <x v="0"/>
    <s v="IR12-21"/>
    <s v="62-304.520 (7), F.A.C."/>
    <n v="0.56000000000000005"/>
    <n v="0.48"/>
    <s v="Town Melbourne Beach"/>
    <n v="5.9387199566620003E-2"/>
    <n v="3851.45717424753"/>
    <n v="10.1205405430865"/>
    <n v="1.36118072631083"/>
    <n v="0.60103056095434004"/>
    <n v="8.0836711439650002E-2"/>
    <n v="228.72725582932799"/>
    <n v="1410"/>
    <s v="Retail Sales and Services"/>
    <n v="1410"/>
    <s v="Town Melbourne Beach                   Brevard County"/>
    <s v="Town Melbourne Beach"/>
    <m/>
    <m/>
    <m/>
    <n v="0"/>
    <n v="1"/>
    <n v="0.60103056095434004"/>
    <n v="8.0836711439650002E-2"/>
    <n v="393.75154234840102"/>
    <m/>
    <n v="-1"/>
    <n v="-1"/>
    <n v="-1"/>
    <n v="-1"/>
    <n v="0"/>
    <m/>
    <m/>
    <s v="Central IRL A"/>
    <n v="-1"/>
    <m/>
    <m/>
    <n v="615"/>
    <x v="8"/>
    <s v="Basin 5 Ocean Ave BB"/>
    <x v="0"/>
    <m/>
    <n v="72.348414773870701"/>
    <n v="0.31934431660000001"/>
  </r>
  <r>
    <n v="160000"/>
    <n v="630000"/>
    <n v="630000"/>
    <x v="0"/>
    <x v="0"/>
    <s v="IR12-21"/>
    <s v="62-304.520 (7), F.A.C."/>
    <n v="0.56000000000000005"/>
    <n v="0.48"/>
    <s v="Town Melbourne Beach"/>
    <n v="0.13846643472215001"/>
    <n v="3851.45717424753"/>
    <n v="10.1205405430865"/>
    <n v="1.36118072631083"/>
    <n v="1.4013551664622299"/>
    <n v="0.18847784218477001"/>
    <n v="533.297543403129"/>
    <n v="1430"/>
    <s v="Professional Services"/>
    <n v="1430"/>
    <s v="Town Melbourne Beach                   Brevard County"/>
    <s v="Town Melbourne Beach"/>
    <m/>
    <m/>
    <m/>
    <n v="0"/>
    <n v="1"/>
    <n v="1.4013551664622299"/>
    <n v="0.18847784218477001"/>
    <n v="685.24600598431596"/>
    <m/>
    <n v="-1"/>
    <n v="-1"/>
    <n v="-1"/>
    <n v="-1"/>
    <n v="0"/>
    <m/>
    <m/>
    <s v="Central IRL A"/>
    <n v="-1"/>
    <m/>
    <m/>
    <n v="615"/>
    <x v="8"/>
    <s v="Basin 5 Ocean Ave BB"/>
    <x v="0"/>
    <m/>
    <n v="118.570552944243"/>
    <n v="0.5557550738"/>
  </r>
  <r>
    <n v="160000"/>
    <n v="630000"/>
    <n v="630000"/>
    <x v="0"/>
    <x v="0"/>
    <s v="IR12-21"/>
    <s v="62-304.520 (7), F.A.C."/>
    <n v="0.56000000000000005"/>
    <n v="0.48"/>
    <s v="Town Melbourne Beach"/>
    <n v="0.11736646190495"/>
    <n v="3851.45717424753"/>
    <n v="10.1205405430865"/>
    <n v="1.36118072631083"/>
    <n v="1.1878120361076601"/>
    <n v="0.15975696586030999"/>
    <n v="452.03190171986898"/>
    <n v="1430"/>
    <s v="Professional Services"/>
    <n v="1430"/>
    <s v="Town Melbourne Beach                   Brevard County"/>
    <s v="Town Melbourne Beach"/>
    <m/>
    <m/>
    <m/>
    <n v="0"/>
    <n v="1"/>
    <n v="1.1878120361076601"/>
    <n v="0.15975696586030999"/>
    <n v="1115.0174252397501"/>
    <m/>
    <n v="-1"/>
    <n v="-1"/>
    <n v="-1"/>
    <n v="-1"/>
    <n v="0"/>
    <m/>
    <m/>
    <s v="Central IRL A"/>
    <n v="-1"/>
    <m/>
    <m/>
    <n v="615"/>
    <x v="8"/>
    <s v="Basin 5 Ocean Ave BB"/>
    <x v="0"/>
    <m/>
    <n v="93.053984500492206"/>
    <n v="0.90431259139999998"/>
  </r>
  <r>
    <n v="160000"/>
    <n v="640000"/>
    <n v="640000"/>
    <x v="0"/>
    <x v="0"/>
    <s v="IR12-21"/>
    <s v="62-304.520 (7), F.A.C."/>
    <n v="0.56000000000000005"/>
    <n v="0.48"/>
    <s v="Town Melbourne Beach"/>
    <n v="6.1698526897459999E-2"/>
    <n v="3788.1098194582601"/>
    <n v="10.8367591150396"/>
    <n v="1.79260508183177"/>
    <n v="0.66861207374063003"/>
    <n v="0.11060109285793"/>
    <n v="233.72079558639999"/>
    <n v="1400"/>
    <s v="Commercial and Services"/>
    <n v="1400"/>
    <s v="Town Melbourne Beach                   Brevard County"/>
    <s v="Town Melbourne Beach"/>
    <m/>
    <m/>
    <m/>
    <n v="0"/>
    <n v="1"/>
    <n v="0.66861207374063003"/>
    <n v="0.11060109285793"/>
    <n v="815.46963050875695"/>
    <m/>
    <n v="-1"/>
    <n v="-1"/>
    <n v="-1"/>
    <n v="-1"/>
    <n v="0"/>
    <m/>
    <m/>
    <s v="Central IRL A"/>
    <n v="-1"/>
    <m/>
    <m/>
    <n v="615"/>
    <x v="8"/>
    <s v="Basin 5 Ocean Ave BB"/>
    <x v="0"/>
    <m/>
    <n v="119.80764185859699"/>
    <n v="0.66137034100000003"/>
  </r>
  <r>
    <n v="160000"/>
    <n v="640000"/>
    <n v="640000"/>
    <x v="0"/>
    <x v="0"/>
    <s v="IR12-21"/>
    <s v="62-304.520 (7), F.A.C."/>
    <n v="0.56000000000000005"/>
    <n v="0.48"/>
    <s v="Town Melbourne Beach"/>
    <n v="1.35246503483E-3"/>
    <n v="3788.1098194582601"/>
    <n v="10.8367591150396"/>
    <n v="1.79260508183177"/>
    <n v="1.4656337793990001E-2"/>
    <n v="2.4244356944399998E-3"/>
    <n v="5.1232860789248402"/>
    <n v="1720"/>
    <s v="Religious"/>
    <n v="1720"/>
    <s v="Town Melbourne Beach                   Brevard County"/>
    <s v="Town Melbourne Beach"/>
    <m/>
    <m/>
    <m/>
    <n v="0"/>
    <n v="1"/>
    <n v="1.4656337793990001E-2"/>
    <n v="2.4244356944399998E-3"/>
    <n v="179.781586829464"/>
    <m/>
    <n v="-1"/>
    <n v="-1"/>
    <n v="-1"/>
    <n v="-1"/>
    <n v="0"/>
    <m/>
    <m/>
    <s v="Central IRL A"/>
    <n v="-1"/>
    <m/>
    <m/>
    <n v="615"/>
    <x v="8"/>
    <s v="Basin 5 Ocean Ave BB"/>
    <x v="0"/>
    <m/>
    <n v="11.048250795346201"/>
    <n v="0.14580826180000001"/>
  </r>
  <r>
    <n v="160000"/>
    <n v="640000"/>
    <n v="640000"/>
    <x v="0"/>
    <x v="0"/>
    <s v="IR12-21"/>
    <s v="62-304.520 (7), F.A.C."/>
    <n v="0.56000000000000005"/>
    <n v="0.48"/>
    <s v="Town Melbourne Beach"/>
    <n v="8.3126196208450007E-2"/>
    <n v="3788.1098194582601"/>
    <n v="10.8367591150396"/>
    <n v="1.79260508183177"/>
    <n v="0.90081856446055997"/>
    <n v="0.14901244175662001"/>
    <n v="314.89116011146598"/>
    <n v="1300"/>
    <s v="Residential, High Density"/>
    <n v="1300"/>
    <s v="Town Melbourne Beach                   Brevard County"/>
    <s v="Town Melbourne Beach"/>
    <m/>
    <m/>
    <m/>
    <n v="0"/>
    <n v="1"/>
    <n v="0.90081856446055997"/>
    <n v="0.14901244175662001"/>
    <n v="1266.5171429238201"/>
    <m/>
    <n v="-1"/>
    <n v="-1"/>
    <n v="-1"/>
    <n v="-1"/>
    <n v="0"/>
    <m/>
    <m/>
    <s v="Central IRL A"/>
    <n v="-1"/>
    <m/>
    <m/>
    <n v="615"/>
    <x v="8"/>
    <s v="Basin 5 Ocean Ave BB"/>
    <x v="0"/>
    <m/>
    <n v="81.347645033956098"/>
    <n v="1.0271834087"/>
  </r>
  <r>
    <n v="170000"/>
    <n v="660000"/>
    <n v="660000"/>
    <x v="0"/>
    <x v="0"/>
    <s v="IR12-21"/>
    <s v="62-304.520 (7), F.A.C."/>
    <n v="0.56000000000000005"/>
    <n v="0.48"/>
    <s v="Town Melbourne Beach"/>
    <n v="9.5751747152399997E-3"/>
    <n v="3715.3606925020599"/>
    <n v="9.2517198131547094"/>
    <n v="1.3603543618000999"/>
    <n v="8.8586833627419995E-2"/>
    <n v="1.3025630688870001E-2"/>
    <n v="35.5752277608497"/>
    <n v="1210"/>
    <s v="Fixed Single Family Units"/>
    <n v="1210"/>
    <s v="Town Melbourne Beach                   Brevard County"/>
    <s v="Town Melbourne Beach"/>
    <m/>
    <m/>
    <m/>
    <n v="0"/>
    <n v="1"/>
    <n v="8.8586833627419995E-2"/>
    <n v="1.3025630688870001E-2"/>
    <n v="204.53223316242199"/>
    <m/>
    <n v="-1"/>
    <n v="-1"/>
    <n v="-1"/>
    <n v="-1"/>
    <n v="0"/>
    <m/>
    <m/>
    <s v="Central IRL A"/>
    <n v="-1"/>
    <m/>
    <m/>
    <n v="615"/>
    <x v="8"/>
    <s v="Basin 5 Ocean Ave BB"/>
    <x v="0"/>
    <m/>
    <n v="24.9022244570989"/>
    <n v="0.16588177870000001"/>
  </r>
  <r>
    <n v="170000"/>
    <n v="660000"/>
    <n v="660000"/>
    <x v="0"/>
    <x v="0"/>
    <s v="IR12-21"/>
    <s v="62-304.520 (7), F.A.C."/>
    <n v="0.56000000000000005"/>
    <n v="0.48"/>
    <s v="Town Melbourne Beach"/>
    <n v="7.3214403339949996E-2"/>
    <n v="3715.3606925020599"/>
    <n v="9.2517198131547094"/>
    <n v="1.3603543618000999"/>
    <n v="0.67735914598859004"/>
    <n v="9.95975329301E-2"/>
    <n v="272.01791629427498"/>
    <n v="1210"/>
    <s v="Fixed Single Family Units"/>
    <n v="1210"/>
    <s v="Town Melbourne Beach                   Brevard County"/>
    <s v="Town Melbourne Beach"/>
    <m/>
    <m/>
    <m/>
    <n v="0"/>
    <n v="1"/>
    <n v="0.67735914598859004"/>
    <n v="9.95975329301E-2"/>
    <n v="1618.2487134135099"/>
    <m/>
    <n v="-1"/>
    <n v="-1"/>
    <n v="-1"/>
    <n v="-1"/>
    <n v="0"/>
    <m/>
    <m/>
    <s v="Central IRL A"/>
    <n v="-1"/>
    <m/>
    <m/>
    <n v="615"/>
    <x v="8"/>
    <s v="Basin 5 Ocean Ave BB"/>
    <x v="0"/>
    <m/>
    <n v="101.15203431799701"/>
    <n v="1.3124482672"/>
  </r>
  <r>
    <n v="170000"/>
    <n v="660000"/>
    <n v="660000"/>
    <x v="0"/>
    <x v="0"/>
    <s v="IR12-21"/>
    <s v="62-304.520 (7), F.A.C."/>
    <n v="0.56000000000000005"/>
    <n v="0.48"/>
    <s v="Town Melbourne Beach"/>
    <n v="5.25246936678E-2"/>
    <n v="3733.2615128082098"/>
    <n v="7.8148310151418396"/>
    <n v="1.06275046800605"/>
    <n v="0.41047160513598002"/>
    <n v="5.5820642777330003E-2"/>
    <n v="196.088417342057"/>
    <n v="1400"/>
    <s v="Commercial and Services"/>
    <n v="1400"/>
    <s v="Town Melbourne Beach                   Brevard County"/>
    <s v="Town Melbourne Beach"/>
    <m/>
    <m/>
    <m/>
    <n v="0"/>
    <n v="1"/>
    <n v="0.41047160513598002"/>
    <n v="5.5820642777330003E-2"/>
    <n v="196.08841734205799"/>
    <m/>
    <n v="-1"/>
    <n v="-1"/>
    <n v="-1"/>
    <n v="-1"/>
    <n v="0"/>
    <m/>
    <m/>
    <s v="Central IRL A"/>
    <n v="-1"/>
    <m/>
    <m/>
    <n v="615"/>
    <x v="8"/>
    <s v="Basin 5 Ocean Ave BB"/>
    <x v="0"/>
    <m/>
    <n v="108.507731643529"/>
    <n v="0.1590335907"/>
  </r>
  <r>
    <n v="170000"/>
    <n v="660000"/>
    <n v="660000"/>
    <x v="0"/>
    <x v="0"/>
    <s v="IR12-21"/>
    <s v="62-304.520 (7), F.A.C."/>
    <n v="0.56000000000000005"/>
    <n v="0.48"/>
    <s v="Town Melbourne Beach"/>
    <n v="1.6947053731209999E-2"/>
    <n v="3733.2615128082098"/>
    <n v="7.8148310151418396"/>
    <n v="1.06275046800605"/>
    <n v="0.13243836111397"/>
    <n v="1.8010489284170001E-2"/>
    <n v="63.267783450237701"/>
    <n v="1750"/>
    <s v="Governmental"/>
    <n v="1750"/>
    <s v="Town Melbourne Beach                   Brevard County"/>
    <s v="Town Melbourne Beach"/>
    <m/>
    <m/>
    <m/>
    <n v="0"/>
    <n v="1"/>
    <n v="0.13243836111397"/>
    <n v="1.8010489284170001E-2"/>
    <n v="2110.1841084276698"/>
    <m/>
    <n v="-1"/>
    <n v="-1"/>
    <n v="-1"/>
    <n v="-1"/>
    <n v="0"/>
    <m/>
    <m/>
    <s v="Central IRL A"/>
    <n v="-1"/>
    <m/>
    <m/>
    <n v="615"/>
    <x v="8"/>
    <s v="Basin 5 Ocean Ave BB"/>
    <x v="0"/>
    <m/>
    <n v="102.84553411707201"/>
    <n v="1.7114226346000001"/>
  </r>
  <r>
    <n v="170000"/>
    <n v="670000"/>
    <n v="670000"/>
    <x v="0"/>
    <x v="0"/>
    <s v="IR12-21"/>
    <s v="62-304.520 (7), F.A.C."/>
    <n v="0.56000000000000005"/>
    <n v="0.48"/>
    <s v="Town Melbourne Beach"/>
    <n v="6.2936917987999996E-4"/>
    <n v="3769.76324041211"/>
    <n v="10.4460437351579"/>
    <n v="1.3880614874802999"/>
    <n v="6.57441797858E-3"/>
    <n v="8.7360311998999996E-4"/>
    <n v="2.37257279895993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57441797858E-3"/>
    <n v="8.7360311998999996E-4"/>
    <n v="2.37257279895872"/>
    <m/>
    <n v="-1"/>
    <n v="-1"/>
    <n v="-1"/>
    <n v="-1"/>
    <n v="0"/>
    <m/>
    <m/>
    <s v="Central IRL A"/>
    <n v="-1"/>
    <m/>
    <m/>
    <n v="615"/>
    <x v="8"/>
    <s v="Basin 5 Ocean Ave BB"/>
    <x v="0"/>
    <m/>
    <n v="6.5707860829409102"/>
    <n v="1.9242276999999999E-3"/>
  </r>
  <r>
    <n v="170000"/>
    <n v="670000"/>
    <n v="670000"/>
    <x v="0"/>
    <x v="0"/>
    <s v="IR12-21"/>
    <s v="62-304.520 (7), F.A.C."/>
    <n v="0.56000000000000005"/>
    <n v="0.48"/>
    <s v="Town Melbourne Beach"/>
    <n v="2.1878512431099998E-3"/>
    <n v="3769.76324041211"/>
    <n v="10.4460437351579"/>
    <n v="1.3880614874802999"/>
    <n v="2.2854389771599998E-2"/>
    <n v="3.0368720508999998E-3"/>
    <n v="8.2476811917886401"/>
    <n v="1210"/>
    <s v="Fixed Single Family Units"/>
    <n v="1210"/>
    <s v="Town Melbourne Beach                   Brevard County"/>
    <s v="Town Melbourne Beach"/>
    <m/>
    <m/>
    <m/>
    <n v="0"/>
    <n v="1"/>
    <n v="2.2854389771599998E-2"/>
    <n v="3.0368720508999998E-3"/>
    <n v="8.2476811917883701"/>
    <m/>
    <n v="-1"/>
    <n v="-1"/>
    <n v="-1"/>
    <n v="-1"/>
    <n v="0"/>
    <m/>
    <m/>
    <s v="Central IRL A"/>
    <n v="-1"/>
    <m/>
    <m/>
    <n v="615"/>
    <x v="8"/>
    <s v="Basin 5 Ocean Ave BB"/>
    <x v="0"/>
    <m/>
    <n v="12.0986430120669"/>
    <n v="6.6891169E-3"/>
  </r>
  <r>
    <n v="170000"/>
    <n v="670000"/>
    <n v="670000"/>
    <x v="0"/>
    <x v="0"/>
    <s v="IR12-21"/>
    <s v="62-304.520 (7), F.A.C."/>
    <n v="0.56000000000000005"/>
    <n v="0.48"/>
    <s v="Town Melbourne Beach"/>
    <n v="0.40720013025771001"/>
    <n v="3769.76324041211"/>
    <n v="10.4460437351579"/>
    <n v="1.3880614874802999"/>
    <n v="4.2536303696340996"/>
    <n v="0.56521881850768996"/>
    <n v="1535.0480825365501"/>
    <n v="1430"/>
    <s v="Professional Services"/>
    <n v="1430"/>
    <s v="Town Melbourne Beach                   Brevard County"/>
    <s v="Town Melbourne Beach"/>
    <m/>
    <m/>
    <m/>
    <n v="0"/>
    <n v="1"/>
    <n v="4.2536303696340996"/>
    <n v="0.56521881850768996"/>
    <n v="1535.0480825365501"/>
    <m/>
    <n v="-1"/>
    <n v="-1"/>
    <n v="-1"/>
    <n v="-1"/>
    <n v="0"/>
    <m/>
    <m/>
    <s v="Central IRL A"/>
    <n v="-1"/>
    <m/>
    <m/>
    <n v="615"/>
    <x v="8"/>
    <s v="Basin 5 Ocean Ave BB"/>
    <x v="0"/>
    <m/>
    <n v="168.474223851847"/>
    <n v="1.2449700587999999"/>
  </r>
  <r>
    <n v="170000"/>
    <n v="670000"/>
    <n v="670000"/>
    <x v="0"/>
    <x v="0"/>
    <s v="IR12-21"/>
    <s v="62-304.520 (7), F.A.C."/>
    <n v="0.56000000000000005"/>
    <n v="0.48"/>
    <s v="Town Melbourne Beach"/>
    <n v="0.18671483434012001"/>
    <n v="3769.76324041211"/>
    <n v="10.4460437351579"/>
    <n v="1.3880614874802999"/>
    <n v="1.9504313255197401"/>
    <n v="0.25917167068878999"/>
    <n v="703.87071893504697"/>
    <n v="1750"/>
    <s v="Governmental"/>
    <n v="1750"/>
    <s v="Town Melbourne Beach                   Brevard County"/>
    <s v="Town Melbourne Beach"/>
    <m/>
    <m/>
    <m/>
    <n v="0"/>
    <n v="1"/>
    <n v="1.9504313255197401"/>
    <n v="0.25917167068878999"/>
    <n v="703.87071893504697"/>
    <m/>
    <n v="-1"/>
    <n v="-1"/>
    <n v="-1"/>
    <n v="-1"/>
    <n v="0"/>
    <m/>
    <m/>
    <s v="Central IRL A"/>
    <n v="-1"/>
    <m/>
    <m/>
    <n v="615"/>
    <x v="8"/>
    <s v="Basin 5 Ocean Ave BB"/>
    <x v="0"/>
    <m/>
    <n v="131.92012556168001"/>
    <n v="0.57086027490000002"/>
  </r>
  <r>
    <n v="170000"/>
    <n v="670000"/>
    <n v="670000"/>
    <x v="0"/>
    <x v="0"/>
    <s v="IR12-21"/>
    <s v="62-304.520 (7), F.A.C."/>
    <n v="0.56000000000000005"/>
    <n v="0.48"/>
    <s v="Town Melbourne Beach"/>
    <n v="2.1031510587809998E-2"/>
    <n v="3769.76324041211"/>
    <n v="10.4460437351579"/>
    <n v="1.3880614874802999"/>
    <n v="0.21969607941672001"/>
    <n v="2.919302987047E-2"/>
    <n v="79.2838155042718"/>
    <n v="1210"/>
    <s v="Fixed Single Family Units"/>
    <n v="1210"/>
    <s v="Town Melbourne Beach                   Brevard County"/>
    <s v="Town Melbourne Beach"/>
    <m/>
    <m/>
    <m/>
    <n v="0"/>
    <n v="1"/>
    <n v="0.21969607941672001"/>
    <n v="2.919302987047E-2"/>
    <n v="79.283815504273306"/>
    <m/>
    <n v="-1"/>
    <n v="-1"/>
    <n v="-1"/>
    <n v="-1"/>
    <n v="0"/>
    <m/>
    <m/>
    <s v="Central IRL A"/>
    <n v="-1"/>
    <m/>
    <m/>
    <n v="615"/>
    <x v="8"/>
    <s v="Basin 5 Ocean Ave BB"/>
    <x v="0"/>
    <m/>
    <n v="93.051408823138104"/>
    <n v="6.4301553499999997E-2"/>
  </r>
  <r>
    <n v="170000"/>
    <n v="680000"/>
    <n v="680000"/>
    <x v="0"/>
    <x v="0"/>
    <s v="IR12-21"/>
    <s v="62-304.520 (7), F.A.C."/>
    <n v="0.56000000000000005"/>
    <n v="0.48"/>
    <s v="Town Melbourne Beach"/>
    <n v="1.3198983426779999E-2"/>
    <n v="3709.97179619893"/>
    <n v="9.2391250590237792"/>
    <n v="1.3585304906209901"/>
    <n v="0.12194705853201999"/>
    <n v="1.793122143048E-2"/>
    <n v="48.967856251858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2194705853201999"/>
    <n v="1.793122143048E-2"/>
    <n v="1127.1296081329001"/>
    <m/>
    <n v="-1"/>
    <n v="-1"/>
    <n v="-1"/>
    <n v="-1"/>
    <n v="0"/>
    <m/>
    <m/>
    <s v="Central IRL A"/>
    <n v="-1"/>
    <m/>
    <m/>
    <n v="615"/>
    <x v="8"/>
    <s v="Basin 5 Ocean Ave BB"/>
    <x v="0"/>
    <m/>
    <n v="36.832672733828304"/>
    <n v="0.91413593520000003"/>
  </r>
  <r>
    <n v="170000"/>
    <n v="680000"/>
    <n v="680000"/>
    <x v="0"/>
    <x v="0"/>
    <s v="IR12-21"/>
    <s v="62-304.520 (7), F.A.C."/>
    <n v="0.56000000000000005"/>
    <n v="0.48"/>
    <s v="Town Melbourne Beach"/>
    <n v="1.2008507739039999E-2"/>
    <n v="3709.97179619893"/>
    <n v="9.2391250590237792"/>
    <n v="1.3585304906209901"/>
    <n v="0.11094810477331001"/>
    <n v="1.6313923910350001E-2"/>
    <n v="44.551225026300997"/>
    <n v="1210"/>
    <s v="Fixed Single Family Units"/>
    <n v="1210"/>
    <s v="Town Melbourne Beach                   Brevard County"/>
    <s v="Town Melbourne Beach"/>
    <m/>
    <m/>
    <m/>
    <n v="0"/>
    <n v="1"/>
    <n v="0.11094810477331001"/>
    <n v="1.6313923910350001E-2"/>
    <n v="470.60318018019899"/>
    <m/>
    <n v="-1"/>
    <n v="-1"/>
    <n v="-1"/>
    <n v="-1"/>
    <n v="0"/>
    <m/>
    <m/>
    <s v="Central IRL A"/>
    <n v="-1"/>
    <m/>
    <m/>
    <n v="615"/>
    <x v="8"/>
    <s v="Basin 5 Ocean Ave BB"/>
    <x v="0"/>
    <m/>
    <n v="35.9944114013662"/>
    <n v="0.38167330100000002"/>
  </r>
  <r>
    <n v="170000"/>
    <n v="680000"/>
    <n v="680000"/>
    <x v="0"/>
    <x v="0"/>
    <s v="IR12-21"/>
    <s v="62-304.520 (7), F.A.C."/>
    <n v="0.56000000000000005"/>
    <n v="0.48"/>
    <s v="Town Melbourne Beach"/>
    <n v="2.0087753308049999E-2"/>
    <n v="3709.97179619893"/>
    <n v="9.2391250590237792"/>
    <n v="1.3585304906209901"/>
    <n v="0.18559326496789"/>
    <n v="2.7289825357050001E-2"/>
    <n v="74.524998221867307"/>
    <n v="1210"/>
    <s v="Fixed Single Family Units"/>
    <n v="1210"/>
    <s v="Town Melbourne Beach                   Brevard County"/>
    <s v="Town Melbourne Beach"/>
    <m/>
    <m/>
    <m/>
    <n v="0"/>
    <n v="1"/>
    <n v="0.18559326496789"/>
    <n v="2.7289825357050001E-2"/>
    <n v="694.15220134654498"/>
    <m/>
    <n v="-1"/>
    <n v="-1"/>
    <n v="-1"/>
    <n v="-1"/>
    <n v="0"/>
    <m/>
    <m/>
    <s v="Central IRL A"/>
    <n v="-1"/>
    <m/>
    <m/>
    <n v="615"/>
    <x v="8"/>
    <s v="Basin 5 Ocean Ave BB"/>
    <x v="0"/>
    <m/>
    <n v="48.943595114583701"/>
    <n v="0.56297826549999996"/>
  </r>
  <r>
    <n v="170000"/>
    <n v="690000"/>
    <n v="690000"/>
    <x v="0"/>
    <x v="0"/>
    <s v="IR12-21"/>
    <s v="62-304.520 (7), F.A.C."/>
    <n v="0.56000000000000005"/>
    <n v="0.48"/>
    <s v="Town Melbourne Beach"/>
    <n v="0.13267499112750999"/>
    <n v="3761.3394605055901"/>
    <n v="9.2648249438099306"/>
    <n v="1.5775009239000399"/>
    <n v="1.2292105672179701"/>
    <n v="0.20929492108208"/>
    <n v="499.03567955015501"/>
    <n v="1750"/>
    <s v="Governmental"/>
    <n v="1750"/>
    <s v="Town Melbourne Beach                   Brevard County"/>
    <s v="Town Melbourne Beach"/>
    <m/>
    <m/>
    <m/>
    <n v="0"/>
    <n v="1"/>
    <n v="1.2292105672179701"/>
    <n v="0.20929492108208"/>
    <n v="1058.8605854807099"/>
    <m/>
    <n v="-1"/>
    <n v="-1"/>
    <n v="-1"/>
    <n v="-1"/>
    <n v="0"/>
    <m/>
    <m/>
    <s v="Central IRL A"/>
    <n v="-1"/>
    <m/>
    <m/>
    <n v="615"/>
    <x v="8"/>
    <s v="Basin 5 Ocean Ave BB"/>
    <x v="0"/>
    <m/>
    <n v="114.228928970382"/>
    <n v="0.85876770920000001"/>
  </r>
  <r>
    <n v="170000"/>
    <n v="690000"/>
    <n v="690000"/>
    <x v="0"/>
    <x v="0"/>
    <s v="IR12-21"/>
    <s v="62-304.520 (7), F.A.C."/>
    <n v="0.56000000000000005"/>
    <n v="0.48"/>
    <s v="Town Melbourne Beach"/>
    <n v="3.0711477777900001E-3"/>
    <n v="3761.3394605055901"/>
    <n v="9.2648249438099306"/>
    <n v="1.5775009239000399"/>
    <n v="2.8453646537800002E-2"/>
    <n v="4.8447384568900001E-3"/>
    <n v="11.5516293256493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2.8453646537800002E-2"/>
    <n v="4.8447384568900001E-3"/>
    <n v="1182.8000367429299"/>
    <m/>
    <n v="-1"/>
    <n v="-1"/>
    <n v="-1"/>
    <n v="-1"/>
    <n v="0"/>
    <m/>
    <m/>
    <s v="Central IRL A"/>
    <n v="-1"/>
    <m/>
    <m/>
    <n v="615"/>
    <x v="8"/>
    <s v="Basin 5 Ocean Ave BB"/>
    <x v="0"/>
    <m/>
    <n v="37.594161148441401"/>
    <n v="0.95928632339999997"/>
  </r>
  <r>
    <n v="170000"/>
    <n v="700000"/>
    <n v="700000"/>
    <x v="0"/>
    <x v="0"/>
    <s v="IR12-21"/>
    <s v="62-304.520 (7), F.A.C."/>
    <n v="0.56000000000000005"/>
    <n v="0.48"/>
    <s v="Town Melbourne Beach"/>
    <n v="7.323023407649E-2"/>
    <n v="3765.8327735611301"/>
    <n v="10.171070300083001"/>
    <n v="1.5846536776847999"/>
    <n v="0.74482985888360997"/>
    <n v="0.11604455974704"/>
    <n v="275.772815500833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4482985888360997"/>
    <n v="0.11604455974704"/>
    <n v="746.32284975553102"/>
    <m/>
    <n v="-1"/>
    <n v="-1"/>
    <n v="-1"/>
    <n v="-1"/>
    <n v="0"/>
    <m/>
    <m/>
    <s v="Central IRL A"/>
    <n v="-1"/>
    <m/>
    <m/>
    <n v="615"/>
    <x v="8"/>
    <s v="Basin 5 Ocean Ave BB"/>
    <x v="0"/>
    <m/>
    <n v="186.43781722844801"/>
    <n v="0.60529022690000001"/>
  </r>
  <r>
    <n v="170000"/>
    <n v="700000"/>
    <n v="700000"/>
    <x v="0"/>
    <x v="0"/>
    <s v="IR12-21"/>
    <s v="62-304.520 (7), F.A.C."/>
    <n v="0.56000000000000005"/>
    <n v="0.48"/>
    <s v="Town Melbourne Beach"/>
    <n v="0.11518635286237"/>
    <n v="3765.8327735611301"/>
    <n v="10.171070300083001"/>
    <n v="1.5846536776847999"/>
    <n v="1.17156849257337"/>
    <n v="0.18253047768245001"/>
    <n v="433.77254267610198"/>
    <n v="1400"/>
    <s v="Commercial and Services"/>
    <n v="1400"/>
    <s v="Town Melbourne Beach                   Brevard County"/>
    <s v="Town Melbourne Beach"/>
    <m/>
    <m/>
    <m/>
    <n v="0"/>
    <n v="1"/>
    <n v="1.17156849257337"/>
    <n v="0.18253047768245001"/>
    <n v="458.95608545748598"/>
    <m/>
    <n v="-1"/>
    <n v="-1"/>
    <n v="-1"/>
    <n v="-1"/>
    <n v="0"/>
    <m/>
    <m/>
    <s v="Central IRL A"/>
    <n v="-1"/>
    <m/>
    <m/>
    <n v="615"/>
    <x v="8"/>
    <s v="Basin 5 Ocean Ave BB"/>
    <x v="0"/>
    <m/>
    <n v="119.69380039898"/>
    <n v="0.37222715769999998"/>
  </r>
  <r>
    <n v="170000"/>
    <n v="700000"/>
    <n v="700000"/>
    <x v="0"/>
    <x v="0"/>
    <s v="IR12-21"/>
    <s v="62-304.520 (7), F.A.C."/>
    <n v="0.56000000000000005"/>
    <n v="0.48"/>
    <s v="Town Melbourne Beach"/>
    <n v="6.3973353897950003E-2"/>
    <n v="3765.8327735611301"/>
    <n v="10.171070300083001"/>
    <n v="1.5846536776847999"/>
    <n v="0.65067747982813995"/>
    <n v="0.10137561052820999"/>
    <n v="240.91295274352501"/>
    <n v="1210"/>
    <s v="Fixed Single Family Units"/>
    <n v="1210"/>
    <s v="Town Melbourne Beach                   Brevard County"/>
    <s v="Town Melbourne Beach"/>
    <m/>
    <m/>
    <m/>
    <n v="0"/>
    <n v="1"/>
    <n v="0.65067747982813995"/>
    <n v="0.10137561052820999"/>
    <n v="240.91295274352399"/>
    <m/>
    <n v="-1"/>
    <n v="-1"/>
    <n v="-1"/>
    <n v="-1"/>
    <n v="0"/>
    <m/>
    <m/>
    <s v="Central IRL A"/>
    <n v="-1"/>
    <m/>
    <m/>
    <n v="615"/>
    <x v="8"/>
    <s v="Basin 5 Ocean Ave BB"/>
    <x v="0"/>
    <m/>
    <n v="65.308413583524995"/>
    <n v="0.195387634"/>
  </r>
  <r>
    <n v="170000"/>
    <n v="700000"/>
    <n v="700000"/>
    <x v="0"/>
    <x v="0"/>
    <s v="IR12-21"/>
    <s v="62-304.520 (7), F.A.C."/>
    <n v="0.56000000000000005"/>
    <n v="0.48"/>
    <s v="Town Melbourne Beach"/>
    <n v="0.15531552069321"/>
    <n v="3765.8327735611301"/>
    <n v="10.171070300083001"/>
    <n v="1.5846536776847999"/>
    <n v="1.57972507966464"/>
    <n v="0.24612131106801999"/>
    <n v="584.89227806920303"/>
    <n v="1300"/>
    <s v="Residential, High Density"/>
    <n v="1300"/>
    <s v="Town Melbourne Beach                   Brevard County"/>
    <s v="Town Melbourne Beach"/>
    <m/>
    <m/>
    <m/>
    <n v="0"/>
    <n v="1"/>
    <n v="1.57972507966464"/>
    <n v="0.24612131106801999"/>
    <n v="584.89227806920303"/>
    <m/>
    <n v="-1"/>
    <n v="-1"/>
    <n v="-1"/>
    <n v="-1"/>
    <n v="0"/>
    <m/>
    <m/>
    <s v="Central IRL A"/>
    <n v="-1"/>
    <m/>
    <m/>
    <n v="615"/>
    <x v="8"/>
    <s v="Basin 5 Ocean Ave BB"/>
    <x v="0"/>
    <m/>
    <n v="102.67695579123099"/>
    <n v="0.47436518900000002"/>
  </r>
  <r>
    <n v="170000"/>
    <n v="700000"/>
    <n v="700000"/>
    <x v="0"/>
    <x v="0"/>
    <s v="IR12-21"/>
    <s v="62-304.520 (7), F.A.C."/>
    <n v="0.56000000000000005"/>
    <n v="0.48"/>
    <s v="Town Melbourne Beach"/>
    <n v="7.8418164458019995E-2"/>
    <n v="3765.8327735611301"/>
    <n v="10.171070300083001"/>
    <n v="1.5846536776847999"/>
    <n v="0.79759666350604996"/>
    <n v="0.1242656327057"/>
    <n v="295.30969375854102"/>
    <n v="1210"/>
    <s v="Fixed Single Family Units"/>
    <n v="1210"/>
    <s v="Town Melbourne Beach                   Brevard County"/>
    <s v="Town Melbourne Beach"/>
    <m/>
    <m/>
    <m/>
    <n v="0"/>
    <n v="1"/>
    <n v="0.79759666350604996"/>
    <n v="0.1242656327057"/>
    <n v="295.30969375853999"/>
    <m/>
    <n v="-1"/>
    <n v="-1"/>
    <n v="-1"/>
    <n v="-1"/>
    <n v="0"/>
    <m/>
    <m/>
    <s v="Central IRL A"/>
    <n v="-1"/>
    <m/>
    <m/>
    <n v="615"/>
    <x v="8"/>
    <s v="Basin 5 Ocean Ave BB"/>
    <x v="0"/>
    <m/>
    <n v="92.475923925024205"/>
    <n v="0.23950502330000001"/>
  </r>
  <r>
    <n v="170000"/>
    <n v="710000"/>
    <n v="710000"/>
    <x v="0"/>
    <x v="0"/>
    <s v="IR12-21"/>
    <s v="62-304.520 (7), F.A.C."/>
    <n v="0.56000000000000005"/>
    <n v="0.48"/>
    <s v="Town Melbourne Beach"/>
    <n v="1.1055898709869999E-2"/>
    <n v="3691.7076033395301"/>
    <n v="9.4031737150690802"/>
    <n v="1.5553522332169201"/>
    <n v="0.10396053614513"/>
    <n v="1.7195816748619999E-2"/>
    <n v="40.815145328986198"/>
    <n v="1750"/>
    <s v="Governmental"/>
    <n v="1750"/>
    <s v="Town Melbourne Beach                   Brevard County"/>
    <s v="Town Melbourne Beach"/>
    <m/>
    <m/>
    <m/>
    <n v="0"/>
    <n v="1"/>
    <n v="0.10396053614513"/>
    <n v="1.7195816748619999E-2"/>
    <n v="491.073166729251"/>
    <m/>
    <n v="-1"/>
    <n v="-1"/>
    <n v="-1"/>
    <n v="-1"/>
    <n v="0"/>
    <m/>
    <m/>
    <s v="Central IRL A"/>
    <n v="-1"/>
    <m/>
    <m/>
    <n v="615"/>
    <x v="8"/>
    <s v="Basin 5 Ocean Ave BB"/>
    <x v="0"/>
    <m/>
    <n v="40.699828507064801"/>
    <n v="0.39827507439999998"/>
  </r>
  <r>
    <n v="170000"/>
    <n v="710000"/>
    <n v="710000"/>
    <x v="0"/>
    <x v="0"/>
    <s v="IR12-21"/>
    <s v="62-304.520 (7), F.A.C."/>
    <n v="0.56000000000000005"/>
    <n v="0.48"/>
    <s v="Town Melbourne Beach"/>
    <n v="0.18230252498408001"/>
    <n v="3723.2242181123802"/>
    <n v="7.5425882104501003"/>
    <n v="1.0334002340039601"/>
    <n v="1.3750328756802299"/>
    <n v="0.18839147197806"/>
    <n v="678.75317604377506"/>
    <n v="1750"/>
    <s v="Governmental"/>
    <n v="1750"/>
    <s v="Town Melbourne Beach                   Brevard County"/>
    <s v="Town Melbourne Beach"/>
    <m/>
    <m/>
    <m/>
    <n v="0"/>
    <n v="1"/>
    <n v="1.3750328756802299"/>
    <n v="0.18839147197806"/>
    <n v="2199.2909940596201"/>
    <m/>
    <n v="-1"/>
    <n v="-1"/>
    <n v="-1"/>
    <n v="-1"/>
    <n v="0"/>
    <m/>
    <m/>
    <s v="Central IRL A"/>
    <n v="-1"/>
    <m/>
    <m/>
    <n v="615"/>
    <x v="8"/>
    <s v="Basin 5 Ocean Ave BB"/>
    <x v="0"/>
    <m/>
    <n v="124.366773396368"/>
    <n v="1.7836909927"/>
  </r>
  <r>
    <n v="190000"/>
    <n v="770000"/>
    <n v="770000"/>
    <x v="0"/>
    <x v="0"/>
    <s v="IR12-21"/>
    <s v="62-304.520 (7), F.A.C."/>
    <n v="0.56000000000000005"/>
    <n v="0.48"/>
    <s v="Town Melbourne Beach"/>
    <n v="0.10486734118101999"/>
    <n v="3725.7570104196302"/>
    <n v="9.3247560083155303"/>
    <n v="1.3876432327042401"/>
    <n v="0.97786236975379004"/>
    <n v="0.14551845632152999"/>
    <n v="390.71023156925298"/>
    <n v="1210"/>
    <s v="Fixed Single Family Units"/>
    <n v="1210"/>
    <s v="Town Melbourne Beach                   Brevard County"/>
    <s v="Town Melbourne Beach"/>
    <m/>
    <m/>
    <m/>
    <n v="0"/>
    <n v="1"/>
    <n v="0.97786236975379004"/>
    <n v="0.14551845632152999"/>
    <n v="390.71023156925298"/>
    <m/>
    <n v="-1"/>
    <n v="-1"/>
    <n v="-1"/>
    <n v="-1"/>
    <n v="0"/>
    <m/>
    <m/>
    <s v="Central IRL A"/>
    <n v="-1"/>
    <m/>
    <m/>
    <n v="615"/>
    <x v="8"/>
    <s v="Basin 5 Ocean Ave BB"/>
    <x v="0"/>
    <m/>
    <n v="94.694600814111794"/>
    <n v="0.3168777223"/>
  </r>
  <r>
    <n v="190000"/>
    <n v="770000"/>
    <n v="770000"/>
    <x v="0"/>
    <x v="0"/>
    <s v="IR12-21"/>
    <s v="62-304.520 (7), F.A.C."/>
    <n v="0.56000000000000005"/>
    <n v="0.48"/>
    <s v="Town Melbourne Beach"/>
    <n v="0.25322778366206999"/>
    <n v="3725.7570104196302"/>
    <n v="9.3247560083155303"/>
    <n v="1.3876432327042401"/>
    <n v="2.36128729717533"/>
    <n v="0.35138982033137001"/>
    <n v="943.46519021199197"/>
    <n v="1210"/>
    <s v="Fixed Single Family Units"/>
    <n v="1210"/>
    <s v="Town Melbourne Beach                   Brevard County"/>
    <s v="Town Melbourne Beach"/>
    <m/>
    <m/>
    <m/>
    <n v="0"/>
    <n v="1"/>
    <n v="2.36128729717533"/>
    <n v="0.35138982033137001"/>
    <n v="943.46519021199197"/>
    <m/>
    <n v="-1"/>
    <n v="-1"/>
    <n v="-1"/>
    <n v="-1"/>
    <n v="0"/>
    <m/>
    <m/>
    <s v="Central IRL A"/>
    <n v="-1"/>
    <m/>
    <m/>
    <n v="615"/>
    <x v="8"/>
    <s v="Basin 5 Ocean Ave BB"/>
    <x v="0"/>
    <m/>
    <n v="128.51467274548801"/>
    <n v="0.76517858090000002"/>
  </r>
  <r>
    <n v="190000"/>
    <n v="770000"/>
    <n v="770000"/>
    <x v="0"/>
    <x v="0"/>
    <s v="IR12-21"/>
    <s v="62-304.520 (7), F.A.C."/>
    <n v="0.56000000000000005"/>
    <n v="0.48"/>
    <s v="Town Melbourne Beach"/>
    <n v="7.2755956380909995E-2"/>
    <n v="3725.7570104196302"/>
    <n v="9.3247560083155303"/>
    <n v="1.3876432327042401"/>
    <n v="0.67843154140368001"/>
    <n v="0.1009593105109"/>
    <n v="271.07101453597897"/>
    <n v="1210"/>
    <s v="Fixed Single Family Units"/>
    <n v="1210"/>
    <s v="Town Melbourne Beach                   Brevard County"/>
    <s v="Town Melbourne Beach"/>
    <m/>
    <m/>
    <m/>
    <n v="0"/>
    <n v="1"/>
    <n v="0.67843154140368001"/>
    <n v="0.1009593105109"/>
    <n v="271.07101453597699"/>
    <m/>
    <n v="-1"/>
    <n v="-1"/>
    <n v="-1"/>
    <n v="-1"/>
    <n v="0"/>
    <m/>
    <m/>
    <s v="Central IRL A"/>
    <n v="-1"/>
    <m/>
    <m/>
    <n v="615"/>
    <x v="8"/>
    <s v="Basin 5 Ocean Ave BB"/>
    <x v="0"/>
    <m/>
    <n v="85.872283166005104"/>
    <n v="0.2198467271"/>
  </r>
  <r>
    <n v="190000"/>
    <n v="770000"/>
    <n v="770000"/>
    <x v="0"/>
    <x v="0"/>
    <s v="IR12-21"/>
    <s v="62-304.520 (7), F.A.C."/>
    <n v="0.56000000000000005"/>
    <n v="0.48"/>
    <s v="Town Melbourne Beach"/>
    <n v="6.5197184186919999E-2"/>
    <n v="3725.7570104196302"/>
    <n v="9.3247560083155303"/>
    <n v="1.3876432327042401"/>
    <n v="0.60794783497231997"/>
    <n v="9.0470431428360004E-2"/>
    <n v="242.908866044071"/>
    <n v="1210"/>
    <s v="Fixed Single Family Units"/>
    <n v="1210"/>
    <s v="Town Melbourne Beach                   Brevard County"/>
    <s v="Town Melbourne Beach"/>
    <m/>
    <m/>
    <m/>
    <n v="0"/>
    <n v="1"/>
    <n v="0.60794783497231997"/>
    <n v="9.0470431428360004E-2"/>
    <n v="242.908866044072"/>
    <m/>
    <n v="-1"/>
    <n v="-1"/>
    <n v="-1"/>
    <n v="-1"/>
    <n v="0"/>
    <m/>
    <m/>
    <s v="Central IRL A"/>
    <n v="-1"/>
    <m/>
    <m/>
    <n v="615"/>
    <x v="8"/>
    <s v="Basin 5 Ocean Ave BB"/>
    <x v="0"/>
    <m/>
    <n v="65.285482369128403"/>
    <n v="0.1970063796"/>
  </r>
  <r>
    <n v="190000"/>
    <n v="770000"/>
    <n v="770000"/>
    <x v="0"/>
    <x v="0"/>
    <s v="IR12-21"/>
    <s v="62-304.520 (7), F.A.C."/>
    <n v="0.56000000000000005"/>
    <n v="0.48"/>
    <s v="Town Melbourne Beach"/>
    <n v="0.10086341864176999"/>
    <n v="3725.7570104196302"/>
    <n v="9.3247560083155303"/>
    <n v="1.3876432327042401"/>
    <n v="0.94052676899915999"/>
    <n v="0.13996244030567001"/>
    <n v="375.79258909949499"/>
    <n v="1210"/>
    <s v="Fixed Single Family Units"/>
    <n v="1210"/>
    <s v="Town Melbourne Beach                   Brevard County"/>
    <s v="Town Melbourne Beach"/>
    <m/>
    <m/>
    <m/>
    <n v="0"/>
    <n v="1"/>
    <n v="0.94052676899915999"/>
    <n v="0.13996244030567001"/>
    <n v="375.79258909949499"/>
    <m/>
    <n v="-1"/>
    <n v="-1"/>
    <n v="-1"/>
    <n v="-1"/>
    <n v="0"/>
    <m/>
    <m/>
    <s v="Central IRL A"/>
    <n v="-1"/>
    <m/>
    <m/>
    <n v="615"/>
    <x v="8"/>
    <s v="Basin 5 Ocean Ave BB"/>
    <x v="0"/>
    <m/>
    <n v="83.993563638713297"/>
    <n v="0.30477906659999998"/>
  </r>
  <r>
    <n v="190000"/>
    <n v="770000"/>
    <n v="770000"/>
    <x v="0"/>
    <x v="0"/>
    <s v="IR12-21"/>
    <s v="62-304.520 (7), F.A.C."/>
    <n v="0.56000000000000005"/>
    <n v="0.48"/>
    <s v="Town Melbourne Beach"/>
    <n v="2.0851769569169998E-2"/>
    <n v="3725.7570104196302"/>
    <n v="9.3247560083155303"/>
    <n v="1.3876432327042401"/>
    <n v="0.19443766357414"/>
    <n v="2.8934816932569999E-2"/>
    <n v="77.68862665199739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9443766357414"/>
    <n v="2.8934816932569999E-2"/>
    <n v="77.688626651998902"/>
    <m/>
    <n v="-1"/>
    <n v="-1"/>
    <n v="-1"/>
    <n v="-1"/>
    <n v="0"/>
    <m/>
    <m/>
    <s v="Central IRL A"/>
    <n v="-1"/>
    <m/>
    <m/>
    <n v="615"/>
    <x v="8"/>
    <s v="Basin 5 Ocean Ave BB"/>
    <x v="0"/>
    <m/>
    <n v="42.110188443928898"/>
    <n v="6.3007807499999999E-2"/>
  </r>
  <r>
    <n v="190000"/>
    <n v="770000"/>
    <n v="770000"/>
    <x v="0"/>
    <x v="0"/>
    <s v="IR12-21"/>
    <s v="62-304.520 (7), F.A.C."/>
    <n v="0.56000000000000005"/>
    <n v="0.48"/>
    <s v="Town Melbourne Beach"/>
    <n v="1.34590852562E-2"/>
    <n v="3782.91759250116"/>
    <n v="11.2706002586345"/>
    <n v="1.51018836608885"/>
    <n v="0.15169196976956001"/>
    <n v="2.0325753972109999E-2"/>
    <n v="50.914610394670902"/>
    <n v="1210"/>
    <s v="Fixed Single Family Units"/>
    <n v="1210"/>
    <s v="Town Melbourne Beach                   Brevard County"/>
    <s v="Town Melbourne Beach"/>
    <m/>
    <m/>
    <m/>
    <n v="0"/>
    <n v="1"/>
    <n v="0.15169196976956001"/>
    <n v="2.0325753972109999E-2"/>
    <n v="50.914610394668998"/>
    <m/>
    <n v="-1"/>
    <n v="-1"/>
    <n v="-1"/>
    <n v="-1"/>
    <n v="0"/>
    <m/>
    <m/>
    <s v="Central IRL A"/>
    <n v="-1"/>
    <m/>
    <m/>
    <n v="615"/>
    <x v="8"/>
    <s v="Basin 5 Ocean Ave BB"/>
    <x v="0"/>
    <m/>
    <n v="29.811737689290801"/>
    <n v="4.1293276900000002E-2"/>
  </r>
  <r>
    <n v="190000"/>
    <n v="770000"/>
    <n v="770000"/>
    <x v="0"/>
    <x v="0"/>
    <s v="IR12-21"/>
    <s v="62-304.520 (7), F.A.C."/>
    <n v="0.56000000000000005"/>
    <n v="0.48"/>
    <s v="Town Melbourne Beach"/>
    <n v="8.4857130149689999E-2"/>
    <n v="3782.91759250116"/>
    <n v="11.2706002586345"/>
    <n v="1.51018836608885"/>
    <n v="0.95639079301214003"/>
    <n v="0.12815025073174999"/>
    <n v="321.00753049244599"/>
    <n v="1210"/>
    <s v="Fixed Single Family Units"/>
    <n v="1210"/>
    <s v="Town Melbourne Beach                   Brevard County"/>
    <s v="Town Melbourne Beach"/>
    <m/>
    <m/>
    <m/>
    <n v="0"/>
    <n v="1"/>
    <n v="0.95639079301214003"/>
    <n v="0.12815025073174999"/>
    <n v="321.00753049244503"/>
    <m/>
    <n v="-1"/>
    <n v="-1"/>
    <n v="-1"/>
    <n v="-1"/>
    <n v="0"/>
    <m/>
    <m/>
    <s v="Central IRL A"/>
    <n v="-1"/>
    <m/>
    <m/>
    <n v="615"/>
    <x v="8"/>
    <s v="Basin 5 Ocean Ave BB"/>
    <x v="0"/>
    <m/>
    <n v="102.93615044542"/>
    <n v="0.26034674009999997"/>
  </r>
  <r>
    <n v="190000"/>
    <n v="770000"/>
    <n v="770000"/>
    <x v="0"/>
    <x v="0"/>
    <s v="IR12-21"/>
    <s v="62-304.520 (7), F.A.C."/>
    <n v="0.56000000000000005"/>
    <n v="0.48"/>
    <s v="Town Melbourne Beach"/>
    <n v="7.2358633226859995E-2"/>
    <n v="3782.91759250116"/>
    <n v="11.2706002586345"/>
    <n v="1.51018836608885"/>
    <n v="0.81552523036115998"/>
    <n v="0.1092751660853"/>
    <n v="273.72674660325401"/>
    <n v="1410"/>
    <s v="Retail Sales and Services"/>
    <n v="1410"/>
    <s v="Town Melbourne Beach                   Brevard County"/>
    <s v="Town Melbourne Beach"/>
    <m/>
    <m/>
    <m/>
    <n v="0"/>
    <n v="1"/>
    <n v="0.81552523036115998"/>
    <n v="0.1092751660853"/>
    <n v="273.72674660325401"/>
    <m/>
    <n v="-1"/>
    <n v="-1"/>
    <n v="-1"/>
    <n v="-1"/>
    <n v="0"/>
    <m/>
    <m/>
    <s v="Central IRL A"/>
    <n v="-1"/>
    <m/>
    <m/>
    <n v="615"/>
    <x v="8"/>
    <s v="Basin 5 Ocean Ave BB"/>
    <x v="0"/>
    <m/>
    <n v="97.149721551711096"/>
    <n v="0.2220006055"/>
  </r>
  <r>
    <n v="190000"/>
    <n v="770000"/>
    <n v="770000"/>
    <x v="0"/>
    <x v="0"/>
    <s v="IR12-21"/>
    <s v="62-304.520 (7), F.A.C."/>
    <n v="0.56000000000000005"/>
    <n v="0.48"/>
    <s v="Town Melbourne Beach"/>
    <n v="0.19328324740292999"/>
    <n v="3782.91759250116"/>
    <n v="11.2706002586345"/>
    <n v="1.51018836608885"/>
    <n v="2.17841821816925"/>
    <n v="0.29189411158778"/>
    <n v="731.17459693632497"/>
    <n v="1410"/>
    <s v="Retail Sales and Services"/>
    <n v="1410"/>
    <s v="Town Melbourne Beach                   Brevard County"/>
    <s v="Town Melbourne Beach"/>
    <m/>
    <m/>
    <m/>
    <n v="0"/>
    <n v="1"/>
    <n v="2.17841821816925"/>
    <n v="0.29189411158778"/>
    <n v="731.17459693632497"/>
    <m/>
    <n v="-1"/>
    <n v="-1"/>
    <n v="-1"/>
    <n v="-1"/>
    <n v="0"/>
    <m/>
    <m/>
    <s v="Central IRL A"/>
    <n v="-1"/>
    <m/>
    <m/>
    <n v="615"/>
    <x v="8"/>
    <s v="Basin 5 Ocean Ave BB"/>
    <x v="0"/>
    <m/>
    <n v="121.072830509871"/>
    <n v="0.59300453929999997"/>
  </r>
  <r>
    <n v="190000"/>
    <n v="770000"/>
    <n v="770000"/>
    <x v="0"/>
    <x v="0"/>
    <s v="IR12-21"/>
    <s v="62-304.520 (7), F.A.C."/>
    <n v="0.56000000000000005"/>
    <n v="0.48"/>
    <s v="Town Melbourne Beach"/>
    <n v="0.19556246109048001"/>
    <n v="3782.91759250116"/>
    <n v="11.2706002586345"/>
    <n v="1.51018836608885"/>
    <n v="2.2041063245455699"/>
    <n v="0.29533615358254001"/>
    <n v="739.79667449200497"/>
    <n v="1410"/>
    <s v="Retail Sales and Services"/>
    <n v="1410"/>
    <s v="Town Melbourne Beach                   Brevard County"/>
    <s v="Town Melbourne Beach"/>
    <m/>
    <m/>
    <m/>
    <n v="0"/>
    <n v="1"/>
    <n v="2.2041063245455699"/>
    <n v="0.29533615358254001"/>
    <n v="739.79667449200497"/>
    <m/>
    <n v="-1"/>
    <n v="-1"/>
    <n v="-1"/>
    <n v="-1"/>
    <n v="0"/>
    <m/>
    <m/>
    <s v="Central IRL A"/>
    <n v="-1"/>
    <m/>
    <m/>
    <n v="615"/>
    <x v="8"/>
    <s v="Basin 5 Ocean Ave BB"/>
    <x v="0"/>
    <m/>
    <n v="122.015469673759"/>
    <n v="0.59999730289999997"/>
  </r>
  <r>
    <n v="190000"/>
    <n v="770000"/>
    <n v="770000"/>
    <x v="0"/>
    <x v="0"/>
    <s v="IR12-21"/>
    <s v="62-304.520 (7), F.A.C."/>
    <n v="0.56000000000000005"/>
    <n v="0.48"/>
    <s v="Town Melbourne Beach"/>
    <n v="5.824289665679E-2"/>
    <n v="3782.91759250116"/>
    <n v="11.2706002586345"/>
    <n v="1.51018836608885"/>
    <n v="0.65643240612370002"/>
    <n v="8.7957744938400001E-2"/>
    <n v="220.32807840122101"/>
    <n v="1430"/>
    <s v="Professional Services"/>
    <n v="1430"/>
    <s v="Town Melbourne Beach                   Brevard County"/>
    <s v="Town Melbourne Beach"/>
    <m/>
    <m/>
    <m/>
    <n v="0"/>
    <n v="1"/>
    <n v="0.65643240612370002"/>
    <n v="8.7957744938400001E-2"/>
    <n v="220.32807840122001"/>
    <m/>
    <n v="-1"/>
    <n v="-1"/>
    <n v="-1"/>
    <n v="-1"/>
    <n v="0"/>
    <m/>
    <m/>
    <s v="Central IRL A"/>
    <n v="-1"/>
    <m/>
    <m/>
    <n v="615"/>
    <x v="8"/>
    <s v="Basin 5 Ocean Ave BB"/>
    <x v="0"/>
    <m/>
    <n v="96.236399748476202"/>
    <n v="0.17869268320000001"/>
  </r>
  <r>
    <n v="190000"/>
    <n v="780000"/>
    <n v="780000"/>
    <x v="0"/>
    <x v="0"/>
    <s v="IR12-21"/>
    <s v="62-304.520 (7), F.A.C."/>
    <n v="0.56000000000000005"/>
    <n v="0.48"/>
    <s v="Town Melbourne Beach"/>
    <n v="9.5418267881720004E-2"/>
    <n v="3737.68716929117"/>
    <n v="9.3038820446952801"/>
    <n v="1.3679074074187401"/>
    <n v="0.88776030928065996"/>
    <n v="0.13052335543846999"/>
    <n v="356.643635577493"/>
    <n v="1210"/>
    <s v="Fixed Single Family Units"/>
    <n v="1210"/>
    <s v="Town Melbourne Beach                   Brevard County"/>
    <s v="Town Melbourne Beach"/>
    <m/>
    <m/>
    <m/>
    <n v="0"/>
    <n v="1"/>
    <n v="0.88776030928065996"/>
    <n v="0.13052335543846999"/>
    <n v="419.58916666461499"/>
    <m/>
    <n v="-1"/>
    <n v="-1"/>
    <n v="-1"/>
    <n v="-1"/>
    <n v="0"/>
    <m/>
    <m/>
    <s v="Central IRL A"/>
    <n v="-1"/>
    <m/>
    <m/>
    <n v="615"/>
    <x v="8"/>
    <s v="Basin 5 Ocean Ave BB"/>
    <x v="0"/>
    <m/>
    <n v="80.612782261757204"/>
    <n v="0.34029940520000002"/>
  </r>
  <r>
    <n v="190000"/>
    <n v="780000"/>
    <n v="780000"/>
    <x v="0"/>
    <x v="0"/>
    <s v="IR12-21"/>
    <s v="62-304.520 (7), F.A.C."/>
    <n v="0.56000000000000005"/>
    <n v="0.48"/>
    <s v="Town Melbourne Beach"/>
    <n v="9.1192324397969995E-2"/>
    <n v="3737.68716929117"/>
    <n v="9.3038820446952801"/>
    <n v="1.3679074074187401"/>
    <n v="0.84844262958034"/>
    <n v="0.12474265604371999"/>
    <n v="340.84838084014899"/>
    <n v="1210"/>
    <s v="Fixed Single Family Units"/>
    <n v="1210"/>
    <s v="Town Melbourne Beach                   Brevard County"/>
    <s v="Town Melbourne Beach"/>
    <m/>
    <m/>
    <m/>
    <n v="0"/>
    <n v="1"/>
    <n v="0.84844262958034"/>
    <n v="0.12474265604371999"/>
    <n v="398.42504964901298"/>
    <m/>
    <n v="-1"/>
    <n v="-1"/>
    <n v="-1"/>
    <n v="-1"/>
    <n v="0"/>
    <m/>
    <m/>
    <s v="Central IRL A"/>
    <n v="-1"/>
    <m/>
    <m/>
    <n v="615"/>
    <x v="8"/>
    <s v="Basin 5 Ocean Ave BB"/>
    <x v="0"/>
    <m/>
    <n v="88.809347777460303"/>
    <n v="0.3231346712"/>
  </r>
  <r>
    <n v="190000"/>
    <n v="780000"/>
    <n v="790000"/>
    <x v="0"/>
    <x v="0"/>
    <s v="IR12-21"/>
    <s v="62-304.520 (7), F.A.C."/>
    <n v="0.56000000000000005"/>
    <n v="0.48"/>
    <s v="Town Melbourne Beach"/>
    <n v="4.2151968485990003E-2"/>
    <n v="3794.0158330009299"/>
    <n v="11.5001209656574"/>
    <n v="1.5198610531016601"/>
    <n v="0.48475273652952"/>
    <n v="6.4065135213430005E-2"/>
    <n v="159.92523582802099"/>
    <n v="1400"/>
    <s v="Commercial and Services"/>
    <n v="1400"/>
    <s v="Town Melbourne Beach                   Brevard County"/>
    <s v="Town Melbourne Beach"/>
    <m/>
    <m/>
    <m/>
    <n v="0"/>
    <n v="1"/>
    <n v="0.48475273652952"/>
    <n v="6.4065135213430005E-2"/>
    <n v="159.92523582802201"/>
    <m/>
    <n v="-1"/>
    <n v="-1"/>
    <n v="-1"/>
    <n v="-1"/>
    <n v="0"/>
    <m/>
    <m/>
    <s v="Central IRL A"/>
    <n v="-1"/>
    <m/>
    <m/>
    <n v="615"/>
    <x v="8"/>
    <s v="Basin 5 Ocean Ave BB"/>
    <x v="0"/>
    <m/>
    <n v="67.314480912612694"/>
    <n v="0.12970416530000001"/>
  </r>
  <r>
    <n v="190000"/>
    <n v="780000"/>
    <n v="790000"/>
    <x v="0"/>
    <x v="0"/>
    <s v="IR12-21"/>
    <s v="62-304.520 (7), F.A.C."/>
    <n v="0.56000000000000005"/>
    <n v="0.48"/>
    <s v="FDOT District 5"/>
    <n v="0.11755601004396"/>
    <n v="3794.0158330009299"/>
    <n v="11.5001209656574"/>
    <n v="1.5198610531016601"/>
    <n v="1.3519083357456001"/>
    <n v="0.17866880122383999"/>
    <n v="446.009363371208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1.3519083357456001"/>
    <n v="0.17866880122383999"/>
    <n v="446.009363371208"/>
    <m/>
    <n v="-1"/>
    <n v="-1"/>
    <n v="-1"/>
    <n v="-1"/>
    <n v="0"/>
    <m/>
    <m/>
    <s v="Central IRL A"/>
    <n v="-1"/>
    <m/>
    <m/>
    <n v="615"/>
    <x v="8"/>
    <s v="Basin 5 Ocean Ave BB"/>
    <x v="0"/>
    <m/>
    <n v="89.029382379984497"/>
    <n v="0.3617269776"/>
  </r>
  <r>
    <n v="190000"/>
    <n v="780000"/>
    <n v="790000"/>
    <x v="0"/>
    <x v="0"/>
    <s v="IR12-21"/>
    <s v="62-304.520 (7), F.A.C."/>
    <n v="0.56000000000000005"/>
    <n v="0.48"/>
    <s v="Town Melbourne Beach"/>
    <n v="6.7531333927170006E-2"/>
    <n v="3794.0158330009299"/>
    <n v="11.5001209656574"/>
    <n v="1.5198610531016601"/>
    <n v="0.77661850913470998"/>
    <n v="0.10263824429991"/>
    <n v="256.21495014337501"/>
    <n v="1400"/>
    <s v="Commercial and Services"/>
    <n v="1400"/>
    <s v="Town Melbourne Beach                   Brevard County"/>
    <s v="Town Melbourne Beach"/>
    <m/>
    <m/>
    <m/>
    <n v="0"/>
    <n v="1"/>
    <n v="0.77661850913470998"/>
    <n v="0.10263824429991"/>
    <n v="256.21495014337597"/>
    <m/>
    <n v="-1"/>
    <n v="-1"/>
    <n v="-1"/>
    <n v="-1"/>
    <n v="0"/>
    <m/>
    <m/>
    <s v="Central IRL A"/>
    <n v="-1"/>
    <m/>
    <m/>
    <n v="615"/>
    <x v="8"/>
    <s v="Basin 5 Ocean Ave BB"/>
    <x v="0"/>
    <m/>
    <n v="87.509356117129101"/>
    <n v="0.20779801310000001"/>
  </r>
  <r>
    <n v="190000"/>
    <n v="780000"/>
    <n v="790000"/>
    <x v="0"/>
    <x v="0"/>
    <s v="IR12-21"/>
    <s v="62-304.520 (7), F.A.C."/>
    <n v="0.56000000000000005"/>
    <n v="0.48"/>
    <s v="FDOT District 5"/>
    <n v="0.12016183829935"/>
    <n v="3794.0158330009299"/>
    <n v="11.5001209656574"/>
    <n v="1.5198610531016601"/>
    <n v="1.38187567589829"/>
    <n v="0.18262929810028"/>
    <n v="455.89591703023098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1.38187567589829"/>
    <n v="0.18262929810028"/>
    <n v="455.89591703023098"/>
    <m/>
    <n v="-1"/>
    <n v="-1"/>
    <n v="-1"/>
    <n v="-1"/>
    <n v="0"/>
    <m/>
    <m/>
    <s v="Central IRL A"/>
    <n v="-1"/>
    <m/>
    <m/>
    <n v="615"/>
    <x v="8"/>
    <s v="Basin 5 Ocean Ave BB"/>
    <x v="0"/>
    <m/>
    <n v="89.771456146826296"/>
    <n v="0.36974526930000001"/>
  </r>
  <r>
    <n v="190000"/>
    <n v="780000"/>
    <n v="790000"/>
    <x v="0"/>
    <x v="0"/>
    <s v="IR12-21"/>
    <s v="62-304.520 (7), F.A.C."/>
    <n v="0.56000000000000005"/>
    <n v="0.48"/>
    <s v="Town Melbourne Beach"/>
    <n v="2.4558136732720001E-2"/>
    <n v="3794.0158330009299"/>
    <n v="11.5001209656574"/>
    <n v="1.5198610531016601"/>
    <n v="0.28242154311751"/>
    <n v="3.7324955556810001E-2"/>
    <n v="93.173959592968004"/>
    <n v="1430"/>
    <s v="Professional Services"/>
    <n v="1430"/>
    <s v="Town Melbourne Beach                   Brevard County"/>
    <s v="Town Melbourne Beach"/>
    <m/>
    <m/>
    <m/>
    <n v="0"/>
    <n v="1"/>
    <n v="0.28242154311751"/>
    <n v="3.7324955556810001E-2"/>
    <n v="93.173959592966497"/>
    <m/>
    <n v="-1"/>
    <n v="-1"/>
    <n v="-1"/>
    <n v="-1"/>
    <n v="0"/>
    <m/>
    <m/>
    <s v="Central IRL A"/>
    <n v="-1"/>
    <m/>
    <m/>
    <n v="615"/>
    <x v="8"/>
    <s v="Basin 5 Ocean Ave BB"/>
    <x v="0"/>
    <m/>
    <n v="43.578080675157103"/>
    <n v="7.5566877199999993E-2"/>
  </r>
  <r>
    <n v="190000"/>
    <n v="780000"/>
    <n v="790000"/>
    <x v="0"/>
    <x v="0"/>
    <s v="IR12-21"/>
    <s v="62-304.520 (7), F.A.C."/>
    <n v="0.56000000000000005"/>
    <n v="0.48"/>
    <s v="Town Melbourne Beach"/>
    <n v="2.8171503641780001E-2"/>
    <n v="3794.0158330009299"/>
    <n v="11.5001209656574"/>
    <n v="1.5198610531016601"/>
    <n v="0.32397569966502998"/>
    <n v="4.2816771192460003E-2"/>
    <n v="106.88313085639"/>
    <n v="1430"/>
    <s v="Professional Services"/>
    <n v="1430"/>
    <s v="Town Melbourne Beach                   Brevard County"/>
    <s v="Town Melbourne Beach"/>
    <m/>
    <m/>
    <m/>
    <n v="0"/>
    <n v="1"/>
    <n v="0.32397569966502998"/>
    <n v="4.2816771192460003E-2"/>
    <n v="106.88313085639"/>
    <m/>
    <n v="-1"/>
    <n v="-1"/>
    <n v="-1"/>
    <n v="-1"/>
    <n v="0"/>
    <m/>
    <m/>
    <s v="Central IRL A"/>
    <n v="-1"/>
    <m/>
    <m/>
    <n v="615"/>
    <x v="8"/>
    <s v="Basin 5 Ocean Ave BB"/>
    <x v="0"/>
    <m/>
    <n v="50.736974000548699"/>
    <n v="8.6685426499999996E-2"/>
  </r>
  <r>
    <n v="190000"/>
    <n v="780000"/>
    <n v="790000"/>
    <x v="0"/>
    <x v="0"/>
    <s v="IR12-21"/>
    <s v="62-304.520 (7), F.A.C."/>
    <n v="0.56000000000000005"/>
    <n v="0.48"/>
    <s v="Town Melbourne Beach"/>
    <n v="0.21534462125741"/>
    <n v="3794.0158330009299"/>
    <n v="11.5001209656574"/>
    <n v="1.5198610531016601"/>
    <n v="2.4764891937639999"/>
    <n v="0.32729390284408"/>
    <n v="817.02090260223702"/>
    <n v="1410"/>
    <s v="Retail Sales and Services"/>
    <n v="1410"/>
    <s v="Town Melbourne Beach                   Brevard County"/>
    <s v="Town Melbourne Beach"/>
    <m/>
    <m/>
    <m/>
    <n v="0"/>
    <n v="1"/>
    <n v="2.4764891937639999"/>
    <n v="0.32729390284408"/>
    <n v="817.02090260223702"/>
    <m/>
    <n v="-1"/>
    <n v="-1"/>
    <n v="-1"/>
    <n v="-1"/>
    <n v="0"/>
    <m/>
    <m/>
    <s v="Central IRL A"/>
    <n v="-1"/>
    <m/>
    <m/>
    <n v="615"/>
    <x v="8"/>
    <s v="Basin 5 Ocean Ave BB"/>
    <x v="0"/>
    <m/>
    <n v="134.16831476092199"/>
    <n v="0.66262846929999997"/>
  </r>
  <r>
    <n v="190000"/>
    <n v="780000"/>
    <n v="790000"/>
    <x v="0"/>
    <x v="0"/>
    <s v="IR12-21"/>
    <s v="62-304.520 (7), F.A.C."/>
    <n v="0.56000000000000005"/>
    <n v="0.48"/>
    <s v="Town Melbourne Beach"/>
    <n v="2.2880403374500001E-3"/>
    <n v="3794.0158330009299"/>
    <n v="11.5001209656574"/>
    <n v="1.5198610531016601"/>
    <n v="2.6312740655020001E-2"/>
    <n v="3.4775033968199999E-3"/>
    <n v="8.6808612668452696"/>
    <n v="1430"/>
    <s v="Professional Services"/>
    <n v="1430"/>
    <s v="Town Melbourne Beach                   Brevard County"/>
    <s v="Town Melbourne Beach"/>
    <m/>
    <m/>
    <m/>
    <n v="0"/>
    <n v="1"/>
    <n v="2.6312740655020001E-2"/>
    <n v="3.4775033968199999E-3"/>
    <n v="8.6808612668469394"/>
    <m/>
    <n v="-1"/>
    <n v="-1"/>
    <n v="-1"/>
    <n v="-1"/>
    <n v="0"/>
    <m/>
    <m/>
    <s v="Central IRL A"/>
    <n v="-1"/>
    <m/>
    <m/>
    <n v="615"/>
    <x v="8"/>
    <s v="Basin 5 Ocean Ave BB"/>
    <x v="0"/>
    <m/>
    <n v="35.117212531389903"/>
    <n v="7.0404389999999999E-3"/>
  </r>
  <r>
    <n v="190000"/>
    <n v="790000"/>
    <n v="790000"/>
    <x v="0"/>
    <x v="0"/>
    <s v="IR12-21"/>
    <s v="62-304.520 (7), F.A.C."/>
    <n v="0.56000000000000005"/>
    <n v="0.48"/>
    <s v="Town Melbourne Beach"/>
    <n v="6.5703005154500005E-2"/>
    <n v="3732.4378822959102"/>
    <n v="9.2916310346139905"/>
    <n v="1.3661339469971301"/>
    <n v="0.61048808176102998"/>
    <n v="8.9759105761300001E-2"/>
    <n v="245.23238541937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1048808176102998"/>
    <n v="8.9759105761300001E-2"/>
    <n v="245.232385419374"/>
    <m/>
    <n v="-1"/>
    <n v="-1"/>
    <n v="-1"/>
    <n v="-1"/>
    <n v="0"/>
    <m/>
    <m/>
    <s v="Central IRL A"/>
    <n v="-1"/>
    <m/>
    <m/>
    <n v="615"/>
    <x v="8"/>
    <s v="Basin 5 Ocean Ave BB"/>
    <x v="0"/>
    <m/>
    <n v="85.955945275560794"/>
    <n v="0.19889082350000001"/>
  </r>
  <r>
    <n v="190000"/>
    <n v="790000"/>
    <n v="790000"/>
    <x v="0"/>
    <x v="0"/>
    <s v="IR12-21"/>
    <s v="62-304.520 (7), F.A.C."/>
    <n v="0.56000000000000005"/>
    <n v="0.48"/>
    <s v="Town Melbourne Beach"/>
    <n v="0.28273300408653002"/>
    <n v="3732.4378822959102"/>
    <n v="9.2916310346139905"/>
    <n v="1.3661339469971301"/>
    <n v="2.6270507552800701"/>
    <n v="0.38625115481909"/>
    <n v="1055.2833750279001"/>
    <n v="1210"/>
    <s v="Fixed Single Family Units"/>
    <n v="1210"/>
    <s v="Town Melbourne Beach                   Brevard County"/>
    <s v="Town Melbourne Beach"/>
    <m/>
    <m/>
    <m/>
    <n v="0"/>
    <n v="1"/>
    <n v="2.6270507552800701"/>
    <n v="0.38625115481909"/>
    <n v="1055.2833750279001"/>
    <m/>
    <n v="-1"/>
    <n v="-1"/>
    <n v="-1"/>
    <n v="-1"/>
    <n v="0"/>
    <m/>
    <m/>
    <s v="Central IRL A"/>
    <n v="-1"/>
    <m/>
    <m/>
    <n v="615"/>
    <x v="8"/>
    <s v="Basin 5 Ocean Ave BB"/>
    <x v="0"/>
    <m/>
    <n v="135.56353018707"/>
    <n v="0.8558664842"/>
  </r>
  <r>
    <n v="190000"/>
    <n v="790000"/>
    <n v="790000"/>
    <x v="0"/>
    <x v="0"/>
    <s v="IR12-21"/>
    <s v="62-304.520 (7), F.A.C."/>
    <n v="0.56000000000000005"/>
    <n v="0.48"/>
    <s v="Town Melbourne Beach"/>
    <n v="0.10445134037799"/>
    <n v="3732.4378822959102"/>
    <n v="9.2916310346139905"/>
    <n v="1.3661339469971301"/>
    <n v="0.97052331586315999"/>
    <n v="0.14269452189972001"/>
    <n v="389.858139683395"/>
    <n v="1210"/>
    <s v="Fixed Single Family Units"/>
    <n v="1210"/>
    <s v="Town Melbourne Beach                   Brevard County"/>
    <s v="Town Melbourne Beach"/>
    <m/>
    <m/>
    <m/>
    <n v="0"/>
    <n v="1"/>
    <n v="0.97052331586315999"/>
    <n v="0.14269452189972001"/>
    <n v="389.858139683395"/>
    <m/>
    <n v="-1"/>
    <n v="-1"/>
    <n v="-1"/>
    <n v="-1"/>
    <n v="0"/>
    <m/>
    <m/>
    <s v="Central IRL A"/>
    <n v="-1"/>
    <m/>
    <m/>
    <n v="615"/>
    <x v="8"/>
    <s v="Basin 5 Ocean Ave BB"/>
    <x v="0"/>
    <m/>
    <n v="87.841517750482396"/>
    <n v="0.31618665019999997"/>
  </r>
  <r>
    <n v="190000"/>
    <n v="790000"/>
    <n v="790000"/>
    <x v="0"/>
    <x v="0"/>
    <s v="IR12-21"/>
    <s v="62-304.520 (7), F.A.C."/>
    <n v="0.56000000000000005"/>
    <n v="0.48"/>
    <s v="Town Melbourne Beach"/>
    <n v="6.8530391426250004E-2"/>
    <n v="3732.4378822959102"/>
    <n v="9.2916310346139905"/>
    <n v="1.3661339469971301"/>
    <n v="0.63675911179046996"/>
    <n v="9.3621694128409996E-2"/>
    <n v="255.78542904793599"/>
    <n v="1210"/>
    <s v="Fixed Single Family Units"/>
    <n v="1210"/>
    <s v="Town Melbourne Beach                   Brevard County"/>
    <s v="Town Melbourne Beach"/>
    <m/>
    <m/>
    <m/>
    <n v="0"/>
    <n v="1"/>
    <n v="0.63675911179046996"/>
    <n v="9.3621694128409996E-2"/>
    <n v="255.78542904793599"/>
    <m/>
    <n v="-1"/>
    <n v="-1"/>
    <n v="-1"/>
    <n v="-1"/>
    <n v="0"/>
    <m/>
    <m/>
    <s v="Central IRL A"/>
    <n v="-1"/>
    <m/>
    <m/>
    <n v="615"/>
    <x v="8"/>
    <s v="Basin 5 Ocean Ave BB"/>
    <x v="0"/>
    <m/>
    <n v="67.950800696984601"/>
    <n v="0.2074496586"/>
  </r>
  <r>
    <n v="190000"/>
    <n v="790000"/>
    <n v="790000"/>
    <x v="0"/>
    <x v="0"/>
    <s v="IR12-21"/>
    <s v="62-304.520 (7), F.A.C."/>
    <n v="0.56000000000000005"/>
    <n v="0.48"/>
    <s v="Town Melbourne Beach"/>
    <n v="9.6345712622619997E-2"/>
    <n v="3732.4378822959102"/>
    <n v="9.2916310346139905"/>
    <n v="1.3661339469971301"/>
    <n v="0.89520881345633996"/>
    <n v="0.13162114866138999"/>
    <n v="359.604387589466"/>
    <n v="1210"/>
    <s v="Fixed Single Family Units"/>
    <n v="1210"/>
    <s v="Town Melbourne Beach                   Brevard County"/>
    <s v="Town Melbourne Beach"/>
    <m/>
    <m/>
    <m/>
    <n v="0"/>
    <n v="1"/>
    <n v="0.89520881345633996"/>
    <n v="0.13162114866138999"/>
    <n v="359.60438758946702"/>
    <m/>
    <n v="-1"/>
    <n v="-1"/>
    <n v="-1"/>
    <n v="-1"/>
    <n v="0"/>
    <m/>
    <m/>
    <s v="Central IRL A"/>
    <n v="-1"/>
    <m/>
    <m/>
    <n v="615"/>
    <x v="8"/>
    <s v="Basin 5 Ocean Ave BB"/>
    <x v="0"/>
    <m/>
    <n v="94.331862979496194"/>
    <n v="0.2916499494"/>
  </r>
  <r>
    <n v="200000"/>
    <n v="790000"/>
    <n v="790000"/>
    <x v="0"/>
    <x v="0"/>
    <s v="IR12-21"/>
    <s v="62-304.520 (7), F.A.C."/>
    <n v="0.56000000000000005"/>
    <n v="0.48"/>
    <s v="Town Melbourne Beach"/>
    <n v="0.13660405461658001"/>
    <n v="3723.9859249444198"/>
    <n v="9.2718716094156406"/>
    <n v="1.3632723360726999"/>
    <n v="1.2665752557305701"/>
    <n v="0.18622852865414999"/>
    <n v="508.711576682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2665752557305701"/>
    <n v="0.18622852865414999"/>
    <n v="556.11783500523404"/>
    <m/>
    <n v="-1"/>
    <n v="-1"/>
    <n v="-1"/>
    <n v="-1"/>
    <n v="0"/>
    <m/>
    <m/>
    <s v="Central IRL A"/>
    <n v="-1"/>
    <m/>
    <m/>
    <n v="615"/>
    <x v="8"/>
    <s v="Basin 5 Ocean Ave BB"/>
    <x v="0"/>
    <m/>
    <n v="122.400969092289"/>
    <n v="0.45102825219999998"/>
  </r>
  <r>
    <n v="200000"/>
    <n v="790000"/>
    <n v="790000"/>
    <x v="0"/>
    <x v="0"/>
    <s v="IR12-21"/>
    <s v="62-304.520 (7), F.A.C."/>
    <n v="0.56000000000000005"/>
    <n v="0.48"/>
    <s v="Town Melbourne Beach"/>
    <n v="1.7963553344229999E-2"/>
    <n v="3723.9859249444198"/>
    <n v="9.2718716094156406"/>
    <n v="1.3632723360726999"/>
    <n v="0.16655576025659"/>
    <n v="2.4489215331750001E-2"/>
    <n v="66.896019815900701"/>
    <n v="1210"/>
    <s v="Fixed Single Family Units"/>
    <n v="1210"/>
    <s v="Town Melbourne Beach                   Brevard County"/>
    <s v="Town Melbourne Beach"/>
    <m/>
    <m/>
    <m/>
    <n v="0"/>
    <n v="1"/>
    <n v="0.16655576025659"/>
    <n v="2.4489215331750001E-2"/>
    <n v="66.896019815901496"/>
    <m/>
    <n v="-1"/>
    <n v="-1"/>
    <n v="-1"/>
    <n v="-1"/>
    <n v="0"/>
    <m/>
    <m/>
    <s v="Central IRL A"/>
    <n v="-1"/>
    <m/>
    <m/>
    <n v="615"/>
    <x v="8"/>
    <s v="Basin 5 Ocean Ave BB"/>
    <x v="0"/>
    <m/>
    <n v="47.599733855021398"/>
    <n v="5.42546795E-2"/>
  </r>
  <r>
    <n v="200000"/>
    <n v="800000"/>
    <n v="800000"/>
    <x v="0"/>
    <x v="0"/>
    <s v="IR12-21"/>
    <s v="62-304.520 (7), F.A.C."/>
    <n v="0.56000000000000005"/>
    <n v="0.48"/>
    <s v="Town Melbourne Beach"/>
    <n v="4.1068247240460001E-2"/>
    <n v="3745.6299355557999"/>
    <n v="9.3224564073571301"/>
    <n v="1.3705975883825601"/>
    <n v="0.38285694462577002"/>
    <n v="5.6288040626869998E-2"/>
    <n v="153.82645626468101"/>
    <n v="1210"/>
    <s v="Fixed Single Family Units"/>
    <n v="1210"/>
    <s v="Town Melbourne Beach                   Brevard County"/>
    <s v="Town Melbourne Beach"/>
    <m/>
    <m/>
    <m/>
    <n v="0"/>
    <n v="1"/>
    <n v="0.38285694462577002"/>
    <n v="5.6288040626869998E-2"/>
    <n v="171.17619553305801"/>
    <m/>
    <n v="-1"/>
    <n v="-1"/>
    <n v="-1"/>
    <n v="-1"/>
    <n v="0"/>
    <m/>
    <m/>
    <s v="Central IRL A"/>
    <n v="-1"/>
    <m/>
    <m/>
    <n v="615"/>
    <x v="8"/>
    <s v="Basin 5 Ocean Ave BB"/>
    <x v="0"/>
    <m/>
    <n v="67.802088168373203"/>
    <n v="0.13882903129999999"/>
  </r>
  <r>
    <n v="200000"/>
    <n v="800000"/>
    <n v="800000"/>
    <x v="0"/>
    <x v="0"/>
    <s v="IR12-21"/>
    <s v="62-304.520 (7), F.A.C."/>
    <n v="0.56000000000000005"/>
    <n v="0.48"/>
    <s v="Town Melbourne Beach"/>
    <n v="3.5509416937630003E-2"/>
    <n v="3745.6299355557999"/>
    <n v="9.3224564073571301"/>
    <n v="1.3705975883825601"/>
    <n v="0.33103499145178999"/>
    <n v="4.8669121219590002E-2"/>
    <n v="133.005135075749"/>
    <n v="1210"/>
    <s v="Fixed Single Family Units"/>
    <n v="1210"/>
    <s v="Town Melbourne Beach                   Brevard County"/>
    <s v="Town Melbourne Beach"/>
    <m/>
    <m/>
    <m/>
    <n v="0"/>
    <n v="1"/>
    <n v="0.33103499145178999"/>
    <n v="4.8669121219590002E-2"/>
    <n v="151.55930829132001"/>
    <m/>
    <n v="-1"/>
    <n v="-1"/>
    <n v="-1"/>
    <n v="-1"/>
    <n v="0"/>
    <m/>
    <m/>
    <s v="Central IRL A"/>
    <n v="-1"/>
    <m/>
    <m/>
    <n v="615"/>
    <x v="8"/>
    <s v="Basin 5 Ocean Ave BB"/>
    <x v="0"/>
    <m/>
    <n v="57.138809085633497"/>
    <n v="0.12291914700000001"/>
  </r>
  <r>
    <n v="200000"/>
    <n v="800000"/>
    <n v="800000"/>
    <x v="0"/>
    <x v="0"/>
    <s v="IR12-21"/>
    <s v="62-304.520 (7), F.A.C."/>
    <n v="0.56000000000000005"/>
    <n v="0.48"/>
    <s v="Town Melbourne Beach"/>
    <n v="0.23658186307099"/>
    <n v="3767.1065415533899"/>
    <n v="10.2576238359024"/>
    <n v="1.80925146220948"/>
    <n v="2.42676775777919"/>
    <n v="0.42803608169342999"/>
    <n v="891.22908398761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42676775777919"/>
    <n v="0.42803608169342999"/>
    <n v="905.66865530560301"/>
    <m/>
    <n v="-1"/>
    <n v="-1"/>
    <n v="-1"/>
    <n v="-1"/>
    <n v="0"/>
    <m/>
    <m/>
    <s v="Central IRL A"/>
    <n v="-1"/>
    <m/>
    <m/>
    <n v="615"/>
    <x v="8"/>
    <s v="Basin 5 Ocean Ave BB"/>
    <x v="0"/>
    <m/>
    <n v="136.033579323526"/>
    <n v="0.73452445690000001"/>
  </r>
  <r>
    <n v="200000"/>
    <n v="800000"/>
    <n v="800000"/>
    <x v="0"/>
    <x v="0"/>
    <s v="IR12-21"/>
    <s v="62-304.520 (7), F.A.C."/>
    <n v="0.56000000000000005"/>
    <n v="0.48"/>
    <s v="Town Melbourne Beach"/>
    <n v="0.13217220688757"/>
    <n v="3767.1065415533899"/>
    <n v="10.2576238359024"/>
    <n v="1.80925146220948"/>
    <n v="1.3557727798138"/>
    <n v="0.23913275857478999"/>
    <n v="497.90678517772801"/>
    <n v="1300"/>
    <s v="Residential, High Density"/>
    <n v="1300"/>
    <s v="Town Melbourne Beach                   Brevard County"/>
    <s v="Town Melbourne Beach"/>
    <m/>
    <m/>
    <m/>
    <n v="0"/>
    <n v="1"/>
    <n v="1.3557727798138"/>
    <n v="0.23913275857478999"/>
    <n v="497.90678517772801"/>
    <m/>
    <n v="-1"/>
    <n v="-1"/>
    <n v="-1"/>
    <n v="-1"/>
    <n v="0"/>
    <m/>
    <m/>
    <s v="Central IRL A"/>
    <n v="-1"/>
    <m/>
    <m/>
    <n v="615"/>
    <x v="8"/>
    <s v="Basin 5 Ocean Ave BB"/>
    <x v="0"/>
    <m/>
    <n v="96.481060330577193"/>
    <n v="0.40381734400000002"/>
  </r>
  <r>
    <n v="200000"/>
    <n v="800000"/>
    <n v="800000"/>
    <x v="0"/>
    <x v="0"/>
    <s v="IR12-21"/>
    <s v="62-304.520 (7), F.A.C."/>
    <n v="0.56000000000000005"/>
    <n v="0.48"/>
    <s v="Town Melbourne Beach"/>
    <n v="0.24517631692135999"/>
    <n v="3767.1065415533899"/>
    <n v="10.2576238359024"/>
    <n v="1.80925146220948"/>
    <n v="2.5149264324514"/>
    <n v="0.44358560988911999"/>
    <n v="923.605307308456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2.5149264324514"/>
    <n v="0.44358560988911999"/>
    <n v="923.60530730845699"/>
    <m/>
    <n v="-1"/>
    <n v="-1"/>
    <n v="-1"/>
    <n v="-1"/>
    <n v="0"/>
    <m/>
    <m/>
    <s v="Central IRL A"/>
    <n v="-1"/>
    <m/>
    <m/>
    <n v="615"/>
    <x v="8"/>
    <s v="Basin 5 Ocean Ave BB"/>
    <x v="0"/>
    <m/>
    <n v="126.099095928349"/>
    <n v="0.74907161990000004"/>
  </r>
  <r>
    <n v="200000"/>
    <n v="800000"/>
    <n v="800000"/>
    <x v="0"/>
    <x v="0"/>
    <s v="IR12-21"/>
    <s v="62-304.520 (7), F.A.C."/>
    <n v="0.56000000000000005"/>
    <n v="0.48"/>
    <s v="Town Melbourne Beach"/>
    <n v="0.32745604572372"/>
    <n v="3723.9858400108201"/>
    <n v="9.2718713979428902"/>
    <n v="1.3632723049789399"/>
    <n v="3.03613034442925"/>
    <n v="0.44641175823306001"/>
    <n v="1219.44167750107"/>
    <n v="1210"/>
    <s v="Fixed Single Family Units"/>
    <n v="1210"/>
    <s v="Town Melbourne Beach                   Brevard County"/>
    <s v="Town Melbourne Beach"/>
    <m/>
    <m/>
    <m/>
    <n v="0"/>
    <n v="1"/>
    <n v="3.03613034442925"/>
    <n v="0.44641175823306001"/>
    <n v="1219.44167750107"/>
    <m/>
    <n v="-1"/>
    <n v="-1"/>
    <n v="-1"/>
    <n v="-1"/>
    <n v="0"/>
    <m/>
    <m/>
    <s v="Central IRL A"/>
    <n v="-1"/>
    <m/>
    <m/>
    <n v="615"/>
    <x v="8"/>
    <s v="Basin 5 Ocean Ave BB"/>
    <x v="0"/>
    <m/>
    <n v="151.88853904032001"/>
    <n v="0.98900379360000001"/>
  </r>
  <r>
    <n v="200000"/>
    <n v="800000"/>
    <n v="800000"/>
    <x v="0"/>
    <x v="0"/>
    <s v="IR12-21"/>
    <s v="62-304.520 (7), F.A.C."/>
    <n v="0.56000000000000005"/>
    <n v="0.48"/>
    <s v="Town Melbourne Beach"/>
    <n v="0.22147054512079001"/>
    <n v="3723.9858400108201"/>
    <n v="9.2718713979428902"/>
    <n v="1.3632723049789399"/>
    <n v="2.0534464127923102"/>
    <n v="0.30192466053175998"/>
    <n v="824.75317400931397"/>
    <n v="1210"/>
    <s v="Fixed Single Family Units"/>
    <n v="1210"/>
    <s v="Town Melbourne Beach                   Brevard County"/>
    <s v="Town Melbourne Beach"/>
    <m/>
    <m/>
    <m/>
    <n v="0"/>
    <n v="1"/>
    <n v="2.0534464127923102"/>
    <n v="0.30192466053175998"/>
    <n v="824.75317400931397"/>
    <m/>
    <n v="-1"/>
    <n v="-1"/>
    <n v="-1"/>
    <n v="-1"/>
    <n v="0"/>
    <m/>
    <m/>
    <s v="Central IRL A"/>
    <n v="-1"/>
    <m/>
    <m/>
    <n v="615"/>
    <x v="8"/>
    <s v="Basin 5 Ocean Ave BB"/>
    <x v="0"/>
    <m/>
    <n v="133.624865188352"/>
    <n v="0.66889957339999995"/>
  </r>
  <r>
    <n v="200000"/>
    <n v="800000"/>
    <n v="800000"/>
    <x v="0"/>
    <x v="0"/>
    <s v="IR12-21"/>
    <s v="62-304.520 (7), F.A.C."/>
    <n v="0.56000000000000005"/>
    <n v="0.48"/>
    <s v="Town Melbourne Beach"/>
    <n v="5.0473137623869999E-2"/>
    <n v="3723.9858400108201"/>
    <n v="9.2718713979428902"/>
    <n v="1.3632723049789399"/>
    <n v="0.46798044109927001"/>
    <n v="6.8808630668019996E-2"/>
    <n v="187.96124981224199"/>
    <n v="1210"/>
    <s v="Fixed Single Family Units"/>
    <n v="1210"/>
    <s v="Town Melbourne Beach                   Brevard County"/>
    <s v="Town Melbourne Beach"/>
    <m/>
    <m/>
    <m/>
    <n v="0"/>
    <n v="1"/>
    <n v="0.46798044109927001"/>
    <n v="6.8808630668019996E-2"/>
    <n v="187.96124981224301"/>
    <m/>
    <n v="-1"/>
    <n v="-1"/>
    <n v="-1"/>
    <n v="-1"/>
    <n v="0"/>
    <m/>
    <m/>
    <s v="Central IRL A"/>
    <n v="-1"/>
    <m/>
    <m/>
    <n v="615"/>
    <x v="8"/>
    <s v="Basin 5 Ocean Ave BB"/>
    <x v="0"/>
    <m/>
    <n v="104.477646557325"/>
    <n v="0.15244221399999999"/>
  </r>
  <r>
    <n v="200000"/>
    <n v="800000"/>
    <n v="800000"/>
    <x v="0"/>
    <x v="0"/>
    <s v="IR12-21"/>
    <s v="62-304.520 (7), F.A.C."/>
    <n v="0.56000000000000005"/>
    <n v="0.48"/>
    <s v="Town Melbourne Beach"/>
    <n v="1.836372519951E-2"/>
    <n v="3723.9858400108201"/>
    <n v="9.2718713979428902"/>
    <n v="1.3632723049789399"/>
    <n v="0.17026609843709001"/>
    <n v="2.5034757980740001E-2"/>
    <n v="68.386252612854904"/>
    <n v="1210"/>
    <s v="Fixed Single Family Units"/>
    <n v="1210"/>
    <s v="Town Melbourne Beach                   Brevard County"/>
    <s v="Town Melbourne Beach"/>
    <m/>
    <m/>
    <m/>
    <n v="0"/>
    <n v="1"/>
    <n v="0.17026609843709001"/>
    <n v="2.5034757980740001E-2"/>
    <n v="68.386252612856694"/>
    <m/>
    <n v="-1"/>
    <n v="-1"/>
    <n v="-1"/>
    <n v="-1"/>
    <n v="0"/>
    <m/>
    <m/>
    <s v="Central IRL A"/>
    <n v="-1"/>
    <m/>
    <m/>
    <n v="615"/>
    <x v="8"/>
    <s v="Basin 5 Ocean Ave BB"/>
    <x v="0"/>
    <m/>
    <n v="102.942487180516"/>
    <n v="5.5463302999999999E-2"/>
  </r>
  <r>
    <n v="200000"/>
    <n v="800000"/>
    <n v="810000"/>
    <x v="0"/>
    <x v="0"/>
    <s v="IR12-21"/>
    <s v="62-304.520 (7), F.A.C."/>
    <n v="0.56000000000000005"/>
    <n v="0.48"/>
    <s v="Town Melbourne Beach"/>
    <n v="3.2552622661399999E-3"/>
    <n v="3795.4658767748601"/>
    <n v="9.96190281142675"/>
    <n v="1.3781951606832299"/>
    <n v="3.2428606321039999E-2"/>
    <n v="4.4863867019500001E-3"/>
    <n v="12.3552368511061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2428606321039999E-2"/>
    <n v="4.4863867019500001E-3"/>
    <n v="247.561447577352"/>
    <m/>
    <n v="-1"/>
    <n v="-1"/>
    <n v="-1"/>
    <n v="-1"/>
    <n v="0"/>
    <m/>
    <m/>
    <s v="Central IRL A"/>
    <n v="-1"/>
    <m/>
    <m/>
    <n v="615"/>
    <x v="8"/>
    <s v="Basin 5 Ocean Ave BB"/>
    <x v="0"/>
    <m/>
    <n v="28.296608418739002"/>
    <n v="0.20077976280000001"/>
  </r>
  <r>
    <n v="200000"/>
    <n v="800000"/>
    <n v="810000"/>
    <x v="0"/>
    <x v="0"/>
    <s v="IR12-21"/>
    <s v="62-304.520 (7), F.A.C."/>
    <n v="0.56000000000000005"/>
    <n v="0.48"/>
    <s v="FDOT District 5"/>
    <n v="3.6696597800000002E-5"/>
    <n v="3795.4658767748601"/>
    <n v="9.96190281142675"/>
    <n v="1.3781951606832299"/>
    <n v="3.6556794079999999E-4"/>
    <n v="5.0575073500000001E-5"/>
    <n v="0.13928068474742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3.6556794079999999E-4"/>
    <n v="5.0575073500000001E-5"/>
    <n v="5.6049411490215597"/>
    <m/>
    <n v="-1"/>
    <n v="-1"/>
    <n v="-1"/>
    <n v="-1"/>
    <n v="0"/>
    <m/>
    <m/>
    <s v="Central IRL A"/>
    <n v="-1"/>
    <m/>
    <m/>
    <n v="615"/>
    <x v="8"/>
    <s v="Basin 5 Ocean Ave BB"/>
    <x v="0"/>
    <m/>
    <n v="2.20603142437602"/>
    <n v="4.5457754999999999E-3"/>
  </r>
  <r>
    <n v="200000"/>
    <n v="800000"/>
    <n v="810000"/>
    <x v="0"/>
    <x v="0"/>
    <s v="IR12-21"/>
    <s v="62-304.520 (7), F.A.C."/>
    <n v="0.56000000000000005"/>
    <n v="0.48"/>
    <s v="FDOT District 5"/>
    <n v="1.99783394452E-3"/>
    <n v="3795.4658767748601"/>
    <n v="9.96190281142675"/>
    <n v="1.3781951606832299"/>
    <n v="1.990222758867E-2"/>
    <n v="2.7534050741799998E-3"/>
    <n v="7.58271056388819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1.990222758867E-2"/>
    <n v="2.7534050741799998E-3"/>
    <n v="672.03947909673298"/>
    <m/>
    <n v="-1"/>
    <n v="-1"/>
    <n v="-1"/>
    <n v="-1"/>
    <n v="0"/>
    <m/>
    <m/>
    <s v="Central IRL A"/>
    <n v="-1"/>
    <m/>
    <m/>
    <n v="615"/>
    <x v="8"/>
    <s v="Basin 5 Ocean Ave BB"/>
    <x v="0"/>
    <m/>
    <n v="22.885970907473201"/>
    <n v="0.5450441842"/>
  </r>
  <r>
    <n v="200000"/>
    <n v="810000"/>
    <n v="810000"/>
    <x v="0"/>
    <x v="0"/>
    <s v="IR12-21"/>
    <s v="62-304.520 (7), F.A.C."/>
    <n v="0.56000000000000005"/>
    <n v="0.48"/>
    <s v="Town Melbourne Beach"/>
    <n v="4.9714402416579997E-2"/>
    <n v="3743.3585449259499"/>
    <n v="9.1053563770941697"/>
    <n v="1.4088965989307001"/>
    <n v="0.45266735107723999"/>
    <n v="7.0042452482590001E-2"/>
    <n v="186.098833091996"/>
    <n v="1300"/>
    <s v="Residential, High Density"/>
    <n v="1300"/>
    <s v="Town Melbourne Beach                   Brevard County"/>
    <s v="Town Melbourne Beach"/>
    <m/>
    <m/>
    <m/>
    <n v="0"/>
    <n v="1"/>
    <n v="0.45266735107723999"/>
    <n v="7.0042452482590001E-2"/>
    <n v="425.27204458792397"/>
    <m/>
    <n v="-1"/>
    <n v="-1"/>
    <n v="-1"/>
    <n v="-1"/>
    <n v="0"/>
    <m/>
    <m/>
    <s v="Central IRL A"/>
    <n v="-1"/>
    <m/>
    <m/>
    <n v="615"/>
    <x v="8"/>
    <s v="Basin 5 Ocean Ave BB"/>
    <x v="0"/>
    <m/>
    <n v="67.922197942664397"/>
    <n v="0.34490838979999999"/>
  </r>
  <r>
    <n v="200000"/>
    <n v="810000"/>
    <n v="810000"/>
    <x v="0"/>
    <x v="0"/>
    <s v="IR12-21"/>
    <s v="62-304.520 (7), F.A.C."/>
    <n v="0.56000000000000005"/>
    <n v="0.48"/>
    <s v="Town Melbourne Beach"/>
    <n v="4.7490968320999999E-2"/>
    <n v="3743.3585449259499"/>
    <n v="9.1053563770941697"/>
    <n v="1.4088965989307001"/>
    <n v="0.43242219125603998"/>
    <n v="6.6909863747389997E-2"/>
    <n v="177.77572207124501"/>
    <n v="1750"/>
    <s v="Governmental"/>
    <n v="1750"/>
    <s v="Town Melbourne Beach                   Brevard County"/>
    <s v="Town Melbourne Beach"/>
    <m/>
    <m/>
    <m/>
    <n v="0"/>
    <n v="1"/>
    <n v="0.43242219125603998"/>
    <n v="6.6909863747389997E-2"/>
    <n v="605.92009485050903"/>
    <m/>
    <n v="-1"/>
    <n v="-1"/>
    <n v="-1"/>
    <n v="-1"/>
    <n v="0"/>
    <m/>
    <m/>
    <s v="Central IRL A"/>
    <n v="-1"/>
    <m/>
    <m/>
    <n v="615"/>
    <x v="8"/>
    <s v="Basin 5 Ocean Ave BB"/>
    <x v="0"/>
    <m/>
    <n v="63.607154857366702"/>
    <n v="0.49141937940000002"/>
  </r>
  <r>
    <n v="200000"/>
    <n v="810000"/>
    <n v="810000"/>
    <x v="0"/>
    <x v="0"/>
    <s v="IR12-21"/>
    <s v="62-304.520 (7), F.A.C."/>
    <n v="0.56000000000000005"/>
    <n v="0.48"/>
    <s v="Town Melbourne Beach"/>
    <n v="1.648785217633E-2"/>
    <n v="3709.97179619893"/>
    <n v="9.2391250590237792"/>
    <n v="1.3585304906209901"/>
    <n v="0.15233332821184001"/>
    <n v="2.23992499064E-2"/>
    <n v="61.169466554096402"/>
    <n v="1210"/>
    <s v="Fixed Single Family Units"/>
    <n v="1210"/>
    <s v="Town Melbourne Beach                   Brevard County"/>
    <s v="Town Melbourne Beach"/>
    <m/>
    <m/>
    <m/>
    <n v="0"/>
    <n v="1"/>
    <n v="0.15233332821184001"/>
    <n v="2.23992499064E-2"/>
    <n v="866.20828152107003"/>
    <m/>
    <n v="-1"/>
    <n v="-1"/>
    <n v="-1"/>
    <n v="-1"/>
    <n v="0"/>
    <m/>
    <m/>
    <s v="Central IRL A"/>
    <n v="-1"/>
    <m/>
    <m/>
    <n v="615"/>
    <x v="8"/>
    <s v="Basin 5 Ocean Ave BB"/>
    <x v="0"/>
    <m/>
    <n v="59.847269730323298"/>
    <n v="0.70252090960000002"/>
  </r>
  <r>
    <n v="200000"/>
    <n v="810000"/>
    <n v="810000"/>
    <x v="0"/>
    <x v="0"/>
    <s v="IR12-21"/>
    <s v="62-304.520 (7), F.A.C."/>
    <n v="0.56000000000000005"/>
    <n v="0.48"/>
    <s v="Town Melbourne Beach"/>
    <n v="1.6309331057500001E-2"/>
    <n v="3709.97179619893"/>
    <n v="9.2391250590237792"/>
    <n v="1.3585304906209901"/>
    <n v="0.15068394926931"/>
    <n v="2.2156723523249999E-2"/>
    <n v="60.507158238218601"/>
    <n v="1210"/>
    <s v="Fixed Single Family Units"/>
    <n v="1210"/>
    <s v="Town Melbourne Beach                   Brevard County"/>
    <s v="Town Melbourne Beach"/>
    <m/>
    <m/>
    <m/>
    <n v="0"/>
    <n v="1"/>
    <n v="0.15068394926931"/>
    <n v="2.2156723523249999E-2"/>
    <n v="733.10785240289795"/>
    <m/>
    <n v="-1"/>
    <n v="-1"/>
    <n v="-1"/>
    <n v="-1"/>
    <n v="0"/>
    <m/>
    <m/>
    <s v="Central IRL A"/>
    <n v="-1"/>
    <m/>
    <m/>
    <n v="615"/>
    <x v="8"/>
    <s v="Basin 5 Ocean Ave BB"/>
    <x v="0"/>
    <m/>
    <n v="50.881792105434698"/>
    <n v="0.59457246750000003"/>
  </r>
  <r>
    <n v="200000"/>
    <n v="810000"/>
    <n v="810000"/>
    <x v="0"/>
    <x v="0"/>
    <s v="IR12-21"/>
    <s v="62-304.520 (7), F.A.C."/>
    <n v="0.56000000000000005"/>
    <n v="0.48"/>
    <s v="Town Melbourne Beach"/>
    <n v="4.3506552028E-3"/>
    <n v="3574.1855329879099"/>
    <n v="8.4388784487781905"/>
    <n v="1.1914339289087199"/>
    <n v="3.6714650428999997E-2"/>
    <n v="5.1835182216000003E-3"/>
    <n v="15.5500488848805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6714650428999997E-2"/>
    <n v="5.1835182216000003E-3"/>
    <n v="15.550048884882299"/>
    <m/>
    <n v="-1"/>
    <n v="-1"/>
    <n v="-1"/>
    <n v="-1"/>
    <n v="0"/>
    <m/>
    <m/>
    <s v="Central IRL A"/>
    <n v="-1"/>
    <m/>
    <m/>
    <n v="615"/>
    <x v="8"/>
    <s v="Basin 5 Ocean Ave BB"/>
    <x v="0"/>
    <m/>
    <n v="41.614006843562798"/>
    <n v="1.26115563E-2"/>
  </r>
  <r>
    <n v="200000"/>
    <n v="810000"/>
    <n v="810000"/>
    <x v="0"/>
    <x v="0"/>
    <s v="IR12-21"/>
    <s v="62-304.520 (7), F.A.C."/>
    <n v="0.56000000000000005"/>
    <n v="0.48"/>
    <s v="Town Melbourne Beach"/>
    <n v="4.2899846212789999E-2"/>
    <n v="3574.1855329879099"/>
    <n v="8.4388784487781905"/>
    <n v="1.1914339289087199"/>
    <n v="0.36202658766105"/>
    <n v="5.1112332322890003E-2"/>
    <n v="153.33200970117801"/>
    <n v="1400"/>
    <s v="Commercial and Services"/>
    <n v="1400"/>
    <s v="Town Melbourne Beach                   Brevard County"/>
    <s v="Town Melbourne Beach"/>
    <m/>
    <m/>
    <m/>
    <n v="0"/>
    <n v="1"/>
    <n v="0.36202658766105"/>
    <n v="5.1112332322890003E-2"/>
    <n v="153.33200970117699"/>
    <m/>
    <n v="-1"/>
    <n v="-1"/>
    <n v="-1"/>
    <n v="-1"/>
    <n v="0"/>
    <m/>
    <m/>
    <s v="Central IRL A"/>
    <n v="-1"/>
    <m/>
    <m/>
    <n v="615"/>
    <x v="8"/>
    <s v="Basin 5 Ocean Ave BB"/>
    <x v="0"/>
    <m/>
    <n v="65.136304750949407"/>
    <n v="0.12435686109999999"/>
  </r>
  <r>
    <n v="200000"/>
    <n v="810000"/>
    <n v="810000"/>
    <x v="0"/>
    <x v="0"/>
    <s v="IR12-21"/>
    <s v="62-304.520 (7), F.A.C."/>
    <n v="0.56000000000000005"/>
    <n v="0.48"/>
    <s v="Natural Lands"/>
    <n v="0.16302539014789"/>
    <n v="3574.1855329879099"/>
    <n v="8.4388784487781905"/>
    <n v="1.1914339289087199"/>
    <n v="1.37575145152273"/>
    <n v="0.19423398109578"/>
    <n v="582.68299097631996"/>
    <n v="3100"/>
    <s v="Herbaceous Dry Prairie"/>
    <n v="3100"/>
    <s v="Town Melbourne Beach                   Brevard County"/>
    <s v="Town Melbourne Beach"/>
    <m/>
    <m/>
    <s v="Natural Lands"/>
    <n v="0"/>
    <n v="1"/>
    <n v="1.37575145152273"/>
    <n v="0.19423398109578"/>
    <n v="582.68299097631996"/>
    <m/>
    <n v="-1"/>
    <n v="-1"/>
    <n v="-1"/>
    <n v="-1"/>
    <n v="0"/>
    <m/>
    <m/>
    <s v="Central IRL A"/>
    <n v="-1"/>
    <m/>
    <m/>
    <n v="615"/>
    <x v="8"/>
    <s v="Basin 5 Ocean Ave BB"/>
    <x v="0"/>
    <m/>
    <n v="103.28634501633201"/>
    <n v="0.4725733909"/>
  </r>
  <r>
    <n v="200000"/>
    <n v="810000"/>
    <n v="810000"/>
    <x v="0"/>
    <x v="0"/>
    <s v="IR12-21"/>
    <s v="62-304.520 (7), F.A.C."/>
    <n v="0.56000000000000005"/>
    <n v="0.48"/>
    <s v="Town Melbourne Beach"/>
    <n v="0.20350019282057"/>
    <n v="3574.1855329879099"/>
    <n v="8.4388784487781905"/>
    <n v="1.1914339289087199"/>
    <n v="1.7173133915157199"/>
    <n v="0.24245703426588999"/>
    <n v="727.34744513953603"/>
    <n v="1210"/>
    <s v="Fixed Single Family Units"/>
    <n v="1210"/>
    <s v="Town Melbourne Beach                   Brevard County"/>
    <s v="Town Melbourne Beach"/>
    <m/>
    <m/>
    <m/>
    <n v="0"/>
    <n v="1"/>
    <n v="1.7173133915157199"/>
    <n v="0.24245703426588999"/>
    <n v="727.34744513953603"/>
    <m/>
    <n v="-1"/>
    <n v="-1"/>
    <n v="-1"/>
    <n v="-1"/>
    <n v="0"/>
    <m/>
    <m/>
    <s v="Central IRL A"/>
    <n v="-1"/>
    <m/>
    <m/>
    <n v="615"/>
    <x v="8"/>
    <s v="Basin 5 Ocean Ave BB"/>
    <x v="0"/>
    <m/>
    <n v="115.21374117110901"/>
    <n v="0.58990060430000002"/>
  </r>
  <r>
    <n v="200000"/>
    <n v="810000"/>
    <n v="810000"/>
    <x v="0"/>
    <x v="0"/>
    <s v="IR12-21"/>
    <s v="62-304.520 (7), F.A.C."/>
    <n v="0.56000000000000005"/>
    <n v="0.48"/>
    <s v="Town Melbourne Beach"/>
    <n v="7.9359840813489999E-2"/>
    <n v="3574.1855329879099"/>
    <n v="8.4388784487781905"/>
    <n v="1.1914339289087199"/>
    <n v="0.66970805033948"/>
    <n v="9.4552006937989999E-2"/>
    <n v="283.64679493582099"/>
    <n v="1210"/>
    <s v="Fixed Single Family Units"/>
    <n v="1210"/>
    <s v="Town Melbourne Beach                   Brevard County"/>
    <s v="Town Melbourne Beach"/>
    <m/>
    <m/>
    <m/>
    <n v="0"/>
    <n v="1"/>
    <n v="0.66970805033948"/>
    <n v="9.4552006937989999E-2"/>
    <n v="283.646794935819"/>
    <m/>
    <n v="-1"/>
    <n v="-1"/>
    <n v="-1"/>
    <n v="-1"/>
    <n v="0"/>
    <m/>
    <m/>
    <s v="Central IRL A"/>
    <n v="-1"/>
    <m/>
    <m/>
    <n v="615"/>
    <x v="8"/>
    <s v="Basin 5 Ocean Ave BB"/>
    <x v="0"/>
    <m/>
    <n v="77.599086879976895"/>
    <n v="0.2300460624"/>
  </r>
  <r>
    <n v="200000"/>
    <n v="810000"/>
    <n v="810000"/>
    <x v="0"/>
    <x v="0"/>
    <s v="IR12-21"/>
    <s v="62-304.520 (7), F.A.C."/>
    <n v="0.56000000000000005"/>
    <n v="0.48"/>
    <s v="Town Melbourne Beach"/>
    <n v="3.6482933782619999E-2"/>
    <n v="3574.1855329879099"/>
    <n v="8.4388784487781905"/>
    <n v="1.1914339289087199"/>
    <n v="0.30787504364636997"/>
    <n v="4.346700513474E-2"/>
    <n v="130.396774126803"/>
    <n v="1410"/>
    <s v="Retail Sales and Services"/>
    <n v="1410"/>
    <s v="Town Melbourne Beach                   Brevard County"/>
    <s v="Town Melbourne Beach"/>
    <m/>
    <m/>
    <m/>
    <n v="0"/>
    <n v="1"/>
    <n v="0.30787504364636997"/>
    <n v="4.346700513474E-2"/>
    <n v="445.44190976429502"/>
    <m/>
    <n v="-1"/>
    <n v="-1"/>
    <n v="-1"/>
    <n v="-1"/>
    <n v="0"/>
    <m/>
    <m/>
    <s v="Central IRL A"/>
    <n v="-1"/>
    <m/>
    <m/>
    <n v="615"/>
    <x v="8"/>
    <s v="Basin 5 Ocean Ave BB"/>
    <x v="0"/>
    <m/>
    <n v="90.509158330033898"/>
    <n v="0.3612667557"/>
  </r>
  <r>
    <n v="200000"/>
    <n v="810000"/>
    <n v="810000"/>
    <x v="0"/>
    <x v="0"/>
    <s v="IR12-21"/>
    <s v="62-304.520 (7), F.A.C."/>
    <n v="0.56000000000000005"/>
    <n v="0.48"/>
    <s v="Town Melbourne Beach"/>
    <n v="0.19243393455613"/>
    <n v="3745.5067489071298"/>
    <n v="9.6560092062791192"/>
    <n v="1.48197119676638"/>
    <n v="1.8581438436745701"/>
    <n v="0.28518154829261999"/>
    <n v="720.762600598764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581438436745701"/>
    <n v="0.28518154829261999"/>
    <n v="720.76260059876404"/>
    <m/>
    <n v="-1"/>
    <n v="-1"/>
    <n v="-1"/>
    <n v="-1"/>
    <n v="0"/>
    <m/>
    <m/>
    <s v="Central IRL A"/>
    <n v="-1"/>
    <m/>
    <m/>
    <n v="615"/>
    <x v="8"/>
    <s v="Basin 5 Ocean Ave BB"/>
    <x v="0"/>
    <m/>
    <n v="131.17625509291699"/>
    <n v="0.58456009779999996"/>
  </r>
  <r>
    <n v="200000"/>
    <n v="810000"/>
    <n v="810000"/>
    <x v="0"/>
    <x v="0"/>
    <s v="IR12-21"/>
    <s v="62-304.520 (7), F.A.C."/>
    <n v="0.56000000000000005"/>
    <n v="0.48"/>
    <s v="Town Melbourne Beach"/>
    <n v="3.414154015293E-2"/>
    <n v="3745.5067489071298"/>
    <n v="9.6560092062791192"/>
    <n v="1.48197119676638"/>
    <n v="0.32967102603329002"/>
    <n v="5.0596779119890002E-2"/>
    <n v="127.877369060905"/>
    <n v="1400"/>
    <s v="Commercial and Services"/>
    <n v="1400"/>
    <s v="Town Melbourne Beach                   Brevard County"/>
    <s v="Town Melbourne Beach"/>
    <m/>
    <m/>
    <m/>
    <n v="0"/>
    <n v="1"/>
    <n v="0.32967102603329002"/>
    <n v="5.0596779119890002E-2"/>
    <n v="127.87736906090601"/>
    <m/>
    <n v="-1"/>
    <n v="-1"/>
    <n v="-1"/>
    <n v="-1"/>
    <n v="0"/>
    <m/>
    <m/>
    <s v="Central IRL A"/>
    <n v="-1"/>
    <m/>
    <m/>
    <n v="615"/>
    <x v="8"/>
    <s v="Basin 5 Ocean Ave BB"/>
    <x v="0"/>
    <m/>
    <n v="53.037719715351201"/>
    <n v="0.10371238369999999"/>
  </r>
  <r>
    <n v="200000"/>
    <n v="810000"/>
    <n v="810000"/>
    <x v="0"/>
    <x v="0"/>
    <s v="IR12-21"/>
    <s v="62-304.520 (7), F.A.C."/>
    <n v="0.56000000000000005"/>
    <n v="0.48"/>
    <s v="Town Melbourne Beach"/>
    <n v="4.98199122176E-3"/>
    <n v="3745.5067489071298"/>
    <n v="9.6560092062791192"/>
    <n v="1.48197119676638"/>
    <n v="4.8106153102969999E-2"/>
    <n v="7.3831674932000003E-3"/>
    <n v="18.6600817441206"/>
    <n v="1210"/>
    <s v="Fixed Single Family Units"/>
    <n v="1210"/>
    <s v="Town Melbourne Beach                   Brevard County"/>
    <s v="Town Melbourne Beach"/>
    <m/>
    <m/>
    <m/>
    <n v="0"/>
    <n v="1"/>
    <n v="4.8106153102969999E-2"/>
    <n v="7.3831674932000003E-3"/>
    <n v="18.6600817441219"/>
    <m/>
    <n v="-1"/>
    <n v="-1"/>
    <n v="-1"/>
    <n v="-1"/>
    <n v="0"/>
    <m/>
    <m/>
    <s v="Central IRL A"/>
    <n v="-1"/>
    <m/>
    <m/>
    <n v="615"/>
    <x v="8"/>
    <s v="Basin 5 Ocean Ave BB"/>
    <x v="0"/>
    <m/>
    <n v="32.636629277174997"/>
    <n v="1.51338862E-2"/>
  </r>
  <r>
    <n v="200000"/>
    <n v="810000"/>
    <n v="810000"/>
    <x v="0"/>
    <x v="0"/>
    <s v="IR12-21"/>
    <s v="62-304.520 (7), F.A.C."/>
    <n v="0.56000000000000005"/>
    <n v="0.48"/>
    <s v="Town Melbourne Beach"/>
    <n v="9.0271609446269996E-2"/>
    <n v="3745.5067489071298"/>
    <n v="9.6560092062791192"/>
    <n v="1.48197119676638"/>
    <n v="0.87166349187888004"/>
    <n v="0.13377992508511999"/>
    <n v="338.1129224157389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87166349187888004"/>
    <n v="0.13377992508511999"/>
    <n v="338.11292241574102"/>
    <m/>
    <n v="-1"/>
    <n v="-1"/>
    <n v="-1"/>
    <n v="-1"/>
    <n v="0"/>
    <m/>
    <m/>
    <s v="Central IRL A"/>
    <n v="-1"/>
    <m/>
    <m/>
    <n v="615"/>
    <x v="8"/>
    <s v="Basin 5 Ocean Ave BB"/>
    <x v="0"/>
    <m/>
    <n v="78.385802187703902"/>
    <n v="0.27421972620000001"/>
  </r>
  <r>
    <n v="200000"/>
    <n v="810000"/>
    <n v="810000"/>
    <x v="0"/>
    <x v="0"/>
    <s v="IR12-21"/>
    <s v="62-304.520 (7), F.A.C."/>
    <n v="0.56000000000000005"/>
    <n v="0.48"/>
    <s v="Town Melbourne Beach"/>
    <n v="0.14562874081974"/>
    <n v="3745.5067489071298"/>
    <n v="9.6560092062791192"/>
    <n v="1.48197119676638"/>
    <n v="1.4061924620542501"/>
    <n v="0.21581759931621"/>
    <n v="545.45343157518698"/>
    <n v="1210"/>
    <s v="Fixed Single Family Units"/>
    <n v="1210"/>
    <s v="Town Melbourne Beach                   Brevard County"/>
    <s v="Town Melbourne Beach"/>
    <m/>
    <m/>
    <m/>
    <n v="0"/>
    <n v="1"/>
    <n v="1.4061924620542501"/>
    <n v="0.21581759931621"/>
    <n v="545.45343157518698"/>
    <m/>
    <n v="-1"/>
    <n v="-1"/>
    <n v="-1"/>
    <n v="-1"/>
    <n v="0"/>
    <m/>
    <m/>
    <s v="Central IRL A"/>
    <n v="-1"/>
    <m/>
    <m/>
    <n v="615"/>
    <x v="8"/>
    <s v="Basin 5 Ocean Ave BB"/>
    <x v="0"/>
    <m/>
    <n v="100.145307640014"/>
    <n v="0.442379101"/>
  </r>
  <r>
    <n v="200000"/>
    <n v="810000"/>
    <n v="810000"/>
    <x v="0"/>
    <x v="0"/>
    <s v="IR12-21"/>
    <s v="62-304.520 (7), F.A.C."/>
    <n v="0.56000000000000005"/>
    <n v="0.48"/>
    <s v="Town Melbourne Beach"/>
    <n v="5.3289343554650002E-2"/>
    <n v="3745.5067489071298"/>
    <n v="9.6560092062791192"/>
    <n v="1.48197119676638"/>
    <n v="0.51456239196034004"/>
    <n v="7.8973272242590001E-2"/>
    <n v="199.595595928802"/>
    <n v="1210"/>
    <s v="Fixed Single Family Units"/>
    <n v="1210"/>
    <s v="Town Melbourne Beach                   Brevard County"/>
    <s v="Town Melbourne Beach"/>
    <m/>
    <m/>
    <m/>
    <n v="0"/>
    <n v="1"/>
    <n v="0.51456239196034004"/>
    <n v="7.8973272242590001E-2"/>
    <n v="199.595595928801"/>
    <m/>
    <n v="-1"/>
    <n v="-1"/>
    <n v="-1"/>
    <n v="-1"/>
    <n v="0"/>
    <m/>
    <m/>
    <s v="Central IRL A"/>
    <n v="-1"/>
    <m/>
    <m/>
    <n v="615"/>
    <x v="8"/>
    <s v="Basin 5 Ocean Ave BB"/>
    <x v="0"/>
    <m/>
    <n v="60.236079277760403"/>
    <n v="0.1618780178"/>
  </r>
  <r>
    <n v="200000"/>
    <n v="810000"/>
    <n v="810000"/>
    <x v="0"/>
    <x v="0"/>
    <s v="IR12-21"/>
    <s v="62-304.520 (7), F.A.C."/>
    <n v="0.56000000000000005"/>
    <n v="0.48"/>
    <s v="Town Melbourne Beach"/>
    <n v="9.7016294123509997E-2"/>
    <n v="3745.5067489071298"/>
    <n v="9.6560092062791192"/>
    <n v="1.48197119676638"/>
    <n v="0.93679022921578003"/>
    <n v="0.14377535350807"/>
    <n v="363.375184393599"/>
    <n v="1210"/>
    <s v="Fixed Single Family Units"/>
    <n v="1210"/>
    <s v="Town Melbourne Beach                   Brevard County"/>
    <s v="Town Melbourne Beach"/>
    <m/>
    <m/>
    <m/>
    <n v="0"/>
    <n v="1"/>
    <n v="0.93679022921578003"/>
    <n v="0.14377535350807"/>
    <n v="363.375184393599"/>
    <m/>
    <n v="-1"/>
    <n v="-1"/>
    <n v="-1"/>
    <n v="-1"/>
    <n v="0"/>
    <m/>
    <m/>
    <s v="Central IRL A"/>
    <n v="-1"/>
    <m/>
    <m/>
    <n v="615"/>
    <x v="8"/>
    <s v="Basin 5 Ocean Ave BB"/>
    <x v="0"/>
    <m/>
    <n v="81.227622699822902"/>
    <n v="0.29470817869999999"/>
  </r>
  <r>
    <n v="200000"/>
    <n v="810000"/>
    <n v="810000"/>
    <x v="0"/>
    <x v="0"/>
    <s v="IR12-21"/>
    <s v="62-304.520 (7), F.A.C."/>
    <n v="0.56000000000000005"/>
    <n v="0.48"/>
    <s v="Town Melbourne Beach"/>
    <n v="0.18775820774696"/>
    <n v="3732.437882574"/>
    <n v="9.2916310353062705"/>
    <n v="1.36613394709892"/>
    <n v="1.7445799902351899"/>
    <n v="0.25650286144958001"/>
    <n v="700.795847358975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445799902351899"/>
    <n v="0.25650286144958001"/>
    <n v="700.79584735897504"/>
    <m/>
    <n v="-1"/>
    <n v="-1"/>
    <n v="-1"/>
    <n v="-1"/>
    <n v="0"/>
    <m/>
    <m/>
    <s v="Central IRL A"/>
    <n v="-1"/>
    <m/>
    <m/>
    <n v="615"/>
    <x v="8"/>
    <s v="Basin 5 Ocean Ave BB"/>
    <x v="0"/>
    <m/>
    <n v="130.32217120317901"/>
    <n v="0.56836646179999994"/>
  </r>
  <r>
    <n v="200000"/>
    <n v="810000"/>
    <n v="810000"/>
    <x v="0"/>
    <x v="0"/>
    <s v="IR12-21"/>
    <s v="62-304.520 (7), F.A.C."/>
    <n v="0.56000000000000005"/>
    <n v="0.48"/>
    <s v="Town Melbourne Beach"/>
    <n v="0.12409890769244"/>
    <n v="3732.437882574"/>
    <n v="9.2916310353062705"/>
    <n v="1.36613394709892"/>
    <n v="1.15308126216274"/>
    <n v="0.16953573059654001"/>
    <n v="463.191464257343"/>
    <n v="1210"/>
    <s v="Fixed Single Family Units"/>
    <n v="1210"/>
    <s v="Town Melbourne Beach                   Brevard County"/>
    <s v="Town Melbourne Beach"/>
    <m/>
    <m/>
    <m/>
    <n v="0"/>
    <n v="1"/>
    <n v="1.15308126216274"/>
    <n v="0.16953573059654001"/>
    <n v="463.191464257343"/>
    <m/>
    <n v="-1"/>
    <n v="-1"/>
    <n v="-1"/>
    <n v="-1"/>
    <n v="0"/>
    <m/>
    <m/>
    <s v="Central IRL A"/>
    <n v="-1"/>
    <m/>
    <m/>
    <n v="615"/>
    <x v="8"/>
    <s v="Basin 5 Ocean Ave BB"/>
    <x v="0"/>
    <m/>
    <n v="91.487947098813805"/>
    <n v="0.37566217699999999"/>
  </r>
  <r>
    <n v="200000"/>
    <n v="810000"/>
    <n v="810000"/>
    <x v="0"/>
    <x v="0"/>
    <s v="IR12-21"/>
    <s v="62-304.520 (7), F.A.C."/>
    <n v="0.56000000000000005"/>
    <n v="0.48"/>
    <s v="Town Melbourne Beach"/>
    <n v="0.21117401807187999"/>
    <n v="3732.437882574"/>
    <n v="9.2916310353062705"/>
    <n v="1.36613394709892"/>
    <n v="1.96215106016705"/>
    <n v="0.28849199483327997"/>
    <n v="788.19390486687098"/>
    <n v="1210"/>
    <s v="Fixed Single Family Units"/>
    <n v="1210"/>
    <s v="Town Melbourne Beach                   Brevard County"/>
    <s v="Town Melbourne Beach"/>
    <m/>
    <m/>
    <m/>
    <n v="0"/>
    <n v="1"/>
    <n v="1.96215106016705"/>
    <n v="0.28849199483327997"/>
    <n v="788.19390486687098"/>
    <m/>
    <n v="-1"/>
    <n v="-1"/>
    <n v="-1"/>
    <n v="-1"/>
    <n v="0"/>
    <m/>
    <m/>
    <s v="Central IRL A"/>
    <n v="-1"/>
    <m/>
    <m/>
    <n v="615"/>
    <x v="8"/>
    <s v="Basin 5 Ocean Ave BB"/>
    <x v="0"/>
    <m/>
    <n v="117.32117939569"/>
    <n v="0.63924890909999998"/>
  </r>
  <r>
    <n v="200000"/>
    <n v="810000"/>
    <n v="810000"/>
    <x v="0"/>
    <x v="0"/>
    <s v="IR12-21"/>
    <s v="62-304.520 (7), F.A.C."/>
    <n v="0.56000000000000005"/>
    <n v="0.48"/>
    <s v="Town Melbourne Beach"/>
    <n v="2.5110978297569999E-2"/>
    <n v="3732.437882574"/>
    <n v="9.2916310353062705"/>
    <n v="1.36613394709892"/>
    <n v="0.23332194527667"/>
    <n v="3.430495989718E-2"/>
    <n v="93.725166666373795"/>
    <n v="1210"/>
    <s v="Fixed Single Family Units"/>
    <n v="1210"/>
    <s v="Town Melbourne Beach                   Brevard County"/>
    <s v="Town Melbourne Beach"/>
    <m/>
    <m/>
    <m/>
    <n v="0"/>
    <n v="1"/>
    <n v="0.23332194527667"/>
    <n v="3.430495989718E-2"/>
    <n v="93.725166666374506"/>
    <m/>
    <n v="-1"/>
    <n v="-1"/>
    <n v="-1"/>
    <n v="-1"/>
    <n v="0"/>
    <m/>
    <m/>
    <s v="Central IRL A"/>
    <n v="-1"/>
    <m/>
    <m/>
    <n v="615"/>
    <x v="8"/>
    <s v="Basin 5 Ocean Ave BB"/>
    <x v="0"/>
    <m/>
    <n v="41.2704370827528"/>
    <n v="7.60139227E-2"/>
  </r>
  <r>
    <n v="200000"/>
    <n v="810000"/>
    <n v="810000"/>
    <x v="0"/>
    <x v="0"/>
    <s v="IR12-21"/>
    <s v="62-304.520 (7), F.A.C."/>
    <n v="0.56000000000000005"/>
    <n v="0.48"/>
    <s v="Town Melbourne Beach"/>
    <n v="1.5844766844470001E-2"/>
    <n v="3732.437882574"/>
    <n v="9.2916310353062705"/>
    <n v="1.36613394709892"/>
    <n v="0.14722372735929001"/>
    <n v="2.1646073870100001E-2"/>
    <n v="59.139608010863597"/>
    <n v="1210"/>
    <s v="Fixed Single Family Units"/>
    <n v="1210"/>
    <s v="Town Melbourne Beach                   Brevard County"/>
    <s v="Town Melbourne Beach"/>
    <m/>
    <m/>
    <m/>
    <n v="0"/>
    <n v="1"/>
    <n v="0.14722372735929001"/>
    <n v="2.1646073870100001E-2"/>
    <n v="59.139608010863597"/>
    <m/>
    <n v="-1"/>
    <n v="-1"/>
    <n v="-1"/>
    <n v="-1"/>
    <n v="0"/>
    <m/>
    <m/>
    <s v="Central IRL A"/>
    <n v="-1"/>
    <m/>
    <m/>
    <n v="615"/>
    <x v="8"/>
    <s v="Basin 5 Ocean Ave BB"/>
    <x v="0"/>
    <m/>
    <n v="32.228708830520297"/>
    <n v="4.7963996799999999E-2"/>
  </r>
  <r>
    <n v="200000"/>
    <n v="810000"/>
    <n v="810000"/>
    <x v="0"/>
    <x v="0"/>
    <s v="IR12-21"/>
    <s v="62-304.520 (7), F.A.C."/>
    <n v="0.56000000000000005"/>
    <n v="0.48"/>
    <s v="Town Melbourne Beach"/>
    <n v="5.3776574830450001E-2"/>
    <n v="3732.437882574"/>
    <n v="9.2916310353062705"/>
    <n v="1.36613394709892"/>
    <n v="0.49967209166713999"/>
    <n v="7.3466004434590004E-2"/>
    <n v="200.71772509227301"/>
    <n v="1210"/>
    <s v="Fixed Single Family Units"/>
    <n v="1210"/>
    <s v="Town Melbourne Beach                   Brevard County"/>
    <s v="Town Melbourne Beach"/>
    <m/>
    <m/>
    <m/>
    <n v="0"/>
    <n v="1"/>
    <n v="0.49967209166713999"/>
    <n v="7.3466004434590004E-2"/>
    <n v="200.71772509227301"/>
    <m/>
    <n v="-1"/>
    <n v="-1"/>
    <n v="-1"/>
    <n v="-1"/>
    <n v="0"/>
    <m/>
    <m/>
    <s v="Central IRL A"/>
    <n v="-1"/>
    <m/>
    <m/>
    <n v="615"/>
    <x v="8"/>
    <s v="Basin 5 Ocean Ave BB"/>
    <x v="0"/>
    <m/>
    <n v="72.344839388802598"/>
    <n v="0.16278809820000001"/>
  </r>
  <r>
    <n v="200000"/>
    <n v="820000"/>
    <n v="820000"/>
    <x v="0"/>
    <x v="0"/>
    <s v="IR12-21"/>
    <s v="62-304.520 (7), F.A.C."/>
    <n v="0.56000000000000005"/>
    <n v="0.48"/>
    <s v="Town Melbourne Beach"/>
    <n v="3.9520290713469998E-2"/>
    <n v="3754.7051302261002"/>
    <n v="10.3629689485436"/>
    <n v="1.3891795788352499"/>
    <n v="0.40954754550111999"/>
    <n v="5.4900780808779998E-2"/>
    <n v="148.38703828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0954754550111999"/>
    <n v="5.4900780808779998E-2"/>
    <n v="148.38703828989901"/>
    <m/>
    <n v="-1"/>
    <n v="-1"/>
    <n v="-1"/>
    <n v="-1"/>
    <n v="0"/>
    <m/>
    <m/>
    <s v="Central IRL A"/>
    <n v="-1"/>
    <m/>
    <m/>
    <n v="615"/>
    <x v="8"/>
    <s v="Basin 5 Ocean Ave BB"/>
    <x v="0"/>
    <m/>
    <n v="53.485975863563198"/>
    <n v="0.1203463409"/>
  </r>
  <r>
    <n v="200000"/>
    <n v="820000"/>
    <n v="820000"/>
    <x v="0"/>
    <x v="0"/>
    <s v="IR12-21"/>
    <s v="62-304.520 (7), F.A.C."/>
    <n v="0.56000000000000005"/>
    <n v="0.48"/>
    <s v="FDOT District 5"/>
    <n v="1.2056630425E-4"/>
    <n v="3754.7051302261002"/>
    <n v="10.3629689485436"/>
    <n v="1.3891795788352499"/>
    <n v="1.24942486718E-3"/>
    <n v="1.6748824776E-4"/>
    <n v="0.45269092109987003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1.24942486718E-3"/>
    <n v="1.6748824776E-4"/>
    <n v="0.45269092110147002"/>
    <m/>
    <n v="-1"/>
    <n v="-1"/>
    <n v="-1"/>
    <n v="-1"/>
    <n v="0"/>
    <m/>
    <m/>
    <s v="Central IRL A"/>
    <n v="-1"/>
    <m/>
    <m/>
    <n v="615"/>
    <x v="8"/>
    <s v="Basin 5 Ocean Ave BB"/>
    <x v="0"/>
    <m/>
    <n v="13.2839904049134"/>
    <n v="3.6714590000000002E-4"/>
  </r>
  <r>
    <n v="200000"/>
    <n v="820000"/>
    <n v="820000"/>
    <x v="0"/>
    <x v="0"/>
    <s v="IR12-21"/>
    <s v="62-304.520 (7), F.A.C."/>
    <n v="0.56000000000000005"/>
    <n v="0.48"/>
    <s v="Town Melbourne Beach"/>
    <n v="1.4518477242319999E-2"/>
    <n v="3754.7051302261002"/>
    <n v="10.3629689485436"/>
    <n v="1.3891795788352499"/>
    <n v="0.15045452884232"/>
    <n v="2.0168772100810001E-2"/>
    <n v="54.512600984817297"/>
    <n v="1400"/>
    <s v="Commercial and Services"/>
    <n v="1400"/>
    <s v="Town Melbourne Beach                   Brevard County"/>
    <s v="Town Melbourne Beach"/>
    <m/>
    <m/>
    <m/>
    <n v="0"/>
    <n v="1"/>
    <n v="0.15045452884232"/>
    <n v="2.0168772100810001E-2"/>
    <n v="95.4484695162636"/>
    <m/>
    <n v="-1"/>
    <n v="-1"/>
    <n v="-1"/>
    <n v="-1"/>
    <n v="0"/>
    <m/>
    <m/>
    <s v="Central IRL A"/>
    <n v="-1"/>
    <m/>
    <m/>
    <n v="615"/>
    <x v="8"/>
    <s v="Basin 5 Ocean Ave BB"/>
    <x v="0"/>
    <m/>
    <n v="64.869507976620397"/>
    <n v="7.7411572999999997E-2"/>
  </r>
  <r>
    <n v="200000"/>
    <n v="820000"/>
    <n v="820000"/>
    <x v="0"/>
    <x v="0"/>
    <s v="IR12-21"/>
    <s v="62-304.520 (7), F.A.C."/>
    <n v="0.56000000000000005"/>
    <n v="0.48"/>
    <s v="FDOT District 5"/>
    <n v="0.11440558681555001"/>
    <n v="3754.7051302261002"/>
    <n v="10.3629689485436"/>
    <n v="1.3891795788352499"/>
    <n v="1.1855815437095101"/>
    <n v="0.15892990490882999"/>
    <n v="429.55924374289202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1.1855815437095101"/>
    <n v="0.15892990490882999"/>
    <n v="564.081560391773"/>
    <m/>
    <n v="-1"/>
    <n v="-1"/>
    <n v="-1"/>
    <n v="-1"/>
    <n v="0"/>
    <m/>
    <m/>
    <s v="Central IRL A"/>
    <n v="-1"/>
    <m/>
    <m/>
    <n v="615"/>
    <x v="8"/>
    <s v="Basin 5 Ocean Ave BB"/>
    <x v="0"/>
    <m/>
    <n v="122.43249391700201"/>
    <n v="0.45748707249999998"/>
  </r>
  <r>
    <n v="200000"/>
    <n v="820000"/>
    <n v="820000"/>
    <x v="0"/>
    <x v="0"/>
    <s v="IR12-21"/>
    <s v="62-304.520 (7), F.A.C."/>
    <n v="0.56000000000000005"/>
    <n v="0.48"/>
    <s v="FDOT District 5"/>
    <n v="6.9702610419999998E-4"/>
    <n v="3754.7051302261002"/>
    <n v="10.3629689485436"/>
    <n v="1.3891795788352499"/>
    <n v="7.2232598742399999E-3"/>
    <n v="9.6829442987999995E-4"/>
    <n v="2.61712748937504"/>
    <n v="1450"/>
    <s v="Tourist Services"/>
    <n v="1450"/>
    <s v="FDOT District 5                         Town Melbourne Beach                   Brevard County"/>
    <s v="FDOT District 5"/>
    <m/>
    <m/>
    <m/>
    <n v="0"/>
    <n v="1"/>
    <n v="7.2232598742399999E-3"/>
    <n v="9.6829442987999995E-4"/>
    <n v="2.6171274893743401"/>
    <m/>
    <n v="-1"/>
    <n v="-1"/>
    <n v="-1"/>
    <n v="-1"/>
    <n v="0"/>
    <m/>
    <m/>
    <s v="Central IRL A"/>
    <n v="-1"/>
    <m/>
    <m/>
    <n v="615"/>
    <x v="8"/>
    <s v="Basin 5 Ocean Ave BB"/>
    <x v="0"/>
    <m/>
    <n v="9.2903130493908304"/>
    <n v="2.1225688999999999E-3"/>
  </r>
  <r>
    <n v="200000"/>
    <n v="820000"/>
    <n v="820000"/>
    <x v="0"/>
    <x v="0"/>
    <s v="IR12-21"/>
    <s v="62-304.520 (7), F.A.C."/>
    <n v="0.56000000000000005"/>
    <n v="0.48"/>
    <s v="Town Melbourne Beach"/>
    <n v="0.11760014253272"/>
    <n v="3737.68724093623"/>
    <n v="9.3038822230361404"/>
    <n v="1.3679074336394299"/>
    <n v="1.0941378755367099"/>
    <n v="0.16086610916756"/>
    <n v="439.552552276841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941378755367099"/>
    <n v="0.16086610916756"/>
    <n v="1314.83700192024"/>
    <m/>
    <n v="-1"/>
    <n v="-1"/>
    <n v="-1"/>
    <n v="-1"/>
    <n v="0"/>
    <m/>
    <m/>
    <s v="Central IRL A"/>
    <n v="-1"/>
    <m/>
    <m/>
    <n v="615"/>
    <x v="8"/>
    <s v="Basin 5 Ocean Ave BB"/>
    <x v="0"/>
    <m/>
    <n v="103.75213903213501"/>
    <n v="1.0663722643"/>
  </r>
  <r>
    <n v="200000"/>
    <n v="820000"/>
    <n v="820000"/>
    <x v="0"/>
    <x v="0"/>
    <s v="IR12-21"/>
    <s v="62-304.520 (7), F.A.C."/>
    <n v="0.56000000000000005"/>
    <n v="0.48"/>
    <s v="Town Melbourne Beach"/>
    <n v="0.16411012198370001"/>
    <n v="3737.68724093623"/>
    <n v="9.3038822230361404"/>
    <n v="1.3679074336394299"/>
    <n v="1.52686124654445"/>
    <n v="0.22448745579698001"/>
    <n v="613.39230904696797"/>
    <n v="1210"/>
    <s v="Fixed Single Family Units"/>
    <n v="1210"/>
    <s v="Town Melbourne Beach                   Brevard County"/>
    <s v="Town Melbourne Beach"/>
    <m/>
    <m/>
    <m/>
    <n v="0"/>
    <n v="1"/>
    <n v="1.52686124654445"/>
    <n v="0.22448745579698001"/>
    <n v="649.24164339677202"/>
    <m/>
    <n v="-1"/>
    <n v="-1"/>
    <n v="-1"/>
    <n v="-1"/>
    <n v="0"/>
    <m/>
    <m/>
    <s v="Central IRL A"/>
    <n v="-1"/>
    <m/>
    <m/>
    <n v="615"/>
    <x v="8"/>
    <s v="Basin 5 Ocean Ave BB"/>
    <x v="0"/>
    <m/>
    <n v="107.638285714068"/>
    <n v="0.5265544553"/>
  </r>
  <r>
    <n v="210000"/>
    <n v="820000"/>
    <n v="820000"/>
    <x v="0"/>
    <x v="0"/>
    <s v="IR12-21"/>
    <s v="62-304.520 (7), F.A.C."/>
    <n v="0.56000000000000005"/>
    <n v="0.48"/>
    <s v="Town Melbourne Beach"/>
    <n v="0.18498625280239001"/>
    <n v="3729.0572711052901"/>
    <n v="9.2837275814807203"/>
    <n v="1.36498934546411"/>
    <n v="1.71736197733638"/>
    <n v="0.25250426413260002"/>
    <n v="689.8243310673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1736197733638"/>
    <n v="0.25250426413260002"/>
    <n v="689.824331067304"/>
    <m/>
    <n v="-1"/>
    <n v="-1"/>
    <n v="-1"/>
    <n v="-1"/>
    <n v="0"/>
    <m/>
    <m/>
    <s v="Central IRL A"/>
    <n v="-1"/>
    <m/>
    <m/>
    <n v="615"/>
    <x v="8"/>
    <s v="Basin 5 Ocean Ave BB"/>
    <x v="0"/>
    <m/>
    <n v="129.99058762293501"/>
    <n v="0.55946823280000002"/>
  </r>
  <r>
    <n v="210000"/>
    <n v="820000"/>
    <n v="820000"/>
    <x v="0"/>
    <x v="0"/>
    <s v="IR12-21"/>
    <s v="62-304.520 (7), F.A.C."/>
    <n v="0.56000000000000005"/>
    <n v="0.48"/>
    <s v="Town Melbourne Beach"/>
    <n v="4.0727236135140003E-2"/>
    <n v="3729.0572711052901"/>
    <n v="9.2837275814807203"/>
    <n v="1.36498934546411"/>
    <n v="0.37810056542532"/>
    <n v="5.5592243394669998E-2"/>
    <n v="151.87419604178399"/>
    <n v="1210"/>
    <s v="Fixed Single Family Units"/>
    <n v="1210"/>
    <s v="Town Melbourne Beach                   Brevard County"/>
    <s v="Town Melbourne Beach"/>
    <m/>
    <m/>
    <m/>
    <n v="0"/>
    <n v="1"/>
    <n v="0.37810056542532"/>
    <n v="5.5592243394669998E-2"/>
    <n v="151.874196041782"/>
    <m/>
    <n v="-1"/>
    <n v="-1"/>
    <n v="-1"/>
    <n v="-1"/>
    <n v="0"/>
    <m/>
    <m/>
    <s v="Central IRL A"/>
    <n v="-1"/>
    <m/>
    <m/>
    <n v="615"/>
    <x v="8"/>
    <s v="Basin 5 Ocean Ave BB"/>
    <x v="0"/>
    <m/>
    <n v="51.430673719268299"/>
    <n v="0.1231745304"/>
  </r>
  <r>
    <n v="210000"/>
    <n v="820000"/>
    <n v="820000"/>
    <x v="0"/>
    <x v="0"/>
    <s v="IR12-21"/>
    <s v="62-304.520 (7), F.A.C."/>
    <n v="0.56000000000000005"/>
    <n v="0.48"/>
    <s v="Town Melbourne Beach"/>
    <n v="6.305702135756E-2"/>
    <n v="3729.0572711052901"/>
    <n v="9.2837275814807203"/>
    <n v="1.36498934546411"/>
    <n v="0.58540420838322005"/>
    <n v="8.6072162309769995E-2"/>
    <n v="235.143243987662"/>
    <n v="1210"/>
    <s v="Fixed Single Family Units"/>
    <n v="1210"/>
    <s v="Town Melbourne Beach                   Brevard County"/>
    <s v="Town Melbourne Beach"/>
    <m/>
    <m/>
    <m/>
    <n v="0"/>
    <n v="1"/>
    <n v="0.58540420838322005"/>
    <n v="8.6072162309769995E-2"/>
    <n v="235.14324398765999"/>
    <m/>
    <n v="-1"/>
    <n v="-1"/>
    <n v="-1"/>
    <n v="-1"/>
    <n v="0"/>
    <m/>
    <m/>
    <s v="Central IRL A"/>
    <n v="-1"/>
    <m/>
    <m/>
    <n v="615"/>
    <x v="8"/>
    <s v="Basin 5 Ocean Ave BB"/>
    <x v="0"/>
    <m/>
    <n v="64.509926413933499"/>
    <n v="0.19070822709999999"/>
  </r>
  <r>
    <n v="210000"/>
    <n v="820000"/>
    <n v="820000"/>
    <x v="0"/>
    <x v="0"/>
    <s v="IR12-21"/>
    <s v="62-304.520 (7), F.A.C."/>
    <n v="0.56000000000000005"/>
    <n v="0.48"/>
    <s v="Town Melbourne Beach"/>
    <n v="6.38297831924E-2"/>
    <n v="3729.0572711052901"/>
    <n v="9.2837275814807203"/>
    <n v="1.36498934546411"/>
    <n v="0.59257831874325995"/>
    <n v="8.7126973980910002E-2"/>
    <n v="238.02491712671201"/>
    <n v="1210"/>
    <s v="Fixed Single Family Units"/>
    <n v="1210"/>
    <s v="Town Melbourne Beach                   Brevard County"/>
    <s v="Town Melbourne Beach"/>
    <m/>
    <m/>
    <m/>
    <n v="0"/>
    <n v="1"/>
    <n v="0.59257831874325995"/>
    <n v="8.7126973980910002E-2"/>
    <n v="238.02491712670999"/>
    <m/>
    <n v="-1"/>
    <n v="-1"/>
    <n v="-1"/>
    <n v="-1"/>
    <n v="0"/>
    <m/>
    <m/>
    <s v="Central IRL A"/>
    <n v="-1"/>
    <m/>
    <m/>
    <n v="615"/>
    <x v="8"/>
    <s v="Basin 5 Ocean Ave BB"/>
    <x v="0"/>
    <m/>
    <n v="64.700294584123696"/>
    <n v="0.19304535049999999"/>
  </r>
  <r>
    <n v="210000"/>
    <n v="820000"/>
    <n v="820000"/>
    <x v="0"/>
    <x v="0"/>
    <s v="IR12-21"/>
    <s v="62-304.520 (7), F.A.C."/>
    <n v="0.56000000000000005"/>
    <n v="0.48"/>
    <s v="Town Melbourne Beach"/>
    <n v="5.4444659768800004E-3"/>
    <n v="3729.0572711052901"/>
    <n v="9.2837275814807203"/>
    <n v="1.36498934546411"/>
    <n v="5.054493895606E-2"/>
    <n v="7.4316380501899997E-3"/>
    <n v="20.302725438399499"/>
    <n v="1210"/>
    <s v="Fixed Single Family Units"/>
    <n v="1210"/>
    <s v="Town Melbourne Beach                   Brevard County"/>
    <s v="Town Melbourne Beach"/>
    <m/>
    <m/>
    <m/>
    <n v="0"/>
    <n v="1"/>
    <n v="5.054493895606E-2"/>
    <n v="7.4316380501899997E-3"/>
    <n v="20.3027254384012"/>
    <m/>
    <n v="-1"/>
    <n v="-1"/>
    <n v="-1"/>
    <n v="-1"/>
    <n v="0"/>
    <m/>
    <m/>
    <s v="Central IRL A"/>
    <n v="-1"/>
    <m/>
    <m/>
    <n v="615"/>
    <x v="8"/>
    <s v="Basin 5 Ocean Ave BB"/>
    <x v="0"/>
    <m/>
    <n v="32.193962251602301"/>
    <n v="1.6466119599999999E-2"/>
  </r>
  <r>
    <n v="210000"/>
    <n v="820000"/>
    <n v="820000"/>
    <x v="0"/>
    <x v="0"/>
    <s v="IR12-21"/>
    <s v="62-304.520 (7), F.A.C."/>
    <n v="0.56000000000000005"/>
    <n v="0.48"/>
    <s v="Town Melbourne Beach"/>
    <n v="0.13394135432877"/>
    <n v="3729.0572711052901"/>
    <n v="9.2837275814807203"/>
    <n v="1.36498934546411"/>
    <n v="1.24347504548288"/>
    <n v="0.18282852157580001"/>
    <n v="499.47498126138998"/>
    <n v="1210"/>
    <s v="Fixed Single Family Units"/>
    <n v="1210"/>
    <s v="Town Melbourne Beach                   Brevard County"/>
    <s v="Town Melbourne Beach"/>
    <m/>
    <m/>
    <m/>
    <n v="0"/>
    <n v="1"/>
    <n v="1.24347504548288"/>
    <n v="0.18282852157580001"/>
    <n v="499.47498126138998"/>
    <m/>
    <n v="-1"/>
    <n v="-1"/>
    <n v="-1"/>
    <n v="-1"/>
    <n v="0"/>
    <m/>
    <m/>
    <s v="Central IRL A"/>
    <n v="-1"/>
    <m/>
    <m/>
    <n v="615"/>
    <x v="8"/>
    <s v="Basin 5 Ocean Ave BB"/>
    <x v="0"/>
    <m/>
    <n v="93.500130483764906"/>
    <n v="0.40508919809999999"/>
  </r>
  <r>
    <n v="210000"/>
    <n v="820000"/>
    <n v="820000"/>
    <x v="0"/>
    <x v="0"/>
    <s v="IR12-21"/>
    <s v="62-304.520 (7), F.A.C."/>
    <n v="0.56000000000000005"/>
    <n v="0.48"/>
    <s v="Town Melbourne Beach"/>
    <n v="8.1017979455270006E-2"/>
    <n v="3729.0572711052901"/>
    <n v="9.2837275814807203"/>
    <n v="1.36498934546411"/>
    <n v="0.75214885046479996"/>
    <n v="0.11058867874748"/>
    <n v="302.12068537796301"/>
    <n v="1210"/>
    <s v="Fixed Single Family Units"/>
    <n v="1210"/>
    <s v="Town Melbourne Beach                   Brevard County"/>
    <s v="Town Melbourne Beach"/>
    <m/>
    <m/>
    <m/>
    <n v="0"/>
    <n v="1"/>
    <n v="0.75214885046479996"/>
    <n v="0.11058867874748"/>
    <n v="302.120685377965"/>
    <m/>
    <n v="-1"/>
    <n v="-1"/>
    <n v="-1"/>
    <n v="-1"/>
    <n v="0"/>
    <m/>
    <m/>
    <s v="Central IRL A"/>
    <n v="-1"/>
    <m/>
    <m/>
    <n v="615"/>
    <x v="8"/>
    <s v="Basin 5 Ocean Ave BB"/>
    <x v="0"/>
    <m/>
    <n v="73.1426159721223"/>
    <n v="0.24502894189999999"/>
  </r>
  <r>
    <n v="210000"/>
    <n v="820000"/>
    <n v="820000"/>
    <x v="0"/>
    <x v="0"/>
    <s v="IR12-21"/>
    <s v="62-304.520 (7), F.A.C."/>
    <n v="0.56000000000000005"/>
    <n v="0.48"/>
    <s v="Town Melbourne Beach"/>
    <n v="4.4759360534530002E-2"/>
    <n v="3729.0572711052901"/>
    <n v="9.2837275814807203"/>
    <n v="1.36498934546411"/>
    <n v="0.41553370992388999"/>
    <n v="6.1096050239419997E-2"/>
    <n v="166.91021885132699"/>
    <n v="1210"/>
    <s v="Fixed Single Family Units"/>
    <n v="1210"/>
    <s v="Town Melbourne Beach                   Brevard County"/>
    <s v="Town Melbourne Beach"/>
    <m/>
    <m/>
    <m/>
    <n v="0"/>
    <n v="1"/>
    <n v="0.41553370992388999"/>
    <n v="6.1096050239419997E-2"/>
    <n v="166.91021885132801"/>
    <m/>
    <n v="-1"/>
    <n v="-1"/>
    <n v="-1"/>
    <n v="-1"/>
    <n v="0"/>
    <m/>
    <m/>
    <s v="Central IRL A"/>
    <n v="-1"/>
    <m/>
    <m/>
    <n v="615"/>
    <x v="8"/>
    <s v="Basin 5 Ocean Ave BB"/>
    <x v="0"/>
    <m/>
    <n v="58.696955134050903"/>
    <n v="0.13536919610000001"/>
  </r>
  <r>
    <n v="210000"/>
    <n v="830000"/>
    <n v="830000"/>
    <x v="0"/>
    <x v="0"/>
    <s v="IR12-21"/>
    <s v="62-304.520 (7), F.A.C."/>
    <n v="0.56000000000000005"/>
    <n v="0.48"/>
    <s v="FDOT District 5"/>
    <n v="4.0228480016399996E-3"/>
    <n v="3756.5458611374702"/>
    <n v="9.9618760824337702"/>
    <n v="1.32119434285243"/>
    <n v="4.0075113290859998E-2"/>
    <n v="5.3149640219299996E-3"/>
    <n v="15.112013010568401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4.0075113290859998E-2"/>
    <n v="5.3149640219299996E-3"/>
    <n v="18.9003720405933"/>
    <m/>
    <n v="-1"/>
    <n v="-1"/>
    <n v="-1"/>
    <n v="-1"/>
    <n v="0"/>
    <m/>
    <m/>
    <s v="Central IRL A"/>
    <n v="-1"/>
    <m/>
    <m/>
    <n v="615"/>
    <x v="8"/>
    <s v="Basin 5 Ocean Ave BB"/>
    <x v="0"/>
    <m/>
    <n v="22.300777526282602"/>
    <n v="1.5328768899999999E-2"/>
  </r>
  <r>
    <n v="210000"/>
    <n v="830000"/>
    <n v="830000"/>
    <x v="0"/>
    <x v="0"/>
    <s v="IR12-21"/>
    <s v="62-304.520 (7), F.A.C."/>
    <n v="0.56000000000000005"/>
    <n v="0.48"/>
    <s v="Town Melbourne Beach"/>
    <n v="0.15423650112314999"/>
    <n v="3723.9860453330198"/>
    <n v="9.2718719091650001"/>
    <n v="1.3632723801461"/>
    <n v="1.43006108213163"/>
    <n v="0.21026636199156001"/>
    <n v="574.374577863600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3006108213163"/>
    <n v="0.21026636199156001"/>
    <n v="910.20186878787899"/>
    <m/>
    <n v="-1"/>
    <n v="-1"/>
    <n v="-1"/>
    <n v="-1"/>
    <n v="0"/>
    <m/>
    <m/>
    <s v="Central IRL A"/>
    <n v="-1"/>
    <m/>
    <m/>
    <n v="615"/>
    <x v="8"/>
    <s v="Basin 5 Ocean Ave BB"/>
    <x v="0"/>
    <m/>
    <n v="137.534453278309"/>
    <n v="0.73820102899999995"/>
  </r>
  <r>
    <n v="210000"/>
    <n v="830000"/>
    <n v="830000"/>
    <x v="0"/>
    <x v="0"/>
    <s v="IR12-21"/>
    <s v="62-304.520 (7), F.A.C."/>
    <n v="0.56000000000000005"/>
    <n v="0.48"/>
    <s v="Town Melbourne Beach"/>
    <n v="0.13630495028879"/>
    <n v="3723.9860453330198"/>
    <n v="9.2718719091650001"/>
    <n v="1.3632723801461"/>
    <n v="1.26380203966277"/>
    <n v="0.18582077400589"/>
    <n v="507.59773278526802"/>
    <n v="1210"/>
    <s v="Fixed Single Family Units"/>
    <n v="1210"/>
    <s v="Town Melbourne Beach                   Brevard County"/>
    <s v="Town Melbourne Beach"/>
    <m/>
    <m/>
    <m/>
    <n v="0"/>
    <n v="1"/>
    <n v="1.26380203966277"/>
    <n v="0.18582077400589"/>
    <n v="507.59773278526802"/>
    <m/>
    <n v="-1"/>
    <n v="-1"/>
    <n v="-1"/>
    <n v="-1"/>
    <n v="0"/>
    <m/>
    <m/>
    <s v="Central IRL A"/>
    <n v="-1"/>
    <m/>
    <m/>
    <n v="615"/>
    <x v="8"/>
    <s v="Basin 5 Ocean Ave BB"/>
    <x v="0"/>
    <m/>
    <n v="122.77517323025199"/>
    <n v="0.41167699330000002"/>
  </r>
  <r>
    <n v="210000"/>
    <n v="830000"/>
    <n v="830000"/>
    <x v="0"/>
    <x v="0"/>
    <s v="IR12-21"/>
    <s v="62-304.520 (7), F.A.C."/>
    <n v="0.56000000000000005"/>
    <n v="0.48"/>
    <s v="Town Melbourne Beach"/>
    <n v="0.16543798542707999"/>
    <n v="3723.9860453330198"/>
    <n v="9.2718719091650001"/>
    <n v="1.3632723801461"/>
    <n v="1.53391980979022"/>
    <n v="0.22553703615974999"/>
    <n v="616.08874909846395"/>
    <n v="1210"/>
    <s v="Fixed Single Family Units"/>
    <n v="1210"/>
    <s v="Town Melbourne Beach                   Brevard County"/>
    <s v="Town Melbourne Beach"/>
    <m/>
    <m/>
    <m/>
    <n v="0"/>
    <n v="1"/>
    <n v="1.53391980979022"/>
    <n v="0.22553703615974999"/>
    <n v="616.08874909846395"/>
    <m/>
    <n v="-1"/>
    <n v="-1"/>
    <n v="-1"/>
    <n v="-1"/>
    <n v="0"/>
    <m/>
    <m/>
    <s v="Central IRL A"/>
    <n v="-1"/>
    <m/>
    <m/>
    <n v="615"/>
    <x v="8"/>
    <s v="Basin 5 Ocean Ave BB"/>
    <x v="0"/>
    <m/>
    <n v="125.772864595499"/>
    <n v="0.49966646320000002"/>
  </r>
  <r>
    <n v="210000"/>
    <n v="830000"/>
    <n v="830000"/>
    <x v="0"/>
    <x v="0"/>
    <s v="IR12-21"/>
    <s v="62-304.520 (7), F.A.C."/>
    <n v="0.56000000000000005"/>
    <n v="0.48"/>
    <s v="Town Melbourne Beach"/>
    <n v="5.1034833924270002E-2"/>
    <n v="3725.0863716894701"/>
    <n v="7.6687591668196102"/>
    <n v="1.05447093331468"/>
    <n v="0.3913738504839"/>
    <n v="5.3814748959689997E-2"/>
    <n v="190.109164332751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913738504839"/>
    <n v="5.3814748959689997E-2"/>
    <n v="190.10916433275401"/>
    <m/>
    <n v="-1"/>
    <n v="-1"/>
    <n v="-1"/>
    <n v="-1"/>
    <n v="0"/>
    <m/>
    <m/>
    <s v="Central IRL A"/>
    <n v="-1"/>
    <m/>
    <m/>
    <n v="615"/>
    <x v="8"/>
    <s v="Basin 5 Ocean Ave BB"/>
    <x v="0"/>
    <m/>
    <n v="92.703774647081502"/>
    <n v="0.15418423710000001"/>
  </r>
  <r>
    <n v="210000"/>
    <n v="830000"/>
    <n v="830000"/>
    <x v="0"/>
    <x v="0"/>
    <s v="IR12-21"/>
    <s v="62-304.520 (7), F.A.C."/>
    <n v="0.56000000000000005"/>
    <n v="0.48"/>
    <s v="Town Melbourne Beach"/>
    <n v="9.9521252980200002E-3"/>
    <n v="3725.0863716894701"/>
    <n v="7.6687591668196102"/>
    <n v="1.05447093331468"/>
    <n v="7.6320452108539993E-2"/>
    <n v="1.0494226851469999E-2"/>
    <n v="37.072526317007799"/>
    <n v="1400"/>
    <s v="Commercial and Services"/>
    <n v="1400"/>
    <s v="Town Melbourne Beach                   Brevard County"/>
    <s v="Town Melbourne Beach"/>
    <m/>
    <m/>
    <m/>
    <n v="0"/>
    <n v="1"/>
    <n v="7.6320452108539993E-2"/>
    <n v="1.0494226851469999E-2"/>
    <n v="37.072526317007899"/>
    <m/>
    <n v="-1"/>
    <n v="-1"/>
    <n v="-1"/>
    <n v="-1"/>
    <n v="0"/>
    <m/>
    <m/>
    <s v="Central IRL A"/>
    <n v="-1"/>
    <m/>
    <m/>
    <n v="615"/>
    <x v="8"/>
    <s v="Basin 5 Ocean Ave BB"/>
    <x v="0"/>
    <m/>
    <n v="26.574085592635001"/>
    <n v="3.0066931299999999E-2"/>
  </r>
  <r>
    <n v="210000"/>
    <n v="830000"/>
    <n v="830000"/>
    <x v="0"/>
    <x v="0"/>
    <s v="IR12-21"/>
    <s v="62-304.520 (7), F.A.C."/>
    <n v="0.56000000000000005"/>
    <n v="0.48"/>
    <s v="Town Melbourne Beach"/>
    <n v="0.50934436979516995"/>
    <n v="3725.0863716894701"/>
    <n v="7.6687591668196102"/>
    <n v="1.05447093331468"/>
    <n v="3.9060393049347399"/>
    <n v="0.53708883299650001"/>
    <n v="1897.35177042078"/>
    <n v="1750"/>
    <s v="Governmental"/>
    <n v="1750"/>
    <s v="Town Melbourne Beach                   Brevard County"/>
    <s v="Town Melbourne Beach"/>
    <m/>
    <m/>
    <m/>
    <n v="0"/>
    <n v="1"/>
    <n v="3.9060393049347399"/>
    <n v="0.53708883299650001"/>
    <n v="2074.04051001887"/>
    <m/>
    <n v="-1"/>
    <n v="-1"/>
    <n v="-1"/>
    <n v="-1"/>
    <n v="0"/>
    <m/>
    <m/>
    <s v="Central IRL A"/>
    <n v="-1"/>
    <m/>
    <m/>
    <n v="615"/>
    <x v="8"/>
    <s v="Basin 5 Ocean Ave BB"/>
    <x v="0"/>
    <m/>
    <n v="197.692984965547"/>
    <n v="1.6821090916999999"/>
  </r>
  <r>
    <n v="210000"/>
    <n v="830000"/>
    <n v="840000"/>
    <x v="0"/>
    <x v="0"/>
    <s v="IR12-21"/>
    <s v="62-304.520 (7), F.A.C."/>
    <n v="0.56000000000000005"/>
    <n v="0.48"/>
    <s v="Town Melbourne Beach"/>
    <n v="0.17626836914515001"/>
    <n v="3795.2264347328201"/>
    <n v="11.6548044022766"/>
    <n v="1.53878798971818"/>
    <n v="2.05437336469502"/>
    <n v="0.27123964940776002"/>
    <n v="668.97837418691597"/>
    <n v="1400"/>
    <s v="Commercial and Services"/>
    <n v="1400"/>
    <s v="Town Melbourne Beach                   Brevard County"/>
    <s v="Town Melbourne Beach"/>
    <m/>
    <m/>
    <m/>
    <n v="0"/>
    <n v="1"/>
    <n v="2.05437336469502"/>
    <n v="0.27123964940776002"/>
    <n v="668.97837418691597"/>
    <m/>
    <n v="-1"/>
    <n v="-1"/>
    <n v="-1"/>
    <n v="-1"/>
    <n v="0"/>
    <m/>
    <m/>
    <s v="Central IRL A"/>
    <n v="-1"/>
    <m/>
    <m/>
    <n v="615"/>
    <x v="8"/>
    <s v="Basin 5 Ocean Ave BB"/>
    <x v="0"/>
    <m/>
    <n v="128.55234407757101"/>
    <n v="0.54256153620000003"/>
  </r>
  <r>
    <n v="210000"/>
    <n v="830000"/>
    <n v="840000"/>
    <x v="0"/>
    <x v="0"/>
    <s v="IR12-21"/>
    <s v="62-304.520 (7), F.A.C."/>
    <n v="0.56000000000000005"/>
    <n v="0.48"/>
    <s v="Town Melbourne Beach"/>
    <n v="0.44148044250229002"/>
    <n v="3795.2264347328201"/>
    <n v="11.6548044022766"/>
    <n v="1.53878798971818"/>
    <n v="5.1453682047947602"/>
    <n v="0.67934480261799002"/>
    <n v="1675.51824580223"/>
    <n v="1430"/>
    <s v="Professional Services"/>
    <n v="1430"/>
    <s v="Town Melbourne Beach                   Brevard County"/>
    <s v="Town Melbourne Beach"/>
    <m/>
    <m/>
    <m/>
    <n v="0"/>
    <n v="1"/>
    <n v="5.1453682047947602"/>
    <n v="0.67934480261799002"/>
    <n v="1675.5738158474101"/>
    <m/>
    <n v="-1"/>
    <n v="-1"/>
    <n v="-1"/>
    <n v="-1"/>
    <n v="0"/>
    <m/>
    <m/>
    <s v="Central IRL A"/>
    <n v="-1"/>
    <m/>
    <m/>
    <n v="615"/>
    <x v="8"/>
    <s v="Basin 5 Ocean Ave BB"/>
    <x v="0"/>
    <m/>
    <n v="171.290648477426"/>
    <n v="1.3589406454999999"/>
  </r>
  <r>
    <n v="210000"/>
    <n v="840000"/>
    <n v="840000"/>
    <x v="0"/>
    <x v="0"/>
    <s v="IR12-21"/>
    <s v="62-304.520 (7), F.A.C."/>
    <n v="0.56000000000000005"/>
    <n v="0.48"/>
    <s v="Town Melbourne Beach"/>
    <n v="6.1995651097639999E-2"/>
    <n v="3732.4378822959102"/>
    <n v="9.2916310346139905"/>
    <n v="1.3661339469971301"/>
    <n v="0.57604071574999005"/>
    <n v="8.4694363530679995E-2"/>
    <n v="231.39491669445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7604071574999005"/>
    <n v="8.4694363530679995E-2"/>
    <n v="231.39491669445599"/>
    <m/>
    <n v="-1"/>
    <n v="-1"/>
    <n v="-1"/>
    <n v="-1"/>
    <n v="0"/>
    <m/>
    <m/>
    <s v="Central IRL A"/>
    <n v="-1"/>
    <m/>
    <m/>
    <n v="615"/>
    <x v="8"/>
    <s v="Basin 5 Ocean Ave BB"/>
    <x v="0"/>
    <m/>
    <n v="110.087788676939"/>
    <n v="0.18766822120000001"/>
  </r>
  <r>
    <n v="210000"/>
    <n v="840000"/>
    <n v="840000"/>
    <x v="0"/>
    <x v="0"/>
    <s v="IR12-21"/>
    <s v="62-304.520 (7), F.A.C."/>
    <n v="0.56000000000000005"/>
    <n v="0.48"/>
    <s v="FDOT District 5"/>
    <n v="0.14649687413108001"/>
    <n v="3732.4378822959102"/>
    <n v="9.2916310346139905"/>
    <n v="1.3661339469971301"/>
    <n v="1.36119490215036"/>
    <n v="0.20013435287944001"/>
    <n v="546.79048264481298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1.36119490215036"/>
    <n v="0.20013435287944001"/>
    <n v="546.79048264481298"/>
    <m/>
    <n v="-1"/>
    <n v="-1"/>
    <n v="-1"/>
    <n v="-1"/>
    <n v="0"/>
    <m/>
    <m/>
    <s v="Central IRL A"/>
    <n v="-1"/>
    <m/>
    <m/>
    <n v="615"/>
    <x v="8"/>
    <s v="Basin 5 Ocean Ave BB"/>
    <x v="0"/>
    <m/>
    <n v="123.85833036182299"/>
    <n v="0.44346348959999998"/>
  </r>
  <r>
    <n v="210000"/>
    <n v="840000"/>
    <n v="840000"/>
    <x v="0"/>
    <x v="0"/>
    <s v="IR12-21"/>
    <s v="62-304.520 (7), F.A.C."/>
    <n v="0.56000000000000005"/>
    <n v="0.48"/>
    <s v="Town Melbourne Beach"/>
    <n v="0.12978756064229"/>
    <n v="3732.4378822959102"/>
    <n v="9.2916310346139905"/>
    <n v="1.3661339469971301"/>
    <n v="1.20593812637083"/>
    <n v="0.17730719249138999"/>
    <n v="484.42400799209503"/>
    <n v="1210"/>
    <s v="Fixed Single Family Units"/>
    <n v="1210"/>
    <s v="Town Melbourne Beach                   Brevard County"/>
    <s v="Town Melbourne Beach"/>
    <m/>
    <m/>
    <m/>
    <n v="0"/>
    <n v="1"/>
    <n v="1.20593812637083"/>
    <n v="0.17730719249138999"/>
    <n v="484.42400799209503"/>
    <m/>
    <n v="-1"/>
    <n v="-1"/>
    <n v="-1"/>
    <n v="-1"/>
    <n v="0"/>
    <m/>
    <m/>
    <s v="Central IRL A"/>
    <n v="-1"/>
    <m/>
    <m/>
    <n v="615"/>
    <x v="8"/>
    <s v="Basin 5 Ocean Ave BB"/>
    <x v="0"/>
    <m/>
    <n v="103.92533780702"/>
    <n v="0.3928824071"/>
  </r>
  <r>
    <n v="210000"/>
    <n v="840000"/>
    <n v="840000"/>
    <x v="0"/>
    <x v="0"/>
    <s v="IR12-21"/>
    <s v="62-304.520 (7), F.A.C."/>
    <n v="0.56000000000000005"/>
    <n v="0.48"/>
    <s v="FDOT District 5"/>
    <n v="3.0265268523789999E-2"/>
    <n v="3732.4378822959102"/>
    <n v="9.2916310346139905"/>
    <n v="1.3661339469971301"/>
    <n v="0.28121370828658998"/>
    <n v="4.1346410745329999E-2"/>
    <n v="112.96323475605899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0.28121370828658998"/>
    <n v="4.1346410745329999E-2"/>
    <n v="112.96323475605701"/>
    <m/>
    <n v="-1"/>
    <n v="-1"/>
    <n v="-1"/>
    <n v="-1"/>
    <n v="0"/>
    <m/>
    <m/>
    <s v="Central IRL A"/>
    <n v="-1"/>
    <m/>
    <m/>
    <n v="615"/>
    <x v="8"/>
    <s v="Basin 5 Ocean Ave BB"/>
    <x v="0"/>
    <m/>
    <n v="83.252478216872902"/>
    <n v="9.1616573199999995E-2"/>
  </r>
  <r>
    <n v="210000"/>
    <n v="840000"/>
    <n v="840000"/>
    <x v="0"/>
    <x v="0"/>
    <s v="IR12-21"/>
    <s v="62-304.520 (7), F.A.C."/>
    <n v="0.56000000000000005"/>
    <n v="0.48"/>
    <s v="Town Melbourne Beach"/>
    <n v="7.9870684831339994E-2"/>
    <n v="3732.4378822959102"/>
    <n v="9.2916310346139905"/>
    <n v="1.3661339469971301"/>
    <n v="0.74212893393477997"/>
    <n v="0.109114053918"/>
    <n v="298.11236974942602"/>
    <n v="1210"/>
    <s v="Fixed Single Family Units"/>
    <n v="1210"/>
    <s v="Town Melbourne Beach                   Brevard County"/>
    <s v="Town Melbourne Beach"/>
    <m/>
    <m/>
    <m/>
    <n v="0"/>
    <n v="1"/>
    <n v="0.74212893393477997"/>
    <n v="0.109114053918"/>
    <n v="298.11236974942398"/>
    <m/>
    <n v="-1"/>
    <n v="-1"/>
    <n v="-1"/>
    <n v="-1"/>
    <n v="0"/>
    <m/>
    <m/>
    <s v="Central IRL A"/>
    <n v="-1"/>
    <m/>
    <m/>
    <n v="615"/>
    <x v="8"/>
    <s v="Basin 5 Ocean Ave BB"/>
    <x v="0"/>
    <m/>
    <n v="105.095266885667"/>
    <n v="0.24177807770000001"/>
  </r>
  <r>
    <n v="210000"/>
    <n v="840000"/>
    <n v="840000"/>
    <x v="0"/>
    <x v="0"/>
    <s v="IR12-21"/>
    <s v="62-304.520 (7), F.A.C."/>
    <n v="0.56000000000000005"/>
    <n v="0.48"/>
    <s v="Town Melbourne Beach"/>
    <n v="9.0610458651800008E-3"/>
    <n v="3732.4378822959102"/>
    <n v="9.2916310346139905"/>
    <n v="1.3661339469971301"/>
    <n v="8.4191894966990005E-2"/>
    <n v="1.2378602351719999E-2"/>
    <n v="33.819790840429803"/>
    <n v="1210"/>
    <s v="Fixed Single Family Units"/>
    <n v="1210"/>
    <s v="Town Melbourne Beach                   Brevard County"/>
    <s v="Town Melbourne Beach"/>
    <m/>
    <m/>
    <m/>
    <n v="0"/>
    <n v="1"/>
    <n v="8.4191894966990005E-2"/>
    <n v="1.2378602351719999E-2"/>
    <n v="33.819790840431502"/>
    <m/>
    <n v="-1"/>
    <n v="-1"/>
    <n v="-1"/>
    <n v="-1"/>
    <n v="0"/>
    <m/>
    <m/>
    <s v="Central IRL A"/>
    <n v="-1"/>
    <m/>
    <m/>
    <n v="615"/>
    <x v="8"/>
    <s v="Basin 5 Ocean Ave BB"/>
    <x v="0"/>
    <m/>
    <n v="25.1696536803979"/>
    <n v="2.7428865199999999E-2"/>
  </r>
  <r>
    <n v="210000"/>
    <n v="840000"/>
    <n v="840000"/>
    <x v="0"/>
    <x v="0"/>
    <s v="IR12-21"/>
    <s v="62-304.520 (7), F.A.C."/>
    <n v="0.56000000000000005"/>
    <n v="0.48"/>
    <s v="Town Melbourne Beach"/>
    <n v="0.15232988342477999"/>
    <n v="3732.4378822959102"/>
    <n v="9.2916310346139905"/>
    <n v="1.3661339469971301"/>
    <n v="1.4153930723289001"/>
    <n v="0.20810302488872001"/>
    <n v="568.56182750040296"/>
    <n v="1210"/>
    <s v="Fixed Single Family Units"/>
    <n v="1210"/>
    <s v="Town Melbourne Beach                   Brevard County"/>
    <s v="Town Melbourne Beach"/>
    <m/>
    <m/>
    <m/>
    <n v="0"/>
    <n v="1"/>
    <n v="1.4153930723289001"/>
    <n v="0.20810302488872001"/>
    <n v="568.56182750040296"/>
    <m/>
    <n v="-1"/>
    <n v="-1"/>
    <n v="-1"/>
    <n v="-1"/>
    <n v="0"/>
    <m/>
    <m/>
    <s v="Central IRL A"/>
    <n v="-1"/>
    <m/>
    <m/>
    <n v="615"/>
    <x v="8"/>
    <s v="Basin 5 Ocean Ave BB"/>
    <x v="0"/>
    <m/>
    <n v="144.87423601220499"/>
    <n v="0.46112070360000001"/>
  </r>
  <r>
    <n v="210000"/>
    <n v="840000"/>
    <n v="840000"/>
    <x v="0"/>
    <x v="0"/>
    <s v="IR12-21"/>
    <s v="62-304.520 (7), F.A.C."/>
    <n v="0.56000000000000005"/>
    <n v="0.48"/>
    <s v="FDOT District 5"/>
    <n v="7.9564851517700003E-3"/>
    <n v="3732.4378822959102"/>
    <n v="9.2916310346139905"/>
    <n v="1.3661339469971301"/>
    <n v="7.3928724362640003E-2"/>
    <n v="1.0869624464609999E-2"/>
    <n v="29.697086590394999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7.3928724362640003E-2"/>
    <n v="1.0869624464609999E-2"/>
    <n v="29.697086590396001"/>
    <m/>
    <n v="-1"/>
    <n v="-1"/>
    <n v="-1"/>
    <n v="-1"/>
    <n v="0"/>
    <m/>
    <m/>
    <s v="Central IRL A"/>
    <n v="-1"/>
    <m/>
    <m/>
    <n v="615"/>
    <x v="8"/>
    <s v="Basin 5 Ocean Ave BB"/>
    <x v="0"/>
    <m/>
    <n v="28.753605964841402"/>
    <n v="2.4085228399999999E-2"/>
  </r>
  <r>
    <n v="210000"/>
    <n v="840000"/>
    <n v="840000"/>
    <x v="0"/>
    <x v="0"/>
    <s v="IR12-21"/>
    <s v="62-304.520 (7), F.A.C."/>
    <n v="0.56000000000000005"/>
    <n v="0.48"/>
    <s v="Town Melbourne Beach"/>
    <n v="9.2278455963000008E-3"/>
    <n v="3750.6678794950399"/>
    <n v="9.4763238489098391"/>
    <n v="1.4415607432317401"/>
    <n v="8.744605329829E-2"/>
    <n v="1.330249995623E-2"/>
    <n v="34.6105840749896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8.744605329829E-2"/>
    <n v="1.330249995623E-2"/>
    <n v="584.18674555717996"/>
    <m/>
    <n v="-1"/>
    <n v="-1"/>
    <n v="-1"/>
    <n v="-1"/>
    <n v="0"/>
    <m/>
    <m/>
    <s v="Central IRL A"/>
    <n v="-1"/>
    <m/>
    <m/>
    <n v="615"/>
    <x v="8"/>
    <s v="Basin 5 Ocean Ave BB"/>
    <x v="0"/>
    <m/>
    <n v="26.071188759167299"/>
    <n v="0.473792981"/>
  </r>
  <r>
    <n v="210000"/>
    <n v="840000"/>
    <n v="840000"/>
    <x v="0"/>
    <x v="0"/>
    <s v="IR12-21"/>
    <s v="62-304.520 (7), F.A.C."/>
    <n v="0.56000000000000005"/>
    <n v="0.48"/>
    <s v="FDOT District 5"/>
    <n v="2.914248273713E-2"/>
    <n v="3750.6678794950399"/>
    <n v="9.4763238489098391"/>
    <n v="1.4415607432317401"/>
    <n v="0.27616360417830998"/>
    <n v="4.2010659074149997E-2"/>
    <n v="109.30377393089501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0.27616360417830998"/>
    <n v="4.2010659074149997E-2"/>
    <n v="639.36628686920005"/>
    <m/>
    <n v="-1"/>
    <n v="-1"/>
    <n v="-1"/>
    <n v="-1"/>
    <n v="0"/>
    <m/>
    <m/>
    <s v="Central IRL A"/>
    <n v="-1"/>
    <m/>
    <m/>
    <n v="615"/>
    <x v="8"/>
    <s v="Basin 5 Ocean Ave BB"/>
    <x v="0"/>
    <m/>
    <n v="44.667752944597197"/>
    <n v="0.51854524479999997"/>
  </r>
  <r>
    <n v="210000"/>
    <n v="840000"/>
    <n v="840000"/>
    <x v="0"/>
    <x v="0"/>
    <s v="IR12-21"/>
    <s v="62-304.520 (7), F.A.C."/>
    <n v="0.56000000000000005"/>
    <n v="0.48"/>
    <s v="Town Melbourne Beach"/>
    <n v="2.1888414405539999E-2"/>
    <n v="3750.6678794950399"/>
    <n v="9.4763238489098391"/>
    <n v="1.4415607432317401"/>
    <n v="0.20742170344604999"/>
    <n v="3.1553478938609998E-2"/>
    <n v="82.096172843939101"/>
    <n v="1210"/>
    <s v="Fixed Single Family Units"/>
    <n v="1210"/>
    <s v="Town Melbourne Beach                   Brevard County"/>
    <s v="Town Melbourne Beach"/>
    <m/>
    <m/>
    <m/>
    <n v="0"/>
    <n v="1"/>
    <n v="0.20742170344604999"/>
    <n v="3.1553478938609998E-2"/>
    <n v="95.926647025306906"/>
    <m/>
    <n v="-1"/>
    <n v="-1"/>
    <n v="-1"/>
    <n v="-1"/>
    <n v="0"/>
    <m/>
    <m/>
    <s v="Central IRL A"/>
    <n v="-1"/>
    <m/>
    <m/>
    <n v="615"/>
    <x v="8"/>
    <s v="Basin 5 Ocean Ave BB"/>
    <x v="0"/>
    <m/>
    <n v="37.700321153370403"/>
    <n v="7.7799389299999994E-2"/>
  </r>
  <r>
    <n v="210000"/>
    <n v="840000"/>
    <n v="840000"/>
    <x v="0"/>
    <x v="0"/>
    <s v="IR12-21"/>
    <s v="62-304.520 (7), F.A.C."/>
    <n v="0.56000000000000005"/>
    <n v="0.48"/>
    <s v="Town Melbourne Beach"/>
    <n v="4.1214667076590002E-2"/>
    <n v="3750.6678794950399"/>
    <n v="9.4763238489098391"/>
    <n v="1.4415607432317401"/>
    <n v="0.39056353254280002"/>
    <n v="5.9413446102980001E-2"/>
    <n v="154.582527968262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39056353254280002"/>
    <n v="5.9413446102980001E-2"/>
    <n v="210.05931454917001"/>
    <m/>
    <n v="-1"/>
    <n v="-1"/>
    <n v="-1"/>
    <n v="-1"/>
    <n v="0"/>
    <m/>
    <m/>
    <s v="Central IRL A"/>
    <n v="-1"/>
    <m/>
    <m/>
    <n v="615"/>
    <x v="8"/>
    <s v="Basin 5 Ocean Ave BB"/>
    <x v="0"/>
    <m/>
    <n v="57.247663738420201"/>
    <n v="0.17036440759999999"/>
  </r>
  <r>
    <n v="210000"/>
    <n v="840000"/>
    <n v="840000"/>
    <x v="0"/>
    <x v="0"/>
    <s v="IR12-21"/>
    <s v="62-304.520 (7), F.A.C."/>
    <n v="0.56000000000000005"/>
    <n v="0.48"/>
    <s v="FDOT District 5"/>
    <n v="3.34441091008E-3"/>
    <n v="3750.6678794950399"/>
    <n v="9.4763238489098391"/>
    <n v="1.4415607432317401"/>
    <n v="3.1692720867819997E-2"/>
    <n v="4.8211714772099998E-3"/>
    <n v="12.5437745762998"/>
    <n v="1330"/>
    <s v="Residential, High density; Multiple Dwelling Units, Low Rise &lt;Two stories or less&gt;"/>
    <n v="1330"/>
    <s v="FDOT District 5                         Town Melbourne Beach                   Brevard County"/>
    <s v="FDOT District 5"/>
    <m/>
    <m/>
    <m/>
    <n v="0"/>
    <n v="1"/>
    <n v="3.1692720867819997E-2"/>
    <n v="4.8211714772099998E-3"/>
    <n v="16.7001460692499"/>
    <m/>
    <n v="-1"/>
    <n v="-1"/>
    <n v="-1"/>
    <n v="-1"/>
    <n v="0"/>
    <m/>
    <m/>
    <s v="Central IRL A"/>
    <n v="-1"/>
    <m/>
    <m/>
    <n v="615"/>
    <x v="8"/>
    <s v="Basin 5 Ocean Ave BB"/>
    <x v="0"/>
    <m/>
    <n v="20.0263379333222"/>
    <n v="1.35443196E-2"/>
  </r>
  <r>
    <n v="220000"/>
    <n v="840000"/>
    <n v="850000"/>
    <x v="0"/>
    <x v="0"/>
    <s v="IR12-21"/>
    <s v="62-304.520 (7), F.A.C."/>
    <n v="0.56000000000000005"/>
    <n v="0.48"/>
    <s v="Town Melbourne Beach"/>
    <n v="6.6591539327920002E-2"/>
    <n v="3745.9096185696999"/>
    <n v="9.6992015597341403"/>
    <n v="1.55405220718754"/>
    <n v="0.64588476211446"/>
    <n v="0.10348672867257"/>
    <n v="249.44588768382201"/>
    <n v="1210"/>
    <s v="Fixed Single Family Units"/>
    <n v="1210"/>
    <s v="Town Melbourne Beach                   Brevard County"/>
    <s v="Town Melbourne Beach"/>
    <m/>
    <m/>
    <m/>
    <n v="0"/>
    <n v="1"/>
    <n v="0.64588476211446"/>
    <n v="0.10348672867257"/>
    <n v="249.44588768382201"/>
    <m/>
    <n v="-1"/>
    <n v="-1"/>
    <n v="-1"/>
    <n v="-1"/>
    <n v="0"/>
    <m/>
    <m/>
    <s v="Central IRL A"/>
    <n v="-1"/>
    <m/>
    <m/>
    <n v="615"/>
    <x v="8"/>
    <s v="Basin 5 Ocean Ave BB"/>
    <x v="0"/>
    <m/>
    <n v="93.465375448221494"/>
    <n v="0.20230810029999999"/>
  </r>
  <r>
    <n v="220000"/>
    <n v="840000"/>
    <n v="850000"/>
    <x v="0"/>
    <x v="0"/>
    <s v="IR12-21"/>
    <s v="62-304.520 (7), F.A.C."/>
    <n v="0.56000000000000005"/>
    <n v="0.48"/>
    <s v="Town Melbourne Beach"/>
    <n v="0.29481817452574"/>
    <n v="3745.9096185696999"/>
    <n v="9.6992015597341403"/>
    <n v="1.55405220718754"/>
    <n v="2.8595008981980401"/>
    <n v="0.45816283484073"/>
    <n v="1104.3622356851299"/>
    <n v="1210"/>
    <s v="Fixed Single Family Units"/>
    <n v="1210"/>
    <s v="Town Melbourne Beach                   Brevard County"/>
    <s v="Town Melbourne Beach"/>
    <m/>
    <m/>
    <m/>
    <n v="0"/>
    <n v="1"/>
    <n v="2.8595008981980401"/>
    <n v="0.45816283484073"/>
    <n v="1104.3622356851299"/>
    <m/>
    <n v="-1"/>
    <n v="-1"/>
    <n v="-1"/>
    <n v="-1"/>
    <n v="0"/>
    <m/>
    <m/>
    <s v="Central IRL A"/>
    <n v="-1"/>
    <m/>
    <m/>
    <n v="615"/>
    <x v="8"/>
    <s v="Basin 5 Ocean Ave BB"/>
    <x v="0"/>
    <m/>
    <n v="139.466436362981"/>
    <n v="0.89567091300000001"/>
  </r>
  <r>
    <n v="220000"/>
    <n v="840000"/>
    <n v="850000"/>
    <x v="0"/>
    <x v="0"/>
    <s v="IR12-21"/>
    <s v="62-304.520 (7), F.A.C."/>
    <n v="0.56000000000000005"/>
    <n v="0.48"/>
    <s v="Town Melbourne Beach"/>
    <n v="1.7916993009579999E-2"/>
    <n v="3745.9096185696999"/>
    <n v="9.6992015597341403"/>
    <n v="1.55405220718754"/>
    <n v="0.17378052654428"/>
    <n v="2.7843942532699999E-2"/>
    <n v="67.115436450439404"/>
    <n v="1210"/>
    <s v="Fixed Single Family Units"/>
    <n v="1210"/>
    <s v="Town Melbourne Beach                   Brevard County"/>
    <s v="Town Melbourne Beach"/>
    <m/>
    <m/>
    <m/>
    <n v="0"/>
    <n v="1"/>
    <n v="0.17378052654428"/>
    <n v="2.7843942532699999E-2"/>
    <n v="67.1154364504375"/>
    <m/>
    <n v="-1"/>
    <n v="-1"/>
    <n v="-1"/>
    <n v="-1"/>
    <n v="0"/>
    <m/>
    <m/>
    <s v="Central IRL A"/>
    <n v="-1"/>
    <m/>
    <m/>
    <n v="615"/>
    <x v="8"/>
    <s v="Basin 5 Ocean Ave BB"/>
    <x v="0"/>
    <m/>
    <n v="34.522462019550602"/>
    <n v="5.4432633000000001E-2"/>
  </r>
  <r>
    <n v="220000"/>
    <n v="840000"/>
    <n v="850000"/>
    <x v="0"/>
    <x v="0"/>
    <s v="IR12-21"/>
    <s v="62-304.520 (7), F.A.C."/>
    <n v="0.56000000000000005"/>
    <n v="0.48"/>
    <s v="Town Melbourne Beach"/>
    <n v="0.16052741211050001"/>
    <n v="3745.9096185696999"/>
    <n v="9.6992015597341403"/>
    <n v="1.55405220718754"/>
    <n v="1.55698772592225"/>
    <n v="0.24946797910442001"/>
    <n v="601.321177068829"/>
    <n v="1300"/>
    <s v="Residential, High Density"/>
    <n v="1300"/>
    <s v="Town Melbourne Beach                   Brevard County"/>
    <s v="Town Melbourne Beach"/>
    <m/>
    <m/>
    <m/>
    <n v="0"/>
    <n v="1"/>
    <n v="1.55698772592225"/>
    <n v="0.24946797910442001"/>
    <n v="601.321177068829"/>
    <m/>
    <n v="-1"/>
    <n v="-1"/>
    <n v="-1"/>
    <n v="-1"/>
    <n v="0"/>
    <m/>
    <m/>
    <s v="Central IRL A"/>
    <n v="-1"/>
    <m/>
    <m/>
    <n v="615"/>
    <x v="8"/>
    <s v="Basin 5 Ocean Ave BB"/>
    <x v="0"/>
    <m/>
    <n v="125.98520384571999"/>
    <n v="0.48768951910000002"/>
  </r>
  <r>
    <n v="220000"/>
    <n v="840000"/>
    <n v="850000"/>
    <x v="0"/>
    <x v="0"/>
    <s v="IR12-21"/>
    <s v="62-304.520 (7), F.A.C."/>
    <n v="0.56000000000000005"/>
    <n v="0.48"/>
    <s v="Town Melbourne Beach"/>
    <n v="7.7909334648139997E-2"/>
    <n v="3745.9096185696999"/>
    <n v="9.6992015597341403"/>
    <n v="1.55405220718754"/>
    <n v="0.75565834013708"/>
    <n v="0.12107517347045001"/>
    <n v="291.841326034833"/>
    <n v="1210"/>
    <s v="Fixed Single Family Units"/>
    <n v="1210"/>
    <s v="Town Melbourne Beach                   Brevard County"/>
    <s v="Town Melbourne Beach"/>
    <m/>
    <m/>
    <m/>
    <n v="0"/>
    <n v="1"/>
    <n v="0.75565834013708"/>
    <n v="0.12107517347045001"/>
    <n v="291.84132603483499"/>
    <m/>
    <n v="-1"/>
    <n v="-1"/>
    <n v="-1"/>
    <n v="-1"/>
    <n v="0"/>
    <m/>
    <m/>
    <s v="Central IRL A"/>
    <n v="-1"/>
    <m/>
    <m/>
    <n v="615"/>
    <x v="8"/>
    <s v="Basin 5 Ocean Ave BB"/>
    <x v="0"/>
    <m/>
    <n v="81.108237779732704"/>
    <n v="0.236692073"/>
  </r>
  <r>
    <n v="220000"/>
    <n v="850000"/>
    <n v="850000"/>
    <x v="0"/>
    <x v="0"/>
    <s v="IR12-21"/>
    <s v="62-304.520 (7), F.A.C."/>
    <n v="0.56000000000000005"/>
    <n v="0.48"/>
    <s v="Town Melbourne Beach"/>
    <n v="2.7783329610809999E-2"/>
    <n v="3795.2264351569702"/>
    <n v="11.654804403579201"/>
    <n v="1.53878798989016"/>
    <n v="0.32380927229422002"/>
    <n v="4.2752653924280001E-2"/>
    <n v="105.44402699564399"/>
    <n v="1400"/>
    <s v="Commercial and Services"/>
    <n v="1400"/>
    <s v="Town Melbourne Beach                   Brevard County"/>
    <s v="Town Melbourne Beach"/>
    <m/>
    <m/>
    <m/>
    <n v="0"/>
    <n v="1"/>
    <n v="0.32380927229422002"/>
    <n v="4.2752653924280001E-2"/>
    <n v="898.52620180474503"/>
    <m/>
    <n v="-1"/>
    <n v="-1"/>
    <n v="-1"/>
    <n v="-1"/>
    <n v="0"/>
    <m/>
    <m/>
    <s v="Central IRL A"/>
    <n v="-1"/>
    <m/>
    <m/>
    <n v="615"/>
    <x v="8"/>
    <s v="Basin 5 Ocean Ave BB"/>
    <x v="0"/>
    <m/>
    <n v="43.6272083635873"/>
    <n v="0.72873171270000003"/>
  </r>
  <r>
    <n v="220000"/>
    <n v="850000"/>
    <n v="850000"/>
    <x v="0"/>
    <x v="0"/>
    <s v="IR12-21"/>
    <s v="62-304.520 (7), F.A.C."/>
    <n v="0.56000000000000005"/>
    <n v="0.48"/>
    <s v="Town Melbourne Beach"/>
    <n v="7.2533117859070004E-2"/>
    <n v="3795.2264351569702"/>
    <n v="11.654804403579201"/>
    <n v="1.53878798989016"/>
    <n v="0.84535930142924998"/>
    <n v="0.11161309063082001"/>
    <n v="275.27960632310999"/>
    <n v="1430"/>
    <s v="Professional Services"/>
    <n v="1430"/>
    <s v="Town Melbourne Beach                   Brevard County"/>
    <s v="Town Melbourne Beach"/>
    <m/>
    <m/>
    <m/>
    <n v="0"/>
    <n v="1"/>
    <n v="0.84535930142924998"/>
    <n v="0.11161309063082001"/>
    <n v="1446.0259880548999"/>
    <m/>
    <n v="-1"/>
    <n v="-1"/>
    <n v="-1"/>
    <n v="-1"/>
    <n v="0"/>
    <m/>
    <m/>
    <s v="Central IRL A"/>
    <n v="-1"/>
    <m/>
    <m/>
    <n v="615"/>
    <x v="8"/>
    <s v="Basin 5 Ocean Ave BB"/>
    <x v="0"/>
    <m/>
    <n v="85.962277798324706"/>
    <n v="1.1727704688"/>
  </r>
  <r>
    <n v="220000"/>
    <n v="850000"/>
    <n v="850000"/>
    <x v="0"/>
    <x v="0"/>
    <s v="IR12-21"/>
    <s v="62-304.520 (7), F.A.C."/>
    <n v="0.56000000000000005"/>
    <n v="0.48"/>
    <s v="Town Melbourne Beach"/>
    <n v="3.3898606258399998E-3"/>
    <n v="3834.8213269243502"/>
    <n v="10.4726166024604"/>
    <n v="1.39865906681591"/>
    <n v="3.5500710670189999E-2"/>
    <n v="4.7412592995700002E-3"/>
    <n v="12.999509823272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5500710670189999E-2"/>
    <n v="4.7412592995700002E-3"/>
    <n v="12.999509823271699"/>
    <m/>
    <n v="-1"/>
    <n v="-1"/>
    <n v="-1"/>
    <n v="-1"/>
    <n v="0"/>
    <m/>
    <m/>
    <s v="Central IRL A"/>
    <n v="-1"/>
    <m/>
    <m/>
    <n v="615"/>
    <x v="8"/>
    <s v="Basin 5 Ocean Ave BB"/>
    <x v="0"/>
    <m/>
    <n v="21.148450048183101"/>
    <n v="1.05429926E-2"/>
  </r>
  <r>
    <n v="220000"/>
    <n v="850000"/>
    <n v="850000"/>
    <x v="0"/>
    <x v="0"/>
    <s v="IR12-21"/>
    <s v="62-304.520 (7), F.A.C."/>
    <n v="0.56000000000000005"/>
    <n v="0.48"/>
    <s v="FDOT District 5"/>
    <n v="1.0931110728140001E-2"/>
    <n v="3834.8213269243502"/>
    <n v="10.4726166024604"/>
    <n v="1.39865906681591"/>
    <n v="0.11447733169488999"/>
    <n v="1.528889713028E-2"/>
    <n v="41.918856547258102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0.11447733169488999"/>
    <n v="1.528889713028E-2"/>
    <n v="41.918856547259303"/>
    <m/>
    <n v="-1"/>
    <n v="-1"/>
    <n v="-1"/>
    <n v="-1"/>
    <n v="0"/>
    <m/>
    <m/>
    <s v="Central IRL A"/>
    <n v="-1"/>
    <m/>
    <m/>
    <n v="615"/>
    <x v="8"/>
    <s v="Basin 5 Ocean Ave BB"/>
    <x v="0"/>
    <m/>
    <n v="35.892889979749597"/>
    <n v="3.39974506E-2"/>
  </r>
  <r>
    <n v="220000"/>
    <n v="850000"/>
    <n v="850000"/>
    <x v="0"/>
    <x v="0"/>
    <s v="IR12-21"/>
    <s v="62-304.520 (7), F.A.C."/>
    <n v="0.56000000000000005"/>
    <n v="0.48"/>
    <s v="Town Melbourne Beach"/>
    <n v="0.18216764597432"/>
    <n v="3834.8213269243502"/>
    <n v="10.4726166024604"/>
    <n v="1.39865906681591"/>
    <n v="1.9077719136618001"/>
    <n v="0.25479042972249"/>
    <n v="698.58037385792704"/>
    <n v="1400"/>
    <s v="Commercial and Services"/>
    <n v="1400"/>
    <s v="Town Melbourne Beach                   Brevard County"/>
    <s v="Town Melbourne Beach"/>
    <m/>
    <m/>
    <m/>
    <n v="0"/>
    <n v="1"/>
    <n v="1.9077719136618001"/>
    <n v="0.25479042972249"/>
    <n v="759.46385345756198"/>
    <m/>
    <n v="-1"/>
    <n v="-1"/>
    <n v="-1"/>
    <n v="-1"/>
    <n v="0"/>
    <m/>
    <m/>
    <s v="Central IRL A"/>
    <n v="-1"/>
    <m/>
    <m/>
    <n v="615"/>
    <x v="8"/>
    <s v="Basin 5 Ocean Ave BB"/>
    <x v="0"/>
    <m/>
    <n v="119.337658219077"/>
    <n v="0.6159479752"/>
  </r>
  <r>
    <n v="220000"/>
    <n v="850000"/>
    <n v="850000"/>
    <x v="0"/>
    <x v="0"/>
    <s v="IR12-21"/>
    <s v="62-304.520 (7), F.A.C."/>
    <n v="0.56000000000000005"/>
    <n v="0.48"/>
    <s v="FDOT District 5"/>
    <n v="0.15151722487967001"/>
    <n v="3834.8213269243502"/>
    <n v="10.4726166024604"/>
    <n v="1.39865906681591"/>
    <n v="1.58678180483364"/>
    <n v="0.21192094035674"/>
    <n v="581.04148536498099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1.58678180483364"/>
    <n v="0.21192094035674"/>
    <n v="697.59056614494"/>
    <m/>
    <n v="-1"/>
    <n v="-1"/>
    <n v="-1"/>
    <n v="-1"/>
    <n v="0"/>
    <m/>
    <m/>
    <s v="Central IRL A"/>
    <n v="-1"/>
    <m/>
    <m/>
    <n v="615"/>
    <x v="8"/>
    <s v="Basin 5 Ocean Ave BB"/>
    <x v="0"/>
    <m/>
    <n v="125.9200391049"/>
    <n v="0.56576688249999996"/>
  </r>
  <r>
    <n v="220000"/>
    <n v="850000"/>
    <n v="850000"/>
    <x v="0"/>
    <x v="0"/>
    <s v="IR12-21"/>
    <s v="62-304.520 (7), F.A.C."/>
    <n v="0.56000000000000005"/>
    <n v="0.48"/>
    <s v="Town Melbourne Beach"/>
    <n v="1.8035356919810001E-2"/>
    <n v="3834.8213269243502"/>
    <n v="10.4726166024604"/>
    <n v="1.39865906681591"/>
    <n v="0.18887737830974"/>
    <n v="2.5225315479149999E-2"/>
    <n v="69.162371354795297"/>
    <n v="1410"/>
    <s v="Retail Sales and Services"/>
    <n v="1410"/>
    <s v="Town Melbourne Beach                   Brevard County"/>
    <s v="Town Melbourne Beach"/>
    <m/>
    <m/>
    <m/>
    <n v="0"/>
    <n v="1"/>
    <n v="0.18887737830974"/>
    <n v="2.5225315479149999E-2"/>
    <n v="689.85467592880605"/>
    <m/>
    <n v="-1"/>
    <n v="-1"/>
    <n v="-1"/>
    <n v="-1"/>
    <n v="0"/>
    <m/>
    <m/>
    <s v="Central IRL A"/>
    <n v="-1"/>
    <m/>
    <m/>
    <n v="615"/>
    <x v="8"/>
    <s v="Basin 5 Ocean Ave BB"/>
    <x v="0"/>
    <m/>
    <n v="63.635069243975003"/>
    <n v="0.55949284340000005"/>
  </r>
  <r>
    <n v="220000"/>
    <n v="850000"/>
    <n v="850000"/>
    <x v="0"/>
    <x v="0"/>
    <s v="IR12-21"/>
    <s v="62-304.520 (7), F.A.C."/>
    <n v="0.56000000000000005"/>
    <n v="0.48"/>
    <s v="FDOT District 5"/>
    <n v="2.1022465109999999E-4"/>
    <n v="3834.8213269243502"/>
    <n v="10.4726166024604"/>
    <n v="1.39865906681591"/>
    <n v="2.2016021714099999E-3"/>
    <n v="2.9403261433000002E-4"/>
    <n v="0.80617397550651004"/>
    <n v="1410"/>
    <s v="Retail Sales and Services"/>
    <n v="1410"/>
    <s v="FDOT District 5                         Town Melbourne Beach                   Brevard County"/>
    <s v="FDOT District 5"/>
    <m/>
    <m/>
    <m/>
    <n v="0"/>
    <n v="1"/>
    <n v="2.2016021714099999E-3"/>
    <n v="2.9403261433000002E-4"/>
    <n v="7.8049404087236702"/>
    <m/>
    <n v="-1"/>
    <n v="-1"/>
    <n v="-1"/>
    <n v="-1"/>
    <n v="0"/>
    <m/>
    <m/>
    <s v="Central IRL A"/>
    <n v="-1"/>
    <m/>
    <m/>
    <n v="615"/>
    <x v="8"/>
    <s v="Basin 5 Ocean Ave BB"/>
    <x v="0"/>
    <m/>
    <n v="5.8174208056973002"/>
    <n v="6.3300409000000002E-3"/>
  </r>
  <r>
    <n v="220000"/>
    <n v="850000"/>
    <n v="850000"/>
    <x v="0"/>
    <x v="0"/>
    <s v="IR12-21"/>
    <s v="62-304.520 (7), F.A.C."/>
    <n v="0.56000000000000005"/>
    <n v="0.48"/>
    <s v="Town Melbourne Beach"/>
    <n v="5.0819096305199998E-3"/>
    <n v="3834.8213269243502"/>
    <n v="10.4726166024604"/>
    <n v="1.39865906681591"/>
    <n v="5.322089116881E-2"/>
    <n v="7.1078589814699998E-3"/>
    <n v="19.488215432631801"/>
    <n v="1210"/>
    <s v="Fixed Single Family Units"/>
    <n v="1210"/>
    <s v="Town Melbourne Beach                   Brevard County"/>
    <s v="Town Melbourne Beach"/>
    <m/>
    <m/>
    <m/>
    <n v="0"/>
    <n v="1"/>
    <n v="5.322089116881E-2"/>
    <n v="7.1078589814699998E-3"/>
    <n v="23.718014513464201"/>
    <m/>
    <n v="-1"/>
    <n v="-1"/>
    <n v="-1"/>
    <n v="-1"/>
    <n v="0"/>
    <m/>
    <m/>
    <s v="Central IRL A"/>
    <n v="-1"/>
    <m/>
    <m/>
    <n v="615"/>
    <x v="8"/>
    <s v="Basin 5 Ocean Ave BB"/>
    <x v="0"/>
    <m/>
    <n v="18.5488191209947"/>
    <n v="1.9236021499999999E-2"/>
  </r>
  <r>
    <n v="220000"/>
    <n v="850000"/>
    <n v="850000"/>
    <x v="0"/>
    <x v="0"/>
    <s v="IR12-21"/>
    <s v="62-304.520 (7), F.A.C."/>
    <n v="0.56000000000000005"/>
    <n v="0.48"/>
    <s v="Town Melbourne Beach"/>
    <n v="5.3913403556749999E-2"/>
    <n v="3757.2445803328301"/>
    <n v="9.8994900804275492"/>
    <n v="1.64258407610711"/>
    <n v="0.53371520371220005"/>
    <n v="8.8557298171060006E-2"/>
    <n v="202.56584332092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3371520371220005"/>
    <n v="8.8557298171060006E-2"/>
    <n v="202.56584332092299"/>
    <m/>
    <n v="-1"/>
    <n v="-1"/>
    <n v="-1"/>
    <n v="-1"/>
    <n v="0"/>
    <m/>
    <m/>
    <s v="Central IRL A"/>
    <n v="-1"/>
    <m/>
    <m/>
    <n v="615"/>
    <x v="8"/>
    <s v="Basin 5 Ocean Ave BB"/>
    <x v="0"/>
    <m/>
    <n v="108.934398734536"/>
    <n v="0.16428697759999999"/>
  </r>
  <r>
    <n v="220000"/>
    <n v="850000"/>
    <n v="850000"/>
    <x v="0"/>
    <x v="0"/>
    <s v="IR12-21"/>
    <s v="62-304.520 (7), F.A.C."/>
    <n v="0.56000000000000005"/>
    <n v="0.48"/>
    <s v="FDOT District 5"/>
    <n v="0.16376271028605"/>
    <n v="3757.2445803328301"/>
    <n v="9.8994900804275492"/>
    <n v="1.64258407610711"/>
    <n v="1.62116732602075"/>
    <n v="0.26899402017601998"/>
    <n v="615.296555682904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1.62116732602075"/>
    <n v="0.26899402017601998"/>
    <n v="615.296555682904"/>
    <m/>
    <n v="-1"/>
    <n v="-1"/>
    <n v="-1"/>
    <n v="-1"/>
    <n v="0"/>
    <m/>
    <m/>
    <s v="Central IRL A"/>
    <n v="-1"/>
    <m/>
    <m/>
    <n v="615"/>
    <x v="8"/>
    <s v="Basin 5 Ocean Ave BB"/>
    <x v="0"/>
    <m/>
    <n v="126.344336797629"/>
    <n v="0.49902397050000002"/>
  </r>
  <r>
    <n v="220000"/>
    <n v="850000"/>
    <n v="850000"/>
    <x v="0"/>
    <x v="0"/>
    <s v="IR12-21"/>
    <s v="62-304.520 (7), F.A.C."/>
    <n v="0.56000000000000005"/>
    <n v="0.48"/>
    <s v="Town Melbourne Beach"/>
    <n v="6.4812163406789997E-2"/>
    <n v="3757.2445803328301"/>
    <n v="9.8994900804275492"/>
    <n v="1.64258407610711"/>
    <n v="0.64160736873655999"/>
    <n v="0.10645942755004"/>
    <n v="243.51514969980701"/>
    <n v="1210"/>
    <s v="Fixed Single Family Units"/>
    <n v="1210"/>
    <s v="Town Melbourne Beach                   Brevard County"/>
    <s v="Town Melbourne Beach"/>
    <m/>
    <m/>
    <m/>
    <n v="0"/>
    <n v="1"/>
    <n v="0.64160736873655999"/>
    <n v="0.10645942755004"/>
    <n v="243.51514969980801"/>
    <m/>
    <n v="-1"/>
    <n v="-1"/>
    <n v="-1"/>
    <n v="-1"/>
    <n v="0"/>
    <m/>
    <m/>
    <s v="Central IRL A"/>
    <n v="-1"/>
    <m/>
    <m/>
    <n v="615"/>
    <x v="8"/>
    <s v="Basin 5 Ocean Ave BB"/>
    <x v="0"/>
    <m/>
    <n v="78.313934067780295"/>
    <n v="0.1974980938"/>
  </r>
  <r>
    <n v="220000"/>
    <n v="850000"/>
    <n v="850000"/>
    <x v="0"/>
    <x v="0"/>
    <s v="IR12-21"/>
    <s v="62-304.520 (7), F.A.C."/>
    <n v="0.56000000000000005"/>
    <n v="0.48"/>
    <s v="Town Melbourne Beach"/>
    <n v="4.5227445094999999E-2"/>
    <n v="3757.2445803328301"/>
    <n v="9.8994900804275492"/>
    <n v="1.64258407610711"/>
    <n v="0.44772864408105001"/>
    <n v="7.4289881116050005E-2"/>
    <n v="169.93057296549699"/>
    <n v="1210"/>
    <s v="Fixed Single Family Units"/>
    <n v="1210"/>
    <s v="Town Melbourne Beach                   Brevard County"/>
    <s v="Town Melbourne Beach"/>
    <m/>
    <m/>
    <m/>
    <n v="0"/>
    <n v="1"/>
    <n v="0.44772864408105001"/>
    <n v="7.4289881116050005E-2"/>
    <n v="169.930572965496"/>
    <m/>
    <n v="-1"/>
    <n v="-1"/>
    <n v="-1"/>
    <n v="-1"/>
    <n v="0"/>
    <m/>
    <m/>
    <s v="Central IRL A"/>
    <n v="-1"/>
    <m/>
    <m/>
    <n v="615"/>
    <x v="8"/>
    <s v="Basin 5 Ocean Ave BB"/>
    <x v="0"/>
    <m/>
    <n v="57.712745836591701"/>
    <n v="0.13781879399999999"/>
  </r>
  <r>
    <n v="220000"/>
    <n v="850000"/>
    <n v="850000"/>
    <x v="0"/>
    <x v="0"/>
    <s v="IR12-21"/>
    <s v="62-304.520 (7), F.A.C."/>
    <n v="0.56000000000000005"/>
    <n v="0.48"/>
    <s v="Town Melbourne Beach"/>
    <n v="0.21398478707450999"/>
    <n v="3757.2445803328301"/>
    <n v="9.8994900804275492"/>
    <n v="1.64258407610711"/>
    <n v="2.1183402770066002"/>
    <n v="0.35148800377777001"/>
    <n v="803.993181509412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2.1183402770066002"/>
    <n v="0.35148800377777001"/>
    <n v="803.99318150941201"/>
    <m/>
    <n v="-1"/>
    <n v="-1"/>
    <n v="-1"/>
    <n v="-1"/>
    <n v="0"/>
    <m/>
    <m/>
    <s v="Central IRL A"/>
    <n v="-1"/>
    <m/>
    <m/>
    <n v="615"/>
    <x v="8"/>
    <s v="Basin 5 Ocean Ave BB"/>
    <x v="0"/>
    <m/>
    <n v="124.09748467588101"/>
    <n v="0.65206259649999998"/>
  </r>
  <r>
    <n v="220000"/>
    <n v="850000"/>
    <n v="850000"/>
    <x v="0"/>
    <x v="0"/>
    <s v="IR12-21"/>
    <s v="62-304.520 (7), F.A.C."/>
    <n v="0.56000000000000005"/>
    <n v="0.48"/>
    <s v="FDOT District 5"/>
    <n v="2.0415226803289999E-2"/>
    <n v="3757.2445803328301"/>
    <n v="9.8994900804275492"/>
    <n v="1.64258407610711"/>
    <n v="0.20210033522883999"/>
    <n v="3.3533726457190001E-2"/>
    <n v="76.705000262927001"/>
    <n v="1330"/>
    <s v="Residential, High density; Multiple Dwelling Units, Low Rise &lt;Two stories or less&gt;"/>
    <n v="1330"/>
    <s v="FDOT District 5                         Town Melbourne Beach                   Brevard County"/>
    <s v="FDOT District 5"/>
    <m/>
    <m/>
    <m/>
    <n v="0"/>
    <n v="1"/>
    <n v="0.20210033522883999"/>
    <n v="3.3533726457190001E-2"/>
    <n v="76.705000262926205"/>
    <m/>
    <n v="-1"/>
    <n v="-1"/>
    <n v="-1"/>
    <n v="-1"/>
    <n v="0"/>
    <m/>
    <m/>
    <s v="Central IRL A"/>
    <n v="-1"/>
    <m/>
    <m/>
    <n v="615"/>
    <x v="8"/>
    <s v="Basin 5 Ocean Ave BB"/>
    <x v="0"/>
    <m/>
    <n v="85.246471274398601"/>
    <n v="6.2210056999999999E-2"/>
  </r>
  <r>
    <n v="220000"/>
    <n v="850000"/>
    <n v="850000"/>
    <x v="0"/>
    <x v="0"/>
    <s v="IR12-21"/>
    <s v="62-304.520 (7), F.A.C."/>
    <n v="0.56000000000000005"/>
    <n v="0.48"/>
    <s v="Town Melbourne Beach"/>
    <n v="4.9727707971079997E-2"/>
    <n v="3757.2445803328301"/>
    <n v="9.8994900804275492"/>
    <n v="1.64258407610711"/>
    <n v="0.49227895178216002"/>
    <n v="8.1681941254609994E-2"/>
    <n v="186.839161266736"/>
    <n v="1210"/>
    <s v="Fixed Single Family Units"/>
    <n v="1210"/>
    <s v="Town Melbourne Beach                   Brevard County"/>
    <s v="Town Melbourne Beach"/>
    <m/>
    <m/>
    <m/>
    <n v="0"/>
    <n v="1"/>
    <n v="0.49227895178216002"/>
    <n v="8.1681941254609994E-2"/>
    <n v="186.83916126673799"/>
    <m/>
    <n v="-1"/>
    <n v="-1"/>
    <n v="-1"/>
    <n v="-1"/>
    <n v="0"/>
    <m/>
    <m/>
    <s v="Central IRL A"/>
    <n v="-1"/>
    <m/>
    <m/>
    <n v="615"/>
    <x v="8"/>
    <s v="Basin 5 Ocean Ave BB"/>
    <x v="0"/>
    <m/>
    <n v="62.241719113369498"/>
    <n v="0.15153216650000001"/>
  </r>
  <r>
    <n v="220000"/>
    <n v="850000"/>
    <n v="850000"/>
    <x v="0"/>
    <x v="0"/>
    <s v="IR12-21"/>
    <s v="62-304.520 (7), F.A.C."/>
    <n v="0.56000000000000005"/>
    <n v="0.48"/>
    <s v="FDOT District 5"/>
    <n v="5.9200095434499998E-3"/>
    <n v="3757.2445803328301"/>
    <n v="9.8994900804275492"/>
    <n v="1.64258407610711"/>
    <n v="5.860507575144E-2"/>
    <n v="9.7241134064699995E-3"/>
    <n v="22.242923772657399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5.860507575144E-2"/>
    <n v="9.7241134064699995E-3"/>
    <n v="22.242923772656599"/>
    <m/>
    <n v="-1"/>
    <n v="-1"/>
    <n v="-1"/>
    <n v="-1"/>
    <n v="0"/>
    <m/>
    <m/>
    <s v="Central IRL A"/>
    <n v="-1"/>
    <m/>
    <m/>
    <n v="615"/>
    <x v="8"/>
    <s v="Basin 5 Ocean Ave BB"/>
    <x v="0"/>
    <m/>
    <n v="24.002473423983599"/>
    <n v="1.8039678600000001E-2"/>
  </r>
  <r>
    <n v="220000"/>
    <n v="850000"/>
    <n v="850000"/>
    <x v="0"/>
    <x v="0"/>
    <s v="IR12-21"/>
    <s v="62-304.520 (7), F.A.C."/>
    <n v="0.56000000000000005"/>
    <n v="0.48"/>
    <s v="Town Melbourne Beach"/>
    <n v="0.13893060404322"/>
    <n v="3732.4378822959102"/>
    <n v="9.2916310346139905"/>
    <n v="1.3661339469971301"/>
    <n v="1.2908919121857201"/>
    <n v="0.18979781446027"/>
    <n v="518.549849541198"/>
    <n v="1210"/>
    <s v="Fixed Single Family Units"/>
    <n v="1210"/>
    <s v="Town Melbourne Beach                   Brevard County"/>
    <s v="Town Melbourne Beach"/>
    <m/>
    <m/>
    <m/>
    <n v="0"/>
    <n v="1"/>
    <n v="1.2908919121857201"/>
    <n v="0.18979781446027"/>
    <n v="518.549849541198"/>
    <m/>
    <n v="-1"/>
    <n v="-1"/>
    <n v="-1"/>
    <n v="-1"/>
    <n v="0"/>
    <m/>
    <m/>
    <s v="Central IRL A"/>
    <n v="-1"/>
    <m/>
    <m/>
    <n v="615"/>
    <x v="8"/>
    <s v="Basin 5 Ocean Ave BB"/>
    <x v="0"/>
    <m/>
    <n v="115.941605470244"/>
    <n v="0.42055948869999998"/>
  </r>
  <r>
    <n v="220000"/>
    <n v="850000"/>
    <n v="850000"/>
    <x v="0"/>
    <x v="0"/>
    <s v="IR12-21"/>
    <s v="62-304.520 (7), F.A.C."/>
    <n v="0.56000000000000005"/>
    <n v="0.48"/>
    <s v="Town Melbourne Beach"/>
    <n v="2.8687752255449998E-2"/>
    <n v="3732.4378822959102"/>
    <n v="9.2916310346139905"/>
    <n v="1.3661339469971301"/>
    <n v="0.26655600917007999"/>
    <n v="3.9191312219210003E-2"/>
    <n v="107.07525327617201"/>
    <n v="1210"/>
    <s v="Fixed Single Family Units"/>
    <n v="1210"/>
    <s v="Town Melbourne Beach                   Brevard County"/>
    <s v="Town Melbourne Beach"/>
    <m/>
    <m/>
    <m/>
    <n v="0"/>
    <n v="1"/>
    <n v="0.26655600917007999"/>
    <n v="3.9191312219210003E-2"/>
    <n v="107.075253276171"/>
    <m/>
    <n v="-1"/>
    <n v="-1"/>
    <n v="-1"/>
    <n v="-1"/>
    <n v="0"/>
    <m/>
    <m/>
    <s v="Central IRL A"/>
    <n v="-1"/>
    <m/>
    <m/>
    <n v="615"/>
    <x v="8"/>
    <s v="Basin 5 Ocean Ave BB"/>
    <x v="0"/>
    <m/>
    <n v="64.174925165132294"/>
    <n v="8.6841243499999998E-2"/>
  </r>
  <r>
    <n v="220000"/>
    <n v="850000"/>
    <n v="850000"/>
    <x v="0"/>
    <x v="0"/>
    <s v="IR12-21"/>
    <s v="62-304.520 (7), F.A.C."/>
    <n v="0.56000000000000005"/>
    <n v="0.48"/>
    <s v="Town Melbourne Beach"/>
    <n v="1.9577312348970002E-2"/>
    <n v="3732.4378822959102"/>
    <n v="9.2916310346139905"/>
    <n v="1.3661339469971301"/>
    <n v="0.18190516299604001"/>
    <n v="2.674523099089E-2"/>
    <n v="73.0711022448465"/>
    <n v="1210"/>
    <s v="Fixed Single Family Units"/>
    <n v="1210"/>
    <s v="Town Melbourne Beach                   Brevard County"/>
    <s v="Town Melbourne Beach"/>
    <m/>
    <m/>
    <m/>
    <n v="0"/>
    <n v="1"/>
    <n v="0.18190516299604001"/>
    <n v="2.674523099089E-2"/>
    <n v="73.071102244844994"/>
    <m/>
    <n v="-1"/>
    <n v="-1"/>
    <n v="-1"/>
    <n v="-1"/>
    <n v="0"/>
    <m/>
    <m/>
    <s v="Central IRL A"/>
    <n v="-1"/>
    <m/>
    <m/>
    <n v="615"/>
    <x v="8"/>
    <s v="Basin 5 Ocean Ave BB"/>
    <x v="0"/>
    <m/>
    <n v="51.283516003897802"/>
    <n v="5.9262856599999997E-2"/>
  </r>
  <r>
    <n v="220000"/>
    <n v="850000"/>
    <n v="850000"/>
    <x v="0"/>
    <x v="0"/>
    <s v="IR12-21"/>
    <s v="62-304.520 (7), F.A.C."/>
    <n v="0.56000000000000005"/>
    <n v="0.48"/>
    <s v="Town Melbourne Beach"/>
    <n v="0.10864904836093001"/>
    <n v="3732.4378822959102"/>
    <n v="9.2916310346139905"/>
    <n v="1.3661339469971301"/>
    <n v="1.0095268696317099"/>
    <n v="0.1484291532748"/>
    <n v="405.52582397774302"/>
    <n v="1210"/>
    <s v="Fixed Single Family Units"/>
    <n v="1210"/>
    <s v="Town Melbourne Beach                   Brevard County"/>
    <s v="Town Melbourne Beach"/>
    <m/>
    <m/>
    <m/>
    <n v="0"/>
    <n v="1"/>
    <n v="1.0095268696317099"/>
    <n v="0.1484291532748"/>
    <n v="405.52582397774302"/>
    <m/>
    <n v="-1"/>
    <n v="-1"/>
    <n v="-1"/>
    <n v="-1"/>
    <n v="0"/>
    <m/>
    <m/>
    <s v="Central IRL A"/>
    <n v="-1"/>
    <m/>
    <m/>
    <n v="615"/>
    <x v="8"/>
    <s v="Basin 5 Ocean Ave BB"/>
    <x v="0"/>
    <m/>
    <n v="111.999117538185"/>
    <n v="0.32889361230000003"/>
  </r>
  <r>
    <n v="220000"/>
    <n v="850000"/>
    <n v="850000"/>
    <x v="0"/>
    <x v="0"/>
    <s v="IR12-21"/>
    <s v="62-304.520 (7), F.A.C."/>
    <n v="0.56000000000000005"/>
    <n v="0.48"/>
    <s v="Town Melbourne Beach"/>
    <n v="0.32191873652123998"/>
    <n v="3732.4378822959102"/>
    <n v="9.2916310346139905"/>
    <n v="1.3661339469971301"/>
    <n v="2.9911501228845498"/>
    <n v="0.43978411413610002"/>
    <n v="1201.54168721274"/>
    <n v="1210"/>
    <s v="Fixed Single Family Units"/>
    <n v="1210"/>
    <s v="Town Melbourne Beach                   Brevard County"/>
    <s v="Town Melbourne Beach"/>
    <m/>
    <m/>
    <m/>
    <n v="0"/>
    <n v="1"/>
    <n v="2.9911501228845498"/>
    <n v="0.43978411413610002"/>
    <n v="1201.54168721274"/>
    <m/>
    <n v="-1"/>
    <n v="-1"/>
    <n v="-1"/>
    <n v="-1"/>
    <n v="0"/>
    <m/>
    <m/>
    <s v="Central IRL A"/>
    <n v="-1"/>
    <m/>
    <m/>
    <n v="615"/>
    <x v="8"/>
    <s v="Basin 5 Ocean Ave BB"/>
    <x v="0"/>
    <m/>
    <n v="148.71073471846799"/>
    <n v="0.97448636430000002"/>
  </r>
  <r>
    <n v="220000"/>
    <n v="850000"/>
    <n v="850000"/>
    <x v="0"/>
    <x v="0"/>
    <s v="IR12-21"/>
    <s v="62-304.520 (7), F.A.C."/>
    <n v="0.56000000000000005"/>
    <n v="0.48"/>
    <s v="Town Melbourne Beach"/>
    <n v="3.8726701922199998E-3"/>
    <n v="3695.2762010807401"/>
    <n v="7.9339702622109503"/>
    <n v="1.0603799517669099"/>
    <n v="3.0725650140449999E-2"/>
    <n v="4.1065018316400002E-3"/>
    <n v="14.31058599596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0725650140449999E-2"/>
    <n v="4.1065018316400002E-3"/>
    <n v="18.019107663881499"/>
    <m/>
    <n v="-1"/>
    <n v="-1"/>
    <n v="-1"/>
    <n v="-1"/>
    <n v="0"/>
    <m/>
    <m/>
    <s v="Central IRL A"/>
    <n v="-1"/>
    <m/>
    <m/>
    <n v="615"/>
    <x v="8"/>
    <s v="Basin 5 Ocean Ave BB"/>
    <x v="0"/>
    <m/>
    <n v="29.426079367793101"/>
    <n v="1.4614037E-2"/>
  </r>
  <r>
    <n v="220000"/>
    <n v="850000"/>
    <n v="850000"/>
    <x v="0"/>
    <x v="0"/>
    <s v="IR12-21"/>
    <s v="62-304.520 (7), F.A.C."/>
    <n v="0.56000000000000005"/>
    <n v="0.48"/>
    <s v="Town Melbourne Beach"/>
    <n v="0.28514596592601998"/>
    <n v="3695.2762010807401"/>
    <n v="7.9339702622109503"/>
    <n v="1.0603799517669099"/>
    <n v="2.2623396140465002"/>
    <n v="0.30236306559517001"/>
    <n v="1053.69310172062"/>
    <n v="1750"/>
    <s v="Governmental"/>
    <n v="1750"/>
    <s v="Town Melbourne Beach                   Brevard County"/>
    <s v="Town Melbourne Beach"/>
    <m/>
    <m/>
    <m/>
    <n v="0"/>
    <n v="1"/>
    <n v="2.2623396140465002"/>
    <n v="0.30236306559517001"/>
    <n v="1422.92763603923"/>
    <m/>
    <n v="-1"/>
    <n v="-1"/>
    <n v="-1"/>
    <n v="-1"/>
    <n v="0"/>
    <m/>
    <m/>
    <s v="Central IRL A"/>
    <n v="-1"/>
    <m/>
    <m/>
    <n v="615"/>
    <x v="8"/>
    <s v="Basin 5 Ocean Ave BB"/>
    <x v="0"/>
    <m/>
    <n v="148.70517027773801"/>
    <n v="1.1540370122000001"/>
  </r>
  <r>
    <n v="220000"/>
    <n v="850000"/>
    <n v="850000"/>
    <x v="0"/>
    <x v="0"/>
    <s v="IR12-21"/>
    <s v="62-304.520 (7), F.A.C."/>
    <n v="0.56000000000000005"/>
    <n v="0.48"/>
    <s v="Town Melbourne Beach"/>
    <n v="0.20508785815870001"/>
    <n v="3723.9858402882701"/>
    <n v="9.2718713986336994"/>
    <n v="1.36327230508051"/>
    <n v="1.9015482462687501"/>
    <n v="0.27959059713604001"/>
    <n v="763.744279798071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015482462687501"/>
    <n v="0.27959059713604001"/>
    <n v="763.74427979807103"/>
    <m/>
    <n v="-1"/>
    <n v="-1"/>
    <n v="-1"/>
    <n v="-1"/>
    <n v="0"/>
    <m/>
    <m/>
    <s v="Central IRL A"/>
    <n v="-1"/>
    <m/>
    <m/>
    <n v="615"/>
    <x v="8"/>
    <s v="Basin 5 Ocean Ave BB"/>
    <x v="0"/>
    <m/>
    <n v="158.48775930839099"/>
    <n v="0.6194195294"/>
  </r>
  <r>
    <n v="220000"/>
    <n v="850000"/>
    <n v="850000"/>
    <x v="0"/>
    <x v="0"/>
    <s v="IR12-21"/>
    <s v="62-304.520 (7), F.A.C."/>
    <n v="0.56000000000000005"/>
    <n v="0.48"/>
    <s v="Town Melbourne Beach"/>
    <n v="0.17858437166846"/>
    <n v="3723.9858402882701"/>
    <n v="9.2718713986336994"/>
    <n v="1.36327230508051"/>
    <n v="1.65581132791576"/>
    <n v="0.24345912801580999"/>
    <n v="665.04567139012397"/>
    <n v="1210"/>
    <s v="Fixed Single Family Units"/>
    <n v="1210"/>
    <s v="Town Melbourne Beach                   Brevard County"/>
    <s v="Town Melbourne Beach"/>
    <m/>
    <m/>
    <m/>
    <n v="0"/>
    <n v="1"/>
    <n v="1.65581132791576"/>
    <n v="0.24345912801580999"/>
    <n v="665.04567139012397"/>
    <m/>
    <n v="-1"/>
    <n v="-1"/>
    <n v="-1"/>
    <n v="-1"/>
    <n v="0"/>
    <m/>
    <m/>
    <s v="Central IRL A"/>
    <n v="-1"/>
    <m/>
    <m/>
    <n v="615"/>
    <x v="8"/>
    <s v="Basin 5 Ocean Ave BB"/>
    <x v="0"/>
    <m/>
    <n v="107.138426068055"/>
    <n v="0.53937199629999999"/>
  </r>
  <r>
    <n v="220000"/>
    <n v="850000"/>
    <n v="850000"/>
    <x v="0"/>
    <x v="0"/>
    <s v="IR12-21"/>
    <s v="62-304.520 (7), F.A.C."/>
    <n v="0.56000000000000005"/>
    <n v="0.48"/>
    <s v="Town Melbourne Beach"/>
    <n v="0.20738975876190999"/>
    <n v="3723.9858402882701"/>
    <n v="9.2718713986336994"/>
    <n v="1.36327230508051"/>
    <n v="1.92289117263411"/>
    <n v="0.28272871447744002"/>
    <n v="772.316525050162"/>
    <n v="1210"/>
    <s v="Fixed Single Family Units"/>
    <n v="1210"/>
    <s v="Town Melbourne Beach                   Brevard County"/>
    <s v="Town Melbourne Beach"/>
    <m/>
    <m/>
    <m/>
    <n v="0"/>
    <n v="1"/>
    <n v="1.92289117263411"/>
    <n v="0.28272871447744002"/>
    <n v="772.316525050162"/>
    <m/>
    <n v="-1"/>
    <n v="-1"/>
    <n v="-1"/>
    <n v="-1"/>
    <n v="0"/>
    <m/>
    <m/>
    <s v="Central IRL A"/>
    <n v="-1"/>
    <m/>
    <m/>
    <n v="615"/>
    <x v="8"/>
    <s v="Basin 5 Ocean Ave BB"/>
    <x v="0"/>
    <m/>
    <n v="116.332021909581"/>
    <n v="0.62637187760000002"/>
  </r>
  <r>
    <n v="220000"/>
    <n v="850000"/>
    <n v="850000"/>
    <x v="0"/>
    <x v="0"/>
    <s v="IR12-21"/>
    <s v="62-304.520 (7), F.A.C."/>
    <n v="0.56000000000000005"/>
    <n v="0.48"/>
    <s v="Town Melbourne Beach"/>
    <n v="1.559641908616E-2"/>
    <n v="3723.9858402882701"/>
    <n v="9.2718713986336994"/>
    <n v="1.36327230508051"/>
    <n v="0.14460799204614999"/>
    <n v="2.12621661986E-2"/>
    <n v="58.080843836095198"/>
    <n v="1210"/>
    <s v="Fixed Single Family Units"/>
    <n v="1210"/>
    <s v="Town Melbourne Beach                   Brevard County"/>
    <s v="Town Melbourne Beach"/>
    <m/>
    <m/>
    <m/>
    <n v="0"/>
    <n v="1"/>
    <n v="0.14460799204614999"/>
    <n v="2.12621661986E-2"/>
    <n v="58.080843836094402"/>
    <m/>
    <n v="-1"/>
    <n v="-1"/>
    <n v="-1"/>
    <n v="-1"/>
    <n v="0"/>
    <m/>
    <m/>
    <s v="Central IRL A"/>
    <n v="-1"/>
    <m/>
    <m/>
    <n v="615"/>
    <x v="8"/>
    <s v="Basin 5 Ocean Ave BB"/>
    <x v="0"/>
    <m/>
    <n v="52.906329110469201"/>
    <n v="4.7105307200000002E-2"/>
  </r>
  <r>
    <n v="220000"/>
    <n v="850000"/>
    <n v="850000"/>
    <x v="0"/>
    <x v="0"/>
    <s v="IR12-21"/>
    <s v="62-304.520 (7), F.A.C."/>
    <n v="0.56000000000000005"/>
    <n v="0.48"/>
    <s v="Town Melbourne Beach"/>
    <n v="1.110504594664E-2"/>
    <n v="3723.9858402882701"/>
    <n v="9.2718713986336994"/>
    <n v="1.36327230508051"/>
    <n v="0.10296455789316"/>
    <n v="1.51392015857E-2"/>
    <n v="41.355033861038002"/>
    <n v="1210"/>
    <s v="Fixed Single Family Units"/>
    <n v="1210"/>
    <s v="Town Melbourne Beach                   Brevard County"/>
    <s v="Town Melbourne Beach"/>
    <m/>
    <m/>
    <m/>
    <n v="0"/>
    <n v="1"/>
    <n v="0.10296455789316"/>
    <n v="1.51392015857E-2"/>
    <n v="41.3550338610384"/>
    <m/>
    <n v="-1"/>
    <n v="-1"/>
    <n v="-1"/>
    <n v="-1"/>
    <n v="0"/>
    <m/>
    <m/>
    <s v="Central IRL A"/>
    <n v="-1"/>
    <m/>
    <m/>
    <n v="615"/>
    <x v="8"/>
    <s v="Basin 5 Ocean Ave BB"/>
    <x v="0"/>
    <m/>
    <n v="34.142342990983202"/>
    <n v="3.3540173399999998E-2"/>
  </r>
  <r>
    <n v="220000"/>
    <n v="850000"/>
    <n v="850000"/>
    <x v="0"/>
    <x v="0"/>
    <s v="IR12-21"/>
    <s v="62-304.520 (7), F.A.C."/>
    <n v="0.56000000000000005"/>
    <n v="0.48"/>
    <s v="Town Melbourne Beach"/>
    <n v="0.18498214391536999"/>
    <n v="3741.4866819664699"/>
    <n v="9.7978521320314798"/>
    <n v="1.60573873945718"/>
    <n v="1.81242769314899"/>
    <n v="0.29703299459275001"/>
    <n v="692.108227860972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1242769314899"/>
    <n v="0.29703299459275001"/>
    <n v="692.10822786097299"/>
    <m/>
    <n v="-1"/>
    <n v="-1"/>
    <n v="-1"/>
    <n v="-1"/>
    <n v="0"/>
    <m/>
    <m/>
    <s v="Central IRL A"/>
    <n v="-1"/>
    <m/>
    <m/>
    <n v="615"/>
    <x v="8"/>
    <s v="Basin 5 Ocean Ave BB"/>
    <x v="0"/>
    <m/>
    <n v="129.97324006343399"/>
    <n v="0.56132054170000001"/>
  </r>
  <r>
    <n v="220000"/>
    <n v="850000"/>
    <n v="850000"/>
    <x v="0"/>
    <x v="0"/>
    <s v="IR12-21"/>
    <s v="62-304.520 (7), F.A.C."/>
    <n v="0.56000000000000005"/>
    <n v="0.48"/>
    <s v="Town Melbourne Beach"/>
    <n v="8.931601655377E-2"/>
    <n v="3741.4866819664699"/>
    <n v="9.7978521320314798"/>
    <n v="1.60573873945718"/>
    <n v="0.87510512321598999"/>
    <n v="0.1434181878344"/>
    <n v="334.17468642225703"/>
    <n v="1210"/>
    <s v="Fixed Single Family Units"/>
    <n v="1210"/>
    <s v="Town Melbourne Beach                   Brevard County"/>
    <s v="Town Melbourne Beach"/>
    <m/>
    <m/>
    <m/>
    <n v="0"/>
    <n v="1"/>
    <n v="0.87510512321598999"/>
    <n v="0.1434181878344"/>
    <n v="334.17468642225799"/>
    <m/>
    <n v="-1"/>
    <n v="-1"/>
    <n v="-1"/>
    <n v="-1"/>
    <n v="0"/>
    <m/>
    <m/>
    <s v="Central IRL A"/>
    <n v="-1"/>
    <m/>
    <m/>
    <n v="615"/>
    <x v="8"/>
    <s v="Basin 5 Ocean Ave BB"/>
    <x v="0"/>
    <m/>
    <n v="91.329449864998196"/>
    <n v="0.27102569859999998"/>
  </r>
  <r>
    <n v="220000"/>
    <n v="850000"/>
    <n v="850000"/>
    <x v="0"/>
    <x v="0"/>
    <s v="IR12-21"/>
    <s v="62-304.520 (7), F.A.C."/>
    <n v="0.56000000000000005"/>
    <n v="0.48"/>
    <s v="Town Melbourne Beach"/>
    <n v="3.8768485275710002E-2"/>
    <n v="3741.4866819664699"/>
    <n v="9.7978521320314798"/>
    <n v="1.60573873945718"/>
    <n v="0.37984788611423997"/>
    <n v="6.2252058677280002E-2"/>
    <n v="145.05177133908199"/>
    <n v="1210"/>
    <s v="Fixed Single Family Units"/>
    <n v="1210"/>
    <s v="Town Melbourne Beach                   Brevard County"/>
    <s v="Town Melbourne Beach"/>
    <m/>
    <m/>
    <m/>
    <n v="0"/>
    <n v="1"/>
    <n v="0.37984788611423997"/>
    <n v="6.2252058677280002E-2"/>
    <n v="145.051771339081"/>
    <m/>
    <n v="-1"/>
    <n v="-1"/>
    <n v="-1"/>
    <n v="-1"/>
    <n v="0"/>
    <m/>
    <m/>
    <s v="Central IRL A"/>
    <n v="-1"/>
    <m/>
    <m/>
    <n v="615"/>
    <x v="8"/>
    <s v="Basin 5 Ocean Ave BB"/>
    <x v="0"/>
    <m/>
    <n v="50.659406885370302"/>
    <n v="0.11764133929999999"/>
  </r>
  <r>
    <n v="220000"/>
    <n v="850000"/>
    <n v="850000"/>
    <x v="0"/>
    <x v="0"/>
    <s v="IR12-21"/>
    <s v="62-304.520 (7), F.A.C."/>
    <n v="0.56000000000000005"/>
    <n v="0.48"/>
    <s v="Town Melbourne Beach"/>
    <n v="9.7216136811849999E-2"/>
    <n v="3741.4866819664699"/>
    <n v="9.7978521320314798"/>
    <n v="1.60573873945718"/>
    <n v="0.95250933332985999"/>
    <n v="0.15610371697916001"/>
    <n v="363.73288115377397"/>
    <n v="1210"/>
    <s v="Fixed Single Family Units"/>
    <n v="1210"/>
    <s v="Town Melbourne Beach                   Brevard County"/>
    <s v="Town Melbourne Beach"/>
    <m/>
    <m/>
    <m/>
    <n v="0"/>
    <n v="1"/>
    <n v="0.95250933332985999"/>
    <n v="0.15610371697916001"/>
    <n v="363.73288115377301"/>
    <m/>
    <n v="-1"/>
    <n v="-1"/>
    <n v="-1"/>
    <n v="-1"/>
    <n v="0"/>
    <m/>
    <m/>
    <s v="Central IRL A"/>
    <n v="-1"/>
    <m/>
    <m/>
    <n v="615"/>
    <x v="8"/>
    <s v="Basin 5 Ocean Ave BB"/>
    <x v="0"/>
    <m/>
    <n v="81.534254906589695"/>
    <n v="0.29499828160000002"/>
  </r>
  <r>
    <n v="220000"/>
    <n v="850000"/>
    <n v="850000"/>
    <x v="0"/>
    <x v="0"/>
    <s v="IR12-21"/>
    <s v="62-304.520 (7), F.A.C."/>
    <n v="0.56000000000000005"/>
    <n v="0.48"/>
    <s v="Town Melbourne Beach"/>
    <n v="0.20748067118023999"/>
    <n v="3741.4866819664699"/>
    <n v="9.7978521320314798"/>
    <n v="1.60573873945718"/>
    <n v="2.03286493647864"/>
    <n v="0.33315975140269"/>
    <n v="776.28616798633595"/>
    <n v="1300"/>
    <s v="Residential, High Density"/>
    <n v="1300"/>
    <s v="Town Melbourne Beach                   Brevard County"/>
    <s v="Town Melbourne Beach"/>
    <m/>
    <m/>
    <m/>
    <n v="0"/>
    <n v="1"/>
    <n v="2.03286493647864"/>
    <n v="0.33315975140269"/>
    <n v="776.28616798633595"/>
    <m/>
    <n v="-1"/>
    <n v="-1"/>
    <n v="-1"/>
    <n v="-1"/>
    <n v="0"/>
    <m/>
    <m/>
    <s v="Central IRL A"/>
    <n v="-1"/>
    <m/>
    <m/>
    <n v="615"/>
    <x v="8"/>
    <s v="Basin 5 Ocean Ave BB"/>
    <x v="0"/>
    <m/>
    <n v="117.57397189479499"/>
    <n v="0.62959137710000002"/>
  </r>
  <r>
    <n v="220000"/>
    <n v="850000"/>
    <n v="850000"/>
    <x v="0"/>
    <x v="0"/>
    <s v="IR12-21"/>
    <s v="62-304.520 (7), F.A.C."/>
    <n v="0.56000000000000005"/>
    <n v="0.48"/>
    <s v="Town Melbourne Beach"/>
    <n v="0.22237978917906001"/>
    <n v="3732.437882574"/>
    <n v="9.2916310353062705"/>
    <n v="1.36613394709892"/>
    <n v="2.0662709507610302"/>
    <n v="0.30380057914621"/>
    <n v="830.01874945075201"/>
    <n v="1210"/>
    <s v="Fixed Single Family Units"/>
    <n v="1210"/>
    <s v="Town Melbourne Beach                   Brevard County"/>
    <s v="Town Melbourne Beach"/>
    <m/>
    <m/>
    <m/>
    <n v="0"/>
    <n v="1"/>
    <n v="2.0662709507610302"/>
    <n v="0.30380057914621"/>
    <n v="830.01874945075201"/>
    <m/>
    <n v="-1"/>
    <n v="-1"/>
    <n v="-1"/>
    <n v="-1"/>
    <n v="0"/>
    <m/>
    <m/>
    <s v="Central IRL A"/>
    <n v="-1"/>
    <m/>
    <m/>
    <n v="615"/>
    <x v="8"/>
    <s v="Basin 5 Ocean Ave BB"/>
    <x v="0"/>
    <m/>
    <n v="120.454030860289"/>
    <n v="0.67317011309999997"/>
  </r>
  <r>
    <n v="220000"/>
    <n v="850000"/>
    <n v="850000"/>
    <x v="0"/>
    <x v="0"/>
    <s v="IR12-21"/>
    <s v="62-304.520 (7), F.A.C."/>
    <n v="0.56000000000000005"/>
    <n v="0.48"/>
    <s v="Town Melbourne Beach"/>
    <n v="0.17916576899412001"/>
    <n v="3732.437882574"/>
    <n v="9.2916310353062705"/>
    <n v="1.36613394709892"/>
    <n v="1.6647422196503301"/>
    <n v="0.24476443918095001"/>
    <n v="668.72510345417902"/>
    <n v="1210"/>
    <s v="Fixed Single Family Units"/>
    <n v="1210"/>
    <s v="Town Melbourne Beach                   Brevard County"/>
    <s v="Town Melbourne Beach"/>
    <m/>
    <m/>
    <m/>
    <n v="0"/>
    <n v="1"/>
    <n v="1.6647422196503301"/>
    <n v="0.24476443918095001"/>
    <n v="668.72510345417902"/>
    <m/>
    <n v="-1"/>
    <n v="-1"/>
    <n v="-1"/>
    <n v="-1"/>
    <n v="0"/>
    <m/>
    <m/>
    <s v="Central IRL A"/>
    <n v="-1"/>
    <m/>
    <m/>
    <n v="615"/>
    <x v="8"/>
    <s v="Basin 5 Ocean Ave BB"/>
    <x v="0"/>
    <m/>
    <n v="109.45813554680301"/>
    <n v="0.54235612609999995"/>
  </r>
  <r>
    <n v="220000"/>
    <n v="850000"/>
    <n v="850000"/>
    <x v="0"/>
    <x v="0"/>
    <s v="IR12-21"/>
    <s v="62-304.520 (7), F.A.C."/>
    <n v="0.56000000000000005"/>
    <n v="0.48"/>
    <s v="Town Melbourne Beach"/>
    <n v="7.5980532767440004E-2"/>
    <n v="3732.437882574"/>
    <n v="9.2916310353062705"/>
    <n v="1.36613394709892"/>
    <n v="0.70598307634112001"/>
    <n v="0.10379958513227"/>
    <n v="283.59261883937802"/>
    <n v="1210"/>
    <s v="Fixed Single Family Units"/>
    <n v="1210"/>
    <s v="Town Melbourne Beach                   Brevard County"/>
    <s v="Town Melbourne Beach"/>
    <m/>
    <m/>
    <m/>
    <n v="0"/>
    <n v="1"/>
    <n v="0.70598307634112001"/>
    <n v="0.10379958513227"/>
    <n v="283.59261883937597"/>
    <m/>
    <n v="-1"/>
    <n v="-1"/>
    <n v="-1"/>
    <n v="-1"/>
    <n v="0"/>
    <m/>
    <m/>
    <s v="Central IRL A"/>
    <n v="-1"/>
    <m/>
    <m/>
    <n v="615"/>
    <x v="8"/>
    <s v="Basin 5 Ocean Ave BB"/>
    <x v="0"/>
    <m/>
    <n v="70.160828003006799"/>
    <n v="0.230002124"/>
  </r>
  <r>
    <n v="220000"/>
    <n v="850000"/>
    <n v="850000"/>
    <x v="0"/>
    <x v="0"/>
    <s v="IR12-21"/>
    <s v="62-304.520 (7), F.A.C."/>
    <n v="0.56000000000000005"/>
    <n v="0.48"/>
    <s v="Town Melbourne Beach"/>
    <n v="0.14023736254317001"/>
    <n v="3732.437882574"/>
    <n v="9.2916310353062705"/>
    <n v="1.36613394709892"/>
    <n v="1.3030338301156099"/>
    <n v="0.19158302162183999"/>
    <n v="523.42724450839205"/>
    <n v="1210"/>
    <s v="Fixed Single Family Units"/>
    <n v="1210"/>
    <s v="Town Melbourne Beach                   Brevard County"/>
    <s v="Town Melbourne Beach"/>
    <m/>
    <m/>
    <m/>
    <n v="0"/>
    <n v="1"/>
    <n v="1.3030338301156099"/>
    <n v="0.19158302162183999"/>
    <n v="523.42724450839205"/>
    <m/>
    <n v="-1"/>
    <n v="-1"/>
    <n v="-1"/>
    <n v="-1"/>
    <n v="0"/>
    <m/>
    <m/>
    <s v="Central IRL A"/>
    <n v="-1"/>
    <m/>
    <m/>
    <n v="615"/>
    <x v="8"/>
    <s v="Basin 5 Ocean Ave BB"/>
    <x v="0"/>
    <m/>
    <n v="99.475632954133999"/>
    <n v="0.42451520240000001"/>
  </r>
  <r>
    <n v="220000"/>
    <n v="860000"/>
    <n v="860000"/>
    <x v="0"/>
    <x v="0"/>
    <s v="IR12-21"/>
    <s v="62-304.520 (7), F.A.C."/>
    <n v="0.56000000000000005"/>
    <n v="0.48"/>
    <s v="Town Melbourne Beach"/>
    <n v="0.26400458327639997"/>
    <n v="3723.9861711072299"/>
    <n v="9.2718722223112593"/>
    <n v="1.36327242618889"/>
    <n v="2.44781676224334"/>
    <n v="0.35991016876819998"/>
    <n v="983.149417230254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44781676224334"/>
    <n v="0.35991016876819998"/>
    <n v="1030.88004190885"/>
    <m/>
    <n v="-1"/>
    <n v="-1"/>
    <n v="-1"/>
    <n v="-1"/>
    <n v="0"/>
    <m/>
    <m/>
    <s v="Central IRL A"/>
    <n v="-1"/>
    <m/>
    <m/>
    <n v="615"/>
    <x v="8"/>
    <s v="Basin 5 Ocean Ave BB"/>
    <x v="0"/>
    <m/>
    <n v="190.61064527387899"/>
    <n v="0.83607464880000004"/>
  </r>
  <r>
    <n v="220000"/>
    <n v="860000"/>
    <n v="860000"/>
    <x v="0"/>
    <x v="0"/>
    <s v="IR12-21"/>
    <s v="62-304.520 (7), F.A.C."/>
    <n v="0.56000000000000005"/>
    <n v="0.48"/>
    <s v="Town Melbourne Beach"/>
    <n v="5.4685042349820003E-2"/>
    <n v="3723.9861711072299"/>
    <n v="9.2718722223112593"/>
    <n v="1.36327242618889"/>
    <n v="0.50703272513921005"/>
    <n v="7.4550610360479996E-2"/>
    <n v="203.64634147714301"/>
    <n v="1210"/>
    <s v="Fixed Single Family Units"/>
    <n v="1210"/>
    <s v="Town Melbourne Beach                   Brevard County"/>
    <s v="Town Melbourne Beach"/>
    <m/>
    <m/>
    <m/>
    <n v="0"/>
    <n v="1"/>
    <n v="0.50703272513921005"/>
    <n v="7.4550610360479996E-2"/>
    <n v="203.64634147714301"/>
    <m/>
    <n v="-1"/>
    <n v="-1"/>
    <n v="-1"/>
    <n v="-1"/>
    <n v="0"/>
    <m/>
    <m/>
    <s v="Central IRL A"/>
    <n v="-1"/>
    <m/>
    <m/>
    <n v="615"/>
    <x v="8"/>
    <s v="Basin 5 Ocean Ave BB"/>
    <x v="0"/>
    <m/>
    <n v="67.186637766889405"/>
    <n v="0.16516329399999999"/>
  </r>
  <r>
    <n v="220000"/>
    <n v="860000"/>
    <n v="860000"/>
    <x v="0"/>
    <x v="0"/>
    <s v="IR12-21"/>
    <s v="62-304.520 (7), F.A.C."/>
    <n v="0.56000000000000005"/>
    <n v="0.48"/>
    <s v="Town Melbourne Beach"/>
    <n v="1.239286289525E-2"/>
    <n v="3723.9861711072299"/>
    <n v="9.2718722223112593"/>
    <n v="1.36327242618889"/>
    <n v="0.11490504123338"/>
    <n v="1.689484826663E-2"/>
    <n v="46.150850042339002"/>
    <n v="1210"/>
    <s v="Fixed Single Family Units"/>
    <n v="1210"/>
    <s v="Town Melbourne Beach                   Brevard County"/>
    <s v="Town Melbourne Beach"/>
    <m/>
    <m/>
    <m/>
    <n v="0"/>
    <n v="1"/>
    <n v="0.11490504123338"/>
    <n v="1.689484826663E-2"/>
    <n v="46.150850042340501"/>
    <m/>
    <n v="-1"/>
    <n v="-1"/>
    <n v="-1"/>
    <n v="-1"/>
    <n v="0"/>
    <m/>
    <m/>
    <s v="Central IRL A"/>
    <n v="-1"/>
    <m/>
    <m/>
    <n v="615"/>
    <x v="8"/>
    <s v="Basin 5 Ocean Ave BB"/>
    <x v="0"/>
    <m/>
    <n v="30.243676138818799"/>
    <n v="3.7429724300000002E-2"/>
  </r>
  <r>
    <n v="220000"/>
    <n v="860000"/>
    <n v="860000"/>
    <x v="0"/>
    <x v="0"/>
    <s v="IR12-21"/>
    <s v="62-304.520 (7), F.A.C."/>
    <n v="0.56000000000000005"/>
    <n v="0.48"/>
    <s v="Town Melbourne Beach"/>
    <n v="1.342276381494E-2"/>
    <n v="3723.9861711072299"/>
    <n v="9.2718722223112593"/>
    <n v="1.36327242618889"/>
    <n v="0.12445415096244999"/>
    <n v="1.8298883792159999E-2"/>
    <n v="49.986186824901203"/>
    <n v="1210"/>
    <s v="Fixed Single Family Units"/>
    <n v="1210"/>
    <s v="Town Melbourne Beach                   Brevard County"/>
    <s v="Town Melbourne Beach"/>
    <m/>
    <m/>
    <m/>
    <n v="0"/>
    <n v="1"/>
    <n v="0.12445415096244999"/>
    <n v="1.8298883792159999E-2"/>
    <n v="49.986186824902703"/>
    <m/>
    <n v="-1"/>
    <n v="-1"/>
    <n v="-1"/>
    <n v="-1"/>
    <n v="0"/>
    <m/>
    <m/>
    <s v="Central IRL A"/>
    <n v="-1"/>
    <m/>
    <m/>
    <n v="615"/>
    <x v="8"/>
    <s v="Basin 5 Ocean Ave BB"/>
    <x v="0"/>
    <m/>
    <n v="54.982932298864498"/>
    <n v="4.0540297500000003E-2"/>
  </r>
  <r>
    <n v="220000"/>
    <n v="860000"/>
    <n v="860000"/>
    <x v="0"/>
    <x v="0"/>
    <s v="IR12-21"/>
    <s v="62-304.520 (7), F.A.C."/>
    <n v="0.56000000000000005"/>
    <n v="0.48"/>
    <s v="Town Melbourne Beach"/>
    <n v="0.25892511097428"/>
    <n v="3723.9861711072299"/>
    <n v="9.2718722223112593"/>
    <n v="1.36327242618889"/>
    <n v="2.4007205441013002"/>
    <n v="0.35298546423913002"/>
    <n v="964.23353262063301"/>
    <n v="1210"/>
    <s v="Fixed Single Family Units"/>
    <n v="1210"/>
    <s v="Town Melbourne Beach                   Brevard County"/>
    <s v="Town Melbourne Beach"/>
    <m/>
    <m/>
    <m/>
    <n v="0"/>
    <n v="1"/>
    <n v="2.4007205441013002"/>
    <n v="0.35298546423913002"/>
    <n v="964.23353262063301"/>
    <m/>
    <n v="-1"/>
    <n v="-1"/>
    <n v="-1"/>
    <n v="-1"/>
    <n v="0"/>
    <m/>
    <m/>
    <s v="Central IRL A"/>
    <n v="-1"/>
    <m/>
    <m/>
    <n v="615"/>
    <x v="8"/>
    <s v="Basin 5 Ocean Ave BB"/>
    <x v="0"/>
    <m/>
    <n v="134.72981329782701"/>
    <n v="0.78202232979999997"/>
  </r>
  <r>
    <n v="220000"/>
    <n v="860000"/>
    <n v="860000"/>
    <x v="0"/>
    <x v="0"/>
    <s v="IR12-21"/>
    <s v="62-304.520 (7), F.A.C."/>
    <n v="0.56000000000000005"/>
    <n v="0.48"/>
    <s v="Town Melbourne Beach"/>
    <n v="0.23896054888526"/>
    <n v="3747.0223202564098"/>
    <n v="9.3257174235036207"/>
    <n v="1.3710700682485899"/>
    <n v="2.2284785542693002"/>
    <n v="0.32763165606883998"/>
    <n v="895.39051033381202"/>
    <n v="1210"/>
    <s v="Fixed Single Family Units"/>
    <n v="1210"/>
    <s v="Town Melbourne Beach                   Brevard County"/>
    <s v="Town Melbourne Beach"/>
    <m/>
    <m/>
    <m/>
    <n v="0"/>
    <n v="1"/>
    <n v="2.2284785542693002"/>
    <n v="0.32763165606883998"/>
    <n v="901.99761707810603"/>
    <m/>
    <n v="-1"/>
    <n v="-1"/>
    <n v="-1"/>
    <n v="-1"/>
    <n v="0"/>
    <m/>
    <m/>
    <s v="Central IRL A"/>
    <n v="-1"/>
    <m/>
    <m/>
    <n v="615"/>
    <x v="8"/>
    <s v="Basin 5 Ocean Ave BB"/>
    <x v="0"/>
    <m/>
    <n v="131.15965595397"/>
    <n v="0.73154713469999999"/>
  </r>
  <r>
    <n v="220000"/>
    <n v="860000"/>
    <n v="860000"/>
    <x v="0"/>
    <x v="0"/>
    <s v="IR12-21"/>
    <s v="62-304.520 (7), F.A.C."/>
    <n v="0.56000000000000005"/>
    <n v="0.48"/>
    <s v="Town Melbourne Beach"/>
    <n v="0.29843078192223998"/>
    <n v="3747.0223202564098"/>
    <n v="9.3257174235036207"/>
    <n v="1.3710700682485899"/>
    <n v="2.7830811426820499"/>
    <n v="0.40916951253759998"/>
    <n v="1118.2268009142099"/>
    <n v="1210"/>
    <s v="Fixed Single Family Units"/>
    <n v="1210"/>
    <s v="Town Melbourne Beach                   Brevard County"/>
    <s v="Town Melbourne Beach"/>
    <m/>
    <m/>
    <m/>
    <n v="0"/>
    <n v="1"/>
    <n v="2.7830811426820499"/>
    <n v="0.40916951253759998"/>
    <n v="1131.15535886424"/>
    <m/>
    <n v="-1"/>
    <n v="-1"/>
    <n v="-1"/>
    <n v="-1"/>
    <n v="0"/>
    <m/>
    <m/>
    <s v="Central IRL A"/>
    <n v="-1"/>
    <m/>
    <m/>
    <n v="615"/>
    <x v="8"/>
    <s v="Basin 5 Ocean Ave BB"/>
    <x v="0"/>
    <m/>
    <n v="141.39198997956899"/>
    <n v="0.91740093990000005"/>
  </r>
  <r>
    <n v="220000"/>
    <n v="860000"/>
    <n v="860000"/>
    <x v="0"/>
    <x v="0"/>
    <s v="IR12-21"/>
    <s v="62-304.520 (7), F.A.C."/>
    <n v="0.56000000000000005"/>
    <n v="0.48"/>
    <s v="Town Melbourne Beach"/>
    <n v="3.9968161871499997E-3"/>
    <n v="3729.4668731044799"/>
    <n v="9.2846766358747992"/>
    <n v="1.3651264807802601"/>
    <n v="3.7109145870729998E-2"/>
    <n v="5.4561596158899999E-3"/>
    <n v="14.9059935678711"/>
    <n v="1210"/>
    <s v="Fixed Single Family Units"/>
    <n v="1210"/>
    <s v="Town Melbourne Beach                   Brevard County"/>
    <s v="Town Melbourne Beach"/>
    <m/>
    <m/>
    <m/>
    <n v="0"/>
    <n v="1"/>
    <n v="3.7109145870729998E-2"/>
    <n v="5.4561596158899999E-3"/>
    <n v="14.9059935678715"/>
    <m/>
    <n v="-1"/>
    <n v="-1"/>
    <n v="-1"/>
    <n v="-1"/>
    <n v="0"/>
    <m/>
    <m/>
    <s v="Central IRL A"/>
    <n v="-1"/>
    <m/>
    <m/>
    <n v="615"/>
    <x v="8"/>
    <s v="Basin 5 Ocean Ave BB"/>
    <x v="0"/>
    <m/>
    <n v="21.613234808567899"/>
    <n v="1.20892081E-2"/>
  </r>
  <r>
    <n v="220000"/>
    <n v="860000"/>
    <n v="860000"/>
    <x v="0"/>
    <x v="0"/>
    <s v="IR12-21"/>
    <s v="62-304.520 (7), F.A.C."/>
    <n v="0.56000000000000005"/>
    <n v="0.48"/>
    <s v="Town Melbourne Beach"/>
    <n v="6.2573562610289998E-2"/>
    <n v="3729.4668731044799"/>
    <n v="9.2846766358747992"/>
    <n v="1.3651264807802601"/>
    <n v="0.58097529479126997"/>
    <n v="8.5420827316069994E-2"/>
    <n v="233.36602888723201"/>
    <n v="1210"/>
    <s v="Fixed Single Family Units"/>
    <n v="1210"/>
    <s v="Town Melbourne Beach                   Brevard County"/>
    <s v="Town Melbourne Beach"/>
    <m/>
    <m/>
    <m/>
    <n v="0"/>
    <n v="1"/>
    <n v="0.58097529479126997"/>
    <n v="8.5420827316069994E-2"/>
    <n v="233.36602888723101"/>
    <m/>
    <n v="-1"/>
    <n v="-1"/>
    <n v="-1"/>
    <n v="-1"/>
    <n v="0"/>
    <m/>
    <m/>
    <s v="Central IRL A"/>
    <n v="-1"/>
    <m/>
    <m/>
    <n v="615"/>
    <x v="8"/>
    <s v="Basin 5 Ocean Ave BB"/>
    <x v="0"/>
    <m/>
    <n v="73.747890639722002"/>
    <n v="0.18926685230000001"/>
  </r>
  <r>
    <n v="220000"/>
    <n v="860000"/>
    <n v="860000"/>
    <x v="0"/>
    <x v="0"/>
    <s v="IR12-21"/>
    <s v="62-304.520 (7), F.A.C."/>
    <n v="0.56000000000000005"/>
    <n v="0.48"/>
    <s v="Town Melbourne Beach"/>
    <n v="0.55119307493949998"/>
    <n v="3729.4668731044799"/>
    <n v="9.2846766358747992"/>
    <n v="1.3651264807802601"/>
    <n v="5.11764946474681"/>
    <n v="0.75244826262261999"/>
    <n v="2055.6563136714799"/>
    <n v="1210"/>
    <s v="Fixed Single Family Units"/>
    <n v="1210"/>
    <s v="Town Melbourne Beach                   Brevard County"/>
    <s v="Town Melbourne Beach"/>
    <m/>
    <m/>
    <m/>
    <n v="0"/>
    <n v="1"/>
    <n v="5.11764946474681"/>
    <n v="0.75244826262261999"/>
    <n v="2055.6563136714799"/>
    <m/>
    <n v="-1"/>
    <n v="-1"/>
    <n v="-1"/>
    <n v="-1"/>
    <n v="0"/>
    <m/>
    <m/>
    <s v="Central IRL A"/>
    <n v="-1"/>
    <m/>
    <m/>
    <n v="615"/>
    <x v="8"/>
    <s v="Basin 5 Ocean Ave BB"/>
    <x v="0"/>
    <m/>
    <n v="187.61960116192299"/>
    <n v="1.6671989567000001"/>
  </r>
  <r>
    <n v="220000"/>
    <n v="860000"/>
    <n v="860000"/>
    <x v="0"/>
    <x v="0"/>
    <s v="IR12-21"/>
    <s v="62-304.520 (7), F.A.C."/>
    <n v="0.56000000000000005"/>
    <n v="0.48"/>
    <s v="Town Melbourne Beach"/>
    <n v="3.2448711166899999E-2"/>
    <n v="3775.6797874201302"/>
    <n v="10.7975181781256"/>
    <n v="2.0169209665968002"/>
    <n v="0.35036554868136"/>
    <n v="6.5446485891560005E-2"/>
    <n v="122.515942880702"/>
    <n v="1400"/>
    <s v="Commercial and Services"/>
    <n v="1400"/>
    <s v="Town Melbourne Beach                   Brevard County"/>
    <s v="Town Melbourne Beach"/>
    <m/>
    <m/>
    <m/>
    <n v="0"/>
    <n v="1"/>
    <n v="0.35036554868136"/>
    <n v="6.5446485891560005E-2"/>
    <n v="122.515942880701"/>
    <m/>
    <n v="-1"/>
    <n v="-1"/>
    <n v="-1"/>
    <n v="-1"/>
    <n v="0"/>
    <m/>
    <m/>
    <s v="Central IRL A"/>
    <n v="-1"/>
    <m/>
    <m/>
    <n v="615"/>
    <x v="8"/>
    <s v="Basin 5 Ocean Ave BB"/>
    <x v="0"/>
    <m/>
    <n v="105.270446112445"/>
    <n v="9.9364106100000002E-2"/>
  </r>
  <r>
    <n v="220000"/>
    <n v="860000"/>
    <n v="860000"/>
    <x v="0"/>
    <x v="0"/>
    <s v="IR12-21"/>
    <s v="62-304.520 (7), F.A.C."/>
    <n v="0.56000000000000005"/>
    <n v="0.48"/>
    <s v="Town Melbourne Beach"/>
    <n v="2.5876219222539999E-2"/>
    <n v="3775.6797874201302"/>
    <n v="10.7975181781256"/>
    <n v="2.0169209665968002"/>
    <n v="0.27939894743658"/>
    <n v="5.2190289086199999E-2"/>
    <n v="97.700317893411693"/>
    <n v="1300"/>
    <s v="Residential, High Density"/>
    <n v="1300"/>
    <s v="Town Melbourne Beach                   Brevard County"/>
    <s v="Town Melbourne Beach"/>
    <m/>
    <m/>
    <m/>
    <n v="0"/>
    <n v="1"/>
    <n v="0.27939894743658"/>
    <n v="5.2190289086199999E-2"/>
    <n v="268.28511595110098"/>
    <m/>
    <n v="-1"/>
    <n v="-1"/>
    <n v="-1"/>
    <n v="-1"/>
    <n v="0"/>
    <m/>
    <m/>
    <s v="Central IRL A"/>
    <n v="-1"/>
    <m/>
    <m/>
    <n v="615"/>
    <x v="8"/>
    <s v="Basin 5 Ocean Ave BB"/>
    <x v="0"/>
    <m/>
    <n v="44.897283732223201"/>
    <n v="0.21758727980000001"/>
  </r>
  <r>
    <n v="220000"/>
    <n v="860000"/>
    <n v="860000"/>
    <x v="0"/>
    <x v="0"/>
    <s v="IR12-21"/>
    <s v="62-304.520 (7), F.A.C."/>
    <n v="0.56000000000000005"/>
    <n v="0.48"/>
    <s v="Town Melbourne Beach"/>
    <n v="6.6881213592200006E-2"/>
    <n v="3775.6797874201302"/>
    <n v="10.7975181781256"/>
    <n v="2.0169209665968002"/>
    <n v="0.72215111953694999"/>
    <n v="0.13489412196556"/>
    <n v="252.522046318224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72215111953694999"/>
    <n v="0.13489412196556"/>
    <n v="740.49682662216605"/>
    <m/>
    <n v="-1"/>
    <n v="-1"/>
    <n v="-1"/>
    <n v="-1"/>
    <n v="0"/>
    <m/>
    <m/>
    <s v="Central IRL A"/>
    <n v="-1"/>
    <m/>
    <m/>
    <n v="615"/>
    <x v="8"/>
    <s v="Basin 5 Ocean Ave BB"/>
    <x v="0"/>
    <m/>
    <n v="65.849463341366302"/>
    <n v="0.60056514729999999"/>
  </r>
  <r>
    <n v="220000"/>
    <n v="860000"/>
    <n v="860000"/>
    <x v="0"/>
    <x v="0"/>
    <s v="IR12-21"/>
    <s v="62-304.520 (7), F.A.C."/>
    <n v="0.56000000000000005"/>
    <n v="0.48"/>
    <s v="Town Melbourne Beach"/>
    <n v="7.0938142497850007E-2"/>
    <n v="3775.6797874201302"/>
    <n v="10.7975181781256"/>
    <n v="2.0169209665968002"/>
    <n v="0.76595588314308005"/>
    <n v="0.14307662693536"/>
    <n v="267.83971078629099"/>
    <n v="1300"/>
    <s v="Residential, High Density"/>
    <n v="1300"/>
    <s v="Town Melbourne Beach                   Brevard County"/>
    <s v="Town Melbourne Beach"/>
    <m/>
    <m/>
    <m/>
    <n v="0"/>
    <n v="1"/>
    <n v="0.76595588314308005"/>
    <n v="0.14307662693536"/>
    <n v="1071.0535622759"/>
    <m/>
    <n v="-1"/>
    <n v="-1"/>
    <n v="-1"/>
    <n v="-1"/>
    <n v="0"/>
    <m/>
    <m/>
    <s v="Central IRL A"/>
    <n v="-1"/>
    <m/>
    <m/>
    <n v="615"/>
    <x v="8"/>
    <s v="Basin 5 Ocean Ave BB"/>
    <x v="0"/>
    <m/>
    <n v="75.467628027185299"/>
    <n v="0.86865657929999995"/>
  </r>
  <r>
    <n v="220000"/>
    <n v="860000"/>
    <n v="860000"/>
    <x v="0"/>
    <x v="0"/>
    <s v="IR12-21"/>
    <s v="62-304.520 (7), F.A.C."/>
    <n v="0.56000000000000005"/>
    <n v="0.48"/>
    <s v="Town Melbourne Beach"/>
    <n v="1.3352426172999999E-3"/>
    <n v="3816.6383484606799"/>
    <n v="10.304595302660999"/>
    <n v="1.39567559487217"/>
    <n v="1.37591348022E-2"/>
    <n v="1.8635655342E-3"/>
    <n v="5.0961381777090899"/>
    <n v="1400"/>
    <s v="Commercial and Services"/>
    <n v="1400"/>
    <s v="Town Melbourne Beach                   Brevard County"/>
    <s v="Town Melbourne Beach"/>
    <m/>
    <m/>
    <m/>
    <n v="0"/>
    <n v="1"/>
    <n v="1.37591348022E-2"/>
    <n v="1.8635655342E-3"/>
    <n v="5.0961381777109596"/>
    <m/>
    <n v="-1"/>
    <n v="-1"/>
    <n v="-1"/>
    <n v="-1"/>
    <n v="0"/>
    <m/>
    <m/>
    <s v="Central IRL A"/>
    <n v="-1"/>
    <m/>
    <m/>
    <n v="615"/>
    <x v="8"/>
    <s v="Basin 5 Ocean Ave BB"/>
    <x v="0"/>
    <m/>
    <n v="13.5660601635522"/>
    <n v="4.133121E-3"/>
  </r>
  <r>
    <n v="220000"/>
    <n v="860000"/>
    <n v="860000"/>
    <x v="0"/>
    <x v="0"/>
    <s v="IR12-21"/>
    <s v="62-304.520 (7), F.A.C."/>
    <n v="0.56000000000000005"/>
    <n v="0.48"/>
    <s v="Town Melbourne Beach"/>
    <n v="1.342319180656E-2"/>
    <n v="3816.6383484606799"/>
    <n v="10.304595302660999"/>
    <n v="1.39567559487217"/>
    <n v="0.1383205592366"/>
    <n v="1.8734421209700002E-2"/>
    <n v="51.2314686076638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383205592366"/>
    <n v="1.8734421209700002E-2"/>
    <n v="51.231468607664297"/>
    <m/>
    <n v="-1"/>
    <n v="-1"/>
    <n v="-1"/>
    <n v="-1"/>
    <n v="0"/>
    <m/>
    <m/>
    <s v="Central IRL A"/>
    <n v="-1"/>
    <m/>
    <m/>
    <n v="615"/>
    <x v="8"/>
    <s v="Basin 5 Ocean Ave BB"/>
    <x v="0"/>
    <m/>
    <n v="36.989793009498101"/>
    <n v="4.1550258399999998E-2"/>
  </r>
  <r>
    <n v="220000"/>
    <n v="860000"/>
    <n v="860000"/>
    <x v="0"/>
    <x v="0"/>
    <s v="IR12-21"/>
    <s v="62-304.520 (7), F.A.C."/>
    <n v="0.56000000000000005"/>
    <n v="0.48"/>
    <s v="Town Melbourne Beach"/>
    <n v="0.17043994287107"/>
    <n v="3816.6383484606799"/>
    <n v="10.304595302660999"/>
    <n v="1.39567559487217"/>
    <n v="1.7563146346951299"/>
    <n v="0.23787886865656999"/>
    <n v="650.50762207120795"/>
    <n v="1400"/>
    <s v="Commercial and Services"/>
    <n v="1400"/>
    <s v="Town Melbourne Beach                   Brevard County"/>
    <s v="Town Melbourne Beach"/>
    <m/>
    <m/>
    <m/>
    <n v="0"/>
    <n v="1"/>
    <n v="1.7563146346951299"/>
    <n v="0.23787886865656999"/>
    <n v="650.50762207120795"/>
    <m/>
    <n v="-1"/>
    <n v="-1"/>
    <n v="-1"/>
    <n v="-1"/>
    <n v="0"/>
    <m/>
    <m/>
    <s v="Central IRL A"/>
    <n v="-1"/>
    <m/>
    <m/>
    <n v="615"/>
    <x v="8"/>
    <s v="Basin 5 Ocean Ave BB"/>
    <x v="0"/>
    <m/>
    <n v="121.11745759354601"/>
    <n v="0.52758120200000003"/>
  </r>
  <r>
    <n v="220000"/>
    <n v="860000"/>
    <n v="860000"/>
    <x v="0"/>
    <x v="0"/>
    <s v="IR12-21"/>
    <s v="62-304.520 (7), F.A.C."/>
    <n v="0.56000000000000005"/>
    <n v="0.48"/>
    <s v="Town Melbourne Beach"/>
    <n v="4.1217577187309999E-2"/>
    <n v="3816.6383484606799"/>
    <n v="10.304595302660999"/>
    <n v="1.39567559487217"/>
    <n v="0.42473045227150003"/>
    <n v="5.7526366560099997E-2"/>
    <n v="157.312585723756"/>
    <n v="1210"/>
    <s v="Fixed Single Family Units"/>
    <n v="1210"/>
    <s v="Town Melbourne Beach                   Brevard County"/>
    <s v="Town Melbourne Beach"/>
    <m/>
    <m/>
    <m/>
    <n v="0"/>
    <n v="1"/>
    <n v="0.42473045227150003"/>
    <n v="5.7526366560099997E-2"/>
    <n v="157.312585723757"/>
    <m/>
    <n v="-1"/>
    <n v="-1"/>
    <n v="-1"/>
    <n v="-1"/>
    <n v="0"/>
    <m/>
    <m/>
    <s v="Central IRL A"/>
    <n v="-1"/>
    <m/>
    <m/>
    <n v="615"/>
    <x v="8"/>
    <s v="Basin 5 Ocean Ave BB"/>
    <x v="0"/>
    <m/>
    <n v="52.1271020441364"/>
    <n v="0.1275852277"/>
  </r>
  <r>
    <n v="220000"/>
    <n v="860000"/>
    <n v="860000"/>
    <x v="0"/>
    <x v="0"/>
    <s v="IR12-21"/>
    <s v="62-304.520 (7), F.A.C."/>
    <n v="0.56000000000000005"/>
    <n v="0.48"/>
    <s v="Town Melbourne Beach"/>
    <n v="5.6573562835770003E-2"/>
    <n v="3816.6383484606799"/>
    <n v="10.304595302660999"/>
    <n v="1.39567559487217"/>
    <n v="0.58296766985227999"/>
    <n v="7.8958340964849993E-2"/>
    <n v="215.920829428053"/>
    <n v="1210"/>
    <s v="Fixed Single Family Units"/>
    <n v="1210"/>
    <s v="Town Melbourne Beach                   Brevard County"/>
    <s v="Town Melbourne Beach"/>
    <m/>
    <m/>
    <m/>
    <n v="0"/>
    <n v="1"/>
    <n v="0.58296766985227999"/>
    <n v="7.8958340964849993E-2"/>
    <n v="215.920829428053"/>
    <m/>
    <n v="-1"/>
    <n v="-1"/>
    <n v="-1"/>
    <n v="-1"/>
    <n v="0"/>
    <m/>
    <m/>
    <s v="Central IRL A"/>
    <n v="-1"/>
    <m/>
    <m/>
    <n v="615"/>
    <x v="8"/>
    <s v="Basin 5 Ocean Ave BB"/>
    <x v="0"/>
    <m/>
    <n v="63.225630786436199"/>
    <n v="0.17511827199999999"/>
  </r>
  <r>
    <n v="220000"/>
    <n v="860000"/>
    <n v="860000"/>
    <x v="0"/>
    <x v="0"/>
    <s v="IR12-21"/>
    <s v="62-304.520 (7), F.A.C."/>
    <n v="0.56000000000000005"/>
    <n v="0.48"/>
    <s v="Town Melbourne Beach"/>
    <n v="0.14388516923073999"/>
    <n v="3816.6383484606799"/>
    <n v="10.304595302660999"/>
    <n v="1.39567559487217"/>
    <n v="1.4826784389777199"/>
    <n v="0.20081701915940001"/>
    <n v="549.15765466081996"/>
    <n v="1430"/>
    <s v="Professional Services"/>
    <n v="1430"/>
    <s v="Town Melbourne Beach                   Brevard County"/>
    <s v="Town Melbourne Beach"/>
    <m/>
    <m/>
    <m/>
    <n v="0"/>
    <n v="1"/>
    <n v="1.4826784389777199"/>
    <n v="0.20081701915940001"/>
    <n v="549.15765466081996"/>
    <m/>
    <n v="-1"/>
    <n v="-1"/>
    <n v="-1"/>
    <n v="-1"/>
    <n v="0"/>
    <m/>
    <m/>
    <s v="Central IRL A"/>
    <n v="-1"/>
    <m/>
    <m/>
    <n v="615"/>
    <x v="8"/>
    <s v="Basin 5 Ocean Ave BB"/>
    <x v="0"/>
    <m/>
    <n v="107.502564957711"/>
    <n v="0.4453833371"/>
  </r>
  <r>
    <n v="220000"/>
    <n v="860000"/>
    <n v="860000"/>
    <x v="0"/>
    <x v="0"/>
    <s v="IR12-21"/>
    <s v="62-304.520 (7), F.A.C."/>
    <n v="0.56000000000000005"/>
    <n v="0.48"/>
    <s v="Town Melbourne Beach"/>
    <n v="0.19088876718816999"/>
    <n v="3816.6383484606799"/>
    <n v="10.304595302660999"/>
    <n v="1.39567559487217"/>
    <n v="1.96703149369798"/>
    <n v="0.26641879369976001"/>
    <n v="728.55338914076106"/>
    <n v="1430"/>
    <s v="Professional Services"/>
    <n v="1430"/>
    <s v="Town Melbourne Beach                   Brevard County"/>
    <s v="Town Melbourne Beach"/>
    <m/>
    <m/>
    <m/>
    <n v="0"/>
    <n v="1"/>
    <n v="1.96703149369798"/>
    <n v="0.26641879369976001"/>
    <n v="728.55338914076106"/>
    <m/>
    <n v="-1"/>
    <n v="-1"/>
    <n v="-1"/>
    <n v="-1"/>
    <n v="0"/>
    <m/>
    <m/>
    <s v="Central IRL A"/>
    <n v="-1"/>
    <m/>
    <m/>
    <n v="615"/>
    <x v="8"/>
    <s v="Basin 5 Ocean Ave BB"/>
    <x v="0"/>
    <m/>
    <n v="117.39125088732"/>
    <n v="0.59087866109999998"/>
  </r>
  <r>
    <n v="220000"/>
    <n v="860000"/>
    <n v="860000"/>
    <x v="0"/>
    <x v="0"/>
    <s v="IR12-21"/>
    <s v="62-304.520 (7), F.A.C."/>
    <n v="0.56000000000000005"/>
    <n v="0.48"/>
    <s v="Town Melbourne Beach"/>
    <n v="9.7565182526029998E-2"/>
    <n v="3741.9994408554899"/>
    <n v="9.31397827774442"/>
    <n v="1.3693701054026099"/>
    <n v="0.90871999071164"/>
    <n v="0.13360284427929001"/>
    <n v="365.088858459379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0871999071164"/>
    <n v="0.13360284427929001"/>
    <n v="890.06078911365898"/>
    <m/>
    <n v="-1"/>
    <n v="-1"/>
    <n v="-1"/>
    <n v="-1"/>
    <n v="0"/>
    <m/>
    <m/>
    <s v="Central IRL A"/>
    <n v="-1"/>
    <m/>
    <m/>
    <n v="615"/>
    <x v="8"/>
    <s v="Basin 5 Ocean Ave BB"/>
    <x v="0"/>
    <m/>
    <n v="215.954839185054"/>
    <n v="0.72186600899999998"/>
  </r>
  <r>
    <n v="220000"/>
    <n v="860000"/>
    <n v="860000"/>
    <x v="0"/>
    <x v="0"/>
    <s v="IR12-21"/>
    <s v="62-304.520 (7), F.A.C."/>
    <n v="0.56000000000000005"/>
    <n v="0.48"/>
    <s v="Town Melbourne Beach"/>
    <n v="0.21478066801776999"/>
    <n v="3741.9994408554899"/>
    <n v="9.31397827774442"/>
    <n v="1.3693701054026099"/>
    <n v="2.0004624763970198"/>
    <n v="0.29411422600193998"/>
    <n v="803.70913962909401"/>
    <n v="1210"/>
    <s v="Fixed Single Family Units"/>
    <n v="1210"/>
    <s v="Town Melbourne Beach                   Brevard County"/>
    <s v="Town Melbourne Beach"/>
    <m/>
    <m/>
    <m/>
    <n v="0"/>
    <n v="1"/>
    <n v="2.0004624763970198"/>
    <n v="0.29411422600193998"/>
    <n v="803.70913962909401"/>
    <m/>
    <n v="-1"/>
    <n v="-1"/>
    <n v="-1"/>
    <n v="-1"/>
    <n v="0"/>
    <m/>
    <m/>
    <s v="Central IRL A"/>
    <n v="-1"/>
    <m/>
    <m/>
    <n v="615"/>
    <x v="8"/>
    <s v="Basin 5 Ocean Ave BB"/>
    <x v="0"/>
    <m/>
    <n v="118.06964544452001"/>
    <n v="0.65183223000000001"/>
  </r>
  <r>
    <n v="220000"/>
    <n v="860000"/>
    <n v="860000"/>
    <x v="0"/>
    <x v="0"/>
    <s v="IR12-21"/>
    <s v="62-304.520 (7), F.A.C."/>
    <n v="0.56000000000000005"/>
    <n v="0.48"/>
    <s v="Town Melbourne Beach"/>
    <n v="0.165125778"/>
    <n v="3741.9994408554899"/>
    <n v="9.31397827774442"/>
    <n v="1.3693701054026099"/>
    <n v="1.53797790938766"/>
    <n v="0.22611830402454999"/>
    <n v="617.90056894683505"/>
    <n v="1210"/>
    <s v="Fixed Single Family Units"/>
    <n v="1210"/>
    <s v="Town Melbourne Beach                   Brevard County"/>
    <s v="Town Melbourne Beach"/>
    <m/>
    <m/>
    <m/>
    <n v="0"/>
    <n v="1"/>
    <n v="1.53797790938766"/>
    <n v="0.22611830402454999"/>
    <n v="617.90056894683505"/>
    <m/>
    <n v="-1"/>
    <n v="-1"/>
    <n v="-1"/>
    <n v="-1"/>
    <n v="0"/>
    <m/>
    <m/>
    <s v="Central IRL A"/>
    <n v="-1"/>
    <m/>
    <m/>
    <n v="615"/>
    <x v="8"/>
    <s v="Basin 5 Ocean Ave BB"/>
    <x v="0"/>
    <m/>
    <n v="104.89457369230099"/>
    <n v="0.50113590340000003"/>
  </r>
  <r>
    <n v="220000"/>
    <n v="860000"/>
    <n v="860000"/>
    <x v="0"/>
    <x v="0"/>
    <s v="IR12-21"/>
    <s v="62-304.520 (7), F.A.C."/>
    <n v="0.56000000000000005"/>
    <n v="0.48"/>
    <s v="Town Melbourne Beach"/>
    <n v="0.21296009399585999"/>
    <n v="3737.7151616463998"/>
    <n v="9.3039620782812094"/>
    <n v="1.36791952671908"/>
    <n v="1.9813726387247601"/>
    <n v="0.29131227098888002"/>
    <n v="795.98417215400195"/>
    <n v="1210"/>
    <s v="Fixed Single Family Units"/>
    <n v="1210"/>
    <s v="Town Melbourne Beach                   Brevard County"/>
    <s v="Town Melbourne Beach"/>
    <m/>
    <m/>
    <m/>
    <n v="0"/>
    <n v="1"/>
    <n v="1.9813726387247601"/>
    <n v="0.29131227098888002"/>
    <n v="795.98417215400195"/>
    <m/>
    <n v="-1"/>
    <n v="-1"/>
    <n v="-1"/>
    <n v="-1"/>
    <n v="0"/>
    <m/>
    <m/>
    <s v="Central IRL A"/>
    <n v="-1"/>
    <m/>
    <m/>
    <n v="615"/>
    <x v="8"/>
    <s v="Basin 5 Ocean Ave BB"/>
    <x v="0"/>
    <m/>
    <n v="117.647980802551"/>
    <n v="0.6455670496"/>
  </r>
  <r>
    <n v="220000"/>
    <n v="860000"/>
    <n v="860000"/>
    <x v="0"/>
    <x v="0"/>
    <s v="IR12-21"/>
    <s v="62-304.520 (7), F.A.C."/>
    <n v="0.56000000000000005"/>
    <n v="0.48"/>
    <s v="Town Melbourne Beach"/>
    <n v="0.27870731786664998"/>
    <n v="3737.7151616463998"/>
    <n v="9.3039620782812094"/>
    <n v="1.36791952671908"/>
    <n v="2.5930823163708001"/>
    <n v="0.38124918234929001"/>
    <n v="1041.72856765199"/>
    <n v="1210"/>
    <s v="Fixed Single Family Units"/>
    <n v="1210"/>
    <s v="Town Melbourne Beach                   Brevard County"/>
    <s v="Town Melbourne Beach"/>
    <m/>
    <m/>
    <m/>
    <n v="0"/>
    <n v="1"/>
    <n v="2.5930823163708001"/>
    <n v="0.38124918234929001"/>
    <n v="1041.72856765199"/>
    <m/>
    <n v="-1"/>
    <n v="-1"/>
    <n v="-1"/>
    <n v="-1"/>
    <n v="0"/>
    <m/>
    <m/>
    <s v="Central IRL A"/>
    <n v="-1"/>
    <m/>
    <m/>
    <n v="615"/>
    <x v="8"/>
    <s v="Basin 5 Ocean Ave BB"/>
    <x v="0"/>
    <m/>
    <n v="145.351028474294"/>
    <n v="0.84487312869999998"/>
  </r>
  <r>
    <n v="220000"/>
    <n v="860000"/>
    <n v="860000"/>
    <x v="0"/>
    <x v="0"/>
    <s v="IR12-21"/>
    <s v="62-304.520 (7), F.A.C."/>
    <n v="0.56000000000000005"/>
    <n v="0.48"/>
    <s v="Town Melbourne Beach"/>
    <n v="0.12609604173635"/>
    <n v="3737.7151616463998"/>
    <n v="9.3039620782812094"/>
    <n v="1.36791952671908"/>
    <n v="1.1731927905363699"/>
    <n v="0.17248923773312999"/>
    <n v="471.31108702155598"/>
    <n v="1210"/>
    <s v="Fixed Single Family Units"/>
    <n v="1210"/>
    <s v="Town Melbourne Beach                   Brevard County"/>
    <s v="Town Melbourne Beach"/>
    <m/>
    <m/>
    <m/>
    <n v="0"/>
    <n v="1"/>
    <n v="1.1731927905363699"/>
    <n v="0.17248923773312999"/>
    <n v="471.31108702155598"/>
    <m/>
    <n v="-1"/>
    <n v="-1"/>
    <n v="-1"/>
    <n v="-1"/>
    <n v="0"/>
    <m/>
    <m/>
    <s v="Central IRL A"/>
    <n v="-1"/>
    <m/>
    <m/>
    <n v="615"/>
    <x v="8"/>
    <s v="Basin 5 Ocean Ave BB"/>
    <x v="0"/>
    <m/>
    <n v="91.865155943023893"/>
    <n v="0.3822474347"/>
  </r>
  <r>
    <n v="220000"/>
    <n v="860000"/>
    <n v="860000"/>
    <x v="0"/>
    <x v="0"/>
    <s v="IR12-21"/>
    <s v="62-304.520 (7), F.A.C."/>
    <n v="0.56000000000000005"/>
    <n v="0.48"/>
    <s v="Town Melbourne Beach"/>
    <n v="0.10666399937267999"/>
    <n v="3234.18664031562"/>
    <n v="8.2590475675247994"/>
    <n v="1.21263673467001"/>
    <n v="0.88094304456145001"/>
    <n v="0.12934468390614001"/>
    <n v="344.97128177377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8094304456145001"/>
    <n v="0.12934468390614001"/>
    <n v="612.458025874231"/>
    <m/>
    <n v="-1"/>
    <n v="-1"/>
    <n v="-1"/>
    <n v="-1"/>
    <n v="0"/>
    <m/>
    <m/>
    <s v="Central IRL A"/>
    <n v="-1"/>
    <m/>
    <m/>
    <n v="615"/>
    <x v="8"/>
    <s v="Basin 5 Ocean Ave BB"/>
    <x v="0"/>
    <m/>
    <n v="113.34377756428999"/>
    <n v="0.4967218377"/>
  </r>
  <r>
    <n v="220000"/>
    <n v="860000"/>
    <n v="860000"/>
    <x v="0"/>
    <x v="0"/>
    <s v="IR12-21"/>
    <s v="62-304.520 (7), F.A.C."/>
    <n v="0.56000000000000005"/>
    <n v="0.48"/>
    <s v="Town Melbourne Beach"/>
    <n v="3.19723443566E-3"/>
    <n v="3234.18664031562"/>
    <n v="8.2590475675247994"/>
    <n v="1.21263673467001"/>
    <n v="2.640611128868E-2"/>
    <n v="3.87708392603E-3"/>
    <n v="10.3404528977848"/>
    <n v="1210"/>
    <s v="Fixed Single Family Units"/>
    <n v="1210"/>
    <s v="Town Melbourne Beach                   Brevard County"/>
    <s v="Town Melbourne Beach"/>
    <m/>
    <m/>
    <m/>
    <n v="0"/>
    <n v="1"/>
    <n v="2.640611128868E-2"/>
    <n v="3.87708392603E-3"/>
    <n v="160.61457625074701"/>
    <m/>
    <n v="-1"/>
    <n v="-1"/>
    <n v="-1"/>
    <n v="-1"/>
    <n v="0"/>
    <m/>
    <m/>
    <s v="Central IRL A"/>
    <n v="-1"/>
    <m/>
    <m/>
    <n v="615"/>
    <x v="8"/>
    <s v="Basin 5 Ocean Ave BB"/>
    <x v="0"/>
    <m/>
    <n v="14.835720224509201"/>
    <n v="0.13026324110000001"/>
  </r>
  <r>
    <n v="220000"/>
    <n v="860000"/>
    <n v="860000"/>
    <x v="0"/>
    <x v="0"/>
    <s v="IR12-21"/>
    <s v="62-304.520 (7), F.A.C."/>
    <n v="0.56000000000000005"/>
    <n v="0.48"/>
    <s v="Town Melbourne Beach"/>
    <n v="1.524620603531E-2"/>
    <n v="3234.18664031562"/>
    <n v="8.2590475675247994"/>
    <n v="1.21263673467001"/>
    <n v="0.12591914086993"/>
    <n v="1.8488109502759999E-2"/>
    <n v="49.3090758749087"/>
    <n v="1210"/>
    <s v="Fixed Single Family Units"/>
    <n v="1210"/>
    <s v="Town Melbourne Beach                   Brevard County"/>
    <s v="Town Melbourne Beach"/>
    <m/>
    <m/>
    <m/>
    <n v="0"/>
    <n v="1"/>
    <n v="0.12591914086993"/>
    <n v="1.8488109502759999E-2"/>
    <n v="238.750129516746"/>
    <m/>
    <n v="-1"/>
    <n v="-1"/>
    <n v="-1"/>
    <n v="-1"/>
    <n v="0"/>
    <m/>
    <m/>
    <s v="Central IRL A"/>
    <n v="-1"/>
    <m/>
    <m/>
    <n v="615"/>
    <x v="8"/>
    <s v="Basin 5 Ocean Ave BB"/>
    <x v="0"/>
    <m/>
    <n v="45.383918684344103"/>
    <n v="0.19363351949999999"/>
  </r>
  <r>
    <n v="220000"/>
    <n v="860000"/>
    <n v="860000"/>
    <x v="0"/>
    <x v="0"/>
    <s v="IR12-21"/>
    <s v="62-304.520 (7), F.A.C."/>
    <n v="0.56000000000000005"/>
    <n v="0.48"/>
    <s v="Town Melbourne Beach"/>
    <n v="1.5415607869750001E-2"/>
    <n v="3234.18664031562"/>
    <n v="8.2590475675247994"/>
    <n v="1.21263673467001"/>
    <n v="0.12731823867860001"/>
    <n v="1.869353239013E-2"/>
    <n v="49.8569530246995"/>
    <n v="1210"/>
    <s v="Fixed Single Family Units"/>
    <n v="1210"/>
    <s v="Town Melbourne Beach                   Brevard County"/>
    <s v="Town Melbourne Beach"/>
    <m/>
    <m/>
    <m/>
    <n v="0"/>
    <n v="1"/>
    <n v="0.12731823867860001"/>
    <n v="1.869353239013E-2"/>
    <n v="141.82010337219"/>
    <m/>
    <n v="-1"/>
    <n v="-1"/>
    <n v="-1"/>
    <n v="-1"/>
    <n v="0"/>
    <m/>
    <m/>
    <s v="Central IRL A"/>
    <n v="-1"/>
    <m/>
    <m/>
    <n v="615"/>
    <x v="8"/>
    <s v="Basin 5 Ocean Ave BB"/>
    <x v="0"/>
    <m/>
    <n v="51.536920180135397"/>
    <n v="0.1150203596"/>
  </r>
  <r>
    <n v="220000"/>
    <n v="860000"/>
    <n v="860000"/>
    <x v="0"/>
    <x v="0"/>
    <s v="IR12-21"/>
    <s v="62-304.520 (7), F.A.C."/>
    <n v="0.56000000000000005"/>
    <n v="0.48"/>
    <s v="Town Melbourne Beach"/>
    <n v="5.7458298832800004E-3"/>
    <n v="3234.18664031562"/>
    <n v="8.2590475675247994"/>
    <n v="1.21263673467001"/>
    <n v="4.7455082320910003E-2"/>
    <n v="6.9676043876299998E-3"/>
    <n v="18.583086246030401"/>
    <n v="1430"/>
    <s v="Professional Services"/>
    <n v="1430"/>
    <s v="Town Melbourne Beach                   Brevard County"/>
    <s v="Town Melbourne Beach"/>
    <m/>
    <m/>
    <m/>
    <n v="0"/>
    <n v="1"/>
    <n v="4.7455082320910003E-2"/>
    <n v="6.9676043876299998E-3"/>
    <n v="18.583086246029598"/>
    <m/>
    <n v="-1"/>
    <n v="-1"/>
    <n v="-1"/>
    <n v="-1"/>
    <n v="0"/>
    <m/>
    <m/>
    <s v="Central IRL A"/>
    <n v="-1"/>
    <m/>
    <m/>
    <n v="615"/>
    <x v="8"/>
    <s v="Basin 5 Ocean Ave BB"/>
    <x v="0"/>
    <m/>
    <n v="19.7640501756755"/>
    <n v="1.50714406E-2"/>
  </r>
  <r>
    <n v="220000"/>
    <n v="860000"/>
    <n v="860000"/>
    <x v="0"/>
    <x v="0"/>
    <s v="IR12-21"/>
    <s v="62-304.520 (7), F.A.C."/>
    <n v="0.56000000000000005"/>
    <n v="0.48"/>
    <s v="Town Melbourne Beach"/>
    <n v="2.6785048161239999E-2"/>
    <n v="3742.4530077139698"/>
    <n v="9.3150270111865101"/>
    <n v="1.3695215640324101"/>
    <n v="0.24950344711795999"/>
    <n v="3.6682701050470001E-2"/>
    <n v="100.24178405283"/>
    <n v="1210"/>
    <s v="Fixed Single Family Units"/>
    <n v="1210"/>
    <s v="Town Melbourne Beach                   Brevard County"/>
    <s v="Town Melbourne Beach"/>
    <m/>
    <m/>
    <m/>
    <n v="0"/>
    <n v="1"/>
    <n v="0.24950344711795999"/>
    <n v="3.6682701050470001E-2"/>
    <n v="115.314661301225"/>
    <m/>
    <n v="-1"/>
    <n v="-1"/>
    <n v="-1"/>
    <n v="-1"/>
    <n v="0"/>
    <m/>
    <m/>
    <s v="Central IRL A"/>
    <n v="-1"/>
    <m/>
    <m/>
    <n v="615"/>
    <x v="8"/>
    <s v="Basin 5 Ocean Ave BB"/>
    <x v="0"/>
    <m/>
    <n v="41.648964802672197"/>
    <n v="9.3523650700000002E-2"/>
  </r>
  <r>
    <n v="220000"/>
    <n v="860000"/>
    <n v="860000"/>
    <x v="0"/>
    <x v="0"/>
    <s v="IR12-21"/>
    <s v="62-304.520 (7), F.A.C."/>
    <n v="0.56000000000000005"/>
    <n v="0.48"/>
    <s v="Town Melbourne Beach"/>
    <n v="8.7330339358200004E-2"/>
    <n v="3742.4530077139698"/>
    <n v="9.3150270111865101"/>
    <n v="1.3695215640324101"/>
    <n v="0.81348447001778001"/>
    <n v="0.11960078294533"/>
    <n v="326.829691195804"/>
    <n v="1210"/>
    <s v="Fixed Single Family Units"/>
    <n v="1210"/>
    <s v="Town Melbourne Beach                   Brevard County"/>
    <s v="Town Melbourne Beach"/>
    <m/>
    <m/>
    <m/>
    <n v="0"/>
    <n v="1"/>
    <n v="0.81348447001778001"/>
    <n v="0.11960078294533"/>
    <n v="376.36014127814502"/>
    <m/>
    <n v="-1"/>
    <n v="-1"/>
    <n v="-1"/>
    <n v="-1"/>
    <n v="0"/>
    <m/>
    <m/>
    <s v="Central IRL A"/>
    <n v="-1"/>
    <m/>
    <m/>
    <n v="615"/>
    <x v="8"/>
    <s v="Basin 5 Ocean Ave BB"/>
    <x v="0"/>
    <m/>
    <n v="87.017387883202403"/>
    <n v="0.30523936839999999"/>
  </r>
  <r>
    <n v="220000"/>
    <n v="860000"/>
    <n v="860000"/>
    <x v="0"/>
    <x v="0"/>
    <s v="IR12-21"/>
    <s v="62-304.520 (7), F.A.C."/>
    <n v="0.56000000000000005"/>
    <n v="0.48"/>
    <s v="Town Melbourne Beach"/>
    <n v="1.8802932330449999E-2"/>
    <n v="3742.4530077139698"/>
    <n v="9.3150270111865101"/>
    <n v="1.3695215640324101"/>
    <n v="0.17514982254771999"/>
    <n v="2.5751021293600001E-2"/>
    <n v="70.369090653964903"/>
    <n v="1210"/>
    <s v="Fixed Single Family Units"/>
    <n v="1210"/>
    <s v="Town Melbourne Beach                   Brevard County"/>
    <s v="Town Melbourne Beach"/>
    <m/>
    <m/>
    <m/>
    <n v="0"/>
    <n v="1"/>
    <n v="0.17514982254771999"/>
    <n v="2.5751021293600001E-2"/>
    <n v="81.944429876195898"/>
    <m/>
    <n v="-1"/>
    <n v="-1"/>
    <n v="-1"/>
    <n v="-1"/>
    <n v="0"/>
    <m/>
    <m/>
    <s v="Central IRL A"/>
    <n v="-1"/>
    <m/>
    <m/>
    <n v="615"/>
    <x v="8"/>
    <s v="Basin 5 Ocean Ave BB"/>
    <x v="0"/>
    <m/>
    <n v="36.004994385179799"/>
    <n v="6.6459391600000001E-2"/>
  </r>
  <r>
    <n v="220000"/>
    <n v="860000"/>
    <n v="860000"/>
    <x v="0"/>
    <x v="0"/>
    <s v="IR12-21"/>
    <s v="62-304.520 (7), F.A.C."/>
    <n v="0.56000000000000005"/>
    <n v="0.48"/>
    <s v="Town Melbourne Beach"/>
    <n v="9.9405429958009994E-2"/>
    <n v="3790.70679527229"/>
    <n v="11.4846390292363"/>
    <n v="1.51749701030614"/>
    <n v="1.14163548061381"/>
    <n v="0.15084744276948001"/>
    <n v="376.81683882880401"/>
    <n v="1400"/>
    <s v="Commercial and Services"/>
    <n v="1400"/>
    <s v="Town Melbourne Beach                   Brevard County"/>
    <s v="Town Melbourne Beach"/>
    <m/>
    <m/>
    <m/>
    <n v="0"/>
    <n v="1"/>
    <n v="1.14163548061381"/>
    <n v="0.15084744276948001"/>
    <n v="376.81683882880401"/>
    <m/>
    <n v="-1"/>
    <n v="-1"/>
    <n v="-1"/>
    <n v="-1"/>
    <n v="0"/>
    <m/>
    <m/>
    <s v="Central IRL A"/>
    <n v="-1"/>
    <m/>
    <m/>
    <n v="615"/>
    <x v="8"/>
    <s v="Basin 5 Ocean Ave BB"/>
    <x v="0"/>
    <m/>
    <n v="138.37287048432501"/>
    <n v="0.3056097639"/>
  </r>
  <r>
    <n v="220000"/>
    <n v="860000"/>
    <n v="860000"/>
    <x v="0"/>
    <x v="0"/>
    <s v="IR12-21"/>
    <s v="62-304.520 (7), F.A.C."/>
    <n v="0.56000000000000005"/>
    <n v="0.48"/>
    <s v="FDOT District 5"/>
    <n v="0.22638316076632001"/>
    <n v="3790.70679527229"/>
    <n v="11.4846390292363"/>
    <n v="1.51749701030614"/>
    <n v="2.5999288836988099"/>
    <n v="0.34353576964655003"/>
    <n v="858.15218585212904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2.5999288836988099"/>
    <n v="0.34353576964655003"/>
    <n v="858.15218585212494"/>
    <m/>
    <n v="-1"/>
    <n v="-1"/>
    <n v="-1"/>
    <n v="-1"/>
    <n v="0"/>
    <m/>
    <m/>
    <s v="Central IRL A"/>
    <n v="-1"/>
    <m/>
    <m/>
    <n v="615"/>
    <x v="8"/>
    <s v="Basin 5 Ocean Ave BB"/>
    <x v="0"/>
    <m/>
    <n v="162.72973576960101"/>
    <n v="0.69598717430000001"/>
  </r>
  <r>
    <n v="220000"/>
    <n v="860000"/>
    <n v="860000"/>
    <x v="0"/>
    <x v="0"/>
    <s v="IR12-21"/>
    <s v="62-304.520 (7), F.A.C."/>
    <n v="0.56000000000000005"/>
    <n v="0.48"/>
    <s v="FDOT District 5"/>
    <n v="1.39868685945E-3"/>
    <n v="3790.70679527229"/>
    <n v="11.4846390292363"/>
    <n v="1.51749701030614"/>
    <n v="1.60634136958E-2"/>
    <n v="2.1225031275799999E-3"/>
    <n v="5.3020117826017099"/>
    <n v="1850"/>
    <s v="Parks and Zoos"/>
    <n v="1850"/>
    <s v="FDOT District 5                         Town Melbourne Beach                   Brevard County"/>
    <s v="FDOT District 5"/>
    <m/>
    <m/>
    <m/>
    <n v="0"/>
    <n v="1"/>
    <n v="1.60634136958E-2"/>
    <n v="2.1225031275799999E-3"/>
    <n v="5.3020117826028903"/>
    <m/>
    <n v="-1"/>
    <n v="-1"/>
    <n v="-1"/>
    <n v="-1"/>
    <n v="0"/>
    <m/>
    <m/>
    <s v="Central IRL A"/>
    <n v="-1"/>
    <m/>
    <m/>
    <n v="615"/>
    <x v="8"/>
    <s v="Basin 5 Ocean Ave BB"/>
    <x v="0"/>
    <m/>
    <n v="12.9001758199951"/>
    <n v="4.3000907000000001E-3"/>
  </r>
  <r>
    <n v="220000"/>
    <n v="860000"/>
    <n v="860000"/>
    <x v="0"/>
    <x v="0"/>
    <s v="IR12-21"/>
    <s v="62-304.520 (7), F.A.C."/>
    <n v="0.56000000000000005"/>
    <n v="0.48"/>
    <s v="Town Melbourne Beach"/>
    <n v="1.856647344545E-2"/>
    <n v="3790.70679527229"/>
    <n v="11.4846390292363"/>
    <n v="1.51749701030614"/>
    <n v="0.21322924556695999"/>
    <n v="2.8174567945399999E-2"/>
    <n v="70.380057053932703"/>
    <n v="1450"/>
    <s v="Tourist Services"/>
    <n v="1450"/>
    <s v="Town Melbourne Beach                   Brevard County"/>
    <s v="Town Melbourne Beach"/>
    <m/>
    <m/>
    <m/>
    <n v="0"/>
    <n v="1"/>
    <n v="0.21322924556695999"/>
    <n v="2.8174567945399999E-2"/>
    <n v="70.380057053931097"/>
    <m/>
    <n v="-1"/>
    <n v="-1"/>
    <n v="-1"/>
    <n v="-1"/>
    <n v="0"/>
    <m/>
    <m/>
    <s v="Central IRL A"/>
    <n v="-1"/>
    <m/>
    <m/>
    <n v="615"/>
    <x v="8"/>
    <s v="Basin 5 Ocean Ave BB"/>
    <x v="0"/>
    <m/>
    <n v="34.973895229931898"/>
    <n v="5.7080338199999997E-2"/>
  </r>
  <r>
    <n v="220000"/>
    <n v="860000"/>
    <n v="860000"/>
    <x v="0"/>
    <x v="0"/>
    <s v="IR12-21"/>
    <s v="62-304.520 (7), F.A.C."/>
    <n v="0.56000000000000005"/>
    <n v="0.48"/>
    <s v="Town Melbourne Beach"/>
    <n v="6.448810404758E-2"/>
    <n v="3790.70679527229"/>
    <n v="11.4846390292363"/>
    <n v="1.51749701030614"/>
    <n v="0.74062259666638997"/>
    <n v="9.7860505092520006E-2"/>
    <n v="244.45549422742201"/>
    <n v="1410"/>
    <s v="Retail Sales and Services"/>
    <n v="1410"/>
    <s v="Town Melbourne Beach                   Brevard County"/>
    <s v="Town Melbourne Beach"/>
    <m/>
    <m/>
    <m/>
    <n v="0"/>
    <n v="1"/>
    <n v="0.74062259666638997"/>
    <n v="9.7860505092520006E-2"/>
    <n v="244.45549422742101"/>
    <m/>
    <n v="-1"/>
    <n v="-1"/>
    <n v="-1"/>
    <n v="-1"/>
    <n v="0"/>
    <m/>
    <m/>
    <s v="Central IRL A"/>
    <n v="-1"/>
    <m/>
    <m/>
    <n v="615"/>
    <x v="8"/>
    <s v="Basin 5 Ocean Ave BB"/>
    <x v="0"/>
    <m/>
    <n v="88.295598984346"/>
    <n v="0.1982607415"/>
  </r>
  <r>
    <n v="220000"/>
    <n v="860000"/>
    <n v="860000"/>
    <x v="0"/>
    <x v="0"/>
    <s v="IR12-21"/>
    <s v="62-304.520 (7), F.A.C."/>
    <n v="0.56000000000000005"/>
    <n v="0.48"/>
    <s v="Town Melbourne Beach"/>
    <n v="4.8819366844900002E-3"/>
    <n v="3790.70679527229"/>
    <n v="11.4846390292363"/>
    <n v="1.51749701030614"/>
    <n v="5.606728058504E-2"/>
    <n v="7.40832432323E-3"/>
    <n v="18.505990564015601"/>
    <n v="1430"/>
    <s v="Professional Services"/>
    <n v="1430"/>
    <s v="Town Melbourne Beach                   Brevard County"/>
    <s v="Town Melbourne Beach"/>
    <m/>
    <m/>
    <m/>
    <n v="0"/>
    <n v="1"/>
    <n v="5.606728058504E-2"/>
    <n v="7.40832432323E-3"/>
    <n v="18.505990564013999"/>
    <m/>
    <n v="-1"/>
    <n v="-1"/>
    <n v="-1"/>
    <n v="-1"/>
    <n v="0"/>
    <m/>
    <m/>
    <s v="Central IRL A"/>
    <n v="-1"/>
    <m/>
    <m/>
    <n v="615"/>
    <x v="8"/>
    <s v="Basin 5 Ocean Ave BB"/>
    <x v="0"/>
    <m/>
    <n v="19.155003640617402"/>
    <n v="1.5008913699999999E-2"/>
  </r>
  <r>
    <n v="220000"/>
    <n v="860000"/>
    <n v="860000"/>
    <x v="0"/>
    <x v="0"/>
    <s v="IR12-21"/>
    <s v="62-304.520 (7), F.A.C."/>
    <n v="0.56000000000000005"/>
    <n v="0.48"/>
    <s v="Town Melbourne Beach"/>
    <n v="0.19384671724374"/>
    <n v="3790.70679527229"/>
    <n v="11.4846390292363"/>
    <n v="1.51749701030614"/>
    <n v="2.2262595745468698"/>
    <n v="0.29416181387503998"/>
    <n v="734.81606829709904"/>
    <n v="1430"/>
    <s v="Professional Services"/>
    <n v="1430"/>
    <s v="Town Melbourne Beach                   Brevard County"/>
    <s v="Town Melbourne Beach"/>
    <m/>
    <m/>
    <m/>
    <n v="0"/>
    <n v="1"/>
    <n v="2.2262595745468698"/>
    <n v="0.29416181387503998"/>
    <n v="734.81606829709904"/>
    <m/>
    <n v="-1"/>
    <n v="-1"/>
    <n v="-1"/>
    <n v="-1"/>
    <n v="0"/>
    <m/>
    <m/>
    <s v="Central IRL A"/>
    <n v="-1"/>
    <m/>
    <m/>
    <n v="615"/>
    <x v="8"/>
    <s v="Basin 5 Ocean Ave BB"/>
    <x v="0"/>
    <m/>
    <n v="128.45122758111199"/>
    <n v="0.59595788179999998"/>
  </r>
  <r>
    <n v="220000"/>
    <n v="860000"/>
    <n v="860000"/>
    <x v="0"/>
    <x v="0"/>
    <s v="IR12-21"/>
    <s v="62-304.520 (7), F.A.C."/>
    <n v="0.56000000000000005"/>
    <n v="0.48"/>
    <s v="Town Melbourne Beach"/>
    <n v="8.7928363692000005E-3"/>
    <n v="3790.70679527229"/>
    <n v="11.4846390292363"/>
    <n v="1.51749701030614"/>
    <n v="0.1009825517435"/>
    <n v="1.334310290238E-2"/>
    <n v="33.331064574477899"/>
    <n v="1750"/>
    <s v="Governmental"/>
    <n v="1750"/>
    <s v="Town Melbourne Beach                   Brevard County"/>
    <s v="Town Melbourne Beach"/>
    <m/>
    <m/>
    <m/>
    <n v="0"/>
    <n v="1"/>
    <n v="0.1009825517435"/>
    <n v="1.334310290238E-2"/>
    <n v="33.331064574477999"/>
    <m/>
    <n v="-1"/>
    <n v="-1"/>
    <n v="-1"/>
    <n v="-1"/>
    <n v="0"/>
    <m/>
    <m/>
    <s v="Central IRL A"/>
    <n v="-1"/>
    <m/>
    <m/>
    <n v="615"/>
    <x v="8"/>
    <s v="Basin 5 Ocean Ave BB"/>
    <x v="0"/>
    <m/>
    <n v="32.603194148569699"/>
    <n v="2.7032493599999999E-2"/>
  </r>
  <r>
    <n v="220000"/>
    <n v="860000"/>
    <n v="860000"/>
    <x v="0"/>
    <x v="0"/>
    <s v="IR12-21"/>
    <s v="62-304.520 (7), F.A.C."/>
    <n v="0.56000000000000005"/>
    <n v="0.48"/>
    <s v="Town Melbourne Beach"/>
    <n v="0.31278421891392"/>
    <n v="3740.6162758013602"/>
    <n v="9.3789662834676495"/>
    <n v="1.4021594596055"/>
    <n v="2.9335926431944199"/>
    <n v="0.43857335136546999"/>
    <n v="1170.0057400832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9335926431944199"/>
    <n v="0.43857335136546999"/>
    <n v="1170.00574008322"/>
    <m/>
    <n v="-1"/>
    <n v="-1"/>
    <n v="-1"/>
    <n v="-1"/>
    <n v="0"/>
    <m/>
    <m/>
    <s v="Central IRL A"/>
    <n v="-1"/>
    <m/>
    <m/>
    <n v="615"/>
    <x v="8"/>
    <s v="Basin 5 Ocean Ave BB"/>
    <x v="0"/>
    <m/>
    <n v="166.95927608078199"/>
    <n v="0.94890976490000001"/>
  </r>
  <r>
    <n v="220000"/>
    <n v="860000"/>
    <n v="860000"/>
    <x v="0"/>
    <x v="0"/>
    <s v="IR12-21"/>
    <s v="62-304.520 (7), F.A.C."/>
    <n v="0.56000000000000005"/>
    <n v="0.48"/>
    <s v="Town Melbourne Beach"/>
    <n v="4.6883136616250001E-2"/>
    <n v="3740.6162758013602"/>
    <n v="9.3789662834676495"/>
    <n v="1.4021594596055"/>
    <n v="0.43971535758701003"/>
    <n v="6.5737633502450002E-2"/>
    <n v="175.37182388736301"/>
    <n v="1210"/>
    <s v="Fixed Single Family Units"/>
    <n v="1210"/>
    <s v="Town Melbourne Beach                   Brevard County"/>
    <s v="Town Melbourne Beach"/>
    <m/>
    <m/>
    <m/>
    <n v="0"/>
    <n v="1"/>
    <n v="0.43971535758701003"/>
    <n v="6.5737633502450002E-2"/>
    <n v="175.371823887364"/>
    <m/>
    <n v="-1"/>
    <n v="-1"/>
    <n v="-1"/>
    <n v="-1"/>
    <n v="0"/>
    <m/>
    <m/>
    <s v="Central IRL A"/>
    <n v="-1"/>
    <m/>
    <m/>
    <n v="615"/>
    <x v="8"/>
    <s v="Basin 5 Ocean Ave BB"/>
    <x v="0"/>
    <m/>
    <n v="56.267099901867901"/>
    <n v="0.14223181169999999"/>
  </r>
  <r>
    <n v="220000"/>
    <n v="860000"/>
    <n v="860000"/>
    <x v="0"/>
    <x v="0"/>
    <s v="IR12-21"/>
    <s v="62-304.520 (7), F.A.C."/>
    <n v="0.56000000000000005"/>
    <n v="0.48"/>
    <s v="Town Melbourne Beach"/>
    <n v="0.11746480669268999"/>
    <n v="3740.6162758013602"/>
    <n v="9.3789662834676495"/>
    <n v="1.4021594596055"/>
    <n v="1.1016984614648599"/>
    <n v="0.16470438987489"/>
    <n v="439.39076774856602"/>
    <n v="1210"/>
    <s v="Fixed Single Family Units"/>
    <n v="1210"/>
    <s v="Town Melbourne Beach                   Brevard County"/>
    <s v="Town Melbourne Beach"/>
    <m/>
    <m/>
    <m/>
    <n v="0"/>
    <n v="1"/>
    <n v="1.1016984614648599"/>
    <n v="0.16470438987489"/>
    <n v="439.39076774856602"/>
    <m/>
    <n v="-1"/>
    <n v="-1"/>
    <n v="-1"/>
    <n v="-1"/>
    <n v="0"/>
    <m/>
    <m/>
    <s v="Central IRL A"/>
    <n v="-1"/>
    <m/>
    <m/>
    <n v="615"/>
    <x v="8"/>
    <s v="Basin 5 Ocean Ave BB"/>
    <x v="0"/>
    <m/>
    <n v="90.702533350082504"/>
    <n v="0.35635909789999998"/>
  </r>
  <r>
    <n v="220000"/>
    <n v="860000"/>
    <n v="860000"/>
    <x v="0"/>
    <x v="0"/>
    <s v="IR12-21"/>
    <s v="62-304.520 (7), F.A.C."/>
    <n v="0.56000000000000005"/>
    <n v="0.48"/>
    <s v="Town Melbourne Beach"/>
    <n v="3.9331163125079997E-2"/>
    <n v="3740.6162758013602"/>
    <n v="9.3789662834676495"/>
    <n v="1.4021594596055"/>
    <n v="0.36888565283973002"/>
    <n v="5.5148562433120003E-2"/>
    <n v="147.12278893189099"/>
    <n v="1210"/>
    <s v="Fixed Single Family Units"/>
    <n v="1210"/>
    <s v="Town Melbourne Beach                   Brevard County"/>
    <s v="Town Melbourne Beach"/>
    <m/>
    <m/>
    <m/>
    <n v="0"/>
    <n v="1"/>
    <n v="0.36888565283973002"/>
    <n v="5.5148562433120003E-2"/>
    <n v="147.12278893189199"/>
    <m/>
    <n v="-1"/>
    <n v="-1"/>
    <n v="-1"/>
    <n v="-1"/>
    <n v="0"/>
    <m/>
    <m/>
    <s v="Central IRL A"/>
    <n v="-1"/>
    <m/>
    <m/>
    <n v="615"/>
    <x v="8"/>
    <s v="Basin 5 Ocean Ave BB"/>
    <x v="0"/>
    <m/>
    <n v="51.9577435123771"/>
    <n v="0.1193209967"/>
  </r>
  <r>
    <n v="220000"/>
    <n v="860000"/>
    <n v="860000"/>
    <x v="0"/>
    <x v="0"/>
    <s v="IR12-21"/>
    <s v="62-304.520 (7), F.A.C."/>
    <n v="0.56000000000000005"/>
    <n v="0.48"/>
    <s v="Town Melbourne Beach"/>
    <n v="7.2220643379919999E-2"/>
    <n v="3740.6162758013602"/>
    <n v="9.3789662834676495"/>
    <n v="1.4021594596055"/>
    <n v="0.67735497923063004"/>
    <n v="0.10126485829395"/>
    <n v="270.14971407578201"/>
    <n v="1210"/>
    <s v="Fixed Single Family Units"/>
    <n v="1210"/>
    <s v="Town Melbourne Beach                   Brevard County"/>
    <s v="Town Melbourne Beach"/>
    <m/>
    <m/>
    <m/>
    <n v="0"/>
    <n v="1"/>
    <n v="0.67735497923063004"/>
    <n v="0.10126485829395"/>
    <n v="270.14971407578099"/>
    <m/>
    <n v="-1"/>
    <n v="-1"/>
    <n v="-1"/>
    <n v="-1"/>
    <n v="0"/>
    <m/>
    <m/>
    <s v="Central IRL A"/>
    <n v="-1"/>
    <m/>
    <m/>
    <n v="615"/>
    <x v="8"/>
    <s v="Basin 5 Ocean Ave BB"/>
    <x v="0"/>
    <m/>
    <n v="68.389982156687793"/>
    <n v="0.2190995248"/>
  </r>
  <r>
    <n v="220000"/>
    <n v="860000"/>
    <n v="860000"/>
    <x v="0"/>
    <x v="0"/>
    <s v="IR12-21"/>
    <s v="62-304.520 (7), F.A.C."/>
    <n v="0.56000000000000005"/>
    <n v="0.48"/>
    <s v="Town Melbourne Beach"/>
    <n v="2.9079484917020001E-2"/>
    <n v="3740.6162758013602"/>
    <n v="9.3789662834676495"/>
    <n v="1.4021594596055"/>
    <n v="0.27273550857737999"/>
    <n v="4.077407485686E-2"/>
    <n v="108.775194572543"/>
    <n v="1300"/>
    <s v="Residential, High Density"/>
    <n v="1300"/>
    <s v="Town Melbourne Beach                   Brevard County"/>
    <s v="Town Melbourne Beach"/>
    <m/>
    <m/>
    <m/>
    <n v="0"/>
    <n v="1"/>
    <n v="0.27273550857737999"/>
    <n v="4.077407485686E-2"/>
    <n v="108.775194572543"/>
    <m/>
    <n v="-1"/>
    <n v="-1"/>
    <n v="-1"/>
    <n v="-1"/>
    <n v="0"/>
    <m/>
    <m/>
    <s v="Central IRL A"/>
    <n v="-1"/>
    <m/>
    <m/>
    <n v="615"/>
    <x v="8"/>
    <s v="Basin 5 Ocean Ave BB"/>
    <x v="0"/>
    <m/>
    <n v="48.037679827058398"/>
    <n v="8.8219946899999999E-2"/>
  </r>
  <r>
    <n v="220000"/>
    <n v="860000"/>
    <n v="860000"/>
    <x v="0"/>
    <x v="0"/>
    <s v="IR12-21"/>
    <s v="62-304.520 (7), F.A.C."/>
    <n v="0.56000000000000005"/>
    <n v="0.48"/>
    <s v="Town Melbourne Beach"/>
    <n v="9.517340010276E-2"/>
    <n v="3772.7891808633599"/>
    <n v="9.9900029518042199"/>
    <n v="1.5475010381824199"/>
    <n v="0.95078254795983996"/>
    <n v="0.14728093546637"/>
    <n v="359.069174213683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5078254795983996"/>
    <n v="0.14728093546637"/>
    <n v="359.06917421368502"/>
    <m/>
    <n v="-1"/>
    <n v="-1"/>
    <n v="-1"/>
    <n v="-1"/>
    <n v="0"/>
    <m/>
    <m/>
    <s v="Central IRL A"/>
    <n v="-1"/>
    <m/>
    <m/>
    <n v="615"/>
    <x v="8"/>
    <s v="Basin 5 Ocean Ave BB"/>
    <x v="0"/>
    <m/>
    <n v="88.199818137741005"/>
    <n v="0.29121587529999998"/>
  </r>
  <r>
    <n v="220000"/>
    <n v="860000"/>
    <n v="860000"/>
    <x v="0"/>
    <x v="0"/>
    <s v="IR12-21"/>
    <s v="62-304.520 (7), F.A.C."/>
    <n v="0.56000000000000005"/>
    <n v="0.48"/>
    <s v="Town Melbourne Beach"/>
    <n v="0.17703096125779999"/>
    <n v="3772.7891808633599"/>
    <n v="9.9900029518042199"/>
    <n v="1.5475010381824199"/>
    <n v="1.76853982552617"/>
    <n v="0.27395559633687999"/>
    <n v="667.90049531127204"/>
    <n v="1400"/>
    <s v="Commercial and Services"/>
    <n v="1400"/>
    <s v="Town Melbourne Beach                   Brevard County"/>
    <s v="Town Melbourne Beach"/>
    <m/>
    <m/>
    <m/>
    <n v="0"/>
    <n v="1"/>
    <n v="1.76853982552617"/>
    <n v="0.27395559633687999"/>
    <n v="667.90049531127204"/>
    <m/>
    <n v="-1"/>
    <n v="-1"/>
    <n v="-1"/>
    <n v="-1"/>
    <n v="0"/>
    <m/>
    <m/>
    <s v="Central IRL A"/>
    <n v="-1"/>
    <m/>
    <m/>
    <n v="615"/>
    <x v="8"/>
    <s v="Basin 5 Ocean Ave BB"/>
    <x v="0"/>
    <m/>
    <n v="141.07528634857599"/>
    <n v="0.54168734409999997"/>
  </r>
  <r>
    <n v="220000"/>
    <n v="860000"/>
    <n v="860000"/>
    <x v="0"/>
    <x v="0"/>
    <s v="IR12-21"/>
    <s v="62-304.520 (7), F.A.C."/>
    <n v="0.56000000000000005"/>
    <n v="0.48"/>
    <s v="Town Melbourne Beach"/>
    <n v="0.18702204785720999"/>
    <n v="3772.7891808633599"/>
    <n v="9.9900029518042199"/>
    <n v="1.5475010381824199"/>
    <n v="1.86835081014603"/>
    <n v="0.28941681322203999"/>
    <n v="705.59475873860595"/>
    <n v="1300"/>
    <s v="Residential, High Density"/>
    <n v="1300"/>
    <s v="Town Melbourne Beach                   Brevard County"/>
    <s v="Town Melbourne Beach"/>
    <m/>
    <m/>
    <m/>
    <n v="0"/>
    <n v="1"/>
    <n v="1.86835081014603"/>
    <n v="0.28941681322203999"/>
    <n v="705.59475873860595"/>
    <m/>
    <n v="-1"/>
    <n v="-1"/>
    <n v="-1"/>
    <n v="-1"/>
    <n v="0"/>
    <m/>
    <m/>
    <s v="Central IRL A"/>
    <n v="-1"/>
    <m/>
    <m/>
    <n v="615"/>
    <x v="8"/>
    <s v="Basin 5 Ocean Ave BB"/>
    <x v="0"/>
    <m/>
    <n v="110.093102070423"/>
    <n v="0.57225852290000001"/>
  </r>
  <r>
    <n v="220000"/>
    <n v="860000"/>
    <n v="860000"/>
    <x v="0"/>
    <x v="0"/>
    <s v="IR12-21"/>
    <s v="62-304.520 (7), F.A.C."/>
    <n v="0.56000000000000005"/>
    <n v="0.48"/>
    <s v="Town Melbourne Beach"/>
    <n v="0.15853704440409999"/>
    <n v="3772.7891808633599"/>
    <n v="9.9900029518042199"/>
    <n v="1.5475010381824199"/>
    <n v="1.5837855415673501"/>
    <n v="0.24533624080572999"/>
    <n v="598.126845893873"/>
    <n v="1750"/>
    <s v="Governmental"/>
    <n v="1750"/>
    <s v="Town Melbourne Beach                   Brevard County"/>
    <s v="Town Melbourne Beach"/>
    <m/>
    <m/>
    <m/>
    <n v="0"/>
    <n v="1"/>
    <n v="1.5837855415673501"/>
    <n v="0.24533624080572999"/>
    <n v="598.126845893873"/>
    <m/>
    <n v="-1"/>
    <n v="-1"/>
    <n v="-1"/>
    <n v="-1"/>
    <n v="0"/>
    <m/>
    <m/>
    <s v="Central IRL A"/>
    <n v="-1"/>
    <m/>
    <m/>
    <n v="615"/>
    <x v="8"/>
    <s v="Basin 5 Ocean Ave BB"/>
    <x v="0"/>
    <m/>
    <n v="101.706423865711"/>
    <n v="0.48509882069999999"/>
  </r>
  <r>
    <n v="220000"/>
    <n v="860000"/>
    <n v="860000"/>
    <x v="0"/>
    <x v="0"/>
    <s v="IR12-21"/>
    <s v="62-304.520 (7), F.A.C."/>
    <n v="0.56000000000000005"/>
    <n v="0.48"/>
    <s v="Town Melbourne Beach"/>
    <n v="6.8220354294310004E-2"/>
    <n v="3842.5872967058399"/>
    <n v="9.6746283405480593"/>
    <n v="1.31638739246027"/>
    <n v="0.66000657305802002"/>
    <n v="8.9804414302210006E-2"/>
    <n v="262.14266678811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6000657305802002"/>
    <n v="8.9804414302210006E-2"/>
    <n v="262.14266678811202"/>
    <m/>
    <n v="-1"/>
    <n v="-1"/>
    <n v="-1"/>
    <n v="-1"/>
    <n v="0"/>
    <m/>
    <m/>
    <s v="Central IRL A"/>
    <n v="-1"/>
    <m/>
    <m/>
    <n v="615"/>
    <x v="8"/>
    <s v="Basin 5 Ocean Ave BB"/>
    <x v="0"/>
    <m/>
    <n v="94.427353047506898"/>
    <n v="0.21260556920000001"/>
  </r>
  <r>
    <n v="220000"/>
    <n v="860000"/>
    <n v="860000"/>
    <x v="0"/>
    <x v="0"/>
    <s v="IR12-21"/>
    <s v="62-304.520 (7), F.A.C."/>
    <n v="0.56000000000000005"/>
    <n v="0.48"/>
    <s v="Town Melbourne Beach"/>
    <n v="3.3648019876829999E-2"/>
    <n v="3842.5872967058399"/>
    <n v="9.6746283405480593"/>
    <n v="1.31638739246027"/>
    <n v="0.32553208670373002"/>
    <n v="4.4293829147109998E-2"/>
    <n v="129.29545373802401"/>
    <n v="1400"/>
    <s v="Commercial and Services"/>
    <n v="1400"/>
    <s v="Town Melbourne Beach                   Brevard County"/>
    <s v="Town Melbourne Beach"/>
    <m/>
    <m/>
    <m/>
    <n v="0"/>
    <n v="1"/>
    <n v="0.32553208670373002"/>
    <n v="4.4293829147109998E-2"/>
    <n v="129.295453738025"/>
    <m/>
    <n v="-1"/>
    <n v="-1"/>
    <n v="-1"/>
    <n v="-1"/>
    <n v="0"/>
    <m/>
    <m/>
    <s v="Central IRL A"/>
    <n v="-1"/>
    <m/>
    <m/>
    <n v="615"/>
    <x v="8"/>
    <s v="Basin 5 Ocean Ave BB"/>
    <x v="0"/>
    <m/>
    <n v="86.770448605020206"/>
    <n v="0.10486249290000001"/>
  </r>
  <r>
    <n v="220000"/>
    <n v="860000"/>
    <n v="860000"/>
    <x v="0"/>
    <x v="0"/>
    <s v="IR12-21"/>
    <s v="62-304.520 (7), F.A.C."/>
    <n v="0.56000000000000005"/>
    <n v="0.48"/>
    <s v="Town Melbourne Beach"/>
    <n v="2.643326856287E-2"/>
    <n v="3842.5872967058399"/>
    <n v="9.6746283405480593"/>
    <n v="1.31638739246027"/>
    <n v="0.25573204917168002"/>
    <n v="3.4796421477680001E-2"/>
    <n v="101.572141990109"/>
    <n v="1210"/>
    <s v="Fixed Single Family Units"/>
    <n v="1210"/>
    <s v="Town Melbourne Beach                   Brevard County"/>
    <s v="Town Melbourne Beach"/>
    <m/>
    <m/>
    <m/>
    <n v="0"/>
    <n v="1"/>
    <n v="0.25573204917168002"/>
    <n v="3.4796421477680001E-2"/>
    <n v="101.572141990109"/>
    <m/>
    <n v="-1"/>
    <n v="-1"/>
    <n v="-1"/>
    <n v="-1"/>
    <n v="0"/>
    <m/>
    <m/>
    <s v="Central IRL A"/>
    <n v="-1"/>
    <m/>
    <m/>
    <n v="615"/>
    <x v="8"/>
    <s v="Basin 5 Ocean Ave BB"/>
    <x v="0"/>
    <m/>
    <n v="41.424610183031497"/>
    <n v="8.23780551E-2"/>
  </r>
  <r>
    <n v="220000"/>
    <n v="860000"/>
    <n v="860000"/>
    <x v="0"/>
    <x v="0"/>
    <s v="IR12-21"/>
    <s v="62-304.520 (7), F.A.C."/>
    <n v="0.56000000000000005"/>
    <n v="0.48"/>
    <s v="Town Melbourne Beach"/>
    <n v="0.33503596585310003"/>
    <n v="3842.5872967058399"/>
    <n v="9.6746283405480593"/>
    <n v="1.31638739246027"/>
    <n v="3.24134845034538"/>
    <n v="0.44103712146978002"/>
    <n v="1287.4049463267299"/>
    <n v="1430"/>
    <s v="Professional Services"/>
    <n v="1430"/>
    <s v="Town Melbourne Beach                   Brevard County"/>
    <s v="Town Melbourne Beach"/>
    <m/>
    <m/>
    <m/>
    <n v="0"/>
    <n v="1"/>
    <n v="3.24134845034538"/>
    <n v="0.44103712146978002"/>
    <n v="1287.4049463267299"/>
    <m/>
    <n v="-1"/>
    <n v="-1"/>
    <n v="-1"/>
    <n v="-1"/>
    <n v="0"/>
    <m/>
    <m/>
    <s v="Central IRL A"/>
    <n v="-1"/>
    <m/>
    <m/>
    <n v="615"/>
    <x v="8"/>
    <s v="Basin 5 Ocean Ave BB"/>
    <x v="0"/>
    <m/>
    <n v="147.638410208751"/>
    <n v="1.0441240440999999"/>
  </r>
  <r>
    <n v="220000"/>
    <n v="860000"/>
    <n v="860000"/>
    <x v="0"/>
    <x v="0"/>
    <s v="IR12-21"/>
    <s v="62-304.520 (7), F.A.C."/>
    <n v="0.56000000000000005"/>
    <n v="0.48"/>
    <s v="Town Melbourne Beach"/>
    <n v="0.15442584528789999"/>
    <n v="3842.5872967058399"/>
    <n v="9.6746283405480593"/>
    <n v="1.31638739246027"/>
    <n v="1.4940126593354299"/>
    <n v="0.20328423580700999"/>
    <n v="593.39479138635795"/>
    <n v="1410"/>
    <s v="Retail Sales and Services"/>
    <n v="1410"/>
    <s v="Town Melbourne Beach                   Brevard County"/>
    <s v="Town Melbourne Beach"/>
    <m/>
    <m/>
    <m/>
    <n v="0"/>
    <n v="1"/>
    <n v="1.4940126593354299"/>
    <n v="0.20328423580700999"/>
    <n v="593.39479138635795"/>
    <m/>
    <n v="-1"/>
    <n v="-1"/>
    <n v="-1"/>
    <n v="-1"/>
    <n v="0"/>
    <m/>
    <m/>
    <s v="Central IRL A"/>
    <n v="-1"/>
    <m/>
    <m/>
    <n v="615"/>
    <x v="8"/>
    <s v="Basin 5 Ocean Ave BB"/>
    <x v="0"/>
    <m/>
    <n v="111.28895310774701"/>
    <n v="0.48126098249999999"/>
  </r>
  <r>
    <n v="220000"/>
    <n v="860000"/>
    <n v="860000"/>
    <x v="0"/>
    <x v="0"/>
    <s v="IR12-21"/>
    <s v="62-304.520 (7), F.A.C."/>
    <n v="0.56000000000000005"/>
    <n v="0.48"/>
    <s v="Town Melbourne Beach"/>
    <n v="0.41810407202319"/>
    <n v="3786.6605072510201"/>
    <n v="11.365725973557099"/>
    <n v="1.6959200936599701"/>
    <n v="4.7520563110440603"/>
    <n v="0.70907109698519"/>
    <n v="1583.21817745107"/>
    <n v="1410"/>
    <s v="Retail Sales and Services"/>
    <n v="1410"/>
    <s v="Town Melbourne Beach                   Brevard County"/>
    <s v="Town Melbourne Beach"/>
    <m/>
    <m/>
    <m/>
    <n v="0"/>
    <n v="1"/>
    <n v="4.7520563110440603"/>
    <n v="0.70907109698519"/>
    <n v="1583.21817745107"/>
    <m/>
    <n v="-1"/>
    <n v="-1"/>
    <n v="-1"/>
    <n v="-1"/>
    <n v="0"/>
    <m/>
    <m/>
    <s v="Central IRL A"/>
    <n v="-1"/>
    <m/>
    <m/>
    <n v="615"/>
    <x v="8"/>
    <s v="Basin 5 Ocean Ave BB"/>
    <x v="0"/>
    <m/>
    <n v="192.65038867867"/>
    <n v="1.2840374512999999"/>
  </r>
  <r>
    <n v="220000"/>
    <n v="860000"/>
    <n v="860000"/>
    <x v="0"/>
    <x v="0"/>
    <s v="IR12-21"/>
    <s v="62-304.520 (7), F.A.C."/>
    <n v="0.56000000000000005"/>
    <n v="0.48"/>
    <s v="Town Melbourne Beach"/>
    <n v="1.0552054338780001E-2"/>
    <n v="3786.6605072510201"/>
    <n v="11.365725973557099"/>
    <n v="1.6959200936599701"/>
    <n v="0.11993175807273999"/>
    <n v="1.7895440982539999E-2"/>
    <n v="39.957047435055301"/>
    <n v="1210"/>
    <s v="Fixed Single Family Units"/>
    <n v="1210"/>
    <s v="Town Melbourne Beach                   Brevard County"/>
    <s v="Town Melbourne Beach"/>
    <m/>
    <m/>
    <m/>
    <n v="0"/>
    <n v="1"/>
    <n v="0.11993175807273999"/>
    <n v="1.7895440982539999E-2"/>
    <n v="39.957047435054498"/>
    <m/>
    <n v="-1"/>
    <n v="-1"/>
    <n v="-1"/>
    <n v="-1"/>
    <n v="0"/>
    <m/>
    <m/>
    <s v="Central IRL A"/>
    <n v="-1"/>
    <m/>
    <m/>
    <n v="615"/>
    <x v="8"/>
    <s v="Basin 5 Ocean Ave BB"/>
    <x v="0"/>
    <m/>
    <n v="36.521978614423702"/>
    <n v="3.24063645E-2"/>
  </r>
  <r>
    <n v="220000"/>
    <n v="860000"/>
    <n v="860000"/>
    <x v="0"/>
    <x v="0"/>
    <s v="IR12-21"/>
    <s v="62-304.520 (7), F.A.C."/>
    <n v="0.56000000000000005"/>
    <n v="0.48"/>
    <s v="Town Melbourne Beach"/>
    <n v="0.18246172902916"/>
    <n v="3786.6605072510201"/>
    <n v="11.365725973557099"/>
    <n v="1.6959200936599701"/>
    <n v="2.0738100128069199"/>
    <n v="0.3094405125845"/>
    <n v="690.92062339947597"/>
    <n v="1300"/>
    <s v="Residential, High Density"/>
    <n v="1300"/>
    <s v="Town Melbourne Beach                   Brevard County"/>
    <s v="Town Melbourne Beach"/>
    <m/>
    <m/>
    <m/>
    <n v="0"/>
    <n v="1"/>
    <n v="2.0738100128069199"/>
    <n v="0.3094405125845"/>
    <n v="690.92062339947597"/>
    <m/>
    <n v="-1"/>
    <n v="-1"/>
    <n v="-1"/>
    <n v="-1"/>
    <n v="0"/>
    <m/>
    <m/>
    <s v="Central IRL A"/>
    <n v="-1"/>
    <m/>
    <m/>
    <n v="615"/>
    <x v="8"/>
    <s v="Basin 5 Ocean Ave BB"/>
    <x v="0"/>
    <m/>
    <n v="111.854268899104"/>
    <n v="0.56035735880000004"/>
  </r>
  <r>
    <n v="220000"/>
    <n v="860000"/>
    <n v="860000"/>
    <x v="0"/>
    <x v="0"/>
    <s v="IR12-21"/>
    <s v="62-304.520 (7), F.A.C."/>
    <n v="0.56000000000000005"/>
    <n v="0.48"/>
    <s v="Town Melbourne Beach"/>
    <n v="6.6455982767600003E-3"/>
    <n v="3786.6605072510201"/>
    <n v="11.365725973557099"/>
    <n v="1.6959200936599701"/>
    <n v="7.5532048944029997E-2"/>
    <n v="1.1270403651949999E-2"/>
    <n v="25.164624541673799"/>
    <n v="1430"/>
    <s v="Professional Services"/>
    <n v="1430"/>
    <s v="Town Melbourne Beach                   Brevard County"/>
    <s v="Town Melbourne Beach"/>
    <m/>
    <m/>
    <m/>
    <n v="0"/>
    <n v="1"/>
    <n v="7.5532048944029997E-2"/>
    <n v="1.1270403651949999E-2"/>
    <n v="25.164624541675199"/>
    <m/>
    <n v="-1"/>
    <n v="-1"/>
    <n v="-1"/>
    <n v="-1"/>
    <n v="0"/>
    <m/>
    <m/>
    <s v="Central IRL A"/>
    <n v="-1"/>
    <m/>
    <m/>
    <n v="615"/>
    <x v="8"/>
    <s v="Basin 5 Ocean Ave BB"/>
    <x v="0"/>
    <m/>
    <n v="96.045451200284603"/>
    <n v="2.04092656E-2"/>
  </r>
  <r>
    <n v="220000"/>
    <n v="860000"/>
    <n v="860000"/>
    <x v="0"/>
    <x v="0"/>
    <s v="IR12-21"/>
    <s v="62-304.520 (7), F.A.C."/>
    <n v="0.56000000000000005"/>
    <n v="0.48"/>
    <s v="Town Melbourne Beach"/>
    <n v="3.3795704274360003E-2"/>
    <n v="3744.0310389841102"/>
    <n v="8.7260657800849195"/>
    <n v="1.1848186852356699"/>
    <n v="0.29490353858237001"/>
    <n v="4.0041781904960001E-2"/>
    <n v="126.53216578753501"/>
    <n v="1210"/>
    <s v="Fixed Single Family Units"/>
    <n v="1210"/>
    <s v="Town Melbourne Beach                   Brevard County"/>
    <s v="Town Melbourne Beach"/>
    <m/>
    <m/>
    <m/>
    <n v="0"/>
    <n v="1"/>
    <n v="0.29490353858237001"/>
    <n v="4.0041781904960001E-2"/>
    <n v="135.45517732276801"/>
    <m/>
    <n v="-1"/>
    <n v="-1"/>
    <n v="-1"/>
    <n v="-1"/>
    <n v="0"/>
    <m/>
    <m/>
    <s v="Central IRL A"/>
    <n v="-1"/>
    <m/>
    <m/>
    <n v="615"/>
    <x v="8"/>
    <s v="Basin 5 Ocean Ave BB"/>
    <x v="0"/>
    <m/>
    <n v="61.586958809368298"/>
    <n v="0.1098582136"/>
  </r>
  <r>
    <n v="220000"/>
    <n v="860000"/>
    <n v="860000"/>
    <x v="0"/>
    <x v="0"/>
    <s v="IR12-21"/>
    <s v="62-304.520 (7), F.A.C."/>
    <n v="0.56000000000000005"/>
    <n v="0.48"/>
    <s v="Town Melbourne Beach"/>
    <n v="1.271574430377E-2"/>
    <n v="3744.0310389841102"/>
    <n v="8.7260657800849195"/>
    <n v="1.1848186852356699"/>
    <n v="0.11095842123749"/>
    <n v="1.5065851447789999E-2"/>
    <n v="47.608141357126499"/>
    <n v="1210"/>
    <s v="Fixed Single Family Units"/>
    <n v="1210"/>
    <s v="Town Melbourne Beach                   Brevard County"/>
    <s v="Town Melbourne Beach"/>
    <m/>
    <m/>
    <m/>
    <n v="0"/>
    <n v="1"/>
    <n v="0.11095842123749"/>
    <n v="1.5065851447789999E-2"/>
    <n v="90.400999249076506"/>
    <m/>
    <n v="-1"/>
    <n v="-1"/>
    <n v="-1"/>
    <n v="-1"/>
    <n v="0"/>
    <m/>
    <m/>
    <s v="Central IRL A"/>
    <n v="-1"/>
    <m/>
    <m/>
    <n v="615"/>
    <x v="8"/>
    <s v="Basin 5 Ocean Ave BB"/>
    <x v="0"/>
    <m/>
    <n v="38.470425090149298"/>
    <n v="7.3317923199999996E-2"/>
  </r>
  <r>
    <n v="220000"/>
    <n v="860000"/>
    <n v="860000"/>
    <x v="0"/>
    <x v="0"/>
    <s v="IR12-21"/>
    <s v="62-304.520 (7), F.A.C."/>
    <n v="0.56000000000000005"/>
    <n v="0.48"/>
    <s v="Town Melbourne Beach"/>
    <n v="8.0937133837900004E-3"/>
    <n v="3744.0310389841102"/>
    <n v="8.7260657800849195"/>
    <n v="1.1848186852356699"/>
    <n v="7.0626275392140003E-2"/>
    <n v="9.5895828500600008E-3"/>
    <n v="30.3031141295696"/>
    <n v="1210"/>
    <s v="Fixed Single Family Units"/>
    <n v="1210"/>
    <s v="Town Melbourne Beach                   Brevard County"/>
    <s v="Town Melbourne Beach"/>
    <m/>
    <m/>
    <m/>
    <n v="0"/>
    <n v="1"/>
    <n v="7.0626275392140003E-2"/>
    <n v="9.5895828500600008E-3"/>
    <n v="51.477574671168199"/>
    <m/>
    <n v="-1"/>
    <n v="-1"/>
    <n v="-1"/>
    <n v="-1"/>
    <n v="0"/>
    <m/>
    <m/>
    <s v="Central IRL A"/>
    <n v="-1"/>
    <m/>
    <m/>
    <n v="615"/>
    <x v="8"/>
    <s v="Basin 5 Ocean Ave BB"/>
    <x v="0"/>
    <m/>
    <n v="25.261708409588799"/>
    <n v="4.1749857799999998E-2"/>
  </r>
  <r>
    <n v="220000"/>
    <n v="860000"/>
    <n v="860000"/>
    <x v="0"/>
    <x v="0"/>
    <s v="IR12-21"/>
    <s v="62-304.520 (7), F.A.C."/>
    <n v="0.56000000000000005"/>
    <n v="0.48"/>
    <s v="Town Melbourne Beach"/>
    <n v="4.3830179610900001E-2"/>
    <n v="3744.0310389841102"/>
    <n v="8.7260657800849195"/>
    <n v="1.1848186852356699"/>
    <n v="0.38246503043766999"/>
    <n v="5.1930815780229997E-2"/>
    <n v="164.101552907469"/>
    <n v="1750"/>
    <s v="Governmental"/>
    <n v="1750"/>
    <s v="Town Melbourne Beach                   Brevard County"/>
    <s v="Town Melbourne Beach"/>
    <m/>
    <m/>
    <m/>
    <n v="0"/>
    <n v="1"/>
    <n v="0.38246503043766999"/>
    <n v="5.1930815780229997E-2"/>
    <n v="1347.4671136218001"/>
    <m/>
    <n v="-1"/>
    <n v="-1"/>
    <n v="-1"/>
    <n v="-1"/>
    <n v="0"/>
    <m/>
    <m/>
    <s v="Central IRL A"/>
    <n v="-1"/>
    <m/>
    <m/>
    <n v="615"/>
    <x v="8"/>
    <s v="Basin 5 Ocean Ave BB"/>
    <x v="0"/>
    <m/>
    <n v="96.063575022491904"/>
    <n v="1.0928362641"/>
  </r>
  <r>
    <n v="220000"/>
    <n v="860000"/>
    <n v="860000"/>
    <x v="0"/>
    <x v="0"/>
    <s v="IR12-21"/>
    <s v="62-304.520 (7), F.A.C."/>
    <n v="0.56000000000000005"/>
    <n v="0.48"/>
    <s v="Town Melbourne Beach"/>
    <n v="0.18379255585605001"/>
    <n v="3744.0310389841102"/>
    <n v="8.7260657800849195"/>
    <n v="1.1848186852356699"/>
    <n v="1.60378593228986"/>
    <n v="0.21776085438546999"/>
    <n v="688.12503385928801"/>
    <n v="1410"/>
    <s v="Retail Sales and Services"/>
    <n v="1410"/>
    <s v="Town Melbourne Beach                   Brevard County"/>
    <s v="Town Melbourne Beach"/>
    <m/>
    <m/>
    <m/>
    <n v="0"/>
    <n v="1"/>
    <n v="1.60378593228986"/>
    <n v="0.21776085438546999"/>
    <n v="688.12503385928801"/>
    <m/>
    <n v="-1"/>
    <n v="-1"/>
    <n v="-1"/>
    <n v="-1"/>
    <n v="0"/>
    <m/>
    <m/>
    <s v="Central IRL A"/>
    <n v="-1"/>
    <m/>
    <m/>
    <n v="615"/>
    <x v="8"/>
    <s v="Basin 5 Ocean Ave BB"/>
    <x v="0"/>
    <m/>
    <n v="122.064475470153"/>
    <n v="0.55809005180000004"/>
  </r>
  <r>
    <n v="220000"/>
    <n v="860000"/>
    <n v="860000"/>
    <x v="0"/>
    <x v="0"/>
    <s v="IR12-21"/>
    <s v="62-304.520 (7), F.A.C."/>
    <n v="0.56000000000000005"/>
    <n v="0.48"/>
    <s v="Town Melbourne Beach"/>
    <n v="5.4348234631909999E-2"/>
    <n v="3723.9861711072299"/>
    <n v="9.2718722223112593"/>
    <n v="1.36327242618889"/>
    <n v="0.50390988701530004"/>
    <n v="7.4091449685730004E-2"/>
    <n v="202.392074193343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0390988701530004"/>
    <n v="7.4091449685730004E-2"/>
    <n v="420.70275008834398"/>
    <m/>
    <n v="-1"/>
    <n v="-1"/>
    <n v="-1"/>
    <n v="-1"/>
    <n v="0"/>
    <m/>
    <m/>
    <s v="Central IRL A"/>
    <n v="-1"/>
    <m/>
    <m/>
    <n v="615"/>
    <x v="8"/>
    <s v="Basin 5 Ocean Ave BB"/>
    <x v="0"/>
    <m/>
    <n v="81.968257776745006"/>
    <n v="0.3412025548"/>
  </r>
  <r>
    <n v="220000"/>
    <n v="860000"/>
    <n v="860000"/>
    <x v="0"/>
    <x v="0"/>
    <s v="IR12-21"/>
    <s v="62-304.520 (7), F.A.C."/>
    <n v="0.56000000000000005"/>
    <n v="0.48"/>
    <s v="Town Melbourne Beach"/>
    <n v="7.1969195223969995E-2"/>
    <n v="3797.8704497489598"/>
    <n v="11.424605971388299"/>
    <n v="1.51075638475008"/>
    <n v="0.82221969751184998"/>
    <n v="0.10872792118994"/>
    <n v="273.329679833353"/>
    <n v="1400"/>
    <s v="Commercial and Services"/>
    <n v="1400"/>
    <s v="Town Melbourne Beach                   Brevard County"/>
    <s v="Town Melbourne Beach"/>
    <m/>
    <m/>
    <m/>
    <n v="0"/>
    <n v="1"/>
    <n v="0.82221969751184998"/>
    <n v="0.10872792118994"/>
    <n v="273.32967983335101"/>
    <m/>
    <n v="-1"/>
    <n v="-1"/>
    <n v="-1"/>
    <n v="-1"/>
    <n v="0"/>
    <m/>
    <m/>
    <s v="Central IRL A"/>
    <n v="-1"/>
    <m/>
    <m/>
    <n v="615"/>
    <x v="8"/>
    <s v="Basin 5 Ocean Ave BB"/>
    <x v="0"/>
    <m/>
    <n v="176.243618091229"/>
    <n v="0.2216785725"/>
  </r>
  <r>
    <n v="220000"/>
    <n v="860000"/>
    <n v="860000"/>
    <x v="0"/>
    <x v="0"/>
    <s v="IR12-21"/>
    <s v="62-304.520 (7), F.A.C."/>
    <n v="0.56000000000000005"/>
    <n v="0.48"/>
    <s v="FDOT District 5"/>
    <n v="0.25308676777875999"/>
    <n v="3797.8704497489598"/>
    <n v="11.424605971388299"/>
    <n v="1.51075638475008"/>
    <n v="2.8914165984446099"/>
    <n v="0.38235245031752002"/>
    <n v="961.19075656943505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2.8914165984446099"/>
    <n v="0.38235245031752002"/>
    <n v="961.19075656943505"/>
    <m/>
    <n v="-1"/>
    <n v="-1"/>
    <n v="-1"/>
    <n v="-1"/>
    <n v="0"/>
    <m/>
    <m/>
    <s v="Central IRL A"/>
    <n v="-1"/>
    <m/>
    <m/>
    <n v="615"/>
    <x v="8"/>
    <s v="Basin 5 Ocean Ave BB"/>
    <x v="0"/>
    <m/>
    <n v="141.17588940939399"/>
    <n v="0.77955454710000005"/>
  </r>
  <r>
    <n v="220000"/>
    <n v="860000"/>
    <n v="860000"/>
    <x v="0"/>
    <x v="0"/>
    <s v="IR12-21"/>
    <s v="62-304.520 (7), F.A.C."/>
    <n v="0.56000000000000005"/>
    <n v="0.48"/>
    <s v="Town Melbourne Beach"/>
    <n v="4.433155151287E-2"/>
    <n v="3797.8704497489598"/>
    <n v="11.424605971388299"/>
    <n v="1.51075638475008"/>
    <n v="0.50647050813489003"/>
    <n v="6.6974174493950003E-2"/>
    <n v="168.365489482268"/>
    <n v="1430"/>
    <s v="Professional Services"/>
    <n v="1430"/>
    <s v="Town Melbourne Beach                   Brevard County"/>
    <s v="Town Melbourne Beach"/>
    <m/>
    <m/>
    <m/>
    <n v="0"/>
    <n v="1"/>
    <n v="0.50647050813489003"/>
    <n v="6.6974174493950003E-2"/>
    <n v="168.365489482268"/>
    <m/>
    <n v="-1"/>
    <n v="-1"/>
    <n v="-1"/>
    <n v="-1"/>
    <n v="0"/>
    <m/>
    <m/>
    <s v="Central IRL A"/>
    <n v="-1"/>
    <m/>
    <m/>
    <n v="615"/>
    <x v="8"/>
    <s v="Basin 5 Ocean Ave BB"/>
    <x v="0"/>
    <m/>
    <n v="79.625612364022899"/>
    <n v="0.13654946430000001"/>
  </r>
  <r>
    <n v="220000"/>
    <n v="860000"/>
    <n v="860000"/>
    <x v="0"/>
    <x v="0"/>
    <s v="IR12-21"/>
    <s v="62-304.520 (7), F.A.C."/>
    <n v="0.56000000000000005"/>
    <n v="0.48"/>
    <s v="Town Melbourne Beach"/>
    <n v="1.737692342868E-2"/>
    <n v="3797.8704497489598"/>
    <n v="11.424605971388299"/>
    <n v="1.51075638475008"/>
    <n v="0.19852450316771"/>
    <n v="2.625229801719E-2"/>
    <n v="65.995303997353304"/>
    <n v="1410"/>
    <s v="Retail Sales and Services"/>
    <n v="1410"/>
    <s v="Town Melbourne Beach                   Brevard County"/>
    <s v="Town Melbourne Beach"/>
    <m/>
    <m/>
    <m/>
    <n v="0"/>
    <n v="1"/>
    <n v="0.19852450316771"/>
    <n v="2.625229801719E-2"/>
    <n v="65.995303997352494"/>
    <m/>
    <n v="-1"/>
    <n v="-1"/>
    <n v="-1"/>
    <n v="-1"/>
    <n v="0"/>
    <m/>
    <m/>
    <s v="Central IRL A"/>
    <n v="-1"/>
    <m/>
    <m/>
    <n v="615"/>
    <x v="8"/>
    <s v="Basin 5 Ocean Ave BB"/>
    <x v="0"/>
    <m/>
    <n v="39.8991784507364"/>
    <n v="5.35241719E-2"/>
  </r>
  <r>
    <n v="220000"/>
    <n v="860000"/>
    <n v="860000"/>
    <x v="0"/>
    <x v="0"/>
    <s v="IR12-21"/>
    <s v="62-304.520 (7), F.A.C."/>
    <n v="0.56000000000000005"/>
    <n v="0.48"/>
    <s v="Town Melbourne Beach"/>
    <n v="8.1250960267500005E-2"/>
    <n v="3797.8704497489598"/>
    <n v="11.424605971388299"/>
    <n v="1.51075638475008"/>
    <n v="0.92826020585314994"/>
    <n v="0.1227504069912"/>
    <n v="308.58062101367699"/>
    <n v="1410"/>
    <s v="Retail Sales and Services"/>
    <n v="1410"/>
    <s v="Town Melbourne Beach                   Brevard County"/>
    <s v="Town Melbourne Beach"/>
    <m/>
    <m/>
    <m/>
    <n v="0"/>
    <n v="1"/>
    <n v="0.92826020585314994"/>
    <n v="0.1227504069912"/>
    <n v="308.580621013675"/>
    <m/>
    <n v="-1"/>
    <n v="-1"/>
    <n v="-1"/>
    <n v="-1"/>
    <n v="0"/>
    <m/>
    <m/>
    <s v="Central IRL A"/>
    <n v="-1"/>
    <m/>
    <m/>
    <n v="615"/>
    <x v="8"/>
    <s v="Basin 5 Ocean Ave BB"/>
    <x v="0"/>
    <m/>
    <n v="72.546545825407605"/>
    <n v="0.25026814359999999"/>
  </r>
  <r>
    <n v="220000"/>
    <n v="860000"/>
    <n v="860000"/>
    <x v="0"/>
    <x v="0"/>
    <s v="IR12-21"/>
    <s v="62-304.520 (7), F.A.C."/>
    <n v="0.56000000000000005"/>
    <n v="0.48"/>
    <s v="Town Melbourne Beach"/>
    <n v="0.14974805623062001"/>
    <n v="3797.8704497489598"/>
    <n v="11.424605971388299"/>
    <n v="1.51075638475008"/>
    <n v="1.71081253741624"/>
    <n v="0.22623283205433001"/>
    <n v="568.72371766565198"/>
    <n v="1410"/>
    <s v="Retail Sales and Services"/>
    <n v="1410"/>
    <s v="Town Melbourne Beach                   Brevard County"/>
    <s v="Town Melbourne Beach"/>
    <m/>
    <m/>
    <m/>
    <n v="0"/>
    <n v="1"/>
    <n v="1.71081253741624"/>
    <n v="0.22623283205433001"/>
    <n v="568.72371766565198"/>
    <m/>
    <n v="-1"/>
    <n v="-1"/>
    <n v="-1"/>
    <n v="-1"/>
    <n v="0"/>
    <m/>
    <m/>
    <s v="Central IRL A"/>
    <n v="-1"/>
    <m/>
    <m/>
    <n v="615"/>
    <x v="8"/>
    <s v="Basin 5 Ocean Ave BB"/>
    <x v="0"/>
    <m/>
    <n v="102.014453495628"/>
    <n v="0.4612520014"/>
  </r>
  <r>
    <n v="220000"/>
    <n v="860000"/>
    <n v="870000"/>
    <x v="0"/>
    <x v="0"/>
    <s v="IR12-21"/>
    <s v="62-304.520 (7), F.A.C."/>
    <n v="0.56000000000000005"/>
    <n v="0.48"/>
    <s v="Town Melbourne Beach"/>
    <n v="0.18639404341261001"/>
    <n v="3737.07912010563"/>
    <n v="8.1772414139411893"/>
    <n v="1.1540963767441701"/>
    <n v="1.52418909110555"/>
    <n v="0.21511669014918999"/>
    <n v="696.56928774933203"/>
    <n v="1750"/>
    <s v="Governmental"/>
    <n v="1750"/>
    <s v="Town Melbourne Beach                   Brevard County"/>
    <s v="Town Melbourne Beach"/>
    <m/>
    <m/>
    <m/>
    <n v="0"/>
    <n v="1"/>
    <n v="1.52418909110555"/>
    <n v="0.21511669014918999"/>
    <n v="1309.1921475061699"/>
    <m/>
    <n v="-1"/>
    <n v="-1"/>
    <n v="-1"/>
    <n v="-1"/>
    <n v="0"/>
    <m/>
    <m/>
    <s v="Central IRL A"/>
    <n v="-1"/>
    <m/>
    <m/>
    <n v="615"/>
    <x v="8"/>
    <s v="Basin 5 Ocean Ave BB"/>
    <x v="0"/>
    <m/>
    <n v="109.396147414981"/>
    <n v="1.0617941179999999"/>
  </r>
  <r>
    <n v="220000"/>
    <n v="870000"/>
    <n v="870000"/>
    <x v="0"/>
    <x v="0"/>
    <s v="IR12-21"/>
    <s v="62-304.520 (7), F.A.C."/>
    <n v="0.56000000000000005"/>
    <n v="0.48"/>
    <s v="Town Melbourne Beach"/>
    <n v="0.18740112322134"/>
    <n v="3732.43788187878"/>
    <n v="9.2916310335755607"/>
    <n v="1.36613394684446"/>
    <n v="1.7412620922503199"/>
    <n v="0.25601503610944998"/>
    <n v="699.463051417963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412620922503199"/>
    <n v="0.25601503610944998"/>
    <n v="699.46305141796302"/>
    <m/>
    <n v="-1"/>
    <n v="-1"/>
    <n v="-1"/>
    <n v="-1"/>
    <n v="0"/>
    <m/>
    <m/>
    <s v="Central IRL A"/>
    <n v="-1"/>
    <m/>
    <m/>
    <n v="615"/>
    <x v="8"/>
    <s v="Basin 5 Ocean Ave BB"/>
    <x v="0"/>
    <m/>
    <n v="130.26460846886201"/>
    <n v="0.56728552430000001"/>
  </r>
  <r>
    <n v="220000"/>
    <n v="870000"/>
    <n v="870000"/>
    <x v="0"/>
    <x v="0"/>
    <s v="IR12-21"/>
    <s v="62-304.520 (7), F.A.C."/>
    <n v="0.56000000000000005"/>
    <n v="0.48"/>
    <s v="Town Melbourne Beach"/>
    <n v="9.8915199724870007E-2"/>
    <n v="3732.43788187878"/>
    <n v="9.2916310335755607"/>
    <n v="1.36613394684446"/>
    <n v="0.91908353945600996"/>
    <n v="0.13513141220305"/>
    <n v="369.19483854674399"/>
    <n v="1210"/>
    <s v="Fixed Single Family Units"/>
    <n v="1210"/>
    <s v="Town Melbourne Beach                   Brevard County"/>
    <s v="Town Melbourne Beach"/>
    <m/>
    <m/>
    <m/>
    <n v="0"/>
    <n v="1"/>
    <n v="0.91908353945600996"/>
    <n v="0.13513141220305"/>
    <n v="369.19483854674598"/>
    <m/>
    <n v="-1"/>
    <n v="-1"/>
    <n v="-1"/>
    <n v="-1"/>
    <n v="0"/>
    <m/>
    <m/>
    <s v="Central IRL A"/>
    <n v="-1"/>
    <m/>
    <m/>
    <n v="615"/>
    <x v="8"/>
    <s v="Basin 5 Ocean Ave BB"/>
    <x v="0"/>
    <m/>
    <n v="83.729767237651799"/>
    <n v="0.2994280929"/>
  </r>
  <r>
    <n v="220000"/>
    <n v="870000"/>
    <n v="870000"/>
    <x v="0"/>
    <x v="0"/>
    <s v="IR12-21"/>
    <s v="62-304.520 (7), F.A.C."/>
    <n v="0.56000000000000005"/>
    <n v="0.48"/>
    <s v="Town Melbourne Beach"/>
    <n v="8.5591343929999994E-2"/>
    <n v="3732.43788187878"/>
    <n v="9.2916310335755607"/>
    <n v="1.36613394684446"/>
    <n v="0.79528318746547"/>
    <n v="0.11692924049881"/>
    <n v="319.464374445266"/>
    <n v="1210"/>
    <s v="Fixed Single Family Units"/>
    <n v="1210"/>
    <s v="Town Melbourne Beach                   Brevard County"/>
    <s v="Town Melbourne Beach"/>
    <m/>
    <m/>
    <m/>
    <n v="0"/>
    <n v="1"/>
    <n v="0.79528318746547"/>
    <n v="0.11692924049881"/>
    <n v="319.46437444526498"/>
    <m/>
    <n v="-1"/>
    <n v="-1"/>
    <n v="-1"/>
    <n v="-1"/>
    <n v="0"/>
    <m/>
    <m/>
    <s v="Central IRL A"/>
    <n v="-1"/>
    <m/>
    <m/>
    <n v="615"/>
    <x v="8"/>
    <s v="Basin 5 Ocean Ave BB"/>
    <x v="0"/>
    <m/>
    <n v="76.065301065411703"/>
    <n v="0.25909519419999999"/>
  </r>
  <r>
    <n v="220000"/>
    <n v="870000"/>
    <n v="870000"/>
    <x v="0"/>
    <x v="0"/>
    <s v="IR12-21"/>
    <s v="62-304.520 (7), F.A.C."/>
    <n v="0.56000000000000005"/>
    <n v="0.48"/>
    <s v="Town Melbourne Beach"/>
    <n v="8.1999149075100003E-2"/>
    <n v="3732.43788187878"/>
    <n v="9.2916310335755607"/>
    <n v="1.36613394684446"/>
    <n v="0.76190583827300995"/>
    <n v="0.11202182116385"/>
    <n v="306.05673028974002"/>
    <n v="1210"/>
    <s v="Fixed Single Family Units"/>
    <n v="1210"/>
    <s v="Town Melbourne Beach                   Brevard County"/>
    <s v="Town Melbourne Beach"/>
    <m/>
    <m/>
    <m/>
    <n v="0"/>
    <n v="1"/>
    <n v="0.76190583827300995"/>
    <n v="0.11202182116385"/>
    <n v="306.05673028974098"/>
    <m/>
    <n v="-1"/>
    <n v="-1"/>
    <n v="-1"/>
    <n v="-1"/>
    <n v="0"/>
    <m/>
    <m/>
    <s v="Central IRL A"/>
    <n v="-1"/>
    <m/>
    <m/>
    <n v="615"/>
    <x v="8"/>
    <s v="Basin 5 Ocean Ave BB"/>
    <x v="0"/>
    <m/>
    <n v="73.2643131709127"/>
    <n v="0.24822119240000001"/>
  </r>
  <r>
    <n v="220000"/>
    <n v="870000"/>
    <n v="870000"/>
    <x v="0"/>
    <x v="0"/>
    <s v="IR12-21"/>
    <s v="62-304.520 (7), F.A.C."/>
    <n v="0.56000000000000005"/>
    <n v="0.48"/>
    <s v="Town Melbourne Beach"/>
    <n v="0.16385663764753999"/>
    <n v="3732.43788187878"/>
    <n v="9.2916310335755607"/>
    <n v="1.36613394684446"/>
    <n v="1.52249541942328"/>
    <n v="0.22385011510610001"/>
    <n v="611.58472155298603"/>
    <n v="1210"/>
    <s v="Fixed Single Family Units"/>
    <n v="1210"/>
    <s v="Town Melbourne Beach                   Brevard County"/>
    <s v="Town Melbourne Beach"/>
    <m/>
    <m/>
    <m/>
    <n v="0"/>
    <n v="1"/>
    <n v="1.52249541942328"/>
    <n v="0.22385011510610001"/>
    <n v="611.58472155298603"/>
    <m/>
    <n v="-1"/>
    <n v="-1"/>
    <n v="-1"/>
    <n v="-1"/>
    <n v="0"/>
    <m/>
    <m/>
    <s v="Central IRL A"/>
    <n v="-1"/>
    <m/>
    <m/>
    <n v="615"/>
    <x v="8"/>
    <s v="Basin 5 Ocean Ave BB"/>
    <x v="0"/>
    <m/>
    <n v="106.66163357979801"/>
    <n v="0.49601356169999999"/>
  </r>
  <r>
    <n v="220000"/>
    <n v="870000"/>
    <n v="870000"/>
    <x v="0"/>
    <x v="0"/>
    <s v="IR12-21"/>
    <s v="62-304.520 (7), F.A.C."/>
    <n v="0.56000000000000005"/>
    <n v="0.48"/>
    <s v="Town Melbourne Beach"/>
    <n v="2.3616258091450001E-2"/>
    <n v="3756.5159040097601"/>
    <n v="9.7915089381773299"/>
    <n v="1.5905126527614"/>
    <n v="0.23123880218876"/>
    <n v="3.7561957305329997E-2"/>
    <n v="88.714849113742304"/>
    <n v="1300"/>
    <s v="Residential, High Density"/>
    <n v="1300"/>
    <s v="Town Melbourne Beach                   Brevard County"/>
    <s v="Town Melbourne Beach"/>
    <m/>
    <m/>
    <m/>
    <n v="0"/>
    <n v="1"/>
    <n v="0.23123880218876"/>
    <n v="3.7561957305329997E-2"/>
    <n v="230.191755120533"/>
    <m/>
    <n v="-1"/>
    <n v="-1"/>
    <n v="-1"/>
    <n v="-1"/>
    <n v="0"/>
    <m/>
    <m/>
    <s v="Central IRL A"/>
    <n v="-1"/>
    <m/>
    <m/>
    <n v="615"/>
    <x v="8"/>
    <s v="Basin 5 Ocean Ave BB"/>
    <x v="0"/>
    <m/>
    <n v="44.9847228552674"/>
    <n v="0.186692421"/>
  </r>
  <r>
    <n v="220000"/>
    <n v="870000"/>
    <n v="870000"/>
    <x v="0"/>
    <x v="0"/>
    <s v="IR12-21"/>
    <s v="62-304.520 (7), F.A.C."/>
    <n v="0.56000000000000005"/>
    <n v="0.48"/>
    <s v="Town Melbourne Beach"/>
    <n v="5.0492335145139997E-2"/>
    <n v="3756.5159040097601"/>
    <n v="9.7915089381773299"/>
    <n v="1.5905126527614"/>
    <n v="0.49439615088313998"/>
    <n v="8.0308697915820002E-2"/>
    <n v="189.67526000333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49439615088313998"/>
    <n v="8.0308697915820002E-2"/>
    <n v="479.57699519321"/>
    <m/>
    <n v="-1"/>
    <n v="-1"/>
    <n v="-1"/>
    <n v="-1"/>
    <n v="0"/>
    <m/>
    <m/>
    <s v="Central IRL A"/>
    <n v="-1"/>
    <m/>
    <m/>
    <n v="615"/>
    <x v="8"/>
    <s v="Basin 5 Ocean Ave BB"/>
    <x v="0"/>
    <m/>
    <n v="78.711162269005897"/>
    <n v="0.38895133430000001"/>
  </r>
  <r>
    <n v="220000"/>
    <n v="870000"/>
    <n v="870000"/>
    <x v="0"/>
    <x v="0"/>
    <s v="IR12-21"/>
    <s v="62-304.520 (7), F.A.C."/>
    <n v="0.56000000000000005"/>
    <n v="0.48"/>
    <s v="Town Melbourne Beach"/>
    <n v="1.0669224708E-4"/>
    <n v="3723.9860453330198"/>
    <n v="9.2718719091650001"/>
    <n v="1.3632723801461"/>
    <n v="9.8923684862999993E-4"/>
    <n v="1.4545059362000001E-4"/>
    <n v="0.39732043927485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9.8923684862999993E-4"/>
    <n v="1.4545059362000001E-4"/>
    <n v="12.5715259166106"/>
    <m/>
    <n v="-1"/>
    <n v="-1"/>
    <n v="-1"/>
    <n v="-1"/>
    <n v="0"/>
    <m/>
    <m/>
    <s v="Central IRL A"/>
    <n v="-1"/>
    <m/>
    <m/>
    <n v="615"/>
    <x v="8"/>
    <s v="Basin 5 Ocean Ave BB"/>
    <x v="0"/>
    <m/>
    <n v="3.3709962294408902"/>
    <n v="1.0195884800000001E-2"/>
  </r>
  <r>
    <n v="220000"/>
    <n v="870000"/>
    <n v="870000"/>
    <x v="0"/>
    <x v="0"/>
    <s v="IR12-21"/>
    <s v="62-304.520 (7), F.A.C."/>
    <n v="0.56000000000000005"/>
    <n v="0.48"/>
    <s v="Town Melbourne Beach"/>
    <n v="0.20540435339172"/>
    <n v="3741.9994408554899"/>
    <n v="9.31397827774442"/>
    <n v="1.3693701054026099"/>
    <n v="1.9131316856446301"/>
    <n v="0.28127458105417003"/>
    <n v="768.622975541107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131316856446301"/>
    <n v="0.28127458105417003"/>
    <n v="1228.84205761312"/>
    <m/>
    <n v="-1"/>
    <n v="-1"/>
    <n v="-1"/>
    <n v="-1"/>
    <n v="0"/>
    <m/>
    <m/>
    <s v="Central IRL A"/>
    <n v="-1"/>
    <m/>
    <m/>
    <n v="615"/>
    <x v="8"/>
    <s v="Basin 5 Ocean Ave BB"/>
    <x v="0"/>
    <m/>
    <n v="225.80301010330399"/>
    <n v="0.99662778399999996"/>
  </r>
  <r>
    <n v="220000"/>
    <n v="870000"/>
    <n v="870000"/>
    <x v="0"/>
    <x v="0"/>
    <s v="IR12-21"/>
    <s v="62-304.520 (7), F.A.C."/>
    <n v="0.56000000000000005"/>
    <n v="0.48"/>
    <s v="Town Melbourne Beach"/>
    <n v="0.17353822152122"/>
    <n v="3741.9994408554899"/>
    <n v="9.31397827774442"/>
    <n v="1.3693701054026099"/>
    <n v="1.6163312256070601"/>
    <n v="0.23763805269589"/>
    <n v="649.37992789946895"/>
    <n v="1210"/>
    <s v="Fixed Single Family Units"/>
    <n v="1210"/>
    <s v="Town Melbourne Beach                   Brevard County"/>
    <s v="Town Melbourne Beach"/>
    <m/>
    <m/>
    <m/>
    <n v="0"/>
    <n v="1"/>
    <n v="1.6163312256070601"/>
    <n v="0.23763805269589"/>
    <n v="649.37992789946895"/>
    <m/>
    <n v="-1"/>
    <n v="-1"/>
    <n v="-1"/>
    <n v="-1"/>
    <n v="0"/>
    <m/>
    <m/>
    <s v="Central IRL A"/>
    <n v="-1"/>
    <m/>
    <m/>
    <n v="615"/>
    <x v="8"/>
    <s v="Basin 5 Ocean Ave BB"/>
    <x v="0"/>
    <m/>
    <n v="106.914413399221"/>
    <n v="0.5266666082"/>
  </r>
  <r>
    <n v="220000"/>
    <n v="870000"/>
    <n v="870000"/>
    <x v="0"/>
    <x v="0"/>
    <s v="IR12-21"/>
    <s v="62-304.520 (7), F.A.C."/>
    <n v="0.56000000000000005"/>
    <n v="0.48"/>
    <s v="Town Melbourne Beach"/>
    <n v="0.11583339843522"/>
    <n v="3741.9994408554899"/>
    <n v="9.31397827774442"/>
    <n v="1.3693701054026099"/>
    <n v="1.0788697568629699"/>
    <n v="0.15861879302438001"/>
    <n v="433.44851217699198"/>
    <n v="1210"/>
    <s v="Fixed Single Family Units"/>
    <n v="1210"/>
    <s v="Town Melbourne Beach                   Brevard County"/>
    <s v="Town Melbourne Beach"/>
    <m/>
    <m/>
    <m/>
    <n v="0"/>
    <n v="1"/>
    <n v="1.0788697568629699"/>
    <n v="0.15861879302438001"/>
    <n v="433.44851217699198"/>
    <m/>
    <n v="-1"/>
    <n v="-1"/>
    <n v="-1"/>
    <n v="-1"/>
    <n v="0"/>
    <m/>
    <m/>
    <s v="Central IRL A"/>
    <n v="-1"/>
    <m/>
    <m/>
    <n v="615"/>
    <x v="8"/>
    <s v="Basin 5 Ocean Ave BB"/>
    <x v="0"/>
    <m/>
    <n v="102.374641701475"/>
    <n v="0.35153975030000001"/>
  </r>
  <r>
    <n v="220000"/>
    <n v="870000"/>
    <n v="870000"/>
    <x v="0"/>
    <x v="0"/>
    <s v="IR12-21"/>
    <s v="62-304.520 (7), F.A.C."/>
    <n v="0.56000000000000005"/>
    <n v="0.48"/>
    <s v="Town Melbourne Beach"/>
    <n v="4.7551003826349997E-2"/>
    <n v="3709.97179619893"/>
    <n v="9.2391250590237792"/>
    <n v="1.3585304906209901"/>
    <n v="0.43932967103377002"/>
    <n v="6.4599488557729998E-2"/>
    <n v="176.412883076708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3932967103377002"/>
    <n v="6.4599488557729998E-2"/>
    <n v="1974.10691201959"/>
    <m/>
    <n v="-1"/>
    <n v="-1"/>
    <n v="-1"/>
    <n v="-1"/>
    <n v="0"/>
    <m/>
    <m/>
    <s v="Central IRL A"/>
    <n v="-1"/>
    <m/>
    <m/>
    <n v="615"/>
    <x v="8"/>
    <s v="Basin 5 Ocean Ave BB"/>
    <x v="0"/>
    <m/>
    <n v="90.145666716795802"/>
    <n v="1.6010599449"/>
  </r>
  <r>
    <n v="220000"/>
    <n v="870000"/>
    <n v="870000"/>
    <x v="0"/>
    <x v="0"/>
    <s v="IR12-21"/>
    <s v="62-304.520 (7), F.A.C."/>
    <n v="0.56000000000000005"/>
    <n v="0.48"/>
    <s v="Town Melbourne Beach"/>
    <n v="1.0242454515819999E-2"/>
    <n v="3709.97179619893"/>
    <n v="9.2391250590237792"/>
    <n v="1.3585304906209901"/>
    <n v="9.4631318183099999E-2"/>
    <n v="1.391468675855E-2"/>
    <n v="37.999217377576002"/>
    <n v="1210"/>
    <s v="Fixed Single Family Units"/>
    <n v="1210"/>
    <s v="Town Melbourne Beach                   Brevard County"/>
    <s v="Town Melbourne Beach"/>
    <m/>
    <m/>
    <m/>
    <n v="0"/>
    <n v="1"/>
    <n v="9.4631318183099999E-2"/>
    <n v="1.391468675855E-2"/>
    <n v="317.77807815232302"/>
    <m/>
    <n v="-1"/>
    <n v="-1"/>
    <n v="-1"/>
    <n v="-1"/>
    <n v="0"/>
    <m/>
    <m/>
    <s v="Central IRL A"/>
    <n v="-1"/>
    <m/>
    <m/>
    <n v="615"/>
    <x v="8"/>
    <s v="Basin 5 Ocean Ave BB"/>
    <x v="0"/>
    <m/>
    <n v="27.956131503142402"/>
    <n v="0.25772755730000002"/>
  </r>
  <r>
    <n v="220000"/>
    <n v="870000"/>
    <n v="870000"/>
    <x v="0"/>
    <x v="0"/>
    <s v="IR12-21"/>
    <s v="62-304.520 (7), F.A.C."/>
    <n v="0.56000000000000005"/>
    <n v="0.48"/>
    <s v="Town Melbourne Beach"/>
    <n v="4.8590167379700001E-3"/>
    <n v="3741.9994405766902"/>
    <n v="9.3139782770504809"/>
    <n v="1.36937010530059"/>
    <n v="4.5256776345360003E-2"/>
    <n v="6.6537922621400002E-3"/>
    <n v="18.1824379152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5256776345360003E-2"/>
    <n v="6.6537922621400002E-3"/>
    <n v="407.35954847481503"/>
    <m/>
    <n v="-1"/>
    <n v="-1"/>
    <n v="-1"/>
    <n v="-1"/>
    <n v="0"/>
    <m/>
    <m/>
    <s v="Central IRL A"/>
    <n v="-1"/>
    <m/>
    <m/>
    <n v="615"/>
    <x v="8"/>
    <s v="Basin 5 Ocean Ave BB"/>
    <x v="0"/>
    <m/>
    <n v="80.873419896480797"/>
    <n v="0.33038081790000001"/>
  </r>
  <r>
    <n v="220000"/>
    <n v="870000"/>
    <n v="870000"/>
    <x v="0"/>
    <x v="0"/>
    <s v="IR12-21"/>
    <s v="62-304.520 (7), F.A.C."/>
    <n v="0.56000000000000005"/>
    <n v="0.48"/>
    <s v="Town Melbourne Beach"/>
    <n v="0.34566264927908003"/>
    <n v="3741.9994405766902"/>
    <n v="9.3139782770504809"/>
    <n v="1.36937010530059"/>
    <n v="3.2194944065730802"/>
    <n v="0.47334009844177"/>
    <n v="1293.4694402305799"/>
    <n v="1210"/>
    <s v="Fixed Single Family Units"/>
    <n v="1210"/>
    <s v="Town Melbourne Beach                   Brevard County"/>
    <s v="Town Melbourne Beach"/>
    <m/>
    <m/>
    <m/>
    <n v="0"/>
    <n v="1"/>
    <n v="3.2194944065730802"/>
    <n v="0.47334009844177"/>
    <n v="1293.4694402305799"/>
    <m/>
    <n v="-1"/>
    <n v="-1"/>
    <n v="-1"/>
    <n v="-1"/>
    <n v="0"/>
    <m/>
    <m/>
    <s v="Central IRL A"/>
    <n v="-1"/>
    <m/>
    <m/>
    <n v="615"/>
    <x v="8"/>
    <s v="Basin 5 Ocean Ave BB"/>
    <x v="0"/>
    <m/>
    <n v="150.11967309757301"/>
    <n v="1.0490425306"/>
  </r>
  <r>
    <n v="220000"/>
    <n v="870000"/>
    <n v="870000"/>
    <x v="0"/>
    <x v="0"/>
    <s v="IR12-21"/>
    <s v="62-304.520 (7), F.A.C."/>
    <n v="0.56000000000000005"/>
    <n v="0.48"/>
    <s v="Town Melbourne Beach"/>
    <n v="0.16304203043644"/>
    <n v="3741.9994405766902"/>
    <n v="9.3139782770504809"/>
    <n v="1.36937010530059"/>
    <n v="1.5185699297312201"/>
    <n v="0.22326488238716999"/>
    <n v="610.10318668365301"/>
    <n v="1210"/>
    <s v="Fixed Single Family Units"/>
    <n v="1210"/>
    <s v="Town Melbourne Beach                   Brevard County"/>
    <s v="Town Melbourne Beach"/>
    <m/>
    <m/>
    <m/>
    <n v="0"/>
    <n v="1"/>
    <n v="1.5185699297312201"/>
    <n v="0.22326488238716999"/>
    <n v="610.84150898419205"/>
    <m/>
    <n v="-1"/>
    <n v="-1"/>
    <n v="-1"/>
    <n v="-1"/>
    <n v="0"/>
    <m/>
    <m/>
    <s v="Central IRL A"/>
    <n v="-1"/>
    <m/>
    <m/>
    <n v="615"/>
    <x v="8"/>
    <s v="Basin 5 Ocean Ave BB"/>
    <x v="0"/>
    <m/>
    <n v="115.68746915518901"/>
    <n v="0.49541079399999999"/>
  </r>
  <r>
    <n v="220000"/>
    <n v="870000"/>
    <n v="870000"/>
    <x v="0"/>
    <x v="0"/>
    <s v="IR12-21"/>
    <s v="62-304.520 (7), F.A.C."/>
    <n v="0.56000000000000005"/>
    <n v="0.48"/>
    <s v="Town Melbourne Beach"/>
    <n v="0.18243240632496999"/>
    <n v="3752.24960798046"/>
    <n v="9.7917779442395396"/>
    <n v="1.4036658558516699"/>
    <n v="1.78633761256739"/>
    <n v="0.25607413975922"/>
    <n v="684.531925115805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8633761256739"/>
    <n v="0.25607413975922"/>
    <n v="684.53192511580505"/>
    <m/>
    <n v="-1"/>
    <n v="-1"/>
    <n v="-1"/>
    <n v="-1"/>
    <n v="0"/>
    <m/>
    <m/>
    <s v="Central IRL A"/>
    <n v="-1"/>
    <m/>
    <m/>
    <n v="615"/>
    <x v="8"/>
    <s v="Basin 5 Ocean Ave BB"/>
    <x v="0"/>
    <m/>
    <n v="242.019892809607"/>
    <n v="0.55517593279999999"/>
  </r>
  <r>
    <n v="220000"/>
    <n v="870000"/>
    <n v="870000"/>
    <x v="0"/>
    <x v="0"/>
    <s v="IR12-21"/>
    <s v="62-304.520 (7), F.A.C."/>
    <n v="0.56000000000000005"/>
    <n v="0.48"/>
    <s v="FDOT District 5"/>
    <n v="0.17107553960645"/>
    <n v="3752.24960798046"/>
    <n v="9.7917779442395396"/>
    <n v="1.4036658558516699"/>
    <n v="1.6751336955173799"/>
    <n v="0.24013289371697999"/>
    <n v="641.91812642337402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1.6751336955173799"/>
    <n v="0.24013289371697999"/>
    <n v="641.91812642337402"/>
    <m/>
    <n v="-1"/>
    <n v="-1"/>
    <n v="-1"/>
    <n v="-1"/>
    <n v="0"/>
    <m/>
    <m/>
    <s v="Central IRL A"/>
    <n v="-1"/>
    <m/>
    <m/>
    <n v="615"/>
    <x v="8"/>
    <s v="Basin 5 Ocean Ave BB"/>
    <x v="0"/>
    <m/>
    <n v="128.38080198259999"/>
    <n v="0.52061486329999995"/>
  </r>
  <r>
    <n v="220000"/>
    <n v="870000"/>
    <n v="870000"/>
    <x v="0"/>
    <x v="0"/>
    <s v="IR12-21"/>
    <s v="62-304.520 (7), F.A.C."/>
    <n v="0.56000000000000005"/>
    <n v="0.48"/>
    <s v="Town Melbourne Beach"/>
    <n v="0.12659027317974"/>
    <n v="3752.24960798046"/>
    <n v="9.7917779442395396"/>
    <n v="1.4036658558516699"/>
    <n v="1.23954384487664"/>
    <n v="0.17769044414533"/>
    <n v="474.99830291282302"/>
    <n v="1400"/>
    <s v="Commercial and Services"/>
    <n v="1400"/>
    <s v="Town Melbourne Beach                   Brevard County"/>
    <s v="Town Melbourne Beach"/>
    <m/>
    <m/>
    <m/>
    <n v="0"/>
    <n v="1"/>
    <n v="1.23954384487664"/>
    <n v="0.17769044414533"/>
    <n v="474.99830291282302"/>
    <m/>
    <n v="-1"/>
    <n v="-1"/>
    <n v="-1"/>
    <n v="-1"/>
    <n v="0"/>
    <m/>
    <m/>
    <s v="Central IRL A"/>
    <n v="-1"/>
    <m/>
    <m/>
    <n v="615"/>
    <x v="8"/>
    <s v="Basin 5 Ocean Ave BB"/>
    <x v="0"/>
    <m/>
    <n v="91.381898056688499"/>
    <n v="0.38523787749999999"/>
  </r>
  <r>
    <n v="220000"/>
    <n v="870000"/>
    <n v="870000"/>
    <x v="0"/>
    <x v="0"/>
    <s v="IR12-21"/>
    <s v="62-304.520 (7), F.A.C."/>
    <n v="0.56000000000000005"/>
    <n v="0.48"/>
    <s v="Town Melbourne Beach"/>
    <n v="0.10124540424211"/>
    <n v="3752.24960798046"/>
    <n v="9.7917779442395396"/>
    <n v="1.4036658558516699"/>
    <n v="0.99137251621355005"/>
    <n v="0.14211471699655001"/>
    <n v="379.898028377299"/>
    <n v="1210"/>
    <s v="Fixed Single Family Units"/>
    <n v="1210"/>
    <s v="Town Melbourne Beach                   Brevard County"/>
    <s v="Town Melbourne Beach"/>
    <m/>
    <m/>
    <m/>
    <n v="0"/>
    <n v="1"/>
    <n v="0.99137251621355005"/>
    <n v="0.14211471699655001"/>
    <n v="379.898028377299"/>
    <m/>
    <n v="-1"/>
    <n v="-1"/>
    <n v="-1"/>
    <n v="-1"/>
    <n v="0"/>
    <m/>
    <m/>
    <s v="Central IRL A"/>
    <n v="-1"/>
    <m/>
    <m/>
    <n v="615"/>
    <x v="8"/>
    <s v="Basin 5 Ocean Ave BB"/>
    <x v="0"/>
    <m/>
    <n v="85.306744495771198"/>
    <n v="0.30810870099999998"/>
  </r>
  <r>
    <n v="220000"/>
    <n v="870000"/>
    <n v="870000"/>
    <x v="0"/>
    <x v="0"/>
    <s v="IR12-21"/>
    <s v="62-304.520 (7), F.A.C."/>
    <n v="0.56000000000000005"/>
    <n v="0.48"/>
    <s v="FDOT District 5"/>
    <n v="1.16375249597E-3"/>
    <n v="3752.24960798046"/>
    <n v="9.7917779442395396"/>
    <n v="1.4036658558516699"/>
    <n v="1.1395206022640001E-2"/>
    <n v="1.6335196432599999E-3"/>
    <n v="4.3666898468084803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1.1395206022640001E-2"/>
    <n v="1.6335196432599999E-3"/>
    <n v="4.3666898468069801"/>
    <m/>
    <n v="-1"/>
    <n v="-1"/>
    <n v="-1"/>
    <n v="-1"/>
    <n v="0"/>
    <m/>
    <m/>
    <s v="Central IRL A"/>
    <n v="-1"/>
    <m/>
    <m/>
    <n v="615"/>
    <x v="8"/>
    <s v="Basin 5 Ocean Ave BB"/>
    <x v="0"/>
    <m/>
    <n v="29.199190292640001"/>
    <n v="3.5415164999999999E-3"/>
  </r>
  <r>
    <n v="220000"/>
    <n v="870000"/>
    <n v="870000"/>
    <x v="0"/>
    <x v="0"/>
    <s v="IR12-21"/>
    <s v="62-304.520 (7), F.A.C."/>
    <n v="0.56000000000000005"/>
    <n v="0.48"/>
    <s v="Town Melbourne Beach"/>
    <n v="1.685753759065E-2"/>
    <n v="3752.24960798046"/>
    <n v="9.7917779442395396"/>
    <n v="1.4036658558516699"/>
    <n v="0.16506526477436001"/>
    <n v="2.3662349929730001E-2"/>
    <n v="63.253688816051103"/>
    <n v="1210"/>
    <s v="Fixed Single Family Units"/>
    <n v="1210"/>
    <s v="Town Melbourne Beach                   Brevard County"/>
    <s v="Town Melbourne Beach"/>
    <m/>
    <m/>
    <m/>
    <n v="0"/>
    <n v="1"/>
    <n v="0.16506526477436001"/>
    <n v="2.3662349929730001E-2"/>
    <n v="63.253688816050698"/>
    <m/>
    <n v="-1"/>
    <n v="-1"/>
    <n v="-1"/>
    <n v="-1"/>
    <n v="0"/>
    <m/>
    <m/>
    <s v="Central IRL A"/>
    <n v="-1"/>
    <m/>
    <m/>
    <n v="615"/>
    <x v="8"/>
    <s v="Basin 5 Ocean Ave BB"/>
    <x v="0"/>
    <m/>
    <n v="39.509922047172502"/>
    <n v="5.1300639799999999E-2"/>
  </r>
  <r>
    <n v="220000"/>
    <n v="870000"/>
    <n v="870000"/>
    <x v="0"/>
    <x v="0"/>
    <s v="IR12-21"/>
    <s v="62-304.520 (7), F.A.C."/>
    <n v="0.56000000000000005"/>
    <n v="0.48"/>
    <s v="Town Melbourne Beach"/>
    <n v="1.8398540297040002E-2"/>
    <n v="3752.24960798046"/>
    <n v="9.7917779442395396"/>
    <n v="1.4036658558516699"/>
    <n v="0.18015442108676"/>
    <n v="2.5825402812459999E-2"/>
    <n v="69.035915616984795"/>
    <n v="1210"/>
    <s v="Fixed Single Family Units"/>
    <n v="1210"/>
    <s v="Town Melbourne Beach                   Brevard County"/>
    <s v="Town Melbourne Beach"/>
    <m/>
    <m/>
    <m/>
    <n v="0"/>
    <n v="1"/>
    <n v="0.18015442108676"/>
    <n v="2.5825402812459999E-2"/>
    <n v="69.035915616983004"/>
    <m/>
    <n v="-1"/>
    <n v="-1"/>
    <n v="-1"/>
    <n v="-1"/>
    <n v="0"/>
    <m/>
    <m/>
    <s v="Central IRL A"/>
    <n v="-1"/>
    <m/>
    <m/>
    <n v="615"/>
    <x v="8"/>
    <s v="Basin 5 Ocean Ave BB"/>
    <x v="0"/>
    <m/>
    <n v="46.545269834850302"/>
    <n v="5.59901992E-2"/>
  </r>
  <r>
    <n v="220000"/>
    <n v="870000"/>
    <n v="870000"/>
    <x v="0"/>
    <x v="0"/>
    <s v="IR12-21"/>
    <s v="62-304.520 (7), F.A.C."/>
    <n v="0.56000000000000005"/>
    <n v="0.48"/>
    <s v="Town Melbourne Beach"/>
    <n v="0.19509076765860001"/>
    <n v="3737.1578324745901"/>
    <n v="9.4338994860225096"/>
    <n v="1.4317177828543699"/>
    <n v="1.8404666927422499"/>
    <n v="0.27931492132753"/>
    <n v="729.084990398837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404666927422499"/>
    <n v="0.27931492132753"/>
    <n v="729.08499039883702"/>
    <m/>
    <n v="-1"/>
    <n v="-1"/>
    <n v="-1"/>
    <n v="-1"/>
    <n v="0"/>
    <m/>
    <m/>
    <s v="Central IRL A"/>
    <n v="-1"/>
    <m/>
    <m/>
    <n v="615"/>
    <x v="8"/>
    <s v="Basin 5 Ocean Ave BB"/>
    <x v="0"/>
    <m/>
    <n v="131.495957110707"/>
    <n v="0.59130980570000002"/>
  </r>
  <r>
    <n v="220000"/>
    <n v="870000"/>
    <n v="870000"/>
    <x v="0"/>
    <x v="0"/>
    <s v="IR12-21"/>
    <s v="62-304.520 (7), F.A.C."/>
    <n v="0.56000000000000005"/>
    <n v="0.48"/>
    <s v="Town Melbourne Beach"/>
    <n v="6.0943121638870001E-2"/>
    <n v="3737.1578324745901"/>
    <n v="9.4338994860225096"/>
    <n v="1.4317177828543699"/>
    <n v="0.57493128390557002"/>
    <n v="8.7253350993029999E-2"/>
    <n v="227.75406436816601"/>
    <n v="1210"/>
    <s v="Fixed Single Family Units"/>
    <n v="1210"/>
    <s v="Town Melbourne Beach                   Brevard County"/>
    <s v="Town Melbourne Beach"/>
    <m/>
    <m/>
    <m/>
    <n v="0"/>
    <n v="1"/>
    <n v="0.57493128390557002"/>
    <n v="8.7253350993029999E-2"/>
    <n v="227.75406436816701"/>
    <m/>
    <n v="-1"/>
    <n v="-1"/>
    <n v="-1"/>
    <n v="-1"/>
    <n v="0"/>
    <m/>
    <m/>
    <s v="Central IRL A"/>
    <n v="-1"/>
    <m/>
    <m/>
    <n v="615"/>
    <x v="8"/>
    <s v="Basin 5 Ocean Ave BB"/>
    <x v="0"/>
    <m/>
    <n v="63.4491726556993"/>
    <n v="0.18471538069999999"/>
  </r>
  <r>
    <n v="220000"/>
    <n v="870000"/>
    <n v="870000"/>
    <x v="0"/>
    <x v="0"/>
    <s v="IR12-21"/>
    <s v="62-304.520 (7), F.A.C."/>
    <n v="0.56000000000000005"/>
    <n v="0.48"/>
    <s v="Town Melbourne Beach"/>
    <n v="9.6133807294300003E-2"/>
    <n v="3737.1578324745901"/>
    <n v="9.4338994860225096"/>
    <n v="1.4317177828543699"/>
    <n v="0.90691667522313002"/>
    <n v="0.13763648143675"/>
    <n v="359.26721089551501"/>
    <n v="1210"/>
    <s v="Fixed Single Family Units"/>
    <n v="1210"/>
    <s v="Town Melbourne Beach                   Brevard County"/>
    <s v="Town Melbourne Beach"/>
    <m/>
    <m/>
    <m/>
    <n v="0"/>
    <n v="1"/>
    <n v="0.90691667522313002"/>
    <n v="0.13763648143675"/>
    <n v="359.26721089551597"/>
    <m/>
    <n v="-1"/>
    <n v="-1"/>
    <n v="-1"/>
    <n v="-1"/>
    <n v="0"/>
    <m/>
    <m/>
    <s v="Central IRL A"/>
    <n v="-1"/>
    <m/>
    <m/>
    <n v="615"/>
    <x v="8"/>
    <s v="Basin 5 Ocean Ave BB"/>
    <x v="0"/>
    <m/>
    <n v="79.4363698529544"/>
    <n v="0.29137648900000002"/>
  </r>
  <r>
    <n v="220000"/>
    <n v="870000"/>
    <n v="870000"/>
    <x v="0"/>
    <x v="0"/>
    <s v="IR12-21"/>
    <s v="62-304.520 (7), F.A.C."/>
    <n v="0.56000000000000005"/>
    <n v="0.48"/>
    <s v="Town Melbourne Beach"/>
    <n v="6.089125254707E-2"/>
    <n v="3737.1578324745901"/>
    <n v="9.4338994860225096"/>
    <n v="1.4317177828543699"/>
    <n v="0.57444195610711002"/>
    <n v="8.7179089091920001E-2"/>
    <n v="227.560221385489"/>
    <n v="1210"/>
    <s v="Fixed Single Family Units"/>
    <n v="1210"/>
    <s v="Town Melbourne Beach                   Brevard County"/>
    <s v="Town Melbourne Beach"/>
    <m/>
    <m/>
    <m/>
    <n v="0"/>
    <n v="1"/>
    <n v="0.57444195610711002"/>
    <n v="8.7179089091920001E-2"/>
    <n v="227.560221385489"/>
    <m/>
    <n v="-1"/>
    <n v="-1"/>
    <n v="-1"/>
    <n v="-1"/>
    <n v="0"/>
    <m/>
    <m/>
    <s v="Central IRL A"/>
    <n v="-1"/>
    <m/>
    <m/>
    <n v="615"/>
    <x v="8"/>
    <s v="Basin 5 Ocean Ave BB"/>
    <x v="0"/>
    <m/>
    <n v="63.105659755684599"/>
    <n v="0.18455816820000001"/>
  </r>
  <r>
    <n v="220000"/>
    <n v="870000"/>
    <n v="870000"/>
    <x v="0"/>
    <x v="0"/>
    <s v="IR12-21"/>
    <s v="62-304.520 (7), F.A.C."/>
    <n v="0.56000000000000005"/>
    <n v="0.48"/>
    <s v="Town Melbourne Beach"/>
    <n v="2.5013384753800001E-2"/>
    <n v="3737.1578324745901"/>
    <n v="9.4338994860225096"/>
    <n v="1.4317177828543699"/>
    <n v="0.23597375757264"/>
    <n v="3.5812107761400001E-2"/>
    <n v="93.478966749397898"/>
    <n v="1210"/>
    <s v="Fixed Single Family Units"/>
    <n v="1210"/>
    <s v="Town Melbourne Beach                   Brevard County"/>
    <s v="Town Melbourne Beach"/>
    <m/>
    <m/>
    <m/>
    <n v="0"/>
    <n v="1"/>
    <n v="0.23597375757264"/>
    <n v="3.5812107761400001E-2"/>
    <n v="93.478966749397102"/>
    <m/>
    <n v="-1"/>
    <n v="-1"/>
    <n v="-1"/>
    <n v="-1"/>
    <n v="0"/>
    <m/>
    <m/>
    <s v="Central IRL A"/>
    <n v="-1"/>
    <m/>
    <m/>
    <n v="615"/>
    <x v="8"/>
    <s v="Basin 5 Ocean Ave BB"/>
    <x v="0"/>
    <m/>
    <n v="44.952157676422999"/>
    <n v="7.5814247200000004E-2"/>
  </r>
  <r>
    <n v="220000"/>
    <n v="870000"/>
    <n v="870000"/>
    <x v="0"/>
    <x v="0"/>
    <s v="IR12-21"/>
    <s v="62-304.520 (7), F.A.C."/>
    <n v="0.56000000000000005"/>
    <n v="0.48"/>
    <s v="Town Melbourne Beach"/>
    <n v="0.12367092760866"/>
    <n v="3737.1578324745901"/>
    <n v="9.4338994860225096"/>
    <n v="1.4317177828543699"/>
    <n v="1.1666991004033"/>
    <n v="0.17706186627942"/>
    <n v="462.17777576211699"/>
    <n v="1210"/>
    <s v="Fixed Single Family Units"/>
    <n v="1210"/>
    <s v="Town Melbourne Beach                   Brevard County"/>
    <s v="Town Melbourne Beach"/>
    <m/>
    <m/>
    <m/>
    <n v="0"/>
    <n v="1"/>
    <n v="1.1666991004033"/>
    <n v="0.17706186627942"/>
    <n v="462.17777576211699"/>
    <m/>
    <n v="-1"/>
    <n v="-1"/>
    <n v="-1"/>
    <n v="-1"/>
    <n v="0"/>
    <m/>
    <m/>
    <s v="Central IRL A"/>
    <n v="-1"/>
    <m/>
    <m/>
    <n v="615"/>
    <x v="8"/>
    <s v="Basin 5 Ocean Ave BB"/>
    <x v="0"/>
    <m/>
    <n v="93.802197559098005"/>
    <n v="0.37484004520000003"/>
  </r>
  <r>
    <n v="220000"/>
    <n v="870000"/>
    <n v="870000"/>
    <x v="0"/>
    <x v="0"/>
    <s v="IR12-21"/>
    <s v="62-304.520 (7), F.A.C."/>
    <n v="0.56000000000000005"/>
    <n v="0.48"/>
    <s v="Town Melbourne Beach"/>
    <n v="5.6020192235619999E-2"/>
    <n v="3737.1578324745901"/>
    <n v="9.4338994860225096"/>
    <n v="1.4317177828543699"/>
    <n v="0.52848886273851003"/>
    <n v="8.0205105422660003E-2"/>
    <n v="209.35630019008701"/>
    <n v="1300"/>
    <s v="Residential, High Density"/>
    <n v="1300"/>
    <s v="Town Melbourne Beach                   Brevard County"/>
    <s v="Town Melbourne Beach"/>
    <m/>
    <m/>
    <m/>
    <n v="0"/>
    <n v="1"/>
    <n v="0.52848886273851003"/>
    <n v="8.0205105422660003E-2"/>
    <n v="209.35630019008801"/>
    <m/>
    <n v="-1"/>
    <n v="-1"/>
    <n v="-1"/>
    <n v="-1"/>
    <n v="0"/>
    <m/>
    <m/>
    <s v="Central IRL A"/>
    <n v="-1"/>
    <m/>
    <m/>
    <n v="615"/>
    <x v="8"/>
    <s v="Basin 5 Ocean Ave BB"/>
    <x v="0"/>
    <m/>
    <n v="60.637500375837497"/>
    <n v="0.1697942418"/>
  </r>
  <r>
    <n v="230000"/>
    <n v="870000"/>
    <n v="870000"/>
    <x v="0"/>
    <x v="0"/>
    <s v="IR12-21"/>
    <s v="62-304.520 (7), F.A.C."/>
    <n v="0.56000000000000005"/>
    <n v="0.48"/>
    <s v="Town Melbourne Beach"/>
    <n v="1.12289517302E-2"/>
    <n v="3790.3059747387201"/>
    <n v="11.449402806432101"/>
    <n v="1.52380253836612"/>
    <n v="0.12856479145310001"/>
    <n v="1.7110705149669999E-2"/>
    <n v="42.561162833048598"/>
    <n v="1400"/>
    <s v="Commercial and Services"/>
    <n v="1400"/>
    <s v="Town Melbourne Beach                   Brevard County"/>
    <s v="Town Melbourne Beach"/>
    <m/>
    <m/>
    <m/>
    <n v="0"/>
    <n v="1"/>
    <n v="0.12856479145310001"/>
    <n v="1.7110705149669999E-2"/>
    <n v="42.561162833047497"/>
    <m/>
    <n v="-1"/>
    <n v="-1"/>
    <n v="-1"/>
    <n v="-1"/>
    <n v="0"/>
    <m/>
    <m/>
    <s v="Central IRL A"/>
    <n v="-1"/>
    <m/>
    <m/>
    <n v="615"/>
    <x v="8"/>
    <s v="Basin 5 Ocean Ave BB"/>
    <x v="0"/>
    <m/>
    <n v="101.82283841571601"/>
    <n v="3.4518380199999997E-2"/>
  </r>
  <r>
    <n v="230000"/>
    <n v="870000"/>
    <n v="870000"/>
    <x v="0"/>
    <x v="0"/>
    <s v="IR12-21"/>
    <s v="62-304.520 (7), F.A.C."/>
    <n v="0.56000000000000005"/>
    <n v="0.48"/>
    <s v="Town Melbourne Beach"/>
    <n v="5.3486870972699998E-3"/>
    <n v="3790.3059747387201"/>
    <n v="11.449402806432101"/>
    <n v="1.52380253836612"/>
    <n v="6.1239273062300002E-2"/>
    <n v="8.1503429757499996E-3"/>
    <n v="20.2731606618207"/>
    <n v="1210"/>
    <s v="Fixed Single Family Units"/>
    <n v="1210"/>
    <s v="Town Melbourne Beach                   Brevard County"/>
    <s v="Town Melbourne Beach"/>
    <m/>
    <m/>
    <m/>
    <n v="0"/>
    <n v="1"/>
    <n v="6.1239273062300002E-2"/>
    <n v="8.1503429757499996E-3"/>
    <n v="20.2731606618207"/>
    <m/>
    <n v="-1"/>
    <n v="-1"/>
    <n v="-1"/>
    <n v="-1"/>
    <n v="0"/>
    <m/>
    <m/>
    <s v="Central IRL A"/>
    <n v="-1"/>
    <m/>
    <m/>
    <n v="615"/>
    <x v="8"/>
    <s v="Basin 5 Ocean Ave BB"/>
    <x v="0"/>
    <m/>
    <n v="20.549280575241099"/>
    <n v="1.6442141699999999E-2"/>
  </r>
  <r>
    <n v="230000"/>
    <n v="870000"/>
    <n v="870000"/>
    <x v="0"/>
    <x v="0"/>
    <s v="IR12-21"/>
    <s v="62-304.520 (7), F.A.C."/>
    <n v="0.56000000000000005"/>
    <n v="0.48"/>
    <s v="Town Melbourne Beach"/>
    <n v="4.851037000465E-2"/>
    <n v="3790.3059747387201"/>
    <n v="11.449402806432101"/>
    <n v="1.52380253836612"/>
    <n v="0.55541476647233001"/>
    <n v="7.3920224950170005E-2"/>
    <n v="183.86914526542199"/>
    <n v="1210"/>
    <s v="Fixed Single Family Units"/>
    <n v="1210"/>
    <s v="Town Melbourne Beach                   Brevard County"/>
    <s v="Town Melbourne Beach"/>
    <m/>
    <m/>
    <m/>
    <n v="0"/>
    <n v="1"/>
    <n v="0.55541476647233001"/>
    <n v="7.3920224950170005E-2"/>
    <n v="183.869145265421"/>
    <m/>
    <n v="-1"/>
    <n v="-1"/>
    <n v="-1"/>
    <n v="-1"/>
    <n v="0"/>
    <m/>
    <m/>
    <s v="Central IRL A"/>
    <n v="-1"/>
    <m/>
    <m/>
    <n v="615"/>
    <x v="8"/>
    <s v="Basin 5 Ocean Ave BB"/>
    <x v="0"/>
    <m/>
    <n v="69.408330119842901"/>
    <n v="0.1491233944"/>
  </r>
  <r>
    <n v="230000"/>
    <n v="870000"/>
    <n v="870000"/>
    <x v="0"/>
    <x v="0"/>
    <s v="IR12-21"/>
    <s v="62-304.520 (7), F.A.C."/>
    <n v="0.56000000000000005"/>
    <n v="0.48"/>
    <s v="Town Melbourne Beach"/>
    <n v="0.55267544476673003"/>
    <n v="3790.3059747387201"/>
    <n v="11.449402806432101"/>
    <n v="1.52380253836612"/>
    <n v="6.32780378835841"/>
    <n v="0.84216824562818005"/>
    <n v="2094.8090403907399"/>
    <n v="1430"/>
    <s v="Professional Services"/>
    <n v="1430"/>
    <s v="Town Melbourne Beach                   Brevard County"/>
    <s v="Town Melbourne Beach"/>
    <m/>
    <m/>
    <m/>
    <n v="0"/>
    <n v="1"/>
    <n v="6.32780378835841"/>
    <n v="0.84216824562818005"/>
    <n v="2094.8090403907399"/>
    <m/>
    <n v="-1"/>
    <n v="-1"/>
    <n v="-1"/>
    <n v="-1"/>
    <n v="0"/>
    <m/>
    <m/>
    <s v="Central IRL A"/>
    <n v="-1"/>
    <m/>
    <m/>
    <n v="615"/>
    <x v="8"/>
    <s v="Basin 5 Ocean Ave BB"/>
    <x v="0"/>
    <m/>
    <n v="198.14862390865099"/>
    <n v="1.698952993"/>
  </r>
  <r>
    <n v="230000"/>
    <n v="870000"/>
    <n v="870000"/>
    <x v="0"/>
    <x v="0"/>
    <s v="IR12-21"/>
    <s v="62-304.520 (7), F.A.C."/>
    <n v="0.56000000000000005"/>
    <n v="0.48"/>
    <s v="Town Melbourne Beach"/>
    <n v="5.7427007854170001E-2"/>
    <n v="3745.6299355557999"/>
    <n v="9.3224564073571301"/>
    <n v="1.3705975883825601"/>
    <n v="0.53536077732552001"/>
    <n v="7.8709318472960005E-2"/>
    <n v="215.100319728003"/>
    <n v="1210"/>
    <s v="Fixed Single Family Units"/>
    <n v="1210"/>
    <s v="Town Melbourne Beach                   Brevard County"/>
    <s v="Town Melbourne Beach"/>
    <m/>
    <m/>
    <m/>
    <n v="0"/>
    <n v="1"/>
    <n v="0.53536077732552001"/>
    <n v="7.8709318472960005E-2"/>
    <n v="245.31789707743201"/>
    <m/>
    <n v="-1"/>
    <n v="-1"/>
    <n v="-1"/>
    <n v="-1"/>
    <n v="0"/>
    <m/>
    <m/>
    <s v="Central IRL A"/>
    <n v="-1"/>
    <m/>
    <m/>
    <n v="615"/>
    <x v="8"/>
    <s v="Basin 5 Ocean Ave BB"/>
    <x v="0"/>
    <m/>
    <n v="66.674249215576793"/>
    <n v="0.1989601761"/>
  </r>
  <r>
    <n v="230000"/>
    <n v="870000"/>
    <n v="870000"/>
    <x v="0"/>
    <x v="0"/>
    <s v="IR12-21"/>
    <s v="62-304.520 (7), F.A.C."/>
    <n v="0.56000000000000005"/>
    <n v="0.48"/>
    <s v="Town Melbourne Beach"/>
    <n v="6.1510898451800002E-2"/>
    <n v="3745.6299355557999"/>
    <n v="9.3224564073571301"/>
    <n v="1.3705975883825601"/>
    <n v="0.57343266939430004"/>
    <n v="8.4306689077280006E-2"/>
    <n v="230.39706260400601"/>
    <n v="1210"/>
    <s v="Fixed Single Family Units"/>
    <n v="1210"/>
    <s v="Town Melbourne Beach                   Brevard County"/>
    <s v="Town Melbourne Beach"/>
    <m/>
    <m/>
    <m/>
    <n v="0"/>
    <n v="1"/>
    <n v="0.57343266939430004"/>
    <n v="8.4306689077280006E-2"/>
    <n v="263.46304027222402"/>
    <m/>
    <n v="-1"/>
    <n v="-1"/>
    <n v="-1"/>
    <n v="-1"/>
    <n v="0"/>
    <m/>
    <m/>
    <s v="Central IRL A"/>
    <n v="-1"/>
    <m/>
    <m/>
    <n v="615"/>
    <x v="8"/>
    <s v="Basin 5 Ocean Ave BB"/>
    <x v="0"/>
    <m/>
    <n v="71.9217586539541"/>
    <n v="0.2136764317"/>
  </r>
  <r>
    <n v="230000"/>
    <n v="870000"/>
    <n v="870000"/>
    <x v="0"/>
    <x v="0"/>
    <s v="IR12-21"/>
    <s v="62-304.520 (7), F.A.C."/>
    <n v="0.56000000000000005"/>
    <n v="0.48"/>
    <s v="Town Melbourne Beach"/>
    <n v="7.2816969387399996E-3"/>
    <n v="3737.6177285373501"/>
    <n v="8.9609727992231303"/>
    <n v="1.29735936854671"/>
    <n v="6.525108820028E-2"/>
    <n v="9.4469777423999996E-3"/>
    <n v="27.2161995720931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525108820028E-2"/>
    <n v="9.4469777423999996E-3"/>
    <n v="341.10173199959002"/>
    <m/>
    <n v="-1"/>
    <n v="-1"/>
    <n v="-1"/>
    <n v="-1"/>
    <n v="0"/>
    <m/>
    <m/>
    <s v="Central IRL A"/>
    <n v="-1"/>
    <m/>
    <m/>
    <n v="615"/>
    <x v="8"/>
    <s v="Basin 5 Ocean Ave BB"/>
    <x v="0"/>
    <m/>
    <n v="46.152533406418101"/>
    <n v="0.27664374050000001"/>
  </r>
  <r>
    <n v="230000"/>
    <n v="870000"/>
    <n v="870000"/>
    <x v="0"/>
    <x v="0"/>
    <s v="IR12-21"/>
    <s v="62-304.520 (7), F.A.C."/>
    <n v="0.56000000000000005"/>
    <n v="0.48"/>
    <s v="Town Melbourne Beach"/>
    <n v="1.301311546035E-2"/>
    <n v="3737.6177285373501"/>
    <n v="8.9609727992231303"/>
    <n v="1.29735936854671"/>
    <n v="0.11661017367334001"/>
    <n v="1.6882687256459999E-2"/>
    <n v="48.638051048107698"/>
    <n v="1210"/>
    <s v="Fixed Single Family Units"/>
    <n v="1210"/>
    <s v="Town Melbourne Beach                   Brevard County"/>
    <s v="Town Melbourne Beach"/>
    <m/>
    <m/>
    <m/>
    <n v="0"/>
    <n v="1"/>
    <n v="0.11661017367334001"/>
    <n v="1.6882687256459999E-2"/>
    <n v="899.547713074032"/>
    <m/>
    <n v="-1"/>
    <n v="-1"/>
    <n v="-1"/>
    <n v="-1"/>
    <n v="0"/>
    <m/>
    <m/>
    <s v="Central IRL A"/>
    <n v="-1"/>
    <m/>
    <m/>
    <n v="615"/>
    <x v="8"/>
    <s v="Basin 5 Ocean Ave BB"/>
    <x v="0"/>
    <m/>
    <n v="60.278686747844397"/>
    <n v="0.72956018899999997"/>
  </r>
  <r>
    <n v="230000"/>
    <n v="870000"/>
    <n v="870000"/>
    <x v="0"/>
    <x v="0"/>
    <s v="IR12-21"/>
    <s v="62-304.520 (7), F.A.C."/>
    <n v="0.56000000000000005"/>
    <n v="0.48"/>
    <s v="Town Melbourne Beach"/>
    <n v="4.71294944E-6"/>
    <n v="3737.6177285373501"/>
    <n v="8.9609727992231303"/>
    <n v="1.29735936854671"/>
    <n v="4.223261173E-5"/>
    <n v="6.1143891094709999E-6"/>
    <n v="1.7615203380640002E-2"/>
    <n v="1210"/>
    <s v="Fixed Single Family Units"/>
    <n v="1210"/>
    <s v="Town Melbourne Beach                   Brevard County"/>
    <s v="Town Melbourne Beach"/>
    <m/>
    <m/>
    <m/>
    <n v="0"/>
    <n v="1"/>
    <n v="4.223261173E-5"/>
    <n v="6.1143891094709999E-6"/>
    <n v="2.8137499141178601"/>
    <m/>
    <n v="-1"/>
    <n v="-1"/>
    <n v="-1"/>
    <n v="-1"/>
    <n v="0"/>
    <m/>
    <m/>
    <s v="Central IRL A"/>
    <n v="-1"/>
    <m/>
    <m/>
    <n v="615"/>
    <x v="8"/>
    <s v="Basin 5 Ocean Ave BB"/>
    <x v="0"/>
    <m/>
    <n v="4.3149906080770899"/>
    <n v="2.2820356000000002E-3"/>
  </r>
  <r>
    <n v="230000"/>
    <n v="870000"/>
    <n v="870000"/>
    <x v="0"/>
    <x v="0"/>
    <s v="IR12-21"/>
    <s v="62-304.520 (7), F.A.C."/>
    <n v="0.56000000000000005"/>
    <n v="0.48"/>
    <s v="Town Melbourne Beach"/>
    <n v="0.25061658828575001"/>
    <n v="3758.58249688666"/>
    <n v="9.9406669626793391"/>
    <n v="1.66158372470892"/>
    <n v="2.4912960394716399"/>
    <n v="0.41642044423768998"/>
    <n v="941.96312216030105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2.4912960394716399"/>
    <n v="0.41642044423768998"/>
    <n v="941.96312216030105"/>
    <m/>
    <n v="-1"/>
    <n v="-1"/>
    <n v="-1"/>
    <n v="-1"/>
    <n v="0"/>
    <m/>
    <m/>
    <s v="Central IRL A"/>
    <n v="-1"/>
    <m/>
    <m/>
    <n v="615"/>
    <x v="8"/>
    <s v="Basin 5 Ocean Ave BB"/>
    <x v="0"/>
    <m/>
    <n v="131.79630695909901"/>
    <n v="0.7639603586"/>
  </r>
  <r>
    <n v="230000"/>
    <n v="870000"/>
    <n v="870000"/>
    <x v="0"/>
    <x v="0"/>
    <s v="IR12-21"/>
    <s v="62-304.520 (7), F.A.C."/>
    <n v="0.56000000000000005"/>
    <n v="0.48"/>
    <s v="Town Melbourne Beach"/>
    <n v="5.1233930826640003E-2"/>
    <n v="3758.58249688666"/>
    <n v="9.9406669626793391"/>
    <n v="1.66158372470892"/>
    <n v="0.50929944353663004"/>
    <n v="8.5129465614409996E-2"/>
    <n v="192.566955651733"/>
    <n v="1210"/>
    <s v="Fixed Single Family Units"/>
    <n v="1210"/>
    <s v="Town Melbourne Beach                   Brevard County"/>
    <s v="Town Melbourne Beach"/>
    <m/>
    <m/>
    <m/>
    <n v="0"/>
    <n v="1"/>
    <n v="0.50929944353663004"/>
    <n v="8.5129465614409996E-2"/>
    <n v="192.56695565173499"/>
    <m/>
    <n v="-1"/>
    <n v="-1"/>
    <n v="-1"/>
    <n v="-1"/>
    <n v="0"/>
    <m/>
    <m/>
    <s v="Central IRL A"/>
    <n v="-1"/>
    <m/>
    <m/>
    <n v="615"/>
    <x v="8"/>
    <s v="Basin 5 Ocean Ave BB"/>
    <x v="0"/>
    <m/>
    <n v="65.387349779090201"/>
    <n v="0.1561775796"/>
  </r>
  <r>
    <n v="230000"/>
    <n v="870000"/>
    <n v="870000"/>
    <x v="0"/>
    <x v="0"/>
    <s v="IR12-21"/>
    <s v="62-304.520 (7), F.A.C."/>
    <n v="0.56000000000000005"/>
    <n v="0.48"/>
    <s v="Town Melbourne Beach"/>
    <n v="0.31591293476262999"/>
    <n v="3758.58249688666"/>
    <n v="9.9406669626793391"/>
    <n v="1.66158372470892"/>
    <n v="3.1403852736779498"/>
    <n v="0.52491579082661"/>
    <n v="1187.3848271389199"/>
    <n v="1210"/>
    <s v="Fixed Single Family Units"/>
    <n v="1210"/>
    <s v="Town Melbourne Beach                   Brevard County"/>
    <s v="Town Melbourne Beach"/>
    <m/>
    <m/>
    <m/>
    <n v="0"/>
    <n v="1"/>
    <n v="3.1403852736779498"/>
    <n v="0.52491579082661"/>
    <n v="1187.3848271389199"/>
    <m/>
    <n v="-1"/>
    <n v="-1"/>
    <n v="-1"/>
    <n v="-1"/>
    <n v="0"/>
    <m/>
    <m/>
    <s v="Central IRL A"/>
    <n v="-1"/>
    <m/>
    <m/>
    <n v="615"/>
    <x v="8"/>
    <s v="Basin 5 Ocean Ave BB"/>
    <x v="0"/>
    <m/>
    <n v="151.087529881801"/>
    <n v="0.96300472599999998"/>
  </r>
  <r>
    <n v="230000"/>
    <n v="870000"/>
    <n v="870000"/>
    <x v="0"/>
    <x v="0"/>
    <s v="IR12-21"/>
    <s v="62-304.520 (7), F.A.C."/>
    <n v="0.56000000000000005"/>
    <n v="0.48"/>
    <s v="Town Melbourne Beach"/>
    <n v="5.0489157653460001E-2"/>
    <n v="3769.25623195555"/>
    <n v="9.8005123641042005"/>
    <n v="1.3053215664328801"/>
    <n v="0.49481961383595002"/>
    <n v="6.5904586356090006E-2"/>
    <n v="190.30657213149399"/>
    <n v="1400"/>
    <s v="Commercial and Services"/>
    <n v="1400"/>
    <s v="Town Melbourne Beach                   Brevard County"/>
    <s v="Town Melbourne Beach"/>
    <m/>
    <m/>
    <m/>
    <n v="0"/>
    <n v="1"/>
    <n v="0.49481961383595002"/>
    <n v="6.5904586356090006E-2"/>
    <n v="192.074321614094"/>
    <m/>
    <n v="-1"/>
    <n v="-1"/>
    <n v="-1"/>
    <n v="-1"/>
    <n v="0"/>
    <m/>
    <m/>
    <s v="Central IRL A"/>
    <n v="-1"/>
    <m/>
    <m/>
    <n v="615"/>
    <x v="8"/>
    <s v="Basin 5 Ocean Ave BB"/>
    <x v="0"/>
    <m/>
    <n v="109.707893009459"/>
    <n v="0.1557780386"/>
  </r>
  <r>
    <n v="230000"/>
    <n v="870000"/>
    <n v="870000"/>
    <x v="0"/>
    <x v="0"/>
    <s v="IR12-21"/>
    <s v="62-304.520 (7), F.A.C."/>
    <n v="0.56000000000000005"/>
    <n v="0.48"/>
    <s v="FDOT District 5"/>
    <n v="0.25077434544380001"/>
    <n v="3769.25623195555"/>
    <n v="9.8005123641042005"/>
    <n v="1.3053215664328801"/>
    <n v="2.4577170731221498"/>
    <n v="0.32734116141587999"/>
    <n v="945.23276437863694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2.4577170731221498"/>
    <n v="0.32734116141587999"/>
    <n v="1117.9714968251501"/>
    <m/>
    <n v="-1"/>
    <n v="-1"/>
    <n v="-1"/>
    <n v="-1"/>
    <n v="0"/>
    <m/>
    <m/>
    <s v="Central IRL A"/>
    <n v="-1"/>
    <m/>
    <m/>
    <n v="615"/>
    <x v="8"/>
    <s v="Basin 5 Ocean Ave BB"/>
    <x v="0"/>
    <m/>
    <n v="140.61301442700201"/>
    <n v="0.90670843209999996"/>
  </r>
  <r>
    <n v="230000"/>
    <n v="870000"/>
    <n v="870000"/>
    <x v="0"/>
    <x v="0"/>
    <s v="IR12-21"/>
    <s v="62-304.520 (7), F.A.C."/>
    <n v="0.56000000000000005"/>
    <n v="0.48"/>
    <s v="Town Melbourne Beach"/>
    <n v="1.6629155548710001E-2"/>
    <n v="3769.25623195555"/>
    <n v="9.8005123641042005"/>
    <n v="1.3053215664328801"/>
    <n v="0.16297424455974999"/>
    <n v="2.17063953693E-2"/>
    <n v="62.679548184137197"/>
    <n v="1430"/>
    <s v="Professional Services"/>
    <n v="1430"/>
    <s v="Town Melbourne Beach                   Brevard County"/>
    <s v="Town Melbourne Beach"/>
    <m/>
    <m/>
    <m/>
    <n v="0"/>
    <n v="1"/>
    <n v="0.16297424455974999"/>
    <n v="2.17063953693E-2"/>
    <n v="62.679548184136102"/>
    <m/>
    <n v="-1"/>
    <n v="-1"/>
    <n v="-1"/>
    <n v="-1"/>
    <n v="0"/>
    <m/>
    <m/>
    <s v="Central IRL A"/>
    <n v="-1"/>
    <m/>
    <m/>
    <n v="615"/>
    <x v="8"/>
    <s v="Basin 5 Ocean Ave BB"/>
    <x v="0"/>
    <m/>
    <n v="101.64757332544301"/>
    <n v="5.0834994500000001E-2"/>
  </r>
  <r>
    <n v="230000"/>
    <n v="870000"/>
    <n v="870000"/>
    <x v="0"/>
    <x v="0"/>
    <s v="IR12-21"/>
    <s v="62-304.520 (7), F.A.C."/>
    <n v="0.56000000000000005"/>
    <n v="0.48"/>
    <s v="Town Melbourne Beach"/>
    <n v="8.401066898475E-2"/>
    <n v="2441.0454315173602"/>
    <n v="6.4884685932517101"/>
    <n v="0.89038366746593001"/>
    <n v="0.54510058720562005"/>
    <n v="7.4801727556910003E-2"/>
    <n v="205.073859723945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4510058720562005"/>
    <n v="7.4801727556910003E-2"/>
    <n v="314.18687357371698"/>
    <m/>
    <n v="-1"/>
    <n v="-1"/>
    <n v="-1"/>
    <n v="-1"/>
    <n v="0"/>
    <m/>
    <m/>
    <s v="Central IRL A"/>
    <n v="-1"/>
    <m/>
    <m/>
    <n v="615"/>
    <x v="8"/>
    <s v="Basin 5 Ocean Ave BB"/>
    <x v="0"/>
    <m/>
    <n v="107.660164759349"/>
    <n v="0.25481498260000002"/>
  </r>
  <r>
    <n v="230000"/>
    <n v="870000"/>
    <n v="870000"/>
    <x v="0"/>
    <x v="0"/>
    <s v="IR12-21"/>
    <s v="62-304.520 (7), F.A.C."/>
    <n v="0.56000000000000005"/>
    <n v="0.48"/>
    <s v="Town Melbourne Beach"/>
    <n v="1.352620137722E-2"/>
    <n v="2441.0454315173602"/>
    <n v="6.4884685932517101"/>
    <n v="0.89038366746593001"/>
    <n v="8.7764332822139995E-2"/>
    <n v="1.204350878914E-2"/>
    <n v="33.018072077668698"/>
    <n v="1750"/>
    <s v="Governmental"/>
    <n v="1750"/>
    <s v="Town Melbourne Beach                   Brevard County"/>
    <s v="Town Melbourne Beach"/>
    <m/>
    <m/>
    <m/>
    <n v="0"/>
    <n v="1"/>
    <n v="8.7764332822139995E-2"/>
    <n v="1.204350878914E-2"/>
    <n v="253.68076659461499"/>
    <m/>
    <n v="-1"/>
    <n v="-1"/>
    <n v="-1"/>
    <n v="-1"/>
    <n v="0"/>
    <m/>
    <m/>
    <s v="Central IRL A"/>
    <n v="-1"/>
    <m/>
    <m/>
    <n v="615"/>
    <x v="8"/>
    <s v="Basin 5 Ocean Ave BB"/>
    <x v="0"/>
    <m/>
    <n v="33.761672475428703"/>
    <n v="0.20574271420000001"/>
  </r>
  <r>
    <n v="230000"/>
    <n v="870000"/>
    <n v="870000"/>
    <x v="0"/>
    <x v="0"/>
    <s v="IR12-21"/>
    <s v="62-304.520 (7), F.A.C."/>
    <n v="0.56000000000000005"/>
    <n v="0.48"/>
    <s v="Town Melbourne Beach"/>
    <n v="8.1553694139699998E-3"/>
    <n v="2441.0454315173602"/>
    <n v="6.4884685932517101"/>
    <n v="0.89038366746593001"/>
    <n v="5.2915858308919997E-2"/>
    <n v="7.2614077283500002E-3"/>
    <n v="19.9076272503128"/>
    <n v="1430"/>
    <s v="Professional Services"/>
    <n v="1430"/>
    <s v="Town Melbourne Beach                   Brevard County"/>
    <s v="Town Melbourne Beach"/>
    <m/>
    <m/>
    <m/>
    <n v="0"/>
    <n v="1"/>
    <n v="5.2915858308919997E-2"/>
    <n v="7.2614077283500002E-3"/>
    <n v="19.907627250312899"/>
    <m/>
    <n v="-1"/>
    <n v="-1"/>
    <n v="-1"/>
    <n v="-1"/>
    <n v="0"/>
    <m/>
    <m/>
    <s v="Central IRL A"/>
    <n v="-1"/>
    <m/>
    <m/>
    <n v="615"/>
    <x v="8"/>
    <s v="Basin 5 Ocean Ave BB"/>
    <x v="0"/>
    <m/>
    <n v="32.692715369757003"/>
    <n v="1.6145683099999999E-2"/>
  </r>
  <r>
    <n v="230000"/>
    <n v="870000"/>
    <n v="870000"/>
    <x v="0"/>
    <x v="0"/>
    <s v="IR12-21"/>
    <s v="62-304.520 (7), F.A.C."/>
    <n v="0.56000000000000005"/>
    <n v="0.48"/>
    <s v="Town Melbourne Beach"/>
    <n v="1.527630186159E-2"/>
    <n v="3534.5139227340101"/>
    <n v="8.6146254314635797"/>
    <n v="1.3255600447972999"/>
    <n v="0.13159961851558999"/>
    <n v="2.024965537999E-2"/>
    <n v="53.9943016176880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3159961851558999"/>
    <n v="2.024965537999E-2"/>
    <n v="53.994301617686901"/>
    <m/>
    <n v="-1"/>
    <n v="-1"/>
    <n v="-1"/>
    <n v="-1"/>
    <n v="0"/>
    <m/>
    <m/>
    <s v="Central IRL A"/>
    <n v="-1"/>
    <m/>
    <m/>
    <n v="615"/>
    <x v="8"/>
    <s v="Basin 5 Ocean Ave BB"/>
    <x v="0"/>
    <m/>
    <n v="68.953934073165797"/>
    <n v="4.3790998900000003E-2"/>
  </r>
  <r>
    <n v="230000"/>
    <n v="870000"/>
    <n v="870000"/>
    <x v="0"/>
    <x v="0"/>
    <s v="IR12-21"/>
    <s v="62-304.520 (7), F.A.C."/>
    <n v="0.56000000000000005"/>
    <n v="0.48"/>
    <s v="Natural Lands"/>
    <n v="0.16546005105386"/>
    <n v="3534.5139227340101"/>
    <n v="8.6146254314635797"/>
    <n v="1.3255600447972999"/>
    <n v="1.42537636369984"/>
    <n v="0.21932723268710999"/>
    <n v="584.820854106149"/>
    <n v="3100"/>
    <s v="Herbaceous Dry Prairie"/>
    <n v="3100"/>
    <s v="Town Melbourne Beach                   Brevard County"/>
    <s v="Town Melbourne Beach"/>
    <m/>
    <m/>
    <s v="Natural Lands"/>
    <n v="0"/>
    <n v="1"/>
    <n v="1.42537636369984"/>
    <n v="0.21932723268710999"/>
    <n v="584.820854106149"/>
    <m/>
    <n v="-1"/>
    <n v="-1"/>
    <n v="-1"/>
    <n v="-1"/>
    <n v="0"/>
    <m/>
    <m/>
    <s v="Central IRL A"/>
    <n v="-1"/>
    <m/>
    <m/>
    <n v="615"/>
    <x v="8"/>
    <s v="Basin 5 Ocean Ave BB"/>
    <x v="0"/>
    <m/>
    <n v="106.081139272288"/>
    <n v="0.47430726200000001"/>
  </r>
  <r>
    <n v="230000"/>
    <n v="870000"/>
    <n v="870000"/>
    <x v="0"/>
    <x v="0"/>
    <s v="IR12-21"/>
    <s v="62-304.520 (7), F.A.C."/>
    <n v="0.56000000000000005"/>
    <n v="0.48"/>
    <s v="Town Melbourne Beach"/>
    <n v="8.6732022318580002E-2"/>
    <n v="3534.5139227340101"/>
    <n v="8.6146254314635797"/>
    <n v="1.3255600447972999"/>
    <n v="0.74716388518794996"/>
    <n v="0.11496850338998001"/>
    <n v="306.55554043191597"/>
    <n v="1210"/>
    <s v="Fixed Single Family Units"/>
    <n v="1210"/>
    <s v="Town Melbourne Beach                   Brevard County"/>
    <s v="Town Melbourne Beach"/>
    <m/>
    <m/>
    <m/>
    <n v="0"/>
    <n v="1"/>
    <n v="0.74716388518794996"/>
    <n v="0.11496850338998001"/>
    <n v="306.55554043191501"/>
    <m/>
    <n v="-1"/>
    <n v="-1"/>
    <n v="-1"/>
    <n v="-1"/>
    <n v="0"/>
    <m/>
    <m/>
    <s v="Central IRL A"/>
    <n v="-1"/>
    <m/>
    <m/>
    <n v="615"/>
    <x v="8"/>
    <s v="Basin 5 Ocean Ave BB"/>
    <x v="0"/>
    <m/>
    <n v="80.141351709497101"/>
    <n v="0.24862574239999999"/>
  </r>
  <r>
    <n v="230000"/>
    <n v="870000"/>
    <n v="870000"/>
    <x v="0"/>
    <x v="0"/>
    <s v="IR12-21"/>
    <s v="62-304.520 (7), F.A.C."/>
    <n v="0.56000000000000005"/>
    <n v="0.48"/>
    <s v="Town Melbourne Beach"/>
    <n v="0.14171633187949001"/>
    <n v="3534.5139227340101"/>
    <n v="8.6146254314635797"/>
    <n v="1.3255600447972999"/>
    <n v="1.2208331166628501"/>
    <n v="0.18785350723468999"/>
    <n v="500.89834810688001"/>
    <n v="1210"/>
    <s v="Fixed Single Family Units"/>
    <n v="1210"/>
    <s v="Town Melbourne Beach                   Brevard County"/>
    <s v="Town Melbourne Beach"/>
    <m/>
    <m/>
    <m/>
    <n v="0"/>
    <n v="1"/>
    <n v="1.2208331166628501"/>
    <n v="0.18785350723468999"/>
    <n v="500.89834810688001"/>
    <m/>
    <n v="-1"/>
    <n v="-1"/>
    <n v="-1"/>
    <n v="-1"/>
    <n v="0"/>
    <m/>
    <m/>
    <s v="Central IRL A"/>
    <n v="-1"/>
    <m/>
    <m/>
    <n v="615"/>
    <x v="8"/>
    <s v="Basin 5 Ocean Ave BB"/>
    <x v="0"/>
    <m/>
    <n v="96.809941239849906"/>
    <n v="0.40624359129999998"/>
  </r>
  <r>
    <n v="230000"/>
    <n v="870000"/>
    <n v="870000"/>
    <x v="0"/>
    <x v="0"/>
    <s v="IR12-21"/>
    <s v="62-304.520 (7), F.A.C."/>
    <n v="0.56000000000000005"/>
    <n v="0.48"/>
    <s v="Town Melbourne Beach"/>
    <n v="0.11230420042116999"/>
    <n v="3534.5139227340101"/>
    <n v="8.6146254314635797"/>
    <n v="1.3255600447972999"/>
    <n v="0.96745862100841995"/>
    <n v="0.14886596094120999"/>
    <n v="396.94075997015"/>
    <n v="1210"/>
    <s v="Fixed Single Family Units"/>
    <n v="1210"/>
    <s v="Town Melbourne Beach                   Brevard County"/>
    <s v="Town Melbourne Beach"/>
    <m/>
    <m/>
    <m/>
    <n v="0"/>
    <n v="1"/>
    <n v="0.96745862100841995"/>
    <n v="0.14886596094120999"/>
    <n v="396.94075997015"/>
    <m/>
    <n v="-1"/>
    <n v="-1"/>
    <n v="-1"/>
    <n v="-1"/>
    <n v="0"/>
    <m/>
    <m/>
    <s v="Central IRL A"/>
    <n v="-1"/>
    <m/>
    <m/>
    <n v="615"/>
    <x v="8"/>
    <s v="Basin 5 Ocean Ave BB"/>
    <x v="0"/>
    <m/>
    <n v="88.529061379523696"/>
    <n v="0.32193086780000002"/>
  </r>
  <r>
    <n v="230000"/>
    <n v="870000"/>
    <n v="870000"/>
    <x v="0"/>
    <x v="0"/>
    <s v="IR12-21"/>
    <s v="62-304.520 (7), F.A.C."/>
    <n v="0.56000000000000005"/>
    <n v="0.48"/>
    <s v="Town Melbourne Beach"/>
    <n v="9.6274546133199995E-2"/>
    <n v="3534.5139227340101"/>
    <n v="8.6146254314635797"/>
    <n v="1.3255600447972999"/>
    <n v="0.82936915352172003"/>
    <n v="0.12761769168517001"/>
    <n v="340.28372371271098"/>
    <n v="1300"/>
    <s v="Residential, High Density"/>
    <n v="1300"/>
    <s v="Town Melbourne Beach                   Brevard County"/>
    <s v="Town Melbourne Beach"/>
    <m/>
    <m/>
    <m/>
    <n v="0"/>
    <n v="1"/>
    <n v="0.82936915352172003"/>
    <n v="0.12761769168517001"/>
    <n v="340.28372371270899"/>
    <m/>
    <n v="-1"/>
    <n v="-1"/>
    <n v="-1"/>
    <n v="-1"/>
    <n v="0"/>
    <m/>
    <m/>
    <s v="Central IRL A"/>
    <n v="-1"/>
    <m/>
    <m/>
    <n v="615"/>
    <x v="8"/>
    <s v="Basin 5 Ocean Ave BB"/>
    <x v="0"/>
    <m/>
    <n v="79.435405082725197"/>
    <n v="0.27598031119999999"/>
  </r>
  <r>
    <n v="230000"/>
    <n v="870000"/>
    <n v="870000"/>
    <x v="0"/>
    <x v="0"/>
    <s v="IR12-21"/>
    <s v="62-304.520 (7), F.A.C."/>
    <n v="0.56000000000000005"/>
    <n v="0.48"/>
    <s v="Town Melbourne Beach"/>
    <n v="0.10603456989380999"/>
    <n v="3723.9858402882701"/>
    <n v="9.2718713986336905"/>
    <n v="1.36327230508051"/>
    <n v="0.98313889586489001"/>
    <n v="0.14455399251736001"/>
    <n v="394.871236865628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8313889586489001"/>
    <n v="0.14455399251736001"/>
    <n v="394.87123686562802"/>
    <m/>
    <n v="-1"/>
    <n v="-1"/>
    <n v="-1"/>
    <n v="-1"/>
    <n v="0"/>
    <m/>
    <m/>
    <s v="Central IRL A"/>
    <n v="-1"/>
    <m/>
    <m/>
    <n v="615"/>
    <x v="8"/>
    <s v="Basin 5 Ocean Ave BB"/>
    <x v="0"/>
    <m/>
    <n v="90.672783945613403"/>
    <n v="0.32025242240000001"/>
  </r>
  <r>
    <n v="230000"/>
    <n v="870000"/>
    <n v="870000"/>
    <x v="0"/>
    <x v="0"/>
    <s v="IR12-21"/>
    <s v="62-304.520 (7), F.A.C."/>
    <n v="0.56000000000000005"/>
    <n v="0.48"/>
    <s v="Town Melbourne Beach"/>
    <n v="1.92285010918E-2"/>
    <n v="3723.9858402882701"/>
    <n v="9.2718713986336905"/>
    <n v="1.36327230508051"/>
    <n v="0.17828418931171"/>
    <n v="2.6213683006669999E-2"/>
    <n v="71.6066657958532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7828418931171"/>
    <n v="2.6213683006669999E-2"/>
    <n v="71.606665795854298"/>
    <m/>
    <n v="-1"/>
    <n v="-1"/>
    <n v="-1"/>
    <n v="-1"/>
    <n v="0"/>
    <m/>
    <m/>
    <s v="Central IRL A"/>
    <n v="-1"/>
    <m/>
    <m/>
    <n v="615"/>
    <x v="8"/>
    <s v="Basin 5 Ocean Ave BB"/>
    <x v="0"/>
    <m/>
    <n v="40.128269619154302"/>
    <n v="5.8075154699999999E-2"/>
  </r>
  <r>
    <n v="230000"/>
    <n v="870000"/>
    <n v="870000"/>
    <x v="0"/>
    <x v="0"/>
    <s v="IR12-21"/>
    <s v="62-304.520 (7), F.A.C."/>
    <n v="0.56000000000000005"/>
    <n v="0.48"/>
    <s v="Town Melbourne Beach"/>
    <n v="2.5883985228930002E-2"/>
    <n v="3723.9858402882701"/>
    <n v="9.2718713986336905"/>
    <n v="1.36327230508051"/>
    <n v="0.23999298232680999"/>
    <n v="3.5286920207710001E-2"/>
    <n v="96.391594482781102"/>
    <n v="1210"/>
    <s v="Fixed Single Family Units"/>
    <n v="1210"/>
    <s v="Town Melbourne Beach                   Brevard County"/>
    <s v="Town Melbourne Beach"/>
    <m/>
    <m/>
    <m/>
    <n v="0"/>
    <n v="1"/>
    <n v="0.23999298232680999"/>
    <n v="3.5286920207710001E-2"/>
    <n v="96.391594482782594"/>
    <m/>
    <n v="-1"/>
    <n v="-1"/>
    <n v="-1"/>
    <n v="-1"/>
    <n v="0"/>
    <m/>
    <m/>
    <s v="Central IRL A"/>
    <n v="-1"/>
    <m/>
    <m/>
    <n v="615"/>
    <x v="8"/>
    <s v="Basin 5 Ocean Ave BB"/>
    <x v="0"/>
    <m/>
    <n v="79.028879261007901"/>
    <n v="7.8176475699999998E-2"/>
  </r>
  <r>
    <n v="230000"/>
    <n v="870000"/>
    <n v="870000"/>
    <x v="0"/>
    <x v="0"/>
    <s v="IR12-21"/>
    <s v="62-304.520 (7), F.A.C."/>
    <n v="0.56000000000000005"/>
    <n v="0.48"/>
    <s v="Town Melbourne Beach"/>
    <n v="0.32590748445352002"/>
    <n v="3723.9858402882701"/>
    <n v="9.2718713986336905"/>
    <n v="1.36327230508051"/>
    <n v="3.0217722837052801"/>
    <n v="0.44430064757394"/>
    <n v="1213.6748573488901"/>
    <n v="1210"/>
    <s v="Fixed Single Family Units"/>
    <n v="1210"/>
    <s v="Town Melbourne Beach                   Brevard County"/>
    <s v="Town Melbourne Beach"/>
    <m/>
    <m/>
    <m/>
    <n v="0"/>
    <n v="1"/>
    <n v="3.0217722837052801"/>
    <n v="0.44430064757394"/>
    <n v="1213.6748573488901"/>
    <m/>
    <n v="-1"/>
    <n v="-1"/>
    <n v="-1"/>
    <n v="-1"/>
    <n v="0"/>
    <m/>
    <m/>
    <s v="Central IRL A"/>
    <n v="-1"/>
    <m/>
    <m/>
    <n v="615"/>
    <x v="8"/>
    <s v="Basin 5 Ocean Ave BB"/>
    <x v="0"/>
    <m/>
    <n v="145.276655844017"/>
    <n v="0.98432672939999999"/>
  </r>
  <r>
    <n v="230000"/>
    <n v="870000"/>
    <n v="870000"/>
    <x v="0"/>
    <x v="0"/>
    <s v="IR12-21"/>
    <s v="62-304.520 (7), F.A.C."/>
    <n v="0.56000000000000005"/>
    <n v="0.48"/>
    <s v="Town Melbourne Beach"/>
    <n v="9.4052322321369994E-2"/>
    <n v="3723.9858402882701"/>
    <n v="9.2718713986336905"/>
    <n v="1.36327230508051"/>
    <n v="0.87204103730658"/>
    <n v="0.12821892624923001"/>
    <n v="350.24951657101002"/>
    <n v="1210"/>
    <s v="Fixed Single Family Units"/>
    <n v="1210"/>
    <s v="Town Melbourne Beach                   Brevard County"/>
    <s v="Town Melbourne Beach"/>
    <m/>
    <m/>
    <m/>
    <n v="0"/>
    <n v="1"/>
    <n v="0.87204103730658"/>
    <n v="0.12821892624923001"/>
    <n v="350.24951657101002"/>
    <m/>
    <n v="-1"/>
    <n v="-1"/>
    <n v="-1"/>
    <n v="-1"/>
    <n v="0"/>
    <m/>
    <m/>
    <s v="Central IRL A"/>
    <n v="-1"/>
    <m/>
    <m/>
    <n v="615"/>
    <x v="8"/>
    <s v="Basin 5 Ocean Ave BB"/>
    <x v="0"/>
    <m/>
    <n v="92.597665899363605"/>
    <n v="0.28406286829999999"/>
  </r>
  <r>
    <n v="230000"/>
    <n v="870000"/>
    <n v="870000"/>
    <x v="0"/>
    <x v="0"/>
    <s v="IR12-21"/>
    <s v="62-304.520 (7), F.A.C."/>
    <n v="0.56000000000000005"/>
    <n v="0.48"/>
    <s v="Town Melbourne Beach"/>
    <n v="1.0269924123339999E-2"/>
    <n v="3723.9858402882701"/>
    <n v="9.2718713986336905"/>
    <n v="1.36327230508051"/>
    <n v="9.5221415745340002E-2"/>
    <n v="1.400070313262E-2"/>
    <n v="38.245052016156798"/>
    <n v="1210"/>
    <s v="Fixed Single Family Units"/>
    <n v="1210"/>
    <s v="Town Melbourne Beach                   Brevard County"/>
    <s v="Town Melbourne Beach"/>
    <m/>
    <m/>
    <m/>
    <n v="0"/>
    <n v="1"/>
    <n v="9.5221415745340002E-2"/>
    <n v="1.400070313262E-2"/>
    <n v="38.245052016158297"/>
    <m/>
    <n v="-1"/>
    <n v="-1"/>
    <n v="-1"/>
    <n v="-1"/>
    <n v="0"/>
    <m/>
    <m/>
    <s v="Central IRL A"/>
    <n v="-1"/>
    <m/>
    <m/>
    <n v="615"/>
    <x v="8"/>
    <s v="Basin 5 Ocean Ave BB"/>
    <x v="0"/>
    <m/>
    <n v="32.9207000265842"/>
    <n v="3.1017884799999999E-2"/>
  </r>
  <r>
    <n v="230000"/>
    <n v="870000"/>
    <n v="870000"/>
    <x v="0"/>
    <x v="0"/>
    <s v="IR12-21"/>
    <s v="62-304.520 (7), F.A.C."/>
    <n v="0.56000000000000005"/>
    <n v="0.48"/>
    <s v="Town Melbourne Beach"/>
    <n v="3.6386666647170003E-2"/>
    <n v="3723.9858402882701"/>
    <n v="9.2718713986336905"/>
    <n v="1.36327230508051"/>
    <n v="0.33737249377756001"/>
    <n v="4.9604934914290001E-2"/>
    <n v="135.503431369369"/>
    <n v="1210"/>
    <s v="Fixed Single Family Units"/>
    <n v="1210"/>
    <s v="Town Melbourne Beach                   Brevard County"/>
    <s v="Town Melbourne Beach"/>
    <m/>
    <m/>
    <m/>
    <n v="0"/>
    <n v="1"/>
    <n v="0.33737249377756001"/>
    <n v="4.9604934914290001E-2"/>
    <n v="135.503431369368"/>
    <m/>
    <n v="-1"/>
    <n v="-1"/>
    <n v="-1"/>
    <n v="-1"/>
    <n v="0"/>
    <m/>
    <m/>
    <s v="Central IRL A"/>
    <n v="-1"/>
    <m/>
    <m/>
    <n v="615"/>
    <x v="8"/>
    <s v="Basin 5 Ocean Ave BB"/>
    <x v="0"/>
    <m/>
    <n v="49.252525594475401"/>
    <n v="0.10989734900000001"/>
  </r>
  <r>
    <n v="230000"/>
    <n v="870000"/>
    <n v="870000"/>
    <x v="0"/>
    <x v="0"/>
    <s v="IR12-21"/>
    <s v="62-304.520 (7), F.A.C."/>
    <n v="0.56000000000000005"/>
    <n v="0.48"/>
    <s v="Town Melbourne Beach"/>
    <n v="0.18498127391522001"/>
    <n v="3732.437882574"/>
    <n v="9.2916310353062705"/>
    <n v="1.36613394709892"/>
    <n v="1.7187777456611499"/>
    <n v="0.25270919787318002"/>
    <n v="690.43111432796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187777456611499"/>
    <n v="0.25270919787318002"/>
    <n v="690.431114327969"/>
    <m/>
    <n v="-1"/>
    <n v="-1"/>
    <n v="-1"/>
    <n v="-1"/>
    <n v="0"/>
    <m/>
    <m/>
    <s v="Central IRL A"/>
    <n v="-1"/>
    <m/>
    <m/>
    <n v="615"/>
    <x v="8"/>
    <s v="Basin 5 Ocean Ave BB"/>
    <x v="0"/>
    <m/>
    <n v="129.973176287998"/>
    <n v="0.55996035229999996"/>
  </r>
  <r>
    <n v="230000"/>
    <n v="870000"/>
    <n v="870000"/>
    <x v="0"/>
    <x v="0"/>
    <s v="IR12-21"/>
    <s v="62-304.520 (7), F.A.C."/>
    <n v="0.56000000000000005"/>
    <n v="0.48"/>
    <s v="Town Melbourne Beach"/>
    <n v="1.012640221594E-2"/>
    <n v="3732.437882574"/>
    <n v="9.2916310353062705"/>
    <n v="1.36613394709892"/>
    <n v="9.4090793105649995E-2"/>
    <n v="1.383402182917E-2"/>
    <n v="37.796167244970697"/>
    <n v="1210"/>
    <s v="Fixed Single Family Units"/>
    <n v="1210"/>
    <s v="Town Melbourne Beach                   Brevard County"/>
    <s v="Town Melbourne Beach"/>
    <m/>
    <m/>
    <m/>
    <n v="0"/>
    <n v="1"/>
    <n v="9.4090793105649995E-2"/>
    <n v="1.383402182917E-2"/>
    <n v="37.796167244972203"/>
    <m/>
    <n v="-1"/>
    <n v="-1"/>
    <n v="-1"/>
    <n v="-1"/>
    <n v="0"/>
    <m/>
    <m/>
    <s v="Central IRL A"/>
    <n v="-1"/>
    <m/>
    <m/>
    <n v="615"/>
    <x v="8"/>
    <s v="Basin 5 Ocean Ave BB"/>
    <x v="0"/>
    <m/>
    <n v="26.6134950271604"/>
    <n v="3.0653825799999999E-2"/>
  </r>
  <r>
    <n v="230000"/>
    <n v="870000"/>
    <n v="870000"/>
    <x v="0"/>
    <x v="0"/>
    <s v="IR12-21"/>
    <s v="62-304.520 (7), F.A.C."/>
    <n v="0.56000000000000005"/>
    <n v="0.48"/>
    <s v="Town Melbourne Beach"/>
    <n v="4.7254104402970003E-2"/>
    <n v="3732.437882574"/>
    <n v="9.2916310353062705"/>
    <n v="1.36613394709892"/>
    <n v="0.43906770301626002"/>
    <n v="6.4555436164649996E-2"/>
    <n v="176.37300938076299"/>
    <n v="1210"/>
    <s v="Fixed Single Family Units"/>
    <n v="1210"/>
    <s v="Town Melbourne Beach                   Brevard County"/>
    <s v="Town Melbourne Beach"/>
    <m/>
    <m/>
    <m/>
    <n v="0"/>
    <n v="1"/>
    <n v="0.43906770301626002"/>
    <n v="6.4555436164649996E-2"/>
    <n v="176.373009380762"/>
    <m/>
    <n v="-1"/>
    <n v="-1"/>
    <n v="-1"/>
    <n v="-1"/>
    <n v="0"/>
    <m/>
    <m/>
    <s v="Central IRL A"/>
    <n v="-1"/>
    <m/>
    <m/>
    <n v="615"/>
    <x v="8"/>
    <s v="Basin 5 Ocean Ave BB"/>
    <x v="0"/>
    <m/>
    <n v="61.101126537486699"/>
    <n v="0.14304380320000001"/>
  </r>
  <r>
    <n v="230000"/>
    <n v="870000"/>
    <n v="870000"/>
    <x v="0"/>
    <x v="0"/>
    <s v="IR12-21"/>
    <s v="62-304.520 (7), F.A.C."/>
    <n v="0.56000000000000005"/>
    <n v="0.48"/>
    <s v="Town Melbourne Beach"/>
    <n v="0.11849725874187"/>
    <n v="3732.437882574"/>
    <n v="9.2916310353062705"/>
    <n v="1.36613394709892"/>
    <n v="1.10103280692467"/>
    <n v="0.16188312780542999"/>
    <n v="442.28365750932898"/>
    <n v="1210"/>
    <s v="Fixed Single Family Units"/>
    <n v="1210"/>
    <s v="Town Melbourne Beach                   Brevard County"/>
    <s v="Town Melbourne Beach"/>
    <m/>
    <m/>
    <m/>
    <n v="0"/>
    <n v="1"/>
    <n v="1.10103280692467"/>
    <n v="0.16188312780542999"/>
    <n v="442.28365750932898"/>
    <m/>
    <n v="-1"/>
    <n v="-1"/>
    <n v="-1"/>
    <n v="-1"/>
    <n v="0"/>
    <m/>
    <m/>
    <s v="Central IRL A"/>
    <n v="-1"/>
    <m/>
    <m/>
    <n v="615"/>
    <x v="8"/>
    <s v="Basin 5 Ocean Ave BB"/>
    <x v="0"/>
    <m/>
    <n v="89.058028083660503"/>
    <n v="0.35870531830000002"/>
  </r>
  <r>
    <n v="230000"/>
    <n v="870000"/>
    <n v="870000"/>
    <x v="0"/>
    <x v="0"/>
    <s v="IR12-21"/>
    <s v="62-304.520 (7), F.A.C."/>
    <n v="0.56000000000000005"/>
    <n v="0.48"/>
    <s v="Town Melbourne Beach"/>
    <n v="0.14663175696269001"/>
    <n v="3732.437882574"/>
    <n v="9.2916310353062705"/>
    <n v="1.36613394709892"/>
    <n v="1.36244818375608"/>
    <n v="0.20031862090948999"/>
    <n v="547.29392447595501"/>
    <n v="1210"/>
    <s v="Fixed Single Family Units"/>
    <n v="1210"/>
    <s v="Town Melbourne Beach                   Brevard County"/>
    <s v="Town Melbourne Beach"/>
    <m/>
    <m/>
    <m/>
    <n v="0"/>
    <n v="1"/>
    <n v="1.36244818375608"/>
    <n v="0.20031862090948999"/>
    <n v="547.29392447595501"/>
    <m/>
    <n v="-1"/>
    <n v="-1"/>
    <n v="-1"/>
    <n v="-1"/>
    <n v="0"/>
    <m/>
    <m/>
    <s v="Central IRL A"/>
    <n v="-1"/>
    <m/>
    <m/>
    <n v="615"/>
    <x v="8"/>
    <s v="Basin 5 Ocean Ave BB"/>
    <x v="0"/>
    <m/>
    <n v="97.601348953389902"/>
    <n v="0.44387179599999999"/>
  </r>
  <r>
    <n v="230000"/>
    <n v="870000"/>
    <n v="870000"/>
    <x v="0"/>
    <x v="0"/>
    <s v="IR12-21"/>
    <s v="62-304.520 (7), F.A.C."/>
    <n v="0.56000000000000005"/>
    <n v="0.48"/>
    <s v="Town Melbourne Beach"/>
    <n v="5.797223966185E-2"/>
    <n v="3732.437882574"/>
    <n v="9.2916310353062705"/>
    <n v="1.36613394709892"/>
    <n v="0.53865666122832001"/>
    <n v="7.9197844591409994E-2"/>
    <n v="216.377783451574"/>
    <n v="1210"/>
    <s v="Fixed Single Family Units"/>
    <n v="1210"/>
    <s v="Town Melbourne Beach                   Brevard County"/>
    <s v="Town Melbourne Beach"/>
    <m/>
    <m/>
    <m/>
    <n v="0"/>
    <n v="1"/>
    <n v="0.53865666122832001"/>
    <n v="7.9197844591409994E-2"/>
    <n v="216.37778345157199"/>
    <m/>
    <n v="-1"/>
    <n v="-1"/>
    <n v="-1"/>
    <n v="-1"/>
    <n v="0"/>
    <m/>
    <m/>
    <s v="Central IRL A"/>
    <n v="-1"/>
    <m/>
    <m/>
    <n v="615"/>
    <x v="8"/>
    <s v="Basin 5 Ocean Ave BB"/>
    <x v="0"/>
    <m/>
    <n v="71.561661413899103"/>
    <n v="0.1754888755"/>
  </r>
  <r>
    <n v="230000"/>
    <n v="870000"/>
    <n v="870000"/>
    <x v="0"/>
    <x v="0"/>
    <s v="IR12-21"/>
    <s v="62-304.520 (7), F.A.C."/>
    <n v="0.56000000000000005"/>
    <n v="0.48"/>
    <s v="Town Melbourne Beach"/>
    <n v="5.2300417859399997E-2"/>
    <n v="3732.437882574"/>
    <n v="9.2916310353062705"/>
    <n v="1.36613394709892"/>
    <n v="0.48595618574193999"/>
    <n v="7.1449376285190005E-2"/>
    <n v="195.20806089289701"/>
    <n v="1210"/>
    <s v="Fixed Single Family Units"/>
    <n v="1210"/>
    <s v="Town Melbourne Beach                   Brevard County"/>
    <s v="Town Melbourne Beach"/>
    <m/>
    <m/>
    <m/>
    <n v="0"/>
    <n v="1"/>
    <n v="0.48595618574193999"/>
    <n v="7.1449376285190005E-2"/>
    <n v="195.20806089289499"/>
    <m/>
    <n v="-1"/>
    <n v="-1"/>
    <n v="-1"/>
    <n v="-1"/>
    <n v="0"/>
    <m/>
    <m/>
    <s v="Central IRL A"/>
    <n v="-1"/>
    <m/>
    <m/>
    <n v="615"/>
    <x v="8"/>
    <s v="Basin 5 Ocean Ave BB"/>
    <x v="0"/>
    <m/>
    <n v="64.255994683317894"/>
    <n v="0.1583195952"/>
  </r>
  <r>
    <n v="230000"/>
    <n v="870000"/>
    <n v="870000"/>
    <x v="0"/>
    <x v="0"/>
    <s v="IR12-21"/>
    <s v="62-304.520 (7), F.A.C."/>
    <n v="0.56000000000000005"/>
    <n v="0.48"/>
    <s v="Town Melbourne Beach"/>
    <n v="0.32897206601777002"/>
    <n v="3732.4378822959102"/>
    <n v="9.2916310346139905"/>
    <n v="1.3661339469971301"/>
    <n v="3.05668705813182"/>
    <n v="0.44941990700065998"/>
    <n v="1227.8678014218799"/>
    <n v="1210"/>
    <s v="Fixed Single Family Units"/>
    <n v="1210"/>
    <s v="Town Melbourne Beach                   Brevard County"/>
    <s v="Town Melbourne Beach"/>
    <m/>
    <m/>
    <m/>
    <n v="0"/>
    <n v="1"/>
    <n v="3.05668705813182"/>
    <n v="0.44941990700065998"/>
    <n v="1227.8678014218799"/>
    <m/>
    <n v="-1"/>
    <n v="-1"/>
    <n v="-1"/>
    <n v="-1"/>
    <n v="0"/>
    <m/>
    <m/>
    <s v="Central IRL A"/>
    <n v="-1"/>
    <m/>
    <m/>
    <n v="615"/>
    <x v="8"/>
    <s v="Basin 5 Ocean Ave BB"/>
    <x v="0"/>
    <m/>
    <n v="155.099720583232"/>
    <n v="0.99583763290000005"/>
  </r>
  <r>
    <n v="230000"/>
    <n v="870000"/>
    <n v="870000"/>
    <x v="0"/>
    <x v="0"/>
    <s v="IR12-21"/>
    <s v="62-304.520 (7), F.A.C."/>
    <n v="0.56000000000000005"/>
    <n v="0.48"/>
    <s v="Town Melbourne Beach"/>
    <n v="8.4093950813430005E-2"/>
    <n v="3732.4378822959102"/>
    <n v="9.2916310346139905"/>
    <n v="1.3661339469971301"/>
    <n v="0.78136996320143004"/>
    <n v="0.11488360094334001"/>
    <n v="313.87544768800097"/>
    <n v="1210"/>
    <s v="Fixed Single Family Units"/>
    <n v="1210"/>
    <s v="Town Melbourne Beach                   Brevard County"/>
    <s v="Town Melbourne Beach"/>
    <m/>
    <m/>
    <m/>
    <n v="0"/>
    <n v="1"/>
    <n v="0.78136996320143004"/>
    <n v="0.11488360094334001"/>
    <n v="313.87544768800302"/>
    <m/>
    <n v="-1"/>
    <n v="-1"/>
    <n v="-1"/>
    <n v="-1"/>
    <n v="0"/>
    <m/>
    <m/>
    <s v="Central IRL A"/>
    <n v="-1"/>
    <m/>
    <m/>
    <n v="615"/>
    <x v="8"/>
    <s v="Basin 5 Ocean Ave BB"/>
    <x v="0"/>
    <m/>
    <n v="78.197592915929803"/>
    <n v="0.25456240689999998"/>
  </r>
  <r>
    <n v="230000"/>
    <n v="870000"/>
    <n v="870000"/>
    <x v="0"/>
    <x v="0"/>
    <s v="IR12-21"/>
    <s v="62-304.520 (7), F.A.C."/>
    <n v="0.56000000000000005"/>
    <n v="0.48"/>
    <s v="Town Melbourne Beach"/>
    <n v="0.20469743697477999"/>
    <n v="3732.4378822959102"/>
    <n v="9.2916310346139905"/>
    <n v="1.3661339469971301"/>
    <n v="1.9019730581008401"/>
    <n v="0.27964411751454998"/>
    <n v="764.02046817356404"/>
    <n v="1210"/>
    <s v="Fixed Single Family Units"/>
    <n v="1210"/>
    <s v="Town Melbourne Beach                   Brevard County"/>
    <s v="Town Melbourne Beach"/>
    <m/>
    <m/>
    <m/>
    <n v="0"/>
    <n v="1"/>
    <n v="1.9019730581008401"/>
    <n v="0.27964411751454998"/>
    <n v="764.02046817356404"/>
    <m/>
    <n v="-1"/>
    <n v="-1"/>
    <n v="-1"/>
    <n v="-1"/>
    <n v="0"/>
    <m/>
    <m/>
    <s v="Central IRL A"/>
    <n v="-1"/>
    <m/>
    <m/>
    <n v="615"/>
    <x v="8"/>
    <s v="Basin 5 Ocean Ave BB"/>
    <x v="0"/>
    <m/>
    <n v="118.686468440947"/>
    <n v="0.61964352649999999"/>
  </r>
  <r>
    <n v="230000"/>
    <n v="870000"/>
    <n v="870000"/>
    <x v="0"/>
    <x v="0"/>
    <s v="IR12-21"/>
    <s v="62-304.520 (7), F.A.C."/>
    <n v="0.56000000000000005"/>
    <n v="0.48"/>
    <s v="Town Melbourne Beach"/>
    <n v="9.0100499277079998E-2"/>
    <n v="3783.5977809412502"/>
    <n v="10.570065523682199"/>
    <n v="1.4400906133837801"/>
    <n v="0.95236818107530996"/>
    <n v="0.12975288327012"/>
    <n v="340.90404912649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5236818107530996"/>
    <n v="0.12975288327012"/>
    <n v="340.904049126492"/>
    <m/>
    <n v="-1"/>
    <n v="-1"/>
    <n v="-1"/>
    <n v="-1"/>
    <n v="0"/>
    <m/>
    <m/>
    <s v="Central IRL A"/>
    <n v="-1"/>
    <m/>
    <m/>
    <n v="615"/>
    <x v="8"/>
    <s v="Basin 5 Ocean Ave BB"/>
    <x v="0"/>
    <m/>
    <n v="112.35439845790999"/>
    <n v="0.27648341370000001"/>
  </r>
  <r>
    <n v="230000"/>
    <n v="870000"/>
    <n v="870000"/>
    <x v="0"/>
    <x v="0"/>
    <s v="IR12-21"/>
    <s v="62-304.520 (7), F.A.C."/>
    <n v="0.56000000000000005"/>
    <n v="0.48"/>
    <s v="Town Melbourne Beach"/>
    <n v="0.29326008483015997"/>
    <n v="3783.5977809412502"/>
    <n v="10.570065523682199"/>
    <n v="1.4400906133837801"/>
    <n v="3.0997783121354399"/>
    <n v="0.42232109544405"/>
    <n v="1109.5782062020501"/>
    <n v="1400"/>
    <s v="Commercial and Services"/>
    <n v="1400"/>
    <s v="Town Melbourne Beach                   Brevard County"/>
    <s v="Town Melbourne Beach"/>
    <m/>
    <m/>
    <m/>
    <n v="0"/>
    <n v="1"/>
    <n v="3.0997783121354399"/>
    <n v="0.42232109544405"/>
    <n v="1109.5782062020501"/>
    <m/>
    <n v="-1"/>
    <n v="-1"/>
    <n v="-1"/>
    <n v="-1"/>
    <n v="0"/>
    <m/>
    <m/>
    <s v="Central IRL A"/>
    <n v="-1"/>
    <m/>
    <m/>
    <n v="615"/>
    <x v="8"/>
    <s v="Basin 5 Ocean Ave BB"/>
    <x v="0"/>
    <m/>
    <n v="137.95401490466301"/>
    <n v="0.89990122159999997"/>
  </r>
  <r>
    <n v="230000"/>
    <n v="870000"/>
    <n v="870000"/>
    <x v="0"/>
    <x v="0"/>
    <s v="IR12-21"/>
    <s v="62-304.520 (7), F.A.C."/>
    <n v="0.56000000000000005"/>
    <n v="0.48"/>
    <s v="FDOT District 5"/>
    <n v="5.3973598480599998E-3"/>
    <n v="3783.5977809412502"/>
    <n v="10.570065523682199"/>
    <n v="1.4400906133837801"/>
    <n v="5.705044724898E-2"/>
    <n v="7.7726872542499999E-3"/>
    <n v="20.421438744095202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5.705044724898E-2"/>
    <n v="7.7726872542499999E-3"/>
    <n v="20.4214387440941"/>
    <m/>
    <n v="-1"/>
    <n v="-1"/>
    <n v="-1"/>
    <n v="-1"/>
    <n v="0"/>
    <m/>
    <m/>
    <s v="Central IRL A"/>
    <n v="-1"/>
    <m/>
    <m/>
    <n v="615"/>
    <x v="8"/>
    <s v="Basin 5 Ocean Ave BB"/>
    <x v="0"/>
    <m/>
    <n v="30.569372890625399"/>
    <n v="1.65623996E-2"/>
  </r>
  <r>
    <n v="230000"/>
    <n v="870000"/>
    <n v="870000"/>
    <x v="0"/>
    <x v="0"/>
    <s v="IR12-21"/>
    <s v="62-304.520 (7), F.A.C."/>
    <n v="0.56000000000000005"/>
    <n v="0.48"/>
    <s v="Town Melbourne Beach"/>
    <n v="8.9662880148400001E-2"/>
    <n v="3783.5977809412502"/>
    <n v="10.570065523682199"/>
    <n v="1.4400906133837801"/>
    <n v="0.94774251821066002"/>
    <n v="0.12912267207066"/>
    <n v="339.248274362291"/>
    <n v="1210"/>
    <s v="Fixed Single Family Units"/>
    <n v="1210"/>
    <s v="Town Melbourne Beach                   Brevard County"/>
    <s v="Town Melbourne Beach"/>
    <m/>
    <m/>
    <m/>
    <n v="0"/>
    <n v="1"/>
    <n v="0.94774251821066002"/>
    <n v="0.12912267207066"/>
    <n v="339.24827436228998"/>
    <m/>
    <n v="-1"/>
    <n v="-1"/>
    <n v="-1"/>
    <n v="-1"/>
    <n v="0"/>
    <m/>
    <m/>
    <s v="Central IRL A"/>
    <n v="-1"/>
    <m/>
    <m/>
    <n v="615"/>
    <x v="8"/>
    <s v="Basin 5 Ocean Ave BB"/>
    <x v="0"/>
    <m/>
    <n v="82.193424818793105"/>
    <n v="0.2751405307"/>
  </r>
  <r>
    <n v="230000"/>
    <n v="870000"/>
    <n v="870000"/>
    <x v="0"/>
    <x v="0"/>
    <s v="IR12-21"/>
    <s v="62-304.520 (7), F.A.C."/>
    <n v="0.56000000000000005"/>
    <n v="0.48"/>
    <s v="Town Melbourne Beach"/>
    <n v="3.30429322E-7"/>
    <n v="3783.5977809412502"/>
    <n v="10.570065523682199"/>
    <n v="1.4400906133837801"/>
    <n v="3.4926595844859999E-6"/>
    <n v="4.75848164999E-7"/>
    <n v="1.2502116494699999E-3"/>
    <n v="1210"/>
    <s v="Fixed Single Family Units"/>
    <n v="1210"/>
    <s v="Town Melbourne Beach                   Brevard County"/>
    <s v="Town Melbourne Beach"/>
    <m/>
    <m/>
    <m/>
    <n v="0"/>
    <n v="1"/>
    <n v="3.4926595844859999E-6"/>
    <n v="4.75848164999E-7"/>
    <n v="1.2502116476199999E-3"/>
    <m/>
    <n v="-1"/>
    <n v="-1"/>
    <n v="-1"/>
    <n v="-1"/>
    <n v="0"/>
    <m/>
    <m/>
    <s v="Central IRL A"/>
    <n v="-1"/>
    <m/>
    <m/>
    <n v="615"/>
    <x v="8"/>
    <s v="Basin 5 Ocean Ave BB"/>
    <x v="0"/>
    <m/>
    <n v="1.48195575566"/>
    <n v="1.0139592E-6"/>
  </r>
  <r>
    <n v="230000"/>
    <n v="870000"/>
    <n v="870000"/>
    <x v="0"/>
    <x v="0"/>
    <s v="IR12-21"/>
    <s v="62-304.520 (7), F.A.C."/>
    <n v="0.56000000000000005"/>
    <n v="0.48"/>
    <s v="Town Melbourne Beach"/>
    <n v="5.4388958165099997E-2"/>
    <n v="3783.5977809412502"/>
    <n v="10.570065523682199"/>
    <n v="1.4400906133837801"/>
    <n v="0.57489485156994002"/>
    <n v="7.832502812528E-2"/>
    <n v="205.78594142118601"/>
    <n v="1450"/>
    <s v="Tourist Services"/>
    <n v="1450"/>
    <s v="Town Melbourne Beach                   Brevard County"/>
    <s v="Town Melbourne Beach"/>
    <m/>
    <m/>
    <m/>
    <n v="0"/>
    <n v="1"/>
    <n v="0.57489485156994002"/>
    <n v="7.832502812528E-2"/>
    <n v="205.78594142118499"/>
    <m/>
    <n v="-1"/>
    <n v="-1"/>
    <n v="-1"/>
    <n v="-1"/>
    <n v="0"/>
    <m/>
    <m/>
    <s v="Central IRL A"/>
    <n v="-1"/>
    <m/>
    <m/>
    <n v="615"/>
    <x v="8"/>
    <s v="Basin 5 Ocean Ave BB"/>
    <x v="0"/>
    <m/>
    <n v="86.289333534630103"/>
    <n v="0.1668985737"/>
  </r>
  <r>
    <n v="230000"/>
    <n v="870000"/>
    <n v="870000"/>
    <x v="0"/>
    <x v="0"/>
    <s v="IR12-21"/>
    <s v="62-304.520 (7), F.A.C."/>
    <n v="0.56000000000000005"/>
    <n v="0.48"/>
    <s v="FDOT District 5"/>
    <n v="7.0542952152499996E-3"/>
    <n v="3783.5977809412502"/>
    <n v="10.570065523682199"/>
    <n v="1.4400906133837801"/>
    <n v="7.4564362648639998E-2"/>
    <n v="1.0158824323519999E-2"/>
    <n v="26.690615722543299"/>
    <n v="1450"/>
    <s v="Tourist Services"/>
    <n v="1450"/>
    <s v="FDOT District 5                         Town Melbourne Beach                   Brevard County"/>
    <s v="FDOT District 5"/>
    <m/>
    <m/>
    <m/>
    <n v="0"/>
    <n v="1"/>
    <n v="7.4564362648639998E-2"/>
    <n v="1.0158824323519999E-2"/>
    <n v="26.690615722544099"/>
    <m/>
    <n v="-1"/>
    <n v="-1"/>
    <n v="-1"/>
    <n v="-1"/>
    <n v="0"/>
    <m/>
    <m/>
    <s v="Central IRL A"/>
    <n v="-1"/>
    <m/>
    <m/>
    <n v="615"/>
    <x v="8"/>
    <s v="Basin 5 Ocean Ave BB"/>
    <x v="0"/>
    <m/>
    <n v="21.435086875950301"/>
    <n v="2.1646890299999999E-2"/>
  </r>
  <r>
    <n v="230000"/>
    <n v="870000"/>
    <n v="870000"/>
    <x v="0"/>
    <x v="0"/>
    <s v="IR12-21"/>
    <s v="62-304.520 (7), F.A.C."/>
    <n v="0.56000000000000005"/>
    <n v="0.48"/>
    <s v="Town Melbourne Beach"/>
    <n v="7.7899045869580005E-2"/>
    <n v="3783.5977809412502"/>
    <n v="10.570065523682199"/>
    <n v="1.4400906133837801"/>
    <n v="0.82339801907377996"/>
    <n v="0.11218168474833"/>
    <n v="294.738657089583"/>
    <n v="1450"/>
    <s v="Tourist Services"/>
    <n v="1450"/>
    <s v="Town Melbourne Beach                   Brevard County"/>
    <s v="Town Melbourne Beach"/>
    <m/>
    <m/>
    <m/>
    <n v="0"/>
    <n v="1"/>
    <n v="0.82339801907377996"/>
    <n v="0.11218168474833"/>
    <n v="294.73865708958402"/>
    <m/>
    <n v="-1"/>
    <n v="-1"/>
    <n v="-1"/>
    <n v="-1"/>
    <n v="0"/>
    <m/>
    <m/>
    <s v="Central IRL A"/>
    <n v="-1"/>
    <m/>
    <m/>
    <n v="615"/>
    <x v="8"/>
    <s v="Basin 5 Ocean Ave BB"/>
    <x v="0"/>
    <m/>
    <n v="91.661095375692099"/>
    <n v="0.23904189540000001"/>
  </r>
  <r>
    <n v="230000"/>
    <n v="870000"/>
    <n v="870000"/>
    <x v="0"/>
    <x v="0"/>
    <s v="IR12-21"/>
    <s v="62-304.520 (7), F.A.C."/>
    <n v="0.56000000000000005"/>
    <n v="0.48"/>
    <s v="Town Melbourne Beach"/>
    <n v="8.6733967351300002E-3"/>
    <n v="3729.0572715220401"/>
    <n v="9.2837275825182601"/>
    <n v="1.36498934561666"/>
    <n v="8.0521452504100005E-2"/>
    <n v="1.1839094133759999E-2"/>
    <n v="32.343593163954402"/>
    <n v="1210"/>
    <s v="Fixed Single Family Units"/>
    <n v="1210"/>
    <s v="Town Melbourne Beach                   Brevard County"/>
    <s v="Town Melbourne Beach"/>
    <m/>
    <m/>
    <m/>
    <n v="0"/>
    <n v="1"/>
    <n v="8.0521452504100005E-2"/>
    <n v="1.1839094133759999E-2"/>
    <n v="32.343593163955703"/>
    <m/>
    <n v="-1"/>
    <n v="-1"/>
    <n v="-1"/>
    <n v="-1"/>
    <n v="0"/>
    <m/>
    <m/>
    <s v="Central IRL A"/>
    <n v="-1"/>
    <m/>
    <m/>
    <n v="615"/>
    <x v="8"/>
    <s v="Basin 5 Ocean Ave BB"/>
    <x v="0"/>
    <m/>
    <n v="28.510806183481499"/>
    <n v="2.62316246E-2"/>
  </r>
  <r>
    <n v="230000"/>
    <n v="870000"/>
    <n v="870000"/>
    <x v="0"/>
    <x v="0"/>
    <s v="IR12-21"/>
    <s v="62-304.520 (7), F.A.C."/>
    <n v="0.56000000000000005"/>
    <n v="0.48"/>
    <s v="Town Melbourne Beach"/>
    <n v="0.37123037674808002"/>
    <n v="3729.0572715220401"/>
    <n v="9.2837275825182601"/>
    <n v="1.36498934561666"/>
    <n v="3.4464016880848298"/>
    <n v="0.50672550903039004"/>
    <n v="1384.33933582231"/>
    <n v="1210"/>
    <s v="Fixed Single Family Units"/>
    <n v="1210"/>
    <s v="Town Melbourne Beach                   Brevard County"/>
    <s v="Town Melbourne Beach"/>
    <m/>
    <m/>
    <m/>
    <n v="0"/>
    <n v="1"/>
    <n v="3.4464016880848298"/>
    <n v="0.50672550903039004"/>
    <n v="1384.33933582231"/>
    <m/>
    <n v="-1"/>
    <n v="-1"/>
    <n v="-1"/>
    <n v="-1"/>
    <n v="0"/>
    <m/>
    <m/>
    <s v="Central IRL A"/>
    <n v="-1"/>
    <m/>
    <m/>
    <n v="615"/>
    <x v="8"/>
    <s v="Basin 5 Ocean Ave BB"/>
    <x v="0"/>
    <m/>
    <n v="158.292152212595"/>
    <n v="1.1227407428"/>
  </r>
  <r>
    <n v="230000"/>
    <n v="870000"/>
    <n v="870000"/>
    <x v="0"/>
    <x v="0"/>
    <s v="IR12-21"/>
    <s v="62-304.520 (7), F.A.C."/>
    <n v="0.56000000000000005"/>
    <n v="0.48"/>
    <s v="Town Melbourne Beach"/>
    <n v="0.21341091005648999"/>
    <n v="3729.0572715220401"/>
    <n v="9.2837275825182601"/>
    <n v="1.36498934561666"/>
    <n v="1.98124875210183"/>
    <n v="0.29130361846546998"/>
    <n v="795.82150596832105"/>
    <n v="1210"/>
    <s v="Fixed Single Family Units"/>
    <n v="1210"/>
    <s v="Town Melbourne Beach                   Brevard County"/>
    <s v="Town Melbourne Beach"/>
    <m/>
    <m/>
    <m/>
    <n v="0"/>
    <n v="1"/>
    <n v="1.98124875210183"/>
    <n v="0.29130361846546998"/>
    <n v="795.82150596832105"/>
    <m/>
    <n v="-1"/>
    <n v="-1"/>
    <n v="-1"/>
    <n v="-1"/>
    <n v="0"/>
    <m/>
    <m/>
    <s v="Central IRL A"/>
    <n v="-1"/>
    <m/>
    <m/>
    <n v="615"/>
    <x v="8"/>
    <s v="Basin 5 Ocean Ave BB"/>
    <x v="0"/>
    <m/>
    <n v="130.654967649589"/>
    <n v="0.64543512240000001"/>
  </r>
  <r>
    <n v="230000"/>
    <n v="870000"/>
    <n v="870000"/>
    <x v="0"/>
    <x v="0"/>
    <s v="IR12-21"/>
    <s v="62-304.520 (7), F.A.C."/>
    <n v="0.56000000000000005"/>
    <n v="0.48"/>
    <s v="Town Melbourne Beach"/>
    <n v="2.1882194923940002E-2"/>
    <n v="3729.0572715220401"/>
    <n v="9.2837275825182601"/>
    <n v="1.36498934561666"/>
    <n v="0.20314833658143"/>
    <n v="2.9868962929879998E-2"/>
    <n v="81.599958097984995"/>
    <n v="1210"/>
    <s v="Fixed Single Family Units"/>
    <n v="1210"/>
    <s v="Town Melbourne Beach                   Brevard County"/>
    <s v="Town Melbourne Beach"/>
    <m/>
    <m/>
    <m/>
    <n v="0"/>
    <n v="1"/>
    <n v="0.20314833658143"/>
    <n v="2.9868962929879998E-2"/>
    <n v="81.599958097986104"/>
    <m/>
    <n v="-1"/>
    <n v="-1"/>
    <n v="-1"/>
    <n v="-1"/>
    <n v="0"/>
    <m/>
    <m/>
    <s v="Central IRL A"/>
    <n v="-1"/>
    <m/>
    <m/>
    <n v="615"/>
    <x v="8"/>
    <s v="Basin 5 Ocean Ave BB"/>
    <x v="0"/>
    <m/>
    <n v="73.283950362924699"/>
    <n v="6.6180014699999998E-2"/>
  </r>
  <r>
    <n v="230000"/>
    <n v="870000"/>
    <n v="870000"/>
    <x v="0"/>
    <x v="0"/>
    <s v="IR12-21"/>
    <s v="62-304.520 (7), F.A.C."/>
    <n v="0.56000000000000005"/>
    <n v="0.48"/>
    <s v="Town Melbourne Beach"/>
    <n v="2.56657525028E-3"/>
    <n v="3729.0572715220401"/>
    <n v="9.2837275825182601"/>
    <n v="1.36498934561666"/>
    <n v="2.3827385443639999E-2"/>
    <n v="3.5033478713499999E-3"/>
    <n v="9.5709060999688802"/>
    <n v="1210"/>
    <s v="Fixed Single Family Units"/>
    <n v="1210"/>
    <s v="Town Melbourne Beach                   Brevard County"/>
    <s v="Town Melbourne Beach"/>
    <m/>
    <m/>
    <m/>
    <n v="0"/>
    <n v="1"/>
    <n v="2.3827385443639999E-2"/>
    <n v="3.5033478713499999E-3"/>
    <n v="9.5709060999678304"/>
    <m/>
    <n v="-1"/>
    <n v="-1"/>
    <n v="-1"/>
    <n v="-1"/>
    <n v="0"/>
    <m/>
    <m/>
    <s v="Central IRL A"/>
    <n v="-1"/>
    <m/>
    <m/>
    <n v="615"/>
    <x v="8"/>
    <s v="Basin 5 Ocean Ave BB"/>
    <x v="0"/>
    <m/>
    <n v="14.015272805922599"/>
    <n v="7.7622921000000001E-3"/>
  </r>
  <r>
    <n v="230000"/>
    <n v="870000"/>
    <n v="870000"/>
    <x v="0"/>
    <x v="0"/>
    <s v="IR12-21"/>
    <s v="62-304.520 (7), F.A.C."/>
    <n v="0.56000000000000005"/>
    <n v="0.48"/>
    <s v="Town Melbourne Beach"/>
    <n v="1.8853306095000001E-2"/>
    <n v="3743.29970779"/>
    <n v="9.3170157760306296"/>
    <n v="1.36980991920633"/>
    <n v="0.17565655031749"/>
    <n v="2.5825445698769999E-2"/>
    <n v="70.573575196307701"/>
    <n v="1210"/>
    <s v="Fixed Single Family Units"/>
    <n v="1210"/>
    <s v="Town Melbourne Beach                   Brevard County"/>
    <s v="Town Melbourne Beach"/>
    <m/>
    <m/>
    <m/>
    <n v="0"/>
    <n v="1"/>
    <n v="0.17565655031749"/>
    <n v="2.5825445698769999E-2"/>
    <n v="70.573575196307303"/>
    <m/>
    <n v="-1"/>
    <n v="-1"/>
    <n v="-1"/>
    <n v="-1"/>
    <n v="0"/>
    <m/>
    <m/>
    <s v="Central IRL A"/>
    <n v="-1"/>
    <m/>
    <m/>
    <n v="615"/>
    <x v="8"/>
    <s v="Basin 5 Ocean Ave BB"/>
    <x v="0"/>
    <m/>
    <n v="53.156965021463002"/>
    <n v="5.7237287300000002E-2"/>
  </r>
  <r>
    <n v="230000"/>
    <n v="870000"/>
    <n v="870000"/>
    <x v="0"/>
    <x v="0"/>
    <s v="IR12-21"/>
    <s v="62-304.520 (7), F.A.C."/>
    <n v="0.56000000000000005"/>
    <n v="0.48"/>
    <s v="Town Melbourne Beach"/>
    <n v="1.6995578862729999E-2"/>
    <n v="3743.29970779"/>
    <n v="9.3170157760306296"/>
    <n v="1.36980991920633"/>
    <n v="0.15834807638689"/>
    <n v="2.3280712508830001E-2"/>
    <n v="63.619545390605403"/>
    <n v="1210"/>
    <s v="Fixed Single Family Units"/>
    <n v="1210"/>
    <s v="Town Melbourne Beach                   Brevard County"/>
    <s v="Town Melbourne Beach"/>
    <m/>
    <m/>
    <m/>
    <n v="0"/>
    <n v="1"/>
    <n v="0.15834807638689"/>
    <n v="2.3280712508830001E-2"/>
    <n v="63.619545390606902"/>
    <m/>
    <n v="-1"/>
    <n v="-1"/>
    <n v="-1"/>
    <n v="-1"/>
    <n v="0"/>
    <m/>
    <m/>
    <s v="Central IRL A"/>
    <n v="-1"/>
    <m/>
    <m/>
    <n v="615"/>
    <x v="8"/>
    <s v="Basin 5 Ocean Ave BB"/>
    <x v="0"/>
    <m/>
    <n v="58.566110948638702"/>
    <n v="5.15973604E-2"/>
  </r>
  <r>
    <n v="230000"/>
    <n v="870000"/>
    <n v="870000"/>
    <x v="0"/>
    <x v="0"/>
    <s v="IR12-21"/>
    <s v="62-304.520 (7), F.A.C."/>
    <n v="0.56000000000000005"/>
    <n v="0.48"/>
    <s v="Town Melbourne Beach"/>
    <n v="0.20113156722753001"/>
    <n v="3743.29970779"/>
    <n v="9.3170157760306296"/>
    <n v="1.36980991920633"/>
    <n v="1.8739459849167299"/>
    <n v="0.27551201585378998"/>
    <n v="752.89573683018796"/>
    <n v="1210"/>
    <s v="Fixed Single Family Units"/>
    <n v="1210"/>
    <s v="Town Melbourne Beach                   Brevard County"/>
    <s v="Town Melbourne Beach"/>
    <m/>
    <m/>
    <m/>
    <n v="0"/>
    <n v="1"/>
    <n v="1.8739459849167299"/>
    <n v="0.27551201585378998"/>
    <n v="752.89573683018796"/>
    <m/>
    <n v="-1"/>
    <n v="-1"/>
    <n v="-1"/>
    <n v="-1"/>
    <n v="0"/>
    <m/>
    <m/>
    <s v="Central IRL A"/>
    <n v="-1"/>
    <m/>
    <m/>
    <n v="615"/>
    <x v="8"/>
    <s v="Basin 5 Ocean Ave BB"/>
    <x v="0"/>
    <m/>
    <n v="132.578452283313"/>
    <n v="0.61062103550000002"/>
  </r>
  <r>
    <n v="230000"/>
    <n v="870000"/>
    <n v="870000"/>
    <x v="0"/>
    <x v="0"/>
    <s v="IR12-21"/>
    <s v="62-304.520 (7), F.A.C."/>
    <n v="0.56000000000000005"/>
    <n v="0.48"/>
    <s v="Town Melbourne Beach"/>
    <n v="0.38078300145962002"/>
    <n v="3743.29970779"/>
    <n v="9.3170157760306296"/>
    <n v="1.36980991920633"/>
    <n v="3.5477612318435701"/>
    <n v="0.52160033246453996"/>
    <n v="1425.38489809519"/>
    <n v="1210"/>
    <s v="Fixed Single Family Units"/>
    <n v="1210"/>
    <s v="Town Melbourne Beach                   Brevard County"/>
    <s v="Town Melbourne Beach"/>
    <m/>
    <m/>
    <m/>
    <n v="0"/>
    <n v="1"/>
    <n v="3.5477612318435701"/>
    <n v="0.52160033246453996"/>
    <n v="1425.38489809519"/>
    <m/>
    <n v="-1"/>
    <n v="-1"/>
    <n v="-1"/>
    <n v="-1"/>
    <n v="0"/>
    <m/>
    <m/>
    <s v="Central IRL A"/>
    <n v="-1"/>
    <m/>
    <m/>
    <n v="615"/>
    <x v="8"/>
    <s v="Basin 5 Ocean Ave BB"/>
    <x v="0"/>
    <m/>
    <n v="161.58165497920299"/>
    <n v="1.1560299254999999"/>
  </r>
  <r>
    <n v="230000"/>
    <n v="870000"/>
    <n v="870000"/>
    <x v="0"/>
    <x v="0"/>
    <s v="IR12-21"/>
    <s v="62-304.520 (7), F.A.C."/>
    <n v="0.56000000000000005"/>
    <n v="0.48"/>
    <s v="Town Melbourne Beach"/>
    <n v="0.35528090733238998"/>
    <n v="3737.7151616463998"/>
    <n v="9.3039620782812094"/>
    <n v="1.36791952671908"/>
    <n v="3.3055200889579299"/>
    <n v="0.48599569061045"/>
    <n v="1327.9388339797699"/>
    <n v="1210"/>
    <s v="Fixed Single Family Units"/>
    <n v="1210"/>
    <s v="Town Melbourne Beach                   Brevard County"/>
    <s v="Town Melbourne Beach"/>
    <m/>
    <m/>
    <m/>
    <n v="0"/>
    <n v="1"/>
    <n v="3.3055200889579299"/>
    <n v="0.48599569061045"/>
    <n v="1327.9388339797699"/>
    <m/>
    <n v="-1"/>
    <n v="-1"/>
    <n v="-1"/>
    <n v="-1"/>
    <n v="0"/>
    <m/>
    <m/>
    <s v="Central IRL A"/>
    <n v="-1"/>
    <m/>
    <m/>
    <n v="615"/>
    <x v="8"/>
    <s v="Basin 5 Ocean Ave BB"/>
    <x v="0"/>
    <m/>
    <n v="157.531262161006"/>
    <n v="1.0769982433"/>
  </r>
  <r>
    <n v="230000"/>
    <n v="870000"/>
    <n v="870000"/>
    <x v="0"/>
    <x v="0"/>
    <s v="IR12-21"/>
    <s v="62-304.520 (7), F.A.C."/>
    <n v="0.56000000000000005"/>
    <n v="0.48"/>
    <s v="Town Melbourne Beach"/>
    <n v="0.26248254640455998"/>
    <n v="3737.7151616463998"/>
    <n v="9.3039620782812094"/>
    <n v="1.36791952671908"/>
    <n v="2.4421276579587099"/>
    <n v="0.35905500064974"/>
    <n v="981.08499336387797"/>
    <n v="1210"/>
    <s v="Fixed Single Family Units"/>
    <n v="1210"/>
    <s v="Town Melbourne Beach                   Brevard County"/>
    <s v="Town Melbourne Beach"/>
    <m/>
    <m/>
    <m/>
    <n v="0"/>
    <n v="1"/>
    <n v="2.4421276579587099"/>
    <n v="0.35905500064974"/>
    <n v="981.08499336387797"/>
    <m/>
    <n v="-1"/>
    <n v="-1"/>
    <n v="-1"/>
    <n v="-1"/>
    <n v="0"/>
    <m/>
    <m/>
    <s v="Central IRL A"/>
    <n v="-1"/>
    <m/>
    <m/>
    <n v="615"/>
    <x v="8"/>
    <s v="Basin 5 Ocean Ave BB"/>
    <x v="0"/>
    <m/>
    <n v="142.50959644632499"/>
    <n v="0.79568937009999996"/>
  </r>
  <r>
    <n v="230000"/>
    <n v="870000"/>
    <n v="870000"/>
    <x v="0"/>
    <x v="0"/>
    <s v="IR12-21"/>
    <s v="62-304.520 (7), F.A.C."/>
    <n v="0.56000000000000005"/>
    <n v="0.48"/>
    <s v="Town Melbourne Beach"/>
    <n v="4.7018658771119999E-2"/>
    <n v="3751.05068957302"/>
    <n v="9.4880427775390803"/>
    <n v="1.44696607681289"/>
    <n v="0.44611504576293998"/>
    <n v="6.8034404219049993E-2"/>
    <n v="176.369372406227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44611504576293998"/>
    <n v="6.8034404219049993E-2"/>
    <n v="244.056538490111"/>
    <m/>
    <n v="-1"/>
    <n v="-1"/>
    <n v="-1"/>
    <n v="-1"/>
    <n v="0"/>
    <m/>
    <m/>
    <s v="Central IRL A"/>
    <n v="-1"/>
    <m/>
    <m/>
    <n v="615"/>
    <x v="8"/>
    <s v="Basin 5 Ocean Ave BB"/>
    <x v="0"/>
    <m/>
    <n v="65.155478586648798"/>
    <n v="0.1979371764"/>
  </r>
  <r>
    <n v="230000"/>
    <n v="870000"/>
    <n v="870000"/>
    <x v="0"/>
    <x v="0"/>
    <s v="IR12-21"/>
    <s v="62-304.520 (7), F.A.C."/>
    <n v="0.56000000000000005"/>
    <n v="0.48"/>
    <s v="Town Melbourne Beach"/>
    <n v="4.367908270036E-2"/>
    <n v="3751.05068957302"/>
    <n v="9.4880427775390803"/>
    <n v="1.44696607681289"/>
    <n v="0.41442900514469999"/>
    <n v="6.3202150933720003E-2"/>
    <n v="163.84245328310999"/>
    <n v="1210"/>
    <s v="Fixed Single Family Units"/>
    <n v="1210"/>
    <s v="Town Melbourne Beach                   Brevard County"/>
    <s v="Town Melbourne Beach"/>
    <m/>
    <m/>
    <m/>
    <n v="0"/>
    <n v="1"/>
    <n v="0.41442900514469999"/>
    <n v="6.3202150933720003E-2"/>
    <n v="188.086032656469"/>
    <m/>
    <n v="-1"/>
    <n v="-1"/>
    <n v="-1"/>
    <n v="-1"/>
    <n v="0"/>
    <m/>
    <m/>
    <s v="Central IRL A"/>
    <n v="-1"/>
    <m/>
    <m/>
    <n v="615"/>
    <x v="8"/>
    <s v="Basin 5 Ocean Ave BB"/>
    <x v="0"/>
    <m/>
    <n v="64.222618993561099"/>
    <n v="0.15254341660000001"/>
  </r>
  <r>
    <n v="230000"/>
    <n v="870000"/>
    <n v="870000"/>
    <x v="0"/>
    <x v="0"/>
    <s v="IR12-21"/>
    <s v="62-304.520 (7), F.A.C."/>
    <n v="0.56000000000000005"/>
    <n v="0.48"/>
    <s v="Town Melbourne Beach"/>
    <n v="6.1551698949000001E-4"/>
    <n v="3748.27968693818"/>
    <n v="9.7713948913695692"/>
    <n v="1.58734927234336"/>
    <n v="6.0144595667099999E-3"/>
    <n v="9.7704044539000004E-4"/>
    <n v="2.307129828693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0144595667099999E-3"/>
    <n v="9.7704044539000004E-4"/>
    <n v="2.3071298286937298"/>
    <m/>
    <n v="-1"/>
    <n v="-1"/>
    <n v="-1"/>
    <n v="-1"/>
    <n v="0"/>
    <m/>
    <m/>
    <s v="Central IRL A"/>
    <n v="-1"/>
    <m/>
    <m/>
    <n v="615"/>
    <x v="8"/>
    <s v="Basin 5 Ocean Ave BB"/>
    <x v="0"/>
    <m/>
    <n v="6.3842541740330701"/>
    <n v="1.8711515000000001E-3"/>
  </r>
  <r>
    <n v="230000"/>
    <n v="870000"/>
    <n v="870000"/>
    <x v="0"/>
    <x v="0"/>
    <s v="IR12-21"/>
    <s v="62-304.520 (7), F.A.C."/>
    <n v="0.56000000000000005"/>
    <n v="0.48"/>
    <s v="Town Melbourne Beach"/>
    <n v="3.13497845037E-3"/>
    <n v="3748.27968693818"/>
    <n v="9.7713948913695692"/>
    <n v="1.58734927234336"/>
    <n v="3.0633112414549999E-2"/>
    <n v="4.9763057620099997E-3"/>
    <n v="11.7507760445333"/>
    <n v="1210"/>
    <s v="Fixed Single Family Units"/>
    <n v="1210"/>
    <s v="Town Melbourne Beach                   Brevard County"/>
    <s v="Town Melbourne Beach"/>
    <m/>
    <m/>
    <m/>
    <n v="0"/>
    <n v="1"/>
    <n v="3.0633112414549999E-2"/>
    <n v="4.9763057620099997E-3"/>
    <n v="11.750776044534099"/>
    <m/>
    <n v="-1"/>
    <n v="-1"/>
    <n v="-1"/>
    <n v="-1"/>
    <n v="0"/>
    <m/>
    <m/>
    <s v="Central IRL A"/>
    <n v="-1"/>
    <m/>
    <m/>
    <n v="615"/>
    <x v="8"/>
    <s v="Basin 5 Ocean Ave BB"/>
    <x v="0"/>
    <m/>
    <n v="21.624357131341799"/>
    <n v="9.5302319999999996E-3"/>
  </r>
  <r>
    <n v="230000"/>
    <n v="870000"/>
    <n v="870000"/>
    <x v="0"/>
    <x v="0"/>
    <s v="IR12-21"/>
    <s v="62-304.520 (7), F.A.C."/>
    <n v="0.56000000000000005"/>
    <n v="0.48"/>
    <s v="Town Melbourne Beach"/>
    <n v="7.2143953337400002E-3"/>
    <n v="3748.27968693818"/>
    <n v="9.7713948913695692"/>
    <n v="1.58734927234336"/>
    <n v="7.04947057085E-2"/>
    <n v="1.1451765183420001E-2"/>
    <n v="27.041571483029202"/>
    <n v="1210"/>
    <s v="Fixed Single Family Units"/>
    <n v="1210"/>
    <s v="Town Melbourne Beach                   Brevard County"/>
    <s v="Town Melbourne Beach"/>
    <m/>
    <m/>
    <m/>
    <n v="0"/>
    <n v="1"/>
    <n v="7.04947057085E-2"/>
    <n v="1.1451765183420001E-2"/>
    <n v="27.041571483028701"/>
    <m/>
    <n v="-1"/>
    <n v="-1"/>
    <n v="-1"/>
    <n v="-1"/>
    <n v="0"/>
    <m/>
    <m/>
    <s v="Central IRL A"/>
    <n v="-1"/>
    <m/>
    <m/>
    <n v="615"/>
    <x v="8"/>
    <s v="Basin 5 Ocean Ave BB"/>
    <x v="0"/>
    <m/>
    <n v="42.658827095967801"/>
    <n v="2.1931525899999998E-2"/>
  </r>
  <r>
    <n v="230000"/>
    <n v="870000"/>
    <n v="870000"/>
    <x v="0"/>
    <x v="0"/>
    <s v="IR12-21"/>
    <s v="62-304.520 (7), F.A.C."/>
    <n v="0.56000000000000005"/>
    <n v="0.48"/>
    <s v="Town Melbourne Beach"/>
    <n v="0.18897450252232001"/>
    <n v="3748.27968693818"/>
    <n v="9.7713948913695692"/>
    <n v="1.58734927234336"/>
    <n v="1.84654448854576"/>
    <n v="0.29996853907026"/>
    <n v="708.32928915368404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1.84654448854576"/>
    <n v="0.29996853907026"/>
    <n v="708.32928915368404"/>
    <m/>
    <n v="-1"/>
    <n v="-1"/>
    <n v="-1"/>
    <n v="-1"/>
    <n v="0"/>
    <m/>
    <m/>
    <s v="Central IRL A"/>
    <n v="-1"/>
    <m/>
    <m/>
    <n v="615"/>
    <x v="8"/>
    <s v="Basin 5 Ocean Ave BB"/>
    <x v="0"/>
    <m/>
    <n v="111.379087077261"/>
    <n v="0.57447630910000003"/>
  </r>
  <r>
    <n v="230000"/>
    <n v="870000"/>
    <n v="870000"/>
    <x v="0"/>
    <x v="0"/>
    <s v="IR12-21"/>
    <s v="62-304.520 (7), F.A.C."/>
    <n v="0.56000000000000005"/>
    <n v="0.48"/>
    <s v="Town Melbourne Beach"/>
    <n v="0.23913181953522999"/>
    <n v="3748.27968693818"/>
    <n v="9.7713948913695692"/>
    <n v="1.58734927234336"/>
    <n v="2.3366514397704701"/>
    <n v="0.37958571973339"/>
    <n v="896.33294166447797"/>
    <n v="1210"/>
    <s v="Fixed Single Family Units"/>
    <n v="1210"/>
    <s v="Town Melbourne Beach                   Brevard County"/>
    <s v="Town Melbourne Beach"/>
    <m/>
    <m/>
    <m/>
    <n v="0"/>
    <n v="1"/>
    <n v="2.3366514397704701"/>
    <n v="0.37958571973339"/>
    <n v="896.33294166447797"/>
    <m/>
    <n v="-1"/>
    <n v="-1"/>
    <n v="-1"/>
    <n v="-1"/>
    <n v="0"/>
    <m/>
    <m/>
    <s v="Central IRL A"/>
    <n v="-1"/>
    <m/>
    <m/>
    <n v="615"/>
    <x v="8"/>
    <s v="Basin 5 Ocean Ave BB"/>
    <x v="0"/>
    <m/>
    <n v="128.51158109153999"/>
    <n v="0.72695291289999997"/>
  </r>
  <r>
    <n v="230000"/>
    <n v="870000"/>
    <n v="870000"/>
    <x v="0"/>
    <x v="0"/>
    <s v="IR12-21"/>
    <s v="62-304.520 (7), F.A.C."/>
    <n v="0.56000000000000005"/>
    <n v="0.48"/>
    <s v="Town Melbourne Beach"/>
    <n v="3.7974228339320001E-2"/>
    <n v="3748.27968693818"/>
    <n v="9.7713948913695692"/>
    <n v="1.58734927234336"/>
    <n v="0.37106118079856998"/>
    <n v="6.0278363722220001E-2"/>
    <n v="142.33802871143999"/>
    <n v="1210"/>
    <s v="Fixed Single Family Units"/>
    <n v="1210"/>
    <s v="Town Melbourne Beach                   Brevard County"/>
    <s v="Town Melbourne Beach"/>
    <m/>
    <m/>
    <m/>
    <n v="0"/>
    <n v="1"/>
    <n v="0.37106118079856998"/>
    <n v="6.0278363722220001E-2"/>
    <n v="142.33802871144101"/>
    <m/>
    <n v="-1"/>
    <n v="-1"/>
    <n v="-1"/>
    <n v="-1"/>
    <n v="0"/>
    <m/>
    <m/>
    <s v="Central IRL A"/>
    <n v="-1"/>
    <m/>
    <m/>
    <n v="615"/>
    <x v="8"/>
    <s v="Basin 5 Ocean Ave BB"/>
    <x v="0"/>
    <m/>
    <n v="53.887986843503398"/>
    <n v="0.1154404126"/>
  </r>
  <r>
    <n v="230000"/>
    <n v="870000"/>
    <n v="870000"/>
    <x v="0"/>
    <x v="0"/>
    <s v="IR12-21"/>
    <s v="62-304.520 (7), F.A.C."/>
    <n v="0.56000000000000005"/>
    <n v="0.48"/>
    <s v="Town Melbourne Beach"/>
    <n v="8.3997106455150003E-2"/>
    <n v="3748.27968693818"/>
    <n v="9.7713948913695692"/>
    <n v="1.58734927234336"/>
    <n v="0.82076889690573995"/>
    <n v="0.13333274581054"/>
    <n v="314.84464788744901"/>
    <n v="1210"/>
    <s v="Fixed Single Family Units"/>
    <n v="1210"/>
    <s v="Town Melbourne Beach                   Brevard County"/>
    <s v="Town Melbourne Beach"/>
    <m/>
    <m/>
    <m/>
    <n v="0"/>
    <n v="1"/>
    <n v="0.82076889690573995"/>
    <n v="0.13333274581054"/>
    <n v="314.84464788744901"/>
    <m/>
    <n v="-1"/>
    <n v="-1"/>
    <n v="-1"/>
    <n v="-1"/>
    <n v="0"/>
    <m/>
    <m/>
    <s v="Central IRL A"/>
    <n v="-1"/>
    <m/>
    <m/>
    <n v="615"/>
    <x v="8"/>
    <s v="Basin 5 Ocean Ave BB"/>
    <x v="0"/>
    <m/>
    <n v="73.767616169418403"/>
    <n v="0.2553484573"/>
  </r>
  <r>
    <n v="230000"/>
    <n v="870000"/>
    <n v="870000"/>
    <x v="0"/>
    <x v="0"/>
    <s v="IR12-21"/>
    <s v="62-304.520 (7), F.A.C."/>
    <n v="0.56000000000000005"/>
    <n v="0.48"/>
    <s v="Town Melbourne Beach"/>
    <n v="5.6720906134300003E-2"/>
    <n v="3748.27968693818"/>
    <n v="9.7713948913695692"/>
    <n v="1.58734927234336"/>
    <n v="0.55424237243463004"/>
    <n v="9.0035889078949993E-2"/>
    <n v="212.605820287954"/>
    <n v="1210"/>
    <s v="Fixed Single Family Units"/>
    <n v="1210"/>
    <s v="Town Melbourne Beach                   Brevard County"/>
    <s v="Town Melbourne Beach"/>
    <m/>
    <m/>
    <m/>
    <n v="0"/>
    <n v="1"/>
    <n v="0.55424237243463004"/>
    <n v="9.0035889078949993E-2"/>
    <n v="212.605820287954"/>
    <m/>
    <n v="-1"/>
    <n v="-1"/>
    <n v="-1"/>
    <n v="-1"/>
    <n v="0"/>
    <m/>
    <m/>
    <s v="Central IRL A"/>
    <n v="-1"/>
    <m/>
    <m/>
    <n v="615"/>
    <x v="8"/>
    <s v="Basin 5 Ocean Ave BB"/>
    <x v="0"/>
    <m/>
    <n v="66.544721956656403"/>
    <n v="0.17242970020000001"/>
  </r>
  <r>
    <n v="230000"/>
    <n v="870000"/>
    <n v="870000"/>
    <x v="0"/>
    <x v="0"/>
    <s v="IR12-21"/>
    <s v="62-304.520 (7), F.A.C."/>
    <n v="0.56000000000000005"/>
    <n v="0.48"/>
    <s v="Town Melbourne Beach"/>
    <n v="6.2475943957129999E-2"/>
    <n v="3729.4668731044799"/>
    <n v="9.2846766358747992"/>
    <n v="1.3651264807802601"/>
    <n v="0.58006893716301"/>
    <n v="8.5287565507619997E-2"/>
    <n v="233.00196335405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8006893716301"/>
    <n v="8.5287565507619997E-2"/>
    <n v="249.281539424969"/>
    <m/>
    <n v="-1"/>
    <n v="-1"/>
    <n v="-1"/>
    <n v="-1"/>
    <n v="0"/>
    <m/>
    <m/>
    <s v="Central IRL A"/>
    <n v="-1"/>
    <m/>
    <m/>
    <n v="615"/>
    <x v="8"/>
    <s v="Basin 5 Ocean Ave BB"/>
    <x v="0"/>
    <m/>
    <n v="79.993903509268407"/>
    <n v="0.2021748089"/>
  </r>
  <r>
    <n v="230000"/>
    <n v="870000"/>
    <n v="870000"/>
    <x v="0"/>
    <x v="0"/>
    <s v="IR12-21"/>
    <s v="62-304.520 (7), F.A.C."/>
    <n v="0.56000000000000005"/>
    <n v="0.48"/>
    <s v="Town Melbourne Beach"/>
    <n v="0.40841749200559002"/>
    <n v="3729.4668731044799"/>
    <n v="9.2846766358747992"/>
    <n v="1.3651264807802601"/>
    <n v="3.7920243457069098"/>
    <n v="0.55754153355069003"/>
    <n v="1523.1795068312699"/>
    <n v="1210"/>
    <s v="Fixed Single Family Units"/>
    <n v="1210"/>
    <s v="Town Melbourne Beach                   Brevard County"/>
    <s v="Town Melbourne Beach"/>
    <m/>
    <m/>
    <m/>
    <n v="0"/>
    <n v="1"/>
    <n v="3.7920243457069098"/>
    <n v="0.55754153355069003"/>
    <n v="1523.1795068312699"/>
    <m/>
    <n v="-1"/>
    <n v="-1"/>
    <n v="-1"/>
    <n v="-1"/>
    <n v="0"/>
    <m/>
    <m/>
    <s v="Central IRL A"/>
    <n v="-1"/>
    <m/>
    <m/>
    <n v="615"/>
    <x v="8"/>
    <s v="Basin 5 Ocean Ave BB"/>
    <x v="0"/>
    <m/>
    <n v="159.69378634204901"/>
    <n v="1.2353442878000001"/>
  </r>
  <r>
    <n v="230000"/>
    <n v="870000"/>
    <n v="870000"/>
    <x v="0"/>
    <x v="0"/>
    <s v="IR12-21"/>
    <s v="62-304.520 (7), F.A.C."/>
    <n v="0.56000000000000005"/>
    <n v="0.48"/>
    <s v="Town Melbourne Beach"/>
    <n v="0.12877590952911"/>
    <n v="3729.4668731044799"/>
    <n v="9.2846766358747992"/>
    <n v="1.3651264807802601"/>
    <n v="1.1956426784684699"/>
    <n v="0.17579540418475001"/>
    <n v="480.26548864272303"/>
    <n v="1210"/>
    <s v="Fixed Single Family Units"/>
    <n v="1210"/>
    <s v="Town Melbourne Beach                   Brevard County"/>
    <s v="Town Melbourne Beach"/>
    <m/>
    <m/>
    <m/>
    <n v="0"/>
    <n v="1"/>
    <n v="1.1956426784684699"/>
    <n v="0.17579540418475001"/>
    <n v="480.26548864272303"/>
    <m/>
    <n v="-1"/>
    <n v="-1"/>
    <n v="-1"/>
    <n v="-1"/>
    <n v="0"/>
    <m/>
    <m/>
    <s v="Central IRL A"/>
    <n v="-1"/>
    <m/>
    <m/>
    <n v="615"/>
    <x v="8"/>
    <s v="Basin 5 Ocean Ave BB"/>
    <x v="0"/>
    <m/>
    <n v="103.19462935385501"/>
    <n v="0.38950972309999998"/>
  </r>
  <r>
    <n v="230000"/>
    <n v="870000"/>
    <n v="870000"/>
    <x v="0"/>
    <x v="0"/>
    <s v="IR12-21"/>
    <s v="62-304.520 (7), F.A.C."/>
    <n v="0.56000000000000005"/>
    <n v="0.48"/>
    <s v="Town Melbourne Beach"/>
    <n v="2.9643247309000002E-4"/>
    <n v="3729.4668731044799"/>
    <n v="9.2846766358747992"/>
    <n v="1.3651264807802601"/>
    <n v="2.7522796570699998E-3"/>
    <n v="4.0466781878000001E-4"/>
    <n v="1.10553508852769"/>
    <n v="1210"/>
    <s v="Fixed Single Family Units"/>
    <n v="1210"/>
    <s v="Town Melbourne Beach                   Brevard County"/>
    <s v="Town Melbourne Beach"/>
    <m/>
    <m/>
    <m/>
    <n v="0"/>
    <n v="1"/>
    <n v="2.7522796570699998E-3"/>
    <n v="4.0466781878000001E-4"/>
    <n v="1.1055350885283901"/>
    <m/>
    <n v="-1"/>
    <n v="-1"/>
    <n v="-1"/>
    <n v="-1"/>
    <n v="0"/>
    <m/>
    <m/>
    <s v="Central IRL A"/>
    <n v="-1"/>
    <m/>
    <m/>
    <n v="615"/>
    <x v="8"/>
    <s v="Basin 5 Ocean Ave BB"/>
    <x v="0"/>
    <m/>
    <n v="10.673562008258999"/>
    <n v="8.9662209999999995E-4"/>
  </r>
  <r>
    <n v="230000"/>
    <n v="870000"/>
    <n v="870000"/>
    <x v="0"/>
    <x v="0"/>
    <s v="IR12-21"/>
    <s v="62-304.520 (7), F.A.C."/>
    <n v="0.56000000000000005"/>
    <n v="0.48"/>
    <s v="Town Melbourne Beach"/>
    <n v="1.4590346433E-4"/>
    <n v="3729.4668731044799"/>
    <n v="9.2846766358747992"/>
    <n v="1.3651264807802601"/>
    <n v="1.3546664864E-3"/>
    <n v="1.9917668279999999E-4"/>
    <n v="0.54414213690855995"/>
    <n v="1210"/>
    <s v="Fixed Single Family Units"/>
    <n v="1210"/>
    <s v="Town Melbourne Beach                   Brevard County"/>
    <s v="Town Melbourne Beach"/>
    <m/>
    <m/>
    <m/>
    <n v="0"/>
    <n v="1"/>
    <n v="1.3546664864E-3"/>
    <n v="1.9917668279999999E-4"/>
    <n v="0.54414213690971003"/>
    <m/>
    <n v="-1"/>
    <n v="-1"/>
    <n v="-1"/>
    <n v="-1"/>
    <n v="0"/>
    <m/>
    <m/>
    <s v="Central IRL A"/>
    <n v="-1"/>
    <m/>
    <m/>
    <n v="615"/>
    <x v="8"/>
    <s v="Basin 5 Ocean Ave BB"/>
    <x v="0"/>
    <m/>
    <n v="14.7088336969643"/>
    <n v="4.413156E-4"/>
  </r>
  <r>
    <n v="230000"/>
    <n v="870000"/>
    <n v="870000"/>
    <x v="0"/>
    <x v="0"/>
    <s v="IR12-21"/>
    <s v="62-304.520 (7), F.A.C."/>
    <n v="0.56000000000000005"/>
    <n v="0.48"/>
    <s v="Town Melbourne Beach"/>
    <n v="1.328665093515E-2"/>
    <n v="3729.4668731044799"/>
    <n v="9.2846766358747992"/>
    <n v="1.3651264807802601"/>
    <n v="0.12336225750661001"/>
    <n v="1.813795903245E-2"/>
    <n v="49.552124517144598"/>
    <n v="1210"/>
    <s v="Fixed Single Family Units"/>
    <n v="1210"/>
    <s v="Town Melbourne Beach                   Brevard County"/>
    <s v="Town Melbourne Beach"/>
    <m/>
    <m/>
    <m/>
    <n v="0"/>
    <n v="1"/>
    <n v="0.12336225750661001"/>
    <n v="1.813795903245E-2"/>
    <n v="49.552124517146098"/>
    <m/>
    <n v="-1"/>
    <n v="-1"/>
    <n v="-1"/>
    <n v="-1"/>
    <n v="0"/>
    <m/>
    <m/>
    <s v="Central IRL A"/>
    <n v="-1"/>
    <m/>
    <m/>
    <n v="615"/>
    <x v="8"/>
    <s v="Basin 5 Ocean Ave BB"/>
    <x v="0"/>
    <m/>
    <n v="38.414444156926201"/>
    <n v="4.0188259900000002E-2"/>
  </r>
  <r>
    <n v="230000"/>
    <n v="870000"/>
    <n v="870000"/>
    <x v="0"/>
    <x v="0"/>
    <s v="IR12-21"/>
    <s v="62-304.520 (7), F.A.C."/>
    <n v="0.56000000000000005"/>
    <n v="0.48"/>
    <s v="Town Melbourne Beach"/>
    <n v="0.17054804626487999"/>
    <n v="3832.2717959850502"/>
    <n v="10.830820639946801"/>
    <n v="1.4391182632149899"/>
    <n v="1.84717529958828"/>
    <n v="0.24543880813541999"/>
    <n v="653.586467561257"/>
    <n v="1400"/>
    <s v="Commercial and Services"/>
    <n v="1400"/>
    <s v="Town Melbourne Beach                   Brevard County"/>
    <s v="Town Melbourne Beach"/>
    <m/>
    <m/>
    <m/>
    <n v="0"/>
    <n v="1"/>
    <n v="1.84717529958828"/>
    <n v="0.24543880813541999"/>
    <n v="890.19758522478196"/>
    <m/>
    <n v="-1"/>
    <n v="-1"/>
    <n v="-1"/>
    <n v="-1"/>
    <n v="0"/>
    <m/>
    <m/>
    <s v="Central IRL A"/>
    <n v="-1"/>
    <m/>
    <m/>
    <n v="615"/>
    <x v="8"/>
    <s v="Basin 5 Ocean Ave BB"/>
    <x v="0"/>
    <m/>
    <n v="141.34647676866899"/>
    <n v="0.72197695480000001"/>
  </r>
  <r>
    <n v="230000"/>
    <n v="870000"/>
    <n v="870000"/>
    <x v="0"/>
    <x v="0"/>
    <s v="IR12-21"/>
    <s v="62-304.520 (7), F.A.C."/>
    <n v="0.56000000000000005"/>
    <n v="0.48"/>
    <s v="FDOT District 5"/>
    <n v="0.17278728438900001"/>
    <n v="3832.2717959850502"/>
    <n v="10.830820639946801"/>
    <n v="1.4391182632149899"/>
    <n v="1.8714280860807799"/>
    <n v="0.24866133661553"/>
    <n v="662.16783666882804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1.8714280860807799"/>
    <n v="0.24866133661553"/>
    <n v="801.26617335841695"/>
    <m/>
    <n v="-1"/>
    <n v="-1"/>
    <n v="-1"/>
    <n v="-1"/>
    <n v="0"/>
    <m/>
    <m/>
    <s v="Central IRL A"/>
    <n v="-1"/>
    <m/>
    <m/>
    <n v="615"/>
    <x v="8"/>
    <s v="Basin 5 Ocean Ave BB"/>
    <x v="0"/>
    <m/>
    <n v="128.43464181959601"/>
    <n v="0.64985091110000004"/>
  </r>
  <r>
    <n v="230000"/>
    <n v="870000"/>
    <n v="870000"/>
    <x v="0"/>
    <x v="0"/>
    <s v="IR12-21"/>
    <s v="62-304.520 (7), F.A.C."/>
    <n v="0.56000000000000005"/>
    <n v="0.48"/>
    <s v="Town Melbourne Beach"/>
    <n v="4.9342464243500002E-3"/>
    <n v="3832.2717959850502"/>
    <n v="10.830820639946801"/>
    <n v="1.4391182632149899"/>
    <n v="5.3441938015449997E-2"/>
    <n v="7.1009641444800004E-3"/>
    <n v="18.9093734064842"/>
    <n v="1430"/>
    <s v="Professional Services"/>
    <n v="1430"/>
    <s v="Town Melbourne Beach                   Brevard County"/>
    <s v="Town Melbourne Beach"/>
    <m/>
    <m/>
    <m/>
    <n v="0"/>
    <n v="1"/>
    <n v="5.3441938015449997E-2"/>
    <n v="7.1009641444800004E-3"/>
    <n v="18.909373406483901"/>
    <m/>
    <n v="-1"/>
    <n v="-1"/>
    <n v="-1"/>
    <n v="-1"/>
    <n v="0"/>
    <m/>
    <m/>
    <s v="Central IRL A"/>
    <n v="-1"/>
    <m/>
    <m/>
    <n v="615"/>
    <x v="8"/>
    <s v="Basin 5 Ocean Ave BB"/>
    <x v="0"/>
    <m/>
    <n v="71.209938781962904"/>
    <n v="1.53360693E-2"/>
  </r>
  <r>
    <n v="230000"/>
    <n v="870000"/>
    <n v="870000"/>
    <x v="0"/>
    <x v="0"/>
    <s v="IR12-21"/>
    <s v="62-304.520 (7), F.A.C."/>
    <n v="0.56000000000000005"/>
    <n v="0.48"/>
    <s v="Town Melbourne Beach"/>
    <n v="4.7692180257090003E-2"/>
    <n v="3729.8839912865801"/>
    <n v="7.6600439454495204"/>
    <n v="1.0566631633421899"/>
    <n v="0.36532419662366"/>
    <n v="5.039457005715E-2"/>
    <n v="177.886299650499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6532419662366"/>
    <n v="5.039457005715E-2"/>
    <n v="249.902666814193"/>
    <m/>
    <n v="-1"/>
    <n v="-1"/>
    <n v="-1"/>
    <n v="-1"/>
    <n v="0"/>
    <m/>
    <m/>
    <s v="Central IRL A"/>
    <n v="-1"/>
    <m/>
    <m/>
    <n v="615"/>
    <x v="8"/>
    <s v="Basin 5 Ocean Ave BB"/>
    <x v="0"/>
    <m/>
    <n v="93.678441557085407"/>
    <n v="0.2026785619"/>
  </r>
  <r>
    <n v="230000"/>
    <n v="870000"/>
    <n v="870000"/>
    <x v="0"/>
    <x v="0"/>
    <s v="IR12-21"/>
    <s v="62-304.520 (7), F.A.C."/>
    <n v="0.56000000000000005"/>
    <n v="0.48"/>
    <s v="Town Melbourne Beach"/>
    <n v="0.52959720711069003"/>
    <n v="3729.8839912865801"/>
    <n v="7.6600439454495204"/>
    <n v="1.0566631633421899"/>
    <n v="4.05673787985525"/>
    <n v="0.55960586016277003"/>
    <n v="1975.3361446322599"/>
    <n v="1750"/>
    <s v="Governmental"/>
    <n v="1750"/>
    <s v="Town Melbourne Beach                   Brevard County"/>
    <s v="Town Melbourne Beach"/>
    <m/>
    <m/>
    <m/>
    <n v="0"/>
    <n v="1"/>
    <n v="4.05673787985525"/>
    <n v="0.55960586016277003"/>
    <n v="2054.2833500245201"/>
    <m/>
    <n v="-1"/>
    <n v="-1"/>
    <n v="-1"/>
    <n v="-1"/>
    <n v="0"/>
    <m/>
    <m/>
    <s v="Central IRL A"/>
    <n v="-1"/>
    <m/>
    <m/>
    <n v="615"/>
    <x v="8"/>
    <s v="Basin 5 Ocean Ave BB"/>
    <x v="0"/>
    <m/>
    <n v="184.013811580724"/>
    <n v="1.666085442"/>
  </r>
  <r>
    <n v="230000"/>
    <n v="870000"/>
    <n v="870000"/>
    <x v="0"/>
    <x v="0"/>
    <s v="IR12-21"/>
    <s v="62-304.520 (7), F.A.C."/>
    <n v="0.56000000000000005"/>
    <n v="0.48"/>
    <s v="Town Melbourne Beach"/>
    <n v="3.8599146775889999E-2"/>
    <n v="3786.33444559589"/>
    <n v="11.402629385293199"/>
    <n v="1.51986374183207"/>
    <n v="0.44013176527406001"/>
    <n v="5.8665443650330003E-2"/>
    <n v="146.14927900818299"/>
    <n v="1210"/>
    <s v="Fixed Single Family Units"/>
    <n v="1210"/>
    <s v="Town Melbourne Beach                   Brevard County"/>
    <s v="Town Melbourne Beach"/>
    <m/>
    <m/>
    <m/>
    <n v="0"/>
    <n v="1"/>
    <n v="0.44013176527406001"/>
    <n v="5.8665443650330003E-2"/>
    <n v="146.149279008181"/>
    <m/>
    <n v="-1"/>
    <n v="-1"/>
    <n v="-1"/>
    <n v="-1"/>
    <n v="0"/>
    <m/>
    <m/>
    <s v="Central IRL A"/>
    <n v="-1"/>
    <m/>
    <m/>
    <n v="615"/>
    <x v="8"/>
    <s v="Basin 5 Ocean Ave BB"/>
    <x v="0"/>
    <m/>
    <n v="70.198310741080704"/>
    <n v="0.1185314509"/>
  </r>
  <r>
    <n v="230000"/>
    <n v="870000"/>
    <n v="870000"/>
    <x v="0"/>
    <x v="0"/>
    <s v="IR12-21"/>
    <s v="62-304.520 (7), F.A.C."/>
    <n v="0.56000000000000005"/>
    <n v="0.48"/>
    <s v="Town Melbourne Beach"/>
    <n v="7.0827274284099998E-3"/>
    <n v="3786.33444559589"/>
    <n v="11.402629385293199"/>
    <n v="1.51986374183207"/>
    <n v="8.0761715903269998E-2"/>
    <n v="1.0764780611719999E-2"/>
    <n v="26.817574830978302"/>
    <n v="1210"/>
    <s v="Fixed Single Family Units"/>
    <n v="1210"/>
    <s v="Town Melbourne Beach                   Brevard County"/>
    <s v="Town Melbourne Beach"/>
    <m/>
    <m/>
    <m/>
    <n v="0"/>
    <n v="1"/>
    <n v="8.0761715903269998E-2"/>
    <n v="1.0764780611719999E-2"/>
    <n v="26.817574830978302"/>
    <m/>
    <n v="-1"/>
    <n v="-1"/>
    <n v="-1"/>
    <n v="-1"/>
    <n v="0"/>
    <m/>
    <m/>
    <s v="Central IRL A"/>
    <n v="-1"/>
    <m/>
    <m/>
    <n v="615"/>
    <x v="8"/>
    <s v="Basin 5 Ocean Ave BB"/>
    <x v="0"/>
    <m/>
    <n v="21.4253266441271"/>
    <n v="2.1749857899999999E-2"/>
  </r>
  <r>
    <n v="230000"/>
    <n v="870000"/>
    <n v="870000"/>
    <x v="0"/>
    <x v="0"/>
    <s v="IR12-21"/>
    <s v="62-304.520 (7), F.A.C."/>
    <n v="0.56000000000000005"/>
    <n v="0.48"/>
    <s v="Town Melbourne Beach"/>
    <n v="0.55390736370851001"/>
    <n v="3786.33444559589"/>
    <n v="11.402629385293199"/>
    <n v="1.51986374183207"/>
    <n v="6.31600038215299"/>
    <n v="0.84186371843436003"/>
    <n v="2097.2785308787502"/>
    <n v="1410"/>
    <s v="Retail Sales and Services"/>
    <n v="1410"/>
    <s v="Town Melbourne Beach                   Brevard County"/>
    <s v="Town Melbourne Beach"/>
    <m/>
    <m/>
    <m/>
    <n v="0"/>
    <n v="1"/>
    <n v="6.31600038215299"/>
    <n v="0.84186371843436003"/>
    <n v="2097.2785308787502"/>
    <m/>
    <n v="-1"/>
    <n v="-1"/>
    <n v="-1"/>
    <n v="-1"/>
    <n v="0"/>
    <m/>
    <m/>
    <s v="Central IRL A"/>
    <n v="-1"/>
    <m/>
    <m/>
    <n v="615"/>
    <x v="8"/>
    <s v="Basin 5 Ocean Ave BB"/>
    <x v="0"/>
    <m/>
    <n v="189.59750941001201"/>
    <n v="1.7009558239"/>
  </r>
  <r>
    <n v="230000"/>
    <n v="870000"/>
    <n v="870000"/>
    <x v="0"/>
    <x v="0"/>
    <s v="IR12-21"/>
    <s v="62-304.520 (7), F.A.C."/>
    <n v="0.56000000000000005"/>
    <n v="0.48"/>
    <s v="Town Melbourne Beach"/>
    <n v="1.8174215755090001E-2"/>
    <n v="3786.33444559589"/>
    <n v="11.402629385293199"/>
    <n v="1.51986374183207"/>
    <n v="0.20723384662364"/>
    <n v="2.7622331562389999E-2"/>
    <n v="68.8136591351888"/>
    <n v="1210"/>
    <s v="Fixed Single Family Units"/>
    <n v="1210"/>
    <s v="Town Melbourne Beach                   Brevard County"/>
    <s v="Town Melbourne Beach"/>
    <m/>
    <m/>
    <m/>
    <n v="0"/>
    <n v="1"/>
    <n v="0.20723384662364"/>
    <n v="2.7622331562389999E-2"/>
    <n v="68.813659135189198"/>
    <m/>
    <n v="-1"/>
    <n v="-1"/>
    <n v="-1"/>
    <n v="-1"/>
    <n v="0"/>
    <m/>
    <m/>
    <s v="Central IRL A"/>
    <n v="-1"/>
    <m/>
    <m/>
    <n v="615"/>
    <x v="8"/>
    <s v="Basin 5 Ocean Ave BB"/>
    <x v="0"/>
    <m/>
    <n v="39.711685592851097"/>
    <n v="5.5809942500000001E-2"/>
  </r>
  <r>
    <n v="230000"/>
    <n v="870000"/>
    <n v="870000"/>
    <x v="0"/>
    <x v="0"/>
    <s v="IR12-21"/>
    <s v="62-304.520 (7), F.A.C."/>
    <n v="0.56000000000000005"/>
    <n v="0.48"/>
    <s v="Town Melbourne Beach"/>
    <n v="0.18498152491850001"/>
    <n v="3723.9858395946299"/>
    <n v="9.2718713969066702"/>
    <n v="1.36327230482658"/>
    <n v="1.7151249098480299"/>
    <n v="0.25218018982598001"/>
    <n v="688.868579383123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151249098480299"/>
    <n v="0.25218018982598001"/>
    <n v="688.86857938312301"/>
    <m/>
    <n v="-1"/>
    <n v="-1"/>
    <n v="-1"/>
    <n v="-1"/>
    <n v="0"/>
    <m/>
    <m/>
    <s v="Central IRL A"/>
    <n v="-1"/>
    <m/>
    <m/>
    <n v="615"/>
    <x v="8"/>
    <s v="Basin 5 Ocean Ave BB"/>
    <x v="0"/>
    <m/>
    <n v="129.97327867996299"/>
    <n v="0.55869308949999996"/>
  </r>
  <r>
    <n v="230000"/>
    <n v="870000"/>
    <n v="870000"/>
    <x v="0"/>
    <x v="0"/>
    <s v="IR12-21"/>
    <s v="62-304.520 (7), F.A.C."/>
    <n v="0.56000000000000005"/>
    <n v="0.48"/>
    <s v="Town Melbourne Beach"/>
    <n v="3.4351441799699997E-2"/>
    <n v="3723.9858395946299"/>
    <n v="9.2718713969066702"/>
    <n v="1.36327230482658"/>
    <n v="0.31850215066521997"/>
    <n v="4.68303692364E-2"/>
    <n v="127.924282831775"/>
    <n v="1210"/>
    <s v="Fixed Single Family Units"/>
    <n v="1210"/>
    <s v="Town Melbourne Beach                   Brevard County"/>
    <s v="Town Melbourne Beach"/>
    <m/>
    <m/>
    <m/>
    <n v="0"/>
    <n v="1"/>
    <n v="0.31850215066521997"/>
    <n v="4.68303692364E-2"/>
    <n v="127.92428283177399"/>
    <m/>
    <n v="-1"/>
    <n v="-1"/>
    <n v="-1"/>
    <n v="-1"/>
    <n v="0"/>
    <m/>
    <m/>
    <s v="Central IRL A"/>
    <n v="-1"/>
    <m/>
    <m/>
    <n v="615"/>
    <x v="8"/>
    <s v="Basin 5 Ocean Ave BB"/>
    <x v="0"/>
    <m/>
    <n v="47.212648677236302"/>
    <n v="0.1037504321"/>
  </r>
  <r>
    <n v="230000"/>
    <n v="870000"/>
    <n v="870000"/>
    <x v="0"/>
    <x v="0"/>
    <s v="IR12-21"/>
    <s v="62-304.520 (7), F.A.C."/>
    <n v="0.56000000000000005"/>
    <n v="0.48"/>
    <s v="Town Melbourne Beach"/>
    <n v="9.4181093143849995E-2"/>
    <n v="3723.9858395946299"/>
    <n v="9.2718713969066702"/>
    <n v="1.36327230482658"/>
    <n v="0.87323498364992003"/>
    <n v="0.12839447592131001"/>
    <n v="350.72905722526201"/>
    <n v="1210"/>
    <s v="Fixed Single Family Units"/>
    <n v="1210"/>
    <s v="Town Melbourne Beach                   Brevard County"/>
    <s v="Town Melbourne Beach"/>
    <m/>
    <m/>
    <m/>
    <n v="0"/>
    <n v="1"/>
    <n v="0.87323498364992003"/>
    <n v="0.12839447592131001"/>
    <n v="350.72905722526099"/>
    <m/>
    <n v="-1"/>
    <n v="-1"/>
    <n v="-1"/>
    <n v="-1"/>
    <n v="0"/>
    <m/>
    <m/>
    <s v="Central IRL A"/>
    <n v="-1"/>
    <m/>
    <m/>
    <n v="615"/>
    <x v="8"/>
    <s v="Basin 5 Ocean Ave BB"/>
    <x v="0"/>
    <m/>
    <n v="85.105051321459598"/>
    <n v="0.28445179009999999"/>
  </r>
  <r>
    <n v="230000"/>
    <n v="870000"/>
    <n v="870000"/>
    <x v="0"/>
    <x v="0"/>
    <s v="IR12-21"/>
    <s v="62-304.520 (7), F.A.C."/>
    <n v="0.56000000000000005"/>
    <n v="0.48"/>
    <s v="Town Melbourne Beach"/>
    <n v="2.9537687382230001E-2"/>
    <n v="3723.9858395946299"/>
    <n v="9.2718713969066702"/>
    <n v="1.36327230482658"/>
    <n v="0.27386963877008003"/>
    <n v="4.0267911156819998E-2"/>
    <n v="109.99792954580499"/>
    <n v="1210"/>
    <s v="Fixed Single Family Units"/>
    <n v="1210"/>
    <s v="Town Melbourne Beach                   Brevard County"/>
    <s v="Town Melbourne Beach"/>
    <m/>
    <m/>
    <m/>
    <n v="0"/>
    <n v="1"/>
    <n v="0.27386963877008003"/>
    <n v="4.0267911156819998E-2"/>
    <n v="109.997929545806"/>
    <m/>
    <n v="-1"/>
    <n v="-1"/>
    <n v="-1"/>
    <n v="-1"/>
    <n v="0"/>
    <m/>
    <m/>
    <s v="Central IRL A"/>
    <n v="-1"/>
    <m/>
    <m/>
    <n v="615"/>
    <x v="8"/>
    <s v="Basin 5 Ocean Ave BB"/>
    <x v="0"/>
    <m/>
    <n v="44.5714461546415"/>
    <n v="8.9211621699999993E-2"/>
  </r>
  <r>
    <n v="230000"/>
    <n v="870000"/>
    <n v="870000"/>
    <x v="0"/>
    <x v="0"/>
    <s v="IR12-21"/>
    <s v="62-304.520 (7), F.A.C."/>
    <n v="0.56000000000000005"/>
    <n v="0.48"/>
    <s v="Town Melbourne Beach"/>
    <n v="0.16483706308344001"/>
    <n v="3723.9858395946299"/>
    <n v="9.2718713969066702"/>
    <n v="1.36327230482658"/>
    <n v="1.5283480503534701"/>
    <n v="0.22471780291061"/>
    <n v="613.85088876310795"/>
    <n v="1210"/>
    <s v="Fixed Single Family Units"/>
    <n v="1210"/>
    <s v="Town Melbourne Beach                   Brevard County"/>
    <s v="Town Melbourne Beach"/>
    <m/>
    <m/>
    <m/>
    <n v="0"/>
    <n v="1"/>
    <n v="1.5283480503534701"/>
    <n v="0.22471780291061"/>
    <n v="613.85088876310795"/>
    <m/>
    <n v="-1"/>
    <n v="-1"/>
    <n v="-1"/>
    <n v="-1"/>
    <n v="0"/>
    <m/>
    <m/>
    <s v="Central IRL A"/>
    <n v="-1"/>
    <m/>
    <m/>
    <n v="615"/>
    <x v="8"/>
    <s v="Basin 5 Ocean Ave BB"/>
    <x v="0"/>
    <m/>
    <n v="104.56808726968799"/>
    <n v="0.4978514913"/>
  </r>
  <r>
    <n v="230000"/>
    <n v="870000"/>
    <n v="870000"/>
    <x v="0"/>
    <x v="0"/>
    <s v="IR12-21"/>
    <s v="62-304.520 (7), F.A.C."/>
    <n v="0.56000000000000005"/>
    <n v="0.48"/>
    <s v="Town Melbourne Beach"/>
    <n v="2.611812178977E-2"/>
    <n v="3723.9858395946299"/>
    <n v="9.2718713969066702"/>
    <n v="1.36327230482658"/>
    <n v="0.24216386636355999"/>
    <n v="3.560611209009E-2"/>
    <n v="97.263515701941202"/>
    <n v="1210"/>
    <s v="Fixed Single Family Units"/>
    <n v="1210"/>
    <s v="Town Melbourne Beach                   Brevard County"/>
    <s v="Town Melbourne Beach"/>
    <m/>
    <m/>
    <m/>
    <n v="0"/>
    <n v="1"/>
    <n v="0.24216386636355999"/>
    <n v="3.560611209009E-2"/>
    <n v="97.263515701939696"/>
    <m/>
    <n v="-1"/>
    <n v="-1"/>
    <n v="-1"/>
    <n v="-1"/>
    <n v="0"/>
    <m/>
    <m/>
    <s v="Central IRL A"/>
    <n v="-1"/>
    <m/>
    <m/>
    <n v="615"/>
    <x v="8"/>
    <s v="Basin 5 Ocean Ave BB"/>
    <x v="0"/>
    <m/>
    <n v="53.122442282607302"/>
    <n v="7.8883629900000002E-2"/>
  </r>
  <r>
    <n v="230000"/>
    <n v="870000"/>
    <n v="870000"/>
    <x v="0"/>
    <x v="0"/>
    <s v="IR12-21"/>
    <s v="62-304.520 (7), F.A.C."/>
    <n v="0.56000000000000005"/>
    <n v="0.48"/>
    <s v="Town Melbourne Beach"/>
    <n v="8.3756521619429994E-2"/>
    <n v="3723.9858395946299"/>
    <n v="9.2718713969066702"/>
    <n v="1.36327230482658"/>
    <n v="0.77657969710762997"/>
    <n v="0.11418294627238"/>
    <n v="311.90810048447702"/>
    <n v="1210"/>
    <s v="Fixed Single Family Units"/>
    <n v="1210"/>
    <s v="Town Melbourne Beach                   Brevard County"/>
    <s v="Town Melbourne Beach"/>
    <m/>
    <m/>
    <m/>
    <n v="0"/>
    <n v="1"/>
    <n v="0.77657969710762997"/>
    <n v="0.11418294627238"/>
    <n v="311.90810048447599"/>
    <m/>
    <n v="-1"/>
    <n v="-1"/>
    <n v="-1"/>
    <n v="-1"/>
    <n v="0"/>
    <m/>
    <m/>
    <s v="Central IRL A"/>
    <n v="-1"/>
    <m/>
    <m/>
    <n v="615"/>
    <x v="8"/>
    <s v="Basin 5 Ocean Ave BB"/>
    <x v="0"/>
    <m/>
    <n v="75.239824439452505"/>
    <n v="0.25296682929999997"/>
  </r>
  <r>
    <n v="230000"/>
    <n v="870000"/>
    <n v="870000"/>
    <x v="0"/>
    <x v="0"/>
    <s v="IR12-21"/>
    <s v="62-304.520 (7), F.A.C."/>
    <n v="0.56000000000000005"/>
    <n v="0.48"/>
    <s v="Town Melbourne Beach"/>
    <n v="4.0265352836449997E-2"/>
    <n v="3754.55562237202"/>
    <n v="9.3433241562623195"/>
    <n v="1.37361973910728"/>
    <n v="0.37621224381724999"/>
    <n v="5.5309283458269999E-2"/>
    <n v="151.178506878897"/>
    <n v="1210"/>
    <s v="Fixed Single Family Units"/>
    <n v="1210"/>
    <s v="Town Melbourne Beach                   Brevard County"/>
    <s v="Town Melbourne Beach"/>
    <m/>
    <m/>
    <m/>
    <n v="0"/>
    <n v="1"/>
    <n v="0.37621224381724999"/>
    <n v="5.5309283458269999E-2"/>
    <n v="188.495217003644"/>
    <m/>
    <n v="-1"/>
    <n v="-1"/>
    <n v="-1"/>
    <n v="-1"/>
    <n v="0"/>
    <m/>
    <m/>
    <s v="Central IRL A"/>
    <n v="-1"/>
    <m/>
    <m/>
    <n v="615"/>
    <x v="8"/>
    <s v="Basin 5 Ocean Ave BB"/>
    <x v="0"/>
    <m/>
    <n v="90.436473504796396"/>
    <n v="0.15287527740000001"/>
  </r>
  <r>
    <n v="230000"/>
    <n v="870000"/>
    <n v="870000"/>
    <x v="0"/>
    <x v="0"/>
    <s v="IR12-21"/>
    <s v="62-304.520 (7), F.A.C."/>
    <n v="0.56000000000000005"/>
    <n v="0.48"/>
    <s v="Town Melbourne Beach"/>
    <n v="2.8151161899939998E-2"/>
    <n v="3772.1340353292298"/>
    <n v="11.012568426246601"/>
    <n v="1.67973505803431"/>
    <n v="0.31001659670151999"/>
    <n v="4.728649356774E-2"/>
    <n v="106.18995593685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1001659670151999"/>
    <n v="4.728649356774E-2"/>
    <n v="106.18995593685599"/>
    <m/>
    <n v="-1"/>
    <n v="-1"/>
    <n v="-1"/>
    <n v="-1"/>
    <n v="0"/>
    <m/>
    <m/>
    <s v="Central IRL A"/>
    <n v="-1"/>
    <m/>
    <m/>
    <n v="615"/>
    <x v="8"/>
    <s v="Basin 5 Ocean Ave BB"/>
    <x v="0"/>
    <m/>
    <n v="51.000404344290502"/>
    <n v="8.61232408E-2"/>
  </r>
  <r>
    <n v="230000"/>
    <n v="870000"/>
    <n v="870000"/>
    <x v="0"/>
    <x v="0"/>
    <s v="IR12-21"/>
    <s v="62-304.520 (7), F.A.C."/>
    <n v="0.56000000000000005"/>
    <n v="0.48"/>
    <s v="Town Melbourne Beach"/>
    <n v="1.8351701865769999E-2"/>
    <n v="3772.1340353292298"/>
    <n v="11.012568426246601"/>
    <n v="1.67973505803431"/>
    <n v="0.20209937253495"/>
    <n v="3.0825996998539999E-2"/>
    <n v="69.225079214116207"/>
    <n v="1400"/>
    <s v="Commercial and Services"/>
    <n v="1400"/>
    <s v="Town Melbourne Beach                   Brevard County"/>
    <s v="Town Melbourne Beach"/>
    <m/>
    <m/>
    <m/>
    <n v="0"/>
    <n v="1"/>
    <n v="0.20209937253495"/>
    <n v="3.0825996998539999E-2"/>
    <n v="69.225079214118097"/>
    <m/>
    <n v="-1"/>
    <n v="-1"/>
    <n v="-1"/>
    <n v="-1"/>
    <n v="0"/>
    <m/>
    <m/>
    <s v="Central IRL A"/>
    <n v="-1"/>
    <m/>
    <m/>
    <n v="615"/>
    <x v="8"/>
    <s v="Basin 5 Ocean Ave BB"/>
    <x v="0"/>
    <m/>
    <n v="47.022852760690597"/>
    <n v="5.6143616600000001E-2"/>
  </r>
  <r>
    <n v="230000"/>
    <n v="870000"/>
    <n v="870000"/>
    <x v="0"/>
    <x v="0"/>
    <s v="IR12-21"/>
    <s v="62-304.520 (7), F.A.C."/>
    <n v="0.56000000000000005"/>
    <n v="0.48"/>
    <s v="Town Melbourne Beach"/>
    <n v="6.6805714703119995E-2"/>
    <n v="3772.1340353292298"/>
    <n v="11.012568426246601"/>
    <n v="1.67973505803431"/>
    <n v="0.73570250443252005"/>
    <n v="0.11221590106388001"/>
    <n v="252.00011018616701"/>
    <n v="1210"/>
    <s v="Fixed Single Family Units"/>
    <n v="1210"/>
    <s v="Town Melbourne Beach                   Brevard County"/>
    <s v="Town Melbourne Beach"/>
    <m/>
    <m/>
    <m/>
    <n v="0"/>
    <n v="1"/>
    <n v="0.73570250443252005"/>
    <n v="0.11221590106388001"/>
    <n v="252.000110186168"/>
    <m/>
    <n v="-1"/>
    <n v="-1"/>
    <n v="-1"/>
    <n v="-1"/>
    <n v="0"/>
    <m/>
    <m/>
    <s v="Central IRL A"/>
    <n v="-1"/>
    <m/>
    <m/>
    <n v="615"/>
    <x v="8"/>
    <s v="Basin 5 Ocean Ave BB"/>
    <x v="0"/>
    <m/>
    <n v="78.410979363424104"/>
    <n v="0.2043796514"/>
  </r>
  <r>
    <n v="230000"/>
    <n v="870000"/>
    <n v="870000"/>
    <x v="0"/>
    <x v="0"/>
    <s v="IR12-21"/>
    <s v="62-304.520 (7), F.A.C."/>
    <n v="0.56000000000000005"/>
    <n v="0.48"/>
    <s v="Town Melbourne Beach"/>
    <n v="0.19829329363570999"/>
    <n v="3772.1340353292298"/>
    <n v="11.012568426246601"/>
    <n v="1.67973505803431"/>
    <n v="2.1837184646291798"/>
    <n v="0.33308019709300002"/>
    <n v="747.98888190083005"/>
    <n v="1410"/>
    <s v="Retail Sales and Services"/>
    <n v="1410"/>
    <s v="Town Melbourne Beach                   Brevard County"/>
    <s v="Town Melbourne Beach"/>
    <m/>
    <m/>
    <m/>
    <n v="0"/>
    <n v="1"/>
    <n v="2.1837184646291798"/>
    <n v="0.33308019709300002"/>
    <n v="747.98888190083005"/>
    <m/>
    <n v="-1"/>
    <n v="-1"/>
    <n v="-1"/>
    <n v="-1"/>
    <n v="0"/>
    <m/>
    <m/>
    <s v="Central IRL A"/>
    <n v="-1"/>
    <m/>
    <m/>
    <n v="615"/>
    <x v="8"/>
    <s v="Basin 5 Ocean Ave BB"/>
    <x v="0"/>
    <m/>
    <n v="120.594381177355"/>
    <n v="0.60664142899999995"/>
  </r>
  <r>
    <n v="230000"/>
    <n v="870000"/>
    <n v="870000"/>
    <x v="0"/>
    <x v="0"/>
    <s v="IR12-21"/>
    <s v="62-304.520 (7), F.A.C."/>
    <n v="0.56000000000000005"/>
    <n v="0.48"/>
    <s v="Town Melbourne Beach"/>
    <n v="0.19355230485743999"/>
    <n v="3772.1340353292298"/>
    <n v="11.012568426246601"/>
    <n v="1.67973505803431"/>
    <n v="2.1315080013003298"/>
    <n v="0.32511659203239002"/>
    <n v="730.10523676917705"/>
    <n v="1300"/>
    <s v="Residential, High Density"/>
    <n v="1300"/>
    <s v="Town Melbourne Beach                   Brevard County"/>
    <s v="Town Melbourne Beach"/>
    <m/>
    <m/>
    <m/>
    <n v="0"/>
    <n v="1"/>
    <n v="2.1315080013003298"/>
    <n v="0.32511659203239002"/>
    <n v="730.10523676917705"/>
    <m/>
    <n v="-1"/>
    <n v="-1"/>
    <n v="-1"/>
    <n v="-1"/>
    <n v="0"/>
    <m/>
    <m/>
    <s v="Central IRL A"/>
    <n v="-1"/>
    <m/>
    <m/>
    <n v="615"/>
    <x v="8"/>
    <s v="Basin 5 Ocean Ave BB"/>
    <x v="0"/>
    <m/>
    <n v="120.14192801176399"/>
    <n v="0.59213725610000001"/>
  </r>
  <r>
    <n v="230000"/>
    <n v="870000"/>
    <n v="870000"/>
    <x v="0"/>
    <x v="0"/>
    <s v="IR12-21"/>
    <s v="62-304.520 (7), F.A.C."/>
    <n v="0.56000000000000005"/>
    <n v="0.48"/>
    <s v="Town Melbourne Beach"/>
    <n v="0.11260927677493"/>
    <n v="3772.1340353292298"/>
    <n v="11.012568426246601"/>
    <n v="1.67973505803431"/>
    <n v="1.24011736591414"/>
    <n v="0.18915375005874999"/>
    <n v="424.77728561654999"/>
    <n v="1410"/>
    <s v="Retail Sales and Services"/>
    <n v="1410"/>
    <s v="Town Melbourne Beach                   Brevard County"/>
    <s v="Town Melbourne Beach"/>
    <m/>
    <m/>
    <m/>
    <n v="0"/>
    <n v="1"/>
    <n v="1.24011736591414"/>
    <n v="0.18915375005874999"/>
    <n v="424.77728561654999"/>
    <m/>
    <n v="-1"/>
    <n v="-1"/>
    <n v="-1"/>
    <n v="-1"/>
    <n v="0"/>
    <m/>
    <m/>
    <s v="Central IRL A"/>
    <n v="-1"/>
    <m/>
    <m/>
    <n v="615"/>
    <x v="8"/>
    <s v="Basin 5 Ocean Ave BB"/>
    <x v="0"/>
    <m/>
    <n v="104.672170805677"/>
    <n v="0.3445071254"/>
  </r>
  <r>
    <n v="230000"/>
    <n v="870000"/>
    <n v="870000"/>
    <x v="0"/>
    <x v="0"/>
    <s v="IR12-21"/>
    <s v="62-304.520 (7), F.A.C."/>
    <n v="0.56000000000000005"/>
    <n v="0.48"/>
    <s v="Town Melbourne Beach"/>
    <n v="3.2632149866450001E-2"/>
    <n v="3731.5510520120101"/>
    <n v="7.7869253812360499"/>
    <n v="1.0615903117222201"/>
    <n v="0.25410411603938998"/>
    <n v="3.4641974148889997E-2"/>
    <n v="121.768533163583"/>
    <n v="1400"/>
    <s v="Commercial and Services"/>
    <n v="1400"/>
    <s v="Town Melbourne Beach                   Brevard County"/>
    <s v="Town Melbourne Beach"/>
    <m/>
    <m/>
    <m/>
    <n v="0"/>
    <n v="1"/>
    <n v="0.25410411603938998"/>
    <n v="3.4641974148889997E-2"/>
    <n v="162.18179665954801"/>
    <m/>
    <n v="-1"/>
    <n v="-1"/>
    <n v="-1"/>
    <n v="-1"/>
    <n v="0"/>
    <m/>
    <m/>
    <s v="Central IRL A"/>
    <n v="-1"/>
    <m/>
    <m/>
    <n v="615"/>
    <x v="8"/>
    <s v="Basin 5 Ocean Ave BB"/>
    <x v="0"/>
    <m/>
    <n v="107.48484913607101"/>
    <n v="0.13153430390000001"/>
  </r>
  <r>
    <n v="230000"/>
    <n v="870000"/>
    <n v="870000"/>
    <x v="0"/>
    <x v="0"/>
    <s v="IR12-21"/>
    <s v="62-304.520 (7), F.A.C."/>
    <n v="0.56000000000000005"/>
    <n v="0.48"/>
    <s v="Town Melbourne Beach"/>
    <n v="4.7732556989999997E-5"/>
    <n v="3731.5510520120101"/>
    <n v="7.7869253812360499"/>
    <n v="1.0615903117222201"/>
    <n v="3.7168985955E-4"/>
    <n v="5.0672420049999997E-5"/>
    <n v="0.17811647325871999"/>
    <n v="1720"/>
    <s v="Religious"/>
    <n v="1720"/>
    <s v="Town Melbourne Beach                   Brevard County"/>
    <s v="Town Melbourne Beach"/>
    <m/>
    <m/>
    <m/>
    <n v="0"/>
    <n v="1"/>
    <n v="3.7168985955E-4"/>
    <n v="5.0672420049999997E-5"/>
    <n v="1181.35237227623"/>
    <m/>
    <n v="-1"/>
    <n v="-1"/>
    <n v="-1"/>
    <n v="-1"/>
    <n v="0"/>
    <m/>
    <m/>
    <s v="Central IRL A"/>
    <n v="-1"/>
    <m/>
    <m/>
    <n v="615"/>
    <x v="8"/>
    <s v="Basin 5 Ocean Ave BB"/>
    <x v="0"/>
    <m/>
    <n v="2.3009739382107801"/>
    <n v="0.95811222409999997"/>
  </r>
  <r>
    <n v="230000"/>
    <n v="870000"/>
    <n v="870000"/>
    <x v="0"/>
    <x v="0"/>
    <s v="IR12-21"/>
    <s v="62-304.520 (7), F.A.C."/>
    <n v="0.56000000000000005"/>
    <n v="0.48"/>
    <s v="Town Melbourne Beach"/>
    <n v="8.3634646650000005E-5"/>
    <n v="3731.5510520120101"/>
    <n v="7.7869253812360499"/>
    <n v="1.0615903117222201"/>
    <n v="6.5125675281000001E-4"/>
    <n v="8.8785730610000001E-5"/>
    <n v="0.31208695372131001"/>
    <n v="1750"/>
    <s v="Governmental"/>
    <n v="1750"/>
    <s v="Town Melbourne Beach                   Brevard County"/>
    <s v="Town Melbourne Beach"/>
    <m/>
    <m/>
    <m/>
    <n v="0"/>
    <n v="1"/>
    <n v="6.5125675281000001E-4"/>
    <n v="8.8785730610000001E-5"/>
    <n v="917.18706299706696"/>
    <m/>
    <n v="-1"/>
    <n v="-1"/>
    <n v="-1"/>
    <n v="-1"/>
    <n v="0"/>
    <m/>
    <m/>
    <s v="Central IRL A"/>
    <n v="-1"/>
    <m/>
    <m/>
    <n v="615"/>
    <x v="8"/>
    <s v="Basin 5 Ocean Ave BB"/>
    <x v="0"/>
    <m/>
    <n v="7.7231713022392601"/>
    <n v="0.74386623110000005"/>
  </r>
  <r>
    <n v="230000"/>
    <n v="870000"/>
    <n v="870000"/>
    <x v="0"/>
    <x v="0"/>
    <s v="IR12-21"/>
    <s v="62-304.520 (7), F.A.C."/>
    <n v="0.56000000000000005"/>
    <n v="0.48"/>
    <s v="Town Melbourne Beach"/>
    <n v="1.9753688001099999E-3"/>
    <n v="3765.1245500213499"/>
    <n v="9.8368722044836403"/>
    <n v="1.4146400829672801"/>
    <n v="1.9431450443460001E-2"/>
    <n v="2.79443588328E-3"/>
    <n v="7.4375095646629701"/>
    <n v="1300"/>
    <s v="Residential, High Density"/>
    <n v="1300"/>
    <s v="Town Melbourne Beach                   Brevard County"/>
    <s v="Town Melbourne Beach"/>
    <m/>
    <m/>
    <m/>
    <n v="0"/>
    <n v="1"/>
    <n v="1.9431450443460001E-2"/>
    <n v="2.79443588328E-3"/>
    <n v="21.321009198941201"/>
    <m/>
    <n v="-1"/>
    <n v="-1"/>
    <n v="-1"/>
    <n v="-1"/>
    <n v="0"/>
    <m/>
    <m/>
    <s v="Central IRL A"/>
    <n v="-1"/>
    <m/>
    <m/>
    <n v="615"/>
    <x v="8"/>
    <s v="Basin 5 Ocean Ave BB"/>
    <x v="0"/>
    <m/>
    <n v="13.933088103668799"/>
    <n v="1.72919783E-2"/>
  </r>
  <r>
    <n v="230000"/>
    <n v="870000"/>
    <n v="870000"/>
    <x v="0"/>
    <x v="0"/>
    <s v="IR12-21"/>
    <s v="62-304.520 (7), F.A.C."/>
    <n v="0.56000000000000005"/>
    <n v="0.48"/>
    <s v="Town Melbourne Beach"/>
    <n v="2.4052630345350001E-2"/>
    <n v="3765.1245500213499"/>
    <n v="9.8368722044836403"/>
    <n v="1.4146400829672801"/>
    <n v="0.23660265088891999"/>
    <n v="3.4025814987329997E-2"/>
    <n v="90.561149005877098"/>
    <n v="1410"/>
    <s v="Retail Sales and Services"/>
    <n v="1410"/>
    <s v="Town Melbourne Beach                   Brevard County"/>
    <s v="Town Melbourne Beach"/>
    <m/>
    <m/>
    <m/>
    <n v="0"/>
    <n v="1"/>
    <n v="0.23660265088891999"/>
    <n v="3.4025814987329997E-2"/>
    <n v="347.79376170810099"/>
    <m/>
    <n v="-1"/>
    <n v="-1"/>
    <n v="-1"/>
    <n v="-1"/>
    <n v="0"/>
    <m/>
    <m/>
    <s v="Central IRL A"/>
    <n v="-1"/>
    <m/>
    <m/>
    <n v="615"/>
    <x v="8"/>
    <s v="Basin 5 Ocean Ave BB"/>
    <x v="0"/>
    <m/>
    <n v="47.173488422578899"/>
    <n v="0.28207117739999998"/>
  </r>
  <r>
    <n v="230000"/>
    <n v="870000"/>
    <n v="870000"/>
    <x v="0"/>
    <x v="0"/>
    <s v="IR12-21"/>
    <s v="62-304.520 (7), F.A.C."/>
    <n v="0.56000000000000005"/>
    <n v="0.48"/>
    <s v="Town Melbourne Beach"/>
    <n v="2.1948948152599999E-3"/>
    <n v="3765.1245500213499"/>
    <n v="9.8368722044836403"/>
    <n v="1.4146400829672801"/>
    <n v="2.15908998E-2"/>
    <n v="3.1049861835600002E-3"/>
    <n v="8.2640523536537707"/>
    <n v="1210"/>
    <s v="Fixed Single Family Units"/>
    <n v="1210"/>
    <s v="Town Melbourne Beach                   Brevard County"/>
    <s v="Town Melbourne Beach"/>
    <m/>
    <m/>
    <m/>
    <n v="0"/>
    <n v="1"/>
    <n v="2.15908998E-2"/>
    <n v="3.1049861835600002E-3"/>
    <n v="511.73515449520698"/>
    <m/>
    <n v="-1"/>
    <n v="-1"/>
    <n v="-1"/>
    <n v="-1"/>
    <n v="0"/>
    <m/>
    <m/>
    <s v="Central IRL A"/>
    <n v="-1"/>
    <m/>
    <m/>
    <n v="615"/>
    <x v="8"/>
    <s v="Basin 5 Ocean Ave BB"/>
    <x v="0"/>
    <m/>
    <n v="61.073421520868898"/>
    <n v="0.41503256649999998"/>
  </r>
  <r>
    <n v="230000"/>
    <n v="870000"/>
    <n v="870000"/>
    <x v="0"/>
    <x v="0"/>
    <s v="IR12-21"/>
    <s v="62-304.520 (7), F.A.C."/>
    <n v="0.56000000000000005"/>
    <n v="0.48"/>
    <s v="Town Melbourne Beach"/>
    <n v="3.4337379799970001E-2"/>
    <n v="3765.1245500213499"/>
    <n v="9.8368722044836403"/>
    <n v="1.4146400829672801"/>
    <n v="0.33777241692917997"/>
    <n v="4.8575033809109998E-2"/>
    <n v="129.28451166829601"/>
    <n v="1430"/>
    <s v="Professional Services"/>
    <n v="1430"/>
    <s v="Town Melbourne Beach                   Brevard County"/>
    <s v="Town Melbourne Beach"/>
    <m/>
    <m/>
    <m/>
    <n v="0"/>
    <n v="1"/>
    <n v="0.33777241692917997"/>
    <n v="4.8575033809109998E-2"/>
    <n v="129.28451166829601"/>
    <m/>
    <n v="-1"/>
    <n v="-1"/>
    <n v="-1"/>
    <n v="-1"/>
    <n v="0"/>
    <m/>
    <m/>
    <s v="Central IRL A"/>
    <n v="-1"/>
    <m/>
    <m/>
    <n v="615"/>
    <x v="8"/>
    <s v="Basin 5 Ocean Ave BB"/>
    <x v="0"/>
    <m/>
    <n v="69.785525316154605"/>
    <n v="0.1048536185"/>
  </r>
  <r>
    <n v="230000"/>
    <n v="870000"/>
    <n v="870000"/>
    <x v="0"/>
    <x v="0"/>
    <s v="IR12-21"/>
    <s v="62-304.520 (7), F.A.C."/>
    <n v="0.56000000000000005"/>
    <n v="0.48"/>
    <s v="Town Melbourne Beach"/>
    <n v="9.1515535647479995E-2"/>
    <n v="3728.5549383223201"/>
    <n v="9.2825463150766794"/>
    <n v="1.3648180219221"/>
    <n v="0.84949719819684"/>
    <n v="0.12490205233754"/>
    <n v="341.220702371650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4949719819684"/>
    <n v="0.12490205233754"/>
    <n v="1079.3648445582101"/>
    <m/>
    <n v="-1"/>
    <n v="-1"/>
    <n v="-1"/>
    <n v="-1"/>
    <n v="0"/>
    <m/>
    <m/>
    <s v="Central IRL A"/>
    <n v="-1"/>
    <m/>
    <m/>
    <n v="615"/>
    <x v="8"/>
    <s v="Basin 5 Ocean Ave BB"/>
    <x v="0"/>
    <m/>
    <n v="104.619034163162"/>
    <n v="0.87539727860000005"/>
  </r>
  <r>
    <n v="230000"/>
    <n v="870000"/>
    <n v="870000"/>
    <x v="0"/>
    <x v="0"/>
    <s v="IR12-21"/>
    <s v="62-304.520 (7), F.A.C."/>
    <n v="0.56000000000000005"/>
    <n v="0.48"/>
    <s v="Town Melbourne Beach"/>
    <n v="2.7198658163580001E-2"/>
    <n v="3728.5549383223201"/>
    <n v="9.2825463150766794"/>
    <n v="1.3648180219221"/>
    <n v="0.2524728041114"/>
    <n v="3.7121218833749997E-2"/>
    <n v="101.411691211571"/>
    <n v="1210"/>
    <s v="Fixed Single Family Units"/>
    <n v="1210"/>
    <s v="Town Melbourne Beach                   Brevard County"/>
    <s v="Town Melbourne Beach"/>
    <m/>
    <m/>
    <m/>
    <n v="0"/>
    <n v="1"/>
    <n v="0.2524728041114"/>
    <n v="3.7121218833749997E-2"/>
    <n v="101.41169121157201"/>
    <m/>
    <n v="-1"/>
    <n v="-1"/>
    <n v="-1"/>
    <n v="-1"/>
    <n v="0"/>
    <m/>
    <m/>
    <s v="Central IRL A"/>
    <n v="-1"/>
    <m/>
    <m/>
    <n v="615"/>
    <x v="8"/>
    <s v="Basin 5 Ocean Ave BB"/>
    <x v="0"/>
    <m/>
    <n v="52.999947282167199"/>
    <n v="8.2247924700000002E-2"/>
  </r>
  <r>
    <n v="230000"/>
    <n v="870000"/>
    <n v="870000"/>
    <x v="0"/>
    <x v="0"/>
    <s v="IR12-21"/>
    <s v="62-304.520 (7), F.A.C."/>
    <n v="0.56000000000000005"/>
    <n v="0.48"/>
    <s v="Town Melbourne Beach"/>
    <n v="1.3371797324300001E-3"/>
    <n v="3728.5549383223201"/>
    <n v="9.2825463150766794"/>
    <n v="1.3648180219221"/>
    <n v="1.241243279787E-2"/>
    <n v="1.8250069973700001E-3"/>
    <n v="4.9857480947801296"/>
    <n v="1210"/>
    <s v="Fixed Single Family Units"/>
    <n v="1210"/>
    <s v="Town Melbourne Beach                   Brevard County"/>
    <s v="Town Melbourne Beach"/>
    <m/>
    <m/>
    <m/>
    <n v="0"/>
    <n v="1"/>
    <n v="1.241243279787E-2"/>
    <n v="1.8250069973700001E-3"/>
    <n v="4.9857480947798303"/>
    <m/>
    <n v="-1"/>
    <n v="-1"/>
    <n v="-1"/>
    <n v="-1"/>
    <n v="0"/>
    <m/>
    <m/>
    <s v="Central IRL A"/>
    <n v="-1"/>
    <m/>
    <m/>
    <n v="615"/>
    <x v="8"/>
    <s v="Basin 5 Ocean Ave BB"/>
    <x v="0"/>
    <m/>
    <n v="23.9596230868821"/>
    <n v="4.0435912999999997E-3"/>
  </r>
  <r>
    <n v="230000"/>
    <n v="870000"/>
    <n v="870000"/>
    <x v="0"/>
    <x v="0"/>
    <s v="IR12-21"/>
    <s v="62-304.520 (7), F.A.C."/>
    <n v="0.56000000000000005"/>
    <n v="0.48"/>
    <s v="Town Melbourne Beach"/>
    <n v="0.19518337030187999"/>
    <n v="3723.9863641347702"/>
    <n v="9.2718727028977899"/>
    <n v="1.3632724968507599"/>
    <n v="1.8097153631616301"/>
    <n v="0.26608812057518999"/>
    <n v="726.860209510084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097153631616301"/>
    <n v="0.26608812057518999"/>
    <n v="872.05546558985395"/>
    <m/>
    <n v="-1"/>
    <n v="-1"/>
    <n v="-1"/>
    <n v="-1"/>
    <n v="0"/>
    <m/>
    <m/>
    <s v="Central IRL A"/>
    <n v="-1"/>
    <m/>
    <m/>
    <n v="615"/>
    <x v="8"/>
    <s v="Basin 5 Ocean Ave BB"/>
    <x v="0"/>
    <m/>
    <n v="139.17148522637399"/>
    <n v="0.70726315129999995"/>
  </r>
  <r>
    <n v="230000"/>
    <n v="870000"/>
    <n v="870000"/>
    <x v="0"/>
    <x v="0"/>
    <s v="IR12-21"/>
    <s v="62-304.520 (7), F.A.C."/>
    <n v="0.56000000000000005"/>
    <n v="0.48"/>
    <s v="Town Melbourne Beach"/>
    <n v="9.0777247380469994E-2"/>
    <n v="3723.9863641347702"/>
    <n v="9.2718727028977899"/>
    <n v="1.3632724968507599"/>
    <n v="0.84167508203120001"/>
    <n v="0.12375412469361"/>
    <n v="338.05323141857002"/>
    <n v="1210"/>
    <s v="Fixed Single Family Units"/>
    <n v="1210"/>
    <s v="Town Melbourne Beach                   Brevard County"/>
    <s v="Town Melbourne Beach"/>
    <m/>
    <m/>
    <m/>
    <n v="0"/>
    <n v="1"/>
    <n v="0.84167508203120001"/>
    <n v="0.12375412469361"/>
    <n v="338.05323141857099"/>
    <m/>
    <n v="-1"/>
    <n v="-1"/>
    <n v="-1"/>
    <n v="-1"/>
    <n v="0"/>
    <m/>
    <m/>
    <s v="Central IRL A"/>
    <n v="-1"/>
    <m/>
    <m/>
    <n v="615"/>
    <x v="8"/>
    <s v="Basin 5 Ocean Ave BB"/>
    <x v="0"/>
    <m/>
    <n v="78.011429660745193"/>
    <n v="0.27417131500000003"/>
  </r>
  <r>
    <n v="230000"/>
    <n v="870000"/>
    <n v="870000"/>
    <x v="0"/>
    <x v="0"/>
    <s v="IR12-21"/>
    <s v="62-304.520 (7), F.A.C."/>
    <n v="0.56000000000000005"/>
    <n v="0.48"/>
    <s v="Town Melbourne Beach"/>
    <n v="4.4577375401300004E-3"/>
    <n v="3723.9863641347702"/>
    <n v="9.2718727028977899"/>
    <n v="1.3632724968507599"/>
    <n v="4.133157501503E-2"/>
    <n v="6.0771109866399999E-3"/>
    <n v="16.600553814343201"/>
    <n v="1210"/>
    <s v="Fixed Single Family Units"/>
    <n v="1210"/>
    <s v="Town Melbourne Beach                   Brevard County"/>
    <s v="Town Melbourne Beach"/>
    <m/>
    <m/>
    <m/>
    <n v="0"/>
    <n v="1"/>
    <n v="4.133157501503E-2"/>
    <n v="6.0771109866399999E-3"/>
    <n v="16.600553814343002"/>
    <m/>
    <n v="-1"/>
    <n v="-1"/>
    <n v="-1"/>
    <n v="-1"/>
    <n v="0"/>
    <m/>
    <m/>
    <s v="Central IRL A"/>
    <n v="-1"/>
    <m/>
    <m/>
    <n v="615"/>
    <x v="8"/>
    <s v="Basin 5 Ocean Ave BB"/>
    <x v="0"/>
    <m/>
    <n v="24.605475649582399"/>
    <n v="1.34635473E-2"/>
  </r>
  <r>
    <n v="230000"/>
    <n v="870000"/>
    <n v="870000"/>
    <x v="0"/>
    <x v="0"/>
    <s v="IR12-21"/>
    <s v="62-304.520 (7), F.A.C."/>
    <n v="0.56000000000000005"/>
    <n v="0.48"/>
    <s v="Town Melbourne Beach"/>
    <n v="9.5381584901640004E-2"/>
    <n v="3723.9863641347702"/>
    <n v="9.2718727028977899"/>
    <n v="1.3632724968507599"/>
    <n v="0.88436591340871995"/>
    <n v="0.13003109140245001"/>
    <n v="355.199721563303"/>
    <n v="1210"/>
    <s v="Fixed Single Family Units"/>
    <n v="1210"/>
    <s v="Town Melbourne Beach                   Brevard County"/>
    <s v="Town Melbourne Beach"/>
    <m/>
    <m/>
    <m/>
    <n v="0"/>
    <n v="1"/>
    <n v="0.88436591340871995"/>
    <n v="0.13003109140245001"/>
    <n v="355.19972156330198"/>
    <m/>
    <n v="-1"/>
    <n v="-1"/>
    <n v="-1"/>
    <n v="-1"/>
    <n v="0"/>
    <m/>
    <m/>
    <s v="Central IRL A"/>
    <n v="-1"/>
    <m/>
    <m/>
    <n v="615"/>
    <x v="8"/>
    <s v="Basin 5 Ocean Ave BB"/>
    <x v="0"/>
    <m/>
    <n v="82.821130459268701"/>
    <n v="0.28807763310000001"/>
  </r>
  <r>
    <n v="230000"/>
    <n v="870000"/>
    <n v="870000"/>
    <x v="0"/>
    <x v="0"/>
    <s v="IR12-21"/>
    <s v="62-304.520 (7), F.A.C."/>
    <n v="0.56000000000000005"/>
    <n v="0.48"/>
    <s v="Town Melbourne Beach"/>
    <n v="2.297582140707E-2"/>
    <n v="3723.9863641347702"/>
    <n v="9.2718727028977899"/>
    <n v="1.3632724968507599"/>
    <n v="0.21302889133094"/>
    <n v="3.1322305416819997E-2"/>
    <n v="85.561645624754206"/>
    <n v="1210"/>
    <s v="Fixed Single Family Units"/>
    <n v="1210"/>
    <s v="Town Melbourne Beach                   Brevard County"/>
    <s v="Town Melbourne Beach"/>
    <m/>
    <m/>
    <m/>
    <n v="0"/>
    <n v="1"/>
    <n v="0.21302889133094"/>
    <n v="3.1322305416819997E-2"/>
    <n v="85.561645624755002"/>
    <m/>
    <n v="-1"/>
    <n v="-1"/>
    <n v="-1"/>
    <n v="-1"/>
    <n v="0"/>
    <m/>
    <m/>
    <s v="Central IRL A"/>
    <n v="-1"/>
    <m/>
    <m/>
    <n v="615"/>
    <x v="8"/>
    <s v="Basin 5 Ocean Ave BB"/>
    <x v="0"/>
    <m/>
    <n v="39.0628694845418"/>
    <n v="6.93930621E-2"/>
  </r>
  <r>
    <n v="230000"/>
    <n v="870000"/>
    <n v="870000"/>
    <x v="0"/>
    <x v="0"/>
    <s v="IR12-21"/>
    <s v="62-304.520 (7), F.A.C."/>
    <n v="0.56000000000000005"/>
    <n v="0.48"/>
    <s v="Town Melbourne Beach"/>
    <n v="0.28960772930509998"/>
    <n v="3772.12490882047"/>
    <n v="9.5549241144939003"/>
    <n v="1.27534476516033"/>
    <n v="2.7671798764811801"/>
    <n v="0.36934970151923002"/>
    <n v="1092.4365294987199"/>
    <n v="1400"/>
    <s v="Commercial and Services"/>
    <n v="1400"/>
    <s v="Town Melbourne Beach                   Brevard County"/>
    <s v="Town Melbourne Beach"/>
    <m/>
    <m/>
    <m/>
    <n v="0"/>
    <n v="1"/>
    <n v="2.7671798764811801"/>
    <n v="0.36934970151923002"/>
    <n v="1092.4365294987199"/>
    <m/>
    <n v="-1"/>
    <n v="-1"/>
    <n v="-1"/>
    <n v="-1"/>
    <n v="0"/>
    <m/>
    <m/>
    <s v="Central IRL A"/>
    <n v="-1"/>
    <m/>
    <m/>
    <n v="615"/>
    <x v="8"/>
    <s v="Basin 5 Ocean Ave BB"/>
    <x v="0"/>
    <m/>
    <n v="190.71149110880401"/>
    <n v="0.88599880740000003"/>
  </r>
  <r>
    <n v="230000"/>
    <n v="870000"/>
    <n v="870000"/>
    <x v="0"/>
    <x v="0"/>
    <s v="IR12-21"/>
    <s v="62-304.520 (7), F.A.C."/>
    <n v="0.56000000000000005"/>
    <n v="0.48"/>
    <s v="Town Melbourne Beach"/>
    <n v="0.11845274611442"/>
    <n v="3772.12490882047"/>
    <n v="9.5549241144939003"/>
    <n v="1.27534476516033"/>
    <n v="1.1318070002767799"/>
    <n v="0.15106808967589999"/>
    <n v="446.81855413642501"/>
    <n v="1720"/>
    <s v="Religious"/>
    <n v="1720"/>
    <s v="Town Melbourne Beach                   Brevard County"/>
    <s v="Town Melbourne Beach"/>
    <m/>
    <m/>
    <m/>
    <n v="0"/>
    <n v="1"/>
    <n v="1.1318070002767799"/>
    <n v="0.15106808967589999"/>
    <n v="446.81855413642501"/>
    <m/>
    <n v="-1"/>
    <n v="-1"/>
    <n v="-1"/>
    <n v="-1"/>
    <n v="0"/>
    <m/>
    <m/>
    <s v="Central IRL A"/>
    <n v="-1"/>
    <m/>
    <m/>
    <n v="615"/>
    <x v="8"/>
    <s v="Basin 5 Ocean Ave BB"/>
    <x v="0"/>
    <m/>
    <n v="88.955481392456093"/>
    <n v="0.36238325560000001"/>
  </r>
  <r>
    <n v="230000"/>
    <n v="870000"/>
    <n v="870000"/>
    <x v="0"/>
    <x v="0"/>
    <s v="IR12-21"/>
    <s v="62-304.520 (7), F.A.C."/>
    <n v="0.56000000000000005"/>
    <n v="0.48"/>
    <s v="Town Melbourne Beach"/>
    <n v="0.20970272609790999"/>
    <n v="3772.12490882047"/>
    <n v="9.5549241144939003"/>
    <n v="1.27534476516033"/>
    <n v="2.0036936344680698"/>
    <n v="0.26744327396882001"/>
    <n v="791.02487656150095"/>
    <n v="1750"/>
    <s v="Governmental"/>
    <n v="1750"/>
    <s v="Town Melbourne Beach                   Brevard County"/>
    <s v="Town Melbourne Beach"/>
    <m/>
    <m/>
    <m/>
    <n v="0"/>
    <n v="1"/>
    <n v="2.0036936344680698"/>
    <n v="0.26744327396882001"/>
    <n v="791.02487656150095"/>
    <m/>
    <n v="-1"/>
    <n v="-1"/>
    <n v="-1"/>
    <n v="-1"/>
    <n v="0"/>
    <m/>
    <m/>
    <s v="Central IRL A"/>
    <n v="-1"/>
    <m/>
    <m/>
    <n v="615"/>
    <x v="8"/>
    <s v="Basin 5 Ocean Ave BB"/>
    <x v="0"/>
    <m/>
    <n v="116.899334098311"/>
    <n v="0.64154491209999998"/>
  </r>
  <r>
    <n v="230000"/>
    <n v="870000"/>
    <n v="870000"/>
    <x v="0"/>
    <x v="0"/>
    <s v="IR12-21"/>
    <s v="62-304.520 (7), F.A.C."/>
    <n v="0.56000000000000005"/>
    <n v="0.48"/>
    <s v="Town Melbourne Beach"/>
    <n v="0.23590646156516001"/>
    <n v="3437.1098869645698"/>
    <n v="8.9728987050536002"/>
    <n v="1.3094163285039699"/>
    <n v="2.1167647834918402"/>
    <n v="0.30889977277302"/>
    <n v="810.83643144445796"/>
    <n v="1400"/>
    <s v="Commercial and Services"/>
    <n v="1400"/>
    <s v="Town Melbourne Beach                   Brevard County"/>
    <s v="Town Melbourne Beach"/>
    <m/>
    <m/>
    <m/>
    <n v="0"/>
    <n v="1"/>
    <n v="2.1167647834918402"/>
    <n v="0.30889977277302"/>
    <n v="810.83643144445796"/>
    <m/>
    <n v="-1"/>
    <n v="-1"/>
    <n v="-1"/>
    <n v="-1"/>
    <n v="0"/>
    <m/>
    <m/>
    <s v="Central IRL A"/>
    <n v="-1"/>
    <m/>
    <m/>
    <n v="615"/>
    <x v="8"/>
    <s v="Basin 5 Ocean Ave BB"/>
    <x v="0"/>
    <m/>
    <n v="155.045478318156"/>
    <n v="0.65761267759999997"/>
  </r>
  <r>
    <n v="230000"/>
    <n v="870000"/>
    <n v="870000"/>
    <x v="0"/>
    <x v="0"/>
    <s v="IR12-21"/>
    <s v="62-304.520 (7), F.A.C."/>
    <n v="0.56000000000000005"/>
    <n v="0.48"/>
    <s v="Natural Lands"/>
    <n v="0.27342391091537999"/>
    <n v="3437.1098869645698"/>
    <n v="8.9728987050536002"/>
    <n v="1.3094163285039699"/>
    <n v="2.45340505618335"/>
    <n v="0.35802573355602002"/>
    <n v="939.78802753979198"/>
    <n v="3100"/>
    <s v="Herbaceous Dry Prairie"/>
    <n v="3100"/>
    <s v="Town Melbourne Beach                   Brevard County"/>
    <s v="Town Melbourne Beach"/>
    <m/>
    <m/>
    <s v="Natural Lands"/>
    <n v="0"/>
    <n v="1"/>
    <n v="2.45340505618335"/>
    <n v="0.35802573355602002"/>
    <n v="939.78802753979198"/>
    <m/>
    <n v="-1"/>
    <n v="-1"/>
    <n v="-1"/>
    <n v="-1"/>
    <n v="0"/>
    <m/>
    <m/>
    <s v="Central IRL A"/>
    <n v="-1"/>
    <m/>
    <m/>
    <n v="615"/>
    <x v="8"/>
    <s v="Basin 5 Ocean Ave BB"/>
    <x v="0"/>
    <m/>
    <n v="136.62630351780101"/>
    <n v="0.76219629160000002"/>
  </r>
  <r>
    <n v="230000"/>
    <n v="870000"/>
    <n v="870000"/>
    <x v="0"/>
    <x v="0"/>
    <s v="IR12-21"/>
    <s v="62-304.520 (7), F.A.C."/>
    <n v="0.56000000000000005"/>
    <n v="0.48"/>
    <s v="Town Melbourne Beach"/>
    <n v="0.10843308114133"/>
    <n v="3437.1098869645698"/>
    <n v="8.9728987050536002"/>
    <n v="1.3094163285039699"/>
    <n v="0.97295905335805999"/>
    <n v="0.14198404699646"/>
    <n v="372.69641526491802"/>
    <n v="1300"/>
    <s v="Residential, High Density"/>
    <n v="1300"/>
    <s v="Town Melbourne Beach                   Brevard County"/>
    <s v="Town Melbourne Beach"/>
    <m/>
    <m/>
    <m/>
    <n v="0"/>
    <n v="1"/>
    <n v="0.97295905335805999"/>
    <n v="0.14198404699646"/>
    <n v="372.69641526491802"/>
    <m/>
    <n v="-1"/>
    <n v="-1"/>
    <n v="-1"/>
    <n v="-1"/>
    <n v="0"/>
    <m/>
    <m/>
    <s v="Central IRL A"/>
    <n v="-1"/>
    <m/>
    <m/>
    <n v="615"/>
    <x v="8"/>
    <s v="Basin 5 Ocean Ave BB"/>
    <x v="0"/>
    <m/>
    <n v="84.504685851221694"/>
    <n v="0.3022679767"/>
  </r>
  <r>
    <n v="230000"/>
    <n v="870000"/>
    <n v="870000"/>
    <x v="0"/>
    <x v="0"/>
    <s v="IR12-21"/>
    <s v="62-304.520 (7), F.A.C."/>
    <n v="0.56000000000000005"/>
    <n v="0.48"/>
    <s v="Town Melbourne Beach"/>
    <n v="2.6900881852799999E-3"/>
    <n v="3754.1383018399802"/>
    <n v="10.1770052984145"/>
    <n v="1.4302178352216499"/>
    <n v="2.7377041714800002E-2"/>
    <n v="3.8474121008999999E-3"/>
    <n v="10.098963091690599"/>
    <n v="1400"/>
    <s v="Commercial and Services"/>
    <n v="1400"/>
    <s v="Town Melbourne Beach                   Brevard County"/>
    <s v="Town Melbourne Beach"/>
    <m/>
    <m/>
    <m/>
    <n v="0"/>
    <n v="1"/>
    <n v="2.7377041714800002E-2"/>
    <n v="3.8474121008999999E-3"/>
    <n v="177.693626329377"/>
    <m/>
    <n v="-1"/>
    <n v="-1"/>
    <n v="-1"/>
    <n v="-1"/>
    <n v="0"/>
    <m/>
    <m/>
    <s v="Central IRL A"/>
    <n v="-1"/>
    <m/>
    <m/>
    <n v="615"/>
    <x v="8"/>
    <s v="Basin 5 Ocean Ave BB"/>
    <x v="0"/>
    <m/>
    <n v="19.062928223088299"/>
    <n v="0.1441148632"/>
  </r>
  <r>
    <n v="230000"/>
    <n v="870000"/>
    <n v="870000"/>
    <x v="0"/>
    <x v="0"/>
    <s v="IR12-21"/>
    <s v="62-304.520 (7), F.A.C."/>
    <n v="0.56000000000000005"/>
    <n v="0.48"/>
    <s v="Town Melbourne Beach"/>
    <n v="4.8911454452899997E-3"/>
    <n v="3754.1383018399802"/>
    <n v="10.1770052984145"/>
    <n v="1.4302178352216499"/>
    <n v="4.9777213112050002E-2"/>
    <n v="6.9954034505199996E-3"/>
    <n v="18.362036456040801"/>
    <n v="1210"/>
    <s v="Fixed Single Family Units"/>
    <n v="1210"/>
    <s v="Town Melbourne Beach                   Brevard County"/>
    <s v="Town Melbourne Beach"/>
    <m/>
    <m/>
    <m/>
    <n v="0"/>
    <n v="1"/>
    <n v="4.9777213112050002E-2"/>
    <n v="6.9954034505199996E-3"/>
    <n v="83.3932374345695"/>
    <m/>
    <n v="-1"/>
    <n v="-1"/>
    <n v="-1"/>
    <n v="-1"/>
    <n v="0"/>
    <m/>
    <m/>
    <s v="Central IRL A"/>
    <n v="-1"/>
    <m/>
    <m/>
    <n v="615"/>
    <x v="8"/>
    <s v="Basin 5 Ocean Ave BB"/>
    <x v="0"/>
    <m/>
    <n v="19.942417916770001"/>
    <n v="6.7634418000000002E-2"/>
  </r>
  <r>
    <n v="230000"/>
    <n v="870000"/>
    <n v="870000"/>
    <x v="0"/>
    <x v="0"/>
    <s v="IR12-21"/>
    <s v="62-304.520 (7), F.A.C."/>
    <n v="0.56000000000000005"/>
    <n v="0.48"/>
    <s v="Town Melbourne Beach"/>
    <n v="5.1404504033159999E-2"/>
    <n v="3754.1383018399802"/>
    <n v="10.1770052984145"/>
    <n v="1.4302178352216499"/>
    <n v="0.52314390990792003"/>
    <n v="7.3519638478959995E-2"/>
    <n v="192.979617478004"/>
    <n v="1210"/>
    <s v="Fixed Single Family Units"/>
    <n v="1210"/>
    <s v="Town Melbourne Beach                   Brevard County"/>
    <s v="Town Melbourne Beach"/>
    <m/>
    <m/>
    <m/>
    <n v="0"/>
    <n v="1"/>
    <n v="0.52314390990792003"/>
    <n v="7.3519638478959995E-2"/>
    <n v="1053.5929950586601"/>
    <m/>
    <n v="-1"/>
    <n v="-1"/>
    <n v="-1"/>
    <n v="-1"/>
    <n v="0"/>
    <m/>
    <m/>
    <s v="Central IRL A"/>
    <n v="-1"/>
    <m/>
    <m/>
    <n v="615"/>
    <x v="8"/>
    <s v="Basin 5 Ocean Ave BB"/>
    <x v="0"/>
    <m/>
    <n v="70.260908891422005"/>
    <n v="0.8544955353"/>
  </r>
  <r>
    <n v="230000"/>
    <n v="870000"/>
    <n v="870000"/>
    <x v="0"/>
    <x v="0"/>
    <s v="IR12-21"/>
    <s v="62-304.520 (7), F.A.C."/>
    <n v="0.56000000000000005"/>
    <n v="0.48"/>
    <s v="Town Melbourne Beach"/>
    <n v="3.6301854943160003E-2"/>
    <n v="3754.1383018399802"/>
    <n v="10.1770052984145"/>
    <n v="1.4302178352216499"/>
    <n v="0.36944417009882002"/>
    <n v="5.191956039133E-2"/>
    <n v="136.28218406996001"/>
    <n v="1430"/>
    <s v="Professional Services"/>
    <n v="1430"/>
    <s v="Town Melbourne Beach                   Brevard County"/>
    <s v="Town Melbourne Beach"/>
    <m/>
    <m/>
    <m/>
    <n v="0"/>
    <n v="1"/>
    <n v="0.36944417009882002"/>
    <n v="5.191956039133E-2"/>
    <n v="698.214901314646"/>
    <m/>
    <n v="-1"/>
    <n v="-1"/>
    <n v="-1"/>
    <n v="-1"/>
    <n v="0"/>
    <m/>
    <m/>
    <s v="Central IRL A"/>
    <n v="-1"/>
    <m/>
    <m/>
    <n v="615"/>
    <x v="8"/>
    <s v="Basin 5 Ocean Ave BB"/>
    <x v="0"/>
    <m/>
    <n v="52.7156039557809"/>
    <n v="0.56627323709999999"/>
  </r>
  <r>
    <n v="230000"/>
    <n v="870000"/>
    <n v="870000"/>
    <x v="0"/>
    <x v="0"/>
    <s v="IR12-21"/>
    <s v="62-304.520 (7), F.A.C."/>
    <n v="0.56000000000000005"/>
    <n v="0.48"/>
    <s v="Town Melbourne Beach"/>
    <n v="1.5592758493899999E-3"/>
    <n v="3731.8641853014301"/>
    <n v="8.6170079369970605"/>
    <n v="1.2281281513909501"/>
    <n v="1.34362923702E-2"/>
    <n v="1.91499056642E-3"/>
    <n v="5.8190056973626696"/>
    <n v="1400"/>
    <s v="Commercial and Services"/>
    <n v="1400"/>
    <s v="Town Melbourne Beach                   Brevard County"/>
    <s v="Town Melbourne Beach"/>
    <m/>
    <m/>
    <m/>
    <n v="0"/>
    <n v="1"/>
    <n v="1.34362923702E-2"/>
    <n v="1.91499056642E-3"/>
    <n v="21.149716310253101"/>
    <m/>
    <n v="-1"/>
    <n v="-1"/>
    <n v="-1"/>
    <n v="-1"/>
    <n v="0"/>
    <m/>
    <m/>
    <s v="Central IRL A"/>
    <n v="-1"/>
    <m/>
    <m/>
    <n v="615"/>
    <x v="8"/>
    <s v="Basin 5 Ocean Ave BB"/>
    <x v="0"/>
    <m/>
    <n v="19.8897684642819"/>
    <n v="1.7153054599999999E-2"/>
  </r>
  <r>
    <n v="230000"/>
    <n v="870000"/>
    <n v="870000"/>
    <x v="0"/>
    <x v="0"/>
    <s v="IR12-21"/>
    <s v="62-304.520 (7), F.A.C."/>
    <n v="0.56000000000000005"/>
    <n v="0.48"/>
    <s v="Town Melbourne Beach"/>
    <n v="4.0979759743279998E-2"/>
    <n v="3731.8641853014301"/>
    <n v="8.6170079369970605"/>
    <n v="1.2281281513909501"/>
    <n v="0.35312291496414"/>
    <n v="5.0328396577970003E-2"/>
    <n v="152.930897708233"/>
    <n v="1720"/>
    <s v="Religious"/>
    <n v="1720"/>
    <s v="Town Melbourne Beach                   Brevard County"/>
    <s v="Town Melbourne Beach"/>
    <m/>
    <m/>
    <m/>
    <n v="0"/>
    <n v="1"/>
    <n v="0.35312291496414"/>
    <n v="5.0328396577970003E-2"/>
    <n v="328.83819101131502"/>
    <m/>
    <n v="-1"/>
    <n v="-1"/>
    <n v="-1"/>
    <n v="-1"/>
    <n v="0"/>
    <m/>
    <m/>
    <s v="Central IRL A"/>
    <n v="-1"/>
    <m/>
    <m/>
    <n v="615"/>
    <x v="8"/>
    <s v="Basin 5 Ocean Ave BB"/>
    <x v="0"/>
    <m/>
    <n v="54.680720062867202"/>
    <n v="0.26669764070000002"/>
  </r>
  <r>
    <n v="230000"/>
    <n v="870000"/>
    <n v="870000"/>
    <x v="0"/>
    <x v="0"/>
    <s v="IR12-21"/>
    <s v="62-304.520 (7), F.A.C."/>
    <n v="0.56000000000000005"/>
    <n v="0.48"/>
    <s v="Town Melbourne Beach"/>
    <n v="6.6214704896230006E-2"/>
    <n v="3731.8641853014301"/>
    <n v="8.6170079369970605"/>
    <n v="1.2281281513909501"/>
    <n v="0.57057263763674004"/>
    <n v="8.1320143119100005E-2"/>
    <n v="247.104285742548"/>
    <n v="1750"/>
    <s v="Governmental"/>
    <n v="1750"/>
    <s v="Town Melbourne Beach                   Brevard County"/>
    <s v="Town Melbourne Beach"/>
    <m/>
    <m/>
    <m/>
    <n v="0"/>
    <n v="1"/>
    <n v="0.57057263763674004"/>
    <n v="8.1320143119100005E-2"/>
    <n v="643.45863284528696"/>
    <m/>
    <n v="-1"/>
    <n v="-1"/>
    <n v="-1"/>
    <n v="-1"/>
    <n v="0"/>
    <m/>
    <m/>
    <s v="Central IRL A"/>
    <n v="-1"/>
    <m/>
    <m/>
    <n v="615"/>
    <x v="8"/>
    <s v="Basin 5 Ocean Ave BB"/>
    <x v="0"/>
    <m/>
    <n v="79.390948764551197"/>
    <n v="0.52186426019999999"/>
  </r>
  <r>
    <n v="230000"/>
    <n v="870000"/>
    <n v="870000"/>
    <x v="0"/>
    <x v="0"/>
    <s v="IR12-21"/>
    <s v="62-304.520 (7), F.A.C."/>
    <n v="0.56000000000000005"/>
    <n v="0.48"/>
    <s v="Town Melbourne Beach"/>
    <n v="0.61770462308567997"/>
    <n v="3804.32401021753"/>
    <n v="11.680851914091701"/>
    <n v="1.54224361728453"/>
    <n v="7.2153162289137702"/>
    <n v="0.95265101232103999"/>
    <n v="2349.9485288272399"/>
    <n v="1400"/>
    <s v="Commercial and Services"/>
    <n v="1400"/>
    <s v="Town Melbourne Beach                   Brevard County"/>
    <s v="Town Melbourne Beach"/>
    <m/>
    <m/>
    <m/>
    <n v="0"/>
    <n v="1"/>
    <n v="7.2153162289137702"/>
    <n v="0.95265101232103999"/>
    <n v="2349.9485288272399"/>
    <m/>
    <n v="-1"/>
    <n v="-1"/>
    <n v="-1"/>
    <n v="-1"/>
    <n v="0"/>
    <m/>
    <m/>
    <s v="Central IRL A"/>
    <n v="-1"/>
    <m/>
    <m/>
    <n v="615"/>
    <x v="8"/>
    <s v="Basin 5 Ocean Ave BB"/>
    <x v="0"/>
    <m/>
    <n v="200.10943182802299"/>
    <n v="1.9058787744000001"/>
  </r>
  <r>
    <n v="230000"/>
    <n v="870000"/>
    <n v="870000"/>
    <x v="0"/>
    <x v="0"/>
    <s v="IR12-21"/>
    <s v="62-304.520 (7), F.A.C."/>
    <n v="0.56000000000000005"/>
    <n v="0.48"/>
    <s v="Town Melbourne Beach"/>
    <n v="5.8792773129999998E-5"/>
    <n v="3804.32401021753"/>
    <n v="11.680851914091701"/>
    <n v="1.54224361728453"/>
    <n v="6.8674967657999999E-4"/>
    <n v="9.0672779099999998E-5"/>
    <n v="0.22366675845714001"/>
    <n v="1720"/>
    <s v="Religious"/>
    <n v="1720"/>
    <s v="Town Melbourne Beach                   Brevard County"/>
    <s v="Town Melbourne Beach"/>
    <m/>
    <m/>
    <m/>
    <n v="0"/>
    <n v="1"/>
    <n v="6.8674967657999999E-4"/>
    <n v="9.0672779099999998E-5"/>
    <n v="0.22366675845896"/>
    <m/>
    <n v="-1"/>
    <n v="-1"/>
    <n v="-1"/>
    <n v="-1"/>
    <n v="0"/>
    <m/>
    <m/>
    <s v="Central IRL A"/>
    <n v="-1"/>
    <m/>
    <m/>
    <n v="615"/>
    <x v="8"/>
    <s v="Basin 5 Ocean Ave BB"/>
    <x v="0"/>
    <m/>
    <n v="8.6968271458744795"/>
    <n v="1.814005E-4"/>
  </r>
  <r>
    <n v="230000"/>
    <n v="870000"/>
    <n v="870000"/>
    <x v="0"/>
    <x v="0"/>
    <s v="IR12-21"/>
    <s v="62-304.520 (7), F.A.C."/>
    <n v="0.56000000000000005"/>
    <n v="0.48"/>
    <s v="Town Melbourne Beach"/>
    <n v="0.188755881151"/>
    <n v="3736.7523671009999"/>
    <n v="9.5151940996059601"/>
    <n v="1.47168695420294"/>
    <n v="1.7960488465939799"/>
    <n v="0.27778956781900999"/>
    <n v="705.333985695261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960488465939799"/>
    <n v="0.27778956781900999"/>
    <n v="705.33398569526105"/>
    <m/>
    <n v="-1"/>
    <n v="-1"/>
    <n v="-1"/>
    <n v="-1"/>
    <n v="0"/>
    <m/>
    <m/>
    <s v="Central IRL A"/>
    <n v="-1"/>
    <m/>
    <m/>
    <n v="615"/>
    <x v="8"/>
    <s v="Basin 5 Ocean Ave BB"/>
    <x v="0"/>
    <m/>
    <n v="130.58425520121"/>
    <n v="0.57204702809999997"/>
  </r>
  <r>
    <n v="230000"/>
    <n v="870000"/>
    <n v="870000"/>
    <x v="0"/>
    <x v="0"/>
    <s v="IR12-21"/>
    <s v="62-304.520 (7), F.A.C."/>
    <n v="0.56000000000000005"/>
    <n v="0.48"/>
    <s v="Town Melbourne Beach"/>
    <n v="9.1201835463490005E-2"/>
    <n v="3736.7523671009999"/>
    <n v="9.5151940996059601"/>
    <n v="1.47168695420294"/>
    <n v="0.86780316667546997"/>
    <n v="0.13422055145098"/>
    <n v="340.79867455216697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86780316667546997"/>
    <n v="0.13422055145098"/>
    <n v="340.79867455216799"/>
    <m/>
    <n v="-1"/>
    <n v="-1"/>
    <n v="-1"/>
    <n v="-1"/>
    <n v="0"/>
    <m/>
    <m/>
    <s v="Central IRL A"/>
    <n v="-1"/>
    <m/>
    <m/>
    <n v="615"/>
    <x v="8"/>
    <s v="Basin 5 Ocean Ave BB"/>
    <x v="0"/>
    <m/>
    <n v="83.145212603189293"/>
    <n v="0.27639795179999999"/>
  </r>
  <r>
    <n v="230000"/>
    <n v="870000"/>
    <n v="870000"/>
    <x v="0"/>
    <x v="0"/>
    <s v="IR12-21"/>
    <s v="62-304.520 (7), F.A.C."/>
    <n v="0.56000000000000005"/>
    <n v="0.48"/>
    <s v="Town Melbourne Beach"/>
    <n v="0.25491949090324001"/>
    <n v="3736.7523671009999"/>
    <n v="9.5151940996059601"/>
    <n v="1.47168695420294"/>
    <n v="2.4256084357171401"/>
    <n v="0.37516168913435999"/>
    <n v="952.57101105289496"/>
    <n v="1210"/>
    <s v="Fixed Single Family Units"/>
    <n v="1210"/>
    <s v="Town Melbourne Beach                   Brevard County"/>
    <s v="Town Melbourne Beach"/>
    <m/>
    <m/>
    <m/>
    <n v="0"/>
    <n v="1"/>
    <n v="2.4256084357171401"/>
    <n v="0.37516168913435999"/>
    <n v="952.57101105289496"/>
    <m/>
    <n v="-1"/>
    <n v="-1"/>
    <n v="-1"/>
    <n v="-1"/>
    <n v="0"/>
    <m/>
    <m/>
    <s v="Central IRL A"/>
    <n v="-1"/>
    <m/>
    <m/>
    <n v="615"/>
    <x v="8"/>
    <s v="Basin 5 Ocean Ave BB"/>
    <x v="0"/>
    <m/>
    <n v="129.62271058928701"/>
    <n v="0.77256367479999999"/>
  </r>
  <r>
    <n v="230000"/>
    <n v="870000"/>
    <n v="870000"/>
    <x v="0"/>
    <x v="0"/>
    <s v="IR12-21"/>
    <s v="62-304.520 (7), F.A.C."/>
    <n v="0.56000000000000005"/>
    <n v="0.48"/>
    <s v="Town Melbourne Beach"/>
    <n v="3.1460890735500002E-3"/>
    <n v="3736.7523671009999"/>
    <n v="9.5151940996059601"/>
    <n v="1.47168695420294"/>
    <n v="2.993564818954E-2"/>
    <n v="4.6300582463099996E-3"/>
    <n v="11.7561557927247"/>
    <n v="1210"/>
    <s v="Fixed Single Family Units"/>
    <n v="1210"/>
    <s v="Town Melbourne Beach                   Brevard County"/>
    <s v="Town Melbourne Beach"/>
    <m/>
    <m/>
    <m/>
    <n v="0"/>
    <n v="1"/>
    <n v="2.993564818954E-2"/>
    <n v="4.6300582463099996E-3"/>
    <n v="11.7561557927236"/>
    <m/>
    <n v="-1"/>
    <n v="-1"/>
    <n v="-1"/>
    <n v="-1"/>
    <n v="0"/>
    <m/>
    <m/>
    <s v="Central IRL A"/>
    <n v="-1"/>
    <m/>
    <m/>
    <n v="615"/>
    <x v="8"/>
    <s v="Basin 5 Ocean Ave BB"/>
    <x v="0"/>
    <m/>
    <n v="56.253525455025702"/>
    <n v="9.5345950999999995E-3"/>
  </r>
  <r>
    <n v="230000"/>
    <n v="870000"/>
    <n v="870000"/>
    <x v="0"/>
    <x v="0"/>
    <s v="IR12-21"/>
    <s v="62-304.520 (7), F.A.C."/>
    <n v="0.56000000000000005"/>
    <n v="0.48"/>
    <s v="Town Melbourne Beach"/>
    <n v="4.8077760634959998E-2"/>
    <n v="3736.7523671009999"/>
    <n v="9.5151940996059601"/>
    <n v="1.47168695420294"/>
    <n v="0.45746922431607001"/>
    <n v="7.0755413113760005E-2"/>
    <n v="179.65468585761701"/>
    <n v="1210"/>
    <s v="Fixed Single Family Units"/>
    <n v="1210"/>
    <s v="Town Melbourne Beach                   Brevard County"/>
    <s v="Town Melbourne Beach"/>
    <m/>
    <m/>
    <m/>
    <n v="0"/>
    <n v="1"/>
    <n v="0.45746922431607001"/>
    <n v="7.0755413113760005E-2"/>
    <n v="179.65468585761499"/>
    <m/>
    <n v="-1"/>
    <n v="-1"/>
    <n v="-1"/>
    <n v="-1"/>
    <n v="0"/>
    <m/>
    <m/>
    <s v="Central IRL A"/>
    <n v="-1"/>
    <m/>
    <m/>
    <n v="615"/>
    <x v="8"/>
    <s v="Basin 5 Ocean Ave BB"/>
    <x v="0"/>
    <m/>
    <n v="74.957937104126003"/>
    <n v="0.14570534130000001"/>
  </r>
  <r>
    <n v="230000"/>
    <n v="870000"/>
    <n v="870000"/>
    <x v="0"/>
    <x v="0"/>
    <s v="IR12-21"/>
    <s v="62-304.520 (7), F.A.C."/>
    <n v="0.56000000000000005"/>
    <n v="0.48"/>
    <s v="Town Melbourne Beach"/>
    <n v="3.1662396441639998E-2"/>
    <n v="3736.7523671009999"/>
    <n v="9.5151940996059601"/>
    <n v="1.47168695420294"/>
    <n v="0.30127384780090999"/>
    <n v="4.6597135781960002E-2"/>
    <n v="118.314534851403"/>
    <n v="1210"/>
    <s v="Fixed Single Family Units"/>
    <n v="1210"/>
    <s v="Town Melbourne Beach                   Brevard County"/>
    <s v="Town Melbourne Beach"/>
    <m/>
    <m/>
    <m/>
    <n v="0"/>
    <n v="1"/>
    <n v="0.30127384780090999"/>
    <n v="4.6597135781960002E-2"/>
    <n v="118.314534851402"/>
    <m/>
    <n v="-1"/>
    <n v="-1"/>
    <n v="-1"/>
    <n v="-1"/>
    <n v="0"/>
    <m/>
    <m/>
    <s v="Central IRL A"/>
    <n v="-1"/>
    <m/>
    <m/>
    <n v="615"/>
    <x v="8"/>
    <s v="Basin 5 Ocean Ave BB"/>
    <x v="0"/>
    <m/>
    <n v="51.1748492739898"/>
    <n v="9.59566382E-2"/>
  </r>
  <r>
    <n v="230000"/>
    <n v="870000"/>
    <n v="870000"/>
    <x v="0"/>
    <x v="0"/>
    <s v="IR12-21"/>
    <s v="62-304.520 (7), F.A.C."/>
    <n v="0.56000000000000005"/>
    <n v="0.48"/>
    <s v="Town Melbourne Beach"/>
    <n v="2.8754280718900002E-3"/>
    <n v="3723.9858400108201"/>
    <n v="9.2718713979428902"/>
    <n v="1.3632723049789399"/>
    <n v="2.666059929665E-2"/>
    <n v="3.9199914553699998E-3"/>
    <n v="10.7080534237103"/>
    <n v="1210"/>
    <s v="Fixed Single Family Units"/>
    <n v="1210"/>
    <s v="Town Melbourne Beach                   Brevard County"/>
    <s v="Town Melbourne Beach"/>
    <m/>
    <m/>
    <m/>
    <n v="0"/>
    <n v="1"/>
    <n v="2.666059929665E-2"/>
    <n v="3.9199914553699998E-3"/>
    <n v="10.708053423709901"/>
    <m/>
    <n v="-1"/>
    <n v="-1"/>
    <n v="-1"/>
    <n v="-1"/>
    <n v="0"/>
    <m/>
    <m/>
    <s v="Central IRL A"/>
    <n v="-1"/>
    <m/>
    <m/>
    <n v="615"/>
    <x v="8"/>
    <s v="Basin 5 Ocean Ave BB"/>
    <x v="0"/>
    <m/>
    <n v="65.273495343080796"/>
    <n v="8.6845527000000006E-3"/>
  </r>
  <r>
    <n v="230000"/>
    <n v="870000"/>
    <n v="870000"/>
    <x v="0"/>
    <x v="0"/>
    <s v="IR12-21"/>
    <s v="62-304.520 (7), F.A.C."/>
    <n v="0.56000000000000005"/>
    <n v="0.48"/>
    <s v="Town Melbourne Beach"/>
    <n v="5.7244424697000001E-2"/>
    <n v="3723.9858400108201"/>
    <n v="9.2718713979428902"/>
    <n v="1.3632723049789399"/>
    <n v="0.53076294403988999"/>
    <n v="7.8039738803880002E-2"/>
    <n v="213.17742699122701"/>
    <n v="1210"/>
    <s v="Fixed Single Family Units"/>
    <n v="1210"/>
    <s v="Town Melbourne Beach                   Brevard County"/>
    <s v="Town Melbourne Beach"/>
    <m/>
    <m/>
    <m/>
    <n v="0"/>
    <n v="1"/>
    <n v="0.53076294403988999"/>
    <n v="7.8039738803880002E-2"/>
    <n v="213.17742699122701"/>
    <m/>
    <n v="-1"/>
    <n v="-1"/>
    <n v="-1"/>
    <n v="-1"/>
    <n v="0"/>
    <m/>
    <m/>
    <s v="Central IRL A"/>
    <n v="-1"/>
    <m/>
    <m/>
    <n v="615"/>
    <x v="8"/>
    <s v="Basin 5 Ocean Ave BB"/>
    <x v="0"/>
    <m/>
    <n v="109.275078359669"/>
    <n v="0.1728932903"/>
  </r>
  <r>
    <n v="230000"/>
    <n v="870000"/>
    <n v="870000"/>
    <x v="0"/>
    <x v="0"/>
    <s v="IR12-21"/>
    <s v="62-304.520 (7), F.A.C."/>
    <n v="0.56000000000000005"/>
    <n v="0.48"/>
    <s v="Town Melbourne Beach"/>
    <n v="0.44326628140218"/>
    <n v="3723.9858400108201"/>
    <n v="9.2718713979428902"/>
    <n v="1.3632723049789399"/>
    <n v="4.1099079562054603"/>
    <n v="0.60429264516659997"/>
    <n v="1650.7173552960001"/>
    <n v="1210"/>
    <s v="Fixed Single Family Units"/>
    <n v="1210"/>
    <s v="Town Melbourne Beach                   Brevard County"/>
    <s v="Town Melbourne Beach"/>
    <m/>
    <m/>
    <m/>
    <n v="0"/>
    <n v="1"/>
    <n v="4.1099079562054603"/>
    <n v="0.60429264516659997"/>
    <n v="1650.7173552960001"/>
    <m/>
    <n v="-1"/>
    <n v="-1"/>
    <n v="-1"/>
    <n v="-1"/>
    <n v="0"/>
    <m/>
    <m/>
    <s v="Central IRL A"/>
    <n v="-1"/>
    <m/>
    <m/>
    <n v="615"/>
    <x v="8"/>
    <s v="Basin 5 Ocean Ave BB"/>
    <x v="0"/>
    <m/>
    <n v="171.496101962908"/>
    <n v="1.3387813100999999"/>
  </r>
  <r>
    <n v="230000"/>
    <n v="870000"/>
    <n v="870000"/>
    <x v="0"/>
    <x v="0"/>
    <s v="IR12-21"/>
    <s v="62-304.520 (7), F.A.C."/>
    <n v="0.56000000000000005"/>
    <n v="0.48"/>
    <s v="Town Melbourne Beach"/>
    <n v="0.11332863377252"/>
    <n v="3723.9858400108201"/>
    <n v="9.2718713979428902"/>
    <n v="1.3632723049789399"/>
    <n v="1.0507685180434201"/>
    <n v="0.15449778778317999"/>
    <n v="422.03422743665499"/>
    <n v="1210"/>
    <s v="Fixed Single Family Units"/>
    <n v="1210"/>
    <s v="Town Melbourne Beach                   Brevard County"/>
    <s v="Town Melbourne Beach"/>
    <m/>
    <m/>
    <m/>
    <n v="0"/>
    <n v="1"/>
    <n v="1.0507685180434201"/>
    <n v="0.15449778778317999"/>
    <n v="422.03422743665499"/>
    <m/>
    <n v="-1"/>
    <n v="-1"/>
    <n v="-1"/>
    <n v="-1"/>
    <n v="0"/>
    <m/>
    <m/>
    <s v="Central IRL A"/>
    <n v="-1"/>
    <m/>
    <m/>
    <n v="615"/>
    <x v="8"/>
    <s v="Basin 5 Ocean Ave BB"/>
    <x v="0"/>
    <m/>
    <n v="117.136712842552"/>
    <n v="0.34228242289999999"/>
  </r>
  <r>
    <n v="230000"/>
    <n v="870000"/>
    <n v="870000"/>
    <x v="0"/>
    <x v="0"/>
    <s v="IR12-21"/>
    <s v="62-304.520 (7), F.A.C."/>
    <n v="0.56000000000000005"/>
    <n v="0.48"/>
    <s v="Town Melbourne Beach"/>
    <n v="1.04868586237E-3"/>
    <n v="3723.9858400108201"/>
    <n v="9.2718713979428902"/>
    <n v="1.3632723049789399"/>
    <n v="9.7232804527800001E-3"/>
    <n v="1.4296443927900001E-3"/>
    <n v="3.9052913021040299"/>
    <n v="1210"/>
    <s v="Fixed Single Family Units"/>
    <n v="1210"/>
    <s v="Town Melbourne Beach                   Brevard County"/>
    <s v="Town Melbourne Beach"/>
    <m/>
    <m/>
    <m/>
    <n v="0"/>
    <n v="1"/>
    <n v="9.7232804527800001E-3"/>
    <n v="1.4296443927900001E-3"/>
    <n v="3.9052913021045899"/>
    <m/>
    <n v="-1"/>
    <n v="-1"/>
    <n v="-1"/>
    <n v="-1"/>
    <n v="0"/>
    <m/>
    <m/>
    <s v="Central IRL A"/>
    <n v="-1"/>
    <m/>
    <m/>
    <n v="615"/>
    <x v="8"/>
    <s v="Basin 5 Ocean Ave BB"/>
    <x v="0"/>
    <m/>
    <n v="12.301714960311401"/>
    <n v="3.1673083999999999E-3"/>
  </r>
  <r>
    <n v="230000"/>
    <n v="870000"/>
    <n v="870000"/>
    <x v="0"/>
    <x v="0"/>
    <s v="IR12-21"/>
    <s v="62-304.520 (7), F.A.C."/>
    <n v="0.56000000000000005"/>
    <n v="0.48"/>
    <s v="Town Melbourne Beach"/>
    <n v="1.51974888422E-3"/>
    <n v="3723.9858402882701"/>
    <n v="9.2718713986336905"/>
    <n v="1.36327230508051"/>
    <n v="1.409091621273E-2"/>
    <n v="2.0718315645300001E-3"/>
    <n v="5.6595233256403601"/>
    <n v="1210"/>
    <s v="Fixed Single Family Units"/>
    <n v="1210"/>
    <s v="Town Melbourne Beach                   Brevard County"/>
    <s v="Town Melbourne Beach"/>
    <m/>
    <m/>
    <m/>
    <n v="0"/>
    <n v="1"/>
    <n v="1.409091621273E-2"/>
    <n v="2.0718315645300001E-3"/>
    <n v="5.6595233256409498"/>
    <m/>
    <n v="-1"/>
    <n v="-1"/>
    <n v="-1"/>
    <n v="-1"/>
    <n v="0"/>
    <m/>
    <m/>
    <s v="Central IRL A"/>
    <n v="-1"/>
    <m/>
    <m/>
    <n v="615"/>
    <x v="8"/>
    <s v="Basin 5 Ocean Ave BB"/>
    <x v="0"/>
    <m/>
    <n v="14.354996255546601"/>
    <n v="4.5900432000000003E-3"/>
  </r>
  <r>
    <n v="230000"/>
    <n v="870000"/>
    <n v="870000"/>
    <x v="0"/>
    <x v="0"/>
    <s v="IR12-21"/>
    <s v="62-304.520 (7), F.A.C."/>
    <n v="0.56000000000000005"/>
    <n v="0.48"/>
    <s v="Town Melbourne Beach"/>
    <n v="0.30014304758945998"/>
    <n v="3723.9858402882701"/>
    <n v="9.2718713986336905"/>
    <n v="1.36327230508051"/>
    <n v="2.78288773844353"/>
    <n v="0.40917670434117998"/>
    <n v="1117.7284592841399"/>
    <n v="1210"/>
    <s v="Fixed Single Family Units"/>
    <n v="1210"/>
    <s v="Town Melbourne Beach                   Brevard County"/>
    <s v="Town Melbourne Beach"/>
    <m/>
    <m/>
    <m/>
    <n v="0"/>
    <n v="1"/>
    <n v="2.78288773844353"/>
    <n v="0.40917670434117998"/>
    <n v="1117.7284592841399"/>
    <m/>
    <n v="-1"/>
    <n v="-1"/>
    <n v="-1"/>
    <n v="-1"/>
    <n v="0"/>
    <m/>
    <m/>
    <s v="Central IRL A"/>
    <n v="-1"/>
    <m/>
    <m/>
    <n v="615"/>
    <x v="8"/>
    <s v="Basin 5 Ocean Ave BB"/>
    <x v="0"/>
    <m/>
    <n v="138.65391612910801"/>
    <n v="0.90651132140000001"/>
  </r>
  <r>
    <n v="230000"/>
    <n v="870000"/>
    <n v="870000"/>
    <x v="0"/>
    <x v="0"/>
    <s v="IR12-21"/>
    <s v="62-304.520 (7), F.A.C."/>
    <n v="0.56000000000000005"/>
    <n v="0.48"/>
    <s v="Town Melbourne Beach"/>
    <n v="0.12847423871006999"/>
    <n v="3723.9858402882701"/>
    <n v="9.2718713986336905"/>
    <n v="1.36327230508051"/>
    <n v="1.1911966193571899"/>
    <n v="0.17514537154974999"/>
    <n v="478.436245798139"/>
    <n v="1210"/>
    <s v="Fixed Single Family Units"/>
    <n v="1210"/>
    <s v="Town Melbourne Beach                   Brevard County"/>
    <s v="Town Melbourne Beach"/>
    <m/>
    <m/>
    <m/>
    <n v="0"/>
    <n v="1"/>
    <n v="1.1911966193571899"/>
    <n v="0.17514537154974999"/>
    <n v="478.436245798139"/>
    <m/>
    <n v="-1"/>
    <n v="-1"/>
    <n v="-1"/>
    <n v="-1"/>
    <n v="0"/>
    <m/>
    <m/>
    <s v="Central IRL A"/>
    <n v="-1"/>
    <m/>
    <m/>
    <n v="615"/>
    <x v="8"/>
    <s v="Basin 5 Ocean Ave BB"/>
    <x v="0"/>
    <m/>
    <n v="101.936299985331"/>
    <n v="0.38802615229999998"/>
  </r>
  <r>
    <n v="230000"/>
    <n v="870000"/>
    <n v="870000"/>
    <x v="0"/>
    <x v="0"/>
    <s v="IR12-21"/>
    <s v="62-304.520 (7), F.A.C."/>
    <n v="0.56000000000000005"/>
    <n v="0.48"/>
    <s v="Town Melbourne Beach"/>
    <n v="3.2239417568790001E-2"/>
    <n v="3723.9858402882701"/>
    <n v="9.2718713986336905"/>
    <n v="1.36327230508051"/>
    <n v="0.29891973366474001"/>
    <n v="4.3951105103460002E-2"/>
    <n v="120.05913452534401"/>
    <n v="1210"/>
    <s v="Fixed Single Family Units"/>
    <n v="1210"/>
    <s v="Town Melbourne Beach                   Brevard County"/>
    <s v="Town Melbourne Beach"/>
    <m/>
    <m/>
    <m/>
    <n v="0"/>
    <n v="1"/>
    <n v="0.29891973366474001"/>
    <n v="4.3951105103460002E-2"/>
    <n v="120.059134525345"/>
    <m/>
    <n v="-1"/>
    <n v="-1"/>
    <n v="-1"/>
    <n v="-1"/>
    <n v="0"/>
    <m/>
    <m/>
    <s v="Central IRL A"/>
    <n v="-1"/>
    <m/>
    <m/>
    <n v="615"/>
    <x v="8"/>
    <s v="Basin 5 Ocean Ave BB"/>
    <x v="0"/>
    <m/>
    <n v="57.2759441570524"/>
    <n v="9.7371560800000007E-2"/>
  </r>
  <r>
    <n v="230000"/>
    <n v="870000"/>
    <n v="870000"/>
    <x v="0"/>
    <x v="0"/>
    <s v="IR12-21"/>
    <s v="62-304.520 (7), F.A.C."/>
    <n v="0.56000000000000005"/>
    <n v="0.48"/>
    <s v="Town Melbourne Beach"/>
    <n v="6.9335031148549997E-2"/>
    <n v="3723.9858402882701"/>
    <n v="9.2718713986336905"/>
    <n v="1.36327230508051"/>
    <n v="0.64286549222964995"/>
    <n v="9.4522527736709994E-2"/>
    <n v="258.20267423316102"/>
    <n v="1210"/>
    <s v="Fixed Single Family Units"/>
    <n v="1210"/>
    <s v="Town Melbourne Beach                   Brevard County"/>
    <s v="Town Melbourne Beach"/>
    <m/>
    <m/>
    <m/>
    <n v="0"/>
    <n v="1"/>
    <n v="0.64286549222964995"/>
    <n v="9.4522527736709994E-2"/>
    <n v="258.20267423316102"/>
    <m/>
    <n v="-1"/>
    <n v="-1"/>
    <n v="-1"/>
    <n v="-1"/>
    <n v="0"/>
    <m/>
    <m/>
    <s v="Central IRL A"/>
    <n v="-1"/>
    <m/>
    <m/>
    <n v="615"/>
    <x v="8"/>
    <s v="Basin 5 Ocean Ave BB"/>
    <x v="0"/>
    <m/>
    <n v="69.911561723488703"/>
    <n v="0.20941011700000001"/>
  </r>
  <r>
    <n v="230000"/>
    <n v="870000"/>
    <n v="870000"/>
    <x v="0"/>
    <x v="0"/>
    <s v="IR12-21"/>
    <s v="62-304.520 (7), F.A.C."/>
    <n v="0.56000000000000005"/>
    <n v="0.48"/>
    <s v="Town Melbourne Beach"/>
    <n v="8.6051969720759999E-2"/>
    <n v="3723.9858402882701"/>
    <n v="9.2718713986336905"/>
    <n v="1.36327230508051"/>
    <n v="0.79786279685007999"/>
    <n v="0.11731226711794999"/>
    <n v="320.45631676905498"/>
    <n v="1210"/>
    <s v="Fixed Single Family Units"/>
    <n v="1210"/>
    <s v="Town Melbourne Beach                   Brevard County"/>
    <s v="Town Melbourne Beach"/>
    <m/>
    <m/>
    <m/>
    <n v="0"/>
    <n v="1"/>
    <n v="0.79786279685007999"/>
    <n v="0.11731226711794999"/>
    <n v="320.456316769056"/>
    <m/>
    <n v="-1"/>
    <n v="-1"/>
    <n v="-1"/>
    <n v="-1"/>
    <n v="0"/>
    <m/>
    <m/>
    <s v="Central IRL A"/>
    <n v="-1"/>
    <m/>
    <m/>
    <n v="615"/>
    <x v="8"/>
    <s v="Basin 5 Ocean Ave BB"/>
    <x v="0"/>
    <m/>
    <n v="79.6195831055566"/>
    <n v="0.25989968920000001"/>
  </r>
  <r>
    <n v="230000"/>
    <n v="870000"/>
    <n v="870000"/>
    <x v="0"/>
    <x v="0"/>
    <s v="IR12-21"/>
    <s v="62-304.520 (7), F.A.C."/>
    <n v="0.56000000000000005"/>
    <n v="0.48"/>
    <s v="Town Melbourne Beach"/>
    <n v="2.6191626496679998E-2"/>
    <n v="3709.97179619893"/>
    <n v="9.2391250590237792"/>
    <n v="1.3585304906209901"/>
    <n v="0.24198771270214001"/>
    <n v="3.5582123194699999E-2"/>
    <n v="97.1701955992892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4198771270214001"/>
    <n v="3.5582123194699999E-2"/>
    <n v="1212.6986540696701"/>
    <m/>
    <n v="-1"/>
    <n v="-1"/>
    <n v="-1"/>
    <n v="-1"/>
    <n v="0"/>
    <m/>
    <m/>
    <s v="Central IRL A"/>
    <n v="-1"/>
    <m/>
    <m/>
    <n v="615"/>
    <x v="8"/>
    <s v="Basin 5 Ocean Ave BB"/>
    <x v="0"/>
    <m/>
    <n v="50.152844021471999"/>
    <n v="0.98353499919999998"/>
  </r>
  <r>
    <n v="230000"/>
    <n v="870000"/>
    <n v="870000"/>
    <x v="0"/>
    <x v="0"/>
    <s v="IR12-21"/>
    <s v="62-304.520 (7), F.A.C."/>
    <n v="0.56000000000000005"/>
    <n v="0.48"/>
    <s v="Town Melbourne Beach"/>
    <n v="4.4099855936679998E-2"/>
    <n v="3709.97179619893"/>
    <n v="9.2391250590237792"/>
    <n v="1.3585304906209901"/>
    <n v="0.40744408408393001"/>
    <n v="5.991099892197E-2"/>
    <n v="163.609221741526"/>
    <n v="1210"/>
    <s v="Fixed Single Family Units"/>
    <n v="1210"/>
    <s v="Town Melbourne Beach                   Brevard County"/>
    <s v="Town Melbourne Beach"/>
    <m/>
    <m/>
    <m/>
    <n v="0"/>
    <n v="1"/>
    <n v="0.40744408408393001"/>
    <n v="5.991099892197E-2"/>
    <n v="1079.18633558996"/>
    <m/>
    <n v="-1"/>
    <n v="-1"/>
    <n v="-1"/>
    <n v="-1"/>
    <n v="0"/>
    <m/>
    <m/>
    <s v="Central IRL A"/>
    <n v="-1"/>
    <m/>
    <m/>
    <n v="615"/>
    <x v="8"/>
    <s v="Basin 5 Ocean Ave BB"/>
    <x v="0"/>
    <m/>
    <n v="72.398934382848594"/>
    <n v="0.87525250249999997"/>
  </r>
  <r>
    <n v="230000"/>
    <n v="870000"/>
    <n v="870000"/>
    <x v="0"/>
    <x v="0"/>
    <s v="IR12-21"/>
    <s v="62-304.520 (7), F.A.C."/>
    <n v="0.56000000000000005"/>
    <n v="0.48"/>
    <s v="Town Melbourne Beach"/>
    <n v="0.10231405785848"/>
    <n v="3733.1404395148702"/>
    <n v="9.4063640721984392"/>
    <n v="1.4215161520367099"/>
    <n v="0.96240327792084002"/>
    <n v="0.14544108582625001"/>
    <n v="381.95274692235898"/>
    <n v="1210"/>
    <s v="Fixed Single Family Units"/>
    <n v="1210"/>
    <s v="Town Melbourne Beach                   Brevard County"/>
    <s v="Town Melbourne Beach"/>
    <m/>
    <m/>
    <m/>
    <n v="0"/>
    <n v="1"/>
    <n v="0.96240327792084002"/>
    <n v="0.14544108582625001"/>
    <n v="381.95274692235898"/>
    <m/>
    <n v="-1"/>
    <n v="-1"/>
    <n v="-1"/>
    <n v="-1"/>
    <n v="0"/>
    <m/>
    <m/>
    <s v="Central IRL A"/>
    <n v="-1"/>
    <m/>
    <m/>
    <n v="615"/>
    <x v="8"/>
    <s v="Basin 5 Ocean Ave BB"/>
    <x v="0"/>
    <m/>
    <n v="92.511548798422496"/>
    <n v="0.30977513940000001"/>
  </r>
  <r>
    <n v="230000"/>
    <n v="870000"/>
    <n v="870000"/>
    <x v="0"/>
    <x v="0"/>
    <s v="IR12-21"/>
    <s v="62-304.520 (7), F.A.C."/>
    <n v="0.56000000000000005"/>
    <n v="0.48"/>
    <s v="Town Melbourne Beach"/>
    <n v="0.15541700744258"/>
    <n v="3733.1404395148702"/>
    <n v="9.4063640721984392"/>
    <n v="1.4215161520367099"/>
    <n v="1.4619089550165101"/>
    <n v="0.22092778638084001"/>
    <n v="580.19351547228996"/>
    <n v="1210"/>
    <s v="Fixed Single Family Units"/>
    <n v="1210"/>
    <s v="Town Melbourne Beach                   Brevard County"/>
    <s v="Town Melbourne Beach"/>
    <m/>
    <m/>
    <m/>
    <n v="0"/>
    <n v="1"/>
    <n v="1.4619089550165101"/>
    <n v="0.22092778638084001"/>
    <n v="580.19351547228996"/>
    <m/>
    <n v="-1"/>
    <n v="-1"/>
    <n v="-1"/>
    <n v="-1"/>
    <n v="0"/>
    <m/>
    <m/>
    <s v="Central IRL A"/>
    <n v="-1"/>
    <m/>
    <m/>
    <n v="615"/>
    <x v="8"/>
    <s v="Basin 5 Ocean Ave BB"/>
    <x v="0"/>
    <m/>
    <n v="104.769702788004"/>
    <n v="0.47055435159999998"/>
  </r>
  <r>
    <n v="230000"/>
    <n v="870000"/>
    <n v="870000"/>
    <x v="0"/>
    <x v="0"/>
    <s v="IR12-21"/>
    <s v="62-304.520 (7), F.A.C."/>
    <n v="0.56000000000000005"/>
    <n v="0.48"/>
    <s v="Town Melbourne Beach"/>
    <n v="0.14927102719447"/>
    <n v="3733.1404395148702"/>
    <n v="9.4063640721984392"/>
    <n v="1.4215161520367099"/>
    <n v="1.40409762722229"/>
    <n v="0.21219117618805999"/>
    <n v="557.24970806762894"/>
    <n v="1210"/>
    <s v="Fixed Single Family Units"/>
    <n v="1210"/>
    <s v="Town Melbourne Beach                   Brevard County"/>
    <s v="Town Melbourne Beach"/>
    <m/>
    <m/>
    <m/>
    <n v="0"/>
    <n v="1"/>
    <n v="1.40409762722229"/>
    <n v="0.21219117618805999"/>
    <n v="557.24970806762894"/>
    <m/>
    <n v="-1"/>
    <n v="-1"/>
    <n v="-1"/>
    <n v="-1"/>
    <n v="0"/>
    <m/>
    <m/>
    <s v="Central IRL A"/>
    <n v="-1"/>
    <m/>
    <m/>
    <n v="615"/>
    <x v="8"/>
    <s v="Basin 5 Ocean Ave BB"/>
    <x v="0"/>
    <m/>
    <n v="102.88023333258"/>
    <n v="0.4519462353"/>
  </r>
  <r>
    <n v="230000"/>
    <n v="870000"/>
    <n v="870000"/>
    <x v="0"/>
    <x v="0"/>
    <s v="IR12-21"/>
    <s v="62-304.520 (7), F.A.C."/>
    <n v="0.56000000000000005"/>
    <n v="0.48"/>
    <s v="Town Melbourne Beach"/>
    <n v="8.8560497782300008E-3"/>
    <n v="3733.1404395148702"/>
    <n v="9.4063640721984392"/>
    <n v="1.4215161520367099"/>
    <n v="8.3303228455619993E-2"/>
    <n v="1.2589017803000001E-2"/>
    <n v="33.060877561500703"/>
    <n v="1210"/>
    <s v="Fixed Single Family Units"/>
    <n v="1210"/>
    <s v="Town Melbourne Beach                   Brevard County"/>
    <s v="Town Melbourne Beach"/>
    <m/>
    <m/>
    <m/>
    <n v="0"/>
    <n v="1"/>
    <n v="8.3303228455619993E-2"/>
    <n v="1.2589017803000001E-2"/>
    <n v="33.060877561499098"/>
    <m/>
    <n v="-1"/>
    <n v="-1"/>
    <n v="-1"/>
    <n v="-1"/>
    <n v="0"/>
    <m/>
    <m/>
    <s v="Central IRL A"/>
    <n v="-1"/>
    <m/>
    <m/>
    <n v="615"/>
    <x v="8"/>
    <s v="Basin 5 Ocean Ave BB"/>
    <x v="0"/>
    <m/>
    <n v="68.295793834183698"/>
    <n v="2.68133638E-2"/>
  </r>
  <r>
    <n v="230000"/>
    <n v="870000"/>
    <n v="870000"/>
    <x v="0"/>
    <x v="0"/>
    <s v="IR12-21"/>
    <s v="62-304.520 (7), F.A.C."/>
    <n v="0.56000000000000005"/>
    <n v="0.48"/>
    <s v="Town Melbourne Beach"/>
    <n v="4.831612201418E-2"/>
    <n v="3733.1404395148702"/>
    <n v="9.4063640721984392"/>
    <n v="1.4215161520367099"/>
    <n v="0.45447903422220998"/>
    <n v="6.8682147846940003E-2"/>
    <n v="180.3708689716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45447903422220998"/>
    <n v="6.8682147846940003E-2"/>
    <n v="180.37086897170099"/>
    <m/>
    <n v="-1"/>
    <n v="-1"/>
    <n v="-1"/>
    <n v="-1"/>
    <n v="0"/>
    <m/>
    <m/>
    <s v="Central IRL A"/>
    <n v="-1"/>
    <m/>
    <m/>
    <n v="615"/>
    <x v="8"/>
    <s v="Basin 5 Ocean Ave BB"/>
    <x v="0"/>
    <m/>
    <n v="56.391298004625803"/>
    <n v="0.14628618730000001"/>
  </r>
  <r>
    <n v="230000"/>
    <n v="870000"/>
    <n v="870000"/>
    <x v="0"/>
    <x v="0"/>
    <s v="IR12-21"/>
    <s v="62-304.520 (7), F.A.C."/>
    <n v="0.56000000000000005"/>
    <n v="0.48"/>
    <s v="Town Melbourne Beach"/>
    <n v="0.15066871967942999"/>
    <n v="3733.1404395148702"/>
    <n v="9.4063640721984392"/>
    <n v="1.4215161520367099"/>
    <n v="1.41724483159679"/>
    <n v="0.21417801863100999"/>
    <n v="562.46749040523605"/>
    <n v="1210"/>
    <s v="Fixed Single Family Units"/>
    <n v="1210"/>
    <s v="Town Melbourne Beach                   Brevard County"/>
    <s v="Town Melbourne Beach"/>
    <m/>
    <m/>
    <m/>
    <n v="0"/>
    <n v="1"/>
    <n v="1.41724483159679"/>
    <n v="0.21417801863100999"/>
    <n v="562.46749040523605"/>
    <m/>
    <n v="-1"/>
    <n v="-1"/>
    <n v="-1"/>
    <n v="-1"/>
    <n v="0"/>
    <m/>
    <m/>
    <s v="Central IRL A"/>
    <n v="-1"/>
    <m/>
    <m/>
    <n v="615"/>
    <x v="8"/>
    <s v="Basin 5 Ocean Ave BB"/>
    <x v="0"/>
    <m/>
    <n v="106.960286165265"/>
    <n v="0.45617801330000002"/>
  </r>
  <r>
    <n v="230000"/>
    <n v="870000"/>
    <n v="870000"/>
    <x v="0"/>
    <x v="0"/>
    <s v="IR12-21"/>
    <s v="62-304.520 (7), F.A.C."/>
    <n v="0.56000000000000005"/>
    <n v="0.48"/>
    <s v="Town Melbourne Beach"/>
    <n v="2.9204697005000002E-3"/>
    <n v="3733.1404395148702"/>
    <n v="9.4063640721984392"/>
    <n v="1.4215161520367099"/>
    <n v="2.7471001264790001E-2"/>
    <n v="4.1514948508000003E-3"/>
    <n v="10.9025235413405"/>
    <n v="1210"/>
    <s v="Fixed Single Family Units"/>
    <n v="1210"/>
    <s v="Town Melbourne Beach                   Brevard County"/>
    <s v="Town Melbourne Beach"/>
    <m/>
    <m/>
    <m/>
    <n v="0"/>
    <n v="1"/>
    <n v="2.7471001264790001E-2"/>
    <n v="4.1514948508000003E-3"/>
    <n v="10.902523541339599"/>
    <m/>
    <n v="-1"/>
    <n v="-1"/>
    <n v="-1"/>
    <n v="-1"/>
    <n v="0"/>
    <m/>
    <m/>
    <s v="Central IRL A"/>
    <n v="-1"/>
    <m/>
    <m/>
    <n v="615"/>
    <x v="8"/>
    <s v="Basin 5 Ocean Ave BB"/>
    <x v="0"/>
    <m/>
    <n v="35.274170295682097"/>
    <n v="8.8422737999999997E-3"/>
  </r>
  <r>
    <n v="230000"/>
    <n v="870000"/>
    <n v="870000"/>
    <x v="0"/>
    <x v="0"/>
    <s v="IR12-21"/>
    <s v="62-304.520 (7), F.A.C."/>
    <n v="0.56000000000000005"/>
    <n v="0.48"/>
    <s v="Town Melbourne Beach"/>
    <n v="0.24095026190393001"/>
    <n v="3790.7933363604802"/>
    <n v="9.7996637628702299"/>
    <n v="1.5971325569778401"/>
    <n v="2.36123155023405"/>
    <n v="0.38482950789909998"/>
    <n v="913.392647219739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36123155023405"/>
    <n v="0.38482950789909998"/>
    <n v="913.39264721973905"/>
    <m/>
    <n v="-1"/>
    <n v="-1"/>
    <n v="-1"/>
    <n v="-1"/>
    <n v="0"/>
    <m/>
    <m/>
    <s v="Central IRL A"/>
    <n v="-1"/>
    <m/>
    <m/>
    <n v="615"/>
    <x v="8"/>
    <s v="Basin 5 Ocean Ave BB"/>
    <x v="0"/>
    <m/>
    <n v="140.60609511483699"/>
    <n v="0.74078884609999995"/>
  </r>
  <r>
    <n v="230000"/>
    <n v="870000"/>
    <n v="870000"/>
    <x v="0"/>
    <x v="0"/>
    <s v="IR12-21"/>
    <s v="62-304.520 (7), F.A.C."/>
    <n v="0.56000000000000005"/>
    <n v="0.48"/>
    <s v="Town Melbourne Beach"/>
    <n v="1.535953452468E-2"/>
    <n v="3790.7933363604802"/>
    <n v="9.7996637628702299"/>
    <n v="1.5971325569778401"/>
    <n v="0.15051827389611"/>
    <n v="2.4531212649399999E-2"/>
    <n v="58.224821125774703"/>
    <n v="1400"/>
    <s v="Commercial and Services"/>
    <n v="1400"/>
    <s v="Town Melbourne Beach                   Brevard County"/>
    <s v="Town Melbourne Beach"/>
    <m/>
    <m/>
    <m/>
    <n v="0"/>
    <n v="1"/>
    <n v="0.15051827389611"/>
    <n v="2.4531212649399999E-2"/>
    <n v="58.224821125775101"/>
    <m/>
    <n v="-1"/>
    <n v="-1"/>
    <n v="-1"/>
    <n v="-1"/>
    <n v="0"/>
    <m/>
    <m/>
    <s v="Central IRL A"/>
    <n v="-1"/>
    <m/>
    <m/>
    <n v="615"/>
    <x v="8"/>
    <s v="Basin 5 Ocean Ave BB"/>
    <x v="0"/>
    <m/>
    <n v="31.7694441107211"/>
    <n v="4.7222077100000003E-2"/>
  </r>
  <r>
    <n v="230000"/>
    <n v="870000"/>
    <n v="870000"/>
    <x v="0"/>
    <x v="0"/>
    <s v="IR12-21"/>
    <s v="62-304.520 (7), F.A.C."/>
    <n v="0.56000000000000005"/>
    <n v="0.48"/>
    <s v="Town Melbourne Beach"/>
    <n v="2.7844819323830001E-2"/>
    <n v="3790.7933363604802"/>
    <n v="9.7996637628702299"/>
    <n v="1.5971325569778401"/>
    <n v="0.27286986691147003"/>
    <n v="4.4471867485259997E-2"/>
    <n v="105.553955544963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7286986691147003"/>
    <n v="4.4471867485259997E-2"/>
    <n v="105.553955544964"/>
    <m/>
    <n v="-1"/>
    <n v="-1"/>
    <n v="-1"/>
    <n v="-1"/>
    <n v="0"/>
    <m/>
    <m/>
    <s v="Central IRL A"/>
    <n v="-1"/>
    <m/>
    <m/>
    <n v="615"/>
    <x v="8"/>
    <s v="Basin 5 Ocean Ave BB"/>
    <x v="0"/>
    <m/>
    <n v="67.250801770615993"/>
    <n v="8.5607425400000006E-2"/>
  </r>
  <r>
    <n v="230000"/>
    <n v="870000"/>
    <n v="870000"/>
    <x v="0"/>
    <x v="0"/>
    <s v="IR12-21"/>
    <s v="62-304.520 (7), F.A.C."/>
    <n v="0.56000000000000005"/>
    <n v="0.48"/>
    <s v="Town Melbourne Beach"/>
    <n v="0.13333461829484999"/>
    <n v="3790.7933363604802"/>
    <n v="9.7996637628702299"/>
    <n v="1.5971325569778401"/>
    <n v="1.3066344272402299"/>
    <n v="0.21295305985092"/>
    <n v="505.443982538309"/>
    <n v="1450"/>
    <s v="Tourist Services"/>
    <n v="1450"/>
    <s v="Town Melbourne Beach                   Brevard County"/>
    <s v="Town Melbourne Beach"/>
    <m/>
    <m/>
    <m/>
    <n v="0"/>
    <n v="1"/>
    <n v="1.3066344272402299"/>
    <n v="0.21295305985092"/>
    <n v="505.443982538309"/>
    <m/>
    <n v="-1"/>
    <n v="-1"/>
    <n v="-1"/>
    <n v="-1"/>
    <n v="0"/>
    <m/>
    <m/>
    <s v="Central IRL A"/>
    <n v="-1"/>
    <m/>
    <m/>
    <n v="615"/>
    <x v="8"/>
    <s v="Basin 5 Ocean Ave BB"/>
    <x v="0"/>
    <m/>
    <n v="95.638842559406996"/>
    <n v="0.4099302373"/>
  </r>
  <r>
    <n v="230000"/>
    <n v="870000"/>
    <n v="870000"/>
    <x v="0"/>
    <x v="0"/>
    <s v="IR12-21"/>
    <s v="62-304.520 (7), F.A.C."/>
    <n v="0.56000000000000005"/>
    <n v="0.48"/>
    <s v="Town Melbourne Beach"/>
    <n v="0.19603077274635"/>
    <n v="3790.7933363604802"/>
    <n v="9.7996637628702299"/>
    <n v="1.5971325569778401"/>
    <n v="1.9210356600898999"/>
    <n v="0.31308712932271998"/>
    <n v="743.11214704847896"/>
    <n v="1300"/>
    <s v="Residential, High Density"/>
    <n v="1300"/>
    <s v="Town Melbourne Beach                   Brevard County"/>
    <s v="Town Melbourne Beach"/>
    <m/>
    <m/>
    <m/>
    <n v="0"/>
    <n v="1"/>
    <n v="1.9210356600898999"/>
    <n v="0.31308712932271998"/>
    <n v="743.11214704847896"/>
    <m/>
    <n v="-1"/>
    <n v="-1"/>
    <n v="-1"/>
    <n v="-1"/>
    <n v="0"/>
    <m/>
    <m/>
    <s v="Central IRL A"/>
    <n v="-1"/>
    <m/>
    <m/>
    <n v="615"/>
    <x v="8"/>
    <s v="Basin 5 Ocean Ave BB"/>
    <x v="0"/>
    <m/>
    <n v="112.71774687563099"/>
    <n v="0.60268625060000003"/>
  </r>
  <r>
    <n v="230000"/>
    <n v="870000"/>
    <n v="870000"/>
    <x v="0"/>
    <x v="0"/>
    <s v="IR12-21"/>
    <s v="62-304.520 (7), F.A.C."/>
    <n v="0.56000000000000005"/>
    <n v="0.48"/>
    <s v="Town Melbourne Beach"/>
    <n v="4.2434466901400004E-3"/>
    <n v="3790.7933363604802"/>
    <n v="9.7996637628702299"/>
    <n v="1.5971325569778401"/>
    <n v="4.1584350759029998E-2"/>
    <n v="6.7773468626199998E-3"/>
    <n v="16.086029436183601"/>
    <n v="1300"/>
    <s v="Residential, High Density"/>
    <n v="1300"/>
    <s v="Town Melbourne Beach                   Brevard County"/>
    <s v="Town Melbourne Beach"/>
    <m/>
    <m/>
    <m/>
    <n v="0"/>
    <n v="1"/>
    <n v="4.1584350759029998E-2"/>
    <n v="6.7773468626199998E-3"/>
    <n v="16.086029436182599"/>
    <m/>
    <n v="-1"/>
    <n v="-1"/>
    <n v="-1"/>
    <n v="-1"/>
    <n v="0"/>
    <m/>
    <m/>
    <s v="Central IRL A"/>
    <n v="-1"/>
    <m/>
    <m/>
    <n v="615"/>
    <x v="8"/>
    <s v="Basin 5 Ocean Ave BB"/>
    <x v="0"/>
    <m/>
    <n v="58.439185263232602"/>
    <n v="1.3046252600000001E-2"/>
  </r>
  <r>
    <n v="230000"/>
    <n v="870000"/>
    <n v="870000"/>
    <x v="0"/>
    <x v="0"/>
    <s v="IR12-21"/>
    <s v="62-304.520 (7), F.A.C."/>
    <n v="0.56000000000000005"/>
    <n v="0.48"/>
    <s v="Town Melbourne Beach"/>
    <n v="0.44810146927946998"/>
    <n v="3739.6601332703499"/>
    <n v="9.3499935108353505"/>
    <n v="1.38880116629572"/>
    <n v="4.1897458299589099"/>
    <n v="0.62232384315416001"/>
    <n v="1675.74720032432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1897458299589099"/>
    <n v="0.62232384315416001"/>
    <n v="1675.7472003243299"/>
    <m/>
    <n v="-1"/>
    <n v="-1"/>
    <n v="-1"/>
    <n v="-1"/>
    <n v="0"/>
    <m/>
    <m/>
    <s v="Central IRL A"/>
    <n v="-1"/>
    <m/>
    <m/>
    <n v="615"/>
    <x v="8"/>
    <s v="Basin 5 Ocean Ave BB"/>
    <x v="0"/>
    <m/>
    <n v="199.59080472983101"/>
    <n v="1.3590812655"/>
  </r>
  <r>
    <n v="230000"/>
    <n v="870000"/>
    <n v="870000"/>
    <x v="0"/>
    <x v="0"/>
    <s v="IR12-21"/>
    <s v="62-304.520 (7), F.A.C."/>
    <n v="0.56000000000000005"/>
    <n v="0.48"/>
    <s v="Town Melbourne Beach"/>
    <n v="1.768207803306E-2"/>
    <n v="3739.6601332703499"/>
    <n v="9.3499935108353505"/>
    <n v="1.38880116629572"/>
    <n v="0.16532731486728"/>
    <n v="2.455689059485E-2"/>
    <n v="66.124962293643605"/>
    <n v="1300"/>
    <s v="Residential, High Density"/>
    <n v="1300"/>
    <s v="Town Melbourne Beach                   Brevard County"/>
    <s v="Town Melbourne Beach"/>
    <m/>
    <m/>
    <m/>
    <n v="0"/>
    <n v="1"/>
    <n v="0.16532731486728"/>
    <n v="2.455689059485E-2"/>
    <n v="66.124962293642099"/>
    <m/>
    <n v="-1"/>
    <n v="-1"/>
    <n v="-1"/>
    <n v="-1"/>
    <n v="0"/>
    <m/>
    <m/>
    <s v="Central IRL A"/>
    <n v="-1"/>
    <m/>
    <m/>
    <n v="615"/>
    <x v="8"/>
    <s v="Basin 5 Ocean Ave BB"/>
    <x v="0"/>
    <m/>
    <n v="55.566272243577899"/>
    <n v="5.3629328699999999E-2"/>
  </r>
  <r>
    <n v="230000"/>
    <n v="870000"/>
    <n v="870000"/>
    <x v="0"/>
    <x v="0"/>
    <s v="IR12-21"/>
    <s v="62-304.520 (7), F.A.C."/>
    <n v="0.56000000000000005"/>
    <n v="0.48"/>
    <s v="Town Melbourne Beach"/>
    <n v="0.13097117829643001"/>
    <n v="3739.6601332703499"/>
    <n v="9.3499935108353505"/>
    <n v="1.38880116629572"/>
    <n v="1.2245796671781299"/>
    <n v="0.18189292516920999"/>
    <n v="489.78769408262502"/>
    <n v="1210"/>
    <s v="Fixed Single Family Units"/>
    <n v="1210"/>
    <s v="Town Melbourne Beach                   Brevard County"/>
    <s v="Town Melbourne Beach"/>
    <m/>
    <m/>
    <m/>
    <n v="0"/>
    <n v="1"/>
    <n v="1.2245796671781299"/>
    <n v="0.18189292516920999"/>
    <n v="489.78769408262502"/>
    <m/>
    <n v="-1"/>
    <n v="-1"/>
    <n v="-1"/>
    <n v="-1"/>
    <n v="0"/>
    <m/>
    <m/>
    <s v="Central IRL A"/>
    <n v="-1"/>
    <m/>
    <m/>
    <n v="615"/>
    <x v="8"/>
    <s v="Basin 5 Ocean Ave BB"/>
    <x v="0"/>
    <m/>
    <n v="92.548404970399005"/>
    <n v="0.39723251749999999"/>
  </r>
  <r>
    <n v="230000"/>
    <n v="870000"/>
    <n v="870000"/>
    <x v="0"/>
    <x v="0"/>
    <s v="IR12-21"/>
    <s v="62-304.520 (7), F.A.C."/>
    <n v="0.56000000000000005"/>
    <n v="0.48"/>
    <s v="Town Melbourne Beach"/>
    <n v="2.1008727920839999E-2"/>
    <n v="3739.6601332703499"/>
    <n v="9.3499935108353505"/>
    <n v="1.38880116629572"/>
    <n v="0.19643146973083001"/>
    <n v="2.9176945838860002E-2"/>
    <n v="78.565502256318993"/>
    <n v="1210"/>
    <s v="Fixed Single Family Units"/>
    <n v="1210"/>
    <s v="Town Melbourne Beach                   Brevard County"/>
    <s v="Town Melbourne Beach"/>
    <m/>
    <m/>
    <m/>
    <n v="0"/>
    <n v="1"/>
    <n v="0.19643146973083001"/>
    <n v="2.9176945838860002E-2"/>
    <n v="78.565502256320201"/>
    <m/>
    <n v="-1"/>
    <n v="-1"/>
    <n v="-1"/>
    <n v="-1"/>
    <n v="0"/>
    <m/>
    <m/>
    <s v="Central IRL A"/>
    <n v="-1"/>
    <m/>
    <m/>
    <n v="615"/>
    <x v="8"/>
    <s v="Basin 5 Ocean Ave BB"/>
    <x v="0"/>
    <m/>
    <n v="37.815063372405"/>
    <n v="6.37189799E-2"/>
  </r>
  <r>
    <n v="230000"/>
    <n v="870000"/>
    <n v="870000"/>
    <x v="0"/>
    <x v="0"/>
    <s v="IR12-21"/>
    <s v="62-304.520 (7), F.A.C."/>
    <n v="0.56000000000000005"/>
    <n v="0.48"/>
    <s v="Town Melbourne Beach"/>
    <n v="0.13363113589225001"/>
    <n v="3734.4160411318899"/>
    <n v="9.2962482819364993"/>
    <n v="1.3668023607472199"/>
    <n v="1.2422682174516"/>
    <n v="0.18264735200686"/>
    <n v="499.03425747071702"/>
    <n v="1210"/>
    <s v="Fixed Single Family Units"/>
    <n v="1210"/>
    <s v="Town Melbourne Beach                   Brevard County"/>
    <s v="Town Melbourne Beach"/>
    <m/>
    <m/>
    <m/>
    <n v="0"/>
    <n v="1"/>
    <n v="1.2422682174516"/>
    <n v="0.18264735200686"/>
    <n v="499.03425747071702"/>
    <m/>
    <n v="-1"/>
    <n v="-1"/>
    <n v="-1"/>
    <n v="-1"/>
    <n v="0"/>
    <m/>
    <m/>
    <s v="Central IRL A"/>
    <n v="-1"/>
    <m/>
    <m/>
    <n v="615"/>
    <x v="8"/>
    <s v="Basin 5 Ocean Ave BB"/>
    <x v="0"/>
    <m/>
    <n v="121.634075809305"/>
    <n v="0.40473175789999999"/>
  </r>
  <r>
    <n v="230000"/>
    <n v="870000"/>
    <n v="870000"/>
    <x v="0"/>
    <x v="0"/>
    <s v="IR12-21"/>
    <s v="62-304.520 (7), F.A.C."/>
    <n v="0.56000000000000005"/>
    <n v="0.48"/>
    <s v="Town Melbourne Beach"/>
    <n v="0.41302604775555002"/>
    <n v="3734.4160411318899"/>
    <n v="9.2962482819364993"/>
    <n v="1.3668023607472199"/>
    <n v="3.8395926868425998"/>
    <n v="0.56452497712239003"/>
    <n v="1542.41109814365"/>
    <n v="1210"/>
    <s v="Fixed Single Family Units"/>
    <n v="1210"/>
    <s v="Town Melbourne Beach                   Brevard County"/>
    <s v="Town Melbourne Beach"/>
    <m/>
    <m/>
    <m/>
    <n v="0"/>
    <n v="1"/>
    <n v="3.8395926868425998"/>
    <n v="0.56452497712239003"/>
    <n v="1542.41109814365"/>
    <m/>
    <n v="-1"/>
    <n v="-1"/>
    <n v="-1"/>
    <n v="-1"/>
    <n v="0"/>
    <m/>
    <m/>
    <s v="Central IRL A"/>
    <n v="-1"/>
    <m/>
    <m/>
    <n v="615"/>
    <x v="8"/>
    <s v="Basin 5 Ocean Ave BB"/>
    <x v="0"/>
    <m/>
    <n v="166.88921927601899"/>
    <n v="1.2509416853999999"/>
  </r>
  <r>
    <n v="230000"/>
    <n v="870000"/>
    <n v="870000"/>
    <x v="0"/>
    <x v="0"/>
    <s v="IR12-21"/>
    <s v="62-304.520 (7), F.A.C."/>
    <n v="0.56000000000000005"/>
    <n v="0.48"/>
    <s v="Town Melbourne Beach"/>
    <n v="7.1106270135169999E-2"/>
    <n v="3734.4160411318899"/>
    <n v="9.2962482819364993"/>
    <n v="1.3668023607472199"/>
    <n v="0.66102154157897997"/>
    <n v="9.7188217884680003E-2"/>
    <n v="265.54039581783701"/>
    <n v="1210"/>
    <s v="Fixed Single Family Units"/>
    <n v="1210"/>
    <s v="Town Melbourne Beach                   Brevard County"/>
    <s v="Town Melbourne Beach"/>
    <m/>
    <m/>
    <m/>
    <n v="0"/>
    <n v="1"/>
    <n v="0.66102154157897997"/>
    <n v="9.7188217884680003E-2"/>
    <n v="265.54039581783701"/>
    <m/>
    <n v="-1"/>
    <n v="-1"/>
    <n v="-1"/>
    <n v="-1"/>
    <n v="0"/>
    <m/>
    <m/>
    <s v="Central IRL A"/>
    <n v="-1"/>
    <m/>
    <m/>
    <n v="615"/>
    <x v="8"/>
    <s v="Basin 5 Ocean Ave BB"/>
    <x v="0"/>
    <m/>
    <n v="111.53857438204"/>
    <n v="0.21536122939999999"/>
  </r>
  <r>
    <n v="230000"/>
    <n v="870000"/>
    <n v="870000"/>
    <x v="0"/>
    <x v="0"/>
    <s v="IR12-21"/>
    <s v="62-304.520 (7), F.A.C."/>
    <n v="0.56000000000000005"/>
    <n v="0.48"/>
    <s v="Town Melbourne Beach"/>
    <n v="0.36932072978276997"/>
    <n v="3738.1750840629602"/>
    <n v="9.3050399015999208"/>
    <n v="1.3680757138046999"/>
    <n v="3.4365441271166701"/>
    <n v="0.50525872102043001"/>
    <n v="1380.585550101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4365441271166701"/>
    <n v="0.50525872102043001"/>
    <n v="1380.5855501019"/>
    <m/>
    <n v="-1"/>
    <n v="-1"/>
    <n v="-1"/>
    <n v="-1"/>
    <n v="0"/>
    <m/>
    <m/>
    <s v="Central IRL A"/>
    <n v="-1"/>
    <m/>
    <m/>
    <n v="615"/>
    <x v="8"/>
    <s v="Basin 5 Ocean Ave BB"/>
    <x v="0"/>
    <m/>
    <n v="155.53132815085399"/>
    <n v="1.1196963098999999"/>
  </r>
  <r>
    <n v="230000"/>
    <n v="870000"/>
    <n v="870000"/>
    <x v="0"/>
    <x v="0"/>
    <s v="IR12-21"/>
    <s v="62-304.520 (7), F.A.C."/>
    <n v="0.56000000000000005"/>
    <n v="0.48"/>
    <s v="Town Melbourne Beach"/>
    <n v="6.2096203351509997E-2"/>
    <n v="3738.1750840629602"/>
    <n v="9.3050399015999208"/>
    <n v="1.3680757138046999"/>
    <n v="0.57780764992365996"/>
    <n v="8.4952307724669995E-2"/>
    <n v="232.12648018352101"/>
    <n v="1210"/>
    <s v="Fixed Single Family Units"/>
    <n v="1210"/>
    <s v="Town Melbourne Beach                   Brevard County"/>
    <s v="Town Melbourne Beach"/>
    <m/>
    <m/>
    <m/>
    <n v="0"/>
    <n v="1"/>
    <n v="0.57780764992365996"/>
    <n v="8.4952307724669995E-2"/>
    <n v="232.12648018352201"/>
    <m/>
    <n v="-1"/>
    <n v="-1"/>
    <n v="-1"/>
    <n v="-1"/>
    <n v="0"/>
    <m/>
    <m/>
    <s v="Central IRL A"/>
    <n v="-1"/>
    <m/>
    <m/>
    <n v="615"/>
    <x v="8"/>
    <s v="Basin 5 Ocean Ave BB"/>
    <x v="0"/>
    <m/>
    <n v="83.752519931981197"/>
    <n v="0.18826154110000001"/>
  </r>
  <r>
    <n v="230000"/>
    <n v="870000"/>
    <n v="870000"/>
    <x v="0"/>
    <x v="0"/>
    <s v="IR12-21"/>
    <s v="62-304.520 (7), F.A.C."/>
    <n v="0.56000000000000005"/>
    <n v="0.48"/>
    <s v="Town Melbourne Beach"/>
    <n v="1.4854567942629999E-2"/>
    <n v="3738.1750840629602"/>
    <n v="9.3050399015999208"/>
    <n v="1.3680757138046999"/>
    <n v="0.13822234742726"/>
    <n v="2.032217364138E-2"/>
    <n v="55.528975767685999"/>
    <n v="1210"/>
    <s v="Fixed Single Family Units"/>
    <n v="1210"/>
    <s v="Town Melbourne Beach                   Brevard County"/>
    <s v="Town Melbourne Beach"/>
    <m/>
    <m/>
    <m/>
    <n v="0"/>
    <n v="1"/>
    <n v="0.13822234742726"/>
    <n v="2.032217364138E-2"/>
    <n v="55.528975767685999"/>
    <m/>
    <n v="-1"/>
    <n v="-1"/>
    <n v="-1"/>
    <n v="-1"/>
    <n v="0"/>
    <m/>
    <m/>
    <s v="Central IRL A"/>
    <n v="-1"/>
    <m/>
    <m/>
    <n v="615"/>
    <x v="8"/>
    <s v="Basin 5 Ocean Ave BB"/>
    <x v="0"/>
    <m/>
    <n v="38.652161567104997"/>
    <n v="4.5035665699999998E-2"/>
  </r>
  <r>
    <n v="230000"/>
    <n v="870000"/>
    <n v="870000"/>
    <x v="0"/>
    <x v="0"/>
    <s v="IR12-21"/>
    <s v="62-304.520 (7), F.A.C."/>
    <n v="0.56000000000000005"/>
    <n v="0.48"/>
    <s v="Town Melbourne Beach"/>
    <n v="5.6114127132850002E-2"/>
    <n v="3738.1750840629602"/>
    <n v="9.3050399015999208"/>
    <n v="1.3680757138046999"/>
    <n v="0.52214419201468998"/>
    <n v="7.6768374531809999E-2"/>
    <n v="209.76443191199101"/>
    <n v="1210"/>
    <s v="Fixed Single Family Units"/>
    <n v="1210"/>
    <s v="Town Melbourne Beach                   Brevard County"/>
    <s v="Town Melbourne Beach"/>
    <m/>
    <m/>
    <m/>
    <n v="0"/>
    <n v="1"/>
    <n v="0.52214419201468998"/>
    <n v="7.6768374531809999E-2"/>
    <n v="209.76443191199201"/>
    <m/>
    <n v="-1"/>
    <n v="-1"/>
    <n v="-1"/>
    <n v="-1"/>
    <n v="0"/>
    <m/>
    <m/>
    <s v="Central IRL A"/>
    <n v="-1"/>
    <m/>
    <m/>
    <n v="615"/>
    <x v="8"/>
    <s v="Basin 5 Ocean Ave BB"/>
    <x v="0"/>
    <m/>
    <n v="60.293197470727399"/>
    <n v="0.1701252489"/>
  </r>
  <r>
    <n v="230000"/>
    <n v="870000"/>
    <n v="870000"/>
    <x v="0"/>
    <x v="0"/>
    <s v="IR12-21"/>
    <s v="62-304.520 (7), F.A.C."/>
    <n v="0.56000000000000005"/>
    <n v="0.48"/>
    <s v="Town Melbourne Beach"/>
    <n v="0.11537782536608"/>
    <n v="3738.1750840629602"/>
    <n v="9.3050399015999208"/>
    <n v="1.3680757138046999"/>
    <n v="1.07359526879124"/>
    <n v="0.15784560079494001"/>
    <n v="431.30251203686299"/>
    <n v="1210"/>
    <s v="Fixed Single Family Units"/>
    <n v="1210"/>
    <s v="Town Melbourne Beach                   Brevard County"/>
    <s v="Town Melbourne Beach"/>
    <m/>
    <m/>
    <m/>
    <n v="0"/>
    <n v="1"/>
    <n v="1.07359526879124"/>
    <n v="0.15784560079494001"/>
    <n v="431.30251203686299"/>
    <m/>
    <n v="-1"/>
    <n v="-1"/>
    <n v="-1"/>
    <n v="-1"/>
    <n v="0"/>
    <m/>
    <m/>
    <s v="Central IRL A"/>
    <n v="-1"/>
    <m/>
    <m/>
    <n v="615"/>
    <x v="8"/>
    <s v="Basin 5 Ocean Ave BB"/>
    <x v="0"/>
    <m/>
    <n v="91.912406054191607"/>
    <n v="0.34979927979999997"/>
  </r>
  <r>
    <n v="230000"/>
    <n v="870000"/>
    <n v="870000"/>
    <x v="0"/>
    <x v="0"/>
    <s v="IR12-21"/>
    <s v="62-304.520 (7), F.A.C."/>
    <n v="0.56000000000000005"/>
    <n v="0.48"/>
    <s v="Town Melbourne Beach"/>
    <n v="0.38253292234244002"/>
    <n v="3798.0562762121499"/>
    <n v="11.516719166309199"/>
    <n v="1.6448243785629499"/>
    <n v="4.4055242384855502"/>
    <n v="0.62919947627178996"/>
    <n v="1452.88156656051"/>
    <n v="1400"/>
    <s v="Commercial and Services"/>
    <n v="1400"/>
    <s v="Town Melbourne Beach                   Brevard County"/>
    <s v="Town Melbourne Beach"/>
    <m/>
    <m/>
    <m/>
    <n v="0"/>
    <n v="1"/>
    <n v="4.4055242384855502"/>
    <n v="0.62919947627178996"/>
    <n v="1452.88156656051"/>
    <m/>
    <n v="-1"/>
    <n v="-1"/>
    <n v="-1"/>
    <n v="-1"/>
    <n v="0"/>
    <m/>
    <m/>
    <s v="Central IRL A"/>
    <n v="-1"/>
    <m/>
    <m/>
    <n v="615"/>
    <x v="8"/>
    <s v="Basin 5 Ocean Ave BB"/>
    <x v="0"/>
    <m/>
    <n v="200.40057348021901"/>
    <n v="1.1783305487"/>
  </r>
  <r>
    <n v="230000"/>
    <n v="870000"/>
    <n v="870000"/>
    <x v="0"/>
    <x v="0"/>
    <s v="IR12-21"/>
    <s v="62-304.520 (7), F.A.C."/>
    <n v="0.56000000000000005"/>
    <n v="0.48"/>
    <s v="Town Melbourne Beach"/>
    <n v="0.11727709851011001"/>
    <n v="3798.0562762121499"/>
    <n v="11.516719166309199"/>
    <n v="1.6448243785629499"/>
    <n v="1.3506474081805899"/>
    <n v="0.19290023067657"/>
    <n v="445.42502005230102"/>
    <n v="1300"/>
    <s v="Residential, High Density"/>
    <n v="1300"/>
    <s v="Town Melbourne Beach                   Brevard County"/>
    <s v="Town Melbourne Beach"/>
    <m/>
    <m/>
    <m/>
    <n v="0"/>
    <n v="1"/>
    <n v="1.3506474081805899"/>
    <n v="0.19290023067657"/>
    <n v="445.42502005230102"/>
    <m/>
    <n v="-1"/>
    <n v="-1"/>
    <n v="-1"/>
    <n v="-1"/>
    <n v="0"/>
    <m/>
    <m/>
    <s v="Central IRL A"/>
    <n v="-1"/>
    <m/>
    <m/>
    <n v="615"/>
    <x v="8"/>
    <s v="Basin 5 Ocean Ave BB"/>
    <x v="0"/>
    <m/>
    <n v="87.735233911105695"/>
    <n v="0.36125305759999998"/>
  </r>
  <r>
    <n v="230000"/>
    <n v="870000"/>
    <n v="870000"/>
    <x v="0"/>
    <x v="0"/>
    <s v="IR12-21"/>
    <s v="62-304.520 (7), F.A.C."/>
    <n v="0.56000000000000005"/>
    <n v="0.48"/>
    <s v="Town Melbourne Beach"/>
    <n v="0.11795343267726"/>
    <n v="3798.0562762121499"/>
    <n v="11.516719166309199"/>
    <n v="1.6448243785629499"/>
    <n v="1.3584365588462299"/>
    <n v="0.19401268160275001"/>
    <n v="447.99377528065799"/>
    <n v="1410"/>
    <s v="Retail Sales and Services"/>
    <n v="1410"/>
    <s v="Town Melbourne Beach                   Brevard County"/>
    <s v="Town Melbourne Beach"/>
    <m/>
    <m/>
    <m/>
    <n v="0"/>
    <n v="1"/>
    <n v="1.3584365588462299"/>
    <n v="0.19401268160275001"/>
    <n v="447.99377528065799"/>
    <m/>
    <n v="-1"/>
    <n v="-1"/>
    <n v="-1"/>
    <n v="-1"/>
    <n v="0"/>
    <m/>
    <m/>
    <s v="Central IRL A"/>
    <n v="-1"/>
    <m/>
    <m/>
    <n v="615"/>
    <x v="8"/>
    <s v="Basin 5 Ocean Ave BB"/>
    <x v="0"/>
    <m/>
    <n v="88.069783175348903"/>
    <n v="0.3633363952"/>
  </r>
  <r>
    <n v="230000"/>
    <n v="870000"/>
    <n v="870000"/>
    <x v="0"/>
    <x v="0"/>
    <s v="IR12-21"/>
    <s v="62-304.520 (7), F.A.C."/>
    <n v="0.56000000000000005"/>
    <n v="0.48"/>
    <s v="Town Melbourne Beach"/>
    <n v="2.7005193151430001E-2"/>
    <n v="3784.20998830691"/>
    <n v="11.5018423944161"/>
    <n v="1.5434852852865799"/>
    <n v="0.31060947545856998"/>
    <n v="4.1682118255560001E-2"/>
    <n v="102.19332165981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1060947545856998"/>
    <n v="4.1682118255560001E-2"/>
    <n v="102.19332165981901"/>
    <m/>
    <n v="-1"/>
    <n v="-1"/>
    <n v="-1"/>
    <n v="-1"/>
    <n v="0"/>
    <m/>
    <m/>
    <s v="Central IRL A"/>
    <n v="-1"/>
    <m/>
    <m/>
    <n v="615"/>
    <x v="8"/>
    <s v="Basin 5 Ocean Ave BB"/>
    <x v="0"/>
    <m/>
    <n v="59.614124860248197"/>
    <n v="8.2881850500000007E-2"/>
  </r>
  <r>
    <n v="230000"/>
    <n v="870000"/>
    <n v="870000"/>
    <x v="0"/>
    <x v="0"/>
    <s v="IR12-21"/>
    <s v="62-304.520 (7), F.A.C."/>
    <n v="0.56000000000000005"/>
    <n v="0.48"/>
    <s v="FDOT District 5"/>
    <n v="9.9100636971000003E-4"/>
    <n v="3784.20998830691"/>
    <n v="11.5018423944161"/>
    <n v="1.5434852852865799"/>
    <n v="1.1398399076370001E-2"/>
    <n v="1.5296037492800001E-3"/>
    <n v="3.7501762027664101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1.1398399076370001E-2"/>
    <n v="1.5296037492800001E-3"/>
    <n v="3.7501762027665801"/>
    <m/>
    <n v="-1"/>
    <n v="-1"/>
    <n v="-1"/>
    <n v="-1"/>
    <n v="0"/>
    <m/>
    <m/>
    <s v="Central IRL A"/>
    <n v="-1"/>
    <m/>
    <m/>
    <n v="615"/>
    <x v="8"/>
    <s v="Basin 5 Ocean Ave BB"/>
    <x v="0"/>
    <m/>
    <n v="25.428267890676199"/>
    <n v="3.0415054E-3"/>
  </r>
  <r>
    <n v="230000"/>
    <n v="870000"/>
    <n v="870000"/>
    <x v="0"/>
    <x v="0"/>
    <s v="IR12-21"/>
    <s v="62-304.520 (7), F.A.C."/>
    <n v="0.56000000000000005"/>
    <n v="0.48"/>
    <s v="Town Melbourne Beach"/>
    <n v="3.1299356137769997E-2"/>
    <n v="3784.20998830691"/>
    <n v="11.5018423944161"/>
    <n v="1.5434852852865799"/>
    <n v="0.36000026134339003"/>
    <n v="4.8310095637599998E-2"/>
    <n v="118.443336124143"/>
    <n v="1400"/>
    <s v="Commercial and Services"/>
    <n v="1400"/>
    <s v="Town Melbourne Beach                   Brevard County"/>
    <s v="Town Melbourne Beach"/>
    <m/>
    <m/>
    <m/>
    <n v="0"/>
    <n v="1"/>
    <n v="0.36000026134339003"/>
    <n v="4.8310095637599998E-2"/>
    <n v="118.443336124144"/>
    <m/>
    <n v="-1"/>
    <n v="-1"/>
    <n v="-1"/>
    <n v="-1"/>
    <n v="0"/>
    <m/>
    <m/>
    <s v="Central IRL A"/>
    <n v="-1"/>
    <m/>
    <m/>
    <n v="615"/>
    <x v="8"/>
    <s v="Basin 5 Ocean Ave BB"/>
    <x v="0"/>
    <m/>
    <n v="184.47254167600499"/>
    <n v="9.6061099900000002E-2"/>
  </r>
  <r>
    <n v="230000"/>
    <n v="870000"/>
    <n v="870000"/>
    <x v="0"/>
    <x v="0"/>
    <s v="IR12-21"/>
    <s v="62-304.520 (7), F.A.C."/>
    <n v="0.56000000000000005"/>
    <n v="0.48"/>
    <s v="FDOT District 5"/>
    <n v="0.27308333921110001"/>
    <n v="3784.20998830691"/>
    <n v="11.5018423944161"/>
    <n v="1.5434852852865799"/>
    <n v="3.14096152814697"/>
    <n v="0.42150011572925999"/>
    <n v="1033.4046998828501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3.14096152814697"/>
    <n v="0.42150011572925999"/>
    <n v="1033.4046998828501"/>
    <m/>
    <n v="-1"/>
    <n v="-1"/>
    <n v="-1"/>
    <n v="-1"/>
    <n v="0"/>
    <m/>
    <m/>
    <s v="Central IRL A"/>
    <n v="-1"/>
    <m/>
    <m/>
    <n v="615"/>
    <x v="8"/>
    <s v="Basin 5 Ocean Ave BB"/>
    <x v="0"/>
    <m/>
    <n v="143.71879651478"/>
    <n v="0.83812222209999998"/>
  </r>
  <r>
    <n v="230000"/>
    <n v="870000"/>
    <n v="870000"/>
    <x v="0"/>
    <x v="0"/>
    <s v="IR12-21"/>
    <s v="62-304.520 (7), F.A.C."/>
    <n v="0.56000000000000005"/>
    <n v="0.48"/>
    <s v="Town Melbourne Beach"/>
    <n v="2.040598388644E-2"/>
    <n v="3784.20998830691"/>
    <n v="11.5018423944161"/>
    <n v="1.5434852852865799"/>
    <n v="0.23470641056482"/>
    <n v="3.1496335860509997E-2"/>
    <n v="77.220528044296103"/>
    <n v="1410"/>
    <s v="Retail Sales and Services"/>
    <n v="1410"/>
    <s v="Town Melbourne Beach                   Brevard County"/>
    <s v="Town Melbourne Beach"/>
    <m/>
    <m/>
    <m/>
    <n v="0"/>
    <n v="1"/>
    <n v="0.23470641056482"/>
    <n v="3.1496335860509997E-2"/>
    <n v="77.220528044294596"/>
    <m/>
    <n v="-1"/>
    <n v="-1"/>
    <n v="-1"/>
    <n v="-1"/>
    <n v="0"/>
    <m/>
    <m/>
    <s v="Central IRL A"/>
    <n v="-1"/>
    <m/>
    <m/>
    <n v="615"/>
    <x v="8"/>
    <s v="Basin 5 Ocean Ave BB"/>
    <x v="0"/>
    <m/>
    <n v="48.132909721618802"/>
    <n v="6.2628165499999999E-2"/>
  </r>
  <r>
    <n v="230000"/>
    <n v="870000"/>
    <n v="870000"/>
    <x v="0"/>
    <x v="0"/>
    <s v="IR12-21"/>
    <s v="62-304.520 (7), F.A.C."/>
    <n v="0.56000000000000005"/>
    <n v="0.48"/>
    <s v="Town Melbourne Beach"/>
    <n v="1.7621330461599999E-2"/>
    <n v="3784.20998830691"/>
    <n v="11.5018423944161"/>
    <n v="1.5434852852865799"/>
    <n v="0.20267776574931001"/>
    <n v="2.7198264274659999E-2"/>
    <n v="66.682814740066306"/>
    <n v="1300"/>
    <s v="Residential, High Density"/>
    <n v="1300"/>
    <s v="Town Melbourne Beach                   Brevard County"/>
    <s v="Town Melbourne Beach"/>
    <m/>
    <m/>
    <m/>
    <n v="0"/>
    <n v="1"/>
    <n v="0.20267776574931001"/>
    <n v="2.7198264274659999E-2"/>
    <n v="66.682814740067002"/>
    <m/>
    <n v="-1"/>
    <n v="-1"/>
    <n v="-1"/>
    <n v="-1"/>
    <n v="0"/>
    <m/>
    <m/>
    <s v="Central IRL A"/>
    <n v="-1"/>
    <m/>
    <m/>
    <n v="615"/>
    <x v="8"/>
    <s v="Basin 5 Ocean Ave BB"/>
    <x v="0"/>
    <m/>
    <n v="46.219276357918801"/>
    <n v="5.4081763800000002E-2"/>
  </r>
  <r>
    <n v="230000"/>
    <n v="870000"/>
    <n v="870000"/>
    <x v="0"/>
    <x v="0"/>
    <s v="IR12-21"/>
    <s v="62-304.520 (7), F.A.C."/>
    <n v="0.56000000000000005"/>
    <n v="0.48"/>
    <s v="Town Melbourne Beach"/>
    <n v="8.6889445670499995E-3"/>
    <n v="3784.20998830691"/>
    <n v="11.5018423944161"/>
    <n v="1.5434852852865799"/>
    <n v="9.9938870984099995E-2"/>
    <n v="1.341125808392E-2"/>
    <n v="32.880790818502099"/>
    <n v="1410"/>
    <s v="Retail Sales and Services"/>
    <n v="1410"/>
    <s v="Town Melbourne Beach                   Brevard County"/>
    <s v="Town Melbourne Beach"/>
    <m/>
    <m/>
    <m/>
    <n v="0"/>
    <n v="1"/>
    <n v="9.9938870984099995E-2"/>
    <n v="1.341125808392E-2"/>
    <n v="32.880790818503002"/>
    <m/>
    <n v="-1"/>
    <n v="-1"/>
    <n v="-1"/>
    <n v="-1"/>
    <n v="0"/>
    <m/>
    <m/>
    <s v="Central IRL A"/>
    <n v="-1"/>
    <m/>
    <m/>
    <n v="615"/>
    <x v="8"/>
    <s v="Basin 5 Ocean Ave BB"/>
    <x v="0"/>
    <m/>
    <n v="27.898166413255801"/>
    <n v="2.6667308000000001E-2"/>
  </r>
  <r>
    <n v="230000"/>
    <n v="870000"/>
    <n v="870000"/>
    <x v="0"/>
    <x v="0"/>
    <s v="IR12-21"/>
    <s v="62-304.520 (7), F.A.C."/>
    <n v="0.56000000000000005"/>
    <n v="0.48"/>
    <s v="Town Melbourne Beach"/>
    <n v="0.23866829983675"/>
    <n v="3784.20998830691"/>
    <n v="11.5018423944161"/>
    <n v="1.5434852852865799"/>
    <n v="2.74512516926558"/>
    <n v="0.36838100886239"/>
    <n v="903.17096413446598"/>
    <n v="1410"/>
    <s v="Retail Sales and Services"/>
    <n v="1410"/>
    <s v="Town Melbourne Beach                   Brevard County"/>
    <s v="Town Melbourne Beach"/>
    <m/>
    <m/>
    <m/>
    <n v="0"/>
    <n v="1"/>
    <n v="2.74512516926558"/>
    <n v="0.36838100886239"/>
    <n v="903.17096413446598"/>
    <m/>
    <n v="-1"/>
    <n v="-1"/>
    <n v="-1"/>
    <n v="-1"/>
    <n v="0"/>
    <m/>
    <m/>
    <s v="Central IRL A"/>
    <n v="-1"/>
    <m/>
    <m/>
    <n v="615"/>
    <x v="8"/>
    <s v="Basin 5 Ocean Ave BB"/>
    <x v="0"/>
    <m/>
    <n v="138.63762819042"/>
    <n v="0.73249875440000001"/>
  </r>
  <r>
    <n v="230000"/>
    <n v="870000"/>
    <n v="870000"/>
    <x v="0"/>
    <x v="0"/>
    <s v="IR12-21"/>
    <s v="62-304.520 (7), F.A.C."/>
    <n v="0.56000000000000005"/>
    <n v="0.48"/>
    <s v="Town Melbourne Beach"/>
    <n v="2.06975910326E-2"/>
    <n v="3783.9032698790402"/>
    <n v="11.0020822258625"/>
    <n v="1.84133628234929"/>
    <n v="0.22771659841802"/>
    <n v="3.8111225325560001E-2"/>
    <n v="78.317682386904494"/>
    <n v="1400"/>
    <s v="Commercial and Services"/>
    <n v="1400"/>
    <s v="Town Melbourne Beach                   Brevard County"/>
    <s v="Town Melbourne Beach"/>
    <m/>
    <m/>
    <m/>
    <n v="0"/>
    <n v="1"/>
    <n v="0.22771659841802"/>
    <n v="3.8111225325560001E-2"/>
    <n v="78.317682386904195"/>
    <m/>
    <n v="-1"/>
    <n v="-1"/>
    <n v="-1"/>
    <n v="-1"/>
    <n v="0"/>
    <m/>
    <m/>
    <s v="Central IRL A"/>
    <n v="-1"/>
    <m/>
    <m/>
    <n v="615"/>
    <x v="8"/>
    <s v="Basin 5 Ocean Ave BB"/>
    <x v="0"/>
    <m/>
    <n v="103.36508815115999"/>
    <n v="6.3517990600000004E-2"/>
  </r>
  <r>
    <n v="230000"/>
    <n v="870000"/>
    <n v="870000"/>
    <x v="0"/>
    <x v="0"/>
    <s v="IR12-21"/>
    <s v="62-304.520 (7), F.A.C."/>
    <n v="0.56000000000000005"/>
    <n v="0.48"/>
    <s v="Town Melbourne Beach"/>
    <n v="6.02440696079E-3"/>
    <n v="3783.9032698790402"/>
    <n v="11.0020822258625"/>
    <n v="1.84133628234929"/>
    <n v="6.6281020744729996E-2"/>
    <n v="1.109295911655E-2"/>
    <n v="22.795773198037999"/>
    <n v="1430"/>
    <s v="Professional Services"/>
    <n v="1430"/>
    <s v="Town Melbourne Beach                   Brevard County"/>
    <s v="Town Melbourne Beach"/>
    <m/>
    <m/>
    <m/>
    <n v="0"/>
    <n v="1"/>
    <n v="6.6281020744729996E-2"/>
    <n v="1.109295911655E-2"/>
    <n v="52.394758461371602"/>
    <m/>
    <n v="-1"/>
    <n v="-1"/>
    <n v="-1"/>
    <n v="-1"/>
    <n v="0"/>
    <m/>
    <m/>
    <s v="Central IRL A"/>
    <n v="-1"/>
    <m/>
    <m/>
    <n v="615"/>
    <x v="8"/>
    <s v="Basin 5 Ocean Ave BB"/>
    <x v="0"/>
    <m/>
    <n v="35.426574449550102"/>
    <n v="4.2493721399999997E-2"/>
  </r>
  <r>
    <n v="230000"/>
    <n v="870000"/>
    <n v="870000"/>
    <x v="0"/>
    <x v="0"/>
    <s v="IR12-21"/>
    <s v="62-304.520 (7), F.A.C."/>
    <n v="0.56000000000000005"/>
    <n v="0.48"/>
    <s v="Town Melbourne Beach"/>
    <n v="6.7713647704659999E-2"/>
    <n v="3783.9032698790402"/>
    <n v="11.0020822258625"/>
    <n v="1.84133628234929"/>
    <n v="0.74499111985980004"/>
    <n v="0.12468359632881"/>
    <n v="256.22189296511499"/>
    <n v="1430"/>
    <s v="Professional Services"/>
    <n v="1430"/>
    <s v="Town Melbourne Beach                   Brevard County"/>
    <s v="Town Melbourne Beach"/>
    <m/>
    <m/>
    <m/>
    <n v="0"/>
    <n v="1"/>
    <n v="0.74499111985980004"/>
    <n v="0.12468359632881"/>
    <n v="735.64268023011698"/>
    <m/>
    <n v="-1"/>
    <n v="-1"/>
    <n v="-1"/>
    <n v="-1"/>
    <n v="0"/>
    <m/>
    <m/>
    <s v="Central IRL A"/>
    <n v="-1"/>
    <m/>
    <m/>
    <n v="615"/>
    <x v="8"/>
    <s v="Basin 5 Ocean Ave BB"/>
    <x v="0"/>
    <m/>
    <n v="66.991252187469001"/>
    <n v="0.59662828889999997"/>
  </r>
  <r>
    <n v="230000"/>
    <n v="870000"/>
    <n v="870000"/>
    <x v="0"/>
    <x v="0"/>
    <s v="IR12-21"/>
    <s v="62-304.520 (7), F.A.C."/>
    <n v="0.56000000000000005"/>
    <n v="0.48"/>
    <s v="Town Melbourne Beach"/>
    <n v="0.12143533004397999"/>
    <n v="3783.9032698790402"/>
    <n v="11.0020822258625"/>
    <n v="1.84133628234929"/>
    <n v="1.33604148626872"/>
    <n v="0.22360327916905001"/>
    <n v="459.49954243229001"/>
    <n v="1300"/>
    <s v="Residential, High Density"/>
    <n v="1300"/>
    <s v="Town Melbourne Beach                   Brevard County"/>
    <s v="Town Melbourne Beach"/>
    <m/>
    <m/>
    <m/>
    <n v="0"/>
    <n v="1"/>
    <n v="1.33604148626872"/>
    <n v="0.22360327916905001"/>
    <n v="1297.5420142232399"/>
    <m/>
    <n v="-1"/>
    <n v="-1"/>
    <n v="-1"/>
    <n v="-1"/>
    <n v="0"/>
    <m/>
    <m/>
    <s v="Central IRL A"/>
    <n v="-1"/>
    <m/>
    <m/>
    <n v="615"/>
    <x v="8"/>
    <s v="Basin 5 Ocean Ave BB"/>
    <x v="0"/>
    <m/>
    <n v="93.195059997088407"/>
    <n v="1.0523455102999999"/>
  </r>
  <r>
    <n v="230000"/>
    <n v="870000"/>
    <n v="880000"/>
    <x v="0"/>
    <x v="0"/>
    <s v="IR12-21"/>
    <s v="62-304.520 (7), F.A.C."/>
    <n v="0.56000000000000005"/>
    <n v="0.48"/>
    <s v="Town Melbourne Beach"/>
    <n v="3.0003707255040001E-2"/>
    <n v="3759.0871912715902"/>
    <n v="10.066328541774199"/>
    <n v="1.53009043769415"/>
    <n v="0.30202717470048002"/>
    <n v="4.5908385566310002E-2"/>
    <n v="112.7865516330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0202717470048002"/>
    <n v="4.5908385566310002E-2"/>
    <n v="112.786551633098"/>
    <m/>
    <n v="-1"/>
    <n v="-1"/>
    <n v="-1"/>
    <n v="-1"/>
    <n v="0"/>
    <m/>
    <m/>
    <s v="Central IRL A"/>
    <n v="-1"/>
    <m/>
    <m/>
    <n v="615"/>
    <x v="8"/>
    <s v="Basin 5 Ocean Ave BB"/>
    <x v="0"/>
    <m/>
    <n v="44.105585564714602"/>
    <n v="9.1473277899999997E-2"/>
  </r>
  <r>
    <n v="230000"/>
    <n v="870000"/>
    <n v="880000"/>
    <x v="0"/>
    <x v="0"/>
    <s v="IR12-21"/>
    <s v="62-304.520 (7), F.A.C."/>
    <n v="0.56000000000000005"/>
    <n v="0.48"/>
    <s v="Town Melbourne Beach"/>
    <n v="2.6846707355499998E-2"/>
    <n v="3759.0871912715902"/>
    <n v="10.066328541774199"/>
    <n v="1.53009043769415"/>
    <n v="0.27024777650533"/>
    <n v="4.1077890208220003E-2"/>
    <n v="100.91911374788"/>
    <n v="1400"/>
    <s v="Commercial and Services"/>
    <n v="1400"/>
    <s v="Town Melbourne Beach                   Brevard County"/>
    <s v="Town Melbourne Beach"/>
    <m/>
    <m/>
    <m/>
    <n v="0"/>
    <n v="1"/>
    <n v="0.27024777650533"/>
    <n v="4.1077890208220003E-2"/>
    <n v="100.91911374788"/>
    <m/>
    <n v="-1"/>
    <n v="-1"/>
    <n v="-1"/>
    <n v="-1"/>
    <n v="0"/>
    <m/>
    <m/>
    <s v="Central IRL A"/>
    <n v="-1"/>
    <m/>
    <m/>
    <n v="615"/>
    <x v="8"/>
    <s v="Basin 5 Ocean Ave BB"/>
    <x v="0"/>
    <m/>
    <n v="41.726300591433002"/>
    <n v="8.1848429599999994E-2"/>
  </r>
  <r>
    <n v="230000"/>
    <n v="870000"/>
    <n v="880000"/>
    <x v="0"/>
    <x v="0"/>
    <s v="IR12-21"/>
    <s v="62-304.520 (7), F.A.C."/>
    <n v="0.56000000000000005"/>
    <n v="0.48"/>
    <s v="Town Melbourne Beach"/>
    <n v="7.0440075299180005E-2"/>
    <n v="3759.0871912715902"/>
    <n v="10.066328541774199"/>
    <n v="1.53009043769415"/>
    <n v="0.70907294046894997"/>
    <n v="0.10777968564574"/>
    <n v="264.790384809388"/>
    <n v="1210"/>
    <s v="Fixed Single Family Units"/>
    <n v="1210"/>
    <s v="Town Melbourne Beach                   Brevard County"/>
    <s v="Town Melbourne Beach"/>
    <m/>
    <m/>
    <m/>
    <n v="0"/>
    <n v="1"/>
    <n v="0.70907294046894997"/>
    <n v="0.10777968564574"/>
    <n v="264.79038480938698"/>
    <m/>
    <n v="-1"/>
    <n v="-1"/>
    <n v="-1"/>
    <n v="-1"/>
    <n v="0"/>
    <m/>
    <m/>
    <s v="Central IRL A"/>
    <n v="-1"/>
    <m/>
    <m/>
    <n v="615"/>
    <x v="8"/>
    <s v="Basin 5 Ocean Ave BB"/>
    <x v="0"/>
    <m/>
    <n v="76.779315656315205"/>
    <n v="0.21475294789999999"/>
  </r>
  <r>
    <n v="230000"/>
    <n v="870000"/>
    <n v="880000"/>
    <x v="0"/>
    <x v="0"/>
    <s v="IR12-21"/>
    <s v="62-304.520 (7), F.A.C."/>
    <n v="0.56000000000000005"/>
    <n v="0.48"/>
    <s v="Town Melbourne Beach"/>
    <n v="0.208371847778"/>
    <n v="3759.0871912715902"/>
    <n v="10.066328541774199"/>
    <n v="1.53009043769415"/>
    <n v="2.0975394785899502"/>
    <n v="0.31882777176978"/>
    <n v="783.28794400388904"/>
    <n v="1210"/>
    <s v="Fixed Single Family Units"/>
    <n v="1210"/>
    <s v="Town Melbourne Beach                   Brevard County"/>
    <s v="Town Melbourne Beach"/>
    <m/>
    <m/>
    <m/>
    <n v="0"/>
    <n v="1"/>
    <n v="2.0975394785899502"/>
    <n v="0.31882777176978"/>
    <n v="783.28794400388904"/>
    <m/>
    <n v="-1"/>
    <n v="-1"/>
    <n v="-1"/>
    <n v="-1"/>
    <n v="0"/>
    <m/>
    <m/>
    <s v="Central IRL A"/>
    <n v="-1"/>
    <m/>
    <m/>
    <n v="615"/>
    <x v="8"/>
    <s v="Basin 5 Ocean Ave BB"/>
    <x v="0"/>
    <m/>
    <n v="116.268433345004"/>
    <n v="0.63527002759999995"/>
  </r>
  <r>
    <n v="230000"/>
    <n v="870000"/>
    <n v="880000"/>
    <x v="0"/>
    <x v="0"/>
    <s v="IR12-21"/>
    <s v="62-304.520 (7), F.A.C."/>
    <n v="0.56000000000000005"/>
    <n v="0.48"/>
    <s v="Town Melbourne Beach"/>
    <n v="7.2619477204889996E-2"/>
    <n v="3759.0871912715902"/>
    <n v="10.066328541774199"/>
    <n v="1.53009043769415"/>
    <n v="0.73101151607629999"/>
    <n v="0.11111436766155"/>
    <n v="272.98294659774098"/>
    <n v="1210"/>
    <s v="Fixed Single Family Units"/>
    <n v="1210"/>
    <s v="Town Melbourne Beach                   Brevard County"/>
    <s v="Town Melbourne Beach"/>
    <m/>
    <m/>
    <m/>
    <n v="0"/>
    <n v="1"/>
    <n v="0.73101151607629999"/>
    <n v="0.11111436766155"/>
    <n v="272.98294659774001"/>
    <m/>
    <n v="-1"/>
    <n v="-1"/>
    <n v="-1"/>
    <n v="-1"/>
    <n v="0"/>
    <m/>
    <m/>
    <s v="Central IRL A"/>
    <n v="-1"/>
    <m/>
    <m/>
    <n v="615"/>
    <x v="8"/>
    <s v="Basin 5 Ocean Ave BB"/>
    <x v="0"/>
    <m/>
    <n v="77.702716531793598"/>
    <n v="0.22139736139999999"/>
  </r>
  <r>
    <n v="230000"/>
    <n v="870000"/>
    <n v="880000"/>
    <x v="0"/>
    <x v="0"/>
    <s v="IR12-21"/>
    <s v="62-304.520 (7), F.A.C."/>
    <n v="0.56000000000000005"/>
    <n v="0.48"/>
    <s v="Town Melbourne Beach"/>
    <n v="0.10841062097616"/>
    <n v="3759.0871912715902"/>
    <n v="10.066328541774199"/>
    <n v="1.53009043769415"/>
    <n v="1.09129692816387"/>
    <n v="0.16587805450012"/>
    <n v="407.52497670931598"/>
    <n v="1300"/>
    <s v="Residential, High Density"/>
    <n v="1300"/>
    <s v="Town Melbourne Beach                   Brevard County"/>
    <s v="Town Melbourne Beach"/>
    <m/>
    <m/>
    <m/>
    <n v="0"/>
    <n v="1"/>
    <n v="1.09129692816387"/>
    <n v="0.16587805450012"/>
    <n v="407.52497670931598"/>
    <m/>
    <n v="-1"/>
    <n v="-1"/>
    <n v="-1"/>
    <n v="-1"/>
    <n v="0"/>
    <m/>
    <m/>
    <s v="Central IRL A"/>
    <n v="-1"/>
    <m/>
    <m/>
    <n v="615"/>
    <x v="8"/>
    <s v="Basin 5 Ocean Ave BB"/>
    <x v="0"/>
    <m/>
    <n v="83.979066342025604"/>
    <n v="0.3305149852"/>
  </r>
  <r>
    <n v="230000"/>
    <n v="870000"/>
    <n v="880000"/>
    <x v="0"/>
    <x v="0"/>
    <s v="IR12-21"/>
    <s v="62-304.520 (7), F.A.C."/>
    <n v="0.56000000000000005"/>
    <n v="0.48"/>
    <s v="Town Melbourne Beach"/>
    <n v="0.10107101770706001"/>
    <n v="3759.0871912715902"/>
    <n v="10.066328541774199"/>
    <n v="1.53009043769415"/>
    <n v="1.0174140702907699"/>
    <n v="0.15464779772159001"/>
    <n v="379.93476807140502"/>
    <n v="1410"/>
    <s v="Retail Sales and Services"/>
    <n v="1410"/>
    <s v="Town Melbourne Beach                   Brevard County"/>
    <s v="Town Melbourne Beach"/>
    <m/>
    <m/>
    <m/>
    <n v="0"/>
    <n v="1"/>
    <n v="1.0174140702907699"/>
    <n v="0.15464779772159001"/>
    <n v="379.93476807140502"/>
    <m/>
    <n v="-1"/>
    <n v="-1"/>
    <n v="-1"/>
    <n v="-1"/>
    <n v="0"/>
    <m/>
    <m/>
    <s v="Central IRL A"/>
    <n v="-1"/>
    <m/>
    <m/>
    <n v="615"/>
    <x v="8"/>
    <s v="Basin 5 Ocean Ave BB"/>
    <x v="0"/>
    <m/>
    <n v="81.1083676016802"/>
    <n v="0.30813849799999998"/>
  </r>
  <r>
    <n v="230000"/>
    <n v="870000"/>
    <n v="880000"/>
    <x v="0"/>
    <x v="0"/>
    <s v="IR12-21"/>
    <s v="62-304.520 (7), F.A.C."/>
    <n v="0.56000000000000005"/>
    <n v="0.48"/>
    <s v="Town Melbourne Beach"/>
    <n v="5.3069936953699997E-3"/>
    <n v="3767.18844357343"/>
    <n v="9.5616181592325393"/>
    <n v="1.49913451724716"/>
    <n v="5.0743447288590003E-2"/>
    <n v="7.9558974315399999E-3"/>
    <n v="19.99244531931859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5.0743447288590003E-2"/>
    <n v="7.9558974315399999E-3"/>
    <n v="47.345392724073299"/>
    <m/>
    <n v="-1"/>
    <n v="-1"/>
    <n v="-1"/>
    <n v="-1"/>
    <n v="0"/>
    <m/>
    <m/>
    <s v="Central IRL A"/>
    <n v="-1"/>
    <m/>
    <m/>
    <n v="615"/>
    <x v="8"/>
    <s v="Basin 5 Ocean Ave BB"/>
    <x v="0"/>
    <m/>
    <n v="19.605824991738999"/>
    <n v="3.8398534200000001E-2"/>
  </r>
  <r>
    <n v="230000"/>
    <n v="870000"/>
    <n v="880000"/>
    <x v="0"/>
    <x v="0"/>
    <s v="IR12-21"/>
    <s v="62-304.520 (7), F.A.C."/>
    <n v="0.56000000000000005"/>
    <n v="0.48"/>
    <s v="Town Melbourne Beach"/>
    <n v="3.020803545991E-2"/>
    <n v="3767.18844357343"/>
    <n v="9.5616181592325393"/>
    <n v="1.49913451724716"/>
    <n v="0.28883770040823997"/>
    <n v="4.5285908656179999E-2"/>
    <n v="113.79936208764001"/>
    <n v="1450"/>
    <s v="Tourist Services"/>
    <n v="1450"/>
    <s v="Town Melbourne Beach                   Brevard County"/>
    <s v="Town Melbourne Beach"/>
    <m/>
    <m/>
    <m/>
    <n v="0"/>
    <n v="1"/>
    <n v="0.28883770040823997"/>
    <n v="4.5285908656179999E-2"/>
    <n v="276.11003930538601"/>
    <m/>
    <n v="-1"/>
    <n v="-1"/>
    <n v="-1"/>
    <n v="-1"/>
    <n v="0"/>
    <m/>
    <m/>
    <s v="Central IRL A"/>
    <n v="-1"/>
    <m/>
    <m/>
    <n v="615"/>
    <x v="8"/>
    <s v="Basin 5 Ocean Ave BB"/>
    <x v="0"/>
    <m/>
    <n v="49.9035577418801"/>
    <n v="0.2239335274"/>
  </r>
  <r>
    <n v="230000"/>
    <n v="870000"/>
    <n v="880000"/>
    <x v="0"/>
    <x v="0"/>
    <s v="IR12-21"/>
    <s v="62-304.520 (7), F.A.C."/>
    <n v="0.56000000000000005"/>
    <n v="0.48"/>
    <s v="Town Melbourne Beach"/>
    <n v="4.8196959609739999E-2"/>
    <n v="3767.18844357343"/>
    <n v="9.5616181592325393"/>
    <n v="1.49913451724716"/>
    <n v="0.46084092422430001"/>
    <n v="7.2253725777329997E-2"/>
    <n v="181.567029257195"/>
    <n v="1300"/>
    <s v="Residential, High Density"/>
    <n v="1300"/>
    <s v="Town Melbourne Beach                   Brevard County"/>
    <s v="Town Melbourne Beach"/>
    <m/>
    <m/>
    <m/>
    <n v="0"/>
    <n v="1"/>
    <n v="0.46084092422430001"/>
    <n v="7.2253725777329997E-2"/>
    <n v="429.11863121555803"/>
    <m/>
    <n v="-1"/>
    <n v="-1"/>
    <n v="-1"/>
    <n v="-1"/>
    <n v="0"/>
    <m/>
    <m/>
    <s v="Central IRL A"/>
    <n v="-1"/>
    <m/>
    <m/>
    <n v="615"/>
    <x v="8"/>
    <s v="Basin 5 Ocean Ave BB"/>
    <x v="0"/>
    <m/>
    <n v="69.009502100430694"/>
    <n v="0.34802808699999999"/>
  </r>
  <r>
    <n v="230000"/>
    <n v="870000"/>
    <n v="880000"/>
    <x v="0"/>
    <x v="0"/>
    <s v="IR12-21"/>
    <s v="62-304.520 (7), F.A.C."/>
    <n v="0.56000000000000005"/>
    <n v="0.48"/>
    <s v="Town Melbourne Beach"/>
    <n v="1.94492386102E-3"/>
    <n v="3767.18844357343"/>
    <n v="9.5616181592325393"/>
    <n v="1.49913451724716"/>
    <n v="1.8596619307880001E-2"/>
    <n v="2.9157024934700002E-3"/>
    <n v="7.3268946928760599"/>
    <n v="1300"/>
    <s v="Residential, High Density"/>
    <n v="1300"/>
    <s v="Town Melbourne Beach                   Brevard County"/>
    <s v="Town Melbourne Beach"/>
    <m/>
    <m/>
    <m/>
    <n v="0"/>
    <n v="1"/>
    <n v="1.8596619307880001E-2"/>
    <n v="2.9157024934700002E-3"/>
    <n v="19.0888782849098"/>
    <m/>
    <n v="-1"/>
    <n v="-1"/>
    <n v="-1"/>
    <n v="-1"/>
    <n v="0"/>
    <m/>
    <m/>
    <s v="Central IRL A"/>
    <n v="-1"/>
    <m/>
    <m/>
    <n v="615"/>
    <x v="8"/>
    <s v="Basin 5 Ocean Ave BB"/>
    <x v="0"/>
    <m/>
    <n v="16.911354887675198"/>
    <n v="1.5481653099999999E-2"/>
  </r>
  <r>
    <n v="230000"/>
    <n v="880000"/>
    <n v="880000"/>
    <x v="0"/>
    <x v="0"/>
    <s v="IR12-21"/>
    <s v="62-304.520 (7), F.A.C."/>
    <n v="0.56000000000000005"/>
    <n v="0.48"/>
    <s v="Town Melbourne Beach"/>
    <n v="1.6037849459579999E-2"/>
    <n v="3774.2132500850598"/>
    <n v="10.352470964337799"/>
    <n v="1.3786707843891299"/>
    <n v="0.16603137086076"/>
    <n v="2.211091449436E-2"/>
    <n v="60.5302639332315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6603137086076"/>
    <n v="2.211091449436E-2"/>
    <n v="60.530263933231502"/>
    <m/>
    <n v="-1"/>
    <n v="-1"/>
    <n v="-1"/>
    <n v="-1"/>
    <n v="0"/>
    <m/>
    <m/>
    <s v="Central IRL A"/>
    <n v="-1"/>
    <m/>
    <m/>
    <n v="615"/>
    <x v="8"/>
    <s v="Basin 5 Ocean Ave BB"/>
    <x v="0"/>
    <m/>
    <n v="39.0468045310025"/>
    <n v="4.9091860399999999E-2"/>
  </r>
  <r>
    <n v="230000"/>
    <n v="880000"/>
    <n v="880000"/>
    <x v="0"/>
    <x v="0"/>
    <s v="IR12-21"/>
    <s v="62-304.520 (7), F.A.C."/>
    <n v="0.56000000000000005"/>
    <n v="0.48"/>
    <s v="FDOT District 5"/>
    <n v="3.2546106968899999E-3"/>
    <n v="3774.2132500850598"/>
    <n v="10.352470964337799"/>
    <n v="1.3786707843891299"/>
    <n v="3.369326273981E-2"/>
    <n v="4.4870366823599999E-3"/>
    <n v="12.2835948160859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3.369326273981E-2"/>
    <n v="4.4870366823599999E-3"/>
    <n v="12.2835948160853"/>
    <m/>
    <n v="-1"/>
    <n v="-1"/>
    <n v="-1"/>
    <n v="-1"/>
    <n v="0"/>
    <m/>
    <m/>
    <s v="Central IRL A"/>
    <n v="-1"/>
    <m/>
    <m/>
    <n v="615"/>
    <x v="8"/>
    <s v="Basin 5 Ocean Ave BB"/>
    <x v="0"/>
    <m/>
    <n v="32.118339236069701"/>
    <n v="9.9623639999999996E-3"/>
  </r>
  <r>
    <n v="230000"/>
    <n v="880000"/>
    <n v="880000"/>
    <x v="0"/>
    <x v="0"/>
    <s v="IR12-21"/>
    <s v="62-304.520 (7), F.A.C."/>
    <n v="0.56000000000000005"/>
    <n v="0.48"/>
    <s v="Town Melbourne Beach"/>
    <n v="3.596268717507E-2"/>
    <n v="3774.2132500850598"/>
    <n v="10.352470964337799"/>
    <n v="1.3786707843891299"/>
    <n v="0.37230267477946999"/>
    <n v="4.9580706136389999E-2"/>
    <n v="135.730850444813"/>
    <n v="1400"/>
    <s v="Commercial and Services"/>
    <n v="1400"/>
    <s v="Town Melbourne Beach                   Brevard County"/>
    <s v="Town Melbourne Beach"/>
    <m/>
    <m/>
    <m/>
    <n v="0"/>
    <n v="1"/>
    <n v="0.37230267477946999"/>
    <n v="4.9580706136389999E-2"/>
    <n v="135.82966047570201"/>
    <m/>
    <n v="-1"/>
    <n v="-1"/>
    <n v="-1"/>
    <n v="-1"/>
    <n v="0"/>
    <m/>
    <m/>
    <s v="Central IRL A"/>
    <n v="-1"/>
    <m/>
    <m/>
    <n v="615"/>
    <x v="8"/>
    <s v="Basin 5 Ocean Ave BB"/>
    <x v="0"/>
    <m/>
    <n v="116.16846084524001"/>
    <n v="0.1101619306"/>
  </r>
  <r>
    <n v="230000"/>
    <n v="880000"/>
    <n v="880000"/>
    <x v="0"/>
    <x v="0"/>
    <s v="IR12-21"/>
    <s v="62-304.520 (7), F.A.C."/>
    <n v="0.56000000000000005"/>
    <n v="0.48"/>
    <s v="FDOT District 5"/>
    <n v="0.25438973407097998"/>
    <n v="3774.2132500850598"/>
    <n v="10.352470964337799"/>
    <n v="1.3786707843891299"/>
    <n v="2.63356233559549"/>
    <n v="0.35071969421218002"/>
    <n v="960.12110501632696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2.63356233559549"/>
    <n v="0.35071969421218002"/>
    <n v="1074.09595342016"/>
    <m/>
    <n v="-1"/>
    <n v="-1"/>
    <n v="-1"/>
    <n v="-1"/>
    <n v="0"/>
    <m/>
    <m/>
    <s v="Central IRL A"/>
    <n v="-1"/>
    <m/>
    <m/>
    <n v="615"/>
    <x v="8"/>
    <s v="Basin 5 Ocean Ave BB"/>
    <x v="0"/>
    <m/>
    <n v="147.51257008777799"/>
    <n v="0.87112404980000002"/>
  </r>
  <r>
    <n v="230000"/>
    <n v="880000"/>
    <n v="880000"/>
    <x v="0"/>
    <x v="0"/>
    <s v="IR12-21"/>
    <s v="62-304.520 (7), F.A.C."/>
    <n v="0.56000000000000005"/>
    <n v="0.48"/>
    <s v="Town Melbourne Beach"/>
    <n v="5.7838241482599997E-3"/>
    <n v="3774.2132500850598"/>
    <n v="10.352470964337799"/>
    <n v="1.3786707843891299"/>
    <n v="5.9876871557729999E-2"/>
    <n v="7.9739893752500002E-3"/>
    <n v="21.829385736539901"/>
    <n v="1410"/>
    <s v="Retail Sales and Services"/>
    <n v="1410"/>
    <s v="Town Melbourne Beach                   Brevard County"/>
    <s v="Town Melbourne Beach"/>
    <m/>
    <m/>
    <m/>
    <n v="0"/>
    <n v="1"/>
    <n v="5.9876871557729999E-2"/>
    <n v="7.9739893752500002E-3"/>
    <n v="21.829385736539301"/>
    <m/>
    <n v="-1"/>
    <n v="-1"/>
    <n v="-1"/>
    <n v="-1"/>
    <n v="0"/>
    <m/>
    <m/>
    <s v="Central IRL A"/>
    <n v="-1"/>
    <m/>
    <m/>
    <n v="615"/>
    <x v="8"/>
    <s v="Basin 5 Ocean Ave BB"/>
    <x v="0"/>
    <m/>
    <n v="21.354731093608301"/>
    <n v="1.7704286900000001E-2"/>
  </r>
  <r>
    <n v="230000"/>
    <n v="880000"/>
    <n v="880000"/>
    <x v="0"/>
    <x v="0"/>
    <s v="IR12-21"/>
    <s v="62-304.520 (7), F.A.C."/>
    <n v="0.56000000000000005"/>
    <n v="0.48"/>
    <s v="Town Melbourne Beach"/>
    <n v="1.2861620398570001E-2"/>
    <n v="3774.2132500850598"/>
    <n v="10.352470964337799"/>
    <n v="1.3786707843891299"/>
    <n v="0.13314955173057999"/>
    <n v="1.7731940283409998E-2"/>
    <n v="48.542498125866103"/>
    <n v="1410"/>
    <s v="Retail Sales and Services"/>
    <n v="1410"/>
    <s v="Town Melbourne Beach                   Brevard County"/>
    <s v="Town Melbourne Beach"/>
    <m/>
    <m/>
    <m/>
    <n v="0"/>
    <n v="1"/>
    <n v="0.13314955173057999"/>
    <n v="1.7731940283409998E-2"/>
    <n v="48.542498125866501"/>
    <m/>
    <n v="-1"/>
    <n v="-1"/>
    <n v="-1"/>
    <n v="-1"/>
    <n v="0"/>
    <m/>
    <m/>
    <s v="Central IRL A"/>
    <n v="-1"/>
    <m/>
    <m/>
    <n v="615"/>
    <x v="8"/>
    <s v="Basin 5 Ocean Ave BB"/>
    <x v="0"/>
    <m/>
    <n v="43.227595901553002"/>
    <n v="3.9369422600000002E-2"/>
  </r>
  <r>
    <n v="230000"/>
    <n v="880000"/>
    <n v="880000"/>
    <x v="0"/>
    <x v="0"/>
    <s v="IR12-21"/>
    <s v="62-304.520 (7), F.A.C."/>
    <n v="0.56000000000000005"/>
    <n v="0.48"/>
    <s v="Town Melbourne Beach"/>
    <n v="1.058343855435E-2"/>
    <n v="3774.2132500850598"/>
    <n v="10.352470964337799"/>
    <n v="1.3786707843891299"/>
    <n v="0.10956474033683"/>
    <n v="1.459107753327E-2"/>
    <n v="39.944154023315299"/>
    <n v="1410"/>
    <s v="Retail Sales and Services"/>
    <n v="1410"/>
    <s v="Town Melbourne Beach                   Brevard County"/>
    <s v="Town Melbourne Beach"/>
    <m/>
    <m/>
    <m/>
    <n v="0"/>
    <n v="1"/>
    <n v="0.10956474033683"/>
    <n v="1.459107753327E-2"/>
    <n v="39.944154023314901"/>
    <m/>
    <n v="-1"/>
    <n v="-1"/>
    <n v="-1"/>
    <n v="-1"/>
    <n v="0"/>
    <m/>
    <m/>
    <s v="Central IRL A"/>
    <n v="-1"/>
    <m/>
    <m/>
    <n v="615"/>
    <x v="8"/>
    <s v="Basin 5 Ocean Ave BB"/>
    <x v="0"/>
    <m/>
    <n v="41.745914466632399"/>
    <n v="3.2395907600000003E-2"/>
  </r>
  <r>
    <n v="230000"/>
    <n v="880000"/>
    <n v="880000"/>
    <x v="0"/>
    <x v="0"/>
    <s v="IR12-21"/>
    <s v="62-304.520 (7), F.A.C."/>
    <n v="0.56000000000000005"/>
    <n v="0.48"/>
    <s v="Town Melbourne Beach"/>
    <n v="2.4943362807499998E-3"/>
    <n v="3774.2132500850598"/>
    <n v="10.352470964337799"/>
    <n v="1.3786707843891299"/>
    <n v="2.582254392184E-2"/>
    <n v="3.4388685567199998E-3"/>
    <n v="9.4141570410047404"/>
    <n v="1430"/>
    <s v="Professional Services"/>
    <n v="1430"/>
    <s v="Town Melbourne Beach                   Brevard County"/>
    <s v="Town Melbourne Beach"/>
    <m/>
    <m/>
    <m/>
    <n v="0"/>
    <n v="1"/>
    <n v="2.582254392184E-2"/>
    <n v="3.4388685567199998E-3"/>
    <n v="9.4141570410029303"/>
    <m/>
    <n v="-1"/>
    <n v="-1"/>
    <n v="-1"/>
    <n v="-1"/>
    <n v="0"/>
    <m/>
    <m/>
    <s v="Central IRL A"/>
    <n v="-1"/>
    <m/>
    <m/>
    <n v="615"/>
    <x v="8"/>
    <s v="Basin 5 Ocean Ave BB"/>
    <x v="0"/>
    <m/>
    <n v="14.031431367440801"/>
    <n v="7.6351639000000002E-3"/>
  </r>
  <r>
    <n v="230000"/>
    <n v="880000"/>
    <n v="880000"/>
    <x v="0"/>
    <x v="0"/>
    <s v="IR12-21"/>
    <s v="62-304.520 (7), F.A.C."/>
    <n v="0.56000000000000005"/>
    <n v="0.48"/>
    <s v="Town Melbourne Beach"/>
    <n v="1.6271686265860001E-2"/>
    <n v="3774.2132500850598"/>
    <n v="10.352470964337799"/>
    <n v="1.3786707843891299"/>
    <n v="0.16845215960814999"/>
    <n v="2.2433298467489999E-2"/>
    <n v="61.4128139058435"/>
    <n v="1750"/>
    <s v="Governmental"/>
    <n v="1750"/>
    <s v="Town Melbourne Beach                   Brevard County"/>
    <s v="Town Melbourne Beach"/>
    <m/>
    <m/>
    <m/>
    <n v="0"/>
    <n v="1"/>
    <n v="0.16845215960814999"/>
    <n v="2.2433298467489999E-2"/>
    <n v="630.94410730976801"/>
    <m/>
    <n v="-1"/>
    <n v="-1"/>
    <n v="-1"/>
    <n v="-1"/>
    <n v="0"/>
    <m/>
    <m/>
    <s v="Central IRL A"/>
    <n v="-1"/>
    <m/>
    <m/>
    <n v="615"/>
    <x v="8"/>
    <s v="Basin 5 Ocean Ave BB"/>
    <x v="0"/>
    <m/>
    <n v="46.296416458098598"/>
    <n v="0.51171460449999995"/>
  </r>
  <r>
    <n v="230000"/>
    <n v="880000"/>
    <n v="880000"/>
    <x v="0"/>
    <x v="0"/>
    <s v="IR12-21"/>
    <s v="62-304.520 (7), F.A.C."/>
    <n v="0.56000000000000005"/>
    <n v="0.48"/>
    <s v="Town Melbourne Beach"/>
    <n v="7.8998367341420003E-2"/>
    <n v="3774.2132500850598"/>
    <n v="10.352470964337799"/>
    <n v="1.3786707843891299"/>
    <n v="0.81782830413215002"/>
    <n v="0.10891274106805"/>
    <n v="298.156684755078"/>
    <n v="1410"/>
    <s v="Retail Sales and Services"/>
    <n v="1410"/>
    <s v="Town Melbourne Beach                   Brevard County"/>
    <s v="Town Melbourne Beach"/>
    <m/>
    <m/>
    <m/>
    <n v="0"/>
    <n v="1"/>
    <n v="0.81782830413215002"/>
    <n v="0.10891274106805"/>
    <n v="298.156684755078"/>
    <m/>
    <n v="-1"/>
    <n v="-1"/>
    <n v="-1"/>
    <n v="-1"/>
    <n v="0"/>
    <m/>
    <m/>
    <s v="Central IRL A"/>
    <n v="-1"/>
    <m/>
    <m/>
    <n v="615"/>
    <x v="8"/>
    <s v="Basin 5 Ocean Ave BB"/>
    <x v="0"/>
    <m/>
    <n v="71.859432649588896"/>
    <n v="0.24181401850000001"/>
  </r>
  <r>
    <n v="230000"/>
    <n v="880000"/>
    <n v="880000"/>
    <x v="0"/>
    <x v="0"/>
    <s v="IR12-21"/>
    <s v="62-304.520 (7), F.A.C."/>
    <n v="0.56000000000000005"/>
    <n v="0.48"/>
    <s v="Town Melbourne Beach"/>
    <n v="0.20617105567359001"/>
    <n v="3735.5423273452998"/>
    <n v="9.3851421796653796"/>
    <n v="1.4092399144340699"/>
    <n v="1.9349446708284299"/>
    <n v="0.29054448085624002"/>
    <n v="770.160705142194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349446708284299"/>
    <n v="0.29054448085624002"/>
    <n v="770.16070514219405"/>
    <m/>
    <n v="-1"/>
    <n v="-1"/>
    <n v="-1"/>
    <n v="-1"/>
    <n v="0"/>
    <m/>
    <m/>
    <s v="Central IRL A"/>
    <n v="-1"/>
    <m/>
    <m/>
    <n v="615"/>
    <x v="8"/>
    <s v="Basin 5 Ocean Ave BB"/>
    <x v="0"/>
    <m/>
    <n v="151.00976385992999"/>
    <n v="0.62462344290000005"/>
  </r>
  <r>
    <n v="230000"/>
    <n v="880000"/>
    <n v="880000"/>
    <x v="0"/>
    <x v="0"/>
    <s v="IR12-21"/>
    <s v="62-304.520 (7), F.A.C."/>
    <n v="0.56000000000000005"/>
    <n v="0.48"/>
    <s v="Town Melbourne Beach"/>
    <n v="4.7105570678810001E-2"/>
    <n v="3735.5423273452998"/>
    <n v="9.3851421796653796"/>
    <n v="1.4092399144340699"/>
    <n v="0.44209247827497"/>
    <n v="6.6383050392780002E-2"/>
    <n v="175.96485312447601"/>
    <n v="1210"/>
    <s v="Fixed Single Family Units"/>
    <n v="1210"/>
    <s v="Town Melbourne Beach                   Brevard County"/>
    <s v="Town Melbourne Beach"/>
    <m/>
    <m/>
    <m/>
    <n v="0"/>
    <n v="1"/>
    <n v="0.44209247827497"/>
    <n v="6.6383050392780002E-2"/>
    <n v="175.96485312447601"/>
    <m/>
    <n v="-1"/>
    <n v="-1"/>
    <n v="-1"/>
    <n v="-1"/>
    <n v="0"/>
    <m/>
    <m/>
    <s v="Central IRL A"/>
    <n v="-1"/>
    <m/>
    <m/>
    <n v="615"/>
    <x v="8"/>
    <s v="Basin 5 Ocean Ave BB"/>
    <x v="0"/>
    <m/>
    <n v="65.818073122126506"/>
    <n v="0.14271277630000001"/>
  </r>
  <r>
    <n v="230000"/>
    <n v="880000"/>
    <n v="880000"/>
    <x v="0"/>
    <x v="0"/>
    <s v="IR12-21"/>
    <s v="62-304.520 (7), F.A.C."/>
    <n v="0.56000000000000005"/>
    <n v="0.48"/>
    <s v="Town Melbourne Beach"/>
    <n v="3.6819412016540001E-2"/>
    <n v="3735.5423273452998"/>
    <n v="9.3851421796653796"/>
    <n v="1.4092399144340699"/>
    <n v="0.34555541674691997"/>
    <n v="5.1887385039700001E-2"/>
    <n v="137.54047205575901"/>
    <n v="1300"/>
    <s v="Residential, High Density"/>
    <n v="1300"/>
    <s v="Town Melbourne Beach                   Brevard County"/>
    <s v="Town Melbourne Beach"/>
    <m/>
    <m/>
    <m/>
    <n v="0"/>
    <n v="1"/>
    <n v="0.34555541674691997"/>
    <n v="5.1887385039700001E-2"/>
    <n v="137.54047205576001"/>
    <m/>
    <n v="-1"/>
    <n v="-1"/>
    <n v="-1"/>
    <n v="-1"/>
    <n v="0"/>
    <m/>
    <m/>
    <s v="Central IRL A"/>
    <n v="-1"/>
    <m/>
    <m/>
    <n v="615"/>
    <x v="8"/>
    <s v="Basin 5 Ocean Ave BB"/>
    <x v="0"/>
    <m/>
    <n v="74.391680483930898"/>
    <n v="0.1115494502"/>
  </r>
  <r>
    <n v="230000"/>
    <n v="880000"/>
    <n v="880000"/>
    <x v="0"/>
    <x v="0"/>
    <s v="IR12-21"/>
    <s v="62-304.520 (7), F.A.C."/>
    <n v="0.56000000000000005"/>
    <n v="0.48"/>
    <s v="Town Melbourne Beach"/>
    <n v="0.18441660390433001"/>
    <n v="3735.5423273452998"/>
    <n v="9.3851421796653796"/>
    <n v="1.4092399144340699"/>
    <n v="1.7307760479331999"/>
    <n v="0.25988723910636002"/>
    <n v="688.89602974990896"/>
    <n v="1210"/>
    <s v="Fixed Single Family Units"/>
    <n v="1210"/>
    <s v="Town Melbourne Beach                   Brevard County"/>
    <s v="Town Melbourne Beach"/>
    <m/>
    <m/>
    <m/>
    <n v="0"/>
    <n v="1"/>
    <n v="1.7307760479331999"/>
    <n v="0.25988723910636002"/>
    <n v="688.89602974990896"/>
    <m/>
    <n v="-1"/>
    <n v="-1"/>
    <n v="-1"/>
    <n v="-1"/>
    <n v="0"/>
    <m/>
    <m/>
    <s v="Central IRL A"/>
    <n v="-1"/>
    <m/>
    <m/>
    <n v="615"/>
    <x v="8"/>
    <s v="Basin 5 Ocean Ave BB"/>
    <x v="0"/>
    <m/>
    <n v="109.729365327929"/>
    <n v="0.55871535260000005"/>
  </r>
  <r>
    <n v="230000"/>
    <n v="880000"/>
    <n v="880000"/>
    <x v="0"/>
    <x v="0"/>
    <s v="IR12-21"/>
    <s v="62-304.520 (7), F.A.C."/>
    <n v="0.56000000000000005"/>
    <n v="0.48"/>
    <s v="Town Melbourne Beach"/>
    <n v="3.9175409489640003E-2"/>
    <n v="3735.5423273452998"/>
    <n v="9.3851421796653796"/>
    <n v="1.4092399144340699"/>
    <n v="0.36766678800695002"/>
    <n v="5.5207550717109997E-2"/>
    <n v="146.34140033966099"/>
    <n v="1210"/>
    <s v="Fixed Single Family Units"/>
    <n v="1210"/>
    <s v="Town Melbourne Beach                   Brevard County"/>
    <s v="Town Melbourne Beach"/>
    <m/>
    <m/>
    <m/>
    <n v="0"/>
    <n v="1"/>
    <n v="0.36766678800695002"/>
    <n v="5.5207550717109997E-2"/>
    <n v="146.34140033966301"/>
    <m/>
    <n v="-1"/>
    <n v="-1"/>
    <n v="-1"/>
    <n v="-1"/>
    <n v="0"/>
    <m/>
    <m/>
    <s v="Central IRL A"/>
    <n v="-1"/>
    <m/>
    <m/>
    <n v="615"/>
    <x v="8"/>
    <s v="Basin 5 Ocean Ave BB"/>
    <x v="0"/>
    <m/>
    <n v="57.510440822945199"/>
    <n v="0.11868726709999999"/>
  </r>
  <r>
    <n v="230000"/>
    <n v="880000"/>
    <n v="880000"/>
    <x v="0"/>
    <x v="0"/>
    <s v="IR12-21"/>
    <s v="62-304.520 (7), F.A.C."/>
    <n v="0.56000000000000005"/>
    <n v="0.48"/>
    <s v="Town Melbourne Beach"/>
    <n v="7.9543127778549994E-2"/>
    <n v="3735.5423273452998"/>
    <n v="9.3851421796653796"/>
    <n v="1.4092399144340699"/>
    <n v="0.74652356361703998"/>
    <n v="0.11209535058447"/>
    <n v="297.13672066623201"/>
    <n v="1210"/>
    <s v="Fixed Single Family Units"/>
    <n v="1210"/>
    <s v="Town Melbourne Beach                   Brevard County"/>
    <s v="Town Melbourne Beach"/>
    <m/>
    <m/>
    <m/>
    <n v="0"/>
    <n v="1"/>
    <n v="0.74652356361703998"/>
    <n v="0.11209535058447"/>
    <n v="297.13672066623297"/>
    <m/>
    <n v="-1"/>
    <n v="-1"/>
    <n v="-1"/>
    <n v="-1"/>
    <n v="0"/>
    <m/>
    <m/>
    <s v="Central IRL A"/>
    <n v="-1"/>
    <m/>
    <m/>
    <n v="615"/>
    <x v="8"/>
    <s v="Basin 5 Ocean Ave BB"/>
    <x v="0"/>
    <m/>
    <n v="83.671103167189798"/>
    <n v="0.240986797"/>
  </r>
  <r>
    <n v="230000"/>
    <n v="880000"/>
    <n v="880000"/>
    <x v="0"/>
    <x v="0"/>
    <s v="IR12-21"/>
    <s v="62-304.520 (7), F.A.C."/>
    <n v="0.56000000000000005"/>
    <n v="0.48"/>
    <s v="Town Melbourne Beach"/>
    <n v="2.453227408039E-2"/>
    <n v="3735.5423273452998"/>
    <n v="9.3851421796653796"/>
    <n v="1.4092399144340699"/>
    <n v="0.23023888023499001"/>
    <n v="3.4571859825920002E-2"/>
    <n v="91.641348213340393"/>
    <n v="1210"/>
    <s v="Fixed Single Family Units"/>
    <n v="1210"/>
    <s v="Town Melbourne Beach                   Brevard County"/>
    <s v="Town Melbourne Beach"/>
    <m/>
    <m/>
    <m/>
    <n v="0"/>
    <n v="1"/>
    <n v="0.23023888023499001"/>
    <n v="3.4571859825920002E-2"/>
    <n v="91.641348213340393"/>
    <m/>
    <n v="-1"/>
    <n v="-1"/>
    <n v="-1"/>
    <n v="-1"/>
    <n v="0"/>
    <m/>
    <m/>
    <s v="Central IRL A"/>
    <n v="-1"/>
    <m/>
    <m/>
    <n v="615"/>
    <x v="8"/>
    <s v="Basin 5 Ocean Ave BB"/>
    <x v="0"/>
    <m/>
    <n v="39.877460949042401"/>
    <n v="7.4323883399999999E-2"/>
  </r>
  <r>
    <n v="230000"/>
    <n v="880000"/>
    <n v="880000"/>
    <x v="0"/>
    <x v="0"/>
    <s v="IR12-21"/>
    <s v="62-304.520 (7), F.A.C."/>
    <n v="0.56000000000000005"/>
    <n v="0.48"/>
    <s v="Town Melbourne Beach"/>
    <n v="0.23783184206269001"/>
    <n v="3514.1599776645799"/>
    <n v="8.9208179185341407"/>
    <n v="1.19259516463828"/>
    <n v="2.1216545582708299"/>
    <n v="0.28363710484097998"/>
    <n v="835.77914079095297"/>
    <n v="1400"/>
    <s v="Commercial and Services"/>
    <n v="1400"/>
    <s v="Town Melbourne Beach                   Brevard County"/>
    <s v="Town Melbourne Beach"/>
    <m/>
    <m/>
    <m/>
    <n v="0"/>
    <n v="1"/>
    <n v="2.1216545582708299"/>
    <n v="0.28363710484097998"/>
    <n v="936.59935107623596"/>
    <m/>
    <n v="-1"/>
    <n v="-1"/>
    <n v="-1"/>
    <n v="-1"/>
    <n v="0"/>
    <m/>
    <m/>
    <s v="Central IRL A"/>
    <n v="-1"/>
    <m/>
    <m/>
    <n v="615"/>
    <x v="8"/>
    <s v="Basin 5 Ocean Ave BB"/>
    <x v="0"/>
    <m/>
    <n v="138.70033099835899"/>
    <n v="0.75961017929999997"/>
  </r>
  <r>
    <n v="230000"/>
    <n v="880000"/>
    <n v="880000"/>
    <x v="0"/>
    <x v="0"/>
    <s v="IR12-21"/>
    <s v="62-304.520 (7), F.A.C."/>
    <n v="0.56000000000000005"/>
    <n v="0.48"/>
    <s v="Natural Lands"/>
    <n v="0.23426910412652999"/>
    <n v="3514.1599776645799"/>
    <n v="8.9208179185341407"/>
    <n v="1.19259516463828"/>
    <n v="2.0898720218508902"/>
    <n v="0.27938820080544002"/>
    <n v="823.259109724788"/>
    <n v="3100"/>
    <s v="Herbaceous Dry Prairie"/>
    <n v="3100"/>
    <s v="Town Melbourne Beach                   Brevard County"/>
    <s v="Town Melbourne Beach"/>
    <m/>
    <m/>
    <s v="Natural Lands"/>
    <n v="0"/>
    <n v="1"/>
    <n v="2.0898720218508902"/>
    <n v="0.27938820080544002"/>
    <n v="828.99835547757698"/>
    <m/>
    <n v="-1"/>
    <n v="-1"/>
    <n v="-1"/>
    <n v="-1"/>
    <n v="0"/>
    <m/>
    <m/>
    <s v="Central IRL A"/>
    <n v="-1"/>
    <m/>
    <m/>
    <n v="615"/>
    <x v="8"/>
    <s v="Basin 5 Ocean Ave BB"/>
    <x v="0"/>
    <m/>
    <n v="134.23502285348499"/>
    <n v="0.67234254299999996"/>
  </r>
  <r>
    <n v="230000"/>
    <n v="880000"/>
    <n v="880000"/>
    <x v="0"/>
    <x v="0"/>
    <s v="IR12-21"/>
    <s v="62-304.520 (7), F.A.C."/>
    <n v="0.56000000000000005"/>
    <n v="0.48"/>
    <s v="Town Melbourne Beach"/>
    <n v="1.0702513619999999E-4"/>
    <n v="3514.1599776645799"/>
    <n v="8.9208179185341407"/>
    <n v="1.19259516463828"/>
    <n v="9.5475175279999996E-4"/>
    <n v="1.2763765992999999E-4"/>
    <n v="0.37610345026274"/>
    <n v="1430"/>
    <s v="Professional Services"/>
    <n v="1430"/>
    <s v="Town Melbourne Beach                   Brevard County"/>
    <s v="Town Melbourne Beach"/>
    <m/>
    <m/>
    <m/>
    <n v="0"/>
    <n v="1"/>
    <n v="9.5475175279999996E-4"/>
    <n v="1.2763765992999999E-4"/>
    <n v="0.37610345026134001"/>
    <m/>
    <n v="-1"/>
    <n v="-1"/>
    <n v="-1"/>
    <n v="-1"/>
    <n v="0"/>
    <m/>
    <m/>
    <s v="Central IRL A"/>
    <n v="-1"/>
    <m/>
    <m/>
    <n v="615"/>
    <x v="8"/>
    <s v="Basin 5 Ocean Ave BB"/>
    <x v="0"/>
    <m/>
    <n v="12.0957536701306"/>
    <n v="3.050312E-4"/>
  </r>
  <r>
    <n v="230000"/>
    <n v="880000"/>
    <n v="880000"/>
    <x v="0"/>
    <x v="0"/>
    <s v="IR12-21"/>
    <s v="62-304.520 (7), F.A.C."/>
    <n v="0.56000000000000005"/>
    <n v="0.48"/>
    <s v="Town Melbourne Beach"/>
    <n v="2.8593970848299999E-2"/>
    <n v="3514.1599776645799"/>
    <n v="8.9208179185341407"/>
    <n v="1.19259516463828"/>
    <n v="0.25508160750559"/>
    <n v="3.4101031371490002E-2"/>
    <n v="100.483787957617"/>
    <n v="1410"/>
    <s v="Retail Sales and Services"/>
    <n v="1410"/>
    <s v="Town Melbourne Beach                   Brevard County"/>
    <s v="Town Melbourne Beach"/>
    <m/>
    <m/>
    <m/>
    <n v="0"/>
    <n v="1"/>
    <n v="0.25508160750559"/>
    <n v="3.4101031371490002E-2"/>
    <n v="404.945794863044"/>
    <m/>
    <n v="-1"/>
    <n v="-1"/>
    <n v="-1"/>
    <n v="-1"/>
    <n v="0"/>
    <m/>
    <m/>
    <s v="Central IRL A"/>
    <n v="-1"/>
    <m/>
    <m/>
    <n v="615"/>
    <x v="8"/>
    <s v="Basin 5 Ocean Ave BB"/>
    <x v="0"/>
    <m/>
    <n v="55.513919065795697"/>
    <n v="0.32842319129999997"/>
  </r>
  <r>
    <n v="230000"/>
    <n v="880000"/>
    <n v="880000"/>
    <x v="0"/>
    <x v="0"/>
    <s v="IR12-21"/>
    <s v="62-304.520 (7), F.A.C."/>
    <n v="0.56000000000000005"/>
    <n v="0.48"/>
    <s v="Town Melbourne Beach"/>
    <n v="6.7862084599929998E-2"/>
    <n v="3732.437882574"/>
    <n v="9.2916310353062705"/>
    <n v="1.36613394709892"/>
    <n v="0.63054945138935004"/>
    <n v="9.2708697492870001E-2"/>
    <n v="253.291015351245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3054945138935004"/>
    <n v="9.2708697492870001E-2"/>
    <n v="253.29101535124499"/>
    <m/>
    <n v="-1"/>
    <n v="-1"/>
    <n v="-1"/>
    <n v="-1"/>
    <n v="0"/>
    <m/>
    <m/>
    <s v="Central IRL A"/>
    <n v="-1"/>
    <m/>
    <m/>
    <n v="615"/>
    <x v="8"/>
    <s v="Basin 5 Ocean Ave BB"/>
    <x v="0"/>
    <m/>
    <n v="168.48272394760201"/>
    <n v="0.2054266142"/>
  </r>
  <r>
    <n v="230000"/>
    <n v="880000"/>
    <n v="880000"/>
    <x v="0"/>
    <x v="0"/>
    <s v="IR12-21"/>
    <s v="62-304.520 (7), F.A.C."/>
    <n v="0.56000000000000005"/>
    <n v="0.48"/>
    <s v="FDOT District 5"/>
    <n v="0.15712775943762999"/>
    <n v="3732.437882574"/>
    <n v="9.2916310353062705"/>
    <n v="1.36613394709892"/>
    <n v="1.45997316609882"/>
    <n v="0.21465756619932999"/>
    <n v="586.46960172898503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1.45997316609882"/>
    <n v="0.21465756619932999"/>
    <n v="586.46960172898503"/>
    <m/>
    <n v="-1"/>
    <n v="-1"/>
    <n v="-1"/>
    <n v="-1"/>
    <n v="0"/>
    <m/>
    <m/>
    <s v="Central IRL A"/>
    <n v="-1"/>
    <m/>
    <m/>
    <n v="615"/>
    <x v="8"/>
    <s v="Basin 5 Ocean Ave BB"/>
    <x v="0"/>
    <m/>
    <n v="126.04481078920099"/>
    <n v="0.47564444579999998"/>
  </r>
  <r>
    <n v="230000"/>
    <n v="880000"/>
    <n v="880000"/>
    <x v="0"/>
    <x v="0"/>
    <s v="IR12-21"/>
    <s v="62-304.520 (7), F.A.C."/>
    <n v="0.56000000000000005"/>
    <n v="0.48"/>
    <s v="Town Melbourne Beach"/>
    <n v="6.7126444680899996E-2"/>
    <n v="3732.437882574"/>
    <n v="9.2916310353062705"/>
    <n v="1.36613394709892"/>
    <n v="0.62371415668681995"/>
    <n v="9.1703714826630006E-2"/>
    <n v="250.54528504950301"/>
    <n v="1210"/>
    <s v="Fixed Single Family Units"/>
    <n v="1210"/>
    <s v="Town Melbourne Beach                   Brevard County"/>
    <s v="Town Melbourne Beach"/>
    <m/>
    <m/>
    <m/>
    <n v="0"/>
    <n v="1"/>
    <n v="0.62371415668681995"/>
    <n v="9.1703714826630006E-2"/>
    <n v="250.54528504950301"/>
    <m/>
    <n v="-1"/>
    <n v="-1"/>
    <n v="-1"/>
    <n v="-1"/>
    <n v="0"/>
    <m/>
    <m/>
    <s v="Central IRL A"/>
    <n v="-1"/>
    <m/>
    <m/>
    <n v="615"/>
    <x v="8"/>
    <s v="Basin 5 Ocean Ave BB"/>
    <x v="0"/>
    <m/>
    <n v="75.145921856467496"/>
    <n v="0.20319974460000001"/>
  </r>
  <r>
    <n v="230000"/>
    <n v="880000"/>
    <n v="880000"/>
    <x v="0"/>
    <x v="0"/>
    <s v="IR12-21"/>
    <s v="62-304.520 (7), F.A.C."/>
    <n v="0.56000000000000005"/>
    <n v="0.48"/>
    <s v="FDOT District 5"/>
    <n v="8.0455364041000005E-4"/>
    <n v="3732.437882574"/>
    <n v="9.2916310353062705"/>
    <n v="1.36613394709892"/>
    <n v="7.4756155748499998E-3"/>
    <n v="1.0991280404300001E-3"/>
    <n v="3.0029464860515001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7.4756155748499998E-3"/>
    <n v="1.0991280404300001E-3"/>
    <n v="3.0029464860521302"/>
    <m/>
    <n v="-1"/>
    <n v="-1"/>
    <n v="-1"/>
    <n v="-1"/>
    <n v="0"/>
    <m/>
    <m/>
    <s v="Central IRL A"/>
    <n v="-1"/>
    <m/>
    <m/>
    <n v="615"/>
    <x v="8"/>
    <s v="Basin 5 Ocean Ave BB"/>
    <x v="0"/>
    <m/>
    <n v="20.3933544543737"/>
    <n v="2.4354797000000002E-3"/>
  </r>
  <r>
    <n v="230000"/>
    <n v="880000"/>
    <n v="880000"/>
    <x v="0"/>
    <x v="0"/>
    <s v="IR12-21"/>
    <s v="62-304.520 (7), F.A.C."/>
    <n v="0.56000000000000005"/>
    <n v="0.48"/>
    <s v="Town Melbourne Beach"/>
    <n v="3.8681252582610001E-2"/>
    <n v="3732.437882574"/>
    <n v="9.2916310353062705"/>
    <n v="1.36613394709892"/>
    <n v="0.35941192698112001"/>
    <n v="5.2843772269409998E-2"/>
    <n v="144.375372484758"/>
    <n v="1210"/>
    <s v="Fixed Single Family Units"/>
    <n v="1210"/>
    <s v="Town Melbourne Beach                   Brevard County"/>
    <s v="Town Melbourne Beach"/>
    <m/>
    <m/>
    <m/>
    <n v="0"/>
    <n v="1"/>
    <n v="0.35941192698112001"/>
    <n v="5.2843772269409998E-2"/>
    <n v="144.375372484758"/>
    <m/>
    <n v="-1"/>
    <n v="-1"/>
    <n v="-1"/>
    <n v="-1"/>
    <n v="0"/>
    <m/>
    <m/>
    <s v="Central IRL A"/>
    <n v="-1"/>
    <m/>
    <m/>
    <n v="615"/>
    <x v="8"/>
    <s v="Basin 5 Ocean Ave BB"/>
    <x v="0"/>
    <m/>
    <n v="73.876886638299297"/>
    <n v="0.1170927595"/>
  </r>
  <r>
    <n v="230000"/>
    <n v="880000"/>
    <n v="880000"/>
    <x v="0"/>
    <x v="0"/>
    <s v="IR12-21"/>
    <s v="62-304.520 (7), F.A.C."/>
    <n v="0.56000000000000005"/>
    <n v="0.48"/>
    <s v="Town Melbourne Beach"/>
    <n v="0.1334061803222"/>
    <n v="3732.437882574"/>
    <n v="9.2916310353062705"/>
    <n v="1.36613394709892"/>
    <n v="1.2395610053834401"/>
    <n v="0.18225071169095999"/>
    <n v="497.930281204089"/>
    <n v="1210"/>
    <s v="Fixed Single Family Units"/>
    <n v="1210"/>
    <s v="Town Melbourne Beach                   Brevard County"/>
    <s v="Town Melbourne Beach"/>
    <m/>
    <m/>
    <m/>
    <n v="0"/>
    <n v="1"/>
    <n v="1.2395610053834401"/>
    <n v="0.18225071169095999"/>
    <n v="497.930281204089"/>
    <m/>
    <n v="-1"/>
    <n v="-1"/>
    <n v="-1"/>
    <n v="-1"/>
    <n v="0"/>
    <m/>
    <m/>
    <s v="Central IRL A"/>
    <n v="-1"/>
    <m/>
    <m/>
    <n v="615"/>
    <x v="8"/>
    <s v="Basin 5 Ocean Ave BB"/>
    <x v="0"/>
    <m/>
    <n v="94.072755851010697"/>
    <n v="0.40383639999999998"/>
  </r>
  <r>
    <n v="230000"/>
    <n v="880000"/>
    <n v="880000"/>
    <x v="0"/>
    <x v="0"/>
    <s v="IR12-21"/>
    <s v="62-304.520 (7), F.A.C."/>
    <n v="0.56000000000000005"/>
    <n v="0.48"/>
    <s v="FDOT District 5"/>
    <n v="2.70969357739E-3"/>
    <n v="3732.437882574"/>
    <n v="9.2916310353062705"/>
    <n v="1.36613394709892"/>
    <n v="2.517747293991E-2"/>
    <n v="3.70180438231E-3"/>
    <n v="10.113762958443999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2.517747293991E-2"/>
    <n v="3.70180438231E-3"/>
    <n v="10.1137629584449"/>
    <m/>
    <n v="-1"/>
    <n v="-1"/>
    <n v="-1"/>
    <n v="-1"/>
    <n v="0"/>
    <m/>
    <m/>
    <s v="Central IRL A"/>
    <n v="-1"/>
    <m/>
    <m/>
    <n v="615"/>
    <x v="8"/>
    <s v="Basin 5 Ocean Ave BB"/>
    <x v="0"/>
    <m/>
    <n v="40.239403951671498"/>
    <n v="8.2025653000000007E-3"/>
  </r>
  <r>
    <n v="230000"/>
    <n v="880000"/>
    <n v="880000"/>
    <x v="0"/>
    <x v="0"/>
    <s v="IR12-21"/>
    <s v="62-304.520 (7), F.A.C."/>
    <n v="0.56000000000000005"/>
    <n v="0.48"/>
    <s v="Town Melbourne Beach"/>
    <n v="0.12127770416425999"/>
    <n v="3732.437882574"/>
    <n v="9.2916310353062705"/>
    <n v="1.36613394709892"/>
    <n v="1.1268676799033399"/>
    <n v="0.16568158868501001"/>
    <n v="452.66149733429103"/>
    <n v="1210"/>
    <s v="Fixed Single Family Units"/>
    <n v="1210"/>
    <s v="Town Melbourne Beach                   Brevard County"/>
    <s v="Town Melbourne Beach"/>
    <m/>
    <m/>
    <m/>
    <n v="0"/>
    <n v="1"/>
    <n v="1.1268676799033399"/>
    <n v="0.16568158868501001"/>
    <n v="452.66149733429103"/>
    <m/>
    <n v="-1"/>
    <n v="-1"/>
    <n v="-1"/>
    <n v="-1"/>
    <n v="0"/>
    <m/>
    <m/>
    <s v="Central IRL A"/>
    <n v="-1"/>
    <m/>
    <m/>
    <n v="615"/>
    <x v="8"/>
    <s v="Basin 5 Ocean Ave BB"/>
    <x v="0"/>
    <m/>
    <n v="90.110325904141703"/>
    <n v="0.36712205790000002"/>
  </r>
  <r>
    <n v="230000"/>
    <n v="880000"/>
    <n v="880000"/>
    <x v="0"/>
    <x v="0"/>
    <s v="IR12-21"/>
    <s v="62-304.520 (7), F.A.C."/>
    <n v="0.56000000000000005"/>
    <n v="0.48"/>
    <s v="FDOT District 5"/>
    <n v="5.1426611860999998E-3"/>
    <n v="3732.437882574"/>
    <n v="9.2916310353062705"/>
    <n v="1.36613394709892"/>
    <n v="4.7783710280870001E-2"/>
    <n v="7.0255640247600002E-3"/>
    <n v="19.194663428261201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4.7783710280870001E-2"/>
    <n v="7.0255640247600002E-3"/>
    <n v="19.194663428261901"/>
    <m/>
    <n v="-1"/>
    <n v="-1"/>
    <n v="-1"/>
    <n v="-1"/>
    <n v="0"/>
    <m/>
    <m/>
    <s v="Central IRL A"/>
    <n v="-1"/>
    <m/>
    <m/>
    <n v="615"/>
    <x v="8"/>
    <s v="Basin 5 Ocean Ave BB"/>
    <x v="0"/>
    <m/>
    <n v="39.187115945529897"/>
    <n v="1.5567447999999999E-2"/>
  </r>
  <r>
    <n v="230000"/>
    <n v="880000"/>
    <n v="880000"/>
    <x v="0"/>
    <x v="0"/>
    <s v="IR12-21"/>
    <s v="62-304.520 (7), F.A.C."/>
    <n v="0.56000000000000005"/>
    <n v="0.48"/>
    <s v="Town Melbourne Beach"/>
    <n v="2.3625119430420002E-2"/>
    <n v="3732.437882574"/>
    <n v="9.2916310353062705"/>
    <n v="1.36613394709892"/>
    <n v="0.21951589291252999"/>
    <n v="3.2275077658159998E-2"/>
    <n v="88.179290742446"/>
    <n v="1210"/>
    <s v="Fixed Single Family Units"/>
    <n v="1210"/>
    <s v="Town Melbourne Beach                   Brevard County"/>
    <s v="Town Melbourne Beach"/>
    <m/>
    <m/>
    <m/>
    <n v="0"/>
    <n v="1"/>
    <n v="0.21951589291252999"/>
    <n v="3.2275077658159998E-2"/>
    <n v="88.179290742445204"/>
    <m/>
    <n v="-1"/>
    <n v="-1"/>
    <n v="-1"/>
    <n v="-1"/>
    <n v="0"/>
    <m/>
    <m/>
    <s v="Central IRL A"/>
    <n v="-1"/>
    <m/>
    <m/>
    <n v="615"/>
    <x v="8"/>
    <s v="Basin 5 Ocean Ave BB"/>
    <x v="0"/>
    <m/>
    <n v="46.552244439795203"/>
    <n v="7.1516050900000003E-2"/>
  </r>
  <r>
    <n v="230000"/>
    <n v="880000"/>
    <n v="880000"/>
    <x v="0"/>
    <x v="0"/>
    <s v="IR12-21"/>
    <s v="62-304.520 (7), F.A.C."/>
    <n v="0.56000000000000005"/>
    <n v="0.48"/>
    <s v="Town Melbourne Beach"/>
    <n v="8.0265306400369996E-2"/>
    <n v="3756.5458611374702"/>
    <n v="9.9618760824337702"/>
    <n v="1.32119434285243"/>
    <n v="0.79959303607912002"/>
    <n v="0.10604606874349"/>
    <n v="301.520304551263"/>
    <n v="1400"/>
    <s v="Commercial and Services"/>
    <n v="1400"/>
    <s v="Town Melbourne Beach                   Brevard County"/>
    <s v="Town Melbourne Beach"/>
    <m/>
    <m/>
    <m/>
    <n v="0"/>
    <n v="1"/>
    <n v="0.79959303607912002"/>
    <n v="0.10604606874349"/>
    <n v="301.52030455126402"/>
    <m/>
    <n v="-1"/>
    <n v="-1"/>
    <n v="-1"/>
    <n v="-1"/>
    <n v="0"/>
    <m/>
    <m/>
    <s v="Central IRL A"/>
    <n v="-1"/>
    <m/>
    <m/>
    <n v="615"/>
    <x v="8"/>
    <s v="Basin 5 Ocean Ave BB"/>
    <x v="0"/>
    <m/>
    <n v="114.634518756248"/>
    <n v="0.244542015"/>
  </r>
  <r>
    <n v="230000"/>
    <n v="880000"/>
    <n v="880000"/>
    <x v="0"/>
    <x v="0"/>
    <s v="IR12-21"/>
    <s v="62-304.520 (7), F.A.C."/>
    <n v="0.56000000000000005"/>
    <n v="0.48"/>
    <s v="FDOT District 5"/>
    <n v="0.16385294196082001"/>
    <n v="3756.5458611374702"/>
    <n v="9.9618760824337702"/>
    <n v="1.32119434285243"/>
    <n v="1.6322827035559"/>
    <n v="0.21648157997836001"/>
    <n v="615.52109095811602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1.6322827035559"/>
    <n v="0.21648157997836001"/>
    <n v="615.87038048278202"/>
    <m/>
    <n v="-1"/>
    <n v="-1"/>
    <n v="-1"/>
    <n v="-1"/>
    <n v="0"/>
    <m/>
    <m/>
    <s v="Central IRL A"/>
    <n v="-1"/>
    <m/>
    <m/>
    <n v="615"/>
    <x v="8"/>
    <s v="Basin 5 Ocean Ave BB"/>
    <x v="0"/>
    <m/>
    <n v="167.16056981530801"/>
    <n v="0.49948935970000002"/>
  </r>
  <r>
    <n v="230000"/>
    <n v="880000"/>
    <n v="880000"/>
    <x v="0"/>
    <x v="0"/>
    <s v="IR12-21"/>
    <s v="62-304.520 (7), F.A.C."/>
    <n v="0.56000000000000005"/>
    <n v="0.48"/>
    <s v="Town Melbourne Beach"/>
    <n v="3.287112652E-5"/>
    <n v="3756.5458611374702"/>
    <n v="9.9618760824337702"/>
    <n v="1.32119434285243"/>
    <n v="3.2745808916999998E-4"/>
    <n v="4.3429146410000003E-5"/>
    <n v="0.12348189431344"/>
    <n v="1850"/>
    <s v="Parks and Zoos"/>
    <n v="1850"/>
    <s v="Town Melbourne Beach                   Brevard County"/>
    <s v="Town Melbourne Beach"/>
    <m/>
    <m/>
    <m/>
    <n v="0"/>
    <n v="1"/>
    <n v="3.2745808916999998E-4"/>
    <n v="4.3429146410000003E-5"/>
    <n v="2.5282057789939798"/>
    <m/>
    <n v="-1"/>
    <n v="-1"/>
    <n v="-1"/>
    <n v="-1"/>
    <n v="0"/>
    <m/>
    <m/>
    <s v="Central IRL A"/>
    <n v="-1"/>
    <m/>
    <m/>
    <n v="615"/>
    <x v="8"/>
    <s v="Basin 5 Ocean Ave BB"/>
    <x v="0"/>
    <m/>
    <n v="77.577223806676002"/>
    <n v="2.0504507999999999E-3"/>
  </r>
  <r>
    <n v="230000"/>
    <n v="880000"/>
    <n v="880000"/>
    <x v="0"/>
    <x v="0"/>
    <s v="IR12-21"/>
    <s v="62-304.520 (7), F.A.C."/>
    <n v="0.56000000000000005"/>
    <n v="0.48"/>
    <s v="FDOT District 5"/>
    <n v="5.2367392939460002E-2"/>
    <n v="3756.5458611374702"/>
    <n v="9.9618760824337702"/>
    <n v="1.32119434285243"/>
    <n v="0.52167747922306995"/>
    <n v="6.9187503301550005E-2"/>
    <n v="196.72051320531"/>
    <n v="1850"/>
    <s v="Parks and Zoos"/>
    <n v="1850"/>
    <s v="FDOT District 5                         Town Melbourne Beach                   Brevard County"/>
    <s v="FDOT District 5"/>
    <m/>
    <m/>
    <m/>
    <n v="0"/>
    <n v="1"/>
    <n v="0.52167747922306995"/>
    <n v="6.9187503301550005E-2"/>
    <n v="318.07879291321598"/>
    <m/>
    <n v="-1"/>
    <n v="-1"/>
    <n v="-1"/>
    <n v="-1"/>
    <n v="0"/>
    <m/>
    <m/>
    <s v="Central IRL A"/>
    <n v="-1"/>
    <m/>
    <m/>
    <n v="615"/>
    <x v="8"/>
    <s v="Basin 5 Ocean Ave BB"/>
    <x v="0"/>
    <m/>
    <n v="127.607869106908"/>
    <n v="0.25797144599999999"/>
  </r>
  <r>
    <n v="230000"/>
    <n v="880000"/>
    <n v="880000"/>
    <x v="0"/>
    <x v="0"/>
    <s v="IR12-21"/>
    <s v="62-304.520 (7), F.A.C."/>
    <n v="0.56000000000000005"/>
    <n v="0.48"/>
    <s v="Town Melbourne Beach"/>
    <n v="7.1157467185599996E-2"/>
    <n v="3756.5458611374702"/>
    <n v="9.9618760824337702"/>
    <n v="1.32119434285243"/>
    <n v="0.70886187044283999"/>
    <n v="9.4012843097319998E-2"/>
    <n v="267.30628884510901"/>
    <n v="1450"/>
    <s v="Tourist Services"/>
    <n v="1450"/>
    <s v="Town Melbourne Beach                   Brevard County"/>
    <s v="Town Melbourne Beach"/>
    <m/>
    <m/>
    <m/>
    <n v="0"/>
    <n v="1"/>
    <n v="0.70886187044283999"/>
    <n v="9.4012843097319998E-2"/>
    <n v="267.30628884510799"/>
    <m/>
    <n v="-1"/>
    <n v="-1"/>
    <n v="-1"/>
    <n v="-1"/>
    <n v="0"/>
    <m/>
    <m/>
    <s v="Central IRL A"/>
    <n v="-1"/>
    <m/>
    <m/>
    <n v="615"/>
    <x v="8"/>
    <s v="Basin 5 Ocean Ave BB"/>
    <x v="0"/>
    <m/>
    <n v="86.335244396061697"/>
    <n v="0.21679342160000001"/>
  </r>
  <r>
    <n v="230000"/>
    <n v="880000"/>
    <n v="880000"/>
    <x v="0"/>
    <x v="0"/>
    <s v="IR12-21"/>
    <s v="62-304.520 (7), F.A.C."/>
    <n v="0.56000000000000005"/>
    <n v="0.48"/>
    <s v="FDOT District 5"/>
    <n v="1.132731395781E-2"/>
    <n v="3756.5458611374702"/>
    <n v="9.9618760824337702"/>
    <n v="1.32119434285243"/>
    <n v="0.11284129799452999"/>
    <n v="1.4965583120769999E-2"/>
    <n v="42.551574366019601"/>
    <n v="1450"/>
    <s v="Tourist Services"/>
    <n v="1450"/>
    <s v="FDOT District 5                         Town Melbourne Beach                   Brevard County"/>
    <s v="FDOT District 5"/>
    <m/>
    <m/>
    <m/>
    <n v="0"/>
    <n v="1"/>
    <n v="0.11284129799452999"/>
    <n v="1.4965583120769999E-2"/>
    <n v="42.551574366020702"/>
    <m/>
    <n v="-1"/>
    <n v="-1"/>
    <n v="-1"/>
    <n v="-1"/>
    <n v="0"/>
    <m/>
    <m/>
    <s v="Central IRL A"/>
    <n v="-1"/>
    <m/>
    <m/>
    <n v="615"/>
    <x v="8"/>
    <s v="Basin 5 Ocean Ave BB"/>
    <x v="0"/>
    <m/>
    <n v="29.178883734285701"/>
    <n v="3.4510603700000003E-2"/>
  </r>
  <r>
    <n v="230000"/>
    <n v="880000"/>
    <n v="880000"/>
    <x v="0"/>
    <x v="0"/>
    <s v="IR12-21"/>
    <s v="62-304.520 (7), F.A.C."/>
    <n v="0.56000000000000005"/>
    <n v="0.48"/>
    <s v="Town Melbourne Beach"/>
    <n v="1.479393755167E-2"/>
    <n v="3756.5458611374702"/>
    <n v="9.9618760824337702"/>
    <n v="1.32119434285243"/>
    <n v="0.14737537266101999"/>
    <n v="1.9545666601780001E-2"/>
    <n v="55.5741048796596"/>
    <n v="1450"/>
    <s v="Tourist Services"/>
    <n v="1450"/>
    <s v="Town Melbourne Beach                   Brevard County"/>
    <s v="Town Melbourne Beach"/>
    <m/>
    <m/>
    <m/>
    <n v="0"/>
    <n v="1"/>
    <n v="0.14737537266101999"/>
    <n v="1.9545666601780001E-2"/>
    <n v="55.574104879658101"/>
    <m/>
    <n v="-1"/>
    <n v="-1"/>
    <n v="-1"/>
    <n v="-1"/>
    <n v="0"/>
    <m/>
    <m/>
    <s v="Central IRL A"/>
    <n v="-1"/>
    <m/>
    <m/>
    <n v="615"/>
    <x v="8"/>
    <s v="Basin 5 Ocean Ave BB"/>
    <x v="0"/>
    <m/>
    <n v="30.955156971118001"/>
    <n v="4.5072266700000002E-2"/>
  </r>
  <r>
    <n v="230000"/>
    <n v="880000"/>
    <n v="880000"/>
    <x v="0"/>
    <x v="0"/>
    <s v="IR12-21"/>
    <s v="62-304.520 (7), F.A.C."/>
    <n v="0.56000000000000005"/>
    <n v="0.48"/>
    <s v="Town Melbourne Beach"/>
    <n v="3.9612711606999999E-4"/>
    <n v="3756.5458611374702"/>
    <n v="9.9618760824337702"/>
    <n v="1.32119434285243"/>
    <n v="3.9461692432400004E-3"/>
    <n v="5.2336090480999999E-4"/>
    <n v="1.4880696783796199"/>
    <n v="1430"/>
    <s v="Professional Services"/>
    <n v="1430"/>
    <s v="Town Melbourne Beach                   Brevard County"/>
    <s v="Town Melbourne Beach"/>
    <m/>
    <m/>
    <m/>
    <n v="0"/>
    <n v="1"/>
    <n v="3.9461692432400004E-3"/>
    <n v="5.2336090480999999E-4"/>
    <n v="1.4880696783785601"/>
    <m/>
    <n v="-1"/>
    <n v="-1"/>
    <n v="-1"/>
    <n v="-1"/>
    <n v="0"/>
    <m/>
    <m/>
    <s v="Central IRL A"/>
    <n v="-1"/>
    <m/>
    <m/>
    <n v="615"/>
    <x v="8"/>
    <s v="Basin 5 Ocean Ave BB"/>
    <x v="0"/>
    <m/>
    <n v="6.91347320743811"/>
    <n v="1.2068692E-3"/>
  </r>
  <r>
    <n v="230000"/>
    <n v="880000"/>
    <n v="880000"/>
    <x v="0"/>
    <x v="0"/>
    <s v="IR12-21"/>
    <s v="62-304.520 (7), F.A.C."/>
    <n v="0.56000000000000005"/>
    <n v="0.48"/>
    <s v="Town Melbourne Beach"/>
    <n v="0.1398054954637"/>
    <n v="3756.5458611374702"/>
    <n v="9.9618760824337702"/>
    <n v="1.32119434285243"/>
    <n v="1.3927250214526801"/>
    <n v="0.18471022970632001"/>
    <n v="525.18575534845399"/>
    <n v="1750"/>
    <s v="Governmental"/>
    <n v="1750"/>
    <s v="Town Melbourne Beach                   Brevard County"/>
    <s v="Town Melbourne Beach"/>
    <m/>
    <m/>
    <m/>
    <n v="0"/>
    <n v="1"/>
    <n v="1.3927250214526801"/>
    <n v="0.18471022970632001"/>
    <n v="655.43013286447297"/>
    <m/>
    <n v="-1"/>
    <n v="-1"/>
    <n v="-1"/>
    <n v="-1"/>
    <n v="0"/>
    <m/>
    <m/>
    <s v="Central IRL A"/>
    <n v="-1"/>
    <m/>
    <m/>
    <n v="615"/>
    <x v="8"/>
    <s v="Basin 5 Ocean Ave BB"/>
    <x v="0"/>
    <m/>
    <n v="104.34180594285201"/>
    <n v="0.53157350599999997"/>
  </r>
  <r>
    <n v="230000"/>
    <n v="880000"/>
    <n v="880000"/>
    <x v="0"/>
    <x v="0"/>
    <s v="IR12-21"/>
    <s v="62-304.520 (7), F.A.C."/>
    <n v="0.56000000000000005"/>
    <n v="0.48"/>
    <s v="Town Melbourne Beach"/>
    <n v="2.2620644754400001E-3"/>
    <n v="3727.0182616351399"/>
    <n v="9.3624615625524097"/>
    <n v="1.4050202133676699"/>
    <n v="2.1178491703359999E-2"/>
    <n v="3.1782463119399999E-3"/>
    <n v="8.43075560897590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1178491703359999E-2"/>
    <n v="3.1782463119399999E-3"/>
    <n v="8.4307556089759395"/>
    <m/>
    <n v="-1"/>
    <n v="-1"/>
    <n v="-1"/>
    <n v="-1"/>
    <n v="0"/>
    <m/>
    <m/>
    <s v="Central IRL A"/>
    <n v="-1"/>
    <m/>
    <m/>
    <n v="615"/>
    <x v="8"/>
    <s v="Basin 5 Ocean Ave BB"/>
    <x v="0"/>
    <m/>
    <n v="17.446778731264398"/>
    <n v="6.8375958000000004E-3"/>
  </r>
  <r>
    <n v="230000"/>
    <n v="880000"/>
    <n v="880000"/>
    <x v="0"/>
    <x v="0"/>
    <s v="IR12-21"/>
    <s v="62-304.520 (7), F.A.C."/>
    <n v="0.56000000000000005"/>
    <n v="0.48"/>
    <s v="Town Melbourne Beach"/>
    <n v="0.1864952328302"/>
    <n v="3727.0182616351399"/>
    <n v="9.3624615625524097"/>
    <n v="1.4050202133676699"/>
    <n v="1.74605444897206"/>
    <n v="0.26202957182315001"/>
    <n v="695.07113846607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4605444897206"/>
    <n v="0.26202957182315001"/>
    <n v="695.07113846607501"/>
    <m/>
    <n v="-1"/>
    <n v="-1"/>
    <n v="-1"/>
    <n v="-1"/>
    <n v="0"/>
    <m/>
    <m/>
    <s v="Central IRL A"/>
    <n v="-1"/>
    <m/>
    <m/>
    <n v="615"/>
    <x v="8"/>
    <s v="Basin 5 Ocean Ave BB"/>
    <x v="0"/>
    <m/>
    <n v="128.43397143612"/>
    <n v="0.56372355110000005"/>
  </r>
  <r>
    <n v="230000"/>
    <n v="880000"/>
    <n v="880000"/>
    <x v="0"/>
    <x v="0"/>
    <s v="IR12-21"/>
    <s v="62-304.520 (7), F.A.C."/>
    <n v="0.56000000000000005"/>
    <n v="0.48"/>
    <s v="Town Melbourne Beach"/>
    <n v="0.13610650035485999"/>
    <n v="3727.0182616351399"/>
    <n v="9.3624615625524097"/>
    <n v="1.4050202133676699"/>
    <n v="1.27429187798593"/>
    <n v="0.19123238416930999"/>
    <n v="507.271412349824"/>
    <n v="1210"/>
    <s v="Fixed Single Family Units"/>
    <n v="1210"/>
    <s v="Town Melbourne Beach                   Brevard County"/>
    <s v="Town Melbourne Beach"/>
    <m/>
    <m/>
    <m/>
    <n v="0"/>
    <n v="1"/>
    <n v="1.27429187798593"/>
    <n v="0.19123238416930999"/>
    <n v="507.271412349824"/>
    <m/>
    <n v="-1"/>
    <n v="-1"/>
    <n v="-1"/>
    <n v="-1"/>
    <n v="0"/>
    <m/>
    <m/>
    <s v="Central IRL A"/>
    <n v="-1"/>
    <m/>
    <m/>
    <n v="615"/>
    <x v="8"/>
    <s v="Basin 5 Ocean Ave BB"/>
    <x v="0"/>
    <m/>
    <n v="96.621692044956802"/>
    <n v="0.41141233770000002"/>
  </r>
  <r>
    <n v="230000"/>
    <n v="880000"/>
    <n v="880000"/>
    <x v="0"/>
    <x v="0"/>
    <s v="IR12-21"/>
    <s v="62-304.520 (7), F.A.C."/>
    <n v="0.56000000000000005"/>
    <n v="0.48"/>
    <s v="Town Melbourne Beach"/>
    <n v="0.19243291029672999"/>
    <n v="3727.0182616351399"/>
    <n v="9.3624615625524097"/>
    <n v="1.4050202133676699"/>
    <n v="1.8016457260233001"/>
    <n v="0.27037212868408"/>
    <n v="717.20097081553899"/>
    <n v="1210"/>
    <s v="Fixed Single Family Units"/>
    <n v="1210"/>
    <s v="Town Melbourne Beach                   Brevard County"/>
    <s v="Town Melbourne Beach"/>
    <m/>
    <m/>
    <m/>
    <n v="0"/>
    <n v="1"/>
    <n v="1.8016457260233001"/>
    <n v="0.27037212868408"/>
    <n v="717.20097081553899"/>
    <m/>
    <n v="-1"/>
    <n v="-1"/>
    <n v="-1"/>
    <n v="-1"/>
    <n v="0"/>
    <m/>
    <m/>
    <s v="Central IRL A"/>
    <n v="-1"/>
    <m/>
    <m/>
    <n v="615"/>
    <x v="8"/>
    <s v="Basin 5 Ocean Ave BB"/>
    <x v="0"/>
    <m/>
    <n v="111.76654567867099"/>
    <n v="0.58167150919999999"/>
  </r>
  <r>
    <n v="230000"/>
    <n v="880000"/>
    <n v="880000"/>
    <x v="0"/>
    <x v="0"/>
    <s v="IR12-21"/>
    <s v="62-304.520 (7), F.A.C."/>
    <n v="0.56000000000000005"/>
    <n v="0.48"/>
    <s v="Town Melbourne Beach"/>
    <n v="3.5719720920200003E-2"/>
    <n v="3727.0182616351399"/>
    <n v="9.3624615625524097"/>
    <n v="1.4050202133676699"/>
    <n v="0.33442451414053997"/>
    <n v="5.0186929908739998E-2"/>
    <n v="133.128052170126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33442451414053997"/>
    <n v="5.0186929908739998E-2"/>
    <n v="133.12805217012499"/>
    <m/>
    <n v="-1"/>
    <n v="-1"/>
    <n v="-1"/>
    <n v="-1"/>
    <n v="0"/>
    <m/>
    <m/>
    <s v="Central IRL A"/>
    <n v="-1"/>
    <m/>
    <m/>
    <n v="615"/>
    <x v="8"/>
    <s v="Basin 5 Ocean Ave BB"/>
    <x v="0"/>
    <m/>
    <n v="67.862904157450501"/>
    <n v="0.1079708452"/>
  </r>
  <r>
    <n v="230000"/>
    <n v="880000"/>
    <n v="880000"/>
    <x v="0"/>
    <x v="0"/>
    <s v="IR12-21"/>
    <s v="62-304.520 (7), F.A.C."/>
    <n v="0.56000000000000005"/>
    <n v="0.48"/>
    <s v="Town Melbourne Beach"/>
    <n v="3.2853010056690002E-2"/>
    <n v="3727.0182616351399"/>
    <n v="9.3624615625524097"/>
    <n v="1.4050202133676699"/>
    <n v="0.30758504386992003"/>
    <n v="4.6159143199620001E-2"/>
    <n v="122.443768430974"/>
    <n v="1210"/>
    <s v="Fixed Single Family Units"/>
    <n v="1210"/>
    <s v="Town Melbourne Beach                   Brevard County"/>
    <s v="Town Melbourne Beach"/>
    <m/>
    <m/>
    <m/>
    <n v="0"/>
    <n v="1"/>
    <n v="0.30758504386992003"/>
    <n v="4.6159143199620001E-2"/>
    <n v="122.443768430972"/>
    <m/>
    <n v="-1"/>
    <n v="-1"/>
    <n v="-1"/>
    <n v="-1"/>
    <n v="0"/>
    <m/>
    <m/>
    <s v="Central IRL A"/>
    <n v="-1"/>
    <m/>
    <m/>
    <n v="615"/>
    <x v="8"/>
    <s v="Basin 5 Ocean Ave BB"/>
    <x v="0"/>
    <m/>
    <n v="63.5456331094353"/>
    <n v="9.9305570499999996E-2"/>
  </r>
  <r>
    <n v="230000"/>
    <n v="880000"/>
    <n v="880000"/>
    <x v="0"/>
    <x v="0"/>
    <s v="IR12-21"/>
    <s v="62-304.520 (7), F.A.C."/>
    <n v="0.56000000000000005"/>
    <n v="0.48"/>
    <s v="Town Melbourne Beach"/>
    <n v="2.4871990869839999E-2"/>
    <n v="3727.0182616351399"/>
    <n v="9.3624615625524097"/>
    <n v="1.4050202133676699"/>
    <n v="0.23286305850305999"/>
    <n v="3.4945649918820001E-2"/>
    <n v="92.698364175127296"/>
    <n v="1210"/>
    <s v="Fixed Single Family Units"/>
    <n v="1210"/>
    <s v="Town Melbourne Beach                   Brevard County"/>
    <s v="Town Melbourne Beach"/>
    <m/>
    <m/>
    <m/>
    <n v="0"/>
    <n v="1"/>
    <n v="0.23286305850305999"/>
    <n v="3.4945649918820001E-2"/>
    <n v="92.698364175128503"/>
    <m/>
    <n v="-1"/>
    <n v="-1"/>
    <n v="-1"/>
    <n v="-1"/>
    <n v="0"/>
    <m/>
    <m/>
    <s v="Central IRL A"/>
    <n v="-1"/>
    <m/>
    <m/>
    <n v="615"/>
    <x v="8"/>
    <s v="Basin 5 Ocean Ave BB"/>
    <x v="0"/>
    <m/>
    <n v="47.577366646693903"/>
    <n v="7.5181155E-2"/>
  </r>
  <r>
    <n v="230000"/>
    <n v="880000"/>
    <n v="880000"/>
    <x v="0"/>
    <x v="0"/>
    <s v="IR12-21"/>
    <s v="62-304.520 (7), F.A.C."/>
    <n v="0.56000000000000005"/>
    <n v="0.48"/>
    <s v="Town Melbourne Beach"/>
    <n v="7.0220238178900002E-3"/>
    <n v="3727.0182616351399"/>
    <n v="9.3624615625524097"/>
    <n v="1.4050202133676699"/>
    <n v="6.5743428086350003E-2"/>
    <n v="9.8660854028800003E-3"/>
    <n v="26.1712110029241"/>
    <n v="1210"/>
    <s v="Fixed Single Family Units"/>
    <n v="1210"/>
    <s v="Town Melbourne Beach                   Brevard County"/>
    <s v="Town Melbourne Beach"/>
    <m/>
    <m/>
    <m/>
    <n v="0"/>
    <n v="1"/>
    <n v="6.5743428086350003E-2"/>
    <n v="9.8660854028800003E-3"/>
    <n v="26.1712110029241"/>
    <m/>
    <n v="-1"/>
    <n v="-1"/>
    <n v="-1"/>
    <n v="-1"/>
    <n v="0"/>
    <m/>
    <m/>
    <s v="Central IRL A"/>
    <n v="-1"/>
    <m/>
    <m/>
    <n v="615"/>
    <x v="8"/>
    <s v="Basin 5 Ocean Ave BB"/>
    <x v="0"/>
    <m/>
    <n v="21.396656010753599"/>
    <n v="2.1225637499999998E-2"/>
  </r>
  <r>
    <n v="230000"/>
    <n v="880000"/>
    <n v="880000"/>
    <x v="0"/>
    <x v="0"/>
    <s v="IR12-21"/>
    <s v="62-304.520 (7), F.A.C."/>
    <n v="0.56000000000000005"/>
    <n v="0.48"/>
    <s v="Town Melbourne Beach"/>
    <n v="0.20938089497168999"/>
    <n v="3791.3302911954902"/>
    <n v="10.7769316508458"/>
    <n v="1.48532965181513"/>
    <n v="2.2564835941028498"/>
    <n v="0.31099965182504002"/>
    <n v="793.8321295037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2564835941028498"/>
    <n v="0.31099965182504002"/>
    <n v="912.30514208770501"/>
    <m/>
    <n v="-1"/>
    <n v="-1"/>
    <n v="-1"/>
    <n v="-1"/>
    <n v="0"/>
    <m/>
    <m/>
    <s v="Central IRL A"/>
    <n v="-1"/>
    <m/>
    <m/>
    <n v="615"/>
    <x v="8"/>
    <s v="Basin 5 Ocean Ave BB"/>
    <x v="0"/>
    <m/>
    <n v="161.00223634485999"/>
    <n v="0.73990684679999996"/>
  </r>
  <r>
    <n v="230000"/>
    <n v="880000"/>
    <n v="880000"/>
    <x v="0"/>
    <x v="0"/>
    <s v="IR12-21"/>
    <s v="62-304.520 (7), F.A.C."/>
    <n v="0.56000000000000005"/>
    <n v="0.48"/>
    <s v="Town Melbourne Beach"/>
    <n v="7.5150524372899997E-3"/>
    <n v="3791.3302911954902"/>
    <n v="10.7769316508458"/>
    <n v="1.48532965181513"/>
    <n v="8.0989206469279998E-2"/>
    <n v="1.116233022006E-2"/>
    <n v="28.4920459454504"/>
    <n v="1300"/>
    <s v="Residential, High Density"/>
    <n v="1300"/>
    <s v="Town Melbourne Beach                   Brevard County"/>
    <s v="Town Melbourne Beach"/>
    <m/>
    <m/>
    <m/>
    <n v="0"/>
    <n v="1"/>
    <n v="8.0989206469279998E-2"/>
    <n v="1.116233022006E-2"/>
    <n v="28.492045945451299"/>
    <m/>
    <n v="-1"/>
    <n v="-1"/>
    <n v="-1"/>
    <n v="-1"/>
    <n v="0"/>
    <m/>
    <m/>
    <s v="Central IRL A"/>
    <n v="-1"/>
    <m/>
    <m/>
    <n v="615"/>
    <x v="8"/>
    <s v="Basin 5 Ocean Ave BB"/>
    <x v="0"/>
    <m/>
    <n v="64.344593860037307"/>
    <n v="2.3107904299999999E-2"/>
  </r>
  <r>
    <n v="230000"/>
    <n v="880000"/>
    <n v="880000"/>
    <x v="0"/>
    <x v="0"/>
    <s v="IR12-21"/>
    <s v="62-304.520 (7), F.A.C."/>
    <n v="0.56000000000000005"/>
    <n v="0.48"/>
    <s v="Town Melbourne Beach"/>
    <n v="0.14180451731519"/>
    <n v="3791.3302911954902"/>
    <n v="10.7769316508458"/>
    <n v="1.48532965181513"/>
    <n v="1.5282175908869899"/>
    <n v="0.21062645432957999"/>
    <n v="537.62776192544004"/>
    <n v="1410"/>
    <s v="Retail Sales and Services"/>
    <n v="1410"/>
    <s v="Town Melbourne Beach                   Brevard County"/>
    <s v="Town Melbourne Beach"/>
    <m/>
    <m/>
    <m/>
    <n v="0"/>
    <n v="1"/>
    <n v="1.5282175908869899"/>
    <n v="0.21062645432957999"/>
    <n v="537.62776192544004"/>
    <m/>
    <n v="-1"/>
    <n v="-1"/>
    <n v="-1"/>
    <n v="-1"/>
    <n v="0"/>
    <m/>
    <m/>
    <s v="Central IRL A"/>
    <n v="-1"/>
    <m/>
    <m/>
    <n v="615"/>
    <x v="8"/>
    <s v="Basin 5 Ocean Ave BB"/>
    <x v="0"/>
    <m/>
    <n v="99.395266495678797"/>
    <n v="0.43603224810000002"/>
  </r>
  <r>
    <n v="230000"/>
    <n v="880000"/>
    <n v="880000"/>
    <x v="0"/>
    <x v="0"/>
    <s v="IR12-21"/>
    <s v="62-304.520 (7), F.A.C."/>
    <n v="0.56000000000000005"/>
    <n v="0.48"/>
    <s v="Town Melbourne Beach"/>
    <n v="0.22781458702171001"/>
    <n v="3791.3302911954902"/>
    <n v="10.7769316508458"/>
    <n v="1.48532965181513"/>
    <n v="2.4551422333986399"/>
    <n v="0.33837976121935998"/>
    <n v="863.72034455160497"/>
    <n v="1430"/>
    <s v="Professional Services"/>
    <n v="1430"/>
    <s v="Town Melbourne Beach                   Brevard County"/>
    <s v="Town Melbourne Beach"/>
    <m/>
    <m/>
    <m/>
    <n v="0"/>
    <n v="1"/>
    <n v="2.4551422333986399"/>
    <n v="0.33837976121935998"/>
    <n v="863.72034455160497"/>
    <m/>
    <n v="-1"/>
    <n v="-1"/>
    <n v="-1"/>
    <n v="-1"/>
    <n v="0"/>
    <m/>
    <m/>
    <s v="Central IRL A"/>
    <n v="-1"/>
    <m/>
    <m/>
    <n v="615"/>
    <x v="8"/>
    <s v="Basin 5 Ocean Ave BB"/>
    <x v="0"/>
    <m/>
    <n v="119.883700200033"/>
    <n v="0.70050311799999998"/>
  </r>
  <r>
    <n v="230000"/>
    <n v="880000"/>
    <n v="880000"/>
    <x v="0"/>
    <x v="0"/>
    <s v="IR12-21"/>
    <s v="62-304.520 (7), F.A.C."/>
    <n v="0.56000000000000005"/>
    <n v="0.48"/>
    <s v="Town Melbourne Beach"/>
    <n v="0.45799036905804003"/>
    <n v="3723.9858402882701"/>
    <n v="9.2718713986336905"/>
    <n v="1.36327230508051"/>
    <n v="4.2464278037190102"/>
    <n v="0.62436558613044002"/>
    <n v="1705.54964936056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2464278037190102"/>
    <n v="0.62436558613044002"/>
    <n v="1705.5496493605699"/>
    <m/>
    <n v="-1"/>
    <n v="-1"/>
    <n v="-1"/>
    <n v="-1"/>
    <n v="0"/>
    <m/>
    <m/>
    <s v="Central IRL A"/>
    <n v="-1"/>
    <m/>
    <m/>
    <n v="615"/>
    <x v="8"/>
    <s v="Basin 5 Ocean Ave BB"/>
    <x v="0"/>
    <m/>
    <n v="187.87480725817099"/>
    <n v="1.3832519459999999"/>
  </r>
  <r>
    <n v="230000"/>
    <n v="880000"/>
    <n v="880000"/>
    <x v="0"/>
    <x v="0"/>
    <s v="IR12-21"/>
    <s v="62-304.520 (7), F.A.C."/>
    <n v="0.56000000000000005"/>
    <n v="0.48"/>
    <s v="Town Melbourne Beach"/>
    <n v="3.3397532294899999E-3"/>
    <n v="3723.9858402882701"/>
    <n v="9.2718713986336905"/>
    <n v="1.36327230508051"/>
    <n v="3.0965762447079999E-2"/>
    <n v="4.5529930835699998E-3"/>
    <n v="12.4371937367113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0965762447079999E-2"/>
    <n v="4.5529930835699998E-3"/>
    <n v="12.4371937367111"/>
    <m/>
    <n v="-1"/>
    <n v="-1"/>
    <n v="-1"/>
    <n v="-1"/>
    <n v="0"/>
    <m/>
    <m/>
    <s v="Central IRL A"/>
    <n v="-1"/>
    <m/>
    <m/>
    <n v="615"/>
    <x v="8"/>
    <s v="Basin 5 Ocean Ave BB"/>
    <x v="0"/>
    <m/>
    <n v="21.2971798818906"/>
    <n v="1.0086937299999999E-2"/>
  </r>
  <r>
    <n v="230000"/>
    <n v="880000"/>
    <n v="880000"/>
    <x v="0"/>
    <x v="0"/>
    <s v="IR12-21"/>
    <s v="62-304.520 (7), F.A.C."/>
    <n v="0.56000000000000005"/>
    <n v="0.48"/>
    <s v="Town Melbourne Beach"/>
    <n v="2.7235135032199998E-3"/>
    <n v="3723.9858402882701"/>
    <n v="9.2718713986336905"/>
    <n v="1.36327230508051"/>
    <n v="2.5252066954339999E-2"/>
    <n v="3.7128905314499998E-3"/>
    <n v="10.142325721843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5252066954339999E-2"/>
    <n v="3.7128905314499998E-3"/>
    <n v="10.1423257218428"/>
    <m/>
    <n v="-1"/>
    <n v="-1"/>
    <n v="-1"/>
    <n v="-1"/>
    <n v="0"/>
    <m/>
    <m/>
    <s v="Central IRL A"/>
    <n v="-1"/>
    <m/>
    <m/>
    <n v="615"/>
    <x v="8"/>
    <s v="Basin 5 Ocean Ave BB"/>
    <x v="0"/>
    <m/>
    <n v="19.143769286126101"/>
    <n v="8.2257305000000003E-3"/>
  </r>
  <r>
    <n v="230000"/>
    <n v="880000"/>
    <n v="880000"/>
    <x v="0"/>
    <x v="0"/>
    <s v="IR12-21"/>
    <s v="62-304.520 (7), F.A.C."/>
    <n v="0.56000000000000005"/>
    <n v="0.48"/>
    <s v="Town Melbourne Beach"/>
    <n v="2.8237915703190002E-2"/>
    <n v="3723.9858402882701"/>
    <n v="9.2718713986336905"/>
    <n v="1.36327230508051"/>
    <n v="0.26181832296544"/>
    <n v="3.8495968431350003E-2"/>
    <n v="105.15759823793699"/>
    <n v="1210"/>
    <s v="Fixed Single Family Units"/>
    <n v="1210"/>
    <s v="Town Melbourne Beach                   Brevard County"/>
    <s v="Town Melbourne Beach"/>
    <m/>
    <m/>
    <m/>
    <n v="0"/>
    <n v="1"/>
    <n v="0.26181832296544"/>
    <n v="3.8495968431350003E-2"/>
    <n v="105.157598237938"/>
    <m/>
    <n v="-1"/>
    <n v="-1"/>
    <n v="-1"/>
    <n v="-1"/>
    <n v="0"/>
    <m/>
    <m/>
    <s v="Central IRL A"/>
    <n v="-1"/>
    <m/>
    <m/>
    <n v="615"/>
    <x v="8"/>
    <s v="Basin 5 Ocean Ave BB"/>
    <x v="0"/>
    <m/>
    <n v="69.8288127194879"/>
    <n v="8.5285967800000001E-2"/>
  </r>
  <r>
    <n v="230000"/>
    <n v="880000"/>
    <n v="880000"/>
    <x v="0"/>
    <x v="0"/>
    <s v="IR12-21"/>
    <s v="62-304.520 (7), F.A.C."/>
    <n v="0.56000000000000005"/>
    <n v="0.48"/>
    <s v="Town Melbourne Beach"/>
    <n v="7.5717515956699996E-2"/>
    <n v="3723.9858402882701"/>
    <n v="9.2718713986336905"/>
    <n v="1.36327230508051"/>
    <n v="0.70204307057457005"/>
    <n v="0.10322359251326001"/>
    <n v="281.97095728457401"/>
    <n v="1210"/>
    <s v="Fixed Single Family Units"/>
    <n v="1210"/>
    <s v="Town Melbourne Beach                   Brevard County"/>
    <s v="Town Melbourne Beach"/>
    <m/>
    <m/>
    <m/>
    <n v="0"/>
    <n v="1"/>
    <n v="0.70204307057457005"/>
    <n v="0.10322359251326001"/>
    <n v="281.97095728457401"/>
    <m/>
    <n v="-1"/>
    <n v="-1"/>
    <n v="-1"/>
    <n v="-1"/>
    <n v="0"/>
    <m/>
    <m/>
    <s v="Central IRL A"/>
    <n v="-1"/>
    <m/>
    <m/>
    <n v="615"/>
    <x v="8"/>
    <s v="Basin 5 Ocean Ave BB"/>
    <x v="0"/>
    <m/>
    <n v="80.710248764075303"/>
    <n v="0.22868690780000001"/>
  </r>
  <r>
    <n v="230000"/>
    <n v="880000"/>
    <n v="880000"/>
    <x v="0"/>
    <x v="0"/>
    <s v="IR12-21"/>
    <s v="62-304.520 (7), F.A.C."/>
    <n v="0.56000000000000005"/>
    <n v="0.48"/>
    <s v="Town Melbourne Beach"/>
    <n v="3.5456866481400002E-3"/>
    <n v="3723.9858402882701"/>
    <n v="9.2718713986336905"/>
    <n v="1.36327230508051"/>
    <n v="3.2875150621429997E-2"/>
    <n v="4.8337364099000002E-3"/>
    <n v="13.2040868717837"/>
    <n v="1210"/>
    <s v="Fixed Single Family Units"/>
    <n v="1210"/>
    <s v="Town Melbourne Beach                   Brevard County"/>
    <s v="Town Melbourne Beach"/>
    <m/>
    <m/>
    <m/>
    <n v="0"/>
    <n v="1"/>
    <n v="3.2875150621429997E-2"/>
    <n v="4.8337364099000002E-3"/>
    <n v="13.2040868717827"/>
    <m/>
    <n v="-1"/>
    <n v="-1"/>
    <n v="-1"/>
    <n v="-1"/>
    <n v="0"/>
    <m/>
    <m/>
    <s v="Central IRL A"/>
    <n v="-1"/>
    <m/>
    <m/>
    <n v="615"/>
    <x v="8"/>
    <s v="Basin 5 Ocean Ave BB"/>
    <x v="0"/>
    <m/>
    <n v="15.211098712082499"/>
    <n v="1.0708910699999999E-2"/>
  </r>
  <r>
    <n v="230000"/>
    <n v="880000"/>
    <n v="880000"/>
    <x v="0"/>
    <x v="0"/>
    <s v="IR12-21"/>
    <s v="62-304.520 (7), F.A.C."/>
    <n v="0.56000000000000005"/>
    <n v="0.48"/>
    <s v="Town Melbourne Beach"/>
    <n v="3.5097587658400001E-2"/>
    <n v="3723.9858402882701"/>
    <n v="9.2718713986336905"/>
    <n v="1.36327230508051"/>
    <n v="0.32542031917098002"/>
    <n v="4.7847569229830002E-2"/>
    <n v="130.702919468169"/>
    <n v="1210"/>
    <s v="Fixed Single Family Units"/>
    <n v="1210"/>
    <s v="Town Melbourne Beach                   Brevard County"/>
    <s v="Town Melbourne Beach"/>
    <m/>
    <m/>
    <m/>
    <n v="0"/>
    <n v="1"/>
    <n v="0.32542031917098002"/>
    <n v="4.7847569229830002E-2"/>
    <n v="130.70291946817099"/>
    <m/>
    <n v="-1"/>
    <n v="-1"/>
    <n v="-1"/>
    <n v="-1"/>
    <n v="0"/>
    <m/>
    <m/>
    <s v="Central IRL A"/>
    <n v="-1"/>
    <m/>
    <m/>
    <n v="615"/>
    <x v="8"/>
    <s v="Basin 5 Ocean Ave BB"/>
    <x v="0"/>
    <m/>
    <n v="79.725748909977696"/>
    <n v="0.1060039898"/>
  </r>
  <r>
    <n v="230000"/>
    <n v="880000"/>
    <n v="880000"/>
    <x v="0"/>
    <x v="0"/>
    <s v="IR12-21"/>
    <s v="62-304.520 (7), F.A.C."/>
    <n v="0.56000000000000005"/>
    <n v="0.48"/>
    <s v="Town Melbourne Beach"/>
    <n v="1.1111112002749999E-2"/>
    <n v="3723.9858402882701"/>
    <n v="9.2718713986336905"/>
    <n v="1.36327230508051"/>
    <n v="0.10302080158532"/>
    <n v="1.5147471271990001E-2"/>
    <n v="41.377623768101799"/>
    <n v="1210"/>
    <s v="Fixed Single Family Units"/>
    <n v="1210"/>
    <s v="Town Melbourne Beach                   Brevard County"/>
    <s v="Town Melbourne Beach"/>
    <m/>
    <m/>
    <m/>
    <n v="0"/>
    <n v="1"/>
    <n v="0.10302080158532"/>
    <n v="1.5147471271990001E-2"/>
    <n v="41.377623768101401"/>
    <m/>
    <n v="-1"/>
    <n v="-1"/>
    <n v="-1"/>
    <n v="-1"/>
    <n v="0"/>
    <m/>
    <m/>
    <s v="Central IRL A"/>
    <n v="-1"/>
    <m/>
    <m/>
    <n v="615"/>
    <x v="8"/>
    <s v="Basin 5 Ocean Ave BB"/>
    <x v="0"/>
    <m/>
    <n v="28.9564496137397"/>
    <n v="3.3558494500000001E-2"/>
  </r>
  <r>
    <n v="230000"/>
    <n v="880000"/>
    <n v="880000"/>
    <x v="0"/>
    <x v="0"/>
    <s v="IR12-21"/>
    <s v="62-304.520 (7), F.A.C."/>
    <n v="0.56000000000000005"/>
    <n v="0.48"/>
    <s v="Town Melbourne Beach"/>
    <n v="0.31649780761301"/>
    <n v="3752.8939756227301"/>
    <n v="9.7531178409617301"/>
    <n v="1.5747143092459099"/>
    <n v="3.0868404140557599"/>
    <n v="0.49839362649316998"/>
    <n v="1187.7827154886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0868404140557599"/>
    <n v="0.49839362649316998"/>
    <n v="1187.78271548868"/>
    <m/>
    <n v="-1"/>
    <n v="-1"/>
    <n v="-1"/>
    <n v="-1"/>
    <n v="0"/>
    <m/>
    <m/>
    <s v="Central IRL A"/>
    <n v="-1"/>
    <m/>
    <m/>
    <n v="615"/>
    <x v="8"/>
    <s v="Basin 5 Ocean Ave BB"/>
    <x v="0"/>
    <m/>
    <n v="151.163071255414"/>
    <n v="0.96332742540000005"/>
  </r>
  <r>
    <n v="230000"/>
    <n v="880000"/>
    <n v="880000"/>
    <x v="0"/>
    <x v="0"/>
    <s v="IR12-21"/>
    <s v="62-304.520 (7), F.A.C."/>
    <n v="0.56000000000000005"/>
    <n v="0.48"/>
    <s v="Town Melbourne Beach"/>
    <n v="0.1249470901372"/>
    <n v="3752.8939756227301"/>
    <n v="9.7531178409617301"/>
    <n v="1.5747143092459099"/>
    <n v="1.2186236939934201"/>
    <n v="0.19675597073768999"/>
    <n v="468.91318184750702"/>
    <n v="1210"/>
    <s v="Fixed Single Family Units"/>
    <n v="1210"/>
    <s v="Town Melbourne Beach                   Brevard County"/>
    <s v="Town Melbourne Beach"/>
    <m/>
    <m/>
    <m/>
    <n v="0"/>
    <n v="1"/>
    <n v="1.2186236939934201"/>
    <n v="0.19675597073768999"/>
    <n v="468.91318184750702"/>
    <m/>
    <n v="-1"/>
    <n v="-1"/>
    <n v="-1"/>
    <n v="-1"/>
    <n v="0"/>
    <m/>
    <m/>
    <s v="Central IRL A"/>
    <n v="-1"/>
    <m/>
    <m/>
    <n v="615"/>
    <x v="8"/>
    <s v="Basin 5 Ocean Ave BB"/>
    <x v="0"/>
    <m/>
    <n v="92.999230018998503"/>
    <n v="0.38030266169999999"/>
  </r>
  <r>
    <n v="230000"/>
    <n v="880000"/>
    <n v="880000"/>
    <x v="0"/>
    <x v="0"/>
    <s v="IR12-21"/>
    <s v="62-304.520 (7), F.A.C."/>
    <n v="0.56000000000000005"/>
    <n v="0.48"/>
    <s v="Town Melbourne Beach"/>
    <n v="0.17631855577961"/>
    <n v="3752.8939756227301"/>
    <n v="9.7531178409617301"/>
    <n v="1.5747143092459099"/>
    <n v="1.7196556520667601"/>
    <n v="0.27765135277172998"/>
    <n v="661.70484577581396"/>
    <n v="1300"/>
    <s v="Residential, High Density"/>
    <n v="1300"/>
    <s v="Town Melbourne Beach                   Brevard County"/>
    <s v="Town Melbourne Beach"/>
    <m/>
    <m/>
    <m/>
    <n v="0"/>
    <n v="1"/>
    <n v="1.7196556520667601"/>
    <n v="0.27765135277172998"/>
    <n v="661.70484577581396"/>
    <m/>
    <n v="-1"/>
    <n v="-1"/>
    <n v="-1"/>
    <n v="-1"/>
    <n v="0"/>
    <m/>
    <m/>
    <s v="Central IRL A"/>
    <n v="-1"/>
    <m/>
    <m/>
    <n v="615"/>
    <x v="8"/>
    <s v="Basin 5 Ocean Ave BB"/>
    <x v="0"/>
    <m/>
    <n v="150.16311077926301"/>
    <n v="0.53666248640000003"/>
  </r>
  <r>
    <n v="230000"/>
    <n v="880000"/>
    <n v="880000"/>
    <x v="0"/>
    <x v="0"/>
    <s v="IR12-21"/>
    <s v="62-304.520 (7), F.A.C."/>
    <n v="0.56000000000000005"/>
    <n v="0.48"/>
    <s v="Town Melbourne Beach"/>
    <n v="4.7435646461110002E-2"/>
    <n v="3725.41429643738"/>
    <n v="9.3145171564492006"/>
    <n v="1.3829247073254101"/>
    <n v="0.44184014278931"/>
    <n v="6.5599927499019994E-2"/>
    <n v="176.71743548698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4184014278931"/>
    <n v="6.5599927499019994E-2"/>
    <n v="176.71743548698799"/>
    <m/>
    <n v="-1"/>
    <n v="-1"/>
    <n v="-1"/>
    <n v="-1"/>
    <n v="0"/>
    <m/>
    <m/>
    <s v="Central IRL A"/>
    <n v="-1"/>
    <m/>
    <m/>
    <n v="615"/>
    <x v="8"/>
    <s v="Basin 5 Ocean Ave BB"/>
    <x v="0"/>
    <m/>
    <n v="56.342391417577403"/>
    <n v="0.14332314309999999"/>
  </r>
  <r>
    <n v="230000"/>
    <n v="880000"/>
    <n v="880000"/>
    <x v="0"/>
    <x v="0"/>
    <s v="IR12-21"/>
    <s v="62-304.520 (7), F.A.C."/>
    <n v="0.56000000000000005"/>
    <n v="0.48"/>
    <s v="Town Melbourne Beach"/>
    <n v="0.13754600207025999"/>
    <n v="3725.41429643738"/>
    <n v="9.3145171564492006"/>
    <n v="1.3829247073254101"/>
    <n v="1.2811745960844401"/>
    <n v="0.19021576465678999"/>
    <n v="512.41584253035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2811745960844401"/>
    <n v="0.19021576465678999"/>
    <n v="512.41584253035501"/>
    <m/>
    <n v="-1"/>
    <n v="-1"/>
    <n v="-1"/>
    <n v="-1"/>
    <n v="0"/>
    <m/>
    <m/>
    <s v="Central IRL A"/>
    <n v="-1"/>
    <m/>
    <m/>
    <n v="615"/>
    <x v="8"/>
    <s v="Basin 5 Ocean Ave BB"/>
    <x v="0"/>
    <m/>
    <n v="105.069830081692"/>
    <n v="0.41558462489999998"/>
  </r>
  <r>
    <n v="230000"/>
    <n v="880000"/>
    <n v="880000"/>
    <x v="0"/>
    <x v="0"/>
    <s v="IR12-21"/>
    <s v="62-304.520 (7), F.A.C."/>
    <n v="0.56000000000000005"/>
    <n v="0.48"/>
    <s v="Town Melbourne Beach"/>
    <n v="7.4385975832299998E-3"/>
    <n v="3725.41429643738"/>
    <n v="9.3145171564492006"/>
    <n v="1.3829247073254101"/>
    <n v="6.9286944808929996E-2"/>
    <n v="1.0287020385700001E-2"/>
    <n v="27.711857782016999"/>
    <n v="1210"/>
    <s v="Fixed Single Family Units"/>
    <n v="1210"/>
    <s v="Town Melbourne Beach                   Brevard County"/>
    <s v="Town Melbourne Beach"/>
    <m/>
    <m/>
    <m/>
    <n v="0"/>
    <n v="1"/>
    <n v="6.9286944808929996E-2"/>
    <n v="1.0287020385700001E-2"/>
    <n v="27.7118577820161"/>
    <m/>
    <n v="-1"/>
    <n v="-1"/>
    <n v="-1"/>
    <n v="-1"/>
    <n v="0"/>
    <m/>
    <m/>
    <s v="Central IRL A"/>
    <n v="-1"/>
    <m/>
    <m/>
    <n v="615"/>
    <x v="8"/>
    <s v="Basin 5 Ocean Ave BB"/>
    <x v="0"/>
    <m/>
    <n v="27.483657058161999"/>
    <n v="2.24751482E-2"/>
  </r>
  <r>
    <n v="230000"/>
    <n v="880000"/>
    <n v="880000"/>
    <x v="0"/>
    <x v="0"/>
    <s v="IR12-21"/>
    <s v="62-304.520 (7), F.A.C."/>
    <n v="0.56000000000000005"/>
    <n v="0.48"/>
    <s v="Town Melbourne Beach"/>
    <n v="0.10208722133115999"/>
    <n v="3725.41429643738"/>
    <n v="9.3145171564492006"/>
    <n v="1.3829247073254101"/>
    <n v="0.95089317454338995"/>
    <n v="0.14117894068107001"/>
    <n v="380.31719383069998"/>
    <n v="1210"/>
    <s v="Fixed Single Family Units"/>
    <n v="1210"/>
    <s v="Town Melbourne Beach                   Brevard County"/>
    <s v="Town Melbourne Beach"/>
    <m/>
    <m/>
    <m/>
    <n v="0"/>
    <n v="1"/>
    <n v="0.95089317454338995"/>
    <n v="0.14117894068107001"/>
    <n v="380.31719383069998"/>
    <m/>
    <n v="-1"/>
    <n v="-1"/>
    <n v="-1"/>
    <n v="-1"/>
    <n v="0"/>
    <m/>
    <m/>
    <s v="Central IRL A"/>
    <n v="-1"/>
    <m/>
    <m/>
    <n v="615"/>
    <x v="8"/>
    <s v="Basin 5 Ocean Ave BB"/>
    <x v="0"/>
    <m/>
    <n v="94.958122417901805"/>
    <n v="0.3084486568"/>
  </r>
  <r>
    <n v="230000"/>
    <n v="880000"/>
    <n v="880000"/>
    <x v="0"/>
    <x v="0"/>
    <s v="IR12-21"/>
    <s v="62-304.520 (7), F.A.C."/>
    <n v="0.56000000000000005"/>
    <n v="0.48"/>
    <s v="Town Melbourne Beach"/>
    <n v="3.3551952690210003E-2"/>
    <n v="3725.41429643738"/>
    <n v="9.3145171564492006"/>
    <n v="1.3829247073254101"/>
    <n v="0.31252023896540998"/>
    <n v="4.6399824354309997E-2"/>
    <n v="124.994924225532"/>
    <n v="1210"/>
    <s v="Fixed Single Family Units"/>
    <n v="1210"/>
    <s v="Town Melbourne Beach                   Brevard County"/>
    <s v="Town Melbourne Beach"/>
    <m/>
    <m/>
    <m/>
    <n v="0"/>
    <n v="1"/>
    <n v="0.31252023896540998"/>
    <n v="4.6399824354309997E-2"/>
    <n v="124.99492422553099"/>
    <m/>
    <n v="-1"/>
    <n v="-1"/>
    <n v="-1"/>
    <n v="-1"/>
    <n v="0"/>
    <m/>
    <m/>
    <s v="Central IRL A"/>
    <n v="-1"/>
    <m/>
    <m/>
    <n v="615"/>
    <x v="8"/>
    <s v="Basin 5 Ocean Ave BB"/>
    <x v="0"/>
    <m/>
    <n v="46.639448614024197"/>
    <n v="0.1013746344"/>
  </r>
  <r>
    <n v="230000"/>
    <n v="880000"/>
    <n v="880000"/>
    <x v="0"/>
    <x v="0"/>
    <s v="IR12-21"/>
    <s v="62-304.520 (7), F.A.C."/>
    <n v="0.56000000000000005"/>
    <n v="0.48"/>
    <s v="Town Melbourne Beach"/>
    <n v="1.6814286298850002E-2"/>
    <n v="3725.41429643738"/>
    <n v="9.3145171564492006"/>
    <n v="1.3829247073254101"/>
    <n v="0.15661695820411001"/>
    <n v="2.325289195872E-2"/>
    <n v="62.640182562138101"/>
    <n v="1300"/>
    <s v="Residential, High Density"/>
    <n v="1300"/>
    <s v="Town Melbourne Beach                   Brevard County"/>
    <s v="Town Melbourne Beach"/>
    <m/>
    <m/>
    <m/>
    <n v="0"/>
    <n v="1"/>
    <n v="0.15661695820411001"/>
    <n v="2.325289195872E-2"/>
    <n v="62.640182562137703"/>
    <m/>
    <n v="-1"/>
    <n v="-1"/>
    <n v="-1"/>
    <n v="-1"/>
    <n v="0"/>
    <m/>
    <m/>
    <s v="Central IRL A"/>
    <n v="-1"/>
    <m/>
    <m/>
    <n v="615"/>
    <x v="8"/>
    <s v="Basin 5 Ocean Ave BB"/>
    <x v="0"/>
    <m/>
    <n v="53.711420984285702"/>
    <n v="5.0803067799999997E-2"/>
  </r>
  <r>
    <n v="230000"/>
    <n v="880000"/>
    <n v="880000"/>
    <x v="0"/>
    <x v="0"/>
    <s v="IR12-21"/>
    <s v="62-304.520 (7), F.A.C."/>
    <n v="0.56000000000000005"/>
    <n v="0.48"/>
    <s v="Town Melbourne Beach"/>
    <n v="0.21135361958716001"/>
    <n v="3725.41429643738"/>
    <n v="9.3145171564492006"/>
    <n v="1.3829247073254101"/>
    <n v="1.96865691572228"/>
    <n v="0.29228614250974"/>
    <n v="787.37979601381198"/>
    <n v="1210"/>
    <s v="Fixed Single Family Units"/>
    <n v="1210"/>
    <s v="Town Melbourne Beach                   Brevard County"/>
    <s v="Town Melbourne Beach"/>
    <m/>
    <m/>
    <m/>
    <n v="0"/>
    <n v="1"/>
    <n v="1.96865691572228"/>
    <n v="0.29228614250974"/>
    <n v="787.37979601381198"/>
    <m/>
    <n v="-1"/>
    <n v="-1"/>
    <n v="-1"/>
    <n v="-1"/>
    <n v="0"/>
    <m/>
    <m/>
    <s v="Central IRL A"/>
    <n v="-1"/>
    <m/>
    <m/>
    <n v="615"/>
    <x v="8"/>
    <s v="Basin 5 Ocean Ave BB"/>
    <x v="0"/>
    <m/>
    <n v="119.759310366481"/>
    <n v="0.63858864230000001"/>
  </r>
  <r>
    <n v="230000"/>
    <n v="880000"/>
    <n v="880000"/>
    <x v="0"/>
    <x v="0"/>
    <s v="IR12-21"/>
    <s v="62-304.520 (7), F.A.C."/>
    <n v="0.56000000000000005"/>
    <n v="0.48"/>
    <s v="Town Melbourne Beach"/>
    <n v="6.1536127853019998E-2"/>
    <n v="3725.41429643738"/>
    <n v="9.3145171564492006"/>
    <n v="1.3829247073254101"/>
    <n v="0.57317931862840998"/>
    <n v="8.509983160107E-2"/>
    <n v="229.24757045104201"/>
    <n v="1210"/>
    <s v="Fixed Single Family Units"/>
    <n v="1210"/>
    <s v="Town Melbourne Beach                   Brevard County"/>
    <s v="Town Melbourne Beach"/>
    <m/>
    <m/>
    <m/>
    <n v="0"/>
    <n v="1"/>
    <n v="0.57317931862840998"/>
    <n v="8.509983160107E-2"/>
    <n v="229.247570451044"/>
    <m/>
    <n v="-1"/>
    <n v="-1"/>
    <n v="-1"/>
    <n v="-1"/>
    <n v="0"/>
    <m/>
    <m/>
    <s v="Central IRL A"/>
    <n v="-1"/>
    <m/>
    <m/>
    <n v="615"/>
    <x v="8"/>
    <s v="Basin 5 Ocean Ave BB"/>
    <x v="0"/>
    <m/>
    <n v="67.628862894009998"/>
    <n v="0.18592665890000001"/>
  </r>
  <r>
    <n v="230000"/>
    <n v="880000"/>
    <n v="880000"/>
    <x v="0"/>
    <x v="0"/>
    <s v="IR12-21"/>
    <s v="62-304.520 (7), F.A.C."/>
    <n v="0.56000000000000005"/>
    <n v="0.48"/>
    <s v="Town Melbourne Beach"/>
    <n v="8.3660579390000002E-5"/>
    <n v="3792.04175760724"/>
    <n v="10.661871318702801"/>
    <n v="1.4453541296063901"/>
    <n v="8.9197833199999995E-4"/>
    <n v="1.2091916392E-4"/>
    <n v="0.31724441054662"/>
    <n v="1210"/>
    <s v="Fixed Single Family Units"/>
    <n v="1210"/>
    <s v="Town Melbourne Beach                   Brevard County"/>
    <s v="Town Melbourne Beach"/>
    <m/>
    <m/>
    <m/>
    <n v="0"/>
    <n v="1"/>
    <n v="8.9197833199999995E-4"/>
    <n v="1.2091916392E-4"/>
    <n v="0.31724441054709002"/>
    <m/>
    <n v="-1"/>
    <n v="-1"/>
    <n v="-1"/>
    <n v="-1"/>
    <n v="0"/>
    <m/>
    <m/>
    <s v="Central IRL A"/>
    <n v="-1"/>
    <m/>
    <m/>
    <n v="615"/>
    <x v="8"/>
    <s v="Basin 5 Ocean Ave BB"/>
    <x v="0"/>
    <m/>
    <n v="23.5806924821294"/>
    <n v="2.572947E-4"/>
  </r>
  <r>
    <n v="230000"/>
    <n v="880000"/>
    <n v="880000"/>
    <x v="0"/>
    <x v="0"/>
    <s v="IR12-21"/>
    <s v="62-304.520 (7), F.A.C."/>
    <n v="0.56000000000000005"/>
    <n v="0.48"/>
    <s v="Town Melbourne Beach"/>
    <n v="8.2960735359000004E-2"/>
    <n v="3792.04175760724"/>
    <n v="10.661871318702801"/>
    <n v="1.4453541296063901"/>
    <n v="0.88451668490265001"/>
    <n v="0.11990764144631"/>
    <n v="314.590572723143"/>
    <n v="1210"/>
    <s v="Fixed Single Family Units"/>
    <n v="1210"/>
    <s v="Town Melbourne Beach                   Brevard County"/>
    <s v="Town Melbourne Beach"/>
    <m/>
    <m/>
    <m/>
    <n v="0"/>
    <n v="1"/>
    <n v="0.88451668490265001"/>
    <n v="0.11990764144631"/>
    <n v="314.59057272314402"/>
    <m/>
    <n v="-1"/>
    <n v="-1"/>
    <n v="-1"/>
    <n v="-1"/>
    <n v="0"/>
    <m/>
    <m/>
    <s v="Central IRL A"/>
    <n v="-1"/>
    <m/>
    <m/>
    <n v="615"/>
    <x v="8"/>
    <s v="Basin 5 Ocean Ave BB"/>
    <x v="0"/>
    <m/>
    <n v="79.527397969297695"/>
    <n v="0.2551423947"/>
  </r>
  <r>
    <n v="230000"/>
    <n v="880000"/>
    <n v="880000"/>
    <x v="0"/>
    <x v="0"/>
    <s v="IR12-21"/>
    <s v="62-304.520 (7), F.A.C."/>
    <n v="0.56000000000000005"/>
    <n v="0.48"/>
    <s v="Town Melbourne Beach"/>
    <n v="6.3949135115030004E-2"/>
    <n v="3792.04175760724"/>
    <n v="10.661871318702801"/>
    <n v="1.4453541296063901"/>
    <n v="0.68181744953888002"/>
    <n v="9.242914652327E-2"/>
    <n v="242.49779071909501"/>
    <n v="1210"/>
    <s v="Fixed Single Family Units"/>
    <n v="1210"/>
    <s v="Town Melbourne Beach                   Brevard County"/>
    <s v="Town Melbourne Beach"/>
    <m/>
    <m/>
    <m/>
    <n v="0"/>
    <n v="1"/>
    <n v="0.68181744953888002"/>
    <n v="9.242914652327E-2"/>
    <n v="242.497790719097"/>
    <m/>
    <n v="-1"/>
    <n v="-1"/>
    <n v="-1"/>
    <n v="-1"/>
    <n v="0"/>
    <m/>
    <m/>
    <s v="Central IRL A"/>
    <n v="-1"/>
    <m/>
    <m/>
    <n v="615"/>
    <x v="8"/>
    <s v="Basin 5 Ocean Ave BB"/>
    <x v="0"/>
    <m/>
    <n v="67.942263948591801"/>
    <n v="0.19667298520000001"/>
  </r>
  <r>
    <n v="230000"/>
    <n v="880000"/>
    <n v="880000"/>
    <x v="0"/>
    <x v="0"/>
    <s v="IR12-21"/>
    <s v="62-304.520 (7), F.A.C."/>
    <n v="0.56000000000000005"/>
    <n v="0.48"/>
    <s v="Town Melbourne Beach"/>
    <n v="8.6748677909349994E-2"/>
    <n v="3792.04175760724"/>
    <n v="10.661871318702801"/>
    <n v="1.4453541296063901"/>
    <n v="0.92490324093717002"/>
    <n v="0.12538255985418001"/>
    <n v="328.95460904950602"/>
    <n v="1450"/>
    <s v="Tourist Services"/>
    <n v="1450"/>
    <s v="Town Melbourne Beach                   Brevard County"/>
    <s v="Town Melbourne Beach"/>
    <m/>
    <m/>
    <m/>
    <n v="0"/>
    <n v="1"/>
    <n v="0.92490324093717002"/>
    <n v="0.12538255985418001"/>
    <n v="328.95460904950602"/>
    <m/>
    <n v="-1"/>
    <n v="-1"/>
    <n v="-1"/>
    <n v="-1"/>
    <n v="0"/>
    <m/>
    <m/>
    <s v="Central IRL A"/>
    <n v="-1"/>
    <m/>
    <m/>
    <n v="615"/>
    <x v="8"/>
    <s v="Basin 5 Ocean Ave BB"/>
    <x v="0"/>
    <m/>
    <n v="93.894042866980598"/>
    <n v="0.26679205919999999"/>
  </r>
  <r>
    <n v="230000"/>
    <n v="880000"/>
    <n v="880000"/>
    <x v="0"/>
    <x v="0"/>
    <s v="IR12-21"/>
    <s v="62-304.520 (7), F.A.C."/>
    <n v="0.56000000000000005"/>
    <n v="0.48"/>
    <s v="Town Melbourne Beach"/>
    <n v="0.35018051422133001"/>
    <n v="3792.04175760724"/>
    <n v="10.661871318702801"/>
    <n v="1.4453541296063901"/>
    <n v="3.73357958094505"/>
    <n v="0.50613485233749"/>
    <n v="1327.89913262767"/>
    <n v="1410"/>
    <s v="Retail Sales and Services"/>
    <n v="1410"/>
    <s v="Town Melbourne Beach                   Brevard County"/>
    <s v="Town Melbourne Beach"/>
    <m/>
    <m/>
    <m/>
    <n v="0"/>
    <n v="1"/>
    <n v="3.73357958094505"/>
    <n v="0.50613485233749"/>
    <n v="1327.89913262767"/>
    <m/>
    <n v="-1"/>
    <n v="-1"/>
    <n v="-1"/>
    <n v="-1"/>
    <n v="0"/>
    <m/>
    <m/>
    <s v="Central IRL A"/>
    <n v="-1"/>
    <m/>
    <m/>
    <n v="615"/>
    <x v="8"/>
    <s v="Basin 5 Ocean Ave BB"/>
    <x v="0"/>
    <m/>
    <n v="150.60469396892501"/>
    <n v="1.0769660443"/>
  </r>
  <r>
    <n v="230000"/>
    <n v="880000"/>
    <n v="880000"/>
    <x v="0"/>
    <x v="0"/>
    <s v="IR12-21"/>
    <s v="62-304.520 (7), F.A.C."/>
    <n v="0.56000000000000005"/>
    <n v="0.48"/>
    <s v="Town Melbourne Beach"/>
    <n v="3.384073041473E-2"/>
    <n v="3792.04175760724"/>
    <n v="10.661871318702801"/>
    <n v="1.4453541296063901"/>
    <n v="0.36080551301286001"/>
    <n v="4.8911839453839999E-2"/>
    <n v="128.325462840619"/>
    <n v="1430"/>
    <s v="Professional Services"/>
    <n v="1430"/>
    <s v="Town Melbourne Beach                   Brevard County"/>
    <s v="Town Melbourne Beach"/>
    <m/>
    <m/>
    <m/>
    <n v="0"/>
    <n v="1"/>
    <n v="0.36080551301286001"/>
    <n v="4.8911839453839999E-2"/>
    <n v="128.32546284062099"/>
    <m/>
    <n v="-1"/>
    <n v="-1"/>
    <n v="-1"/>
    <n v="-1"/>
    <n v="0"/>
    <m/>
    <m/>
    <s v="Central IRL A"/>
    <n v="-1"/>
    <m/>
    <m/>
    <n v="615"/>
    <x v="8"/>
    <s v="Basin 5 Ocean Ave BB"/>
    <x v="0"/>
    <m/>
    <n v="84.362853317555206"/>
    <n v="0.1040758012"/>
  </r>
  <r>
    <n v="230000"/>
    <n v="880000"/>
    <n v="880000"/>
    <x v="0"/>
    <x v="0"/>
    <s v="IR12-21"/>
    <s v="62-304.520 (7), F.A.C."/>
    <n v="0.56000000000000005"/>
    <n v="0.48"/>
    <s v="Town Melbourne Beach"/>
    <n v="0.18393445384401"/>
    <n v="3741.99944015848"/>
    <n v="9.3139782760095606"/>
    <n v="1.36937010514755"/>
    <n v="1.7131615073128501"/>
    <n v="0.25187434240063"/>
    <n v="688.282623310169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131615073128501"/>
    <n v="0.25187434240063"/>
    <n v="1259.01995947207"/>
    <m/>
    <n v="-1"/>
    <n v="-1"/>
    <n v="-1"/>
    <n v="-1"/>
    <n v="0"/>
    <m/>
    <m/>
    <s v="Central IRL A"/>
    <n v="-1"/>
    <m/>
    <m/>
    <n v="615"/>
    <x v="8"/>
    <s v="Basin 5 Ocean Ave BB"/>
    <x v="0"/>
    <m/>
    <n v="211.32910452651001"/>
    <n v="1.0211029679000001"/>
  </r>
  <r>
    <n v="230000"/>
    <n v="880000"/>
    <n v="880000"/>
    <x v="0"/>
    <x v="0"/>
    <s v="IR12-21"/>
    <s v="62-304.520 (7), F.A.C."/>
    <n v="0.56000000000000005"/>
    <n v="0.48"/>
    <s v="Town Melbourne Beach"/>
    <n v="7.3084786960309997E-2"/>
    <n v="3741.99944015848"/>
    <n v="9.3139782760095606"/>
    <n v="1.36937010514755"/>
    <n v="0.68071011805518"/>
    <n v="0.10008012240453"/>
    <n v="273.48323188960802"/>
    <n v="1210"/>
    <s v="Fixed Single Family Units"/>
    <n v="1210"/>
    <s v="Town Melbourne Beach                   Brevard County"/>
    <s v="Town Melbourne Beach"/>
    <m/>
    <m/>
    <m/>
    <n v="0"/>
    <n v="1"/>
    <n v="0.68071011805518"/>
    <n v="0.10008012240453"/>
    <n v="273.48323188960802"/>
    <m/>
    <n v="-1"/>
    <n v="-1"/>
    <n v="-1"/>
    <n v="-1"/>
    <n v="0"/>
    <m/>
    <m/>
    <s v="Central IRL A"/>
    <n v="-1"/>
    <m/>
    <m/>
    <n v="615"/>
    <x v="8"/>
    <s v="Basin 5 Ocean Ave BB"/>
    <x v="0"/>
    <m/>
    <n v="69.147132744780805"/>
    <n v="0.22180310780000001"/>
  </r>
  <r>
    <n v="230000"/>
    <n v="880000"/>
    <n v="880000"/>
    <x v="0"/>
    <x v="0"/>
    <s v="IR12-21"/>
    <s v="62-304.520 (7), F.A.C."/>
    <n v="0.56000000000000005"/>
    <n v="0.48"/>
    <s v="Town Melbourne Beach"/>
    <n v="7.056563227748E-2"/>
    <n v="3741.99944015848"/>
    <n v="9.3139782760095606"/>
    <n v="1.36937010514755"/>
    <n v="0.6572467660654"/>
    <n v="9.6630467291620004E-2"/>
    <n v="264.05655647678901"/>
    <n v="1210"/>
    <s v="Fixed Single Family Units"/>
    <n v="1210"/>
    <s v="Town Melbourne Beach                   Brevard County"/>
    <s v="Town Melbourne Beach"/>
    <m/>
    <m/>
    <m/>
    <n v="0"/>
    <n v="1"/>
    <n v="0.6572467660654"/>
    <n v="9.6630467291620004E-2"/>
    <n v="264.05655647678901"/>
    <m/>
    <n v="-1"/>
    <n v="-1"/>
    <n v="-1"/>
    <n v="-1"/>
    <n v="0"/>
    <m/>
    <m/>
    <s v="Central IRL A"/>
    <n v="-1"/>
    <m/>
    <m/>
    <n v="615"/>
    <x v="8"/>
    <s v="Basin 5 Ocean Ave BB"/>
    <x v="0"/>
    <m/>
    <n v="67.775452194083201"/>
    <n v="0.21415779109999999"/>
  </r>
  <r>
    <n v="230000"/>
    <n v="880000"/>
    <n v="880000"/>
    <x v="0"/>
    <x v="0"/>
    <s v="IR12-21"/>
    <s v="62-304.520 (7), F.A.C."/>
    <n v="0.56000000000000005"/>
    <n v="0.48"/>
    <s v="Town Melbourne Beach"/>
    <n v="0.13765655449410999"/>
    <n v="3741.99944015848"/>
    <n v="9.3139782760095606"/>
    <n v="1.36937010514755"/>
    <n v="1.2821301581084801"/>
    <n v="0.18850277050184999"/>
    <n v="515.11074985111304"/>
    <n v="1210"/>
    <s v="Fixed Single Family Units"/>
    <n v="1210"/>
    <s v="Town Melbourne Beach                   Brevard County"/>
    <s v="Town Melbourne Beach"/>
    <m/>
    <m/>
    <m/>
    <n v="0"/>
    <n v="1"/>
    <n v="1.2821301581084801"/>
    <n v="0.18850277050184999"/>
    <n v="515.11074985111304"/>
    <m/>
    <n v="-1"/>
    <n v="-1"/>
    <n v="-1"/>
    <n v="-1"/>
    <n v="0"/>
    <m/>
    <m/>
    <s v="Central IRL A"/>
    <n v="-1"/>
    <m/>
    <m/>
    <n v="615"/>
    <x v="8"/>
    <s v="Basin 5 Ocean Ave BB"/>
    <x v="0"/>
    <m/>
    <n v="98.068525252716896"/>
    <n v="0.41777027560000002"/>
  </r>
  <r>
    <n v="230000"/>
    <n v="880000"/>
    <n v="880000"/>
    <x v="0"/>
    <x v="0"/>
    <s v="IR12-21"/>
    <s v="62-304.520 (7), F.A.C."/>
    <n v="0.56000000000000005"/>
    <n v="0.48"/>
    <s v="Town Melbourne Beach"/>
    <n v="2.4470161745399998E-3"/>
    <n v="3750.9855758634499"/>
    <n v="9.3349775028526896"/>
    <n v="1.37241094026444"/>
    <n v="2.2842840938509999E-2"/>
    <n v="3.3583117689500001E-3"/>
    <n v="9.1787223746303699"/>
    <n v="1210"/>
    <s v="Fixed Single Family Units"/>
    <n v="1210"/>
    <s v="Town Melbourne Beach                   Brevard County"/>
    <s v="Town Melbourne Beach"/>
    <m/>
    <m/>
    <m/>
    <n v="0"/>
    <n v="1"/>
    <n v="2.2842840938509999E-2"/>
    <n v="3.3583117689500001E-3"/>
    <n v="10.3343704871117"/>
    <m/>
    <n v="-1"/>
    <n v="-1"/>
    <n v="-1"/>
    <n v="-1"/>
    <n v="0"/>
    <m/>
    <m/>
    <s v="Central IRL A"/>
    <n v="-1"/>
    <m/>
    <m/>
    <n v="615"/>
    <x v="8"/>
    <s v="Basin 5 Ocean Ave BB"/>
    <x v="0"/>
    <m/>
    <n v="13.4108929821206"/>
    <n v="8.3814845999999991E-3"/>
  </r>
  <r>
    <n v="230000"/>
    <n v="880000"/>
    <n v="880000"/>
    <x v="0"/>
    <x v="0"/>
    <s v="IR12-21"/>
    <s v="62-304.520 (7), F.A.C."/>
    <n v="0.56000000000000005"/>
    <n v="0.48"/>
    <s v="Town Melbourne Beach"/>
    <n v="2.290860456481E-2"/>
    <n v="3750.9855758634499"/>
    <n v="9.3349775028526896"/>
    <n v="1.37241094026444"/>
    <n v="0.21385130823430001"/>
    <n v="3.144001953094E-2"/>
    <n v="85.929845285784594"/>
    <n v="1210"/>
    <s v="Fixed Single Family Units"/>
    <n v="1210"/>
    <s v="Town Melbourne Beach                   Brevard County"/>
    <s v="Town Melbourne Beach"/>
    <m/>
    <m/>
    <m/>
    <n v="0"/>
    <n v="1"/>
    <n v="0.21385130823430001"/>
    <n v="3.144001953094E-2"/>
    <n v="96.123742974370998"/>
    <m/>
    <n v="-1"/>
    <n v="-1"/>
    <n v="-1"/>
    <n v="-1"/>
    <n v="0"/>
    <m/>
    <m/>
    <s v="Central IRL A"/>
    <n v="-1"/>
    <m/>
    <m/>
    <n v="615"/>
    <x v="8"/>
    <s v="Basin 5 Ocean Ave BB"/>
    <x v="0"/>
    <m/>
    <n v="45.005023359557597"/>
    <n v="7.7959239999999999E-2"/>
  </r>
  <r>
    <n v="230000"/>
    <n v="880000"/>
    <n v="880000"/>
    <x v="0"/>
    <x v="0"/>
    <s v="IR12-21"/>
    <s v="62-304.520 (7), F.A.C."/>
    <n v="0.56000000000000005"/>
    <n v="0.48"/>
    <s v="Town Melbourne Beach"/>
    <n v="3.710196614531E-2"/>
    <n v="3750.9855758634499"/>
    <n v="9.3349775028526896"/>
    <n v="1.37241094026444"/>
    <n v="0.34634601927809"/>
    <n v="5.0919144243140001E-2"/>
    <n v="139.16893984723899"/>
    <n v="1210"/>
    <s v="Fixed Single Family Units"/>
    <n v="1210"/>
    <s v="Town Melbourne Beach                   Brevard County"/>
    <s v="Town Melbourne Beach"/>
    <m/>
    <m/>
    <m/>
    <n v="0"/>
    <n v="1"/>
    <n v="0.34634601927809"/>
    <n v="5.0919144243140001E-2"/>
    <n v="156.46012899291199"/>
    <m/>
    <n v="-1"/>
    <n v="-1"/>
    <n v="-1"/>
    <n v="-1"/>
    <n v="0"/>
    <m/>
    <m/>
    <s v="Central IRL A"/>
    <n v="-1"/>
    <m/>
    <m/>
    <n v="615"/>
    <x v="8"/>
    <s v="Basin 5 Ocean Ave BB"/>
    <x v="0"/>
    <m/>
    <n v="71.249120270137198"/>
    <n v="0.1268938597"/>
  </r>
  <r>
    <n v="230000"/>
    <n v="880000"/>
    <n v="880000"/>
    <x v="0"/>
    <x v="0"/>
    <s v="IR12-21"/>
    <s v="62-304.520 (7), F.A.C."/>
    <n v="0.56000000000000005"/>
    <n v="0.48"/>
    <s v="Town Melbourne Beach"/>
    <n v="0.19671168517376"/>
    <n v="3787.1948233308599"/>
    <n v="11.4340832284157"/>
    <n v="1.5339469411762501"/>
    <n v="2.2492177802787201"/>
    <n v="0.30174528776590998"/>
    <n v="744.98547577876195"/>
    <n v="1410"/>
    <s v="Retail Sales and Services"/>
    <n v="1410"/>
    <s v="Town Melbourne Beach                   Brevard County"/>
    <s v="Town Melbourne Beach"/>
    <m/>
    <m/>
    <m/>
    <n v="0"/>
    <n v="1"/>
    <n v="2.2492177802787201"/>
    <n v="0.30174528776590998"/>
    <n v="744.98547577876195"/>
    <m/>
    <n v="-1"/>
    <n v="-1"/>
    <n v="-1"/>
    <n v="-1"/>
    <n v="0"/>
    <m/>
    <m/>
    <s v="Central IRL A"/>
    <n v="-1"/>
    <m/>
    <m/>
    <n v="615"/>
    <x v="8"/>
    <s v="Basin 5 Ocean Ave BB"/>
    <x v="0"/>
    <m/>
    <n v="128.24415085740699"/>
    <n v="0.60420557649999995"/>
  </r>
  <r>
    <n v="230000"/>
    <n v="880000"/>
    <n v="880000"/>
    <x v="0"/>
    <x v="0"/>
    <s v="IR12-21"/>
    <s v="62-304.520 (7), F.A.C."/>
    <n v="0.56000000000000005"/>
    <n v="0.48"/>
    <s v="Town Melbourne Beach"/>
    <n v="1.2029520854990001E-2"/>
    <n v="3787.1948233308599"/>
    <n v="11.4340832284157"/>
    <n v="1.5339469411762501"/>
    <n v="0.13754654265401001"/>
    <n v="1.845264671934E-2"/>
    <n v="45.558139109198997"/>
    <n v="1300"/>
    <s v="Residential, High Density"/>
    <n v="1300"/>
    <s v="Town Melbourne Beach                   Brevard County"/>
    <s v="Town Melbourne Beach"/>
    <m/>
    <m/>
    <m/>
    <n v="0"/>
    <n v="1"/>
    <n v="0.13754654265401001"/>
    <n v="1.845264671934E-2"/>
    <n v="45.558139109198699"/>
    <m/>
    <n v="-1"/>
    <n v="-1"/>
    <n v="-1"/>
    <n v="-1"/>
    <n v="0"/>
    <m/>
    <m/>
    <s v="Central IRL A"/>
    <n v="-1"/>
    <m/>
    <m/>
    <n v="615"/>
    <x v="8"/>
    <s v="Basin 5 Ocean Ave BB"/>
    <x v="0"/>
    <m/>
    <n v="48.163864818807298"/>
    <n v="3.6949017899999999E-2"/>
  </r>
  <r>
    <n v="230000"/>
    <n v="880000"/>
    <n v="880000"/>
    <x v="0"/>
    <x v="0"/>
    <s v="IR12-21"/>
    <s v="62-304.520 (7), F.A.C."/>
    <n v="0.56000000000000005"/>
    <n v="0.48"/>
    <s v="Town Melbourne Beach"/>
    <n v="0.35755765382053001"/>
    <n v="3787.1948233308599"/>
    <n v="11.4340832284157"/>
    <n v="1.5339469411762501"/>
    <n v="4.0883439727411099"/>
    <n v="0.54847446937217004"/>
    <n v="1354.14049559147"/>
    <n v="1410"/>
    <s v="Retail Sales and Services"/>
    <n v="1410"/>
    <s v="Town Melbourne Beach                   Brevard County"/>
    <s v="Town Melbourne Beach"/>
    <m/>
    <m/>
    <m/>
    <n v="0"/>
    <n v="1"/>
    <n v="4.0883439727411099"/>
    <n v="0.54847446937217004"/>
    <n v="1354.14049559147"/>
    <m/>
    <n v="-1"/>
    <n v="-1"/>
    <n v="-1"/>
    <n v="-1"/>
    <n v="0"/>
    <m/>
    <m/>
    <s v="Central IRL A"/>
    <n v="-1"/>
    <m/>
    <m/>
    <n v="615"/>
    <x v="8"/>
    <s v="Basin 5 Ocean Ave BB"/>
    <x v="0"/>
    <m/>
    <n v="154.65961997273499"/>
    <n v="1.0982485770999999"/>
  </r>
  <r>
    <n v="230000"/>
    <n v="880000"/>
    <n v="880000"/>
    <x v="0"/>
    <x v="0"/>
    <s v="IR12-21"/>
    <s v="62-304.520 (7), F.A.C."/>
    <n v="0.56000000000000005"/>
    <n v="0.48"/>
    <s v="Town Melbourne Beach"/>
    <n v="3.831033167016E-2"/>
    <n v="3787.1948233308599"/>
    <n v="11.4340832284157"/>
    <n v="1.5339469411762501"/>
    <n v="0.4380435208249"/>
    <n v="5.8766016080899999E-2"/>
    <n v="145.08868978134399"/>
    <n v="1210"/>
    <s v="Fixed Single Family Units"/>
    <n v="1210"/>
    <s v="Town Melbourne Beach                   Brevard County"/>
    <s v="Town Melbourne Beach"/>
    <m/>
    <m/>
    <m/>
    <n v="0"/>
    <n v="1"/>
    <n v="0.4380435208249"/>
    <n v="5.8766016080899999E-2"/>
    <n v="145.08868978134601"/>
    <m/>
    <n v="-1"/>
    <n v="-1"/>
    <n v="-1"/>
    <n v="-1"/>
    <n v="0"/>
    <m/>
    <m/>
    <s v="Central IRL A"/>
    <n v="-1"/>
    <m/>
    <m/>
    <n v="615"/>
    <x v="8"/>
    <s v="Basin 5 Ocean Ave BB"/>
    <x v="0"/>
    <m/>
    <n v="81.469548889658796"/>
    <n v="0.1176712813"/>
  </r>
  <r>
    <n v="230000"/>
    <n v="880000"/>
    <n v="880000"/>
    <x v="0"/>
    <x v="0"/>
    <s v="IR12-21"/>
    <s v="62-304.520 (7), F.A.C."/>
    <n v="0.56000000000000005"/>
    <n v="0.48"/>
    <s v="Town Melbourne Beach"/>
    <n v="1.315426228652E-2"/>
    <n v="3787.1948233308599"/>
    <n v="11.4340832284157"/>
    <n v="1.5339469411762501"/>
    <n v="0.15040692979258"/>
    <n v="2.0177940397850001E-2"/>
    <n v="49.817754036278998"/>
    <n v="1210"/>
    <s v="Fixed Single Family Units"/>
    <n v="1210"/>
    <s v="Town Melbourne Beach                   Brevard County"/>
    <s v="Town Melbourne Beach"/>
    <m/>
    <m/>
    <m/>
    <n v="0"/>
    <n v="1"/>
    <n v="0.15040692979258"/>
    <n v="2.0177940397850001E-2"/>
    <n v="49.817754036277897"/>
    <m/>
    <n v="-1"/>
    <n v="-1"/>
    <n v="-1"/>
    <n v="-1"/>
    <n v="0"/>
    <m/>
    <m/>
    <s v="Central IRL A"/>
    <n v="-1"/>
    <m/>
    <m/>
    <n v="615"/>
    <x v="8"/>
    <s v="Basin 5 Ocean Ave BB"/>
    <x v="0"/>
    <m/>
    <n v="31.882042410022802"/>
    <n v="4.0403693499999997E-2"/>
  </r>
  <r>
    <n v="230000"/>
    <n v="880000"/>
    <n v="880000"/>
    <x v="0"/>
    <x v="0"/>
    <s v="IR12-21"/>
    <s v="62-304.520 (7), F.A.C."/>
    <n v="0.56000000000000005"/>
    <n v="0.48"/>
    <s v="Town Melbourne Beach"/>
    <n v="1.641326642888E-2"/>
    <n v="3711.5032761059401"/>
    <n v="7.3758687280136801"/>
    <n v="1.01572150580047"/>
    <n v="0.12106209857736"/>
    <n v="1.667130769225E-2"/>
    <n v="60.917892122402698"/>
    <n v="1210"/>
    <s v="Fixed Single Family Units"/>
    <n v="1210"/>
    <s v="Town Melbourne Beach                   Brevard County"/>
    <s v="Town Melbourne Beach"/>
    <m/>
    <m/>
    <m/>
    <n v="0"/>
    <n v="1"/>
    <n v="0.12106209857736"/>
    <n v="1.667130769225E-2"/>
    <n v="93.594997789550902"/>
    <m/>
    <n v="-1"/>
    <n v="-1"/>
    <n v="-1"/>
    <n v="-1"/>
    <n v="0"/>
    <m/>
    <m/>
    <s v="Central IRL A"/>
    <n v="-1"/>
    <m/>
    <m/>
    <n v="615"/>
    <x v="8"/>
    <s v="Basin 5 Ocean Ave BB"/>
    <x v="0"/>
    <m/>
    <n v="40.697677618880903"/>
    <n v="7.5908351799999996E-2"/>
  </r>
  <r>
    <n v="230000"/>
    <n v="880000"/>
    <n v="880000"/>
    <x v="0"/>
    <x v="0"/>
    <s v="IR12-21"/>
    <s v="62-304.520 (7), F.A.C."/>
    <n v="0.56000000000000005"/>
    <n v="0.48"/>
    <s v="Town Melbourne Beach"/>
    <n v="4.1302650461009997E-2"/>
    <n v="3711.5032761059401"/>
    <n v="7.3758687280136801"/>
    <n v="1.01572150580047"/>
    <n v="0.30464292791946002"/>
    <n v="4.1951990319809999E-2"/>
    <n v="153.294922497908"/>
    <n v="1210"/>
    <s v="Fixed Single Family Units"/>
    <n v="1210"/>
    <s v="Town Melbourne Beach                   Brevard County"/>
    <s v="Town Melbourne Beach"/>
    <m/>
    <m/>
    <m/>
    <n v="0"/>
    <n v="1"/>
    <n v="0.30464292791946002"/>
    <n v="4.1951990319809999E-2"/>
    <n v="203.50970808627"/>
    <m/>
    <n v="-1"/>
    <n v="-1"/>
    <n v="-1"/>
    <n v="-1"/>
    <n v="0"/>
    <m/>
    <m/>
    <s v="Central IRL A"/>
    <n v="-1"/>
    <m/>
    <m/>
    <n v="615"/>
    <x v="8"/>
    <s v="Basin 5 Ocean Ave BB"/>
    <x v="0"/>
    <m/>
    <n v="77.409350854762593"/>
    <n v="0.16505248019999999"/>
  </r>
  <r>
    <n v="420000"/>
    <n v="660000"/>
    <n v="660000"/>
    <x v="0"/>
    <x v="0"/>
    <s v="IR12-21"/>
    <s v="62-304.520 (7), F.A.C."/>
    <n v="0.56000000000000005"/>
    <n v="0.48"/>
    <s v="Town Melbourne Beach"/>
    <n v="3.2417952273230001E-2"/>
    <n v="3733.2615128082098"/>
    <n v="7.8148310151418396"/>
    <n v="1.06275046800605"/>
    <n v="0.25334081887227999"/>
    <n v="3.4452193950180003E-2"/>
    <n v="121.02469354573201"/>
    <n v="1750"/>
    <s v="Governmental"/>
    <n v="1750"/>
    <s v="Town Melbourne Beach                   Brevard County"/>
    <s v="Town Melbourne Beach"/>
    <m/>
    <m/>
    <m/>
    <n v="0"/>
    <n v="1"/>
    <n v="0.25334081887227999"/>
    <n v="3.4452193950180003E-2"/>
    <n v="2110.1841084276698"/>
    <m/>
    <n v="-1"/>
    <n v="-1"/>
    <n v="-1"/>
    <n v="-1"/>
    <n v="0"/>
    <m/>
    <m/>
    <s v="Central IRL A"/>
    <n v="-1"/>
    <m/>
    <m/>
    <n v="615"/>
    <x v="8"/>
    <s v="Basin 5 Ocean Ave BB"/>
    <x v="0"/>
    <m/>
    <n v="148.11785391821601"/>
    <n v="1.7114226346000001"/>
  </r>
  <r>
    <n v="430000"/>
    <n v="710000"/>
    <n v="710000"/>
    <x v="0"/>
    <x v="0"/>
    <s v="IR12-21"/>
    <s v="62-304.520 (7), F.A.C."/>
    <n v="0.56000000000000005"/>
    <n v="0.48"/>
    <s v="Town Melbourne Beach"/>
    <n v="1.074742657597E-2"/>
    <n v="3723.2242181123802"/>
    <n v="7.5425882104501003"/>
    <n v="1.0334002340039601"/>
    <n v="8.1063412984630004E-2"/>
    <n v="1.110639313855E-2"/>
    <n v="40.015078910058399"/>
    <n v="1750"/>
    <s v="Governmental"/>
    <n v="1750"/>
    <s v="Town Melbourne Beach                   Brevard County"/>
    <s v="Town Melbourne Beach"/>
    <m/>
    <m/>
    <m/>
    <n v="0"/>
    <n v="1"/>
    <n v="8.1063412984630004E-2"/>
    <n v="1.110639313855E-2"/>
    <n v="2199.2909940596201"/>
    <m/>
    <n v="-1"/>
    <n v="-1"/>
    <n v="-1"/>
    <n v="-1"/>
    <n v="0"/>
    <m/>
    <m/>
    <s v="Central IRL A"/>
    <n v="-1"/>
    <m/>
    <m/>
    <n v="615"/>
    <x v="8"/>
    <s v="Basin 5 Ocean Ave BB"/>
    <x v="0"/>
    <m/>
    <n v="36.360394946593402"/>
    <n v="1.7836909927"/>
  </r>
  <r>
    <n v="440000"/>
    <n v="810000"/>
    <n v="810000"/>
    <x v="0"/>
    <x v="0"/>
    <s v="IR12-21"/>
    <s v="62-304.520 (7), F.A.C."/>
    <n v="0.56000000000000005"/>
    <n v="0.48"/>
    <s v="Town Melbourne Beach"/>
    <n v="8.18340135643E-3"/>
    <n v="3729.6089081252298"/>
    <n v="7.6940617673781198"/>
    <n v="1.04773201374793"/>
    <n v="6.2963595503609998E-2"/>
    <n v="8.5740115824799994E-3"/>
    <n v="30.520886597705399"/>
    <n v="1750"/>
    <s v="Governmental"/>
    <n v="1750"/>
    <s v="Town Melbourne Beach                   Brevard County"/>
    <s v="Town Melbourne Beach"/>
    <m/>
    <m/>
    <m/>
    <n v="0"/>
    <n v="1"/>
    <n v="6.2963595503609998E-2"/>
    <n v="8.5740115824799994E-3"/>
    <n v="2172.3893443668599"/>
    <m/>
    <n v="-1"/>
    <n v="-1"/>
    <n v="-1"/>
    <n v="-1"/>
    <n v="0"/>
    <m/>
    <m/>
    <s v="Central IRL A"/>
    <n v="-1"/>
    <m/>
    <m/>
    <n v="615"/>
    <x v="8"/>
    <s v="Basin 5 Ocean Ave BB"/>
    <x v="0"/>
    <m/>
    <n v="27.8380110549612"/>
    <n v="1.7618729475999999"/>
  </r>
  <r>
    <n v="440000"/>
    <n v="810000"/>
    <n v="810000"/>
    <x v="0"/>
    <x v="0"/>
    <s v="IR12-21"/>
    <s v="62-304.520 (7), F.A.C."/>
    <n v="0.56000000000000005"/>
    <n v="0.48"/>
    <s v="Town Melbourne Beach"/>
    <n v="8.8144594825809996E-2"/>
    <n v="3574.1855329879099"/>
    <n v="8.4388784487781905"/>
    <n v="1.1914339289087199"/>
    <n v="0.74384152165182005"/>
    <n v="0.10501846092538"/>
    <n v="315.04513563749498"/>
    <n v="1410"/>
    <s v="Retail Sales and Services"/>
    <n v="1410"/>
    <s v="Town Melbourne Beach                   Brevard County"/>
    <s v="Town Melbourne Beach"/>
    <m/>
    <m/>
    <m/>
    <n v="0"/>
    <n v="1"/>
    <n v="0.74384152165182005"/>
    <n v="0.10501846092538"/>
    <n v="445.44190976429502"/>
    <m/>
    <n v="-1"/>
    <n v="-1"/>
    <n v="-1"/>
    <n v="-1"/>
    <n v="0"/>
    <m/>
    <m/>
    <s v="Central IRL A"/>
    <n v="-1"/>
    <m/>
    <m/>
    <n v="615"/>
    <x v="8"/>
    <s v="Basin 5 Ocean Ave BB"/>
    <x v="0"/>
    <m/>
    <n v="76.281506490926802"/>
    <n v="0.3612667557"/>
  </r>
  <r>
    <n v="450000"/>
    <n v="830000"/>
    <n v="830000"/>
    <x v="0"/>
    <x v="0"/>
    <s v="IR12-21"/>
    <s v="62-304.520 (7), F.A.C."/>
    <n v="0.56000000000000005"/>
    <n v="0.48"/>
    <s v="Town Melbourne Beach"/>
    <n v="8.2034329767899997E-3"/>
    <n v="3725.0863716894701"/>
    <n v="7.6687591668196102"/>
    <n v="1.05447093331468"/>
    <n v="6.2910151840189998E-2"/>
    <n v="8.6502816274200006E-3"/>
    <n v="30.558496382930802"/>
    <n v="1750"/>
    <s v="Governmental"/>
    <n v="1750"/>
    <s v="Town Melbourne Beach                   Brevard County"/>
    <s v="Town Melbourne Beach"/>
    <m/>
    <m/>
    <m/>
    <n v="0"/>
    <n v="1"/>
    <n v="6.2910151840189998E-2"/>
    <n v="8.6502816274200006E-3"/>
    <n v="2074.04051001887"/>
    <m/>
    <n v="-1"/>
    <n v="-1"/>
    <n v="-1"/>
    <n v="-1"/>
    <n v="0"/>
    <m/>
    <m/>
    <s v="Central IRL A"/>
    <n v="-1"/>
    <m/>
    <m/>
    <n v="615"/>
    <x v="8"/>
    <s v="Basin 5 Ocean Ave BB"/>
    <x v="0"/>
    <m/>
    <n v="78.281710672363801"/>
    <n v="1.6821090916999999"/>
  </r>
  <r>
    <n v="450000"/>
    <n v="850000"/>
    <n v="850000"/>
    <x v="0"/>
    <x v="0"/>
    <s v="IR12-21"/>
    <s v="62-304.520 (7), F.A.C."/>
    <n v="0.56000000000000005"/>
    <n v="0.48"/>
    <s v="Town Melbourne Beach"/>
    <n v="1.587648403532E-2"/>
    <n v="3834.8213269243502"/>
    <n v="10.4726166024604"/>
    <n v="1.39865906681591"/>
    <n v="0.16626833029700999"/>
    <n v="2.2205788345159998E-2"/>
    <n v="60.883479575226701"/>
    <n v="1400"/>
    <s v="Commercial and Services"/>
    <n v="1400"/>
    <s v="Town Melbourne Beach                   Brevard County"/>
    <s v="Town Melbourne Beach"/>
    <m/>
    <m/>
    <m/>
    <n v="0"/>
    <n v="1"/>
    <n v="0.16626833029700999"/>
    <n v="2.2205788345159998E-2"/>
    <n v="759.46385345756198"/>
    <m/>
    <n v="-1"/>
    <n v="-1"/>
    <n v="-1"/>
    <n v="-1"/>
    <n v="0"/>
    <m/>
    <m/>
    <s v="Central IRL A"/>
    <n v="-1"/>
    <m/>
    <m/>
    <n v="615"/>
    <x v="8"/>
    <s v="Basin 5 Ocean Ave BB"/>
    <x v="0"/>
    <m/>
    <n v="91.561732366900301"/>
    <n v="0.6159479752"/>
  </r>
  <r>
    <n v="450000"/>
    <n v="850000"/>
    <n v="850000"/>
    <x v="0"/>
    <x v="0"/>
    <s v="IR12-21"/>
    <s v="62-304.520 (7), F.A.C."/>
    <n v="0.56000000000000005"/>
    <n v="0.48"/>
    <s v="FDOT District 5"/>
    <n v="1.4296620688979999E-2"/>
    <n v="3834.8213269243502"/>
    <n v="10.4726166024604"/>
    <n v="1.39865906681591"/>
    <n v="0.14972302718655001"/>
    <n v="1.999609815147E-2"/>
    <n v="54.824985921071402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0.14972302718655001"/>
    <n v="1.999609815147E-2"/>
    <n v="697.59056614494"/>
    <m/>
    <n v="-1"/>
    <n v="-1"/>
    <n v="-1"/>
    <n v="-1"/>
    <n v="0"/>
    <m/>
    <m/>
    <s v="Central IRL A"/>
    <n v="-1"/>
    <m/>
    <m/>
    <n v="615"/>
    <x v="8"/>
    <s v="Basin 5 Ocean Ave BB"/>
    <x v="0"/>
    <m/>
    <n v="49.985304183353698"/>
    <n v="0.56576688249999996"/>
  </r>
  <r>
    <n v="450000"/>
    <n v="850000"/>
    <n v="850000"/>
    <x v="0"/>
    <x v="0"/>
    <s v="IR12-21"/>
    <s v="62-304.520 (7), F.A.C."/>
    <n v="0.56000000000000005"/>
    <n v="0.48"/>
    <s v="FDOT District 5"/>
    <n v="1.6095689887149999E-2"/>
    <n v="3834.8213269243502"/>
    <n v="10.4726166024604"/>
    <n v="1.39865906681591"/>
    <n v="0.16856398914031001"/>
    <n v="2.2512382597329999E-2"/>
    <n v="61.724094850837901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0.16856398914031001"/>
    <n v="2.2512382597329999E-2"/>
    <n v="697.59056614494"/>
    <m/>
    <n v="-1"/>
    <n v="-1"/>
    <n v="-1"/>
    <n v="-1"/>
    <n v="0"/>
    <m/>
    <m/>
    <s v="Central IRL A"/>
    <n v="-1"/>
    <m/>
    <m/>
    <n v="615"/>
    <x v="8"/>
    <s v="Basin 5 Ocean Ave BB"/>
    <x v="0"/>
    <m/>
    <n v="91.540654618905293"/>
    <n v="0.56576688249999996"/>
  </r>
  <r>
    <n v="450000"/>
    <n v="850000"/>
    <n v="850000"/>
    <x v="0"/>
    <x v="0"/>
    <s v="IR12-21"/>
    <s v="62-304.520 (7), F.A.C."/>
    <n v="0.56000000000000005"/>
    <n v="0.48"/>
    <s v="Town Melbourne Beach"/>
    <n v="0.16185690329317001"/>
    <n v="3834.8213269243502"/>
    <n v="10.4726166024604"/>
    <n v="1.39865906681591"/>
    <n v="1.69506529265091"/>
    <n v="0.22638262531774"/>
    <n v="620.69230465859096"/>
    <n v="1410"/>
    <s v="Retail Sales and Services"/>
    <n v="1410"/>
    <s v="Town Melbourne Beach                   Brevard County"/>
    <s v="Town Melbourne Beach"/>
    <m/>
    <m/>
    <m/>
    <n v="0"/>
    <n v="1"/>
    <n v="1.69506529265091"/>
    <n v="0.22638262531774"/>
    <n v="689.85467592880605"/>
    <m/>
    <n v="-1"/>
    <n v="-1"/>
    <n v="-1"/>
    <n v="-1"/>
    <n v="0"/>
    <m/>
    <m/>
    <s v="Central IRL A"/>
    <n v="-1"/>
    <m/>
    <m/>
    <n v="615"/>
    <x v="8"/>
    <s v="Basin 5 Ocean Ave BB"/>
    <x v="0"/>
    <m/>
    <n v="103.476759825465"/>
    <n v="0.55949284340000005"/>
  </r>
  <r>
    <n v="450000"/>
    <n v="850000"/>
    <n v="850000"/>
    <x v="0"/>
    <x v="0"/>
    <s v="IR12-21"/>
    <s v="62-304.520 (7), F.A.C."/>
    <n v="0.56000000000000005"/>
    <n v="0.48"/>
    <s v="FDOT District 5"/>
    <n v="1.82505670621E-3"/>
    <n v="3834.8213269243502"/>
    <n v="10.4726166024604"/>
    <n v="1.39865906681591"/>
    <n v="1.911311916192E-2"/>
    <n v="2.5526321095899998E-3"/>
    <n v="6.9987663798357502"/>
    <n v="1410"/>
    <s v="Retail Sales and Services"/>
    <n v="1410"/>
    <s v="FDOT District 5                         Town Melbourne Beach                   Brevard County"/>
    <s v="FDOT District 5"/>
    <m/>
    <m/>
    <m/>
    <n v="0"/>
    <n v="1"/>
    <n v="1.911311916192E-2"/>
    <n v="2.5526321095899998E-3"/>
    <n v="7.8049404087236702"/>
    <m/>
    <n v="-1"/>
    <n v="-1"/>
    <n v="-1"/>
    <n v="-1"/>
    <n v="0"/>
    <m/>
    <m/>
    <s v="Central IRL A"/>
    <n v="-1"/>
    <m/>
    <m/>
    <n v="615"/>
    <x v="8"/>
    <s v="Basin 5 Ocean Ave BB"/>
    <x v="0"/>
    <m/>
    <n v="45.4282468630091"/>
    <n v="6.3300409000000002E-3"/>
  </r>
  <r>
    <n v="450000"/>
    <n v="850000"/>
    <n v="850000"/>
    <x v="0"/>
    <x v="0"/>
    <s v="IR12-21"/>
    <s v="62-304.520 (7), F.A.C."/>
    <n v="0.56000000000000005"/>
    <n v="0.48"/>
    <s v="Town Melbourne Beach"/>
    <n v="3.5376412522720002E-2"/>
    <n v="3834.8213269243502"/>
    <n v="10.4726166024604"/>
    <n v="1.39865906681591"/>
    <n v="0.37048360512100997"/>
    <n v="4.9479540126329997E-2"/>
    <n v="135.662221212231"/>
    <n v="1750"/>
    <s v="Governmental"/>
    <n v="1750"/>
    <s v="Town Melbourne Beach                   Brevard County"/>
    <s v="Town Melbourne Beach"/>
    <m/>
    <m/>
    <m/>
    <n v="0"/>
    <n v="1"/>
    <n v="0.37048360512100997"/>
    <n v="4.9479540126329997E-2"/>
    <n v="135.662221212231"/>
    <m/>
    <n v="-1"/>
    <n v="-1"/>
    <n v="-1"/>
    <n v="-1"/>
    <n v="0"/>
    <m/>
    <m/>
    <s v="Central IRL A"/>
    <n v="-1"/>
    <m/>
    <m/>
    <n v="615"/>
    <x v="8"/>
    <s v="Basin 5 Ocean Ave BB"/>
    <x v="0"/>
    <m/>
    <n v="92.969956936540598"/>
    <n v="0.1100261324"/>
  </r>
  <r>
    <n v="450000"/>
    <n v="850000"/>
    <n v="850000"/>
    <x v="0"/>
    <x v="0"/>
    <s v="IR12-21"/>
    <s v="62-304.520 (7), F.A.C."/>
    <n v="0.56000000000000005"/>
    <n v="0.48"/>
    <s v="Town Melbourne Beach"/>
    <n v="1.1029976964800001E-3"/>
    <n v="3834.8213269243502"/>
    <n v="10.4726166024604"/>
    <n v="1.39865906681591"/>
    <n v="1.1551271988650001E-2"/>
    <n v="1.54271772886E-3"/>
    <n v="4.2297990900176003"/>
    <n v="1210"/>
    <s v="Fixed Single Family Units"/>
    <n v="1210"/>
    <s v="Town Melbourne Beach                   Brevard County"/>
    <s v="Town Melbourne Beach"/>
    <m/>
    <m/>
    <m/>
    <n v="0"/>
    <n v="1"/>
    <n v="1.1551271988650001E-2"/>
    <n v="1.54271772886E-3"/>
    <n v="23.718014513464201"/>
    <m/>
    <n v="-1"/>
    <n v="-1"/>
    <n v="-1"/>
    <n v="-1"/>
    <n v="0"/>
    <m/>
    <m/>
    <s v="Central IRL A"/>
    <n v="-1"/>
    <m/>
    <m/>
    <n v="615"/>
    <x v="8"/>
    <s v="Basin 5 Ocean Ave BB"/>
    <x v="0"/>
    <m/>
    <n v="9.71691248229072"/>
    <n v="1.9236021499999999E-2"/>
  </r>
  <r>
    <n v="450000"/>
    <n v="860000"/>
    <n v="860000"/>
    <x v="0"/>
    <x v="0"/>
    <s v="IR12-21"/>
    <s v="62-304.520 (7), F.A.C."/>
    <n v="0.56000000000000005"/>
    <n v="0.48"/>
    <s v="Town Melbourne Beach"/>
    <n v="2.3832632416599998E-3"/>
    <n v="3744.0310389841102"/>
    <n v="8.7260657800849195"/>
    <n v="1.1848186852356699"/>
    <n v="2.079651181804E-2"/>
    <n v="2.8237348205600002E-3"/>
    <n v="8.9230115508711503"/>
    <n v="1210"/>
    <s v="Fixed Single Family Units"/>
    <n v="1210"/>
    <s v="Town Melbourne Beach                   Brevard County"/>
    <s v="Town Melbourne Beach"/>
    <m/>
    <m/>
    <m/>
    <n v="0"/>
    <n v="1"/>
    <n v="2.079651181804E-2"/>
    <n v="2.8237348205600002E-3"/>
    <n v="135.45517732276801"/>
    <m/>
    <n v="-1"/>
    <n v="-1"/>
    <n v="-1"/>
    <n v="-1"/>
    <n v="0"/>
    <m/>
    <m/>
    <s v="Central IRL A"/>
    <n v="-1"/>
    <m/>
    <m/>
    <n v="615"/>
    <x v="8"/>
    <s v="Basin 5 Ocean Ave BB"/>
    <x v="0"/>
    <m/>
    <n v="12.4257487486224"/>
    <n v="0.1098582136"/>
  </r>
  <r>
    <n v="450000"/>
    <n v="860000"/>
    <n v="860000"/>
    <x v="0"/>
    <x v="0"/>
    <s v="IR12-21"/>
    <s v="62-304.520 (7), F.A.C."/>
    <n v="0.56000000000000005"/>
    <n v="0.48"/>
    <s v="Town Melbourne Beach"/>
    <n v="1.1429621561639999E-2"/>
    <n v="3744.0310389841102"/>
    <n v="8.7260657800849195"/>
    <n v="1.1848186852356699"/>
    <n v="9.9735629588360006E-2"/>
    <n v="1.3542029191400001E-2"/>
    <n v="42.792857890629698"/>
    <n v="1210"/>
    <s v="Fixed Single Family Units"/>
    <n v="1210"/>
    <s v="Town Melbourne Beach                   Brevard County"/>
    <s v="Town Melbourne Beach"/>
    <m/>
    <m/>
    <m/>
    <n v="0"/>
    <n v="1"/>
    <n v="9.9735629588360006E-2"/>
    <n v="1.3542029191400001E-2"/>
    <n v="90.400999249076506"/>
    <m/>
    <n v="-1"/>
    <n v="-1"/>
    <n v="-1"/>
    <n v="-1"/>
    <n v="0"/>
    <m/>
    <m/>
    <s v="Central IRL A"/>
    <n v="-1"/>
    <m/>
    <m/>
    <n v="615"/>
    <x v="8"/>
    <s v="Basin 5 Ocean Ave BB"/>
    <x v="0"/>
    <m/>
    <n v="37.9311998755947"/>
    <n v="7.3317923199999996E-2"/>
  </r>
  <r>
    <n v="450000"/>
    <n v="860000"/>
    <n v="860000"/>
    <x v="0"/>
    <x v="0"/>
    <s v="IR12-21"/>
    <s v="62-304.520 (7), F.A.C."/>
    <n v="0.56000000000000005"/>
    <n v="0.48"/>
    <s v="Town Melbourne Beach"/>
    <n v="5.6555248428299997E-3"/>
    <n v="3744.0310389841102"/>
    <n v="8.7260657800849195"/>
    <n v="1.1848186852356699"/>
    <n v="4.9350481799500003E-2"/>
    <n v="6.7007715086000001E-3"/>
    <n v="21.174460553331201"/>
    <n v="1210"/>
    <s v="Fixed Single Family Units"/>
    <n v="1210"/>
    <s v="Town Melbourne Beach                   Brevard County"/>
    <s v="Town Melbourne Beach"/>
    <m/>
    <m/>
    <m/>
    <n v="0"/>
    <n v="1"/>
    <n v="4.9350481799500003E-2"/>
    <n v="6.7007715086000001E-3"/>
    <n v="51.477574671168199"/>
    <m/>
    <n v="-1"/>
    <n v="-1"/>
    <n v="-1"/>
    <n v="-1"/>
    <n v="0"/>
    <m/>
    <m/>
    <s v="Central IRL A"/>
    <n v="-1"/>
    <m/>
    <m/>
    <n v="615"/>
    <x v="8"/>
    <s v="Basin 5 Ocean Ave BB"/>
    <x v="0"/>
    <m/>
    <n v="23.121463568996699"/>
    <n v="4.1749857799999998E-2"/>
  </r>
  <r>
    <n v="450000"/>
    <n v="860000"/>
    <n v="860000"/>
    <x v="0"/>
    <x v="0"/>
    <s v="IR12-21"/>
    <s v="62-304.520 (7), F.A.C."/>
    <n v="0.56000000000000005"/>
    <n v="0.48"/>
    <s v="Town Melbourne Beach"/>
    <n v="0.31606724099944999"/>
    <n v="3744.0310389841102"/>
    <n v="8.7260657800849195"/>
    <n v="1.1848186852356699"/>
    <n v="2.7580235358911902"/>
    <n v="0.37448237292704001"/>
    <n v="1183.36556070802"/>
    <n v="1750"/>
    <s v="Governmental"/>
    <n v="1750"/>
    <s v="Town Melbourne Beach                   Brevard County"/>
    <s v="Town Melbourne Beach"/>
    <m/>
    <m/>
    <m/>
    <n v="0"/>
    <n v="1"/>
    <n v="2.7580235358911902"/>
    <n v="0.37448237292704001"/>
    <n v="1347.4671136218001"/>
    <m/>
    <n v="-1"/>
    <n v="-1"/>
    <n v="-1"/>
    <n v="-1"/>
    <n v="0"/>
    <m/>
    <m/>
    <s v="Central IRL A"/>
    <n v="-1"/>
    <m/>
    <m/>
    <n v="615"/>
    <x v="8"/>
    <s v="Basin 5 Ocean Ave BB"/>
    <x v="0"/>
    <m/>
    <n v="146.077899402794"/>
    <n v="1.0928362641"/>
  </r>
  <r>
    <n v="450000"/>
    <n v="870000"/>
    <n v="870000"/>
    <x v="0"/>
    <x v="0"/>
    <s v="IR12-21"/>
    <s v="62-304.520 (7), F.A.C."/>
    <n v="0.56000000000000005"/>
    <n v="0.48"/>
    <s v="Town Melbourne Beach"/>
    <n v="4.6899159245000001E-4"/>
    <n v="3769.25623195555"/>
    <n v="9.8005123641042005"/>
    <n v="1.3053215664328801"/>
    <n v="4.5963579005200003E-3"/>
    <n v="6.1218484009999997E-4"/>
    <n v="1.7677494825995299"/>
    <n v="1400"/>
    <s v="Commercial and Services"/>
    <n v="1400"/>
    <s v="Town Melbourne Beach                   Brevard County"/>
    <s v="Town Melbourne Beach"/>
    <m/>
    <m/>
    <m/>
    <n v="0"/>
    <n v="1"/>
    <n v="4.5963579005200003E-3"/>
    <n v="6.1218484009999997E-4"/>
    <n v="192.074321614094"/>
    <m/>
    <n v="-1"/>
    <n v="-1"/>
    <n v="-1"/>
    <n v="-1"/>
    <n v="0"/>
    <m/>
    <m/>
    <s v="Central IRL A"/>
    <n v="-1"/>
    <m/>
    <m/>
    <n v="615"/>
    <x v="8"/>
    <s v="Basin 5 Ocean Ave BB"/>
    <x v="0"/>
    <m/>
    <n v="109.290360107553"/>
    <n v="0.1557780386"/>
  </r>
  <r>
    <n v="450000"/>
    <n v="870000"/>
    <n v="870000"/>
    <x v="0"/>
    <x v="0"/>
    <s v="IR12-21"/>
    <s v="62-304.520 (7), F.A.C."/>
    <n v="0.56000000000000005"/>
    <n v="0.48"/>
    <s v="FDOT District 5"/>
    <n v="4.5828333712640001E-2"/>
    <n v="3769.25623195555"/>
    <n v="9.8005123641042005"/>
    <n v="1.3053215664328801"/>
    <n v="0.44914115117706999"/>
    <n v="5.9820712348790002E-2"/>
    <n v="172.738732446526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0.44914115117706999"/>
    <n v="5.9820712348790002E-2"/>
    <n v="1117.9714968251501"/>
    <m/>
    <n v="-1"/>
    <n v="-1"/>
    <n v="-1"/>
    <n v="-1"/>
    <n v="0"/>
    <m/>
    <m/>
    <s v="Central IRL A"/>
    <n v="-1"/>
    <m/>
    <m/>
    <n v="615"/>
    <x v="8"/>
    <s v="Basin 5 Ocean Ave BB"/>
    <x v="0"/>
    <m/>
    <n v="115.43697582572101"/>
    <n v="0.90670843209999996"/>
  </r>
  <r>
    <n v="450000"/>
    <n v="870000"/>
    <n v="870000"/>
    <x v="0"/>
    <x v="0"/>
    <s v="IR12-21"/>
    <s v="62-304.520 (7), F.A.C."/>
    <n v="0.56000000000000005"/>
    <n v="0.48"/>
    <s v="Town Melbourne Beach"/>
    <n v="0.25357346975204997"/>
    <n v="3769.25623195555"/>
    <n v="9.8005123641042005"/>
    <n v="1.3053215664328801"/>
    <n v="2.4851499255137699"/>
    <n v="0.33099491874255998"/>
    <n v="955.783381121508"/>
    <n v="1750"/>
    <s v="Governmental"/>
    <n v="1750"/>
    <s v="Town Melbourne Beach                   Brevard County"/>
    <s v="Town Melbourne Beach"/>
    <m/>
    <m/>
    <m/>
    <n v="0"/>
    <n v="1"/>
    <n v="2.4851499255137699"/>
    <n v="0.33099491874255998"/>
    <n v="955.783381121508"/>
    <m/>
    <n v="-1"/>
    <n v="-1"/>
    <n v="-1"/>
    <n v="-1"/>
    <n v="0"/>
    <m/>
    <m/>
    <s v="Central IRL A"/>
    <n v="-1"/>
    <m/>
    <m/>
    <n v="615"/>
    <x v="8"/>
    <s v="Basin 5 Ocean Ave BB"/>
    <x v="0"/>
    <m/>
    <n v="139.871556802047"/>
    <n v="0.77516900330000005"/>
  </r>
  <r>
    <n v="450000"/>
    <n v="870000"/>
    <n v="870000"/>
    <x v="0"/>
    <x v="0"/>
    <s v="IR12-21"/>
    <s v="62-304.520 (7), F.A.C."/>
    <n v="0.56000000000000005"/>
    <n v="0.48"/>
    <s v="Town Melbourne Beach"/>
    <n v="6.0370981326159999E-2"/>
    <n v="3832.2717959850502"/>
    <n v="10.830820639946801"/>
    <n v="1.4391182632149899"/>
    <n v="0.65386727060123995"/>
    <n v="8.6880981794690004E-2"/>
    <n v="231.35800903219001"/>
    <n v="1400"/>
    <s v="Commercial and Services"/>
    <n v="1400"/>
    <s v="Town Melbourne Beach                   Brevard County"/>
    <s v="Town Melbourne Beach"/>
    <m/>
    <m/>
    <m/>
    <n v="0"/>
    <n v="1"/>
    <n v="0.65386727060123995"/>
    <n v="8.6880981794690004E-2"/>
    <n v="890.19758522478196"/>
    <m/>
    <n v="-1"/>
    <n v="-1"/>
    <n v="-1"/>
    <n v="-1"/>
    <n v="0"/>
    <m/>
    <m/>
    <s v="Central IRL A"/>
    <n v="-1"/>
    <m/>
    <m/>
    <n v="615"/>
    <x v="8"/>
    <s v="Basin 5 Ocean Ave BB"/>
    <x v="0"/>
    <m/>
    <n v="77.108798284418995"/>
    <n v="0.72197695480000001"/>
  </r>
  <r>
    <n v="450000"/>
    <n v="870000"/>
    <n v="870000"/>
    <x v="0"/>
    <x v="0"/>
    <s v="IR12-21"/>
    <s v="62-304.520 (7), F.A.C."/>
    <n v="0.56000000000000005"/>
    <n v="0.48"/>
    <s v="Town Melbourne Beach"/>
    <n v="1.37075577832E-3"/>
    <n v="3832.2717959850502"/>
    <n v="10.830820639946801"/>
    <n v="1.4391182632149899"/>
    <n v="1.4846409976200001E-2"/>
    <n v="1.9726796749899998E-3"/>
    <n v="5.2531087084584298"/>
    <n v="1400"/>
    <s v="Commercial and Services"/>
    <n v="1400"/>
    <s v="Town Melbourne Beach                   Brevard County"/>
    <s v="Town Melbourne Beach"/>
    <m/>
    <m/>
    <m/>
    <n v="0"/>
    <n v="1"/>
    <n v="1.4846409976200001E-2"/>
    <n v="1.9726796749899998E-3"/>
    <n v="890.19758522478196"/>
    <m/>
    <n v="-1"/>
    <n v="-1"/>
    <n v="-1"/>
    <n v="-1"/>
    <n v="0"/>
    <m/>
    <m/>
    <s v="Central IRL A"/>
    <n v="-1"/>
    <m/>
    <m/>
    <n v="615"/>
    <x v="8"/>
    <s v="Basin 5 Ocean Ave BB"/>
    <x v="0"/>
    <m/>
    <n v="34.052116449147299"/>
    <n v="0.72197695480000001"/>
  </r>
  <r>
    <n v="450000"/>
    <n v="870000"/>
    <n v="870000"/>
    <x v="0"/>
    <x v="0"/>
    <s v="IR12-21"/>
    <s v="62-304.520 (7), F.A.C."/>
    <n v="0.56000000000000005"/>
    <n v="0.48"/>
    <s v="FDOT District 5"/>
    <n v="1.9145728292330001E-2"/>
    <n v="3832.2717959850502"/>
    <n v="10.830820639946801"/>
    <n v="1.4391182632149899"/>
    <n v="0.20736394915542999"/>
    <n v="2.7552967248049998E-2"/>
    <n v="73.371634548308407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0.20736394915542999"/>
    <n v="2.7552967248049998E-2"/>
    <n v="801.26617335841695"/>
    <m/>
    <n v="-1"/>
    <n v="-1"/>
    <n v="-1"/>
    <n v="-1"/>
    <n v="0"/>
    <m/>
    <m/>
    <s v="Central IRL A"/>
    <n v="-1"/>
    <m/>
    <m/>
    <n v="615"/>
    <x v="8"/>
    <s v="Basin 5 Ocean Ave BB"/>
    <x v="0"/>
    <m/>
    <n v="64.455964856257296"/>
    <n v="0.64985091110000004"/>
  </r>
  <r>
    <n v="450000"/>
    <n v="870000"/>
    <n v="870000"/>
    <x v="0"/>
    <x v="0"/>
    <s v="IR12-21"/>
    <s v="62-304.520 (7), F.A.C."/>
    <n v="0.56000000000000005"/>
    <n v="0.48"/>
    <s v="FDOT District 5"/>
    <n v="1.7150845650610001E-2"/>
    <n v="3832.2717959850502"/>
    <n v="10.830820639946801"/>
    <n v="1.4391182632149899"/>
    <n v="0.18575773306525001"/>
    <n v="2.4682095205379999E-2"/>
    <n v="65.7267020641562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0.18575773306525001"/>
    <n v="2.4682095205379999E-2"/>
    <n v="801.26617335841695"/>
    <m/>
    <n v="-1"/>
    <n v="-1"/>
    <n v="-1"/>
    <n v="-1"/>
    <n v="0"/>
    <m/>
    <m/>
    <s v="Central IRL A"/>
    <n v="-1"/>
    <m/>
    <m/>
    <n v="615"/>
    <x v="8"/>
    <s v="Basin 5 Ocean Ave BB"/>
    <x v="0"/>
    <m/>
    <n v="54.2980583693315"/>
    <n v="0.64985091110000004"/>
  </r>
  <r>
    <n v="450000"/>
    <n v="870000"/>
    <n v="870000"/>
    <x v="0"/>
    <x v="0"/>
    <s v="IR12-21"/>
    <s v="62-304.520 (7), F.A.C."/>
    <n v="0.56000000000000005"/>
    <n v="0.48"/>
    <s v="Town Melbourne Beach"/>
    <n v="0.16272998921446"/>
    <n v="3832.2717959850502"/>
    <n v="10.830820639946801"/>
    <n v="1.4391182632149899"/>
    <n v="1.76249932592236"/>
    <n v="0.23418769945130999"/>
    <n v="623.62554802754903"/>
    <n v="1410"/>
    <s v="Retail Sales and Services"/>
    <n v="1410"/>
    <s v="Town Melbourne Beach                   Brevard County"/>
    <s v="Town Melbourne Beach"/>
    <m/>
    <m/>
    <m/>
    <n v="0"/>
    <n v="1"/>
    <n v="1.76249932592236"/>
    <n v="0.23418769945130999"/>
    <n v="623.62554802754903"/>
    <m/>
    <n v="-1"/>
    <n v="-1"/>
    <n v="-1"/>
    <n v="-1"/>
    <n v="0"/>
    <m/>
    <m/>
    <s v="Central IRL A"/>
    <n v="-1"/>
    <m/>
    <m/>
    <n v="615"/>
    <x v="8"/>
    <s v="Basin 5 Ocean Ave BB"/>
    <x v="0"/>
    <m/>
    <n v="103.997609397885"/>
    <n v="0.50577903329999996"/>
  </r>
  <r>
    <n v="450000"/>
    <n v="870000"/>
    <n v="870000"/>
    <x v="0"/>
    <x v="0"/>
    <s v="IR12-21"/>
    <s v="62-304.520 (7), F.A.C."/>
    <n v="0.56000000000000005"/>
    <n v="0.48"/>
    <s v="FDOT District 5"/>
    <n v="1.7507785256199999E-3"/>
    <n v="3832.2717959850502"/>
    <n v="10.830820639946801"/>
    <n v="1.4391182632149899"/>
    <n v="1.896236819134E-2"/>
    <n v="2.5195773510700002E-3"/>
    <n v="6.70945916478047"/>
    <n v="1410"/>
    <s v="Retail Sales and Services"/>
    <n v="1410"/>
    <s v="FDOT District 5                         Town Melbourne Beach                   Brevard County"/>
    <s v="FDOT District 5"/>
    <m/>
    <m/>
    <m/>
    <n v="0"/>
    <n v="1"/>
    <n v="1.896236819134E-2"/>
    <n v="2.5195773510700002E-3"/>
    <n v="6.7094591647791697"/>
    <m/>
    <n v="-1"/>
    <n v="-1"/>
    <n v="-1"/>
    <n v="-1"/>
    <n v="0"/>
    <m/>
    <m/>
    <s v="Central IRL A"/>
    <n v="-1"/>
    <m/>
    <m/>
    <n v="615"/>
    <x v="8"/>
    <s v="Basin 5 Ocean Ave BB"/>
    <x v="0"/>
    <m/>
    <n v="43.593969297518498"/>
    <n v="5.4415727000000002E-3"/>
  </r>
  <r>
    <n v="450000"/>
    <n v="870000"/>
    <n v="870000"/>
    <x v="0"/>
    <x v="0"/>
    <s v="IR12-21"/>
    <s v="62-304.520 (7), F.A.C."/>
    <n v="0.56000000000000005"/>
    <n v="0.48"/>
    <s v="Town Melbourne Beach"/>
    <n v="6.9748053297700001E-3"/>
    <n v="3832.2717959850502"/>
    <n v="10.830820639946801"/>
    <n v="1.4391182632149899"/>
    <n v="7.5542865525330002E-2"/>
    <n v="1.0037569732440001E-2"/>
    <n v="26.729349747782901"/>
    <n v="1750"/>
    <s v="Governmental"/>
    <n v="1750"/>
    <s v="Town Melbourne Beach                   Brevard County"/>
    <s v="Town Melbourne Beach"/>
    <m/>
    <m/>
    <m/>
    <n v="0"/>
    <n v="1"/>
    <n v="7.5542865525330002E-2"/>
    <n v="1.0037569732440001E-2"/>
    <n v="26.729349747784099"/>
    <m/>
    <n v="-1"/>
    <n v="-1"/>
    <n v="-1"/>
    <n v="-1"/>
    <n v="0"/>
    <m/>
    <m/>
    <s v="Central IRL A"/>
    <n v="-1"/>
    <m/>
    <m/>
    <n v="615"/>
    <x v="8"/>
    <s v="Basin 5 Ocean Ave BB"/>
    <x v="0"/>
    <m/>
    <n v="33.617606464315003"/>
    <n v="2.1678304700000001E-2"/>
  </r>
  <r>
    <n v="450000"/>
    <n v="870000"/>
    <n v="870000"/>
    <x v="0"/>
    <x v="0"/>
    <s v="IR12-21"/>
    <s v="62-304.520 (7), F.A.C."/>
    <n v="0.56000000000000005"/>
    <n v="0.48"/>
    <s v="Town Melbourne Beach"/>
    <n v="2.4931996082000002E-4"/>
    <n v="3731.5510520120101"/>
    <n v="7.7869253812360499"/>
    <n v="1.0615903117222201"/>
    <n v="1.9414359310200001E-3"/>
    <n v="2.6467565493000001E-4"/>
    <n v="0.93035016211903998"/>
    <n v="1400"/>
    <s v="Commercial and Services"/>
    <n v="1400"/>
    <s v="Town Melbourne Beach                   Brevard County"/>
    <s v="Town Melbourne Beach"/>
    <m/>
    <m/>
    <m/>
    <n v="0"/>
    <n v="1"/>
    <n v="1.9414359310200001E-3"/>
    <n v="2.6467565493000001E-4"/>
    <n v="162.18179665954801"/>
    <m/>
    <n v="-1"/>
    <n v="-1"/>
    <n v="-1"/>
    <n v="-1"/>
    <n v="0"/>
    <m/>
    <m/>
    <s v="Central IRL A"/>
    <n v="-1"/>
    <m/>
    <m/>
    <n v="615"/>
    <x v="8"/>
    <s v="Basin 5 Ocean Ave BB"/>
    <x v="0"/>
    <m/>
    <n v="26.694791409426202"/>
    <n v="0.13153430390000001"/>
  </r>
  <r>
    <n v="450000"/>
    <n v="870000"/>
    <n v="870000"/>
    <x v="0"/>
    <x v="0"/>
    <s v="IR12-21"/>
    <s v="62-304.520 (7), F.A.C."/>
    <n v="0.56000000000000005"/>
    <n v="0.48"/>
    <s v="Town Melbourne Beach"/>
    <n v="2.8957829871999999E-4"/>
    <n v="3731.5510520120101"/>
    <n v="7.7869253812360499"/>
    <n v="1.0615903117222201"/>
    <n v="2.2549246041500002E-3"/>
    <n v="3.074135164E-4"/>
    <n v="1.08057620522846"/>
    <n v="1750"/>
    <s v="Governmental"/>
    <n v="1750"/>
    <s v="Town Melbourne Beach                   Brevard County"/>
    <s v="Town Melbourne Beach"/>
    <m/>
    <m/>
    <m/>
    <n v="0"/>
    <n v="1"/>
    <n v="2.2549246041500002E-3"/>
    <n v="3.074135164E-4"/>
    <n v="917.18706299706696"/>
    <m/>
    <n v="-1"/>
    <n v="-1"/>
    <n v="-1"/>
    <n v="-1"/>
    <n v="0"/>
    <m/>
    <m/>
    <s v="Central IRL A"/>
    <n v="-1"/>
    <m/>
    <m/>
    <n v="615"/>
    <x v="8"/>
    <s v="Basin 5 Ocean Ave BB"/>
    <x v="0"/>
    <m/>
    <n v="14.174514092549799"/>
    <n v="0.74386623110000005"/>
  </r>
  <r>
    <n v="450000"/>
    <n v="880000"/>
    <n v="880000"/>
    <x v="0"/>
    <x v="0"/>
    <s v="IR12-21"/>
    <s v="62-304.520 (7), F.A.C."/>
    <n v="0.56000000000000005"/>
    <n v="0.48"/>
    <s v="Town Melbourne Beach"/>
    <n v="2.6180288899999999E-5"/>
    <n v="3774.2132500850598"/>
    <n v="10.352470964337799"/>
    <n v="1.3786707843891299"/>
    <n v="2.7103068066999998E-4"/>
    <n v="3.6093999429999997E-5"/>
    <n v="9.8809993257430007E-2"/>
    <n v="1400"/>
    <s v="Commercial and Services"/>
    <n v="1400"/>
    <s v="Town Melbourne Beach                   Brevard County"/>
    <s v="Town Melbourne Beach"/>
    <m/>
    <m/>
    <m/>
    <n v="0"/>
    <n v="1"/>
    <n v="2.7103068066999998E-4"/>
    <n v="3.6093999429999997E-5"/>
    <n v="135.82966047570201"/>
    <m/>
    <n v="-1"/>
    <n v="-1"/>
    <n v="-1"/>
    <n v="-1"/>
    <n v="0"/>
    <m/>
    <m/>
    <s v="Central IRL A"/>
    <n v="-1"/>
    <m/>
    <m/>
    <n v="615"/>
    <x v="8"/>
    <s v="Basin 5 Ocean Ave BB"/>
    <x v="0"/>
    <m/>
    <n v="61.729091023808699"/>
    <n v="0.1101619306"/>
  </r>
  <r>
    <n v="450000"/>
    <n v="880000"/>
    <n v="880000"/>
    <x v="0"/>
    <x v="0"/>
    <s v="IR12-21"/>
    <s v="62-304.520 (7), F.A.C."/>
    <n v="0.56000000000000005"/>
    <n v="0.48"/>
    <s v="FDOT District 5"/>
    <n v="3.01983064689E-2"/>
    <n v="3774.2132500850598"/>
    <n v="10.352470964337799"/>
    <n v="1.3786707843891299"/>
    <n v="0.31262709089146001"/>
    <n v="4.1633522866700003E-2"/>
    <n v="113.97484840505101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0.31262709089146001"/>
    <n v="4.1633522866700003E-2"/>
    <n v="1074.09595342016"/>
    <m/>
    <n v="-1"/>
    <n v="-1"/>
    <n v="-1"/>
    <n v="-1"/>
    <n v="0"/>
    <m/>
    <m/>
    <s v="Central IRL A"/>
    <n v="-1"/>
    <m/>
    <m/>
    <n v="615"/>
    <x v="8"/>
    <s v="Basin 5 Ocean Ave BB"/>
    <x v="0"/>
    <m/>
    <n v="69.787795313249603"/>
    <n v="0.87112404980000002"/>
  </r>
  <r>
    <n v="450000"/>
    <n v="880000"/>
    <n v="880000"/>
    <x v="0"/>
    <x v="0"/>
    <s v="IR12-21"/>
    <s v="62-304.520 (7), F.A.C."/>
    <n v="0.56000000000000005"/>
    <n v="0.48"/>
    <s v="Town Melbourne Beach"/>
    <n v="0.15090066609979"/>
    <n v="3774.2132500850598"/>
    <n v="10.352470964337799"/>
    <n v="1.3786707843891299"/>
    <n v="1.56219476429733"/>
    <n v="0.20804233969663999"/>
    <n v="569.53129344049705"/>
    <n v="1750"/>
    <s v="Governmental"/>
    <n v="1750"/>
    <s v="Town Melbourne Beach                   Brevard County"/>
    <s v="Town Melbourne Beach"/>
    <m/>
    <m/>
    <m/>
    <n v="0"/>
    <n v="1"/>
    <n v="1.56219476429733"/>
    <n v="0.20804233969663999"/>
    <n v="630.94410730976801"/>
    <m/>
    <n v="-1"/>
    <n v="-1"/>
    <n v="-1"/>
    <n v="-1"/>
    <n v="0"/>
    <m/>
    <m/>
    <s v="Central IRL A"/>
    <n v="-1"/>
    <m/>
    <m/>
    <n v="615"/>
    <x v="8"/>
    <s v="Basin 5 Ocean Ave BB"/>
    <x v="0"/>
    <m/>
    <n v="101.02444513626899"/>
    <n v="0.51171460449999995"/>
  </r>
  <r>
    <n v="450000"/>
    <n v="880000"/>
    <n v="880000"/>
    <x v="0"/>
    <x v="0"/>
    <s v="IR12-21"/>
    <s v="62-304.520 (7), F.A.C."/>
    <n v="0.56000000000000005"/>
    <n v="0.48"/>
    <s v="Town Melbourne Beach"/>
    <n v="2.868970421273E-2"/>
    <n v="3514.1599776645799"/>
    <n v="8.9208179185341407"/>
    <n v="1.19259516463828"/>
    <n v="0.25593562741838"/>
    <n v="3.4215202519000003E-2"/>
    <n v="100.820210315417"/>
    <n v="1400"/>
    <s v="Commercial and Services"/>
    <n v="1400"/>
    <s v="Town Melbourne Beach                   Brevard County"/>
    <s v="Town Melbourne Beach"/>
    <m/>
    <m/>
    <m/>
    <n v="0"/>
    <n v="1"/>
    <n v="0.25593562741838"/>
    <n v="3.4215202519000003E-2"/>
    <n v="936.59935107623596"/>
    <m/>
    <n v="-1"/>
    <n v="-1"/>
    <n v="-1"/>
    <n v="-1"/>
    <n v="0"/>
    <m/>
    <m/>
    <s v="Central IRL A"/>
    <n v="-1"/>
    <m/>
    <m/>
    <n v="615"/>
    <x v="8"/>
    <s v="Basin 5 Ocean Ave BB"/>
    <x v="0"/>
    <m/>
    <n v="46.266675376741198"/>
    <n v="0.75961017929999997"/>
  </r>
  <r>
    <n v="450000"/>
    <n v="880000"/>
    <n v="880000"/>
    <x v="0"/>
    <x v="0"/>
    <s v="IR12-21"/>
    <s v="62-304.520 (7), F.A.C."/>
    <n v="0.56000000000000005"/>
    <n v="0.48"/>
    <s v="Natural Lands"/>
    <n v="1.6331771350700001E-3"/>
    <n v="3514.1599776645799"/>
    <n v="8.9208179185341407"/>
    <n v="1.19259516463828"/>
    <n v="1.456927585071E-2"/>
    <n v="1.9477191542799999E-3"/>
    <n v="5.7392457245174704"/>
    <n v="3100"/>
    <s v="Herbaceous Dry Prairie"/>
    <n v="3100"/>
    <s v="Town Melbourne Beach                   Brevard County"/>
    <s v="Town Melbourne Beach"/>
    <m/>
    <m/>
    <s v="Natural Lands"/>
    <n v="0"/>
    <n v="1"/>
    <n v="1.456927585071E-2"/>
    <n v="1.9477191542799999E-3"/>
    <n v="828.99835547757698"/>
    <m/>
    <n v="-1"/>
    <n v="-1"/>
    <n v="-1"/>
    <n v="-1"/>
    <n v="0"/>
    <m/>
    <m/>
    <s v="Central IRL A"/>
    <n v="-1"/>
    <m/>
    <m/>
    <n v="615"/>
    <x v="8"/>
    <s v="Basin 5 Ocean Ave BB"/>
    <x v="0"/>
    <m/>
    <n v="17.5989419944937"/>
    <n v="0.67234254299999996"/>
  </r>
  <r>
    <n v="450000"/>
    <n v="880000"/>
    <n v="880000"/>
    <x v="0"/>
    <x v="0"/>
    <s v="IR12-21"/>
    <s v="62-304.520 (7), F.A.C."/>
    <n v="0.56000000000000005"/>
    <n v="0.48"/>
    <s v="Town Melbourne Beach"/>
    <n v="8.663863023842E-2"/>
    <n v="3514.1599776645799"/>
    <n v="8.9208179185341407"/>
    <n v="1.19259516463828"/>
    <n v="0.77288744506823004"/>
    <n v="0.10332481149323"/>
    <n v="304.46200690356699"/>
    <n v="1410"/>
    <s v="Retail Sales and Services"/>
    <n v="1410"/>
    <s v="Town Melbourne Beach                   Brevard County"/>
    <s v="Town Melbourne Beach"/>
    <m/>
    <m/>
    <m/>
    <n v="0"/>
    <n v="1"/>
    <n v="0.77288744506823004"/>
    <n v="0.10332481149323"/>
    <n v="404.945794863044"/>
    <m/>
    <n v="-1"/>
    <n v="-1"/>
    <n v="-1"/>
    <n v="-1"/>
    <n v="0"/>
    <m/>
    <m/>
    <s v="Central IRL A"/>
    <n v="-1"/>
    <m/>
    <m/>
    <n v="615"/>
    <x v="8"/>
    <s v="Basin 5 Ocean Ave BB"/>
    <x v="0"/>
    <m/>
    <n v="76.109720648642906"/>
    <n v="0.32842319129999997"/>
  </r>
  <r>
    <n v="450000"/>
    <n v="880000"/>
    <n v="880000"/>
    <x v="0"/>
    <x v="0"/>
    <s v="IR12-21"/>
    <s v="62-304.520 (7), F.A.C."/>
    <n v="0.56000000000000005"/>
    <n v="0.48"/>
    <s v="Town Melbourne Beach"/>
    <n v="8.8042777353200003E-3"/>
    <n v="3711.5032761059401"/>
    <n v="7.3758687280136801"/>
    <n v="1.01572150580047"/>
    <n v="6.4939196820719997E-2"/>
    <n v="8.9426942387999999E-3"/>
    <n v="32.677105658401601"/>
    <n v="1210"/>
    <s v="Fixed Single Family Units"/>
    <n v="1210"/>
    <s v="Town Melbourne Beach                   Brevard County"/>
    <s v="Town Melbourne Beach"/>
    <m/>
    <m/>
    <m/>
    <n v="0"/>
    <n v="1"/>
    <n v="6.4939196820719997E-2"/>
    <n v="8.9426942387999999E-3"/>
    <n v="93.594997789550902"/>
    <m/>
    <n v="-1"/>
    <n v="-1"/>
    <n v="-1"/>
    <n v="-1"/>
    <n v="0"/>
    <m/>
    <m/>
    <s v="Central IRL A"/>
    <n v="-1"/>
    <m/>
    <m/>
    <n v="615"/>
    <x v="8"/>
    <s v="Basin 5 Ocean Ave BB"/>
    <x v="0"/>
    <m/>
    <n v="36.840210481068603"/>
    <n v="7.5908351799999996E-2"/>
  </r>
  <r>
    <n v="450000"/>
    <n v="880000"/>
    <n v="880000"/>
    <x v="0"/>
    <x v="0"/>
    <s v="IR12-21"/>
    <s v="62-304.520 (7), F.A.C."/>
    <n v="0.56000000000000005"/>
    <n v="0.48"/>
    <s v="Town Melbourne Beach"/>
    <n v="0.53771375806036004"/>
    <n v="3711.5032761059401"/>
    <n v="7.3758687280136801"/>
    <n v="1.01572150580047"/>
    <n v="3.9661060927001599"/>
    <n v="0.54616742802670004"/>
    <n v="1995.7263746482799"/>
    <n v="1750"/>
    <s v="Governmental"/>
    <n v="1750"/>
    <s v="Town Melbourne Beach                   Brevard County"/>
    <s v="Town Melbourne Beach"/>
    <m/>
    <m/>
    <m/>
    <n v="0"/>
    <n v="1"/>
    <n v="3.9661060927001599"/>
    <n v="0.54616742802670004"/>
    <n v="1995.7263746482799"/>
    <m/>
    <n v="-1"/>
    <n v="-1"/>
    <n v="-1"/>
    <n v="-1"/>
    <n v="0"/>
    <m/>
    <m/>
    <s v="Central IRL A"/>
    <n v="-1"/>
    <m/>
    <m/>
    <n v="615"/>
    <x v="8"/>
    <s v="Basin 5 Ocean Ave BB"/>
    <x v="0"/>
    <m/>
    <n v="186.976832228587"/>
    <n v="1.6185939778"/>
  </r>
  <r>
    <n v="450000"/>
    <n v="880000"/>
    <n v="880000"/>
    <x v="0"/>
    <x v="0"/>
    <s v="IR12-21"/>
    <s v="62-304.520 (7), F.A.C."/>
    <n v="0.56000000000000005"/>
    <n v="0.48"/>
    <s v="Town Melbourne Beach"/>
    <n v="1.352950053769E-2"/>
    <n v="3711.5032761059401"/>
    <n v="7.3758687280136801"/>
    <n v="1.01572150580047"/>
    <n v="9.9791819921590003E-2"/>
    <n v="1.3742204658869999E-2"/>
    <n v="50.214785569713598"/>
    <n v="1210"/>
    <s v="Fixed Single Family Units"/>
    <n v="1210"/>
    <s v="Town Melbourne Beach                   Brevard County"/>
    <s v="Town Melbourne Beach"/>
    <m/>
    <m/>
    <m/>
    <n v="0"/>
    <n v="1"/>
    <n v="9.9791819921590003E-2"/>
    <n v="1.3742204658869999E-2"/>
    <n v="203.50970808627"/>
    <m/>
    <n v="-1"/>
    <n v="-1"/>
    <n v="-1"/>
    <n v="-1"/>
    <n v="0"/>
    <m/>
    <m/>
    <s v="Central IRL A"/>
    <n v="-1"/>
    <m/>
    <m/>
    <n v="615"/>
    <x v="8"/>
    <s v="Basin 5 Ocean Ave BB"/>
    <x v="0"/>
    <m/>
    <n v="70.833592573266102"/>
    <n v="0.16505248019999999"/>
  </r>
  <r>
    <n v="180000"/>
    <n v="720000"/>
    <n v="720000"/>
    <x v="0"/>
    <x v="0"/>
    <s v="IR12-21"/>
    <s v="62-304.520 (7), F.A.C."/>
    <n v="0.56000000000000005"/>
    <n v="0.48"/>
    <s v="Town Melbourne Beach"/>
    <n v="6.0282606618999998E-4"/>
    <n v="3658.5104824855298"/>
    <n v="9.1188019828410596"/>
    <n v="1.3411044800191201"/>
    <n v="5.4970515276900004E-3"/>
    <n v="8.0845273803999997E-4"/>
    <n v="2.2054454822752798"/>
    <n v="1210"/>
    <s v="Fixed Single Family Units"/>
    <n v="1210"/>
    <s v="Town Melbourne Beach                   Brevard County"/>
    <s v="Town Melbourne Beach"/>
    <m/>
    <m/>
    <m/>
    <n v="0"/>
    <n v="1"/>
    <n v="5.4970515276900004E-3"/>
    <n v="8.0845273803999997E-4"/>
    <n v="559.07813198481699"/>
    <m/>
    <n v="-1"/>
    <n v="-1"/>
    <n v="-1"/>
    <n v="-1"/>
    <n v="0"/>
    <m/>
    <m/>
    <s v="Central IRL A"/>
    <n v="-1"/>
    <m/>
    <m/>
    <n v="601"/>
    <x v="9"/>
    <s v="Cherry Drive BB"/>
    <x v="0"/>
    <m/>
    <n v="10.407371119518301"/>
    <n v="0.4534291419"/>
  </r>
  <r>
    <n v="180000"/>
    <n v="720000"/>
    <n v="720000"/>
    <x v="0"/>
    <x v="0"/>
    <s v="IR12-21"/>
    <s v="62-304.520 (7), F.A.C."/>
    <n v="0.56000000000000005"/>
    <n v="0.48"/>
    <s v="Town Melbourne Beach"/>
    <n v="1.8352949061100001E-3"/>
    <n v="3658.5104824855298"/>
    <n v="9.1188019828410596"/>
    <n v="1.3411044800191201"/>
    <n v="1.6735690828959999E-2"/>
    <n v="2.4613222207399998E-3"/>
    <n v="6.7144456524666998"/>
    <n v="1210"/>
    <s v="Fixed Single Family Units"/>
    <n v="1210"/>
    <s v="Town Melbourne Beach                   Brevard County"/>
    <s v="Town Melbourne Beach"/>
    <m/>
    <m/>
    <m/>
    <n v="0"/>
    <n v="1"/>
    <n v="1.6735690828959999E-2"/>
    <n v="2.4613222207399998E-3"/>
    <n v="7.1769087174742001"/>
    <m/>
    <n v="-1"/>
    <n v="-1"/>
    <n v="-1"/>
    <n v="-1"/>
    <n v="0"/>
    <m/>
    <m/>
    <s v="Central IRL A"/>
    <n v="-1"/>
    <m/>
    <m/>
    <n v="601"/>
    <x v="9"/>
    <s v="Cherry Drive BB"/>
    <x v="0"/>
    <m/>
    <n v="12.4767115542761"/>
    <n v="5.8206882999999997E-3"/>
  </r>
  <r>
    <n v="180000"/>
    <n v="730000"/>
    <n v="730000"/>
    <x v="0"/>
    <x v="0"/>
    <s v="IR12-21"/>
    <s v="62-304.520 (7), F.A.C."/>
    <n v="0.56000000000000005"/>
    <n v="0.48"/>
    <s v="Town Melbourne Beach"/>
    <n v="4.8968777421000004E-3"/>
    <n v="3666.3510416090598"/>
    <n v="7.5637464336432503"/>
    <n v="1.03163700667148"/>
    <n v="3.7038741557819999E-2"/>
    <n v="5.0518002959000002E-3"/>
    <n v="17.953672810395201"/>
    <n v="1780"/>
    <s v="Commercial Child Care"/>
    <n v="1780"/>
    <s v="Town Melbourne Beach                   Brevard County"/>
    <s v="Town Melbourne Beach"/>
    <m/>
    <m/>
    <m/>
    <n v="0"/>
    <n v="1"/>
    <n v="3.7038741557819999E-2"/>
    <n v="5.0518002959000002E-3"/>
    <n v="579.05343959416302"/>
    <m/>
    <n v="-1"/>
    <n v="-1"/>
    <n v="-1"/>
    <n v="-1"/>
    <n v="0"/>
    <m/>
    <m/>
    <s v="Central IRL A"/>
    <n v="-1"/>
    <m/>
    <m/>
    <n v="601"/>
    <x v="9"/>
    <s v="Cherry Drive BB"/>
    <x v="0"/>
    <m/>
    <n v="23.477811110273201"/>
    <n v="0.46962971580000001"/>
  </r>
  <r>
    <n v="210000"/>
    <n v="840000"/>
    <n v="840000"/>
    <x v="0"/>
    <x v="0"/>
    <s v="IR12-21"/>
    <s v="62-304.520 (7), F.A.C."/>
    <n v="0.56000000000000005"/>
    <n v="0.48"/>
    <s v="Town Melbourne Beach"/>
    <n v="0.14708423781765001"/>
    <n v="3658.5104823492402"/>
    <n v="9.1188019825013598"/>
    <n v="1.34110447996916"/>
    <n v="1.3412320394063699"/>
    <n v="0.19725533027011"/>
    <n v="538.109225844253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412320394063699"/>
    <n v="0.19725533027011"/>
    <n v="1259.10996079956"/>
    <m/>
    <n v="-1"/>
    <n v="-1"/>
    <n v="-1"/>
    <n v="-1"/>
    <n v="0"/>
    <m/>
    <m/>
    <s v="Central IRL A"/>
    <n v="-1"/>
    <m/>
    <m/>
    <n v="601"/>
    <x v="9"/>
    <s v="Cherry Drive BB"/>
    <x v="0"/>
    <m/>
    <n v="116.53735783146701"/>
    <n v="1.0211759617"/>
  </r>
  <r>
    <n v="210000"/>
    <n v="840000"/>
    <n v="840000"/>
    <x v="0"/>
    <x v="0"/>
    <s v="IR12-21"/>
    <s v="62-304.520 (7), F.A.C."/>
    <n v="0.56000000000000005"/>
    <n v="0.48"/>
    <s v="Town Melbourne Beach"/>
    <n v="1.4809510012149999E-2"/>
    <n v="3658.5104823492402"/>
    <n v="9.1188019825013598"/>
    <n v="1.34110447996916"/>
    <n v="0.13504498925874001"/>
    <n v="1.9861100223450001E-2"/>
    <n v="54.180747617939701"/>
    <n v="1210"/>
    <s v="Fixed Single Family Units"/>
    <n v="1210"/>
    <s v="Town Melbourne Beach                   Brevard County"/>
    <s v="Town Melbourne Beach"/>
    <m/>
    <m/>
    <m/>
    <n v="0"/>
    <n v="1"/>
    <n v="0.13504498925874001"/>
    <n v="1.9861100223450001E-2"/>
    <n v="54.180747617939303"/>
    <m/>
    <n v="-1"/>
    <n v="-1"/>
    <n v="-1"/>
    <n v="-1"/>
    <n v="0"/>
    <m/>
    <m/>
    <s v="Central IRL A"/>
    <n v="-1"/>
    <m/>
    <m/>
    <n v="601"/>
    <x v="9"/>
    <s v="Cherry Drive BB"/>
    <x v="0"/>
    <m/>
    <n v="37.3926019664462"/>
    <n v="4.3942212199999997E-2"/>
  </r>
  <r>
    <n v="210000"/>
    <n v="840000"/>
    <n v="840000"/>
    <x v="0"/>
    <x v="0"/>
    <s v="IR12-21"/>
    <s v="62-304.520 (7), F.A.C."/>
    <n v="0.56000000000000005"/>
    <n v="0.48"/>
    <s v="Town Melbourne Beach"/>
    <n v="0.25647494018862999"/>
    <n v="3658.5104823492402"/>
    <n v="9.1188019825013598"/>
    <n v="1.34110447996916"/>
    <n v="2.3387441930540001"/>
    <n v="0.34395969128678999"/>
    <n v="938.316257139999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3387441930540001"/>
    <n v="0.34395969128678999"/>
    <n v="1382.21775668277"/>
    <m/>
    <n v="-1"/>
    <n v="-1"/>
    <n v="-1"/>
    <n v="-1"/>
    <n v="0"/>
    <m/>
    <m/>
    <s v="Central IRL A"/>
    <n v="-1"/>
    <m/>
    <m/>
    <n v="601"/>
    <x v="9"/>
    <s v="Cherry Drive BB"/>
    <x v="0"/>
    <m/>
    <n v="158.82344365850699"/>
    <n v="1.1210200784"/>
  </r>
  <r>
    <n v="210000"/>
    <n v="840000"/>
    <n v="840000"/>
    <x v="0"/>
    <x v="0"/>
    <s v="IR12-21"/>
    <s v="62-304.520 (7), F.A.C."/>
    <n v="0.56000000000000005"/>
    <n v="0.48"/>
    <s v="Town Melbourne Beach"/>
    <n v="0.10534871845231999"/>
    <n v="3658.5104823492402"/>
    <n v="9.1188019825013598"/>
    <n v="1.34110447996916"/>
    <n v="0.96065410267702001"/>
    <n v="0.14128363827542001"/>
    <n v="385.41939075988199"/>
    <n v="1210"/>
    <s v="Fixed Single Family Units"/>
    <n v="1210"/>
    <s v="Town Melbourne Beach                   Brevard County"/>
    <s v="Town Melbourne Beach"/>
    <m/>
    <m/>
    <m/>
    <n v="0"/>
    <n v="1"/>
    <n v="0.96065410267702001"/>
    <n v="0.14128363827542001"/>
    <n v="572.20969731492096"/>
    <m/>
    <n v="-1"/>
    <n v="-1"/>
    <n v="-1"/>
    <n v="-1"/>
    <n v="0"/>
    <m/>
    <m/>
    <s v="Central IRL A"/>
    <n v="-1"/>
    <m/>
    <m/>
    <n v="601"/>
    <x v="9"/>
    <s v="Cherry Drive BB"/>
    <x v="0"/>
    <m/>
    <n v="83.561221289499898"/>
    <n v="0.46407923550000002"/>
  </r>
  <r>
    <n v="210000"/>
    <n v="840000"/>
    <n v="840000"/>
    <x v="0"/>
    <x v="0"/>
    <s v="IR12-21"/>
    <s v="62-304.520 (7), F.A.C."/>
    <n v="0.56000000000000005"/>
    <n v="0.48"/>
    <s v="Town Melbourne Beach"/>
    <n v="6.6086318337479993E-2"/>
    <n v="3658.5104823492402"/>
    <n v="9.1188019825013598"/>
    <n v="1.34110447996916"/>
    <n v="0.60262805067211"/>
    <n v="8.8628657587070003E-2"/>
    <n v="241.77748837757201"/>
    <n v="1210"/>
    <s v="Fixed Single Family Units"/>
    <n v="1210"/>
    <s v="Town Melbourne Beach                   Brevard County"/>
    <s v="Town Melbourne Beach"/>
    <m/>
    <m/>
    <m/>
    <n v="0"/>
    <n v="1"/>
    <n v="0.60262805067211"/>
    <n v="8.8628657587070003E-2"/>
    <n v="294.24737618852498"/>
    <m/>
    <n v="-1"/>
    <n v="-1"/>
    <n v="-1"/>
    <n v="-1"/>
    <n v="0"/>
    <m/>
    <m/>
    <s v="Central IRL A"/>
    <n v="-1"/>
    <m/>
    <m/>
    <n v="601"/>
    <x v="9"/>
    <s v="Cherry Drive BB"/>
    <x v="0"/>
    <m/>
    <n v="62.367118982053398"/>
    <n v="0.2386434519"/>
  </r>
  <r>
    <n v="220000"/>
    <n v="850000"/>
    <n v="850000"/>
    <x v="0"/>
    <x v="0"/>
    <s v="IR12-21"/>
    <s v="62-304.520 (7), F.A.C."/>
    <n v="0.56000000000000005"/>
    <n v="0.48"/>
    <s v="Town Melbourne Beach"/>
    <n v="6.0374683182389997E-2"/>
    <n v="3658.5104824855198"/>
    <n v="9.1188019828410596"/>
    <n v="1.3411044800191201"/>
    <n v="0.55054478071697999"/>
    <n v="8.0968758095639998E-2"/>
    <n v="220.881411299520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5054478071697999"/>
    <n v="8.0968758095639998E-2"/>
    <n v="1516.93520340803"/>
    <m/>
    <n v="-1"/>
    <n v="-1"/>
    <n v="-1"/>
    <n v="-1"/>
    <n v="0"/>
    <m/>
    <m/>
    <s v="Central IRL A"/>
    <n v="-1"/>
    <m/>
    <m/>
    <n v="601"/>
    <x v="9"/>
    <s v="Cherry Drive BB"/>
    <x v="0"/>
    <m/>
    <n v="73.007794855775003"/>
    <n v="1.2302799703"/>
  </r>
  <r>
    <n v="220000"/>
    <n v="850000"/>
    <n v="850000"/>
    <x v="0"/>
    <x v="0"/>
    <s v="IR12-21"/>
    <s v="62-304.520 (7), F.A.C."/>
    <n v="0.56000000000000005"/>
    <n v="0.48"/>
    <s v="Town Melbourne Beach"/>
    <n v="3.36993820383E-3"/>
    <n v="3658.5104824855198"/>
    <n v="9.1188019828410596"/>
    <n v="1.3411044800191201"/>
    <n v="3.0729799175139998E-2"/>
    <n v="4.5194392225400004E-3"/>
    <n v="12.3289542440441"/>
    <n v="1210"/>
    <s v="Fixed Single Family Units"/>
    <n v="1210"/>
    <s v="Town Melbourne Beach                   Brevard County"/>
    <s v="Town Melbourne Beach"/>
    <m/>
    <m/>
    <m/>
    <n v="0"/>
    <n v="1"/>
    <n v="3.0729799175139998E-2"/>
    <n v="4.5194392225400004E-3"/>
    <n v="13.0372003787617"/>
    <m/>
    <n v="-1"/>
    <n v="-1"/>
    <n v="-1"/>
    <n v="-1"/>
    <n v="0"/>
    <m/>
    <m/>
    <s v="Central IRL A"/>
    <n v="-1"/>
    <m/>
    <m/>
    <n v="601"/>
    <x v="9"/>
    <s v="Cherry Drive BB"/>
    <x v="0"/>
    <m/>
    <n v="16.4550768271585"/>
    <n v="1.05735607E-2"/>
  </r>
  <r>
    <n v="220000"/>
    <n v="850000"/>
    <n v="860000"/>
    <x v="0"/>
    <x v="0"/>
    <s v="IR12-21"/>
    <s v="62-304.520 (7), F.A.C."/>
    <n v="0.56000000000000005"/>
    <n v="0.48"/>
    <s v="Town Melbourne Beach"/>
    <n v="2.8679583182629999E-2"/>
    <n v="3658.5104816677799"/>
    <n v="9.11880198080285"/>
    <n v="1.3411044797193601"/>
    <n v="0.26152343993443999"/>
    <n v="3.8462317482719999E-2"/>
    <n v="104.92455568354799"/>
    <n v="1210"/>
    <s v="Fixed Single Family Units"/>
    <n v="1210"/>
    <s v="Town Melbourne Beach                   Brevard County"/>
    <s v="Town Melbourne Beach"/>
    <m/>
    <m/>
    <m/>
    <n v="0"/>
    <n v="1"/>
    <n v="0.26152343993443999"/>
    <n v="3.8462317482719999E-2"/>
    <n v="408.09703776101998"/>
    <m/>
    <n v="-1"/>
    <n v="-1"/>
    <n v="-1"/>
    <n v="-1"/>
    <n v="0"/>
    <m/>
    <m/>
    <s v="Central IRL A"/>
    <n v="-1"/>
    <m/>
    <m/>
    <n v="601"/>
    <x v="9"/>
    <s v="Cherry Drive BB"/>
    <x v="0"/>
    <m/>
    <n v="52.357488069167701"/>
    <n v="0.33097894379999998"/>
  </r>
  <r>
    <n v="220000"/>
    <n v="850000"/>
    <n v="860000"/>
    <x v="0"/>
    <x v="0"/>
    <s v="IR12-21"/>
    <s v="62-304.520 (7), F.A.C."/>
    <n v="0.56000000000000005"/>
    <n v="0.48"/>
    <s v="Town Melbourne Beach"/>
    <n v="1.4579887885000001E-4"/>
    <n v="3658.5104816677799"/>
    <n v="9.11880198080285"/>
    <n v="1.3411044797193601"/>
    <n v="1.3295111052499999E-3"/>
    <n v="1.9553152956E-4"/>
    <n v="0.53340672648813003"/>
    <n v="1210"/>
    <s v="Fixed Single Family Units"/>
    <n v="1210"/>
    <s v="Town Melbourne Beach                   Brevard County"/>
    <s v="Town Melbourne Beach"/>
    <m/>
    <m/>
    <m/>
    <n v="0"/>
    <n v="1"/>
    <n v="1.3295111052499999E-3"/>
    <n v="1.9553152956E-4"/>
    <n v="108.261819670701"/>
    <m/>
    <n v="-1"/>
    <n v="-1"/>
    <n v="-1"/>
    <n v="-1"/>
    <n v="0"/>
    <m/>
    <m/>
    <s v="Central IRL A"/>
    <n v="-1"/>
    <m/>
    <m/>
    <n v="601"/>
    <x v="9"/>
    <s v="Cherry Drive BB"/>
    <x v="0"/>
    <m/>
    <n v="3.6252800065174799"/>
    <n v="8.7803584500000004E-2"/>
  </r>
  <r>
    <n v="220000"/>
    <n v="860000"/>
    <n v="860000"/>
    <x v="0"/>
    <x v="0"/>
    <s v="IR12-21"/>
    <s v="62-304.520 (7), F.A.C."/>
    <n v="0.56000000000000005"/>
    <n v="0.48"/>
    <s v="Town Melbourne Beach"/>
    <n v="0.17510059065229999"/>
    <n v="3658.51048194036"/>
    <n v="9.1188019814822496"/>
    <n v="1.3411044798192799"/>
    <n v="1.5967076129989699"/>
    <n v="0.23482818654281001"/>
    <n v="640.60734629541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967076129989699"/>
    <n v="0.23482818654281001"/>
    <n v="1339.3257876109001"/>
    <m/>
    <n v="-1"/>
    <n v="-1"/>
    <n v="-1"/>
    <n v="-1"/>
    <n v="0"/>
    <m/>
    <m/>
    <s v="Central IRL A"/>
    <n v="-1"/>
    <m/>
    <m/>
    <n v="601"/>
    <x v="9"/>
    <s v="Cherry Drive BB"/>
    <x v="0"/>
    <m/>
    <n v="128.19251110968199"/>
    <n v="1.0862334043999999"/>
  </r>
  <r>
    <n v="220000"/>
    <n v="860000"/>
    <n v="860000"/>
    <x v="0"/>
    <x v="0"/>
    <s v="IR12-21"/>
    <s v="62-304.520 (7), F.A.C."/>
    <n v="0.56000000000000005"/>
    <n v="0.48"/>
    <s v="Town Melbourne Beach"/>
    <n v="1.935602190944E-2"/>
    <n v="3658.51048194036"/>
    <n v="9.1188019814822496"/>
    <n v="1.3411044798192799"/>
    <n v="0.17650373094145"/>
    <n v="2.5958447694229999E-2"/>
    <n v="70.814209044368198"/>
    <n v="1210"/>
    <s v="Fixed Single Family Units"/>
    <n v="1210"/>
    <s v="Town Melbourne Beach                   Brevard County"/>
    <s v="Town Melbourne Beach"/>
    <m/>
    <m/>
    <m/>
    <n v="0"/>
    <n v="1"/>
    <n v="0.17650373094145"/>
    <n v="2.5958447694229999E-2"/>
    <n v="70.814209044368994"/>
    <m/>
    <n v="-1"/>
    <n v="-1"/>
    <n v="-1"/>
    <n v="-1"/>
    <n v="0"/>
    <m/>
    <m/>
    <s v="Central IRL A"/>
    <n v="-1"/>
    <m/>
    <m/>
    <n v="601"/>
    <x v="9"/>
    <s v="Cherry Drive BB"/>
    <x v="0"/>
    <m/>
    <n v="40.749851074842603"/>
    <n v="5.7432448499999997E-2"/>
  </r>
  <r>
    <n v="220000"/>
    <n v="860000"/>
    <n v="860000"/>
    <x v="0"/>
    <x v="0"/>
    <s v="IR12-21"/>
    <s v="62-304.520 (7), F.A.C."/>
    <n v="0.56000000000000005"/>
    <n v="0.48"/>
    <s v="Town Melbourne Beach"/>
    <n v="3.2454669036000001E-4"/>
    <n v="3658.51048194036"/>
    <n v="9.1188019814822496"/>
    <n v="1.3411044798192799"/>
    <n v="2.9594770031500001E-3"/>
    <n v="4.3525102035E-4"/>
    <n v="1.1873574685684301"/>
    <n v="1210"/>
    <s v="Fixed Single Family Units"/>
    <n v="1210"/>
    <s v="Town Melbourne Beach                   Brevard County"/>
    <s v="Town Melbourne Beach"/>
    <m/>
    <m/>
    <m/>
    <n v="0"/>
    <n v="1"/>
    <n v="2.9594770031500001E-3"/>
    <n v="4.3525102035E-4"/>
    <n v="1.1873574685700801"/>
    <m/>
    <n v="-1"/>
    <n v="-1"/>
    <n v="-1"/>
    <n v="-1"/>
    <n v="0"/>
    <m/>
    <m/>
    <s v="Central IRL A"/>
    <n v="-1"/>
    <m/>
    <m/>
    <n v="601"/>
    <x v="9"/>
    <s v="Cherry Drive BB"/>
    <x v="0"/>
    <m/>
    <n v="5.52315955136861"/>
    <n v="9.6298249999999998E-4"/>
  </r>
  <r>
    <n v="230000"/>
    <n v="870000"/>
    <n v="870000"/>
    <x v="0"/>
    <x v="0"/>
    <s v="IR12-21"/>
    <s v="62-304.520 (7), F.A.C."/>
    <n v="0.56000000000000005"/>
    <n v="0.48"/>
    <s v="Town Melbourne Beach"/>
    <n v="8.5854594339299997E-3"/>
    <n v="3662.1090305675498"/>
    <n v="9.0554953916856693"/>
    <n v="1.32576709593089"/>
    <n v="7.7745588339509994E-2"/>
    <n v="1.1382319620960001E-2"/>
    <n v="31.4408885245883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7745588339509994E-2"/>
    <n v="1.1382319620960001E-2"/>
    <n v="1238.2874568868201"/>
    <m/>
    <n v="-1"/>
    <n v="-1"/>
    <n v="-1"/>
    <n v="-1"/>
    <n v="0"/>
    <m/>
    <m/>
    <s v="Central IRL A"/>
    <n v="-1"/>
    <m/>
    <m/>
    <n v="601"/>
    <x v="9"/>
    <s v="Cherry Drive BB"/>
    <x v="0"/>
    <m/>
    <n v="31.230594408510701"/>
    <n v="1.0042882862"/>
  </r>
  <r>
    <n v="230000"/>
    <n v="870000"/>
    <n v="870000"/>
    <x v="0"/>
    <x v="0"/>
    <s v="IR12-21"/>
    <s v="62-304.520 (7), F.A.C."/>
    <n v="0.56000000000000005"/>
    <n v="0.48"/>
    <s v="Town Melbourne Beach"/>
    <n v="2.8996955773789999E-2"/>
    <n v="3662.1090305675498"/>
    <n v="9.0554953916856693"/>
    <n v="1.32576709593089"/>
    <n v="0.26258179938248999"/>
    <n v="3.8443209847049999E-2"/>
    <n v="106.190013598175"/>
    <n v="1210"/>
    <s v="Fixed Single Family Units"/>
    <n v="1210"/>
    <s v="Town Melbourne Beach                   Brevard County"/>
    <s v="Town Melbourne Beach"/>
    <m/>
    <m/>
    <m/>
    <n v="0"/>
    <n v="1"/>
    <n v="0.26258179938248999"/>
    <n v="3.8443209847049999E-2"/>
    <n v="339.67468768523798"/>
    <m/>
    <n v="-1"/>
    <n v="-1"/>
    <n v="-1"/>
    <n v="-1"/>
    <n v="0"/>
    <m/>
    <m/>
    <s v="Central IRL A"/>
    <n v="-1"/>
    <m/>
    <m/>
    <n v="601"/>
    <x v="9"/>
    <s v="Cherry Drive BB"/>
    <x v="0"/>
    <m/>
    <n v="45.759681594253301"/>
    <n v="0.27548636469999999"/>
  </r>
  <r>
    <n v="230000"/>
    <n v="870000"/>
    <n v="870000"/>
    <x v="0"/>
    <x v="0"/>
    <s v="IR12-21"/>
    <s v="62-304.520 (7), F.A.C."/>
    <n v="0.56000000000000005"/>
    <n v="0.48"/>
    <s v="Town Melbourne Beach"/>
    <n v="0.21999988284967001"/>
    <n v="3661.59283657989"/>
    <n v="8.5652329440585397"/>
    <n v="1.21271110487123"/>
    <n v="1.88435024427305"/>
    <n v="0.26679630100217"/>
    <n v="805.549995090785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8435024427305"/>
    <n v="0.26679630100217"/>
    <n v="1205.96982636181"/>
    <m/>
    <n v="-1"/>
    <n v="-1"/>
    <n v="-1"/>
    <n v="-1"/>
    <n v="0"/>
    <m/>
    <m/>
    <s v="Central IRL A"/>
    <n v="-1"/>
    <m/>
    <m/>
    <n v="601"/>
    <x v="9"/>
    <s v="Cherry Drive BB"/>
    <x v="0"/>
    <m/>
    <n v="161.05498829752401"/>
    <n v="0.97807771809999999"/>
  </r>
  <r>
    <n v="230000"/>
    <n v="870000"/>
    <n v="870000"/>
    <x v="0"/>
    <x v="0"/>
    <s v="IR12-21"/>
    <s v="62-304.520 (7), F.A.C."/>
    <n v="0.56000000000000005"/>
    <n v="0.48"/>
    <s v="Town Melbourne Beach"/>
    <n v="1.669127304971E-2"/>
    <n v="3661.59283657989"/>
    <n v="8.5652329440585397"/>
    <n v="1.21271110487123"/>
    <n v="0.14296464180366"/>
    <n v="2.0241692181819999E-2"/>
    <n v="61.116645832220797"/>
    <n v="1210"/>
    <s v="Fixed Single Family Units"/>
    <n v="1210"/>
    <s v="Town Melbourne Beach                   Brevard County"/>
    <s v="Town Melbourne Beach"/>
    <m/>
    <m/>
    <m/>
    <n v="0"/>
    <n v="1"/>
    <n v="0.14296464180366"/>
    <n v="2.0241692181819999E-2"/>
    <n v="61.116645832219298"/>
    <m/>
    <n v="-1"/>
    <n v="-1"/>
    <n v="-1"/>
    <n v="-1"/>
    <n v="0"/>
    <m/>
    <m/>
    <s v="Central IRL A"/>
    <n v="-1"/>
    <m/>
    <m/>
    <n v="601"/>
    <x v="9"/>
    <s v="Cherry Drive BB"/>
    <x v="0"/>
    <m/>
    <n v="35.836081691783903"/>
    <n v="4.9567433799999998E-2"/>
  </r>
  <r>
    <n v="230000"/>
    <n v="870000"/>
    <n v="870000"/>
    <x v="0"/>
    <x v="0"/>
    <s v="IR12-21"/>
    <s v="62-304.520 (7), F.A.C."/>
    <n v="0.56000000000000005"/>
    <n v="0.48"/>
    <s v="Town Melbourne Beach"/>
    <n v="0.20702497754918001"/>
    <n v="3661.59283657989"/>
    <n v="8.5652329440585397"/>
    <n v="1.21271110487123"/>
    <n v="1.77321715794727"/>
    <n v="0.25106148925961003"/>
    <n v="758.04117478721605"/>
    <n v="1780"/>
    <s v="Commercial Child Care"/>
    <n v="1780"/>
    <s v="Town Melbourne Beach                   Brevard County"/>
    <s v="Town Melbourne Beach"/>
    <m/>
    <m/>
    <m/>
    <n v="0"/>
    <n v="1"/>
    <n v="1.77321715794727"/>
    <n v="0.25106148925961003"/>
    <n v="994.91119033701295"/>
    <m/>
    <n v="-1"/>
    <n v="-1"/>
    <n v="-1"/>
    <n v="-1"/>
    <n v="0"/>
    <m/>
    <m/>
    <s v="Central IRL A"/>
    <n v="-1"/>
    <m/>
    <m/>
    <n v="601"/>
    <x v="9"/>
    <s v="Cherry Drive BB"/>
    <x v="0"/>
    <m/>
    <n v="110.61081628238099"/>
    <n v="0.80690283080000003"/>
  </r>
  <r>
    <n v="230000"/>
    <n v="880000"/>
    <n v="880000"/>
    <x v="0"/>
    <x v="0"/>
    <s v="IR12-21"/>
    <s v="62-304.520 (7), F.A.C."/>
    <n v="0.56000000000000005"/>
    <n v="0.48"/>
    <s v="Town Melbourne Beach"/>
    <n v="2.2180636200640001E-2"/>
    <n v="3658.51048194036"/>
    <n v="9.1188019814822496"/>
    <n v="1.3411044798192799"/>
    <n v="0.20226082933697001"/>
    <n v="2.9746550573919998E-2"/>
    <n v="81.148090036165698"/>
    <n v="1210"/>
    <s v="Fixed Single Family Units"/>
    <n v="1210"/>
    <s v="Town Melbourne Beach                   Brevard County"/>
    <s v="Town Melbourne Beach"/>
    <m/>
    <m/>
    <m/>
    <n v="0"/>
    <n v="1"/>
    <n v="0.20226082933697001"/>
    <n v="2.9746550573919998E-2"/>
    <n v="495.66037946124197"/>
    <m/>
    <n v="-1"/>
    <n v="-1"/>
    <n v="-1"/>
    <n v="-1"/>
    <n v="0"/>
    <m/>
    <m/>
    <s v="Central IRL A"/>
    <n v="-1"/>
    <m/>
    <m/>
    <n v="601"/>
    <x v="9"/>
    <s v="Cherry Drive BB"/>
    <x v="0"/>
    <m/>
    <n v="47.311650150182601"/>
    <n v="0.4019954416"/>
  </r>
  <r>
    <n v="230000"/>
    <n v="880000"/>
    <n v="880000"/>
    <x v="0"/>
    <x v="0"/>
    <s v="IR12-21"/>
    <s v="62-304.520 (7), F.A.C."/>
    <n v="0.56000000000000005"/>
    <n v="0.48"/>
    <s v="Town Melbourne Beach"/>
    <n v="2.956861970556E-2"/>
    <n v="3658.5104823492402"/>
    <n v="9.1188019825013598"/>
    <n v="1.34110447996916"/>
    <n v="0.26963038799097"/>
    <n v="3.965460835364E-2"/>
    <n v="108.177105141422"/>
    <n v="1210"/>
    <s v="Fixed Single Family Units"/>
    <n v="1210"/>
    <s v="Town Melbourne Beach                   Brevard County"/>
    <s v="Town Melbourne Beach"/>
    <m/>
    <m/>
    <m/>
    <n v="0"/>
    <n v="1"/>
    <n v="0.26963038799097"/>
    <n v="3.965460835364E-2"/>
    <n v="946.34049297030504"/>
    <m/>
    <n v="-1"/>
    <n v="-1"/>
    <n v="-1"/>
    <n v="-1"/>
    <n v="0"/>
    <m/>
    <m/>
    <s v="Central IRL A"/>
    <n v="-1"/>
    <m/>
    <m/>
    <n v="601"/>
    <x v="9"/>
    <s v="Cherry Drive BB"/>
    <x v="0"/>
    <m/>
    <n v="59.833873638448303"/>
    <n v="0.7675105377"/>
  </r>
  <r>
    <n v="230000"/>
    <n v="880000"/>
    <n v="880000"/>
    <x v="0"/>
    <x v="0"/>
    <s v="IR12-21"/>
    <s v="62-304.520 (7), F.A.C."/>
    <n v="0.56000000000000005"/>
    <n v="0.48"/>
    <s v="Town Melbourne Beach"/>
    <n v="4.0805297352649997E-2"/>
    <n v="3658.5104823492402"/>
    <n v="9.1188019825013598"/>
    <n v="1.34110447996916"/>
    <n v="0.37209542639592003"/>
    <n v="5.4724167086109998E-2"/>
    <n v="149.28660810005499"/>
    <n v="1210"/>
    <s v="Fixed Single Family Units"/>
    <n v="1210"/>
    <s v="Town Melbourne Beach                   Brevard County"/>
    <s v="Town Melbourne Beach"/>
    <m/>
    <m/>
    <m/>
    <n v="0"/>
    <n v="1"/>
    <n v="0.37209542639592003"/>
    <n v="5.4724167086109998E-2"/>
    <n v="432.68075786484002"/>
    <m/>
    <n v="-1"/>
    <n v="-1"/>
    <n v="-1"/>
    <n v="-1"/>
    <n v="0"/>
    <m/>
    <m/>
    <s v="Central IRL A"/>
    <n v="-1"/>
    <m/>
    <m/>
    <n v="601"/>
    <x v="9"/>
    <s v="Cherry Drive BB"/>
    <x v="0"/>
    <m/>
    <n v="55.644523771733098"/>
    <n v="0.35091707859999999"/>
  </r>
  <r>
    <n v="230000"/>
    <n v="880000"/>
    <n v="880000"/>
    <x v="0"/>
    <x v="0"/>
    <s v="IR12-21"/>
    <s v="62-304.520 (7), F.A.C."/>
    <n v="0.56000000000000005"/>
    <n v="0.48"/>
    <s v="Town Melbourne Beach"/>
    <n v="0.16704642992626001"/>
    <n v="3665.1386587245302"/>
    <n v="9.1342777560178607"/>
    <n v="1.34334499967632"/>
    <n v="1.52584848909771"/>
    <n v="0.22440098635523001"/>
    <n v="612.248328124686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2584848909771"/>
    <n v="0.22440098635523001"/>
    <n v="1352.17930857992"/>
    <m/>
    <n v="-1"/>
    <n v="-1"/>
    <n v="-1"/>
    <n v="-1"/>
    <n v="0"/>
    <m/>
    <m/>
    <s v="Central IRL A"/>
    <n v="-1"/>
    <m/>
    <m/>
    <n v="601"/>
    <x v="9"/>
    <s v="Cherry Drive BB"/>
    <x v="0"/>
    <m/>
    <n v="122.059986921156"/>
    <n v="1.0966579956"/>
  </r>
  <r>
    <n v="230000"/>
    <n v="880000"/>
    <n v="880000"/>
    <x v="0"/>
    <x v="0"/>
    <s v="IR12-21"/>
    <s v="62-304.520 (7), F.A.C."/>
    <n v="0.56000000000000005"/>
    <n v="0.48"/>
    <s v="Town Melbourne Beach"/>
    <n v="2.217907987576E-2"/>
    <n v="3665.1386587245302"/>
    <n v="9.1342777560178607"/>
    <n v="1.34334499967632"/>
    <n v="0.20258987595812"/>
    <n v="2.9794156048519999E-2"/>
    <n v="81.289403067598201"/>
    <n v="1210"/>
    <s v="Fixed Single Family Units"/>
    <n v="1210"/>
    <s v="Town Melbourne Beach                   Brevard County"/>
    <s v="Town Melbourne Beach"/>
    <m/>
    <m/>
    <m/>
    <n v="0"/>
    <n v="1"/>
    <n v="0.20258987595812"/>
    <n v="2.9794156048519999E-2"/>
    <n v="81.289403067600006"/>
    <m/>
    <n v="-1"/>
    <n v="-1"/>
    <n v="-1"/>
    <n v="-1"/>
    <n v="0"/>
    <m/>
    <m/>
    <s v="Central IRL A"/>
    <n v="-1"/>
    <m/>
    <m/>
    <n v="601"/>
    <x v="9"/>
    <s v="Cherry Drive BB"/>
    <x v="0"/>
    <m/>
    <n v="41.757973095396601"/>
    <n v="6.5928145199999996E-2"/>
  </r>
  <r>
    <n v="230000"/>
    <n v="880000"/>
    <n v="880000"/>
    <x v="0"/>
    <x v="0"/>
    <s v="IR12-21"/>
    <s v="62-304.520 (7), F.A.C."/>
    <n v="0.56000000000000005"/>
    <n v="0.48"/>
    <s v="Town Melbourne Beach"/>
    <n v="0.15427607223626999"/>
    <n v="3658.5104816677799"/>
    <n v="9.11880198080285"/>
    <n v="1.3411044797193601"/>
    <n v="1.40681295309861"/>
    <n v="0.20690033158957"/>
    <n v="564.420627346945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0681295309861"/>
    <n v="0.20690033158957"/>
    <n v="741.15518205535795"/>
    <m/>
    <n v="-1"/>
    <n v="-1"/>
    <n v="-1"/>
    <n v="-1"/>
    <n v="0"/>
    <m/>
    <m/>
    <s v="Central IRL A"/>
    <n v="-1"/>
    <m/>
    <m/>
    <n v="601"/>
    <x v="9"/>
    <s v="Cherry Drive BB"/>
    <x v="0"/>
    <m/>
    <n v="119.411425063447"/>
    <n v="0.6010990933"/>
  </r>
  <r>
    <n v="230000"/>
    <n v="880000"/>
    <n v="880000"/>
    <x v="0"/>
    <x v="0"/>
    <s v="IR12-21"/>
    <s v="62-304.520 (7), F.A.C."/>
    <n v="0.56000000000000005"/>
    <n v="0.48"/>
    <s v="Town Melbourne Beach"/>
    <n v="1.4470215172330001E-2"/>
    <n v="3658.5104816677799"/>
    <n v="9.11880198080285"/>
    <n v="1.3411044797193601"/>
    <n v="0.13195102677612"/>
    <n v="1.940607039012E-2"/>
    <n v="52.9394338799721"/>
    <n v="1210"/>
    <s v="Fixed Single Family Units"/>
    <n v="1210"/>
    <s v="Town Melbourne Beach                   Brevard County"/>
    <s v="Town Melbourne Beach"/>
    <m/>
    <m/>
    <m/>
    <n v="0"/>
    <n v="1"/>
    <n v="0.13195102677612"/>
    <n v="1.940607039012E-2"/>
    <n v="52.939433879973599"/>
    <m/>
    <n v="-1"/>
    <n v="-1"/>
    <n v="-1"/>
    <n v="-1"/>
    <n v="0"/>
    <m/>
    <m/>
    <s v="Central IRL A"/>
    <n v="-1"/>
    <m/>
    <m/>
    <n v="601"/>
    <x v="9"/>
    <s v="Cherry Drive BB"/>
    <x v="0"/>
    <m/>
    <n v="36.967176221345703"/>
    <n v="4.2935469499999997E-2"/>
  </r>
  <r>
    <n v="230000"/>
    <n v="880000"/>
    <n v="880000"/>
    <x v="0"/>
    <x v="0"/>
    <s v="IR12-21"/>
    <s v="62-304.520 (7), F.A.C."/>
    <n v="0.56000000000000005"/>
    <n v="0.48"/>
    <s v="Town Melbourne Beach"/>
    <n v="0.13470345769542999"/>
    <n v="3658.5104816677799"/>
    <n v="9.11880198080285"/>
    <n v="1.3411044797193601"/>
    <n v="1.22833415685412"/>
    <n v="0.18065141054903"/>
    <n v="492.81401189564201"/>
    <n v="1210"/>
    <s v="Fixed Single Family Units"/>
    <n v="1210"/>
    <s v="Town Melbourne Beach                   Brevard County"/>
    <s v="Town Melbourne Beach"/>
    <m/>
    <m/>
    <m/>
    <n v="0"/>
    <n v="1"/>
    <n v="1.22833415685412"/>
    <n v="0.18065141054903"/>
    <n v="876.77174324922703"/>
    <m/>
    <n v="-1"/>
    <n v="-1"/>
    <n v="-1"/>
    <n v="-1"/>
    <n v="0"/>
    <m/>
    <m/>
    <s v="Central IRL A"/>
    <n v="-1"/>
    <m/>
    <m/>
    <n v="601"/>
    <x v="9"/>
    <s v="Cherry Drive BB"/>
    <x v="0"/>
    <m/>
    <n v="99.839036233659698"/>
    <n v="0.71108819400000001"/>
  </r>
  <r>
    <n v="230000"/>
    <n v="880000"/>
    <n v="880000"/>
    <x v="0"/>
    <x v="0"/>
    <s v="IR12-21"/>
    <s v="62-304.520 (7), F.A.C."/>
    <n v="0.56000000000000005"/>
    <n v="0.48"/>
    <s v="Town Melbourne Beach"/>
    <n v="0.10515250871034"/>
    <n v="3658.5104816677799"/>
    <n v="9.11880198080285"/>
    <n v="1.3411044797193601"/>
    <n v="0.95886490471425001"/>
    <n v="0.14102050048517001"/>
    <n v="384.70155529044899"/>
    <n v="1210"/>
    <s v="Fixed Single Family Units"/>
    <n v="1210"/>
    <s v="Town Melbourne Beach                   Brevard County"/>
    <s v="Town Melbourne Beach"/>
    <m/>
    <m/>
    <m/>
    <n v="0"/>
    <n v="1"/>
    <n v="0.95886490471425001"/>
    <n v="0.14102050048517001"/>
    <n v="589.22771150337701"/>
    <m/>
    <n v="-1"/>
    <n v="-1"/>
    <n v="-1"/>
    <n v="-1"/>
    <n v="0"/>
    <m/>
    <m/>
    <s v="Central IRL A"/>
    <n v="-1"/>
    <m/>
    <m/>
    <n v="601"/>
    <x v="9"/>
    <s v="Cherry Drive BB"/>
    <x v="0"/>
    <m/>
    <n v="83.405119911061007"/>
    <n v="0.4778813556"/>
  </r>
  <r>
    <n v="230000"/>
    <n v="880000"/>
    <n v="880000"/>
    <x v="0"/>
    <x v="0"/>
    <s v="IR12-21"/>
    <s v="62-304.520 (7), F.A.C."/>
    <n v="0.56000000000000005"/>
    <n v="0.48"/>
    <s v="Town Melbourne Beach"/>
    <n v="0.16490886381558001"/>
    <n v="3658.51048194036"/>
    <n v="9.1188019814822496"/>
    <n v="1.3411044798192799"/>
    <n v="1.5037712741255"/>
    <n v="0.22116001602498001"/>
    <n v="603.320806834179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037712741255"/>
    <n v="0.22116001602498001"/>
    <n v="761.80602479389302"/>
    <m/>
    <n v="-1"/>
    <n v="-1"/>
    <n v="-1"/>
    <n v="-1"/>
    <n v="0"/>
    <m/>
    <m/>
    <s v="Central IRL A"/>
    <n v="-1"/>
    <m/>
    <m/>
    <n v="601"/>
    <x v="9"/>
    <s v="Cherry Drive BB"/>
    <x v="0"/>
    <m/>
    <n v="123.918811551766"/>
    <n v="0.61784754649999996"/>
  </r>
  <r>
    <n v="230000"/>
    <n v="880000"/>
    <n v="880000"/>
    <x v="0"/>
    <x v="0"/>
    <s v="IR12-21"/>
    <s v="62-304.520 (7), F.A.C."/>
    <n v="0.56000000000000005"/>
    <n v="0.48"/>
    <s v="Town Melbourne Beach"/>
    <n v="0.17436660679196"/>
    <n v="3658.51048194036"/>
    <n v="9.1188019814822496"/>
    <n v="1.3411044798192799"/>
    <n v="1.5900145595188799"/>
    <n v="0.23384383749957999"/>
    <n v="637.92205864876701"/>
    <n v="1210"/>
    <s v="Fixed Single Family Units"/>
    <n v="1210"/>
    <s v="Town Melbourne Beach                   Brevard County"/>
    <s v="Town Melbourne Beach"/>
    <m/>
    <m/>
    <m/>
    <n v="0"/>
    <n v="1"/>
    <n v="1.5900145595188799"/>
    <n v="0.23384383749957999"/>
    <n v="926.27687138136002"/>
    <m/>
    <n v="-1"/>
    <n v="-1"/>
    <n v="-1"/>
    <n v="-1"/>
    <n v="0"/>
    <m/>
    <m/>
    <s v="Central IRL A"/>
    <n v="-1"/>
    <m/>
    <m/>
    <n v="601"/>
    <x v="9"/>
    <s v="Cherry Drive BB"/>
    <x v="0"/>
    <m/>
    <n v="108.842627802156"/>
    <n v="0.75123833849999999"/>
  </r>
  <r>
    <n v="230000"/>
    <n v="880000"/>
    <n v="880000"/>
    <x v="0"/>
    <x v="0"/>
    <s v="IR12-21"/>
    <s v="62-304.520 (7), F.A.C."/>
    <n v="0.56000000000000005"/>
    <n v="0.48"/>
    <s v="Town Melbourne Beach"/>
    <n v="0.10991888528714"/>
    <n v="3658.51048194036"/>
    <n v="9.1188019814822496"/>
    <n v="1.3411044798192799"/>
    <n v="1.0023285489587701"/>
    <n v="0.14741270947533"/>
    <n v="402.13939398623501"/>
    <n v="1210"/>
    <s v="Fixed Single Family Units"/>
    <n v="1210"/>
    <s v="Town Melbourne Beach                   Brevard County"/>
    <s v="Town Melbourne Beach"/>
    <m/>
    <m/>
    <m/>
    <n v="0"/>
    <n v="1"/>
    <n v="1.0023285489587701"/>
    <n v="0.14741270947533"/>
    <n v="457.64384542755403"/>
    <m/>
    <n v="-1"/>
    <n v="-1"/>
    <n v="-1"/>
    <n v="-1"/>
    <n v="0"/>
    <m/>
    <m/>
    <s v="Central IRL A"/>
    <n v="-1"/>
    <m/>
    <m/>
    <n v="601"/>
    <x v="9"/>
    <s v="Cherry Drive BB"/>
    <x v="0"/>
    <m/>
    <n v="82.991614472324201"/>
    <n v="0.3711628917"/>
  </r>
  <r>
    <n v="230000"/>
    <n v="880000"/>
    <n v="880000"/>
    <x v="0"/>
    <x v="0"/>
    <s v="IR12-21"/>
    <s v="62-304.520 (7), F.A.C."/>
    <n v="0.56000000000000005"/>
    <n v="0.48"/>
    <s v="Town Melbourne Beach"/>
    <n v="3.105215326836E-2"/>
    <n v="3658.51048194036"/>
    <n v="9.1188019814822496"/>
    <n v="1.3411044798192799"/>
    <n v="0.28315843675286001"/>
    <n v="4.1644181856239998E-2"/>
    <n v="113.60462821913499"/>
    <n v="1210"/>
    <s v="Fixed Single Family Units"/>
    <n v="1210"/>
    <s v="Town Melbourne Beach                   Brevard County"/>
    <s v="Town Melbourne Beach"/>
    <m/>
    <m/>
    <m/>
    <n v="0"/>
    <n v="1"/>
    <n v="0.28315843675286001"/>
    <n v="4.1644181856239998E-2"/>
    <n v="114.36732975869199"/>
    <m/>
    <n v="-1"/>
    <n v="-1"/>
    <n v="-1"/>
    <n v="-1"/>
    <n v="0"/>
    <m/>
    <m/>
    <s v="Central IRL A"/>
    <n v="-1"/>
    <m/>
    <m/>
    <n v="601"/>
    <x v="9"/>
    <s v="Cherry Drive BB"/>
    <x v="0"/>
    <m/>
    <n v="49.7074852902009"/>
    <n v="9.2755336399999999E-2"/>
  </r>
  <r>
    <n v="390000"/>
    <n v="610000"/>
    <n v="610000"/>
    <x v="0"/>
    <x v="0"/>
    <s v="IR12-21"/>
    <s v="62-304.520 (7), F.A.C."/>
    <n v="0.56000000000000005"/>
    <n v="0.48"/>
    <s v="Town Melbourne Beach"/>
    <n v="6.2702669123599994E-2"/>
    <n v="3632.25984751954"/>
    <n v="7.84729319867792"/>
    <n v="1.09153000017937"/>
    <n v="0.49204622895262001"/>
    <n v="6.8441844439730004E-2"/>
    <n v="227.75238738997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9204622895262001"/>
    <n v="6.8441844439730004E-2"/>
    <n v="437.05065745405898"/>
    <m/>
    <n v="-1"/>
    <n v="-1"/>
    <n v="-1"/>
    <n v="-1"/>
    <n v="0"/>
    <m/>
    <m/>
    <s v="Central IRL A"/>
    <n v="-1"/>
    <m/>
    <m/>
    <n v="601"/>
    <x v="9"/>
    <s v="Cherry Drive BB"/>
    <x v="0"/>
    <m/>
    <n v="76.951867345289998"/>
    <n v="0.3544611983"/>
  </r>
  <r>
    <n v="410000"/>
    <n v="640000"/>
    <n v="640000"/>
    <x v="0"/>
    <x v="0"/>
    <s v="IR12-21"/>
    <s v="62-304.520 (7), F.A.C."/>
    <n v="0.56000000000000005"/>
    <n v="0.48"/>
    <s v="Town Melbourne Beach"/>
    <n v="0.26558590132206999"/>
    <n v="3643.2862252989398"/>
    <n v="9.0832297101228097"/>
    <n v="1.3359535285813799"/>
    <n v="2.4123777494784502"/>
    <n v="0.35481042201270002"/>
    <n v="967.60545592033498"/>
    <n v="1210"/>
    <s v="Fixed Single Family Units"/>
    <n v="1210"/>
    <s v="Town Melbourne Beach                   Brevard County"/>
    <s v="Town Melbourne Beach"/>
    <m/>
    <m/>
    <m/>
    <n v="0"/>
    <n v="1"/>
    <n v="2.4123777494784502"/>
    <n v="0.35481042201270002"/>
    <n v="967.60545592033498"/>
    <m/>
    <n v="-1"/>
    <n v="-1"/>
    <n v="-1"/>
    <n v="-1"/>
    <n v="0"/>
    <m/>
    <m/>
    <s v="Central IRL A"/>
    <n v="-1"/>
    <m/>
    <m/>
    <n v="601"/>
    <x v="9"/>
    <s v="Cherry Drive BB"/>
    <x v="0"/>
    <m/>
    <n v="131.180757915523"/>
    <n v="0.78475706079999996"/>
  </r>
  <r>
    <n v="410000"/>
    <n v="640000"/>
    <n v="640000"/>
    <x v="0"/>
    <x v="0"/>
    <s v="IR12-21"/>
    <s v="62-304.520 (7), F.A.C."/>
    <n v="0.56000000000000005"/>
    <n v="0.48"/>
    <s v="Town Melbourne Beach"/>
    <n v="0.13867552341229"/>
    <n v="3643.2862252989398"/>
    <n v="9.0832297101228097"/>
    <n v="1.3359535285813799"/>
    <n v="1.2596216343254201"/>
    <n v="0.18526405483052999"/>
    <n v="505.23462423414998"/>
    <n v="1210"/>
    <s v="Fixed Single Family Units"/>
    <n v="1210"/>
    <s v="Town Melbourne Beach                   Brevard County"/>
    <s v="Town Melbourne Beach"/>
    <m/>
    <m/>
    <m/>
    <n v="0"/>
    <n v="1"/>
    <n v="1.2596216343254201"/>
    <n v="0.18526405483052999"/>
    <n v="505.23462423414998"/>
    <m/>
    <n v="-1"/>
    <n v="-1"/>
    <n v="-1"/>
    <n v="-1"/>
    <n v="0"/>
    <m/>
    <m/>
    <s v="Central IRL A"/>
    <n v="-1"/>
    <m/>
    <m/>
    <n v="601"/>
    <x v="9"/>
    <s v="Cherry Drive BB"/>
    <x v="0"/>
    <m/>
    <n v="99.923408847861495"/>
    <n v="0.40976044140000001"/>
  </r>
  <r>
    <n v="410000"/>
    <n v="640000"/>
    <n v="640000"/>
    <x v="0"/>
    <x v="0"/>
    <s v="IR12-21"/>
    <s v="62-304.520 (7), F.A.C."/>
    <n v="0.56000000000000005"/>
    <n v="0.48"/>
    <s v="Town Melbourne Beach"/>
    <n v="0.12352557610313"/>
    <n v="3643.2862252989398"/>
    <n v="9.0832297101228097"/>
    <n v="1.3359535285813799"/>
    <n v="1.1220111828199899"/>
    <n v="0.16502442926502001"/>
    <n v="450.03902988865298"/>
    <n v="1210"/>
    <s v="Fixed Single Family Units"/>
    <n v="1210"/>
    <s v="Town Melbourne Beach                   Brevard County"/>
    <s v="Town Melbourne Beach"/>
    <m/>
    <m/>
    <m/>
    <n v="0"/>
    <n v="1"/>
    <n v="1.1220111828199899"/>
    <n v="0.16502442926502001"/>
    <n v="450.03902988865298"/>
    <m/>
    <n v="-1"/>
    <n v="-1"/>
    <n v="-1"/>
    <n v="-1"/>
    <n v="0"/>
    <m/>
    <m/>
    <s v="Central IRL A"/>
    <n v="-1"/>
    <m/>
    <m/>
    <n v="601"/>
    <x v="9"/>
    <s v="Cherry Drive BB"/>
    <x v="0"/>
    <m/>
    <n v="93.107005224772806"/>
    <n v="0.36499515809999999"/>
  </r>
  <r>
    <n v="410000"/>
    <n v="640000"/>
    <n v="640000"/>
    <x v="0"/>
    <x v="0"/>
    <s v="IR12-21"/>
    <s v="62-304.520 (7), F.A.C."/>
    <n v="0.56000000000000005"/>
    <n v="0.48"/>
    <s v="Town Melbourne Beach"/>
    <n v="2.3422011852200001E-2"/>
    <n v="3643.2862252989398"/>
    <n v="9.0832297101228097"/>
    <n v="1.3359535285813799"/>
    <n v="0.21274751392682001"/>
    <n v="3.1290719380430002E-2"/>
    <n v="85.333093149937994"/>
    <n v="1210"/>
    <s v="Fixed Single Family Units"/>
    <n v="1210"/>
    <s v="Town Melbourne Beach                   Brevard County"/>
    <s v="Town Melbourne Beach"/>
    <m/>
    <m/>
    <m/>
    <n v="0"/>
    <n v="1"/>
    <n v="0.21274751392682001"/>
    <n v="3.1290719380430002E-2"/>
    <n v="85.333093149936502"/>
    <m/>
    <n v="-1"/>
    <n v="-1"/>
    <n v="-1"/>
    <n v="-1"/>
    <n v="0"/>
    <m/>
    <m/>
    <s v="Central IRL A"/>
    <n v="-1"/>
    <m/>
    <m/>
    <n v="601"/>
    <x v="9"/>
    <s v="Cherry Drive BB"/>
    <x v="0"/>
    <m/>
    <n v="45.474001649549997"/>
    <n v="6.92076992E-2"/>
  </r>
  <r>
    <n v="410000"/>
    <n v="640000"/>
    <n v="640000"/>
    <x v="0"/>
    <x v="0"/>
    <s v="IR12-21"/>
    <s v="62-304.520 (7), F.A.C."/>
    <n v="0.56000000000000005"/>
    <n v="0.48"/>
    <s v="Town Melbourne Beach"/>
    <n v="5.935150416526E-2"/>
    <n v="3643.2862252989398"/>
    <n v="9.0832297101228097"/>
    <n v="1.3359535285813799"/>
    <n v="0.53910334597440002"/>
    <n v="7.9290851416189995E-2"/>
    <n v="216.23451757607901"/>
    <n v="1210"/>
    <s v="Fixed Single Family Units"/>
    <n v="1210"/>
    <s v="Town Melbourne Beach                   Brevard County"/>
    <s v="Town Melbourne Beach"/>
    <m/>
    <m/>
    <m/>
    <n v="0"/>
    <n v="1"/>
    <n v="0.53910334597440002"/>
    <n v="7.9290851416189995E-2"/>
    <n v="216.23451757607799"/>
    <m/>
    <n v="-1"/>
    <n v="-1"/>
    <n v="-1"/>
    <n v="-1"/>
    <n v="0"/>
    <m/>
    <m/>
    <s v="Central IRL A"/>
    <n v="-1"/>
    <m/>
    <m/>
    <n v="601"/>
    <x v="9"/>
    <s v="Cherry Drive BB"/>
    <x v="0"/>
    <m/>
    <n v="62.071752746872697"/>
    <n v="0.17537268249999999"/>
  </r>
  <r>
    <n v="410000"/>
    <n v="640000"/>
    <n v="640000"/>
    <x v="0"/>
    <x v="0"/>
    <s v="IR12-21"/>
    <s v="62-304.520 (7), F.A.C."/>
    <n v="0.56000000000000005"/>
    <n v="0.48"/>
    <s v="Town Melbourne Beach"/>
    <n v="7.2029366978599999E-3"/>
    <n v="3643.2862252989398"/>
    <n v="9.0832297101228097"/>
    <n v="1.3359535285813799"/>
    <n v="6.5425928614180007E-2"/>
    <n v="9.6227886976599994E-3"/>
    <n v="26.242360053031799"/>
    <n v="1210"/>
    <s v="Fixed Single Family Units"/>
    <n v="1210"/>
    <s v="Town Melbourne Beach                   Brevard County"/>
    <s v="Town Melbourne Beach"/>
    <m/>
    <m/>
    <m/>
    <n v="0"/>
    <n v="1"/>
    <n v="6.5425928614180007E-2"/>
    <n v="9.6227886976599994E-3"/>
    <n v="26.242360053032002"/>
    <m/>
    <n v="-1"/>
    <n v="-1"/>
    <n v="-1"/>
    <n v="-1"/>
    <n v="0"/>
    <m/>
    <m/>
    <s v="Central IRL A"/>
    <n v="-1"/>
    <m/>
    <m/>
    <n v="601"/>
    <x v="9"/>
    <s v="Cherry Drive BB"/>
    <x v="0"/>
    <m/>
    <n v="69.522876754986697"/>
    <n v="2.12833415E-2"/>
  </r>
  <r>
    <n v="440000"/>
    <n v="720000"/>
    <n v="720000"/>
    <x v="0"/>
    <x v="0"/>
    <s v="IR12-21"/>
    <s v="62-304.520 (7), F.A.C."/>
    <n v="0.56000000000000005"/>
    <n v="0.48"/>
    <s v="Town Melbourne Beach"/>
    <n v="0.19958315419209"/>
    <n v="3658.5104824855298"/>
    <n v="9.1188019828410596"/>
    <n v="1.3411044800191201"/>
    <n v="1.8199592621885601"/>
    <n v="0.26766186222337002"/>
    <n v="730.177061739311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199592621885601"/>
    <n v="0.26766186222337002"/>
    <n v="949.01597291207497"/>
    <m/>
    <n v="-1"/>
    <n v="-1"/>
    <n v="-1"/>
    <n v="-1"/>
    <n v="0"/>
    <m/>
    <m/>
    <s v="Central IRL A"/>
    <n v="-1"/>
    <m/>
    <m/>
    <n v="601"/>
    <x v="9"/>
    <s v="Cherry Drive BB"/>
    <x v="0"/>
    <m/>
    <n v="143.90538119818601"/>
    <n v="0.76968043220000004"/>
  </r>
  <r>
    <n v="440000"/>
    <n v="720000"/>
    <n v="720000"/>
    <x v="0"/>
    <x v="0"/>
    <s v="IR12-21"/>
    <s v="62-304.520 (7), F.A.C."/>
    <n v="0.56000000000000005"/>
    <n v="0.48"/>
    <s v="Town Melbourne Beach"/>
    <n v="8.63105704228E-3"/>
    <n v="3658.5104824855298"/>
    <n v="9.1188019828410596"/>
    <n v="1.3411044800191201"/>
    <n v="7.8704900071180001E-2"/>
    <n v="1.15751492667E-2"/>
    <n v="31.576812664122901"/>
    <n v="1210"/>
    <s v="Fixed Single Family Units"/>
    <n v="1210"/>
    <s v="Town Melbourne Beach                   Brevard County"/>
    <s v="Town Melbourne Beach"/>
    <m/>
    <m/>
    <m/>
    <n v="0"/>
    <n v="1"/>
    <n v="7.8704900071180001E-2"/>
    <n v="1.15751492667E-2"/>
    <n v="31.576812664122201"/>
    <m/>
    <n v="-1"/>
    <n v="-1"/>
    <n v="-1"/>
    <n v="-1"/>
    <n v="0"/>
    <m/>
    <m/>
    <s v="Central IRL A"/>
    <n v="-1"/>
    <m/>
    <m/>
    <n v="601"/>
    <x v="9"/>
    <s v="Cherry Drive BB"/>
    <x v="0"/>
    <m/>
    <n v="26.390836645433399"/>
    <n v="2.5609742599999999E-2"/>
  </r>
  <r>
    <n v="440000"/>
    <n v="720000"/>
    <n v="720000"/>
    <x v="0"/>
    <x v="0"/>
    <s v="IR12-21"/>
    <s v="62-304.520 (7), F.A.C."/>
    <n v="0.56000000000000005"/>
    <n v="0.48"/>
    <s v="Town Melbourne Beach"/>
    <n v="0.17183594273788"/>
    <n v="3658.5104824855298"/>
    <n v="9.1188019828410596"/>
    <n v="1.3411044800191201"/>
    <n v="1.56693793536162"/>
    <n v="0.23044995263408999"/>
    <n v="628.66359777435002"/>
    <n v="1210"/>
    <s v="Fixed Single Family Units"/>
    <n v="1210"/>
    <s v="Town Melbourne Beach                   Brevard County"/>
    <s v="Town Melbourne Beach"/>
    <m/>
    <m/>
    <m/>
    <n v="0"/>
    <n v="1"/>
    <n v="1.56693793536162"/>
    <n v="0.23044995263408999"/>
    <n v="713.24624373589097"/>
    <m/>
    <n v="-1"/>
    <n v="-1"/>
    <n v="-1"/>
    <n v="-1"/>
    <n v="0"/>
    <m/>
    <m/>
    <s v="Central IRL A"/>
    <n v="-1"/>
    <m/>
    <m/>
    <n v="601"/>
    <x v="9"/>
    <s v="Cherry Drive BB"/>
    <x v="0"/>
    <m/>
    <n v="106.54655448194001"/>
    <n v="0.57846410680000004"/>
  </r>
  <r>
    <n v="440000"/>
    <n v="720000"/>
    <n v="720000"/>
    <x v="0"/>
    <x v="0"/>
    <s v="IR12-21"/>
    <s v="62-304.520 (7), F.A.C."/>
    <n v="0.56000000000000005"/>
    <n v="0.48"/>
    <s v="Town Melbourne Beach"/>
    <n v="9.7099973294300004E-3"/>
    <n v="3658.5104824855298"/>
    <n v="9.1188019828410596"/>
    <n v="1.3411044800191201"/>
    <n v="8.8543542901050001E-2"/>
    <n v="1.3022120919480001E-2"/>
    <n v="35.524127014651697"/>
    <n v="1210"/>
    <s v="Fixed Single Family Units"/>
    <n v="1210"/>
    <s v="Town Melbourne Beach                   Brevard County"/>
    <s v="Town Melbourne Beach"/>
    <m/>
    <m/>
    <m/>
    <n v="0"/>
    <n v="1"/>
    <n v="8.8543542901050001E-2"/>
    <n v="1.3022120919480001E-2"/>
    <n v="713.24624373589097"/>
    <m/>
    <n v="-1"/>
    <n v="-1"/>
    <n v="-1"/>
    <n v="-1"/>
    <n v="0"/>
    <m/>
    <m/>
    <s v="Central IRL A"/>
    <n v="-1"/>
    <m/>
    <m/>
    <n v="601"/>
    <x v="9"/>
    <s v="Cherry Drive BB"/>
    <x v="0"/>
    <m/>
    <n v="27.618241272996499"/>
    <n v="0.57846410680000004"/>
  </r>
  <r>
    <n v="440000"/>
    <n v="720000"/>
    <n v="720000"/>
    <x v="0"/>
    <x v="0"/>
    <s v="IR12-21"/>
    <s v="62-304.520 (7), F.A.C."/>
    <n v="0.56000000000000005"/>
    <n v="0.48"/>
    <s v="Town Melbourne Beach"/>
    <n v="0.14393346496227"/>
    <n v="3658.5104824855298"/>
    <n v="9.1188019828410596"/>
    <n v="1.3411044800191201"/>
    <n v="1.3125007656951699"/>
    <n v="0.19302981468558"/>
    <n v="526.58209034494598"/>
    <n v="1210"/>
    <s v="Fixed Single Family Units"/>
    <n v="1210"/>
    <s v="Town Melbourne Beach                   Brevard County"/>
    <s v="Town Melbourne Beach"/>
    <m/>
    <m/>
    <m/>
    <n v="0"/>
    <n v="1"/>
    <n v="1.3125007656951699"/>
    <n v="0.19302981468558"/>
    <n v="559.07813198481699"/>
    <m/>
    <n v="-1"/>
    <n v="-1"/>
    <n v="-1"/>
    <n v="-1"/>
    <n v="0"/>
    <m/>
    <m/>
    <s v="Central IRL A"/>
    <n v="-1"/>
    <m/>
    <m/>
    <n v="601"/>
    <x v="9"/>
    <s v="Cherry Drive BB"/>
    <x v="0"/>
    <m/>
    <n v="100.426852901798"/>
    <n v="0.4534291419"/>
  </r>
  <r>
    <n v="440000"/>
    <n v="720000"/>
    <n v="720000"/>
    <x v="0"/>
    <x v="0"/>
    <s v="IR12-21"/>
    <s v="62-304.520 (7), F.A.C."/>
    <n v="0.56000000000000005"/>
    <n v="0.48"/>
    <s v="Town Melbourne Beach"/>
    <n v="3.3081819443999999E-3"/>
    <n v="3658.5104824855298"/>
    <n v="9.1188019828410596"/>
    <n v="1.3411044800191201"/>
    <n v="3.016665607427E-2"/>
    <n v="4.4366176263599998E-3"/>
    <n v="12.1030183215896"/>
    <n v="1210"/>
    <s v="Fixed Single Family Units"/>
    <n v="1210"/>
    <s v="Town Melbourne Beach                   Brevard County"/>
    <s v="Town Melbourne Beach"/>
    <m/>
    <m/>
    <m/>
    <n v="0"/>
    <n v="1"/>
    <n v="3.016665607427E-2"/>
    <n v="4.4366176263599998E-3"/>
    <n v="559.07813198481699"/>
    <m/>
    <n v="-1"/>
    <n v="-1"/>
    <n v="-1"/>
    <n v="-1"/>
    <n v="0"/>
    <m/>
    <m/>
    <s v="Central IRL A"/>
    <n v="-1"/>
    <m/>
    <m/>
    <n v="601"/>
    <x v="9"/>
    <s v="Cherry Drive BB"/>
    <x v="0"/>
    <m/>
    <n v="19.305777916199499"/>
    <n v="0.4534291419"/>
  </r>
  <r>
    <n v="440000"/>
    <n v="720000"/>
    <n v="720000"/>
    <x v="0"/>
    <x v="0"/>
    <s v="IR12-21"/>
    <s v="62-304.520 (7), F.A.C."/>
    <n v="0.56000000000000005"/>
    <n v="0.48"/>
    <s v="Town Melbourne Beach"/>
    <n v="1.2640747268E-4"/>
    <n v="3658.5104824855298"/>
    <n v="9.1188019828410596"/>
    <n v="1.3411044800191201"/>
    <n v="1.15268471259E-3"/>
    <n v="1.6952562793E-4"/>
    <n v="0.46246306389355002"/>
    <n v="1210"/>
    <s v="Fixed Single Family Units"/>
    <n v="1210"/>
    <s v="Town Melbourne Beach                   Brevard County"/>
    <s v="Town Melbourne Beach"/>
    <m/>
    <m/>
    <m/>
    <n v="0"/>
    <n v="1"/>
    <n v="1.15268471259E-3"/>
    <n v="1.6952562793E-4"/>
    <n v="7.1769087174742001"/>
    <m/>
    <n v="-1"/>
    <n v="-1"/>
    <n v="-1"/>
    <n v="-1"/>
    <n v="0"/>
    <m/>
    <m/>
    <s v="Central IRL A"/>
    <n v="-1"/>
    <m/>
    <m/>
    <n v="601"/>
    <x v="9"/>
    <s v="Cherry Drive BB"/>
    <x v="0"/>
    <m/>
    <n v="4.5505868246884402"/>
    <n v="5.8206882999999997E-3"/>
  </r>
  <r>
    <n v="440000"/>
    <n v="730000"/>
    <n v="730000"/>
    <x v="0"/>
    <x v="0"/>
    <s v="IR12-21"/>
    <s v="62-304.520 (7), F.A.C."/>
    <n v="0.56000000000000005"/>
    <n v="0.48"/>
    <s v="Town Melbourne Beach"/>
    <n v="7.4277611314499999E-3"/>
    <n v="3661.48818784486"/>
    <n v="9.1257924146342706"/>
    <n v="1.3421179029121999"/>
    <n v="6.7784206191169996E-2"/>
    <n v="9.9689311930800002E-3"/>
    <n v="27.1966596449666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7784206191169996E-2"/>
    <n v="9.9689311930800002E-3"/>
    <n v="27.196659644965099"/>
    <m/>
    <n v="-1"/>
    <n v="-1"/>
    <n v="-1"/>
    <n v="-1"/>
    <n v="0"/>
    <m/>
    <m/>
    <s v="Central IRL A"/>
    <n v="-1"/>
    <m/>
    <m/>
    <n v="601"/>
    <x v="9"/>
    <s v="Cherry Drive BB"/>
    <x v="0"/>
    <m/>
    <n v="29.3203239983144"/>
    <n v="2.20573071E-2"/>
  </r>
  <r>
    <n v="440000"/>
    <n v="730000"/>
    <n v="730000"/>
    <x v="0"/>
    <x v="0"/>
    <s v="IR12-21"/>
    <s v="62-304.520 (7), F.A.C."/>
    <n v="0.56000000000000005"/>
    <n v="0.48"/>
    <s v="Town Melbourne Beach"/>
    <n v="0.21932065347785001"/>
    <n v="3661.48818784486"/>
    <n v="9.1257924146342706"/>
    <n v="1.3421179029121999"/>
    <n v="2.0014747558808499"/>
    <n v="0.29435417551102999"/>
    <n v="803.03998205958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014747558808499"/>
    <n v="0.29435417551102999"/>
    <n v="803.03998205958999"/>
    <m/>
    <n v="-1"/>
    <n v="-1"/>
    <n v="-1"/>
    <n v="-1"/>
    <n v="0"/>
    <m/>
    <m/>
    <s v="Central IRL A"/>
    <n v="-1"/>
    <m/>
    <m/>
    <n v="601"/>
    <x v="9"/>
    <s v="Cherry Drive BB"/>
    <x v="0"/>
    <m/>
    <n v="132.532628044961"/>
    <n v="0.6512895232"/>
  </r>
  <r>
    <n v="440000"/>
    <n v="730000"/>
    <n v="730000"/>
    <x v="0"/>
    <x v="0"/>
    <s v="IR12-21"/>
    <s v="62-304.520 (7), F.A.C."/>
    <n v="0.56000000000000005"/>
    <n v="0.48"/>
    <s v="Town Melbourne Beach"/>
    <n v="0.11397564037204"/>
    <n v="3661.48818784486"/>
    <n v="9.1257924146342706"/>
    <n v="1.3421179029121999"/>
    <n v="1.04011803436029"/>
    <n v="0.1529687474392"/>
    <n v="417.32046092429698"/>
    <n v="1210"/>
    <s v="Fixed Single Family Units"/>
    <n v="1210"/>
    <s v="Town Melbourne Beach                   Brevard County"/>
    <s v="Town Melbourne Beach"/>
    <m/>
    <m/>
    <m/>
    <n v="0"/>
    <n v="1"/>
    <n v="1.04011803436029"/>
    <n v="0.1529687474392"/>
    <n v="417.32046092429698"/>
    <m/>
    <n v="-1"/>
    <n v="-1"/>
    <n v="-1"/>
    <n v="-1"/>
    <n v="0"/>
    <m/>
    <m/>
    <s v="Central IRL A"/>
    <n v="-1"/>
    <m/>
    <m/>
    <n v="601"/>
    <x v="9"/>
    <s v="Cherry Drive BB"/>
    <x v="0"/>
    <m/>
    <n v="86.028792223872102"/>
    <n v="0.33845941680000002"/>
  </r>
  <r>
    <n v="440000"/>
    <n v="730000"/>
    <n v="730000"/>
    <x v="0"/>
    <x v="0"/>
    <s v="IR12-21"/>
    <s v="62-304.520 (7), F.A.C."/>
    <n v="0.56000000000000005"/>
    <n v="0.48"/>
    <s v="Town Melbourne Beach"/>
    <n v="0.13421394636435999"/>
    <n v="3661.48818784486"/>
    <n v="9.1257924146342706"/>
    <n v="1.3421179029121999"/>
    <n v="1.22480861367004"/>
    <n v="0.18013094023611001"/>
    <n v="491.42277925716297"/>
    <n v="1210"/>
    <s v="Fixed Single Family Units"/>
    <n v="1210"/>
    <s v="Town Melbourne Beach                   Brevard County"/>
    <s v="Town Melbourne Beach"/>
    <m/>
    <m/>
    <m/>
    <n v="0"/>
    <n v="1"/>
    <n v="1.22480861367004"/>
    <n v="0.18013094023611001"/>
    <n v="491.42277925716297"/>
    <m/>
    <n v="-1"/>
    <n v="-1"/>
    <n v="-1"/>
    <n v="-1"/>
    <n v="0"/>
    <m/>
    <m/>
    <s v="Central IRL A"/>
    <n v="-1"/>
    <m/>
    <m/>
    <n v="601"/>
    <x v="9"/>
    <s v="Cherry Drive BB"/>
    <x v="0"/>
    <m/>
    <n v="94.4674300615644"/>
    <n v="0.39855862060000002"/>
  </r>
  <r>
    <n v="440000"/>
    <n v="730000"/>
    <n v="730000"/>
    <x v="0"/>
    <x v="0"/>
    <s v="IR12-21"/>
    <s v="62-304.520 (7), F.A.C."/>
    <n v="0.56000000000000005"/>
    <n v="0.48"/>
    <s v="Town Melbourne Beach"/>
    <n v="6.7095723449439995E-2"/>
    <n v="3661.48818784486"/>
    <n v="9.1257924146342706"/>
    <n v="1.3421179029121999"/>
    <n v="0.61230164410933996"/>
    <n v="9.0050371650339994E-2"/>
    <n v="245.67019886504801"/>
    <n v="1210"/>
    <s v="Fixed Single Family Units"/>
    <n v="1210"/>
    <s v="Town Melbourne Beach                   Brevard County"/>
    <s v="Town Melbourne Beach"/>
    <m/>
    <m/>
    <m/>
    <n v="0"/>
    <n v="1"/>
    <n v="0.61230164410933996"/>
    <n v="9.0050371650339994E-2"/>
    <n v="245.67019886505"/>
    <m/>
    <n v="-1"/>
    <n v="-1"/>
    <n v="-1"/>
    <n v="-1"/>
    <n v="0"/>
    <m/>
    <m/>
    <s v="Central IRL A"/>
    <n v="-1"/>
    <m/>
    <m/>
    <n v="601"/>
    <x v="9"/>
    <s v="Cherry Drive BB"/>
    <x v="0"/>
    <m/>
    <n v="70.786686302582694"/>
    <n v="0.19924590340000001"/>
  </r>
  <r>
    <n v="440000"/>
    <n v="730000"/>
    <n v="730000"/>
    <x v="0"/>
    <x v="0"/>
    <s v="IR12-21"/>
    <s v="62-304.520 (7), F.A.C."/>
    <n v="0.56000000000000005"/>
    <n v="0.48"/>
    <s v="Town Melbourne Beach"/>
    <n v="7.5729728803700005E-2"/>
    <n v="3661.48818784486"/>
    <n v="9.1257924146342706"/>
    <n v="1.3421179029121999"/>
    <n v="0.69109378467916005"/>
    <n v="0.10163822481013"/>
    <n v="277.28350748346099"/>
    <n v="1210"/>
    <s v="Fixed Single Family Units"/>
    <n v="1210"/>
    <s v="Town Melbourne Beach                   Brevard County"/>
    <s v="Town Melbourne Beach"/>
    <m/>
    <m/>
    <m/>
    <n v="0"/>
    <n v="1"/>
    <n v="0.69109378467916005"/>
    <n v="0.10163822481013"/>
    <n v="277.28350748346003"/>
    <m/>
    <n v="-1"/>
    <n v="-1"/>
    <n v="-1"/>
    <n v="-1"/>
    <n v="0"/>
    <m/>
    <m/>
    <s v="Central IRL A"/>
    <n v="-1"/>
    <m/>
    <m/>
    <n v="601"/>
    <x v="9"/>
    <s v="Cherry Drive BB"/>
    <x v="0"/>
    <m/>
    <n v="75.424520108773905"/>
    <n v="0.22488524530000001"/>
  </r>
  <r>
    <n v="440000"/>
    <n v="730000"/>
    <n v="730000"/>
    <x v="0"/>
    <x v="0"/>
    <s v="IR12-21"/>
    <s v="62-304.520 (7), F.A.C."/>
    <n v="0.56000000000000005"/>
    <n v="0.48"/>
    <s v="Town Melbourne Beach"/>
    <n v="1.4087081678700001E-3"/>
    <n v="3666.3510416090598"/>
    <n v="7.5637464336432503"/>
    <n v="1.03163700667148"/>
    <n v="1.0655111380820001E-2"/>
    <n v="1.45327547758E-3"/>
    <n v="5.1648186586190397"/>
    <n v="1210"/>
    <s v="Fixed Single Family Units"/>
    <n v="1210"/>
    <s v="Town Melbourne Beach                   Brevard County"/>
    <s v="Town Melbourne Beach"/>
    <m/>
    <m/>
    <m/>
    <n v="0"/>
    <n v="1"/>
    <n v="1.0655111380820001E-2"/>
    <n v="1.45327547758E-3"/>
    <n v="105.485842597059"/>
    <m/>
    <n v="-1"/>
    <n v="-1"/>
    <n v="-1"/>
    <n v="-1"/>
    <n v="0"/>
    <m/>
    <m/>
    <s v="Central IRL A"/>
    <n v="-1"/>
    <m/>
    <m/>
    <n v="601"/>
    <x v="9"/>
    <s v="Cherry Drive BB"/>
    <x v="0"/>
    <m/>
    <n v="11.572636226125899"/>
    <n v="8.5552183800000001E-2"/>
  </r>
  <r>
    <n v="440000"/>
    <n v="730000"/>
    <n v="730000"/>
    <x v="0"/>
    <x v="0"/>
    <s v="IR12-21"/>
    <s v="62-304.520 (7), F.A.C."/>
    <n v="0.56000000000000005"/>
    <n v="0.48"/>
    <s v="Town Melbourne Beach"/>
    <n v="2.55738194425E-2"/>
    <n v="3666.3510416090598"/>
    <n v="7.5637464336432503"/>
    <n v="1.03163700667148"/>
    <n v="0.19343388560284999"/>
    <n v="2.6382898538809998E-2"/>
    <n v="93.762599550935803"/>
    <n v="1780"/>
    <s v="Commercial Child Care"/>
    <n v="1780"/>
    <s v="Town Melbourne Beach                   Brevard County"/>
    <s v="Town Melbourne Beach"/>
    <m/>
    <m/>
    <m/>
    <n v="0"/>
    <n v="1"/>
    <n v="0.19343388560284999"/>
    <n v="2.6382898538809998E-2"/>
    <n v="579.05343959416302"/>
    <m/>
    <n v="-1"/>
    <n v="-1"/>
    <n v="-1"/>
    <n v="-1"/>
    <n v="0"/>
    <m/>
    <m/>
    <s v="Central IRL A"/>
    <n v="-1"/>
    <m/>
    <m/>
    <n v="601"/>
    <x v="9"/>
    <s v="Cherry Drive BB"/>
    <x v="0"/>
    <m/>
    <n v="42.036600266424998"/>
    <n v="0.46962971580000001"/>
  </r>
  <r>
    <n v="440000"/>
    <n v="730000"/>
    <n v="730000"/>
    <x v="0"/>
    <x v="0"/>
    <s v="IR12-21"/>
    <s v="62-304.520 (7), F.A.C."/>
    <n v="0.56000000000000005"/>
    <n v="0.48"/>
    <s v="Town Melbourne Beach"/>
    <n v="5.8693384005650003E-2"/>
    <n v="3643.6521946409598"/>
    <n v="9.0840684978563608"/>
    <n v="1.3360743955502099"/>
    <n v="0.53317472067839"/>
    <n v="7.8418727558150006E-2"/>
    <n v="213.858277443124"/>
    <n v="1210"/>
    <s v="Fixed Single Family Units"/>
    <n v="1210"/>
    <s v="Town Melbourne Beach                   Brevard County"/>
    <s v="Town Melbourne Beach"/>
    <m/>
    <m/>
    <m/>
    <n v="0"/>
    <n v="1"/>
    <n v="0.53317472067839"/>
    <n v="7.8418727558150006E-2"/>
    <n v="439.65583993823702"/>
    <m/>
    <n v="-1"/>
    <n v="-1"/>
    <n v="-1"/>
    <n v="-1"/>
    <n v="0"/>
    <m/>
    <m/>
    <s v="Central IRL A"/>
    <n v="-1"/>
    <m/>
    <m/>
    <n v="601"/>
    <x v="9"/>
    <s v="Cherry Drive BB"/>
    <x v="0"/>
    <m/>
    <n v="74.009597878919706"/>
    <n v="0.35657407940000002"/>
  </r>
  <r>
    <n v="440000"/>
    <n v="730000"/>
    <n v="730000"/>
    <x v="0"/>
    <x v="0"/>
    <s v="IR12-21"/>
    <s v="62-304.520 (7), F.A.C."/>
    <n v="0.56000000000000005"/>
    <n v="0.48"/>
    <s v="Town Melbourne Beach"/>
    <n v="0.20804410748401"/>
    <n v="3643.6521946409598"/>
    <n v="9.0840684978563608"/>
    <n v="1.3360743955502099"/>
    <n v="1.8898869229602"/>
    <n v="0.27796240515449"/>
    <n v="758.04036881625802"/>
    <n v="1210"/>
    <s v="Fixed Single Family Units"/>
    <n v="1210"/>
    <s v="Town Melbourne Beach                   Brevard County"/>
    <s v="Town Melbourne Beach"/>
    <m/>
    <m/>
    <m/>
    <n v="0"/>
    <n v="1"/>
    <n v="1.8898869229602"/>
    <n v="0.27796240515449"/>
    <n v="1428.4515451069501"/>
    <m/>
    <n v="-1"/>
    <n v="-1"/>
    <n v="-1"/>
    <n v="-1"/>
    <n v="0"/>
    <m/>
    <m/>
    <s v="Central IRL A"/>
    <n v="-1"/>
    <m/>
    <m/>
    <n v="601"/>
    <x v="9"/>
    <s v="Cherry Drive BB"/>
    <x v="0"/>
    <m/>
    <n v="113.91800017970699"/>
    <n v="1.1585170682000001"/>
  </r>
  <r>
    <n v="440000"/>
    <n v="730000"/>
    <n v="730000"/>
    <x v="0"/>
    <x v="0"/>
    <s v="IR12-21"/>
    <s v="62-304.520 (7), F.A.C."/>
    <n v="0.56000000000000005"/>
    <n v="0.48"/>
    <s v="Town Melbourne Beach"/>
    <n v="3.8660545387490003E-2"/>
    <n v="3643.6521946409598"/>
    <n v="9.0840684978563608"/>
    <n v="1.3360743955502099"/>
    <n v="0.35119504246448002"/>
    <n v="5.1653364810230001E-2"/>
    <n v="140.865581047159"/>
    <n v="1210"/>
    <s v="Fixed Single Family Units"/>
    <n v="1210"/>
    <s v="Town Melbourne Beach                   Brevard County"/>
    <s v="Town Melbourne Beach"/>
    <m/>
    <m/>
    <m/>
    <n v="0"/>
    <n v="1"/>
    <n v="0.35119504246448002"/>
    <n v="5.1653364810230001E-2"/>
    <n v="287.42838529180602"/>
    <m/>
    <n v="-1"/>
    <n v="-1"/>
    <n v="-1"/>
    <n v="-1"/>
    <n v="0"/>
    <m/>
    <m/>
    <s v="Central IRL A"/>
    <n v="-1"/>
    <m/>
    <m/>
    <n v="601"/>
    <x v="9"/>
    <s v="Cherry Drive BB"/>
    <x v="0"/>
    <m/>
    <n v="59.383778136896098"/>
    <n v="0.23311304569999999"/>
  </r>
  <r>
    <n v="440000"/>
    <n v="750000"/>
    <n v="750000"/>
    <x v="0"/>
    <x v="0"/>
    <s v="IR12-21"/>
    <s v="62-304.520 (7), F.A.C."/>
    <n v="0.56000000000000005"/>
    <n v="0.48"/>
    <s v="Town Melbourne Beach"/>
    <n v="2.7108435758680001E-2"/>
    <n v="3649.6723725218699"/>
    <n v="9.09815773823202"/>
    <n v="1.3381153775007"/>
    <n v="0.24663682456920999"/>
    <n v="3.6274214748679999E-2"/>
    <n v="98.936909050745797"/>
    <n v="1210"/>
    <s v="Fixed Single Family Units"/>
    <n v="1210"/>
    <s v="Town Melbourne Beach                   Brevard County"/>
    <s v="Town Melbourne Beach"/>
    <m/>
    <m/>
    <m/>
    <n v="0"/>
    <n v="1"/>
    <n v="0.24663682456920999"/>
    <n v="3.6274214748679999E-2"/>
    <n v="98.936909050745399"/>
    <m/>
    <n v="-1"/>
    <n v="-1"/>
    <n v="-1"/>
    <n v="-1"/>
    <n v="0"/>
    <m/>
    <m/>
    <s v="Central IRL A"/>
    <n v="-1"/>
    <m/>
    <m/>
    <n v="601"/>
    <x v="9"/>
    <s v="Cherry Drive BB"/>
    <x v="0"/>
    <m/>
    <n v="46.069590924440597"/>
    <n v="8.0240802099999994E-2"/>
  </r>
  <r>
    <n v="440000"/>
    <n v="750000"/>
    <n v="750000"/>
    <x v="0"/>
    <x v="0"/>
    <s v="IR12-21"/>
    <s v="62-304.520 (7), F.A.C."/>
    <n v="0.56000000000000005"/>
    <n v="0.48"/>
    <s v="Town Melbourne Beach"/>
    <n v="0.11797538102037999"/>
    <n v="3649.6723725218699"/>
    <n v="9.09815773823202"/>
    <n v="1.3381153775007"/>
    <n v="1.07335862575146"/>
    <n v="0.15786467150986999"/>
    <n v="430.57148874782899"/>
    <n v="1210"/>
    <s v="Fixed Single Family Units"/>
    <n v="1210"/>
    <s v="Town Melbourne Beach                   Brevard County"/>
    <s v="Town Melbourne Beach"/>
    <m/>
    <m/>
    <m/>
    <n v="0"/>
    <n v="1"/>
    <n v="1.07335862575146"/>
    <n v="0.15786467150986999"/>
    <n v="430.57148874782899"/>
    <m/>
    <n v="-1"/>
    <n v="-1"/>
    <n v="-1"/>
    <n v="-1"/>
    <n v="0"/>
    <m/>
    <m/>
    <s v="Central IRL A"/>
    <n v="-1"/>
    <m/>
    <m/>
    <n v="601"/>
    <x v="9"/>
    <s v="Cherry Drive BB"/>
    <x v="0"/>
    <m/>
    <n v="91.856535466331593"/>
    <n v="0.34920639799999997"/>
  </r>
  <r>
    <n v="440000"/>
    <n v="750000"/>
    <n v="750000"/>
    <x v="0"/>
    <x v="0"/>
    <s v="IR12-21"/>
    <s v="62-304.520 (7), F.A.C."/>
    <n v="0.56000000000000005"/>
    <n v="0.48"/>
    <s v="Town Melbourne Beach"/>
    <n v="5.0402454671729997E-2"/>
    <n v="3649.6723725218699"/>
    <n v="9.09815773823202"/>
    <n v="1.3381153775007"/>
    <n v="0.45856948299752998"/>
    <n v="6.7444299660030002E-2"/>
    <n v="183.95244632271701"/>
    <n v="1210"/>
    <s v="Fixed Single Family Units"/>
    <n v="1210"/>
    <s v="Town Melbourne Beach                   Brevard County"/>
    <s v="Town Melbourne Beach"/>
    <m/>
    <m/>
    <m/>
    <n v="0"/>
    <n v="1"/>
    <n v="0.45856948299752998"/>
    <n v="6.7444299660030002E-2"/>
    <n v="183.952446322718"/>
    <m/>
    <n v="-1"/>
    <n v="-1"/>
    <n v="-1"/>
    <n v="-1"/>
    <n v="0"/>
    <m/>
    <m/>
    <s v="Central IRL A"/>
    <n v="-1"/>
    <m/>
    <m/>
    <n v="601"/>
    <x v="9"/>
    <s v="Cherry Drive BB"/>
    <x v="0"/>
    <m/>
    <n v="57.327778185378598"/>
    <n v="0.14919095399999999"/>
  </r>
  <r>
    <n v="440000"/>
    <n v="750000"/>
    <n v="750000"/>
    <x v="0"/>
    <x v="0"/>
    <s v="IR12-21"/>
    <s v="62-304.520 (7), F.A.C."/>
    <n v="0.56000000000000005"/>
    <n v="0.48"/>
    <s v="Town Melbourne Beach"/>
    <n v="0.13742412364348"/>
    <n v="3649.6723725218699"/>
    <n v="9.09815773823202"/>
    <n v="1.3381153775007"/>
    <n v="1.2503063539467201"/>
    <n v="0.1838893330869"/>
    <n v="501.55302737965701"/>
    <n v="1210"/>
    <s v="Fixed Single Family Units"/>
    <n v="1210"/>
    <s v="Town Melbourne Beach                   Brevard County"/>
    <s v="Town Melbourne Beach"/>
    <m/>
    <m/>
    <m/>
    <n v="0"/>
    <n v="1"/>
    <n v="1.2503063539467201"/>
    <n v="0.1838893330869"/>
    <n v="501.55302737965701"/>
    <m/>
    <n v="-1"/>
    <n v="-1"/>
    <n v="-1"/>
    <n v="-1"/>
    <n v="0"/>
    <m/>
    <m/>
    <s v="Central IRL A"/>
    <n v="-1"/>
    <m/>
    <m/>
    <n v="601"/>
    <x v="9"/>
    <s v="Cherry Drive BB"/>
    <x v="0"/>
    <m/>
    <n v="100.55458991574299"/>
    <n v="0.4067745559"/>
  </r>
  <r>
    <n v="440000"/>
    <n v="750000"/>
    <n v="750000"/>
    <x v="0"/>
    <x v="0"/>
    <s v="IR12-21"/>
    <s v="62-304.520 (7), F.A.C."/>
    <n v="0.56000000000000005"/>
    <n v="0.48"/>
    <s v="Town Melbourne Beach"/>
    <n v="0.25282123205214002"/>
    <n v="3649.6723725218699"/>
    <n v="9.09815773823202"/>
    <n v="1.3381153775007"/>
    <n v="2.3002074487845401"/>
    <n v="0.33830397836763998"/>
    <n v="922.71466580764104"/>
    <n v="1210"/>
    <s v="Fixed Single Family Units"/>
    <n v="1210"/>
    <s v="Town Melbourne Beach                   Brevard County"/>
    <s v="Town Melbourne Beach"/>
    <m/>
    <m/>
    <m/>
    <n v="0"/>
    <n v="1"/>
    <n v="2.3002074487845401"/>
    <n v="0.33830397836763998"/>
    <n v="922.71466580764104"/>
    <m/>
    <n v="-1"/>
    <n v="-1"/>
    <n v="-1"/>
    <n v="-1"/>
    <n v="0"/>
    <m/>
    <m/>
    <s v="Central IRL A"/>
    <n v="-1"/>
    <m/>
    <m/>
    <n v="601"/>
    <x v="9"/>
    <s v="Cherry Drive BB"/>
    <x v="0"/>
    <m/>
    <n v="128.26906233712799"/>
    <n v="0.74834928290000002"/>
  </r>
  <r>
    <n v="440000"/>
    <n v="750000"/>
    <n v="750000"/>
    <x v="0"/>
    <x v="0"/>
    <s v="IR12-21"/>
    <s v="62-304.520 (7), F.A.C."/>
    <n v="0.56000000000000005"/>
    <n v="0.48"/>
    <s v="Town Melbourne Beach"/>
    <n v="3.2031826314360003E-2"/>
    <n v="3649.6723725218699"/>
    <n v="9.09815773823202"/>
    <n v="1.3381153775007"/>
    <n v="0.29143060845175001"/>
    <n v="4.2862279360680003E-2"/>
    <n v="116.90567154096"/>
    <n v="1210"/>
    <s v="Fixed Single Family Units"/>
    <n v="1210"/>
    <s v="Town Melbourne Beach                   Brevard County"/>
    <s v="Town Melbourne Beach"/>
    <m/>
    <m/>
    <m/>
    <n v="0"/>
    <n v="1"/>
    <n v="0.29143060845175001"/>
    <n v="4.2862279360680003E-2"/>
    <n v="116.90567154096"/>
    <m/>
    <n v="-1"/>
    <n v="-1"/>
    <n v="-1"/>
    <n v="-1"/>
    <n v="0"/>
    <m/>
    <m/>
    <s v="Central IRL A"/>
    <n v="-1"/>
    <m/>
    <m/>
    <n v="601"/>
    <x v="9"/>
    <s v="Cherry Drive BB"/>
    <x v="0"/>
    <m/>
    <n v="76.880876567431599"/>
    <n v="9.4814007699999994E-2"/>
  </r>
  <r>
    <n v="440000"/>
    <n v="770000"/>
    <n v="770000"/>
    <x v="0"/>
    <x v="0"/>
    <s v="IR12-21"/>
    <s v="62-304.520 (7), F.A.C."/>
    <n v="0.56000000000000005"/>
    <n v="0.48"/>
    <s v="Town Melbourne Beach"/>
    <n v="9.3436523731600003E-3"/>
    <n v="3698.0444695013002"/>
    <n v="10.627146723968201"/>
    <n v="2.0461455370270398"/>
    <n v="9.9296364707369994E-2"/>
    <n v="1.911847260288E-2"/>
    <n v="34.553241983525503"/>
    <n v="1300"/>
    <s v="Residential, High Density"/>
    <n v="1300"/>
    <s v="Town Melbourne Beach                   Brevard County"/>
    <s v="Town Melbourne Beach"/>
    <m/>
    <m/>
    <m/>
    <n v="0"/>
    <n v="1"/>
    <n v="9.9296364707369994E-2"/>
    <n v="1.911847260288E-2"/>
    <n v="34.553241983525503"/>
    <m/>
    <n v="-1"/>
    <n v="-1"/>
    <n v="-1"/>
    <n v="-1"/>
    <n v="0"/>
    <m/>
    <m/>
    <s v="Central IRL A"/>
    <n v="-1"/>
    <m/>
    <m/>
    <n v="601"/>
    <x v="9"/>
    <s v="Cherry Drive BB"/>
    <x v="0"/>
    <m/>
    <n v="47.107939686788001"/>
    <n v="2.8023716099999998E-2"/>
  </r>
  <r>
    <n v="440000"/>
    <n v="770000"/>
    <n v="770000"/>
    <x v="0"/>
    <x v="0"/>
    <s v="IR12-21"/>
    <s v="62-304.520 (7), F.A.C."/>
    <n v="0.56000000000000005"/>
    <n v="0.48"/>
    <s v="FDOT District 5"/>
    <n v="1.2939884091069999E-2"/>
    <n v="3698.0444695013002"/>
    <n v="10.627146723968201"/>
    <n v="2.0461455370270398"/>
    <n v="0.13751404682693999"/>
    <n v="2.6476886082589999E-2"/>
    <n v="47.852266798969303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13751404682693999"/>
    <n v="2.6476886082589999E-2"/>
    <n v="47.8522667989686"/>
    <m/>
    <n v="-1"/>
    <n v="-1"/>
    <n v="-1"/>
    <n v="-1"/>
    <n v="0"/>
    <m/>
    <m/>
    <s v="Central IRL A"/>
    <n v="-1"/>
    <m/>
    <m/>
    <n v="601"/>
    <x v="9"/>
    <s v="Cherry Drive BB"/>
    <x v="0"/>
    <m/>
    <n v="40.269765585803299"/>
    <n v="3.8809624299999998E-2"/>
  </r>
  <r>
    <n v="440000"/>
    <n v="770000"/>
    <n v="770000"/>
    <x v="0"/>
    <x v="0"/>
    <s v="IR12-21"/>
    <s v="62-304.520 (7), F.A.C."/>
    <n v="0.56000000000000005"/>
    <n v="0.48"/>
    <s v="Town Melbourne Beach"/>
    <n v="9.7220616470000001E-5"/>
    <n v="3698.0444695013002"/>
    <n v="10.627146723968201"/>
    <n v="2.0461455370270398"/>
    <n v="1.03317775589E-3"/>
    <n v="1.9892753051E-4"/>
    <n v="0.35952616308426999"/>
    <n v="1210"/>
    <s v="Fixed Single Family Units"/>
    <n v="1210"/>
    <s v="Town Melbourne Beach                   Brevard County"/>
    <s v="Town Melbourne Beach"/>
    <m/>
    <m/>
    <m/>
    <n v="0"/>
    <n v="1"/>
    <n v="1.03317775589E-3"/>
    <n v="1.9892753051E-4"/>
    <n v="0.35952616308315"/>
    <m/>
    <n v="-1"/>
    <n v="-1"/>
    <n v="-1"/>
    <n v="-1"/>
    <n v="0"/>
    <m/>
    <m/>
    <s v="Central IRL A"/>
    <n v="-1"/>
    <m/>
    <m/>
    <n v="601"/>
    <x v="9"/>
    <s v="Cherry Drive BB"/>
    <x v="0"/>
    <m/>
    <n v="3.4579074884613101"/>
    <n v="2.9158649999999999E-4"/>
  </r>
  <r>
    <n v="440000"/>
    <n v="770000"/>
    <n v="770000"/>
    <x v="0"/>
    <x v="0"/>
    <s v="IR12-21"/>
    <s v="62-304.520 (7), F.A.C."/>
    <n v="0.56000000000000005"/>
    <n v="0.48"/>
    <s v="Town Melbourne Beach"/>
    <n v="0.59538269651816"/>
    <n v="3698.0444695013002"/>
    <n v="10.627146723968201"/>
    <n v="2.0461455370270398"/>
    <n v="6.3272192728103303"/>
    <n v="1.21823964730376"/>
    <n v="2201.7516880957601"/>
    <n v="1300"/>
    <s v="Residential, High Density"/>
    <n v="1300"/>
    <s v="Town Melbourne Beach                   Brevard County"/>
    <s v="Town Melbourne Beach"/>
    <m/>
    <m/>
    <m/>
    <n v="0"/>
    <n v="1"/>
    <n v="6.3272192728103303"/>
    <n v="1.21823964730376"/>
    <n v="2201.7516880957601"/>
    <m/>
    <n v="-1"/>
    <n v="-1"/>
    <n v="-1"/>
    <n v="-1"/>
    <n v="0"/>
    <m/>
    <m/>
    <s v="Central IRL A"/>
    <n v="-1"/>
    <m/>
    <m/>
    <n v="601"/>
    <x v="9"/>
    <s v="Cherry Drive BB"/>
    <x v="0"/>
    <m/>
    <n v="192.64912881506999"/>
    <n v="1.7856866895000001"/>
  </r>
  <r>
    <n v="440000"/>
    <n v="770000"/>
    <n v="770000"/>
    <x v="0"/>
    <x v="0"/>
    <s v="IR12-21"/>
    <s v="62-304.520 (7), F.A.C."/>
    <n v="0.56000000000000005"/>
    <n v="0.48"/>
    <s v="Town Melbourne Beach"/>
    <n v="0.13348887727988001"/>
    <n v="3654.3990461943499"/>
    <n v="9.1092122877347208"/>
    <n v="1.3397164811526301"/>
    <n v="1.2159785211938501"/>
    <n v="0.17883724894242001"/>
    <n v="487.82162580917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2159785211938501"/>
    <n v="0.17883724894242001"/>
    <n v="487.821625809171"/>
    <m/>
    <n v="-1"/>
    <n v="-1"/>
    <n v="-1"/>
    <n v="-1"/>
    <n v="0"/>
    <m/>
    <m/>
    <s v="Central IRL A"/>
    <n v="-1"/>
    <m/>
    <m/>
    <n v="601"/>
    <x v="9"/>
    <s v="Cherry Drive BB"/>
    <x v="0"/>
    <m/>
    <n v="121.61486958120101"/>
    <n v="0.39563797709999998"/>
  </r>
  <r>
    <n v="440000"/>
    <n v="770000"/>
    <n v="770000"/>
    <x v="0"/>
    <x v="0"/>
    <s v="IR12-21"/>
    <s v="62-304.520 (7), F.A.C."/>
    <n v="0.56000000000000005"/>
    <n v="0.48"/>
    <s v="Town Melbourne Beach"/>
    <n v="1.2388689538419999E-2"/>
    <n v="3654.3990461943499"/>
    <n v="9.1092122877347208"/>
    <n v="1.3397164811526301"/>
    <n v="0.11285120297237"/>
    <n v="1.659733155451E-2"/>
    <n v="45.273215232829301"/>
    <n v="1210"/>
    <s v="Fixed Single Family Units"/>
    <n v="1210"/>
    <s v="Town Melbourne Beach                   Brevard County"/>
    <s v="Town Melbourne Beach"/>
    <m/>
    <m/>
    <m/>
    <n v="0"/>
    <n v="1"/>
    <n v="0.11285120297237"/>
    <n v="1.659733155451E-2"/>
    <n v="45.273215232828498"/>
    <m/>
    <n v="-1"/>
    <n v="-1"/>
    <n v="-1"/>
    <n v="-1"/>
    <n v="0"/>
    <m/>
    <m/>
    <s v="Central IRL A"/>
    <n v="-1"/>
    <m/>
    <m/>
    <n v="601"/>
    <x v="9"/>
    <s v="Cherry Drive BB"/>
    <x v="0"/>
    <m/>
    <n v="63.165523938178097"/>
    <n v="3.6717936100000001E-2"/>
  </r>
  <r>
    <n v="440000"/>
    <n v="770000"/>
    <n v="770000"/>
    <x v="0"/>
    <x v="0"/>
    <s v="IR12-21"/>
    <s v="62-304.520 (7), F.A.C."/>
    <n v="0.56000000000000005"/>
    <n v="0.48"/>
    <s v="Town Melbourne Beach"/>
    <n v="5.5931950259399997E-3"/>
    <n v="3654.3990461943499"/>
    <n v="9.1092122877347208"/>
    <n v="1.3397164811526301"/>
    <n v="5.0949600858070002E-2"/>
    <n v="7.49329555856E-3"/>
    <n v="20.439766568006998"/>
    <n v="1210"/>
    <s v="Fixed Single Family Units"/>
    <n v="1210"/>
    <s v="Town Melbourne Beach                   Brevard County"/>
    <s v="Town Melbourne Beach"/>
    <m/>
    <m/>
    <m/>
    <n v="0"/>
    <n v="1"/>
    <n v="5.0949600858070002E-2"/>
    <n v="7.49329555856E-3"/>
    <n v="20.439766568005801"/>
    <m/>
    <n v="-1"/>
    <n v="-1"/>
    <n v="-1"/>
    <n v="-1"/>
    <n v="0"/>
    <m/>
    <m/>
    <s v="Central IRL A"/>
    <n v="-1"/>
    <m/>
    <m/>
    <n v="601"/>
    <x v="9"/>
    <s v="Cherry Drive BB"/>
    <x v="0"/>
    <m/>
    <n v="31.360358165489298"/>
    <n v="1.6577264000000001E-2"/>
  </r>
  <r>
    <n v="440000"/>
    <n v="770000"/>
    <n v="770000"/>
    <x v="0"/>
    <x v="0"/>
    <s v="IR12-21"/>
    <s v="62-304.520 (7), F.A.C."/>
    <n v="0.56000000000000005"/>
    <n v="0.48"/>
    <s v="Town Melbourne Beach"/>
    <n v="0.25776285543140998"/>
    <n v="3654.3990461943499"/>
    <n v="9.1092122877347208"/>
    <n v="1.3397164811526301"/>
    <n v="2.34801657001743"/>
    <n v="0.34532914565042999"/>
    <n v="941.96833303289702"/>
    <n v="1210"/>
    <s v="Fixed Single Family Units"/>
    <n v="1210"/>
    <s v="Town Melbourne Beach                   Brevard County"/>
    <s v="Town Melbourne Beach"/>
    <m/>
    <m/>
    <m/>
    <n v="0"/>
    <n v="1"/>
    <n v="2.34801657001743"/>
    <n v="0.34532914565042999"/>
    <n v="941.96833303289702"/>
    <m/>
    <n v="-1"/>
    <n v="-1"/>
    <n v="-1"/>
    <n v="-1"/>
    <n v="0"/>
    <m/>
    <m/>
    <s v="Central IRL A"/>
    <n v="-1"/>
    <m/>
    <m/>
    <n v="601"/>
    <x v="9"/>
    <s v="Cherry Drive BB"/>
    <x v="0"/>
    <m/>
    <n v="130.63967064930799"/>
    <n v="0.76396458479999996"/>
  </r>
  <r>
    <n v="440000"/>
    <n v="770000"/>
    <n v="770000"/>
    <x v="0"/>
    <x v="0"/>
    <s v="IR12-21"/>
    <s v="62-304.520 (7), F.A.C."/>
    <n v="0.56000000000000005"/>
    <n v="0.48"/>
    <s v="Town Melbourne Beach"/>
    <n v="0.20571037216490001"/>
    <n v="3654.3990461943499"/>
    <n v="9.1092122877347208"/>
    <n v="1.3397164811526301"/>
    <n v="1.87385944983905"/>
    <n v="0.27559357593335998"/>
    <n v="751.74778783172201"/>
    <n v="1210"/>
    <s v="Fixed Single Family Units"/>
    <n v="1210"/>
    <s v="Town Melbourne Beach                   Brevard County"/>
    <s v="Town Melbourne Beach"/>
    <m/>
    <m/>
    <m/>
    <n v="0"/>
    <n v="1"/>
    <n v="1.87385944983905"/>
    <n v="0.27559357593335998"/>
    <n v="751.74778783172201"/>
    <m/>
    <n v="-1"/>
    <n v="-1"/>
    <n v="-1"/>
    <n v="-1"/>
    <n v="0"/>
    <m/>
    <m/>
    <s v="Central IRL A"/>
    <n v="-1"/>
    <m/>
    <m/>
    <n v="601"/>
    <x v="9"/>
    <s v="Cherry Drive BB"/>
    <x v="0"/>
    <m/>
    <n v="119.42754646652701"/>
    <n v="0.60969001450000004"/>
  </r>
  <r>
    <n v="440000"/>
    <n v="770000"/>
    <n v="770000"/>
    <x v="0"/>
    <x v="0"/>
    <s v="IR12-21"/>
    <s v="62-304.520 (7), F.A.C."/>
    <n v="0.56000000000000005"/>
    <n v="0.48"/>
    <s v="Town Melbourne Beach"/>
    <n v="2.8194641122600002E-3"/>
    <n v="3654.3990461943499"/>
    <n v="9.1092122877347208"/>
    <n v="1.3397164811526301"/>
    <n v="2.5683097136230001E-2"/>
    <n v="3.7772825392099999E-3"/>
    <n v="10.303446962625801"/>
    <n v="1210"/>
    <s v="Fixed Single Family Units"/>
    <n v="1210"/>
    <s v="Town Melbourne Beach                   Brevard County"/>
    <s v="Town Melbourne Beach"/>
    <m/>
    <m/>
    <m/>
    <n v="0"/>
    <n v="1"/>
    <n v="2.5683097136230001E-2"/>
    <n v="3.7772825392099999E-3"/>
    <n v="10.3034469626275"/>
    <m/>
    <n v="-1"/>
    <n v="-1"/>
    <n v="-1"/>
    <n v="-1"/>
    <n v="0"/>
    <m/>
    <m/>
    <s v="Central IRL A"/>
    <n v="-1"/>
    <m/>
    <m/>
    <n v="601"/>
    <x v="9"/>
    <s v="Cherry Drive BB"/>
    <x v="0"/>
    <m/>
    <n v="15.929839091448001"/>
    <n v="8.3564047000000002E-3"/>
  </r>
  <r>
    <n v="440000"/>
    <n v="770000"/>
    <n v="770000"/>
    <x v="0"/>
    <x v="0"/>
    <s v="IR12-21"/>
    <s v="62-304.520 (7), F.A.C."/>
    <n v="0.56000000000000005"/>
    <n v="0.48"/>
    <s v="Town Melbourne Beach"/>
    <n v="7.4336257393119998E-2"/>
    <n v="3661.4881881176598"/>
    <n v="9.1257924153141907"/>
    <n v="1.3421179030121899"/>
    <n v="0.67837725390104997"/>
    <n v="9.9768021890240005E-2"/>
    <n v="272.181328393812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7837725390104997"/>
    <n v="9.9768021890240005E-2"/>
    <n v="272.18132839381298"/>
    <m/>
    <n v="-1"/>
    <n v="-1"/>
    <n v="-1"/>
    <n v="-1"/>
    <n v="0"/>
    <m/>
    <m/>
    <s v="Central IRL A"/>
    <n v="-1"/>
    <m/>
    <m/>
    <n v="601"/>
    <x v="9"/>
    <s v="Cherry Drive BB"/>
    <x v="0"/>
    <m/>
    <n v="112.04788700933899"/>
    <n v="0.22074722499999999"/>
  </r>
  <r>
    <n v="440000"/>
    <n v="770000"/>
    <n v="770000"/>
    <x v="0"/>
    <x v="0"/>
    <s v="IR12-21"/>
    <s v="62-304.520 (7), F.A.C."/>
    <n v="0.56000000000000005"/>
    <n v="0.48"/>
    <s v="Town Melbourne Beach"/>
    <n v="0.19026658615252001"/>
    <n v="3661.4881881176598"/>
    <n v="9.1257924153141907"/>
    <n v="1.3421179030121899"/>
    <n v="1.7363333687984099"/>
    <n v="0.25536019162030998"/>
    <n v="696.65885779093196"/>
    <n v="1210"/>
    <s v="Fixed Single Family Units"/>
    <n v="1210"/>
    <s v="Town Melbourne Beach                   Brevard County"/>
    <s v="Town Melbourne Beach"/>
    <m/>
    <m/>
    <m/>
    <n v="0"/>
    <n v="1"/>
    <n v="1.7363333687984099"/>
    <n v="0.25536019162030998"/>
    <n v="696.65885779093196"/>
    <m/>
    <n v="-1"/>
    <n v="-1"/>
    <n v="-1"/>
    <n v="-1"/>
    <n v="0"/>
    <m/>
    <m/>
    <s v="Central IRL A"/>
    <n v="-1"/>
    <m/>
    <m/>
    <n v="601"/>
    <x v="9"/>
    <s v="Cherry Drive BB"/>
    <x v="0"/>
    <m/>
    <n v="115.07533809405901"/>
    <n v="0.56501123909999995"/>
  </r>
  <r>
    <n v="440000"/>
    <n v="770000"/>
    <n v="770000"/>
    <x v="0"/>
    <x v="0"/>
    <s v="IR12-21"/>
    <s v="62-304.520 (7), F.A.C."/>
    <n v="0.56000000000000005"/>
    <n v="0.48"/>
    <s v="Town Melbourne Beach"/>
    <n v="0.25897598514391001"/>
    <n v="3661.4881881176598"/>
    <n v="9.1257924153141907"/>
    <n v="1.3421179030121899"/>
    <n v="2.3633610809748502"/>
    <n v="0.34757630611186002"/>
    <n v="948.23751061057806"/>
    <n v="1210"/>
    <s v="Fixed Single Family Units"/>
    <n v="1210"/>
    <s v="Town Melbourne Beach                   Brevard County"/>
    <s v="Town Melbourne Beach"/>
    <m/>
    <m/>
    <m/>
    <n v="0"/>
    <n v="1"/>
    <n v="2.3633610809748502"/>
    <n v="0.34757630611186002"/>
    <n v="948.23751061057806"/>
    <m/>
    <n v="-1"/>
    <n v="-1"/>
    <n v="-1"/>
    <n v="-1"/>
    <n v="0"/>
    <m/>
    <m/>
    <s v="Central IRL A"/>
    <n v="-1"/>
    <m/>
    <m/>
    <n v="601"/>
    <x v="9"/>
    <s v="Cherry Drive BB"/>
    <x v="0"/>
    <m/>
    <n v="130.374279272021"/>
    <n v="0.76904907590000005"/>
  </r>
  <r>
    <n v="440000"/>
    <n v="770000"/>
    <n v="770000"/>
    <x v="0"/>
    <x v="0"/>
    <s v="IR12-21"/>
    <s v="62-304.520 (7), F.A.C."/>
    <n v="0.56000000000000005"/>
    <n v="0.48"/>
    <s v="Town Melbourne Beach"/>
    <n v="6.5679728791600001E-3"/>
    <n v="3661.4881881176598"/>
    <n v="9.1257924153141907"/>
    <n v="1.3421179030121899"/>
    <n v="5.9937957084710003E-2"/>
    <n v="8.8149939876300005E-3"/>
    <n v="24.0485551169544"/>
    <n v="1210"/>
    <s v="Fixed Single Family Units"/>
    <n v="1210"/>
    <s v="Town Melbourne Beach                   Brevard County"/>
    <s v="Town Melbourne Beach"/>
    <m/>
    <m/>
    <m/>
    <n v="0"/>
    <n v="1"/>
    <n v="5.9937957084710003E-2"/>
    <n v="8.8149939876300005E-3"/>
    <n v="24.048555116952901"/>
    <m/>
    <n v="-1"/>
    <n v="-1"/>
    <n v="-1"/>
    <n v="-1"/>
    <n v="0"/>
    <m/>
    <m/>
    <s v="Central IRL A"/>
    <n v="-1"/>
    <m/>
    <m/>
    <n v="601"/>
    <x v="9"/>
    <s v="Cherry Drive BB"/>
    <x v="0"/>
    <m/>
    <n v="21.65259611494"/>
    <n v="1.9504099899999999E-2"/>
  </r>
  <r>
    <n v="440000"/>
    <n v="770000"/>
    <n v="770000"/>
    <x v="0"/>
    <x v="0"/>
    <s v="IR12-21"/>
    <s v="62-304.520 (7), F.A.C."/>
    <n v="0.56000000000000005"/>
    <n v="0.48"/>
    <s v="Town Melbourne Beach"/>
    <n v="5.4491177832770001E-2"/>
    <n v="3661.4881881176598"/>
    <n v="9.1257924153141907"/>
    <n v="1.3421179030121899"/>
    <n v="0.49727517736785998"/>
    <n v="7.3133585325579994E-2"/>
    <n v="199.51880399132099"/>
    <n v="1210"/>
    <s v="Fixed Single Family Units"/>
    <n v="1210"/>
    <s v="Town Melbourne Beach                   Brevard County"/>
    <s v="Town Melbourne Beach"/>
    <m/>
    <m/>
    <m/>
    <n v="0"/>
    <n v="1"/>
    <n v="0.49727517736785998"/>
    <n v="7.3133585325579994E-2"/>
    <n v="199.51880399132"/>
    <m/>
    <n v="-1"/>
    <n v="-1"/>
    <n v="-1"/>
    <n v="-1"/>
    <n v="0"/>
    <m/>
    <m/>
    <s v="Central IRL A"/>
    <n v="-1"/>
    <m/>
    <m/>
    <n v="601"/>
    <x v="9"/>
    <s v="Cherry Drive BB"/>
    <x v="0"/>
    <m/>
    <n v="74.014032532941599"/>
    <n v="0.1618157372"/>
  </r>
  <r>
    <n v="440000"/>
    <n v="770000"/>
    <n v="770000"/>
    <x v="0"/>
    <x v="0"/>
    <s v="IR12-21"/>
    <s v="62-304.520 (7), F.A.C."/>
    <n v="0.56000000000000005"/>
    <n v="0.48"/>
    <s v="Town Melbourne Beach"/>
    <n v="3.312547405928E-2"/>
    <n v="3661.4881881176598"/>
    <n v="9.1257924153141907"/>
    <n v="1.3421179030121899"/>
    <n v="0.30229619992390999"/>
    <n v="4.4458291780729998E-2"/>
    <n v="121.28853199387299"/>
    <n v="1210"/>
    <s v="Fixed Single Family Units"/>
    <n v="1210"/>
    <s v="Town Melbourne Beach                   Brevard County"/>
    <s v="Town Melbourne Beach"/>
    <m/>
    <m/>
    <m/>
    <n v="0"/>
    <n v="1"/>
    <n v="0.30229619992390999"/>
    <n v="4.4458291780729998E-2"/>
    <n v="121.288531993872"/>
    <m/>
    <n v="-1"/>
    <n v="-1"/>
    <n v="-1"/>
    <n v="-1"/>
    <n v="0"/>
    <m/>
    <m/>
    <s v="Central IRL A"/>
    <n v="-1"/>
    <m/>
    <m/>
    <n v="601"/>
    <x v="9"/>
    <s v="Cherry Drive BB"/>
    <x v="0"/>
    <m/>
    <n v="49.460473298538702"/>
    <n v="9.8368639100000002E-2"/>
  </r>
  <r>
    <n v="440000"/>
    <n v="770000"/>
    <n v="780000"/>
    <x v="0"/>
    <x v="0"/>
    <s v="IR12-21"/>
    <s v="62-304.520 (7), F.A.C."/>
    <n v="0.56000000000000005"/>
    <n v="0.48"/>
    <s v="Town Melbourne Beach"/>
    <n v="1.44357864062E-3"/>
    <n v="3649.67237170611"/>
    <n v="9.0981577361984201"/>
    <n v="1.3381153772015999"/>
    <n v="1.313390617699E-2"/>
    <n v="1.9316747772099999E-3"/>
    <n v="5.26858908106682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13390617699E-2"/>
    <n v="1.9316747772099999E-3"/>
    <n v="5.2685890810668603"/>
    <m/>
    <n v="-1"/>
    <n v="-1"/>
    <n v="-1"/>
    <n v="-1"/>
    <n v="0"/>
    <m/>
    <m/>
    <s v="Central IRL A"/>
    <n v="-1"/>
    <m/>
    <m/>
    <n v="601"/>
    <x v="9"/>
    <s v="Cherry Drive BB"/>
    <x v="0"/>
    <m/>
    <n v="15.6401033544191"/>
    <n v="4.2729837999999996E-3"/>
  </r>
  <r>
    <n v="440000"/>
    <n v="770000"/>
    <n v="780000"/>
    <x v="0"/>
    <x v="0"/>
    <s v="IR12-21"/>
    <s v="62-304.520 (7), F.A.C."/>
    <n v="0.56000000000000005"/>
    <n v="0.48"/>
    <s v="Town Melbourne Beach"/>
    <n v="4.8849245063879998E-2"/>
    <n v="3649.67237170611"/>
    <n v="9.0981577361984201"/>
    <n v="1.3381153772015999"/>
    <n v="0.44443813688544997"/>
    <n v="6.5365925984670004E-2"/>
    <n v="178.283740088369"/>
    <n v="1210"/>
    <s v="Fixed Single Family Units"/>
    <n v="1210"/>
    <s v="Town Melbourne Beach                   Brevard County"/>
    <s v="Town Melbourne Beach"/>
    <m/>
    <m/>
    <m/>
    <n v="0"/>
    <n v="1"/>
    <n v="0.44443813688544997"/>
    <n v="6.5365925984670004E-2"/>
    <n v="178.28374008837"/>
    <m/>
    <n v="-1"/>
    <n v="-1"/>
    <n v="-1"/>
    <n v="-1"/>
    <n v="0"/>
    <m/>
    <m/>
    <s v="Central IRL A"/>
    <n v="-1"/>
    <m/>
    <m/>
    <n v="601"/>
    <x v="9"/>
    <s v="Cherry Drive BB"/>
    <x v="0"/>
    <m/>
    <n v="82.059322841276597"/>
    <n v="0.14459346319999999"/>
  </r>
  <r>
    <n v="440000"/>
    <n v="770000"/>
    <n v="780000"/>
    <x v="0"/>
    <x v="0"/>
    <s v="IR12-21"/>
    <s v="62-304.520 (7), F.A.C."/>
    <n v="0.56000000000000005"/>
    <n v="0.48"/>
    <s v="Town Melbourne Beach"/>
    <n v="0.25255400865108002"/>
    <n v="3649.67237170611"/>
    <n v="9.0981577361984201"/>
    <n v="1.3381153772015999"/>
    <n v="2.2977762076168098"/>
    <n v="0.33794640254991998"/>
    <n v="921.73938773749796"/>
    <n v="1210"/>
    <s v="Fixed Single Family Units"/>
    <n v="1210"/>
    <s v="Town Melbourne Beach                   Brevard County"/>
    <s v="Town Melbourne Beach"/>
    <m/>
    <m/>
    <m/>
    <n v="0"/>
    <n v="1"/>
    <n v="2.2977762076168098"/>
    <n v="0.33794640254991998"/>
    <n v="921.73938773749796"/>
    <m/>
    <n v="-1"/>
    <n v="-1"/>
    <n v="-1"/>
    <n v="-1"/>
    <n v="0"/>
    <m/>
    <m/>
    <s v="Central IRL A"/>
    <n v="-1"/>
    <m/>
    <m/>
    <n v="601"/>
    <x v="9"/>
    <s v="Cherry Drive BB"/>
    <x v="0"/>
    <m/>
    <n v="128.64379949539801"/>
    <n v="0.74755830310000004"/>
  </r>
  <r>
    <n v="440000"/>
    <n v="770000"/>
    <n v="780000"/>
    <x v="0"/>
    <x v="0"/>
    <s v="IR12-21"/>
    <s v="62-304.520 (7), F.A.C."/>
    <n v="0.56000000000000005"/>
    <n v="0.48"/>
    <s v="Town Melbourne Beach"/>
    <n v="0.17737436475383001"/>
    <n v="3649.67237170611"/>
    <n v="9.0981577361984201"/>
    <n v="1.3381153772015999"/>
    <n v="1.61377994888835"/>
    <n v="0.23734736499847001"/>
    <n v="647.35831849098201"/>
    <n v="1210"/>
    <s v="Fixed Single Family Units"/>
    <n v="1210"/>
    <s v="Town Melbourne Beach                   Brevard County"/>
    <s v="Town Melbourne Beach"/>
    <m/>
    <m/>
    <m/>
    <n v="0"/>
    <n v="1"/>
    <n v="1.61377994888835"/>
    <n v="0.23734736499847001"/>
    <n v="647.35831849098201"/>
    <m/>
    <n v="-1"/>
    <n v="-1"/>
    <n v="-1"/>
    <n v="-1"/>
    <n v="0"/>
    <m/>
    <m/>
    <s v="Central IRL A"/>
    <n v="-1"/>
    <m/>
    <m/>
    <n v="601"/>
    <x v="9"/>
    <s v="Cherry Drive BB"/>
    <x v="0"/>
    <m/>
    <n v="127.16397504266099"/>
    <n v="0.52502702229999998"/>
  </r>
  <r>
    <n v="440000"/>
    <n v="770000"/>
    <n v="780000"/>
    <x v="0"/>
    <x v="0"/>
    <s v="IR12-21"/>
    <s v="62-304.520 (7), F.A.C."/>
    <n v="0.56000000000000005"/>
    <n v="0.48"/>
    <s v="Town Melbourne Beach"/>
    <n v="0.13754225662752001"/>
    <n v="3649.67237170611"/>
    <n v="9.0981577361984201"/>
    <n v="1.3381153772015999"/>
    <n v="1.25138114618989"/>
    <n v="0.18404740860829999"/>
    <n v="501.98417395558602"/>
    <n v="1210"/>
    <s v="Fixed Single Family Units"/>
    <n v="1210"/>
    <s v="Town Melbourne Beach                   Brevard County"/>
    <s v="Town Melbourne Beach"/>
    <m/>
    <m/>
    <m/>
    <n v="0"/>
    <n v="1"/>
    <n v="1.25138114618989"/>
    <n v="0.18404740860829999"/>
    <n v="501.98417395558602"/>
    <m/>
    <n v="-1"/>
    <n v="-1"/>
    <n v="-1"/>
    <n v="-1"/>
    <n v="0"/>
    <m/>
    <m/>
    <s v="Central IRL A"/>
    <n v="-1"/>
    <m/>
    <m/>
    <n v="601"/>
    <x v="9"/>
    <s v="Cherry Drive BB"/>
    <x v="0"/>
    <m/>
    <n v="102.39901023870399"/>
    <n v="0.40712422869999998"/>
  </r>
  <r>
    <n v="440000"/>
    <n v="780000"/>
    <n v="780000"/>
    <x v="0"/>
    <x v="0"/>
    <s v="IR12-21"/>
    <s v="62-304.520 (7), F.A.C."/>
    <n v="0.56000000000000005"/>
    <n v="0.48"/>
    <s v="Town Melbourne Beach"/>
    <n v="3.8793119012009998E-2"/>
    <n v="3646.1228725580299"/>
    <n v="9.1593839622954203"/>
    <n v="1.3742007692035101"/>
    <n v="0.35532107212602998"/>
    <n v="5.3309533986099999E-2"/>
    <n v="141.44447852755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5532107212602998"/>
    <n v="5.3309533986099999E-2"/>
    <n v="141.444478527558"/>
    <m/>
    <n v="-1"/>
    <n v="-1"/>
    <n v="-1"/>
    <n v="-1"/>
    <n v="0"/>
    <m/>
    <m/>
    <s v="Central IRL A"/>
    <n v="-1"/>
    <m/>
    <m/>
    <n v="601"/>
    <x v="9"/>
    <s v="Cherry Drive BB"/>
    <x v="0"/>
    <m/>
    <n v="62.809261027441799"/>
    <n v="0.1147157166"/>
  </r>
  <r>
    <n v="440000"/>
    <n v="780000"/>
    <n v="780000"/>
    <x v="0"/>
    <x v="0"/>
    <s v="IR12-21"/>
    <s v="62-304.520 (7), F.A.C."/>
    <n v="0.56000000000000005"/>
    <n v="0.48"/>
    <s v="Town Melbourne Beach"/>
    <n v="3.8037602534099998E-3"/>
    <n v="3646.1228725580299"/>
    <n v="9.1593839622954203"/>
    <n v="1.3742007692035101"/>
    <n v="3.4840100661499999E-2"/>
    <n v="5.2271302660999996E-3"/>
    <n v="13.8689772616853"/>
    <n v="1800"/>
    <s v="Recreational"/>
    <n v="1800"/>
    <s v="Town Melbourne Beach                   Brevard County"/>
    <s v="Town Melbourne Beach"/>
    <m/>
    <m/>
    <m/>
    <n v="0"/>
    <n v="1"/>
    <n v="3.4840100661499999E-2"/>
    <n v="5.2271302660999996E-3"/>
    <n v="13.868977261685799"/>
    <m/>
    <n v="-1"/>
    <n v="-1"/>
    <n v="-1"/>
    <n v="-1"/>
    <n v="0"/>
    <m/>
    <m/>
    <s v="Central IRL A"/>
    <n v="-1"/>
    <m/>
    <m/>
    <n v="601"/>
    <x v="9"/>
    <s v="Cherry Drive BB"/>
    <x v="0"/>
    <m/>
    <n v="22.039377219325299"/>
    <n v="1.1248156699999999E-2"/>
  </r>
  <r>
    <n v="440000"/>
    <n v="780000"/>
    <n v="780000"/>
    <x v="0"/>
    <x v="0"/>
    <s v="IR12-21"/>
    <s v="62-304.520 (7), F.A.C."/>
    <n v="0.56000000000000005"/>
    <n v="0.48"/>
    <s v="Town Melbourne Beach"/>
    <n v="0.25628949623036001"/>
    <n v="3646.1228725580299"/>
    <n v="9.1593839622954203"/>
    <n v="1.3742007692035101"/>
    <n v="2.3474539014771598"/>
    <n v="0.35219322285853999"/>
    <n v="934.462994201903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3474539014771598"/>
    <n v="0.35219322285853999"/>
    <n v="934.46299420190303"/>
    <m/>
    <n v="-1"/>
    <n v="-1"/>
    <n v="-1"/>
    <n v="-1"/>
    <n v="0"/>
    <m/>
    <m/>
    <s v="Central IRL A"/>
    <n v="-1"/>
    <m/>
    <m/>
    <n v="601"/>
    <x v="9"/>
    <s v="Cherry Drive BB"/>
    <x v="0"/>
    <m/>
    <n v="187.91765635794101"/>
    <n v="0.7578775298"/>
  </r>
  <r>
    <n v="440000"/>
    <n v="780000"/>
    <n v="780000"/>
    <x v="0"/>
    <x v="0"/>
    <s v="IR12-21"/>
    <s v="62-304.520 (7), F.A.C."/>
    <n v="0.56000000000000005"/>
    <n v="0.48"/>
    <s v="Town Melbourne Beach"/>
    <n v="3.5047221836289999E-2"/>
    <n v="3646.1228725580299"/>
    <n v="9.1593839622954203"/>
    <n v="1.3742007692035101"/>
    <n v="0.32101096161032"/>
    <n v="4.8161919205869999E-2"/>
    <n v="127.786477156912"/>
    <n v="1300"/>
    <s v="Residential, High Density"/>
    <n v="1300"/>
    <s v="Town Melbourne Beach                   Brevard County"/>
    <s v="Town Melbourne Beach"/>
    <m/>
    <m/>
    <m/>
    <n v="0"/>
    <n v="1"/>
    <n v="0.32101096161032"/>
    <n v="4.8161919205869999E-2"/>
    <n v="127.786477156912"/>
    <m/>
    <n v="-1"/>
    <n v="-1"/>
    <n v="-1"/>
    <n v="-1"/>
    <n v="0"/>
    <m/>
    <m/>
    <s v="Central IRL A"/>
    <n v="-1"/>
    <m/>
    <m/>
    <n v="601"/>
    <x v="9"/>
    <s v="Cherry Drive BB"/>
    <x v="0"/>
    <m/>
    <n v="65.721043968489099"/>
    <n v="0.1036386676"/>
  </r>
  <r>
    <n v="440000"/>
    <n v="780000"/>
    <n v="780000"/>
    <x v="0"/>
    <x v="0"/>
    <s v="IR12-21"/>
    <s v="62-304.520 (7), F.A.C."/>
    <n v="0.56000000000000005"/>
    <n v="0.48"/>
    <s v="Town Melbourne Beach"/>
    <n v="4.9523386739700002E-3"/>
    <n v="3646.1228725580299"/>
    <n v="9.1593839622954203"/>
    <n v="1.3742007692035101"/>
    <n v="4.5360371426270002E-2"/>
    <n v="6.8055076151299996E-3"/>
    <n v="18.056835311837599"/>
    <n v="1210"/>
    <s v="Fixed Single Family Units"/>
    <n v="1210"/>
    <s v="Town Melbourne Beach                   Brevard County"/>
    <s v="Town Melbourne Beach"/>
    <m/>
    <m/>
    <m/>
    <n v="0"/>
    <n v="1"/>
    <n v="4.5360371426270002E-2"/>
    <n v="6.8055076151299996E-3"/>
    <n v="18.056835311838299"/>
    <m/>
    <n v="-1"/>
    <n v="-1"/>
    <n v="-1"/>
    <n v="-1"/>
    <n v="0"/>
    <m/>
    <m/>
    <s v="Central IRL A"/>
    <n v="-1"/>
    <m/>
    <m/>
    <n v="601"/>
    <x v="9"/>
    <s v="Cherry Drive BB"/>
    <x v="0"/>
    <m/>
    <n v="24.517838998468299"/>
    <n v="1.46446353E-2"/>
  </r>
  <r>
    <n v="440000"/>
    <n v="780000"/>
    <n v="780000"/>
    <x v="0"/>
    <x v="0"/>
    <s v="IR12-21"/>
    <s v="62-304.520 (7), F.A.C."/>
    <n v="0.56000000000000005"/>
    <n v="0.48"/>
    <s v="Town Melbourne Beach"/>
    <n v="0.27887751759281998"/>
    <n v="3646.1228725580299"/>
    <n v="9.1593839622954203"/>
    <n v="1.3742007692035101"/>
    <n v="2.5543462620844499"/>
    <n v="0.38323369918962003"/>
    <n v="1016.82169553739"/>
    <n v="1210"/>
    <s v="Fixed Single Family Units"/>
    <n v="1210"/>
    <s v="Town Melbourne Beach                   Brevard County"/>
    <s v="Town Melbourne Beach"/>
    <m/>
    <m/>
    <m/>
    <n v="0"/>
    <n v="1"/>
    <n v="2.5543462620844499"/>
    <n v="0.38323369918962003"/>
    <n v="1016.82169553739"/>
    <m/>
    <n v="-1"/>
    <n v="-1"/>
    <n v="-1"/>
    <n v="-1"/>
    <n v="0"/>
    <m/>
    <m/>
    <s v="Central IRL A"/>
    <n v="-1"/>
    <m/>
    <m/>
    <n v="601"/>
    <x v="9"/>
    <s v="Cherry Drive BB"/>
    <x v="0"/>
    <m/>
    <n v="135.40091098797501"/>
    <n v="0.82467290800000004"/>
  </r>
  <r>
    <n v="440000"/>
    <n v="780000"/>
    <n v="780000"/>
    <x v="0"/>
    <x v="0"/>
    <s v="IR12-21"/>
    <s v="62-304.520 (7), F.A.C."/>
    <n v="0.56000000000000005"/>
    <n v="0.48"/>
    <s v="Town Melbourne Beach"/>
    <n v="6.4036164959499998E-3"/>
    <n v="3665.4569062184901"/>
    <n v="9.3016588944867102"/>
    <n v="1.4248243762248201"/>
    <n v="5.9564256336470001E-2"/>
    <n v="9.1240288794300003E-3"/>
    <n v="23.472180309869199"/>
    <n v="1210"/>
    <s v="Fixed Single Family Units"/>
    <n v="1210"/>
    <s v="Town Melbourne Beach                   Brevard County"/>
    <s v="Town Melbourne Beach"/>
    <m/>
    <m/>
    <m/>
    <n v="0"/>
    <n v="1"/>
    <n v="5.9564256336470001E-2"/>
    <n v="9.1240288794300003E-3"/>
    <n v="23.4721803098682"/>
    <m/>
    <n v="-1"/>
    <n v="-1"/>
    <n v="-1"/>
    <n v="-1"/>
    <n v="0"/>
    <m/>
    <m/>
    <s v="Central IRL A"/>
    <n v="-1"/>
    <m/>
    <m/>
    <n v="601"/>
    <x v="9"/>
    <s v="Cherry Drive BB"/>
    <x v="0"/>
    <m/>
    <n v="25.169654798635801"/>
    <n v="1.9036642600000001E-2"/>
  </r>
  <r>
    <n v="440000"/>
    <n v="780000"/>
    <n v="780000"/>
    <x v="0"/>
    <x v="0"/>
    <s v="IR12-21"/>
    <s v="62-304.520 (7), F.A.C."/>
    <n v="0.56000000000000005"/>
    <n v="0.48"/>
    <s v="Town Melbourne Beach"/>
    <n v="3.1818041349190002E-2"/>
    <n v="3665.4569062184901"/>
    <n v="9.3016588944867102"/>
    <n v="1.4248243762248201"/>
    <n v="0.29596056732092002"/>
    <n v="4.5335120918060003E-2"/>
    <n v="116.62765940576701"/>
    <n v="1300"/>
    <s v="Residential, High Density"/>
    <n v="1300"/>
    <s v="Town Melbourne Beach                   Brevard County"/>
    <s v="Town Melbourne Beach"/>
    <m/>
    <m/>
    <m/>
    <n v="0"/>
    <n v="1"/>
    <n v="0.29596056732092002"/>
    <n v="4.5335120918060003E-2"/>
    <n v="116.627659405766"/>
    <m/>
    <n v="-1"/>
    <n v="-1"/>
    <n v="-1"/>
    <n v="-1"/>
    <n v="0"/>
    <m/>
    <m/>
    <s v="Central IRL A"/>
    <n v="-1"/>
    <m/>
    <m/>
    <n v="601"/>
    <x v="9"/>
    <s v="Cherry Drive BB"/>
    <x v="0"/>
    <m/>
    <n v="61.8590796483914"/>
    <n v="9.4588531599999998E-2"/>
  </r>
  <r>
    <n v="440000"/>
    <n v="780000"/>
    <n v="780000"/>
    <x v="0"/>
    <x v="0"/>
    <s v="IR12-21"/>
    <s v="62-304.520 (7), F.A.C."/>
    <n v="0.56000000000000005"/>
    <n v="0.48"/>
    <s v="Town Melbourne Beach"/>
    <n v="0.12119742545294"/>
    <n v="3665.4569062184901"/>
    <n v="9.3016588944867102"/>
    <n v="1.4248243762248201"/>
    <n v="1.1273371104532299"/>
    <n v="0.17268504612103999"/>
    <n v="444.243940142383"/>
    <n v="1210"/>
    <s v="Fixed Single Family Units"/>
    <n v="1210"/>
    <s v="Town Melbourne Beach                   Brevard County"/>
    <s v="Town Melbourne Beach"/>
    <m/>
    <m/>
    <m/>
    <n v="0"/>
    <n v="1"/>
    <n v="1.1273371104532299"/>
    <n v="0.17268504612103999"/>
    <n v="444.243940142383"/>
    <m/>
    <n v="-1"/>
    <n v="-1"/>
    <n v="-1"/>
    <n v="-1"/>
    <n v="0"/>
    <m/>
    <m/>
    <s v="Central IRL A"/>
    <n v="-1"/>
    <m/>
    <m/>
    <n v="601"/>
    <x v="9"/>
    <s v="Cherry Drive BB"/>
    <x v="0"/>
    <m/>
    <n v="93.322149058563397"/>
    <n v="0.36029516639999998"/>
  </r>
  <r>
    <n v="440000"/>
    <n v="780000"/>
    <n v="780000"/>
    <x v="0"/>
    <x v="0"/>
    <s v="IR12-21"/>
    <s v="62-304.520 (7), F.A.C."/>
    <n v="0.56000000000000005"/>
    <n v="0.48"/>
    <s v="Town Melbourne Beach"/>
    <n v="3.5525600304000003E-2"/>
    <n v="3665.4569062184901"/>
    <n v="9.3016588944867102"/>
    <n v="1.4248243762248201"/>
    <n v="0.33044701604968002"/>
    <n v="5.0617741293149998E-2"/>
    <n v="130.21755698185399"/>
    <n v="1210"/>
    <s v="Fixed Single Family Units"/>
    <n v="1210"/>
    <s v="Town Melbourne Beach                   Brevard County"/>
    <s v="Town Melbourne Beach"/>
    <m/>
    <m/>
    <m/>
    <n v="0"/>
    <n v="1"/>
    <n v="0.33044701604968002"/>
    <n v="5.0617741293149998E-2"/>
    <n v="130.21755698185399"/>
    <m/>
    <n v="-1"/>
    <n v="-1"/>
    <n v="-1"/>
    <n v="-1"/>
    <n v="0"/>
    <m/>
    <m/>
    <s v="Central IRL A"/>
    <n v="-1"/>
    <m/>
    <m/>
    <n v="601"/>
    <x v="9"/>
    <s v="Cherry Drive BB"/>
    <x v="0"/>
    <m/>
    <n v="50.406776372768803"/>
    <n v="0.1056103463"/>
  </r>
  <r>
    <n v="440000"/>
    <n v="780000"/>
    <n v="780000"/>
    <x v="0"/>
    <x v="0"/>
    <s v="IR12-21"/>
    <s v="62-304.520 (7), F.A.C."/>
    <n v="0.56000000000000005"/>
    <n v="0.48"/>
    <s v="Town Melbourne Beach"/>
    <n v="4.0593736526700001E-2"/>
    <n v="3665.4569062184901"/>
    <n v="9.3016588944867102"/>
    <n v="1.4248243762248201"/>
    <n v="0.37758909042403999"/>
    <n v="5.7838945325289999E-2"/>
    <n v="148.79459190101301"/>
    <n v="1300"/>
    <s v="Residential, High Density"/>
    <n v="1300"/>
    <s v="Town Melbourne Beach                   Brevard County"/>
    <s v="Town Melbourne Beach"/>
    <m/>
    <m/>
    <m/>
    <n v="0"/>
    <n v="1"/>
    <n v="0.37758909042403999"/>
    <n v="5.7838945325289999E-2"/>
    <n v="148.794591901014"/>
    <m/>
    <n v="-1"/>
    <n v="-1"/>
    <n v="-1"/>
    <n v="-1"/>
    <n v="0"/>
    <m/>
    <m/>
    <s v="Central IRL A"/>
    <n v="-1"/>
    <m/>
    <m/>
    <n v="601"/>
    <x v="9"/>
    <s v="Cherry Drive BB"/>
    <x v="0"/>
    <m/>
    <n v="52.184913942738604"/>
    <n v="0.1206768791"/>
  </r>
  <r>
    <n v="440000"/>
    <n v="780000"/>
    <n v="780000"/>
    <x v="0"/>
    <x v="0"/>
    <s v="IR12-21"/>
    <s v="62-304.520 (7), F.A.C."/>
    <n v="0.56000000000000005"/>
    <n v="0.48"/>
    <s v="Town Melbourne Beach"/>
    <n v="4.4460694755530002E-2"/>
    <n v="3665.4569062184901"/>
    <n v="9.3016588944867102"/>
    <n v="1.4248243762248201"/>
    <n v="0.41355821682789001"/>
    <n v="6.3348681671569998E-2"/>
    <n v="162.96876064695101"/>
    <n v="1210"/>
    <s v="Fixed Single Family Units"/>
    <n v="1210"/>
    <s v="Town Melbourne Beach                   Brevard County"/>
    <s v="Town Melbourne Beach"/>
    <m/>
    <m/>
    <m/>
    <n v="0"/>
    <n v="1"/>
    <n v="0.41355821682789001"/>
    <n v="6.3348681671569998E-2"/>
    <n v="162.96876064695201"/>
    <m/>
    <n v="-1"/>
    <n v="-1"/>
    <n v="-1"/>
    <n v="-1"/>
    <n v="0"/>
    <m/>
    <m/>
    <s v="Central IRL A"/>
    <n v="-1"/>
    <m/>
    <m/>
    <n v="601"/>
    <x v="9"/>
    <s v="Cherry Drive BB"/>
    <x v="0"/>
    <m/>
    <n v="77.7744408784244"/>
    <n v="0.13217255529999999"/>
  </r>
  <r>
    <n v="440000"/>
    <n v="780000"/>
    <n v="780000"/>
    <x v="0"/>
    <x v="0"/>
    <s v="IR12-21"/>
    <s v="62-304.520 (7), F.A.C."/>
    <n v="0.56000000000000005"/>
    <n v="0.48"/>
    <s v="Town Melbourne Beach"/>
    <n v="0.33776433899070002"/>
    <n v="3665.4569062184901"/>
    <n v="9.3016588944867102"/>
    <n v="1.4248243762248201"/>
    <n v="3.1417686680132899"/>
    <n v="0.48125486361341002"/>
    <n v="1238.0606290277899"/>
    <n v="1210"/>
    <s v="Fixed Single Family Units"/>
    <n v="1210"/>
    <s v="Town Melbourne Beach                   Brevard County"/>
    <s v="Town Melbourne Beach"/>
    <m/>
    <m/>
    <m/>
    <n v="0"/>
    <n v="1"/>
    <n v="3.1417686680132899"/>
    <n v="0.48125486361341002"/>
    <n v="1238.0606290277899"/>
    <m/>
    <n v="-1"/>
    <n v="-1"/>
    <n v="-1"/>
    <n v="-1"/>
    <n v="0"/>
    <m/>
    <m/>
    <s v="Central IRL A"/>
    <n v="-1"/>
    <m/>
    <m/>
    <n v="601"/>
    <x v="9"/>
    <s v="Cherry Drive BB"/>
    <x v="0"/>
    <m/>
    <n v="144.86475257497099"/>
    <n v="1.0041043220000001"/>
  </r>
  <r>
    <n v="440000"/>
    <n v="780000"/>
    <n v="780000"/>
    <x v="0"/>
    <x v="0"/>
    <s v="IR12-21"/>
    <s v="62-304.520 (7), F.A.C."/>
    <n v="0.56000000000000005"/>
    <n v="0.48"/>
    <s v="Town Melbourne Beach"/>
    <n v="4.6243850664639999E-2"/>
    <n v="3661.4881872992601"/>
    <n v="9.1257924132744197"/>
    <n v="1.3421179027122101"/>
    <n v="0.42201178155597002"/>
    <n v="6.2064699867359997E-2"/>
    <n v="169.321312943814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2201178155597002"/>
    <n v="6.2064699867359997E-2"/>
    <n v="169.32131294381199"/>
    <m/>
    <n v="-1"/>
    <n v="-1"/>
    <n v="-1"/>
    <n v="-1"/>
    <n v="0"/>
    <m/>
    <m/>
    <s v="Central IRL A"/>
    <n v="-1"/>
    <m/>
    <m/>
    <n v="601"/>
    <x v="9"/>
    <s v="Cherry Drive BB"/>
    <x v="0"/>
    <m/>
    <n v="107.576790150173"/>
    <n v="0.1373246658"/>
  </r>
  <r>
    <n v="440000"/>
    <n v="780000"/>
    <n v="780000"/>
    <x v="0"/>
    <x v="0"/>
    <s v="IR12-21"/>
    <s v="62-304.520 (7), F.A.C."/>
    <n v="0.56000000000000005"/>
    <n v="0.48"/>
    <s v="Town Melbourne Beach"/>
    <n v="0.10047616231692"/>
    <n v="3661.4881872992601"/>
    <n v="9.1257924132744197"/>
    <n v="1.3421179027122101"/>
    <n v="0.91692459978667995"/>
    <n v="0.13485085624134999"/>
    <n v="367.89228142856899"/>
    <n v="1210"/>
    <s v="Fixed Single Family Units"/>
    <n v="1210"/>
    <s v="Town Melbourne Beach                   Brevard County"/>
    <s v="Town Melbourne Beach"/>
    <m/>
    <m/>
    <m/>
    <n v="0"/>
    <n v="1"/>
    <n v="0.91692459978667995"/>
    <n v="0.13485085624134999"/>
    <n v="367.89228142856899"/>
    <m/>
    <n v="-1"/>
    <n v="-1"/>
    <n v="-1"/>
    <n v="-1"/>
    <n v="0"/>
    <m/>
    <m/>
    <s v="Central IRL A"/>
    <n v="-1"/>
    <m/>
    <m/>
    <n v="601"/>
    <x v="9"/>
    <s v="Cherry Drive BB"/>
    <x v="0"/>
    <m/>
    <n v="95.082473281610902"/>
    <n v="0.29837167999999997"/>
  </r>
  <r>
    <n v="440000"/>
    <n v="780000"/>
    <n v="780000"/>
    <x v="0"/>
    <x v="0"/>
    <s v="IR12-21"/>
    <s v="62-304.520 (7), F.A.C."/>
    <n v="0.56000000000000005"/>
    <n v="0.48"/>
    <s v="Town Melbourne Beach"/>
    <n v="0.27477997848316998"/>
    <n v="3661.4881872992601"/>
    <n v="9.1257924132744197"/>
    <n v="1.3421179027122101"/>
    <n v="2.5075850429614199"/>
    <n v="0.36878712842912997"/>
    <n v="1006.10364532247"/>
    <n v="1210"/>
    <s v="Fixed Single Family Units"/>
    <n v="1210"/>
    <s v="Town Melbourne Beach                   Brevard County"/>
    <s v="Town Melbourne Beach"/>
    <m/>
    <m/>
    <m/>
    <n v="0"/>
    <n v="1"/>
    <n v="2.5075850429614199"/>
    <n v="0.36878712842912997"/>
    <n v="1006.10364532247"/>
    <m/>
    <n v="-1"/>
    <n v="-1"/>
    <n v="-1"/>
    <n v="-1"/>
    <n v="0"/>
    <m/>
    <m/>
    <s v="Central IRL A"/>
    <n v="-1"/>
    <m/>
    <m/>
    <n v="601"/>
    <x v="9"/>
    <s v="Cherry Drive BB"/>
    <x v="0"/>
    <m/>
    <n v="133.83685228261999"/>
    <n v="0.81598024759999999"/>
  </r>
  <r>
    <n v="440000"/>
    <n v="780000"/>
    <n v="780000"/>
    <x v="0"/>
    <x v="0"/>
    <s v="IR12-21"/>
    <s v="62-304.520 (7), F.A.C."/>
    <n v="0.56000000000000005"/>
    <n v="0.48"/>
    <s v="Town Melbourne Beach"/>
    <n v="7.2092898599640007E-2"/>
    <n v="3661.4881872992601"/>
    <n v="9.1257924132744197"/>
    <n v="1.3421179027122101"/>
    <n v="0.65790482709160003"/>
    <n v="9.6757169869000001E-2"/>
    <n v="263.96729661076301"/>
    <n v="1210"/>
    <s v="Fixed Single Family Units"/>
    <n v="1210"/>
    <s v="Town Melbourne Beach                   Brevard County"/>
    <s v="Town Melbourne Beach"/>
    <m/>
    <m/>
    <m/>
    <n v="0"/>
    <n v="1"/>
    <n v="0.65790482709160003"/>
    <n v="9.6757169869000001E-2"/>
    <n v="263.96729661076398"/>
    <m/>
    <n v="-1"/>
    <n v="-1"/>
    <n v="-1"/>
    <n v="-1"/>
    <n v="0"/>
    <m/>
    <m/>
    <s v="Central IRL A"/>
    <n v="-1"/>
    <m/>
    <m/>
    <n v="601"/>
    <x v="9"/>
    <s v="Cherry Drive BB"/>
    <x v="0"/>
    <m/>
    <n v="88.221078139746893"/>
    <n v="0.21408539870000001"/>
  </r>
  <r>
    <n v="440000"/>
    <n v="780000"/>
    <n v="780000"/>
    <x v="0"/>
    <x v="0"/>
    <s v="IR12-21"/>
    <s v="62-304.520 (7), F.A.C."/>
    <n v="0.56000000000000005"/>
    <n v="0.48"/>
    <s v="Town Melbourne Beach"/>
    <n v="5.5450879585380003E-2"/>
    <n v="3661.4881872992601"/>
    <n v="9.1257924132744197"/>
    <n v="1.3421179027122101"/>
    <n v="0.50603321622968001"/>
    <n v="7.4421618212679994E-2"/>
    <n v="203.032740577233"/>
    <n v="1210"/>
    <s v="Fixed Single Family Units"/>
    <n v="1210"/>
    <s v="Town Melbourne Beach                   Brevard County"/>
    <s v="Town Melbourne Beach"/>
    <m/>
    <m/>
    <m/>
    <n v="0"/>
    <n v="1"/>
    <n v="0.50603321622968001"/>
    <n v="7.4421618212679994E-2"/>
    <n v="203.03274057723499"/>
    <m/>
    <n v="-1"/>
    <n v="-1"/>
    <n v="-1"/>
    <n v="-1"/>
    <n v="0"/>
    <m/>
    <m/>
    <s v="Central IRL A"/>
    <n v="-1"/>
    <m/>
    <m/>
    <n v="601"/>
    <x v="9"/>
    <s v="Cherry Drive BB"/>
    <x v="0"/>
    <m/>
    <n v="65.614333879338801"/>
    <n v="0.16466564519999999"/>
  </r>
  <r>
    <n v="440000"/>
    <n v="780000"/>
    <n v="780000"/>
    <x v="0"/>
    <x v="0"/>
    <s v="IR12-21"/>
    <s v="62-304.520 (7), F.A.C."/>
    <n v="0.56000000000000005"/>
    <n v="0.48"/>
    <s v="Town Melbourne Beach"/>
    <n v="6.8719684087189994E-2"/>
    <n v="3661.4881872992601"/>
    <n v="9.1257924132744197"/>
    <n v="1.3421179027122101"/>
    <n v="0.62712157168552995"/>
    <n v="9.2229918282150006E-2"/>
    <n v="251.616311520198"/>
    <n v="1210"/>
    <s v="Fixed Single Family Units"/>
    <n v="1210"/>
    <s v="Town Melbourne Beach                   Brevard County"/>
    <s v="Town Melbourne Beach"/>
    <m/>
    <m/>
    <m/>
    <n v="0"/>
    <n v="1"/>
    <n v="0.62712157168552995"/>
    <n v="9.2229918282150006E-2"/>
    <n v="251.616311520198"/>
    <m/>
    <n v="-1"/>
    <n v="-1"/>
    <n v="-1"/>
    <n v="-1"/>
    <n v="0"/>
    <m/>
    <m/>
    <s v="Central IRL A"/>
    <n v="-1"/>
    <m/>
    <m/>
    <n v="601"/>
    <x v="9"/>
    <s v="Cherry Drive BB"/>
    <x v="0"/>
    <m/>
    <n v="74.513928555613504"/>
    <n v="0.20406837920000001"/>
  </r>
  <r>
    <n v="440000"/>
    <n v="790000"/>
    <n v="790000"/>
    <x v="0"/>
    <x v="0"/>
    <s v="IR12-21"/>
    <s v="62-304.520 (7), F.A.C."/>
    <n v="0.56000000000000005"/>
    <n v="0.48"/>
    <s v="Town Melbourne Beach"/>
    <n v="1.3570137563540001E-2"/>
    <n v="3663.10394748823"/>
    <n v="9.1295472161966593"/>
    <n v="1.3426608640059099"/>
    <n v="0.12388921161666"/>
    <n v="1.8220092625740002E-2"/>
    <n v="49.708824476979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2388921161666"/>
    <n v="1.8220092625740002E-2"/>
    <n v="49.708824476980702"/>
    <m/>
    <n v="-1"/>
    <n v="-1"/>
    <n v="-1"/>
    <n v="-1"/>
    <n v="0"/>
    <m/>
    <m/>
    <s v="Central IRL A"/>
    <n v="-1"/>
    <m/>
    <m/>
    <n v="601"/>
    <x v="9"/>
    <s v="Cherry Drive BB"/>
    <x v="0"/>
    <m/>
    <n v="50.055861503745099"/>
    <n v="4.0315348299999998E-2"/>
  </r>
  <r>
    <n v="440000"/>
    <n v="790000"/>
    <n v="790000"/>
    <x v="0"/>
    <x v="0"/>
    <s v="IR12-21"/>
    <s v="62-304.520 (7), F.A.C."/>
    <n v="0.56000000000000005"/>
    <n v="0.48"/>
    <s v="Town Melbourne Beach"/>
    <n v="4.7549823714200003E-3"/>
    <n v="3663.10394748823"/>
    <n v="9.1295472161966593"/>
    <n v="1.3426608640059099"/>
    <n v="4.3410836072069997E-2"/>
    <n v="6.38432873914E-3"/>
    <n v="17.417994694989201"/>
    <n v="1210"/>
    <s v="Fixed Single Family Units"/>
    <n v="1210"/>
    <s v="Town Melbourne Beach                   Brevard County"/>
    <s v="Town Melbourne Beach"/>
    <m/>
    <m/>
    <m/>
    <n v="0"/>
    <n v="1"/>
    <n v="4.3410836072069997E-2"/>
    <n v="6.38432873914E-3"/>
    <n v="17.4179946949893"/>
    <m/>
    <n v="-1"/>
    <n v="-1"/>
    <n v="-1"/>
    <n v="-1"/>
    <n v="0"/>
    <m/>
    <m/>
    <s v="Central IRL A"/>
    <n v="-1"/>
    <m/>
    <m/>
    <n v="601"/>
    <x v="9"/>
    <s v="Cherry Drive BB"/>
    <x v="0"/>
    <m/>
    <n v="19.446259193304801"/>
    <n v="1.4126516400000001E-2"/>
  </r>
  <r>
    <n v="440000"/>
    <n v="790000"/>
    <n v="790000"/>
    <x v="0"/>
    <x v="0"/>
    <s v="IR12-21"/>
    <s v="62-304.520 (7), F.A.C."/>
    <n v="0.56000000000000005"/>
    <n v="0.48"/>
    <s v="Town Melbourne Beach"/>
    <n v="0.16329867893592001"/>
    <n v="3663.10394748823"/>
    <n v="9.1295472161966593"/>
    <n v="1.3426608640059099"/>
    <n v="1.4908429996880399"/>
    <n v="0.21925474535112999"/>
    <n v="598.18003542978897"/>
    <n v="1210"/>
    <s v="Fixed Single Family Units"/>
    <n v="1210"/>
    <s v="Town Melbourne Beach                   Brevard County"/>
    <s v="Town Melbourne Beach"/>
    <m/>
    <m/>
    <m/>
    <n v="0"/>
    <n v="1"/>
    <n v="1.4908429996880399"/>
    <n v="0.21925474535112999"/>
    <n v="598.18003542978897"/>
    <m/>
    <n v="-1"/>
    <n v="-1"/>
    <n v="-1"/>
    <n v="-1"/>
    <n v="0"/>
    <m/>
    <m/>
    <s v="Central IRL A"/>
    <n v="-1"/>
    <m/>
    <m/>
    <n v="601"/>
    <x v="9"/>
    <s v="Cherry Drive BB"/>
    <x v="0"/>
    <m/>
    <n v="113.374304125132"/>
    <n v="0.48514195900000001"/>
  </r>
  <r>
    <n v="440000"/>
    <n v="790000"/>
    <n v="790000"/>
    <x v="0"/>
    <x v="0"/>
    <s v="IR12-21"/>
    <s v="62-304.520 (7), F.A.C."/>
    <n v="0.56000000000000005"/>
    <n v="0.48"/>
    <s v="Town Melbourne Beach"/>
    <n v="2.639248055974E-2"/>
    <n v="3663.10394748823"/>
    <n v="9.1295472161966593"/>
    <n v="1.3426608640059099"/>
    <n v="0.24095139742277999"/>
    <n v="3.5436150751610003E-2"/>
    <n v="96.678399722422995"/>
    <n v="1210"/>
    <s v="Fixed Single Family Units"/>
    <n v="1210"/>
    <s v="Town Melbourne Beach                   Brevard County"/>
    <s v="Town Melbourne Beach"/>
    <m/>
    <m/>
    <m/>
    <n v="0"/>
    <n v="1"/>
    <n v="0.24095139742277999"/>
    <n v="3.5436150751610003E-2"/>
    <n v="96.678399722422199"/>
    <m/>
    <n v="-1"/>
    <n v="-1"/>
    <n v="-1"/>
    <n v="-1"/>
    <n v="0"/>
    <m/>
    <m/>
    <s v="Central IRL A"/>
    <n v="-1"/>
    <m/>
    <m/>
    <n v="601"/>
    <x v="9"/>
    <s v="Cherry Drive BB"/>
    <x v="0"/>
    <m/>
    <n v="50.034830146142902"/>
    <n v="7.8409083300000001E-2"/>
  </r>
  <r>
    <n v="440000"/>
    <n v="790000"/>
    <n v="790000"/>
    <x v="0"/>
    <x v="0"/>
    <s v="IR12-21"/>
    <s v="62-304.520 (7), F.A.C."/>
    <n v="0.56000000000000005"/>
    <n v="0.48"/>
    <s v="Town Melbourne Beach"/>
    <n v="0.16889207281324001"/>
    <n v="3663.10394748823"/>
    <n v="9.1295472161966593"/>
    <n v="1.3426608640059099"/>
    <n v="1.54190815318981"/>
    <n v="0.22676477640716999"/>
    <n v="618.669218621656"/>
    <n v="1210"/>
    <s v="Fixed Single Family Units"/>
    <n v="1210"/>
    <s v="Town Melbourne Beach                   Brevard County"/>
    <s v="Town Melbourne Beach"/>
    <m/>
    <m/>
    <m/>
    <n v="0"/>
    <n v="1"/>
    <n v="1.54190815318981"/>
    <n v="0.22676477640716999"/>
    <n v="618.669218621656"/>
    <m/>
    <n v="-1"/>
    <n v="-1"/>
    <n v="-1"/>
    <n v="-1"/>
    <n v="0"/>
    <m/>
    <m/>
    <s v="Central IRL A"/>
    <n v="-1"/>
    <m/>
    <m/>
    <n v="601"/>
    <x v="9"/>
    <s v="Cherry Drive BB"/>
    <x v="0"/>
    <m/>
    <n v="113.084918059866"/>
    <n v="0.50175930140000002"/>
  </r>
  <r>
    <n v="440000"/>
    <n v="790000"/>
    <n v="790000"/>
    <x v="0"/>
    <x v="0"/>
    <s v="IR12-21"/>
    <s v="62-304.520 (7), F.A.C."/>
    <n v="0.56000000000000005"/>
    <n v="0.48"/>
    <s v="Town Melbourne Beach"/>
    <n v="0.24085510144704"/>
    <n v="3663.10394748823"/>
    <n v="9.1295472161966593"/>
    <n v="1.3426608640059099"/>
    <n v="2.1988980209226598"/>
    <n v="0.32338671860911999"/>
    <n v="882.27727288335996"/>
    <n v="1210"/>
    <s v="Fixed Single Family Units"/>
    <n v="1210"/>
    <s v="Town Melbourne Beach                   Brevard County"/>
    <s v="Town Melbourne Beach"/>
    <m/>
    <m/>
    <m/>
    <n v="0"/>
    <n v="1"/>
    <n v="2.1988980209226598"/>
    <n v="0.32338671860911999"/>
    <n v="882.27727288335996"/>
    <m/>
    <n v="-1"/>
    <n v="-1"/>
    <n v="-1"/>
    <n v="-1"/>
    <n v="0"/>
    <m/>
    <m/>
    <s v="Central IRL A"/>
    <n v="-1"/>
    <m/>
    <m/>
    <n v="601"/>
    <x v="9"/>
    <s v="Cherry Drive BB"/>
    <x v="0"/>
    <m/>
    <n v="132.02000848263799"/>
    <n v="0.71555334380000002"/>
  </r>
  <r>
    <n v="440000"/>
    <n v="790000"/>
    <n v="790000"/>
    <x v="0"/>
    <x v="0"/>
    <s v="IR12-21"/>
    <s v="62-304.520 (7), F.A.C."/>
    <n v="0.56000000000000005"/>
    <n v="0.48"/>
    <s v="Town Melbourne Beach"/>
    <n v="4.8628386805799999E-2"/>
    <n v="3654.9754807566201"/>
    <n v="9.1105447579982908"/>
    <n v="1.33990890413071"/>
    <n v="0.44303109450349998"/>
    <n v="6.5157608474600004E-2"/>
    <n v="177.735561443951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4303109450349998"/>
    <n v="6.5157608474600004E-2"/>
    <n v="177.73556144395101"/>
    <m/>
    <n v="-1"/>
    <n v="-1"/>
    <n v="-1"/>
    <n v="-1"/>
    <n v="0"/>
    <m/>
    <m/>
    <s v="Central IRL A"/>
    <n v="-1"/>
    <m/>
    <m/>
    <n v="601"/>
    <x v="9"/>
    <s v="Cherry Drive BB"/>
    <x v="0"/>
    <m/>
    <n v="67.757997169117502"/>
    <n v="0.14414887379999999"/>
  </r>
  <r>
    <n v="440000"/>
    <n v="790000"/>
    <n v="790000"/>
    <x v="0"/>
    <x v="0"/>
    <s v="IR12-21"/>
    <s v="62-304.520 (7), F.A.C."/>
    <n v="0.56000000000000005"/>
    <n v="0.48"/>
    <s v="Town Melbourne Beach"/>
    <n v="0.17879603928884"/>
    <n v="3654.9754807566201"/>
    <n v="9.1105447579982908"/>
    <n v="1.33990890413071"/>
    <n v="1.6289293184938001"/>
    <n v="0.23957040506641999"/>
    <n v="653.49513965711105"/>
    <n v="1210"/>
    <s v="Fixed Single Family Units"/>
    <n v="1210"/>
    <s v="Town Melbourne Beach                   Brevard County"/>
    <s v="Town Melbourne Beach"/>
    <m/>
    <m/>
    <m/>
    <n v="0"/>
    <n v="1"/>
    <n v="1.6289293184938001"/>
    <n v="0.23957040506641999"/>
    <n v="653.49513965711105"/>
    <m/>
    <n v="-1"/>
    <n v="-1"/>
    <n v="-1"/>
    <n v="-1"/>
    <n v="0"/>
    <m/>
    <m/>
    <s v="Central IRL A"/>
    <n v="-1"/>
    <m/>
    <m/>
    <n v="601"/>
    <x v="9"/>
    <s v="Cherry Drive BB"/>
    <x v="0"/>
    <m/>
    <n v="108.095902750562"/>
    <n v="0.53000416839999998"/>
  </r>
  <r>
    <n v="440000"/>
    <n v="790000"/>
    <n v="790000"/>
    <x v="0"/>
    <x v="0"/>
    <s v="IR12-21"/>
    <s v="62-304.520 (7), F.A.C."/>
    <n v="0.56000000000000005"/>
    <n v="0.48"/>
    <s v="Town Melbourne Beach"/>
    <n v="8.8181931013729994E-2"/>
    <n v="3654.9754807566201"/>
    <n v="9.1105447579982908"/>
    <n v="1.33990890413071"/>
    <n v="0.80338542934738"/>
    <n v="0.11815575454874"/>
    <n v="322.30279570098702"/>
    <n v="1210"/>
    <s v="Fixed Single Family Units"/>
    <n v="1210"/>
    <s v="Town Melbourne Beach                   Brevard County"/>
    <s v="Town Melbourne Beach"/>
    <m/>
    <m/>
    <m/>
    <n v="0"/>
    <n v="1"/>
    <n v="0.80338542934738"/>
    <n v="0.11815575454874"/>
    <n v="322.30279570098901"/>
    <m/>
    <n v="-1"/>
    <n v="-1"/>
    <n v="-1"/>
    <n v="-1"/>
    <n v="0"/>
    <m/>
    <m/>
    <s v="Central IRL A"/>
    <n v="-1"/>
    <m/>
    <m/>
    <n v="601"/>
    <x v="9"/>
    <s v="Cherry Drive BB"/>
    <x v="0"/>
    <m/>
    <n v="85.530096767927802"/>
    <n v="0.261397239"/>
  </r>
  <r>
    <n v="440000"/>
    <n v="790000"/>
    <n v="790000"/>
    <x v="0"/>
    <x v="0"/>
    <s v="IR12-21"/>
    <s v="62-304.520 (7), F.A.C."/>
    <n v="0.56000000000000005"/>
    <n v="0.48"/>
    <s v="Town Melbourne Beach"/>
    <n v="2.2056256276520001E-2"/>
    <n v="3654.9754807566201"/>
    <n v="9.1105447579982908"/>
    <n v="1.33990890413071"/>
    <n v="0.20094451000110999"/>
    <n v="2.955337417669E-2"/>
    <n v="80.615075887964906"/>
    <n v="1210"/>
    <s v="Fixed Single Family Units"/>
    <n v="1210"/>
    <s v="Town Melbourne Beach                   Brevard County"/>
    <s v="Town Melbourne Beach"/>
    <m/>
    <m/>
    <m/>
    <n v="0"/>
    <n v="1"/>
    <n v="0.20094451000110999"/>
    <n v="2.955337417669E-2"/>
    <n v="80.615075887966"/>
    <m/>
    <n v="-1"/>
    <n v="-1"/>
    <n v="-1"/>
    <n v="-1"/>
    <n v="0"/>
    <m/>
    <m/>
    <s v="Central IRL A"/>
    <n v="-1"/>
    <m/>
    <m/>
    <n v="601"/>
    <x v="9"/>
    <s v="Cherry Drive BB"/>
    <x v="0"/>
    <m/>
    <n v="45.652081200548899"/>
    <n v="6.5381245700000007E-2"/>
  </r>
  <r>
    <n v="440000"/>
    <n v="790000"/>
    <n v="790000"/>
    <x v="0"/>
    <x v="0"/>
    <s v="IR12-21"/>
    <s v="62-304.520 (7), F.A.C."/>
    <n v="0.56000000000000005"/>
    <n v="0.48"/>
    <s v="Town Melbourne Beach"/>
    <n v="4.2260930986729998E-2"/>
    <n v="3654.9754807566201"/>
    <n v="9.1105447579982908"/>
    <n v="1.33990890413071"/>
    <n v="0.38502010326934"/>
    <n v="5.6625797725979997E-2"/>
    <n v="154.462666550471"/>
    <n v="1210"/>
    <s v="Fixed Single Family Units"/>
    <n v="1210"/>
    <s v="Town Melbourne Beach                   Brevard County"/>
    <s v="Town Melbourne Beach"/>
    <m/>
    <m/>
    <m/>
    <n v="0"/>
    <n v="1"/>
    <n v="0.38502010326934"/>
    <n v="5.6625797725979997E-2"/>
    <n v="154.46266655047"/>
    <m/>
    <n v="-1"/>
    <n v="-1"/>
    <n v="-1"/>
    <n v="-1"/>
    <n v="0"/>
    <m/>
    <m/>
    <s v="Central IRL A"/>
    <n v="-1"/>
    <m/>
    <m/>
    <n v="601"/>
    <x v="9"/>
    <s v="Cherry Drive BB"/>
    <x v="0"/>
    <m/>
    <n v="63.242036148647799"/>
    <n v="0.12527385769999999"/>
  </r>
  <r>
    <n v="440000"/>
    <n v="790000"/>
    <n v="790000"/>
    <x v="0"/>
    <x v="0"/>
    <s v="IR12-21"/>
    <s v="62-304.520 (7), F.A.C."/>
    <n v="0.56000000000000005"/>
    <n v="0.48"/>
    <s v="Town Melbourne Beach"/>
    <n v="0.23778616564731"/>
    <n v="3654.9754807566201"/>
    <n v="9.1105447579982908"/>
    <n v="1.33990890413071"/>
    <n v="2.1663615049626399"/>
    <n v="0.31861180062993"/>
    <n v="869.10260510406101"/>
    <n v="1210"/>
    <s v="Fixed Single Family Units"/>
    <n v="1210"/>
    <s v="Town Melbourne Beach                   Brevard County"/>
    <s v="Town Melbourne Beach"/>
    <m/>
    <m/>
    <m/>
    <n v="0"/>
    <n v="1"/>
    <n v="2.1663615049626399"/>
    <n v="0.31861180062993"/>
    <n v="869.10260510406101"/>
    <m/>
    <n v="-1"/>
    <n v="-1"/>
    <n v="-1"/>
    <n v="-1"/>
    <n v="0"/>
    <m/>
    <m/>
    <s v="Central IRL A"/>
    <n v="-1"/>
    <m/>
    <m/>
    <n v="601"/>
    <x v="9"/>
    <s v="Cherry Drive BB"/>
    <x v="0"/>
    <m/>
    <n v="120.36321894480101"/>
    <n v="0.70486829289999997"/>
  </r>
  <r>
    <n v="440000"/>
    <n v="790000"/>
    <n v="790000"/>
    <x v="0"/>
    <x v="0"/>
    <s v="IR12-21"/>
    <s v="62-304.520 (7), F.A.C."/>
    <n v="0.56000000000000005"/>
    <n v="0.48"/>
    <s v="Town Melbourne Beach"/>
    <n v="5.374364896E-5"/>
    <n v="3654.9754807566201"/>
    <n v="9.1105447579982908"/>
    <n v="1.33990890413071"/>
    <n v="4.8963391931999996E-4"/>
    <n v="7.2011593779999994E-5"/>
    <n v="0.19643171920249999"/>
    <n v="1210"/>
    <s v="Fixed Single Family Units"/>
    <n v="1210"/>
    <s v="Town Melbourne Beach                   Brevard County"/>
    <s v="Town Melbourne Beach"/>
    <m/>
    <m/>
    <m/>
    <n v="0"/>
    <n v="1"/>
    <n v="4.8963391931999996E-4"/>
    <n v="7.2011593779999994E-5"/>
    <n v="0.19643171920231001"/>
    <m/>
    <n v="-1"/>
    <n v="-1"/>
    <n v="-1"/>
    <n v="-1"/>
    <n v="0"/>
    <m/>
    <m/>
    <s v="Central IRL A"/>
    <n v="-1"/>
    <m/>
    <m/>
    <n v="601"/>
    <x v="9"/>
    <s v="Cherry Drive BB"/>
    <x v="0"/>
    <m/>
    <n v="2.25354939980364"/>
    <n v="1.59312E-4"/>
  </r>
  <r>
    <n v="440000"/>
    <n v="790000"/>
    <n v="790000"/>
    <x v="0"/>
    <x v="0"/>
    <s v="IR12-21"/>
    <s v="62-304.520 (7), F.A.C."/>
    <n v="0.56000000000000005"/>
    <n v="0.48"/>
    <s v="Town Melbourne Beach"/>
    <n v="5.9343790795709998E-2"/>
    <n v="3661.4881872992601"/>
    <n v="9.1257924132744197"/>
    <n v="1.3421179027122101"/>
    <n v="0.54155911581849003"/>
    <n v="7.9646364041739998E-2"/>
    <n v="217.286588988076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4155911581849003"/>
    <n v="7.9646364041739998E-2"/>
    <n v="217.28658898807501"/>
    <m/>
    <n v="-1"/>
    <n v="-1"/>
    <n v="-1"/>
    <n v="-1"/>
    <n v="0"/>
    <m/>
    <m/>
    <s v="Central IRL A"/>
    <n v="-1"/>
    <m/>
    <m/>
    <n v="601"/>
    <x v="9"/>
    <s v="Cherry Drive BB"/>
    <x v="0"/>
    <m/>
    <n v="109.620893665476"/>
    <n v="0.176225944"/>
  </r>
  <r>
    <n v="440000"/>
    <n v="790000"/>
    <n v="790000"/>
    <x v="0"/>
    <x v="0"/>
    <s v="IR12-21"/>
    <s v="62-304.520 (7), F.A.C."/>
    <n v="0.56000000000000005"/>
    <n v="0.48"/>
    <s v="Town Melbourne Beach"/>
    <n v="1.559737608072E-2"/>
    <n v="3661.4881872992601"/>
    <n v="9.1257924132744197"/>
    <n v="1.3421179027122101"/>
    <n v="0.14233841630444999"/>
    <n v="2.0933517673270001E-2"/>
    <n v="57.109608272431302"/>
    <n v="1210"/>
    <s v="Fixed Single Family Units"/>
    <n v="1210"/>
    <s v="Town Melbourne Beach                   Brevard County"/>
    <s v="Town Melbourne Beach"/>
    <m/>
    <m/>
    <m/>
    <n v="0"/>
    <n v="1"/>
    <n v="0.14233841630444999"/>
    <n v="2.0933517673270001E-2"/>
    <n v="57.109608272430201"/>
    <m/>
    <n v="-1"/>
    <n v="-1"/>
    <n v="-1"/>
    <n v="-1"/>
    <n v="0"/>
    <m/>
    <m/>
    <s v="Central IRL A"/>
    <n v="-1"/>
    <m/>
    <m/>
    <n v="601"/>
    <x v="9"/>
    <s v="Cherry Drive BB"/>
    <x v="0"/>
    <m/>
    <n v="76.184163421825104"/>
    <n v="4.6317606099999999E-2"/>
  </r>
  <r>
    <n v="440000"/>
    <n v="790000"/>
    <n v="790000"/>
    <x v="0"/>
    <x v="0"/>
    <s v="IR12-21"/>
    <s v="62-304.520 (7), F.A.C."/>
    <n v="0.56000000000000005"/>
    <n v="0.48"/>
    <s v="Town Melbourne Beach"/>
    <n v="0.26910788876660002"/>
    <n v="3661.4881872992601"/>
    <n v="9.1257924132744197"/>
    <n v="1.3421179027122101"/>
    <n v="2.45582272965853"/>
    <n v="0.36117451527473998"/>
    <n v="985.33535582795002"/>
    <n v="1210"/>
    <s v="Fixed Single Family Units"/>
    <n v="1210"/>
    <s v="Town Melbourne Beach                   Brevard County"/>
    <s v="Town Melbourne Beach"/>
    <m/>
    <m/>
    <m/>
    <n v="0"/>
    <n v="1"/>
    <n v="2.45582272965853"/>
    <n v="0.36117451527473998"/>
    <n v="985.33535582795002"/>
    <m/>
    <n v="-1"/>
    <n v="-1"/>
    <n v="-1"/>
    <n v="-1"/>
    <n v="0"/>
    <m/>
    <m/>
    <s v="Central IRL A"/>
    <n v="-1"/>
    <m/>
    <m/>
    <n v="601"/>
    <x v="9"/>
    <s v="Cherry Drive BB"/>
    <x v="0"/>
    <m/>
    <n v="132.62084811196999"/>
    <n v="0.79913654160000003"/>
  </r>
  <r>
    <n v="440000"/>
    <n v="790000"/>
    <n v="790000"/>
    <x v="0"/>
    <x v="0"/>
    <s v="IR12-21"/>
    <s v="62-304.520 (7), F.A.C."/>
    <n v="0.56000000000000005"/>
    <n v="0.48"/>
    <s v="Town Melbourne Beach"/>
    <n v="0.16453655700961001"/>
    <n v="3661.4881872992601"/>
    <n v="9.1257924132744197"/>
    <n v="1.3421179027122101"/>
    <n v="1.5015264636646299"/>
    <n v="0.22082745881322999"/>
    <n v="602.44865986959701"/>
    <n v="1210"/>
    <s v="Fixed Single Family Units"/>
    <n v="1210"/>
    <s v="Town Melbourne Beach                   Brevard County"/>
    <s v="Town Melbourne Beach"/>
    <m/>
    <m/>
    <m/>
    <n v="0"/>
    <n v="1"/>
    <n v="1.5015264636646299"/>
    <n v="0.22082745881322999"/>
    <n v="602.44865986959701"/>
    <m/>
    <n v="-1"/>
    <n v="-1"/>
    <n v="-1"/>
    <n v="-1"/>
    <n v="0"/>
    <m/>
    <m/>
    <s v="Central IRL A"/>
    <n v="-1"/>
    <m/>
    <m/>
    <n v="601"/>
    <x v="9"/>
    <s v="Cherry Drive BB"/>
    <x v="0"/>
    <m/>
    <n v="109.3462025812"/>
    <n v="0.48860394150000003"/>
  </r>
  <r>
    <n v="440000"/>
    <n v="790000"/>
    <n v="790000"/>
    <x v="0"/>
    <x v="0"/>
    <s v="IR12-21"/>
    <s v="62-304.520 (7), F.A.C."/>
    <n v="0.56000000000000005"/>
    <n v="0.48"/>
    <s v="Town Melbourne Beach"/>
    <n v="2.9033989755350001E-2"/>
    <n v="3661.4881872992601"/>
    <n v="9.1257924132744197"/>
    <n v="1.3421179027122101"/>
    <n v="0.26495816343646"/>
    <n v="3.896703743781E-2"/>
    <n v="106.307610519381"/>
    <n v="1210"/>
    <s v="Fixed Single Family Units"/>
    <n v="1210"/>
    <s v="Town Melbourne Beach                   Brevard County"/>
    <s v="Town Melbourne Beach"/>
    <m/>
    <m/>
    <m/>
    <n v="0"/>
    <n v="1"/>
    <n v="0.26495816343646"/>
    <n v="3.896703743781E-2"/>
    <n v="106.307610519383"/>
    <m/>
    <n v="-1"/>
    <n v="-1"/>
    <n v="-1"/>
    <n v="-1"/>
    <n v="0"/>
    <m/>
    <m/>
    <s v="Central IRL A"/>
    <n v="-1"/>
    <m/>
    <m/>
    <n v="601"/>
    <x v="9"/>
    <s v="Cherry Drive BB"/>
    <x v="0"/>
    <m/>
    <n v="44.780040844664001"/>
    <n v="8.6218662200000004E-2"/>
  </r>
  <r>
    <n v="440000"/>
    <n v="790000"/>
    <n v="790000"/>
    <x v="0"/>
    <x v="0"/>
    <s v="IR12-21"/>
    <s v="62-304.520 (7), F.A.C."/>
    <n v="0.56000000000000005"/>
    <n v="0.48"/>
    <s v="Town Melbourne Beach"/>
    <n v="6.4650540325669997E-2"/>
    <n v="3661.4881872992601"/>
    <n v="9.1257924132744197"/>
    <n v="1.3421179027122101"/>
    <n v="0.58998741041816005"/>
    <n v="8.6768647591109999E-2"/>
    <n v="236.71718970498401"/>
    <n v="1210"/>
    <s v="Fixed Single Family Units"/>
    <n v="1210"/>
    <s v="Town Melbourne Beach                   Brevard County"/>
    <s v="Town Melbourne Beach"/>
    <m/>
    <m/>
    <m/>
    <n v="0"/>
    <n v="1"/>
    <n v="0.58998741041816005"/>
    <n v="8.6768647591109999E-2"/>
    <n v="236.71718970498301"/>
    <m/>
    <n v="-1"/>
    <n v="-1"/>
    <n v="-1"/>
    <n v="-1"/>
    <n v="0"/>
    <m/>
    <m/>
    <s v="Central IRL A"/>
    <n v="-1"/>
    <m/>
    <m/>
    <n v="601"/>
    <x v="9"/>
    <s v="Cherry Drive BB"/>
    <x v="0"/>
    <m/>
    <n v="76.493156149670895"/>
    <n v="0.19198474430000001"/>
  </r>
  <r>
    <n v="440000"/>
    <n v="790000"/>
    <n v="790000"/>
    <x v="0"/>
    <x v="0"/>
    <s v="IR12-21"/>
    <s v="62-304.520 (7), F.A.C."/>
    <n v="0.56000000000000005"/>
    <n v="0.48"/>
    <s v="Town Melbourne Beach"/>
    <n v="1.549331114135E-2"/>
    <n v="3661.4881872992601"/>
    <n v="9.1257924132744197"/>
    <n v="1.3421179027122101"/>
    <n v="0.14138874127025"/>
    <n v="2.079385025509E-2"/>
    <n v="56.728575726212398"/>
    <n v="1210"/>
    <s v="Fixed Single Family Units"/>
    <n v="1210"/>
    <s v="Town Melbourne Beach                   Brevard County"/>
    <s v="Town Melbourne Beach"/>
    <m/>
    <m/>
    <m/>
    <n v="0"/>
    <n v="1"/>
    <n v="0.14138874127025"/>
    <n v="2.079385025509E-2"/>
    <n v="56.728575726213101"/>
    <m/>
    <n v="-1"/>
    <n v="-1"/>
    <n v="-1"/>
    <n v="-1"/>
    <n v="0"/>
    <m/>
    <m/>
    <s v="Central IRL A"/>
    <n v="-1"/>
    <m/>
    <m/>
    <n v="601"/>
    <x v="9"/>
    <s v="Cherry Drive BB"/>
    <x v="0"/>
    <m/>
    <n v="32.125940462392101"/>
    <n v="4.6008577199999998E-2"/>
  </r>
  <r>
    <n v="440000"/>
    <n v="800000"/>
    <n v="800000"/>
    <x v="0"/>
    <x v="0"/>
    <s v="IR12-21"/>
    <s v="62-304.520 (7), F.A.C."/>
    <n v="0.56000000000000005"/>
    <n v="0.48"/>
    <s v="Town Melbourne Beach"/>
    <n v="0.15204854510978"/>
    <n v="3633.0519898821599"/>
    <n v="9.0592813824315606"/>
    <n v="1.33248446571623"/>
    <n v="1.37745055393886"/>
    <n v="0.20260232439354001"/>
    <n v="552.400269369784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7745055393886"/>
    <n v="0.20260232439354001"/>
    <n v="552.40026936978495"/>
    <m/>
    <n v="-1"/>
    <n v="-1"/>
    <n v="-1"/>
    <n v="-1"/>
    <n v="0"/>
    <m/>
    <m/>
    <s v="Central IRL A"/>
    <n v="-1"/>
    <m/>
    <m/>
    <n v="601"/>
    <x v="9"/>
    <s v="Cherry Drive BB"/>
    <x v="0"/>
    <m/>
    <n v="124.65883983848801"/>
    <n v="0.44801319490000002"/>
  </r>
  <r>
    <n v="440000"/>
    <n v="800000"/>
    <n v="800000"/>
    <x v="0"/>
    <x v="0"/>
    <s v="IR12-21"/>
    <s v="62-304.520 (7), F.A.C."/>
    <n v="0.56000000000000005"/>
    <n v="0.48"/>
    <s v="Town Melbourne Beach"/>
    <n v="0.16080068725503999"/>
    <n v="3633.0519898821599"/>
    <n v="9.0592813824315606"/>
    <n v="1.33248446571623"/>
    <n v="1.4567386723317799"/>
    <n v="0.21426441784382999"/>
    <n v="584.19725680634201"/>
    <n v="1210"/>
    <s v="Fixed Single Family Units"/>
    <n v="1210"/>
    <s v="Town Melbourne Beach                   Brevard County"/>
    <s v="Town Melbourne Beach"/>
    <m/>
    <m/>
    <m/>
    <n v="0"/>
    <n v="1"/>
    <n v="1.4567386723317799"/>
    <n v="0.21426441784382999"/>
    <n v="584.19725680634201"/>
    <m/>
    <n v="-1"/>
    <n v="-1"/>
    <n v="-1"/>
    <n v="-1"/>
    <n v="0"/>
    <m/>
    <m/>
    <s v="Central IRL A"/>
    <n v="-1"/>
    <m/>
    <m/>
    <n v="601"/>
    <x v="9"/>
    <s v="Cherry Drive BB"/>
    <x v="0"/>
    <m/>
    <n v="107.327416524206"/>
    <n v="0.47380150589999998"/>
  </r>
  <r>
    <n v="440000"/>
    <n v="800000"/>
    <n v="800000"/>
    <x v="0"/>
    <x v="0"/>
    <s v="IR12-21"/>
    <s v="62-304.520 (7), F.A.C."/>
    <n v="0.56000000000000005"/>
    <n v="0.48"/>
    <s v="Town Melbourne Beach"/>
    <n v="0.24950182841856"/>
    <n v="3633.0519898821599"/>
    <n v="9.0592813824315606"/>
    <n v="1.33248446571623"/>
    <n v="2.2603072690749699"/>
    <n v="0.33245731053554001"/>
    <n v="906.45311421532006"/>
    <n v="1210"/>
    <s v="Fixed Single Family Units"/>
    <n v="1210"/>
    <s v="Town Melbourne Beach                   Brevard County"/>
    <s v="Town Melbourne Beach"/>
    <m/>
    <m/>
    <m/>
    <n v="0"/>
    <n v="1"/>
    <n v="2.2603072690749699"/>
    <n v="0.33245731053554001"/>
    <n v="906.45311421532006"/>
    <m/>
    <n v="-1"/>
    <n v="-1"/>
    <n v="-1"/>
    <n v="-1"/>
    <n v="0"/>
    <m/>
    <m/>
    <s v="Central IRL A"/>
    <n v="-1"/>
    <m/>
    <m/>
    <n v="601"/>
    <x v="9"/>
    <s v="Cherry Drive BB"/>
    <x v="0"/>
    <m/>
    <n v="127.754465915119"/>
    <n v="0.73516067659999995"/>
  </r>
  <r>
    <n v="440000"/>
    <n v="800000"/>
    <n v="800000"/>
    <x v="0"/>
    <x v="0"/>
    <s v="IR12-21"/>
    <s v="62-304.520 (7), F.A.C."/>
    <n v="0.56000000000000005"/>
    <n v="0.48"/>
    <s v="Town Melbourne Beach"/>
    <n v="2.3824217636490001E-2"/>
    <n v="3633.0519898821599"/>
    <n v="9.0592813824315606"/>
    <n v="1.33248446571623"/>
    <n v="0.21583029128525999"/>
    <n v="3.1745399908460002E-2"/>
    <n v="86.554621291639293"/>
    <n v="1210"/>
    <s v="Fixed Single Family Units"/>
    <n v="1210"/>
    <s v="Town Melbourne Beach                   Brevard County"/>
    <s v="Town Melbourne Beach"/>
    <m/>
    <m/>
    <m/>
    <n v="0"/>
    <n v="1"/>
    <n v="0.21583029128525999"/>
    <n v="3.1745399908460002E-2"/>
    <n v="86.554621291638199"/>
    <m/>
    <n v="-1"/>
    <n v="-1"/>
    <n v="-1"/>
    <n v="-1"/>
    <n v="0"/>
    <m/>
    <m/>
    <s v="Central IRL A"/>
    <n v="-1"/>
    <m/>
    <m/>
    <n v="601"/>
    <x v="9"/>
    <s v="Cherry Drive BB"/>
    <x v="0"/>
    <m/>
    <n v="75.723344830671707"/>
    <n v="7.0198395199999999E-2"/>
  </r>
  <r>
    <n v="440000"/>
    <n v="800000"/>
    <n v="800000"/>
    <x v="0"/>
    <x v="0"/>
    <s v="IR12-21"/>
    <s v="62-304.520 (7), F.A.C."/>
    <n v="0.56000000000000005"/>
    <n v="0.48"/>
    <s v="Town Melbourne Beach"/>
    <n v="5.1349281709199999E-3"/>
    <n v="3633.0519898821599"/>
    <n v="9.0592813824315606"/>
    <n v="1.33248446571623"/>
    <n v="4.651875917895E-2"/>
    <n v="6.8422120203200003E-3"/>
    <n v="18.655461009270098"/>
    <n v="1210"/>
    <s v="Fixed Single Family Units"/>
    <n v="1210"/>
    <s v="Town Melbourne Beach                   Brevard County"/>
    <s v="Town Melbourne Beach"/>
    <m/>
    <m/>
    <m/>
    <n v="0"/>
    <n v="1"/>
    <n v="4.651875917895E-2"/>
    <n v="6.8422120203200003E-3"/>
    <n v="18.655461009271502"/>
    <m/>
    <n v="-1"/>
    <n v="-1"/>
    <n v="-1"/>
    <n v="-1"/>
    <n v="0"/>
    <m/>
    <m/>
    <s v="Central IRL A"/>
    <n v="-1"/>
    <m/>
    <m/>
    <n v="601"/>
    <x v="9"/>
    <s v="Cherry Drive BB"/>
    <x v="0"/>
    <m/>
    <n v="24.209452956202"/>
    <n v="1.51301387E-2"/>
  </r>
  <r>
    <n v="440000"/>
    <n v="800000"/>
    <n v="800000"/>
    <x v="0"/>
    <x v="0"/>
    <s v="IR12-21"/>
    <s v="62-304.520 (7), F.A.C."/>
    <n v="0.56000000000000005"/>
    <n v="0.48"/>
    <s v="Town Melbourne Beach"/>
    <n v="2.0134055270350001E-2"/>
    <n v="3633.0519898821599"/>
    <n v="9.0592813824315606"/>
    <n v="1.33248446571623"/>
    <n v="0.18240007206357001"/>
    <n v="2.682831587962E-2"/>
    <n v="73.148069564360597"/>
    <n v="1210"/>
    <s v="Fixed Single Family Units"/>
    <n v="1210"/>
    <s v="Town Melbourne Beach                   Brevard County"/>
    <s v="Town Melbourne Beach"/>
    <m/>
    <m/>
    <m/>
    <n v="0"/>
    <n v="1"/>
    <n v="0.18240007206357001"/>
    <n v="2.682831587962E-2"/>
    <n v="73.148069564358806"/>
    <m/>
    <n v="-1"/>
    <n v="-1"/>
    <n v="-1"/>
    <n v="-1"/>
    <n v="0"/>
    <m/>
    <m/>
    <s v="Central IRL A"/>
    <n v="-1"/>
    <m/>
    <m/>
    <n v="601"/>
    <x v="9"/>
    <s v="Cherry Drive BB"/>
    <x v="0"/>
    <m/>
    <n v="68.400261467284295"/>
    <n v="5.9325279500000001E-2"/>
  </r>
  <r>
    <n v="440000"/>
    <n v="800000"/>
    <n v="800000"/>
    <x v="0"/>
    <x v="0"/>
    <s v="IR12-21"/>
    <s v="62-304.520 (7), F.A.C."/>
    <n v="0.56000000000000005"/>
    <n v="0.48"/>
    <s v="Town Melbourne Beach"/>
    <n v="6.3191918757899996E-3"/>
    <n v="3633.0519898821599"/>
    <n v="9.0592813824315606"/>
    <n v="1.33248446571623"/>
    <n v="5.7247337312399997E-2"/>
    <n v="8.4202250103699999E-3"/>
    <n v="22.9579526188042"/>
    <n v="1210"/>
    <s v="Fixed Single Family Units"/>
    <n v="1210"/>
    <s v="Town Melbourne Beach                   Brevard County"/>
    <s v="Town Melbourne Beach"/>
    <m/>
    <m/>
    <m/>
    <n v="0"/>
    <n v="1"/>
    <n v="5.7247337312399997E-2"/>
    <n v="8.4202250103699999E-3"/>
    <n v="22.957952618803802"/>
    <m/>
    <n v="-1"/>
    <n v="-1"/>
    <n v="-1"/>
    <n v="-1"/>
    <n v="0"/>
    <m/>
    <m/>
    <s v="Central IRL A"/>
    <n v="-1"/>
    <m/>
    <m/>
    <n v="601"/>
    <x v="9"/>
    <s v="Cherry Drive BB"/>
    <x v="0"/>
    <m/>
    <n v="22.830068088374802"/>
    <n v="1.8619588499999999E-2"/>
  </r>
  <r>
    <n v="440000"/>
    <n v="800000"/>
    <n v="800000"/>
    <x v="0"/>
    <x v="0"/>
    <s v="IR12-21"/>
    <s v="62-304.520 (7), F.A.C."/>
    <n v="0.56000000000000005"/>
    <n v="0.48"/>
    <s v="Town Melbourne Beach"/>
    <n v="0.12442324767917"/>
    <n v="3654.3990461943499"/>
    <n v="9.1092122877347208"/>
    <n v="1.3397164811526301"/>
    <n v="1.13339777663895"/>
    <n v="0.16669187555432"/>
    <n v="454.692197643163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13339777663895"/>
    <n v="0.16669187555432"/>
    <n v="454.69219764316301"/>
    <m/>
    <n v="-1"/>
    <n v="-1"/>
    <n v="-1"/>
    <n v="-1"/>
    <n v="0"/>
    <m/>
    <m/>
    <s v="Central IRL A"/>
    <n v="-1"/>
    <m/>
    <m/>
    <n v="601"/>
    <x v="9"/>
    <s v="Cherry Drive BB"/>
    <x v="0"/>
    <m/>
    <n v="120.148104864442"/>
    <n v="0.36876901670000001"/>
  </r>
  <r>
    <n v="440000"/>
    <n v="800000"/>
    <n v="800000"/>
    <x v="0"/>
    <x v="0"/>
    <s v="IR12-21"/>
    <s v="62-304.520 (7), F.A.C."/>
    <n v="0.56000000000000005"/>
    <n v="0.48"/>
    <s v="Town Melbourne Beach"/>
    <n v="0.12879956893712"/>
    <n v="3654.3990461943499"/>
    <n v="9.1092122877347208"/>
    <n v="1.3397164811526301"/>
    <n v="1.1732626160170201"/>
    <n v="0.17255490527042"/>
    <n v="470.68502187408501"/>
    <n v="1210"/>
    <s v="Fixed Single Family Units"/>
    <n v="1210"/>
    <s v="Town Melbourne Beach                   Brevard County"/>
    <s v="Town Melbourne Beach"/>
    <m/>
    <m/>
    <m/>
    <n v="0"/>
    <n v="1"/>
    <n v="1.1732626160170201"/>
    <n v="0.17255490527042"/>
    <n v="470.68502187408501"/>
    <m/>
    <n v="-1"/>
    <n v="-1"/>
    <n v="-1"/>
    <n v="-1"/>
    <n v="0"/>
    <m/>
    <m/>
    <s v="Central IRL A"/>
    <n v="-1"/>
    <m/>
    <m/>
    <n v="601"/>
    <x v="9"/>
    <s v="Cherry Drive BB"/>
    <x v="0"/>
    <m/>
    <n v="102.428436604571"/>
    <n v="0.38173967710000001"/>
  </r>
  <r>
    <n v="440000"/>
    <n v="800000"/>
    <n v="800000"/>
    <x v="0"/>
    <x v="0"/>
    <s v="IR12-21"/>
    <s v="62-304.520 (7), F.A.C."/>
    <n v="0.56000000000000005"/>
    <n v="0.48"/>
    <s v="Town Melbourne Beach"/>
    <n v="0.29810529973420002"/>
    <n v="3654.3990461943499"/>
    <n v="9.1092122877347208"/>
    <n v="1.3397164811526301"/>
    <n v="2.7155044593776099"/>
    <n v="0.39937658317285002"/>
    <n v="1089.39572301414"/>
    <n v="1210"/>
    <s v="Fixed Single Family Units"/>
    <n v="1210"/>
    <s v="Town Melbourne Beach                   Brevard County"/>
    <s v="Town Melbourne Beach"/>
    <m/>
    <m/>
    <m/>
    <n v="0"/>
    <n v="1"/>
    <n v="2.7155044593776099"/>
    <n v="0.39937658317285002"/>
    <n v="1089.39572301414"/>
    <m/>
    <n v="-1"/>
    <n v="-1"/>
    <n v="-1"/>
    <n v="-1"/>
    <n v="0"/>
    <m/>
    <m/>
    <s v="Central IRL A"/>
    <n v="-1"/>
    <m/>
    <m/>
    <n v="601"/>
    <x v="9"/>
    <s v="Cherry Drive BB"/>
    <x v="0"/>
    <m/>
    <n v="139.32677822048799"/>
    <n v="0.88353262210000005"/>
  </r>
  <r>
    <n v="440000"/>
    <n v="800000"/>
    <n v="800000"/>
    <x v="0"/>
    <x v="0"/>
    <s v="IR12-21"/>
    <s v="62-304.520 (7), F.A.C."/>
    <n v="0.56000000000000005"/>
    <n v="0.48"/>
    <s v="Town Melbourne Beach"/>
    <n v="3.4878099869619997E-2"/>
    <n v="3654.3990461943499"/>
    <n v="9.1092122877347208"/>
    <n v="1.3397164811526301"/>
    <n v="0.31771201590523002"/>
    <n v="4.6726765226619997E-2"/>
    <n v="127.458494896632"/>
    <n v="1210"/>
    <s v="Fixed Single Family Units"/>
    <n v="1210"/>
    <s v="Town Melbourne Beach                   Brevard County"/>
    <s v="Town Melbourne Beach"/>
    <m/>
    <m/>
    <m/>
    <n v="0"/>
    <n v="1"/>
    <n v="0.31771201590523002"/>
    <n v="4.6726765226619997E-2"/>
    <n v="127.45849489663399"/>
    <m/>
    <n v="-1"/>
    <n v="-1"/>
    <n v="-1"/>
    <n v="-1"/>
    <n v="0"/>
    <m/>
    <m/>
    <s v="Central IRL A"/>
    <n v="-1"/>
    <m/>
    <m/>
    <n v="601"/>
    <x v="9"/>
    <s v="Cherry Drive BB"/>
    <x v="0"/>
    <m/>
    <n v="82.698744800157002"/>
    <n v="0.1033726641"/>
  </r>
  <r>
    <n v="440000"/>
    <n v="800000"/>
    <n v="800000"/>
    <x v="0"/>
    <x v="0"/>
    <s v="IR12-21"/>
    <s v="62-304.520 (7), F.A.C."/>
    <n v="0.56000000000000005"/>
    <n v="0.48"/>
    <s v="Town Melbourne Beach"/>
    <n v="1.8276750846179999E-2"/>
    <n v="3654.3990461943499"/>
    <n v="9.1092122877347208"/>
    <n v="1.3397164811526301"/>
    <n v="0.16648680338787999"/>
    <n v="2.4485664330539999E-2"/>
    <n v="66.790540859812097"/>
    <n v="1210"/>
    <s v="Fixed Single Family Units"/>
    <n v="1210"/>
    <s v="Town Melbourne Beach                   Brevard County"/>
    <s v="Town Melbourne Beach"/>
    <m/>
    <m/>
    <m/>
    <n v="0"/>
    <n v="1"/>
    <n v="0.16648680338787999"/>
    <n v="2.4485664330539999E-2"/>
    <n v="66.790540859810307"/>
    <m/>
    <n v="-1"/>
    <n v="-1"/>
    <n v="-1"/>
    <n v="-1"/>
    <n v="0"/>
    <m/>
    <m/>
    <s v="Central IRL A"/>
    <n v="-1"/>
    <m/>
    <m/>
    <n v="601"/>
    <x v="9"/>
    <s v="Cherry Drive BB"/>
    <x v="0"/>
    <m/>
    <n v="57.685657637685502"/>
    <n v="5.41691329E-2"/>
  </r>
  <r>
    <n v="440000"/>
    <n v="800000"/>
    <n v="800000"/>
    <x v="0"/>
    <x v="0"/>
    <s v="IR12-21"/>
    <s v="62-304.520 (7), F.A.C."/>
    <n v="0.56000000000000005"/>
    <n v="0.48"/>
    <s v="Town Melbourne Beach"/>
    <n v="1.3280486624619999E-2"/>
    <n v="3654.3990461943499"/>
    <n v="9.1092122877347208"/>
    <n v="1.3397164811526301"/>
    <n v="0.12097477194811999"/>
    <n v="1.7792086808730002E-2"/>
    <n v="48.532197654022902"/>
    <n v="1210"/>
    <s v="Fixed Single Family Units"/>
    <n v="1210"/>
    <s v="Town Melbourne Beach                   Brevard County"/>
    <s v="Town Melbourne Beach"/>
    <m/>
    <m/>
    <m/>
    <n v="0"/>
    <n v="1"/>
    <n v="0.12097477194811999"/>
    <n v="1.7792086808730002E-2"/>
    <n v="48.532197654020997"/>
    <m/>
    <n v="-1"/>
    <n v="-1"/>
    <n v="-1"/>
    <n v="-1"/>
    <n v="0"/>
    <m/>
    <m/>
    <s v="Central IRL A"/>
    <n v="-1"/>
    <m/>
    <m/>
    <n v="601"/>
    <x v="9"/>
    <s v="Cherry Drive BB"/>
    <x v="0"/>
    <m/>
    <n v="52.4973903950197"/>
    <n v="3.9361068700000001E-2"/>
  </r>
  <r>
    <n v="440000"/>
    <n v="810000"/>
    <n v="810000"/>
    <x v="0"/>
    <x v="0"/>
    <s v="IR12-21"/>
    <s v="62-304.520 (7), F.A.C."/>
    <n v="0.56000000000000005"/>
    <n v="0.48"/>
    <s v="Town Melbourne Beach"/>
    <n v="5.398818346861E-2"/>
    <n v="3633.9182238683702"/>
    <n v="8.6119236449041097"/>
    <n v="1.2501283429777299"/>
    <n v="0.46494211375875"/>
    <n v="6.7492158339990005E-2"/>
    <n v="196.188643780133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6494211375875"/>
    <n v="6.7492158339990005E-2"/>
    <n v="196.18864378013399"/>
    <m/>
    <n v="-1"/>
    <n v="-1"/>
    <n v="-1"/>
    <n v="-1"/>
    <n v="0"/>
    <m/>
    <m/>
    <s v="Central IRL A"/>
    <n v="-1"/>
    <m/>
    <m/>
    <n v="601"/>
    <x v="9"/>
    <s v="Cherry Drive BB"/>
    <x v="0"/>
    <m/>
    <n v="108.411905242445"/>
    <n v="0.15911487739999999"/>
  </r>
  <r>
    <n v="440000"/>
    <n v="810000"/>
    <n v="810000"/>
    <x v="0"/>
    <x v="0"/>
    <s v="IR12-21"/>
    <s v="62-304.520 (7), F.A.C."/>
    <n v="0.56000000000000005"/>
    <n v="0.48"/>
    <s v="Town Melbourne Beach"/>
    <n v="4.601528711768E-2"/>
    <n v="3633.9182238683702"/>
    <n v="8.6119236449041097"/>
    <n v="1.2501283429777299"/>
    <n v="0.39628013915587001"/>
    <n v="5.752501463608E-2"/>
    <n v="167.21579043350499"/>
    <n v="1210"/>
    <s v="Fixed Single Family Units"/>
    <n v="1210"/>
    <s v="Town Melbourne Beach                   Brevard County"/>
    <s v="Town Melbourne Beach"/>
    <m/>
    <m/>
    <m/>
    <n v="0"/>
    <n v="1"/>
    <n v="0.39628013915587001"/>
    <n v="5.752501463608E-2"/>
    <n v="499.73528457947799"/>
    <m/>
    <n v="-1"/>
    <n v="-1"/>
    <n v="-1"/>
    <n v="-1"/>
    <n v="0"/>
    <m/>
    <m/>
    <s v="Central IRL A"/>
    <n v="-1"/>
    <m/>
    <m/>
    <n v="601"/>
    <x v="9"/>
    <s v="Cherry Drive BB"/>
    <x v="0"/>
    <m/>
    <n v="55.853548222343903"/>
    <n v="0.40530031189999999"/>
  </r>
  <r>
    <n v="440000"/>
    <n v="810000"/>
    <n v="810000"/>
    <x v="0"/>
    <x v="0"/>
    <s v="IR12-21"/>
    <s v="62-304.520 (7), F.A.C."/>
    <n v="0.56000000000000005"/>
    <n v="0.48"/>
    <s v="Town Melbourne Beach"/>
    <n v="9.0242513588619996E-2"/>
    <n v="3633.9182238683702"/>
    <n v="8.6119236449041097"/>
    <n v="1.2501283429777299"/>
    <n v="0.77716163654945003"/>
    <n v="0.11281472397869"/>
    <n v="327.93391469738998"/>
    <n v="1210"/>
    <s v="Fixed Single Family Units"/>
    <n v="1210"/>
    <s v="Town Melbourne Beach                   Brevard County"/>
    <s v="Town Melbourne Beach"/>
    <m/>
    <m/>
    <m/>
    <n v="0"/>
    <n v="1"/>
    <n v="0.77716163654945003"/>
    <n v="0.11281472397869"/>
    <n v="859.65731352511102"/>
    <m/>
    <n v="-1"/>
    <n v="-1"/>
    <n v="-1"/>
    <n v="-1"/>
    <n v="0"/>
    <m/>
    <m/>
    <s v="Central IRL A"/>
    <n v="-1"/>
    <m/>
    <m/>
    <n v="601"/>
    <x v="9"/>
    <s v="Cherry Drive BB"/>
    <x v="0"/>
    <m/>
    <n v="81.273460338210597"/>
    <n v="0.69720787799999995"/>
  </r>
  <r>
    <n v="440000"/>
    <n v="810000"/>
    <n v="810000"/>
    <x v="0"/>
    <x v="0"/>
    <s v="IR12-21"/>
    <s v="62-304.520 (7), F.A.C."/>
    <n v="0.56000000000000005"/>
    <n v="0.48"/>
    <s v="Town Melbourne Beach"/>
    <n v="2.4913897561690001E-2"/>
    <n v="3633.9182238683702"/>
    <n v="8.6119236449041097"/>
    <n v="1.2501283429777299"/>
    <n v="0.21455658349827"/>
    <n v="3.114556947591E-2"/>
    <n v="90.535066377029594"/>
    <n v="1210"/>
    <s v="Fixed Single Family Units"/>
    <n v="1210"/>
    <s v="Town Melbourne Beach                   Brevard County"/>
    <s v="Town Melbourne Beach"/>
    <m/>
    <m/>
    <m/>
    <n v="0"/>
    <n v="1"/>
    <n v="0.21455658349827"/>
    <n v="3.114556947591E-2"/>
    <n v="211.03061653639699"/>
    <m/>
    <n v="-1"/>
    <n v="-1"/>
    <n v="-1"/>
    <n v="-1"/>
    <n v="0"/>
    <m/>
    <m/>
    <s v="Central IRL A"/>
    <n v="-1"/>
    <m/>
    <m/>
    <n v="601"/>
    <x v="9"/>
    <s v="Cherry Drive BB"/>
    <x v="0"/>
    <m/>
    <n v="44.471740423294399"/>
    <n v="0.17115216259999999"/>
  </r>
  <r>
    <n v="450000"/>
    <n v="810000"/>
    <n v="810000"/>
    <x v="0"/>
    <x v="0"/>
    <s v="IR12-21"/>
    <s v="62-304.520 (7), F.A.C."/>
    <n v="0.56000000000000005"/>
    <n v="0.48"/>
    <s v="Town Melbourne Beach"/>
    <n v="7.5973508336450002E-2"/>
    <n v="3637.2488433195699"/>
    <n v="7.8080554823182098"/>
    <n v="1.0835305810573399"/>
    <n v="0.59320536827742998"/>
    <n v="8.2319619632759994E-2"/>
    <n v="276.33455531971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9320536827742998"/>
    <n v="8.2319619632759994E-2"/>
    <n v="526.80755804654302"/>
    <m/>
    <n v="-1"/>
    <n v="-1"/>
    <n v="-1"/>
    <n v="-1"/>
    <n v="0"/>
    <m/>
    <m/>
    <s v="Central IRL A"/>
    <n v="-1"/>
    <m/>
    <m/>
    <n v="601"/>
    <x v="9"/>
    <s v="Cherry Drive BB"/>
    <x v="0"/>
    <m/>
    <n v="84.656173426741105"/>
    <n v="0.42725673809999998"/>
  </r>
  <r>
    <n v="450000"/>
    <n v="810000"/>
    <n v="810000"/>
    <x v="0"/>
    <x v="0"/>
    <s v="IR12-21"/>
    <s v="62-304.520 (7), F.A.C."/>
    <n v="0.56000000000000005"/>
    <n v="0.48"/>
    <s v="Town Melbourne Beach"/>
    <n v="2.8580430799999999E-7"/>
    <n v="3637.2488433195699"/>
    <n v="7.8080554823182098"/>
    <n v="1.0835305810573399"/>
    <n v="2.23157589395E-6"/>
    <n v="3.0967770791590001E-7"/>
    <n v="1.03954138868E-3"/>
    <n v="1210"/>
    <s v="Fixed Single Family Units"/>
    <n v="1210"/>
    <s v="Town Melbourne Beach                   Brevard County"/>
    <s v="Town Melbourne Beach"/>
    <m/>
    <m/>
    <m/>
    <n v="0"/>
    <n v="1"/>
    <n v="2.23157589395E-6"/>
    <n v="3.0967770791590001E-7"/>
    <n v="1.0395413886E-3"/>
    <m/>
    <n v="-1"/>
    <n v="-1"/>
    <n v="-1"/>
    <n v="-1"/>
    <n v="0"/>
    <m/>
    <m/>
    <s v="Central IRL A"/>
    <n v="-1"/>
    <m/>
    <m/>
    <n v="601"/>
    <x v="9"/>
    <s v="Cherry Drive BB"/>
    <x v="0"/>
    <m/>
    <n v="0.16426679651163001"/>
    <n v="8.4309925999999999E-7"/>
  </r>
  <r>
    <n v="450000"/>
    <n v="820000"/>
    <n v="820000"/>
    <x v="0"/>
    <x v="0"/>
    <s v="IR12-21"/>
    <s v="62-304.520 (7), F.A.C."/>
    <n v="0.56000000000000005"/>
    <n v="0.48"/>
    <s v="Town Melbourne Beach"/>
    <n v="0.2081002556439"/>
    <n v="3669.9933403990399"/>
    <n v="9.1456634943525597"/>
    <n v="1.34499522354246"/>
    <n v="1.90321491120793"/>
    <n v="0.27989384985901999"/>
    <n v="763.726552348485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0321491120793"/>
    <n v="0.27989384985901999"/>
    <n v="763.72655234848503"/>
    <m/>
    <n v="-1"/>
    <n v="-1"/>
    <n v="-1"/>
    <n v="-1"/>
    <n v="0"/>
    <m/>
    <m/>
    <s v="Central IRL A"/>
    <n v="-1"/>
    <m/>
    <m/>
    <n v="601"/>
    <x v="9"/>
    <s v="Cherry Drive BB"/>
    <x v="0"/>
    <m/>
    <n v="133.814296569975"/>
    <n v="0.61940515190000001"/>
  </r>
  <r>
    <n v="450000"/>
    <n v="820000"/>
    <n v="820000"/>
    <x v="0"/>
    <x v="0"/>
    <s v="IR12-21"/>
    <s v="62-304.520 (7), F.A.C."/>
    <n v="0.56000000000000005"/>
    <n v="0.48"/>
    <s v="Town Melbourne Beach"/>
    <n v="6.013487532806E-2"/>
    <n v="3669.9933403990399"/>
    <n v="9.1456634943525597"/>
    <n v="1.34499522354246"/>
    <n v="0.54997333402531001"/>
    <n v="8.0881120084559999E-2"/>
    <n v="220.694591979721"/>
    <n v="1210"/>
    <s v="Fixed Single Family Units"/>
    <n v="1210"/>
    <s v="Town Melbourne Beach                   Brevard County"/>
    <s v="Town Melbourne Beach"/>
    <m/>
    <m/>
    <m/>
    <n v="0"/>
    <n v="1"/>
    <n v="0.54997333402531001"/>
    <n v="8.0881120084559999E-2"/>
    <n v="220.694591979721"/>
    <m/>
    <n v="-1"/>
    <n v="-1"/>
    <n v="-1"/>
    <n v="-1"/>
    <n v="0"/>
    <m/>
    <m/>
    <s v="Central IRL A"/>
    <n v="-1"/>
    <m/>
    <m/>
    <n v="601"/>
    <x v="9"/>
    <s v="Cherry Drive BB"/>
    <x v="0"/>
    <m/>
    <n v="62.4115021742262"/>
    <n v="0.17898993669999999"/>
  </r>
  <r>
    <n v="450000"/>
    <n v="820000"/>
    <n v="820000"/>
    <x v="0"/>
    <x v="0"/>
    <s v="IR12-21"/>
    <s v="62-304.520 (7), F.A.C."/>
    <n v="0.56000000000000005"/>
    <n v="0.48"/>
    <s v="Town Melbourne Beach"/>
    <n v="0.13297646680096001"/>
    <n v="3669.9933403990399"/>
    <n v="9.1456634943525597"/>
    <n v="1.34499522354246"/>
    <n v="1.2161580180295699"/>
    <n v="0.17885271269085001"/>
    <n v="488.02274758933601"/>
    <n v="1210"/>
    <s v="Fixed Single Family Units"/>
    <n v="1210"/>
    <s v="Town Melbourne Beach                   Brevard County"/>
    <s v="Town Melbourne Beach"/>
    <m/>
    <m/>
    <m/>
    <n v="0"/>
    <n v="1"/>
    <n v="1.2161580180295699"/>
    <n v="0.17885271269085001"/>
    <n v="488.02274758933601"/>
    <m/>
    <n v="-1"/>
    <n v="-1"/>
    <n v="-1"/>
    <n v="-1"/>
    <n v="0"/>
    <m/>
    <m/>
    <s v="Central IRL A"/>
    <n v="-1"/>
    <m/>
    <m/>
    <n v="601"/>
    <x v="9"/>
    <s v="Cherry Drive BB"/>
    <x v="0"/>
    <m/>
    <n v="100.404916196643"/>
    <n v="0.39580109289999998"/>
  </r>
  <r>
    <n v="450000"/>
    <n v="820000"/>
    <n v="820000"/>
    <x v="0"/>
    <x v="0"/>
    <s v="IR12-21"/>
    <s v="62-304.520 (7), F.A.C."/>
    <n v="0.56000000000000005"/>
    <n v="0.48"/>
    <s v="Town Melbourne Beach"/>
    <n v="7.1997390012300003E-2"/>
    <n v="3669.9933403990399"/>
    <n v="9.1456634943525597"/>
    <n v="1.34499522354246"/>
    <n v="0.65846390152421996"/>
    <n v="9.6836145674070007E-2"/>
    <n v="264.22994187127898"/>
    <n v="1210"/>
    <s v="Fixed Single Family Units"/>
    <n v="1210"/>
    <s v="Town Melbourne Beach                   Brevard County"/>
    <s v="Town Melbourne Beach"/>
    <m/>
    <m/>
    <m/>
    <n v="0"/>
    <n v="1"/>
    <n v="0.65846390152421996"/>
    <n v="9.6836145674070007E-2"/>
    <n v="264.22994187128103"/>
    <m/>
    <n v="-1"/>
    <n v="-1"/>
    <n v="-1"/>
    <n v="-1"/>
    <n v="0"/>
    <m/>
    <m/>
    <s v="Central IRL A"/>
    <n v="-1"/>
    <m/>
    <m/>
    <n v="601"/>
    <x v="9"/>
    <s v="Cherry Drive BB"/>
    <x v="0"/>
    <m/>
    <n v="68.2852779081866"/>
    <n v="0.21429841190000001"/>
  </r>
  <r>
    <n v="450000"/>
    <n v="820000"/>
    <n v="820000"/>
    <x v="0"/>
    <x v="0"/>
    <s v="IR12-21"/>
    <s v="62-304.520 (7), F.A.C."/>
    <n v="0.56000000000000005"/>
    <n v="0.48"/>
    <s v="Town Melbourne Beach"/>
    <n v="0.14455446562952001"/>
    <n v="3669.9933403990399"/>
    <n v="9.1456634943525597"/>
    <n v="1.34499522354246"/>
    <n v="1.3220464992535399"/>
    <n v="0.19442506581343"/>
    <n v="530.51392618528098"/>
    <n v="1210"/>
    <s v="Fixed Single Family Units"/>
    <n v="1210"/>
    <s v="Town Melbourne Beach                   Brevard County"/>
    <s v="Town Melbourne Beach"/>
    <m/>
    <m/>
    <m/>
    <n v="0"/>
    <n v="1"/>
    <n v="1.3220464992535399"/>
    <n v="0.19442506581343"/>
    <n v="530.51392618528098"/>
    <m/>
    <n v="-1"/>
    <n v="-1"/>
    <n v="-1"/>
    <n v="-1"/>
    <n v="0"/>
    <m/>
    <m/>
    <s v="Central IRL A"/>
    <n v="-1"/>
    <m/>
    <m/>
    <n v="601"/>
    <x v="9"/>
    <s v="Cherry Drive BB"/>
    <x v="0"/>
    <m/>
    <n v="101.53939094472"/>
    <n v="0.43026271389999998"/>
  </r>
  <r>
    <n v="450000"/>
    <n v="820000"/>
    <n v="820000"/>
    <x v="0"/>
    <x v="0"/>
    <s v="IR12-21"/>
    <s v="62-304.520 (7), F.A.C."/>
    <n v="0.56000000000000005"/>
    <n v="0.48"/>
    <s v="Town Melbourne Beach"/>
    <n v="0.27909274613030999"/>
    <n v="3665.0077663738102"/>
    <n v="9.4321892491547299"/>
    <n v="1.6872774491235001"/>
    <n v="2.6324555995674301"/>
    <n v="0.47090689675962999"/>
    <n v="1022.8770821062"/>
    <n v="1300"/>
    <s v="Residential, High Density"/>
    <n v="1300"/>
    <s v="Town Melbourne Beach                   Brevard County"/>
    <s v="Town Melbourne Beach"/>
    <m/>
    <m/>
    <m/>
    <n v="0"/>
    <n v="1"/>
    <n v="2.6324555995674301"/>
    <n v="0.47090689675962999"/>
    <n v="1521.5231154615601"/>
    <m/>
    <n v="-1"/>
    <n v="-1"/>
    <n v="-1"/>
    <n v="-1"/>
    <n v="0"/>
    <m/>
    <m/>
    <s v="Central IRL A"/>
    <n v="-1"/>
    <m/>
    <m/>
    <n v="601"/>
    <x v="9"/>
    <s v="Cherry Drive BB"/>
    <x v="0"/>
    <m/>
    <n v="141.27336709371801"/>
    <n v="1.2340009047"/>
  </r>
  <r>
    <n v="450000"/>
    <n v="830000"/>
    <n v="830000"/>
    <x v="0"/>
    <x v="0"/>
    <s v="IR12-21"/>
    <s v="62-304.520 (7), F.A.C."/>
    <n v="0.56000000000000005"/>
    <n v="0.48"/>
    <s v="Town Melbourne Beach"/>
    <n v="6.6199464292870006E-2"/>
    <n v="3649.67237170611"/>
    <n v="9.0981577361984201"/>
    <n v="1.3381153772015999"/>
    <n v="0.60229316818835998"/>
    <n v="8.8582521132789999E-2"/>
    <n v="241.606355851432"/>
    <n v="1210"/>
    <s v="Fixed Single Family Units"/>
    <n v="1210"/>
    <s v="Town Melbourne Beach                   Brevard County"/>
    <s v="Town Melbourne Beach"/>
    <m/>
    <m/>
    <m/>
    <n v="0"/>
    <n v="1"/>
    <n v="0.60229316818835998"/>
    <n v="8.8582521132789999E-2"/>
    <n v="241.606355851432"/>
    <m/>
    <n v="-1"/>
    <n v="-1"/>
    <n v="-1"/>
    <n v="-1"/>
    <n v="0"/>
    <m/>
    <m/>
    <s v="Central IRL A"/>
    <n v="-1"/>
    <m/>
    <m/>
    <n v="601"/>
    <x v="9"/>
    <s v="Cherry Drive BB"/>
    <x v="0"/>
    <m/>
    <n v="65.661232790171098"/>
    <n v="0.19595000470000001"/>
  </r>
  <r>
    <n v="450000"/>
    <n v="830000"/>
    <n v="830000"/>
    <x v="0"/>
    <x v="0"/>
    <s v="IR12-21"/>
    <s v="62-304.520 (7), F.A.C."/>
    <n v="0.56000000000000005"/>
    <n v="0.48"/>
    <s v="Town Melbourne Beach"/>
    <n v="0.10961196827547"/>
    <n v="3649.67237170611"/>
    <n v="9.0981577361984201"/>
    <n v="1.3381153772015999"/>
    <n v="0.99726697714545998"/>
    <n v="0.14667346027475001"/>
    <n v="400.04777222333502"/>
    <n v="1210"/>
    <s v="Fixed Single Family Units"/>
    <n v="1210"/>
    <s v="Town Melbourne Beach                   Brevard County"/>
    <s v="Town Melbourne Beach"/>
    <m/>
    <m/>
    <m/>
    <n v="0"/>
    <n v="1"/>
    <n v="0.99726697714545998"/>
    <n v="0.14667346027475001"/>
    <n v="400.04777222333502"/>
    <m/>
    <n v="-1"/>
    <n v="-1"/>
    <n v="-1"/>
    <n v="-1"/>
    <n v="0"/>
    <m/>
    <m/>
    <s v="Central IRL A"/>
    <n v="-1"/>
    <m/>
    <m/>
    <n v="601"/>
    <x v="9"/>
    <s v="Cherry Drive BB"/>
    <x v="0"/>
    <m/>
    <n v="89.5359325900084"/>
    <n v="0.32445074800000001"/>
  </r>
  <r>
    <n v="450000"/>
    <n v="830000"/>
    <n v="830000"/>
    <x v="0"/>
    <x v="0"/>
    <s v="IR12-21"/>
    <s v="62-304.520 (7), F.A.C."/>
    <n v="0.56000000000000005"/>
    <n v="0.48"/>
    <s v="Town Melbourne Beach"/>
    <n v="0.22593296477749999"/>
    <n v="3649.67237170611"/>
    <n v="9.0981577361984201"/>
    <n v="1.3381153772015999"/>
    <n v="2.0555737513527301"/>
    <n v="0.30232437438553"/>
    <n v="824.58129940612002"/>
    <n v="1210"/>
    <s v="Fixed Single Family Units"/>
    <n v="1210"/>
    <s v="Town Melbourne Beach                   Brevard County"/>
    <s v="Town Melbourne Beach"/>
    <m/>
    <m/>
    <m/>
    <n v="0"/>
    <n v="1"/>
    <n v="2.0555737513527301"/>
    <n v="0.30232437438553"/>
    <n v="824.58129940612002"/>
    <m/>
    <n v="-1"/>
    <n v="-1"/>
    <n v="-1"/>
    <n v="-1"/>
    <n v="0"/>
    <m/>
    <m/>
    <s v="Central IRL A"/>
    <n v="-1"/>
    <m/>
    <m/>
    <n v="601"/>
    <x v="9"/>
    <s v="Cherry Drive BB"/>
    <x v="0"/>
    <m/>
    <n v="122.280143807698"/>
    <n v="0.66876017789999997"/>
  </r>
  <r>
    <n v="450000"/>
    <n v="830000"/>
    <n v="830000"/>
    <x v="0"/>
    <x v="0"/>
    <s v="IR12-21"/>
    <s v="62-304.520 (7), F.A.C."/>
    <n v="0.56000000000000005"/>
    <n v="0.48"/>
    <s v="Town Melbourne Beach"/>
    <n v="0.20704008731126999"/>
    <n v="3649.67237170611"/>
    <n v="9.0981577361984201"/>
    <n v="1.3381153772015999"/>
    <n v="1.88368337207431"/>
    <n v="0.27704352452837999"/>
    <n v="755.62848649559498"/>
    <n v="1210"/>
    <s v="Fixed Single Family Units"/>
    <n v="1210"/>
    <s v="Town Melbourne Beach                   Brevard County"/>
    <s v="Town Melbourne Beach"/>
    <m/>
    <m/>
    <m/>
    <n v="0"/>
    <n v="1"/>
    <n v="1.88368337207431"/>
    <n v="0.27704352452837999"/>
    <n v="755.62848649559498"/>
    <m/>
    <n v="-1"/>
    <n v="-1"/>
    <n v="-1"/>
    <n v="-1"/>
    <n v="0"/>
    <m/>
    <m/>
    <s v="Central IRL A"/>
    <n v="-1"/>
    <m/>
    <m/>
    <n v="601"/>
    <x v="9"/>
    <s v="Cherry Drive BB"/>
    <x v="0"/>
    <m/>
    <n v="118.075774205041"/>
    <n v="0.6128373775"/>
  </r>
  <r>
    <n v="450000"/>
    <n v="830000"/>
    <n v="830000"/>
    <x v="0"/>
    <x v="0"/>
    <s v="IR12-21"/>
    <s v="62-304.520 (7), F.A.C."/>
    <n v="0.56000000000000005"/>
    <n v="0.48"/>
    <s v="Town Melbourne Beach"/>
    <n v="8.9789692179E-3"/>
    <n v="3649.67237170611"/>
    <n v="9.0981577361984201"/>
    <n v="1.3381153772015999"/>
    <n v="8.1692078252929998E-2"/>
    <n v="1.201489678189E-2"/>
    <n v="32.770295880972903"/>
    <n v="1210"/>
    <s v="Fixed Single Family Units"/>
    <n v="1210"/>
    <s v="Town Melbourne Beach                   Brevard County"/>
    <s v="Town Melbourne Beach"/>
    <m/>
    <m/>
    <m/>
    <n v="0"/>
    <n v="1"/>
    <n v="8.1692078252929998E-2"/>
    <n v="1.201489678189E-2"/>
    <n v="32.770295880972697"/>
    <m/>
    <n v="-1"/>
    <n v="-1"/>
    <n v="-1"/>
    <n v="-1"/>
    <n v="0"/>
    <m/>
    <m/>
    <s v="Central IRL A"/>
    <n v="-1"/>
    <m/>
    <m/>
    <n v="601"/>
    <x v="9"/>
    <s v="Cherry Drive BB"/>
    <x v="0"/>
    <m/>
    <n v="34.2579723379394"/>
    <n v="2.65776933E-2"/>
  </r>
  <r>
    <n v="450000"/>
    <n v="830000"/>
    <n v="830000"/>
    <x v="0"/>
    <x v="0"/>
    <s v="IR12-21"/>
    <s v="62-304.520 (7), F.A.C."/>
    <n v="0.56000000000000005"/>
    <n v="0.48"/>
    <s v="Town Melbourne Beach"/>
    <n v="8.7511421729700001E-2"/>
    <n v="3717.6381408013299"/>
    <n v="10.4061316616109"/>
    <n v="1.92206031672872"/>
    <n v="0.91065537641404004"/>
    <n v="0.16820223096716999"/>
    <n v="325.33579917809402"/>
    <n v="1300"/>
    <s v="Residential, High Density"/>
    <n v="1300"/>
    <s v="Town Melbourne Beach                   Brevard County"/>
    <s v="Town Melbourne Beach"/>
    <m/>
    <m/>
    <m/>
    <n v="0"/>
    <n v="1"/>
    <n v="0.91065537641404004"/>
    <n v="0.16820223096716999"/>
    <n v="1526.31337045496"/>
    <m/>
    <n v="-1"/>
    <n v="-1"/>
    <n v="-1"/>
    <n v="-1"/>
    <n v="0"/>
    <m/>
    <m/>
    <s v="Central IRL A"/>
    <n v="-1"/>
    <m/>
    <m/>
    <n v="601"/>
    <x v="9"/>
    <s v="Cherry Drive BB"/>
    <x v="0"/>
    <m/>
    <n v="81.820643037561098"/>
    <n v="1.2378859451999999"/>
  </r>
  <r>
    <n v="450000"/>
    <n v="830000"/>
    <n v="830000"/>
    <x v="0"/>
    <x v="0"/>
    <s v="IR12-21"/>
    <s v="62-304.520 (7), F.A.C."/>
    <n v="0.56000000000000005"/>
    <n v="0.48"/>
    <s v="Town Melbourne Beach"/>
    <n v="2.0407234589460001E-2"/>
    <n v="3717.6381408013299"/>
    <n v="10.4061316616109"/>
    <n v="1.92206031672872"/>
    <n v="0.21236036998734001"/>
    <n v="3.9223935778580001E-2"/>
    <n v="75.866713658071504"/>
    <n v="1300"/>
    <s v="Residential, High Density"/>
    <n v="1300"/>
    <s v="Town Melbourne Beach                   Brevard County"/>
    <s v="Town Melbourne Beach"/>
    <m/>
    <m/>
    <m/>
    <n v="0"/>
    <n v="1"/>
    <n v="0.21236036998734001"/>
    <n v="3.9223935778580001E-2"/>
    <n v="92.954802562072004"/>
    <m/>
    <n v="-1"/>
    <n v="-1"/>
    <n v="-1"/>
    <n v="-1"/>
    <n v="0"/>
    <m/>
    <m/>
    <s v="Central IRL A"/>
    <n v="-1"/>
    <m/>
    <m/>
    <n v="601"/>
    <x v="9"/>
    <s v="Cherry Drive BB"/>
    <x v="0"/>
    <m/>
    <n v="39.4775402959974"/>
    <n v="7.5389134299999994E-2"/>
  </r>
  <r>
    <n v="450000"/>
    <n v="830000"/>
    <n v="830000"/>
    <x v="0"/>
    <x v="0"/>
    <s v="IR12-21"/>
    <s v="62-304.520 (7), F.A.C."/>
    <n v="0.56000000000000005"/>
    <n v="0.48"/>
    <s v="Town Melbourne Beach"/>
    <n v="2.323567845588E-2"/>
    <n v="3717.6381408013299"/>
    <n v="10.4061316616109"/>
    <n v="1.92206031672872"/>
    <n v="0.24179352925877001"/>
    <n v="4.4660375492319999E-2"/>
    <n v="86.381844454986293"/>
    <n v="1210"/>
    <s v="Fixed Single Family Units"/>
    <n v="1210"/>
    <s v="Town Melbourne Beach                   Brevard County"/>
    <s v="Town Melbourne Beach"/>
    <m/>
    <m/>
    <m/>
    <n v="0"/>
    <n v="1"/>
    <n v="0.24179352925877001"/>
    <n v="4.4660375492319999E-2"/>
    <n v="142.198808017961"/>
    <m/>
    <n v="-1"/>
    <n v="-1"/>
    <n v="-1"/>
    <n v="-1"/>
    <n v="0"/>
    <m/>
    <m/>
    <s v="Central IRL A"/>
    <n v="-1"/>
    <m/>
    <m/>
    <n v="601"/>
    <x v="9"/>
    <s v="Cherry Drive BB"/>
    <x v="0"/>
    <m/>
    <n v="39.986880389243503"/>
    <n v="0.1153275004"/>
  </r>
  <r>
    <n v="450000"/>
    <n v="830000"/>
    <n v="830000"/>
    <x v="0"/>
    <x v="0"/>
    <s v="IR12-21"/>
    <s v="62-304.520 (7), F.A.C."/>
    <n v="0.56000000000000005"/>
    <n v="0.48"/>
    <s v="Town Melbourne Beach"/>
    <n v="2.782393962709E-2"/>
    <n v="3717.6381408013299"/>
    <n v="10.4061316616109"/>
    <n v="1.92206031672872"/>
    <n v="0.28953957910425998"/>
    <n v="5.3479290212289997E-2"/>
    <n v="103.43933918504101"/>
    <n v="1300"/>
    <s v="Residential, High Density"/>
    <n v="1300"/>
    <s v="Town Melbourne Beach                   Brevard County"/>
    <s v="Town Melbourne Beach"/>
    <m/>
    <m/>
    <m/>
    <n v="0"/>
    <n v="1"/>
    <n v="0.28953957910425998"/>
    <n v="5.3479290212289997E-2"/>
    <n v="170.59048936188401"/>
    <m/>
    <n v="-1"/>
    <n v="-1"/>
    <n v="-1"/>
    <n v="-1"/>
    <n v="0"/>
    <m/>
    <m/>
    <s v="Central IRL A"/>
    <n v="-1"/>
    <m/>
    <m/>
    <n v="601"/>
    <x v="9"/>
    <s v="Cherry Drive BB"/>
    <x v="0"/>
    <m/>
    <n v="43.534865076927403"/>
    <n v="0.138354006"/>
  </r>
  <r>
    <n v="450000"/>
    <n v="830000"/>
    <n v="830000"/>
    <x v="0"/>
    <x v="0"/>
    <s v="IR12-21"/>
    <s v="62-304.520 (7), F.A.C."/>
    <n v="0.56000000000000005"/>
    <n v="0.48"/>
    <s v="Town Melbourne Beach"/>
    <n v="1.614069264519E-2"/>
    <n v="3694.7196033722698"/>
    <n v="10.5228999625444"/>
    <n v="2.00805304735866"/>
    <n v="0.16984689403159001"/>
    <n v="3.2411367052659998E-2"/>
    <n v="59.6353335282196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6984689403159001"/>
    <n v="3.2411367052659998E-2"/>
    <n v="59.635333528220102"/>
    <m/>
    <n v="-1"/>
    <n v="-1"/>
    <n v="-1"/>
    <n v="-1"/>
    <n v="0"/>
    <m/>
    <m/>
    <s v="Central IRL A"/>
    <n v="-1"/>
    <m/>
    <m/>
    <n v="601"/>
    <x v="9"/>
    <s v="Cherry Drive BB"/>
    <x v="0"/>
    <m/>
    <n v="44.434731762992101"/>
    <n v="4.8366045000000003E-2"/>
  </r>
  <r>
    <n v="450000"/>
    <n v="830000"/>
    <n v="830000"/>
    <x v="0"/>
    <x v="0"/>
    <s v="IR12-21"/>
    <s v="62-304.520 (7), F.A.C."/>
    <n v="0.56000000000000005"/>
    <n v="0.48"/>
    <s v="Town Melbourne Beach"/>
    <n v="1.1625893236430001E-2"/>
    <n v="3694.7196033722698"/>
    <n v="10.5228999625444"/>
    <n v="2.00805304735866"/>
    <n v="0.12233811150219"/>
    <n v="2.3345410341680001E-2"/>
    <n v="42.954415647358402"/>
    <n v="1800"/>
    <s v="Recreational"/>
    <n v="1800"/>
    <s v="Town Melbourne Beach                   Brevard County"/>
    <s v="Town Melbourne Beach"/>
    <m/>
    <m/>
    <m/>
    <n v="0"/>
    <n v="1"/>
    <n v="0.12233811150219"/>
    <n v="2.3345410341680001E-2"/>
    <n v="42.954415647358402"/>
    <m/>
    <n v="-1"/>
    <n v="-1"/>
    <n v="-1"/>
    <n v="-1"/>
    <n v="0"/>
    <m/>
    <m/>
    <s v="Central IRL A"/>
    <n v="-1"/>
    <m/>
    <m/>
    <n v="601"/>
    <x v="9"/>
    <s v="Cherry Drive BB"/>
    <x v="0"/>
    <m/>
    <n v="52.6178310581817"/>
    <n v="3.4837320099999999E-2"/>
  </r>
  <r>
    <n v="450000"/>
    <n v="830000"/>
    <n v="830000"/>
    <x v="0"/>
    <x v="0"/>
    <s v="IR12-21"/>
    <s v="62-304.520 (7), F.A.C."/>
    <n v="0.56000000000000005"/>
    <n v="0.48"/>
    <s v="Town Melbourne Beach"/>
    <n v="0.58999686785532002"/>
    <n v="3694.7196033722698"/>
    <n v="10.5228999625444"/>
    <n v="2.00805304735866"/>
    <n v="6.2084780186561197"/>
    <n v="1.1847450084289499"/>
    <n v="2179.8729935933002"/>
    <n v="1300"/>
    <s v="Residential, High Density"/>
    <n v="1300"/>
    <s v="Town Melbourne Beach                   Brevard County"/>
    <s v="Town Melbourne Beach"/>
    <m/>
    <m/>
    <m/>
    <n v="0"/>
    <n v="1"/>
    <n v="6.2084780186561197"/>
    <n v="1.1847450084289499"/>
    <n v="2179.8729935933002"/>
    <m/>
    <n v="-1"/>
    <n v="-1"/>
    <n v="-1"/>
    <n v="-1"/>
    <n v="0"/>
    <m/>
    <m/>
    <s v="Central IRL A"/>
    <n v="-1"/>
    <m/>
    <m/>
    <n v="601"/>
    <x v="9"/>
    <s v="Cherry Drive BB"/>
    <x v="0"/>
    <m/>
    <n v="192.316475159665"/>
    <n v="1.7679424117"/>
  </r>
  <r>
    <n v="450000"/>
    <n v="830000"/>
    <n v="830000"/>
    <x v="0"/>
    <x v="0"/>
    <s v="IR12-21"/>
    <s v="62-304.520 (7), F.A.C."/>
    <n v="0.56000000000000005"/>
    <n v="0.48"/>
    <s v="Town Melbourne Beach"/>
    <n v="2.0872679879120001E-2"/>
    <n v="3669.9933395787398"/>
    <n v="9.1456634923083495"/>
    <n v="1.3449952232418301"/>
    <n v="0.19089450635718"/>
    <n v="2.8073654733679999E-2"/>
    <n v="76.60259613556260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9089450635718"/>
    <n v="2.8073654733679999E-2"/>
    <n v="76.602596135563005"/>
    <m/>
    <n v="-1"/>
    <n v="-1"/>
    <n v="-1"/>
    <n v="-1"/>
    <n v="0"/>
    <m/>
    <m/>
    <s v="Central IRL A"/>
    <n v="-1"/>
    <m/>
    <m/>
    <n v="601"/>
    <x v="9"/>
    <s v="Cherry Drive BB"/>
    <x v="0"/>
    <m/>
    <n v="80.573983961174093"/>
    <n v="6.2127004200000002E-2"/>
  </r>
  <r>
    <n v="450000"/>
    <n v="830000"/>
    <n v="830000"/>
    <x v="0"/>
    <x v="0"/>
    <s v="IR12-21"/>
    <s v="62-304.520 (7), F.A.C."/>
    <n v="0.56000000000000005"/>
    <n v="0.48"/>
    <s v="Town Melbourne Beach"/>
    <n v="3.2106295025169998E-2"/>
    <n v="3669.9933395787398"/>
    <n v="9.1456634923083495"/>
    <n v="1.3449952232418301"/>
    <n v="0.29363337028505998"/>
    <n v="4.3182813444849998E-2"/>
    <n v="117.829888900957"/>
    <n v="1210"/>
    <s v="Fixed Single Family Units"/>
    <n v="1210"/>
    <s v="Town Melbourne Beach                   Brevard County"/>
    <s v="Town Melbourne Beach"/>
    <m/>
    <m/>
    <m/>
    <n v="0"/>
    <n v="1"/>
    <n v="0.29363337028505998"/>
    <n v="4.3182813444849998E-2"/>
    <n v="117.829888900957"/>
    <m/>
    <n v="-1"/>
    <n v="-1"/>
    <n v="-1"/>
    <n v="-1"/>
    <n v="0"/>
    <m/>
    <m/>
    <s v="Central IRL A"/>
    <n v="-1"/>
    <m/>
    <m/>
    <n v="601"/>
    <x v="9"/>
    <s v="Cherry Drive BB"/>
    <x v="0"/>
    <m/>
    <n v="78.7330793480766"/>
    <n v="9.5563575799999995E-2"/>
  </r>
  <r>
    <n v="450000"/>
    <n v="830000"/>
    <n v="830000"/>
    <x v="0"/>
    <x v="0"/>
    <s v="IR12-21"/>
    <s v="62-304.520 (7), F.A.C."/>
    <n v="0.56000000000000005"/>
    <n v="0.48"/>
    <s v="Town Melbourne Beach"/>
    <n v="4.0098265508729997E-2"/>
    <n v="3669.9933395787398"/>
    <n v="9.1456634923083495"/>
    <n v="1.3449952232418301"/>
    <n v="0.36672524296808001"/>
    <n v="5.3931975569520001E-2"/>
    <n v="147.16036734570201"/>
    <n v="1210"/>
    <s v="Fixed Single Family Units"/>
    <n v="1210"/>
    <s v="Town Melbourne Beach                   Brevard County"/>
    <s v="Town Melbourne Beach"/>
    <m/>
    <m/>
    <m/>
    <n v="0"/>
    <n v="1"/>
    <n v="0.36672524296808001"/>
    <n v="5.3931975569520001E-2"/>
    <n v="147.160367345704"/>
    <m/>
    <n v="-1"/>
    <n v="-1"/>
    <n v="-1"/>
    <n v="-1"/>
    <n v="0"/>
    <m/>
    <m/>
    <s v="Central IRL A"/>
    <n v="-1"/>
    <m/>
    <m/>
    <n v="601"/>
    <x v="9"/>
    <s v="Cherry Drive BB"/>
    <x v="0"/>
    <m/>
    <n v="51.121500098412803"/>
    <n v="0.1193514739"/>
  </r>
  <r>
    <n v="450000"/>
    <n v="830000"/>
    <n v="830000"/>
    <x v="0"/>
    <x v="0"/>
    <s v="IR12-21"/>
    <s v="62-304.520 (7), F.A.C."/>
    <n v="0.56000000000000005"/>
    <n v="0.48"/>
    <s v="Town Melbourne Beach"/>
    <n v="0.29644503066605998"/>
    <n v="3669.9933395787398"/>
    <n v="9.1456634923083495"/>
    <n v="1.3449952232418301"/>
    <n v="2.71118649443883"/>
    <n v="0.39871715019963"/>
    <n v="1087.9512880956599"/>
    <n v="1210"/>
    <s v="Fixed Single Family Units"/>
    <n v="1210"/>
    <s v="Town Melbourne Beach                   Brevard County"/>
    <s v="Town Melbourne Beach"/>
    <m/>
    <m/>
    <m/>
    <n v="0"/>
    <n v="1"/>
    <n v="2.71118649443883"/>
    <n v="0.39871715019963"/>
    <n v="1087.9512880956599"/>
    <m/>
    <n v="-1"/>
    <n v="-1"/>
    <n v="-1"/>
    <n v="-1"/>
    <n v="0"/>
    <m/>
    <m/>
    <s v="Central IRL A"/>
    <n v="-1"/>
    <m/>
    <m/>
    <n v="601"/>
    <x v="9"/>
    <s v="Cherry Drive BB"/>
    <x v="0"/>
    <m/>
    <n v="139.725918179037"/>
    <n v="0.88236114200000004"/>
  </r>
  <r>
    <n v="450000"/>
    <n v="830000"/>
    <n v="830000"/>
    <x v="0"/>
    <x v="0"/>
    <s v="IR12-21"/>
    <s v="62-304.520 (7), F.A.C."/>
    <n v="0.56000000000000005"/>
    <n v="0.48"/>
    <s v="Town Melbourne Beach"/>
    <n v="0.10516286801695"/>
    <n v="3669.9933395787398"/>
    <n v="9.1456634923083495"/>
    <n v="1.3449952232418301"/>
    <n v="0.96178420276905996"/>
    <n v="0.14144355514521001"/>
    <n v="385.94702519320401"/>
    <n v="1210"/>
    <s v="Fixed Single Family Units"/>
    <n v="1210"/>
    <s v="Town Melbourne Beach                   Brevard County"/>
    <s v="Town Melbourne Beach"/>
    <m/>
    <m/>
    <m/>
    <n v="0"/>
    <n v="1"/>
    <n v="0.96178420276905996"/>
    <n v="0.14144355514521001"/>
    <n v="385.94702519320401"/>
    <m/>
    <n v="-1"/>
    <n v="-1"/>
    <n v="-1"/>
    <n v="-1"/>
    <n v="0"/>
    <m/>
    <m/>
    <s v="Central IRL A"/>
    <n v="-1"/>
    <m/>
    <m/>
    <n v="601"/>
    <x v="9"/>
    <s v="Cherry Drive BB"/>
    <x v="0"/>
    <m/>
    <n v="95.637866189502105"/>
    <n v="0.31301461899999999"/>
  </r>
  <r>
    <n v="450000"/>
    <n v="830000"/>
    <n v="830000"/>
    <x v="0"/>
    <x v="0"/>
    <s v="IR12-21"/>
    <s v="62-304.520 (7), F.A.C."/>
    <n v="0.56000000000000005"/>
    <n v="0.48"/>
    <s v="Town Melbourne Beach"/>
    <n v="0.12307831450282"/>
    <n v="3669.9933395787398"/>
    <n v="9.1456634923083495"/>
    <n v="1.3449952232418301"/>
    <n v="1.1256328476433"/>
    <n v="0.16553974509095001"/>
    <n v="451.69659447193402"/>
    <n v="1210"/>
    <s v="Fixed Single Family Units"/>
    <n v="1210"/>
    <s v="Town Melbourne Beach                   Brevard County"/>
    <s v="Town Melbourne Beach"/>
    <m/>
    <m/>
    <m/>
    <n v="0"/>
    <n v="1"/>
    <n v="1.1256328476433"/>
    <n v="0.16553974509095001"/>
    <n v="451.69659447192998"/>
    <m/>
    <n v="-1"/>
    <n v="-1"/>
    <n v="-1"/>
    <n v="-1"/>
    <n v="0"/>
    <m/>
    <m/>
    <s v="Central IRL A"/>
    <n v="-1"/>
    <m/>
    <m/>
    <n v="601"/>
    <x v="9"/>
    <s v="Cherry Drive BB"/>
    <x v="0"/>
    <m/>
    <n v="101.60484465320999"/>
    <n v="0.36633949269999999"/>
  </r>
  <r>
    <n v="450000"/>
    <n v="830000"/>
    <n v="830000"/>
    <x v="0"/>
    <x v="0"/>
    <s v="IR12-21"/>
    <s v="62-304.520 (7), F.A.C."/>
    <n v="0.56000000000000005"/>
    <n v="0.48"/>
    <s v="Town Melbourne Beach"/>
    <n v="0.19170071597095001"/>
    <n v="3661.4881879812601"/>
    <n v="9.1257924149742298"/>
    <n v="1.3421179029621999"/>
    <n v="1.7494209397528899"/>
    <n v="0.25728496291529002"/>
    <n v="701.909907155211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494209397528899"/>
    <n v="0.25728496291529002"/>
    <n v="701.90990715520695"/>
    <m/>
    <n v="-1"/>
    <n v="-1"/>
    <n v="-1"/>
    <n v="-1"/>
    <n v="0"/>
    <m/>
    <m/>
    <s v="Central IRL A"/>
    <n v="-1"/>
    <m/>
    <m/>
    <n v="601"/>
    <x v="9"/>
    <s v="Cherry Drive BB"/>
    <x v="0"/>
    <m/>
    <n v="130.92785868701301"/>
    <n v="0.56926999769999997"/>
  </r>
  <r>
    <n v="450000"/>
    <n v="830000"/>
    <n v="830000"/>
    <x v="0"/>
    <x v="0"/>
    <s v="IR12-21"/>
    <s v="62-304.520 (7), F.A.C."/>
    <n v="0.56000000000000005"/>
    <n v="0.48"/>
    <s v="Town Melbourne Beach"/>
    <n v="0.16040937191770999"/>
    <n v="3661.4881879812601"/>
    <n v="9.1257924149742298"/>
    <n v="1.3421179029621999"/>
    <n v="1.4638626295374899"/>
    <n v="0.21528828985369"/>
    <n v="587.33702051821797"/>
    <n v="1210"/>
    <s v="Fixed Single Family Units"/>
    <n v="1210"/>
    <s v="Town Melbourne Beach                   Brevard County"/>
    <s v="Town Melbourne Beach"/>
    <m/>
    <m/>
    <m/>
    <n v="0"/>
    <n v="1"/>
    <n v="1.4638626295374899"/>
    <n v="0.21528828985369"/>
    <n v="587.33702051821797"/>
    <m/>
    <n v="-1"/>
    <n v="-1"/>
    <n v="-1"/>
    <n v="-1"/>
    <n v="0"/>
    <m/>
    <m/>
    <s v="Central IRL A"/>
    <n v="-1"/>
    <m/>
    <m/>
    <n v="601"/>
    <x v="9"/>
    <s v="Cherry Drive BB"/>
    <x v="0"/>
    <m/>
    <n v="102.157497350556"/>
    <n v="0.47634794850000001"/>
  </r>
  <r>
    <n v="450000"/>
    <n v="830000"/>
    <n v="830000"/>
    <x v="0"/>
    <x v="0"/>
    <s v="IR12-21"/>
    <s v="62-304.520 (7), F.A.C."/>
    <n v="0.56000000000000005"/>
    <n v="0.48"/>
    <s v="Town Melbourne Beach"/>
    <n v="0.17304308516062"/>
    <n v="3661.4881879812601"/>
    <n v="9.1257924149742298"/>
    <n v="1.3421179029621999"/>
    <n v="1.57915527402259"/>
    <n v="0.23224422257789001"/>
    <n v="633.59521232747204"/>
    <n v="1210"/>
    <s v="Fixed Single Family Units"/>
    <n v="1210"/>
    <s v="Town Melbourne Beach                   Brevard County"/>
    <s v="Town Melbourne Beach"/>
    <m/>
    <m/>
    <m/>
    <n v="0"/>
    <n v="1"/>
    <n v="1.57915527402259"/>
    <n v="0.23224422257789001"/>
    <n v="633.59521232747204"/>
    <m/>
    <n v="-1"/>
    <n v="-1"/>
    <n v="-1"/>
    <n v="-1"/>
    <n v="0"/>
    <m/>
    <m/>
    <s v="Central IRL A"/>
    <n v="-1"/>
    <m/>
    <m/>
    <n v="601"/>
    <x v="9"/>
    <s v="Cherry Drive BB"/>
    <x v="0"/>
    <m/>
    <n v="105.875241578469"/>
    <n v="0.51386473020000001"/>
  </r>
  <r>
    <n v="450000"/>
    <n v="830000"/>
    <n v="830000"/>
    <x v="0"/>
    <x v="0"/>
    <s v="IR12-21"/>
    <s v="62-304.520 (7), F.A.C."/>
    <n v="0.56000000000000005"/>
    <n v="0.48"/>
    <s v="Town Melbourne Beach"/>
    <n v="4.2523934815269997E-2"/>
    <n v="3661.4881879812601"/>
    <n v="9.1257924149742298"/>
    <n v="1.3421179029621999"/>
    <n v="0.38806460179204999"/>
    <n v="5.7072134219969997E-2"/>
    <n v="155.70088503259601"/>
    <n v="1210"/>
    <s v="Fixed Single Family Units"/>
    <n v="1210"/>
    <s v="Town Melbourne Beach                   Brevard County"/>
    <s v="Town Melbourne Beach"/>
    <m/>
    <m/>
    <m/>
    <n v="0"/>
    <n v="1"/>
    <n v="0.38806460179204999"/>
    <n v="5.7072134219969997E-2"/>
    <n v="155.70088503259501"/>
    <m/>
    <n v="-1"/>
    <n v="-1"/>
    <n v="-1"/>
    <n v="-1"/>
    <n v="0"/>
    <m/>
    <m/>
    <s v="Central IRL A"/>
    <n v="-1"/>
    <m/>
    <m/>
    <n v="601"/>
    <x v="9"/>
    <s v="Cherry Drive BB"/>
    <x v="0"/>
    <m/>
    <n v="62.304858933462"/>
    <n v="0.12627809009999999"/>
  </r>
  <r>
    <n v="450000"/>
    <n v="830000"/>
    <n v="830000"/>
    <x v="0"/>
    <x v="0"/>
    <s v="IR12-21"/>
    <s v="62-304.520 (7), F.A.C."/>
    <n v="0.56000000000000005"/>
    <n v="0.48"/>
    <s v="Town Melbourne Beach"/>
    <n v="5.0086345757309997E-2"/>
    <n v="3661.4881879812601"/>
    <n v="9.1257924149742298"/>
    <n v="1.3421179029621999"/>
    <n v="0.45707759420588001"/>
    <n v="6.7221781334839997E-2"/>
    <n v="183.390563369554"/>
    <n v="1210"/>
    <s v="Fixed Single Family Units"/>
    <n v="1210"/>
    <s v="Town Melbourne Beach                   Brevard County"/>
    <s v="Town Melbourne Beach"/>
    <m/>
    <m/>
    <m/>
    <n v="0"/>
    <n v="1"/>
    <n v="0.45707759420588001"/>
    <n v="6.7221781334839997E-2"/>
    <n v="183.390563369555"/>
    <m/>
    <n v="-1"/>
    <n v="-1"/>
    <n v="-1"/>
    <n v="-1"/>
    <n v="0"/>
    <m/>
    <m/>
    <s v="Central IRL A"/>
    <n v="-1"/>
    <m/>
    <m/>
    <n v="601"/>
    <x v="9"/>
    <s v="Cherry Drive BB"/>
    <x v="0"/>
    <m/>
    <n v="67.644271646297398"/>
    <n v="0.14873525009999999"/>
  </r>
  <r>
    <n v="450000"/>
    <n v="830000"/>
    <n v="830000"/>
    <x v="0"/>
    <x v="0"/>
    <s v="IR12-21"/>
    <s v="62-304.520 (7), F.A.C."/>
    <n v="0.56000000000000005"/>
    <n v="0.48"/>
    <s v="Town Melbourne Beach"/>
    <n v="0.17951106979772999"/>
    <n v="3649.6723718420699"/>
    <n v="9.0981577365373507"/>
    <n v="1.33811537725145"/>
    <n v="1.6332200284743601"/>
    <n v="0.24020652288319999"/>
    <n v="655.156591880607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332200284743601"/>
    <n v="0.24020652288319999"/>
    <n v="655.15659188060704"/>
    <m/>
    <n v="-1"/>
    <n v="-1"/>
    <n v="-1"/>
    <n v="-1"/>
    <n v="0"/>
    <m/>
    <m/>
    <s v="Central IRL A"/>
    <n v="-1"/>
    <m/>
    <m/>
    <n v="601"/>
    <x v="9"/>
    <s v="Cherry Drive BB"/>
    <x v="0"/>
    <m/>
    <n v="129.149053255589"/>
    <n v="0.53135165600000001"/>
  </r>
  <r>
    <n v="450000"/>
    <n v="830000"/>
    <n v="830000"/>
    <x v="0"/>
    <x v="0"/>
    <s v="IR12-21"/>
    <s v="62-304.520 (7), F.A.C."/>
    <n v="0.56000000000000005"/>
    <n v="0.48"/>
    <s v="Town Melbourne Beach"/>
    <n v="0.1180485387458"/>
    <n v="3649.6723718420699"/>
    <n v="9.0981577365373507"/>
    <n v="1.33811537725145"/>
    <n v="1.07402422607708"/>
    <n v="0.15796256495781999"/>
    <n v="430.83849039689602"/>
    <n v="1210"/>
    <s v="Fixed Single Family Units"/>
    <n v="1210"/>
    <s v="Town Melbourne Beach                   Brevard County"/>
    <s v="Town Melbourne Beach"/>
    <m/>
    <m/>
    <m/>
    <n v="0"/>
    <n v="1"/>
    <n v="1.07402422607708"/>
    <n v="0.15796256495781999"/>
    <n v="430.83849039689602"/>
    <m/>
    <n v="-1"/>
    <n v="-1"/>
    <n v="-1"/>
    <n v="-1"/>
    <n v="0"/>
    <m/>
    <m/>
    <s v="Central IRL A"/>
    <n v="-1"/>
    <m/>
    <m/>
    <n v="601"/>
    <x v="9"/>
    <s v="Cherry Drive BB"/>
    <x v="0"/>
    <m/>
    <n v="88.719322794658893"/>
    <n v="0.34942294439999999"/>
  </r>
  <r>
    <n v="450000"/>
    <n v="830000"/>
    <n v="830000"/>
    <x v="0"/>
    <x v="0"/>
    <s v="IR12-21"/>
    <s v="62-304.520 (7), F.A.C."/>
    <n v="0.56000000000000005"/>
    <n v="0.48"/>
    <s v="Town Melbourne Beach"/>
    <n v="0.11236034020096"/>
    <n v="3649.6723718420699"/>
    <n v="9.0981577365373507"/>
    <n v="1.33811537725145"/>
    <n v="1.0222720984793601"/>
    <n v="0.15035109901610999"/>
    <n v="410.07842932223002"/>
    <n v="1210"/>
    <s v="Fixed Single Family Units"/>
    <n v="1210"/>
    <s v="Town Melbourne Beach                   Brevard County"/>
    <s v="Town Melbourne Beach"/>
    <m/>
    <m/>
    <m/>
    <n v="0"/>
    <n v="1"/>
    <n v="1.0222720984793601"/>
    <n v="0.15035109901610999"/>
    <n v="410.07842932223002"/>
    <m/>
    <n v="-1"/>
    <n v="-1"/>
    <n v="-1"/>
    <n v="-1"/>
    <n v="0"/>
    <m/>
    <m/>
    <s v="Central IRL A"/>
    <n v="-1"/>
    <m/>
    <m/>
    <n v="601"/>
    <x v="9"/>
    <s v="Cherry Drive BB"/>
    <x v="0"/>
    <m/>
    <n v="85.920408488103803"/>
    <n v="0.33258591189999998"/>
  </r>
  <r>
    <n v="450000"/>
    <n v="830000"/>
    <n v="830000"/>
    <x v="0"/>
    <x v="0"/>
    <s v="IR12-21"/>
    <s v="62-304.520 (7), F.A.C."/>
    <n v="0.56000000000000005"/>
    <n v="0.48"/>
    <s v="Town Melbourne Beach"/>
    <n v="2.1583200369049999E-2"/>
    <n v="3649.6723718420699"/>
    <n v="9.0981577365373507"/>
    <n v="1.33811537725145"/>
    <n v="0.19636736141697"/>
    <n v="2.8880812304130001E-2"/>
    <n v="78.771610082878894"/>
    <n v="1210"/>
    <s v="Fixed Single Family Units"/>
    <n v="1210"/>
    <s v="Town Melbourne Beach                   Brevard County"/>
    <s v="Town Melbourne Beach"/>
    <m/>
    <m/>
    <m/>
    <n v="0"/>
    <n v="1"/>
    <n v="0.19636736141697"/>
    <n v="2.8880812304130001E-2"/>
    <n v="78.7716100828778"/>
    <m/>
    <n v="-1"/>
    <n v="-1"/>
    <n v="-1"/>
    <n v="-1"/>
    <n v="0"/>
    <m/>
    <m/>
    <s v="Central IRL A"/>
    <n v="-1"/>
    <m/>
    <m/>
    <n v="601"/>
    <x v="9"/>
    <s v="Cherry Drive BB"/>
    <x v="0"/>
    <m/>
    <n v="44.517744330353899"/>
    <n v="6.3886139600000003E-2"/>
  </r>
  <r>
    <n v="450000"/>
    <n v="830000"/>
    <n v="830000"/>
    <x v="0"/>
    <x v="0"/>
    <s v="IR12-21"/>
    <s v="62-304.520 (7), F.A.C."/>
    <n v="0.56000000000000005"/>
    <n v="0.48"/>
    <s v="Town Melbourne Beach"/>
    <n v="0.12944523099329"/>
    <n v="3649.6723718420699"/>
    <n v="9.0981577365373507"/>
    <n v="1.33811537725145"/>
    <n v="1.17771312981952"/>
    <n v="0.17321265410399"/>
    <n v="472.43268322294699"/>
    <n v="1210"/>
    <s v="Fixed Single Family Units"/>
    <n v="1210"/>
    <s v="Town Melbourne Beach                   Brevard County"/>
    <s v="Town Melbourne Beach"/>
    <m/>
    <m/>
    <m/>
    <n v="0"/>
    <n v="1"/>
    <n v="1.17771312981952"/>
    <n v="0.17321265410399"/>
    <n v="472.43268322294699"/>
    <m/>
    <n v="-1"/>
    <n v="-1"/>
    <n v="-1"/>
    <n v="-1"/>
    <n v="0"/>
    <m/>
    <m/>
    <s v="Central IRL A"/>
    <n v="-1"/>
    <m/>
    <m/>
    <n v="601"/>
    <x v="9"/>
    <s v="Cherry Drive BB"/>
    <x v="0"/>
    <m/>
    <n v="95.837666897448301"/>
    <n v="0.3831570829"/>
  </r>
  <r>
    <n v="450000"/>
    <n v="830000"/>
    <n v="830000"/>
    <x v="0"/>
    <x v="0"/>
    <s v="IR12-21"/>
    <s v="62-304.520 (7), F.A.C."/>
    <n v="0.56000000000000005"/>
    <n v="0.48"/>
    <s v="Town Melbourne Beach"/>
    <n v="5.6815073561049999E-2"/>
    <n v="3649.6723718420699"/>
    <n v="9.0981577365373507"/>
    <n v="1.33811537725145"/>
    <n v="0.51691250107146003"/>
    <n v="7.6025123591720006E-2"/>
    <n v="207.356404279961"/>
    <n v="1210"/>
    <s v="Fixed Single Family Units"/>
    <n v="1210"/>
    <s v="Town Melbourne Beach                   Brevard County"/>
    <s v="Town Melbourne Beach"/>
    <m/>
    <m/>
    <m/>
    <n v="0"/>
    <n v="1"/>
    <n v="0.51691250107146003"/>
    <n v="7.6025123591720006E-2"/>
    <n v="207.35640427995901"/>
    <m/>
    <n v="-1"/>
    <n v="-1"/>
    <n v="-1"/>
    <n v="-1"/>
    <n v="0"/>
    <m/>
    <m/>
    <s v="Central IRL A"/>
    <n v="-1"/>
    <m/>
    <m/>
    <n v="601"/>
    <x v="9"/>
    <s v="Cherry Drive BB"/>
    <x v="0"/>
    <m/>
    <n v="60.895606157843197"/>
    <n v="0.1681722662"/>
  </r>
  <r>
    <n v="450000"/>
    <n v="830000"/>
    <n v="830000"/>
    <x v="0"/>
    <x v="0"/>
    <s v="IR12-21"/>
    <s v="62-304.520 (7), F.A.C."/>
    <n v="0.56000000000000005"/>
    <n v="0.48"/>
    <s v="Town Melbourne Beach"/>
    <n v="0.11301303856927999"/>
    <n v="3688.2418936547901"/>
    <n v="9.7521600946859799"/>
    <n v="1.62648353244669"/>
    <n v="1.10212124491462"/>
    <n v="0.18381384618471"/>
    <n v="416.819423380476"/>
    <n v="1300"/>
    <s v="Residential, High Density"/>
    <n v="1300"/>
    <s v="Town Melbourne Beach                   Brevard County"/>
    <s v="Town Melbourne Beach"/>
    <m/>
    <m/>
    <m/>
    <n v="0"/>
    <n v="1"/>
    <n v="1.10212124491462"/>
    <n v="0.18381384618471"/>
    <n v="416.819423380476"/>
    <m/>
    <n v="-1"/>
    <n v="-1"/>
    <n v="-1"/>
    <n v="-1"/>
    <n v="0"/>
    <m/>
    <m/>
    <s v="Central IRL A"/>
    <n v="-1"/>
    <m/>
    <m/>
    <n v="601"/>
    <x v="9"/>
    <s v="Cherry Drive BB"/>
    <x v="0"/>
    <m/>
    <n v="88.153746684255495"/>
    <n v="0.33805306029999999"/>
  </r>
  <r>
    <n v="450000"/>
    <n v="830000"/>
    <n v="830000"/>
    <x v="0"/>
    <x v="0"/>
    <s v="IR12-21"/>
    <s v="62-304.520 (7), F.A.C."/>
    <n v="0.56000000000000005"/>
    <n v="0.48"/>
    <s v="Town Melbourne Beach"/>
    <n v="8.4951999566910005E-2"/>
    <n v="3688.2418936547901"/>
    <n v="9.7521600946859799"/>
    <n v="1.62648353244669"/>
    <n v="0.82846550014025999"/>
    <n v="0.138173028344"/>
    <n v="313.32352375244602"/>
    <n v="1300"/>
    <s v="Residential, High Density"/>
    <n v="1300"/>
    <s v="Town Melbourne Beach                   Brevard County"/>
    <s v="Town Melbourne Beach"/>
    <m/>
    <m/>
    <m/>
    <n v="0"/>
    <n v="1"/>
    <n v="0.82846550014025999"/>
    <n v="0.138173028344"/>
    <n v="313.32352375244699"/>
    <m/>
    <n v="-1"/>
    <n v="-1"/>
    <n v="-1"/>
    <n v="-1"/>
    <n v="0"/>
    <m/>
    <m/>
    <s v="Central IRL A"/>
    <n v="-1"/>
    <m/>
    <m/>
    <n v="601"/>
    <x v="9"/>
    <s v="Cherry Drive BB"/>
    <x v="0"/>
    <m/>
    <n v="78.751489063666"/>
    <n v="0.25411477999999998"/>
  </r>
  <r>
    <n v="450000"/>
    <n v="830000"/>
    <n v="830000"/>
    <x v="0"/>
    <x v="0"/>
    <s v="IR12-21"/>
    <s v="62-304.520 (7), F.A.C."/>
    <n v="0.56000000000000005"/>
    <n v="0.48"/>
    <s v="Town Melbourne Beach"/>
    <n v="0.16095362737203001"/>
    <n v="3688.2418936547901"/>
    <n v="9.7521600946859799"/>
    <n v="1.62648353244669"/>
    <n v="1.5696455419525199"/>
    <n v="0.26178842440817002"/>
    <n v="593.63591140924495"/>
    <n v="1210"/>
    <s v="Fixed Single Family Units"/>
    <n v="1210"/>
    <s v="Town Melbourne Beach                   Brevard County"/>
    <s v="Town Melbourne Beach"/>
    <m/>
    <m/>
    <m/>
    <n v="0"/>
    <n v="1"/>
    <n v="1.5696455419525199"/>
    <n v="0.26178842440817002"/>
    <n v="593.63591140924495"/>
    <m/>
    <n v="-1"/>
    <n v="-1"/>
    <n v="-1"/>
    <n v="-1"/>
    <n v="0"/>
    <m/>
    <m/>
    <s v="Central IRL A"/>
    <n v="-1"/>
    <m/>
    <m/>
    <n v="601"/>
    <x v="9"/>
    <s v="Cherry Drive BB"/>
    <x v="0"/>
    <m/>
    <n v="102.18578342053701"/>
    <n v="0.48145653799999999"/>
  </r>
  <r>
    <n v="450000"/>
    <n v="830000"/>
    <n v="830000"/>
    <x v="0"/>
    <x v="0"/>
    <s v="IR12-21"/>
    <s v="62-304.520 (7), F.A.C."/>
    <n v="0.56000000000000005"/>
    <n v="0.48"/>
    <s v="Town Melbourne Beach"/>
    <n v="0.16433806086843999"/>
    <n v="3688.2418936547901"/>
    <n v="9.7521600946859799"/>
    <n v="1.62648353244669"/>
    <n v="1.60265107923935"/>
    <n v="0.26729314975675"/>
    <n v="606.11852081699999"/>
    <n v="1210"/>
    <s v="Fixed Single Family Units"/>
    <n v="1210"/>
    <s v="Town Melbourne Beach                   Brevard County"/>
    <s v="Town Melbourne Beach"/>
    <m/>
    <m/>
    <m/>
    <n v="0"/>
    <n v="1"/>
    <n v="1.60265107923935"/>
    <n v="0.26729314975675"/>
    <n v="606.11852081699999"/>
    <m/>
    <n v="-1"/>
    <n v="-1"/>
    <n v="-1"/>
    <n v="-1"/>
    <n v="0"/>
    <m/>
    <m/>
    <s v="Central IRL A"/>
    <n v="-1"/>
    <m/>
    <m/>
    <n v="601"/>
    <x v="9"/>
    <s v="Cherry Drive BB"/>
    <x v="0"/>
    <m/>
    <n v="103.16474937172499"/>
    <n v="0.49158030889999998"/>
  </r>
  <r>
    <n v="450000"/>
    <n v="830000"/>
    <n v="830000"/>
    <x v="0"/>
    <x v="0"/>
    <s v="IR12-21"/>
    <s v="62-304.520 (7), F.A.C."/>
    <n v="0.56000000000000005"/>
    <n v="0.48"/>
    <s v="Town Melbourne Beach"/>
    <n v="4.7881451730730003E-2"/>
    <n v="3688.2418936547901"/>
    <n v="9.7521600946859799"/>
    <n v="1.62648353244669"/>
    <n v="0.46694758284409998"/>
    <n v="7.7878392749680003E-2"/>
    <n v="176.59837620230601"/>
    <n v="1210"/>
    <s v="Fixed Single Family Units"/>
    <n v="1210"/>
    <s v="Town Melbourne Beach                   Brevard County"/>
    <s v="Town Melbourne Beach"/>
    <m/>
    <m/>
    <m/>
    <n v="0"/>
    <n v="1"/>
    <n v="0.46694758284409998"/>
    <n v="7.7878392749680003E-2"/>
    <n v="176.59837620230499"/>
    <m/>
    <n v="-1"/>
    <n v="-1"/>
    <n v="-1"/>
    <n v="-1"/>
    <n v="0"/>
    <m/>
    <m/>
    <s v="Central IRL A"/>
    <n v="-1"/>
    <m/>
    <m/>
    <n v="601"/>
    <x v="9"/>
    <s v="Cherry Drive BB"/>
    <x v="0"/>
    <m/>
    <n v="64.391325698825398"/>
    <n v="0.1432265825"/>
  </r>
  <r>
    <n v="450000"/>
    <n v="830000"/>
    <n v="830000"/>
    <x v="0"/>
    <x v="0"/>
    <s v="IR12-21"/>
    <s v="62-304.520 (7), F.A.C."/>
    <n v="0.56000000000000005"/>
    <n v="0.48"/>
    <s v="Town Melbourne Beach"/>
    <n v="4.6625275675549999E-2"/>
    <n v="3688.2418936547901"/>
    <n v="9.7521600946859799"/>
    <n v="1.62648353244669"/>
    <n v="0.45469715284689"/>
    <n v="7.583524308207E-2"/>
    <n v="171.96529504978901"/>
    <n v="1300"/>
    <s v="Residential, High Density"/>
    <n v="1300"/>
    <s v="Town Melbourne Beach                   Brevard County"/>
    <s v="Town Melbourne Beach"/>
    <m/>
    <m/>
    <m/>
    <n v="0"/>
    <n v="1"/>
    <n v="0.45469715284689"/>
    <n v="7.583524308207E-2"/>
    <n v="171.96529504978801"/>
    <m/>
    <n v="-1"/>
    <n v="-1"/>
    <n v="-1"/>
    <n v="-1"/>
    <n v="0"/>
    <m/>
    <m/>
    <s v="Central IRL A"/>
    <n v="-1"/>
    <m/>
    <m/>
    <n v="601"/>
    <x v="9"/>
    <s v="Cherry Drive BB"/>
    <x v="0"/>
    <m/>
    <n v="62.620253696847598"/>
    <n v="0.1394690146"/>
  </r>
  <r>
    <n v="450000"/>
    <n v="830000"/>
    <n v="830000"/>
    <x v="0"/>
    <x v="0"/>
    <s v="IR12-21"/>
    <s v="62-304.520 (7), F.A.C."/>
    <n v="0.56000000000000005"/>
    <n v="0.48"/>
    <s v="Town Melbourne Beach"/>
    <n v="3.0006595439499999E-2"/>
    <n v="3666.5914999564702"/>
    <n v="9.1377154930126299"/>
    <n v="1.3438443545590799"/>
    <n v="0.27419173204011998"/>
    <n v="4.0324193880909999E-2"/>
    <n v="110.02192778112099"/>
    <n v="1210"/>
    <s v="Fixed Single Family Units"/>
    <n v="1210"/>
    <s v="Town Melbourne Beach                   Brevard County"/>
    <s v="Town Melbourne Beach"/>
    <m/>
    <m/>
    <m/>
    <n v="0"/>
    <n v="1"/>
    <n v="0.27419173204011998"/>
    <n v="4.0324193880909999E-2"/>
    <n v="110.02192778112"/>
    <m/>
    <n v="-1"/>
    <n v="-1"/>
    <n v="-1"/>
    <n v="-1"/>
    <n v="0"/>
    <m/>
    <m/>
    <s v="Central IRL A"/>
    <n v="-1"/>
    <m/>
    <m/>
    <n v="601"/>
    <x v="9"/>
    <s v="Cherry Drive BB"/>
    <x v="0"/>
    <m/>
    <n v="65.552542487338698"/>
    <n v="8.9231085000000002E-2"/>
  </r>
  <r>
    <n v="450000"/>
    <n v="830000"/>
    <n v="830000"/>
    <x v="0"/>
    <x v="0"/>
    <s v="IR12-21"/>
    <s v="62-304.520 (7), F.A.C."/>
    <n v="0.56000000000000005"/>
    <n v="0.48"/>
    <s v="Town Melbourne Beach"/>
    <n v="0.2072958608869"/>
    <n v="3666.5914999564702"/>
    <n v="9.1377154930126299"/>
    <n v="1.3438443545590799"/>
    <n v="1.89421059966367"/>
    <n v="0.27857337237633001"/>
    <n v="760.06924150408895"/>
    <n v="1210"/>
    <s v="Fixed Single Family Units"/>
    <n v="1210"/>
    <s v="Town Melbourne Beach                   Brevard County"/>
    <s v="Town Melbourne Beach"/>
    <m/>
    <m/>
    <m/>
    <n v="0"/>
    <n v="1"/>
    <n v="1.89421059966367"/>
    <n v="0.27857337237633001"/>
    <n v="760.06924150408895"/>
    <m/>
    <n v="-1"/>
    <n v="-1"/>
    <n v="-1"/>
    <n v="-1"/>
    <n v="0"/>
    <m/>
    <m/>
    <s v="Central IRL A"/>
    <n v="-1"/>
    <m/>
    <m/>
    <n v="601"/>
    <x v="9"/>
    <s v="Cherry Drive BB"/>
    <x v="0"/>
    <m/>
    <n v="115.92497308114299"/>
    <n v="0.61643896310000001"/>
  </r>
  <r>
    <n v="450000"/>
    <n v="830000"/>
    <n v="830000"/>
    <x v="0"/>
    <x v="0"/>
    <s v="IR12-21"/>
    <s v="62-304.520 (7), F.A.C."/>
    <n v="0.56000000000000005"/>
    <n v="0.48"/>
    <s v="Town Melbourne Beach"/>
    <n v="0.10811137683848999"/>
    <n v="3666.5914999564702"/>
    <n v="9.1377154930126299"/>
    <n v="1.3438443545590799"/>
    <n v="0.98789100310803002"/>
    <n v="0.14528486342801999"/>
    <n v="396.40025536461297"/>
    <n v="1210"/>
    <s v="Fixed Single Family Units"/>
    <n v="1210"/>
    <s v="Town Melbourne Beach                   Brevard County"/>
    <s v="Town Melbourne Beach"/>
    <m/>
    <m/>
    <m/>
    <n v="0"/>
    <n v="1"/>
    <n v="0.98789100310803002"/>
    <n v="0.14528486342801999"/>
    <n v="396.40025536461297"/>
    <m/>
    <n v="-1"/>
    <n v="-1"/>
    <n v="-1"/>
    <n v="-1"/>
    <n v="0"/>
    <m/>
    <m/>
    <s v="Central IRL A"/>
    <n v="-1"/>
    <m/>
    <m/>
    <n v="601"/>
    <x v="9"/>
    <s v="Cherry Drive BB"/>
    <x v="0"/>
    <m/>
    <n v="86.857976968610302"/>
    <n v="0.32149250229999998"/>
  </r>
  <r>
    <n v="450000"/>
    <n v="830000"/>
    <n v="830000"/>
    <x v="0"/>
    <x v="0"/>
    <s v="IR12-21"/>
    <s v="62-304.520 (7), F.A.C."/>
    <n v="0.56000000000000005"/>
    <n v="0.48"/>
    <s v="Town Melbourne Beach"/>
    <n v="1.9466986601519999E-2"/>
    <n v="3666.5914999564702"/>
    <n v="9.1377154930126299"/>
    <n v="1.3438443545590799"/>
    <n v="0.17788378507104999"/>
    <n v="2.6160600044739999E-2"/>
    <n v="71.377487602929094"/>
    <n v="1210"/>
    <s v="Fixed Single Family Units"/>
    <n v="1210"/>
    <s v="Town Melbourne Beach                   Brevard County"/>
    <s v="Town Melbourne Beach"/>
    <m/>
    <m/>
    <m/>
    <n v="0"/>
    <n v="1"/>
    <n v="0.17788378507104999"/>
    <n v="2.6160600044739999E-2"/>
    <n v="71.377487602928696"/>
    <m/>
    <n v="-1"/>
    <n v="-1"/>
    <n v="-1"/>
    <n v="-1"/>
    <n v="0"/>
    <m/>
    <m/>
    <s v="Central IRL A"/>
    <n v="-1"/>
    <m/>
    <m/>
    <n v="601"/>
    <x v="9"/>
    <s v="Cherry Drive BB"/>
    <x v="0"/>
    <m/>
    <n v="50.300704566984898"/>
    <n v="5.7889284300000003E-2"/>
  </r>
  <r>
    <n v="450000"/>
    <n v="830000"/>
    <n v="830000"/>
    <x v="0"/>
    <x v="0"/>
    <s v="IR12-21"/>
    <s v="62-304.520 (7), F.A.C."/>
    <n v="0.56000000000000005"/>
    <n v="0.48"/>
    <s v="Town Melbourne Beach"/>
    <n v="0.16695235344557999"/>
    <n v="3666.5914999564702"/>
    <n v="9.1377154930126299"/>
    <n v="1.3438443545590799"/>
    <n v="1.52556310667467"/>
    <n v="0.22435797765820001"/>
    <n v="612.14608004132106"/>
    <n v="1210"/>
    <s v="Fixed Single Family Units"/>
    <n v="1210"/>
    <s v="Town Melbourne Beach                   Brevard County"/>
    <s v="Town Melbourne Beach"/>
    <m/>
    <m/>
    <m/>
    <n v="0"/>
    <n v="1"/>
    <n v="1.52556310667467"/>
    <n v="0.22435797765820001"/>
    <n v="612.14608004132106"/>
    <m/>
    <n v="-1"/>
    <n v="-1"/>
    <n v="-1"/>
    <n v="-1"/>
    <n v="0"/>
    <m/>
    <m/>
    <s v="Central IRL A"/>
    <n v="-1"/>
    <m/>
    <m/>
    <n v="601"/>
    <x v="9"/>
    <s v="Cherry Drive BB"/>
    <x v="0"/>
    <m/>
    <n v="105.51207962271"/>
    <n v="0.49646884029999999"/>
  </r>
  <r>
    <n v="450000"/>
    <n v="830000"/>
    <n v="830000"/>
    <x v="0"/>
    <x v="0"/>
    <s v="IR12-21"/>
    <s v="62-304.520 (7), F.A.C."/>
    <n v="0.56000000000000005"/>
    <n v="0.48"/>
    <s v="Town Melbourne Beach"/>
    <n v="8.5930280570959999E-2"/>
    <n v="3666.5914999564702"/>
    <n v="9.1377154930126299"/>
    <n v="1.3438443545590799"/>
    <n v="0.78520645609218997"/>
    <n v="0.11547692243096"/>
    <n v="315.07123633036002"/>
    <n v="1210"/>
    <s v="Fixed Single Family Units"/>
    <n v="1210"/>
    <s v="Town Melbourne Beach                   Brevard County"/>
    <s v="Town Melbourne Beach"/>
    <m/>
    <m/>
    <m/>
    <n v="0"/>
    <n v="1"/>
    <n v="0.78520645609218997"/>
    <n v="0.11547692243096"/>
    <n v="315.07123633035798"/>
    <m/>
    <n v="-1"/>
    <n v="-1"/>
    <n v="-1"/>
    <n v="-1"/>
    <n v="0"/>
    <m/>
    <m/>
    <s v="Central IRL A"/>
    <n v="-1"/>
    <m/>
    <m/>
    <n v="601"/>
    <x v="9"/>
    <s v="Cherry Drive BB"/>
    <x v="0"/>
    <m/>
    <n v="75.890372884183506"/>
    <n v="0.25553222739999998"/>
  </r>
  <r>
    <n v="450000"/>
    <n v="840000"/>
    <n v="840000"/>
    <x v="0"/>
    <x v="0"/>
    <s v="IR12-21"/>
    <s v="62-304.520 (7), F.A.C."/>
    <n v="0.56000000000000005"/>
    <n v="0.48"/>
    <s v="Town Melbourne Beach"/>
    <n v="0.21984192808083"/>
    <n v="3649.6723719780298"/>
    <n v="9.0981577368762796"/>
    <n v="1.3381153773012999"/>
    <n v="2.0001565388584499"/>
    <n v="0.29417386454053002"/>
    <n v="802.35101111900804"/>
    <n v="1210"/>
    <s v="Fixed Single Family Units"/>
    <n v="1210"/>
    <s v="Town Melbourne Beach                   Brevard County"/>
    <s v="Town Melbourne Beach"/>
    <m/>
    <m/>
    <m/>
    <n v="0"/>
    <n v="1"/>
    <n v="2.0001565388584499"/>
    <n v="0.29417386454053002"/>
    <n v="802.35101111900804"/>
    <m/>
    <n v="-1"/>
    <n v="-1"/>
    <n v="-1"/>
    <n v="-1"/>
    <n v="0"/>
    <m/>
    <m/>
    <s v="Central IRL A"/>
    <n v="-1"/>
    <m/>
    <m/>
    <n v="601"/>
    <x v="9"/>
    <s v="Cherry Drive BB"/>
    <x v="0"/>
    <m/>
    <n v="119.493564393103"/>
    <n v="0.65073074710000001"/>
  </r>
  <r>
    <n v="450000"/>
    <n v="840000"/>
    <n v="840000"/>
    <x v="0"/>
    <x v="0"/>
    <s v="IR12-21"/>
    <s v="62-304.520 (7), F.A.C."/>
    <n v="0.56000000000000005"/>
    <n v="0.48"/>
    <s v="Town Melbourne Beach"/>
    <n v="0.16449054749771"/>
    <n v="3649.6723719780298"/>
    <n v="9.0981577368762796"/>
    <n v="1.3381153773012999"/>
    <n v="1.49656094735937"/>
    <n v="0.22010733102739999"/>
    <n v="600.33660665395803"/>
    <n v="1210"/>
    <s v="Fixed Single Family Units"/>
    <n v="1210"/>
    <s v="Town Melbourne Beach                   Brevard County"/>
    <s v="Town Melbourne Beach"/>
    <m/>
    <m/>
    <m/>
    <n v="0"/>
    <n v="1"/>
    <n v="1.49656094735937"/>
    <n v="0.22010733102739999"/>
    <n v="600.33660665395803"/>
    <m/>
    <n v="-1"/>
    <n v="-1"/>
    <n v="-1"/>
    <n v="-1"/>
    <n v="0"/>
    <m/>
    <m/>
    <s v="Central IRL A"/>
    <n v="-1"/>
    <m/>
    <m/>
    <n v="601"/>
    <x v="9"/>
    <s v="Cherry Drive BB"/>
    <x v="0"/>
    <m/>
    <n v="104.943081925748"/>
    <n v="0.48689100299999999"/>
  </r>
  <r>
    <n v="450000"/>
    <n v="840000"/>
    <n v="840000"/>
    <x v="0"/>
    <x v="0"/>
    <s v="IR12-21"/>
    <s v="62-304.520 (7), F.A.C."/>
    <n v="0.56000000000000005"/>
    <n v="0.48"/>
    <s v="Town Melbourne Beach"/>
    <n v="2.06559017315E-2"/>
    <n v="3649.6723719780298"/>
    <n v="9.0981577368762796"/>
    <n v="1.3381153773012999"/>
    <n v="0.18793065215063001"/>
    <n v="2.7639979738940001E-2"/>
    <n v="75.387273867759703"/>
    <n v="1210"/>
    <s v="Fixed Single Family Units"/>
    <n v="1210"/>
    <s v="Town Melbourne Beach                   Brevard County"/>
    <s v="Town Melbourne Beach"/>
    <m/>
    <m/>
    <m/>
    <n v="0"/>
    <n v="1"/>
    <n v="0.18793065215063001"/>
    <n v="2.7639979738940001E-2"/>
    <n v="75.387273867761095"/>
    <m/>
    <n v="-1"/>
    <n v="-1"/>
    <n v="-1"/>
    <n v="-1"/>
    <n v="0"/>
    <m/>
    <m/>
    <s v="Central IRL A"/>
    <n v="-1"/>
    <m/>
    <m/>
    <n v="601"/>
    <x v="9"/>
    <s v="Cherry Drive BB"/>
    <x v="0"/>
    <m/>
    <n v="46.150189776523703"/>
    <n v="6.1141341299999999E-2"/>
  </r>
  <r>
    <n v="450000"/>
    <n v="840000"/>
    <n v="840000"/>
    <x v="0"/>
    <x v="0"/>
    <s v="IR12-21"/>
    <s v="62-304.520 (7), F.A.C."/>
    <n v="0.56000000000000005"/>
    <n v="0.48"/>
    <s v="Town Melbourne Beach"/>
    <n v="0.14427786222740999"/>
    <n v="3649.6723719780298"/>
    <n v="9.0981577368762796"/>
    <n v="1.3381153773012999"/>
    <n v="1.3126627484843001"/>
    <n v="0.19306042605066001"/>
    <n v="526.56692765944194"/>
    <n v="1210"/>
    <s v="Fixed Single Family Units"/>
    <n v="1210"/>
    <s v="Town Melbourne Beach                   Brevard County"/>
    <s v="Town Melbourne Beach"/>
    <m/>
    <m/>
    <m/>
    <n v="0"/>
    <n v="1"/>
    <n v="1.3126627484843001"/>
    <n v="0.19306042605066001"/>
    <n v="526.56692765944194"/>
    <m/>
    <n v="-1"/>
    <n v="-1"/>
    <n v="-1"/>
    <n v="-1"/>
    <n v="0"/>
    <m/>
    <m/>
    <s v="Central IRL A"/>
    <n v="-1"/>
    <m/>
    <m/>
    <n v="601"/>
    <x v="9"/>
    <s v="Cherry Drive BB"/>
    <x v="0"/>
    <m/>
    <n v="99.770976296853803"/>
    <n v="0.42706157960000002"/>
  </r>
  <r>
    <n v="450000"/>
    <n v="840000"/>
    <n v="840000"/>
    <x v="0"/>
    <x v="0"/>
    <s v="IR12-21"/>
    <s v="62-304.520 (7), F.A.C."/>
    <n v="0.56000000000000005"/>
    <n v="0.48"/>
    <s v="Town Melbourne Beach"/>
    <n v="6.8497214061399997E-2"/>
    <n v="3649.6723719780298"/>
    <n v="9.0981577368762796"/>
    <n v="1.3381153773012999"/>
    <n v="0.62319845806722995"/>
    <n v="9.1657175437860006E-2"/>
    <n v="249.992389717371"/>
    <n v="1210"/>
    <s v="Fixed Single Family Units"/>
    <n v="1210"/>
    <s v="Town Melbourne Beach                   Brevard County"/>
    <s v="Town Melbourne Beach"/>
    <m/>
    <m/>
    <m/>
    <n v="0"/>
    <n v="1"/>
    <n v="0.62319845806722995"/>
    <n v="9.1657175437860006E-2"/>
    <n v="249.99238971736901"/>
    <m/>
    <n v="-1"/>
    <n v="-1"/>
    <n v="-1"/>
    <n v="-1"/>
    <n v="0"/>
    <m/>
    <m/>
    <s v="Central IRL A"/>
    <n v="-1"/>
    <m/>
    <m/>
    <n v="601"/>
    <x v="9"/>
    <s v="Cherry Drive BB"/>
    <x v="0"/>
    <m/>
    <n v="67.261895297455993"/>
    <n v="0.2027513299"/>
  </r>
  <r>
    <n v="450000"/>
    <n v="840000"/>
    <n v="840000"/>
    <x v="0"/>
    <x v="0"/>
    <s v="IR12-21"/>
    <s v="62-304.520 (7), F.A.C."/>
    <n v="0.56000000000000005"/>
    <n v="0.48"/>
    <s v="Town Melbourne Beach"/>
    <n v="0.19253245574837999"/>
    <n v="3637.1459322209798"/>
    <n v="9.0688611980811196"/>
    <n v="1.33387215757538"/>
    <n v="1.74605011730778"/>
    <n v="0.25681368215237999"/>
    <n v="700.268638245747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4605011730778"/>
    <n v="0.25681368215237999"/>
    <n v="700.26863824574798"/>
    <m/>
    <n v="-1"/>
    <n v="-1"/>
    <n v="-1"/>
    <n v="-1"/>
    <n v="0"/>
    <m/>
    <m/>
    <s v="Central IRL A"/>
    <n v="-1"/>
    <m/>
    <m/>
    <n v="601"/>
    <x v="9"/>
    <s v="Cherry Drive BB"/>
    <x v="0"/>
    <m/>
    <n v="131.19551774974499"/>
    <n v="0.56793887939999999"/>
  </r>
  <r>
    <n v="450000"/>
    <n v="840000"/>
    <n v="840000"/>
    <x v="0"/>
    <x v="0"/>
    <s v="IR12-21"/>
    <s v="62-304.520 (7), F.A.C."/>
    <n v="0.56000000000000005"/>
    <n v="0.48"/>
    <s v="Town Melbourne Beach"/>
    <n v="8.9148056209150006E-2"/>
    <n v="3637.1459322209798"/>
    <n v="9.0688611980811196"/>
    <n v="1.33387215757538"/>
    <n v="0.80847134783953001"/>
    <n v="0.11891211007935"/>
    <n v="324.24449000652498"/>
    <n v="1210"/>
    <s v="Fixed Single Family Units"/>
    <n v="1210"/>
    <s v="Town Melbourne Beach                   Brevard County"/>
    <s v="Town Melbourne Beach"/>
    <m/>
    <m/>
    <m/>
    <n v="0"/>
    <n v="1"/>
    <n v="0.80847134783953001"/>
    <n v="0.11891211007935"/>
    <n v="324.24449000652402"/>
    <m/>
    <n v="-1"/>
    <n v="-1"/>
    <n v="-1"/>
    <n v="-1"/>
    <n v="0"/>
    <m/>
    <m/>
    <s v="Central IRL A"/>
    <n v="-1"/>
    <m/>
    <m/>
    <n v="601"/>
    <x v="9"/>
    <s v="Cherry Drive BB"/>
    <x v="0"/>
    <m/>
    <n v="87.963948986071401"/>
    <n v="0.26297201139999998"/>
  </r>
  <r>
    <n v="450000"/>
    <n v="840000"/>
    <n v="840000"/>
    <x v="0"/>
    <x v="0"/>
    <s v="IR12-21"/>
    <s v="62-304.520 (7), F.A.C."/>
    <n v="0.56000000000000005"/>
    <n v="0.48"/>
    <s v="Town Melbourne Beach"/>
    <n v="0.25180983085431002"/>
    <n v="3637.1459322209798"/>
    <n v="9.0688611980811196"/>
    <n v="1.33387215757538"/>
    <n v="2.2836284043300901"/>
    <n v="0.33588212238033999"/>
    <n v="915.86910198503801"/>
    <n v="1210"/>
    <s v="Fixed Single Family Units"/>
    <n v="1210"/>
    <s v="Town Melbourne Beach                   Brevard County"/>
    <s v="Town Melbourne Beach"/>
    <m/>
    <m/>
    <m/>
    <n v="0"/>
    <n v="1"/>
    <n v="2.2836284043300901"/>
    <n v="0.33588212238033999"/>
    <n v="915.86910198503801"/>
    <m/>
    <n v="-1"/>
    <n v="-1"/>
    <n v="-1"/>
    <n v="-1"/>
    <n v="0"/>
    <m/>
    <m/>
    <s v="Central IRL A"/>
    <n v="-1"/>
    <m/>
    <m/>
    <n v="601"/>
    <x v="9"/>
    <s v="Cherry Drive BB"/>
    <x v="0"/>
    <m/>
    <n v="127.74877408987901"/>
    <n v="0.74279732519999997"/>
  </r>
  <r>
    <n v="450000"/>
    <n v="840000"/>
    <n v="840000"/>
    <x v="0"/>
    <x v="0"/>
    <s v="IR12-21"/>
    <s v="62-304.520 (7), F.A.C."/>
    <n v="0.56000000000000005"/>
    <n v="0.48"/>
    <s v="Town Melbourne Beach"/>
    <n v="6.1595107267000002E-2"/>
    <n v="3637.1459322209798"/>
    <n v="9.0688611980811196"/>
    <n v="1.33387215757538"/>
    <n v="0.55859747828541995"/>
    <n v="8.215999862633E-2"/>
    <n v="224.03039384091699"/>
    <n v="1210"/>
    <s v="Fixed Single Family Units"/>
    <n v="1210"/>
    <s v="Town Melbourne Beach                   Brevard County"/>
    <s v="Town Melbourne Beach"/>
    <m/>
    <m/>
    <m/>
    <n v="0"/>
    <n v="1"/>
    <n v="0.55859747828541995"/>
    <n v="8.215999862633E-2"/>
    <n v="224.03039384091599"/>
    <m/>
    <n v="-1"/>
    <n v="-1"/>
    <n v="-1"/>
    <n v="-1"/>
    <n v="0"/>
    <m/>
    <m/>
    <s v="Central IRL A"/>
    <n v="-1"/>
    <m/>
    <m/>
    <n v="601"/>
    <x v="9"/>
    <s v="Cherry Drive BB"/>
    <x v="0"/>
    <m/>
    <n v="79.690702643768603"/>
    <n v="0.1816953721"/>
  </r>
  <r>
    <n v="450000"/>
    <n v="840000"/>
    <n v="840000"/>
    <x v="0"/>
    <x v="0"/>
    <s v="IR12-21"/>
    <s v="62-304.520 (7), F.A.C."/>
    <n v="0.56000000000000005"/>
    <n v="0.48"/>
    <s v="Town Melbourne Beach"/>
    <n v="1.295816597719E-2"/>
    <n v="3637.1459322209798"/>
    <n v="9.0688611980811196"/>
    <n v="1.33387215757538"/>
    <n v="0.11751580862886001"/>
    <n v="1.7284536810209999E-2"/>
    <n v="47.130740672991898"/>
    <n v="1210"/>
    <s v="Fixed Single Family Units"/>
    <n v="1210"/>
    <s v="Town Melbourne Beach                   Brevard County"/>
    <s v="Town Melbourne Beach"/>
    <m/>
    <m/>
    <m/>
    <n v="0"/>
    <n v="1"/>
    <n v="0.11751580862886001"/>
    <n v="1.7284536810209999E-2"/>
    <n v="47.130740672990399"/>
    <m/>
    <n v="-1"/>
    <n v="-1"/>
    <n v="-1"/>
    <n v="-1"/>
    <n v="0"/>
    <m/>
    <m/>
    <s v="Central IRL A"/>
    <n v="-1"/>
    <m/>
    <m/>
    <n v="601"/>
    <x v="9"/>
    <s v="Cherry Drive BB"/>
    <x v="0"/>
    <m/>
    <n v="67.735256937953196"/>
    <n v="3.8224445000000003E-2"/>
  </r>
  <r>
    <n v="450000"/>
    <n v="840000"/>
    <n v="840000"/>
    <x v="0"/>
    <x v="0"/>
    <s v="IR12-21"/>
    <s v="62-304.520 (7), F.A.C."/>
    <n v="0.56000000000000005"/>
    <n v="0.48"/>
    <s v="Town Melbourne Beach"/>
    <n v="9.63424637252E-3"/>
    <n v="3637.1459322209798"/>
    <n v="9.0688611980811196"/>
    <n v="1.33387215757538"/>
    <n v="8.7371643100569996E-2"/>
    <n v="1.285085299553E-2"/>
    <n v="35.041160003854998"/>
    <n v="1210"/>
    <s v="Fixed Single Family Units"/>
    <n v="1210"/>
    <s v="Town Melbourne Beach                   Brevard County"/>
    <s v="Town Melbourne Beach"/>
    <m/>
    <m/>
    <m/>
    <n v="0"/>
    <n v="1"/>
    <n v="8.7371643100569996E-2"/>
    <n v="1.285085299553E-2"/>
    <n v="35.041160003856596"/>
    <m/>
    <n v="-1"/>
    <n v="-1"/>
    <n v="-1"/>
    <n v="-1"/>
    <n v="0"/>
    <m/>
    <m/>
    <s v="Central IRL A"/>
    <n v="-1"/>
    <m/>
    <m/>
    <n v="601"/>
    <x v="9"/>
    <s v="Cherry Drive BB"/>
    <x v="0"/>
    <m/>
    <n v="39.431007156619003"/>
    <n v="2.8419432299999998E-2"/>
  </r>
  <r>
    <n v="450000"/>
    <n v="840000"/>
    <n v="840000"/>
    <x v="0"/>
    <x v="0"/>
    <s v="IR12-21"/>
    <s v="62-304.520 (7), F.A.C."/>
    <n v="0.56000000000000005"/>
    <n v="0.48"/>
    <s v="Town Melbourne Beach"/>
    <n v="8.559130837E-5"/>
    <n v="3637.1459322209798"/>
    <n v="9.0688611980811196"/>
    <n v="1.33387215757538"/>
    <n v="7.7621569536999999E-4"/>
    <n v="1.1416786316E-4"/>
    <n v="0.31130807907504998"/>
    <n v="1210"/>
    <s v="Fixed Single Family Units"/>
    <n v="1210"/>
    <s v="Town Melbourne Beach                   Brevard County"/>
    <s v="Town Melbourne Beach"/>
    <m/>
    <m/>
    <m/>
    <n v="0"/>
    <n v="1"/>
    <n v="7.7621569536999999E-4"/>
    <n v="1.1416786316E-4"/>
    <n v="0.31130807907576002"/>
    <m/>
    <n v="-1"/>
    <n v="-1"/>
    <n v="-1"/>
    <n v="-1"/>
    <n v="0"/>
    <m/>
    <m/>
    <s v="Central IRL A"/>
    <n v="-1"/>
    <m/>
    <m/>
    <n v="601"/>
    <x v="9"/>
    <s v="Cherry Drive BB"/>
    <x v="0"/>
    <m/>
    <n v="3.0267653949622102"/>
    <n v="2.5248019999999998E-4"/>
  </r>
  <r>
    <n v="450000"/>
    <n v="840000"/>
    <n v="840000"/>
    <x v="0"/>
    <x v="0"/>
    <s v="IR12-21"/>
    <s v="62-304.520 (7), F.A.C."/>
    <n v="0.56000000000000005"/>
    <n v="0.48"/>
    <s v="Town Melbourne Beach"/>
    <n v="1.2811106347129999E-2"/>
    <n v="3697.7752369079599"/>
    <n v="10.6266378932365"/>
    <n v="2.04611798761242"/>
    <n v="0.13613898816271999"/>
    <n v="2.6213035138080001E-2"/>
    <n v="47.372591807822801"/>
    <n v="1300"/>
    <s v="Residential, High Density"/>
    <n v="1300"/>
    <s v="Town Melbourne Beach                   Brevard County"/>
    <s v="Town Melbourne Beach"/>
    <m/>
    <m/>
    <m/>
    <n v="0"/>
    <n v="1"/>
    <n v="0.13613898816271999"/>
    <n v="2.6213035138080001E-2"/>
    <n v="87.968502449750503"/>
    <m/>
    <n v="-1"/>
    <n v="-1"/>
    <n v="-1"/>
    <n v="-1"/>
    <n v="0"/>
    <m/>
    <m/>
    <s v="Central IRL A"/>
    <n v="-1"/>
    <m/>
    <m/>
    <n v="601"/>
    <x v="9"/>
    <s v="Cherry Drive BB"/>
    <x v="0"/>
    <m/>
    <n v="73.623560636454101"/>
    <n v="7.1345095299999994E-2"/>
  </r>
  <r>
    <n v="450000"/>
    <n v="840000"/>
    <n v="840000"/>
    <x v="0"/>
    <x v="0"/>
    <s v="IR12-21"/>
    <s v="62-304.520 (7), F.A.C."/>
    <n v="0.56000000000000005"/>
    <n v="0.48"/>
    <s v="FDOT District 5"/>
    <n v="9.7464633463300004E-2"/>
    <n v="3697.7752369079599"/>
    <n v="10.6266378932365"/>
    <n v="2.04611798761242"/>
    <n v="1.0357213672115899"/>
    <n v="0.19942413968532"/>
    <n v="360.4023080949310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0357213672115899"/>
    <n v="0.19942413968532"/>
    <n v="1008.10282202181"/>
    <m/>
    <n v="-1"/>
    <n v="-1"/>
    <n v="-1"/>
    <n v="-1"/>
    <n v="0"/>
    <m/>
    <m/>
    <s v="Central IRL A"/>
    <n v="-1"/>
    <m/>
    <m/>
    <n v="601"/>
    <x v="9"/>
    <s v="Cherry Drive BB"/>
    <x v="0"/>
    <m/>
    <n v="118.001859661506"/>
    <n v="0.81760163990000001"/>
  </r>
  <r>
    <n v="450000"/>
    <n v="840000"/>
    <n v="840000"/>
    <x v="0"/>
    <x v="0"/>
    <s v="IR12-21"/>
    <s v="62-304.520 (7), F.A.C."/>
    <n v="0.56000000000000005"/>
    <n v="0.48"/>
    <s v="Town Melbourne Beach"/>
    <n v="4.2328281569460002E-2"/>
    <n v="3697.7752369079599"/>
    <n v="10.6266378932365"/>
    <n v="2.04611798761242"/>
    <n v="0.44980732088160003"/>
    <n v="8.6608658303990005E-2"/>
    <n v="156.520471408416"/>
    <n v="1300"/>
    <s v="Residential, High Density"/>
    <n v="1300"/>
    <s v="Town Melbourne Beach                   Brevard County"/>
    <s v="Town Melbourne Beach"/>
    <m/>
    <m/>
    <m/>
    <n v="0"/>
    <n v="1"/>
    <n v="0.44980732088160003"/>
    <n v="8.6608658303990005E-2"/>
    <n v="156.520471408417"/>
    <m/>
    <n v="-1"/>
    <n v="-1"/>
    <n v="-1"/>
    <n v="-1"/>
    <n v="0"/>
    <m/>
    <m/>
    <s v="Central IRL A"/>
    <n v="-1"/>
    <m/>
    <m/>
    <n v="601"/>
    <x v="9"/>
    <s v="Cherry Drive BB"/>
    <x v="0"/>
    <m/>
    <n v="72.094706068962495"/>
    <n v="0.12694279920000001"/>
  </r>
  <r>
    <n v="450000"/>
    <n v="840000"/>
    <n v="840000"/>
    <x v="0"/>
    <x v="0"/>
    <s v="IR12-21"/>
    <s v="62-304.520 (7), F.A.C."/>
    <n v="0.56000000000000005"/>
    <n v="0.48"/>
    <s v="Town Melbourne Beach"/>
    <n v="8.0463096070970005E-2"/>
    <n v="3658.5104823492402"/>
    <n v="9.1188019825013598"/>
    <n v="1.34110447996916"/>
    <n v="0.73372703997019995"/>
    <n v="0.10790941861297"/>
    <n v="294.37508041793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3372703997019995"/>
    <n v="0.10790941861297"/>
    <n v="1382.21775668277"/>
    <m/>
    <n v="-1"/>
    <n v="-1"/>
    <n v="-1"/>
    <n v="-1"/>
    <n v="0"/>
    <m/>
    <m/>
    <s v="Central IRL A"/>
    <n v="-1"/>
    <m/>
    <m/>
    <n v="601"/>
    <x v="9"/>
    <s v="Cherry Drive BB"/>
    <x v="0"/>
    <m/>
    <n v="75.304725702870698"/>
    <n v="1.1210200784"/>
  </r>
  <r>
    <n v="450000"/>
    <n v="840000"/>
    <n v="840000"/>
    <x v="0"/>
    <x v="0"/>
    <s v="IR12-21"/>
    <s v="62-304.520 (7), F.A.C."/>
    <n v="0.56000000000000005"/>
    <n v="0.48"/>
    <s v="Town Melbourne Beach"/>
    <n v="3.1212813402599999E-3"/>
    <n v="3658.5104823492402"/>
    <n v="9.1188019825013598"/>
    <n v="1.34110447996916"/>
    <n v="2.8462346473539998E-2"/>
    <n v="4.1859643886700002E-3"/>
    <n v="11.419240501716899"/>
    <n v="1210"/>
    <s v="Fixed Single Family Units"/>
    <n v="1210"/>
    <s v="Town Melbourne Beach                   Brevard County"/>
    <s v="Town Melbourne Beach"/>
    <m/>
    <m/>
    <m/>
    <n v="0"/>
    <n v="1"/>
    <n v="2.8462346473539998E-2"/>
    <n v="4.1859643886700002E-3"/>
    <n v="11.419240501718701"/>
    <m/>
    <n v="-1"/>
    <n v="-1"/>
    <n v="-1"/>
    <n v="-1"/>
    <n v="0"/>
    <m/>
    <m/>
    <s v="Central IRL A"/>
    <n v="-1"/>
    <m/>
    <m/>
    <n v="601"/>
    <x v="9"/>
    <s v="Cherry Drive BB"/>
    <x v="0"/>
    <m/>
    <n v="17.151728690292501"/>
    <n v="9.2613467000000008E-3"/>
  </r>
  <r>
    <n v="450000"/>
    <n v="840000"/>
    <n v="840000"/>
    <x v="0"/>
    <x v="0"/>
    <s v="IR12-21"/>
    <s v="62-304.520 (7), F.A.C."/>
    <n v="0.56000000000000005"/>
    <n v="0.48"/>
    <s v="Town Melbourne Beach"/>
    <n v="5.1056381385190003E-2"/>
    <n v="3658.5104823492402"/>
    <n v="9.1188019825013598"/>
    <n v="1.34110447996916"/>
    <n v="0.46557303179467002"/>
    <n v="6.8471941806700007E-2"/>
    <n v="186.79030648855999"/>
    <n v="1210"/>
    <s v="Fixed Single Family Units"/>
    <n v="1210"/>
    <s v="Town Melbourne Beach                   Brevard County"/>
    <s v="Town Melbourne Beach"/>
    <m/>
    <m/>
    <m/>
    <n v="0"/>
    <n v="1"/>
    <n v="0.46557303179467002"/>
    <n v="6.8471941806700007E-2"/>
    <n v="572.20969731492096"/>
    <m/>
    <n v="-1"/>
    <n v="-1"/>
    <n v="-1"/>
    <n v="-1"/>
    <n v="0"/>
    <m/>
    <m/>
    <s v="Central IRL A"/>
    <n v="-1"/>
    <m/>
    <m/>
    <n v="601"/>
    <x v="9"/>
    <s v="Cherry Drive BB"/>
    <x v="0"/>
    <m/>
    <n v="62.990219218581899"/>
    <n v="0.46407923550000002"/>
  </r>
  <r>
    <n v="450000"/>
    <n v="840000"/>
    <n v="840000"/>
    <x v="0"/>
    <x v="0"/>
    <s v="IR12-21"/>
    <s v="62-304.520 (7), F.A.C."/>
    <n v="0.56000000000000005"/>
    <n v="0.48"/>
    <s v="Town Melbourne Beach"/>
    <n v="1.4341871660520001E-2"/>
    <n v="3658.5104823492402"/>
    <n v="9.1188019825013598"/>
    <n v="1.34110447996916"/>
    <n v="0.13078068773074999"/>
    <n v="1.923394833507E-2"/>
    <n v="52.469887806530799"/>
    <n v="1210"/>
    <s v="Fixed Single Family Units"/>
    <n v="1210"/>
    <s v="Town Melbourne Beach                   Brevard County"/>
    <s v="Town Melbourne Beach"/>
    <m/>
    <m/>
    <m/>
    <n v="0"/>
    <n v="1"/>
    <n v="0.13078068773074999"/>
    <n v="1.923394833507E-2"/>
    <n v="294.24737618852498"/>
    <m/>
    <n v="-1"/>
    <n v="-1"/>
    <n v="-1"/>
    <n v="-1"/>
    <n v="0"/>
    <m/>
    <m/>
    <s v="Central IRL A"/>
    <n v="-1"/>
    <m/>
    <m/>
    <n v="601"/>
    <x v="9"/>
    <s v="Cherry Drive BB"/>
    <x v="0"/>
    <m/>
    <n v="37.004537280801699"/>
    <n v="0.2386434519"/>
  </r>
  <r>
    <n v="450000"/>
    <n v="840000"/>
    <n v="840000"/>
    <x v="0"/>
    <x v="0"/>
    <s v="IR12-21"/>
    <s v="62-304.520 (7), F.A.C."/>
    <n v="0.56000000000000005"/>
    <n v="0.48"/>
    <s v="Town Melbourne Beach"/>
    <n v="0.18580249568957999"/>
    <n v="3649.6723721139901"/>
    <n v="9.0981577372152191"/>
    <n v="1.33811537735115"/>
    <n v="1.69046041375213"/>
    <n v="0.24862517663246"/>
    <n v="678.118235188121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9046041375213"/>
    <n v="0.24862517663246"/>
    <n v="678.11823518812196"/>
    <m/>
    <n v="-1"/>
    <n v="-1"/>
    <n v="-1"/>
    <n v="-1"/>
    <n v="0"/>
    <m/>
    <m/>
    <s v="Central IRL A"/>
    <n v="-1"/>
    <m/>
    <m/>
    <n v="601"/>
    <x v="9"/>
    <s v="Cherry Drive BB"/>
    <x v="0"/>
    <m/>
    <n v="161.24643212233701"/>
    <n v="0.54997423779999999"/>
  </r>
  <r>
    <n v="450000"/>
    <n v="840000"/>
    <n v="840000"/>
    <x v="0"/>
    <x v="0"/>
    <s v="IR12-21"/>
    <s v="62-304.520 (7), F.A.C."/>
    <n v="0.56000000000000005"/>
    <n v="0.48"/>
    <s v="Town Melbourne Beach"/>
    <n v="8.3914737867290007E-2"/>
    <n v="3649.6723721139901"/>
    <n v="9.0981577372152191"/>
    <n v="1.33811537735115"/>
    <n v="0.76346952159366999"/>
    <n v="0.11228760112661"/>
    <n v="306.26130040743601"/>
    <n v="1210"/>
    <s v="Fixed Single Family Units"/>
    <n v="1210"/>
    <s v="Town Melbourne Beach                   Brevard County"/>
    <s v="Town Melbourne Beach"/>
    <m/>
    <m/>
    <m/>
    <n v="0"/>
    <n v="1"/>
    <n v="0.76346952159366999"/>
    <n v="0.11228760112661"/>
    <n v="306.26130040743601"/>
    <m/>
    <n v="-1"/>
    <n v="-1"/>
    <n v="-1"/>
    <n v="-1"/>
    <n v="0"/>
    <m/>
    <m/>
    <s v="Central IRL A"/>
    <n v="-1"/>
    <m/>
    <m/>
    <n v="601"/>
    <x v="9"/>
    <s v="Cherry Drive BB"/>
    <x v="0"/>
    <m/>
    <n v="73.938191678813794"/>
    <n v="0.248387105"/>
  </r>
  <r>
    <n v="450000"/>
    <n v="840000"/>
    <n v="840000"/>
    <x v="0"/>
    <x v="0"/>
    <s v="IR12-21"/>
    <s v="62-304.520 (7), F.A.C."/>
    <n v="0.56000000000000005"/>
    <n v="0.48"/>
    <s v="Town Melbourne Beach"/>
    <n v="0.15015339050929"/>
    <n v="3649.6723721139901"/>
    <n v="9.0981577372152191"/>
    <n v="1.33811537735115"/>
    <n v="1.36611923163125"/>
    <n v="0.20092256080189999"/>
    <n v="548.010680921024"/>
    <n v="1210"/>
    <s v="Fixed Single Family Units"/>
    <n v="1210"/>
    <s v="Town Melbourne Beach                   Brevard County"/>
    <s v="Town Melbourne Beach"/>
    <m/>
    <m/>
    <m/>
    <n v="0"/>
    <n v="1"/>
    <n v="1.36611923163125"/>
    <n v="0.20092256080189999"/>
    <n v="548.010680921024"/>
    <m/>
    <n v="-1"/>
    <n v="-1"/>
    <n v="-1"/>
    <n v="-1"/>
    <n v="0"/>
    <m/>
    <m/>
    <s v="Central IRL A"/>
    <n v="-1"/>
    <m/>
    <m/>
    <n v="601"/>
    <x v="9"/>
    <s v="Cherry Drive BB"/>
    <x v="0"/>
    <m/>
    <n v="100.54075410229601"/>
    <n v="0.44445310700000001"/>
  </r>
  <r>
    <n v="450000"/>
    <n v="840000"/>
    <n v="840000"/>
    <x v="0"/>
    <x v="0"/>
    <s v="IR12-21"/>
    <s v="62-304.520 (7), F.A.C."/>
    <n v="0.56000000000000005"/>
    <n v="0.48"/>
    <s v="Town Melbourne Beach"/>
    <n v="0.18317606290312999"/>
    <n v="3649.6723721139901"/>
    <n v="9.0981577372152191"/>
    <n v="1.33811537735115"/>
    <n v="1.6665647139747599"/>
    <n v="0.24511070653332001"/>
    <n v="668.53261601017903"/>
    <n v="1210"/>
    <s v="Fixed Single Family Units"/>
    <n v="1210"/>
    <s v="Town Melbourne Beach                   Brevard County"/>
    <s v="Town Melbourne Beach"/>
    <m/>
    <m/>
    <m/>
    <n v="0"/>
    <n v="1"/>
    <n v="1.6665647139747599"/>
    <n v="0.24511070653332001"/>
    <n v="668.53261601017903"/>
    <m/>
    <n v="-1"/>
    <n v="-1"/>
    <n v="-1"/>
    <n v="-1"/>
    <n v="0"/>
    <m/>
    <m/>
    <s v="Central IRL A"/>
    <n v="-1"/>
    <m/>
    <m/>
    <n v="601"/>
    <x v="9"/>
    <s v="Cherry Drive BB"/>
    <x v="0"/>
    <m/>
    <n v="123.594830370834"/>
    <n v="0.54220001299999998"/>
  </r>
  <r>
    <n v="450000"/>
    <n v="840000"/>
    <n v="840000"/>
    <x v="0"/>
    <x v="0"/>
    <s v="IR12-21"/>
    <s v="62-304.520 (7), F.A.C."/>
    <n v="0.56000000000000005"/>
    <n v="0.48"/>
    <s v="Town Melbourne Beach"/>
    <n v="1.471676679065E-2"/>
    <n v="3649.6723721139901"/>
    <n v="9.0981577372152191"/>
    <n v="1.33811537735115"/>
    <n v="0.13389546564320001"/>
    <n v="1.9692731947460001E-2"/>
    <n v="53.711377162705503"/>
    <n v="1210"/>
    <s v="Fixed Single Family Units"/>
    <n v="1210"/>
    <s v="Town Melbourne Beach                   Brevard County"/>
    <s v="Town Melbourne Beach"/>
    <m/>
    <m/>
    <m/>
    <n v="0"/>
    <n v="1"/>
    <n v="0.13389546564320001"/>
    <n v="1.9692731947460001E-2"/>
    <n v="53.7113771627074"/>
    <m/>
    <n v="-1"/>
    <n v="-1"/>
    <n v="-1"/>
    <n v="-1"/>
    <n v="0"/>
    <m/>
    <m/>
    <s v="Central IRL A"/>
    <n v="-1"/>
    <m/>
    <m/>
    <n v="601"/>
    <x v="9"/>
    <s v="Cherry Drive BB"/>
    <x v="0"/>
    <m/>
    <n v="46.785608019605803"/>
    <n v="4.3561538699999999E-2"/>
  </r>
  <r>
    <n v="450000"/>
    <n v="840000"/>
    <n v="840000"/>
    <x v="0"/>
    <x v="0"/>
    <s v="IR12-21"/>
    <s v="62-304.520 (7), F.A.C."/>
    <n v="0.56000000000000005"/>
    <n v="0.48"/>
    <s v="Town Melbourne Beach"/>
    <n v="4.456511099175E-2"/>
    <n v="3654.1323088610502"/>
    <n v="9.3840775871296103"/>
    <n v="1.47422264873927"/>
    <n v="0.41820245922565003"/>
    <n v="6.5698895967620005E-2"/>
    <n v="162.84681192294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1820245922565003"/>
    <n v="6.5698895967620005E-2"/>
    <n v="162.846811922944"/>
    <m/>
    <n v="-1"/>
    <n v="-1"/>
    <n v="-1"/>
    <n v="-1"/>
    <n v="0"/>
    <m/>
    <m/>
    <s v="Central IRL A"/>
    <n v="-1"/>
    <m/>
    <m/>
    <n v="601"/>
    <x v="9"/>
    <s v="Cherry Drive BB"/>
    <x v="0"/>
    <m/>
    <n v="73.782048512668197"/>
    <n v="0.1320736512"/>
  </r>
  <r>
    <n v="450000"/>
    <n v="840000"/>
    <n v="840000"/>
    <x v="0"/>
    <x v="0"/>
    <s v="IR12-21"/>
    <s v="62-304.520 (7), F.A.C."/>
    <n v="0.56000000000000005"/>
    <n v="0.48"/>
    <s v="Town Melbourne Beach"/>
    <n v="6.7167201704680005E-2"/>
    <n v="3654.1323088610502"/>
    <n v="9.3840775871296103"/>
    <n v="1.47422264873927"/>
    <n v="0.63030223210717995"/>
    <n v="9.9019410005489999E-2"/>
    <n v="245.43784184489101"/>
    <n v="1210"/>
    <s v="Fixed Single Family Units"/>
    <n v="1210"/>
    <s v="Town Melbourne Beach                   Brevard County"/>
    <s v="Town Melbourne Beach"/>
    <m/>
    <m/>
    <m/>
    <n v="0"/>
    <n v="1"/>
    <n v="0.63030223210717995"/>
    <n v="9.9019410005489999E-2"/>
    <n v="245.43784184488999"/>
    <m/>
    <n v="-1"/>
    <n v="-1"/>
    <n v="-1"/>
    <n v="-1"/>
    <n v="0"/>
    <m/>
    <m/>
    <s v="Central IRL A"/>
    <n v="-1"/>
    <m/>
    <m/>
    <n v="601"/>
    <x v="9"/>
    <s v="Cherry Drive BB"/>
    <x v="0"/>
    <m/>
    <n v="88.564993727944497"/>
    <n v="0.19905745490000001"/>
  </r>
  <r>
    <n v="450000"/>
    <n v="840000"/>
    <n v="840000"/>
    <x v="0"/>
    <x v="0"/>
    <s v="IR12-21"/>
    <s v="62-304.520 (7), F.A.C."/>
    <n v="0.56000000000000005"/>
    <n v="0.48"/>
    <s v="Town Melbourne Beach"/>
    <n v="0.27423952010613001"/>
    <n v="3654.1323088610502"/>
    <n v="9.3840775871296103"/>
    <n v="1.47422264873927"/>
    <n v="2.5734849341331199"/>
    <n v="0.40429011171983997"/>
    <n v="1002.10749078636"/>
    <n v="1210"/>
    <s v="Fixed Single Family Units"/>
    <n v="1210"/>
    <s v="Town Melbourne Beach                   Brevard County"/>
    <s v="Town Melbourne Beach"/>
    <m/>
    <m/>
    <m/>
    <n v="0"/>
    <n v="1"/>
    <n v="2.5734849341331199"/>
    <n v="0.40429011171983997"/>
    <n v="1002.10749078636"/>
    <m/>
    <n v="-1"/>
    <n v="-1"/>
    <n v="-1"/>
    <n v="-1"/>
    <n v="0"/>
    <m/>
    <m/>
    <s v="Central IRL A"/>
    <n v="-1"/>
    <m/>
    <m/>
    <n v="601"/>
    <x v="9"/>
    <s v="Cherry Drive BB"/>
    <x v="0"/>
    <m/>
    <n v="133.52401848918799"/>
    <n v="0.81273924639999995"/>
  </r>
  <r>
    <n v="450000"/>
    <n v="840000"/>
    <n v="840000"/>
    <x v="0"/>
    <x v="0"/>
    <s v="IR12-21"/>
    <s v="62-304.520 (7), F.A.C."/>
    <n v="0.56000000000000005"/>
    <n v="0.48"/>
    <s v="Town Melbourne Beach"/>
    <n v="0.11158092436078"/>
    <n v="3654.1323088610502"/>
    <n v="9.3840775871296103"/>
    <n v="1.47422264873927"/>
    <n v="1.0470840514452"/>
    <n v="0.16449512585991999"/>
    <n v="407.73146075930703"/>
    <n v="1210"/>
    <s v="Fixed Single Family Units"/>
    <n v="1210"/>
    <s v="Town Melbourne Beach                   Brevard County"/>
    <s v="Town Melbourne Beach"/>
    <m/>
    <m/>
    <m/>
    <n v="0"/>
    <n v="1"/>
    <n v="1.0470840514452"/>
    <n v="0.16449512585991999"/>
    <n v="407.73146075930703"/>
    <m/>
    <n v="-1"/>
    <n v="-1"/>
    <n v="-1"/>
    <n v="-1"/>
    <n v="0"/>
    <m/>
    <m/>
    <s v="Central IRL A"/>
    <n v="-1"/>
    <m/>
    <m/>
    <n v="601"/>
    <x v="9"/>
    <s v="Cherry Drive BB"/>
    <x v="0"/>
    <m/>
    <n v="94.029929077630001"/>
    <n v="0.33068244990000001"/>
  </r>
  <r>
    <n v="450000"/>
    <n v="840000"/>
    <n v="840000"/>
    <x v="0"/>
    <x v="0"/>
    <s v="IR12-21"/>
    <s v="62-304.520 (7), F.A.C."/>
    <n v="0.56000000000000005"/>
    <n v="0.48"/>
    <s v="Town Melbourne Beach"/>
    <n v="0.12021069638949"/>
    <n v="3654.1323088610502"/>
    <n v="9.3840775871296103"/>
    <n v="1.47422264873927"/>
    <n v="1.1280665017218801"/>
    <n v="0.17721733123811001"/>
    <n v="439.26578954753199"/>
    <n v="1300"/>
    <s v="Residential, High Density"/>
    <n v="1300"/>
    <s v="Town Melbourne Beach                   Brevard County"/>
    <s v="Town Melbourne Beach"/>
    <m/>
    <m/>
    <m/>
    <n v="0"/>
    <n v="1"/>
    <n v="1.1280665017218801"/>
    <n v="0.17721733123811001"/>
    <n v="439.26578954753199"/>
    <m/>
    <n v="-1"/>
    <n v="-1"/>
    <n v="-1"/>
    <n v="-1"/>
    <n v="0"/>
    <m/>
    <m/>
    <s v="Central IRL A"/>
    <n v="-1"/>
    <m/>
    <m/>
    <n v="601"/>
    <x v="9"/>
    <s v="Cherry Drive BB"/>
    <x v="0"/>
    <m/>
    <n v="121.25526770830299"/>
    <n v="0.35625773690000001"/>
  </r>
  <r>
    <n v="450000"/>
    <n v="840000"/>
    <n v="850000"/>
    <x v="0"/>
    <x v="0"/>
    <s v="IR12-21"/>
    <s v="62-304.520 (7), F.A.C."/>
    <n v="0.56000000000000005"/>
    <n v="0.48"/>
    <s v="Town Melbourne Beach"/>
    <n v="0.22901689669625"/>
    <n v="3639.1945756270902"/>
    <n v="9.0175814397784393"/>
    <n v="1.3223367201942999"/>
    <n v="2.06517851704377"/>
    <n v="0.30283745204639001"/>
    <n v="833.43704818394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6517851704377"/>
    <n v="0.30283745204639001"/>
    <n v="1210.06087473927"/>
    <m/>
    <n v="-1"/>
    <n v="-1"/>
    <n v="-1"/>
    <n v="-1"/>
    <n v="0"/>
    <m/>
    <m/>
    <s v="Central IRL A"/>
    <n v="-1"/>
    <m/>
    <m/>
    <n v="601"/>
    <x v="9"/>
    <s v="Cherry Drive BB"/>
    <x v="0"/>
    <m/>
    <n v="143.85104924532601"/>
    <n v="0.98139568109999997"/>
  </r>
  <r>
    <n v="450000"/>
    <n v="840000"/>
    <n v="850000"/>
    <x v="0"/>
    <x v="0"/>
    <s v="IR12-21"/>
    <s v="62-304.520 (7), F.A.C."/>
    <n v="0.56000000000000005"/>
    <n v="0.48"/>
    <s v="Town Melbourne Beach"/>
    <n v="3.7492161721000003E-4"/>
    <n v="3639.1945756270902"/>
    <n v="9.0175814397784393"/>
    <n v="1.3223367201942999"/>
    <n v="3.3808862167400001E-3"/>
    <n v="4.9577262162999998E-4"/>
    <n v="1.36441271564324"/>
    <n v="1700"/>
    <s v="Institutional (Educational,religious,health and military facilities)"/>
    <n v="1700"/>
    <s v="Town Melbourne Beach                   Brevard County"/>
    <s v="Town Melbourne Beach"/>
    <m/>
    <m/>
    <m/>
    <n v="0"/>
    <n v="1"/>
    <n v="3.3808862167400001E-3"/>
    <n v="4.9577262162999998E-4"/>
    <n v="9.8011746981290297"/>
    <m/>
    <n v="-1"/>
    <n v="-1"/>
    <n v="-1"/>
    <n v="-1"/>
    <n v="0"/>
    <m/>
    <m/>
    <s v="Central IRL A"/>
    <n v="-1"/>
    <m/>
    <m/>
    <n v="601"/>
    <x v="9"/>
    <s v="Cherry Drive BB"/>
    <x v="0"/>
    <m/>
    <n v="9.9694501528981494"/>
    <n v="7.9490467999999998E-3"/>
  </r>
  <r>
    <n v="450000"/>
    <n v="840000"/>
    <n v="850000"/>
    <x v="0"/>
    <x v="0"/>
    <s v="IR12-21"/>
    <s v="62-304.520 (7), F.A.C."/>
    <n v="0.56000000000000005"/>
    <n v="0.48"/>
    <s v="Town Melbourne Beach"/>
    <n v="0.1381117648255"/>
    <n v="3639.1945756270902"/>
    <n v="9.0175814397784393"/>
    <n v="1.3223367201942999"/>
    <n v="1.2454340871055201"/>
    <n v="0.18263025811959999"/>
    <n v="502.61558538326602"/>
    <n v="1210"/>
    <s v="Fixed Single Family Units"/>
    <n v="1210"/>
    <s v="Town Melbourne Beach                   Brevard County"/>
    <s v="Town Melbourne Beach"/>
    <m/>
    <m/>
    <m/>
    <n v="0"/>
    <n v="1"/>
    <n v="1.2454340871055201"/>
    <n v="0.18263025811959999"/>
    <n v="511.88158499815597"/>
    <m/>
    <n v="-1"/>
    <n v="-1"/>
    <n v="-1"/>
    <n v="-1"/>
    <n v="0"/>
    <m/>
    <m/>
    <s v="Central IRL A"/>
    <n v="-1"/>
    <m/>
    <m/>
    <n v="601"/>
    <x v="9"/>
    <s v="Cherry Drive BB"/>
    <x v="0"/>
    <m/>
    <n v="103.868301403583"/>
    <n v="0.41515132599999999"/>
  </r>
  <r>
    <n v="450000"/>
    <n v="840000"/>
    <n v="850000"/>
    <x v="0"/>
    <x v="0"/>
    <s v="IR12-21"/>
    <s v="62-304.520 (7), F.A.C."/>
    <n v="0.56000000000000005"/>
    <n v="0.48"/>
    <s v="Town Melbourne Beach"/>
    <n v="0.12208523460768"/>
    <n v="3639.1945756270902"/>
    <n v="9.0175814397784393"/>
    <n v="1.3223367201942999"/>
    <n v="1.10091354566929"/>
    <n v="0.16143778871528"/>
    <n v="444.29192354846299"/>
    <n v="1210"/>
    <s v="Fixed Single Family Units"/>
    <n v="1210"/>
    <s v="Town Melbourne Beach                   Brevard County"/>
    <s v="Town Melbourne Beach"/>
    <m/>
    <m/>
    <m/>
    <n v="0"/>
    <n v="1"/>
    <n v="1.10091354566929"/>
    <n v="0.16143778871528"/>
    <n v="444.29192354846299"/>
    <m/>
    <n v="-1"/>
    <n v="-1"/>
    <n v="-1"/>
    <n v="-1"/>
    <n v="0"/>
    <m/>
    <m/>
    <s v="Central IRL A"/>
    <n v="-1"/>
    <m/>
    <m/>
    <n v="601"/>
    <x v="9"/>
    <s v="Cherry Drive BB"/>
    <x v="0"/>
    <m/>
    <n v="104.22835502853199"/>
    <n v="0.36033408239999998"/>
  </r>
  <r>
    <n v="450000"/>
    <n v="840000"/>
    <n v="850000"/>
    <x v="0"/>
    <x v="0"/>
    <s v="IR12-21"/>
    <s v="62-304.520 (7), F.A.C."/>
    <n v="0.56000000000000005"/>
    <n v="0.48"/>
    <s v="Town Melbourne Beach"/>
    <n v="6.3539946752999999E-4"/>
    <n v="3639.1945756270902"/>
    <n v="9.0175814397784393"/>
    <n v="1.3223367201942999"/>
    <n v="5.7297664452499999E-3"/>
    <n v="8.4021204789999995E-4"/>
    <n v="2.3123422955951498"/>
    <n v="1210"/>
    <s v="Fixed Single Family Units"/>
    <n v="1210"/>
    <s v="Town Melbourne Beach                   Brevard County"/>
    <s v="Town Melbourne Beach"/>
    <m/>
    <m/>
    <m/>
    <n v="0"/>
    <n v="1"/>
    <n v="5.7297664452499999E-3"/>
    <n v="8.4021204789999995E-4"/>
    <n v="2.3123422955967801"/>
    <m/>
    <n v="-1"/>
    <n v="-1"/>
    <n v="-1"/>
    <n v="-1"/>
    <n v="0"/>
    <m/>
    <m/>
    <s v="Central IRL A"/>
    <n v="-1"/>
    <m/>
    <m/>
    <n v="601"/>
    <x v="9"/>
    <s v="Cherry Drive BB"/>
    <x v="0"/>
    <m/>
    <n v="7.7338400859135303"/>
    <n v="1.8753789999999999E-3"/>
  </r>
  <r>
    <n v="450000"/>
    <n v="850000"/>
    <n v="850000"/>
    <x v="0"/>
    <x v="0"/>
    <s v="IR12-21"/>
    <s v="62-304.520 (7), F.A.C."/>
    <n v="0.56000000000000005"/>
    <n v="0.48"/>
    <s v="Town Melbourne Beach"/>
    <n v="7.3257785253260002E-2"/>
    <n v="3647.1180418935401"/>
    <n v="9.0921867771814604"/>
    <n v="1.33725067236742"/>
    <n v="0.66607346640531995"/>
    <n v="9.7964022586069996E-2"/>
    <n v="267.17979030634098"/>
    <n v="1210"/>
    <s v="Fixed Single Family Units"/>
    <n v="1210"/>
    <s v="Town Melbourne Beach                   Brevard County"/>
    <s v="Town Melbourne Beach"/>
    <m/>
    <m/>
    <m/>
    <n v="0"/>
    <n v="1"/>
    <n v="0.66607346640531995"/>
    <n v="9.7964022586069996E-2"/>
    <n v="267.179790306342"/>
    <m/>
    <n v="-1"/>
    <n v="-1"/>
    <n v="-1"/>
    <n v="-1"/>
    <n v="0"/>
    <m/>
    <m/>
    <s v="Central IRL A"/>
    <n v="-1"/>
    <m/>
    <m/>
    <n v="601"/>
    <x v="9"/>
    <s v="Cherry Drive BB"/>
    <x v="0"/>
    <m/>
    <n v="69.02167858432"/>
    <n v="0.21669082749999999"/>
  </r>
  <r>
    <n v="450000"/>
    <n v="850000"/>
    <n v="850000"/>
    <x v="0"/>
    <x v="0"/>
    <s v="IR12-21"/>
    <s v="62-304.520 (7), F.A.C."/>
    <n v="0.56000000000000005"/>
    <n v="0.48"/>
    <s v="Town Melbourne Beach"/>
    <n v="0.13276973800923"/>
    <n v="3647.1180418935401"/>
    <n v="9.0921867771814604"/>
    <n v="1.33725067236742"/>
    <n v="1.20716725633745"/>
    <n v="0.1775464214229"/>
    <n v="484.22690691097398"/>
    <n v="1210"/>
    <s v="Fixed Single Family Units"/>
    <n v="1210"/>
    <s v="Town Melbourne Beach                   Brevard County"/>
    <s v="Town Melbourne Beach"/>
    <m/>
    <m/>
    <m/>
    <n v="0"/>
    <n v="1"/>
    <n v="1.20716725633745"/>
    <n v="0.1775464214229"/>
    <n v="484.22690691097398"/>
    <m/>
    <n v="-1"/>
    <n v="-1"/>
    <n v="-1"/>
    <n v="-1"/>
    <n v="0"/>
    <m/>
    <m/>
    <s v="Central IRL A"/>
    <n v="-1"/>
    <m/>
    <m/>
    <n v="601"/>
    <x v="9"/>
    <s v="Cherry Drive BB"/>
    <x v="0"/>
    <m/>
    <n v="95.986368303953398"/>
    <n v="0.39272255220000002"/>
  </r>
  <r>
    <n v="450000"/>
    <n v="850000"/>
    <n v="850000"/>
    <x v="0"/>
    <x v="0"/>
    <s v="IR12-21"/>
    <s v="62-304.520 (7), F.A.C."/>
    <n v="0.56000000000000005"/>
    <n v="0.48"/>
    <s v="Town Melbourne Beach"/>
    <n v="1.5732298937190001E-2"/>
    <n v="3647.1180418935401"/>
    <n v="9.0921867771814604"/>
    <n v="1.33725067236742"/>
    <n v="0.14304100037146"/>
    <n v="2.103802733165E-2"/>
    <n v="57.377551294321002"/>
    <n v="1210"/>
    <s v="Fixed Single Family Units"/>
    <n v="1210"/>
    <s v="Town Melbourne Beach                   Brevard County"/>
    <s v="Town Melbourne Beach"/>
    <m/>
    <m/>
    <m/>
    <n v="0"/>
    <n v="1"/>
    <n v="0.14304100037146"/>
    <n v="2.103802733165E-2"/>
    <n v="57.377551294322103"/>
    <m/>
    <n v="-1"/>
    <n v="-1"/>
    <n v="-1"/>
    <n v="-1"/>
    <n v="0"/>
    <m/>
    <m/>
    <s v="Central IRL A"/>
    <n v="-1"/>
    <m/>
    <m/>
    <n v="601"/>
    <x v="9"/>
    <s v="Cherry Drive BB"/>
    <x v="0"/>
    <m/>
    <n v="42.097356862827098"/>
    <n v="4.6534915900000001E-2"/>
  </r>
  <r>
    <n v="450000"/>
    <n v="850000"/>
    <n v="850000"/>
    <x v="0"/>
    <x v="0"/>
    <s v="IR12-21"/>
    <s v="62-304.520 (7), F.A.C."/>
    <n v="0.56000000000000005"/>
    <n v="0.48"/>
    <s v="Town Melbourne Beach"/>
    <n v="0.20961463786727999"/>
    <n v="3647.1180418935401"/>
    <n v="9.0921867771814604"/>
    <n v="1.33725067236742"/>
    <n v="1.9058554387206399"/>
    <n v="0.28030731542608001"/>
    <n v="764.48932761077106"/>
    <n v="1210"/>
    <s v="Fixed Single Family Units"/>
    <n v="1210"/>
    <s v="Town Melbourne Beach                   Brevard County"/>
    <s v="Town Melbourne Beach"/>
    <m/>
    <m/>
    <m/>
    <n v="0"/>
    <n v="1"/>
    <n v="1.9058554387206399"/>
    <n v="0.28030731542608001"/>
    <n v="764.48932761077106"/>
    <m/>
    <n v="-1"/>
    <n v="-1"/>
    <n v="-1"/>
    <n v="-1"/>
    <n v="0"/>
    <m/>
    <m/>
    <s v="Central IRL A"/>
    <n v="-1"/>
    <m/>
    <m/>
    <n v="601"/>
    <x v="9"/>
    <s v="Cherry Drive BB"/>
    <x v="0"/>
    <m/>
    <n v="116.95333081213801"/>
    <n v="0.62002378560000004"/>
  </r>
  <r>
    <n v="450000"/>
    <n v="850000"/>
    <n v="850000"/>
    <x v="0"/>
    <x v="0"/>
    <s v="IR12-21"/>
    <s v="62-304.520 (7), F.A.C."/>
    <n v="0.56000000000000005"/>
    <n v="0.48"/>
    <s v="Town Melbourne Beach"/>
    <n v="0.18638899380804"/>
    <n v="3647.1180418935401"/>
    <n v="9.0921867771814604"/>
    <n v="1.33725067236742"/>
    <n v="1.6946835449136299"/>
    <n v="0.24924880729168999"/>
    <n v="679.78266212769302"/>
    <n v="1210"/>
    <s v="Fixed Single Family Units"/>
    <n v="1210"/>
    <s v="Town Melbourne Beach                   Brevard County"/>
    <s v="Town Melbourne Beach"/>
    <m/>
    <m/>
    <m/>
    <n v="0"/>
    <n v="1"/>
    <n v="1.6946835449136299"/>
    <n v="0.24924880729168999"/>
    <n v="679.78266212769302"/>
    <m/>
    <n v="-1"/>
    <n v="-1"/>
    <n v="-1"/>
    <n v="-1"/>
    <n v="0"/>
    <m/>
    <m/>
    <s v="Central IRL A"/>
    <n v="-1"/>
    <m/>
    <m/>
    <n v="601"/>
    <x v="9"/>
    <s v="Cherry Drive BB"/>
    <x v="0"/>
    <m/>
    <n v="111.358515799212"/>
    <n v="0.55132413800000002"/>
  </r>
  <r>
    <n v="450000"/>
    <n v="850000"/>
    <n v="850000"/>
    <x v="0"/>
    <x v="0"/>
    <s v="IR12-21"/>
    <s v="62-304.520 (7), F.A.C."/>
    <n v="0.56000000000000005"/>
    <n v="0.48"/>
    <s v="Town Melbourne Beach"/>
    <n v="2.7456627489720001E-2"/>
    <n v="3679.33101625364"/>
    <n v="9.1675109103501793"/>
    <n v="1.3481598498673899"/>
    <n v="0.25170893207347"/>
    <n v="3.7015922794410003E-2"/>
    <n v="101.02202112466701"/>
    <n v="1210"/>
    <s v="Fixed Single Family Units"/>
    <n v="1210"/>
    <s v="Town Melbourne Beach                   Brevard County"/>
    <s v="Town Melbourne Beach"/>
    <m/>
    <m/>
    <m/>
    <n v="0"/>
    <n v="1"/>
    <n v="0.25170893207347"/>
    <n v="3.7015922794410003E-2"/>
    <n v="195.969782455607"/>
    <m/>
    <n v="-1"/>
    <n v="-1"/>
    <n v="-1"/>
    <n v="-1"/>
    <n v="0"/>
    <m/>
    <m/>
    <s v="Central IRL A"/>
    <n v="-1"/>
    <m/>
    <m/>
    <n v="601"/>
    <x v="9"/>
    <s v="Cherry Drive BB"/>
    <x v="0"/>
    <m/>
    <n v="42.809298908546502"/>
    <n v="0.15893737429999999"/>
  </r>
  <r>
    <n v="450000"/>
    <n v="850000"/>
    <n v="850000"/>
    <x v="0"/>
    <x v="0"/>
    <s v="IR12-21"/>
    <s v="62-304.520 (7), F.A.C."/>
    <n v="0.56000000000000005"/>
    <n v="0.48"/>
    <s v="Town Melbourne Beach"/>
    <n v="6.3191743777950005E-2"/>
    <n v="3679.33101625364"/>
    <n v="9.1675109103501793"/>
    <n v="1.3481598498673899"/>
    <n v="0.57931100052844997"/>
    <n v="8.5192571804539999E-2"/>
    <n v="232.503342853383"/>
    <n v="1210"/>
    <s v="Fixed Single Family Units"/>
    <n v="1210"/>
    <s v="Town Melbourne Beach                   Brevard County"/>
    <s v="Town Melbourne Beach"/>
    <m/>
    <m/>
    <m/>
    <n v="0"/>
    <n v="1"/>
    <n v="0.57931100052844997"/>
    <n v="8.5192571804539999E-2"/>
    <n v="466.88321878733001"/>
    <m/>
    <n v="-1"/>
    <n v="-1"/>
    <n v="-1"/>
    <n v="-1"/>
    <n v="0"/>
    <m/>
    <m/>
    <s v="Central IRL A"/>
    <n v="-1"/>
    <m/>
    <m/>
    <n v="601"/>
    <x v="9"/>
    <s v="Cherry Drive BB"/>
    <x v="0"/>
    <m/>
    <n v="77.867156982539896"/>
    <n v="0.3786563007"/>
  </r>
  <r>
    <n v="450000"/>
    <n v="850000"/>
    <n v="850000"/>
    <x v="0"/>
    <x v="0"/>
    <s v="IR12-21"/>
    <s v="62-304.520 (7), F.A.C."/>
    <n v="0.56000000000000005"/>
    <n v="0.48"/>
    <s v="Town Melbourne Beach"/>
    <n v="1.360892578344E-2"/>
    <n v="3679.33101625364"/>
    <n v="9.1675109103501793"/>
    <n v="1.3481598498673899"/>
    <n v="0.12475997559785"/>
    <n v="1.8347007341060002E-2"/>
    <n v="50.071742732912099"/>
    <n v="1210"/>
    <s v="Fixed Single Family Units"/>
    <n v="1210"/>
    <s v="Town Melbourne Beach                   Brevard County"/>
    <s v="Town Melbourne Beach"/>
    <m/>
    <m/>
    <m/>
    <n v="0"/>
    <n v="1"/>
    <n v="0.12475997559785"/>
    <n v="1.8347007341060002E-2"/>
    <n v="101.578588212939"/>
    <m/>
    <n v="-1"/>
    <n v="-1"/>
    <n v="-1"/>
    <n v="-1"/>
    <n v="0"/>
    <m/>
    <m/>
    <s v="Central IRL A"/>
    <n v="-1"/>
    <m/>
    <m/>
    <n v="601"/>
    <x v="9"/>
    <s v="Cherry Drive BB"/>
    <x v="0"/>
    <m/>
    <n v="29.7664794714177"/>
    <n v="8.2383283200000004E-2"/>
  </r>
  <r>
    <n v="450000"/>
    <n v="850000"/>
    <n v="850000"/>
    <x v="0"/>
    <x v="0"/>
    <s v="IR12-21"/>
    <s v="62-304.520 (7), F.A.C."/>
    <n v="0.56000000000000005"/>
    <n v="0.48"/>
    <s v="Town Melbourne Beach"/>
    <n v="0.19253260155968999"/>
    <n v="3661.4881879812601"/>
    <n v="9.1257924149742298"/>
    <n v="1.3421179029621999"/>
    <n v="1.7570125549487501"/>
    <n v="0.25840145145715998"/>
    <n v="704.95584641214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570125549487501"/>
    <n v="0.25840145145715998"/>
    <n v="704.955846412141"/>
    <m/>
    <n v="-1"/>
    <n v="-1"/>
    <n v="-1"/>
    <n v="-1"/>
    <n v="0"/>
    <m/>
    <m/>
    <s v="Central IRL A"/>
    <n v="-1"/>
    <m/>
    <m/>
    <n v="601"/>
    <x v="9"/>
    <s v="Cherry Drive BB"/>
    <x v="0"/>
    <m/>
    <n v="131.19549350371099"/>
    <n v="0.57174034579999999"/>
  </r>
  <r>
    <n v="450000"/>
    <n v="850000"/>
    <n v="850000"/>
    <x v="0"/>
    <x v="0"/>
    <s v="IR12-21"/>
    <s v="62-304.520 (7), F.A.C."/>
    <n v="0.56000000000000005"/>
    <n v="0.48"/>
    <s v="Town Melbourne Beach"/>
    <n v="0.10191200290334"/>
    <n v="3661.4881879812601"/>
    <n v="9.1257924149742298"/>
    <n v="1.3421179029621999"/>
    <n v="0.93002778309015999"/>
    <n v="0.13677792362331001"/>
    <n v="373.14959484410599"/>
    <n v="1210"/>
    <s v="Fixed Single Family Units"/>
    <n v="1210"/>
    <s v="Town Melbourne Beach                   Brevard County"/>
    <s v="Town Melbourne Beach"/>
    <m/>
    <m/>
    <m/>
    <n v="0"/>
    <n v="1"/>
    <n v="0.93002778309015999"/>
    <n v="0.13677792362331001"/>
    <n v="373.14959484410599"/>
    <m/>
    <n v="-1"/>
    <n v="-1"/>
    <n v="-1"/>
    <n v="-1"/>
    <n v="0"/>
    <m/>
    <m/>
    <s v="Central IRL A"/>
    <n v="-1"/>
    <m/>
    <m/>
    <n v="601"/>
    <x v="9"/>
    <s v="Cherry Drive BB"/>
    <x v="0"/>
    <m/>
    <n v="86.011808204467599"/>
    <n v="0.30263551890000001"/>
  </r>
  <r>
    <n v="450000"/>
    <n v="850000"/>
    <n v="850000"/>
    <x v="0"/>
    <x v="0"/>
    <s v="IR12-21"/>
    <s v="62-304.520 (7), F.A.C."/>
    <n v="0.56000000000000005"/>
    <n v="0.48"/>
    <s v="Town Melbourne Beach"/>
    <n v="0.2062026903011"/>
    <n v="3661.4881879812601"/>
    <n v="9.1257924149742298"/>
    <n v="1.3421179029621999"/>
    <n v="1.88176294709706"/>
    <n v="0.27674832229207003"/>
    <n v="755.00871486743995"/>
    <n v="1210"/>
    <s v="Fixed Single Family Units"/>
    <n v="1210"/>
    <s v="Town Melbourne Beach                   Brevard County"/>
    <s v="Town Melbourne Beach"/>
    <m/>
    <m/>
    <m/>
    <n v="0"/>
    <n v="1"/>
    <n v="1.88176294709706"/>
    <n v="0.27674832229207003"/>
    <n v="755.00871486743995"/>
    <m/>
    <n v="-1"/>
    <n v="-1"/>
    <n v="-1"/>
    <n v="-1"/>
    <n v="0"/>
    <m/>
    <m/>
    <s v="Central IRL A"/>
    <n v="-1"/>
    <m/>
    <m/>
    <n v="601"/>
    <x v="9"/>
    <s v="Cherry Drive BB"/>
    <x v="0"/>
    <m/>
    <n v="115.626729527368"/>
    <n v="0.61233472410000001"/>
  </r>
  <r>
    <n v="450000"/>
    <n v="850000"/>
    <n v="850000"/>
    <x v="0"/>
    <x v="0"/>
    <s v="IR12-21"/>
    <s v="62-304.520 (7), F.A.C."/>
    <n v="0.56000000000000005"/>
    <n v="0.48"/>
    <s v="Town Melbourne Beach"/>
    <n v="3.949923163671E-2"/>
    <n v="3661.4881879812601"/>
    <n v="9.1257924149742298"/>
    <n v="1.3421179029621999"/>
    <n v="0.36046178846763"/>
    <n v="5.3012625932880003E-2"/>
    <n v="144.62597007216399"/>
    <n v="1210"/>
    <s v="Fixed Single Family Units"/>
    <n v="1210"/>
    <s v="Town Melbourne Beach                   Brevard County"/>
    <s v="Town Melbourne Beach"/>
    <m/>
    <m/>
    <m/>
    <n v="0"/>
    <n v="1"/>
    <n v="0.36046178846763"/>
    <n v="5.3012625932880003E-2"/>
    <n v="144.62597007216399"/>
    <m/>
    <n v="-1"/>
    <n v="-1"/>
    <n v="-1"/>
    <n v="-1"/>
    <n v="0"/>
    <m/>
    <m/>
    <s v="Central IRL A"/>
    <n v="-1"/>
    <m/>
    <m/>
    <n v="601"/>
    <x v="9"/>
    <s v="Cherry Drive BB"/>
    <x v="0"/>
    <m/>
    <n v="66.799320140149405"/>
    <n v="0.1172960017"/>
  </r>
  <r>
    <n v="450000"/>
    <n v="850000"/>
    <n v="850000"/>
    <x v="0"/>
    <x v="0"/>
    <s v="IR12-21"/>
    <s v="62-304.520 (7), F.A.C."/>
    <n v="0.56000000000000005"/>
    <n v="0.48"/>
    <s v="Town Melbourne Beach"/>
    <n v="2.1152351234080002E-2"/>
    <n v="3661.4881879812601"/>
    <n v="9.1257924149742298"/>
    <n v="1.3421179029621999"/>
    <n v="0.19303196645085999"/>
    <n v="2.8388949281000001E-2"/>
    <n v="77.4490841916259"/>
    <n v="1210"/>
    <s v="Fixed Single Family Units"/>
    <n v="1210"/>
    <s v="Town Melbourne Beach                   Brevard County"/>
    <s v="Town Melbourne Beach"/>
    <m/>
    <m/>
    <m/>
    <n v="0"/>
    <n v="1"/>
    <n v="0.19303196645085999"/>
    <n v="2.8388949281000001E-2"/>
    <n v="77.449084191626199"/>
    <m/>
    <n v="-1"/>
    <n v="-1"/>
    <n v="-1"/>
    <n v="-1"/>
    <n v="0"/>
    <m/>
    <m/>
    <s v="Central IRL A"/>
    <n v="-1"/>
    <m/>
    <m/>
    <n v="601"/>
    <x v="9"/>
    <s v="Cherry Drive BB"/>
    <x v="0"/>
    <m/>
    <n v="40.960953776957098"/>
    <n v="6.2813531399999997E-2"/>
  </r>
  <r>
    <n v="450000"/>
    <n v="850000"/>
    <n v="850000"/>
    <x v="0"/>
    <x v="0"/>
    <s v="IR12-21"/>
    <s v="62-304.520 (7), F.A.C."/>
    <n v="0.56000000000000005"/>
    <n v="0.48"/>
    <s v="Town Melbourne Beach"/>
    <n v="4.6621573798770001E-2"/>
    <n v="3661.4881879812601"/>
    <n v="9.1257924149742298"/>
    <n v="1.3421179029621999"/>
    <n v="0.42545880454701002"/>
    <n v="6.2571648859599996E-2"/>
    <n v="170.704341769308"/>
    <n v="1210"/>
    <s v="Fixed Single Family Units"/>
    <n v="1210"/>
    <s v="Town Melbourne Beach                   Brevard County"/>
    <s v="Town Melbourne Beach"/>
    <m/>
    <m/>
    <m/>
    <n v="0"/>
    <n v="1"/>
    <n v="0.42545880454701002"/>
    <n v="6.2571648859599996E-2"/>
    <n v="170.70434176930601"/>
    <m/>
    <n v="-1"/>
    <n v="-1"/>
    <n v="-1"/>
    <n v="-1"/>
    <n v="0"/>
    <m/>
    <m/>
    <s v="Central IRL A"/>
    <n v="-1"/>
    <m/>
    <m/>
    <n v="601"/>
    <x v="9"/>
    <s v="Cherry Drive BB"/>
    <x v="0"/>
    <m/>
    <n v="71.851133763579497"/>
    <n v="0.1384463437"/>
  </r>
  <r>
    <n v="450000"/>
    <n v="850000"/>
    <n v="850000"/>
    <x v="0"/>
    <x v="0"/>
    <s v="IR12-21"/>
    <s v="62-304.520 (7), F.A.C."/>
    <n v="0.56000000000000005"/>
    <n v="0.48"/>
    <s v="Town Melbourne Beach"/>
    <n v="9.8430023262499992E-3"/>
    <n v="3661.4881879812601"/>
    <n v="9.1257924149742298"/>
    <n v="1.3421179029621999"/>
    <n v="8.9825195969480007E-2"/>
    <n v="1.3210469640959999E-2"/>
    <n v="36.0400367518438"/>
    <n v="1210"/>
    <s v="Fixed Single Family Units"/>
    <n v="1210"/>
    <s v="Town Melbourne Beach                   Brevard County"/>
    <s v="Town Melbourne Beach"/>
    <m/>
    <m/>
    <m/>
    <n v="0"/>
    <n v="1"/>
    <n v="8.9825195969480007E-2"/>
    <n v="1.3210469640959999E-2"/>
    <n v="36.040036751843203"/>
    <m/>
    <n v="-1"/>
    <n v="-1"/>
    <n v="-1"/>
    <n v="-1"/>
    <n v="0"/>
    <m/>
    <m/>
    <s v="Central IRL A"/>
    <n v="-1"/>
    <m/>
    <m/>
    <n v="601"/>
    <x v="9"/>
    <s v="Cherry Drive BB"/>
    <x v="0"/>
    <m/>
    <n v="25.323324522875499"/>
    <n v="2.92295513E-2"/>
  </r>
  <r>
    <n v="450000"/>
    <n v="850000"/>
    <n v="850000"/>
    <x v="0"/>
    <x v="0"/>
    <s v="IR12-21"/>
    <s v="62-304.520 (7), F.A.C."/>
    <n v="0.56000000000000005"/>
    <n v="0.48"/>
    <s v="Town Melbourne Beach"/>
    <n v="4.5087358238020001E-2"/>
    <n v="3658.5104824855198"/>
    <n v="9.1188019828410596"/>
    <n v="1.3411044800191201"/>
    <n v="0.41114269170195"/>
    <n v="6.0466858125239997E-2"/>
    <n v="164.952572741391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1114269170195"/>
    <n v="6.0466858125239997E-2"/>
    <n v="1516.93520340803"/>
    <m/>
    <n v="-1"/>
    <n v="-1"/>
    <n v="-1"/>
    <n v="-1"/>
    <n v="0"/>
    <m/>
    <m/>
    <s v="Central IRL A"/>
    <n v="-1"/>
    <m/>
    <m/>
    <n v="601"/>
    <x v="9"/>
    <s v="Cherry Drive BB"/>
    <x v="0"/>
    <m/>
    <n v="60.487285792263997"/>
    <n v="1.2302799703"/>
  </r>
  <r>
    <n v="450000"/>
    <n v="850000"/>
    <n v="850000"/>
    <x v="0"/>
    <x v="0"/>
    <s v="IR12-21"/>
    <s v="62-304.520 (7), F.A.C."/>
    <n v="0.56000000000000005"/>
    <n v="0.48"/>
    <s v="Town Melbourne Beach"/>
    <n v="8.2067211469999998E-5"/>
    <n v="3658.5104824855198"/>
    <n v="9.1188019828410596"/>
    <n v="1.3411044800191201"/>
    <n v="7.4835465071E-4"/>
    <n v="1.1006070497000001E-4"/>
    <n v="0.30024375344597998"/>
    <n v="1210"/>
    <s v="Fixed Single Family Units"/>
    <n v="1210"/>
    <s v="Town Melbourne Beach                   Brevard County"/>
    <s v="Town Melbourne Beach"/>
    <m/>
    <m/>
    <m/>
    <n v="0"/>
    <n v="1"/>
    <n v="7.4835465071E-4"/>
    <n v="1.1006070497000001E-4"/>
    <n v="0.30024375344471999"/>
    <m/>
    <n v="-1"/>
    <n v="-1"/>
    <n v="-1"/>
    <n v="-1"/>
    <n v="0"/>
    <m/>
    <m/>
    <s v="Central IRL A"/>
    <n v="-1"/>
    <m/>
    <m/>
    <n v="601"/>
    <x v="9"/>
    <s v="Cherry Drive BB"/>
    <x v="0"/>
    <m/>
    <n v="2.7903643651665799"/>
    <n v="2.4350669999999999E-4"/>
  </r>
  <r>
    <n v="450000"/>
    <n v="850000"/>
    <n v="850000"/>
    <x v="0"/>
    <x v="0"/>
    <s v="IR12-21"/>
    <s v="62-304.520 (7), F.A.C."/>
    <n v="0.56000000000000005"/>
    <n v="0.48"/>
    <s v="Town Melbourne Beach"/>
    <n v="1.9358865594000001E-4"/>
    <n v="3658.5104824855198"/>
    <n v="9.1188019828410596"/>
    <n v="1.3411044800191201"/>
    <n v="1.7652966196499999E-3"/>
    <n v="2.5962261376000001E-4"/>
    <n v="0.70824612705408996"/>
    <n v="1210"/>
    <s v="Fixed Single Family Units"/>
    <n v="1210"/>
    <s v="Town Melbourne Beach                   Brevard County"/>
    <s v="Town Melbourne Beach"/>
    <m/>
    <m/>
    <m/>
    <n v="0"/>
    <n v="1"/>
    <n v="1.7652966196499999E-3"/>
    <n v="2.5962261376000001E-4"/>
    <n v="13.0372003787617"/>
    <m/>
    <n v="-1"/>
    <n v="-1"/>
    <n v="-1"/>
    <n v="-1"/>
    <n v="0"/>
    <m/>
    <m/>
    <s v="Central IRL A"/>
    <n v="-1"/>
    <m/>
    <m/>
    <n v="601"/>
    <x v="9"/>
    <s v="Cherry Drive BB"/>
    <x v="0"/>
    <m/>
    <n v="3.8032603821198498"/>
    <n v="1.05735607E-2"/>
  </r>
  <r>
    <n v="450000"/>
    <n v="850000"/>
    <n v="850000"/>
    <x v="0"/>
    <x v="0"/>
    <s v="IR12-21"/>
    <s v="62-304.520 (7), F.A.C."/>
    <n v="0.56000000000000005"/>
    <n v="0.48"/>
    <s v="Town Melbourne Beach"/>
    <n v="0.14142165271549001"/>
    <n v="3637.0039336119398"/>
    <n v="9.0685177449190508"/>
    <n v="1.33382200184894"/>
    <n v="1.28248476716625"/>
    <n v="0.18863131192977001"/>
    <n v="514.351107224160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28248476716625"/>
    <n v="0.18863131192977001"/>
    <n v="514.35110722416096"/>
    <m/>
    <n v="-1"/>
    <n v="-1"/>
    <n v="-1"/>
    <n v="-1"/>
    <n v="0"/>
    <m/>
    <m/>
    <s v="Central IRL A"/>
    <n v="-1"/>
    <m/>
    <m/>
    <n v="601"/>
    <x v="9"/>
    <s v="Cherry Drive BB"/>
    <x v="0"/>
    <m/>
    <n v="123.986944634583"/>
    <n v="0.41715418269999999"/>
  </r>
  <r>
    <n v="450000"/>
    <n v="850000"/>
    <n v="850000"/>
    <x v="0"/>
    <x v="0"/>
    <s v="IR12-21"/>
    <s v="62-304.520 (7), F.A.C."/>
    <n v="0.56000000000000005"/>
    <n v="0.48"/>
    <s v="Town Melbourne Beach"/>
    <n v="0.22326701773117"/>
    <n v="3637.0039336119398"/>
    <n v="9.0685177449190508"/>
    <n v="1.33382200184894"/>
    <n v="2.0247009121503399"/>
    <n v="0.29779846053704001"/>
    <n v="812.02302173410203"/>
    <n v="1210"/>
    <s v="Fixed Single Family Units"/>
    <n v="1210"/>
    <s v="Town Melbourne Beach                   Brevard County"/>
    <s v="Town Melbourne Beach"/>
    <m/>
    <m/>
    <m/>
    <n v="0"/>
    <n v="1"/>
    <n v="2.0247009121503399"/>
    <n v="0.29779846053704001"/>
    <n v="812.02302173410203"/>
    <m/>
    <n v="-1"/>
    <n v="-1"/>
    <n v="-1"/>
    <n v="-1"/>
    <n v="0"/>
    <m/>
    <m/>
    <s v="Central IRL A"/>
    <n v="-1"/>
    <m/>
    <m/>
    <n v="601"/>
    <x v="9"/>
    <s v="Cherry Drive BB"/>
    <x v="0"/>
    <m/>
    <n v="121.624439687437"/>
    <n v="0.65857503790000005"/>
  </r>
  <r>
    <n v="450000"/>
    <n v="850000"/>
    <n v="850000"/>
    <x v="0"/>
    <x v="0"/>
    <s v="IR12-21"/>
    <s v="62-304.520 (7), F.A.C."/>
    <n v="0.56000000000000005"/>
    <n v="0.48"/>
    <s v="Town Melbourne Beach"/>
    <n v="1.9018585444860001E-2"/>
    <n v="3637.0039336119398"/>
    <n v="9.0685177449190508"/>
    <n v="1.33382200184894"/>
    <n v="0.17247037958999001"/>
    <n v="2.5367407710400001E-2"/>
    <n v="69.170670074701604"/>
    <n v="1210"/>
    <s v="Fixed Single Family Units"/>
    <n v="1210"/>
    <s v="Town Melbourne Beach                   Brevard County"/>
    <s v="Town Melbourne Beach"/>
    <m/>
    <m/>
    <m/>
    <n v="0"/>
    <n v="1"/>
    <n v="0.17247037958999001"/>
    <n v="2.5367407710400001E-2"/>
    <n v="69.170670074701604"/>
    <m/>
    <n v="-1"/>
    <n v="-1"/>
    <n v="-1"/>
    <n v="-1"/>
    <n v="0"/>
    <m/>
    <m/>
    <s v="Central IRL A"/>
    <n v="-1"/>
    <m/>
    <m/>
    <n v="601"/>
    <x v="9"/>
    <s v="Cherry Drive BB"/>
    <x v="0"/>
    <m/>
    <n v="51.688625189530597"/>
    <n v="5.6099489099999997E-2"/>
  </r>
  <r>
    <n v="450000"/>
    <n v="850000"/>
    <n v="850000"/>
    <x v="0"/>
    <x v="0"/>
    <s v="IR12-21"/>
    <s v="62-304.520 (7), F.A.C."/>
    <n v="0.56000000000000005"/>
    <n v="0.48"/>
    <s v="Town Melbourne Beach"/>
    <n v="2.7562344258610001E-2"/>
    <n v="3637.0039336119398"/>
    <n v="9.0685177449190508"/>
    <n v="1.33382200184894"/>
    <n v="0.24994960800082999"/>
    <n v="3.6763261194670001E-2"/>
    <n v="100.24435448815601"/>
    <n v="1210"/>
    <s v="Fixed Single Family Units"/>
    <n v="1210"/>
    <s v="Town Melbourne Beach                   Brevard County"/>
    <s v="Town Melbourne Beach"/>
    <m/>
    <m/>
    <m/>
    <n v="0"/>
    <n v="1"/>
    <n v="0.24994960800082999"/>
    <n v="3.6763261194670001E-2"/>
    <n v="100.244354488157"/>
    <m/>
    <n v="-1"/>
    <n v="-1"/>
    <n v="-1"/>
    <n v="-1"/>
    <n v="0"/>
    <m/>
    <m/>
    <s v="Central IRL A"/>
    <n v="-1"/>
    <m/>
    <m/>
    <n v="601"/>
    <x v="9"/>
    <s v="Cherry Drive BB"/>
    <x v="0"/>
    <m/>
    <n v="63.2854974189204"/>
    <n v="8.1301179599999995E-2"/>
  </r>
  <r>
    <n v="450000"/>
    <n v="850000"/>
    <n v="850000"/>
    <x v="0"/>
    <x v="0"/>
    <s v="IR12-21"/>
    <s v="62-304.520 (7), F.A.C."/>
    <n v="0.56000000000000005"/>
    <n v="0.48"/>
    <s v="Town Melbourne Beach"/>
    <n v="0.20649385372487999"/>
    <n v="3637.0039336119398"/>
    <n v="9.0685177449190508"/>
    <n v="1.33382200184894"/>
    <n v="1.87259317672079"/>
    <n v="0.27542604534482001"/>
    <n v="751.01895826407804"/>
    <n v="1210"/>
    <s v="Fixed Single Family Units"/>
    <n v="1210"/>
    <s v="Town Melbourne Beach                   Brevard County"/>
    <s v="Town Melbourne Beach"/>
    <m/>
    <m/>
    <m/>
    <n v="0"/>
    <n v="1"/>
    <n v="1.87259317672079"/>
    <n v="0.27542604534482001"/>
    <n v="751.01895826407804"/>
    <m/>
    <n v="-1"/>
    <n v="-1"/>
    <n v="-1"/>
    <n v="-1"/>
    <n v="0"/>
    <m/>
    <m/>
    <s v="Central IRL A"/>
    <n v="-1"/>
    <m/>
    <m/>
    <n v="601"/>
    <x v="9"/>
    <s v="Cherry Drive BB"/>
    <x v="0"/>
    <m/>
    <n v="116.84017941148301"/>
    <n v="0.60909891179999998"/>
  </r>
  <r>
    <n v="450000"/>
    <n v="850000"/>
    <n v="850000"/>
    <x v="0"/>
    <x v="0"/>
    <s v="IR12-21"/>
    <s v="62-304.520 (7), F.A.C."/>
    <n v="0.56000000000000005"/>
    <n v="0.48"/>
    <s v="Town Melbourne Beach"/>
    <n v="0.20059387830228001"/>
    <n v="3643.6521943694802"/>
    <n v="9.0840684971795405"/>
    <n v="1.33607439545066"/>
    <n v="1.82220853061281"/>
    <n v="0.26800834468382001"/>
    <n v="730.894324853187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2220853061281"/>
    <n v="0.26800834468382001"/>
    <n v="730.89432485318798"/>
    <m/>
    <n v="-1"/>
    <n v="-1"/>
    <n v="-1"/>
    <n v="-1"/>
    <n v="0"/>
    <m/>
    <m/>
    <s v="Central IRL A"/>
    <n v="-1"/>
    <m/>
    <m/>
    <n v="601"/>
    <x v="9"/>
    <s v="Cherry Drive BB"/>
    <x v="0"/>
    <m/>
    <n v="162.422228505698"/>
    <n v="0.59277723019999995"/>
  </r>
  <r>
    <n v="450000"/>
    <n v="850000"/>
    <n v="850000"/>
    <x v="0"/>
    <x v="0"/>
    <s v="IR12-21"/>
    <s v="62-304.520 (7), F.A.C."/>
    <n v="0.56000000000000005"/>
    <n v="0.48"/>
    <s v="Town Melbourne Beach"/>
    <n v="4.1422784011309999E-2"/>
    <n v="3643.6521943694802"/>
    <n v="9.0840684971795405"/>
    <n v="1.33607439545066"/>
    <n v="0.37628740730268001"/>
    <n v="5.5343921105799998E-2"/>
    <n v="150.93021785973201"/>
    <n v="1210"/>
    <s v="Fixed Single Family Units"/>
    <n v="1210"/>
    <s v="Town Melbourne Beach                   Brevard County"/>
    <s v="Town Melbourne Beach"/>
    <m/>
    <m/>
    <m/>
    <n v="0"/>
    <n v="1"/>
    <n v="0.37628740730268001"/>
    <n v="5.5343921105799998E-2"/>
    <n v="150.93021785973201"/>
    <m/>
    <n v="-1"/>
    <n v="-1"/>
    <n v="-1"/>
    <n v="-1"/>
    <n v="0"/>
    <m/>
    <m/>
    <s v="Central IRL A"/>
    <n v="-1"/>
    <m/>
    <m/>
    <n v="601"/>
    <x v="9"/>
    <s v="Cherry Drive BB"/>
    <x v="0"/>
    <m/>
    <n v="72.3118836770347"/>
    <n v="0.12240893579999999"/>
  </r>
  <r>
    <n v="450000"/>
    <n v="850000"/>
    <n v="850000"/>
    <x v="0"/>
    <x v="0"/>
    <s v="IR12-21"/>
    <s v="62-304.520 (7), F.A.C."/>
    <n v="0.56000000000000005"/>
    <n v="0.48"/>
    <s v="Town Melbourne Beach"/>
    <n v="2.7671973547829999E-2"/>
    <n v="3643.6521943694802"/>
    <n v="9.0840684971795405"/>
    <n v="1.33607439545066"/>
    <n v="0.25137410316061998"/>
    <n v="3.6971815328840002E-2"/>
    <n v="100.827047140085"/>
    <n v="1210"/>
    <s v="Fixed Single Family Units"/>
    <n v="1210"/>
    <s v="Town Melbourne Beach                   Brevard County"/>
    <s v="Town Melbourne Beach"/>
    <m/>
    <m/>
    <m/>
    <n v="0"/>
    <n v="1"/>
    <n v="0.25137410316061998"/>
    <n v="3.6971815328840002E-2"/>
    <n v="100.82704714008599"/>
    <m/>
    <n v="-1"/>
    <n v="-1"/>
    <n v="-1"/>
    <n v="-1"/>
    <n v="0"/>
    <m/>
    <m/>
    <s v="Central IRL A"/>
    <n v="-1"/>
    <m/>
    <m/>
    <n v="601"/>
    <x v="9"/>
    <s v="Cherry Drive BB"/>
    <x v="0"/>
    <m/>
    <n v="64.050047245456597"/>
    <n v="8.1773760900000006E-2"/>
  </r>
  <r>
    <n v="450000"/>
    <n v="850000"/>
    <n v="850000"/>
    <x v="0"/>
    <x v="0"/>
    <s v="IR12-21"/>
    <s v="62-304.520 (7), F.A.C."/>
    <n v="0.56000000000000005"/>
    <n v="0.48"/>
    <s v="Town Melbourne Beach"/>
    <n v="2.4413726339059999E-2"/>
    <n v="3643.6521943694802"/>
    <n v="9.0840684971795405"/>
    <n v="1.33607439545066"/>
    <n v="0.22177596233541"/>
    <n v="3.2618554659149999E-2"/>
    <n v="88.955127548052104"/>
    <n v="1210"/>
    <s v="Fixed Single Family Units"/>
    <n v="1210"/>
    <s v="Town Melbourne Beach                   Brevard County"/>
    <s v="Town Melbourne Beach"/>
    <m/>
    <m/>
    <m/>
    <n v="0"/>
    <n v="1"/>
    <n v="0.22177596233541"/>
    <n v="3.2618554659149999E-2"/>
    <n v="88.955127548052801"/>
    <m/>
    <n v="-1"/>
    <n v="-1"/>
    <n v="-1"/>
    <n v="-1"/>
    <n v="0"/>
    <m/>
    <m/>
    <s v="Central IRL A"/>
    <n v="-1"/>
    <m/>
    <m/>
    <n v="601"/>
    <x v="9"/>
    <s v="Cherry Drive BB"/>
    <x v="0"/>
    <m/>
    <n v="52.9447442553884"/>
    <n v="7.2145277800000004E-2"/>
  </r>
  <r>
    <n v="450000"/>
    <n v="850000"/>
    <n v="850000"/>
    <x v="0"/>
    <x v="0"/>
    <s v="IR12-21"/>
    <s v="62-304.520 (7), F.A.C."/>
    <n v="0.56000000000000005"/>
    <n v="0.48"/>
    <s v="Town Melbourne Beach"/>
    <n v="0.32366109158249001"/>
    <n v="3643.6521943694802"/>
    <n v="9.0840684971795405"/>
    <n v="1.33607439545066"/>
    <n v="2.9401595258072599"/>
    <n v="0.43243529726697999"/>
    <n v="1179.3084465765701"/>
    <n v="1210"/>
    <s v="Fixed Single Family Units"/>
    <n v="1210"/>
    <s v="Town Melbourne Beach                   Brevard County"/>
    <s v="Town Melbourne Beach"/>
    <m/>
    <m/>
    <m/>
    <n v="0"/>
    <n v="1"/>
    <n v="2.9401595258072599"/>
    <n v="0.43243529726697999"/>
    <n v="1179.3084465765701"/>
    <m/>
    <n v="-1"/>
    <n v="-1"/>
    <n v="-1"/>
    <n v="-1"/>
    <n v="0"/>
    <m/>
    <m/>
    <s v="Central IRL A"/>
    <n v="-1"/>
    <m/>
    <m/>
    <n v="601"/>
    <x v="9"/>
    <s v="Cherry Drive BB"/>
    <x v="0"/>
    <m/>
    <n v="144.40421942792699"/>
    <n v="0.95645453899999999"/>
  </r>
  <r>
    <n v="450000"/>
    <n v="850000"/>
    <n v="850000"/>
    <x v="0"/>
    <x v="0"/>
    <s v="IR12-21"/>
    <s v="62-304.520 (7), F.A.C."/>
    <n v="0.56000000000000005"/>
    <n v="0.48"/>
    <s v="Town Melbourne Beach"/>
    <n v="5.8064554397200003E-3"/>
    <n v="3682.59813766149"/>
    <n v="9.1751459501170505"/>
    <n v="1.34926546710053"/>
    <n v="5.3275076112319998E-2"/>
    <n v="7.8344498110699996E-3"/>
    <n v="21.382841988745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5.3275076112319998E-2"/>
    <n v="7.8344498110699996E-3"/>
    <n v="1217.49058956454"/>
    <m/>
    <n v="-1"/>
    <n v="-1"/>
    <n v="-1"/>
    <n v="-1"/>
    <n v="0"/>
    <m/>
    <m/>
    <s v="Central IRL A"/>
    <n v="-1"/>
    <m/>
    <m/>
    <n v="601"/>
    <x v="9"/>
    <s v="Cherry Drive BB"/>
    <x v="0"/>
    <m/>
    <n v="22.162612529511101"/>
    <n v="0.98742140270000001"/>
  </r>
  <r>
    <n v="450000"/>
    <n v="850000"/>
    <n v="850000"/>
    <x v="0"/>
    <x v="0"/>
    <s v="IR12-21"/>
    <s v="62-304.520 (7), F.A.C."/>
    <n v="0.56000000000000005"/>
    <n v="0.48"/>
    <s v="Town Melbourne Beach"/>
    <n v="2.54201290763E-3"/>
    <n v="3682.59813766149"/>
    <n v="9.1751459501170505"/>
    <n v="1.34926546710053"/>
    <n v="2.332333943464E-2"/>
    <n v="3.4298502331900002E-3"/>
    <n v="9.3612119995718093"/>
    <n v="1210"/>
    <s v="Fixed Single Family Units"/>
    <n v="1210"/>
    <s v="Town Melbourne Beach                   Brevard County"/>
    <s v="Town Melbourne Beach"/>
    <m/>
    <m/>
    <m/>
    <n v="0"/>
    <n v="1"/>
    <n v="2.332333943464E-2"/>
    <n v="3.4298502331900002E-3"/>
    <n v="21.473891461409899"/>
    <m/>
    <n v="-1"/>
    <n v="-1"/>
    <n v="-1"/>
    <n v="-1"/>
    <n v="0"/>
    <m/>
    <m/>
    <s v="Central IRL A"/>
    <n v="-1"/>
    <m/>
    <m/>
    <n v="601"/>
    <x v="9"/>
    <s v="Cherry Drive BB"/>
    <x v="0"/>
    <m/>
    <n v="17.0855469852212"/>
    <n v="1.7415970400000001E-2"/>
  </r>
  <r>
    <n v="450000"/>
    <n v="850000"/>
    <n v="860000"/>
    <x v="0"/>
    <x v="0"/>
    <s v="IR12-21"/>
    <s v="62-304.520 (7), F.A.C."/>
    <n v="0.56000000000000005"/>
    <n v="0.48"/>
    <s v="Town Melbourne Beach"/>
    <n v="6.7737720792280007E-2"/>
    <n v="3675.0356444997301"/>
    <n v="9.1574572287756801"/>
    <n v="1.34670342451249"/>
    <n v="0.62030528093005"/>
    <n v="9.1222620559629999E-2"/>
    <n v="248.9385383887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2030528093005"/>
    <n v="9.1222620559629999E-2"/>
    <n v="718.29210562749097"/>
    <m/>
    <n v="-1"/>
    <n v="-1"/>
    <n v="-1"/>
    <n v="-1"/>
    <n v="0"/>
    <m/>
    <m/>
    <s v="Central IRL A"/>
    <n v="-1"/>
    <m/>
    <m/>
    <n v="601"/>
    <x v="9"/>
    <s v="Cherry Drive BB"/>
    <x v="0"/>
    <m/>
    <n v="111.046911709063"/>
    <n v="0.58255645229999997"/>
  </r>
  <r>
    <n v="450000"/>
    <n v="850000"/>
    <n v="860000"/>
    <x v="0"/>
    <x v="0"/>
    <s v="IR12-21"/>
    <s v="62-304.520 (7), F.A.C."/>
    <n v="0.56000000000000005"/>
    <n v="0.48"/>
    <s v="Town Melbourne Beach"/>
    <n v="4.6054096948800003E-3"/>
    <n v="3675.0356444997301"/>
    <n v="9.1574572287756801"/>
    <n v="1.34670342451249"/>
    <n v="4.2173842301890002E-2"/>
    <n v="6.2021210073799999E-3"/>
    <n v="16.925044786227001"/>
    <n v="1210"/>
    <s v="Fixed Single Family Units"/>
    <n v="1210"/>
    <s v="Town Melbourne Beach                   Brevard County"/>
    <s v="Town Melbourne Beach"/>
    <m/>
    <m/>
    <m/>
    <n v="0"/>
    <n v="1"/>
    <n v="4.2173842301890002E-2"/>
    <n v="6.2021210073799999E-3"/>
    <n v="16.925044786226099"/>
    <m/>
    <n v="-1"/>
    <n v="-1"/>
    <n v="-1"/>
    <n v="-1"/>
    <n v="0"/>
    <m/>
    <m/>
    <s v="Central IRL A"/>
    <n v="-1"/>
    <m/>
    <m/>
    <n v="601"/>
    <x v="9"/>
    <s v="Cherry Drive BB"/>
    <x v="0"/>
    <m/>
    <n v="42.336791966089699"/>
    <n v="1.3726719199999999E-2"/>
  </r>
  <r>
    <n v="450000"/>
    <n v="850000"/>
    <n v="860000"/>
    <x v="0"/>
    <x v="0"/>
    <s v="IR12-21"/>
    <s v="62-304.520 (7), F.A.C."/>
    <n v="0.56000000000000005"/>
    <n v="0.48"/>
    <s v="Town Melbourne Beach"/>
    <n v="9.1775567066000006E-3"/>
    <n v="3675.0356444997301"/>
    <n v="9.1574572287756801"/>
    <n v="1.34670342451249"/>
    <n v="8.4043083005420002E-2"/>
    <n v="1.235944704544E-2"/>
    <n v="33.727848026201897"/>
    <n v="1210"/>
    <s v="Fixed Single Family Units"/>
    <n v="1210"/>
    <s v="Town Melbourne Beach                   Brevard County"/>
    <s v="Town Melbourne Beach"/>
    <m/>
    <m/>
    <m/>
    <n v="0"/>
    <n v="1"/>
    <n v="8.4043083005420002E-2"/>
    <n v="1.235944704544E-2"/>
    <n v="33.727848026201102"/>
    <m/>
    <n v="-1"/>
    <n v="-1"/>
    <n v="-1"/>
    <n v="-1"/>
    <n v="0"/>
    <m/>
    <m/>
    <s v="Central IRL A"/>
    <n v="-1"/>
    <m/>
    <m/>
    <n v="601"/>
    <x v="9"/>
    <s v="Cherry Drive BB"/>
    <x v="0"/>
    <m/>
    <n v="62.005276919358998"/>
    <n v="2.7354296899999998E-2"/>
  </r>
  <r>
    <n v="450000"/>
    <n v="850000"/>
    <n v="860000"/>
    <x v="0"/>
    <x v="0"/>
    <s v="IR12-21"/>
    <s v="62-304.520 (7), F.A.C."/>
    <n v="0.56000000000000005"/>
    <n v="0.48"/>
    <s v="Town Melbourne Beach"/>
    <n v="0.23481184535755001"/>
    <n v="3658.5104816677799"/>
    <n v="9.11880198080285"/>
    <n v="1.3411044797193601"/>
    <n v="2.14120272056243"/>
    <n v="0.31490721770017999"/>
    <n v="859.06159746036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14120272056243"/>
    <n v="0.31490721770017999"/>
    <n v="859.06159746036701"/>
    <m/>
    <n v="-1"/>
    <n v="-1"/>
    <n v="-1"/>
    <n v="-1"/>
    <n v="0"/>
    <m/>
    <m/>
    <s v="Central IRL A"/>
    <n v="-1"/>
    <m/>
    <m/>
    <n v="601"/>
    <x v="9"/>
    <s v="Cherry Drive BB"/>
    <x v="0"/>
    <m/>
    <n v="154.29684228710599"/>
    <n v="0.69672473440000005"/>
  </r>
  <r>
    <n v="450000"/>
    <n v="850000"/>
    <n v="860000"/>
    <x v="0"/>
    <x v="0"/>
    <s v="IR12-21"/>
    <s v="62-304.520 (7), F.A.C."/>
    <n v="0.56000000000000005"/>
    <n v="0.48"/>
    <s v="Town Melbourne Beach"/>
    <n v="0.14445776215378001"/>
    <n v="3658.5104816677799"/>
    <n v="9.11880198080285"/>
    <n v="1.3411044797193601"/>
    <n v="1.31728172767028"/>
    <n v="0.19373295195467"/>
    <n v="528.50023699789404"/>
    <n v="1210"/>
    <s v="Fixed Single Family Units"/>
    <n v="1210"/>
    <s v="Town Melbourne Beach                   Brevard County"/>
    <s v="Town Melbourne Beach"/>
    <m/>
    <m/>
    <m/>
    <n v="0"/>
    <n v="1"/>
    <n v="1.31728172767028"/>
    <n v="0.19373295195467"/>
    <n v="528.50023699789404"/>
    <m/>
    <n v="-1"/>
    <n v="-1"/>
    <n v="-1"/>
    <n v="-1"/>
    <n v="0"/>
    <m/>
    <m/>
    <s v="Central IRL A"/>
    <n v="-1"/>
    <m/>
    <m/>
    <n v="601"/>
    <x v="9"/>
    <s v="Cherry Drive BB"/>
    <x v="0"/>
    <m/>
    <n v="104.219354194137"/>
    <n v="0.42862955149999998"/>
  </r>
  <r>
    <n v="450000"/>
    <n v="850000"/>
    <n v="860000"/>
    <x v="0"/>
    <x v="0"/>
    <s v="IR12-21"/>
    <s v="62-304.520 (7), F.A.C."/>
    <n v="0.56000000000000005"/>
    <n v="0.48"/>
    <s v="Town Melbourne Beach"/>
    <n v="9.4870321935179996E-2"/>
    <n v="3658.5104816677799"/>
    <n v="9.11880198080285"/>
    <n v="1.3411044797193601"/>
    <n v="0.86510367958196999"/>
    <n v="0.12723101373969001"/>
    <n v="347.08406719907498"/>
    <n v="1210"/>
    <s v="Fixed Single Family Units"/>
    <n v="1210"/>
    <s v="Town Melbourne Beach                   Brevard County"/>
    <s v="Town Melbourne Beach"/>
    <m/>
    <m/>
    <m/>
    <n v="0"/>
    <n v="1"/>
    <n v="0.86510367958196999"/>
    <n v="0.12723101373969001"/>
    <n v="347.08406719907401"/>
    <m/>
    <n v="-1"/>
    <n v="-1"/>
    <n v="-1"/>
    <n v="-1"/>
    <n v="0"/>
    <m/>
    <m/>
    <s v="Central IRL A"/>
    <n v="-1"/>
    <m/>
    <m/>
    <n v="601"/>
    <x v="9"/>
    <s v="Cherry Drive BB"/>
    <x v="0"/>
    <m/>
    <n v="94.717548946197795"/>
    <n v="0.2814955938"/>
  </r>
  <r>
    <n v="450000"/>
    <n v="850000"/>
    <n v="860000"/>
    <x v="0"/>
    <x v="0"/>
    <s v="IR12-21"/>
    <s v="62-304.520 (7), F.A.C."/>
    <n v="0.56000000000000005"/>
    <n v="0.48"/>
    <s v="Town Melbourne Beach"/>
    <n v="8.2867736363509997E-2"/>
    <n v="3658.5104816677799"/>
    <n v="9.11880198080285"/>
    <n v="1.3411044797193601"/>
    <n v="0.75565447849626"/>
    <n v="0.11113429246131"/>
    <n v="303.17248207799798"/>
    <n v="1210"/>
    <s v="Fixed Single Family Units"/>
    <n v="1210"/>
    <s v="Town Melbourne Beach                   Brevard County"/>
    <s v="Town Melbourne Beach"/>
    <m/>
    <m/>
    <m/>
    <n v="0"/>
    <n v="1"/>
    <n v="0.75565447849626"/>
    <n v="0.11113429246131"/>
    <n v="408.09703776101998"/>
    <m/>
    <n v="-1"/>
    <n v="-1"/>
    <n v="-1"/>
    <n v="-1"/>
    <n v="0"/>
    <m/>
    <m/>
    <s v="Central IRL A"/>
    <n v="-1"/>
    <m/>
    <m/>
    <n v="601"/>
    <x v="9"/>
    <s v="Cherry Drive BB"/>
    <x v="0"/>
    <m/>
    <n v="84.767006120547606"/>
    <n v="0.33097894379999998"/>
  </r>
  <r>
    <n v="450000"/>
    <n v="850000"/>
    <n v="860000"/>
    <x v="0"/>
    <x v="0"/>
    <s v="IR12-21"/>
    <s v="62-304.520 (7), F.A.C."/>
    <n v="0.56000000000000005"/>
    <n v="0.48"/>
    <s v="Town Melbourne Beach"/>
    <n v="2.4844297015399999E-3"/>
    <n v="3658.5104816677799"/>
    <n v="9.11880198080285"/>
    <n v="1.3411044797193601"/>
    <n v="2.2655022483560001E-2"/>
    <n v="3.3318798022800001E-3"/>
    <n v="9.08931210405086"/>
    <n v="1210"/>
    <s v="Fixed Single Family Units"/>
    <n v="1210"/>
    <s v="Town Melbourne Beach                   Brevard County"/>
    <s v="Town Melbourne Beach"/>
    <m/>
    <m/>
    <m/>
    <n v="0"/>
    <n v="1"/>
    <n v="2.2655022483560001E-2"/>
    <n v="3.3318798022800001E-3"/>
    <n v="9.08931210405229"/>
    <m/>
    <n v="-1"/>
    <n v="-1"/>
    <n v="-1"/>
    <n v="-1"/>
    <n v="0"/>
    <m/>
    <m/>
    <s v="Central IRL A"/>
    <n v="-1"/>
    <m/>
    <m/>
    <n v="601"/>
    <x v="9"/>
    <s v="Cherry Drive BB"/>
    <x v="0"/>
    <m/>
    <n v="15.2870860162705"/>
    <n v="7.3717048999999996E-3"/>
  </r>
  <r>
    <n v="450000"/>
    <n v="850000"/>
    <n v="860000"/>
    <x v="0"/>
    <x v="0"/>
    <s v="IR12-21"/>
    <s v="62-304.520 (7), F.A.C."/>
    <n v="0.56000000000000005"/>
    <n v="0.48"/>
    <s v="Town Melbourne Beach"/>
    <n v="2.9445976301960001E-2"/>
    <n v="3658.5104816677799"/>
    <n v="9.11880198080285"/>
    <n v="1.3411044797193601"/>
    <n v="0.26851202702905003"/>
    <n v="3.9490130728269998E-2"/>
    <n v="107.728412943687"/>
    <n v="1210"/>
    <s v="Fixed Single Family Units"/>
    <n v="1210"/>
    <s v="Town Melbourne Beach                   Brevard County"/>
    <s v="Town Melbourne Beach"/>
    <m/>
    <m/>
    <m/>
    <n v="0"/>
    <n v="1"/>
    <n v="0.26851202702905003"/>
    <n v="3.9490130728269998E-2"/>
    <n v="108.261819670701"/>
    <m/>
    <n v="-1"/>
    <n v="-1"/>
    <n v="-1"/>
    <n v="-1"/>
    <n v="0"/>
    <m/>
    <m/>
    <s v="Central IRL A"/>
    <n v="-1"/>
    <m/>
    <m/>
    <n v="601"/>
    <x v="9"/>
    <s v="Cherry Drive BB"/>
    <x v="0"/>
    <m/>
    <n v="51.274994362896699"/>
    <n v="8.7803584500000004E-2"/>
  </r>
  <r>
    <n v="450000"/>
    <n v="860000"/>
    <n v="860000"/>
    <x v="0"/>
    <x v="0"/>
    <s v="IR12-21"/>
    <s v="62-304.520 (7), F.A.C."/>
    <n v="0.56000000000000005"/>
    <n v="0.48"/>
    <s v="Town Melbourne Beach"/>
    <n v="8.0972839616110001E-2"/>
    <n v="3630.6683912733001"/>
    <n v="8.4903671084208305"/>
    <n v="1.2422161350488301"/>
    <n v="0.68748913415211999"/>
    <n v="0.10058576787185999"/>
    <n v="293.98552934588201"/>
    <n v="1210"/>
    <s v="Fixed Single Family Units"/>
    <n v="1210"/>
    <s v="Town Melbourne Beach                   Brevard County"/>
    <s v="Town Melbourne Beach"/>
    <m/>
    <m/>
    <m/>
    <n v="0"/>
    <n v="1"/>
    <n v="0.68748913415211999"/>
    <n v="0.10058576787185999"/>
    <n v="1520.24528903488"/>
    <m/>
    <n v="-1"/>
    <n v="-1"/>
    <n v="-1"/>
    <n v="-1"/>
    <n v="0"/>
    <m/>
    <m/>
    <s v="Central IRL A"/>
    <n v="-1"/>
    <m/>
    <m/>
    <n v="601"/>
    <x v="9"/>
    <s v="Cherry Drive BB"/>
    <x v="0"/>
    <m/>
    <n v="105.35738535784699"/>
    <n v="1.2329645491000001"/>
  </r>
  <r>
    <n v="450000"/>
    <n v="860000"/>
    <n v="860000"/>
    <x v="0"/>
    <x v="0"/>
    <s v="IR12-21"/>
    <s v="62-304.520 (7), F.A.C."/>
    <n v="0.56000000000000005"/>
    <n v="0.48"/>
    <s v="Town Melbourne Beach"/>
    <n v="1.390210814585E-2"/>
    <n v="3630.6683912733001"/>
    <n v="8.4903671084208305"/>
    <n v="1.2422161350488301"/>
    <n v="0.11803400173928"/>
    <n v="1.7269423049969999E-2"/>
    <n v="50.4739446172225"/>
    <n v="1300"/>
    <s v="Residential, High Density"/>
    <n v="1300"/>
    <s v="Town Melbourne Beach                   Brevard County"/>
    <s v="Town Melbourne Beach"/>
    <m/>
    <m/>
    <m/>
    <n v="0"/>
    <n v="1"/>
    <n v="0.11803400173928"/>
    <n v="1.7269423049969999E-2"/>
    <n v="73.726888673652795"/>
    <m/>
    <n v="-1"/>
    <n v="-1"/>
    <n v="-1"/>
    <n v="-1"/>
    <n v="0"/>
    <m/>
    <m/>
    <s v="Central IRL A"/>
    <n v="-1"/>
    <m/>
    <m/>
    <n v="601"/>
    <x v="9"/>
    <s v="Cherry Drive BB"/>
    <x v="0"/>
    <m/>
    <n v="32.318363241955502"/>
    <n v="5.9794719099999998E-2"/>
  </r>
  <r>
    <n v="450000"/>
    <n v="860000"/>
    <n v="860000"/>
    <x v="0"/>
    <x v="0"/>
    <s v="IR12-21"/>
    <s v="62-304.520 (7), F.A.C."/>
    <n v="0.56000000000000005"/>
    <n v="0.48"/>
    <s v="Town Melbourne Beach"/>
    <n v="8.9555597922590005E-2"/>
    <n v="3675.0356444997301"/>
    <n v="9.1574572287756801"/>
    <n v="1.34670342451249"/>
    <n v="0.82010155757360004"/>
    <n v="0.12060483040662"/>
    <n v="329.12001453002603"/>
    <n v="1210"/>
    <s v="Fixed Single Family Units"/>
    <n v="1210"/>
    <s v="Town Melbourne Beach                   Brevard County"/>
    <s v="Town Melbourne Beach"/>
    <m/>
    <m/>
    <m/>
    <n v="0"/>
    <n v="1"/>
    <n v="0.82010155757360004"/>
    <n v="0.12060483040662"/>
    <n v="329.12001453002398"/>
    <m/>
    <n v="-1"/>
    <n v="-1"/>
    <n v="-1"/>
    <n v="-1"/>
    <n v="0"/>
    <m/>
    <m/>
    <s v="Central IRL A"/>
    <n v="-1"/>
    <m/>
    <m/>
    <n v="601"/>
    <x v="9"/>
    <s v="Cherry Drive BB"/>
    <x v="0"/>
    <m/>
    <n v="76.470407604810504"/>
    <n v="0.26692620810000001"/>
  </r>
  <r>
    <n v="450000"/>
    <n v="860000"/>
    <n v="860000"/>
    <x v="0"/>
    <x v="0"/>
    <s v="IR12-21"/>
    <s v="62-304.520 (7), F.A.C."/>
    <n v="0.56000000000000005"/>
    <n v="0.48"/>
    <s v="Town Melbourne Beach"/>
    <n v="0.16518831275590001"/>
    <n v="3675.0356444997301"/>
    <n v="9.1574572287756801"/>
    <n v="1.34670342451249"/>
    <n v="1.51270490875579"/>
    <n v="0.22245966647780999"/>
    <n v="607.07293743270895"/>
    <n v="1210"/>
    <s v="Fixed Single Family Units"/>
    <n v="1210"/>
    <s v="Town Melbourne Beach                   Brevard County"/>
    <s v="Town Melbourne Beach"/>
    <m/>
    <m/>
    <m/>
    <n v="0"/>
    <n v="1"/>
    <n v="1.51270490875579"/>
    <n v="0.22245966647780999"/>
    <n v="607.07293743270895"/>
    <m/>
    <n v="-1"/>
    <n v="-1"/>
    <n v="-1"/>
    <n v="-1"/>
    <n v="0"/>
    <m/>
    <m/>
    <s v="Central IRL A"/>
    <n v="-1"/>
    <m/>
    <m/>
    <n v="601"/>
    <x v="9"/>
    <s v="Cherry Drive BB"/>
    <x v="0"/>
    <m/>
    <n v="106.253621032491"/>
    <n v="0.49235436939999999"/>
  </r>
  <r>
    <n v="450000"/>
    <n v="860000"/>
    <n v="860000"/>
    <x v="0"/>
    <x v="0"/>
    <s v="IR12-21"/>
    <s v="62-304.520 (7), F.A.C."/>
    <n v="0.56000000000000005"/>
    <n v="0.48"/>
    <s v="Town Melbourne Beach"/>
    <n v="0.14566359212885999"/>
    <n v="3675.0356444997301"/>
    <n v="9.1574572287756801"/>
    <n v="1.34670342451249"/>
    <n v="1.3339081147098599"/>
    <n v="0.19616565834672001"/>
    <n v="535.31889317943001"/>
    <n v="1210"/>
    <s v="Fixed Single Family Units"/>
    <n v="1210"/>
    <s v="Town Melbourne Beach                   Brevard County"/>
    <s v="Town Melbourne Beach"/>
    <m/>
    <m/>
    <m/>
    <n v="0"/>
    <n v="1"/>
    <n v="1.3339081147098599"/>
    <n v="0.19616565834672001"/>
    <n v="535.31889317943001"/>
    <m/>
    <n v="-1"/>
    <n v="-1"/>
    <n v="-1"/>
    <n v="-1"/>
    <n v="0"/>
    <m/>
    <m/>
    <s v="Central IRL A"/>
    <n v="-1"/>
    <m/>
    <m/>
    <n v="601"/>
    <x v="9"/>
    <s v="Cherry Drive BB"/>
    <x v="0"/>
    <m/>
    <n v="98.785388034983001"/>
    <n v="0.43415968630000001"/>
  </r>
  <r>
    <n v="450000"/>
    <n v="860000"/>
    <n v="860000"/>
    <x v="0"/>
    <x v="0"/>
    <s v="IR12-21"/>
    <s v="62-304.520 (7), F.A.C."/>
    <n v="0.56000000000000005"/>
    <n v="0.48"/>
    <s v="Town Melbourne Beach"/>
    <n v="0.21735595079150999"/>
    <n v="3675.0356444997301"/>
    <n v="9.1574572287756801"/>
    <n v="1.34670342451249"/>
    <n v="1.99042782279317"/>
    <n v="0.29271400326910002"/>
    <n v="798.79086670294703"/>
    <n v="1210"/>
    <s v="Fixed Single Family Units"/>
    <n v="1210"/>
    <s v="Town Melbourne Beach                   Brevard County"/>
    <s v="Town Melbourne Beach"/>
    <m/>
    <m/>
    <m/>
    <n v="0"/>
    <n v="1"/>
    <n v="1.99042782279317"/>
    <n v="0.29271400326910002"/>
    <n v="798.79086670294703"/>
    <m/>
    <n v="-1"/>
    <n v="-1"/>
    <n v="-1"/>
    <n v="-1"/>
    <n v="0"/>
    <m/>
    <m/>
    <s v="Central IRL A"/>
    <n v="-1"/>
    <m/>
    <m/>
    <n v="601"/>
    <x v="9"/>
    <s v="Cherry Drive BB"/>
    <x v="0"/>
    <m/>
    <n v="118.64444755650101"/>
    <n v="0.64784336310000001"/>
  </r>
  <r>
    <n v="450000"/>
    <n v="860000"/>
    <n v="860000"/>
    <x v="0"/>
    <x v="0"/>
    <s v="IR12-21"/>
    <s v="62-304.520 (7), F.A.C."/>
    <n v="0.56000000000000005"/>
    <n v="0.48"/>
    <s v="Town Melbourne Beach"/>
    <n v="0.20468354829131999"/>
    <n v="3637.1459322209798"/>
    <n v="9.0688611980811196"/>
    <n v="1.33387215757538"/>
    <n v="1.85624668898475"/>
    <n v="0.27302168617952999"/>
    <n v="744.46393506034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5624668898475"/>
    <n v="0.27302168617952999"/>
    <n v="744.46393506034701"/>
    <m/>
    <n v="-1"/>
    <n v="-1"/>
    <n v="-1"/>
    <n v="-1"/>
    <n v="0"/>
    <m/>
    <m/>
    <s v="Central IRL A"/>
    <n v="-1"/>
    <m/>
    <m/>
    <n v="601"/>
    <x v="9"/>
    <s v="Cherry Drive BB"/>
    <x v="0"/>
    <m/>
    <n v="137.056353308892"/>
    <n v="0.6037825913"/>
  </r>
  <r>
    <n v="450000"/>
    <n v="860000"/>
    <n v="860000"/>
    <x v="0"/>
    <x v="0"/>
    <s v="IR12-21"/>
    <s v="62-304.520 (7), F.A.C."/>
    <n v="0.56000000000000005"/>
    <n v="0.48"/>
    <s v="Town Melbourne Beach"/>
    <n v="0.15837839973107001"/>
    <n v="3637.1459322209798"/>
    <n v="9.0688611980811196"/>
    <n v="1.33387215757538"/>
    <n v="1.43631172393531"/>
    <n v="0.21125653776261999"/>
    <n v="576.04535233354204"/>
    <n v="1210"/>
    <s v="Fixed Single Family Units"/>
    <n v="1210"/>
    <s v="Town Melbourne Beach                   Brevard County"/>
    <s v="Town Melbourne Beach"/>
    <m/>
    <m/>
    <m/>
    <n v="0"/>
    <n v="1"/>
    <n v="1.43631172393531"/>
    <n v="0.21125653776261999"/>
    <n v="576.04535233354204"/>
    <m/>
    <n v="-1"/>
    <n v="-1"/>
    <n v="-1"/>
    <n v="-1"/>
    <n v="0"/>
    <m/>
    <m/>
    <s v="Central IRL A"/>
    <n v="-1"/>
    <m/>
    <m/>
    <n v="601"/>
    <x v="9"/>
    <s v="Cherry Drive BB"/>
    <x v="0"/>
    <m/>
    <n v="103.366933844307"/>
    <n v="0.46719006680000003"/>
  </r>
  <r>
    <n v="450000"/>
    <n v="860000"/>
    <n v="860000"/>
    <x v="0"/>
    <x v="0"/>
    <s v="IR12-21"/>
    <s v="62-304.520 (7), F.A.C."/>
    <n v="0.56000000000000005"/>
    <n v="0.48"/>
    <s v="Town Melbourne Beach"/>
    <n v="0.18141345406270001"/>
    <n v="3637.1459322209798"/>
    <n v="9.0688611980811196"/>
    <n v="1.33387215757538"/>
    <n v="1.6452134343590901"/>
    <n v="0.24198235538380999"/>
    <n v="659.82720649430803"/>
    <n v="1210"/>
    <s v="Fixed Single Family Units"/>
    <n v="1210"/>
    <s v="Town Melbourne Beach                   Brevard County"/>
    <s v="Town Melbourne Beach"/>
    <m/>
    <m/>
    <m/>
    <n v="0"/>
    <n v="1"/>
    <n v="1.6452134343590901"/>
    <n v="0.24198235538380999"/>
    <n v="659.82720649430803"/>
    <m/>
    <n v="-1"/>
    <n v="-1"/>
    <n v="-1"/>
    <n v="-1"/>
    <n v="0"/>
    <m/>
    <m/>
    <s v="Central IRL A"/>
    <n v="-1"/>
    <m/>
    <m/>
    <n v="601"/>
    <x v="9"/>
    <s v="Cherry Drive BB"/>
    <x v="0"/>
    <m/>
    <n v="112.447267067884"/>
    <n v="0.53513966459999995"/>
  </r>
  <r>
    <n v="450000"/>
    <n v="860000"/>
    <n v="860000"/>
    <x v="0"/>
    <x v="0"/>
    <s v="IR12-21"/>
    <s v="62-304.520 (7), F.A.C."/>
    <n v="0.56000000000000005"/>
    <n v="0.48"/>
    <s v="Town Melbourne Beach"/>
    <n v="2.3030435461E-4"/>
    <n v="3637.1459322209798"/>
    <n v="9.0688611980811196"/>
    <n v="1.33387215757538"/>
    <n v="2.0885982252899999E-3"/>
    <n v="3.0719656638000001E-4"/>
    <n v="0.83765054655344995"/>
    <n v="1210"/>
    <s v="Fixed Single Family Units"/>
    <n v="1210"/>
    <s v="Town Melbourne Beach                   Brevard County"/>
    <s v="Town Melbourne Beach"/>
    <m/>
    <m/>
    <m/>
    <n v="0"/>
    <n v="1"/>
    <n v="2.0885982252899999E-3"/>
    <n v="3.0719656638000001E-4"/>
    <n v="0.83765054655509996"/>
    <m/>
    <n v="-1"/>
    <n v="-1"/>
    <n v="-1"/>
    <n v="-1"/>
    <n v="0"/>
    <m/>
    <m/>
    <s v="Central IRL A"/>
    <n v="-1"/>
    <m/>
    <m/>
    <n v="601"/>
    <x v="9"/>
    <s v="Cherry Drive BB"/>
    <x v="0"/>
    <m/>
    <n v="5.2805464638354902"/>
    <n v="6.7935969999999995E-4"/>
  </r>
  <r>
    <n v="450000"/>
    <n v="860000"/>
    <n v="860000"/>
    <x v="0"/>
    <x v="0"/>
    <s v="IR12-21"/>
    <s v="62-304.520 (7), F.A.C."/>
    <n v="0.56000000000000005"/>
    <n v="0.48"/>
    <s v="Town Melbourne Beach"/>
    <n v="7.3057747297240003E-2"/>
    <n v="3637.1459322209798"/>
    <n v="9.0688611980811196"/>
    <n v="1.33387215757538"/>
    <n v="0.66255056968319004"/>
    <n v="9.744969501497E-2"/>
    <n v="265.721688399399"/>
    <n v="1210"/>
    <s v="Fixed Single Family Units"/>
    <n v="1210"/>
    <s v="Town Melbourne Beach                   Brevard County"/>
    <s v="Town Melbourne Beach"/>
    <m/>
    <m/>
    <m/>
    <n v="0"/>
    <n v="1"/>
    <n v="0.66255056968319004"/>
    <n v="9.744969501497E-2"/>
    <n v="265.721688399399"/>
    <m/>
    <n v="-1"/>
    <n v="-1"/>
    <n v="-1"/>
    <n v="-1"/>
    <n v="0"/>
    <m/>
    <m/>
    <s v="Central IRL A"/>
    <n v="-1"/>
    <m/>
    <m/>
    <n v="601"/>
    <x v="9"/>
    <s v="Cherry Drive BB"/>
    <x v="0"/>
    <m/>
    <n v="86.552780005108005"/>
    <n v="0.21550826310000001"/>
  </r>
  <r>
    <n v="450000"/>
    <n v="860000"/>
    <n v="860000"/>
    <x v="0"/>
    <x v="0"/>
    <s v="IR12-21"/>
    <s v="62-304.520 (7), F.A.C."/>
    <n v="0.56000000000000005"/>
    <n v="0.48"/>
    <s v="Town Melbourne Beach"/>
    <n v="2.445591161E-5"/>
    <n v="3684.33498879647"/>
    <n v="10.5903539082852"/>
    <n v="2.0394042000922501"/>
    <n v="2.5899675911000001E-4"/>
    <n v="4.9875488850000003E-5"/>
    <n v="9.0103770831319999E-2"/>
    <n v="1300"/>
    <s v="Residential, High Density"/>
    <n v="1300"/>
    <s v="Town Melbourne Beach                   Brevard County"/>
    <s v="Town Melbourne Beach"/>
    <m/>
    <m/>
    <m/>
    <n v="0"/>
    <n v="1"/>
    <n v="2.5899675911000001E-4"/>
    <n v="4.9875488850000003E-5"/>
    <n v="39.270802213713502"/>
    <m/>
    <n v="-1"/>
    <n v="-1"/>
    <n v="-1"/>
    <n v="-1"/>
    <n v="0"/>
    <m/>
    <m/>
    <s v="Central IRL A"/>
    <n v="-1"/>
    <m/>
    <m/>
    <n v="601"/>
    <x v="9"/>
    <s v="Cherry Drive BB"/>
    <x v="0"/>
    <m/>
    <n v="8.0478937711373693"/>
    <n v="3.1849798999999998E-2"/>
  </r>
  <r>
    <n v="450000"/>
    <n v="860000"/>
    <n v="860000"/>
    <x v="0"/>
    <x v="0"/>
    <s v="IR12-21"/>
    <s v="62-304.520 (7), F.A.C."/>
    <n v="0.56000000000000005"/>
    <n v="0.48"/>
    <s v="FDOT District 5"/>
    <n v="5.3500519505119998E-2"/>
    <n v="3684.33498879647"/>
    <n v="10.5903539082852"/>
    <n v="2.0394042000922501"/>
    <n v="0.56658943583638999"/>
    <n v="0.10910918418587"/>
    <n v="197.113835931519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56658943583638999"/>
    <n v="0.10910918418587"/>
    <n v="811.014457364897"/>
    <m/>
    <n v="-1"/>
    <n v="-1"/>
    <n v="-1"/>
    <n v="-1"/>
    <n v="0"/>
    <m/>
    <m/>
    <s v="Central IRL A"/>
    <n v="-1"/>
    <m/>
    <m/>
    <n v="601"/>
    <x v="9"/>
    <s v="Cherry Drive BB"/>
    <x v="0"/>
    <m/>
    <n v="80.417229957752994"/>
    <n v="0.65775706190000005"/>
  </r>
  <r>
    <n v="450000"/>
    <n v="860000"/>
    <n v="860000"/>
    <x v="0"/>
    <x v="0"/>
    <s v="IR12-21"/>
    <s v="62-304.520 (7), F.A.C."/>
    <n v="0.56000000000000005"/>
    <n v="0.48"/>
    <s v="Town Melbourne Beach"/>
    <n v="2.0754146373600001E-3"/>
    <n v="3684.33498879647"/>
    <n v="10.5903539082852"/>
    <n v="2.0394042000922501"/>
    <n v="2.197937551612E-2"/>
    <n v="4.2326093283699996E-3"/>
    <n v="7.6465227647005296"/>
    <n v="1300"/>
    <s v="Residential, High Density"/>
    <n v="1300"/>
    <s v="Town Melbourne Beach                   Brevard County"/>
    <s v="Town Melbourne Beach"/>
    <m/>
    <m/>
    <m/>
    <n v="0"/>
    <n v="1"/>
    <n v="2.197937551612E-2"/>
    <n v="4.2326093283699996E-3"/>
    <n v="7.6465227647018903"/>
    <m/>
    <n v="-1"/>
    <n v="-1"/>
    <n v="-1"/>
    <n v="-1"/>
    <n v="0"/>
    <m/>
    <m/>
    <s v="Central IRL A"/>
    <n v="-1"/>
    <m/>
    <m/>
    <n v="601"/>
    <x v="9"/>
    <s v="Cherry Drive BB"/>
    <x v="0"/>
    <m/>
    <n v="15.9627861013581"/>
    <n v="6.2015593999999999E-3"/>
  </r>
  <r>
    <n v="450000"/>
    <n v="860000"/>
    <n v="860000"/>
    <x v="0"/>
    <x v="0"/>
    <s v="IR12-21"/>
    <s v="62-304.520 (7), F.A.C."/>
    <n v="0.56000000000000005"/>
    <n v="0.48"/>
    <s v="FDOT District 5"/>
    <n v="1.455482992E-5"/>
    <n v="3684.33498879647"/>
    <n v="10.5903539082852"/>
    <n v="2.0394042000922501"/>
    <n v="1.5414079991999999E-4"/>
    <n v="2.9683181270000001E-5"/>
    <n v="5.3624869130229999E-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5414079991999999E-4"/>
    <n v="2.9683181270000001E-5"/>
    <n v="5.3624869130629998E-2"/>
    <m/>
    <n v="-1"/>
    <n v="-1"/>
    <n v="-1"/>
    <n v="-1"/>
    <n v="0"/>
    <m/>
    <m/>
    <s v="Central IRL A"/>
    <n v="-1"/>
    <m/>
    <m/>
    <n v="601"/>
    <x v="9"/>
    <s v="Cherry Drive BB"/>
    <x v="0"/>
    <m/>
    <n v="6.1456527043096596"/>
    <n v="4.3491400000000002E-5"/>
  </r>
  <r>
    <n v="450000"/>
    <n v="860000"/>
    <n v="860000"/>
    <x v="0"/>
    <x v="0"/>
    <s v="IR12-21"/>
    <s v="62-304.520 (7), F.A.C."/>
    <n v="0.56000000000000005"/>
    <n v="0.48"/>
    <s v="Town Melbourne Beach"/>
    <n v="0.19946729908197999"/>
    <n v="3649.6723711622599"/>
    <n v="9.0981577348426903"/>
    <n v="1.3381153770022101"/>
    <n v="1.8147849499909099"/>
    <n v="0.26691026011070002"/>
    <n v="727.9902904098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147849499909099"/>
    <n v="0.26691026011070002"/>
    <n v="727.99029040987"/>
    <m/>
    <n v="-1"/>
    <n v="-1"/>
    <n v="-1"/>
    <n v="-1"/>
    <n v="0"/>
    <m/>
    <m/>
    <s v="Central IRL A"/>
    <n v="-1"/>
    <m/>
    <m/>
    <n v="601"/>
    <x v="9"/>
    <s v="Cherry Drive BB"/>
    <x v="0"/>
    <m/>
    <n v="132.32311226427001"/>
    <n v="0.59042197110000005"/>
  </r>
  <r>
    <n v="450000"/>
    <n v="860000"/>
    <n v="860000"/>
    <x v="0"/>
    <x v="0"/>
    <s v="IR12-21"/>
    <s v="62-304.520 (7), F.A.C."/>
    <n v="0.56000000000000005"/>
    <n v="0.48"/>
    <s v="Town Melbourne Beach"/>
    <n v="5.8212047118800002E-3"/>
    <n v="3649.6723711622599"/>
    <n v="9.0981577348426903"/>
    <n v="1.3381153770022101"/>
    <n v="5.2962238675530002E-2"/>
    <n v="7.7894435376500001E-3"/>
    <n v="21.245490003842601"/>
    <n v="1210"/>
    <s v="Fixed Single Family Units"/>
    <n v="1210"/>
    <s v="Town Melbourne Beach                   Brevard County"/>
    <s v="Town Melbourne Beach"/>
    <m/>
    <m/>
    <m/>
    <n v="0"/>
    <n v="1"/>
    <n v="5.2962238675530002E-2"/>
    <n v="7.7894435376500001E-3"/>
    <n v="21.245490003842999"/>
    <m/>
    <n v="-1"/>
    <n v="-1"/>
    <n v="-1"/>
    <n v="-1"/>
    <n v="0"/>
    <m/>
    <m/>
    <s v="Central IRL A"/>
    <n v="-1"/>
    <m/>
    <m/>
    <n v="601"/>
    <x v="9"/>
    <s v="Cherry Drive BB"/>
    <x v="0"/>
    <m/>
    <n v="20.855670503988499"/>
    <n v="1.7230729899999998E-2"/>
  </r>
  <r>
    <n v="450000"/>
    <n v="860000"/>
    <n v="860000"/>
    <x v="0"/>
    <x v="0"/>
    <s v="IR12-21"/>
    <s v="62-304.520 (7), F.A.C."/>
    <n v="0.56000000000000005"/>
    <n v="0.48"/>
    <s v="Town Melbourne Beach"/>
    <n v="2.1081867195469998E-2"/>
    <n v="3649.6723711622599"/>
    <n v="9.0981577348426903"/>
    <n v="1.3381153770022101"/>
    <n v="0.19180615308945001"/>
    <n v="2.8209970670179999E-2"/>
    <n v="76.941908235844494"/>
    <n v="1210"/>
    <s v="Fixed Single Family Units"/>
    <n v="1210"/>
    <s v="Town Melbourne Beach                   Brevard County"/>
    <s v="Town Melbourne Beach"/>
    <m/>
    <m/>
    <m/>
    <n v="0"/>
    <n v="1"/>
    <n v="0.19180615308945001"/>
    <n v="2.8209970670179999E-2"/>
    <n v="76.941908235845602"/>
    <m/>
    <n v="-1"/>
    <n v="-1"/>
    <n v="-1"/>
    <n v="-1"/>
    <n v="0"/>
    <m/>
    <m/>
    <s v="Central IRL A"/>
    <n v="-1"/>
    <m/>
    <m/>
    <n v="601"/>
    <x v="9"/>
    <s v="Cherry Drive BB"/>
    <x v="0"/>
    <m/>
    <n v="65.349444542662397"/>
    <n v="6.24021965E-2"/>
  </r>
  <r>
    <n v="450000"/>
    <n v="860000"/>
    <n v="860000"/>
    <x v="0"/>
    <x v="0"/>
    <s v="IR12-21"/>
    <s v="62-304.520 (7), F.A.C."/>
    <n v="0.56000000000000005"/>
    <n v="0.48"/>
    <s v="Town Melbourne Beach"/>
    <n v="7.7815989720699998E-3"/>
    <n v="3649.6723711622599"/>
    <n v="9.0981577348426903"/>
    <n v="1.3381153770022101"/>
    <n v="7.0798214877200005E-2"/>
    <n v="1.0412677242189999E-2"/>
    <n v="28.400286771835798"/>
    <n v="1210"/>
    <s v="Fixed Single Family Units"/>
    <n v="1210"/>
    <s v="Town Melbourne Beach                   Brevard County"/>
    <s v="Town Melbourne Beach"/>
    <m/>
    <m/>
    <m/>
    <n v="0"/>
    <n v="1"/>
    <n v="7.0798214877200005E-2"/>
    <n v="1.0412677242189999E-2"/>
    <n v="28.400286771837202"/>
    <m/>
    <n v="-1"/>
    <n v="-1"/>
    <n v="-1"/>
    <n v="-1"/>
    <n v="0"/>
    <m/>
    <m/>
    <s v="Central IRL A"/>
    <n v="-1"/>
    <m/>
    <m/>
    <n v="601"/>
    <x v="9"/>
    <s v="Cherry Drive BB"/>
    <x v="0"/>
    <m/>
    <n v="30.9690573874148"/>
    <n v="2.30334848E-2"/>
  </r>
  <r>
    <n v="450000"/>
    <n v="860000"/>
    <n v="860000"/>
    <x v="0"/>
    <x v="0"/>
    <s v="IR12-21"/>
    <s v="62-304.520 (7), F.A.C."/>
    <n v="0.56000000000000005"/>
    <n v="0.48"/>
    <s v="Town Melbourne Beach"/>
    <n v="2.800682922693E-2"/>
    <n v="3649.6723711622599"/>
    <n v="9.0981577348426903"/>
    <n v="1.3381153770022101"/>
    <n v="0.25481054995947999"/>
    <n v="3.747636884964E-2"/>
    <n v="102.215750833415"/>
    <n v="1210"/>
    <s v="Fixed Single Family Units"/>
    <n v="1210"/>
    <s v="Town Melbourne Beach                   Brevard County"/>
    <s v="Town Melbourne Beach"/>
    <m/>
    <m/>
    <m/>
    <n v="0"/>
    <n v="1"/>
    <n v="0.25481054995947999"/>
    <n v="3.747636884964E-2"/>
    <n v="102.215750833415"/>
    <m/>
    <n v="-1"/>
    <n v="-1"/>
    <n v="-1"/>
    <n v="-1"/>
    <n v="0"/>
    <m/>
    <m/>
    <s v="Central IRL A"/>
    <n v="-1"/>
    <m/>
    <m/>
    <n v="601"/>
    <x v="9"/>
    <s v="Cherry Drive BB"/>
    <x v="0"/>
    <m/>
    <n v="68.458577546855196"/>
    <n v="8.2900041199999996E-2"/>
  </r>
  <r>
    <n v="450000"/>
    <n v="860000"/>
    <n v="860000"/>
    <x v="0"/>
    <x v="0"/>
    <s v="IR12-21"/>
    <s v="62-304.520 (7), F.A.C."/>
    <n v="0.56000000000000005"/>
    <n v="0.48"/>
    <s v="Town Melbourne Beach"/>
    <n v="0.23615139305755001"/>
    <n v="3649.6723711622599"/>
    <n v="9.0981577348426903"/>
    <n v="1.3381153770022101"/>
    <n v="2.1485426233404801"/>
    <n v="0.31599781035080998"/>
    <n v="861.87521465364296"/>
    <n v="1210"/>
    <s v="Fixed Single Family Units"/>
    <n v="1210"/>
    <s v="Town Melbourne Beach                   Brevard County"/>
    <s v="Town Melbourne Beach"/>
    <m/>
    <m/>
    <m/>
    <n v="0"/>
    <n v="1"/>
    <n v="2.1485426233404801"/>
    <n v="0.31599781035080998"/>
    <n v="861.87521465364296"/>
    <m/>
    <n v="-1"/>
    <n v="-1"/>
    <n v="-1"/>
    <n v="-1"/>
    <n v="0"/>
    <m/>
    <m/>
    <s v="Central IRL A"/>
    <n v="-1"/>
    <m/>
    <m/>
    <n v="601"/>
    <x v="9"/>
    <s v="Cherry Drive BB"/>
    <x v="0"/>
    <m/>
    <n v="123.669014001157"/>
    <n v="0.69900666229999997"/>
  </r>
  <r>
    <n v="450000"/>
    <n v="860000"/>
    <n v="860000"/>
    <x v="0"/>
    <x v="0"/>
    <s v="IR12-21"/>
    <s v="62-304.520 (7), F.A.C."/>
    <n v="0.56000000000000005"/>
    <n v="0.48"/>
    <s v="Town Melbourne Beach"/>
    <n v="0.11945326153707"/>
    <n v="3649.6723711622599"/>
    <n v="9.0981577348426903"/>
    <n v="1.3381153770022101"/>
    <n v="1.0868046154056901"/>
    <n v="0.15984224609582001"/>
    <n v="435.96526827706799"/>
    <n v="1210"/>
    <s v="Fixed Single Family Units"/>
    <n v="1210"/>
    <s v="Town Melbourne Beach                   Brevard County"/>
    <s v="Town Melbourne Beach"/>
    <m/>
    <m/>
    <m/>
    <n v="0"/>
    <n v="1"/>
    <n v="1.0868046154056901"/>
    <n v="0.15984224609582001"/>
    <n v="435.96526827706799"/>
    <m/>
    <n v="-1"/>
    <n v="-1"/>
    <n v="-1"/>
    <n v="-1"/>
    <n v="0"/>
    <m/>
    <m/>
    <s v="Central IRL A"/>
    <n v="-1"/>
    <m/>
    <m/>
    <n v="601"/>
    <x v="9"/>
    <s v="Cherry Drive BB"/>
    <x v="0"/>
    <m/>
    <n v="93.6077447317587"/>
    <n v="0.3535809151"/>
  </r>
  <r>
    <n v="450000"/>
    <n v="860000"/>
    <n v="860000"/>
    <x v="0"/>
    <x v="0"/>
    <s v="IR12-21"/>
    <s v="62-304.520 (7), F.A.C."/>
    <n v="0.56000000000000005"/>
    <n v="0.48"/>
    <s v="Town Melbourne Beach"/>
    <n v="0.19481192256995"/>
    <n v="3658.9917405114102"/>
    <n v="9.1199547448663107"/>
    <n v="1.3412724277758501"/>
    <n v="1.77667591759837"/>
    <n v="0.26129586034508001"/>
    <n v="712.815215636607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7667591759837"/>
    <n v="0.26129586034508001"/>
    <n v="712.81521563660704"/>
    <m/>
    <n v="-1"/>
    <n v="-1"/>
    <n v="-1"/>
    <n v="-1"/>
    <n v="0"/>
    <m/>
    <m/>
    <s v="Central IRL A"/>
    <n v="-1"/>
    <m/>
    <m/>
    <n v="601"/>
    <x v="9"/>
    <s v="Cherry Drive BB"/>
    <x v="0"/>
    <m/>
    <n v="134.578206211208"/>
    <n v="0.57811453010000002"/>
  </r>
  <r>
    <n v="450000"/>
    <n v="860000"/>
    <n v="860000"/>
    <x v="0"/>
    <x v="0"/>
    <s v="IR12-21"/>
    <s v="62-304.520 (7), F.A.C."/>
    <n v="0.56000000000000005"/>
    <n v="0.48"/>
    <s v="Town Melbourne Beach"/>
    <n v="5.5881669026390003E-2"/>
    <n v="3658.9917405114102"/>
    <n v="9.1199547448663107"/>
    <n v="1.3412724277758501"/>
    <n v="0.50963829258829996"/>
    <n v="7.4952541883190005E-2"/>
    <n v="204.470565413564"/>
    <n v="1210"/>
    <s v="Fixed Single Family Units"/>
    <n v="1210"/>
    <s v="Town Melbourne Beach                   Brevard County"/>
    <s v="Town Melbourne Beach"/>
    <m/>
    <m/>
    <m/>
    <n v="0"/>
    <n v="1"/>
    <n v="0.50963829258829996"/>
    <n v="7.4952541883190005E-2"/>
    <n v="204.47056541356301"/>
    <m/>
    <n v="-1"/>
    <n v="-1"/>
    <n v="-1"/>
    <n v="-1"/>
    <n v="0"/>
    <m/>
    <m/>
    <s v="Central IRL A"/>
    <n v="-1"/>
    <m/>
    <m/>
    <n v="601"/>
    <x v="9"/>
    <s v="Cherry Drive BB"/>
    <x v="0"/>
    <m/>
    <n v="61.593671679702098"/>
    <n v="0.16583176429999999"/>
  </r>
  <r>
    <n v="450000"/>
    <n v="860000"/>
    <n v="860000"/>
    <x v="0"/>
    <x v="0"/>
    <s v="IR12-21"/>
    <s v="62-304.520 (7), F.A.C."/>
    <n v="0.56000000000000005"/>
    <n v="0.48"/>
    <s v="Town Melbourne Beach"/>
    <n v="0.19816913236542"/>
    <n v="3658.9917405114102"/>
    <n v="9.1199547448663107"/>
    <n v="1.3412724277758501"/>
    <n v="1.80729351900205"/>
    <n v="0.26579879327799999"/>
    <n v="725.099218549385"/>
    <n v="1210"/>
    <s v="Fixed Single Family Units"/>
    <n v="1210"/>
    <s v="Town Melbourne Beach                   Brevard County"/>
    <s v="Town Melbourne Beach"/>
    <m/>
    <m/>
    <m/>
    <n v="0"/>
    <n v="1"/>
    <n v="1.80729351900205"/>
    <n v="0.26579879327799999"/>
    <n v="725.099218549385"/>
    <m/>
    <n v="-1"/>
    <n v="-1"/>
    <n v="-1"/>
    <n v="-1"/>
    <n v="0"/>
    <m/>
    <m/>
    <s v="Central IRL A"/>
    <n v="-1"/>
    <m/>
    <m/>
    <n v="601"/>
    <x v="9"/>
    <s v="Cherry Drive BB"/>
    <x v="0"/>
    <m/>
    <n v="113.698595730824"/>
    <n v="0.58807722510000005"/>
  </r>
  <r>
    <n v="450000"/>
    <n v="860000"/>
    <n v="860000"/>
    <x v="0"/>
    <x v="0"/>
    <s v="IR12-21"/>
    <s v="62-304.520 (7), F.A.C."/>
    <n v="0.56000000000000005"/>
    <n v="0.48"/>
    <s v="Town Melbourne Beach"/>
    <n v="3.8941737380299999E-3"/>
    <n v="3658.9917405114102"/>
    <n v="9.1199547448663107"/>
    <n v="1.3412724277758501"/>
    <n v="3.5514688259560001E-2"/>
    <n v="5.2231478638000003E-3"/>
    <n v="14.2487495436011"/>
    <n v="1210"/>
    <s v="Fixed Single Family Units"/>
    <n v="1210"/>
    <s v="Town Melbourne Beach                   Brevard County"/>
    <s v="Town Melbourne Beach"/>
    <m/>
    <m/>
    <m/>
    <n v="0"/>
    <n v="1"/>
    <n v="3.5514688259560001E-2"/>
    <n v="5.2231478638000003E-3"/>
    <n v="14.248749543602401"/>
    <m/>
    <n v="-1"/>
    <n v="-1"/>
    <n v="-1"/>
    <n v="-1"/>
    <n v="0"/>
    <m/>
    <m/>
    <s v="Central IRL A"/>
    <n v="-1"/>
    <m/>
    <m/>
    <n v="601"/>
    <x v="9"/>
    <s v="Cherry Drive BB"/>
    <x v="0"/>
    <m/>
    <n v="16.338708891012399"/>
    <n v="1.1556163499999999E-2"/>
  </r>
  <r>
    <n v="450000"/>
    <n v="860000"/>
    <n v="860000"/>
    <x v="0"/>
    <x v="0"/>
    <s v="IR12-21"/>
    <s v="62-304.520 (7), F.A.C."/>
    <n v="0.56000000000000005"/>
    <n v="0.48"/>
    <s v="Town Melbourne Beach"/>
    <n v="0.10125615776095"/>
    <n v="3658.9917405114102"/>
    <n v="9.1199547448663107"/>
    <n v="1.3412724277758501"/>
    <n v="0.92345157641896003"/>
    <n v="0.13581209254728999"/>
    <n v="370.49544492325799"/>
    <n v="1210"/>
    <s v="Fixed Single Family Units"/>
    <n v="1210"/>
    <s v="Town Melbourne Beach                   Brevard County"/>
    <s v="Town Melbourne Beach"/>
    <m/>
    <m/>
    <m/>
    <n v="0"/>
    <n v="1"/>
    <n v="0.92345157641896003"/>
    <n v="0.13581209254728999"/>
    <n v="370.49544492325799"/>
    <m/>
    <n v="-1"/>
    <n v="-1"/>
    <n v="-1"/>
    <n v="-1"/>
    <n v="0"/>
    <m/>
    <m/>
    <s v="Central IRL A"/>
    <n v="-1"/>
    <m/>
    <m/>
    <n v="601"/>
    <x v="9"/>
    <s v="Cherry Drive BB"/>
    <x v="0"/>
    <m/>
    <n v="89.763906375805604"/>
    <n v="0.30048292370000002"/>
  </r>
  <r>
    <n v="450000"/>
    <n v="860000"/>
    <n v="860000"/>
    <x v="0"/>
    <x v="0"/>
    <s v="IR12-21"/>
    <s v="62-304.520 (7), F.A.C."/>
    <n v="0.56000000000000005"/>
    <n v="0.48"/>
    <s v="Town Melbourne Beach"/>
    <n v="6.3750398299199998E-2"/>
    <n v="3658.9917405114102"/>
    <n v="9.1199547448663107"/>
    <n v="1.3412724277758501"/>
    <n v="0.58140074745596004"/>
    <n v="8.5506651498450006E-2"/>
    <n v="233.262180831107"/>
    <n v="1210"/>
    <s v="Fixed Single Family Units"/>
    <n v="1210"/>
    <s v="Town Melbourne Beach                   Brevard County"/>
    <s v="Town Melbourne Beach"/>
    <m/>
    <m/>
    <m/>
    <n v="0"/>
    <n v="1"/>
    <n v="0.58140074745596004"/>
    <n v="8.5506651498450006E-2"/>
    <n v="233.262180831108"/>
    <m/>
    <n v="-1"/>
    <n v="-1"/>
    <n v="-1"/>
    <n v="-1"/>
    <n v="0"/>
    <m/>
    <m/>
    <s v="Central IRL A"/>
    <n v="-1"/>
    <m/>
    <m/>
    <n v="601"/>
    <x v="9"/>
    <s v="Cherry Drive BB"/>
    <x v="0"/>
    <m/>
    <n v="85.953392477029894"/>
    <n v="0.1891826284"/>
  </r>
  <r>
    <n v="450000"/>
    <n v="860000"/>
    <n v="860000"/>
    <x v="0"/>
    <x v="0"/>
    <s v="IR12-21"/>
    <s v="62-304.520 (7), F.A.C."/>
    <n v="0.56000000000000005"/>
    <n v="0.48"/>
    <s v="Town Melbourne Beach"/>
    <n v="0.10839147080224"/>
    <n v="3651.8678784490899"/>
    <n v="9.1032946621183406"/>
    <n v="1.33885947063369"/>
    <n v="0.98671949757324995"/>
    <n v="0.1451209472195"/>
    <n v="395.831330520577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8671949757324995"/>
    <n v="0.1451209472195"/>
    <n v="395.83133052057798"/>
    <m/>
    <n v="-1"/>
    <n v="-1"/>
    <n v="-1"/>
    <n v="-1"/>
    <n v="0"/>
    <m/>
    <m/>
    <s v="Central IRL A"/>
    <n v="-1"/>
    <m/>
    <m/>
    <n v="601"/>
    <x v="9"/>
    <s v="Cherry Drive BB"/>
    <x v="0"/>
    <m/>
    <n v="142.319638405012"/>
    <n v="0.32103108720000001"/>
  </r>
  <r>
    <n v="450000"/>
    <n v="860000"/>
    <n v="860000"/>
    <x v="0"/>
    <x v="0"/>
    <s v="IR12-21"/>
    <s v="62-304.520 (7), F.A.C."/>
    <n v="0.56000000000000005"/>
    <n v="0.48"/>
    <s v="Town Melbourne Beach"/>
    <n v="0.12047701752581"/>
    <n v="3651.8678784490899"/>
    <n v="9.1032946621183406"/>
    <n v="1.33885947063369"/>
    <n v="1.0967377905506599"/>
    <n v="0.16130179590813001"/>
    <n v="439.96615039386103"/>
    <n v="1210"/>
    <s v="Fixed Single Family Units"/>
    <n v="1210"/>
    <s v="Town Melbourne Beach                   Brevard County"/>
    <s v="Town Melbourne Beach"/>
    <m/>
    <m/>
    <m/>
    <n v="0"/>
    <n v="1"/>
    <n v="1.0967377905506599"/>
    <n v="0.16130179590813001"/>
    <n v="439.96615039386103"/>
    <m/>
    <n v="-1"/>
    <n v="-1"/>
    <n v="-1"/>
    <n v="-1"/>
    <n v="0"/>
    <m/>
    <m/>
    <s v="Central IRL A"/>
    <n v="-1"/>
    <m/>
    <m/>
    <n v="601"/>
    <x v="9"/>
    <s v="Cherry Drive BB"/>
    <x v="0"/>
    <m/>
    <n v="99.535716902434999"/>
    <n v="0.35682575049999998"/>
  </r>
  <r>
    <n v="450000"/>
    <n v="860000"/>
    <n v="860000"/>
    <x v="0"/>
    <x v="0"/>
    <s v="IR12-21"/>
    <s v="62-304.520 (7), F.A.C."/>
    <n v="0.56000000000000005"/>
    <n v="0.48"/>
    <s v="Town Melbourne Beach"/>
    <n v="3.8024272637089997E-2"/>
    <n v="3651.8678784490899"/>
    <n v="9.1032946621183406"/>
    <n v="1.33885947063369"/>
    <n v="0.34614615812818"/>
    <n v="5.0909157534130001E-2"/>
    <n v="138.85961984478999"/>
    <n v="1210"/>
    <s v="Fixed Single Family Units"/>
    <n v="1210"/>
    <s v="Town Melbourne Beach                   Brevard County"/>
    <s v="Town Melbourne Beach"/>
    <m/>
    <m/>
    <m/>
    <n v="0"/>
    <n v="1"/>
    <n v="0.34614615812818"/>
    <n v="5.0909157534130001E-2"/>
    <n v="138.85961984479101"/>
    <m/>
    <n v="-1"/>
    <n v="-1"/>
    <n v="-1"/>
    <n v="-1"/>
    <n v="0"/>
    <m/>
    <m/>
    <s v="Central IRL A"/>
    <n v="-1"/>
    <m/>
    <m/>
    <n v="601"/>
    <x v="9"/>
    <s v="Cherry Drive BB"/>
    <x v="0"/>
    <m/>
    <n v="63.941035686167197"/>
    <n v="0.1126193186"/>
  </r>
  <r>
    <n v="450000"/>
    <n v="860000"/>
    <n v="860000"/>
    <x v="0"/>
    <x v="0"/>
    <s v="IR12-21"/>
    <s v="62-304.520 (7), F.A.C."/>
    <n v="0.56000000000000005"/>
    <n v="0.48"/>
    <s v="Town Melbourne Beach"/>
    <n v="3.8512521121969998E-2"/>
    <n v="3651.8678784490899"/>
    <n v="9.1032946621183406"/>
    <n v="1.33885947063369"/>
    <n v="0.35059082795440999"/>
    <n v="5.1562853642130001E-2"/>
    <n v="140.64263880344001"/>
    <n v="1210"/>
    <s v="Fixed Single Family Units"/>
    <n v="1210"/>
    <s v="Town Melbourne Beach                   Brevard County"/>
    <s v="Town Melbourne Beach"/>
    <m/>
    <m/>
    <m/>
    <n v="0"/>
    <n v="1"/>
    <n v="0.35059082795440999"/>
    <n v="5.1562853642130001E-2"/>
    <n v="140.64263880343901"/>
    <m/>
    <n v="-1"/>
    <n v="-1"/>
    <n v="-1"/>
    <n v="-1"/>
    <n v="0"/>
    <m/>
    <m/>
    <s v="Central IRL A"/>
    <n v="-1"/>
    <m/>
    <m/>
    <n v="601"/>
    <x v="9"/>
    <s v="Cherry Drive BB"/>
    <x v="0"/>
    <m/>
    <n v="60.903119294632397"/>
    <n v="0.1140654005"/>
  </r>
  <r>
    <n v="450000"/>
    <n v="860000"/>
    <n v="860000"/>
    <x v="0"/>
    <x v="0"/>
    <s v="IR12-21"/>
    <s v="62-304.520 (7), F.A.C."/>
    <n v="0.56000000000000005"/>
    <n v="0.48"/>
    <s v="Town Melbourne Beach"/>
    <n v="0.31235817160378998"/>
    <n v="3651.8678784490899"/>
    <n v="9.1032946621183406"/>
    <n v="1.33885947063369"/>
    <n v="2.84348847622991"/>
    <n v="0.41820369628157"/>
    <n v="1140.690773451"/>
    <n v="1210"/>
    <s v="Fixed Single Family Units"/>
    <n v="1210"/>
    <s v="Town Melbourne Beach                   Brevard County"/>
    <s v="Town Melbourne Beach"/>
    <m/>
    <m/>
    <m/>
    <n v="0"/>
    <n v="1"/>
    <n v="2.84348847622991"/>
    <n v="0.41820369628157"/>
    <n v="1140.690773451"/>
    <m/>
    <n v="-1"/>
    <n v="-1"/>
    <n v="-1"/>
    <n v="-1"/>
    <n v="0"/>
    <m/>
    <m/>
    <s v="Central IRL A"/>
    <n v="-1"/>
    <m/>
    <m/>
    <n v="601"/>
    <x v="9"/>
    <s v="Cherry Drive BB"/>
    <x v="0"/>
    <m/>
    <n v="138.68954186158001"/>
    <n v="0.92513444720000004"/>
  </r>
  <r>
    <n v="450000"/>
    <n v="860000"/>
    <n v="860000"/>
    <x v="0"/>
    <x v="0"/>
    <s v="IR12-21"/>
    <s v="62-304.520 (7), F.A.C."/>
    <n v="0.56000000000000005"/>
    <n v="0.48"/>
    <s v="Town Melbourne Beach"/>
    <n v="8.5576112712239999E-2"/>
    <n v="3646.7950565607098"/>
    <n v="8.0732390780135894"/>
    <n v="1.13500796725746"/>
    <n v="0.69087641729298999"/>
    <n v="9.7129569735319998E-2"/>
    <n v="312.07854479869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9087641729298999"/>
    <n v="9.7129569735319998E-2"/>
    <n v="727.20578394094196"/>
    <m/>
    <n v="-1"/>
    <n v="-1"/>
    <n v="-1"/>
    <n v="-1"/>
    <n v="0"/>
    <m/>
    <m/>
    <s v="Central IRL A"/>
    <n v="-1"/>
    <m/>
    <m/>
    <n v="601"/>
    <x v="9"/>
    <s v="Cherry Drive BB"/>
    <x v="0"/>
    <m/>
    <n v="88.782289613959506"/>
    <n v="0.58978571280000003"/>
  </r>
  <r>
    <n v="450000"/>
    <n v="860000"/>
    <n v="860000"/>
    <x v="0"/>
    <x v="0"/>
    <s v="IR12-21"/>
    <s v="62-304.520 (7), F.A.C."/>
    <n v="0.56000000000000005"/>
    <n v="0.48"/>
    <s v="Town Melbourne Beach"/>
    <n v="9.7489287109000003E-4"/>
    <n v="3646.7950565607098"/>
    <n v="8.0732390780135894"/>
    <n v="1.13500796725746"/>
    <n v="7.8705432238E-3"/>
    <n v="1.10651117591E-3"/>
    <n v="3.5552345029855199"/>
    <n v="1210"/>
    <s v="Fixed Single Family Units"/>
    <n v="1210"/>
    <s v="Town Melbourne Beach                   Brevard County"/>
    <s v="Town Melbourne Beach"/>
    <m/>
    <m/>
    <m/>
    <n v="0"/>
    <n v="1"/>
    <n v="7.8705432238E-3"/>
    <n v="1.10651117591E-3"/>
    <n v="3.5552345029868402"/>
    <m/>
    <n v="-1"/>
    <n v="-1"/>
    <n v="-1"/>
    <n v="-1"/>
    <n v="0"/>
    <m/>
    <m/>
    <s v="Central IRL A"/>
    <n v="-1"/>
    <m/>
    <m/>
    <n v="601"/>
    <x v="9"/>
    <s v="Cherry Drive BB"/>
    <x v="0"/>
    <m/>
    <n v="9.5963470863825293"/>
    <n v="2.8834019000000002E-3"/>
  </r>
  <r>
    <n v="450000"/>
    <n v="860000"/>
    <n v="860000"/>
    <x v="0"/>
    <x v="0"/>
    <s v="IR12-21"/>
    <s v="62-304.520 (7), F.A.C."/>
    <n v="0.56000000000000005"/>
    <n v="0.48"/>
    <s v="Town Melbourne Beach"/>
    <n v="9.248314858211E-2"/>
    <n v="3666.6652586876398"/>
    <n v="9.1378992036867803"/>
    <n v="1.3438713684397701"/>
    <n v="0.84510168978295996"/>
    <n v="0.12428545544266"/>
    <n v="339.104747920092"/>
    <n v="1210"/>
    <s v="Fixed Single Family Units"/>
    <n v="1210"/>
    <s v="Town Melbourne Beach                   Brevard County"/>
    <s v="Town Melbourne Beach"/>
    <m/>
    <m/>
    <m/>
    <n v="0"/>
    <n v="1"/>
    <n v="0.84510168978295996"/>
    <n v="0.12428545544266"/>
    <n v="339.104747920092"/>
    <m/>
    <n v="-1"/>
    <n v="-1"/>
    <n v="-1"/>
    <n v="-1"/>
    <n v="0"/>
    <m/>
    <m/>
    <s v="Central IRL A"/>
    <n v="-1"/>
    <m/>
    <m/>
    <n v="601"/>
    <x v="9"/>
    <s v="Cherry Drive BB"/>
    <x v="0"/>
    <m/>
    <n v="79.422297145262306"/>
    <n v="0.27502412650000002"/>
  </r>
  <r>
    <n v="450000"/>
    <n v="860000"/>
    <n v="860000"/>
    <x v="0"/>
    <x v="0"/>
    <s v="IR12-21"/>
    <s v="62-304.520 (7), F.A.C."/>
    <n v="0.56000000000000005"/>
    <n v="0.48"/>
    <s v="Town Melbourne Beach"/>
    <n v="0.17860532407568999"/>
    <n v="3666.6652586876398"/>
    <n v="9.1378992036867803"/>
    <n v="1.3438713684397701"/>
    <n v="1.6320774486454801"/>
    <n v="0.24002258127622"/>
    <n v="654.88593680498798"/>
    <n v="1210"/>
    <s v="Fixed Single Family Units"/>
    <n v="1210"/>
    <s v="Town Melbourne Beach                   Brevard County"/>
    <s v="Town Melbourne Beach"/>
    <m/>
    <m/>
    <m/>
    <n v="0"/>
    <n v="1"/>
    <n v="1.6320774486454801"/>
    <n v="0.24002258127622"/>
    <n v="654.88593680498798"/>
    <m/>
    <n v="-1"/>
    <n v="-1"/>
    <n v="-1"/>
    <n v="-1"/>
    <n v="0"/>
    <m/>
    <m/>
    <s v="Central IRL A"/>
    <n v="-1"/>
    <m/>
    <m/>
    <n v="601"/>
    <x v="9"/>
    <s v="Cherry Drive BB"/>
    <x v="0"/>
    <m/>
    <n v="108.363738498765"/>
    <n v="0.53113214659999997"/>
  </r>
  <r>
    <n v="450000"/>
    <n v="860000"/>
    <n v="860000"/>
    <x v="0"/>
    <x v="0"/>
    <s v="IR12-21"/>
    <s v="62-304.520 (7), F.A.C."/>
    <n v="0.56000000000000005"/>
    <n v="0.48"/>
    <s v="Town Melbourne Beach"/>
    <n v="2.4216731910920001E-2"/>
    <n v="3666.6652586876398"/>
    <n v="9.1378992036867803"/>
    <n v="1.3438713684397701"/>
    <n v="0.22129005524475001"/>
    <n v="3.2544172652269998E-2"/>
    <n v="88.794649576748498"/>
    <n v="1210"/>
    <s v="Fixed Single Family Units"/>
    <n v="1210"/>
    <s v="Town Melbourne Beach                   Brevard County"/>
    <s v="Town Melbourne Beach"/>
    <m/>
    <m/>
    <m/>
    <n v="0"/>
    <n v="1"/>
    <n v="0.22129005524475001"/>
    <n v="3.2544172652269998E-2"/>
    <n v="88.794649576747403"/>
    <m/>
    <n v="-1"/>
    <n v="-1"/>
    <n v="-1"/>
    <n v="-1"/>
    <n v="0"/>
    <m/>
    <m/>
    <s v="Central IRL A"/>
    <n v="-1"/>
    <m/>
    <m/>
    <n v="601"/>
    <x v="9"/>
    <s v="Cherry Drive BB"/>
    <x v="0"/>
    <m/>
    <n v="55.0861664827734"/>
    <n v="7.2015125400000005E-2"/>
  </r>
  <r>
    <n v="450000"/>
    <n v="860000"/>
    <n v="860000"/>
    <x v="0"/>
    <x v="0"/>
    <s v="IR12-21"/>
    <s v="62-304.520 (7), F.A.C."/>
    <n v="0.56000000000000005"/>
    <n v="0.48"/>
    <s v="Town Melbourne Beach"/>
    <n v="7.8134267330000004E-4"/>
    <n v="3666.6652586876398"/>
    <n v="9.1378992036867803"/>
    <n v="1.3438713684397701"/>
    <n v="7.1398305922200003E-3"/>
    <n v="1.05002404759E-3"/>
    <n v="2.8649220353485698"/>
    <n v="1210"/>
    <s v="Fixed Single Family Units"/>
    <n v="1210"/>
    <s v="Town Melbourne Beach                   Brevard County"/>
    <s v="Town Melbourne Beach"/>
    <m/>
    <m/>
    <m/>
    <n v="0"/>
    <n v="1"/>
    <n v="7.1398305922200003E-3"/>
    <n v="1.05002404759E-3"/>
    <n v="2.8649220353480098"/>
    <m/>
    <n v="-1"/>
    <n v="-1"/>
    <n v="-1"/>
    <n v="-1"/>
    <n v="0"/>
    <m/>
    <m/>
    <s v="Central IRL A"/>
    <n v="-1"/>
    <m/>
    <m/>
    <n v="601"/>
    <x v="9"/>
    <s v="Cherry Drive BB"/>
    <x v="0"/>
    <m/>
    <n v="32.664050651676298"/>
    <n v="2.3235376999999999E-3"/>
  </r>
  <r>
    <n v="450000"/>
    <n v="860000"/>
    <n v="860000"/>
    <x v="0"/>
    <x v="0"/>
    <s v="IR12-21"/>
    <s v="62-304.520 (7), F.A.C."/>
    <n v="0.56000000000000005"/>
    <n v="0.48"/>
    <s v="Town Melbourne Beach"/>
    <n v="0.17673097586999001"/>
    <n v="3666.6652586876398"/>
    <n v="9.1378992036867803"/>
    <n v="1.3438713684397701"/>
    <n v="1.6149498436692"/>
    <n v="0.23750369838810001"/>
    <n v="648.01332935647201"/>
    <n v="1210"/>
    <s v="Fixed Single Family Units"/>
    <n v="1210"/>
    <s v="Town Melbourne Beach                   Brevard County"/>
    <s v="Town Melbourne Beach"/>
    <m/>
    <m/>
    <m/>
    <n v="0"/>
    <n v="1"/>
    <n v="1.6149498436692"/>
    <n v="0.23750369838810001"/>
    <n v="648.01332935647201"/>
    <m/>
    <n v="-1"/>
    <n v="-1"/>
    <n v="-1"/>
    <n v="-1"/>
    <n v="0"/>
    <m/>
    <m/>
    <s v="Central IRL A"/>
    <n v="-1"/>
    <m/>
    <m/>
    <n v="601"/>
    <x v="9"/>
    <s v="Cherry Drive BB"/>
    <x v="0"/>
    <m/>
    <n v="106.92214259251899"/>
    <n v="0.52555825580000004"/>
  </r>
  <r>
    <n v="450000"/>
    <n v="860000"/>
    <n v="860000"/>
    <x v="0"/>
    <x v="0"/>
    <s v="IR12-21"/>
    <s v="62-304.520 (7), F.A.C."/>
    <n v="0.56000000000000005"/>
    <n v="0.48"/>
    <s v="Town Melbourne Beach"/>
    <n v="0.14494593076299001"/>
    <n v="3666.6652586876398"/>
    <n v="9.1378992036867803"/>
    <n v="1.3438713684397701"/>
    <n v="1.32450130529684"/>
    <n v="0.19478868632424001"/>
    <n v="531.46820871682996"/>
    <n v="1210"/>
    <s v="Fixed Single Family Units"/>
    <n v="1210"/>
    <s v="Town Melbourne Beach                   Brevard County"/>
    <s v="Town Melbourne Beach"/>
    <m/>
    <m/>
    <m/>
    <n v="0"/>
    <n v="1"/>
    <n v="1.32450130529684"/>
    <n v="0.19478868632424001"/>
    <n v="531.46820871682996"/>
    <m/>
    <n v="-1"/>
    <n v="-1"/>
    <n v="-1"/>
    <n v="-1"/>
    <n v="0"/>
    <m/>
    <m/>
    <s v="Central IRL A"/>
    <n v="-1"/>
    <m/>
    <m/>
    <n v="601"/>
    <x v="9"/>
    <s v="Cherry Drive BB"/>
    <x v="0"/>
    <m/>
    <n v="97.273673556555906"/>
    <n v="0.43103666559999998"/>
  </r>
  <r>
    <n v="450000"/>
    <n v="860000"/>
    <n v="860000"/>
    <x v="0"/>
    <x v="0"/>
    <s v="IR12-21"/>
    <s v="62-304.520 (7), F.A.C."/>
    <n v="0.56000000000000005"/>
    <n v="0.48"/>
    <s v="FDOT District 5"/>
    <n v="1.879735084403E-2"/>
    <n v="3687.9475302430801"/>
    <n v="10.2950830640373"/>
    <n v="1.9445678558578601"/>
    <n v="0.19352028832323001"/>
    <n v="3.6552724226599997E-2"/>
    <n v="69.323643620386306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19352028832323001"/>
    <n v="3.6552724226599997E-2"/>
    <n v="589.67603039506901"/>
    <m/>
    <n v="-1"/>
    <n v="-1"/>
    <n v="-1"/>
    <n v="-1"/>
    <n v="0"/>
    <m/>
    <m/>
    <s v="Central IRL A"/>
    <n v="-1"/>
    <m/>
    <m/>
    <n v="601"/>
    <x v="9"/>
    <s v="Cherry Drive BB"/>
    <x v="0"/>
    <m/>
    <n v="61.344561686279398"/>
    <n v="0.47824495569999997"/>
  </r>
  <r>
    <n v="450000"/>
    <n v="860000"/>
    <n v="860000"/>
    <x v="0"/>
    <x v="0"/>
    <s v="IR12-21"/>
    <s v="62-304.520 (7), F.A.C."/>
    <n v="0.56000000000000005"/>
    <n v="0.48"/>
    <s v="Town Melbourne Beach"/>
    <n v="2.4190357946800001E-3"/>
    <n v="3687.9475302430801"/>
    <n v="10.2950830640373"/>
    <n v="1.9445678558578601"/>
    <n v="2.4904174441159999E-2"/>
    <n v="4.7039792485100004E-3"/>
    <n v="8.9212770845781506"/>
    <n v="1800"/>
    <s v="Recreational"/>
    <n v="1800"/>
    <s v="Town Melbourne Beach                   Brevard County"/>
    <s v="Town Melbourne Beach"/>
    <m/>
    <m/>
    <m/>
    <n v="0"/>
    <n v="1"/>
    <n v="2.4904174441159999E-2"/>
    <n v="4.7039792485100004E-3"/>
    <n v="8.92127708457941"/>
    <m/>
    <n v="-1"/>
    <n v="-1"/>
    <n v="-1"/>
    <n v="-1"/>
    <n v="0"/>
    <m/>
    <m/>
    <s v="Central IRL A"/>
    <n v="-1"/>
    <m/>
    <m/>
    <n v="601"/>
    <x v="9"/>
    <s v="Cherry Drive BB"/>
    <x v="0"/>
    <m/>
    <n v="16.9292312938246"/>
    <n v="7.2354233999999996E-3"/>
  </r>
  <r>
    <n v="450000"/>
    <n v="860000"/>
    <n v="860000"/>
    <x v="0"/>
    <x v="0"/>
    <s v="IR12-21"/>
    <s v="62-304.520 (7), F.A.C."/>
    <n v="0.56000000000000005"/>
    <n v="0.48"/>
    <s v="FDOT District 5"/>
    <n v="1.5964748436779998E-2"/>
    <n v="3687.9475302430801"/>
    <n v="10.2950830640373"/>
    <n v="1.9445678558578601"/>
    <n v="0.16435841125316"/>
    <n v="3.104453663702E-2"/>
    <n v="58.877154568393301"/>
    <n v="1800"/>
    <s v="Recreational"/>
    <n v="1800"/>
    <s v="FDOT District 5                         Town Melbourne Beach                   Brevard County"/>
    <s v="FDOT District 5"/>
    <m/>
    <m/>
    <m/>
    <n v="0"/>
    <n v="1"/>
    <n v="0.16435841125316"/>
    <n v="3.104453663702E-2"/>
    <n v="58.877154568394403"/>
    <m/>
    <n v="-1"/>
    <n v="-1"/>
    <n v="-1"/>
    <n v="-1"/>
    <n v="0"/>
    <m/>
    <m/>
    <s v="Central IRL A"/>
    <n v="-1"/>
    <m/>
    <m/>
    <n v="601"/>
    <x v="9"/>
    <s v="Cherry Drive BB"/>
    <x v="0"/>
    <m/>
    <n v="45.363333615994399"/>
    <n v="4.7751139099999999E-2"/>
  </r>
  <r>
    <n v="450000"/>
    <n v="860000"/>
    <n v="860000"/>
    <x v="0"/>
    <x v="0"/>
    <s v="IR12-21"/>
    <s v="62-304.520 (7), F.A.C."/>
    <n v="0.56000000000000005"/>
    <n v="0.48"/>
    <s v="Town Melbourne Beach"/>
    <n v="1.2241404871000001E-4"/>
    <n v="3687.9475302430801"/>
    <n v="10.2950830640373"/>
    <n v="1.9445678558578601"/>
    <n v="1.26026279968E-3"/>
    <n v="2.3804242422E-4"/>
    <n v="0.45145658861077997"/>
    <n v="1300"/>
    <s v="Residential, High Density"/>
    <n v="1300"/>
    <s v="Town Melbourne Beach                   Brevard County"/>
    <s v="Town Melbourne Beach"/>
    <m/>
    <m/>
    <m/>
    <n v="0"/>
    <n v="1"/>
    <n v="1.26026279968E-3"/>
    <n v="2.3804242422E-4"/>
    <n v="0.45145658860905002"/>
    <m/>
    <n v="-1"/>
    <n v="-1"/>
    <n v="-1"/>
    <n v="-1"/>
    <n v="0"/>
    <m/>
    <m/>
    <s v="Central IRL A"/>
    <n v="-1"/>
    <m/>
    <m/>
    <n v="601"/>
    <x v="9"/>
    <s v="Cherry Drive BB"/>
    <x v="0"/>
    <m/>
    <n v="3.87808245072479"/>
    <n v="3.661448E-4"/>
  </r>
  <r>
    <n v="450000"/>
    <n v="860000"/>
    <n v="860000"/>
    <x v="0"/>
    <x v="0"/>
    <s v="IR12-21"/>
    <s v="62-304.520 (7), F.A.C."/>
    <n v="0.56000000000000005"/>
    <n v="0.48"/>
    <s v="Town Melbourne Beach"/>
    <n v="1.19881654391E-2"/>
    <n v="3671.5687626474801"/>
    <n v="9.5699431858316899"/>
    <n v="1.55095823196831"/>
    <n v="0.11472606215455999"/>
    <n v="1.859314387397E-2"/>
    <n v="44.0153737476607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1472606215455999"/>
    <n v="1.859314387397E-2"/>
    <n v="44.015373747662501"/>
    <m/>
    <n v="-1"/>
    <n v="-1"/>
    <n v="-1"/>
    <n v="-1"/>
    <n v="0"/>
    <m/>
    <m/>
    <s v="Central IRL A"/>
    <n v="-1"/>
    <m/>
    <m/>
    <n v="601"/>
    <x v="9"/>
    <s v="Cherry Drive BB"/>
    <x v="0"/>
    <m/>
    <n v="38.388317451153704"/>
    <n v="3.5697788899999999E-2"/>
  </r>
  <r>
    <n v="450000"/>
    <n v="860000"/>
    <n v="860000"/>
    <x v="0"/>
    <x v="0"/>
    <s v="IR12-21"/>
    <s v="62-304.520 (7), F.A.C."/>
    <n v="0.56000000000000005"/>
    <n v="0.48"/>
    <s v="Town Melbourne Beach"/>
    <n v="0.10638595877265999"/>
    <n v="3671.5687626474801"/>
    <n v="9.5699431858316899"/>
    <n v="1.55095823196831"/>
    <n v="1.0181075812246101"/>
    <n v="0.16500017852429999"/>
    <n v="390.60336301401202"/>
    <n v="1210"/>
    <s v="Fixed Single Family Units"/>
    <n v="1210"/>
    <s v="Town Melbourne Beach                   Brevard County"/>
    <s v="Town Melbourne Beach"/>
    <m/>
    <m/>
    <m/>
    <n v="0"/>
    <n v="1"/>
    <n v="1.0181075812246101"/>
    <n v="0.16500017852429999"/>
    <n v="390.60336301401202"/>
    <m/>
    <n v="-1"/>
    <n v="-1"/>
    <n v="-1"/>
    <n v="-1"/>
    <n v="0"/>
    <m/>
    <m/>
    <s v="Central IRL A"/>
    <n v="-1"/>
    <m/>
    <m/>
    <n v="601"/>
    <x v="9"/>
    <s v="Cherry Drive BB"/>
    <x v="0"/>
    <m/>
    <n v="99.359028800304998"/>
    <n v="0.31679104870000002"/>
  </r>
  <r>
    <n v="450000"/>
    <n v="860000"/>
    <n v="860000"/>
    <x v="0"/>
    <x v="0"/>
    <s v="IR12-21"/>
    <s v="62-304.520 (7), F.A.C."/>
    <n v="0.56000000000000005"/>
    <n v="0.48"/>
    <s v="Town Melbourne Beach"/>
    <n v="8.2100186772069997E-2"/>
    <n v="3671.5687626474801"/>
    <n v="9.5699431858316899"/>
    <n v="1.55095823196831"/>
    <n v="0.78569412295490004"/>
    <n v="0.12733396052028001"/>
    <n v="301.43648115986298"/>
    <n v="1300"/>
    <s v="Residential, High Density"/>
    <n v="1300"/>
    <s v="Town Melbourne Beach                   Brevard County"/>
    <s v="Town Melbourne Beach"/>
    <m/>
    <m/>
    <m/>
    <n v="0"/>
    <n v="1"/>
    <n v="0.78569412295490004"/>
    <n v="0.12733396052028001"/>
    <n v="301.43648115986201"/>
    <m/>
    <n v="-1"/>
    <n v="-1"/>
    <n v="-1"/>
    <n v="-1"/>
    <n v="0"/>
    <m/>
    <m/>
    <s v="Central IRL A"/>
    <n v="-1"/>
    <m/>
    <m/>
    <n v="601"/>
    <x v="9"/>
    <s v="Cherry Drive BB"/>
    <x v="0"/>
    <m/>
    <n v="85.478163211964201"/>
    <n v="0.24447403179999999"/>
  </r>
  <r>
    <n v="450000"/>
    <n v="860000"/>
    <n v="860000"/>
    <x v="0"/>
    <x v="0"/>
    <s v="IR12-21"/>
    <s v="62-304.520 (7), F.A.C."/>
    <n v="0.56000000000000005"/>
    <n v="0.48"/>
    <s v="Town Melbourne Beach"/>
    <n v="0.25417815648411002"/>
    <n v="3671.5687626474801"/>
    <n v="9.5699431858316899"/>
    <n v="1.55095823196831"/>
    <n v="2.4324705166324398"/>
    <n v="0.39421970418557001"/>
    <n v="933.23257949441097"/>
    <n v="1210"/>
    <s v="Fixed Single Family Units"/>
    <n v="1210"/>
    <s v="Town Melbourne Beach                   Brevard County"/>
    <s v="Town Melbourne Beach"/>
    <m/>
    <m/>
    <m/>
    <n v="0"/>
    <n v="1"/>
    <n v="2.4324705166324398"/>
    <n v="0.39421970418557001"/>
    <n v="933.23257949441097"/>
    <m/>
    <n v="-1"/>
    <n v="-1"/>
    <n v="-1"/>
    <n v="-1"/>
    <n v="0"/>
    <m/>
    <m/>
    <s v="Central IRL A"/>
    <n v="-1"/>
    <m/>
    <m/>
    <n v="601"/>
    <x v="9"/>
    <s v="Cherry Drive BB"/>
    <x v="0"/>
    <m/>
    <n v="127.09635670186"/>
    <n v="0.75687962649999996"/>
  </r>
  <r>
    <n v="450000"/>
    <n v="860000"/>
    <n v="860000"/>
    <x v="0"/>
    <x v="0"/>
    <s v="IR12-21"/>
    <s v="62-304.520 (7), F.A.C."/>
    <n v="0.56000000000000005"/>
    <n v="0.48"/>
    <s v="Town Melbourne Beach"/>
    <n v="6.223148512934E-2"/>
    <n v="3671.5687626474801"/>
    <n v="9.5699431858316899"/>
    <n v="1.55095823196831"/>
    <n v="0.59555177705772"/>
    <n v="9.6518434148959997E-2"/>
    <n v="228.48717685404901"/>
    <n v="1210"/>
    <s v="Fixed Single Family Units"/>
    <n v="1210"/>
    <s v="Town Melbourne Beach                   Brevard County"/>
    <s v="Town Melbourne Beach"/>
    <m/>
    <m/>
    <m/>
    <n v="0"/>
    <n v="1"/>
    <n v="0.59555177705772"/>
    <n v="9.6518434148959997E-2"/>
    <n v="228.48717685404799"/>
    <m/>
    <n v="-1"/>
    <n v="-1"/>
    <n v="-1"/>
    <n v="-1"/>
    <n v="0"/>
    <m/>
    <m/>
    <s v="Central IRL A"/>
    <n v="-1"/>
    <m/>
    <m/>
    <n v="601"/>
    <x v="9"/>
    <s v="Cherry Drive BB"/>
    <x v="0"/>
    <m/>
    <n v="73.228843411361595"/>
    <n v="0.18530995689999999"/>
  </r>
  <r>
    <n v="450000"/>
    <n v="860000"/>
    <n v="860000"/>
    <x v="0"/>
    <x v="0"/>
    <s v="IR12-21"/>
    <s v="62-304.520 (7), F.A.C."/>
    <n v="0.56000000000000005"/>
    <n v="0.48"/>
    <s v="Town Melbourne Beach"/>
    <n v="0.10087950113965"/>
    <n v="3671.5687626474801"/>
    <n v="9.5699431858316899"/>
    <n v="1.55095823196831"/>
    <n v="0.96541109452156004"/>
    <n v="0.1564598927294"/>
    <n v="370.38602517582501"/>
    <n v="1300"/>
    <s v="Residential, High Density"/>
    <n v="1300"/>
    <s v="Town Melbourne Beach                   Brevard County"/>
    <s v="Town Melbourne Beach"/>
    <m/>
    <m/>
    <m/>
    <n v="0"/>
    <n v="1"/>
    <n v="0.96541109452156004"/>
    <n v="0.1564598927294"/>
    <n v="370.38602517582501"/>
    <m/>
    <n v="-1"/>
    <n v="-1"/>
    <n v="-1"/>
    <n v="-1"/>
    <n v="0"/>
    <m/>
    <m/>
    <s v="Central IRL A"/>
    <n v="-1"/>
    <m/>
    <m/>
    <n v="601"/>
    <x v="9"/>
    <s v="Cherry Drive BB"/>
    <x v="0"/>
    <m/>
    <n v="82.406742137685598"/>
    <n v="0.30039418099999998"/>
  </r>
  <r>
    <n v="450000"/>
    <n v="860000"/>
    <n v="860000"/>
    <x v="0"/>
    <x v="0"/>
    <s v="IR12-21"/>
    <s v="62-304.520 (7), F.A.C."/>
    <n v="0.56000000000000005"/>
    <n v="0.48"/>
    <s v="Town Melbourne Beach"/>
    <n v="0.31645686493747999"/>
    <n v="3649.6723721139901"/>
    <n v="9.0981577372152191"/>
    <n v="1.33811537735115"/>
    <n v="2.87917447422587"/>
    <n v="0.42345579724117999"/>
    <n v="1154.9638769281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87917447422587"/>
    <n v="0.42345579724117999"/>
    <n v="1154.9638769281501"/>
    <m/>
    <n v="-1"/>
    <n v="-1"/>
    <n v="-1"/>
    <n v="-1"/>
    <n v="0"/>
    <m/>
    <m/>
    <s v="Central IRL A"/>
    <n v="-1"/>
    <m/>
    <m/>
    <n v="601"/>
    <x v="9"/>
    <s v="Cherry Drive BB"/>
    <x v="0"/>
    <m/>
    <n v="168.904655090435"/>
    <n v="0.93671036249999995"/>
  </r>
  <r>
    <n v="450000"/>
    <n v="860000"/>
    <n v="860000"/>
    <x v="0"/>
    <x v="0"/>
    <s v="IR12-21"/>
    <s v="62-304.520 (7), F.A.C."/>
    <n v="0.56000000000000005"/>
    <n v="0.48"/>
    <s v="Town Melbourne Beach"/>
    <n v="3.5663741112999998E-4"/>
    <n v="3649.6723721139901"/>
    <n v="9.0981577372152191"/>
    <n v="1.33811537735115"/>
    <n v="3.24474342147E-3"/>
    <n v="4.7722200397000002E-4"/>
    <n v="1.3016097062707099"/>
    <n v="1210"/>
    <s v="Fixed Single Family Units"/>
    <n v="1210"/>
    <s v="Town Melbourne Beach                   Brevard County"/>
    <s v="Town Melbourne Beach"/>
    <m/>
    <m/>
    <m/>
    <n v="0"/>
    <n v="1"/>
    <n v="3.24474342147E-3"/>
    <n v="4.7722200397000002E-4"/>
    <n v="1.3016097062710299"/>
    <m/>
    <n v="-1"/>
    <n v="-1"/>
    <n v="-1"/>
    <n v="-1"/>
    <n v="0"/>
    <m/>
    <m/>
    <s v="Central IRL A"/>
    <n v="-1"/>
    <m/>
    <m/>
    <n v="601"/>
    <x v="9"/>
    <s v="Cherry Drive BB"/>
    <x v="0"/>
    <m/>
    <n v="5.7910871809949498"/>
    <n v="1.0556445000000001E-3"/>
  </r>
  <r>
    <n v="450000"/>
    <n v="860000"/>
    <n v="860000"/>
    <x v="0"/>
    <x v="0"/>
    <s v="IR12-21"/>
    <s v="62-304.520 (7), F.A.C."/>
    <n v="0.56000000000000005"/>
    <n v="0.48"/>
    <s v="Town Melbourne Beach"/>
    <n v="0.10334034087960001"/>
    <n v="3649.6723721139901"/>
    <n v="9.0981577372152191"/>
    <n v="1.33811537735115"/>
    <n v="0.94020672194020005"/>
    <n v="0.13828129923169999"/>
    <n v="377.158387033125"/>
    <n v="1210"/>
    <s v="Fixed Single Family Units"/>
    <n v="1210"/>
    <s v="Town Melbourne Beach                   Brevard County"/>
    <s v="Town Melbourne Beach"/>
    <m/>
    <m/>
    <m/>
    <n v="0"/>
    <n v="1"/>
    <n v="0.94020672194020005"/>
    <n v="0.13828129923169999"/>
    <n v="377.158387033125"/>
    <m/>
    <n v="-1"/>
    <n v="-1"/>
    <n v="-1"/>
    <n v="-1"/>
    <n v="0"/>
    <m/>
    <m/>
    <s v="Central IRL A"/>
    <n v="-1"/>
    <m/>
    <m/>
    <n v="601"/>
    <x v="9"/>
    <s v="Cherry Drive BB"/>
    <x v="0"/>
    <m/>
    <n v="88.220854895054003"/>
    <n v="0.30588676970000001"/>
  </r>
  <r>
    <n v="450000"/>
    <n v="860000"/>
    <n v="860000"/>
    <x v="0"/>
    <x v="0"/>
    <s v="IR12-21"/>
    <s v="62-304.520 (7), F.A.C."/>
    <n v="0.56000000000000005"/>
    <n v="0.48"/>
    <s v="Town Melbourne Beach"/>
    <n v="1.720374937909E-2"/>
    <n v="3649.6723721139901"/>
    <n v="9.0981577372152191"/>
    <n v="1.33811537735115"/>
    <n v="0.15652242552254"/>
    <n v="2.302060159226E-2"/>
    <n v="62.7880488056635"/>
    <n v="1210"/>
    <s v="Fixed Single Family Units"/>
    <n v="1210"/>
    <s v="Town Melbourne Beach                   Brevard County"/>
    <s v="Town Melbourne Beach"/>
    <m/>
    <m/>
    <m/>
    <n v="0"/>
    <n v="1"/>
    <n v="0.15652242552254"/>
    <n v="2.302060159226E-2"/>
    <n v="62.788048805664999"/>
    <m/>
    <n v="-1"/>
    <n v="-1"/>
    <n v="-1"/>
    <n v="-1"/>
    <n v="0"/>
    <m/>
    <m/>
    <s v="Central IRL A"/>
    <n v="-1"/>
    <m/>
    <m/>
    <n v="601"/>
    <x v="9"/>
    <s v="Cherry Drive BB"/>
    <x v="0"/>
    <m/>
    <n v="40.3994078897626"/>
    <n v="5.0922991700000003E-2"/>
  </r>
  <r>
    <n v="450000"/>
    <n v="860000"/>
    <n v="860000"/>
    <x v="0"/>
    <x v="0"/>
    <s v="IR12-21"/>
    <s v="62-304.520 (7), F.A.C."/>
    <n v="0.56000000000000005"/>
    <n v="0.48"/>
    <s v="Town Melbourne Beach"/>
    <n v="0.18040586101455999"/>
    <n v="3649.6723721139901"/>
    <n v="9.0981577372152191"/>
    <n v="1.33811537735115"/>
    <n v="1.64136098022865"/>
    <n v="0.24140385678786"/>
    <n v="658.42228671230203"/>
    <n v="1210"/>
    <s v="Fixed Single Family Units"/>
    <n v="1210"/>
    <s v="Town Melbourne Beach                   Brevard County"/>
    <s v="Town Melbourne Beach"/>
    <m/>
    <m/>
    <m/>
    <n v="0"/>
    <n v="1"/>
    <n v="1.64136098022865"/>
    <n v="0.24140385678786"/>
    <n v="658.42228671230203"/>
    <m/>
    <n v="-1"/>
    <n v="-1"/>
    <n v="-1"/>
    <n v="-1"/>
    <n v="0"/>
    <m/>
    <m/>
    <s v="Central IRL A"/>
    <n v="-1"/>
    <m/>
    <m/>
    <n v="601"/>
    <x v="9"/>
    <s v="Cherry Drive BB"/>
    <x v="0"/>
    <m/>
    <n v="121.18606489435599"/>
    <n v="0.53400023249999995"/>
  </r>
  <r>
    <n v="450000"/>
    <n v="860000"/>
    <n v="860000"/>
    <x v="0"/>
    <x v="0"/>
    <s v="IR12-21"/>
    <s v="62-304.520 (7), F.A.C."/>
    <n v="0.56000000000000005"/>
    <n v="0.48"/>
    <s v="Town Melbourne Beach"/>
    <n v="0.19253172046457001"/>
    <n v="3661.4881887996698"/>
    <n v="9.1257924170140008"/>
    <n v="1.3421179032621799"/>
    <n v="1.7570045146502999"/>
    <n v="0.25840026898138002"/>
    <n v="704.952620450333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570045146502999"/>
    <n v="0.25840026898138002"/>
    <n v="704.95262045033303"/>
    <m/>
    <n v="-1"/>
    <n v="-1"/>
    <n v="-1"/>
    <n v="-1"/>
    <n v="0"/>
    <m/>
    <m/>
    <s v="Central IRL A"/>
    <n v="-1"/>
    <m/>
    <m/>
    <n v="601"/>
    <x v="9"/>
    <s v="Cherry Drive BB"/>
    <x v="0"/>
    <m/>
    <n v="131.19540562034999"/>
    <n v="0.57173772950000001"/>
  </r>
  <r>
    <n v="450000"/>
    <n v="860000"/>
    <n v="860000"/>
    <x v="0"/>
    <x v="0"/>
    <s v="IR12-21"/>
    <s v="62-304.520 (7), F.A.C."/>
    <n v="0.56000000000000005"/>
    <n v="0.48"/>
    <s v="Town Melbourne Beach"/>
    <n v="3.1129455304559999E-2"/>
    <n v="3661.4881887996698"/>
    <n v="9.1257924170140008"/>
    <n v="1.3421179032621799"/>
    <n v="0.28408094716417998"/>
    <n v="4.1779399283050002E-2"/>
    <n v="113.980132921435"/>
    <n v="1210"/>
    <s v="Fixed Single Family Units"/>
    <n v="1210"/>
    <s v="Town Melbourne Beach                   Brevard County"/>
    <s v="Town Melbourne Beach"/>
    <m/>
    <m/>
    <m/>
    <n v="0"/>
    <n v="1"/>
    <n v="0.28408094716417998"/>
    <n v="4.1779399283050002E-2"/>
    <n v="113.98013292143401"/>
    <m/>
    <n v="-1"/>
    <n v="-1"/>
    <n v="-1"/>
    <n v="-1"/>
    <n v="0"/>
    <m/>
    <m/>
    <s v="Central IRL A"/>
    <n v="-1"/>
    <m/>
    <m/>
    <n v="601"/>
    <x v="9"/>
    <s v="Cherry Drive BB"/>
    <x v="0"/>
    <m/>
    <n v="68.234743705912805"/>
    <n v="9.2441308099999994E-2"/>
  </r>
  <r>
    <n v="450000"/>
    <n v="860000"/>
    <n v="860000"/>
    <x v="0"/>
    <x v="0"/>
    <s v="IR12-21"/>
    <s v="62-304.520 (7), F.A.C."/>
    <n v="0.56000000000000005"/>
    <n v="0.48"/>
    <s v="Town Melbourne Beach"/>
    <n v="0.21636173879212001"/>
    <n v="3661.4881887996698"/>
    <n v="9.1257924170140008"/>
    <n v="1.3421179032621799"/>
    <n v="1.9744723152010999"/>
    <n v="0.29038296321384"/>
    <n v="792.20595109551095"/>
    <n v="1210"/>
    <s v="Fixed Single Family Units"/>
    <n v="1210"/>
    <s v="Town Melbourne Beach                   Brevard County"/>
    <s v="Town Melbourne Beach"/>
    <m/>
    <m/>
    <m/>
    <n v="0"/>
    <n v="1"/>
    <n v="1.9744723152010999"/>
    <n v="0.29038296321384"/>
    <n v="792.20595109551095"/>
    <m/>
    <n v="-1"/>
    <n v="-1"/>
    <n v="-1"/>
    <n v="-1"/>
    <n v="0"/>
    <m/>
    <m/>
    <s v="Central IRL A"/>
    <n v="-1"/>
    <m/>
    <m/>
    <n v="601"/>
    <x v="9"/>
    <s v="Cherry Drive BB"/>
    <x v="0"/>
    <m/>
    <n v="118.374396721433"/>
    <n v="0.64250279889999995"/>
  </r>
  <r>
    <n v="450000"/>
    <n v="860000"/>
    <n v="860000"/>
    <x v="0"/>
    <x v="0"/>
    <s v="IR12-21"/>
    <s v="62-304.520 (7), F.A.C."/>
    <n v="0.56000000000000005"/>
    <n v="0.48"/>
    <s v="Town Melbourne Beach"/>
    <n v="0.11511676381852"/>
    <n v="3661.4881887996698"/>
    <n v="9.1257924170140008"/>
    <n v="1.3421179032621799"/>
    <n v="1.0505316903262401"/>
    <n v="0.15450026968644001"/>
    <n v="421.49867105435197"/>
    <n v="1210"/>
    <s v="Fixed Single Family Units"/>
    <n v="1210"/>
    <s v="Town Melbourne Beach                   Brevard County"/>
    <s v="Town Melbourne Beach"/>
    <m/>
    <m/>
    <m/>
    <n v="0"/>
    <n v="1"/>
    <n v="1.0505316903262401"/>
    <n v="0.15450026968644001"/>
    <n v="421.49867105435197"/>
    <m/>
    <n v="-1"/>
    <n v="-1"/>
    <n v="-1"/>
    <n v="-1"/>
    <n v="0"/>
    <m/>
    <m/>
    <s v="Central IRL A"/>
    <n v="-1"/>
    <m/>
    <m/>
    <n v="601"/>
    <x v="9"/>
    <s v="Cherry Drive BB"/>
    <x v="0"/>
    <m/>
    <n v="90.081040849962093"/>
    <n v="0.3418480706"/>
  </r>
  <r>
    <n v="450000"/>
    <n v="860000"/>
    <n v="860000"/>
    <x v="0"/>
    <x v="0"/>
    <s v="IR12-21"/>
    <s v="62-304.520 (7), F.A.C."/>
    <n v="0.56000000000000005"/>
    <n v="0.48"/>
    <s v="Town Melbourne Beach"/>
    <n v="4.9316512014299999E-3"/>
    <n v="3661.4881887996698"/>
    <n v="9.1257924170140008"/>
    <n v="1.3421179032621799"/>
    <n v="4.5005225137360001E-2"/>
    <n v="6.6188573700800002E-3"/>
    <n v="18.057182625315601"/>
    <n v="1210"/>
    <s v="Fixed Single Family Units"/>
    <n v="1210"/>
    <s v="Town Melbourne Beach                   Brevard County"/>
    <s v="Town Melbourne Beach"/>
    <m/>
    <m/>
    <m/>
    <n v="0"/>
    <n v="1"/>
    <n v="4.5005225137360001E-2"/>
    <n v="6.6188573700800002E-3"/>
    <n v="18.057182625313899"/>
    <m/>
    <n v="-1"/>
    <n v="-1"/>
    <n v="-1"/>
    <n v="-1"/>
    <n v="0"/>
    <m/>
    <m/>
    <s v="Central IRL A"/>
    <n v="-1"/>
    <m/>
    <m/>
    <n v="601"/>
    <x v="9"/>
    <s v="Cherry Drive BB"/>
    <x v="0"/>
    <m/>
    <n v="17.872564025808501"/>
    <n v="1.4644917E-2"/>
  </r>
  <r>
    <n v="450000"/>
    <n v="860000"/>
    <n v="860000"/>
    <x v="0"/>
    <x v="0"/>
    <s v="IR12-21"/>
    <s v="62-304.520 (7), F.A.C."/>
    <n v="0.56000000000000005"/>
    <n v="0.48"/>
    <s v="Town Melbourne Beach"/>
    <n v="3.7091120673679999E-2"/>
    <n v="3661.4881887996698"/>
    <n v="9.1257924170140008"/>
    <n v="1.3421179032621799"/>
    <n v="0.33848586778249001"/>
    <n v="4.9780657108210002E-2"/>
    <n v="135.80870025605199"/>
    <n v="1210"/>
    <s v="Fixed Single Family Units"/>
    <n v="1210"/>
    <s v="Town Melbourne Beach                   Brevard County"/>
    <s v="Town Melbourne Beach"/>
    <m/>
    <m/>
    <m/>
    <n v="0"/>
    <n v="1"/>
    <n v="0.33848586778249001"/>
    <n v="4.9780657108210002E-2"/>
    <n v="135.80870025605299"/>
    <m/>
    <n v="-1"/>
    <n v="-1"/>
    <n v="-1"/>
    <n v="-1"/>
    <n v="0"/>
    <m/>
    <m/>
    <s v="Central IRL A"/>
    <n v="-1"/>
    <m/>
    <m/>
    <n v="601"/>
    <x v="9"/>
    <s v="Cherry Drive BB"/>
    <x v="0"/>
    <m/>
    <n v="70.680540878586598"/>
    <n v="0.1101449313"/>
  </r>
  <r>
    <n v="450000"/>
    <n v="860000"/>
    <n v="860000"/>
    <x v="0"/>
    <x v="0"/>
    <s v="IR12-21"/>
    <s v="62-304.520 (7), F.A.C."/>
    <n v="0.56000000000000005"/>
    <n v="0.48"/>
    <s v="Town Melbourne Beach"/>
    <n v="2.0601003090820001E-2"/>
    <n v="3661.4881887996698"/>
    <n v="9.1257924170140008"/>
    <n v="1.3421179032621799"/>
    <n v="0.18800047778910001"/>
    <n v="2.7648975073349999E-2"/>
    <n v="75.4303294944703"/>
    <n v="1210"/>
    <s v="Fixed Single Family Units"/>
    <n v="1210"/>
    <s v="Town Melbourne Beach                   Brevard County"/>
    <s v="Town Melbourne Beach"/>
    <m/>
    <m/>
    <m/>
    <n v="0"/>
    <n v="1"/>
    <n v="0.18800047778910001"/>
    <n v="2.7648975073349999E-2"/>
    <n v="75.430329494472105"/>
    <m/>
    <n v="-1"/>
    <n v="-1"/>
    <n v="-1"/>
    <n v="-1"/>
    <n v="0"/>
    <m/>
    <m/>
    <s v="Central IRL A"/>
    <n v="-1"/>
    <m/>
    <m/>
    <n v="601"/>
    <x v="9"/>
    <s v="Cherry Drive BB"/>
    <x v="0"/>
    <m/>
    <n v="41.352009808138199"/>
    <n v="6.1176260699999999E-2"/>
  </r>
  <r>
    <n v="450000"/>
    <n v="860000"/>
    <n v="860000"/>
    <x v="0"/>
    <x v="0"/>
    <s v="IR12-21"/>
    <s v="62-304.520 (7), F.A.C."/>
    <n v="0.56000000000000005"/>
    <n v="0.48"/>
    <s v="Town Melbourne Beach"/>
    <n v="6.4904680961460001E-2"/>
    <n v="3679.97680822655"/>
    <n v="9.4295424144785809"/>
    <n v="1.4755862186466699"/>
    <n v="0.61202144202428999"/>
    <n v="9.5772452752390005E-2"/>
    <n v="238.847720683518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1202144202428999"/>
    <n v="9.5772452752390005E-2"/>
    <n v="1240.9108248432899"/>
    <m/>
    <n v="-1"/>
    <n v="-1"/>
    <n v="-1"/>
    <n v="-1"/>
    <n v="0"/>
    <m/>
    <m/>
    <s v="Central IRL A"/>
    <n v="-1"/>
    <m/>
    <m/>
    <n v="601"/>
    <x v="9"/>
    <s v="Cherry Drive BB"/>
    <x v="0"/>
    <m/>
    <n v="110.714255437288"/>
    <n v="1.0064159162999999"/>
  </r>
  <r>
    <n v="450000"/>
    <n v="860000"/>
    <n v="860000"/>
    <x v="0"/>
    <x v="0"/>
    <s v="IR12-21"/>
    <s v="62-304.520 (7), F.A.C."/>
    <n v="0.56000000000000005"/>
    <n v="0.48"/>
    <s v="Town Melbourne Beach"/>
    <n v="1.7517490247999999E-4"/>
    <n v="3679.97680822655"/>
    <n v="9.4295424144785809"/>
    <n v="1.4755862186466699"/>
    <n v="1.65181917289E-3"/>
    <n v="2.5848567195000001E-4"/>
    <n v="0.64463957851342002"/>
    <n v="1210"/>
    <s v="Fixed Single Family Units"/>
    <n v="1210"/>
    <s v="Town Melbourne Beach                   Brevard County"/>
    <s v="Town Melbourne Beach"/>
    <m/>
    <m/>
    <m/>
    <n v="0"/>
    <n v="1"/>
    <n v="1.65181917289E-3"/>
    <n v="2.5848567195000001E-4"/>
    <n v="0.64463957851238995"/>
    <m/>
    <n v="-1"/>
    <n v="-1"/>
    <n v="-1"/>
    <n v="-1"/>
    <n v="0"/>
    <m/>
    <m/>
    <s v="Central IRL A"/>
    <n v="-1"/>
    <m/>
    <m/>
    <n v="601"/>
    <x v="9"/>
    <s v="Cherry Drive BB"/>
    <x v="0"/>
    <m/>
    <n v="30.584938344300301"/>
    <n v="5.2282200000000004E-4"/>
  </r>
  <r>
    <n v="450000"/>
    <n v="860000"/>
    <n v="860000"/>
    <x v="0"/>
    <x v="0"/>
    <s v="IR12-21"/>
    <s v="62-304.520 (7), F.A.C."/>
    <n v="0.56000000000000005"/>
    <n v="0.48"/>
    <s v="Town Melbourne Beach"/>
    <n v="2.6984752134099998E-3"/>
    <n v="3679.97680822655"/>
    <n v="9.4295424144785809"/>
    <n v="1.4755862186466699"/>
    <n v="2.5445386479320001E-2"/>
    <n v="3.9818328362699997E-3"/>
    <n v="9.9303262029450607"/>
    <n v="1210"/>
    <s v="Fixed Single Family Units"/>
    <n v="1210"/>
    <s v="Town Melbourne Beach                   Brevard County"/>
    <s v="Town Melbourne Beach"/>
    <m/>
    <m/>
    <m/>
    <n v="0"/>
    <n v="1"/>
    <n v="2.5445386479320001E-2"/>
    <n v="3.9818328362699997E-3"/>
    <n v="9.9303262029467199"/>
    <m/>
    <n v="-1"/>
    <n v="-1"/>
    <n v="-1"/>
    <n v="-1"/>
    <n v="0"/>
    <m/>
    <m/>
    <s v="Central IRL A"/>
    <n v="-1"/>
    <m/>
    <m/>
    <n v="601"/>
    <x v="9"/>
    <s v="Cherry Drive BB"/>
    <x v="0"/>
    <m/>
    <n v="37.092729932980198"/>
    <n v="8.0537925000000003E-3"/>
  </r>
  <r>
    <n v="450000"/>
    <n v="860000"/>
    <n v="860000"/>
    <x v="0"/>
    <x v="0"/>
    <s v="IR12-21"/>
    <s v="62-304.520 (7), F.A.C."/>
    <n v="0.56000000000000005"/>
    <n v="0.48"/>
    <s v="Town Melbourne Beach"/>
    <n v="0.19253232223989"/>
    <n v="3641.0498215299099"/>
    <n v="9.0779858355459506"/>
    <n v="1.33519353583111"/>
    <n v="1.74780569417856"/>
    <n v="0.25706791209326002"/>
    <n v="701.019777530319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4780569417856"/>
    <n v="0.25706791209326002"/>
    <n v="701.01977753031997"/>
    <m/>
    <n v="-1"/>
    <n v="-1"/>
    <n v="-1"/>
    <n v="-1"/>
    <n v="0"/>
    <m/>
    <m/>
    <s v="Central IRL A"/>
    <n v="-1"/>
    <m/>
    <m/>
    <n v="601"/>
    <x v="9"/>
    <s v="Cherry Drive BB"/>
    <x v="0"/>
    <m/>
    <n v="131.19543384125399"/>
    <n v="0.56854807590000001"/>
  </r>
  <r>
    <n v="450000"/>
    <n v="860000"/>
    <n v="860000"/>
    <x v="0"/>
    <x v="0"/>
    <s v="IR12-21"/>
    <s v="62-304.520 (7), F.A.C."/>
    <n v="0.56000000000000005"/>
    <n v="0.48"/>
    <s v="Town Melbourne Beach"/>
    <n v="0.18237121298771999"/>
    <n v="3641.0498215299099"/>
    <n v="9.0779858355459506"/>
    <n v="1.33519353583111"/>
    <n v="1.65556328831391"/>
    <n v="0.24350086470289001"/>
    <n v="664.02267250115301"/>
    <n v="1210"/>
    <s v="Fixed Single Family Units"/>
    <n v="1210"/>
    <s v="Town Melbourne Beach                   Brevard County"/>
    <s v="Town Melbourne Beach"/>
    <m/>
    <m/>
    <m/>
    <n v="0"/>
    <n v="1"/>
    <n v="1.65556328831391"/>
    <n v="0.24350086470289001"/>
    <n v="664.02267250115301"/>
    <m/>
    <n v="-1"/>
    <n v="-1"/>
    <n v="-1"/>
    <n v="-1"/>
    <n v="0"/>
    <m/>
    <m/>
    <s v="Central IRL A"/>
    <n v="-1"/>
    <m/>
    <m/>
    <n v="601"/>
    <x v="9"/>
    <s v="Cherry Drive BB"/>
    <x v="0"/>
    <m/>
    <n v="109.98637704899799"/>
    <n v="0.53854231350000004"/>
  </r>
  <r>
    <n v="450000"/>
    <n v="860000"/>
    <n v="860000"/>
    <x v="0"/>
    <x v="0"/>
    <s v="IR12-21"/>
    <s v="62-304.520 (7), F.A.C."/>
    <n v="0.56000000000000005"/>
    <n v="0.48"/>
    <s v="Town Melbourne Beach"/>
    <n v="0.20518833595555999"/>
    <n v="3641.0498215299099"/>
    <n v="9.0779858355459506"/>
    <n v="1.33519353583111"/>
    <n v="1.8626968074238499"/>
    <n v="0.27396613979581003"/>
    <n v="747.10095401102603"/>
    <n v="1210"/>
    <s v="Fixed Single Family Units"/>
    <n v="1210"/>
    <s v="Town Melbourne Beach                   Brevard County"/>
    <s v="Town Melbourne Beach"/>
    <m/>
    <m/>
    <m/>
    <n v="0"/>
    <n v="1"/>
    <n v="1.8626968074238499"/>
    <n v="0.27396613979581003"/>
    <n v="747.10095401102603"/>
    <m/>
    <n v="-1"/>
    <n v="-1"/>
    <n v="-1"/>
    <n v="-1"/>
    <n v="0"/>
    <m/>
    <m/>
    <s v="Central IRL A"/>
    <n v="-1"/>
    <m/>
    <m/>
    <n v="601"/>
    <x v="9"/>
    <s v="Cherry Drive BB"/>
    <x v="0"/>
    <m/>
    <n v="115.62437124847899"/>
    <n v="0.60592129279999996"/>
  </r>
  <r>
    <n v="450000"/>
    <n v="860000"/>
    <n v="860000"/>
    <x v="0"/>
    <x v="0"/>
    <s v="IR12-21"/>
    <s v="62-304.520 (7), F.A.C."/>
    <n v="0.56000000000000005"/>
    <n v="0.48"/>
    <s v="Town Melbourne Beach"/>
    <n v="9.1566202248700001E-3"/>
    <n v="3641.0498215299099"/>
    <n v="9.0779858355459506"/>
    <n v="1.33519353583111"/>
    <n v="8.3123668702869996E-2"/>
    <n v="1.222586013431E-2"/>
    <n v="33.339710435591002"/>
    <n v="1210"/>
    <s v="Fixed Single Family Units"/>
    <n v="1210"/>
    <s v="Town Melbourne Beach                   Brevard County"/>
    <s v="Town Melbourne Beach"/>
    <m/>
    <m/>
    <m/>
    <n v="0"/>
    <n v="1"/>
    <n v="8.3123668702869996E-2"/>
    <n v="1.222586013431E-2"/>
    <n v="33.339710435590803"/>
    <m/>
    <n v="-1"/>
    <n v="-1"/>
    <n v="-1"/>
    <n v="-1"/>
    <n v="0"/>
    <m/>
    <m/>
    <s v="Central IRL A"/>
    <n v="-1"/>
    <m/>
    <m/>
    <n v="601"/>
    <x v="9"/>
    <s v="Cherry Drive BB"/>
    <x v="0"/>
    <m/>
    <n v="33.582543739222402"/>
    <n v="2.7039505599999999E-2"/>
  </r>
  <r>
    <n v="450000"/>
    <n v="860000"/>
    <n v="860000"/>
    <x v="0"/>
    <x v="0"/>
    <s v="IR12-21"/>
    <s v="62-304.520 (7), F.A.C."/>
    <n v="0.56000000000000005"/>
    <n v="0.48"/>
    <s v="Town Melbourne Beach"/>
    <n v="2.478624089235E-2"/>
    <n v="3641.0498215299099"/>
    <n v="9.0779858355459506"/>
    <n v="1.33519353583111"/>
    <n v="0.22500914373718001"/>
    <n v="3.3094428617010001E-2"/>
    <n v="90.247937977488405"/>
    <n v="1210"/>
    <s v="Fixed Single Family Units"/>
    <n v="1210"/>
    <s v="Town Melbourne Beach                   Brevard County"/>
    <s v="Town Melbourne Beach"/>
    <m/>
    <m/>
    <m/>
    <n v="0"/>
    <n v="1"/>
    <n v="0.22500914373718001"/>
    <n v="3.3094428617010001E-2"/>
    <n v="90.2479379774866"/>
    <m/>
    <n v="-1"/>
    <n v="-1"/>
    <n v="-1"/>
    <n v="-1"/>
    <n v="0"/>
    <m/>
    <m/>
    <s v="Central IRL A"/>
    <n v="-1"/>
    <m/>
    <m/>
    <n v="601"/>
    <x v="9"/>
    <s v="Cherry Drive BB"/>
    <x v="0"/>
    <m/>
    <n v="69.631862324149196"/>
    <n v="7.3193785900000002E-2"/>
  </r>
  <r>
    <n v="450000"/>
    <n v="860000"/>
    <n v="860000"/>
    <x v="0"/>
    <x v="0"/>
    <s v="IR12-21"/>
    <s v="62-304.520 (7), F.A.C."/>
    <n v="0.56000000000000005"/>
    <n v="0.48"/>
    <s v="Town Melbourne Beach"/>
    <n v="3.72872157462E-3"/>
    <n v="3641.0498215299099"/>
    <n v="9.0779858355459506"/>
    <n v="1.33519353583111"/>
    <n v="3.3849281639130001E-2"/>
    <n v="4.9785649433500001E-3"/>
    <n v="13.5764610238194"/>
    <n v="1210"/>
    <s v="Fixed Single Family Units"/>
    <n v="1210"/>
    <s v="Town Melbourne Beach                   Brevard County"/>
    <s v="Town Melbourne Beach"/>
    <m/>
    <m/>
    <m/>
    <n v="0"/>
    <n v="1"/>
    <n v="3.3849281639130001E-2"/>
    <n v="4.9785649433500001E-3"/>
    <n v="13.5764610238193"/>
    <m/>
    <n v="-1"/>
    <n v="-1"/>
    <n v="-1"/>
    <n v="-1"/>
    <n v="0"/>
    <m/>
    <m/>
    <s v="Central IRL A"/>
    <n v="-1"/>
    <m/>
    <m/>
    <n v="601"/>
    <x v="9"/>
    <s v="Cherry Drive BB"/>
    <x v="0"/>
    <m/>
    <n v="15.583973547892001"/>
    <n v="1.1010917300000001E-2"/>
  </r>
  <r>
    <n v="450000"/>
    <n v="860000"/>
    <n v="860000"/>
    <x v="0"/>
    <x v="0"/>
    <s v="IR12-21"/>
    <s v="62-304.520 (7), F.A.C."/>
    <n v="0.56000000000000005"/>
    <n v="0.48"/>
    <s v="Town Melbourne Beach"/>
    <n v="0.27945855341237003"/>
    <n v="3633.0519898821599"/>
    <n v="9.0592813824315606"/>
    <n v="1.33248446571623"/>
    <n v="2.5316936700900099"/>
    <n v="0.37237418123352001"/>
    <n v="1015.28745356443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5316936700900099"/>
    <n v="0.37237418123352001"/>
    <n v="1015.2874535644301"/>
    <m/>
    <n v="-1"/>
    <n v="-1"/>
    <n v="-1"/>
    <n v="-1"/>
    <n v="0"/>
    <m/>
    <m/>
    <s v="Central IRL A"/>
    <n v="-1"/>
    <m/>
    <m/>
    <n v="601"/>
    <x v="9"/>
    <s v="Cherry Drive BB"/>
    <x v="0"/>
    <m/>
    <n v="179.80062625624299"/>
    <n v="0.82342859170000005"/>
  </r>
  <r>
    <n v="450000"/>
    <n v="860000"/>
    <n v="860000"/>
    <x v="0"/>
    <x v="0"/>
    <s v="IR12-21"/>
    <s v="62-304.520 (7), F.A.C."/>
    <n v="0.56000000000000005"/>
    <n v="0.48"/>
    <s v="Town Melbourne Beach"/>
    <n v="4.3108298020000003E-5"/>
    <n v="3633.0519898821599"/>
    <n v="9.0592813824315606"/>
    <n v="1.33248446571623"/>
    <n v="3.9053020168999998E-4"/>
    <n v="5.7441137449999998E-5"/>
    <n v="0.15661468790562"/>
    <n v="1210"/>
    <s v="Fixed Single Family Units"/>
    <n v="1210"/>
    <s v="Town Melbourne Beach                   Brevard County"/>
    <s v="Town Melbourne Beach"/>
    <m/>
    <m/>
    <m/>
    <n v="0"/>
    <n v="1"/>
    <n v="3.9053020168999998E-4"/>
    <n v="5.7441137449999998E-5"/>
    <n v="0.15661468790675001"/>
    <m/>
    <n v="-1"/>
    <n v="-1"/>
    <n v="-1"/>
    <n v="-1"/>
    <n v="0"/>
    <m/>
    <m/>
    <s v="Central IRL A"/>
    <n v="-1"/>
    <m/>
    <m/>
    <n v="601"/>
    <x v="9"/>
    <s v="Cherry Drive BB"/>
    <x v="0"/>
    <m/>
    <n v="2.7005714780224799"/>
    <n v="1.2701920000000001E-4"/>
  </r>
  <r>
    <n v="450000"/>
    <n v="860000"/>
    <n v="860000"/>
    <x v="0"/>
    <x v="0"/>
    <s v="IR12-21"/>
    <s v="62-304.520 (7), F.A.C."/>
    <n v="0.56000000000000005"/>
    <n v="0.48"/>
    <s v="Town Melbourne Beach"/>
    <n v="1.004107108774E-2"/>
    <n v="3633.0519898821599"/>
    <n v="9.0592813824315606"/>
    <n v="1.33248446571623"/>
    <n v="9.0964888364859997E-2"/>
    <n v="1.3379571243570001E-2"/>
    <n v="36.479733295872897"/>
    <n v="1210"/>
    <s v="Fixed Single Family Units"/>
    <n v="1210"/>
    <s v="Town Melbourne Beach                   Brevard County"/>
    <s v="Town Melbourne Beach"/>
    <m/>
    <m/>
    <m/>
    <n v="0"/>
    <n v="1"/>
    <n v="9.0964888364859997E-2"/>
    <n v="1.3379571243570001E-2"/>
    <n v="36.479733295873601"/>
    <m/>
    <n v="-1"/>
    <n v="-1"/>
    <n v="-1"/>
    <n v="-1"/>
    <n v="0"/>
    <m/>
    <m/>
    <s v="Central IRL A"/>
    <n v="-1"/>
    <m/>
    <m/>
    <n v="601"/>
    <x v="9"/>
    <s v="Cherry Drive BB"/>
    <x v="0"/>
    <m/>
    <n v="34.860875160588598"/>
    <n v="2.95861584E-2"/>
  </r>
  <r>
    <n v="450000"/>
    <n v="860000"/>
    <n v="860000"/>
    <x v="0"/>
    <x v="0"/>
    <s v="IR12-21"/>
    <s v="62-304.520 (7), F.A.C."/>
    <n v="0.56000000000000005"/>
    <n v="0.48"/>
    <s v="Town Melbourne Beach"/>
    <n v="7.8423247656149997E-2"/>
    <n v="3633.0519898821599"/>
    <n v="9.0592813824315606"/>
    <n v="1.33248446571623"/>
    <n v="0.71045826744119001"/>
    <n v="0.10449775925283999"/>
    <n v="284.91573595020401"/>
    <n v="1210"/>
    <s v="Fixed Single Family Units"/>
    <n v="1210"/>
    <s v="Town Melbourne Beach                   Brevard County"/>
    <s v="Town Melbourne Beach"/>
    <m/>
    <m/>
    <m/>
    <n v="0"/>
    <n v="1"/>
    <n v="0.71045826744119001"/>
    <n v="0.10449775925283999"/>
    <n v="284.915735950206"/>
    <m/>
    <n v="-1"/>
    <n v="-1"/>
    <n v="-1"/>
    <n v="-1"/>
    <n v="0"/>
    <m/>
    <m/>
    <s v="Central IRL A"/>
    <n v="-1"/>
    <m/>
    <m/>
    <n v="601"/>
    <x v="9"/>
    <s v="Cherry Drive BB"/>
    <x v="0"/>
    <m/>
    <n v="84.9805529331652"/>
    <n v="0.2310752116"/>
  </r>
  <r>
    <n v="450000"/>
    <n v="860000"/>
    <n v="860000"/>
    <x v="0"/>
    <x v="0"/>
    <s v="IR12-21"/>
    <s v="62-304.520 (7), F.A.C."/>
    <n v="0.56000000000000005"/>
    <n v="0.48"/>
    <s v="Town Melbourne Beach"/>
    <n v="4.9536784831620002E-2"/>
    <n v="3633.0519898821599"/>
    <n v="9.0592813824315606"/>
    <n v="1.33248446571623"/>
    <n v="0.44876767257066003"/>
    <n v="6.6006996269660001E-2"/>
    <n v="179.969714704903"/>
    <n v="1210"/>
    <s v="Fixed Single Family Units"/>
    <n v="1210"/>
    <s v="Town Melbourne Beach                   Brevard County"/>
    <s v="Town Melbourne Beach"/>
    <m/>
    <m/>
    <m/>
    <n v="0"/>
    <n v="1"/>
    <n v="0.44876767257066003"/>
    <n v="6.6006996269660001E-2"/>
    <n v="179.96971470490101"/>
    <m/>
    <n v="-1"/>
    <n v="-1"/>
    <n v="-1"/>
    <n v="-1"/>
    <n v="0"/>
    <m/>
    <m/>
    <s v="Central IRL A"/>
    <n v="-1"/>
    <m/>
    <m/>
    <n v="601"/>
    <x v="9"/>
    <s v="Cherry Drive BB"/>
    <x v="0"/>
    <m/>
    <n v="67.247993858115194"/>
    <n v="0.1459608392"/>
  </r>
  <r>
    <n v="450000"/>
    <n v="860000"/>
    <n v="860000"/>
    <x v="0"/>
    <x v="0"/>
    <s v="IR12-21"/>
    <s v="62-304.520 (7), F.A.C."/>
    <n v="0.56000000000000005"/>
    <n v="0.48"/>
    <s v="Town Melbourne Beach"/>
    <n v="0.19896180441042"/>
    <n v="3633.0519898821599"/>
    <n v="9.0592813824315606"/>
    <n v="1.33248446571623"/>
    <n v="1.80245097051037"/>
    <n v="0.26511351364775998"/>
    <n v="722.838579423847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0245097051037"/>
    <n v="0.26511351364775998"/>
    <n v="722.83857942384702"/>
    <m/>
    <n v="-1"/>
    <n v="-1"/>
    <n v="-1"/>
    <n v="-1"/>
    <n v="0"/>
    <m/>
    <m/>
    <s v="Central IRL A"/>
    <n v="-1"/>
    <m/>
    <m/>
    <n v="601"/>
    <x v="9"/>
    <s v="Cherry Drive BB"/>
    <x v="0"/>
    <m/>
    <n v="113.462744667103"/>
    <n v="0.58624377890000001"/>
  </r>
  <r>
    <n v="450000"/>
    <n v="860000"/>
    <n v="860000"/>
    <x v="0"/>
    <x v="0"/>
    <s v="IR12-21"/>
    <s v="62-304.520 (7), F.A.C."/>
    <n v="0.56000000000000005"/>
    <n v="0.48"/>
    <s v="Town Melbourne Beach"/>
    <n v="1.2988840406000001E-3"/>
    <n v="3633.0519898821599"/>
    <n v="9.0592813824315606"/>
    <n v="1.33248446571623"/>
    <n v="1.1766956006989999E-2"/>
    <n v="1.73074280687E-3"/>
    <n v="4.7189132483498097"/>
    <n v="1210"/>
    <s v="Fixed Single Family Units"/>
    <n v="1210"/>
    <s v="Town Melbourne Beach                   Brevard County"/>
    <s v="Town Melbourne Beach"/>
    <m/>
    <m/>
    <m/>
    <n v="0"/>
    <n v="1"/>
    <n v="1.1766956006989999E-2"/>
    <n v="1.73074280687E-3"/>
    <n v="4.7189132483501401"/>
    <m/>
    <n v="-1"/>
    <n v="-1"/>
    <n v="-1"/>
    <n v="-1"/>
    <n v="0"/>
    <m/>
    <m/>
    <s v="Central IRL A"/>
    <n v="-1"/>
    <m/>
    <m/>
    <n v="601"/>
    <x v="9"/>
    <s v="Cherry Drive BB"/>
    <x v="0"/>
    <m/>
    <n v="32.722827094047098"/>
    <n v="3.8271803E-3"/>
  </r>
  <r>
    <n v="450000"/>
    <n v="860000"/>
    <n v="870000"/>
    <x v="0"/>
    <x v="0"/>
    <s v="IR12-21"/>
    <s v="62-304.520 (7), F.A.C."/>
    <n v="0.56000000000000005"/>
    <n v="0.48"/>
    <s v="Town Melbourne Beach"/>
    <n v="4.0497800174229999E-2"/>
    <n v="3629.6640881832"/>
    <n v="8.5623035585064198"/>
    <n v="1.241390876898"/>
    <n v="0.34675445854356002"/>
    <n v="5.0273599670730001E-2"/>
    <n v="146.99341094285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4675445854356002"/>
    <n v="5.0273599670730001E-2"/>
    <n v="146.99341094285001"/>
    <m/>
    <n v="-1"/>
    <n v="-1"/>
    <n v="-1"/>
    <n v="-1"/>
    <n v="0"/>
    <m/>
    <m/>
    <s v="Central IRL A"/>
    <n v="-1"/>
    <m/>
    <m/>
    <n v="601"/>
    <x v="9"/>
    <s v="Cherry Drive BB"/>
    <x v="0"/>
    <m/>
    <n v="106.570291679539"/>
    <n v="0.11921606730000001"/>
  </r>
  <r>
    <n v="450000"/>
    <n v="860000"/>
    <n v="870000"/>
    <x v="0"/>
    <x v="0"/>
    <s v="IR12-21"/>
    <s v="62-304.520 (7), F.A.C."/>
    <n v="0.56000000000000005"/>
    <n v="0.48"/>
    <s v="Town Melbourne Beach"/>
    <n v="2.9543117110399999E-2"/>
    <n v="3629.6640881832"/>
    <n v="8.5623035585064198"/>
    <n v="1.241390876898"/>
    <n v="0.25295713676378001"/>
    <n v="3.6674556055980002E-2"/>
    <n v="107.231591228624"/>
    <n v="1210"/>
    <s v="Fixed Single Family Units"/>
    <n v="1210"/>
    <s v="Town Melbourne Beach                   Brevard County"/>
    <s v="Town Melbourne Beach"/>
    <m/>
    <m/>
    <m/>
    <n v="0"/>
    <n v="1"/>
    <n v="0.25295713676378001"/>
    <n v="3.6674556055980002E-2"/>
    <n v="204.815615832768"/>
    <m/>
    <n v="-1"/>
    <n v="-1"/>
    <n v="-1"/>
    <n v="-1"/>
    <n v="0"/>
    <m/>
    <m/>
    <s v="Central IRL A"/>
    <n v="-1"/>
    <m/>
    <m/>
    <n v="601"/>
    <x v="9"/>
    <s v="Cherry Drive BB"/>
    <x v="0"/>
    <m/>
    <n v="49.076636341333199"/>
    <n v="0.16611161059999999"/>
  </r>
  <r>
    <n v="450000"/>
    <n v="860000"/>
    <n v="870000"/>
    <x v="0"/>
    <x v="0"/>
    <s v="IR12-21"/>
    <s v="62-304.520 (7), F.A.C."/>
    <n v="0.56000000000000005"/>
    <n v="0.48"/>
    <s v="Town Melbourne Beach"/>
    <n v="0.12692818653808999"/>
    <n v="3629.6640881832"/>
    <n v="8.5623035585064198"/>
    <n v="1.241390876898"/>
    <n v="1.0867976632699301"/>
    <n v="0.1575674927896"/>
    <n v="460.70668045555601"/>
    <n v="1210"/>
    <s v="Fixed Single Family Units"/>
    <n v="1210"/>
    <s v="Town Melbourne Beach                   Brevard County"/>
    <s v="Town Melbourne Beach"/>
    <m/>
    <m/>
    <m/>
    <n v="0"/>
    <n v="1"/>
    <n v="1.0867976632699301"/>
    <n v="0.1575674927896"/>
    <n v="943.939548813241"/>
    <m/>
    <n v="-1"/>
    <n v="-1"/>
    <n v="-1"/>
    <n v="-1"/>
    <n v="0"/>
    <m/>
    <m/>
    <s v="Central IRL A"/>
    <n v="-1"/>
    <m/>
    <m/>
    <n v="601"/>
    <x v="9"/>
    <s v="Cherry Drive BB"/>
    <x v="0"/>
    <m/>
    <n v="93.772220499294306"/>
    <n v="0.76556329990000005"/>
  </r>
  <r>
    <n v="450000"/>
    <n v="860000"/>
    <n v="870000"/>
    <x v="0"/>
    <x v="0"/>
    <s v="IR12-21"/>
    <s v="62-304.520 (7), F.A.C."/>
    <n v="0.56000000000000005"/>
    <n v="0.48"/>
    <s v="Town Melbourne Beach"/>
    <n v="4.396631941069E-2"/>
    <n v="3629.6640881832"/>
    <n v="8.5623035585064198"/>
    <n v="1.241390876898"/>
    <n v="0.37645297314461001"/>
    <n v="5.457938780721E-2"/>
    <n v="159.582970654587"/>
    <n v="1210"/>
    <s v="Fixed Single Family Units"/>
    <n v="1210"/>
    <s v="Town Melbourne Beach                   Brevard County"/>
    <s v="Town Melbourne Beach"/>
    <m/>
    <m/>
    <m/>
    <n v="0"/>
    <n v="1"/>
    <n v="0.37645297314461001"/>
    <n v="5.457938780721E-2"/>
    <n v="426.207524829573"/>
    <m/>
    <n v="-1"/>
    <n v="-1"/>
    <n v="-1"/>
    <n v="-1"/>
    <n v="0"/>
    <m/>
    <m/>
    <s v="Central IRL A"/>
    <n v="-1"/>
    <m/>
    <m/>
    <n v="601"/>
    <x v="9"/>
    <s v="Cherry Drive BB"/>
    <x v="0"/>
    <m/>
    <n v="53.646916335293596"/>
    <n v="0.34566709229999998"/>
  </r>
  <r>
    <n v="450000"/>
    <n v="860000"/>
    <n v="870000"/>
    <x v="0"/>
    <x v="0"/>
    <s v="IR12-21"/>
    <s v="62-304.520 (7), F.A.C."/>
    <n v="0.56000000000000005"/>
    <n v="0.48"/>
    <s v="Town Melbourne Beach"/>
    <n v="3.9849679178179997E-2"/>
    <n v="3661.48818839047"/>
    <n v="9.1257924159941197"/>
    <n v="1.3421179031121899"/>
    <n v="0.36365990002411003"/>
    <n v="5.3482967858319998E-2"/>
    <n v="145.90912962208799"/>
    <n v="1210"/>
    <s v="Fixed Single Family Units"/>
    <n v="1210"/>
    <s v="Town Melbourne Beach                   Brevard County"/>
    <s v="Town Melbourne Beach"/>
    <m/>
    <m/>
    <m/>
    <n v="0"/>
    <n v="1"/>
    <n v="0.36365990002411003"/>
    <n v="5.3482967858319998E-2"/>
    <n v="145.90912962208799"/>
    <m/>
    <n v="-1"/>
    <n v="-1"/>
    <n v="-1"/>
    <n v="-1"/>
    <n v="0"/>
    <m/>
    <m/>
    <s v="Central IRL A"/>
    <n v="-1"/>
    <m/>
    <m/>
    <n v="601"/>
    <x v="9"/>
    <s v="Cherry Drive BB"/>
    <x v="0"/>
    <m/>
    <n v="74.326268829788503"/>
    <n v="0.11833668260000001"/>
  </r>
  <r>
    <n v="450000"/>
    <n v="860000"/>
    <n v="870000"/>
    <x v="0"/>
    <x v="0"/>
    <s v="IR12-21"/>
    <s v="62-304.520 (7), F.A.C."/>
    <n v="0.56000000000000005"/>
    <n v="0.48"/>
    <s v="Town Melbourne Beach"/>
    <n v="0.23703325244542001"/>
    <n v="3661.48818839047"/>
    <n v="9.1257924159941197"/>
    <n v="1.3421179031121899"/>
    <n v="2.1631162575048499"/>
    <n v="0.31812657173990999"/>
    <n v="867.89445408468896"/>
    <n v="1210"/>
    <s v="Fixed Single Family Units"/>
    <n v="1210"/>
    <s v="Town Melbourne Beach                   Brevard County"/>
    <s v="Town Melbourne Beach"/>
    <m/>
    <m/>
    <m/>
    <n v="0"/>
    <n v="1"/>
    <n v="2.1631162575048499"/>
    <n v="0.31812657173990999"/>
    <n v="867.89445408468896"/>
    <m/>
    <n v="-1"/>
    <n v="-1"/>
    <n v="-1"/>
    <n v="-1"/>
    <n v="0"/>
    <m/>
    <m/>
    <s v="Central IRL A"/>
    <n v="-1"/>
    <m/>
    <m/>
    <n v="601"/>
    <x v="9"/>
    <s v="Cherry Drive BB"/>
    <x v="0"/>
    <m/>
    <n v="123.93454343486501"/>
    <n v="0.70388844610000001"/>
  </r>
  <r>
    <n v="450000"/>
    <n v="860000"/>
    <n v="870000"/>
    <x v="0"/>
    <x v="0"/>
    <s v="IR12-21"/>
    <s v="62-304.520 (7), F.A.C."/>
    <n v="0.56000000000000005"/>
    <n v="0.48"/>
    <s v="Town Melbourne Beach"/>
    <n v="0.11350979969067"/>
    <n v="3661.48818839047"/>
    <n v="9.1257924159941197"/>
    <n v="1.3421179031121899"/>
    <n v="1.0358668691581601"/>
    <n v="0.15234353434353001"/>
    <n v="415.61479083397103"/>
    <n v="1210"/>
    <s v="Fixed Single Family Units"/>
    <n v="1210"/>
    <s v="Town Melbourne Beach                   Brevard County"/>
    <s v="Town Melbourne Beach"/>
    <m/>
    <m/>
    <m/>
    <n v="0"/>
    <n v="1"/>
    <n v="1.0358668691581601"/>
    <n v="0.15234353434353001"/>
    <n v="415.61479083397103"/>
    <m/>
    <n v="-1"/>
    <n v="-1"/>
    <n v="-1"/>
    <n v="-1"/>
    <n v="0"/>
    <m/>
    <m/>
    <s v="Central IRL A"/>
    <n v="-1"/>
    <m/>
    <m/>
    <n v="601"/>
    <x v="9"/>
    <s v="Cherry Drive BB"/>
    <x v="0"/>
    <m/>
    <n v="91.818039340794797"/>
    <n v="0.3370760672"/>
  </r>
  <r>
    <n v="450000"/>
    <n v="860000"/>
    <n v="870000"/>
    <x v="0"/>
    <x v="0"/>
    <s v="IR12-21"/>
    <s v="62-304.520 (7), F.A.C."/>
    <n v="0.56000000000000005"/>
    <n v="0.48"/>
    <s v="Town Melbourne Beach"/>
    <n v="1.228650921676E-2"/>
    <n v="3661.48818839047"/>
    <n v="9.1257924159941197"/>
    <n v="1.3421179031121899"/>
    <n v="0.11212413262940001"/>
    <n v="1.6489943986569999E-2"/>
    <n v="44.986908373739297"/>
    <n v="1210"/>
    <s v="Fixed Single Family Units"/>
    <n v="1210"/>
    <s v="Town Melbourne Beach                   Brevard County"/>
    <s v="Town Melbourne Beach"/>
    <m/>
    <m/>
    <m/>
    <n v="0"/>
    <n v="1"/>
    <n v="0.11212413262940001"/>
    <n v="1.6489943986569999E-2"/>
    <n v="44.986908373738601"/>
    <m/>
    <n v="-1"/>
    <n v="-1"/>
    <n v="-1"/>
    <n v="-1"/>
    <n v="0"/>
    <m/>
    <m/>
    <s v="Central IRL A"/>
    <n v="-1"/>
    <m/>
    <m/>
    <n v="601"/>
    <x v="9"/>
    <s v="Cherry Drive BB"/>
    <x v="0"/>
    <m/>
    <n v="41.240259190864798"/>
    <n v="3.6485732700000002E-2"/>
  </r>
  <r>
    <n v="450000"/>
    <n v="860000"/>
    <n v="870000"/>
    <x v="0"/>
    <x v="0"/>
    <s v="IR12-21"/>
    <s v="62-304.520 (7), F.A.C."/>
    <n v="0.56000000000000005"/>
    <n v="0.48"/>
    <s v="Town Melbourne Beach"/>
    <n v="0.13425735759964"/>
    <n v="3661.48818839047"/>
    <n v="9.1257924159941197"/>
    <n v="1.3421179031121899"/>
    <n v="1.2252047757742699"/>
    <n v="0.18018920325901999"/>
    <n v="491.581729055626"/>
    <n v="1210"/>
    <s v="Fixed Single Family Units"/>
    <n v="1210"/>
    <s v="Town Melbourne Beach                   Brevard County"/>
    <s v="Town Melbourne Beach"/>
    <m/>
    <m/>
    <m/>
    <n v="0"/>
    <n v="1"/>
    <n v="1.2252047757742699"/>
    <n v="0.18018920325901999"/>
    <n v="491.581729055626"/>
    <m/>
    <n v="-1"/>
    <n v="-1"/>
    <n v="-1"/>
    <n v="-1"/>
    <n v="0"/>
    <m/>
    <m/>
    <s v="Central IRL A"/>
    <n v="-1"/>
    <m/>
    <m/>
    <n v="601"/>
    <x v="9"/>
    <s v="Cherry Drive BB"/>
    <x v="0"/>
    <m/>
    <n v="96.086702586894305"/>
    <n v="0.39868753369999999"/>
  </r>
  <r>
    <n v="450000"/>
    <n v="860000"/>
    <n v="870000"/>
    <x v="0"/>
    <x v="0"/>
    <s v="IR12-21"/>
    <s v="62-304.520 (7), F.A.C."/>
    <n v="0.56000000000000005"/>
    <n v="0.48"/>
    <s v="Town Melbourne Beach"/>
    <n v="8.082685533009E-2"/>
    <n v="3661.48818839047"/>
    <n v="9.1257924159941197"/>
    <n v="1.3421179031121899"/>
    <n v="0.73760910338000996"/>
    <n v="0.10847916959077"/>
    <n v="295.94657609588"/>
    <n v="1210"/>
    <s v="Fixed Single Family Units"/>
    <n v="1210"/>
    <s v="Town Melbourne Beach                   Brevard County"/>
    <s v="Town Melbourne Beach"/>
    <m/>
    <m/>
    <m/>
    <n v="0"/>
    <n v="1"/>
    <n v="0.73760910338000996"/>
    <n v="0.10847916959077"/>
    <n v="295.94657609588"/>
    <m/>
    <n v="-1"/>
    <n v="-1"/>
    <n v="-1"/>
    <n v="-1"/>
    <n v="0"/>
    <m/>
    <m/>
    <s v="Central IRL A"/>
    <n v="-1"/>
    <m/>
    <m/>
    <n v="601"/>
    <x v="9"/>
    <s v="Cherry Drive BB"/>
    <x v="0"/>
    <m/>
    <n v="72.404597061417505"/>
    <n v="0.240021554"/>
  </r>
  <r>
    <n v="450000"/>
    <n v="870000"/>
    <n v="870000"/>
    <x v="0"/>
    <x v="0"/>
    <s v="IR12-21"/>
    <s v="62-304.520 (7), F.A.C."/>
    <n v="0.56000000000000005"/>
    <n v="0.48"/>
    <s v="Town Melbourne Beach"/>
    <n v="8.2015894106770001E-2"/>
    <n v="3643.2862247558901"/>
    <n v="9.0832297087689806"/>
    <n v="1.3359535283822701"/>
    <n v="0.74496920594190996"/>
    <n v="0.10956942311537"/>
    <n v="298.80737721025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4496920594190996"/>
    <n v="0.10956942311537"/>
    <n v="298.80737721025298"/>
    <m/>
    <n v="-1"/>
    <n v="-1"/>
    <n v="-1"/>
    <n v="-1"/>
    <n v="0"/>
    <m/>
    <m/>
    <s v="Central IRL A"/>
    <n v="-1"/>
    <m/>
    <m/>
    <n v="601"/>
    <x v="9"/>
    <s v="Cherry Drive BB"/>
    <x v="0"/>
    <m/>
    <n v="100.060957487539"/>
    <n v="0.24234174959999999"/>
  </r>
  <r>
    <n v="450000"/>
    <n v="870000"/>
    <n v="870000"/>
    <x v="0"/>
    <x v="0"/>
    <s v="IR12-21"/>
    <s v="62-304.520 (7), F.A.C."/>
    <n v="0.56000000000000005"/>
    <n v="0.48"/>
    <s v="Town Melbourne Beach"/>
    <n v="6.2452044187979998E-2"/>
    <n v="3643.2862247558901"/>
    <n v="9.0832297087689806"/>
    <n v="1.3359535283822701"/>
    <n v="0.56726626314166995"/>
    <n v="8.3433028787620003E-2"/>
    <n v="227.53067229793899"/>
    <n v="1210"/>
    <s v="Fixed Single Family Units"/>
    <n v="1210"/>
    <s v="Town Melbourne Beach                   Brevard County"/>
    <s v="Town Melbourne Beach"/>
    <m/>
    <m/>
    <m/>
    <n v="0"/>
    <n v="1"/>
    <n v="0.56726626314166995"/>
    <n v="8.3433028787620003E-2"/>
    <n v="227.53067229794101"/>
    <m/>
    <n v="-1"/>
    <n v="-1"/>
    <n v="-1"/>
    <n v="-1"/>
    <n v="0"/>
    <m/>
    <m/>
    <s v="Central IRL A"/>
    <n v="-1"/>
    <m/>
    <m/>
    <n v="601"/>
    <x v="9"/>
    <s v="Cherry Drive BB"/>
    <x v="0"/>
    <m/>
    <n v="64.443794369448298"/>
    <n v="0.18453420300000001"/>
  </r>
  <r>
    <n v="450000"/>
    <n v="870000"/>
    <n v="870000"/>
    <x v="0"/>
    <x v="0"/>
    <s v="IR12-21"/>
    <s v="62-304.520 (7), F.A.C."/>
    <n v="0.56000000000000005"/>
    <n v="0.48"/>
    <s v="Town Melbourne Beach"/>
    <n v="1.439085195415E-2"/>
    <n v="3643.2862247558901"/>
    <n v="9.0832297087689806"/>
    <n v="1.3359535283822701"/>
    <n v="0.13071541400448999"/>
    <n v="1.922550944458E-2"/>
    <n v="52.429992687081501"/>
    <n v="1210"/>
    <s v="Fixed Single Family Units"/>
    <n v="1210"/>
    <s v="Town Melbourne Beach                   Brevard County"/>
    <s v="Town Melbourne Beach"/>
    <m/>
    <m/>
    <m/>
    <n v="0"/>
    <n v="1"/>
    <n v="0.13071541400448999"/>
    <n v="1.922550944458E-2"/>
    <n v="52.429992687082603"/>
    <m/>
    <n v="-1"/>
    <n v="-1"/>
    <n v="-1"/>
    <n v="-1"/>
    <n v="0"/>
    <m/>
    <m/>
    <s v="Central IRL A"/>
    <n v="-1"/>
    <m/>
    <m/>
    <n v="601"/>
    <x v="9"/>
    <s v="Cherry Drive BB"/>
    <x v="0"/>
    <m/>
    <n v="66.549621429347297"/>
    <n v="4.2522297399999999E-2"/>
  </r>
  <r>
    <n v="450000"/>
    <n v="870000"/>
    <n v="870000"/>
    <x v="0"/>
    <x v="0"/>
    <s v="IR12-21"/>
    <s v="62-304.520 (7), F.A.C."/>
    <n v="0.56000000000000005"/>
    <n v="0.48"/>
    <s v="Town Melbourne Beach"/>
    <n v="0.16924060918827999"/>
    <n v="3643.2862247558901"/>
    <n v="9.0832297087689806"/>
    <n v="1.3359535283822701"/>
    <n v="1.5372513293091901"/>
    <n v="0.22609758899064999"/>
    <n v="616.59198012497404"/>
    <n v="1210"/>
    <s v="Fixed Single Family Units"/>
    <n v="1210"/>
    <s v="Town Melbourne Beach                   Brevard County"/>
    <s v="Town Melbourne Beach"/>
    <m/>
    <m/>
    <m/>
    <n v="0"/>
    <n v="1"/>
    <n v="1.5372513293091901"/>
    <n v="0.22609758899064999"/>
    <n v="616.59198012497404"/>
    <m/>
    <n v="-1"/>
    <n v="-1"/>
    <n v="-1"/>
    <n v="-1"/>
    <n v="0"/>
    <m/>
    <m/>
    <s v="Central IRL A"/>
    <n v="-1"/>
    <m/>
    <m/>
    <n v="601"/>
    <x v="9"/>
    <s v="Cherry Drive BB"/>
    <x v="0"/>
    <m/>
    <n v="108.269159211746"/>
    <n v="0.50007459860000003"/>
  </r>
  <r>
    <n v="450000"/>
    <n v="870000"/>
    <n v="870000"/>
    <x v="0"/>
    <x v="0"/>
    <s v="IR12-21"/>
    <s v="62-304.520 (7), F.A.C."/>
    <n v="0.56000000000000005"/>
    <n v="0.48"/>
    <s v="Town Melbourne Beach"/>
    <n v="0.28966405429974001"/>
    <n v="3643.2862247558901"/>
    <n v="9.0832297087689806"/>
    <n v="1.3359535283822701"/>
    <n v="2.6310851435779501"/>
    <n v="0.38697771538726"/>
    <n v="1055.3290588372099"/>
    <n v="1210"/>
    <s v="Fixed Single Family Units"/>
    <n v="1210"/>
    <s v="Town Melbourne Beach                   Brevard County"/>
    <s v="Town Melbourne Beach"/>
    <m/>
    <m/>
    <m/>
    <n v="0"/>
    <n v="1"/>
    <n v="2.6310851435779501"/>
    <n v="0.38697771538726"/>
    <n v="1055.3290588372099"/>
    <m/>
    <n v="-1"/>
    <n v="-1"/>
    <n v="-1"/>
    <n v="-1"/>
    <n v="0"/>
    <m/>
    <m/>
    <s v="Central IRL A"/>
    <n v="-1"/>
    <m/>
    <m/>
    <n v="601"/>
    <x v="9"/>
    <s v="Cherry Drive BB"/>
    <x v="0"/>
    <m/>
    <n v="139.893326290266"/>
    <n v="0.85590353509999995"/>
  </r>
  <r>
    <n v="450000"/>
    <n v="870000"/>
    <n v="870000"/>
    <x v="0"/>
    <x v="0"/>
    <s v="IR12-21"/>
    <s v="62-304.520 (7), F.A.C."/>
    <n v="0.56000000000000005"/>
    <n v="0.48"/>
    <s v="Town Melbourne Beach"/>
    <n v="2.9927051403019999E-2"/>
    <n v="3669.1577422400101"/>
    <n v="8.75821943060199"/>
    <n v="1.27119394295646"/>
    <n v="0.26210768309859001"/>
    <n v="3.8043086474070002E-2"/>
    <n v="109.8070723578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6210768309859001"/>
    <n v="3.8043086474070002E-2"/>
    <n v="109.80707235782"/>
    <m/>
    <n v="-1"/>
    <n v="-1"/>
    <n v="-1"/>
    <n v="-1"/>
    <n v="0"/>
    <m/>
    <m/>
    <s v="Central IRL A"/>
    <n v="-1"/>
    <m/>
    <m/>
    <n v="601"/>
    <x v="9"/>
    <s v="Cherry Drive BB"/>
    <x v="0"/>
    <m/>
    <n v="56.924506264381598"/>
    <n v="8.90568308E-2"/>
  </r>
  <r>
    <n v="450000"/>
    <n v="870000"/>
    <n v="870000"/>
    <x v="0"/>
    <x v="0"/>
    <s v="IR12-21"/>
    <s v="62-304.520 (7), F.A.C."/>
    <n v="0.56000000000000005"/>
    <n v="0.48"/>
    <s v="Town Melbourne Beach"/>
    <n v="0.16963605574889001"/>
    <n v="3669.1577422400101"/>
    <n v="8.75821943060199"/>
    <n v="1.27119394295646"/>
    <n v="1.4857097995906301"/>
    <n v="0.21564032657501001"/>
    <n v="622.42144731410997"/>
    <n v="1210"/>
    <s v="Fixed Single Family Units"/>
    <n v="1210"/>
    <s v="Town Melbourne Beach                   Brevard County"/>
    <s v="Town Melbourne Beach"/>
    <m/>
    <m/>
    <m/>
    <n v="0"/>
    <n v="1"/>
    <n v="1.4857097995906301"/>
    <n v="0.21564032657501001"/>
    <n v="1031.6378624382301"/>
    <m/>
    <n v="-1"/>
    <n v="-1"/>
    <n v="-1"/>
    <n v="-1"/>
    <n v="0"/>
    <m/>
    <m/>
    <s v="Central IRL A"/>
    <n v="-1"/>
    <m/>
    <m/>
    <n v="601"/>
    <x v="9"/>
    <s v="Cherry Drive BB"/>
    <x v="0"/>
    <m/>
    <n v="107.197179393094"/>
    <n v="0.83668926389999998"/>
  </r>
  <r>
    <n v="450000"/>
    <n v="870000"/>
    <n v="870000"/>
    <x v="0"/>
    <x v="0"/>
    <s v="IR12-21"/>
    <s v="62-304.520 (7), F.A.C."/>
    <n v="0.56000000000000005"/>
    <n v="0.48"/>
    <s v="Town Melbourne Beach"/>
    <n v="8.5232230502769998E-2"/>
    <n v="3669.1577422400101"/>
    <n v="8.75821943060199"/>
    <n v="1.27119394295646"/>
    <n v="0.74648257730297995"/>
    <n v="0.1083466951598"/>
    <n v="312.73049843765699"/>
    <n v="1210"/>
    <s v="Fixed Single Family Units"/>
    <n v="1210"/>
    <s v="Town Melbourne Beach                   Brevard County"/>
    <s v="Town Melbourne Beach"/>
    <m/>
    <m/>
    <m/>
    <n v="0"/>
    <n v="1"/>
    <n v="0.74648257730297995"/>
    <n v="0.1083466951598"/>
    <n v="635.90453657627199"/>
    <m/>
    <n v="-1"/>
    <n v="-1"/>
    <n v="-1"/>
    <n v="-1"/>
    <n v="0"/>
    <m/>
    <m/>
    <s v="Central IRL A"/>
    <n v="-1"/>
    <m/>
    <m/>
    <n v="601"/>
    <x v="9"/>
    <s v="Cherry Drive BB"/>
    <x v="0"/>
    <m/>
    <n v="77.934011144971706"/>
    <n v="0.5157376615"/>
  </r>
  <r>
    <n v="450000"/>
    <n v="870000"/>
    <n v="870000"/>
    <x v="0"/>
    <x v="0"/>
    <s v="IR12-21"/>
    <s v="62-304.520 (7), F.A.C."/>
    <n v="0.56000000000000005"/>
    <n v="0.48"/>
    <s v="Town Melbourne Beach"/>
    <n v="3.89237142165E-3"/>
    <n v="3669.1577422400101"/>
    <n v="8.75821943060199"/>
    <n v="1.27119394295646"/>
    <n v="3.4090243016240002E-2"/>
    <n v="4.94795897494E-3"/>
    <n v="14.2817247374318"/>
    <n v="1780"/>
    <s v="Commercial Child Care"/>
    <n v="1780"/>
    <s v="Town Melbourne Beach                   Brevard County"/>
    <s v="Town Melbourne Beach"/>
    <m/>
    <m/>
    <m/>
    <n v="0"/>
    <n v="1"/>
    <n v="3.4090243016240002E-2"/>
    <n v="4.94795897494E-3"/>
    <n v="14.2817247374334"/>
    <m/>
    <n v="-1"/>
    <n v="-1"/>
    <n v="-1"/>
    <n v="-1"/>
    <n v="0"/>
    <m/>
    <m/>
    <s v="Central IRL A"/>
    <n v="-1"/>
    <m/>
    <m/>
    <n v="601"/>
    <x v="9"/>
    <s v="Cherry Drive BB"/>
    <x v="0"/>
    <m/>
    <n v="19.512916573255598"/>
    <n v="1.15829073E-2"/>
  </r>
  <r>
    <n v="450000"/>
    <n v="870000"/>
    <n v="870000"/>
    <x v="0"/>
    <x v="0"/>
    <s v="IR12-21"/>
    <s v="62-304.520 (7), F.A.C."/>
    <n v="0.56000000000000005"/>
    <n v="0.48"/>
    <s v="Town Melbourne Beach"/>
    <n v="0.11472942984440999"/>
    <n v="3661.4881875720598"/>
    <n v="9.1257924139543398"/>
    <n v="1.3421179028121999"/>
    <n v="1.04699696053146"/>
    <n v="0.15398042177362001"/>
    <n v="420.08045214219902"/>
    <n v="1210"/>
    <s v="Fixed Single Family Units"/>
    <n v="1210"/>
    <s v="Town Melbourne Beach                   Brevard County"/>
    <s v="Town Melbourne Beach"/>
    <m/>
    <m/>
    <m/>
    <n v="0"/>
    <n v="1"/>
    <n v="1.04699696053146"/>
    <n v="0.15398042177362001"/>
    <n v="420.08045214219902"/>
    <m/>
    <n v="-1"/>
    <n v="-1"/>
    <n v="-1"/>
    <n v="-1"/>
    <n v="0"/>
    <m/>
    <m/>
    <s v="Central IRL A"/>
    <n v="-1"/>
    <m/>
    <m/>
    <n v="601"/>
    <x v="9"/>
    <s v="Cherry Drive BB"/>
    <x v="0"/>
    <m/>
    <n v="91.761181861328794"/>
    <n v="0.34069785250000001"/>
  </r>
  <r>
    <n v="450000"/>
    <n v="870000"/>
    <n v="870000"/>
    <x v="0"/>
    <x v="0"/>
    <s v="IR12-21"/>
    <s v="62-304.520 (7), F.A.C."/>
    <n v="0.56000000000000005"/>
    <n v="0.48"/>
    <s v="Town Melbourne Beach"/>
    <n v="0.22199373356947999"/>
    <n v="3661.4881875720598"/>
    <n v="9.1257924139543398"/>
    <n v="1.3421179028121999"/>
    <n v="2.02586872975382"/>
    <n v="0.29794176413572998"/>
    <n v="812.82743317969698"/>
    <n v="1210"/>
    <s v="Fixed Single Family Units"/>
    <n v="1210"/>
    <s v="Town Melbourne Beach                   Brevard County"/>
    <s v="Town Melbourne Beach"/>
    <m/>
    <m/>
    <m/>
    <n v="0"/>
    <n v="1"/>
    <n v="2.02586872975382"/>
    <n v="0.29794176413572998"/>
    <n v="812.82743317969698"/>
    <m/>
    <n v="-1"/>
    <n v="-1"/>
    <n v="-1"/>
    <n v="-1"/>
    <n v="0"/>
    <m/>
    <m/>
    <s v="Central IRL A"/>
    <n v="-1"/>
    <m/>
    <m/>
    <n v="601"/>
    <x v="9"/>
    <s v="Cherry Drive BB"/>
    <x v="0"/>
    <m/>
    <n v="119.910171841554"/>
    <n v="0.65922743969999997"/>
  </r>
  <r>
    <n v="450000"/>
    <n v="870000"/>
    <n v="870000"/>
    <x v="0"/>
    <x v="0"/>
    <s v="IR12-21"/>
    <s v="62-304.520 (7), F.A.C."/>
    <n v="0.56000000000000005"/>
    <n v="0.48"/>
    <s v="Town Melbourne Beach"/>
    <n v="3.8676762727849999E-2"/>
    <n v="3661.4881875720598"/>
    <n v="9.1257924139543398"/>
    <n v="1.3421179028121999"/>
    <n v="0.35295610789818999"/>
    <n v="5.1908775679869998E-2"/>
    <n v="141.61450986157499"/>
    <n v="1210"/>
    <s v="Fixed Single Family Units"/>
    <n v="1210"/>
    <s v="Town Melbourne Beach                   Brevard County"/>
    <s v="Town Melbourne Beach"/>
    <m/>
    <m/>
    <m/>
    <n v="0"/>
    <n v="1"/>
    <n v="0.35295610789818999"/>
    <n v="5.1908775679869998E-2"/>
    <n v="141.61450986157701"/>
    <m/>
    <n v="-1"/>
    <n v="-1"/>
    <n v="-1"/>
    <n v="-1"/>
    <n v="0"/>
    <m/>
    <m/>
    <s v="Central IRL A"/>
    <n v="-1"/>
    <m/>
    <m/>
    <n v="601"/>
    <x v="9"/>
    <s v="Cherry Drive BB"/>
    <x v="0"/>
    <m/>
    <n v="70.177405188341694"/>
    <n v="0.1148536171"/>
  </r>
  <r>
    <n v="450000"/>
    <n v="870000"/>
    <n v="870000"/>
    <x v="0"/>
    <x v="0"/>
    <s v="IR12-21"/>
    <s v="62-304.520 (7), F.A.C."/>
    <n v="0.56000000000000005"/>
    <n v="0.48"/>
    <s v="Town Melbourne Beach"/>
    <n v="6.4194042359100006E-2"/>
    <n v="3661.4881875720598"/>
    <n v="9.1257924139543398"/>
    <n v="1.3421179028121999"/>
    <n v="0.58582150478176997"/>
    <n v="8.6155973504029995E-2"/>
    <n v="235.04572781036001"/>
    <n v="1210"/>
    <s v="Fixed Single Family Units"/>
    <n v="1210"/>
    <s v="Town Melbourne Beach                   Brevard County"/>
    <s v="Town Melbourne Beach"/>
    <m/>
    <m/>
    <m/>
    <n v="0"/>
    <n v="1"/>
    <n v="0.58582150478176997"/>
    <n v="8.6155973504029995E-2"/>
    <n v="235.04572781035901"/>
    <m/>
    <n v="-1"/>
    <n v="-1"/>
    <n v="-1"/>
    <n v="-1"/>
    <n v="0"/>
    <m/>
    <m/>
    <s v="Central IRL A"/>
    <n v="-1"/>
    <m/>
    <m/>
    <n v="601"/>
    <x v="9"/>
    <s v="Cherry Drive BB"/>
    <x v="0"/>
    <m/>
    <n v="65.449443592904103"/>
    <n v="0.19062913849999999"/>
  </r>
  <r>
    <n v="450000"/>
    <n v="870000"/>
    <n v="870000"/>
    <x v="0"/>
    <x v="0"/>
    <s v="IR12-21"/>
    <s v="62-304.520 (7), F.A.C."/>
    <n v="0.56000000000000005"/>
    <n v="0.48"/>
    <s v="Town Melbourne Beach"/>
    <n v="0.14550801458347001"/>
    <n v="3661.4881875720598"/>
    <n v="9.1257924139543398"/>
    <n v="1.3421179028121999"/>
    <n v="1.3278759356554699"/>
    <n v="0.19528891137514001"/>
    <n v="532.77587659447204"/>
    <n v="1210"/>
    <s v="Fixed Single Family Units"/>
    <n v="1210"/>
    <s v="Town Melbourne Beach                   Brevard County"/>
    <s v="Town Melbourne Beach"/>
    <m/>
    <m/>
    <m/>
    <n v="0"/>
    <n v="1"/>
    <n v="1.3278759356554699"/>
    <n v="0.19528891137514001"/>
    <n v="532.77587659447204"/>
    <m/>
    <n v="-1"/>
    <n v="-1"/>
    <n v="-1"/>
    <n v="-1"/>
    <n v="0"/>
    <m/>
    <m/>
    <s v="Central IRL A"/>
    <n v="-1"/>
    <m/>
    <m/>
    <n v="601"/>
    <x v="9"/>
    <s v="Cherry Drive BB"/>
    <x v="0"/>
    <m/>
    <n v="99.192128324668104"/>
    <n v="0.43209722350000002"/>
  </r>
  <r>
    <n v="450000"/>
    <n v="870000"/>
    <n v="870000"/>
    <x v="0"/>
    <x v="0"/>
    <s v="IR12-21"/>
    <s v="62-304.520 (7), F.A.C."/>
    <n v="0.56000000000000005"/>
    <n v="0.48"/>
    <s v="Town Melbourne Beach"/>
    <n v="3.2661470790689998E-2"/>
    <n v="3661.4881875720598"/>
    <n v="9.1257924139543398"/>
    <n v="1.3421179028121999"/>
    <n v="0.2980618023703"/>
    <n v="4.3835544680360002E-2"/>
    <n v="119.58958948885601"/>
    <n v="1210"/>
    <s v="Fixed Single Family Units"/>
    <n v="1210"/>
    <s v="Town Melbourne Beach                   Brevard County"/>
    <s v="Town Melbourne Beach"/>
    <m/>
    <m/>
    <m/>
    <n v="0"/>
    <n v="1"/>
    <n v="0.2980618023703"/>
    <n v="4.3835544680360002E-2"/>
    <n v="119.58958948885601"/>
    <m/>
    <n v="-1"/>
    <n v="-1"/>
    <n v="-1"/>
    <n v="-1"/>
    <n v="0"/>
    <m/>
    <m/>
    <s v="Central IRL A"/>
    <n v="-1"/>
    <m/>
    <m/>
    <n v="601"/>
    <x v="9"/>
    <s v="Cherry Drive BB"/>
    <x v="0"/>
    <m/>
    <n v="53.414798456652399"/>
    <n v="9.6990745700000006E-2"/>
  </r>
  <r>
    <n v="450000"/>
    <n v="870000"/>
    <n v="870000"/>
    <x v="0"/>
    <x v="0"/>
    <s v="IR12-21"/>
    <s v="62-304.520 (7), F.A.C."/>
    <n v="0.56000000000000005"/>
    <n v="0.48"/>
    <s v="Town Melbourne Beach"/>
    <n v="0.21912766458708999"/>
    <n v="3661.4881881176598"/>
    <n v="9.1257924153141907"/>
    <n v="1.3421179030121899"/>
    <n v="1.9997135794744301"/>
    <n v="0.29409516168758998"/>
    <n v="802.333355575461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997135794744301"/>
    <n v="0.29409516168758998"/>
    <n v="802.33335557546195"/>
    <m/>
    <n v="-1"/>
    <n v="-1"/>
    <n v="-1"/>
    <n v="-1"/>
    <n v="0"/>
    <m/>
    <m/>
    <s v="Central IRL A"/>
    <n v="-1"/>
    <m/>
    <m/>
    <n v="601"/>
    <x v="9"/>
    <s v="Cherry Drive BB"/>
    <x v="0"/>
    <m/>
    <n v="135.490801831564"/>
    <n v="0.65071642789999995"/>
  </r>
  <r>
    <n v="450000"/>
    <n v="870000"/>
    <n v="870000"/>
    <x v="0"/>
    <x v="0"/>
    <s v="IR12-21"/>
    <s v="62-304.520 (7), F.A.C."/>
    <n v="0.56000000000000005"/>
    <n v="0.48"/>
    <s v="Town Melbourne Beach"/>
    <n v="0.10269397692211001"/>
    <n v="3661.4881881176598"/>
    <n v="9.1257924153141907"/>
    <n v="1.3421179030121899"/>
    <n v="0.93716391569428004"/>
    <n v="0.13782742495868999"/>
    <n v="376.01278349115199"/>
    <n v="1210"/>
    <s v="Fixed Single Family Units"/>
    <n v="1210"/>
    <s v="Town Melbourne Beach                   Brevard County"/>
    <s v="Town Melbourne Beach"/>
    <m/>
    <m/>
    <m/>
    <n v="0"/>
    <n v="1"/>
    <n v="0.93716391569428004"/>
    <n v="0.13782742495868999"/>
    <n v="376.01278349115199"/>
    <m/>
    <n v="-1"/>
    <n v="-1"/>
    <n v="-1"/>
    <n v="-1"/>
    <n v="0"/>
    <m/>
    <m/>
    <s v="Central IRL A"/>
    <n v="-1"/>
    <m/>
    <m/>
    <n v="601"/>
    <x v="9"/>
    <s v="Cherry Drive BB"/>
    <x v="0"/>
    <m/>
    <n v="82.697892017553301"/>
    <n v="0.30495765079999998"/>
  </r>
  <r>
    <n v="450000"/>
    <n v="870000"/>
    <n v="870000"/>
    <x v="0"/>
    <x v="0"/>
    <s v="IR12-21"/>
    <s v="62-304.520 (7), F.A.C."/>
    <n v="0.56000000000000005"/>
    <n v="0.48"/>
    <s v="Town Melbourne Beach"/>
    <n v="0.10813699950213"/>
    <n v="3661.4881881176598"/>
    <n v="9.1257924153141907"/>
    <n v="1.3421179030121899"/>
    <n v="0.98683580987140995"/>
    <n v="0.14513260300983"/>
    <n v="395.94234637555297"/>
    <n v="1210"/>
    <s v="Fixed Single Family Units"/>
    <n v="1210"/>
    <s v="Town Melbourne Beach                   Brevard County"/>
    <s v="Town Melbourne Beach"/>
    <m/>
    <m/>
    <m/>
    <n v="0"/>
    <n v="1"/>
    <n v="0.98683580987140995"/>
    <n v="0.14513260300983"/>
    <n v="395.94234637555297"/>
    <m/>
    <n v="-1"/>
    <n v="-1"/>
    <n v="-1"/>
    <n v="-1"/>
    <n v="0"/>
    <m/>
    <m/>
    <s v="Central IRL A"/>
    <n v="-1"/>
    <m/>
    <m/>
    <n v="601"/>
    <x v="9"/>
    <s v="Cherry Drive BB"/>
    <x v="0"/>
    <m/>
    <n v="85.606912833580793"/>
    <n v="0.32112112440000001"/>
  </r>
  <r>
    <n v="450000"/>
    <n v="870000"/>
    <n v="870000"/>
    <x v="0"/>
    <x v="0"/>
    <s v="IR12-21"/>
    <s v="62-304.520 (7), F.A.C."/>
    <n v="0.56000000000000005"/>
    <n v="0.48"/>
    <s v="Town Melbourne Beach"/>
    <n v="9.2010363945470006E-2"/>
    <n v="3661.4881881176598"/>
    <n v="9.1257924153141907"/>
    <n v="1.3421179030121899"/>
    <n v="0.83966748142394998"/>
    <n v="0.12348875671388999"/>
    <n v="336.89486077077902"/>
    <n v="1210"/>
    <s v="Fixed Single Family Units"/>
    <n v="1210"/>
    <s v="Town Melbourne Beach                   Brevard County"/>
    <s v="Town Melbourne Beach"/>
    <m/>
    <m/>
    <m/>
    <n v="0"/>
    <n v="1"/>
    <n v="0.83966748142394998"/>
    <n v="0.12348875671388999"/>
    <n v="336.894860770778"/>
    <m/>
    <n v="-1"/>
    <n v="-1"/>
    <n v="-1"/>
    <n v="-1"/>
    <n v="0"/>
    <m/>
    <m/>
    <s v="Central IRL A"/>
    <n v="-1"/>
    <m/>
    <m/>
    <n v="601"/>
    <x v="9"/>
    <s v="Cherry Drive BB"/>
    <x v="0"/>
    <m/>
    <n v="79.7907183598616"/>
    <n v="0.27323184169999998"/>
  </r>
  <r>
    <n v="450000"/>
    <n v="870000"/>
    <n v="870000"/>
    <x v="0"/>
    <x v="0"/>
    <s v="IR12-21"/>
    <s v="62-304.520 (7), F.A.C."/>
    <n v="0.56000000000000005"/>
    <n v="0.48"/>
    <s v="Town Melbourne Beach"/>
    <n v="9.5794448596020002E-2"/>
    <n v="3661.4881881176598"/>
    <n v="9.1257924153141907"/>
    <n v="1.3421179030121899"/>
    <n v="0.87420025242677002"/>
    <n v="0.12856744446990001"/>
    <n v="350.75024202157601"/>
    <n v="1210"/>
    <s v="Fixed Single Family Units"/>
    <n v="1210"/>
    <s v="Town Melbourne Beach                   Brevard County"/>
    <s v="Town Melbourne Beach"/>
    <m/>
    <m/>
    <m/>
    <n v="0"/>
    <n v="1"/>
    <n v="0.87420025242677002"/>
    <n v="0.12856744446990001"/>
    <n v="350.75024202157698"/>
    <m/>
    <n v="-1"/>
    <n v="-1"/>
    <n v="-1"/>
    <n v="-1"/>
    <n v="0"/>
    <m/>
    <m/>
    <s v="Central IRL A"/>
    <n v="-1"/>
    <m/>
    <m/>
    <n v="601"/>
    <x v="9"/>
    <s v="Cherry Drive BB"/>
    <x v="0"/>
    <m/>
    <n v="81.023323427211395"/>
    <n v="0.28446897160000001"/>
  </r>
  <r>
    <n v="450000"/>
    <n v="870000"/>
    <n v="870000"/>
    <x v="0"/>
    <x v="0"/>
    <s v="IR12-21"/>
    <s v="62-304.520 (7), F.A.C."/>
    <n v="0.56000000000000005"/>
    <n v="0.48"/>
    <s v="Town Melbourne Beach"/>
    <n v="0.18120768120034"/>
    <n v="3643.2862251630499"/>
    <n v="9.0832297097841206"/>
    <n v="1.33595352853157"/>
    <n v="1.64595099352008"/>
    <n v="0.24208504109661999"/>
    <n v="660.191448810963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4595099352008"/>
    <n v="0.24208504109661999"/>
    <n v="660.19144881096304"/>
    <m/>
    <n v="-1"/>
    <n v="-1"/>
    <n v="-1"/>
    <n v="-1"/>
    <n v="0"/>
    <m/>
    <m/>
    <s v="Central IRL A"/>
    <n v="-1"/>
    <m/>
    <m/>
    <n v="601"/>
    <x v="9"/>
    <s v="Cherry Drive BB"/>
    <x v="0"/>
    <m/>
    <n v="129.39328550881501"/>
    <n v="0.53543507609999996"/>
  </r>
  <r>
    <n v="450000"/>
    <n v="870000"/>
    <n v="870000"/>
    <x v="0"/>
    <x v="0"/>
    <s v="IR12-21"/>
    <s v="62-304.520 (7), F.A.C."/>
    <n v="0.56000000000000005"/>
    <n v="0.48"/>
    <s v="Town Melbourne Beach"/>
    <n v="5.693586522678E-2"/>
    <n v="3643.2862251630499"/>
    <n v="9.0832297097841206"/>
    <n v="1.33595352853157"/>
    <n v="0.51716154258017"/>
    <n v="7.606367004971E-2"/>
    <n v="207.433653498475"/>
    <n v="1210"/>
    <s v="Fixed Single Family Units"/>
    <n v="1210"/>
    <s v="Town Melbourne Beach                   Brevard County"/>
    <s v="Town Melbourne Beach"/>
    <m/>
    <m/>
    <m/>
    <n v="0"/>
    <n v="1"/>
    <n v="0.51716154258017"/>
    <n v="7.606367004971E-2"/>
    <n v="207.433653498474"/>
    <m/>
    <n v="-1"/>
    <n v="-1"/>
    <n v="-1"/>
    <n v="-1"/>
    <n v="0"/>
    <m/>
    <m/>
    <s v="Central IRL A"/>
    <n v="-1"/>
    <m/>
    <m/>
    <n v="601"/>
    <x v="9"/>
    <s v="Cherry Drive BB"/>
    <x v="0"/>
    <m/>
    <n v="61.004537955204803"/>
    <n v="0.16823491769999999"/>
  </r>
  <r>
    <n v="450000"/>
    <n v="870000"/>
    <n v="870000"/>
    <x v="0"/>
    <x v="0"/>
    <s v="IR12-21"/>
    <s v="62-304.520 (7), F.A.C."/>
    <n v="0.56000000000000005"/>
    <n v="0.48"/>
    <s v="Town Melbourne Beach"/>
    <n v="0.13837473318164001"/>
    <n v="3643.2862251630499"/>
    <n v="9.0832297097841206"/>
    <n v="1.33595352853157"/>
    <n v="1.256889487519"/>
    <n v="0.18486221305362999"/>
    <n v="504.13875931131503"/>
    <n v="1210"/>
    <s v="Fixed Single Family Units"/>
    <n v="1210"/>
    <s v="Town Melbourne Beach                   Brevard County"/>
    <s v="Town Melbourne Beach"/>
    <m/>
    <m/>
    <m/>
    <n v="0"/>
    <n v="1"/>
    <n v="1.256889487519"/>
    <n v="0.18486221305362999"/>
    <n v="504.13875931131503"/>
    <m/>
    <n v="-1"/>
    <n v="-1"/>
    <n v="-1"/>
    <n v="-1"/>
    <n v="0"/>
    <m/>
    <m/>
    <s v="Central IRL A"/>
    <n v="-1"/>
    <m/>
    <m/>
    <n v="601"/>
    <x v="9"/>
    <s v="Cherry Drive BB"/>
    <x v="0"/>
    <m/>
    <n v="97.038150422191507"/>
    <n v="0.40887166209999998"/>
  </r>
  <r>
    <n v="450000"/>
    <n v="870000"/>
    <n v="870000"/>
    <x v="0"/>
    <x v="0"/>
    <s v="IR12-21"/>
    <s v="62-304.520 (7), F.A.C."/>
    <n v="0.56000000000000005"/>
    <n v="0.48"/>
    <s v="Town Melbourne Beach"/>
    <n v="2.3161732203220001E-2"/>
    <n v="3643.2862251630499"/>
    <n v="9.0832297097841206"/>
    <n v="1.33595352853157"/>
    <n v="0.21038333407837001"/>
    <n v="3.0942997863790001E-2"/>
    <n v="84.384819886917896"/>
    <n v="1210"/>
    <s v="Fixed Single Family Units"/>
    <n v="1210"/>
    <s v="Town Melbourne Beach                   Brevard County"/>
    <s v="Town Melbourne Beach"/>
    <m/>
    <m/>
    <m/>
    <n v="0"/>
    <n v="1"/>
    <n v="0.21038333407837001"/>
    <n v="3.0942997863790001E-2"/>
    <n v="84.384819886917199"/>
    <m/>
    <n v="-1"/>
    <n v="-1"/>
    <n v="-1"/>
    <n v="-1"/>
    <n v="0"/>
    <m/>
    <m/>
    <s v="Central IRL A"/>
    <n v="-1"/>
    <m/>
    <m/>
    <n v="601"/>
    <x v="9"/>
    <s v="Cherry Drive BB"/>
    <x v="0"/>
    <m/>
    <n v="47.144371156527299"/>
    <n v="6.8438621199999994E-2"/>
  </r>
  <r>
    <n v="450000"/>
    <n v="870000"/>
    <n v="870000"/>
    <x v="0"/>
    <x v="0"/>
    <s v="IR12-21"/>
    <s v="62-304.520 (7), F.A.C."/>
    <n v="0.56000000000000005"/>
    <n v="0.48"/>
    <s v="Town Melbourne Beach"/>
    <n v="7.385581334895E-2"/>
    <n v="3643.2862251630499"/>
    <n v="9.0832297097841206"/>
    <n v="1.33595352853157"/>
    <n v="0.67084931805152004"/>
    <n v="9.8667934446109995E-2"/>
    <n v="269.07786742247202"/>
    <n v="1210"/>
    <s v="Fixed Single Family Units"/>
    <n v="1210"/>
    <s v="Town Melbourne Beach                   Brevard County"/>
    <s v="Town Melbourne Beach"/>
    <m/>
    <m/>
    <m/>
    <n v="0"/>
    <n v="1"/>
    <n v="0.67084931805152004"/>
    <n v="9.8667934446109995E-2"/>
    <n v="269.07786742246998"/>
    <m/>
    <n v="-1"/>
    <n v="-1"/>
    <n v="-1"/>
    <n v="-1"/>
    <n v="0"/>
    <m/>
    <m/>
    <s v="Central IRL A"/>
    <n v="-1"/>
    <m/>
    <m/>
    <n v="601"/>
    <x v="9"/>
    <s v="Cherry Drive BB"/>
    <x v="0"/>
    <m/>
    <n v="69.650228050312606"/>
    <n v="0.218230225"/>
  </r>
  <r>
    <n v="450000"/>
    <n v="870000"/>
    <n v="870000"/>
    <x v="0"/>
    <x v="0"/>
    <s v="IR12-21"/>
    <s v="62-304.520 (7), F.A.C."/>
    <n v="0.56000000000000005"/>
    <n v="0.48"/>
    <s v="Town Melbourne Beach"/>
    <n v="0.14422762846091999"/>
    <n v="3643.2862251630499"/>
    <n v="9.0832297097841206"/>
    <n v="1.33595352853157"/>
    <n v="1.3100526798080101"/>
    <n v="0.19268140915411"/>
    <n v="525.46253205963797"/>
    <n v="1210"/>
    <s v="Fixed Single Family Units"/>
    <n v="1210"/>
    <s v="Town Melbourne Beach                   Brevard County"/>
    <s v="Town Melbourne Beach"/>
    <m/>
    <m/>
    <m/>
    <n v="0"/>
    <n v="1"/>
    <n v="1.3100526798080101"/>
    <n v="0.19268140915411"/>
    <n v="525.46253205963797"/>
    <m/>
    <n v="-1"/>
    <n v="-1"/>
    <n v="-1"/>
    <n v="-1"/>
    <n v="0"/>
    <m/>
    <m/>
    <s v="Central IRL A"/>
    <n v="-1"/>
    <m/>
    <m/>
    <n v="601"/>
    <x v="9"/>
    <s v="Cherry Drive BB"/>
    <x v="0"/>
    <m/>
    <n v="104.653412904242"/>
    <n v="0.42616588160000002"/>
  </r>
  <r>
    <n v="450000"/>
    <n v="870000"/>
    <n v="870000"/>
    <x v="0"/>
    <x v="0"/>
    <s v="IR12-21"/>
    <s v="62-304.520 (7), F.A.C."/>
    <n v="0.56000000000000005"/>
    <n v="0.48"/>
    <s v="Town Melbourne Beach"/>
    <n v="4.8056898233049997E-2"/>
    <n v="3695.6425716131498"/>
    <n v="10.438130364279299"/>
    <n v="1.95569485318648"/>
    <n v="0.50162416865948001"/>
    <n v="9.3984628534480003E-2"/>
    <n v="177.60111896974001"/>
    <n v="1210"/>
    <s v="Fixed Single Family Units"/>
    <n v="1210"/>
    <s v="Town Melbourne Beach                   Brevard County"/>
    <s v="Town Melbourne Beach"/>
    <m/>
    <m/>
    <m/>
    <n v="0"/>
    <n v="1"/>
    <n v="0.50162416865948001"/>
    <n v="9.3984628534480003E-2"/>
    <n v="177.60111896973899"/>
    <m/>
    <n v="-1"/>
    <n v="-1"/>
    <n v="-1"/>
    <n v="-1"/>
    <n v="0"/>
    <m/>
    <m/>
    <s v="Central IRL A"/>
    <n v="-1"/>
    <m/>
    <m/>
    <n v="601"/>
    <x v="9"/>
    <s v="Cherry Drive BB"/>
    <x v="0"/>
    <m/>
    <n v="76.447231505139996"/>
    <n v="0.144039837"/>
  </r>
  <r>
    <n v="450000"/>
    <n v="870000"/>
    <n v="870000"/>
    <x v="0"/>
    <x v="0"/>
    <s v="IR12-21"/>
    <s v="62-304.520 (7), F.A.C."/>
    <n v="0.56000000000000005"/>
    <n v="0.48"/>
    <s v="Town Melbourne Beach"/>
    <n v="0.25996419346250998"/>
    <n v="3695.6425716131498"/>
    <n v="10.438130364279299"/>
    <n v="1.95569485318648"/>
    <n v="2.7135401414064999"/>
    <n v="0.50841063516742002"/>
    <n v="960.73474045515798"/>
    <n v="1300"/>
    <s v="Residential, High Density"/>
    <n v="1300"/>
    <s v="Town Melbourne Beach                   Brevard County"/>
    <s v="Town Melbourne Beach"/>
    <m/>
    <m/>
    <m/>
    <n v="0"/>
    <n v="1"/>
    <n v="2.7135401414064999"/>
    <n v="0.50841063516742002"/>
    <n v="960.73474045515798"/>
    <m/>
    <n v="-1"/>
    <n v="-1"/>
    <n v="-1"/>
    <n v="-1"/>
    <n v="0"/>
    <m/>
    <m/>
    <s v="Central IRL A"/>
    <n v="-1"/>
    <m/>
    <m/>
    <n v="601"/>
    <x v="9"/>
    <s v="Cherry Drive BB"/>
    <x v="0"/>
    <m/>
    <n v="139.239248739229"/>
    <n v="0.77918470429999998"/>
  </r>
  <r>
    <n v="450000"/>
    <n v="870000"/>
    <n v="870000"/>
    <x v="0"/>
    <x v="0"/>
    <s v="IR12-21"/>
    <s v="62-304.520 (7), F.A.C."/>
    <n v="0.56000000000000005"/>
    <n v="0.48"/>
    <s v="Town Melbourne Beach"/>
    <n v="3.2655333271470001E-2"/>
    <n v="3695.6425716131498"/>
    <n v="10.438130364279299"/>
    <n v="1.95569485318648"/>
    <n v="0.34086062577658999"/>
    <n v="6.38638672081E-2"/>
    <n v="120.68243982825901"/>
    <n v="1210"/>
    <s v="Fixed Single Family Units"/>
    <n v="1210"/>
    <s v="Town Melbourne Beach                   Brevard County"/>
    <s v="Town Melbourne Beach"/>
    <m/>
    <m/>
    <m/>
    <n v="0"/>
    <n v="1"/>
    <n v="0.34086062577658999"/>
    <n v="6.38638672081E-2"/>
    <n v="120.68243982826"/>
    <m/>
    <n v="-1"/>
    <n v="-1"/>
    <n v="-1"/>
    <n v="-1"/>
    <n v="0"/>
    <m/>
    <m/>
    <s v="Central IRL A"/>
    <n v="-1"/>
    <m/>
    <m/>
    <n v="601"/>
    <x v="9"/>
    <s v="Cherry Drive BB"/>
    <x v="0"/>
    <m/>
    <n v="48.024317006003798"/>
    <n v="9.7877080199999994E-2"/>
  </r>
  <r>
    <n v="450000"/>
    <n v="870000"/>
    <n v="870000"/>
    <x v="0"/>
    <x v="0"/>
    <s v="IR12-21"/>
    <s v="62-304.520 (7), F.A.C."/>
    <n v="0.56000000000000005"/>
    <n v="0.48"/>
    <s v="Town Melbourne Beach"/>
    <n v="0.27708702844771999"/>
    <n v="3695.6425716131498"/>
    <n v="10.438130364279299"/>
    <n v="1.95569485318648"/>
    <n v="2.8922705251881502"/>
    <n v="0.54189767541995004"/>
    <n v="1024.0146183731999"/>
    <n v="1300"/>
    <s v="Residential, High Density"/>
    <n v="1300"/>
    <s v="Town Melbourne Beach                   Brevard County"/>
    <s v="Town Melbourne Beach"/>
    <m/>
    <m/>
    <m/>
    <n v="0"/>
    <n v="1"/>
    <n v="2.8922705251881502"/>
    <n v="0.54189767541995004"/>
    <n v="1024.0146183731999"/>
    <m/>
    <n v="-1"/>
    <n v="-1"/>
    <n v="-1"/>
    <n v="-1"/>
    <n v="0"/>
    <m/>
    <m/>
    <s v="Central IRL A"/>
    <n v="-1"/>
    <m/>
    <m/>
    <n v="601"/>
    <x v="9"/>
    <s v="Cherry Drive BB"/>
    <x v="0"/>
    <m/>
    <n v="137.789987391946"/>
    <n v="0.83050658420000001"/>
  </r>
  <r>
    <n v="450000"/>
    <n v="870000"/>
    <n v="870000"/>
    <x v="0"/>
    <x v="0"/>
    <s v="IR12-21"/>
    <s v="62-304.520 (7), F.A.C."/>
    <n v="0.56000000000000005"/>
    <n v="0.48"/>
    <s v="Town Melbourne Beach"/>
    <n v="6.2407917559799998E-3"/>
    <n v="3649.67237306571"/>
    <n v="9.0981577395877409"/>
    <n v="1.33811537770009"/>
    <n v="5.6779707815880001E-2"/>
    <n v="8.3508994177100004E-3"/>
    <n v="22.7768452578820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5.6779707815880001E-2"/>
    <n v="8.3508994177100004E-3"/>
    <n v="22.7768452578809"/>
    <m/>
    <n v="-1"/>
    <n v="-1"/>
    <n v="-1"/>
    <n v="-1"/>
    <n v="0"/>
    <m/>
    <m/>
    <s v="Central IRL A"/>
    <n v="-1"/>
    <m/>
    <m/>
    <n v="601"/>
    <x v="9"/>
    <s v="Cherry Drive BB"/>
    <x v="0"/>
    <m/>
    <n v="24.277531345036898"/>
    <n v="1.8472704999999999E-2"/>
  </r>
  <r>
    <n v="450000"/>
    <n v="870000"/>
    <n v="870000"/>
    <x v="0"/>
    <x v="0"/>
    <s v="IR12-21"/>
    <s v="62-304.520 (7), F.A.C."/>
    <n v="0.56000000000000005"/>
    <n v="0.48"/>
    <s v="Town Melbourne Beach"/>
    <n v="7.6541480389739999E-2"/>
    <n v="3649.67237306571"/>
    <n v="9.0981577395877409"/>
    <n v="1.33811537770009"/>
    <n v="0.69638646220749001"/>
    <n v="0.10242133194145001"/>
    <n v="279.351326372014"/>
    <n v="1210"/>
    <s v="Fixed Single Family Units"/>
    <n v="1210"/>
    <s v="Town Melbourne Beach                   Brevard County"/>
    <s v="Town Melbourne Beach"/>
    <m/>
    <m/>
    <m/>
    <n v="0"/>
    <n v="1"/>
    <n v="0.69638646220749001"/>
    <n v="0.10242133194145001"/>
    <n v="279.35132637201502"/>
    <m/>
    <n v="-1"/>
    <n v="-1"/>
    <n v="-1"/>
    <n v="-1"/>
    <n v="0"/>
    <m/>
    <m/>
    <s v="Central IRL A"/>
    <n v="-1"/>
    <m/>
    <m/>
    <n v="601"/>
    <x v="9"/>
    <s v="Cherry Drive BB"/>
    <x v="0"/>
    <m/>
    <n v="81.573876712207095"/>
    <n v="0.2265623085"/>
  </r>
  <r>
    <n v="450000"/>
    <n v="870000"/>
    <n v="870000"/>
    <x v="0"/>
    <x v="0"/>
    <s v="IR12-21"/>
    <s v="62-304.520 (7), F.A.C."/>
    <n v="0.56000000000000005"/>
    <n v="0.48"/>
    <s v="Town Melbourne Beach"/>
    <n v="7.2570366833310002E-2"/>
    <n v="3649.67237306571"/>
    <n v="9.0981577395877409"/>
    <n v="1.33811537770009"/>
    <n v="0.66025664466920997"/>
    <n v="9.7107523824989994E-2"/>
    <n v="264.85806293477901"/>
    <n v="1210"/>
    <s v="Fixed Single Family Units"/>
    <n v="1210"/>
    <s v="Town Melbourne Beach                   Brevard County"/>
    <s v="Town Melbourne Beach"/>
    <m/>
    <m/>
    <m/>
    <n v="0"/>
    <n v="1"/>
    <n v="0.66025664466920997"/>
    <n v="9.7107523824989994E-2"/>
    <n v="264.85806293477901"/>
    <m/>
    <n v="-1"/>
    <n v="-1"/>
    <n v="-1"/>
    <n v="-1"/>
    <n v="0"/>
    <m/>
    <m/>
    <s v="Central IRL A"/>
    <n v="-1"/>
    <m/>
    <m/>
    <n v="601"/>
    <x v="9"/>
    <s v="Cherry Drive BB"/>
    <x v="0"/>
    <m/>
    <n v="69.094010045469801"/>
    <n v="0.21480783689999999"/>
  </r>
  <r>
    <n v="450000"/>
    <n v="870000"/>
    <n v="870000"/>
    <x v="0"/>
    <x v="0"/>
    <s v="IR12-21"/>
    <s v="62-304.520 (7), F.A.C."/>
    <n v="0.56000000000000005"/>
    <n v="0.48"/>
    <s v="Town Melbourne Beach"/>
    <n v="0.14851707440924"/>
    <n v="3649.67237306571"/>
    <n v="9.0981577395877409"/>
    <n v="1.33811537770009"/>
    <n v="1.35123176999735"/>
    <n v="0.19873298111803001"/>
    <n v="542.03866339994897"/>
    <n v="1210"/>
    <s v="Fixed Single Family Units"/>
    <n v="1210"/>
    <s v="Town Melbourne Beach                   Brevard County"/>
    <s v="Town Melbourne Beach"/>
    <m/>
    <m/>
    <m/>
    <n v="0"/>
    <n v="1"/>
    <n v="1.35123176999735"/>
    <n v="0.19873298111803001"/>
    <n v="542.03866339994897"/>
    <m/>
    <n v="-1"/>
    <n v="-1"/>
    <n v="-1"/>
    <n v="-1"/>
    <n v="0"/>
    <m/>
    <m/>
    <s v="Central IRL A"/>
    <n v="-1"/>
    <m/>
    <m/>
    <n v="601"/>
    <x v="9"/>
    <s v="Cherry Drive BB"/>
    <x v="0"/>
    <m/>
    <n v="100.41964526397901"/>
    <n v="0.4396096216"/>
  </r>
  <r>
    <n v="450000"/>
    <n v="870000"/>
    <n v="870000"/>
    <x v="0"/>
    <x v="0"/>
    <s v="IR12-21"/>
    <s v="62-304.520 (7), F.A.C."/>
    <n v="0.56000000000000005"/>
    <n v="0.48"/>
    <s v="Town Melbourne Beach"/>
    <n v="2.1258241856539999E-2"/>
    <n v="3649.67237306571"/>
    <n v="9.0981577395877409"/>
    <n v="1.33811537770009"/>
    <n v="0.19341083767716"/>
    <n v="2.844598033111E-2"/>
    <n v="77.5856180037852"/>
    <n v="1210"/>
    <s v="Fixed Single Family Units"/>
    <n v="1210"/>
    <s v="Town Melbourne Beach                   Brevard County"/>
    <s v="Town Melbourne Beach"/>
    <m/>
    <m/>
    <m/>
    <n v="0"/>
    <n v="1"/>
    <n v="0.19341083767716"/>
    <n v="2.844598033111E-2"/>
    <n v="77.585618003786706"/>
    <m/>
    <n v="-1"/>
    <n v="-1"/>
    <n v="-1"/>
    <n v="-1"/>
    <n v="0"/>
    <m/>
    <m/>
    <s v="Central IRL A"/>
    <n v="-1"/>
    <m/>
    <m/>
    <n v="601"/>
    <x v="9"/>
    <s v="Cherry Drive BB"/>
    <x v="0"/>
    <m/>
    <n v="48.490045130690099"/>
    <n v="6.2924264399999999E-2"/>
  </r>
  <r>
    <n v="450000"/>
    <n v="870000"/>
    <n v="870000"/>
    <x v="0"/>
    <x v="0"/>
    <s v="IR12-21"/>
    <s v="62-304.520 (7), F.A.C."/>
    <n v="0.56000000000000005"/>
    <n v="0.48"/>
    <s v="Town Melbourne Beach"/>
    <n v="0.29263549803185002"/>
    <n v="3649.67237306571"/>
    <n v="9.0981577395877409"/>
    <n v="1.33811537770009"/>
    <n v="2.6624439212966098"/>
    <n v="0.39158005997734002"/>
    <n v="1068.02369254517"/>
    <n v="1210"/>
    <s v="Fixed Single Family Units"/>
    <n v="1210"/>
    <s v="Town Melbourne Beach                   Brevard County"/>
    <s v="Town Melbourne Beach"/>
    <m/>
    <m/>
    <m/>
    <n v="0"/>
    <n v="1"/>
    <n v="2.6624439212966098"/>
    <n v="0.39158005997734002"/>
    <n v="1068.02369254517"/>
    <m/>
    <n v="-1"/>
    <n v="-1"/>
    <n v="-1"/>
    <n v="-1"/>
    <n v="0"/>
    <m/>
    <m/>
    <s v="Central IRL A"/>
    <n v="-1"/>
    <m/>
    <m/>
    <n v="601"/>
    <x v="9"/>
    <s v="Cherry Drive BB"/>
    <x v="0"/>
    <m/>
    <n v="136.36249670063799"/>
    <n v="0.86619926400000002"/>
  </r>
  <r>
    <n v="450000"/>
    <n v="870000"/>
    <n v="870000"/>
    <x v="0"/>
    <x v="0"/>
    <s v="IR12-21"/>
    <s v="62-304.520 (7), F.A.C."/>
    <n v="0.56000000000000005"/>
    <n v="0.48"/>
    <s v="Town Melbourne Beach"/>
    <n v="8.9329226204960005E-2"/>
    <n v="3661.4881870264599"/>
    <n v="9.1257924125944907"/>
    <n v="1.3421179026122101"/>
    <n v="0.81519997472424"/>
    <n v="0.11989035371618"/>
    <n v="327.077906505707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1519997472424"/>
    <n v="0.11989035371618"/>
    <n v="327.077906505709"/>
    <m/>
    <n v="-1"/>
    <n v="-1"/>
    <n v="-1"/>
    <n v="-1"/>
    <n v="0"/>
    <m/>
    <m/>
    <s v="Central IRL A"/>
    <n v="-1"/>
    <m/>
    <m/>
    <n v="601"/>
    <x v="9"/>
    <s v="Cherry Drive BB"/>
    <x v="0"/>
    <m/>
    <n v="114.474840198121"/>
    <n v="0.2652699972"/>
  </r>
  <r>
    <n v="450000"/>
    <n v="870000"/>
    <n v="870000"/>
    <x v="0"/>
    <x v="0"/>
    <s v="IR12-21"/>
    <s v="62-304.520 (7), F.A.C."/>
    <n v="0.56000000000000005"/>
    <n v="0.48"/>
    <s v="Town Melbourne Beach"/>
    <n v="0.27457239922027998"/>
    <n v="3661.4881870264599"/>
    <n v="9.1257924125944907"/>
    <n v="1.3421179026122101"/>
    <n v="2.5056907175123002"/>
    <n v="0.36850853255672"/>
    <n v="1005.34359622857"/>
    <n v="1210"/>
    <s v="Fixed Single Family Units"/>
    <n v="1210"/>
    <s v="Town Melbourne Beach                   Brevard County"/>
    <s v="Town Melbourne Beach"/>
    <m/>
    <m/>
    <m/>
    <n v="0"/>
    <n v="1"/>
    <n v="2.5056907175123002"/>
    <n v="0.36850853255672"/>
    <n v="1005.34359622857"/>
    <m/>
    <n v="-1"/>
    <n v="-1"/>
    <n v="-1"/>
    <n v="-1"/>
    <n v="0"/>
    <m/>
    <m/>
    <s v="Central IRL A"/>
    <n v="-1"/>
    <m/>
    <m/>
    <n v="601"/>
    <x v="9"/>
    <s v="Cherry Drive BB"/>
    <x v="0"/>
    <m/>
    <n v="133.837704862885"/>
    <n v="0.81536382500000004"/>
  </r>
  <r>
    <n v="450000"/>
    <n v="870000"/>
    <n v="870000"/>
    <x v="0"/>
    <x v="0"/>
    <s v="IR12-21"/>
    <s v="62-304.520 (7), F.A.C."/>
    <n v="0.56000000000000005"/>
    <n v="0.48"/>
    <s v="Town Melbourne Beach"/>
    <n v="8.1575110676200005E-2"/>
    <n v="3661.4881870264599"/>
    <n v="9.1257924125944907"/>
    <n v="1.3421179026122101"/>
    <n v="0.74443752606548996"/>
    <n v="0.10948341644611"/>
    <n v="298.68630409631101"/>
    <n v="1210"/>
    <s v="Fixed Single Family Units"/>
    <n v="1210"/>
    <s v="Town Melbourne Beach                   Brevard County"/>
    <s v="Town Melbourne Beach"/>
    <m/>
    <m/>
    <m/>
    <n v="0"/>
    <n v="1"/>
    <n v="0.74443752606548996"/>
    <n v="0.10948341644611"/>
    <n v="298.68630409630998"/>
    <m/>
    <n v="-1"/>
    <n v="-1"/>
    <n v="-1"/>
    <n v="-1"/>
    <n v="0"/>
    <m/>
    <m/>
    <s v="Central IRL A"/>
    <n v="-1"/>
    <m/>
    <m/>
    <n v="601"/>
    <x v="9"/>
    <s v="Cherry Drive BB"/>
    <x v="0"/>
    <m/>
    <n v="90.875102349088806"/>
    <n v="0.24224355559999999"/>
  </r>
  <r>
    <n v="450000"/>
    <n v="870000"/>
    <n v="870000"/>
    <x v="0"/>
    <x v="0"/>
    <s v="IR12-21"/>
    <s v="62-304.520 (7), F.A.C."/>
    <n v="0.56000000000000005"/>
    <n v="0.48"/>
    <s v="Town Melbourne Beach"/>
    <n v="4.4953945866179998E-2"/>
    <n v="3661.4881870264599"/>
    <n v="9.1257924125944907"/>
    <n v="1.3421179026122101"/>
    <n v="0.41024037810184"/>
    <n v="6.0333495540069997E-2"/>
    <n v="164.598341749274"/>
    <n v="1210"/>
    <s v="Fixed Single Family Units"/>
    <n v="1210"/>
    <s v="Town Melbourne Beach                   Brevard County"/>
    <s v="Town Melbourne Beach"/>
    <m/>
    <m/>
    <m/>
    <n v="0"/>
    <n v="1"/>
    <n v="0.41024037810184"/>
    <n v="6.0333495540069997E-2"/>
    <n v="164.59834174927499"/>
    <m/>
    <n v="-1"/>
    <n v="-1"/>
    <n v="-1"/>
    <n v="-1"/>
    <n v="0"/>
    <m/>
    <m/>
    <s v="Central IRL A"/>
    <n v="-1"/>
    <m/>
    <m/>
    <n v="601"/>
    <x v="9"/>
    <s v="Cherry Drive BB"/>
    <x v="0"/>
    <m/>
    <n v="67.800124447486596"/>
    <n v="0.13349419439999999"/>
  </r>
  <r>
    <n v="450000"/>
    <n v="870000"/>
    <n v="870000"/>
    <x v="0"/>
    <x v="0"/>
    <s v="IR12-21"/>
    <s v="62-304.520 (7), F.A.C."/>
    <n v="0.56000000000000005"/>
    <n v="0.48"/>
    <s v="Town Melbourne Beach"/>
    <n v="9.3094926710720005E-2"/>
    <n v="3661.4881870264599"/>
    <n v="9.1257924125944907"/>
    <n v="1.3421179026122101"/>
    <n v="0.84956497582776003"/>
    <n v="0.12494436778083"/>
    <n v="340.86597442341002"/>
    <n v="1210"/>
    <s v="Fixed Single Family Units"/>
    <n v="1210"/>
    <s v="Town Melbourne Beach                   Brevard County"/>
    <s v="Town Melbourne Beach"/>
    <m/>
    <m/>
    <m/>
    <n v="0"/>
    <n v="1"/>
    <n v="0.84956497582776003"/>
    <n v="0.12494436778083"/>
    <n v="340.86597442340798"/>
    <m/>
    <n v="-1"/>
    <n v="-1"/>
    <n v="-1"/>
    <n v="-1"/>
    <n v="0"/>
    <m/>
    <m/>
    <s v="Central IRL A"/>
    <n v="-1"/>
    <m/>
    <m/>
    <n v="601"/>
    <x v="9"/>
    <s v="Cherry Drive BB"/>
    <x v="0"/>
    <m/>
    <n v="93.438860419249195"/>
    <n v="0.27645253400000003"/>
  </r>
  <r>
    <n v="450000"/>
    <n v="870000"/>
    <n v="870000"/>
    <x v="0"/>
    <x v="0"/>
    <s v="IR12-21"/>
    <s v="62-304.520 (7), F.A.C."/>
    <n v="0.56000000000000005"/>
    <n v="0.48"/>
    <s v="Town Melbourne Beach"/>
    <n v="3.4237845104609997E-2"/>
    <n v="3661.4881870264599"/>
    <n v="9.1257924125944907"/>
    <n v="1.3421179026122101"/>
    <n v="0.31244746707923998"/>
    <n v="4.5951224861760002E-2"/>
    <n v="125.361465399774"/>
    <n v="1210"/>
    <s v="Fixed Single Family Units"/>
    <n v="1210"/>
    <s v="Town Melbourne Beach                   Brevard County"/>
    <s v="Town Melbourne Beach"/>
    <m/>
    <m/>
    <m/>
    <n v="0"/>
    <n v="1"/>
    <n v="0.31244746707923998"/>
    <n v="4.5951224861760002E-2"/>
    <n v="125.361465399773"/>
    <m/>
    <n v="-1"/>
    <n v="-1"/>
    <n v="-1"/>
    <n v="-1"/>
    <n v="0"/>
    <m/>
    <m/>
    <s v="Central IRL A"/>
    <n v="-1"/>
    <m/>
    <m/>
    <n v="601"/>
    <x v="9"/>
    <s v="Cherry Drive BB"/>
    <x v="0"/>
    <m/>
    <n v="57.749934787660003"/>
    <n v="0.1016719103"/>
  </r>
  <r>
    <n v="450000"/>
    <n v="870000"/>
    <n v="870000"/>
    <x v="0"/>
    <x v="0"/>
    <s v="IR12-21"/>
    <s v="62-304.520 (7), F.A.C."/>
    <n v="0.56000000000000005"/>
    <n v="0.48"/>
    <s v="Town Melbourne Beach"/>
    <n v="0.27004675225968"/>
    <n v="3658.9917398298699"/>
    <n v="9.1199547431675896"/>
    <n v="1.3412724275260199"/>
    <n v="2.4628141591477202"/>
    <n v="0.36220626294885999"/>
    <n v="988.098835886076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4628141591477202"/>
    <n v="0.36220626294885999"/>
    <n v="988.09883588607602"/>
    <m/>
    <n v="-1"/>
    <n v="-1"/>
    <n v="-1"/>
    <n v="-1"/>
    <n v="0"/>
    <m/>
    <m/>
    <s v="Central IRL A"/>
    <n v="-1"/>
    <m/>
    <m/>
    <n v="601"/>
    <x v="9"/>
    <s v="Cherry Drive BB"/>
    <x v="0"/>
    <m/>
    <n v="201.951855375262"/>
    <n v="0.80137780690000004"/>
  </r>
  <r>
    <n v="450000"/>
    <n v="870000"/>
    <n v="870000"/>
    <x v="0"/>
    <x v="0"/>
    <s v="IR12-21"/>
    <s v="62-304.520 (7), F.A.C."/>
    <n v="0.56000000000000005"/>
    <n v="0.48"/>
    <s v="Town Melbourne Beach"/>
    <n v="1.580316266387E-2"/>
    <n v="3658.9917398298699"/>
    <n v="9.1199547431675896"/>
    <n v="1.3412724275260199"/>
    <n v="0.14412412829341001"/>
    <n v="2.1196346348749999E-2"/>
    <n v="57.823641650288202"/>
    <n v="1210"/>
    <s v="Fixed Single Family Units"/>
    <n v="1210"/>
    <s v="Town Melbourne Beach                   Brevard County"/>
    <s v="Town Melbourne Beach"/>
    <m/>
    <m/>
    <m/>
    <n v="0"/>
    <n v="1"/>
    <n v="0.14412412829341001"/>
    <n v="2.1196346348749999E-2"/>
    <n v="57.823641650287797"/>
    <m/>
    <n v="-1"/>
    <n v="-1"/>
    <n v="-1"/>
    <n v="-1"/>
    <n v="0"/>
    <m/>
    <m/>
    <s v="Central IRL A"/>
    <n v="-1"/>
    <m/>
    <m/>
    <n v="601"/>
    <x v="9"/>
    <s v="Cherry Drive BB"/>
    <x v="0"/>
    <m/>
    <n v="44.123146221219201"/>
    <n v="4.6896708600000003E-2"/>
  </r>
  <r>
    <n v="450000"/>
    <n v="870000"/>
    <n v="870000"/>
    <x v="0"/>
    <x v="0"/>
    <s v="IR12-21"/>
    <s v="62-304.520 (7), F.A.C."/>
    <n v="0.56000000000000005"/>
    <n v="0.48"/>
    <s v="Town Melbourne Beach"/>
    <n v="4.4039514391139997E-2"/>
    <n v="3658.9917398298699"/>
    <n v="9.1199547431675896"/>
    <n v="1.3412724275260199"/>
    <n v="0.40163837815834003"/>
    <n v="5.906898637448E-2"/>
    <n v="161.140219383329"/>
    <n v="1210"/>
    <s v="Fixed Single Family Units"/>
    <n v="1210"/>
    <s v="Town Melbourne Beach                   Brevard County"/>
    <s v="Town Melbourne Beach"/>
    <m/>
    <m/>
    <m/>
    <n v="0"/>
    <n v="1"/>
    <n v="0.40163837815834003"/>
    <n v="5.906898637448E-2"/>
    <n v="161.140219383328"/>
    <m/>
    <n v="-1"/>
    <n v="-1"/>
    <n v="-1"/>
    <n v="-1"/>
    <n v="0"/>
    <m/>
    <m/>
    <s v="Central IRL A"/>
    <n v="-1"/>
    <m/>
    <m/>
    <n v="601"/>
    <x v="9"/>
    <s v="Cherry Drive BB"/>
    <x v="0"/>
    <m/>
    <n v="56.174105360023901"/>
    <n v="0.13068955339999999"/>
  </r>
  <r>
    <n v="450000"/>
    <n v="870000"/>
    <n v="870000"/>
    <x v="0"/>
    <x v="0"/>
    <s v="IR12-21"/>
    <s v="62-304.520 (7), F.A.C."/>
    <n v="0.56000000000000005"/>
    <n v="0.48"/>
    <s v="Town Melbourne Beach"/>
    <n v="0.25912432720395001"/>
    <n v="3658.9917398298699"/>
    <n v="9.1199547431675896"/>
    <n v="1.3412724275260199"/>
    <n v="2.3632021369538299"/>
    <n v="0.34755631537989001"/>
    <n v="948.13377282824899"/>
    <n v="1210"/>
    <s v="Fixed Single Family Units"/>
    <n v="1210"/>
    <s v="Town Melbourne Beach                   Brevard County"/>
    <s v="Town Melbourne Beach"/>
    <m/>
    <m/>
    <m/>
    <n v="0"/>
    <n v="1"/>
    <n v="2.3632021369538299"/>
    <n v="0.34755631537989001"/>
    <n v="948.13377282824899"/>
    <m/>
    <n v="-1"/>
    <n v="-1"/>
    <n v="-1"/>
    <n v="-1"/>
    <n v="0"/>
    <m/>
    <m/>
    <s v="Central IRL A"/>
    <n v="-1"/>
    <m/>
    <m/>
    <n v="601"/>
    <x v="9"/>
    <s v="Cherry Drive BB"/>
    <x v="0"/>
    <m/>
    <n v="127.989658180726"/>
    <n v="0.76896494150000005"/>
  </r>
  <r>
    <n v="450000"/>
    <n v="870000"/>
    <n v="870000"/>
    <x v="0"/>
    <x v="0"/>
    <s v="IR12-21"/>
    <s v="62-304.520 (7), F.A.C."/>
    <n v="0.56000000000000005"/>
    <n v="0.48"/>
    <s v="Town Melbourne Beach"/>
    <n v="2.8749697356370001E-2"/>
    <n v="3658.9917398298699"/>
    <n v="9.1199547431675896"/>
    <n v="1.3412724275260199"/>
    <n v="0.26219593876989"/>
    <n v="3.8561176363819998E-2"/>
    <n v="105.194905149581"/>
    <n v="1210"/>
    <s v="Fixed Single Family Units"/>
    <n v="1210"/>
    <s v="Town Melbourne Beach                   Brevard County"/>
    <s v="Town Melbourne Beach"/>
    <m/>
    <m/>
    <m/>
    <n v="0"/>
    <n v="1"/>
    <n v="0.26219593876989"/>
    <n v="3.8561176363819998E-2"/>
    <n v="105.19490514958299"/>
    <m/>
    <n v="-1"/>
    <n v="-1"/>
    <n v="-1"/>
    <n v="-1"/>
    <n v="0"/>
    <m/>
    <m/>
    <s v="Central IRL A"/>
    <n v="-1"/>
    <m/>
    <m/>
    <n v="601"/>
    <x v="9"/>
    <s v="Cherry Drive BB"/>
    <x v="0"/>
    <m/>
    <n v="53.429539567013101"/>
    <n v="8.5316224800000007E-2"/>
  </r>
  <r>
    <n v="450000"/>
    <n v="870000"/>
    <n v="870000"/>
    <x v="0"/>
    <x v="0"/>
    <s v="IR12-21"/>
    <s v="62-304.520 (7), F.A.C."/>
    <n v="0.56000000000000005"/>
    <n v="0.48"/>
    <s v="Town Melbourne Beach"/>
    <n v="0.20335871277312001"/>
    <n v="3649.6723714341801"/>
    <n v="9.0981577355205498"/>
    <n v="1.3381153771019101"/>
    <n v="1.8501896457023099"/>
    <n v="0.27211742062937"/>
    <n v="742.192675498498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501896457023099"/>
    <n v="0.27211742062937"/>
    <n v="742.19267549849803"/>
    <m/>
    <n v="-1"/>
    <n v="-1"/>
    <n v="-1"/>
    <n v="-1"/>
    <n v="0"/>
    <m/>
    <m/>
    <s v="Central IRL A"/>
    <n v="-1"/>
    <m/>
    <m/>
    <n v="601"/>
    <x v="9"/>
    <s v="Cherry Drive BB"/>
    <x v="0"/>
    <m/>
    <n v="132.925774767473"/>
    <n v="0.60194053160000005"/>
  </r>
  <r>
    <n v="450000"/>
    <n v="870000"/>
    <n v="870000"/>
    <x v="0"/>
    <x v="0"/>
    <s v="IR12-21"/>
    <s v="62-304.520 (7), F.A.C."/>
    <n v="0.56000000000000005"/>
    <n v="0.48"/>
    <s v="Town Melbourne Beach"/>
    <n v="7.4468312704900003E-3"/>
    <n v="3649.6723714341801"/>
    <n v="9.0981577355205498"/>
    <n v="1.3381153771019101"/>
    <n v="6.775244552878E-2"/>
    <n v="9.9647194337300002E-3"/>
    <n v="27.178494342665001"/>
    <n v="1210"/>
    <s v="Fixed Single Family Units"/>
    <n v="1210"/>
    <s v="Town Melbourne Beach                   Brevard County"/>
    <s v="Town Melbourne Beach"/>
    <m/>
    <m/>
    <m/>
    <n v="0"/>
    <n v="1"/>
    <n v="6.775244552878E-2"/>
    <n v="9.9647194337300002E-3"/>
    <n v="27.178494342666401"/>
    <m/>
    <n v="-1"/>
    <n v="-1"/>
    <n v="-1"/>
    <n v="-1"/>
    <n v="0"/>
    <m/>
    <m/>
    <s v="Central IRL A"/>
    <n v="-1"/>
    <m/>
    <m/>
    <n v="601"/>
    <x v="9"/>
    <s v="Cherry Drive BB"/>
    <x v="0"/>
    <m/>
    <n v="56.153498323446001"/>
    <n v="2.2042574499999999E-2"/>
  </r>
  <r>
    <n v="450000"/>
    <n v="870000"/>
    <n v="870000"/>
    <x v="0"/>
    <x v="0"/>
    <s v="IR12-21"/>
    <s v="62-304.520 (7), F.A.C."/>
    <n v="0.56000000000000005"/>
    <n v="0.48"/>
    <s v="Town Melbourne Beach"/>
    <n v="4.3681786711799999E-3"/>
    <n v="3649.6723714341801"/>
    <n v="9.0981577355205498"/>
    <n v="1.3381153771019101"/>
    <n v="3.974237856737E-2"/>
    <n v="5.8451270498399996E-3"/>
    <n v="15.942421009712"/>
    <n v="1210"/>
    <s v="Fixed Single Family Units"/>
    <n v="1210"/>
    <s v="Town Melbourne Beach                   Brevard County"/>
    <s v="Town Melbourne Beach"/>
    <m/>
    <m/>
    <m/>
    <n v="0"/>
    <n v="1"/>
    <n v="3.974237856737E-2"/>
    <n v="5.8451270498399996E-3"/>
    <n v="15.9424210097102"/>
    <m/>
    <n v="-1"/>
    <n v="-1"/>
    <n v="-1"/>
    <n v="-1"/>
    <n v="0"/>
    <m/>
    <m/>
    <s v="Central IRL A"/>
    <n v="-1"/>
    <m/>
    <m/>
    <n v="601"/>
    <x v="9"/>
    <s v="Cherry Drive BB"/>
    <x v="0"/>
    <m/>
    <n v="47.622628947355203"/>
    <n v="1.29297818E-2"/>
  </r>
  <r>
    <n v="450000"/>
    <n v="870000"/>
    <n v="870000"/>
    <x v="0"/>
    <x v="0"/>
    <s v="IR12-21"/>
    <s v="62-304.520 (7), F.A.C."/>
    <n v="0.56000000000000005"/>
    <n v="0.48"/>
    <s v="Town Melbourne Beach"/>
    <n v="0.20477812196742001"/>
    <n v="3649.6723714341801"/>
    <n v="9.0981577355205498"/>
    <n v="1.3381153771019101"/>
    <n v="1.86310365444327"/>
    <n v="0.27401675389864999"/>
    <n v="747.37305401868002"/>
    <n v="1210"/>
    <s v="Fixed Single Family Units"/>
    <n v="1210"/>
    <s v="Town Melbourne Beach                   Brevard County"/>
    <s v="Town Melbourne Beach"/>
    <m/>
    <m/>
    <m/>
    <n v="0"/>
    <n v="1"/>
    <n v="1.86310365444327"/>
    <n v="0.27401675389864999"/>
    <n v="747.37305401868002"/>
    <m/>
    <n v="-1"/>
    <n v="-1"/>
    <n v="-1"/>
    <n v="-1"/>
    <n v="0"/>
    <m/>
    <m/>
    <s v="Central IRL A"/>
    <n v="-1"/>
    <m/>
    <m/>
    <n v="601"/>
    <x v="9"/>
    <s v="Cherry Drive BB"/>
    <x v="0"/>
    <m/>
    <n v="115.966973655551"/>
    <n v="0.60614197410000004"/>
  </r>
  <r>
    <n v="450000"/>
    <n v="870000"/>
    <n v="870000"/>
    <x v="0"/>
    <x v="0"/>
    <s v="IR12-21"/>
    <s v="62-304.520 (7), F.A.C."/>
    <n v="0.56000000000000005"/>
    <n v="0.48"/>
    <s v="Town Melbourne Beach"/>
    <n v="0.1978116091928"/>
    <n v="3649.6723714341801"/>
    <n v="9.0981577355205498"/>
    <n v="1.3381153771019101"/>
    <n v="1.7997212223532799"/>
    <n v="0.26469475603016002"/>
    <n v="721.94756481991703"/>
    <n v="1210"/>
    <s v="Fixed Single Family Units"/>
    <n v="1210"/>
    <s v="Town Melbourne Beach                   Brevard County"/>
    <s v="Town Melbourne Beach"/>
    <m/>
    <m/>
    <m/>
    <n v="0"/>
    <n v="1"/>
    <n v="1.7997212223532799"/>
    <n v="0.26469475603016002"/>
    <n v="721.94756481991703"/>
    <m/>
    <n v="-1"/>
    <n v="-1"/>
    <n v="-1"/>
    <n v="-1"/>
    <n v="0"/>
    <m/>
    <m/>
    <s v="Central IRL A"/>
    <n v="-1"/>
    <m/>
    <m/>
    <n v="601"/>
    <x v="9"/>
    <s v="Cherry Drive BB"/>
    <x v="0"/>
    <m/>
    <n v="114.39979398588601"/>
    <n v="0.58552113939999995"/>
  </r>
  <r>
    <n v="450000"/>
    <n v="870000"/>
    <n v="870000"/>
    <x v="0"/>
    <x v="0"/>
    <s v="IR12-21"/>
    <s v="62-304.520 (7), F.A.C."/>
    <n v="0.56000000000000005"/>
    <n v="0.48"/>
    <s v="Town Melbourne Beach"/>
    <n v="3.1222157669389999E-2"/>
    <n v="3698.0527495711999"/>
    <n v="10.627388938257599"/>
    <n v="2.0462571870902901"/>
    <n v="0.33181001304420998"/>
    <n v="6.3888564527449995E-2"/>
    <n v="115.461186016833"/>
    <n v="1300"/>
    <s v="Residential, High Density"/>
    <n v="1300"/>
    <s v="Town Melbourne Beach                   Brevard County"/>
    <s v="Town Melbourne Beach"/>
    <m/>
    <m/>
    <m/>
    <n v="0"/>
    <n v="1"/>
    <n v="0.33181001304420998"/>
    <n v="6.3888564527449995E-2"/>
    <n v="135.706183565309"/>
    <m/>
    <n v="-1"/>
    <n v="-1"/>
    <n v="-1"/>
    <n v="-1"/>
    <n v="0"/>
    <m/>
    <m/>
    <s v="Central IRL A"/>
    <n v="-1"/>
    <m/>
    <m/>
    <n v="601"/>
    <x v="9"/>
    <s v="Cherry Drive BB"/>
    <x v="0"/>
    <m/>
    <n v="112.785472869404"/>
    <n v="0.1100617872"/>
  </r>
  <r>
    <n v="450000"/>
    <n v="870000"/>
    <n v="870000"/>
    <x v="0"/>
    <x v="0"/>
    <s v="IR12-21"/>
    <s v="62-304.520 (7), F.A.C."/>
    <n v="0.56000000000000005"/>
    <n v="0.48"/>
    <s v="FDOT District 5"/>
    <n v="9.8882341869040005E-2"/>
    <n v="3698.0527495711999"/>
    <n v="10.627388938257599"/>
    <n v="2.0462571870902901"/>
    <n v="1.05086110616804"/>
    <n v="0.20233870272584001"/>
    <n v="365.672116232843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05086110616804"/>
    <n v="0.20233870272584001"/>
    <n v="693.82829022534304"/>
    <m/>
    <n v="-1"/>
    <n v="-1"/>
    <n v="-1"/>
    <n v="-1"/>
    <n v="0"/>
    <m/>
    <m/>
    <s v="Central IRL A"/>
    <n v="-1"/>
    <m/>
    <m/>
    <n v="601"/>
    <x v="9"/>
    <s v="Cherry Drive BB"/>
    <x v="0"/>
    <m/>
    <n v="121.46875970876"/>
    <n v="0.56271556379999998"/>
  </r>
  <r>
    <n v="450000"/>
    <n v="870000"/>
    <n v="870000"/>
    <x v="0"/>
    <x v="0"/>
    <s v="IR12-21"/>
    <s v="62-304.520 (7), F.A.C."/>
    <n v="0.56000000000000005"/>
    <n v="0.48"/>
    <s v="Town Melbourne Beach"/>
    <n v="5.3749866225299998E-3"/>
    <n v="3698.0527495711999"/>
    <n v="10.627388938257599"/>
    <n v="2.0462571870902901"/>
    <n v="5.7122073375589999E-2"/>
    <n v="1.0998605006869999E-2"/>
    <n v="19.876984058366499"/>
    <n v="1300"/>
    <s v="Residential, High Density"/>
    <n v="1300"/>
    <s v="Town Melbourne Beach                   Brevard County"/>
    <s v="Town Melbourne Beach"/>
    <m/>
    <m/>
    <m/>
    <n v="0"/>
    <n v="1"/>
    <n v="5.7122073375589999E-2"/>
    <n v="1.0998605006869999E-2"/>
    <n v="19.8769840583657"/>
    <m/>
    <n v="-1"/>
    <n v="-1"/>
    <n v="-1"/>
    <n v="-1"/>
    <n v="0"/>
    <m/>
    <m/>
    <s v="Central IRL A"/>
    <n v="-1"/>
    <m/>
    <m/>
    <n v="601"/>
    <x v="9"/>
    <s v="Cherry Drive BB"/>
    <x v="0"/>
    <m/>
    <n v="25.712855783005701"/>
    <n v="1.6120830499999999E-2"/>
  </r>
  <r>
    <n v="450000"/>
    <n v="870000"/>
    <n v="870000"/>
    <x v="0"/>
    <x v="0"/>
    <s v="IR12-21"/>
    <s v="62-304.520 (7), F.A.C."/>
    <n v="0.56000000000000005"/>
    <n v="0.48"/>
    <s v="Town Melbourne Beach"/>
    <n v="0.38036178908003998"/>
    <n v="3698.0527495711999"/>
    <n v="10.627388938257599"/>
    <n v="2.0462571870902901"/>
    <n v="4.0422526698050998"/>
    <n v="0.77831804459955001"/>
    <n v="1406.5979599392599"/>
    <n v="1300"/>
    <s v="Residential, High Density"/>
    <n v="1300"/>
    <s v="Town Melbourne Beach                   Brevard County"/>
    <s v="Town Melbourne Beach"/>
    <m/>
    <m/>
    <m/>
    <n v="0"/>
    <n v="1"/>
    <n v="4.0422526698050998"/>
    <n v="0.77831804459955001"/>
    <n v="1406.5979599392599"/>
    <m/>
    <n v="-1"/>
    <n v="-1"/>
    <n v="-1"/>
    <n v="-1"/>
    <n v="0"/>
    <m/>
    <m/>
    <s v="Central IRL A"/>
    <n v="-1"/>
    <m/>
    <m/>
    <n v="601"/>
    <x v="9"/>
    <s v="Cherry Drive BB"/>
    <x v="0"/>
    <m/>
    <n v="163.05928900514201"/>
    <n v="1.1407931549000001"/>
  </r>
  <r>
    <n v="450000"/>
    <n v="870000"/>
    <n v="870000"/>
    <x v="0"/>
    <x v="0"/>
    <s v="IR12-21"/>
    <s v="62-304.520 (7), F.A.C."/>
    <n v="0.56000000000000005"/>
    <n v="0.48"/>
    <s v="Town Melbourne Beach"/>
    <n v="3.0403080474549999E-2"/>
    <n v="3663.8191392600602"/>
    <n v="9.5319153152650191"/>
    <n v="1.7113516439560199"/>
    <n v="0.28979958840665998"/>
    <n v="5.2030361751460003E-2"/>
    <n v="111.39138813514499"/>
    <n v="1300"/>
    <s v="Residential, High Density"/>
    <n v="1300"/>
    <s v="Town Melbourne Beach                   Brevard County"/>
    <s v="Town Melbourne Beach"/>
    <m/>
    <m/>
    <m/>
    <n v="0"/>
    <n v="1"/>
    <n v="0.28979958840665998"/>
    <n v="5.2030361751460003E-2"/>
    <n v="111.391388135146"/>
    <m/>
    <n v="-1"/>
    <n v="-1"/>
    <n v="-1"/>
    <n v="-1"/>
    <n v="0"/>
    <m/>
    <m/>
    <s v="Central IRL A"/>
    <n v="-1"/>
    <m/>
    <m/>
    <n v="601"/>
    <x v="9"/>
    <s v="Cherry Drive BB"/>
    <x v="0"/>
    <m/>
    <n v="64.690290611245103"/>
    <n v="9.03417584E-2"/>
  </r>
  <r>
    <n v="450000"/>
    <n v="870000"/>
    <n v="870000"/>
    <x v="0"/>
    <x v="0"/>
    <s v="IR12-21"/>
    <s v="62-304.520 (7), F.A.C."/>
    <n v="0.56000000000000005"/>
    <n v="0.48"/>
    <s v="FDOT District 5"/>
    <n v="5.6435743388129997E-2"/>
    <n v="3663.8191392600602"/>
    <n v="9.5319153152650191"/>
    <n v="1.7113516439560199"/>
    <n v="0.53794072672968996"/>
    <n v="9.6581402225150007E-2"/>
    <n v="206.770356763803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53794072672968996"/>
    <n v="9.6581402225150007E-2"/>
    <n v="303.471029978996"/>
    <m/>
    <n v="-1"/>
    <n v="-1"/>
    <n v="-1"/>
    <n v="-1"/>
    <n v="0"/>
    <m/>
    <m/>
    <s v="Central IRL A"/>
    <n v="-1"/>
    <m/>
    <m/>
    <n v="601"/>
    <x v="9"/>
    <s v="Cherry Drive BB"/>
    <x v="0"/>
    <m/>
    <n v="80.642109409267206"/>
    <n v="0.2461241119"/>
  </r>
  <r>
    <n v="450000"/>
    <n v="870000"/>
    <n v="870000"/>
    <x v="0"/>
    <x v="0"/>
    <s v="IR12-21"/>
    <s v="62-304.520 (7), F.A.C."/>
    <n v="0.56000000000000005"/>
    <n v="0.48"/>
    <s v="Town Melbourne Beach"/>
    <n v="0.18263574373829999"/>
    <n v="3663.8191392600602"/>
    <n v="9.5319153152650191"/>
    <n v="1.7113516439560199"/>
    <n v="1.74086844285395"/>
    <n v="0.31255398029166997"/>
    <n v="669.144333421395"/>
    <n v="1800"/>
    <s v="Recreational"/>
    <n v="1800"/>
    <s v="Town Melbourne Beach                   Brevard County"/>
    <s v="Town Melbourne Beach"/>
    <m/>
    <m/>
    <m/>
    <n v="0"/>
    <n v="1"/>
    <n v="1.74086844285395"/>
    <n v="0.31255398029166997"/>
    <n v="669.144333421395"/>
    <m/>
    <n v="-1"/>
    <n v="-1"/>
    <n v="-1"/>
    <n v="-1"/>
    <n v="0"/>
    <m/>
    <m/>
    <s v="Central IRL A"/>
    <n v="-1"/>
    <m/>
    <m/>
    <n v="601"/>
    <x v="9"/>
    <s v="Cherry Drive BB"/>
    <x v="0"/>
    <m/>
    <n v="138.987391283287"/>
    <n v="0.54269613419999996"/>
  </r>
  <r>
    <n v="450000"/>
    <n v="870000"/>
    <n v="870000"/>
    <x v="0"/>
    <x v="0"/>
    <s v="IR12-21"/>
    <s v="62-304.520 (7), F.A.C."/>
    <n v="0.56000000000000005"/>
    <n v="0.48"/>
    <s v="FDOT District 5"/>
    <n v="1.526156514718E-2"/>
    <n v="3663.8191392600602"/>
    <n v="9.5319153152650191"/>
    <n v="1.7113516439560199"/>
    <n v="0.14547194656133"/>
    <n v="2.611790460397E-2"/>
    <n v="55.915614481309703"/>
    <n v="1800"/>
    <s v="Recreational"/>
    <n v="1800"/>
    <s v="FDOT District 5                         Town Melbourne Beach                   Brevard County"/>
    <s v="FDOT District 5"/>
    <m/>
    <m/>
    <m/>
    <n v="0"/>
    <n v="1"/>
    <n v="0.14547194656133"/>
    <n v="2.611790460397E-2"/>
    <n v="55.915614481309703"/>
    <m/>
    <n v="-1"/>
    <n v="-1"/>
    <n v="-1"/>
    <n v="-1"/>
    <n v="0"/>
    <m/>
    <m/>
    <s v="Central IRL A"/>
    <n v="-1"/>
    <m/>
    <m/>
    <n v="601"/>
    <x v="9"/>
    <s v="Cherry Drive BB"/>
    <x v="0"/>
    <m/>
    <n v="42.990956993773601"/>
    <n v="4.5349241300000002E-2"/>
  </r>
  <r>
    <n v="450000"/>
    <n v="870000"/>
    <n v="870000"/>
    <x v="0"/>
    <x v="0"/>
    <s v="IR12-21"/>
    <s v="62-304.520 (7), F.A.C."/>
    <n v="0.56000000000000005"/>
    <n v="0.48"/>
    <s v="Town Melbourne Beach"/>
    <n v="9.2997885569229999E-2"/>
    <n v="3663.8191392600602"/>
    <n v="9.5319153152650191"/>
    <n v="1.7113516439560199"/>
    <n v="0.88644796974467999"/>
    <n v="0.15915208435334999"/>
    <n v="340.727433059291"/>
    <n v="1300"/>
    <s v="Residential, High Density"/>
    <n v="1300"/>
    <s v="Town Melbourne Beach                   Brevard County"/>
    <s v="Town Melbourne Beach"/>
    <m/>
    <m/>
    <m/>
    <n v="0"/>
    <n v="1"/>
    <n v="0.88644796974467999"/>
    <n v="0.15915208435334999"/>
    <n v="340.72743305929299"/>
    <m/>
    <n v="-1"/>
    <n v="-1"/>
    <n v="-1"/>
    <n v="-1"/>
    <n v="0"/>
    <m/>
    <m/>
    <s v="Central IRL A"/>
    <n v="-1"/>
    <m/>
    <m/>
    <n v="601"/>
    <x v="9"/>
    <s v="Cherry Drive BB"/>
    <x v="0"/>
    <m/>
    <n v="113.11073382098"/>
    <n v="0.27634017280000001"/>
  </r>
  <r>
    <n v="450000"/>
    <n v="870000"/>
    <n v="870000"/>
    <x v="0"/>
    <x v="0"/>
    <s v="IR12-21"/>
    <s v="62-304.520 (7), F.A.C."/>
    <n v="0.56000000000000005"/>
    <n v="0.48"/>
    <s v="Town Melbourne Beach"/>
    <n v="0.21363602746471"/>
    <n v="3663.8191392600602"/>
    <n v="9.5319153152650191"/>
    <n v="1.7113516439560199"/>
    <n v="2.0363605220832799"/>
    <n v="0.36560636680997"/>
    <n v="782.72376626070798"/>
    <n v="1300"/>
    <s v="Residential, High Density"/>
    <n v="1300"/>
    <s v="Town Melbourne Beach                   Brevard County"/>
    <s v="Town Melbourne Beach"/>
    <m/>
    <m/>
    <m/>
    <n v="0"/>
    <n v="1"/>
    <n v="2.0363605220832799"/>
    <n v="0.36560636680997"/>
    <n v="782.72376626070798"/>
    <m/>
    <n v="-1"/>
    <n v="-1"/>
    <n v="-1"/>
    <n v="-1"/>
    <n v="0"/>
    <m/>
    <m/>
    <s v="Central IRL A"/>
    <n v="-1"/>
    <m/>
    <m/>
    <n v="601"/>
    <x v="9"/>
    <s v="Cherry Drive BB"/>
    <x v="0"/>
    <m/>
    <n v="120.159318207062"/>
    <n v="0.63481246250000001"/>
  </r>
  <r>
    <n v="450000"/>
    <n v="870000"/>
    <n v="870000"/>
    <x v="0"/>
    <x v="0"/>
    <s v="IR12-21"/>
    <s v="62-304.520 (7), F.A.C."/>
    <n v="0.56000000000000005"/>
    <n v="0.48"/>
    <s v="Town Melbourne Beach"/>
    <n v="1.7389916457399999E-3"/>
    <n v="3677.6851207663499"/>
    <n v="9.9654217333626907"/>
    <n v="1.84377072572032"/>
    <n v="1.7329785140630001E-2"/>
    <n v="3.20630188869E-3"/>
    <n v="6.3954637006897102"/>
    <n v="1300"/>
    <s v="Residential, High Density"/>
    <n v="1300"/>
    <s v="Town Melbourne Beach                   Brevard County"/>
    <s v="Town Melbourne Beach"/>
    <m/>
    <m/>
    <m/>
    <n v="0"/>
    <n v="1"/>
    <n v="1.7329785140630001E-2"/>
    <n v="3.20630188869E-3"/>
    <n v="73.272726783880501"/>
    <m/>
    <n v="-1"/>
    <n v="-1"/>
    <n v="-1"/>
    <n v="-1"/>
    <n v="0"/>
    <m/>
    <m/>
    <s v="Central IRL A"/>
    <n v="-1"/>
    <m/>
    <m/>
    <n v="601"/>
    <x v="9"/>
    <s v="Cherry Drive BB"/>
    <x v="0"/>
    <m/>
    <n v="10.8304126979858"/>
    <n v="5.9426380199999997E-2"/>
  </r>
  <r>
    <n v="450000"/>
    <n v="870000"/>
    <n v="870000"/>
    <x v="0"/>
    <x v="0"/>
    <s v="IR12-21"/>
    <s v="62-304.520 (7), F.A.C."/>
    <n v="0.56000000000000005"/>
    <n v="0.48"/>
    <s v="FDOT District 5"/>
    <n v="4.6101738590930003E-2"/>
    <n v="3677.6851207663499"/>
    <n v="9.9654217333626907"/>
    <n v="1.84377072572032"/>
    <n v="0.45942326769990999"/>
    <n v="8.5001036018770001E-2"/>
    <n v="169.547678057345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45942326769990999"/>
    <n v="8.5001036018770001E-2"/>
    <n v="695.31418361451597"/>
    <m/>
    <n v="-1"/>
    <n v="-1"/>
    <n v="-1"/>
    <n v="-1"/>
    <n v="0"/>
    <m/>
    <m/>
    <s v="Central IRL A"/>
    <n v="-1"/>
    <m/>
    <m/>
    <n v="601"/>
    <x v="9"/>
    <s v="Cherry Drive BB"/>
    <x v="0"/>
    <m/>
    <n v="120.990907083759"/>
    <n v="0.56392066799999996"/>
  </r>
  <r>
    <n v="450000"/>
    <n v="870000"/>
    <n v="870000"/>
    <x v="0"/>
    <x v="0"/>
    <s v="IR12-21"/>
    <s v="62-304.520 (7), F.A.C."/>
    <n v="0.56000000000000005"/>
    <n v="0.48"/>
    <s v="Town Melbourne Beach"/>
    <n v="3.2624995412819997E-2"/>
    <n v="3677.6851207663499"/>
    <n v="9.9654217333626907"/>
    <n v="1.84377072572032"/>
    <n v="0.32512183833783997"/>
    <n v="6.0153011468929998E-2"/>
    <n v="119.984460194824"/>
    <n v="1800"/>
    <s v="Recreational"/>
    <n v="1800"/>
    <s v="Town Melbourne Beach                   Brevard County"/>
    <s v="Town Melbourne Beach"/>
    <m/>
    <m/>
    <m/>
    <n v="0"/>
    <n v="1"/>
    <n v="0.32512183833783997"/>
    <n v="6.0153011468929998E-2"/>
    <n v="119.984460194824"/>
    <m/>
    <n v="-1"/>
    <n v="-1"/>
    <n v="-1"/>
    <n v="-1"/>
    <n v="0"/>
    <m/>
    <m/>
    <s v="Central IRL A"/>
    <n v="-1"/>
    <m/>
    <m/>
    <n v="601"/>
    <x v="9"/>
    <s v="Cherry Drive BB"/>
    <x v="0"/>
    <m/>
    <n v="108.065569457192"/>
    <n v="9.7310997699999999E-2"/>
  </r>
  <r>
    <n v="450000"/>
    <n v="870000"/>
    <n v="870000"/>
    <x v="0"/>
    <x v="0"/>
    <s v="IR12-21"/>
    <s v="62-304.520 (7), F.A.C."/>
    <n v="0.56000000000000005"/>
    <n v="0.48"/>
    <s v="FDOT District 5"/>
    <n v="4.9752690689799997E-2"/>
    <n v="3677.6851207663499"/>
    <n v="9.9654217333626907"/>
    <n v="1.84377072572032"/>
    <n v="0.49580654509340999"/>
    <n v="9.1732554619670004E-2"/>
    <n v="182.97473026797201"/>
    <n v="1800"/>
    <s v="Recreational"/>
    <n v="1800"/>
    <s v="FDOT District 5                         Town Melbourne Beach                   Brevard County"/>
    <s v="FDOT District 5"/>
    <m/>
    <m/>
    <m/>
    <n v="0"/>
    <n v="1"/>
    <n v="0.49580654509340999"/>
    <n v="9.1732554619670004E-2"/>
    <n v="182.97473026796999"/>
    <m/>
    <n v="-1"/>
    <n v="-1"/>
    <n v="-1"/>
    <n v="-1"/>
    <n v="0"/>
    <m/>
    <m/>
    <s v="Central IRL A"/>
    <n v="-1"/>
    <m/>
    <m/>
    <n v="601"/>
    <x v="9"/>
    <s v="Cherry Drive BB"/>
    <x v="0"/>
    <m/>
    <n v="108.46114126864001"/>
    <n v="0.148397997"/>
  </r>
  <r>
    <n v="450000"/>
    <n v="870000"/>
    <n v="870000"/>
    <x v="0"/>
    <x v="0"/>
    <s v="IR12-21"/>
    <s v="62-304.520 (7), F.A.C."/>
    <n v="0.56000000000000005"/>
    <n v="0.48"/>
    <s v="Town Melbourne Beach"/>
    <n v="0.12885420655655999"/>
    <n v="3677.6851207663499"/>
    <n v="9.9654217333626907"/>
    <n v="1.84377072572032"/>
    <n v="1.2840865104539601"/>
    <n v="0.23757761393491"/>
    <n v="473.88519820122201"/>
    <n v="1300"/>
    <s v="Residential, High Density"/>
    <n v="1300"/>
    <s v="Town Melbourne Beach                   Brevard County"/>
    <s v="Town Melbourne Beach"/>
    <m/>
    <m/>
    <m/>
    <n v="0"/>
    <n v="1"/>
    <n v="1.2840865104539601"/>
    <n v="0.23757761393491"/>
    <n v="473.88519820122201"/>
    <m/>
    <n v="-1"/>
    <n v="-1"/>
    <n v="-1"/>
    <n v="-1"/>
    <n v="0"/>
    <m/>
    <m/>
    <s v="Central IRL A"/>
    <n v="-1"/>
    <m/>
    <m/>
    <n v="601"/>
    <x v="9"/>
    <s v="Cherry Drive BB"/>
    <x v="0"/>
    <m/>
    <n v="120.83588685487599"/>
    <n v="0.38433511609999998"/>
  </r>
  <r>
    <n v="450000"/>
    <n v="870000"/>
    <n v="870000"/>
    <x v="0"/>
    <x v="0"/>
    <s v="IR12-21"/>
    <s v="62-304.520 (7), F.A.C."/>
    <n v="0.56000000000000005"/>
    <n v="0.48"/>
    <s v="Town Melbourne Beach"/>
    <n v="4.9143587265600003E-3"/>
    <n v="3677.6851207663499"/>
    <n v="9.9654217333626907"/>
    <n v="1.84377072572032"/>
    <n v="4.8973657259240001E-2"/>
    <n v="9.0609507557200004E-3"/>
    <n v="18.073463966792701"/>
    <n v="1300"/>
    <s v="Residential, High Density"/>
    <n v="1300"/>
    <s v="Town Melbourne Beach                   Brevard County"/>
    <s v="Town Melbourne Beach"/>
    <m/>
    <m/>
    <m/>
    <n v="0"/>
    <n v="1"/>
    <n v="4.8973657259240001E-2"/>
    <n v="9.0609507557200004E-3"/>
    <n v="18.073463966794002"/>
    <m/>
    <n v="-1"/>
    <n v="-1"/>
    <n v="-1"/>
    <n v="-1"/>
    <n v="0"/>
    <m/>
    <m/>
    <s v="Central IRL A"/>
    <n v="-1"/>
    <m/>
    <m/>
    <n v="601"/>
    <x v="9"/>
    <s v="Cherry Drive BB"/>
    <x v="0"/>
    <m/>
    <n v="24.587434573441399"/>
    <n v="1.4658121600000001E-2"/>
  </r>
  <r>
    <n v="450000"/>
    <n v="870000"/>
    <n v="870000"/>
    <x v="0"/>
    <x v="0"/>
    <s v="IR12-21"/>
    <s v="62-304.520 (7), F.A.C."/>
    <n v="0.56000000000000005"/>
    <n v="0.48"/>
    <s v="Town Melbourne Beach"/>
    <n v="7.5581009014999998E-4"/>
    <n v="3639.6383397477798"/>
    <n v="9.0746748842173304"/>
    <n v="1.3347136326101801"/>
    <n v="6.8587308423599998E-3"/>
    <n v="1.0087900309899999E-3"/>
    <n v="2.75087538169636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8587308423599998E-3"/>
    <n v="1.0087900309899999E-3"/>
    <n v="2.75087538169613"/>
    <m/>
    <n v="-1"/>
    <n v="-1"/>
    <n v="-1"/>
    <n v="-1"/>
    <n v="0"/>
    <m/>
    <m/>
    <s v="Central IRL A"/>
    <n v="-1"/>
    <m/>
    <m/>
    <n v="601"/>
    <x v="9"/>
    <s v="Cherry Drive BB"/>
    <x v="0"/>
    <m/>
    <n v="8.4473751262675592"/>
    <n v="2.2310425000000001E-3"/>
  </r>
  <r>
    <n v="450000"/>
    <n v="870000"/>
    <n v="870000"/>
    <x v="0"/>
    <x v="0"/>
    <s v="IR12-21"/>
    <s v="62-304.520 (7), F.A.C."/>
    <n v="0.56000000000000005"/>
    <n v="0.48"/>
    <s v="Town Melbourne Beach"/>
    <n v="1.17028832348E-3"/>
    <n v="3639.6383397477798"/>
    <n v="9.0746748842173304"/>
    <n v="1.3347136326101801"/>
    <n v="1.0619986056429999E-2"/>
    <n v="1.5619997794400001E-3"/>
    <n v="4.2594262507187999"/>
    <n v="1210"/>
    <s v="Fixed Single Family Units"/>
    <n v="1210"/>
    <s v="Town Melbourne Beach                   Brevard County"/>
    <s v="Town Melbourne Beach"/>
    <m/>
    <m/>
    <m/>
    <n v="0"/>
    <n v="1"/>
    <n v="1.0619986056429999E-2"/>
    <n v="1.5619997794400001E-3"/>
    <n v="4.2594262507174898"/>
    <m/>
    <n v="-1"/>
    <n v="-1"/>
    <n v="-1"/>
    <n v="-1"/>
    <n v="0"/>
    <m/>
    <m/>
    <s v="Central IRL A"/>
    <n v="-1"/>
    <m/>
    <m/>
    <n v="601"/>
    <x v="9"/>
    <s v="Cherry Drive BB"/>
    <x v="0"/>
    <m/>
    <n v="10.516178544677199"/>
    <n v="3.4545225E-3"/>
  </r>
  <r>
    <n v="450000"/>
    <n v="870000"/>
    <n v="870000"/>
    <x v="0"/>
    <x v="0"/>
    <s v="IR12-21"/>
    <s v="62-304.520 (7), F.A.C."/>
    <n v="0.56000000000000005"/>
    <n v="0.48"/>
    <s v="Town Melbourne Beach"/>
    <n v="0.13094438091787"/>
    <n v="3639.6383397477798"/>
    <n v="9.0746748842173304"/>
    <n v="1.3347136326101801"/>
    <n v="1.18827768474483"/>
    <n v="0.17477325032478999"/>
    <n v="476.59018916323998"/>
    <n v="1210"/>
    <s v="Fixed Single Family Units"/>
    <n v="1210"/>
    <s v="Town Melbourne Beach                   Brevard County"/>
    <s v="Town Melbourne Beach"/>
    <m/>
    <m/>
    <m/>
    <n v="0"/>
    <n v="1"/>
    <n v="1.18827768474483"/>
    <n v="0.17477325032478999"/>
    <n v="912.857686897235"/>
    <m/>
    <n v="-1"/>
    <n v="-1"/>
    <n v="-1"/>
    <n v="-1"/>
    <n v="0"/>
    <m/>
    <m/>
    <s v="Central IRL A"/>
    <n v="-1"/>
    <m/>
    <m/>
    <n v="601"/>
    <x v="9"/>
    <s v="Cherry Drive BB"/>
    <x v="0"/>
    <m/>
    <n v="106.123003905506"/>
    <n v="0.74035497719999999"/>
  </r>
  <r>
    <n v="450000"/>
    <n v="870000"/>
    <n v="870000"/>
    <x v="0"/>
    <x v="0"/>
    <s v="IR12-21"/>
    <s v="62-304.520 (7), F.A.C."/>
    <n v="0.56000000000000005"/>
    <n v="0.48"/>
    <s v="Town Melbourne Beach"/>
    <n v="0.16059212422784999"/>
    <n v="3639.6383397477798"/>
    <n v="9.0746748842173304"/>
    <n v="1.3347136326101801"/>
    <n v="1.4573213163336201"/>
    <n v="0.21434449749674001"/>
    <n v="584.49725240123996"/>
    <n v="1210"/>
    <s v="Fixed Single Family Units"/>
    <n v="1210"/>
    <s v="Town Melbourne Beach                   Brevard County"/>
    <s v="Town Melbourne Beach"/>
    <m/>
    <m/>
    <m/>
    <n v="0"/>
    <n v="1"/>
    <n v="1.4573213163336201"/>
    <n v="0.21434449749674001"/>
    <n v="1201.91082032502"/>
    <m/>
    <n v="-1"/>
    <n v="-1"/>
    <n v="-1"/>
    <n v="-1"/>
    <n v="0"/>
    <m/>
    <m/>
    <s v="Central IRL A"/>
    <n v="-1"/>
    <m/>
    <m/>
    <n v="601"/>
    <x v="9"/>
    <s v="Cherry Drive BB"/>
    <x v="0"/>
    <m/>
    <n v="110.468605107496"/>
    <n v="0.97478574240000004"/>
  </r>
  <r>
    <n v="450000"/>
    <n v="870000"/>
    <n v="870000"/>
    <x v="0"/>
    <x v="0"/>
    <s v="IR12-21"/>
    <s v="62-304.520 (7), F.A.C."/>
    <n v="0.56000000000000005"/>
    <n v="0.48"/>
    <s v="Town Melbourne Beach"/>
    <n v="7.2826512014699998E-3"/>
    <n v="3639.6383397477798"/>
    <n v="9.0746748842173304"/>
    <n v="1.3347136326101801"/>
    <n v="6.6087691948529995E-2"/>
    <n v="9.7202538401499998E-3"/>
    <n v="26.506216527894999"/>
    <n v="1210"/>
    <s v="Fixed Single Family Units"/>
    <n v="1210"/>
    <s v="Town Melbourne Beach                   Brevard County"/>
    <s v="Town Melbourne Beach"/>
    <m/>
    <m/>
    <m/>
    <n v="0"/>
    <n v="1"/>
    <n v="6.6087691948529995E-2"/>
    <n v="9.7202538401499998E-3"/>
    <n v="56.744306850956598"/>
    <m/>
    <n v="-1"/>
    <n v="-1"/>
    <n v="-1"/>
    <n v="-1"/>
    <n v="0"/>
    <m/>
    <m/>
    <s v="Central IRL A"/>
    <n v="-1"/>
    <m/>
    <m/>
    <n v="601"/>
    <x v="9"/>
    <s v="Cherry Drive BB"/>
    <x v="0"/>
    <m/>
    <n v="26.992699940654798"/>
    <n v="4.6021335599999998E-2"/>
  </r>
  <r>
    <n v="450000"/>
    <n v="870000"/>
    <n v="870000"/>
    <x v="0"/>
    <x v="0"/>
    <s v="IR12-21"/>
    <s v="62-304.520 (7), F.A.C."/>
    <n v="0.56000000000000005"/>
    <n v="0.48"/>
    <s v="Town Melbourne Beach"/>
    <n v="3.5104203234289998E-2"/>
    <n v="3585.5617798150201"/>
    <n v="9.8335298271351803"/>
    <n v="1.83040398588727"/>
    <n v="0.34519822956229002"/>
    <n v="6.4254873521449998E-2"/>
    <n v="125.868289427761"/>
    <n v="1300"/>
    <s v="Residential, High Density"/>
    <n v="1300"/>
    <s v="Town Melbourne Beach                   Brevard County"/>
    <s v="Town Melbourne Beach"/>
    <m/>
    <m/>
    <m/>
    <n v="0"/>
    <n v="1"/>
    <n v="0.34519822956229002"/>
    <n v="6.4254873521449998E-2"/>
    <n v="125.86828942776"/>
    <m/>
    <n v="-1"/>
    <n v="-1"/>
    <n v="-1"/>
    <n v="-1"/>
    <n v="0"/>
    <m/>
    <m/>
    <s v="Central IRL A"/>
    <n v="-1"/>
    <m/>
    <m/>
    <n v="601"/>
    <x v="9"/>
    <s v="Cherry Drive BB"/>
    <x v="0"/>
    <m/>
    <n v="86.757436372522605"/>
    <n v="0.1020829598"/>
  </r>
  <r>
    <n v="450000"/>
    <n v="870000"/>
    <n v="870000"/>
    <x v="0"/>
    <x v="0"/>
    <s v="IR12-21"/>
    <s v="62-304.520 (7), F.A.C."/>
    <n v="0.56000000000000005"/>
    <n v="0.48"/>
    <s v="FDOT District 5"/>
    <n v="0.12830646189221001"/>
    <n v="3585.5617798150201"/>
    <n v="9.8335298271351803"/>
    <n v="1.83040398588727"/>
    <n v="1.2617054200312701"/>
    <n v="0.23485265926259999"/>
    <n v="460.05074586401503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2617054200312701"/>
    <n v="0.23485265926259999"/>
    <n v="1106.91952367152"/>
    <m/>
    <n v="-1"/>
    <n v="-1"/>
    <n v="-1"/>
    <n v="-1"/>
    <n v="0"/>
    <m/>
    <m/>
    <s v="Central IRL A"/>
    <n v="-1"/>
    <m/>
    <m/>
    <n v="601"/>
    <x v="9"/>
    <s v="Cherry Drive BB"/>
    <x v="0"/>
    <m/>
    <n v="126.833435475879"/>
    <n v="0.89774495030000001"/>
  </r>
  <r>
    <n v="450000"/>
    <n v="870000"/>
    <n v="870000"/>
    <x v="0"/>
    <x v="0"/>
    <s v="IR12-21"/>
    <s v="62-304.520 (7), F.A.C."/>
    <n v="0.56000000000000005"/>
    <n v="0.48"/>
    <s v="Town Melbourne Beach"/>
    <n v="6.7636962941569997E-2"/>
    <n v="3585.5617798150201"/>
    <n v="9.8335298271351803"/>
    <n v="1.83040398588727"/>
    <n v="0.66511009250278996"/>
    <n v="0.12380296656155999"/>
    <n v="242.51650922606899"/>
    <n v="1300"/>
    <s v="Residential, High Density"/>
    <n v="1300"/>
    <s v="Town Melbourne Beach                   Brevard County"/>
    <s v="Town Melbourne Beach"/>
    <m/>
    <m/>
    <m/>
    <n v="0"/>
    <n v="1"/>
    <n v="0.66511009250278996"/>
    <n v="0.12380296656155999"/>
    <n v="242.51650922606899"/>
    <m/>
    <n v="-1"/>
    <n v="-1"/>
    <n v="-1"/>
    <n v="-1"/>
    <n v="0"/>
    <m/>
    <m/>
    <s v="Central IRL A"/>
    <n v="-1"/>
    <m/>
    <m/>
    <n v="601"/>
    <x v="9"/>
    <s v="Cherry Drive BB"/>
    <x v="0"/>
    <m/>
    <n v="90.380677421300106"/>
    <n v="0.1966881664"/>
  </r>
  <r>
    <n v="450000"/>
    <n v="870000"/>
    <n v="870000"/>
    <x v="0"/>
    <x v="0"/>
    <s v="IR12-21"/>
    <s v="62-304.520 (7), F.A.C."/>
    <n v="0.56000000000000005"/>
    <n v="0.48"/>
    <s v="Town Melbourne Beach"/>
    <n v="3.0873967006400001E-3"/>
    <n v="3585.5617798150201"/>
    <n v="9.8335298271351803"/>
    <n v="1.83040398588727"/>
    <n v="3.0360007544020001E-2"/>
    <n v="5.6511832268799998E-3"/>
    <n v="11.070051608970401"/>
    <n v="1300"/>
    <s v="Residential, High Density"/>
    <n v="1300"/>
    <s v="Town Melbourne Beach                   Brevard County"/>
    <s v="Town Melbourne Beach"/>
    <m/>
    <m/>
    <m/>
    <n v="0"/>
    <n v="1"/>
    <n v="3.0360007544020001E-2"/>
    <n v="5.6511832268799998E-3"/>
    <n v="11.070051608971101"/>
    <m/>
    <n v="-1"/>
    <n v="-1"/>
    <n v="-1"/>
    <n v="-1"/>
    <n v="0"/>
    <m/>
    <m/>
    <s v="Central IRL A"/>
    <n v="-1"/>
    <m/>
    <m/>
    <n v="601"/>
    <x v="9"/>
    <s v="Cherry Drive BB"/>
    <x v="0"/>
    <m/>
    <n v="19.834069392214001"/>
    <n v="8.9781440000000004E-3"/>
  </r>
  <r>
    <n v="450000"/>
    <n v="870000"/>
    <n v="870000"/>
    <x v="0"/>
    <x v="0"/>
    <s v="IR12-21"/>
    <s v="62-304.520 (7), F.A.C."/>
    <n v="0.56000000000000005"/>
    <n v="0.48"/>
    <s v="FDOT District 5"/>
    <n v="7.0664584447E-4"/>
    <n v="3585.5617798150201"/>
    <n v="9.8335298271351803"/>
    <n v="1.83040398588727"/>
    <n v="6.9488229888200002E-3"/>
    <n v="1.29344737033E-3"/>
    <n v="2.53372233180032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6.9488229888200002E-3"/>
    <n v="1.29344737033E-3"/>
    <n v="2.5337223317987498"/>
    <m/>
    <n v="-1"/>
    <n v="-1"/>
    <n v="-1"/>
    <n v="-1"/>
    <n v="0"/>
    <m/>
    <m/>
    <s v="Central IRL A"/>
    <n v="-1"/>
    <m/>
    <m/>
    <n v="601"/>
    <x v="9"/>
    <s v="Cherry Drive BB"/>
    <x v="0"/>
    <m/>
    <n v="19.614251262524299"/>
    <n v="2.0549247999999999E-3"/>
  </r>
  <r>
    <n v="450000"/>
    <n v="870000"/>
    <n v="870000"/>
    <x v="0"/>
    <x v="0"/>
    <s v="IR12-21"/>
    <s v="62-304.520 (7), F.A.C."/>
    <n v="0.56000000000000005"/>
    <n v="0.48"/>
    <s v="Town Melbourne Beach"/>
    <n v="0.20014119887932"/>
    <n v="3669.9933402623301"/>
    <n v="9.1456634940118597"/>
    <n v="1.3449952234923599"/>
    <n v="1.83042405623843"/>
    <n v="0.26918895651673003"/>
    <n v="734.516866999251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3042405623843"/>
    <n v="0.26918895651673003"/>
    <n v="734.51686699925199"/>
    <m/>
    <n v="-1"/>
    <n v="-1"/>
    <n v="-1"/>
    <n v="-1"/>
    <n v="0"/>
    <m/>
    <m/>
    <s v="Central IRL A"/>
    <n v="-1"/>
    <m/>
    <m/>
    <n v="601"/>
    <x v="9"/>
    <s v="Cherry Drive BB"/>
    <x v="0"/>
    <m/>
    <n v="167.52393932799299"/>
    <n v="0.59571522060000004"/>
  </r>
  <r>
    <n v="450000"/>
    <n v="870000"/>
    <n v="870000"/>
    <x v="0"/>
    <x v="0"/>
    <s v="IR12-21"/>
    <s v="62-304.520 (7), F.A.C."/>
    <n v="0.56000000000000005"/>
    <n v="0.48"/>
    <s v="Town Melbourne Beach"/>
    <n v="9.1697947475050001E-2"/>
    <n v="3669.9933402623301"/>
    <n v="9.1456634940118597"/>
    <n v="1.3449952234923599"/>
    <n v="0.83863857069846004"/>
    <n v="0.123333301358"/>
    <n v="336.53085654919101"/>
    <n v="1210"/>
    <s v="Fixed Single Family Units"/>
    <n v="1210"/>
    <s v="Town Melbourne Beach                   Brevard County"/>
    <s v="Town Melbourne Beach"/>
    <m/>
    <m/>
    <m/>
    <n v="0"/>
    <n v="1"/>
    <n v="0.83863857069846004"/>
    <n v="0.123333301358"/>
    <n v="336.53085654919101"/>
    <m/>
    <n v="-1"/>
    <n v="-1"/>
    <n v="-1"/>
    <n v="-1"/>
    <n v="0"/>
    <m/>
    <m/>
    <s v="Central IRL A"/>
    <n v="-1"/>
    <m/>
    <m/>
    <n v="601"/>
    <x v="9"/>
    <s v="Cherry Drive BB"/>
    <x v="0"/>
    <m/>
    <n v="80.3418251278611"/>
    <n v="0.27293662330000001"/>
  </r>
  <r>
    <n v="450000"/>
    <n v="870000"/>
    <n v="870000"/>
    <x v="0"/>
    <x v="0"/>
    <s v="IR12-21"/>
    <s v="62-304.520 (7), F.A.C."/>
    <n v="0.56000000000000005"/>
    <n v="0.48"/>
    <s v="Town Melbourne Beach"/>
    <n v="3.1581572896040001E-2"/>
    <n v="3669.9933402623301"/>
    <n v="9.1456634940118597"/>
    <n v="1.3449952234923599"/>
    <n v="0.28883443831887001"/>
    <n v="4.247706469556E-2"/>
    <n v="115.904162203509"/>
    <n v="1210"/>
    <s v="Fixed Single Family Units"/>
    <n v="1210"/>
    <s v="Town Melbourne Beach                   Brevard County"/>
    <s v="Town Melbourne Beach"/>
    <m/>
    <m/>
    <m/>
    <n v="0"/>
    <n v="1"/>
    <n v="0.28883443831887001"/>
    <n v="4.247706469556E-2"/>
    <n v="115.90416220350799"/>
    <m/>
    <n v="-1"/>
    <n v="-1"/>
    <n v="-1"/>
    <n v="-1"/>
    <n v="0"/>
    <m/>
    <m/>
    <s v="Central IRL A"/>
    <n v="-1"/>
    <m/>
    <m/>
    <n v="601"/>
    <x v="9"/>
    <s v="Cherry Drive BB"/>
    <x v="0"/>
    <m/>
    <n v="46.464194427643903"/>
    <n v="9.4001753600000001E-2"/>
  </r>
  <r>
    <n v="450000"/>
    <n v="870000"/>
    <n v="870000"/>
    <x v="0"/>
    <x v="0"/>
    <s v="IR12-21"/>
    <s v="62-304.520 (7), F.A.C."/>
    <n v="0.56000000000000005"/>
    <n v="0.48"/>
    <s v="Town Melbourne Beach"/>
    <n v="7.8434228350810001E-2"/>
    <n v="3669.9933402623301"/>
    <n v="9.1456634940118597"/>
    <n v="1.3449952234923599"/>
    <n v="0.71733305890905996"/>
    <n v="0.10549366249015001"/>
    <n v="287.85309569611599"/>
    <n v="1210"/>
    <s v="Fixed Single Family Units"/>
    <n v="1210"/>
    <s v="Town Melbourne Beach                   Brevard County"/>
    <s v="Town Melbourne Beach"/>
    <m/>
    <m/>
    <m/>
    <n v="0"/>
    <n v="1"/>
    <n v="0.71733305890905996"/>
    <n v="0.10549366249015001"/>
    <n v="287.85309569611502"/>
    <m/>
    <n v="-1"/>
    <n v="-1"/>
    <n v="-1"/>
    <n v="-1"/>
    <n v="0"/>
    <m/>
    <m/>
    <s v="Central IRL A"/>
    <n v="-1"/>
    <m/>
    <m/>
    <n v="601"/>
    <x v="9"/>
    <s v="Cherry Drive BB"/>
    <x v="0"/>
    <m/>
    <n v="86.427777105893796"/>
    <n v="0.2334574985"/>
  </r>
  <r>
    <n v="450000"/>
    <n v="870000"/>
    <n v="870000"/>
    <x v="0"/>
    <x v="0"/>
    <s v="IR12-21"/>
    <s v="62-304.520 (7), F.A.C."/>
    <n v="0.56000000000000005"/>
    <n v="0.48"/>
    <s v="Town Melbourne Beach"/>
    <n v="0.21590850588255001"/>
    <n v="3669.9933402623301"/>
    <n v="9.1456634940118597"/>
    <n v="1.3449952234923599"/>
    <n v="1.9746265402967"/>
    <n v="0.29039590912340002"/>
    <n v="792.38277869495596"/>
    <n v="1210"/>
    <s v="Fixed Single Family Units"/>
    <n v="1210"/>
    <s v="Town Melbourne Beach                   Brevard County"/>
    <s v="Town Melbourne Beach"/>
    <m/>
    <m/>
    <m/>
    <n v="0"/>
    <n v="1"/>
    <n v="1.9746265402967"/>
    <n v="0.29039590912340002"/>
    <n v="792.38277869495596"/>
    <m/>
    <n v="-1"/>
    <n v="-1"/>
    <n v="-1"/>
    <n v="-1"/>
    <n v="0"/>
    <m/>
    <m/>
    <s v="Central IRL A"/>
    <n v="-1"/>
    <m/>
    <m/>
    <n v="601"/>
    <x v="9"/>
    <s v="Cherry Drive BB"/>
    <x v="0"/>
    <m/>
    <n v="117.20695862763399"/>
    <n v="0.6426462114"/>
  </r>
  <r>
    <n v="450000"/>
    <n v="870000"/>
    <n v="870000"/>
    <x v="0"/>
    <x v="0"/>
    <s v="IR12-21"/>
    <s v="62-304.520 (7), F.A.C."/>
    <n v="0.56000000000000005"/>
    <n v="0.48"/>
    <s v="Town Melbourne Beach"/>
    <n v="0.17894862792767999"/>
    <n v="3661.4881875720598"/>
    <n v="9.1257924139543398"/>
    <n v="1.3421179028121999"/>
    <n v="1.6330480312300399"/>
    <n v="0.24017015722543"/>
    <n v="655.21828733946097"/>
    <n v="1210"/>
    <s v="Fixed Single Family Units"/>
    <n v="1210"/>
    <s v="Town Melbourne Beach                   Brevard County"/>
    <s v="Town Melbourne Beach"/>
    <m/>
    <m/>
    <m/>
    <n v="0"/>
    <n v="1"/>
    <n v="1.6330480312300399"/>
    <n v="0.24017015722543"/>
    <n v="655.21828733946097"/>
    <m/>
    <n v="-1"/>
    <n v="-1"/>
    <n v="-1"/>
    <n v="-1"/>
    <n v="0"/>
    <m/>
    <m/>
    <s v="Central IRL A"/>
    <n v="-1"/>
    <m/>
    <m/>
    <n v="601"/>
    <x v="9"/>
    <s v="Cherry Drive BB"/>
    <x v="0"/>
    <m/>
    <n v="108.100976920637"/>
    <n v="0.53140169290000006"/>
  </r>
  <r>
    <n v="450000"/>
    <n v="870000"/>
    <n v="870000"/>
    <x v="0"/>
    <x v="0"/>
    <s v="IR12-21"/>
    <s v="62-304.520 (7), F.A.C."/>
    <n v="0.56000000000000005"/>
    <n v="0.48"/>
    <s v="Town Melbourne Beach"/>
    <n v="0.18145808354265"/>
    <n v="3661.4881875720598"/>
    <n v="9.1257924139543398"/>
    <n v="1.3421179028121999"/>
    <n v="1.6559488022442801"/>
    <n v="0.24353814253259001"/>
    <n v="664.40662943090695"/>
    <n v="1210"/>
    <s v="Fixed Single Family Units"/>
    <n v="1210"/>
    <s v="Town Melbourne Beach                   Brevard County"/>
    <s v="Town Melbourne Beach"/>
    <m/>
    <m/>
    <m/>
    <n v="0"/>
    <n v="1"/>
    <n v="1.6559488022442801"/>
    <n v="0.24353814253259001"/>
    <n v="664.40662943090695"/>
    <m/>
    <n v="-1"/>
    <n v="-1"/>
    <n v="-1"/>
    <n v="-1"/>
    <n v="0"/>
    <m/>
    <m/>
    <s v="Central IRL A"/>
    <n v="-1"/>
    <m/>
    <m/>
    <n v="601"/>
    <x v="9"/>
    <s v="Cherry Drive BB"/>
    <x v="0"/>
    <m/>
    <n v="108.623836805403"/>
    <n v="0.53885371410000005"/>
  </r>
  <r>
    <n v="450000"/>
    <n v="870000"/>
    <n v="870000"/>
    <x v="0"/>
    <x v="0"/>
    <s v="IR12-21"/>
    <s v="62-304.520 (7), F.A.C."/>
    <n v="0.56000000000000005"/>
    <n v="0.48"/>
    <s v="Town Melbourne Beach"/>
    <n v="0.11822758133015999"/>
    <n v="3661.4881875720598"/>
    <n v="9.1257924139543398"/>
    <n v="1.3421179028121999"/>
    <n v="1.0789203648230199"/>
    <n v="0.15867535350940001"/>
    <n v="432.88889248562901"/>
    <n v="1210"/>
    <s v="Fixed Single Family Units"/>
    <n v="1210"/>
    <s v="Town Melbourne Beach                   Brevard County"/>
    <s v="Town Melbourne Beach"/>
    <m/>
    <m/>
    <m/>
    <n v="0"/>
    <n v="1"/>
    <n v="1.0789203648230199"/>
    <n v="0.15867535350940001"/>
    <n v="432.88889248562901"/>
    <m/>
    <n v="-1"/>
    <n v="-1"/>
    <n v="-1"/>
    <n v="-1"/>
    <n v="0"/>
    <m/>
    <m/>
    <s v="Central IRL A"/>
    <n v="-1"/>
    <m/>
    <m/>
    <n v="601"/>
    <x v="9"/>
    <s v="Cherry Drive BB"/>
    <x v="0"/>
    <m/>
    <n v="87.690075070940296"/>
    <n v="0.35108588200000002"/>
  </r>
  <r>
    <n v="450000"/>
    <n v="870000"/>
    <n v="870000"/>
    <x v="0"/>
    <x v="0"/>
    <s v="IR12-21"/>
    <s v="62-304.520 (7), F.A.C."/>
    <n v="0.56000000000000005"/>
    <n v="0.48"/>
    <s v="Town Melbourne Beach"/>
    <n v="0.13912916093642999"/>
    <n v="3661.4881875720598"/>
    <n v="9.1257924139543398"/>
    <n v="1.3421179028121999"/>
    <n v="1.2696638414335799"/>
    <n v="0.18672773769602999"/>
    <n v="509.41977931558"/>
    <n v="1210"/>
    <s v="Fixed Single Family Units"/>
    <n v="1210"/>
    <s v="Town Melbourne Beach                   Brevard County"/>
    <s v="Town Melbourne Beach"/>
    <m/>
    <m/>
    <m/>
    <n v="0"/>
    <n v="1"/>
    <n v="1.2696638414335799"/>
    <n v="0.18672773769602999"/>
    <n v="509.41977931558"/>
    <m/>
    <n v="-1"/>
    <n v="-1"/>
    <n v="-1"/>
    <n v="-1"/>
    <n v="0"/>
    <m/>
    <m/>
    <s v="Central IRL A"/>
    <n v="-1"/>
    <m/>
    <m/>
    <n v="601"/>
    <x v="9"/>
    <s v="Cherry Drive BB"/>
    <x v="0"/>
    <m/>
    <n v="95.576006917337594"/>
    <n v="0.4131547277"/>
  </r>
  <r>
    <n v="450000"/>
    <n v="870000"/>
    <n v="870000"/>
    <x v="0"/>
    <x v="0"/>
    <s v="IR12-21"/>
    <s v="62-304.520 (7), F.A.C."/>
    <n v="0.56000000000000005"/>
    <n v="0.48"/>
    <s v="Town Melbourne Beach"/>
    <n v="0.20307592457324999"/>
    <n v="3649.6723714341801"/>
    <n v="9.0981577355205498"/>
    <n v="1.3381153771019101"/>
    <n v="1.8476167940541199"/>
    <n v="0.27173901739064998"/>
    <n v="741.160591218451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476167940541199"/>
    <n v="0.27173901739064998"/>
    <n v="741.16059121845103"/>
    <m/>
    <n v="-1"/>
    <n v="-1"/>
    <n v="-1"/>
    <n v="-1"/>
    <n v="0"/>
    <m/>
    <m/>
    <s v="Central IRL A"/>
    <n v="-1"/>
    <m/>
    <m/>
    <n v="601"/>
    <x v="9"/>
    <s v="Cherry Drive BB"/>
    <x v="0"/>
    <m/>
    <n v="132.82229487487299"/>
    <n v="0.60110348030000005"/>
  </r>
  <r>
    <n v="450000"/>
    <n v="870000"/>
    <n v="870000"/>
    <x v="0"/>
    <x v="0"/>
    <s v="IR12-21"/>
    <s v="62-304.520 (7), F.A.C."/>
    <n v="0.56000000000000005"/>
    <n v="0.48"/>
    <s v="Town Melbourne Beach"/>
    <n v="0.24869632301906"/>
    <n v="3649.6723714341801"/>
    <n v="9.0981577355205498"/>
    <n v="1.3381153771019101"/>
    <n v="2.2626783750714599"/>
    <n v="0.33278437406052003"/>
    <n v="907.660098999968"/>
    <n v="1210"/>
    <s v="Fixed Single Family Units"/>
    <n v="1210"/>
    <s v="Town Melbourne Beach                   Brevard County"/>
    <s v="Town Melbourne Beach"/>
    <m/>
    <m/>
    <m/>
    <n v="0"/>
    <n v="1"/>
    <n v="2.2626783750714599"/>
    <n v="0.33278437406052003"/>
    <n v="907.660098999968"/>
    <m/>
    <n v="-1"/>
    <n v="-1"/>
    <n v="-1"/>
    <n v="-1"/>
    <n v="0"/>
    <m/>
    <m/>
    <s v="Central IRL A"/>
    <n v="-1"/>
    <m/>
    <m/>
    <n v="601"/>
    <x v="9"/>
    <s v="Cherry Drive BB"/>
    <x v="0"/>
    <m/>
    <n v="127.055517818151"/>
    <n v="0.73613957750000003"/>
  </r>
  <r>
    <n v="450000"/>
    <n v="870000"/>
    <n v="870000"/>
    <x v="0"/>
    <x v="0"/>
    <s v="IR12-21"/>
    <s v="62-304.520 (7), F.A.C."/>
    <n v="0.56000000000000005"/>
    <n v="0.48"/>
    <s v="Town Melbourne Beach"/>
    <n v="0.11890931625895999"/>
    <n v="3649.6723714341801"/>
    <n v="9.0981577355205498"/>
    <n v="1.3381153771019101"/>
    <n v="1.0818557155469299"/>
    <n v="0.15911438456679"/>
    <n v="433.98004625646303"/>
    <n v="1210"/>
    <s v="Fixed Single Family Units"/>
    <n v="1210"/>
    <s v="Town Melbourne Beach                   Brevard County"/>
    <s v="Town Melbourne Beach"/>
    <m/>
    <m/>
    <m/>
    <n v="0"/>
    <n v="1"/>
    <n v="1.0818557155469299"/>
    <n v="0.15911438456679"/>
    <n v="433.98004625646303"/>
    <m/>
    <n v="-1"/>
    <n v="-1"/>
    <n v="-1"/>
    <n v="-1"/>
    <n v="0"/>
    <m/>
    <m/>
    <s v="Central IRL A"/>
    <n v="-1"/>
    <m/>
    <m/>
    <n v="601"/>
    <x v="9"/>
    <s v="Cherry Drive BB"/>
    <x v="0"/>
    <m/>
    <n v="95.780694882819901"/>
    <n v="0.35197084039999998"/>
  </r>
  <r>
    <n v="450000"/>
    <n v="870000"/>
    <n v="870000"/>
    <x v="0"/>
    <x v="0"/>
    <s v="IR12-21"/>
    <s v="62-304.520 (7), F.A.C."/>
    <n v="0.56000000000000005"/>
    <n v="0.48"/>
    <s v="Town Melbourne Beach"/>
    <n v="8.6173128838000002E-4"/>
    <n v="3649.6723714341801"/>
    <n v="9.0981577355205498"/>
    <n v="1.3381153771019101"/>
    <n v="7.8401671873200001E-3"/>
    <n v="1.1530958879099999E-3"/>
    <n v="3.1450368748045201"/>
    <n v="1210"/>
    <s v="Fixed Single Family Units"/>
    <n v="1210"/>
    <s v="Town Melbourne Beach                   Brevard County"/>
    <s v="Town Melbourne Beach"/>
    <m/>
    <m/>
    <m/>
    <n v="0"/>
    <n v="1"/>
    <n v="7.8401671873200001E-3"/>
    <n v="1.1530958879099999E-3"/>
    <n v="3.1450368748044601"/>
    <m/>
    <n v="-1"/>
    <n v="-1"/>
    <n v="-1"/>
    <n v="-1"/>
    <n v="0"/>
    <m/>
    <m/>
    <s v="Central IRL A"/>
    <n v="-1"/>
    <m/>
    <m/>
    <n v="601"/>
    <x v="9"/>
    <s v="Cherry Drive BB"/>
    <x v="0"/>
    <m/>
    <n v="13.464631196730799"/>
    <n v="2.5507193E-3"/>
  </r>
  <r>
    <n v="450000"/>
    <n v="870000"/>
    <n v="870000"/>
    <x v="0"/>
    <x v="0"/>
    <s v="IR12-21"/>
    <s v="62-304.520 (7), F.A.C."/>
    <n v="0.56000000000000005"/>
    <n v="0.48"/>
    <s v="Town Melbourne Beach"/>
    <n v="2.3215206828300001E-3"/>
    <n v="3649.6723714341801"/>
    <n v="9.0981577355205498"/>
    <n v="1.3381153771019101"/>
    <n v="2.112156135871E-2"/>
    <n v="3.1064625239599999E-3"/>
    <n v="8.4727898958595809"/>
    <n v="1210"/>
    <s v="Fixed Single Family Units"/>
    <n v="1210"/>
    <s v="Town Melbourne Beach                   Brevard County"/>
    <s v="Town Melbourne Beach"/>
    <m/>
    <m/>
    <m/>
    <n v="0"/>
    <n v="1"/>
    <n v="2.112156135871E-2"/>
    <n v="3.1064625239599999E-3"/>
    <n v="8.4727898958588099"/>
    <m/>
    <n v="-1"/>
    <n v="-1"/>
    <n v="-1"/>
    <n v="-1"/>
    <n v="0"/>
    <m/>
    <m/>
    <s v="Central IRL A"/>
    <n v="-1"/>
    <m/>
    <m/>
    <n v="601"/>
    <x v="9"/>
    <s v="Cherry Drive BB"/>
    <x v="0"/>
    <m/>
    <n v="58.4541602291605"/>
    <n v="6.8716869E-3"/>
  </r>
  <r>
    <n v="450000"/>
    <n v="870000"/>
    <n v="870000"/>
    <x v="0"/>
    <x v="0"/>
    <s v="IR12-21"/>
    <s v="62-304.520 (7), F.A.C."/>
    <n v="0.56000000000000005"/>
    <n v="0.48"/>
    <s v="Town Melbourne Beach"/>
    <n v="4.3695097944079997E-2"/>
    <n v="3649.6723714341801"/>
    <n v="9.0981577355205498"/>
    <n v="1.3381153771019101"/>
    <n v="0.39754489336426002"/>
    <n v="5.8469082462939997E-2"/>
    <n v="159.47279173362301"/>
    <n v="1210"/>
    <s v="Fixed Single Family Units"/>
    <n v="1210"/>
    <s v="Town Melbourne Beach                   Brevard County"/>
    <s v="Town Melbourne Beach"/>
    <m/>
    <m/>
    <m/>
    <n v="0"/>
    <n v="1"/>
    <n v="0.39754489336426002"/>
    <n v="5.8469082462939997E-2"/>
    <n v="159.47279173362099"/>
    <m/>
    <n v="-1"/>
    <n v="-1"/>
    <n v="-1"/>
    <n v="-1"/>
    <n v="0"/>
    <m/>
    <m/>
    <s v="Central IRL A"/>
    <n v="-1"/>
    <m/>
    <m/>
    <n v="601"/>
    <x v="9"/>
    <s v="Cherry Drive BB"/>
    <x v="0"/>
    <m/>
    <n v="76.687997733829306"/>
    <n v="0.1293372196"/>
  </r>
  <r>
    <n v="450000"/>
    <n v="870000"/>
    <n v="870000"/>
    <x v="0"/>
    <x v="0"/>
    <s v="IR12-21"/>
    <s v="62-304.520 (7), F.A.C."/>
    <n v="0.56000000000000005"/>
    <n v="0.48"/>
    <s v="Town Melbourne Beach"/>
    <n v="2.0353997036999999E-4"/>
    <n v="3649.6723714341801"/>
    <n v="9.0981577355205498"/>
    <n v="1.3381153771019101"/>
    <n v="1.85183875594E-3"/>
    <n v="2.7235996421E-4"/>
    <n v="0.74285420635652"/>
    <n v="1210"/>
    <s v="Fixed Single Family Units"/>
    <n v="1210"/>
    <s v="Town Melbourne Beach                   Brevard County"/>
    <s v="Town Melbourne Beach"/>
    <m/>
    <m/>
    <m/>
    <n v="0"/>
    <n v="1"/>
    <n v="1.85183875594E-3"/>
    <n v="2.7235996421E-4"/>
    <n v="0.74285420635721999"/>
    <m/>
    <n v="-1"/>
    <n v="-1"/>
    <n v="-1"/>
    <n v="-1"/>
    <n v="0"/>
    <m/>
    <m/>
    <s v="Central IRL A"/>
    <n v="-1"/>
    <m/>
    <m/>
    <n v="601"/>
    <x v="9"/>
    <s v="Cherry Drive BB"/>
    <x v="0"/>
    <m/>
    <n v="26.035414198111098"/>
    <n v="6.0247709999999995E-4"/>
  </r>
  <r>
    <n v="450000"/>
    <n v="870000"/>
    <n v="870000"/>
    <x v="0"/>
    <x v="0"/>
    <s v="IR12-21"/>
    <s v="62-304.520 (7), F.A.C."/>
    <n v="0.56000000000000005"/>
    <n v="0.48"/>
    <s v="Town Melbourne Beach"/>
    <n v="0.24505391631480999"/>
    <n v="3658.5104816677799"/>
    <n v="9.11880198080285"/>
    <n v="1.3411044797193601"/>
    <n v="2.2345981374950301"/>
    <n v="0.32864290494256998"/>
    <n v="896.532321411491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2345981374950301"/>
    <n v="0.32864290494256998"/>
    <n v="896.53232141149101"/>
    <m/>
    <n v="-1"/>
    <n v="-1"/>
    <n v="-1"/>
    <n v="-1"/>
    <n v="0"/>
    <m/>
    <m/>
    <s v="Central IRL A"/>
    <n v="-1"/>
    <m/>
    <m/>
    <n v="601"/>
    <x v="9"/>
    <s v="Cherry Drive BB"/>
    <x v="0"/>
    <m/>
    <n v="160.787116893101"/>
    <n v="0.72711461590000004"/>
  </r>
  <r>
    <n v="450000"/>
    <n v="870000"/>
    <n v="870000"/>
    <x v="0"/>
    <x v="0"/>
    <s v="IR12-21"/>
    <s v="62-304.520 (7), F.A.C."/>
    <n v="0.56000000000000005"/>
    <n v="0.48"/>
    <s v="Town Melbourne Beach"/>
    <n v="4.9222604690300001E-3"/>
    <n v="3658.5104816677799"/>
    <n v="9.11880198080285"/>
    <n v="1.3411044797193601"/>
    <n v="4.4885118515080001E-2"/>
    <n v="6.6012655653700002E-3"/>
    <n v="18.008141519470801"/>
    <n v="1210"/>
    <s v="Fixed Single Family Units"/>
    <n v="1210"/>
    <s v="Town Melbourne Beach                   Brevard County"/>
    <s v="Town Melbourne Beach"/>
    <m/>
    <m/>
    <m/>
    <n v="0"/>
    <n v="1"/>
    <n v="4.4885118515080001E-2"/>
    <n v="6.6012655653700002E-3"/>
    <n v="18.008141519471"/>
    <m/>
    <n v="-1"/>
    <n v="-1"/>
    <n v="-1"/>
    <n v="-1"/>
    <n v="0"/>
    <m/>
    <m/>
    <s v="Central IRL A"/>
    <n v="-1"/>
    <m/>
    <m/>
    <n v="601"/>
    <x v="9"/>
    <s v="Cherry Drive BB"/>
    <x v="0"/>
    <m/>
    <n v="21.877707811116899"/>
    <n v="1.46051432E-2"/>
  </r>
  <r>
    <n v="450000"/>
    <n v="870000"/>
    <n v="870000"/>
    <x v="0"/>
    <x v="0"/>
    <s v="IR12-21"/>
    <s v="62-304.520 (7), F.A.C."/>
    <n v="0.56000000000000005"/>
    <n v="0.48"/>
    <s v="Town Melbourne Beach"/>
    <n v="3.9728956675699999E-3"/>
    <n v="3658.5104816677799"/>
    <n v="9.11880198080285"/>
    <n v="1.3411044797193601"/>
    <n v="3.6228048883030002E-2"/>
    <n v="5.3280681772399996E-3"/>
    <n v="14.5348804424066"/>
    <n v="1210"/>
    <s v="Fixed Single Family Units"/>
    <n v="1210"/>
    <s v="Town Melbourne Beach                   Brevard County"/>
    <s v="Town Melbourne Beach"/>
    <m/>
    <m/>
    <m/>
    <n v="0"/>
    <n v="1"/>
    <n v="3.6228048883030002E-2"/>
    <n v="5.3280681772399996E-3"/>
    <n v="14.534880442407299"/>
    <m/>
    <n v="-1"/>
    <n v="-1"/>
    <n v="-1"/>
    <n v="-1"/>
    <n v="0"/>
    <m/>
    <m/>
    <s v="Central IRL A"/>
    <n v="-1"/>
    <m/>
    <m/>
    <n v="601"/>
    <x v="9"/>
    <s v="Cherry Drive BB"/>
    <x v="0"/>
    <m/>
    <n v="19.372076315259498"/>
    <n v="1.1788224200000001E-2"/>
  </r>
  <r>
    <n v="450000"/>
    <n v="870000"/>
    <n v="870000"/>
    <x v="0"/>
    <x v="0"/>
    <s v="IR12-21"/>
    <s v="62-304.520 (7), F.A.C."/>
    <n v="0.56000000000000005"/>
    <n v="0.48"/>
    <s v="Town Melbourne Beach"/>
    <n v="0.22371257421102"/>
    <n v="3658.5104816677799"/>
    <n v="9.11880198080285"/>
    <n v="1.3411044797193601"/>
    <n v="2.0399906648459498"/>
    <n v="0.30002193544395001"/>
    <n v="818.45479763189905"/>
    <n v="1210"/>
    <s v="Fixed Single Family Units"/>
    <n v="1210"/>
    <s v="Town Melbourne Beach                   Brevard County"/>
    <s v="Town Melbourne Beach"/>
    <m/>
    <m/>
    <m/>
    <n v="0"/>
    <n v="1"/>
    <n v="2.0399906648459498"/>
    <n v="0.30002193544395001"/>
    <n v="818.45479763189905"/>
    <m/>
    <n v="-1"/>
    <n v="-1"/>
    <n v="-1"/>
    <n v="-1"/>
    <n v="0"/>
    <m/>
    <m/>
    <s v="Central IRL A"/>
    <n v="-1"/>
    <m/>
    <m/>
    <n v="601"/>
    <x v="9"/>
    <s v="Cherry Drive BB"/>
    <x v="0"/>
    <m/>
    <n v="116.71532475343299"/>
    <n v="0.66379140120000002"/>
  </r>
  <r>
    <n v="450000"/>
    <n v="870000"/>
    <n v="870000"/>
    <x v="0"/>
    <x v="0"/>
    <s v="IR12-21"/>
    <s v="62-304.520 (7), F.A.C."/>
    <n v="0.56000000000000005"/>
    <n v="0.48"/>
    <s v="Town Melbourne Beach"/>
    <n v="9.115983111025E-2"/>
    <n v="3658.5104816677799"/>
    <n v="9.11880198080285"/>
    <n v="1.3411044797193601"/>
    <n v="0.83126844849785997"/>
    <n v="0.12225485787242001"/>
    <n v="333.50919762394"/>
    <n v="1210"/>
    <s v="Fixed Single Family Units"/>
    <n v="1210"/>
    <s v="Town Melbourne Beach                   Brevard County"/>
    <s v="Town Melbourne Beach"/>
    <m/>
    <m/>
    <m/>
    <n v="0"/>
    <n v="1"/>
    <n v="0.83126844849785997"/>
    <n v="0.12225485787242001"/>
    <n v="333.50919762393801"/>
    <m/>
    <n v="-1"/>
    <n v="-1"/>
    <n v="-1"/>
    <n v="-1"/>
    <n v="0"/>
    <m/>
    <m/>
    <s v="Central IRL A"/>
    <n v="-1"/>
    <m/>
    <m/>
    <n v="601"/>
    <x v="9"/>
    <s v="Cherry Drive BB"/>
    <x v="0"/>
    <m/>
    <n v="94.659003059622407"/>
    <n v="0.27048596730000002"/>
  </r>
  <r>
    <n v="450000"/>
    <n v="870000"/>
    <n v="870000"/>
    <x v="0"/>
    <x v="0"/>
    <s v="IR12-21"/>
    <s v="62-304.520 (7), F.A.C."/>
    <n v="0.56000000000000005"/>
    <n v="0.48"/>
    <s v="Town Melbourne Beach"/>
    <n v="4.894197582616E-2"/>
    <n v="3658.5104816677799"/>
    <n v="9.11880198080285"/>
    <n v="1.3411044797193601"/>
    <n v="0.44629218610804"/>
    <n v="6.5636303026780002E-2"/>
    <n v="179.05473155355901"/>
    <n v="1210"/>
    <s v="Fixed Single Family Units"/>
    <n v="1210"/>
    <s v="Town Melbourne Beach                   Brevard County"/>
    <s v="Town Melbourne Beach"/>
    <m/>
    <m/>
    <m/>
    <n v="0"/>
    <n v="1"/>
    <n v="0.44629218610804"/>
    <n v="6.5636303026780002E-2"/>
    <n v="179.05473155355901"/>
    <m/>
    <n v="-1"/>
    <n v="-1"/>
    <n v="-1"/>
    <n v="-1"/>
    <n v="0"/>
    <m/>
    <m/>
    <s v="Central IRL A"/>
    <n v="-1"/>
    <m/>
    <m/>
    <n v="601"/>
    <x v="9"/>
    <s v="Cherry Drive BB"/>
    <x v="0"/>
    <m/>
    <n v="64.043837814196493"/>
    <n v="0.14521876040000001"/>
  </r>
  <r>
    <n v="450000"/>
    <n v="870000"/>
    <n v="870000"/>
    <x v="0"/>
    <x v="0"/>
    <s v="IR12-21"/>
    <s v="62-304.520 (7), F.A.C."/>
    <n v="0.56000000000000005"/>
    <n v="0.48"/>
    <s v="Town Melbourne Beach"/>
    <n v="0.34361017154514001"/>
    <n v="3643.28622448444"/>
    <n v="9.0832297080922295"/>
    <n v="1.33595352828273"/>
    <n v="3.1210901181815398"/>
    <n v="0.45904722102957002"/>
    <n v="1251.8702045831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1210901181815398"/>
    <n v="0.45904722102957002"/>
    <n v="1251.8702045831701"/>
    <m/>
    <n v="-1"/>
    <n v="-1"/>
    <n v="-1"/>
    <n v="-1"/>
    <n v="0"/>
    <m/>
    <m/>
    <s v="Central IRL A"/>
    <n v="-1"/>
    <m/>
    <m/>
    <n v="601"/>
    <x v="9"/>
    <s v="Cherry Drive BB"/>
    <x v="0"/>
    <m/>
    <n v="194.04383073004101"/>
    <n v="1.0153043021999999"/>
  </r>
  <r>
    <n v="450000"/>
    <n v="870000"/>
    <n v="870000"/>
    <x v="0"/>
    <x v="0"/>
    <s v="IR12-21"/>
    <s v="62-304.520 (7), F.A.C."/>
    <n v="0.56000000000000005"/>
    <n v="0.48"/>
    <s v="Town Melbourne Beach"/>
    <n v="2.2113715382499999E-3"/>
    <n v="3643.28622448444"/>
    <n v="9.0832297080922295"/>
    <n v="1.33595352828273"/>
    <n v="2.0086395651910002E-2"/>
    <n v="2.9542896088700001E-3"/>
    <n v="8.0566594625450598"/>
    <n v="1210"/>
    <s v="Fixed Single Family Units"/>
    <n v="1210"/>
    <s v="Town Melbourne Beach                   Brevard County"/>
    <s v="Town Melbourne Beach"/>
    <m/>
    <m/>
    <m/>
    <n v="0"/>
    <n v="1"/>
    <n v="2.0086395651910002E-2"/>
    <n v="2.9542896088700001E-3"/>
    <n v="8.0566594625453902"/>
    <m/>
    <n v="-1"/>
    <n v="-1"/>
    <n v="-1"/>
    <n v="-1"/>
    <n v="0"/>
    <m/>
    <m/>
    <s v="Central IRL A"/>
    <n v="-1"/>
    <m/>
    <m/>
    <n v="601"/>
    <x v="9"/>
    <s v="Cherry Drive BB"/>
    <x v="0"/>
    <m/>
    <n v="16.498556323745699"/>
    <n v="6.5341925999999996E-3"/>
  </r>
  <r>
    <n v="450000"/>
    <n v="870000"/>
    <n v="870000"/>
    <x v="0"/>
    <x v="0"/>
    <s v="IR12-21"/>
    <s v="62-304.520 (7), F.A.C."/>
    <n v="0.56000000000000005"/>
    <n v="0.48"/>
    <s v="Town Melbourne Beach"/>
    <n v="1.79322522426E-3"/>
    <n v="3643.28622448444"/>
    <n v="9.0832297080922295"/>
    <n v="1.33595352828273"/>
    <n v="1.6288276630319998E-2"/>
    <n v="2.3956655653600001E-3"/>
    <n v="6.5332327569554103"/>
    <n v="1210"/>
    <s v="Fixed Single Family Units"/>
    <n v="1210"/>
    <s v="Town Melbourne Beach                   Brevard County"/>
    <s v="Town Melbourne Beach"/>
    <m/>
    <m/>
    <m/>
    <n v="0"/>
    <n v="1"/>
    <n v="1.6288276630319998E-2"/>
    <n v="2.3956655653600001E-3"/>
    <n v="6.5332327569541002"/>
    <m/>
    <n v="-1"/>
    <n v="-1"/>
    <n v="-1"/>
    <n v="-1"/>
    <n v="0"/>
    <m/>
    <m/>
    <s v="Central IRL A"/>
    <n v="-1"/>
    <m/>
    <m/>
    <n v="601"/>
    <x v="9"/>
    <s v="Cherry Drive BB"/>
    <x v="0"/>
    <m/>
    <n v="12.393727092431901"/>
    <n v="5.2986478000000004E-3"/>
  </r>
  <r>
    <n v="450000"/>
    <n v="870000"/>
    <n v="870000"/>
    <x v="0"/>
    <x v="0"/>
    <s v="IR12-21"/>
    <s v="62-304.520 (7), F.A.C."/>
    <n v="0.56000000000000005"/>
    <n v="0.48"/>
    <s v="Town Melbourne Beach"/>
    <n v="3.7110820654720003E-2"/>
    <n v="3643.28622448444"/>
    <n v="9.0832297080922295"/>
    <n v="1.33595352828273"/>
    <n v="0.33708610866264999"/>
    <n v="4.9578331791139997E-2"/>
    <n v="135.205341670661"/>
    <n v="1210"/>
    <s v="Fixed Single Family Units"/>
    <n v="1210"/>
    <s v="Town Melbourne Beach                   Brevard County"/>
    <s v="Town Melbourne Beach"/>
    <m/>
    <m/>
    <m/>
    <n v="0"/>
    <n v="1"/>
    <n v="0.33708610866264999"/>
    <n v="4.9578331791139997E-2"/>
    <n v="135.20534167066299"/>
    <m/>
    <n v="-1"/>
    <n v="-1"/>
    <n v="-1"/>
    <n v="-1"/>
    <n v="0"/>
    <m/>
    <m/>
    <s v="Central IRL A"/>
    <n v="-1"/>
    <m/>
    <m/>
    <n v="601"/>
    <x v="9"/>
    <s v="Cherry Drive BB"/>
    <x v="0"/>
    <m/>
    <n v="70.941235777226098"/>
    <n v="0.1096555894"/>
  </r>
  <r>
    <n v="450000"/>
    <n v="870000"/>
    <n v="870000"/>
    <x v="0"/>
    <x v="0"/>
    <s v="IR12-21"/>
    <s v="62-304.520 (7), F.A.C."/>
    <n v="0.56000000000000005"/>
    <n v="0.48"/>
    <s v="Town Melbourne Beach"/>
    <n v="0.11232814064166"/>
    <n v="3643.28622448444"/>
    <n v="9.0832297080922295"/>
    <n v="1.33595352828273"/>
    <n v="1.0203023041310899"/>
    <n v="0.15006517581566001"/>
    <n v="409.24356742171398"/>
    <n v="1210"/>
    <s v="Fixed Single Family Units"/>
    <n v="1210"/>
    <s v="Town Melbourne Beach                   Brevard County"/>
    <s v="Town Melbourne Beach"/>
    <m/>
    <m/>
    <m/>
    <n v="0"/>
    <n v="1"/>
    <n v="1.0203023041310899"/>
    <n v="0.15006517581566001"/>
    <n v="409.24356742171398"/>
    <m/>
    <n v="-1"/>
    <n v="-1"/>
    <n v="-1"/>
    <n v="-1"/>
    <n v="0"/>
    <m/>
    <m/>
    <s v="Central IRL A"/>
    <n v="-1"/>
    <m/>
    <m/>
    <n v="601"/>
    <x v="9"/>
    <s v="Cherry Drive BB"/>
    <x v="0"/>
    <m/>
    <n v="86.335836169135305"/>
    <n v="0.33190881379999998"/>
  </r>
  <r>
    <n v="450000"/>
    <n v="870000"/>
    <n v="870000"/>
    <x v="0"/>
    <x v="0"/>
    <s v="IR12-21"/>
    <s v="62-304.520 (7), F.A.C."/>
    <n v="0.56000000000000005"/>
    <n v="0.48"/>
    <s v="Town Melbourne Beach"/>
    <n v="0.1207097241329"/>
    <n v="3643.28622448444"/>
    <n v="9.0832297080922295"/>
    <n v="1.33595352828273"/>
    <n v="1.0964341522996099"/>
    <n v="0.16126258185337999"/>
    <n v="439.78007509472599"/>
    <n v="1210"/>
    <s v="Fixed Single Family Units"/>
    <n v="1210"/>
    <s v="Town Melbourne Beach                   Brevard County"/>
    <s v="Town Melbourne Beach"/>
    <m/>
    <m/>
    <m/>
    <n v="0"/>
    <n v="1"/>
    <n v="1.0964341522996099"/>
    <n v="0.16126258185337999"/>
    <n v="439.78007509472599"/>
    <m/>
    <n v="-1"/>
    <n v="-1"/>
    <n v="-1"/>
    <n v="-1"/>
    <n v="0"/>
    <m/>
    <m/>
    <s v="Central IRL A"/>
    <n v="-1"/>
    <m/>
    <m/>
    <n v="601"/>
    <x v="9"/>
    <s v="Cherry Drive BB"/>
    <x v="0"/>
    <m/>
    <n v="89.8849758179189"/>
    <n v="0.35667483789999999"/>
  </r>
  <r>
    <n v="450000"/>
    <n v="870000"/>
    <n v="870000"/>
    <x v="0"/>
    <x v="0"/>
    <s v="IR12-21"/>
    <s v="62-304.520 (7), F.A.C."/>
    <n v="0.56000000000000005"/>
    <n v="0.48"/>
    <s v="FDOT District 5"/>
    <n v="6.3530763158820003E-2"/>
    <n v="3536.34294228313"/>
    <n v="8.9676759721669193"/>
    <n v="1.58886952329036"/>
    <n v="0.56972329827279999"/>
    <n v="0.10094209337443"/>
    <n v="224.666565914565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56972329827279999"/>
    <n v="0.10094209337443"/>
    <n v="656.01149101630403"/>
    <m/>
    <n v="-1"/>
    <n v="-1"/>
    <n v="-1"/>
    <n v="-1"/>
    <n v="0"/>
    <m/>
    <m/>
    <s v="Central IRL A"/>
    <n v="-1"/>
    <m/>
    <m/>
    <n v="601"/>
    <x v="9"/>
    <s v="Cherry Drive BB"/>
    <x v="0"/>
    <m/>
    <n v="91.5589825186007"/>
    <n v="0.53204500489999995"/>
  </r>
  <r>
    <n v="450000"/>
    <n v="870000"/>
    <n v="870000"/>
    <x v="0"/>
    <x v="0"/>
    <s v="IR12-21"/>
    <s v="62-304.520 (7), F.A.C."/>
    <n v="0.56000000000000005"/>
    <n v="0.48"/>
    <s v="FDOT District 5"/>
    <n v="1.38902137807E-2"/>
    <n v="3536.34294228313"/>
    <n v="8.9676759721669193"/>
    <n v="1.58886952329036"/>
    <n v="0.12456293636945"/>
    <n v="2.2069737348139998E-2"/>
    <n v="49.120559470185903"/>
    <n v="3200"/>
    <s v="Shrub and Brushland"/>
    <n v="3200"/>
    <s v="FDOT District 5                         Town Melbourne Beach                   Brevard County"/>
    <s v="FDOT District 5"/>
    <m/>
    <m/>
    <s v="Natural Lands"/>
    <n v="0"/>
    <n v="1"/>
    <n v="0.12456293636945"/>
    <n v="2.2069737348139998E-2"/>
    <n v="196.44091015316999"/>
    <m/>
    <n v="-1"/>
    <n v="-1"/>
    <n v="-1"/>
    <n v="-1"/>
    <n v="0"/>
    <m/>
    <m/>
    <s v="Central IRL A"/>
    <n v="-1"/>
    <m/>
    <m/>
    <n v="601"/>
    <x v="9"/>
    <s v="Cherry Drive BB"/>
    <x v="0"/>
    <m/>
    <n v="37.114632776130101"/>
    <n v="0.15931947299999999"/>
  </r>
  <r>
    <n v="450000"/>
    <n v="870000"/>
    <n v="870000"/>
    <x v="0"/>
    <x v="0"/>
    <s v="IR12-21"/>
    <s v="62-304.520 (7), F.A.C."/>
    <n v="0.56000000000000005"/>
    <n v="0.48"/>
    <s v="Town Melbourne Beach"/>
    <n v="3.8944806828770002E-2"/>
    <n v="3536.34294228313"/>
    <n v="8.9676759721669193"/>
    <n v="1.58886952329036"/>
    <n v="0.34924440843909998"/>
    <n v="6.1878216660669998E-2"/>
    <n v="137.722192767525"/>
    <n v="1300"/>
    <s v="Residential, High Density"/>
    <n v="1300"/>
    <s v="Town Melbourne Beach                   Brevard County"/>
    <s v="Town Melbourne Beach"/>
    <m/>
    <m/>
    <m/>
    <n v="0"/>
    <n v="1"/>
    <n v="0.34924440843909998"/>
    <n v="6.1878216660669998E-2"/>
    <n v="276.61998810761003"/>
    <m/>
    <n v="-1"/>
    <n v="-1"/>
    <n v="-1"/>
    <n v="-1"/>
    <n v="0"/>
    <m/>
    <m/>
    <s v="Central IRL A"/>
    <n v="-1"/>
    <m/>
    <m/>
    <n v="601"/>
    <x v="9"/>
    <s v="Cherry Drive BB"/>
    <x v="0"/>
    <m/>
    <n v="60.462181900677898"/>
    <n v="0.2243471112"/>
  </r>
  <r>
    <n v="450000"/>
    <n v="870000"/>
    <n v="870000"/>
    <x v="0"/>
    <x v="0"/>
    <s v="IR12-21"/>
    <s v="62-304.520 (7), F.A.C."/>
    <n v="0.56000000000000005"/>
    <n v="0.48"/>
    <s v="FDOT District 5"/>
    <n v="3.46152923479E-3"/>
    <n v="3536.34294228313"/>
    <n v="8.9676759721669193"/>
    <n v="1.58886952329036"/>
    <n v="3.1041872545809999E-2"/>
    <n v="5.4999183051400004E-3"/>
    <n v="12.2411544789705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3.1041872545809999E-2"/>
    <n v="5.4999183051400004E-3"/>
    <n v="71.404952679035105"/>
    <m/>
    <n v="-1"/>
    <n v="-1"/>
    <n v="-1"/>
    <n v="-1"/>
    <n v="0"/>
    <m/>
    <m/>
    <s v="Central IRL A"/>
    <n v="-1"/>
    <m/>
    <m/>
    <n v="601"/>
    <x v="9"/>
    <s v="Cherry Drive BB"/>
    <x v="0"/>
    <m/>
    <n v="56.791552143080203"/>
    <n v="5.79115594E-2"/>
  </r>
  <r>
    <n v="450000"/>
    <n v="870000"/>
    <n v="870000"/>
    <x v="0"/>
    <x v="0"/>
    <s v="IR12-21"/>
    <s v="62-304.520 (7), F.A.C."/>
    <n v="0.56000000000000005"/>
    <n v="0.48"/>
    <s v="Town Melbourne Beach"/>
    <n v="4.0100428633500001E-3"/>
    <n v="3686.69479317285"/>
    <n v="10.5967373415316"/>
    <n v="2.0405869399486001"/>
    <n v="4.2493370951200003E-2"/>
    <n v="8.1828410955800002E-3"/>
    <n v="14.7838041447124"/>
    <n v="1300"/>
    <s v="Residential, High Density"/>
    <n v="1300"/>
    <s v="Town Melbourne Beach                   Brevard County"/>
    <s v="Town Melbourne Beach"/>
    <m/>
    <m/>
    <m/>
    <n v="0"/>
    <n v="1"/>
    <n v="4.2493370951200003E-2"/>
    <n v="8.1828410955800002E-3"/>
    <n v="14.783804144712001"/>
    <m/>
    <n v="-1"/>
    <n v="-1"/>
    <n v="-1"/>
    <n v="-1"/>
    <n v="0"/>
    <m/>
    <m/>
    <s v="Central IRL A"/>
    <n v="-1"/>
    <m/>
    <m/>
    <n v="601"/>
    <x v="9"/>
    <s v="Cherry Drive BB"/>
    <x v="0"/>
    <m/>
    <n v="94.540884264223806"/>
    <n v="1.19901088E-2"/>
  </r>
  <r>
    <n v="450000"/>
    <n v="870000"/>
    <n v="870000"/>
    <x v="0"/>
    <x v="0"/>
    <s v="IR12-21"/>
    <s v="62-304.520 (7), F.A.C."/>
    <n v="0.56000000000000005"/>
    <n v="0.48"/>
    <s v="FDOT District 5"/>
    <n v="7.7262019676689997E-2"/>
    <n v="3686.69479317285"/>
    <n v="10.5967373415316"/>
    <n v="2.0405869399486001"/>
    <n v="0.81872532899012995"/>
    <n v="0.15765986830629999"/>
    <n v="284.841485652071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81872532899012995"/>
    <n v="0.15765986830629999"/>
    <n v="337.90685733842901"/>
    <m/>
    <n v="-1"/>
    <n v="-1"/>
    <n v="-1"/>
    <n v="-1"/>
    <n v="0"/>
    <m/>
    <m/>
    <s v="Central IRL A"/>
    <n v="-1"/>
    <m/>
    <m/>
    <n v="601"/>
    <x v="9"/>
    <s v="Cherry Drive BB"/>
    <x v="0"/>
    <m/>
    <n v="101.626231840949"/>
    <n v="0.27405260120000002"/>
  </r>
  <r>
    <n v="450000"/>
    <n v="870000"/>
    <n v="870000"/>
    <x v="0"/>
    <x v="0"/>
    <s v="IR12-21"/>
    <s v="62-304.520 (7), F.A.C."/>
    <n v="0.56000000000000005"/>
    <n v="0.48"/>
    <s v="Town Melbourne Beach"/>
    <n v="0.52209763902746997"/>
    <n v="3686.69479317285"/>
    <n v="10.5967373415316"/>
    <n v="2.0405869399486001"/>
    <n v="5.5325315474079302"/>
    <n v="1.0653856235774599"/>
    <n v="1924.81464733042"/>
    <n v="1300"/>
    <s v="Residential, High Density"/>
    <n v="1300"/>
    <s v="Town Melbourne Beach                   Brevard County"/>
    <s v="Town Melbourne Beach"/>
    <m/>
    <m/>
    <m/>
    <n v="0"/>
    <n v="1"/>
    <n v="5.5325315474079302"/>
    <n v="1.0653856235774599"/>
    <n v="1924.81464733042"/>
    <m/>
    <n v="-1"/>
    <n v="-1"/>
    <n v="-1"/>
    <n v="-1"/>
    <n v="0"/>
    <m/>
    <m/>
    <s v="Central IRL A"/>
    <n v="-1"/>
    <m/>
    <m/>
    <n v="601"/>
    <x v="9"/>
    <s v="Cherry Drive BB"/>
    <x v="0"/>
    <m/>
    <n v="185.71210936488799"/>
    <n v="1.561082439"/>
  </r>
  <r>
    <n v="450000"/>
    <n v="870000"/>
    <n v="870000"/>
    <x v="0"/>
    <x v="0"/>
    <s v="IR12-21"/>
    <s v="62-304.520 (7), F.A.C."/>
    <n v="0.56000000000000005"/>
    <n v="0.48"/>
    <s v="Town Melbourne Beach"/>
    <n v="7.3758945246899998E-3"/>
    <n v="3629.06694814398"/>
    <n v="8.4789097921362409"/>
    <n v="1.2261077960951801"/>
    <n v="6.2539544311219997E-2"/>
    <n v="9.0436417799000003E-3"/>
    <n v="26.7676150325775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2539544311219997E-2"/>
    <n v="9.0436417799000003E-3"/>
    <n v="26.767615032578199"/>
    <m/>
    <n v="-1"/>
    <n v="-1"/>
    <n v="-1"/>
    <n v="-1"/>
    <n v="0"/>
    <m/>
    <m/>
    <s v="Central IRL A"/>
    <n v="-1"/>
    <m/>
    <m/>
    <n v="601"/>
    <x v="9"/>
    <s v="Cherry Drive BB"/>
    <x v="0"/>
    <m/>
    <n v="58.413805681608103"/>
    <n v="2.1709339000000001E-2"/>
  </r>
  <r>
    <n v="450000"/>
    <n v="870000"/>
    <n v="870000"/>
    <x v="0"/>
    <x v="0"/>
    <s v="IR12-21"/>
    <s v="62-304.520 (7), F.A.C."/>
    <n v="0.56000000000000005"/>
    <n v="0.48"/>
    <s v="Town Melbourne Beach"/>
    <n v="6.5857485975200003E-3"/>
    <n v="3629.06694814398"/>
    <n v="8.4789097921362409"/>
    <n v="1.2261077960951801"/>
    <n v="5.5839968272130003E-2"/>
    <n v="8.0748376985500005E-3"/>
    <n v="23.900122564078"/>
    <n v="1210"/>
    <s v="Fixed Single Family Units"/>
    <n v="1210"/>
    <s v="Town Melbourne Beach                   Brevard County"/>
    <s v="Town Melbourne Beach"/>
    <m/>
    <m/>
    <m/>
    <n v="0"/>
    <n v="1"/>
    <n v="5.5839968272130003E-2"/>
    <n v="8.0748376985500005E-3"/>
    <n v="79.498169646134698"/>
    <m/>
    <n v="-1"/>
    <n v="-1"/>
    <n v="-1"/>
    <n v="-1"/>
    <n v="0"/>
    <m/>
    <m/>
    <s v="Central IRL A"/>
    <n v="-1"/>
    <m/>
    <m/>
    <n v="601"/>
    <x v="9"/>
    <s v="Cherry Drive BB"/>
    <x v="0"/>
    <m/>
    <n v="28.476591742386798"/>
    <n v="6.4475401200000004E-2"/>
  </r>
  <r>
    <n v="450000"/>
    <n v="870000"/>
    <n v="870000"/>
    <x v="0"/>
    <x v="0"/>
    <s v="IR12-21"/>
    <s v="62-304.520 (7), F.A.C."/>
    <n v="0.56000000000000005"/>
    <n v="0.48"/>
    <s v="Town Melbourne Beach"/>
    <n v="9.0493921400399996E-2"/>
    <n v="3629.06694814398"/>
    <n v="8.4789097921362409"/>
    <n v="1.2261077960951801"/>
    <n v="0.76728979629069005"/>
    <n v="0.11095530252826"/>
    <n v="328.40849916214501"/>
    <n v="1210"/>
    <s v="Fixed Single Family Units"/>
    <n v="1210"/>
    <s v="Town Melbourne Beach                   Brevard County"/>
    <s v="Town Melbourne Beach"/>
    <m/>
    <m/>
    <m/>
    <n v="0"/>
    <n v="1"/>
    <n v="0.76728979629069005"/>
    <n v="0.11095530252826"/>
    <n v="1131.27172774634"/>
    <m/>
    <n v="-1"/>
    <n v="-1"/>
    <n v="-1"/>
    <n v="-1"/>
    <n v="0"/>
    <m/>
    <m/>
    <s v="Central IRL A"/>
    <n v="-1"/>
    <m/>
    <m/>
    <n v="601"/>
    <x v="9"/>
    <s v="Cherry Drive BB"/>
    <x v="0"/>
    <m/>
    <n v="84.718161625384099"/>
    <n v="0.91749531849999999"/>
  </r>
  <r>
    <n v="450000"/>
    <n v="870000"/>
    <n v="870000"/>
    <x v="0"/>
    <x v="0"/>
    <s v="IR12-21"/>
    <s v="62-304.520 (7), F.A.C."/>
    <n v="0.56000000000000005"/>
    <n v="0.48"/>
    <s v="Town Melbourne Beach"/>
    <n v="4.6279998785890002E-2"/>
    <n v="3629.06694814398"/>
    <n v="8.4789097921362409"/>
    <n v="1.2261077960951801"/>
    <n v="0.39240393488577002"/>
    <n v="5.674426731466E-2"/>
    <n v="167.95321395403101"/>
    <n v="1210"/>
    <s v="Fixed Single Family Units"/>
    <n v="1210"/>
    <s v="Town Melbourne Beach                   Brevard County"/>
    <s v="Town Melbourne Beach"/>
    <m/>
    <m/>
    <m/>
    <n v="0"/>
    <n v="1"/>
    <n v="0.39240393488577002"/>
    <n v="5.674426731466E-2"/>
    <n v="396.89819532709498"/>
    <m/>
    <n v="-1"/>
    <n v="-1"/>
    <n v="-1"/>
    <n v="-1"/>
    <n v="0"/>
    <m/>
    <m/>
    <s v="Central IRL A"/>
    <n v="-1"/>
    <m/>
    <m/>
    <n v="601"/>
    <x v="9"/>
    <s v="Cherry Drive BB"/>
    <x v="0"/>
    <m/>
    <n v="57.575018061345702"/>
    <n v="0.32189634659999999"/>
  </r>
  <r>
    <n v="450000"/>
    <n v="870000"/>
    <n v="870000"/>
    <x v="0"/>
    <x v="0"/>
    <s v="IR12-21"/>
    <s v="62-304.520 (7), F.A.C."/>
    <n v="0.56000000000000005"/>
    <n v="0.48"/>
    <s v="Town Melbourne Beach"/>
    <n v="6.38638011005E-3"/>
    <n v="3676.6663844685499"/>
    <n v="10.0161366065109"/>
    <n v="1.76558393592172"/>
    <n v="6.3966855603439995E-2"/>
    <n v="1.1275690131E-2"/>
    <n v="23.4805890690888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3966855603439995E-2"/>
    <n v="1.1275690131E-2"/>
    <n v="23.4805890690903"/>
    <m/>
    <n v="-1"/>
    <n v="-1"/>
    <n v="-1"/>
    <n v="-1"/>
    <n v="0"/>
    <m/>
    <m/>
    <s v="Central IRL A"/>
    <n v="-1"/>
    <m/>
    <m/>
    <n v="601"/>
    <x v="9"/>
    <s v="Cherry Drive BB"/>
    <x v="0"/>
    <m/>
    <n v="21.7449311212801"/>
    <n v="1.9043462300000001E-2"/>
  </r>
  <r>
    <n v="450000"/>
    <n v="870000"/>
    <n v="870000"/>
    <x v="0"/>
    <x v="0"/>
    <s v="IR12-21"/>
    <s v="62-304.520 (7), F.A.C."/>
    <n v="0.56000000000000005"/>
    <n v="0.48"/>
    <s v="Town Melbourne Beach"/>
    <n v="8.0154074656000002E-4"/>
    <n v="3676.6663844685499"/>
    <n v="10.0161366065109"/>
    <n v="1.76558393592172"/>
    <n v="8.0283416133000007E-3"/>
    <n v="1.4151874661200001E-3"/>
    <n v="2.9469979186847102"/>
    <n v="1800"/>
    <s v="Recreational"/>
    <n v="1800"/>
    <s v="Town Melbourne Beach                   Brevard County"/>
    <s v="Town Melbourne Beach"/>
    <m/>
    <m/>
    <m/>
    <n v="0"/>
    <n v="1"/>
    <n v="8.0283416133000007E-3"/>
    <n v="1.4151874661200001E-3"/>
    <n v="2.9469979186836399"/>
    <m/>
    <n v="-1"/>
    <n v="-1"/>
    <n v="-1"/>
    <n v="-1"/>
    <n v="0"/>
    <m/>
    <m/>
    <s v="Central IRL A"/>
    <n v="-1"/>
    <m/>
    <m/>
    <n v="601"/>
    <x v="9"/>
    <s v="Cherry Drive BB"/>
    <x v="0"/>
    <m/>
    <n v="7.4292960031624897"/>
    <n v="2.3901037E-3"/>
  </r>
  <r>
    <n v="450000"/>
    <n v="870000"/>
    <n v="870000"/>
    <x v="0"/>
    <x v="0"/>
    <s v="IR12-21"/>
    <s v="62-304.520 (7), F.A.C."/>
    <n v="0.56000000000000005"/>
    <n v="0.48"/>
    <s v="Town Melbourne Beach"/>
    <n v="4.1411571879999999E-4"/>
    <n v="3676.6663844685499"/>
    <n v="10.0161366065109"/>
    <n v="1.76558393592172"/>
    <n v="4.1478396104199997E-3"/>
    <n v="7.3115606072000005E-4"/>
    <n v="1.5225653425993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1478396104199997E-3"/>
    <n v="7.3115606072000005E-4"/>
    <n v="1.5225653426005099"/>
    <m/>
    <n v="-1"/>
    <n v="-1"/>
    <n v="-1"/>
    <n v="-1"/>
    <n v="0"/>
    <m/>
    <m/>
    <s v="Central IRL A"/>
    <n v="-1"/>
    <m/>
    <m/>
    <n v="601"/>
    <x v="9"/>
    <s v="Cherry Drive BB"/>
    <x v="0"/>
    <m/>
    <n v="6.91815776007516"/>
    <n v="1.2348462E-3"/>
  </r>
  <r>
    <n v="450000"/>
    <n v="870000"/>
    <n v="870000"/>
    <x v="0"/>
    <x v="0"/>
    <s v="IR12-21"/>
    <s v="62-304.520 (7), F.A.C."/>
    <n v="0.56000000000000005"/>
    <n v="0.48"/>
    <s v="Town Melbourne Beach"/>
    <n v="0.11021187154622"/>
    <n v="3676.6663844685499"/>
    <n v="10.0161366065109"/>
    <n v="1.76558393592172"/>
    <n v="1.10389716106624"/>
    <n v="0.19458830994988"/>
    <n v="405.21228328337901"/>
    <n v="1210"/>
    <s v="Fixed Single Family Units"/>
    <n v="1210"/>
    <s v="Town Melbourne Beach                   Brevard County"/>
    <s v="Town Melbourne Beach"/>
    <m/>
    <m/>
    <m/>
    <n v="0"/>
    <n v="1"/>
    <n v="1.10389716106624"/>
    <n v="0.19458830994988"/>
    <n v="405.21228328337901"/>
    <m/>
    <n v="-1"/>
    <n v="-1"/>
    <n v="-1"/>
    <n v="-1"/>
    <n v="0"/>
    <m/>
    <m/>
    <s v="Central IRL A"/>
    <n v="-1"/>
    <m/>
    <m/>
    <n v="601"/>
    <x v="9"/>
    <s v="Cherry Drive BB"/>
    <x v="0"/>
    <m/>
    <n v="88.031829410562906"/>
    <n v="0.32863932140000002"/>
  </r>
  <r>
    <n v="450000"/>
    <n v="870000"/>
    <n v="870000"/>
    <x v="0"/>
    <x v="0"/>
    <s v="IR12-21"/>
    <s v="62-304.520 (7), F.A.C."/>
    <n v="0.56000000000000005"/>
    <n v="0.48"/>
    <s v="Town Melbourne Beach"/>
    <n v="0.12598341939065999"/>
    <n v="3676.6663844685499"/>
    <n v="10.0161366065109"/>
    <n v="1.76558393592172"/>
    <n v="1.26186713877228"/>
    <n v="0.22243430146865001"/>
    <n v="463.199003074073"/>
    <n v="1210"/>
    <s v="Fixed Single Family Units"/>
    <n v="1210"/>
    <s v="Town Melbourne Beach                   Brevard County"/>
    <s v="Town Melbourne Beach"/>
    <m/>
    <m/>
    <m/>
    <n v="0"/>
    <n v="1"/>
    <n v="1.26186713877228"/>
    <n v="0.22243430146865001"/>
    <n v="463.199003074073"/>
    <m/>
    <n v="-1"/>
    <n v="-1"/>
    <n v="-1"/>
    <n v="-1"/>
    <n v="0"/>
    <m/>
    <m/>
    <s v="Central IRL A"/>
    <n v="-1"/>
    <m/>
    <m/>
    <n v="601"/>
    <x v="9"/>
    <s v="Cherry Drive BB"/>
    <x v="0"/>
    <m/>
    <n v="96.525849733923494"/>
    <n v="0.3756682912"/>
  </r>
  <r>
    <n v="450000"/>
    <n v="870000"/>
    <n v="870000"/>
    <x v="0"/>
    <x v="0"/>
    <s v="IR12-21"/>
    <s v="62-304.520 (7), F.A.C."/>
    <n v="0.56000000000000005"/>
    <n v="0.48"/>
    <s v="Town Melbourne Beach"/>
    <n v="0.10585018064819"/>
    <n v="3676.6663844685499"/>
    <n v="10.0161366065109"/>
    <n v="1.76558393592172"/>
    <n v="1.0602098691962101"/>
    <n v="0.18688737856686999"/>
    <n v="389.175800979153"/>
    <n v="1300"/>
    <s v="Residential, High Density"/>
    <n v="1300"/>
    <s v="Town Melbourne Beach                   Brevard County"/>
    <s v="Town Melbourne Beach"/>
    <m/>
    <m/>
    <m/>
    <n v="0"/>
    <n v="1"/>
    <n v="1.0602098691962101"/>
    <n v="0.18688737856686999"/>
    <n v="389.175800979153"/>
    <m/>
    <n v="-1"/>
    <n v="-1"/>
    <n v="-1"/>
    <n v="-1"/>
    <n v="0"/>
    <m/>
    <m/>
    <s v="Central IRL A"/>
    <n v="-1"/>
    <m/>
    <m/>
    <n v="601"/>
    <x v="9"/>
    <s v="Cherry Drive BB"/>
    <x v="0"/>
    <m/>
    <n v="99.6692172800837"/>
    <n v="0.315633253"/>
  </r>
  <r>
    <n v="450000"/>
    <n v="870000"/>
    <n v="870000"/>
    <x v="0"/>
    <x v="0"/>
    <s v="IR12-21"/>
    <s v="62-304.520 (7), F.A.C."/>
    <n v="0.56000000000000005"/>
    <n v="0.48"/>
    <s v="Town Melbourne Beach"/>
    <n v="0.26811594546135997"/>
    <n v="3676.6663844685499"/>
    <n v="10.0161366065109"/>
    <n v="1.76558393592172"/>
    <n v="2.6854859361248602"/>
    <n v="0.47338120627105001"/>
    <n v="985.772883817805"/>
    <n v="1300"/>
    <s v="Residential, High Density"/>
    <n v="1300"/>
    <s v="Town Melbourne Beach                   Brevard County"/>
    <s v="Town Melbourne Beach"/>
    <m/>
    <m/>
    <m/>
    <n v="0"/>
    <n v="1"/>
    <n v="2.6854859361248602"/>
    <n v="0.47338120627105001"/>
    <n v="985.772883817805"/>
    <m/>
    <n v="-1"/>
    <n v="-1"/>
    <n v="-1"/>
    <n v="-1"/>
    <n v="0"/>
    <m/>
    <m/>
    <s v="Central IRL A"/>
    <n v="-1"/>
    <m/>
    <m/>
    <n v="601"/>
    <x v="9"/>
    <s v="Cherry Drive BB"/>
    <x v="0"/>
    <m/>
    <n v="136.58091926497201"/>
    <n v="0.79949139000000002"/>
  </r>
  <r>
    <n v="450000"/>
    <n v="870000"/>
    <n v="870000"/>
    <x v="0"/>
    <x v="0"/>
    <s v="IR12-21"/>
    <s v="62-304.520 (7), F.A.C."/>
    <n v="0.56000000000000005"/>
    <n v="0.48"/>
    <s v="Town Melbourne Beach"/>
    <n v="0.21736489913432"/>
    <n v="3648.3603945524901"/>
    <n v="9.0455157108563906"/>
    <n v="1.32626436478933"/>
    <n v="1.96617761010827"/>
    <n v="0.28828331987787997"/>
    <n v="793.025489167579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6617761010827"/>
    <n v="0.28828331987787997"/>
    <n v="979.70285224402301"/>
    <m/>
    <n v="-1"/>
    <n v="-1"/>
    <n v="-1"/>
    <n v="-1"/>
    <n v="0"/>
    <m/>
    <m/>
    <s v="Central IRL A"/>
    <n v="-1"/>
    <m/>
    <m/>
    <n v="601"/>
    <x v="9"/>
    <s v="Cherry Drive BB"/>
    <x v="0"/>
    <m/>
    <n v="151.62639274189701"/>
    <n v="0.79456841219999996"/>
  </r>
  <r>
    <n v="450000"/>
    <n v="870000"/>
    <n v="870000"/>
    <x v="0"/>
    <x v="0"/>
    <s v="IR12-21"/>
    <s v="62-304.520 (7), F.A.C."/>
    <n v="0.56000000000000005"/>
    <n v="0.48"/>
    <s v="Town Melbourne Beach"/>
    <n v="3.7755174700649999E-2"/>
    <n v="3648.3603945524901"/>
    <n v="9.0455157108563906"/>
    <n v="1.32626436478933"/>
    <n v="0.34151502592091998"/>
    <n v="5.007334279187E-2"/>
    <n v="137.744484067287"/>
    <n v="1210"/>
    <s v="Fixed Single Family Units"/>
    <n v="1210"/>
    <s v="Town Melbourne Beach                   Brevard County"/>
    <s v="Town Melbourne Beach"/>
    <m/>
    <m/>
    <m/>
    <n v="0"/>
    <n v="1"/>
    <n v="0.34151502592091998"/>
    <n v="5.007334279187E-2"/>
    <n v="137.744484067288"/>
    <m/>
    <n v="-1"/>
    <n v="-1"/>
    <n v="-1"/>
    <n v="-1"/>
    <n v="0"/>
    <m/>
    <m/>
    <s v="Central IRL A"/>
    <n v="-1"/>
    <m/>
    <m/>
    <n v="601"/>
    <x v="9"/>
    <s v="Cherry Drive BB"/>
    <x v="0"/>
    <m/>
    <n v="59.462084512713098"/>
    <n v="0.11171491"/>
  </r>
  <r>
    <n v="450000"/>
    <n v="870000"/>
    <n v="870000"/>
    <x v="0"/>
    <x v="0"/>
    <s v="IR12-21"/>
    <s v="62-304.520 (7), F.A.C."/>
    <n v="0.56000000000000005"/>
    <n v="0.48"/>
    <s v="Town Melbourne Beach"/>
    <n v="0.21028650626365999"/>
    <n v="3648.3603945524901"/>
    <n v="9.0455157108563906"/>
    <n v="1.32626436478933"/>
    <n v="1.9021498961891099"/>
    <n v="0.27889549965354998"/>
    <n v="767.20096096118095"/>
    <n v="1210"/>
    <s v="Fixed Single Family Units"/>
    <n v="1210"/>
    <s v="Town Melbourne Beach                   Brevard County"/>
    <s v="Town Melbourne Beach"/>
    <m/>
    <m/>
    <m/>
    <n v="0"/>
    <n v="1"/>
    <n v="1.9021498961891099"/>
    <n v="0.27889549965354998"/>
    <n v="768.42955160800796"/>
    <m/>
    <n v="-1"/>
    <n v="-1"/>
    <n v="-1"/>
    <n v="-1"/>
    <n v="0"/>
    <m/>
    <m/>
    <s v="Central IRL A"/>
    <n v="-1"/>
    <m/>
    <m/>
    <n v="601"/>
    <x v="9"/>
    <s v="Cherry Drive BB"/>
    <x v="0"/>
    <m/>
    <n v="113.86687185054301"/>
    <n v="0.62321942549999998"/>
  </r>
  <r>
    <n v="450000"/>
    <n v="870000"/>
    <n v="870000"/>
    <x v="0"/>
    <x v="0"/>
    <s v="IR12-21"/>
    <s v="62-304.520 (7), F.A.C."/>
    <n v="0.56000000000000005"/>
    <n v="0.48"/>
    <s v="Town Melbourne Beach"/>
    <n v="7.6869880048650002E-2"/>
    <n v="3648.3603945524901"/>
    <n v="9.0455157108563906"/>
    <n v="1.32626436478933"/>
    <n v="0.69532770767171004"/>
    <n v="0.10194978263415"/>
    <n v="280.44902590349898"/>
    <n v="1210"/>
    <s v="Fixed Single Family Units"/>
    <n v="1210"/>
    <s v="Town Melbourne Beach                   Brevard County"/>
    <s v="Town Melbourne Beach"/>
    <m/>
    <m/>
    <m/>
    <n v="0"/>
    <n v="1"/>
    <n v="0.69532770767171004"/>
    <n v="0.10194978263415"/>
    <n v="280.44902590349801"/>
    <m/>
    <n v="-1"/>
    <n v="-1"/>
    <n v="-1"/>
    <n v="-1"/>
    <n v="0"/>
    <m/>
    <m/>
    <s v="Central IRL A"/>
    <n v="-1"/>
    <m/>
    <m/>
    <n v="601"/>
    <x v="9"/>
    <s v="Cherry Drive BB"/>
    <x v="0"/>
    <m/>
    <n v="81.6000100627069"/>
    <n v="0.2274525758"/>
  </r>
  <r>
    <n v="450000"/>
    <n v="870000"/>
    <n v="870000"/>
    <x v="0"/>
    <x v="0"/>
    <s v="IR12-21"/>
    <s v="62-304.520 (7), F.A.C."/>
    <n v="0.56000000000000005"/>
    <n v="0.48"/>
    <s v="Town Melbourne Beach"/>
    <n v="0.24989626975449"/>
    <n v="3663.10394748823"/>
    <n v="9.1295472161966593"/>
    <n v="1.3426608640059099"/>
    <n v="2.2814397938750899"/>
    <n v="0.33552594146041997"/>
    <n v="915.396012200282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2814397938750899"/>
    <n v="0.33552594146041997"/>
    <n v="915.39601220028203"/>
    <m/>
    <n v="-1"/>
    <n v="-1"/>
    <n v="-1"/>
    <n v="-1"/>
    <n v="0"/>
    <m/>
    <m/>
    <s v="Central IRL A"/>
    <n v="-1"/>
    <m/>
    <m/>
    <n v="601"/>
    <x v="9"/>
    <s v="Cherry Drive BB"/>
    <x v="0"/>
    <m/>
    <n v="218.42777553261399"/>
    <n v="0.74241363520000003"/>
  </r>
  <r>
    <n v="450000"/>
    <n v="870000"/>
    <n v="870000"/>
    <x v="0"/>
    <x v="0"/>
    <s v="IR12-21"/>
    <s v="62-304.520 (7), F.A.C."/>
    <n v="0.56000000000000005"/>
    <n v="0.48"/>
    <s v="Town Melbourne Beach"/>
    <n v="0.35513908296766"/>
    <n v="3663.10394748823"/>
    <n v="9.1295472161966593"/>
    <n v="1.3426608640059099"/>
    <n v="3.2422590262701201"/>
    <n v="0.47683134797963"/>
    <n v="1300.9113767262099"/>
    <n v="1210"/>
    <s v="Fixed Single Family Units"/>
    <n v="1210"/>
    <s v="Town Melbourne Beach                   Brevard County"/>
    <s v="Town Melbourne Beach"/>
    <m/>
    <m/>
    <m/>
    <n v="0"/>
    <n v="1"/>
    <n v="3.2422590262701201"/>
    <n v="0.47683134797963"/>
    <n v="1300.9113767262099"/>
    <m/>
    <n v="-1"/>
    <n v="-1"/>
    <n v="-1"/>
    <n v="-1"/>
    <n v="0"/>
    <m/>
    <m/>
    <s v="Central IRL A"/>
    <n v="-1"/>
    <m/>
    <m/>
    <n v="601"/>
    <x v="9"/>
    <s v="Cherry Drive BB"/>
    <x v="0"/>
    <m/>
    <n v="148.35324794601701"/>
    <n v="1.0550781644"/>
  </r>
  <r>
    <n v="450000"/>
    <n v="870000"/>
    <n v="870000"/>
    <x v="0"/>
    <x v="0"/>
    <s v="IR12-21"/>
    <s v="62-304.520 (7), F.A.C."/>
    <n v="0.56000000000000005"/>
    <n v="0.48"/>
    <s v="Town Melbourne Beach"/>
    <n v="3.8167169696900001E-3"/>
    <n v="3663.10394748823"/>
    <n v="9.1295472161966593"/>
    <n v="1.3426608640059099"/>
    <n v="3.4844897785650003E-2"/>
    <n v="5.1245565041900002E-3"/>
    <n v="13.981030998120399"/>
    <n v="1210"/>
    <s v="Fixed Single Family Units"/>
    <n v="1210"/>
    <s v="Town Melbourne Beach                   Brevard County"/>
    <s v="Town Melbourne Beach"/>
    <m/>
    <m/>
    <m/>
    <n v="0"/>
    <n v="1"/>
    <n v="3.4844897785650003E-2"/>
    <n v="5.1245565041900002E-3"/>
    <n v="13.981030998119101"/>
    <m/>
    <n v="-1"/>
    <n v="-1"/>
    <n v="-1"/>
    <n v="-1"/>
    <n v="0"/>
    <m/>
    <m/>
    <s v="Central IRL A"/>
    <n v="-1"/>
    <m/>
    <m/>
    <n v="601"/>
    <x v="9"/>
    <s v="Cherry Drive BB"/>
    <x v="0"/>
    <m/>
    <n v="31.068232846923198"/>
    <n v="1.13390357E-2"/>
  </r>
  <r>
    <n v="450000"/>
    <n v="870000"/>
    <n v="870000"/>
    <x v="0"/>
    <x v="0"/>
    <s v="IR12-21"/>
    <s v="62-304.520 (7), F.A.C."/>
    <n v="0.56000000000000005"/>
    <n v="0.48"/>
    <s v="Town Melbourne Beach"/>
    <n v="2.1533338165100001E-3"/>
    <n v="3663.10394748823"/>
    <n v="9.1295472161966593"/>
    <n v="1.3426608640059099"/>
    <n v="1.9658962750070001E-2"/>
    <n v="2.8911970425699999E-3"/>
    <n v="7.8878856035249996"/>
    <n v="1210"/>
    <s v="Fixed Single Family Units"/>
    <n v="1210"/>
    <s v="Town Melbourne Beach                   Brevard County"/>
    <s v="Town Melbourne Beach"/>
    <m/>
    <m/>
    <m/>
    <n v="0"/>
    <n v="1"/>
    <n v="1.9658962750070001E-2"/>
    <n v="2.8911970425699999E-3"/>
    <n v="7.8878856035237197"/>
    <m/>
    <n v="-1"/>
    <n v="-1"/>
    <n v="-1"/>
    <n v="-1"/>
    <n v="0"/>
    <m/>
    <m/>
    <s v="Central IRL A"/>
    <n v="-1"/>
    <m/>
    <m/>
    <n v="601"/>
    <x v="9"/>
    <s v="Cherry Drive BB"/>
    <x v="0"/>
    <m/>
    <n v="14.185936887050801"/>
    <n v="6.3973119E-3"/>
  </r>
  <r>
    <n v="450000"/>
    <n v="870000"/>
    <n v="870000"/>
    <x v="0"/>
    <x v="0"/>
    <s v="IR12-21"/>
    <s v="62-304.520 (7), F.A.C."/>
    <n v="0.56000000000000005"/>
    <n v="0.48"/>
    <s v="Town Melbourne Beach"/>
    <n v="6.7580499063899999E-3"/>
    <n v="3663.10394748823"/>
    <n v="9.1295472161966593"/>
    <n v="1.3426608640059099"/>
    <n v="6.169793570986E-2"/>
    <n v="9.0737691263099995E-3"/>
    <n v="24.755439289445299"/>
    <n v="1210"/>
    <s v="Fixed Single Family Units"/>
    <n v="1210"/>
    <s v="Town Melbourne Beach                   Brevard County"/>
    <s v="Town Melbourne Beach"/>
    <m/>
    <m/>
    <m/>
    <n v="0"/>
    <n v="1"/>
    <n v="6.169793570986E-2"/>
    <n v="9.0737691263099995E-3"/>
    <n v="24.7554392894464"/>
    <m/>
    <n v="-1"/>
    <n v="-1"/>
    <n v="-1"/>
    <n v="-1"/>
    <n v="0"/>
    <m/>
    <m/>
    <s v="Central IRL A"/>
    <n v="-1"/>
    <m/>
    <m/>
    <n v="601"/>
    <x v="9"/>
    <s v="Cherry Drive BB"/>
    <x v="0"/>
    <m/>
    <n v="29.278645597428898"/>
    <n v="2.0077404100000001E-2"/>
  </r>
  <r>
    <n v="450000"/>
    <n v="870000"/>
    <n v="870000"/>
    <x v="0"/>
    <x v="0"/>
    <s v="IR12-21"/>
    <s v="62-304.520 (7), F.A.C."/>
    <n v="0.56000000000000005"/>
    <n v="0.48"/>
    <s v="Town Melbourne Beach"/>
    <n v="3.2743147978260001E-2"/>
    <n v="3671.6877029971401"/>
    <n v="9.1496344343687692"/>
    <n v="1.3455706593080501"/>
    <n v="0.29958783423156998"/>
    <n v="4.4058219212930003E-2"/>
    <n v="120.22261378921399"/>
    <n v="1210"/>
    <s v="Fixed Single Family Units"/>
    <n v="1210"/>
    <s v="Town Melbourne Beach                   Brevard County"/>
    <s v="Town Melbourne Beach"/>
    <m/>
    <m/>
    <m/>
    <n v="0"/>
    <n v="1"/>
    <n v="0.29958783423156998"/>
    <n v="4.4058219212930003E-2"/>
    <n v="120.222613789216"/>
    <m/>
    <n v="-1"/>
    <n v="-1"/>
    <n v="-1"/>
    <n v="-1"/>
    <n v="0"/>
    <m/>
    <m/>
    <s v="Central IRL A"/>
    <n v="-1"/>
    <m/>
    <m/>
    <n v="601"/>
    <x v="9"/>
    <s v="Cherry Drive BB"/>
    <x v="0"/>
    <m/>
    <n v="56.057959013172002"/>
    <n v="9.7504147400000005E-2"/>
  </r>
  <r>
    <n v="450000"/>
    <n v="870000"/>
    <n v="870000"/>
    <x v="0"/>
    <x v="0"/>
    <s v="IR12-21"/>
    <s v="62-304.520 (7), F.A.C."/>
    <n v="0.56000000000000005"/>
    <n v="0.48"/>
    <s v="Town Melbourne Beach"/>
    <n v="0.16118261979830001"/>
    <n v="3671.6877029971401"/>
    <n v="9.1496344343687692"/>
    <n v="1.3455706593080501"/>
    <n v="1.4747620483283701"/>
    <n v="0.21688260399100001"/>
    <n v="591.81224305031003"/>
    <n v="1210"/>
    <s v="Fixed Single Family Units"/>
    <n v="1210"/>
    <s v="Town Melbourne Beach                   Brevard County"/>
    <s v="Town Melbourne Beach"/>
    <m/>
    <m/>
    <m/>
    <n v="0"/>
    <n v="1"/>
    <n v="1.4747620483283701"/>
    <n v="0.21688260399100001"/>
    <n v="591.81224305031003"/>
    <m/>
    <n v="-1"/>
    <n v="-1"/>
    <n v="-1"/>
    <n v="-1"/>
    <n v="0"/>
    <m/>
    <m/>
    <s v="Central IRL A"/>
    <n v="-1"/>
    <m/>
    <m/>
    <n v="601"/>
    <x v="9"/>
    <s v="Cherry Drive BB"/>
    <x v="0"/>
    <m/>
    <n v="103.632592963626"/>
    <n v="0.47997748829999998"/>
  </r>
  <r>
    <n v="450000"/>
    <n v="870000"/>
    <n v="870000"/>
    <x v="0"/>
    <x v="0"/>
    <s v="IR12-21"/>
    <s v="62-304.520 (7), F.A.C."/>
    <n v="0.56000000000000005"/>
    <n v="0.48"/>
    <s v="Town Melbourne Beach"/>
    <n v="7.1486174103379999E-2"/>
    <n v="3671.6877029971401"/>
    <n v="9.1496344343687692"/>
    <n v="1.3455706593080501"/>
    <n v="0.65407236015756998"/>
    <n v="9.6189698419689995E-2"/>
    <n v="262.474906389696"/>
    <n v="1210"/>
    <s v="Fixed Single Family Units"/>
    <n v="1210"/>
    <s v="Town Melbourne Beach                   Brevard County"/>
    <s v="Town Melbourne Beach"/>
    <m/>
    <m/>
    <m/>
    <n v="0"/>
    <n v="1"/>
    <n v="0.65407236015756998"/>
    <n v="9.6189698419689995E-2"/>
    <n v="262.47490638969703"/>
    <m/>
    <n v="-1"/>
    <n v="-1"/>
    <n v="-1"/>
    <n v="-1"/>
    <n v="0"/>
    <m/>
    <m/>
    <s v="Central IRL A"/>
    <n v="-1"/>
    <m/>
    <m/>
    <n v="601"/>
    <x v="9"/>
    <s v="Cherry Drive BB"/>
    <x v="0"/>
    <m/>
    <n v="69.639500987371903"/>
    <n v="0.21287502550000001"/>
  </r>
  <r>
    <n v="450000"/>
    <n v="870000"/>
    <n v="870000"/>
    <x v="0"/>
    <x v="0"/>
    <s v="IR12-21"/>
    <s v="62-304.520 (7), F.A.C."/>
    <n v="0.56000000000000005"/>
    <n v="0.48"/>
    <s v="Town Melbourne Beach"/>
    <n v="8.4783524666420002E-2"/>
    <n v="3671.6877029971401"/>
    <n v="9.1496344343687692"/>
    <n v="1.3455706593080501"/>
    <n v="0.77573825675505004"/>
    <n v="0.11408222318385"/>
    <n v="311.29862493445597"/>
    <n v="1210"/>
    <s v="Fixed Single Family Units"/>
    <n v="1210"/>
    <s v="Town Melbourne Beach                   Brevard County"/>
    <s v="Town Melbourne Beach"/>
    <m/>
    <m/>
    <m/>
    <n v="0"/>
    <n v="1"/>
    <n v="0.77573825675505004"/>
    <n v="0.11408222318385"/>
    <n v="311.298624934457"/>
    <m/>
    <n v="-1"/>
    <n v="-1"/>
    <n v="-1"/>
    <n v="-1"/>
    <n v="0"/>
    <m/>
    <m/>
    <s v="Central IRL A"/>
    <n v="-1"/>
    <m/>
    <m/>
    <n v="601"/>
    <x v="9"/>
    <s v="Cherry Drive BB"/>
    <x v="0"/>
    <m/>
    <n v="80.585500646456694"/>
    <n v="0.2524725263"/>
  </r>
  <r>
    <n v="450000"/>
    <n v="870000"/>
    <n v="870000"/>
    <x v="0"/>
    <x v="0"/>
    <s v="IR12-21"/>
    <s v="62-304.520 (7), F.A.C."/>
    <n v="0.56000000000000005"/>
    <n v="0.48"/>
    <s v="Town Melbourne Beach"/>
    <n v="0.21404148315498001"/>
    <n v="3671.6877029971401"/>
    <n v="9.1496344343687692"/>
    <n v="1.3455706593080501"/>
    <n v="1.9584013246581899"/>
    <n v="0.28800793960811999"/>
    <n v="785.89348163141995"/>
    <n v="1210"/>
    <s v="Fixed Single Family Units"/>
    <n v="1210"/>
    <s v="Town Melbourne Beach                   Brevard County"/>
    <s v="Town Melbourne Beach"/>
    <m/>
    <m/>
    <m/>
    <n v="0"/>
    <n v="1"/>
    <n v="1.9584013246581899"/>
    <n v="0.28800793960811999"/>
    <n v="785.89348163141995"/>
    <m/>
    <n v="-1"/>
    <n v="-1"/>
    <n v="-1"/>
    <n v="-1"/>
    <n v="0"/>
    <m/>
    <m/>
    <s v="Central IRL A"/>
    <n v="-1"/>
    <m/>
    <m/>
    <n v="601"/>
    <x v="9"/>
    <s v="Cherry Drive BB"/>
    <x v="0"/>
    <m/>
    <n v="117.785342767998"/>
    <n v="0.6373831968"/>
  </r>
  <r>
    <n v="450000"/>
    <n v="870000"/>
    <n v="870000"/>
    <x v="0"/>
    <x v="0"/>
    <s v="IR12-21"/>
    <s v="62-304.520 (7), F.A.C."/>
    <n v="0.56000000000000005"/>
    <n v="0.48"/>
    <s v="Town Melbourne Beach"/>
    <n v="5.3526504081609999E-2"/>
    <n v="3671.6877029971401"/>
    <n v="9.1496344343687692"/>
    <n v="1.3455706593080501"/>
    <n v="0.48974794489655998"/>
    <n v="7.2023693387550006E-2"/>
    <n v="196.53260682090601"/>
    <n v="1210"/>
    <s v="Fixed Single Family Units"/>
    <n v="1210"/>
    <s v="Town Melbourne Beach                   Brevard County"/>
    <s v="Town Melbourne Beach"/>
    <m/>
    <m/>
    <m/>
    <n v="0"/>
    <n v="1"/>
    <n v="0.48974794489655998"/>
    <n v="7.2023693387550006E-2"/>
    <n v="196.532606820908"/>
    <m/>
    <n v="-1"/>
    <n v="-1"/>
    <n v="-1"/>
    <n v="-1"/>
    <n v="0"/>
    <m/>
    <m/>
    <s v="Central IRL A"/>
    <n v="-1"/>
    <m/>
    <m/>
    <n v="601"/>
    <x v="9"/>
    <s v="Cherry Drive BB"/>
    <x v="0"/>
    <m/>
    <n v="72.935713729920494"/>
    <n v="0.15939384170000001"/>
  </r>
  <r>
    <n v="450000"/>
    <n v="870000"/>
    <n v="870000"/>
    <x v="0"/>
    <x v="0"/>
    <s v="IR12-21"/>
    <s v="62-304.520 (7), F.A.C."/>
    <n v="0.56000000000000005"/>
    <n v="0.48"/>
    <s v="Town Melbourne Beach"/>
    <n v="2.6635555627000003E-4"/>
    <n v="3643.28622516306"/>
    <n v="9.0832297097841206"/>
    <n v="1.33595352853157"/>
    <n v="2.41936870212E-3"/>
    <n v="3.5583864525E-4"/>
    <n v="0.970409529172350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41936870212E-3"/>
    <n v="3.5583864525E-4"/>
    <n v="0.97040952917197998"/>
    <m/>
    <n v="-1"/>
    <n v="-1"/>
    <n v="-1"/>
    <n v="-1"/>
    <n v="0"/>
    <m/>
    <m/>
    <s v="Central IRL A"/>
    <n v="-1"/>
    <m/>
    <m/>
    <n v="601"/>
    <x v="9"/>
    <s v="Cherry Drive BB"/>
    <x v="0"/>
    <m/>
    <n v="5.5585109643354098"/>
    <n v="7.8703119999999995E-4"/>
  </r>
  <r>
    <n v="450000"/>
    <n v="870000"/>
    <n v="870000"/>
    <x v="0"/>
    <x v="0"/>
    <s v="IR12-21"/>
    <s v="62-304.520 (7), F.A.C."/>
    <n v="0.56000000000000005"/>
    <n v="0.48"/>
    <s v="Town Melbourne Beach"/>
    <n v="0.33285819678628997"/>
    <n v="3643.28622516306"/>
    <n v="9.0832297097841206"/>
    <n v="1.33595352853157"/>
    <n v="3.0234274621944701"/>
    <n v="0.44468308249730998"/>
    <n v="1212.69768328413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0234274621944701"/>
    <n v="0.44468308249730998"/>
    <n v="1212.6976832841301"/>
    <m/>
    <n v="-1"/>
    <n v="-1"/>
    <n v="-1"/>
    <n v="-1"/>
    <n v="0"/>
    <m/>
    <m/>
    <s v="Central IRL A"/>
    <n v="-1"/>
    <m/>
    <m/>
    <n v="601"/>
    <x v="9"/>
    <s v="Cherry Drive BB"/>
    <x v="0"/>
    <m/>
    <n v="201.675240264796"/>
    <n v="0.98353421190000001"/>
  </r>
  <r>
    <n v="450000"/>
    <n v="870000"/>
    <n v="870000"/>
    <x v="0"/>
    <x v="0"/>
    <s v="IR12-21"/>
    <s v="62-304.520 (7), F.A.C."/>
    <n v="0.56000000000000005"/>
    <n v="0.48"/>
    <s v="Town Melbourne Beach"/>
    <n v="2.5201241591470001E-2"/>
    <n v="3643.28622516306"/>
    <n v="9.0832297097841206"/>
    <n v="1.33595352853157"/>
    <n v="0.22890866634709001"/>
    <n v="3.3667687627499998E-2"/>
    <n v="91.815336347212593"/>
    <n v="1210"/>
    <s v="Fixed Single Family Units"/>
    <n v="1210"/>
    <s v="Town Melbourne Beach                   Brevard County"/>
    <s v="Town Melbourne Beach"/>
    <m/>
    <m/>
    <m/>
    <n v="0"/>
    <n v="1"/>
    <n v="0.22890866634709001"/>
    <n v="3.3667687627499998E-2"/>
    <n v="91.815336347212295"/>
    <m/>
    <n v="-1"/>
    <n v="-1"/>
    <n v="-1"/>
    <n v="-1"/>
    <n v="0"/>
    <m/>
    <m/>
    <s v="Central IRL A"/>
    <n v="-1"/>
    <m/>
    <m/>
    <n v="601"/>
    <x v="9"/>
    <s v="Cherry Drive BB"/>
    <x v="0"/>
    <m/>
    <n v="41.225196716823"/>
    <n v="7.4464992999999993E-2"/>
  </r>
  <r>
    <n v="450000"/>
    <n v="870000"/>
    <n v="870000"/>
    <x v="0"/>
    <x v="0"/>
    <s v="IR12-21"/>
    <s v="62-304.520 (7), F.A.C."/>
    <n v="0.56000000000000005"/>
    <n v="0.48"/>
    <s v="Town Melbourne Beach"/>
    <n v="0.13892420139187001"/>
    <n v="3643.28622516306"/>
    <n v="9.0832297097841206"/>
    <n v="1.33595352853157"/>
    <n v="1.2618804334907101"/>
    <n v="0.18559627704789999"/>
    <n v="506.14062927279701"/>
    <n v="1210"/>
    <s v="Fixed Single Family Units"/>
    <n v="1210"/>
    <s v="Town Melbourne Beach                   Brevard County"/>
    <s v="Town Melbourne Beach"/>
    <m/>
    <m/>
    <m/>
    <n v="0"/>
    <n v="1"/>
    <n v="1.2618804334907101"/>
    <n v="0.18559627704789999"/>
    <n v="506.14062927279701"/>
    <m/>
    <n v="-1"/>
    <n v="-1"/>
    <n v="-1"/>
    <n v="-1"/>
    <n v="0"/>
    <m/>
    <m/>
    <s v="Central IRL A"/>
    <n v="-1"/>
    <m/>
    <m/>
    <n v="601"/>
    <x v="9"/>
    <s v="Cherry Drive BB"/>
    <x v="0"/>
    <m/>
    <n v="100.11430950454"/>
    <n v="0.41049523869999999"/>
  </r>
  <r>
    <n v="450000"/>
    <n v="870000"/>
    <n v="870000"/>
    <x v="0"/>
    <x v="0"/>
    <s v="IR12-21"/>
    <s v="62-304.520 (7), F.A.C."/>
    <n v="0.56000000000000005"/>
    <n v="0.48"/>
    <s v="Town Melbourne Beach"/>
    <n v="9.9419246294460001E-2"/>
    <n v="3643.28622516306"/>
    <n v="9.0832297097841206"/>
    <n v="1.33595352853157"/>
    <n v="0.90304785166617996"/>
    <n v="0.13281949289103001"/>
    <n v="362.21277054069901"/>
    <n v="1210"/>
    <s v="Fixed Single Family Units"/>
    <n v="1210"/>
    <s v="Town Melbourne Beach                   Brevard County"/>
    <s v="Town Melbourne Beach"/>
    <m/>
    <m/>
    <m/>
    <n v="0"/>
    <n v="1"/>
    <n v="0.90304785166617996"/>
    <n v="0.13281949289103001"/>
    <n v="362.21277054069799"/>
    <m/>
    <n v="-1"/>
    <n v="-1"/>
    <n v="-1"/>
    <n v="-1"/>
    <n v="0"/>
    <m/>
    <m/>
    <s v="Central IRL A"/>
    <n v="-1"/>
    <m/>
    <m/>
    <n v="601"/>
    <x v="9"/>
    <s v="Cherry Drive BB"/>
    <x v="0"/>
    <m/>
    <n v="81.028527973302403"/>
    <n v="0.29376542620000001"/>
  </r>
  <r>
    <n v="450000"/>
    <n v="870000"/>
    <n v="870000"/>
    <x v="0"/>
    <x v="0"/>
    <s v="IR12-21"/>
    <s v="62-304.520 (7), F.A.C."/>
    <n v="0.56000000000000005"/>
    <n v="0.48"/>
    <s v="Town Melbourne Beach"/>
    <n v="2.109421186342E-2"/>
    <n v="3643.28622516306"/>
    <n v="9.0832297097841206"/>
    <n v="1.33595352853157"/>
    <n v="0.19160357190235999"/>
    <n v="2.818088677053E-2"/>
    <n v="76.852251512694806"/>
    <n v="1210"/>
    <s v="Fixed Single Family Units"/>
    <n v="1210"/>
    <s v="Town Melbourne Beach                   Brevard County"/>
    <s v="Town Melbourne Beach"/>
    <m/>
    <m/>
    <m/>
    <n v="0"/>
    <n v="1"/>
    <n v="0.19160357190235999"/>
    <n v="2.818088677053E-2"/>
    <n v="76.852251512695105"/>
    <m/>
    <n v="-1"/>
    <n v="-1"/>
    <n v="-1"/>
    <n v="-1"/>
    <n v="0"/>
    <m/>
    <m/>
    <s v="Central IRL A"/>
    <n v="-1"/>
    <m/>
    <m/>
    <n v="601"/>
    <x v="9"/>
    <s v="Cherry Drive BB"/>
    <x v="0"/>
    <m/>
    <n v="39.485098295190099"/>
    <n v="6.2329482200000001E-2"/>
  </r>
  <r>
    <n v="450000"/>
    <n v="870000"/>
    <n v="870000"/>
    <x v="0"/>
    <x v="0"/>
    <s v="IR12-21"/>
    <s v="62-304.520 (7), F.A.C."/>
    <n v="0.56000000000000005"/>
    <n v="0.48"/>
    <s v="Town Melbourne Beach"/>
    <n v="0.19255100092548"/>
    <n v="3661.4881877084599"/>
    <n v="9.1257924142943008"/>
    <n v="1.3421179028621999"/>
    <n v="1.7571804636105199"/>
    <n v="0.25842614555611998"/>
    <n v="705.02321542008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571804636105199"/>
    <n v="0.25842614555611998"/>
    <n v="705.02321542008701"/>
    <m/>
    <n v="-1"/>
    <n v="-1"/>
    <n v="-1"/>
    <n v="-1"/>
    <n v="0"/>
    <m/>
    <m/>
    <s v="Central IRL A"/>
    <n v="-1"/>
    <m/>
    <m/>
    <n v="601"/>
    <x v="9"/>
    <s v="Cherry Drive BB"/>
    <x v="0"/>
    <m/>
    <n v="131.341477730007"/>
    <n v="0.57179498409999996"/>
  </r>
  <r>
    <n v="450000"/>
    <n v="870000"/>
    <n v="870000"/>
    <x v="0"/>
    <x v="0"/>
    <s v="IR12-21"/>
    <s v="62-304.520 (7), F.A.C."/>
    <n v="0.56000000000000005"/>
    <n v="0.48"/>
    <s v="Town Melbourne Beach"/>
    <n v="0.19792596944091001"/>
    <n v="3661.4881877084599"/>
    <n v="9.1257924142943008"/>
    <n v="1.3421179028621999"/>
    <n v="1.8062313105157"/>
    <n v="0.26563998702800001"/>
    <n v="724.70359914863798"/>
    <n v="1210"/>
    <s v="Fixed Single Family Units"/>
    <n v="1210"/>
    <s v="Town Melbourne Beach                   Brevard County"/>
    <s v="Town Melbourne Beach"/>
    <m/>
    <m/>
    <m/>
    <n v="0"/>
    <n v="1"/>
    <n v="1.8062313105157"/>
    <n v="0.26563998702800001"/>
    <n v="724.70359914863798"/>
    <m/>
    <n v="-1"/>
    <n v="-1"/>
    <n v="-1"/>
    <n v="-1"/>
    <n v="0"/>
    <m/>
    <m/>
    <s v="Central IRL A"/>
    <n v="-1"/>
    <m/>
    <m/>
    <n v="601"/>
    <x v="9"/>
    <s v="Cherry Drive BB"/>
    <x v="0"/>
    <m/>
    <n v="113.481984290714"/>
    <n v="0.58775636590000002"/>
  </r>
  <r>
    <n v="450000"/>
    <n v="870000"/>
    <n v="870000"/>
    <x v="0"/>
    <x v="0"/>
    <s v="IR12-21"/>
    <s v="62-304.520 (7), F.A.C."/>
    <n v="0.56000000000000005"/>
    <n v="0.48"/>
    <s v="Town Melbourne Beach"/>
    <n v="2.6896383364050001E-2"/>
    <n v="3661.4881877084599"/>
    <n v="9.1257924142943008"/>
    <n v="1.3421179028621999"/>
    <n v="0.24545081127560001"/>
    <n v="3.6098117635130003E-2"/>
    <n v="98.480789979551204"/>
    <n v="1210"/>
    <s v="Fixed Single Family Units"/>
    <n v="1210"/>
    <s v="Town Melbourne Beach                   Brevard County"/>
    <s v="Town Melbourne Beach"/>
    <m/>
    <m/>
    <m/>
    <n v="0"/>
    <n v="1"/>
    <n v="0.24545081127560001"/>
    <n v="3.6098117635130003E-2"/>
    <n v="98.480789979551901"/>
    <m/>
    <n v="-1"/>
    <n v="-1"/>
    <n v="-1"/>
    <n v="-1"/>
    <n v="0"/>
    <m/>
    <m/>
    <s v="Central IRL A"/>
    <n v="-1"/>
    <m/>
    <m/>
    <n v="601"/>
    <x v="9"/>
    <s v="Cherry Drive BB"/>
    <x v="0"/>
    <m/>
    <n v="60.840471876161303"/>
    <n v="7.9870875899999999E-2"/>
  </r>
  <r>
    <n v="450000"/>
    <n v="870000"/>
    <n v="870000"/>
    <x v="0"/>
    <x v="0"/>
    <s v="IR12-21"/>
    <s v="62-304.520 (7), F.A.C."/>
    <n v="0.56000000000000005"/>
    <n v="0.48"/>
    <s v="Town Melbourne Beach"/>
    <n v="2.0733924241830001E-2"/>
    <n v="3661.4881877084599"/>
    <n v="9.1257924142943008"/>
    <n v="1.3421179028621999"/>
    <n v="0.18921348856466"/>
    <n v="2.782737092155E-2"/>
    <n v="75.917018696309995"/>
    <n v="1210"/>
    <s v="Fixed Single Family Units"/>
    <n v="1210"/>
    <s v="Town Melbourne Beach                   Brevard County"/>
    <s v="Town Melbourne Beach"/>
    <m/>
    <m/>
    <m/>
    <n v="0"/>
    <n v="1"/>
    <n v="0.18921348856466"/>
    <n v="2.782737092155E-2"/>
    <n v="75.917018696310805"/>
    <m/>
    <n v="-1"/>
    <n v="-1"/>
    <n v="-1"/>
    <n v="-1"/>
    <n v="0"/>
    <m/>
    <m/>
    <s v="Central IRL A"/>
    <n v="-1"/>
    <m/>
    <m/>
    <n v="601"/>
    <x v="9"/>
    <s v="Cherry Drive BB"/>
    <x v="0"/>
    <m/>
    <n v="54.537428379604897"/>
    <n v="6.1570980300000001E-2"/>
  </r>
  <r>
    <n v="450000"/>
    <n v="870000"/>
    <n v="870000"/>
    <x v="0"/>
    <x v="0"/>
    <s v="IR12-21"/>
    <s v="62-304.520 (7), F.A.C."/>
    <n v="0.56000000000000005"/>
    <n v="0.48"/>
    <s v="Town Melbourne Beach"/>
    <n v="0.17965617569563999"/>
    <n v="3661.4881877084599"/>
    <n v="9.1257924142943008"/>
    <n v="1.3421179028621999"/>
    <n v="1.6395049653443901"/>
    <n v="0.24111976976086999"/>
    <n v="657.808965158462"/>
    <n v="1210"/>
    <s v="Fixed Single Family Units"/>
    <n v="1210"/>
    <s v="Town Melbourne Beach                   Brevard County"/>
    <s v="Town Melbourne Beach"/>
    <m/>
    <m/>
    <m/>
    <n v="0"/>
    <n v="1"/>
    <n v="1.6395049653443901"/>
    <n v="0.24111976976086999"/>
    <n v="657.808965158462"/>
    <m/>
    <n v="-1"/>
    <n v="-1"/>
    <n v="-1"/>
    <n v="-1"/>
    <n v="0"/>
    <m/>
    <m/>
    <s v="Central IRL A"/>
    <n v="-1"/>
    <m/>
    <m/>
    <n v="601"/>
    <x v="9"/>
    <s v="Cherry Drive BB"/>
    <x v="0"/>
    <m/>
    <n v="108.73715971296301"/>
    <n v="0.53350281030000002"/>
  </r>
  <r>
    <n v="450000"/>
    <n v="870000"/>
    <n v="870000"/>
    <x v="0"/>
    <x v="0"/>
    <s v="IR12-21"/>
    <s v="62-304.520 (7), F.A.C."/>
    <n v="0.56000000000000005"/>
    <n v="0.48"/>
    <s v="Town Melbourne Beach"/>
    <n v="0.25052211894255999"/>
    <n v="3654.9754803481401"/>
    <n v="9.1105447569801008"/>
    <n v="1.33990890398096"/>
    <n v="2.28239297723968"/>
    <n v="0.33567681781531"/>
    <n v="915.652202019918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28239297723968"/>
    <n v="0.33567681781531"/>
    <n v="915.65220201991804"/>
    <m/>
    <n v="-1"/>
    <n v="-1"/>
    <n v="-1"/>
    <n v="-1"/>
    <n v="0"/>
    <m/>
    <m/>
    <s v="Central IRL A"/>
    <n v="-1"/>
    <m/>
    <m/>
    <n v="601"/>
    <x v="9"/>
    <s v="Cherry Drive BB"/>
    <x v="0"/>
    <m/>
    <n v="230.88327050624201"/>
    <n v="0.74262141280000005"/>
  </r>
  <r>
    <n v="450000"/>
    <n v="870000"/>
    <n v="870000"/>
    <x v="0"/>
    <x v="0"/>
    <s v="IR12-21"/>
    <s v="62-304.520 (7), F.A.C."/>
    <n v="0.56000000000000005"/>
    <n v="0.48"/>
    <s v="Town Melbourne Beach"/>
    <n v="5.2735555959879998E-2"/>
    <n v="3654.9754803481401"/>
    <n v="9.1105447569801008"/>
    <n v="1.33990890398096"/>
    <n v="0.48044964285671998"/>
    <n v="7.0660840987030002E-2"/>
    <n v="192.74716397589199"/>
    <n v="1210"/>
    <s v="Fixed Single Family Units"/>
    <n v="1210"/>
    <s v="Town Melbourne Beach                   Brevard County"/>
    <s v="Town Melbourne Beach"/>
    <m/>
    <m/>
    <m/>
    <n v="0"/>
    <n v="1"/>
    <n v="0.48044964285671998"/>
    <n v="7.0660840987030002E-2"/>
    <n v="192.747163975891"/>
    <m/>
    <n v="-1"/>
    <n v="-1"/>
    <n v="-1"/>
    <n v="-1"/>
    <n v="0"/>
    <m/>
    <m/>
    <s v="Central IRL A"/>
    <n v="-1"/>
    <m/>
    <m/>
    <n v="601"/>
    <x v="9"/>
    <s v="Cherry Drive BB"/>
    <x v="0"/>
    <m/>
    <n v="70.414762464072197"/>
    <n v="0.15632373399999999"/>
  </r>
  <r>
    <n v="450000"/>
    <n v="870000"/>
    <n v="870000"/>
    <x v="0"/>
    <x v="0"/>
    <s v="IR12-21"/>
    <s v="62-304.520 (7), F.A.C."/>
    <n v="0.56000000000000005"/>
    <n v="0.48"/>
    <s v="Town Melbourne Beach"/>
    <n v="1.6956095092069998E-2"/>
    <n v="3654.9754803481401"/>
    <n v="9.1105447569801008"/>
    <n v="1.33990890398096"/>
    <n v="0.15447926323996"/>
    <n v="2.2719622790619998E-2"/>
    <n v="61.974111803989302"/>
    <n v="1210"/>
    <s v="Fixed Single Family Units"/>
    <n v="1210"/>
    <s v="Town Melbourne Beach                   Brevard County"/>
    <s v="Town Melbourne Beach"/>
    <m/>
    <m/>
    <m/>
    <n v="0"/>
    <n v="1"/>
    <n v="0.15447926323996"/>
    <n v="2.2719622790619998E-2"/>
    <n v="61.974111803990702"/>
    <m/>
    <n v="-1"/>
    <n v="-1"/>
    <n v="-1"/>
    <n v="-1"/>
    <n v="0"/>
    <m/>
    <m/>
    <s v="Central IRL A"/>
    <n v="-1"/>
    <m/>
    <m/>
    <n v="601"/>
    <x v="9"/>
    <s v="Cherry Drive BB"/>
    <x v="0"/>
    <m/>
    <n v="40.108135251472198"/>
    <n v="5.0262864400000003E-2"/>
  </r>
  <r>
    <n v="450000"/>
    <n v="870000"/>
    <n v="870000"/>
    <x v="0"/>
    <x v="0"/>
    <s v="IR12-21"/>
    <s v="62-304.520 (7), F.A.C."/>
    <n v="0.56000000000000005"/>
    <n v="0.48"/>
    <s v="Town Melbourne Beach"/>
    <n v="5.200343130059E-2"/>
    <n v="3654.9754803481401"/>
    <n v="9.1105447569801008"/>
    <n v="1.33990890398096"/>
    <n v="0.47377958838061002"/>
    <n v="6.9679860637230001E-2"/>
    <n v="190.071266297644"/>
    <n v="1210"/>
    <s v="Fixed Single Family Units"/>
    <n v="1210"/>
    <s v="Town Melbourne Beach                   Brevard County"/>
    <s v="Town Melbourne Beach"/>
    <m/>
    <m/>
    <m/>
    <n v="0"/>
    <n v="1"/>
    <n v="0.47377958838061002"/>
    <n v="6.9679860637230001E-2"/>
    <n v="190.07126629764201"/>
    <m/>
    <n v="-1"/>
    <n v="-1"/>
    <n v="-1"/>
    <n v="-1"/>
    <n v="0"/>
    <m/>
    <m/>
    <s v="Central IRL A"/>
    <n v="-1"/>
    <m/>
    <m/>
    <n v="601"/>
    <x v="9"/>
    <s v="Cherry Drive BB"/>
    <x v="0"/>
    <m/>
    <n v="71.319867891107904"/>
    <n v="0.15415350059999999"/>
  </r>
  <r>
    <n v="450000"/>
    <n v="870000"/>
    <n v="870000"/>
    <x v="0"/>
    <x v="0"/>
    <s v="IR12-21"/>
    <s v="62-304.520 (7), F.A.C."/>
    <n v="0.56000000000000005"/>
    <n v="0.48"/>
    <s v="Town Melbourne Beach"/>
    <n v="0.24554625248786"/>
    <n v="3654.9754803481401"/>
    <n v="9.1105447569801008"/>
    <n v="1.33990890398096"/>
    <n v="2.23706012319946"/>
    <n v="0.32900961004765"/>
    <n v="897.46553213453603"/>
    <n v="1210"/>
    <s v="Fixed Single Family Units"/>
    <n v="1210"/>
    <s v="Town Melbourne Beach                   Brevard County"/>
    <s v="Town Melbourne Beach"/>
    <m/>
    <m/>
    <m/>
    <n v="0"/>
    <n v="1"/>
    <n v="2.23706012319946"/>
    <n v="0.32900961004765"/>
    <n v="897.46553213453603"/>
    <m/>
    <n v="-1"/>
    <n v="-1"/>
    <n v="-1"/>
    <n v="-1"/>
    <n v="0"/>
    <m/>
    <m/>
    <s v="Central IRL A"/>
    <n v="-1"/>
    <m/>
    <m/>
    <n v="601"/>
    <x v="9"/>
    <s v="Cherry Drive BB"/>
    <x v="0"/>
    <m/>
    <n v="125.87113126931099"/>
    <n v="0.72787147780000006"/>
  </r>
  <r>
    <n v="450000"/>
    <n v="870000"/>
    <n v="870000"/>
    <x v="0"/>
    <x v="0"/>
    <s v="IR12-21"/>
    <s v="62-304.520 (7), F.A.C."/>
    <n v="0.56000000000000005"/>
    <n v="0.48"/>
    <s v="Town Melbourne Beach"/>
    <n v="0.16702805931494"/>
    <n v="3633.0519898821599"/>
    <n v="9.0592813824315606"/>
    <n v="1.33248446571623"/>
    <n v="1.5131541880955399"/>
    <n v="0.22256229437589001"/>
    <n v="606.82162326031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131541880955399"/>
    <n v="0.22256229437589001"/>
    <n v="606.821623260313"/>
    <m/>
    <n v="-1"/>
    <n v="-1"/>
    <n v="-1"/>
    <n v="-1"/>
    <n v="0"/>
    <m/>
    <m/>
    <s v="Central IRL A"/>
    <n v="-1"/>
    <m/>
    <m/>
    <n v="601"/>
    <x v="9"/>
    <s v="Cherry Drive BB"/>
    <x v="0"/>
    <m/>
    <n v="127.05231023555299"/>
    <n v="0.49215054600000002"/>
  </r>
  <r>
    <n v="450000"/>
    <n v="870000"/>
    <n v="870000"/>
    <x v="0"/>
    <x v="0"/>
    <s v="IR12-21"/>
    <s v="62-304.520 (7), F.A.C."/>
    <n v="0.56000000000000005"/>
    <n v="0.48"/>
    <s v="Town Melbourne Beach"/>
    <n v="9.1340573792400001E-2"/>
    <n v="3633.0519898821599"/>
    <n v="9.0592813824315606"/>
    <n v="1.33248446571623"/>
    <n v="0.82747995961816001"/>
    <n v="0.12170989566798"/>
    <n v="331.845053373479"/>
    <n v="1210"/>
    <s v="Fixed Single Family Units"/>
    <n v="1210"/>
    <s v="Town Melbourne Beach                   Brevard County"/>
    <s v="Town Melbourne Beach"/>
    <m/>
    <m/>
    <m/>
    <n v="0"/>
    <n v="1"/>
    <n v="0.82747995961816001"/>
    <n v="0.12170989566798"/>
    <n v="331.845053373479"/>
    <m/>
    <n v="-1"/>
    <n v="-1"/>
    <n v="-1"/>
    <n v="-1"/>
    <n v="0"/>
    <m/>
    <m/>
    <s v="Central IRL A"/>
    <n v="-1"/>
    <m/>
    <m/>
    <n v="601"/>
    <x v="9"/>
    <s v="Cherry Drive BB"/>
    <x v="0"/>
    <m/>
    <n v="91.311519252432007"/>
    <n v="0.26913629630000002"/>
  </r>
  <r>
    <n v="450000"/>
    <n v="870000"/>
    <n v="870000"/>
    <x v="0"/>
    <x v="0"/>
    <s v="IR12-21"/>
    <s v="62-304.520 (7), F.A.C."/>
    <n v="0.56000000000000005"/>
    <n v="0.48"/>
    <s v="Town Melbourne Beach"/>
    <n v="0.25610314461082001"/>
    <n v="3633.0519898821599"/>
    <n v="9.0592813824315606"/>
    <n v="1.33248446571623"/>
    <n v="2.32011044995506"/>
    <n v="0.34125346181499999"/>
    <n v="930.43603914345101"/>
    <n v="1210"/>
    <s v="Fixed Single Family Units"/>
    <n v="1210"/>
    <s v="Town Melbourne Beach                   Brevard County"/>
    <s v="Town Melbourne Beach"/>
    <m/>
    <m/>
    <m/>
    <n v="0"/>
    <n v="1"/>
    <n v="2.32011044995506"/>
    <n v="0.34125346181499999"/>
    <n v="930.43603914345101"/>
    <m/>
    <n v="-1"/>
    <n v="-1"/>
    <n v="-1"/>
    <n v="-1"/>
    <n v="0"/>
    <m/>
    <m/>
    <s v="Central IRL A"/>
    <n v="-1"/>
    <m/>
    <m/>
    <n v="601"/>
    <x v="9"/>
    <s v="Cherry Drive BB"/>
    <x v="0"/>
    <m/>
    <n v="129.26893910923201"/>
    <n v="0.7546115484"/>
  </r>
  <r>
    <n v="450000"/>
    <n v="870000"/>
    <n v="870000"/>
    <x v="0"/>
    <x v="0"/>
    <s v="IR12-21"/>
    <s v="62-304.520 (7), F.A.C."/>
    <n v="0.56000000000000005"/>
    <n v="0.48"/>
    <s v="Town Melbourne Beach"/>
    <n v="8.9093036459099995E-3"/>
    <n v="3633.0519898821599"/>
    <n v="9.0592813824315606"/>
    <n v="1.33248446571623"/>
    <n v="8.0711888649889998E-2"/>
    <n v="1.187150870853E-2"/>
    <n v="32.367963339266801"/>
    <n v="1210"/>
    <s v="Fixed Single Family Units"/>
    <n v="1210"/>
    <s v="Town Melbourne Beach                   Brevard County"/>
    <s v="Town Melbourne Beach"/>
    <m/>
    <m/>
    <m/>
    <n v="0"/>
    <n v="1"/>
    <n v="8.0711888649889998E-2"/>
    <n v="1.187150870853E-2"/>
    <n v="32.367963339266403"/>
    <m/>
    <n v="-1"/>
    <n v="-1"/>
    <n v="-1"/>
    <n v="-1"/>
    <n v="0"/>
    <m/>
    <m/>
    <s v="Central IRL A"/>
    <n v="-1"/>
    <m/>
    <m/>
    <n v="601"/>
    <x v="9"/>
    <s v="Cherry Drive BB"/>
    <x v="0"/>
    <m/>
    <n v="46.029362188621597"/>
    <n v="2.6251389600000001E-2"/>
  </r>
  <r>
    <n v="450000"/>
    <n v="870000"/>
    <n v="870000"/>
    <x v="0"/>
    <x v="0"/>
    <s v="IR12-21"/>
    <s v="62-304.520 (7), F.A.C."/>
    <n v="0.56000000000000005"/>
    <n v="0.48"/>
    <s v="Town Melbourne Beach"/>
    <n v="8.6859567977809998E-2"/>
    <n v="3633.0519898821599"/>
    <n v="9.0592813824315606"/>
    <n v="1.33248446571623"/>
    <n v="0.78688526706744999"/>
    <n v="0.11573902502926001"/>
    <n v="315.5653262820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8688526706744999"/>
    <n v="0.11573902502926001"/>
    <n v="315.56532628209601"/>
    <m/>
    <n v="-1"/>
    <n v="-1"/>
    <n v="-1"/>
    <n v="-1"/>
    <n v="0"/>
    <m/>
    <m/>
    <s v="Central IRL A"/>
    <n v="-1"/>
    <m/>
    <m/>
    <n v="601"/>
    <x v="9"/>
    <s v="Cherry Drive BB"/>
    <x v="0"/>
    <m/>
    <n v="90.372943387077001"/>
    <n v="0.25593294909999997"/>
  </r>
  <r>
    <n v="450000"/>
    <n v="870000"/>
    <n v="870000"/>
    <x v="0"/>
    <x v="0"/>
    <s v="IR12-21"/>
    <s v="62-304.520 (7), F.A.C."/>
    <n v="0.56000000000000005"/>
    <n v="0.48"/>
    <s v="Town Melbourne Beach"/>
    <n v="7.5228042569600003E-3"/>
    <n v="3633.0519898821599"/>
    <n v="9.0592813824315606"/>
    <n v="1.33248446571623"/>
    <n v="6.8151200548780003E-2"/>
    <n v="1.002401981102E-2"/>
    <n v="27.3307389752534"/>
    <n v="1210"/>
    <s v="Fixed Single Family Units"/>
    <n v="1210"/>
    <s v="Town Melbourne Beach                   Brevard County"/>
    <s v="Town Melbourne Beach"/>
    <m/>
    <m/>
    <m/>
    <n v="0"/>
    <n v="1"/>
    <n v="6.8151200548780003E-2"/>
    <n v="1.002401981102E-2"/>
    <n v="27.330738975253801"/>
    <m/>
    <n v="-1"/>
    <n v="-1"/>
    <n v="-1"/>
    <n v="-1"/>
    <n v="0"/>
    <m/>
    <m/>
    <s v="Central IRL A"/>
    <n v="-1"/>
    <m/>
    <m/>
    <n v="601"/>
    <x v="9"/>
    <s v="Cherry Drive BB"/>
    <x v="0"/>
    <m/>
    <n v="59.417950262395102"/>
    <n v="2.21660495E-2"/>
  </r>
  <r>
    <n v="450000"/>
    <n v="870000"/>
    <n v="870000"/>
    <x v="0"/>
    <x v="0"/>
    <s v="IR12-21"/>
    <s v="62-304.520 (7), F.A.C."/>
    <n v="0.56000000000000005"/>
    <n v="0.48"/>
    <s v="FDOT District 5"/>
    <n v="1.3358754163400001E-3"/>
    <n v="3698.0527495711999"/>
    <n v="10.627388938257599"/>
    <n v="2.0462571870902901"/>
    <n v="1.41968676225E-2"/>
    <n v="2.7335446717400001E-3"/>
    <n v="4.94013775648071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41968676225E-2"/>
    <n v="2.7335446717400001E-3"/>
    <n v="250.73679555957699"/>
    <m/>
    <n v="-1"/>
    <n v="-1"/>
    <n v="-1"/>
    <n v="-1"/>
    <n v="0"/>
    <m/>
    <m/>
    <s v="Central IRL A"/>
    <n v="-1"/>
    <m/>
    <m/>
    <n v="601"/>
    <x v="9"/>
    <s v="Cherry Drive BB"/>
    <x v="0"/>
    <m/>
    <n v="12.7921899845767"/>
    <n v="0.2033550653"/>
  </r>
  <r>
    <n v="450000"/>
    <n v="870000"/>
    <n v="870000"/>
    <x v="0"/>
    <x v="0"/>
    <s v="IR12-21"/>
    <s v="62-304.520 (7), F.A.C."/>
    <n v="0.56000000000000005"/>
    <n v="0.48"/>
    <s v="Town Melbourne Beach"/>
    <n v="1.308735129614E-2"/>
    <n v="3690.4700940892099"/>
    <n v="10.6069220977007"/>
    <n v="2.0424705732641502"/>
    <n v="0.13881651566346001"/>
    <n v="2.6730529904340002E-2"/>
    <n v="48.2984785692665"/>
    <n v="1300"/>
    <s v="Residential, High Density"/>
    <n v="1300"/>
    <s v="Town Melbourne Beach                   Brevard County"/>
    <s v="Town Melbourne Beach"/>
    <m/>
    <m/>
    <m/>
    <n v="0"/>
    <n v="1"/>
    <n v="0.13881651566346001"/>
    <n v="2.6730529904340002E-2"/>
    <n v="76.729330084245404"/>
    <m/>
    <n v="-1"/>
    <n v="-1"/>
    <n v="-1"/>
    <n v="-1"/>
    <n v="0"/>
    <m/>
    <m/>
    <s v="Central IRL A"/>
    <n v="-1"/>
    <m/>
    <m/>
    <n v="601"/>
    <x v="9"/>
    <s v="Cherry Drive BB"/>
    <x v="0"/>
    <m/>
    <n v="109.849966995255"/>
    <n v="6.2229789200000003E-2"/>
  </r>
  <r>
    <n v="450000"/>
    <n v="870000"/>
    <n v="870000"/>
    <x v="0"/>
    <x v="0"/>
    <s v="IR12-21"/>
    <s v="62-304.520 (7), F.A.C."/>
    <n v="0.56000000000000005"/>
    <n v="0.48"/>
    <s v="FDOT District 5"/>
    <n v="0.12059079313116"/>
    <n v="3690.4700940892099"/>
    <n v="10.6069220977007"/>
    <n v="2.0424705732641502"/>
    <n v="1.2790971484422"/>
    <n v="0.24630314637698"/>
    <n v="445.03671567305997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2790971484422"/>
    <n v="0.24630314637698"/>
    <n v="1053.07621937717"/>
    <m/>
    <n v="-1"/>
    <n v="-1"/>
    <n v="-1"/>
    <n v="-1"/>
    <n v="0"/>
    <m/>
    <m/>
    <s v="Central IRL A"/>
    <n v="-1"/>
    <m/>
    <m/>
    <n v="601"/>
    <x v="9"/>
    <s v="Cherry Drive BB"/>
    <x v="0"/>
    <m/>
    <n v="127.286284441055"/>
    <n v="0.85407641469999995"/>
  </r>
  <r>
    <n v="450000"/>
    <n v="870000"/>
    <n v="870000"/>
    <x v="0"/>
    <x v="0"/>
    <s v="IR12-21"/>
    <s v="62-304.520 (7), F.A.C."/>
    <n v="0.56000000000000005"/>
    <n v="0.48"/>
    <s v="Town Melbourne Beach"/>
    <n v="0.27211617684320999"/>
    <n v="3690.4700940892099"/>
    <n v="10.6069220977007"/>
    <n v="2.0424705732641502"/>
    <n v="2.8863150893001102"/>
    <n v="0.55578928371140002"/>
    <n v="1004.23661275777"/>
    <n v="1300"/>
    <s v="Residential, High Density"/>
    <n v="1300"/>
    <s v="Town Melbourne Beach                   Brevard County"/>
    <s v="Town Melbourne Beach"/>
    <m/>
    <m/>
    <m/>
    <n v="0"/>
    <n v="1"/>
    <n v="2.8863150893001102"/>
    <n v="0.55578928371140002"/>
    <n v="1004.23661275777"/>
    <m/>
    <n v="-1"/>
    <n v="-1"/>
    <n v="-1"/>
    <n v="-1"/>
    <n v="0"/>
    <m/>
    <m/>
    <s v="Central IRL A"/>
    <n v="-1"/>
    <m/>
    <m/>
    <n v="601"/>
    <x v="9"/>
    <s v="Cherry Drive BB"/>
    <x v="0"/>
    <m/>
    <n v="148.05081746497399"/>
    <n v="0.81446602820000003"/>
  </r>
  <r>
    <n v="450000"/>
    <n v="870000"/>
    <n v="870000"/>
    <x v="0"/>
    <x v="0"/>
    <s v="IR12-21"/>
    <s v="62-304.520 (7), F.A.C."/>
    <n v="0.56000000000000005"/>
    <n v="0.48"/>
    <s v="Town Melbourne Beach"/>
    <n v="0.32954960057959998"/>
    <n v="3662.1090305675498"/>
    <n v="9.0554953916856693"/>
    <n v="1.32576709593089"/>
    <n v="2.98423488938043"/>
    <n v="0.43690601692559999"/>
    <n v="1206.84656830247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98423488938043"/>
    <n v="0.43690601692559999"/>
    <n v="1238.2874568868201"/>
    <m/>
    <n v="-1"/>
    <n v="-1"/>
    <n v="-1"/>
    <n v="-1"/>
    <n v="0"/>
    <m/>
    <m/>
    <s v="Central IRL A"/>
    <n v="-1"/>
    <m/>
    <m/>
    <n v="601"/>
    <x v="9"/>
    <s v="Cherry Drive BB"/>
    <x v="0"/>
    <m/>
    <n v="197.696385529937"/>
    <n v="1.0042882862"/>
  </r>
  <r>
    <n v="450000"/>
    <n v="870000"/>
    <n v="870000"/>
    <x v="0"/>
    <x v="0"/>
    <s v="IR12-21"/>
    <s v="62-304.520 (7), F.A.C."/>
    <n v="0.56000000000000005"/>
    <n v="0.48"/>
    <s v="Town Melbourne Beach"/>
    <n v="2.9147612168180001E-2"/>
    <n v="3662.1090305675498"/>
    <n v="9.0554953916856693"/>
    <n v="1.32576709593089"/>
    <n v="0.26394606766766998"/>
    <n v="3.8642945137539998E-2"/>
    <n v="106.741733740605"/>
    <n v="1210"/>
    <s v="Fixed Single Family Units"/>
    <n v="1210"/>
    <s v="Town Melbourne Beach                   Brevard County"/>
    <s v="Town Melbourne Beach"/>
    <m/>
    <m/>
    <m/>
    <n v="0"/>
    <n v="1"/>
    <n v="0.26394606766766998"/>
    <n v="3.8642945137539998E-2"/>
    <n v="106.741733740604"/>
    <m/>
    <n v="-1"/>
    <n v="-1"/>
    <n v="-1"/>
    <n v="-1"/>
    <n v="0"/>
    <m/>
    <m/>
    <s v="Central IRL A"/>
    <n v="-1"/>
    <m/>
    <m/>
    <n v="601"/>
    <x v="9"/>
    <s v="Cherry Drive BB"/>
    <x v="0"/>
    <m/>
    <n v="55.232227167278303"/>
    <n v="8.6570749200000005E-2"/>
  </r>
  <r>
    <n v="450000"/>
    <n v="870000"/>
    <n v="870000"/>
    <x v="0"/>
    <x v="0"/>
    <s v="IR12-21"/>
    <s v="62-304.520 (7), F.A.C."/>
    <n v="0.56000000000000005"/>
    <n v="0.48"/>
    <s v="Town Melbourne Beach"/>
    <n v="6.3756887667289999E-2"/>
    <n v="3662.1090305675498"/>
    <n v="9.0554953916856693"/>
    <n v="1.32576709593089"/>
    <n v="0.57735020245937996"/>
    <n v="8.4526783808250003E-2"/>
    <n v="233.484674087271"/>
    <n v="1210"/>
    <s v="Fixed Single Family Units"/>
    <n v="1210"/>
    <s v="Town Melbourne Beach                   Brevard County"/>
    <s v="Town Melbourne Beach"/>
    <m/>
    <m/>
    <m/>
    <n v="0"/>
    <n v="1"/>
    <n v="0.57735020245937996"/>
    <n v="8.4526783808250003E-2"/>
    <n v="339.67468768523798"/>
    <m/>
    <n v="-1"/>
    <n v="-1"/>
    <n v="-1"/>
    <n v="-1"/>
    <n v="0"/>
    <m/>
    <m/>
    <s v="Central IRL A"/>
    <n v="-1"/>
    <m/>
    <m/>
    <n v="601"/>
    <x v="9"/>
    <s v="Cherry Drive BB"/>
    <x v="0"/>
    <m/>
    <n v="71.356169943443106"/>
    <n v="0.27548636469999999"/>
  </r>
  <r>
    <n v="450000"/>
    <n v="870000"/>
    <n v="870000"/>
    <x v="0"/>
    <x v="0"/>
    <s v="IR12-21"/>
    <s v="62-304.520 (7), F.A.C."/>
    <n v="0.56000000000000005"/>
    <n v="0.48"/>
    <s v="Town Melbourne Beach"/>
    <n v="0.12292802864412999"/>
    <n v="3662.1090305675498"/>
    <n v="9.0554953916856693"/>
    <n v="1.32576709593089"/>
    <n v="1.1131741968959199"/>
    <n v="0.16297393554403"/>
    <n v="450.17584380753601"/>
    <n v="1210"/>
    <s v="Fixed Single Family Units"/>
    <n v="1210"/>
    <s v="Town Melbourne Beach                   Brevard County"/>
    <s v="Town Melbourne Beach"/>
    <m/>
    <m/>
    <m/>
    <n v="0"/>
    <n v="1"/>
    <n v="1.1131741968959199"/>
    <n v="0.16297393554403"/>
    <n v="450.17584380753601"/>
    <m/>
    <n v="-1"/>
    <n v="-1"/>
    <n v="-1"/>
    <n v="-1"/>
    <n v="0"/>
    <m/>
    <m/>
    <s v="Central IRL A"/>
    <n v="-1"/>
    <m/>
    <m/>
    <n v="601"/>
    <x v="9"/>
    <s v="Cherry Drive BB"/>
    <x v="0"/>
    <m/>
    <n v="99.218528973566507"/>
    <n v="0.3651061183"/>
  </r>
  <r>
    <n v="450000"/>
    <n v="870000"/>
    <n v="870000"/>
    <x v="0"/>
    <x v="0"/>
    <s v="IR12-21"/>
    <s v="62-304.520 (7), F.A.C."/>
    <n v="0.56000000000000005"/>
    <n v="0.48"/>
    <s v="Town Melbourne Beach"/>
    <n v="3.4798801569670003E-2"/>
    <n v="3662.1090305675498"/>
    <n v="9.0554953916856693"/>
    <n v="1.32576709593089"/>
    <n v="0.31512038725040997"/>
    <n v="4.6135106098900001E-2"/>
    <n v="127.43700548125"/>
    <n v="1780"/>
    <s v="Commercial Child Care"/>
    <n v="1780"/>
    <s v="Town Melbourne Beach                   Brevard County"/>
    <s v="Town Melbourne Beach"/>
    <m/>
    <m/>
    <m/>
    <n v="0"/>
    <n v="1"/>
    <n v="0.31512038725040997"/>
    <n v="4.6135106098900001E-2"/>
    <n v="127.43700548124799"/>
    <m/>
    <n v="-1"/>
    <n v="-1"/>
    <n v="-1"/>
    <n v="-1"/>
    <n v="0"/>
    <m/>
    <m/>
    <s v="Central IRL A"/>
    <n v="-1"/>
    <m/>
    <m/>
    <n v="601"/>
    <x v="9"/>
    <s v="Cherry Drive BB"/>
    <x v="0"/>
    <m/>
    <n v="51.8635518697291"/>
    <n v="0.1033552356"/>
  </r>
  <r>
    <n v="450000"/>
    <n v="870000"/>
    <n v="870000"/>
    <x v="0"/>
    <x v="0"/>
    <s v="IR12-21"/>
    <s v="62-304.520 (7), F.A.C."/>
    <n v="0.56000000000000005"/>
    <n v="0.48"/>
    <s v="Town Melbourne Beach"/>
    <n v="0.17189832907772001"/>
    <n v="3725.6160859548099"/>
    <n v="10.7019374168685"/>
    <n v="2.0600682170908202"/>
    <n v="1.8396451598540899"/>
    <n v="0.35412228430404002"/>
    <n v="640.42717996072599"/>
    <n v="1300"/>
    <s v="Residential, High Density"/>
    <n v="1300"/>
    <s v="Town Melbourne Beach                   Brevard County"/>
    <s v="Town Melbourne Beach"/>
    <m/>
    <m/>
    <m/>
    <n v="0"/>
    <n v="1"/>
    <n v="1.8396451598540899"/>
    <n v="0.35412228430404002"/>
    <n v="1029.72064759863"/>
    <m/>
    <n v="-1"/>
    <n v="-1"/>
    <n v="-1"/>
    <n v="-1"/>
    <n v="0"/>
    <m/>
    <m/>
    <s v="Central IRL A"/>
    <n v="-1"/>
    <m/>
    <m/>
    <n v="601"/>
    <x v="9"/>
    <s v="Cherry Drive BB"/>
    <x v="0"/>
    <m/>
    <n v="127.836848247302"/>
    <n v="0.83513434519999996"/>
  </r>
  <r>
    <n v="450000"/>
    <n v="870000"/>
    <n v="870000"/>
    <x v="0"/>
    <x v="0"/>
    <s v="IR12-21"/>
    <s v="62-304.520 (7), F.A.C."/>
    <n v="0.56000000000000005"/>
    <n v="0.48"/>
    <s v="Town Melbourne Beach"/>
    <n v="0.10954110499065001"/>
    <n v="3637.2540904265902"/>
    <n v="8.7196729203819405"/>
    <n v="1.2695493020722799"/>
    <n v="0.95516260685572996"/>
    <n v="0.13906783338911"/>
    <n v="398.42883219711302"/>
    <n v="1210"/>
    <s v="Fixed Single Family Units"/>
    <n v="1210"/>
    <s v="Town Melbourne Beach                   Brevard County"/>
    <s v="Town Melbourne Beach"/>
    <m/>
    <m/>
    <m/>
    <n v="0"/>
    <n v="1"/>
    <n v="0.95516260685572996"/>
    <n v="0.13906783338911"/>
    <n v="1819.9258379227099"/>
    <m/>
    <n v="-1"/>
    <n v="-1"/>
    <n v="-1"/>
    <n v="-1"/>
    <n v="0"/>
    <m/>
    <m/>
    <s v="Central IRL A"/>
    <n v="-1"/>
    <m/>
    <m/>
    <n v="601"/>
    <x v="9"/>
    <s v="Cherry Drive BB"/>
    <x v="0"/>
    <m/>
    <n v="96.636078961284696"/>
    <n v="1.4760144670999999"/>
  </r>
  <r>
    <n v="450000"/>
    <n v="870000"/>
    <n v="870000"/>
    <x v="0"/>
    <x v="0"/>
    <s v="IR12-21"/>
    <s v="62-304.520 (7), F.A.C."/>
    <n v="0.56000000000000005"/>
    <n v="0.48"/>
    <s v="Town Melbourne Beach"/>
    <n v="2.5504510060459999E-2"/>
    <n v="3629.3751855691798"/>
    <n v="8.5218162063836793"/>
    <n v="1.23397090920186"/>
    <n v="0.21734474716916999"/>
    <n v="3.1471823468060003E-2"/>
    <n v="92.565435933562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1734474716916999"/>
    <n v="3.1471823468060003E-2"/>
    <n v="92.565435933561005"/>
    <m/>
    <n v="-1"/>
    <n v="-1"/>
    <n v="-1"/>
    <n v="-1"/>
    <n v="0"/>
    <m/>
    <m/>
    <s v="Central IRL A"/>
    <n v="-1"/>
    <m/>
    <m/>
    <n v="601"/>
    <x v="9"/>
    <s v="Cherry Drive BB"/>
    <x v="0"/>
    <m/>
    <n v="104.143164637721"/>
    <n v="7.5073346299999996E-2"/>
  </r>
  <r>
    <n v="450000"/>
    <n v="870000"/>
    <n v="870000"/>
    <x v="0"/>
    <x v="0"/>
    <s v="IR12-21"/>
    <s v="62-304.520 (7), F.A.C."/>
    <n v="0.56000000000000005"/>
    <n v="0.48"/>
    <s v="Town Melbourne Beach"/>
    <n v="8.3803284100039996E-2"/>
    <n v="3629.3751855691798"/>
    <n v="8.5218162063836793"/>
    <n v="1.23397090920186"/>
    <n v="0.71415618459189001"/>
    <n v="0.10341081467502"/>
    <n v="304.15355978188899"/>
    <n v="1210"/>
    <s v="Fixed Single Family Units"/>
    <n v="1210"/>
    <s v="Town Melbourne Beach                   Brevard County"/>
    <s v="Town Melbourne Beach"/>
    <m/>
    <m/>
    <m/>
    <n v="0"/>
    <n v="1"/>
    <n v="0.71415618459189001"/>
    <n v="0.10341081467502"/>
    <n v="867.73784016877801"/>
    <m/>
    <n v="-1"/>
    <n v="-1"/>
    <n v="-1"/>
    <n v="-1"/>
    <n v="0"/>
    <m/>
    <m/>
    <s v="Central IRL A"/>
    <n v="-1"/>
    <m/>
    <m/>
    <n v="601"/>
    <x v="9"/>
    <s v="Cherry Drive BB"/>
    <x v="0"/>
    <m/>
    <n v="81.251445297368704"/>
    <n v="0.70376142750000004"/>
  </r>
  <r>
    <n v="450000"/>
    <n v="870000"/>
    <n v="870000"/>
    <x v="0"/>
    <x v="0"/>
    <s v="IR12-21"/>
    <s v="62-304.520 (7), F.A.C."/>
    <n v="0.56000000000000005"/>
    <n v="0.48"/>
    <s v="Town Melbourne Beach"/>
    <n v="9.0906911883959995E-2"/>
    <n v="3629.3751855691798"/>
    <n v="8.5218162063836793"/>
    <n v="1.23397090920186"/>
    <n v="0.77469199496509999"/>
    <n v="0.11217648471019"/>
    <n v="329.93529018840098"/>
    <n v="1210"/>
    <s v="Fixed Single Family Units"/>
    <n v="1210"/>
    <s v="Town Melbourne Beach                   Brevard County"/>
    <s v="Town Melbourne Beach"/>
    <m/>
    <m/>
    <m/>
    <n v="0"/>
    <n v="1"/>
    <n v="0.77469199496509999"/>
    <n v="0.11217648471019"/>
    <n v="719.15609143335803"/>
    <m/>
    <n v="-1"/>
    <n v="-1"/>
    <n v="-1"/>
    <n v="-1"/>
    <n v="0"/>
    <m/>
    <m/>
    <s v="Central IRL A"/>
    <n v="-1"/>
    <m/>
    <m/>
    <n v="601"/>
    <x v="9"/>
    <s v="Cherry Drive BB"/>
    <x v="0"/>
    <m/>
    <n v="77.833315488984098"/>
    <n v="0.58325717070000005"/>
  </r>
  <r>
    <n v="450000"/>
    <n v="870000"/>
    <n v="870000"/>
    <x v="0"/>
    <x v="0"/>
    <s v="IR12-21"/>
    <s v="62-304.520 (7), F.A.C."/>
    <n v="0.56000000000000005"/>
    <n v="0.48"/>
    <s v="Town Melbourne Beach"/>
    <n v="6.5465930146899999E-3"/>
    <n v="3636.90776873204"/>
    <n v="8.6674580930738792"/>
    <n v="1.2600690252292299"/>
    <n v="5.674232060724E-2"/>
    <n v="8.2491590785899998E-3"/>
    <n v="23.8093549938566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5.674232060724E-2"/>
    <n v="8.2491590785899998E-3"/>
    <n v="23.809354993854999"/>
    <m/>
    <n v="-1"/>
    <n v="-1"/>
    <n v="-1"/>
    <n v="-1"/>
    <n v="0"/>
    <m/>
    <m/>
    <s v="Central IRL A"/>
    <n v="-1"/>
    <m/>
    <m/>
    <n v="601"/>
    <x v="9"/>
    <s v="Cherry Drive BB"/>
    <x v="0"/>
    <m/>
    <n v="24.833345565826601"/>
    <n v="1.9310101400000002E-2"/>
  </r>
  <r>
    <n v="450000"/>
    <n v="870000"/>
    <n v="870000"/>
    <x v="0"/>
    <x v="0"/>
    <s v="IR12-21"/>
    <s v="62-304.520 (7), F.A.C."/>
    <n v="0.56000000000000005"/>
    <n v="0.48"/>
    <s v="Town Melbourne Beach"/>
    <n v="1.2520733608160001E-2"/>
    <n v="3636.90776873204"/>
    <n v="8.6674580930738792"/>
    <n v="1.2600690252292299"/>
    <n v="0.10852293384334"/>
    <n v="1.5776988592799999E-2"/>
    <n v="45.5367533297742"/>
    <n v="1210"/>
    <s v="Fixed Single Family Units"/>
    <n v="1210"/>
    <s v="Town Melbourne Beach                   Brevard County"/>
    <s v="Town Melbourne Beach"/>
    <m/>
    <m/>
    <m/>
    <n v="0"/>
    <n v="1"/>
    <n v="0.10852293384334"/>
    <n v="1.5776988592799999E-2"/>
    <n v="345.77053863029897"/>
    <m/>
    <n v="-1"/>
    <n v="-1"/>
    <n v="-1"/>
    <n v="-1"/>
    <n v="0"/>
    <m/>
    <m/>
    <s v="Central IRL A"/>
    <n v="-1"/>
    <m/>
    <m/>
    <n v="601"/>
    <x v="9"/>
    <s v="Cherry Drive BB"/>
    <x v="0"/>
    <m/>
    <n v="34.368251554300997"/>
    <n v="0.28043028269999998"/>
  </r>
  <r>
    <n v="450000"/>
    <n v="870000"/>
    <n v="870000"/>
    <x v="0"/>
    <x v="0"/>
    <s v="IR12-21"/>
    <s v="62-304.520 (7), F.A.C."/>
    <n v="0.56000000000000005"/>
    <n v="0.48"/>
    <s v="Town Melbourne Beach"/>
    <n v="8.4251932975729998E-2"/>
    <n v="3636.90776873204"/>
    <n v="8.6674580930738792"/>
    <n v="1.2600690252292299"/>
    <n v="0.73025009832761001"/>
    <n v="0.10616325105839999"/>
    <n v="306.41650957012303"/>
    <n v="1210"/>
    <s v="Fixed Single Family Units"/>
    <n v="1210"/>
    <s v="Town Melbourne Beach                   Brevard County"/>
    <s v="Town Melbourne Beach"/>
    <m/>
    <m/>
    <m/>
    <n v="0"/>
    <n v="1"/>
    <n v="0.73025009832761001"/>
    <n v="0.10616325105839999"/>
    <n v="1016.56264934289"/>
    <m/>
    <n v="-1"/>
    <n v="-1"/>
    <n v="-1"/>
    <n v="-1"/>
    <n v="0"/>
    <m/>
    <m/>
    <s v="Central IRL A"/>
    <n v="-1"/>
    <m/>
    <m/>
    <n v="601"/>
    <x v="9"/>
    <s v="Cherry Drive BB"/>
    <x v="0"/>
    <m/>
    <n v="74.831863510055001"/>
    <n v="0.82446281369999996"/>
  </r>
  <r>
    <n v="450000"/>
    <n v="870000"/>
    <n v="870000"/>
    <x v="0"/>
    <x v="0"/>
    <s v="IR12-21"/>
    <s v="62-304.520 (7), F.A.C."/>
    <n v="0.56000000000000005"/>
    <n v="0.48"/>
    <s v="FDOT District 5"/>
    <n v="2.322877652314E-2"/>
    <n v="3646.8764832095198"/>
    <n v="9.7439670263734701"/>
    <n v="1.68221787510566"/>
    <n v="0.22634043250454999"/>
    <n v="3.9075863084070003E-2"/>
    <n v="84.7124788359978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22634043250454999"/>
    <n v="3.9075863084070003E-2"/>
    <n v="516.68102970656798"/>
    <m/>
    <n v="-1"/>
    <n v="-1"/>
    <n v="-1"/>
    <n v="-1"/>
    <n v="0"/>
    <m/>
    <m/>
    <s v="Central IRL A"/>
    <n v="-1"/>
    <m/>
    <m/>
    <n v="601"/>
    <x v="9"/>
    <s v="Cherry Drive BB"/>
    <x v="0"/>
    <m/>
    <n v="53.359518244505502"/>
    <n v="0.41904381969999999"/>
  </r>
  <r>
    <n v="450000"/>
    <n v="870000"/>
    <n v="870000"/>
    <x v="0"/>
    <x v="0"/>
    <s v="IR12-21"/>
    <s v="62-304.520 (7), F.A.C."/>
    <n v="0.56000000000000005"/>
    <n v="0.48"/>
    <s v="Town Melbourne Beach"/>
    <n v="0.12589666932520999"/>
    <n v="3686.79256101173"/>
    <n v="9.6147172929746603"/>
    <n v="1.5634740724534499"/>
    <n v="1.21046088368905"/>
    <n v="0.19683617829822"/>
    <n v="464.154903924356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21046088368905"/>
    <n v="0.19683617829822"/>
    <n v="664.08747510107196"/>
    <m/>
    <n v="-1"/>
    <n v="-1"/>
    <n v="-1"/>
    <n v="-1"/>
    <n v="0"/>
    <m/>
    <m/>
    <s v="Central IRL A"/>
    <n v="-1"/>
    <m/>
    <m/>
    <n v="601"/>
    <x v="9"/>
    <s v="Cherry Drive BB"/>
    <x v="0"/>
    <m/>
    <n v="128.86594707615001"/>
    <n v="0.53859487029999997"/>
  </r>
  <r>
    <n v="450000"/>
    <n v="870000"/>
    <n v="870000"/>
    <x v="0"/>
    <x v="0"/>
    <s v="IR12-21"/>
    <s v="62-304.520 (7), F.A.C."/>
    <n v="0.56000000000000005"/>
    <n v="0.48"/>
    <s v="Town Melbourne Beach"/>
    <n v="0.20711744859678999"/>
    <n v="3686.79256101173"/>
    <n v="9.6147172929746603"/>
    <n v="1.5634740724534499"/>
    <n v="1.9913757147003801"/>
    <n v="0.32382276083379002"/>
    <n v="763.59906874238902"/>
    <n v="1210"/>
    <s v="Fixed Single Family Units"/>
    <n v="1210"/>
    <s v="Town Melbourne Beach                   Brevard County"/>
    <s v="Town Melbourne Beach"/>
    <m/>
    <m/>
    <m/>
    <n v="0"/>
    <n v="1"/>
    <n v="1.9913757147003801"/>
    <n v="0.32382276083379002"/>
    <n v="822.04993259820696"/>
    <m/>
    <n v="-1"/>
    <n v="-1"/>
    <n v="-1"/>
    <n v="-1"/>
    <n v="0"/>
    <m/>
    <m/>
    <s v="Central IRL A"/>
    <n v="-1"/>
    <m/>
    <m/>
    <n v="601"/>
    <x v="9"/>
    <s v="Cherry Drive BB"/>
    <x v="0"/>
    <m/>
    <n v="116.640724684049"/>
    <n v="0.66670716350000003"/>
  </r>
  <r>
    <n v="450000"/>
    <n v="870000"/>
    <n v="870000"/>
    <x v="0"/>
    <x v="0"/>
    <s v="IR12-21"/>
    <s v="62-304.520 (7), F.A.C."/>
    <n v="0.56000000000000005"/>
    <n v="0.48"/>
    <s v="Town Melbourne Beach"/>
    <n v="6.3306233895E-4"/>
    <n v="3686.79256101173"/>
    <n v="9.6147172929746603"/>
    <n v="1.5634740724534499"/>
    <n v="6.0867154178499997E-3"/>
    <n v="9.8977655319000004E-4"/>
    <n v="2.3339695219049199"/>
    <n v="1210"/>
    <s v="Fixed Single Family Units"/>
    <n v="1210"/>
    <s v="Town Melbourne Beach                   Brevard County"/>
    <s v="Town Melbourne Beach"/>
    <m/>
    <m/>
    <m/>
    <n v="0"/>
    <n v="1"/>
    <n v="6.0867154178499997E-3"/>
    <n v="9.8977655319000004E-4"/>
    <n v="75.686273391388795"/>
    <m/>
    <n v="-1"/>
    <n v="-1"/>
    <n v="-1"/>
    <n v="-1"/>
    <n v="0"/>
    <m/>
    <m/>
    <s v="Central IRL A"/>
    <n v="-1"/>
    <m/>
    <m/>
    <n v="601"/>
    <x v="9"/>
    <s v="Cherry Drive BB"/>
    <x v="0"/>
    <m/>
    <n v="6.90939019563372"/>
    <n v="6.1383838900000001E-2"/>
  </r>
  <r>
    <n v="450000"/>
    <n v="870000"/>
    <n v="870000"/>
    <x v="0"/>
    <x v="0"/>
    <s v="IR12-21"/>
    <s v="62-304.520 (7), F.A.C."/>
    <n v="0.56000000000000005"/>
    <n v="0.48"/>
    <s v="Town Melbourne Beach"/>
    <n v="1.6421482008000001E-4"/>
    <n v="3686.79256101173"/>
    <n v="9.6147172929746603"/>
    <n v="1.5634740724534499"/>
    <n v="1.57887907045E-3"/>
    <n v="2.5674561350999997E-4"/>
    <n v="0.60542597710462998"/>
    <n v="1210"/>
    <s v="Fixed Single Family Units"/>
    <n v="1210"/>
    <s v="Town Melbourne Beach                   Brevard County"/>
    <s v="Town Melbourne Beach"/>
    <m/>
    <m/>
    <m/>
    <n v="0"/>
    <n v="1"/>
    <n v="1.57887907045E-3"/>
    <n v="2.5674561350999997E-4"/>
    <n v="0.60542597710608004"/>
    <m/>
    <n v="-1"/>
    <n v="-1"/>
    <n v="-1"/>
    <n v="-1"/>
    <n v="0"/>
    <m/>
    <m/>
    <s v="Central IRL A"/>
    <n v="-1"/>
    <m/>
    <m/>
    <n v="601"/>
    <x v="9"/>
    <s v="Cherry Drive BB"/>
    <x v="0"/>
    <m/>
    <n v="47.7830135576028"/>
    <n v="4.9101859999999995E-4"/>
  </r>
  <r>
    <n v="450000"/>
    <n v="870000"/>
    <n v="870000"/>
    <x v="0"/>
    <x v="0"/>
    <s v="IR12-21"/>
    <s v="62-304.520 (7), F.A.C."/>
    <n v="0.56000000000000005"/>
    <n v="0.48"/>
    <s v="Town Melbourne Beach"/>
    <n v="1.8582451805680002E-2"/>
    <n v="3686.79256101173"/>
    <n v="9.6147172929746603"/>
    <n v="1.5634740724534499"/>
    <n v="0.17866502072200999"/>
    <n v="2.9053181600800001E-2"/>
    <n v="68.50964508256950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7866502072200999"/>
    <n v="2.9053181600800001E-2"/>
    <n v="702.59392173709102"/>
    <m/>
    <n v="-1"/>
    <n v="-1"/>
    <n v="-1"/>
    <n v="-1"/>
    <n v="0"/>
    <m/>
    <m/>
    <s v="Central IRL A"/>
    <n v="-1"/>
    <m/>
    <m/>
    <n v="601"/>
    <x v="9"/>
    <s v="Cherry Drive BB"/>
    <x v="0"/>
    <m/>
    <n v="68.038396504583503"/>
    <n v="0.56982475399999999"/>
  </r>
  <r>
    <n v="450000"/>
    <n v="870000"/>
    <n v="870000"/>
    <x v="0"/>
    <x v="0"/>
    <s v="IR12-21"/>
    <s v="62-304.520 (7), F.A.C."/>
    <n v="0.56000000000000005"/>
    <n v="0.48"/>
    <s v="Town Melbourne Beach"/>
    <n v="1.077675896E-5"/>
    <n v="3686.79256101173"/>
    <n v="9.6147172929746603"/>
    <n v="1.5634740724534499"/>
    <n v="1.0361549074999999E-4"/>
    <n v="1.6849183220000001E-5"/>
    <n v="3.9731674772910001E-2"/>
    <n v="1210"/>
    <s v="Fixed Single Family Units"/>
    <n v="1210"/>
    <s v="Town Melbourne Beach                   Brevard County"/>
    <s v="Town Melbourne Beach"/>
    <m/>
    <m/>
    <m/>
    <n v="0"/>
    <n v="1"/>
    <n v="1.0361549074999999E-4"/>
    <n v="1.6849183220000001E-5"/>
    <n v="3.9731674772489997E-2"/>
    <m/>
    <n v="-1"/>
    <n v="-1"/>
    <n v="-1"/>
    <n v="-1"/>
    <n v="0"/>
    <m/>
    <m/>
    <s v="Central IRL A"/>
    <n v="-1"/>
    <m/>
    <m/>
    <n v="601"/>
    <x v="9"/>
    <s v="Cherry Drive BB"/>
    <x v="0"/>
    <m/>
    <n v="10.6092747845184"/>
    <n v="3.2223600000000001E-5"/>
  </r>
  <r>
    <n v="450000"/>
    <n v="870000"/>
    <n v="870000"/>
    <x v="0"/>
    <x v="0"/>
    <s v="IR12-21"/>
    <s v="62-304.520 (7), F.A.C."/>
    <n v="0.56000000000000005"/>
    <n v="0.48"/>
    <s v="Town Melbourne Beach"/>
    <n v="0.10315246891752"/>
    <n v="3673.6187802526201"/>
    <n v="9.5322636845143602"/>
    <n v="1.5308912433595401"/>
    <n v="0.98327653343054"/>
    <n v="0.15791521139676001"/>
    <n v="378.942847044855"/>
    <n v="1300"/>
    <s v="Residential, High Density"/>
    <n v="1300"/>
    <s v="Town Melbourne Beach                   Brevard County"/>
    <s v="Town Melbourne Beach"/>
    <m/>
    <m/>
    <m/>
    <n v="0"/>
    <n v="1"/>
    <n v="0.98327653343054"/>
    <n v="0.15791521139676001"/>
    <n v="378.942847044855"/>
    <m/>
    <n v="-1"/>
    <n v="-1"/>
    <n v="-1"/>
    <n v="-1"/>
    <n v="0"/>
    <m/>
    <m/>
    <s v="Central IRL A"/>
    <n v="-1"/>
    <m/>
    <m/>
    <n v="601"/>
    <x v="9"/>
    <s v="Cherry Drive BB"/>
    <x v="0"/>
    <m/>
    <n v="91.828833165344705"/>
    <n v="0.30733402030000001"/>
  </r>
  <r>
    <n v="450000"/>
    <n v="870000"/>
    <n v="870000"/>
    <x v="0"/>
    <x v="0"/>
    <s v="IR12-21"/>
    <s v="62-304.520 (7), F.A.C."/>
    <n v="0.56000000000000005"/>
    <n v="0.48"/>
    <s v="Town Melbourne Beach"/>
    <n v="0.15042381892702"/>
    <n v="3673.6187802526201"/>
    <n v="9.5322636845143602"/>
    <n v="1.5308912433595401"/>
    <n v="1.4338795064440299"/>
    <n v="0.23028250718807999"/>
    <n v="552.599766207634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338795064440299"/>
    <n v="0.23028250718807999"/>
    <n v="552.59976620763496"/>
    <m/>
    <n v="-1"/>
    <n v="-1"/>
    <n v="-1"/>
    <n v="-1"/>
    <n v="0"/>
    <m/>
    <m/>
    <s v="Central IRL A"/>
    <n v="-1"/>
    <m/>
    <m/>
    <n v="601"/>
    <x v="9"/>
    <s v="Cherry Drive BB"/>
    <x v="0"/>
    <m/>
    <n v="101.720898631661"/>
    <n v="0.44817499290000001"/>
  </r>
  <r>
    <n v="450000"/>
    <n v="870000"/>
    <n v="870000"/>
    <x v="0"/>
    <x v="0"/>
    <s v="IR12-21"/>
    <s v="62-304.520 (7), F.A.C."/>
    <n v="0.56000000000000005"/>
    <n v="0.48"/>
    <s v="Town Melbourne Beach"/>
    <n v="2.5668783129099999E-3"/>
    <n v="3673.6187802526201"/>
    <n v="9.5322636845143602"/>
    <n v="1.5308912433595401"/>
    <n v="2.4468160924769999E-2"/>
    <n v="3.9296115320099998E-3"/>
    <n v="9.42973237695137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4468160924769999E-2"/>
    <n v="3.9296115320099998E-3"/>
    <n v="9.4297323769525594"/>
    <m/>
    <n v="-1"/>
    <n v="-1"/>
    <n v="-1"/>
    <n v="-1"/>
    <n v="0"/>
    <m/>
    <m/>
    <s v="Central IRL A"/>
    <n v="-1"/>
    <m/>
    <m/>
    <n v="601"/>
    <x v="9"/>
    <s v="Cherry Drive BB"/>
    <x v="0"/>
    <m/>
    <n v="17.236234997201301"/>
    <n v="7.6477958999999996E-3"/>
  </r>
  <r>
    <n v="450000"/>
    <n v="870000"/>
    <n v="870000"/>
    <x v="0"/>
    <x v="0"/>
    <s v="IR12-21"/>
    <s v="62-304.520 (7), F.A.C."/>
    <n v="0.56000000000000005"/>
    <n v="0.48"/>
    <s v="Town Melbourne Beach"/>
    <n v="0.16029749217257"/>
    <n v="3673.6187802526201"/>
    <n v="9.5322636845143602"/>
    <n v="1.5308912433595401"/>
    <n v="1.52799796335539"/>
    <n v="0.24539802709948999"/>
    <n v="588.87187767258001"/>
    <n v="1210"/>
    <s v="Fixed Single Family Units"/>
    <n v="1210"/>
    <s v="Town Melbourne Beach                   Brevard County"/>
    <s v="Town Melbourne Beach"/>
    <m/>
    <m/>
    <m/>
    <n v="0"/>
    <n v="1"/>
    <n v="1.52799796335539"/>
    <n v="0.24539802709948999"/>
    <n v="588.87187767258001"/>
    <m/>
    <n v="-1"/>
    <n v="-1"/>
    <n v="-1"/>
    <n v="-1"/>
    <n v="0"/>
    <m/>
    <m/>
    <s v="Central IRL A"/>
    <n v="-1"/>
    <m/>
    <m/>
    <n v="601"/>
    <x v="9"/>
    <s v="Cherry Drive BB"/>
    <x v="0"/>
    <m/>
    <n v="103.552554009337"/>
    <n v="0.47759276369999998"/>
  </r>
  <r>
    <n v="450000"/>
    <n v="870000"/>
    <n v="870000"/>
    <x v="0"/>
    <x v="0"/>
    <s v="IR12-21"/>
    <s v="62-304.520 (7), F.A.C."/>
    <n v="0.56000000000000005"/>
    <n v="0.48"/>
    <s v="Town Melbourne Beach"/>
    <n v="4.2510826560129999E-2"/>
    <n v="3673.6187802526201"/>
    <n v="9.5322636845143602"/>
    <n v="1.5308912433595401"/>
    <n v="0.40522440821782002"/>
    <n v="6.507945212888E-2"/>
    <n v="156.168570815359"/>
    <n v="1210"/>
    <s v="Fixed Single Family Units"/>
    <n v="1210"/>
    <s v="Town Melbourne Beach                   Brevard County"/>
    <s v="Town Melbourne Beach"/>
    <m/>
    <m/>
    <m/>
    <n v="0"/>
    <n v="1"/>
    <n v="0.40522440821782002"/>
    <n v="6.507945212888E-2"/>
    <n v="156.16857081536"/>
    <m/>
    <n v="-1"/>
    <n v="-1"/>
    <n v="-1"/>
    <n v="-1"/>
    <n v="0"/>
    <m/>
    <m/>
    <s v="Central IRL A"/>
    <n v="-1"/>
    <m/>
    <m/>
    <n v="601"/>
    <x v="9"/>
    <s v="Cherry Drive BB"/>
    <x v="0"/>
    <m/>
    <n v="58.138164565052101"/>
    <n v="0.1266573973"/>
  </r>
  <r>
    <n v="450000"/>
    <n v="870000"/>
    <n v="870000"/>
    <x v="0"/>
    <x v="0"/>
    <s v="IR12-21"/>
    <s v="62-304.520 (7), F.A.C."/>
    <n v="0.56000000000000005"/>
    <n v="0.48"/>
    <s v="Town Melbourne Beach"/>
    <n v="8.2012061295000003E-4"/>
    <n v="3673.6187802526201"/>
    <n v="9.5322636845143602"/>
    <n v="1.5308912433595401"/>
    <n v="7.8176059357600008E-3"/>
    <n v="1.2555154648599999E-3"/>
    <n v="3.012810485812759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7.8176059357600008E-3"/>
    <n v="1.2555154648599999E-3"/>
    <n v="3.01281048581163"/>
    <m/>
    <n v="-1"/>
    <n v="-1"/>
    <n v="-1"/>
    <n v="-1"/>
    <n v="0"/>
    <m/>
    <m/>
    <s v="Central IRL A"/>
    <n v="-1"/>
    <m/>
    <m/>
    <n v="601"/>
    <x v="9"/>
    <s v="Cherry Drive BB"/>
    <x v="0"/>
    <m/>
    <n v="7.6233873611741299"/>
    <n v="2.4434796999999999E-3"/>
  </r>
  <r>
    <n v="450000"/>
    <n v="870000"/>
    <n v="870000"/>
    <x v="0"/>
    <x v="0"/>
    <s v="IR12-21"/>
    <s v="62-304.520 (7), F.A.C."/>
    <n v="0.56000000000000005"/>
    <n v="0.48"/>
    <s v="Town Melbourne Beach"/>
    <n v="7.9143703983740002E-2"/>
    <n v="3673.6187802526201"/>
    <n v="9.5322636845143602"/>
    <n v="1.5308912433595401"/>
    <n v="0.75441865534217001"/>
    <n v="0.12116040339575"/>
    <n v="290.743797293429"/>
    <n v="1210"/>
    <s v="Fixed Single Family Units"/>
    <n v="1210"/>
    <s v="Town Melbourne Beach                   Brevard County"/>
    <s v="Town Melbourne Beach"/>
    <m/>
    <m/>
    <m/>
    <n v="0"/>
    <n v="1"/>
    <n v="0.75441865534217001"/>
    <n v="0.12116040339575"/>
    <n v="290.743797293429"/>
    <m/>
    <n v="-1"/>
    <n v="-1"/>
    <n v="-1"/>
    <n v="-1"/>
    <n v="0"/>
    <m/>
    <m/>
    <s v="Central IRL A"/>
    <n v="-1"/>
    <m/>
    <m/>
    <n v="601"/>
    <x v="9"/>
    <s v="Cherry Drive BB"/>
    <x v="0"/>
    <m/>
    <n v="82.349655385437103"/>
    <n v="0.23580194430000001"/>
  </r>
  <r>
    <n v="450000"/>
    <n v="870000"/>
    <n v="870000"/>
    <x v="0"/>
    <x v="0"/>
    <s v="IR12-21"/>
    <s v="62-304.520 (7), F.A.C."/>
    <n v="0.56000000000000005"/>
    <n v="0.48"/>
    <s v="Town Melbourne Beach"/>
    <n v="1.847328550628E-2"/>
    <n v="3673.6187802526201"/>
    <n v="9.5322636845143602"/>
    <n v="1.5308912433595401"/>
    <n v="0.17609222856522999"/>
    <n v="2.828059101765E-2"/>
    <n v="67.863808568860804"/>
    <n v="1210"/>
    <s v="Fixed Single Family Units"/>
    <n v="1210"/>
    <s v="Town Melbourne Beach                   Brevard County"/>
    <s v="Town Melbourne Beach"/>
    <m/>
    <m/>
    <m/>
    <n v="0"/>
    <n v="1"/>
    <n v="0.17609222856522999"/>
    <n v="2.828059101765E-2"/>
    <n v="67.863808568859298"/>
    <m/>
    <n v="-1"/>
    <n v="-1"/>
    <n v="-1"/>
    <n v="-1"/>
    <n v="0"/>
    <m/>
    <m/>
    <s v="Central IRL A"/>
    <n v="-1"/>
    <m/>
    <m/>
    <n v="601"/>
    <x v="9"/>
    <s v="Cherry Drive BB"/>
    <x v="0"/>
    <m/>
    <n v="35.496126531965203"/>
    <n v="5.5039585199999998E-2"/>
  </r>
  <r>
    <n v="450000"/>
    <n v="870000"/>
    <n v="870000"/>
    <x v="0"/>
    <x v="0"/>
    <s v="IR12-21"/>
    <s v="62-304.520 (7), F.A.C."/>
    <n v="0.56000000000000005"/>
    <n v="0.48"/>
    <s v="Town Melbourne Beach"/>
    <n v="6.0374858697769998E-2"/>
    <n v="3673.6187802526201"/>
    <n v="9.5322636845143602"/>
    <n v="1.5308912433595401"/>
    <n v="0.57550907302244003"/>
    <n v="9.2427342499479995E-2"/>
    <n v="221.79421476722601"/>
    <n v="1300"/>
    <s v="Residential, High Density"/>
    <n v="1300"/>
    <s v="Town Melbourne Beach                   Brevard County"/>
    <s v="Town Melbourne Beach"/>
    <m/>
    <m/>
    <m/>
    <n v="0"/>
    <n v="1"/>
    <n v="0.57550907302244003"/>
    <n v="9.2427342499479995E-2"/>
    <n v="221.79421476722601"/>
    <m/>
    <n v="-1"/>
    <n v="-1"/>
    <n v="-1"/>
    <n v="-1"/>
    <n v="0"/>
    <m/>
    <m/>
    <s v="Central IRL A"/>
    <n v="-1"/>
    <m/>
    <m/>
    <n v="601"/>
    <x v="9"/>
    <s v="Cherry Drive BB"/>
    <x v="0"/>
    <m/>
    <n v="65.9942723981287"/>
    <n v="0.17988176380000001"/>
  </r>
  <r>
    <n v="450000"/>
    <n v="870000"/>
    <n v="870000"/>
    <x v="0"/>
    <x v="0"/>
    <s v="IR12-21"/>
    <s v="62-304.520 (7), F.A.C."/>
    <n v="0.56000000000000005"/>
    <n v="0.48"/>
    <s v="Town Melbourne Beach"/>
    <n v="0.25740856345099"/>
    <n v="3669.9933395787398"/>
    <n v="9.1456634923083495"/>
    <n v="1.3449952232418301"/>
    <n v="2.3541721013612902"/>
    <n v="0.34621328826313003"/>
    <n v="944.687713415679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3541721013612902"/>
    <n v="0.34621328826313003"/>
    <n v="944.68771341567901"/>
    <m/>
    <n v="-1"/>
    <n v="-1"/>
    <n v="-1"/>
    <n v="-1"/>
    <n v="0"/>
    <m/>
    <m/>
    <s v="Central IRL A"/>
    <n v="-1"/>
    <m/>
    <m/>
    <n v="601"/>
    <x v="9"/>
    <s v="Cherry Drive BB"/>
    <x v="0"/>
    <m/>
    <n v="171.00331828910399"/>
    <n v="0.76617008389999997"/>
  </r>
  <r>
    <n v="450000"/>
    <n v="870000"/>
    <n v="870000"/>
    <x v="0"/>
    <x v="0"/>
    <s v="IR12-21"/>
    <s v="62-304.520 (7), F.A.C."/>
    <n v="0.56000000000000005"/>
    <n v="0.48"/>
    <s v="Town Melbourne Beach"/>
    <n v="9.1766865503800001E-3"/>
    <n v="3669.9933395787398"/>
    <n v="9.1456634923083495"/>
    <n v="1.3449952232418301"/>
    <n v="8.3926887164159997E-2"/>
    <n v="1.234259957544E-2"/>
    <n v="33.678378519296402"/>
    <n v="1210"/>
    <s v="Fixed Single Family Units"/>
    <n v="1210"/>
    <s v="Town Melbourne Beach                   Brevard County"/>
    <s v="Town Melbourne Beach"/>
    <m/>
    <m/>
    <m/>
    <n v="0"/>
    <n v="1"/>
    <n v="8.3926887164159997E-2"/>
    <n v="1.234259957544E-2"/>
    <n v="33.678378519294498"/>
    <m/>
    <n v="-1"/>
    <n v="-1"/>
    <n v="-1"/>
    <n v="-1"/>
    <n v="0"/>
    <m/>
    <m/>
    <s v="Central IRL A"/>
    <n v="-1"/>
    <m/>
    <m/>
    <n v="601"/>
    <x v="9"/>
    <s v="Cherry Drive BB"/>
    <x v="0"/>
    <m/>
    <n v="32.144379035420499"/>
    <n v="2.7314175600000001E-2"/>
  </r>
  <r>
    <n v="450000"/>
    <n v="870000"/>
    <n v="870000"/>
    <x v="0"/>
    <x v="0"/>
    <s v="IR12-21"/>
    <s v="62-304.520 (7), F.A.C."/>
    <n v="0.56000000000000005"/>
    <n v="0.48"/>
    <s v="Town Melbourne Beach"/>
    <n v="2.1437416143530001E-2"/>
    <n v="3669.9933395787398"/>
    <n v="9.1456634923083495"/>
    <n v="1.3449952232418301"/>
    <n v="0.19605939419335"/>
    <n v="2.8833222311700001E-2"/>
    <n v="78.6751744645548"/>
    <n v="1210"/>
    <s v="Fixed Single Family Units"/>
    <n v="1210"/>
    <s v="Town Melbourne Beach                   Brevard County"/>
    <s v="Town Melbourne Beach"/>
    <m/>
    <m/>
    <m/>
    <n v="0"/>
    <n v="1"/>
    <n v="0.19605939419335"/>
    <n v="2.8833222311700001E-2"/>
    <n v="78.675174464555198"/>
    <m/>
    <n v="-1"/>
    <n v="-1"/>
    <n v="-1"/>
    <n v="-1"/>
    <n v="0"/>
    <m/>
    <m/>
    <s v="Central IRL A"/>
    <n v="-1"/>
    <m/>
    <m/>
    <n v="601"/>
    <x v="9"/>
    <s v="Cherry Drive BB"/>
    <x v="0"/>
    <m/>
    <n v="37.644102743573498"/>
    <n v="6.3807927400000006E-2"/>
  </r>
  <r>
    <n v="450000"/>
    <n v="870000"/>
    <n v="870000"/>
    <x v="0"/>
    <x v="0"/>
    <s v="IR12-21"/>
    <s v="62-304.520 (7), F.A.C."/>
    <n v="0.56000000000000005"/>
    <n v="0.48"/>
    <s v="Town Melbourne Beach"/>
    <n v="0.28092981728159999"/>
    <n v="3669.9933395787398"/>
    <n v="9.1456634923083495"/>
    <n v="1.3449952232418301"/>
    <n v="2.56928957381326"/>
    <n v="0.37784926230996002"/>
    <n v="1031.0105583125701"/>
    <n v="1210"/>
    <s v="Fixed Single Family Units"/>
    <n v="1210"/>
    <s v="Town Melbourne Beach                   Brevard County"/>
    <s v="Town Melbourne Beach"/>
    <m/>
    <m/>
    <m/>
    <n v="0"/>
    <n v="1"/>
    <n v="2.56928957381326"/>
    <n v="0.37784926230996002"/>
    <n v="1031.0105583125701"/>
    <m/>
    <n v="-1"/>
    <n v="-1"/>
    <n v="-1"/>
    <n v="-1"/>
    <n v="0"/>
    <m/>
    <m/>
    <s v="Central IRL A"/>
    <n v="-1"/>
    <m/>
    <m/>
    <n v="601"/>
    <x v="9"/>
    <s v="Cherry Drive BB"/>
    <x v="0"/>
    <m/>
    <n v="134.200179351055"/>
    <n v="0.83618050150000001"/>
  </r>
  <r>
    <n v="450000"/>
    <n v="870000"/>
    <n v="870000"/>
    <x v="0"/>
    <x v="0"/>
    <s v="IR12-21"/>
    <s v="62-304.520 (7), F.A.C."/>
    <n v="0.56000000000000005"/>
    <n v="0.48"/>
    <s v="Town Melbourne Beach"/>
    <n v="4.8810970310430003E-2"/>
    <n v="3669.9933395787398"/>
    <n v="9.1456634923083495"/>
    <n v="1.3449952232418301"/>
    <n v="0.44640870919228998"/>
    <n v="6.5650521909330004E-2"/>
    <n v="179.135935937672"/>
    <n v="1210"/>
    <s v="Fixed Single Family Units"/>
    <n v="1210"/>
    <s v="Town Melbourne Beach                   Brevard County"/>
    <s v="Town Melbourne Beach"/>
    <m/>
    <m/>
    <m/>
    <n v="0"/>
    <n v="1"/>
    <n v="0.44640870919228998"/>
    <n v="6.5650521909330004E-2"/>
    <n v="179.135935937673"/>
    <m/>
    <n v="-1"/>
    <n v="-1"/>
    <n v="-1"/>
    <n v="-1"/>
    <n v="0"/>
    <m/>
    <m/>
    <s v="Central IRL A"/>
    <n v="-1"/>
    <m/>
    <m/>
    <n v="601"/>
    <x v="9"/>
    <s v="Cherry Drive BB"/>
    <x v="0"/>
    <m/>
    <n v="66.620376140139697"/>
    <n v="0.1452846196"/>
  </r>
  <r>
    <n v="450000"/>
    <n v="870000"/>
    <n v="870000"/>
    <x v="0"/>
    <x v="0"/>
    <s v="IR12-21"/>
    <s v="62-304.520 (7), F.A.C."/>
    <n v="0.56000000000000005"/>
    <n v="0.48"/>
    <s v="Town Melbourne Beach"/>
    <n v="0.18887364931385001"/>
    <n v="3666.5915003662399"/>
    <n v="9.1377154940338503"/>
    <n v="1.34384435470926"/>
    <n v="1.7258736717499199"/>
    <n v="0.25381678738376001"/>
    <n v="692.52251721733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258736717499199"/>
    <n v="0.25381678738376001"/>
    <n v="692.52251721733501"/>
    <m/>
    <n v="-1"/>
    <n v="-1"/>
    <n v="-1"/>
    <n v="-1"/>
    <n v="0"/>
    <m/>
    <m/>
    <s v="Central IRL A"/>
    <n v="-1"/>
    <m/>
    <m/>
    <n v="601"/>
    <x v="9"/>
    <s v="Cherry Drive BB"/>
    <x v="0"/>
    <m/>
    <n v="130.615527153345"/>
    <n v="0.56165654279999999"/>
  </r>
  <r>
    <n v="450000"/>
    <n v="870000"/>
    <n v="870000"/>
    <x v="0"/>
    <x v="0"/>
    <s v="IR12-21"/>
    <s v="62-304.520 (7), F.A.C."/>
    <n v="0.56000000000000005"/>
    <n v="0.48"/>
    <s v="Town Melbourne Beach"/>
    <n v="2.394091515397E-2"/>
    <n v="3666.5915003662399"/>
    <n v="9.1377154940338503"/>
    <n v="1.34384435470926"/>
    <n v="0.21876527134386001"/>
    <n v="3.2172863676239997E-2"/>
    <n v="87.781556014568807"/>
    <n v="1210"/>
    <s v="Fixed Single Family Units"/>
    <n v="1210"/>
    <s v="Town Melbourne Beach                   Brevard County"/>
    <s v="Town Melbourne Beach"/>
    <m/>
    <m/>
    <m/>
    <n v="0"/>
    <n v="1"/>
    <n v="0.21876527134386001"/>
    <n v="3.2172863676239997E-2"/>
    <n v="87.781556014567002"/>
    <m/>
    <n v="-1"/>
    <n v="-1"/>
    <n v="-1"/>
    <n v="-1"/>
    <n v="0"/>
    <m/>
    <m/>
    <s v="Central IRL A"/>
    <n v="-1"/>
    <m/>
    <m/>
    <n v="601"/>
    <x v="9"/>
    <s v="Cherry Drive BB"/>
    <x v="0"/>
    <m/>
    <n v="60.415830926336497"/>
    <n v="7.11934761E-2"/>
  </r>
  <r>
    <n v="450000"/>
    <n v="870000"/>
    <n v="870000"/>
    <x v="0"/>
    <x v="0"/>
    <s v="IR12-21"/>
    <s v="62-304.520 (7), F.A.C."/>
    <n v="0.56000000000000005"/>
    <n v="0.48"/>
    <s v="Town Melbourne Beach"/>
    <n v="0.19848705442098"/>
    <n v="3666.5915003662399"/>
    <n v="9.1377154940338503"/>
    <n v="1.34384435470926"/>
    <n v="1.8137182325477601"/>
    <n v="0.26673570756650999"/>
    <n v="727.77094667271194"/>
    <n v="1210"/>
    <s v="Fixed Single Family Units"/>
    <n v="1210"/>
    <s v="Town Melbourne Beach                   Brevard County"/>
    <s v="Town Melbourne Beach"/>
    <m/>
    <m/>
    <m/>
    <n v="0"/>
    <n v="1"/>
    <n v="1.8137182325477601"/>
    <n v="0.26673570756650999"/>
    <n v="727.77094667271194"/>
    <m/>
    <n v="-1"/>
    <n v="-1"/>
    <n v="-1"/>
    <n v="-1"/>
    <n v="0"/>
    <m/>
    <m/>
    <s v="Central IRL A"/>
    <n v="-1"/>
    <m/>
    <m/>
    <n v="601"/>
    <x v="9"/>
    <s v="Cherry Drive BB"/>
    <x v="0"/>
    <m/>
    <n v="113.705655912095"/>
    <n v="0.59024407680000002"/>
  </r>
  <r>
    <n v="450000"/>
    <n v="870000"/>
    <n v="870000"/>
    <x v="0"/>
    <x v="0"/>
    <s v="IR12-21"/>
    <s v="62-304.520 (7), F.A.C."/>
    <n v="0.56000000000000005"/>
    <n v="0.48"/>
    <s v="Town Melbourne Beach"/>
    <n v="0.10156099691316001"/>
    <n v="3666.5915003662399"/>
    <n v="9.1377154940338503"/>
    <n v="1.34384435470926"/>
    <n v="0.92803549508295002"/>
    <n v="0.1364821723604"/>
    <n v="372.38268805053298"/>
    <n v="1210"/>
    <s v="Fixed Single Family Units"/>
    <n v="1210"/>
    <s v="Town Melbourne Beach                   Brevard County"/>
    <s v="Town Melbourne Beach"/>
    <m/>
    <m/>
    <m/>
    <n v="0"/>
    <n v="1"/>
    <n v="0.92803549508295002"/>
    <n v="0.1364821723604"/>
    <n v="372.38268805053298"/>
    <m/>
    <n v="-1"/>
    <n v="-1"/>
    <n v="-1"/>
    <n v="-1"/>
    <n v="0"/>
    <m/>
    <m/>
    <s v="Central IRL A"/>
    <n v="-1"/>
    <m/>
    <m/>
    <n v="601"/>
    <x v="9"/>
    <s v="Cherry Drive BB"/>
    <x v="0"/>
    <m/>
    <n v="83.609458064741105"/>
    <n v="0.30201353450000001"/>
  </r>
  <r>
    <n v="450000"/>
    <n v="870000"/>
    <n v="870000"/>
    <x v="0"/>
    <x v="0"/>
    <s v="IR12-21"/>
    <s v="62-304.520 (7), F.A.C."/>
    <n v="0.56000000000000005"/>
    <n v="0.48"/>
    <s v="Town Melbourne Beach"/>
    <n v="7.0634715671899998E-3"/>
    <n v="3666.5915003662399"/>
    <n v="9.1377154940338503"/>
    <n v="1.34384435470926"/>
    <n v="6.4543993581190007E-2"/>
    <n v="9.49220639022E-3"/>
    <n v="25.898864811344801"/>
    <n v="1210"/>
    <s v="Fixed Single Family Units"/>
    <n v="1210"/>
    <s v="Town Melbourne Beach                   Brevard County"/>
    <s v="Town Melbourne Beach"/>
    <m/>
    <m/>
    <m/>
    <n v="0"/>
    <n v="1"/>
    <n v="6.4543993581190007E-2"/>
    <n v="9.49220639022E-3"/>
    <n v="25.898864811344598"/>
    <m/>
    <n v="-1"/>
    <n v="-1"/>
    <n v="-1"/>
    <n v="-1"/>
    <n v="0"/>
    <m/>
    <m/>
    <s v="Central IRL A"/>
    <n v="-1"/>
    <m/>
    <m/>
    <n v="601"/>
    <x v="9"/>
    <s v="Cherry Drive BB"/>
    <x v="0"/>
    <m/>
    <n v="23.3127631822273"/>
    <n v="2.1004756499999999E-2"/>
  </r>
  <r>
    <n v="450000"/>
    <n v="870000"/>
    <n v="870000"/>
    <x v="0"/>
    <x v="0"/>
    <s v="IR12-21"/>
    <s v="62-304.520 (7), F.A.C."/>
    <n v="0.56000000000000005"/>
    <n v="0.48"/>
    <s v="Town Melbourne Beach"/>
    <n v="6.2937820869830005E-2"/>
    <n v="3666.5915003662399"/>
    <n v="9.1377154940338503"/>
    <n v="1.34384435470926"/>
    <n v="0.57510790092302"/>
    <n v="8.4578635273630007E-2"/>
    <n v="230.76727905291401"/>
    <n v="1210"/>
    <s v="Fixed Single Family Units"/>
    <n v="1210"/>
    <s v="Town Melbourne Beach                   Brevard County"/>
    <s v="Town Melbourne Beach"/>
    <m/>
    <m/>
    <m/>
    <n v="0"/>
    <n v="1"/>
    <n v="0.57510790092302"/>
    <n v="8.4578635273630007E-2"/>
    <n v="230.76727905291199"/>
    <m/>
    <n v="-1"/>
    <n v="-1"/>
    <n v="-1"/>
    <n v="-1"/>
    <n v="0"/>
    <m/>
    <m/>
    <s v="Central IRL A"/>
    <n v="-1"/>
    <m/>
    <m/>
    <n v="601"/>
    <x v="9"/>
    <s v="Cherry Drive BB"/>
    <x v="0"/>
    <m/>
    <n v="77.443095029029294"/>
    <n v="0.18715918819999999"/>
  </r>
  <r>
    <n v="450000"/>
    <n v="870000"/>
    <n v="870000"/>
    <x v="0"/>
    <x v="0"/>
    <s v="IR12-21"/>
    <s v="62-304.520 (7), F.A.C."/>
    <n v="0.56000000000000005"/>
    <n v="0.48"/>
    <s v="Town Melbourne Beach"/>
    <n v="3.4899545428900003E-2"/>
    <n v="3666.5915003662399"/>
    <n v="9.1377154940338503"/>
    <n v="1.34384435470926"/>
    <n v="0.31890211700041998"/>
    <n v="4.6899557106549999E-2"/>
    <n v="127.962376636261"/>
    <n v="1210"/>
    <s v="Fixed Single Family Units"/>
    <n v="1210"/>
    <s v="Town Melbourne Beach                   Brevard County"/>
    <s v="Town Melbourne Beach"/>
    <m/>
    <m/>
    <m/>
    <n v="0"/>
    <n v="1"/>
    <n v="0.31890211700041998"/>
    <n v="4.6899557106549999E-2"/>
    <n v="127.962376636263"/>
    <m/>
    <n v="-1"/>
    <n v="-1"/>
    <n v="-1"/>
    <n v="-1"/>
    <n v="0"/>
    <m/>
    <m/>
    <s v="Central IRL A"/>
    <n v="-1"/>
    <m/>
    <m/>
    <n v="601"/>
    <x v="9"/>
    <s v="Cherry Drive BB"/>
    <x v="0"/>
    <m/>
    <n v="49.814141732975102"/>
    <n v="0.1037813274"/>
  </r>
  <r>
    <n v="450000"/>
    <n v="870000"/>
    <n v="870000"/>
    <x v="0"/>
    <x v="0"/>
    <s v="IR12-21"/>
    <s v="62-304.520 (7), F.A.C."/>
    <n v="0.56000000000000005"/>
    <n v="0.48"/>
    <s v="Town Melbourne Beach"/>
    <n v="0.21288361041008999"/>
    <n v="3666.5915005028301"/>
    <n v="9.1377154943742607"/>
    <n v="1.34384435475933"/>
    <n v="1.9452698653426099"/>
    <n v="0.28608243807037997"/>
    <n v="780.557236525992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452698653426099"/>
    <n v="0.28608243807037997"/>
    <n v="780.55723652599295"/>
    <m/>
    <n v="-1"/>
    <n v="-1"/>
    <n v="-1"/>
    <n v="-1"/>
    <n v="0"/>
    <m/>
    <m/>
    <s v="Central IRL A"/>
    <n v="-1"/>
    <m/>
    <m/>
    <n v="601"/>
    <x v="9"/>
    <s v="Cherry Drive BB"/>
    <x v="0"/>
    <m/>
    <n v="134.480636839776"/>
    <n v="0.63305534190000001"/>
  </r>
  <r>
    <n v="450000"/>
    <n v="870000"/>
    <n v="870000"/>
    <x v="0"/>
    <x v="0"/>
    <s v="IR12-21"/>
    <s v="62-304.520 (7), F.A.C."/>
    <n v="0.56000000000000005"/>
    <n v="0.48"/>
    <s v="Town Melbourne Beach"/>
    <n v="1.7655114884500001E-2"/>
    <n v="3666.5915005028301"/>
    <n v="9.1377154943742607"/>
    <n v="1.34384435475933"/>
    <n v="0.16132741683509"/>
    <n v="2.372572647016E-2"/>
    <n v="64.734094175923502"/>
    <n v="1210"/>
    <s v="Fixed Single Family Units"/>
    <n v="1210"/>
    <s v="Town Melbourne Beach                   Brevard County"/>
    <s v="Town Melbourne Beach"/>
    <m/>
    <m/>
    <m/>
    <n v="0"/>
    <n v="1"/>
    <n v="0.16132741683509"/>
    <n v="2.372572647016E-2"/>
    <n v="64.734094175922394"/>
    <m/>
    <n v="-1"/>
    <n v="-1"/>
    <n v="-1"/>
    <n v="-1"/>
    <n v="0"/>
    <m/>
    <m/>
    <s v="Central IRL A"/>
    <n v="-1"/>
    <m/>
    <m/>
    <n v="601"/>
    <x v="9"/>
    <s v="Cherry Drive BB"/>
    <x v="0"/>
    <m/>
    <n v="41.9333003399476"/>
    <n v="5.2501292900000003E-2"/>
  </r>
  <r>
    <n v="450000"/>
    <n v="870000"/>
    <n v="870000"/>
    <x v="0"/>
    <x v="0"/>
    <s v="IR12-21"/>
    <s v="62-304.520 (7), F.A.C."/>
    <n v="0.56000000000000005"/>
    <n v="0.48"/>
    <s v="Town Melbourne Beach"/>
    <n v="0.12405881140836"/>
    <n v="3666.5915005028301"/>
    <n v="9.1377154943742607"/>
    <n v="1.34384435475933"/>
    <n v="1.1336141232199"/>
    <n v="0.16671573336928"/>
    <n v="454.87298347241"/>
    <n v="1210"/>
    <s v="Fixed Single Family Units"/>
    <n v="1210"/>
    <s v="Town Melbourne Beach                   Brevard County"/>
    <s v="Town Melbourne Beach"/>
    <m/>
    <m/>
    <m/>
    <n v="0"/>
    <n v="1"/>
    <n v="1.1336141232199"/>
    <n v="0.16671573336928"/>
    <n v="454.87298347241"/>
    <m/>
    <n v="-1"/>
    <n v="-1"/>
    <n v="-1"/>
    <n v="-1"/>
    <n v="0"/>
    <m/>
    <m/>
    <s v="Central IRL A"/>
    <n v="-1"/>
    <m/>
    <m/>
    <n v="601"/>
    <x v="9"/>
    <s v="Cherry Drive BB"/>
    <x v="0"/>
    <m/>
    <n v="93.976172321634706"/>
    <n v="0.3689156395"/>
  </r>
  <r>
    <n v="450000"/>
    <n v="870000"/>
    <n v="870000"/>
    <x v="0"/>
    <x v="0"/>
    <s v="IR12-21"/>
    <s v="62-304.520 (7), F.A.C."/>
    <n v="0.56000000000000005"/>
    <n v="0.48"/>
    <s v="Town Melbourne Beach"/>
    <n v="6.0367375935190003E-2"/>
    <n v="3666.5915005028301"/>
    <n v="9.1377154943742607"/>
    <n v="1.34384435475933"/>
    <n v="0.55161990643771996"/>
    <n v="8.1124357362140007E-2"/>
    <n v="221.34250751163401"/>
    <n v="1210"/>
    <s v="Fixed Single Family Units"/>
    <n v="1210"/>
    <s v="Town Melbourne Beach                   Brevard County"/>
    <s v="Town Melbourne Beach"/>
    <m/>
    <m/>
    <m/>
    <n v="0"/>
    <n v="1"/>
    <n v="0.55161990643771996"/>
    <n v="8.1124357362140007E-2"/>
    <n v="221.34250751163501"/>
    <m/>
    <n v="-1"/>
    <n v="-1"/>
    <n v="-1"/>
    <n v="-1"/>
    <n v="0"/>
    <m/>
    <m/>
    <s v="Central IRL A"/>
    <n v="-1"/>
    <m/>
    <m/>
    <n v="601"/>
    <x v="9"/>
    <s v="Cherry Drive BB"/>
    <x v="0"/>
    <m/>
    <n v="62.550361322753702"/>
    <n v="0.17951541569999999"/>
  </r>
  <r>
    <n v="450000"/>
    <n v="870000"/>
    <n v="870000"/>
    <x v="0"/>
    <x v="0"/>
    <s v="IR12-21"/>
    <s v="62-304.520 (7), F.A.C."/>
    <n v="0.56000000000000005"/>
    <n v="0.48"/>
    <s v="Town Melbourne Beach"/>
    <n v="2.2412570539209999E-2"/>
    <n v="3666.5915005028301"/>
    <n v="9.1377154943742607"/>
    <n v="1.34384435475933"/>
    <n v="0.20479969308494"/>
    <n v="3.0119006394759999E-2"/>
    <n v="82.177740643505999"/>
    <n v="1210"/>
    <s v="Fixed Single Family Units"/>
    <n v="1210"/>
    <s v="Town Melbourne Beach                   Brevard County"/>
    <s v="Town Melbourne Beach"/>
    <m/>
    <m/>
    <m/>
    <n v="0"/>
    <n v="1"/>
    <n v="0.20479969308494"/>
    <n v="3.0119006394759999E-2"/>
    <n v="82.177740643504094"/>
    <m/>
    <n v="-1"/>
    <n v="-1"/>
    <n v="-1"/>
    <n v="-1"/>
    <n v="0"/>
    <m/>
    <m/>
    <s v="Central IRL A"/>
    <n v="-1"/>
    <m/>
    <m/>
    <n v="601"/>
    <x v="9"/>
    <s v="Cherry Drive BB"/>
    <x v="0"/>
    <m/>
    <n v="43.1793405095707"/>
    <n v="6.6648613699999998E-2"/>
  </r>
  <r>
    <n v="450000"/>
    <n v="870000"/>
    <n v="870000"/>
    <x v="0"/>
    <x v="0"/>
    <s v="IR12-21"/>
    <s v="62-304.520 (7), F.A.C."/>
    <n v="0.56000000000000005"/>
    <n v="0.48"/>
    <s v="Town Melbourne Beach"/>
    <n v="0.12065745190967"/>
    <n v="3666.5915005028301"/>
    <n v="9.1377154943742607"/>
    <n v="1.34384435475933"/>
    <n v="1.10253346782676"/>
    <n v="0.16214483560845999"/>
    <n v="442.40158764434699"/>
    <n v="1210"/>
    <s v="Fixed Single Family Units"/>
    <n v="1210"/>
    <s v="Town Melbourne Beach                   Brevard County"/>
    <s v="Town Melbourne Beach"/>
    <m/>
    <m/>
    <m/>
    <n v="0"/>
    <n v="1"/>
    <n v="1.10253346782676"/>
    <n v="0.16214483560845999"/>
    <n v="442.40158764434699"/>
    <m/>
    <n v="-1"/>
    <n v="-1"/>
    <n v="-1"/>
    <n v="-1"/>
    <n v="0"/>
    <m/>
    <m/>
    <s v="Central IRL A"/>
    <n v="-1"/>
    <m/>
    <m/>
    <n v="601"/>
    <x v="9"/>
    <s v="Cherry Drive BB"/>
    <x v="0"/>
    <m/>
    <n v="92.506759556392893"/>
    <n v="0.35880096319999999"/>
  </r>
  <r>
    <n v="450000"/>
    <n v="870000"/>
    <n v="870000"/>
    <x v="0"/>
    <x v="0"/>
    <s v="IR12-21"/>
    <s v="62-304.520 (7), F.A.C."/>
    <n v="0.56000000000000005"/>
    <n v="0.48"/>
    <s v="Town Melbourne Beach"/>
    <n v="5.9728518511819997E-2"/>
    <n v="3666.5915005028301"/>
    <n v="9.1377154943742607"/>
    <n v="1.34384435475933"/>
    <n v="0.54578220906153996"/>
    <n v="8.0265832420249997E-2"/>
    <n v="219.000078313091"/>
    <n v="1210"/>
    <s v="Fixed Single Family Units"/>
    <n v="1210"/>
    <s v="Town Melbourne Beach                   Brevard County"/>
    <s v="Town Melbourne Beach"/>
    <m/>
    <m/>
    <m/>
    <n v="0"/>
    <n v="1"/>
    <n v="0.54578220906153996"/>
    <n v="8.0265832420249997E-2"/>
    <n v="219.00007831309"/>
    <m/>
    <n v="-1"/>
    <n v="-1"/>
    <n v="-1"/>
    <n v="-1"/>
    <n v="0"/>
    <m/>
    <m/>
    <s v="Central IRL A"/>
    <n v="-1"/>
    <m/>
    <m/>
    <n v="601"/>
    <x v="9"/>
    <s v="Cherry Drive BB"/>
    <x v="0"/>
    <m/>
    <n v="62.395296624146603"/>
    <n v="0.17761563529999999"/>
  </r>
  <r>
    <n v="450000"/>
    <n v="870000"/>
    <n v="870000"/>
    <x v="0"/>
    <x v="0"/>
    <s v="IR12-21"/>
    <s v="62-304.520 (7), F.A.C."/>
    <n v="0.56000000000000005"/>
    <n v="0.48"/>
    <s v="Town Melbourne Beach"/>
    <n v="0.18120798992754"/>
    <n v="3647.1180423011401"/>
    <n v="9.0921867781975898"/>
    <n v="1.33725067251687"/>
    <n v="1.6475768901230099"/>
    <n v="0.24232050639604"/>
    <n v="660.886929473883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475768901230099"/>
    <n v="0.24232050639604"/>
    <n v="660.88692947388301"/>
    <m/>
    <n v="-1"/>
    <n v="-1"/>
    <n v="-1"/>
    <n v="-1"/>
    <n v="0"/>
    <m/>
    <m/>
    <s v="Central IRL A"/>
    <n v="-1"/>
    <m/>
    <m/>
    <n v="601"/>
    <x v="9"/>
    <s v="Cherry Drive BB"/>
    <x v="0"/>
    <m/>
    <n v="129.362272077808"/>
    <n v="0.53599913180000003"/>
  </r>
  <r>
    <n v="450000"/>
    <n v="870000"/>
    <n v="870000"/>
    <x v="0"/>
    <x v="0"/>
    <s v="IR12-21"/>
    <s v="62-304.520 (7), F.A.C."/>
    <n v="0.56000000000000005"/>
    <n v="0.48"/>
    <s v="Town Melbourne Beach"/>
    <n v="6.5683828539189998E-2"/>
    <n v="3647.1180423011401"/>
    <n v="9.0921867781975898"/>
    <n v="1.33725067251687"/>
    <n v="0.59720963738546995"/>
    <n v="8.7835743887519996E-2"/>
    <n v="239.55667615271599"/>
    <n v="1210"/>
    <s v="Fixed Single Family Units"/>
    <n v="1210"/>
    <s v="Town Melbourne Beach                   Brevard County"/>
    <s v="Town Melbourne Beach"/>
    <m/>
    <m/>
    <m/>
    <n v="0"/>
    <n v="1"/>
    <n v="0.59720963738546995"/>
    <n v="8.7835743887519996E-2"/>
    <n v="239.556676152715"/>
    <m/>
    <n v="-1"/>
    <n v="-1"/>
    <n v="-1"/>
    <n v="-1"/>
    <n v="0"/>
    <m/>
    <m/>
    <s v="Central IRL A"/>
    <n v="-1"/>
    <m/>
    <m/>
    <n v="601"/>
    <x v="9"/>
    <s v="Cherry Drive BB"/>
    <x v="0"/>
    <m/>
    <n v="65.2922198078017"/>
    <n v="0.194287653"/>
  </r>
  <r>
    <n v="450000"/>
    <n v="870000"/>
    <n v="870000"/>
    <x v="0"/>
    <x v="0"/>
    <s v="IR12-21"/>
    <s v="62-304.520 (7), F.A.C."/>
    <n v="0.56000000000000005"/>
    <n v="0.48"/>
    <s v="Town Melbourne Beach"/>
    <n v="0.13221886871901001"/>
    <n v="3647.1180423011401"/>
    <n v="9.0921867781975898"/>
    <n v="1.33725067251687"/>
    <n v="1.2021586499952599"/>
    <n v="0.17680977111391999"/>
    <n v="482.21782163776101"/>
    <n v="1210"/>
    <s v="Fixed Single Family Units"/>
    <n v="1210"/>
    <s v="Town Melbourne Beach                   Brevard County"/>
    <s v="Town Melbourne Beach"/>
    <m/>
    <m/>
    <m/>
    <n v="0"/>
    <n v="1"/>
    <n v="1.2021586499952599"/>
    <n v="0.17680977111391999"/>
    <n v="482.21782163776101"/>
    <m/>
    <n v="-1"/>
    <n v="-1"/>
    <n v="-1"/>
    <n v="-1"/>
    <n v="0"/>
    <m/>
    <m/>
    <s v="Central IRL A"/>
    <n v="-1"/>
    <m/>
    <m/>
    <n v="601"/>
    <x v="9"/>
    <s v="Cherry Drive BB"/>
    <x v="0"/>
    <m/>
    <n v="95.965045625396101"/>
    <n v="0.3910931238"/>
  </r>
  <r>
    <n v="450000"/>
    <n v="870000"/>
    <n v="870000"/>
    <x v="0"/>
    <x v="0"/>
    <s v="IR12-21"/>
    <s v="62-304.520 (7), F.A.C."/>
    <n v="0.56000000000000005"/>
    <n v="0.48"/>
    <s v="Town Melbourne Beach"/>
    <n v="1.8254768443310001E-2"/>
    <n v="3647.1180423011401"/>
    <n v="9.0921867781975898"/>
    <n v="1.33725067251687"/>
    <n v="0.16597576427936001"/>
    <n v="2.4411201377460001E-2"/>
    <n v="66.577295347643599"/>
    <n v="1210"/>
    <s v="Fixed Single Family Units"/>
    <n v="1210"/>
    <s v="Town Melbourne Beach                   Brevard County"/>
    <s v="Town Melbourne Beach"/>
    <m/>
    <m/>
    <m/>
    <n v="0"/>
    <n v="1"/>
    <n v="0.16597576427936001"/>
    <n v="2.4411201377460001E-2"/>
    <n v="66.577295347643201"/>
    <m/>
    <n v="-1"/>
    <n v="-1"/>
    <n v="-1"/>
    <n v="-1"/>
    <n v="0"/>
    <m/>
    <m/>
    <s v="Central IRL A"/>
    <n v="-1"/>
    <m/>
    <m/>
    <n v="601"/>
    <x v="9"/>
    <s v="Cherry Drive BB"/>
    <x v="0"/>
    <m/>
    <n v="44.290322137369301"/>
    <n v="5.3996184400000001E-2"/>
  </r>
  <r>
    <n v="450000"/>
    <n v="870000"/>
    <n v="870000"/>
    <x v="0"/>
    <x v="0"/>
    <s v="IR12-21"/>
    <s v="62-304.520 (7), F.A.C."/>
    <n v="0.56000000000000005"/>
    <n v="0.48"/>
    <s v="Town Melbourne Beach"/>
    <n v="0.11261741835015"/>
    <n v="3647.1180423011401"/>
    <n v="9.0921867781975898"/>
    <n v="1.33725067251687"/>
    <n v="1.0239386021180401"/>
    <n v="0.15059771842586001"/>
    <n v="410.72901834223302"/>
    <n v="1210"/>
    <s v="Fixed Single Family Units"/>
    <n v="1210"/>
    <s v="Town Melbourne Beach                   Brevard County"/>
    <s v="Town Melbourne Beach"/>
    <m/>
    <m/>
    <m/>
    <n v="0"/>
    <n v="1"/>
    <n v="1.0239386021180401"/>
    <n v="0.15059771842586001"/>
    <n v="410.72901834223302"/>
    <m/>
    <n v="-1"/>
    <n v="-1"/>
    <n v="-1"/>
    <n v="-1"/>
    <n v="0"/>
    <m/>
    <m/>
    <s v="Central IRL A"/>
    <n v="-1"/>
    <m/>
    <m/>
    <n v="601"/>
    <x v="9"/>
    <s v="Cherry Drive BB"/>
    <x v="0"/>
    <m/>
    <n v="86.533695823322105"/>
    <n v="0.33311355910000001"/>
  </r>
  <r>
    <n v="450000"/>
    <n v="870000"/>
    <n v="870000"/>
    <x v="0"/>
    <x v="0"/>
    <s v="IR12-21"/>
    <s v="62-304.520 (7), F.A.C."/>
    <n v="0.56000000000000005"/>
    <n v="0.48"/>
    <s v="Town Melbourne Beach"/>
    <n v="0.10778057978073"/>
    <n v="3647.1180423011401"/>
    <n v="9.0921867781975898"/>
    <n v="1.33725067251687"/>
    <n v="0.97996116242887998"/>
    <n v="0.14412965279604001"/>
    <n v="393.08849712800298"/>
    <n v="1210"/>
    <s v="Fixed Single Family Units"/>
    <n v="1210"/>
    <s v="Town Melbourne Beach                   Brevard County"/>
    <s v="Town Melbourne Beach"/>
    <m/>
    <m/>
    <m/>
    <n v="0"/>
    <n v="1"/>
    <n v="0.97996116242887998"/>
    <n v="0.14412965279604001"/>
    <n v="393.08849712800298"/>
    <m/>
    <n v="-1"/>
    <n v="-1"/>
    <n v="-1"/>
    <n v="-1"/>
    <n v="0"/>
    <m/>
    <m/>
    <s v="Central IRL A"/>
    <n v="-1"/>
    <m/>
    <m/>
    <n v="601"/>
    <x v="9"/>
    <s v="Cherry Drive BB"/>
    <x v="0"/>
    <m/>
    <n v="84.826171899272794"/>
    <n v="0.31880656699999999"/>
  </r>
  <r>
    <n v="450000"/>
    <n v="870000"/>
    <n v="870000"/>
    <x v="0"/>
    <x v="0"/>
    <s v="IR12-21"/>
    <s v="62-304.520 (7), F.A.C."/>
    <n v="0.56000000000000005"/>
    <n v="0.48"/>
    <s v="Town Melbourne Beach"/>
    <n v="0.18535882381749999"/>
    <n v="3654.9754800758201"/>
    <n v="9.1105447563013193"/>
    <n v="1.33990890388113"/>
    <n v="1.6887198603647799"/>
    <n v="0.24836393844601001"/>
    <n v="677.481956068691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887198603647799"/>
    <n v="0.24836393844601001"/>
    <n v="677.48195606869103"/>
    <m/>
    <n v="-1"/>
    <n v="-1"/>
    <n v="-1"/>
    <n v="-1"/>
    <n v="0"/>
    <m/>
    <m/>
    <s v="Central IRL A"/>
    <n v="-1"/>
    <m/>
    <m/>
    <n v="601"/>
    <x v="9"/>
    <s v="Cherry Drive BB"/>
    <x v="0"/>
    <m/>
    <n v="131.64659031303"/>
    <n v="0.54945819630000003"/>
  </r>
  <r>
    <n v="450000"/>
    <n v="870000"/>
    <n v="870000"/>
    <x v="0"/>
    <x v="0"/>
    <s v="IR12-21"/>
    <s v="62-304.520 (7), F.A.C."/>
    <n v="0.56000000000000005"/>
    <n v="0.48"/>
    <s v="Town Melbourne Beach"/>
    <n v="0.13397492013135001"/>
    <n v="3654.9754800758201"/>
    <n v="9.1105447563013193"/>
    <n v="1.33990890388113"/>
    <n v="1.22058450607859"/>
    <n v="0.17951418838076"/>
    <n v="489.67504802521597"/>
    <n v="1210"/>
    <s v="Fixed Single Family Units"/>
    <n v="1210"/>
    <s v="Town Melbourne Beach                   Brevard County"/>
    <s v="Town Melbourne Beach"/>
    <m/>
    <m/>
    <m/>
    <n v="0"/>
    <n v="1"/>
    <n v="1.22058450607859"/>
    <n v="0.17951418838076"/>
    <n v="489.67504802521597"/>
    <m/>
    <n v="-1"/>
    <n v="-1"/>
    <n v="-1"/>
    <n v="-1"/>
    <n v="0"/>
    <m/>
    <m/>
    <s v="Central IRL A"/>
    <n v="-1"/>
    <m/>
    <m/>
    <n v="601"/>
    <x v="9"/>
    <s v="Cherry Drive BB"/>
    <x v="0"/>
    <m/>
    <n v="99.649888772636899"/>
    <n v="0.39714115820000001"/>
  </r>
  <r>
    <n v="450000"/>
    <n v="870000"/>
    <n v="870000"/>
    <x v="0"/>
    <x v="0"/>
    <s v="IR12-21"/>
    <s v="62-304.520 (7), F.A.C."/>
    <n v="0.56000000000000005"/>
    <n v="0.48"/>
    <s v="Town Melbourne Beach"/>
    <n v="0.29842970983410999"/>
    <n v="3654.9754800758201"/>
    <n v="9.1105447563013193"/>
    <n v="1.33990890388113"/>
    <n v="2.71885722805373"/>
    <n v="0.39986862538939"/>
    <n v="1090.7532719698399"/>
    <n v="1210"/>
    <s v="Fixed Single Family Units"/>
    <n v="1210"/>
    <s v="Town Melbourne Beach                   Brevard County"/>
    <s v="Town Melbourne Beach"/>
    <m/>
    <m/>
    <m/>
    <n v="0"/>
    <n v="1"/>
    <n v="2.71885722805373"/>
    <n v="0.39986862538939"/>
    <n v="1090.7532719698399"/>
    <m/>
    <n v="-1"/>
    <n v="-1"/>
    <n v="-1"/>
    <n v="-1"/>
    <n v="0"/>
    <m/>
    <m/>
    <s v="Central IRL A"/>
    <n v="-1"/>
    <m/>
    <m/>
    <n v="601"/>
    <x v="9"/>
    <s v="Cherry Drive BB"/>
    <x v="0"/>
    <m/>
    <n v="138.43169738910501"/>
    <n v="0.88463363500000003"/>
  </r>
  <r>
    <n v="450000"/>
    <n v="870000"/>
    <n v="870000"/>
    <x v="0"/>
    <x v="0"/>
    <s v="IR12-21"/>
    <s v="62-304.520 (7), F.A.C."/>
    <n v="0.56000000000000005"/>
    <n v="0.48"/>
    <s v="Town Melbourne Beach"/>
    <n v="0.25254665813659"/>
    <n v="3653.9722485853199"/>
    <n v="9.6360728654169705"/>
    <n v="1.5975200519255099"/>
    <n v="2.43355799972178"/>
    <n v="0.40344835041999"/>
    <n v="922.79848030408698"/>
    <n v="1210"/>
    <s v="Fixed Single Family Units"/>
    <n v="1210"/>
    <s v="Town Melbourne Beach                   Brevard County"/>
    <s v="Town Melbourne Beach"/>
    <m/>
    <m/>
    <m/>
    <n v="0"/>
    <n v="1"/>
    <n v="2.43355799972178"/>
    <n v="0.40344835041999"/>
    <n v="922.79848030408698"/>
    <m/>
    <n v="-1"/>
    <n v="-1"/>
    <n v="-1"/>
    <n v="-1"/>
    <n v="0"/>
    <m/>
    <m/>
    <s v="Central IRL A"/>
    <n v="-1"/>
    <m/>
    <m/>
    <n v="601"/>
    <x v="9"/>
    <s v="Cherry Drive BB"/>
    <x v="0"/>
    <m/>
    <n v="133.50542230052099"/>
    <n v="0.748417259"/>
  </r>
  <r>
    <n v="450000"/>
    <n v="870000"/>
    <n v="870000"/>
    <x v="0"/>
    <x v="0"/>
    <s v="IR12-21"/>
    <s v="62-304.520 (7), F.A.C."/>
    <n v="0.56000000000000005"/>
    <n v="0.48"/>
    <s v="Town Melbourne Beach"/>
    <n v="0.13431755853114999"/>
    <n v="3653.9722485853199"/>
    <n v="9.6360728654169705"/>
    <n v="1.5975200519255099"/>
    <n v="1.2942937811110899"/>
    <n v="0.21457499307919001"/>
    <n v="490.79263137056398"/>
    <n v="1210"/>
    <s v="Fixed Single Family Units"/>
    <n v="1210"/>
    <s v="Town Melbourne Beach                   Brevard County"/>
    <s v="Town Melbourne Beach"/>
    <m/>
    <m/>
    <m/>
    <n v="0"/>
    <n v="1"/>
    <n v="1.2942937811110899"/>
    <n v="0.21457499307919001"/>
    <n v="490.79263137056398"/>
    <m/>
    <n v="-1"/>
    <n v="-1"/>
    <n v="-1"/>
    <n v="-1"/>
    <n v="0"/>
    <m/>
    <m/>
    <s v="Central IRL A"/>
    <n v="-1"/>
    <m/>
    <m/>
    <n v="601"/>
    <x v="9"/>
    <s v="Cherry Drive BB"/>
    <x v="0"/>
    <m/>
    <n v="107.944979340236"/>
    <n v="0.39804755180000001"/>
  </r>
  <r>
    <n v="450000"/>
    <n v="870000"/>
    <n v="870000"/>
    <x v="0"/>
    <x v="0"/>
    <s v="IR12-21"/>
    <s v="62-304.520 (7), F.A.C."/>
    <n v="0.56000000000000005"/>
    <n v="0.48"/>
    <s v="Town Melbourne Beach"/>
    <n v="0.23089923711523"/>
    <n v="3653.9722485853199"/>
    <n v="9.6360728654169705"/>
    <n v="1.5975200519255099"/>
    <n v="2.2249618734115701"/>
    <n v="0.36886616126588001"/>
    <n v="843.69940463858404"/>
    <n v="1300"/>
    <s v="Residential, High Density"/>
    <n v="1300"/>
    <s v="Town Melbourne Beach                   Brevard County"/>
    <s v="Town Melbourne Beach"/>
    <m/>
    <m/>
    <m/>
    <n v="0"/>
    <n v="1"/>
    <n v="2.2249618734115701"/>
    <n v="0.36886616126588001"/>
    <n v="843.69940463858404"/>
    <m/>
    <n v="-1"/>
    <n v="-1"/>
    <n v="-1"/>
    <n v="-1"/>
    <n v="0"/>
    <m/>
    <m/>
    <s v="Central IRL A"/>
    <n v="-1"/>
    <m/>
    <m/>
    <n v="601"/>
    <x v="9"/>
    <s v="Cherry Drive BB"/>
    <x v="0"/>
    <m/>
    <n v="141.46229123046501"/>
    <n v="0.68426553499999998"/>
  </r>
  <r>
    <n v="450000"/>
    <n v="870000"/>
    <n v="870000"/>
    <x v="0"/>
    <x v="0"/>
    <s v="IR12-21"/>
    <s v="62-304.520 (7), F.A.C."/>
    <n v="0.56000000000000005"/>
    <n v="0.48"/>
    <s v="Town Melbourne Beach"/>
    <n v="0.19936945939611"/>
    <n v="3647.1180416218099"/>
    <n v="9.0921867765040396"/>
    <n v="1.3372506722677899"/>
    <n v="1.81270436236011"/>
    <n v="0.26660694360712001"/>
    <n v="727.123952311957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1270436236011"/>
    <n v="0.26660694360712001"/>
    <n v="727.12395231195796"/>
    <m/>
    <n v="-1"/>
    <n v="-1"/>
    <n v="-1"/>
    <n v="-1"/>
    <n v="0"/>
    <m/>
    <m/>
    <s v="Central IRL A"/>
    <n v="-1"/>
    <m/>
    <m/>
    <n v="601"/>
    <x v="9"/>
    <s v="Cherry Drive BB"/>
    <x v="0"/>
    <m/>
    <n v="132.30230747998499"/>
    <n v="0.5897193449"/>
  </r>
  <r>
    <n v="450000"/>
    <n v="870000"/>
    <n v="870000"/>
    <x v="0"/>
    <x v="0"/>
    <s v="IR12-21"/>
    <s v="62-304.520 (7), F.A.C."/>
    <n v="0.56000000000000005"/>
    <n v="0.48"/>
    <s v="Town Melbourne Beach"/>
    <n v="2.885705426797E-2"/>
    <n v="3647.1180416218099"/>
    <n v="9.0921867765040396"/>
    <n v="1.3372506722677899"/>
    <n v="0.26237372722416002"/>
    <n v="3.858911521952E-2"/>
    <n v="105.245083248802"/>
    <n v="1210"/>
    <s v="Fixed Single Family Units"/>
    <n v="1210"/>
    <s v="Town Melbourne Beach                   Brevard County"/>
    <s v="Town Melbourne Beach"/>
    <m/>
    <m/>
    <m/>
    <n v="0"/>
    <n v="1"/>
    <n v="0.26237372722416002"/>
    <n v="3.858911521952E-2"/>
    <n v="105.245083248803"/>
    <m/>
    <n v="-1"/>
    <n v="-1"/>
    <n v="-1"/>
    <n v="-1"/>
    <n v="0"/>
    <m/>
    <m/>
    <s v="Central IRL A"/>
    <n v="-1"/>
    <m/>
    <m/>
    <n v="601"/>
    <x v="9"/>
    <s v="Cherry Drive BB"/>
    <x v="0"/>
    <m/>
    <n v="63.150032152296298"/>
    <n v="8.5356920700000005E-2"/>
  </r>
  <r>
    <n v="450000"/>
    <n v="870000"/>
    <n v="870000"/>
    <x v="0"/>
    <x v="0"/>
    <s v="IR12-21"/>
    <s v="62-304.520 (7), F.A.C."/>
    <n v="0.56000000000000005"/>
    <n v="0.48"/>
    <s v="Town Melbourne Beach"/>
    <n v="2.0606055028759999E-2"/>
    <n v="3647.1180416218099"/>
    <n v="9.0921867765040396"/>
    <n v="1.3372506722677899"/>
    <n v="0.18735410104840999"/>
    <n v="2.7555460939989999E-2"/>
    <n v="75.152715062045999"/>
    <n v="1210"/>
    <s v="Fixed Single Family Units"/>
    <n v="1210"/>
    <s v="Town Melbourne Beach                   Brevard County"/>
    <s v="Town Melbourne Beach"/>
    <m/>
    <m/>
    <m/>
    <n v="0"/>
    <n v="1"/>
    <n v="0.18735410104840999"/>
    <n v="2.7555460939989999E-2"/>
    <n v="75.152715062047093"/>
    <m/>
    <n v="-1"/>
    <n v="-1"/>
    <n v="-1"/>
    <n v="-1"/>
    <n v="0"/>
    <m/>
    <m/>
    <s v="Central IRL A"/>
    <n v="-1"/>
    <m/>
    <m/>
    <n v="601"/>
    <x v="9"/>
    <s v="Cherry Drive BB"/>
    <x v="0"/>
    <m/>
    <n v="52.768154220211201"/>
    <n v="6.0951107099999999E-2"/>
  </r>
  <r>
    <n v="450000"/>
    <n v="870000"/>
    <n v="870000"/>
    <x v="0"/>
    <x v="0"/>
    <s v="IR12-21"/>
    <s v="62-304.520 (7), F.A.C."/>
    <n v="0.56000000000000005"/>
    <n v="0.48"/>
    <s v="Town Melbourne Beach"/>
    <n v="0.19628338020159999"/>
    <n v="3647.1180416218099"/>
    <n v="9.0921867765040396"/>
    <n v="1.3372506722677899"/>
    <n v="1.78464515391654"/>
    <n v="0.26248008212959001"/>
    <n v="715.86865720378705"/>
    <n v="1210"/>
    <s v="Fixed Single Family Units"/>
    <n v="1210"/>
    <s v="Town Melbourne Beach                   Brevard County"/>
    <s v="Town Melbourne Beach"/>
    <m/>
    <m/>
    <m/>
    <n v="0"/>
    <n v="1"/>
    <n v="1.78464515391654"/>
    <n v="0.26248008212959001"/>
    <n v="715.86865720378705"/>
    <m/>
    <n v="-1"/>
    <n v="-1"/>
    <n v="-1"/>
    <n v="-1"/>
    <n v="0"/>
    <m/>
    <m/>
    <s v="Central IRL A"/>
    <n v="-1"/>
    <m/>
    <m/>
    <n v="601"/>
    <x v="9"/>
    <s v="Cherry Drive BB"/>
    <x v="0"/>
    <m/>
    <n v="112.997007228999"/>
    <n v="0.58059096290000001"/>
  </r>
  <r>
    <n v="450000"/>
    <n v="870000"/>
    <n v="870000"/>
    <x v="0"/>
    <x v="0"/>
    <s v="IR12-21"/>
    <s v="62-304.520 (7), F.A.C."/>
    <n v="0.56000000000000005"/>
    <n v="0.48"/>
    <s v="Town Melbourne Beach"/>
    <n v="0.17264750498056999"/>
    <n v="3647.1180416218099"/>
    <n v="9.0921867765040396"/>
    <n v="1.3372506722677899"/>
    <n v="1.5697433617808001"/>
    <n v="0.23087299210063"/>
    <n v="629.66583025564603"/>
    <n v="1210"/>
    <s v="Fixed Single Family Units"/>
    <n v="1210"/>
    <s v="Town Melbourne Beach                   Brevard County"/>
    <s v="Town Melbourne Beach"/>
    <m/>
    <m/>
    <m/>
    <n v="0"/>
    <n v="1"/>
    <n v="1.5697433617808001"/>
    <n v="0.23087299210063"/>
    <n v="629.66583025564603"/>
    <m/>
    <n v="-1"/>
    <n v="-1"/>
    <n v="-1"/>
    <n v="-1"/>
    <n v="0"/>
    <m/>
    <m/>
    <s v="Central IRL A"/>
    <n v="-1"/>
    <m/>
    <m/>
    <n v="601"/>
    <x v="9"/>
    <s v="Cherry Drive BB"/>
    <x v="0"/>
    <m/>
    <n v="106.38911339412699"/>
    <n v="0.51067788339999998"/>
  </r>
  <r>
    <n v="450000"/>
    <n v="870000"/>
    <n v="870000"/>
    <x v="0"/>
    <x v="0"/>
    <s v="IR12-21"/>
    <s v="62-304.520 (7), F.A.C."/>
    <n v="0.56000000000000005"/>
    <n v="0.48"/>
    <s v="Town Melbourne Beach"/>
    <n v="5.6647327879400002E-2"/>
    <n v="3702.03191874923"/>
    <n v="10.638141164608101"/>
    <n v="2.0482479413273502"/>
    <n v="0.60262227057898998"/>
    <n v="0.11602777271068999"/>
    <n v="209.710215921425"/>
    <n v="1300"/>
    <s v="Residential, High Density"/>
    <n v="1300"/>
    <s v="Town Melbourne Beach                   Brevard County"/>
    <s v="Town Melbourne Beach"/>
    <m/>
    <m/>
    <m/>
    <n v="0"/>
    <n v="1"/>
    <n v="0.60262227057898998"/>
    <n v="0.11602777271068999"/>
    <n v="237.17828168186799"/>
    <m/>
    <n v="-1"/>
    <n v="-1"/>
    <n v="-1"/>
    <n v="-1"/>
    <n v="0"/>
    <m/>
    <m/>
    <s v="Central IRL A"/>
    <n v="-1"/>
    <m/>
    <m/>
    <n v="601"/>
    <x v="9"/>
    <s v="Cherry Drive BB"/>
    <x v="0"/>
    <m/>
    <n v="117.585663991972"/>
    <n v="0.19235870369999999"/>
  </r>
  <r>
    <n v="450000"/>
    <n v="870000"/>
    <n v="870000"/>
    <x v="0"/>
    <x v="0"/>
    <s v="IR12-21"/>
    <s v="62-304.520 (7), F.A.C."/>
    <n v="0.56000000000000005"/>
    <n v="0.48"/>
    <s v="FDOT District 5"/>
    <n v="0.11485046101602001"/>
    <n v="3702.03191874923"/>
    <n v="10.638141164608101"/>
    <n v="2.0482479413273502"/>
    <n v="1.2217954171088199"/>
    <n v="0.23524222033657"/>
    <n v="425.180072564400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2217954171088199"/>
    <n v="0.23524222033657"/>
    <n v="1087.7833208641"/>
    <m/>
    <n v="-1"/>
    <n v="-1"/>
    <n v="-1"/>
    <n v="-1"/>
    <n v="0"/>
    <m/>
    <m/>
    <s v="Central IRL A"/>
    <n v="-1"/>
    <m/>
    <m/>
    <n v="601"/>
    <x v="9"/>
    <s v="Cherry Drive BB"/>
    <x v="0"/>
    <m/>
    <n v="126.476526321137"/>
    <n v="0.88222491550000004"/>
  </r>
  <r>
    <n v="450000"/>
    <n v="870000"/>
    <n v="870000"/>
    <x v="0"/>
    <x v="0"/>
    <s v="IR12-21"/>
    <s v="62-304.520 (7), F.A.C."/>
    <n v="0.56000000000000005"/>
    <n v="0.48"/>
    <s v="Town Melbourne Beach"/>
    <n v="5.4680605625439999E-2"/>
    <n v="3702.03191874923"/>
    <n v="10.638141164608101"/>
    <n v="2.0482479413273502"/>
    <n v="0.58170000160969004"/>
    <n v="0.11199943790284"/>
    <n v="202.42934736191799"/>
    <n v="1300"/>
    <s v="Residential, High Density"/>
    <n v="1300"/>
    <s v="Town Melbourne Beach                   Brevard County"/>
    <s v="Town Melbourne Beach"/>
    <m/>
    <m/>
    <m/>
    <n v="0"/>
    <n v="1"/>
    <n v="0.58170000160969004"/>
    <n v="0.11199943790284"/>
    <n v="202.42934736191799"/>
    <m/>
    <n v="-1"/>
    <n v="-1"/>
    <n v="-1"/>
    <n v="-1"/>
    <n v="0"/>
    <m/>
    <m/>
    <s v="Central IRL A"/>
    <n v="-1"/>
    <m/>
    <m/>
    <n v="601"/>
    <x v="9"/>
    <s v="Cherry Drive BB"/>
    <x v="0"/>
    <m/>
    <n v="64.719078720297304"/>
    <n v="0.1641762752"/>
  </r>
  <r>
    <n v="450000"/>
    <n v="870000"/>
    <n v="870000"/>
    <x v="0"/>
    <x v="0"/>
    <s v="IR12-21"/>
    <s v="62-304.520 (7), F.A.C."/>
    <n v="0.56000000000000005"/>
    <n v="0.48"/>
    <s v="Town Melbourne Beach"/>
    <n v="0.14959495879622001"/>
    <n v="3702.03191874923"/>
    <n v="10.638141164608101"/>
    <n v="2.0482479413273502"/>
    <n v="1.59141228918799"/>
    <n v="0.30640756638731997"/>
    <n v="553.80531234760895"/>
    <n v="1300"/>
    <s v="Residential, High Density"/>
    <n v="1300"/>
    <s v="Town Melbourne Beach                   Brevard County"/>
    <s v="Town Melbourne Beach"/>
    <m/>
    <m/>
    <m/>
    <n v="0"/>
    <n v="1"/>
    <n v="1.59141228918799"/>
    <n v="0.30640756638731997"/>
    <n v="553.80531234760895"/>
    <m/>
    <n v="-1"/>
    <n v="-1"/>
    <n v="-1"/>
    <n v="-1"/>
    <n v="0"/>
    <m/>
    <m/>
    <s v="Central IRL A"/>
    <n v="-1"/>
    <m/>
    <m/>
    <n v="601"/>
    <x v="9"/>
    <s v="Cherry Drive BB"/>
    <x v="0"/>
    <m/>
    <n v="102.099677766863"/>
    <n v="0.44915272699999997"/>
  </r>
  <r>
    <n v="450000"/>
    <n v="870000"/>
    <n v="870000"/>
    <x v="0"/>
    <x v="0"/>
    <s v="IR12-21"/>
    <s v="62-304.520 (7), F.A.C."/>
    <n v="0.56000000000000005"/>
    <n v="0.48"/>
    <s v="Town Melbourne Beach"/>
    <n v="0.20809683291117001"/>
    <n v="3669.9933395787398"/>
    <n v="9.1456634923083495"/>
    <n v="1.3449952232418301"/>
    <n v="1.90318360762074"/>
    <n v="0.27988924623728001"/>
    <n v="763.713990771448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0318360762074"/>
    <n v="0.27988924623728001"/>
    <n v="763.71399077144895"/>
    <m/>
    <n v="-1"/>
    <n v="-1"/>
    <n v="-1"/>
    <n v="-1"/>
    <n v="0"/>
    <m/>
    <m/>
    <s v="Central IRL A"/>
    <n v="-1"/>
    <m/>
    <m/>
    <n v="601"/>
    <x v="9"/>
    <s v="Cherry Drive BB"/>
    <x v="0"/>
    <m/>
    <n v="144.85707375245701"/>
    <n v="0.61939496409999995"/>
  </r>
  <r>
    <n v="450000"/>
    <n v="870000"/>
    <n v="870000"/>
    <x v="0"/>
    <x v="0"/>
    <s v="IR12-21"/>
    <s v="62-304.520 (7), F.A.C."/>
    <n v="0.56000000000000005"/>
    <n v="0.48"/>
    <s v="Town Melbourne Beach"/>
    <n v="8.7878498099739993E-2"/>
    <n v="3669.9933395787398"/>
    <n v="9.1456634923083495"/>
    <n v="1.3449952232418301"/>
    <n v="0.80370717182969997"/>
    <n v="0.11819616016982"/>
    <n v="322.51350271823901"/>
    <n v="1210"/>
    <s v="Fixed Single Family Units"/>
    <n v="1210"/>
    <s v="Town Melbourne Beach                   Brevard County"/>
    <s v="Town Melbourne Beach"/>
    <m/>
    <m/>
    <m/>
    <n v="0"/>
    <n v="1"/>
    <n v="0.80370717182969997"/>
    <n v="0.11819616016982"/>
    <n v="404.73854842762302"/>
    <m/>
    <n v="-1"/>
    <n v="-1"/>
    <n v="-1"/>
    <n v="-1"/>
    <n v="0"/>
    <m/>
    <m/>
    <s v="Central IRL A"/>
    <n v="-1"/>
    <m/>
    <m/>
    <n v="601"/>
    <x v="9"/>
    <s v="Cherry Drive BB"/>
    <x v="0"/>
    <m/>
    <n v="78.889580719449995"/>
    <n v="0.32825510819999998"/>
  </r>
  <r>
    <n v="450000"/>
    <n v="870000"/>
    <n v="870000"/>
    <x v="0"/>
    <x v="0"/>
    <s v="IR12-21"/>
    <s v="62-304.520 (7), F.A.C."/>
    <n v="0.56000000000000005"/>
    <n v="0.48"/>
    <s v="Town Melbourne Beach"/>
    <n v="0.16845390619046999"/>
    <n v="3669.9933395787398"/>
    <n v="9.1456634923083495"/>
    <n v="1.3449952232418301"/>
    <n v="1.5406227399829699"/>
    <n v="0.22656969916260999"/>
    <n v="618.22471374506904"/>
    <n v="1210"/>
    <s v="Fixed Single Family Units"/>
    <n v="1210"/>
    <s v="Town Melbourne Beach                   Brevard County"/>
    <s v="Town Melbourne Beach"/>
    <m/>
    <m/>
    <m/>
    <n v="0"/>
    <n v="1"/>
    <n v="1.5406227399829699"/>
    <n v="0.22656969916260999"/>
    <n v="731.22961242820804"/>
    <m/>
    <n v="-1"/>
    <n v="-1"/>
    <n v="-1"/>
    <n v="-1"/>
    <n v="0"/>
    <m/>
    <m/>
    <s v="Central IRL A"/>
    <n v="-1"/>
    <m/>
    <m/>
    <n v="601"/>
    <x v="9"/>
    <s v="Cherry Drive BB"/>
    <x v="0"/>
    <m/>
    <n v="104.43223205086601"/>
    <n v="0.59304915849999995"/>
  </r>
  <r>
    <n v="450000"/>
    <n v="870000"/>
    <n v="870000"/>
    <x v="0"/>
    <x v="0"/>
    <s v="IR12-21"/>
    <s v="62-304.520 (7), F.A.C."/>
    <n v="0.56000000000000005"/>
    <n v="0.48"/>
    <s v="Town Melbourne Beach"/>
    <n v="7.8385610784779999E-2"/>
    <n v="3669.9933395787398"/>
    <n v="9.1456634923083495"/>
    <n v="1.3449952232418301"/>
    <n v="0.71688841887667998"/>
    <n v="0.10542827207642"/>
    <n v="287.67466949896499"/>
    <n v="1210"/>
    <s v="Fixed Single Family Units"/>
    <n v="1210"/>
    <s v="Town Melbourne Beach                   Brevard County"/>
    <s v="Town Melbourne Beach"/>
    <m/>
    <m/>
    <m/>
    <n v="0"/>
    <n v="1"/>
    <n v="0.71688841887667998"/>
    <n v="0.10542827207642"/>
    <n v="287.67466949896601"/>
    <m/>
    <n v="-1"/>
    <n v="-1"/>
    <n v="-1"/>
    <n v="-1"/>
    <n v="0"/>
    <m/>
    <m/>
    <s v="Central IRL A"/>
    <n v="-1"/>
    <m/>
    <m/>
    <n v="601"/>
    <x v="9"/>
    <s v="Cherry Drive BB"/>
    <x v="0"/>
    <m/>
    <n v="89.117967899057305"/>
    <n v="0.23331278950000001"/>
  </r>
  <r>
    <n v="450000"/>
    <n v="870000"/>
    <n v="870000"/>
    <x v="0"/>
    <x v="0"/>
    <s v="IR12-21"/>
    <s v="62-304.520 (7), F.A.C."/>
    <n v="0.56000000000000005"/>
    <n v="0.48"/>
    <s v="Town Melbourne Beach"/>
    <n v="2.1752339212539998E-2"/>
    <n v="3669.9933395787398"/>
    <n v="9.1456634923083495"/>
    <n v="1.3449952232418301"/>
    <n v="0.19893957460844999"/>
    <n v="2.92567923352E-2"/>
    <n v="79.830940030286598"/>
    <n v="1210"/>
    <s v="Fixed Single Family Units"/>
    <n v="1210"/>
    <s v="Town Melbourne Beach                   Brevard County"/>
    <s v="Town Melbourne Beach"/>
    <m/>
    <m/>
    <m/>
    <n v="0"/>
    <n v="1"/>
    <n v="0.19893957460844999"/>
    <n v="2.92567923352E-2"/>
    <n v="79.830940030285106"/>
    <m/>
    <n v="-1"/>
    <n v="-1"/>
    <n v="-1"/>
    <n v="-1"/>
    <n v="0"/>
    <m/>
    <m/>
    <s v="Central IRL A"/>
    <n v="-1"/>
    <m/>
    <m/>
    <n v="601"/>
    <x v="9"/>
    <s v="Cherry Drive BB"/>
    <x v="0"/>
    <m/>
    <n v="43.382369890796603"/>
    <n v="6.4745287900000004E-2"/>
  </r>
  <r>
    <n v="450000"/>
    <n v="870000"/>
    <n v="870000"/>
    <x v="0"/>
    <x v="0"/>
    <s v="IR12-21"/>
    <s v="62-304.520 (7), F.A.C."/>
    <n v="0.56000000000000005"/>
    <n v="0.48"/>
    <s v="Town Melbourne Beach"/>
    <n v="0.19144859150238"/>
    <n v="3669.9674477621002"/>
    <n v="9.1235971175569706"/>
    <n v="1.3408084803112099"/>
    <n v="1.74669981759153"/>
    <n v="0.25669589503002999"/>
    <n v="702.61009873366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4669981759153"/>
    <n v="0.25669589503002999"/>
    <n v="702.610098733668"/>
    <m/>
    <n v="-1"/>
    <n v="-1"/>
    <n v="-1"/>
    <n v="-1"/>
    <n v="0"/>
    <m/>
    <m/>
    <s v="Central IRL A"/>
    <n v="-1"/>
    <m/>
    <m/>
    <n v="601"/>
    <x v="9"/>
    <s v="Cherry Drive BB"/>
    <x v="0"/>
    <m/>
    <n v="138.95344774218501"/>
    <n v="0.56983787409999997"/>
  </r>
  <r>
    <n v="450000"/>
    <n v="870000"/>
    <n v="870000"/>
    <x v="0"/>
    <x v="0"/>
    <s v="IR12-21"/>
    <s v="62-304.520 (7), F.A.C."/>
    <n v="0.56000000000000005"/>
    <n v="0.48"/>
    <s v="Town Melbourne Beach"/>
    <n v="3.549532359871E-2"/>
    <n v="3669.9674477621002"/>
    <n v="9.1235971175569706"/>
    <n v="1.3408084803112099"/>
    <n v="0.32384503207194998"/>
    <n v="4.7592430892539998E-2"/>
    <n v="130.266682155051"/>
    <n v="1210"/>
    <s v="Fixed Single Family Units"/>
    <n v="1210"/>
    <s v="Town Melbourne Beach                   Brevard County"/>
    <s v="Town Melbourne Beach"/>
    <m/>
    <m/>
    <m/>
    <n v="0"/>
    <n v="1"/>
    <n v="0.32384503207194998"/>
    <n v="4.7592430892539998E-2"/>
    <n v="140.21025049418199"/>
    <m/>
    <n v="-1"/>
    <n v="-1"/>
    <n v="-1"/>
    <n v="-1"/>
    <n v="0"/>
    <m/>
    <m/>
    <s v="Central IRL A"/>
    <n v="-1"/>
    <m/>
    <m/>
    <n v="601"/>
    <x v="9"/>
    <s v="Cherry Drive BB"/>
    <x v="0"/>
    <m/>
    <n v="73.863895828841393"/>
    <n v="0.1137147206"/>
  </r>
  <r>
    <n v="450000"/>
    <n v="870000"/>
    <n v="870000"/>
    <x v="0"/>
    <x v="0"/>
    <s v="IR12-21"/>
    <s v="62-304.520 (7), F.A.C."/>
    <n v="0.56000000000000005"/>
    <n v="0.48"/>
    <s v="Town Melbourne Beach"/>
    <n v="7.4437471885199996E-3"/>
    <n v="3669.9674477621002"/>
    <n v="9.1235971175569706"/>
    <n v="1.3408084803112099"/>
    <n v="6.7913750393059996E-2"/>
    <n v="9.9806393556699999E-3"/>
    <n v="27.318309871264699"/>
    <n v="1210"/>
    <s v="Fixed Single Family Units"/>
    <n v="1210"/>
    <s v="Town Melbourne Beach                   Brevard County"/>
    <s v="Town Melbourne Beach"/>
    <m/>
    <m/>
    <m/>
    <n v="0"/>
    <n v="1"/>
    <n v="6.7913750393059996E-2"/>
    <n v="9.9806393556699999E-3"/>
    <n v="27.318309871266202"/>
    <m/>
    <n v="-1"/>
    <n v="-1"/>
    <n v="-1"/>
    <n v="-1"/>
    <n v="0"/>
    <m/>
    <m/>
    <s v="Central IRL A"/>
    <n v="-1"/>
    <m/>
    <m/>
    <n v="601"/>
    <x v="9"/>
    <s v="Cherry Drive BB"/>
    <x v="0"/>
    <m/>
    <n v="30.846424125296501"/>
    <n v="2.2155969099999999E-2"/>
  </r>
  <r>
    <n v="450000"/>
    <n v="870000"/>
    <n v="870000"/>
    <x v="0"/>
    <x v="0"/>
    <s v="IR12-21"/>
    <s v="62-304.520 (7), F.A.C."/>
    <n v="0.56000000000000005"/>
    <n v="0.48"/>
    <s v="Town Melbourne Beach"/>
    <n v="0.11312665500709999"/>
    <n v="3669.9674477621002"/>
    <n v="9.1235971175569706"/>
    <n v="1.3408084803112099"/>
    <n v="1.0321220235416999"/>
    <n v="0.15168117838277001"/>
    <n v="415.17114135029601"/>
    <n v="1210"/>
    <s v="Fixed Single Family Units"/>
    <n v="1210"/>
    <s v="Town Melbourne Beach                   Brevard County"/>
    <s v="Town Melbourne Beach"/>
    <m/>
    <m/>
    <m/>
    <n v="0"/>
    <n v="1"/>
    <n v="1.0321220235416999"/>
    <n v="0.15168117838277001"/>
    <n v="477.45803194485302"/>
    <m/>
    <n v="-1"/>
    <n v="-1"/>
    <n v="-1"/>
    <n v="-1"/>
    <n v="0"/>
    <m/>
    <m/>
    <s v="Central IRL A"/>
    <n v="-1"/>
    <m/>
    <m/>
    <n v="601"/>
    <x v="9"/>
    <s v="Cherry Drive BB"/>
    <x v="0"/>
    <m/>
    <n v="93.769954771260799"/>
    <n v="0.38723279150000001"/>
  </r>
  <r>
    <n v="450000"/>
    <n v="870000"/>
    <n v="870000"/>
    <x v="0"/>
    <x v="0"/>
    <s v="IR12-21"/>
    <s v="62-304.520 (7), F.A.C."/>
    <n v="0.56000000000000005"/>
    <n v="0.48"/>
    <s v="Town Melbourne Beach"/>
    <n v="0.23064464158003001"/>
    <n v="3669.9674477621002"/>
    <n v="9.1235971175569706"/>
    <n v="1.3408084803112099"/>
    <n v="2.1043087870995598"/>
    <n v="0.30925029136885002"/>
    <n v="846.45832659948303"/>
    <n v="1210"/>
    <s v="Fixed Single Family Units"/>
    <n v="1210"/>
    <s v="Town Melbourne Beach                   Brevard County"/>
    <s v="Town Melbourne Beach"/>
    <m/>
    <m/>
    <m/>
    <n v="0"/>
    <n v="1"/>
    <n v="2.1043087870995598"/>
    <n v="0.30925029136885002"/>
    <n v="891.88088707768497"/>
    <m/>
    <n v="-1"/>
    <n v="-1"/>
    <n v="-1"/>
    <n v="-1"/>
    <n v="0"/>
    <m/>
    <m/>
    <s v="Central IRL A"/>
    <n v="-1"/>
    <m/>
    <m/>
    <n v="601"/>
    <x v="9"/>
    <s v="Cherry Drive BB"/>
    <x v="0"/>
    <m/>
    <n v="122.04656060222899"/>
    <n v="0.72334216309999999"/>
  </r>
  <r>
    <n v="450000"/>
    <n v="870000"/>
    <n v="870000"/>
    <x v="0"/>
    <x v="0"/>
    <s v="IR12-21"/>
    <s v="62-304.520 (7), F.A.C."/>
    <n v="0.56000000000000005"/>
    <n v="0.48"/>
    <s v="FDOT District 5"/>
    <n v="3.777790347545E-2"/>
    <n v="3707.93204776022"/>
    <n v="10.2718567052754"/>
    <n v="1.86438006892121"/>
    <n v="0.38804921112558"/>
    <n v="7.0432370285260004E-2"/>
    <n v="140.077898993823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38804921112558"/>
    <n v="7.0432370285260004E-2"/>
    <n v="739.70978362520202"/>
    <m/>
    <n v="-1"/>
    <n v="-1"/>
    <n v="-1"/>
    <n v="-1"/>
    <n v="0"/>
    <m/>
    <m/>
    <s v="Central IRL A"/>
    <n v="-1"/>
    <m/>
    <m/>
    <n v="601"/>
    <x v="9"/>
    <s v="Cherry Drive BB"/>
    <x v="0"/>
    <m/>
    <n v="52.386741068578701"/>
    <n v="0.59992683179999995"/>
  </r>
  <r>
    <n v="450000"/>
    <n v="870000"/>
    <n v="870000"/>
    <x v="0"/>
    <x v="0"/>
    <s v="IR12-21"/>
    <s v="62-304.520 (7), F.A.C."/>
    <n v="0.56000000000000005"/>
    <n v="0.48"/>
    <s v="Town Melbourne Beach"/>
    <n v="1.660740856107E-2"/>
    <n v="3707.93204776022"/>
    <n v="10.2718567052754"/>
    <n v="1.86438006892121"/>
    <n v="0.17058892098535"/>
    <n v="3.0962521517700001E-2"/>
    <n v="61.579142433868597"/>
    <n v="1300"/>
    <s v="Residential, High Density"/>
    <n v="1300"/>
    <s v="Town Melbourne Beach                   Brevard County"/>
    <s v="Town Melbourne Beach"/>
    <m/>
    <m/>
    <m/>
    <n v="0"/>
    <n v="1"/>
    <n v="0.17058892098535"/>
    <n v="3.0962521517700001E-2"/>
    <n v="64.612312751556004"/>
    <m/>
    <n v="-1"/>
    <n v="-1"/>
    <n v="-1"/>
    <n v="-1"/>
    <n v="0"/>
    <m/>
    <m/>
    <s v="Central IRL A"/>
    <n v="-1"/>
    <m/>
    <m/>
    <n v="601"/>
    <x v="9"/>
    <s v="Cherry Drive BB"/>
    <x v="0"/>
    <m/>
    <n v="39.392131418867699"/>
    <n v="5.2402524499999999E-2"/>
  </r>
  <r>
    <n v="450000"/>
    <n v="870000"/>
    <n v="870000"/>
    <x v="0"/>
    <x v="0"/>
    <s v="IR12-21"/>
    <s v="62-304.520 (7), F.A.C."/>
    <n v="0.56000000000000005"/>
    <n v="0.48"/>
    <s v="FDOT District 5"/>
    <n v="1.1922613168099999E-3"/>
    <n v="3707.93204776022"/>
    <n v="10.2718567052754"/>
    <n v="1.86438006892121"/>
    <n v="1.2246737401530001E-2"/>
    <n v="2.2228282360100002E-3"/>
    <n v="4.4208239459120096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2246737401530001E-2"/>
    <n v="2.2228282360100002E-3"/>
    <n v="5.7584275173851003"/>
    <m/>
    <n v="-1"/>
    <n v="-1"/>
    <n v="-1"/>
    <n v="-1"/>
    <n v="0"/>
    <m/>
    <m/>
    <s v="Central IRL A"/>
    <n v="-1"/>
    <m/>
    <m/>
    <n v="601"/>
    <x v="9"/>
    <s v="Cherry Drive BB"/>
    <x v="0"/>
    <m/>
    <n v="31.997323330020599"/>
    <n v="4.6702575000000003E-3"/>
  </r>
  <r>
    <n v="450000"/>
    <n v="870000"/>
    <n v="870000"/>
    <x v="0"/>
    <x v="0"/>
    <s v="IR12-21"/>
    <s v="62-304.520 (7), F.A.C."/>
    <n v="0.56000000000000005"/>
    <n v="0.48"/>
    <s v="Town Melbourne Beach"/>
    <n v="3.5291572053089998E-2"/>
    <n v="3709.49342805592"/>
    <n v="10.658303983346"/>
    <n v="2.0519811555805001"/>
    <n v="0.37614830299204999"/>
    <n v="7.2417640803759994E-2"/>
    <n v="130.913854596721"/>
    <n v="1300"/>
    <s v="Residential, High Density"/>
    <n v="1300"/>
    <s v="Town Melbourne Beach                   Brevard County"/>
    <s v="Town Melbourne Beach"/>
    <m/>
    <m/>
    <m/>
    <n v="0"/>
    <n v="1"/>
    <n v="0.37614830299204999"/>
    <n v="7.2417640803759994E-2"/>
    <n v="130.91385459672199"/>
    <m/>
    <n v="-1"/>
    <n v="-1"/>
    <n v="-1"/>
    <n v="-1"/>
    <n v="0"/>
    <m/>
    <m/>
    <s v="Central IRL A"/>
    <n v="-1"/>
    <m/>
    <m/>
    <n v="601"/>
    <x v="9"/>
    <s v="Cherry Drive BB"/>
    <x v="0"/>
    <m/>
    <n v="79.534866290769699"/>
    <n v="0.10617506459999999"/>
  </r>
  <r>
    <n v="450000"/>
    <n v="870000"/>
    <n v="870000"/>
    <x v="0"/>
    <x v="0"/>
    <s v="IR12-21"/>
    <s v="62-304.520 (7), F.A.C."/>
    <n v="0.56000000000000005"/>
    <n v="0.48"/>
    <s v="FDOT District 5"/>
    <n v="2.6770039136530002E-2"/>
    <n v="3709.49342805592"/>
    <n v="10.658303983346"/>
    <n v="2.0519811555805001"/>
    <n v="0.28532321476328998"/>
    <n v="5.4931615842320002E-2"/>
    <n v="99.303284245787594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28532321476328998"/>
    <n v="5.4931615842320002E-2"/>
    <n v="99.396979431933104"/>
    <m/>
    <n v="-1"/>
    <n v="-1"/>
    <n v="-1"/>
    <n v="-1"/>
    <n v="0"/>
    <m/>
    <m/>
    <s v="Central IRL A"/>
    <n v="-1"/>
    <m/>
    <m/>
    <n v="601"/>
    <x v="9"/>
    <s v="Cherry Drive BB"/>
    <x v="0"/>
    <m/>
    <n v="57.211307839321897"/>
    <n v="8.0613932999999999E-2"/>
  </r>
  <r>
    <n v="450000"/>
    <n v="870000"/>
    <n v="870000"/>
    <x v="0"/>
    <x v="0"/>
    <s v="IR12-21"/>
    <s v="62-304.520 (7), F.A.C."/>
    <n v="0.56000000000000005"/>
    <n v="0.48"/>
    <s v="Town Melbourne Beach"/>
    <n v="0.38333945401421998"/>
    <n v="3709.49342805592"/>
    <n v="10.658303983346"/>
    <n v="2.0519811555805001"/>
    <n v="4.0857484296934601"/>
    <n v="0.78660533582769998"/>
    <n v="1421.99518538029"/>
    <n v="1300"/>
    <s v="Residential, High Density"/>
    <n v="1300"/>
    <s v="Town Melbourne Beach                   Brevard County"/>
    <s v="Town Melbourne Beach"/>
    <m/>
    <m/>
    <m/>
    <n v="0"/>
    <n v="1"/>
    <n v="4.0857484296934601"/>
    <n v="0.78660533582769998"/>
    <n v="1421.99518538029"/>
    <m/>
    <n v="-1"/>
    <n v="-1"/>
    <n v="-1"/>
    <n v="-1"/>
    <n v="0"/>
    <m/>
    <m/>
    <s v="Central IRL A"/>
    <n v="-1"/>
    <m/>
    <m/>
    <n v="601"/>
    <x v="9"/>
    <s v="Cherry Drive BB"/>
    <x v="0"/>
    <m/>
    <n v="158.502155541756"/>
    <n v="1.1532807667"/>
  </r>
  <r>
    <n v="450000"/>
    <n v="870000"/>
    <n v="870000"/>
    <x v="0"/>
    <x v="0"/>
    <s v="IR12-21"/>
    <s v="62-304.520 (7), F.A.C."/>
    <n v="0.56000000000000005"/>
    <n v="0.48"/>
    <s v="Town Melbourne Beach"/>
    <n v="0.17233713017904001"/>
    <n v="3709.49342805592"/>
    <n v="10.658303983346"/>
    <n v="2.0519811555805001"/>
    <n v="1.8368215210657499"/>
    <n v="0.35363254353422002"/>
    <n v="639.28345180919302"/>
    <n v="1300"/>
    <s v="Residential, High Density"/>
    <n v="1300"/>
    <s v="Town Melbourne Beach                   Brevard County"/>
    <s v="Town Melbourne Beach"/>
    <m/>
    <m/>
    <m/>
    <n v="0"/>
    <n v="1"/>
    <n v="1.8368215210657499"/>
    <n v="0.35363254353422002"/>
    <n v="639.28345180919302"/>
    <m/>
    <n v="-1"/>
    <n v="-1"/>
    <n v="-1"/>
    <n v="-1"/>
    <n v="0"/>
    <m/>
    <m/>
    <s v="Central IRL A"/>
    <n v="-1"/>
    <m/>
    <m/>
    <n v="601"/>
    <x v="9"/>
    <s v="Cherry Drive BB"/>
    <x v="0"/>
    <m/>
    <n v="115.051211557123"/>
    <n v="0.5184780631"/>
  </r>
  <r>
    <n v="450000"/>
    <n v="870000"/>
    <n v="870000"/>
    <x v="0"/>
    <x v="0"/>
    <s v="IR12-21"/>
    <s v="62-304.520 (7), F.A.C."/>
    <n v="0.56000000000000005"/>
    <n v="0.48"/>
    <s v="Town Melbourne Beach"/>
    <n v="1.46771229369E-3"/>
    <n v="3674.4298321311499"/>
    <n v="9.1560573703253691"/>
    <n v="1.3465012890385499"/>
    <n v="1.3438457964239999E-2"/>
    <n v="1.9762764954E-3"/>
    <n v="5.3930058369532397"/>
    <n v="1210"/>
    <s v="Fixed Single Family Units"/>
    <n v="1210"/>
    <s v="Town Melbourne Beach                   Brevard County"/>
    <s v="Town Melbourne Beach"/>
    <m/>
    <m/>
    <m/>
    <n v="0"/>
    <n v="1"/>
    <n v="1.3438457964239999E-2"/>
    <n v="1.9762764954E-3"/>
    <n v="11.0659188194838"/>
    <m/>
    <n v="-1"/>
    <n v="-1"/>
    <n v="-1"/>
    <n v="-1"/>
    <n v="0"/>
    <m/>
    <m/>
    <s v="Central IRL A"/>
    <n v="-1"/>
    <m/>
    <m/>
    <n v="601"/>
    <x v="9"/>
    <s v="Cherry Drive BB"/>
    <x v="0"/>
    <m/>
    <n v="23.537685385089802"/>
    <n v="8.9747921999999997E-3"/>
  </r>
  <r>
    <n v="450000"/>
    <n v="870000"/>
    <n v="870000"/>
    <x v="0"/>
    <x v="0"/>
    <s v="IR12-21"/>
    <s v="62-304.520 (7), F.A.C."/>
    <n v="0.56000000000000005"/>
    <n v="0.48"/>
    <s v="Town Melbourne Beach"/>
    <n v="7.6147987469119993E-2"/>
    <n v="3674.4298321311499"/>
    <n v="9.1560573703253691"/>
    <n v="1.3465012890385499"/>
    <n v="0.69721534190212997"/>
    <n v="0.10253336328487"/>
    <n v="279.800436813305"/>
    <n v="1210"/>
    <s v="Fixed Single Family Units"/>
    <n v="1210"/>
    <s v="Town Melbourne Beach                   Brevard County"/>
    <s v="Town Melbourne Beach"/>
    <m/>
    <m/>
    <m/>
    <n v="0"/>
    <n v="1"/>
    <n v="0.69721534190212997"/>
    <n v="0.10253336328487"/>
    <n v="490.53141395845"/>
    <m/>
    <n v="-1"/>
    <n v="-1"/>
    <n v="-1"/>
    <n v="-1"/>
    <n v="0"/>
    <m/>
    <m/>
    <s v="Central IRL A"/>
    <n v="-1"/>
    <m/>
    <m/>
    <n v="601"/>
    <x v="9"/>
    <s v="Cherry Drive BB"/>
    <x v="0"/>
    <m/>
    <n v="78.305369761012102"/>
    <n v="0.39783569660000001"/>
  </r>
  <r>
    <n v="450000"/>
    <n v="870000"/>
    <n v="870000"/>
    <x v="0"/>
    <x v="0"/>
    <s v="IR12-21"/>
    <s v="62-304.520 (7), F.A.C."/>
    <n v="0.56000000000000005"/>
    <n v="0.48"/>
    <s v="Town Melbourne Beach"/>
    <n v="5.438248166654E-2"/>
    <n v="3674.4298321311499"/>
    <n v="9.1560573703253691"/>
    <n v="1.3465012890385499"/>
    <n v="0.49792912207953999"/>
    <n v="7.3226081665109993E-2"/>
    <n v="199.82461298087401"/>
    <n v="1210"/>
    <s v="Fixed Single Family Units"/>
    <n v="1210"/>
    <s v="Town Melbourne Beach                   Brevard County"/>
    <s v="Town Melbourne Beach"/>
    <m/>
    <m/>
    <m/>
    <n v="0"/>
    <n v="1"/>
    <n v="0.49792912207953999"/>
    <n v="7.3226081665109993E-2"/>
    <n v="352.66367188414898"/>
    <m/>
    <n v="-1"/>
    <n v="-1"/>
    <n v="-1"/>
    <n v="-1"/>
    <n v="0"/>
    <m/>
    <m/>
    <s v="Central IRL A"/>
    <n v="-1"/>
    <m/>
    <m/>
    <n v="601"/>
    <x v="9"/>
    <s v="Cherry Drive BB"/>
    <x v="0"/>
    <m/>
    <n v="63.219524856761602"/>
    <n v="0.28602082070000001"/>
  </r>
  <r>
    <n v="450000"/>
    <n v="870000"/>
    <n v="870000"/>
    <x v="0"/>
    <x v="0"/>
    <s v="IR12-21"/>
    <s v="62-304.520 (7), F.A.C."/>
    <n v="0.56000000000000005"/>
    <n v="0.48"/>
    <s v="Town Melbourne Beach"/>
    <n v="1.72506126815E-3"/>
    <n v="3661.59283657989"/>
    <n v="8.5652329440585397"/>
    <n v="1.21271110487123"/>
    <n v="1.477555160453E-2"/>
    <n v="2.0920009564700001E-3"/>
    <n v="6.31647198214510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77555160453E-2"/>
    <n v="2.0920009564700001E-3"/>
    <n v="1205.96982636181"/>
    <m/>
    <n v="-1"/>
    <n v="-1"/>
    <n v="-1"/>
    <n v="-1"/>
    <n v="0"/>
    <m/>
    <m/>
    <s v="Central IRL A"/>
    <n v="-1"/>
    <m/>
    <m/>
    <n v="601"/>
    <x v="9"/>
    <s v="Cherry Drive BB"/>
    <x v="0"/>
    <m/>
    <n v="14.042188842792401"/>
    <n v="0.97807771809999999"/>
  </r>
  <r>
    <n v="450000"/>
    <n v="870000"/>
    <n v="870000"/>
    <x v="0"/>
    <x v="0"/>
    <s v="IR12-21"/>
    <s v="62-304.520 (7), F.A.C."/>
    <n v="0.56000000000000005"/>
    <n v="0.48"/>
    <s v="Town Melbourne Beach"/>
    <n v="3.9108512317580002E-2"/>
    <n v="3661.59283657989"/>
    <n v="8.5652329440585397"/>
    <n v="1.21271110487123"/>
    <n v="0.33497351809573001"/>
    <n v="4.7427327182530003E-2"/>
    <n v="143.19944855137999"/>
    <n v="1780"/>
    <s v="Commercial Child Care"/>
    <n v="1780"/>
    <s v="Town Melbourne Beach                   Brevard County"/>
    <s v="Town Melbourne Beach"/>
    <m/>
    <m/>
    <m/>
    <n v="0"/>
    <n v="1"/>
    <n v="0.33497351809573001"/>
    <n v="4.7427327182530003E-2"/>
    <n v="994.91119033701295"/>
    <m/>
    <n v="-1"/>
    <n v="-1"/>
    <n v="-1"/>
    <n v="-1"/>
    <n v="0"/>
    <m/>
    <m/>
    <s v="Central IRL A"/>
    <n v="-1"/>
    <m/>
    <m/>
    <n v="601"/>
    <x v="9"/>
    <s v="Cherry Drive BB"/>
    <x v="0"/>
    <m/>
    <n v="58.774343097529503"/>
    <n v="0.80690283080000003"/>
  </r>
  <r>
    <n v="450000"/>
    <n v="870000"/>
    <n v="870000"/>
    <x v="0"/>
    <x v="0"/>
    <s v="IR12-21"/>
    <s v="62-304.520 (7), F.A.C."/>
    <n v="0.56000000000000005"/>
    <n v="0.48"/>
    <s v="Town Melbourne Beach"/>
    <n v="5.2960255969999999E-5"/>
    <n v="3633.36184595639"/>
    <n v="8.2604301377115501"/>
    <n v="1.1668786699103799"/>
    <n v="4.3747449457E-4"/>
    <n v="6.1798193049999997E-5"/>
    <n v="0.192423773418910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3747449457E-4"/>
    <n v="6.1798193049999997E-5"/>
    <n v="380.26400128068599"/>
    <m/>
    <n v="-1"/>
    <n v="-1"/>
    <n v="-1"/>
    <n v="-1"/>
    <n v="0"/>
    <m/>
    <m/>
    <s v="Central IRL A"/>
    <n v="-1"/>
    <m/>
    <m/>
    <n v="601"/>
    <x v="9"/>
    <s v="Cherry Drive BB"/>
    <x v="0"/>
    <m/>
    <n v="2.24715863868028"/>
    <n v="0.30840551599999999"/>
  </r>
  <r>
    <n v="450000"/>
    <n v="870000"/>
    <n v="870000"/>
    <x v="0"/>
    <x v="0"/>
    <s v="IR12-21"/>
    <s v="62-304.520 (7), F.A.C."/>
    <n v="0.56000000000000005"/>
    <n v="0.48"/>
    <s v="Town Melbourne Beach"/>
    <n v="1.4200860757499999E-3"/>
    <n v="3633.36184595639"/>
    <n v="8.2604301377115501"/>
    <n v="1.1668786699103799"/>
    <n v="1.1730521818290001E-2"/>
    <n v="1.6570681512299999E-3"/>
    <n v="5.1596865656148898"/>
    <n v="1700"/>
    <s v="Institutional (Educational,religious,health and military facilities)"/>
    <n v="1700"/>
    <s v="Town Melbourne Beach                   Brevard County"/>
    <s v="Town Melbourne Beach"/>
    <m/>
    <m/>
    <m/>
    <n v="0"/>
    <n v="1"/>
    <n v="1.1730521818290001E-2"/>
    <n v="1.6570681512299999E-3"/>
    <n v="244.23715374551199"/>
    <m/>
    <n v="-1"/>
    <n v="-1"/>
    <n v="-1"/>
    <n v="-1"/>
    <n v="0"/>
    <m/>
    <m/>
    <s v="Central IRL A"/>
    <n v="-1"/>
    <m/>
    <m/>
    <n v="601"/>
    <x v="9"/>
    <s v="Cherry Drive BB"/>
    <x v="0"/>
    <m/>
    <n v="10.959715832257301"/>
    <n v="0.19808366080000001"/>
  </r>
  <r>
    <n v="450000"/>
    <n v="870000"/>
    <n v="880000"/>
    <x v="0"/>
    <x v="0"/>
    <s v="IR12-21"/>
    <s v="62-304.520 (7), F.A.C."/>
    <n v="0.56000000000000005"/>
    <n v="0.48"/>
    <s v="Town Melbourne Beach"/>
    <n v="0.10582786746908"/>
    <n v="3654.3990459220799"/>
    <n v="9.1092122870560299"/>
    <n v="1.3397164810528199"/>
    <n v="0.96400851066228999"/>
    <n v="0.14177933820300001"/>
    <n v="386.737257910982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6400851066228999"/>
    <n v="0.14177933820300001"/>
    <n v="386.73725791098201"/>
    <m/>
    <n v="-1"/>
    <n v="-1"/>
    <n v="-1"/>
    <n v="-1"/>
    <n v="0"/>
    <m/>
    <m/>
    <s v="Central IRL A"/>
    <n v="-1"/>
    <m/>
    <m/>
    <n v="601"/>
    <x v="9"/>
    <s v="Cherry Drive BB"/>
    <x v="0"/>
    <m/>
    <n v="117.028891943343"/>
    <n v="0.31365552140000003"/>
  </r>
  <r>
    <n v="450000"/>
    <n v="870000"/>
    <n v="880000"/>
    <x v="0"/>
    <x v="0"/>
    <s v="IR12-21"/>
    <s v="62-304.520 (7), F.A.C."/>
    <n v="0.56000000000000005"/>
    <n v="0.48"/>
    <s v="Town Melbourne Beach"/>
    <n v="0.16502356182960001"/>
    <n v="3654.3990459220799"/>
    <n v="9.1092122870560299"/>
    <n v="1.3397164810528199"/>
    <n v="1.5032346570719699"/>
    <n v="0.22108478554514999"/>
    <n v="603.06194690476502"/>
    <n v="1210"/>
    <s v="Fixed Single Family Units"/>
    <n v="1210"/>
    <s v="Town Melbourne Beach                   Brevard County"/>
    <s v="Town Melbourne Beach"/>
    <m/>
    <m/>
    <m/>
    <n v="0"/>
    <n v="1"/>
    <n v="1.5032346570719699"/>
    <n v="0.22108478554514999"/>
    <n v="603.06194690476502"/>
    <m/>
    <n v="-1"/>
    <n v="-1"/>
    <n v="-1"/>
    <n v="-1"/>
    <n v="0"/>
    <m/>
    <m/>
    <s v="Central IRL A"/>
    <n v="-1"/>
    <m/>
    <m/>
    <n v="601"/>
    <x v="9"/>
    <s v="Cherry Drive BB"/>
    <x v="0"/>
    <m/>
    <n v="109.455791328899"/>
    <n v="0.48910133569999997"/>
  </r>
  <r>
    <n v="450000"/>
    <n v="870000"/>
    <n v="880000"/>
    <x v="0"/>
    <x v="0"/>
    <s v="IR12-21"/>
    <s v="62-304.520 (7), F.A.C."/>
    <n v="0.56000000000000005"/>
    <n v="0.48"/>
    <s v="Town Melbourne Beach"/>
    <n v="0.28536803445171999"/>
    <n v="3654.3990459220799"/>
    <n v="9.1092122870560299"/>
    <n v="1.3397164810528199"/>
    <n v="2.5994780057606701"/>
    <n v="0.38231225892061999"/>
    <n v="1042.8486728370401"/>
    <n v="1210"/>
    <s v="Fixed Single Family Units"/>
    <n v="1210"/>
    <s v="Town Melbourne Beach                   Brevard County"/>
    <s v="Town Melbourne Beach"/>
    <m/>
    <m/>
    <m/>
    <n v="0"/>
    <n v="1"/>
    <n v="2.5994780057606701"/>
    <n v="0.38231225892061999"/>
    <n v="1042.8486728370401"/>
    <m/>
    <n v="-1"/>
    <n v="-1"/>
    <n v="-1"/>
    <n v="-1"/>
    <n v="0"/>
    <m/>
    <m/>
    <s v="Central IRL A"/>
    <n v="-1"/>
    <m/>
    <m/>
    <n v="601"/>
    <x v="9"/>
    <s v="Cherry Drive BB"/>
    <x v="0"/>
    <m/>
    <n v="136.28723845725301"/>
    <n v="0.84578156760000001"/>
  </r>
  <r>
    <n v="450000"/>
    <n v="870000"/>
    <n v="880000"/>
    <x v="0"/>
    <x v="0"/>
    <s v="IR12-21"/>
    <s v="62-304.520 (7), F.A.C."/>
    <n v="0.56000000000000005"/>
    <n v="0.48"/>
    <s v="Town Melbourne Beach"/>
    <n v="5.8880321777699998E-3"/>
    <n v="3654.3990459220799"/>
    <n v="9.1092122870560299"/>
    <n v="1.3397164810528199"/>
    <n v="5.3635335060350002E-2"/>
    <n v="7.8882937495299999E-3"/>
    <n v="21.517219172812101"/>
    <n v="1210"/>
    <s v="Fixed Single Family Units"/>
    <n v="1210"/>
    <s v="Town Melbourne Beach                   Brevard County"/>
    <s v="Town Melbourne Beach"/>
    <m/>
    <m/>
    <m/>
    <n v="0"/>
    <n v="1"/>
    <n v="5.3635335060350002E-2"/>
    <n v="7.8882937495299999E-3"/>
    <n v="21.5172191728104"/>
    <m/>
    <n v="-1"/>
    <n v="-1"/>
    <n v="-1"/>
    <n v="-1"/>
    <n v="0"/>
    <m/>
    <m/>
    <s v="Central IRL A"/>
    <n v="-1"/>
    <m/>
    <m/>
    <n v="601"/>
    <x v="9"/>
    <s v="Cherry Drive BB"/>
    <x v="0"/>
    <m/>
    <n v="19.682256500476601"/>
    <n v="1.7451110400000001E-2"/>
  </r>
  <r>
    <n v="450000"/>
    <n v="870000"/>
    <n v="880000"/>
    <x v="0"/>
    <x v="0"/>
    <s v="IR12-21"/>
    <s v="62-304.520 (7), F.A.C."/>
    <n v="0.56000000000000005"/>
    <n v="0.48"/>
    <s v="Town Melbourne Beach"/>
    <n v="3.882372800212E-2"/>
    <n v="3654.3990459220799"/>
    <n v="9.1092122870560299"/>
    <n v="1.3397164810528199"/>
    <n v="0.35365358014623999"/>
    <n v="5.2012788260350003E-2"/>
    <n v="141.877394570089"/>
    <n v="1210"/>
    <s v="Fixed Single Family Units"/>
    <n v="1210"/>
    <s v="Town Melbourne Beach                   Brevard County"/>
    <s v="Town Melbourne Beach"/>
    <m/>
    <m/>
    <m/>
    <n v="0"/>
    <n v="1"/>
    <n v="0.35365358014623999"/>
    <n v="5.2012788260350003E-2"/>
    <n v="141.87739457008701"/>
    <m/>
    <n v="-1"/>
    <n v="-1"/>
    <n v="-1"/>
    <n v="-1"/>
    <n v="0"/>
    <m/>
    <m/>
    <s v="Central IRL A"/>
    <n v="-1"/>
    <m/>
    <m/>
    <n v="601"/>
    <x v="9"/>
    <s v="Cherry Drive BB"/>
    <x v="0"/>
    <m/>
    <n v="71.718350180566702"/>
    <n v="0.1150668245"/>
  </r>
  <r>
    <n v="450000"/>
    <n v="870000"/>
    <n v="880000"/>
    <x v="0"/>
    <x v="0"/>
    <s v="IR12-21"/>
    <s v="62-304.520 (7), F.A.C."/>
    <n v="0.56000000000000005"/>
    <n v="0.48"/>
    <s v="Town Melbourne Beach"/>
    <n v="1.6832229668569999E-2"/>
    <n v="3654.3990459220799"/>
    <n v="9.1092122870560299"/>
    <n v="1.3397164810528199"/>
    <n v="0.15332835331548"/>
    <n v="2.255041549984E-2"/>
    <n v="61.511684041563598"/>
    <n v="1210"/>
    <s v="Fixed Single Family Units"/>
    <n v="1210"/>
    <s v="Town Melbourne Beach                   Brevard County"/>
    <s v="Town Melbourne Beach"/>
    <m/>
    <m/>
    <m/>
    <n v="0"/>
    <n v="1"/>
    <n v="0.15332835331548"/>
    <n v="2.255041549984E-2"/>
    <n v="61.511684041562901"/>
    <m/>
    <n v="-1"/>
    <n v="-1"/>
    <n v="-1"/>
    <n v="-1"/>
    <n v="0"/>
    <m/>
    <m/>
    <s v="Central IRL A"/>
    <n v="-1"/>
    <m/>
    <m/>
    <n v="601"/>
    <x v="9"/>
    <s v="Cherry Drive BB"/>
    <x v="0"/>
    <m/>
    <n v="39.019445562275401"/>
    <n v="4.98878216E-2"/>
  </r>
  <r>
    <n v="450000"/>
    <n v="870000"/>
    <n v="880000"/>
    <x v="0"/>
    <x v="0"/>
    <s v="IR12-21"/>
    <s v="62-304.520 (7), F.A.C."/>
    <n v="0.56000000000000005"/>
    <n v="0.48"/>
    <s v="Town Melbourne Beach"/>
    <n v="0.1786713701033"/>
    <n v="3649.6723729297501"/>
    <n v="9.0981577392488102"/>
    <n v="1.3381153776502399"/>
    <n v="1.62558030868753"/>
    <n v="0.23908290788105999"/>
    <n v="652.091963299524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2558030868753"/>
    <n v="0.23908290788105999"/>
    <n v="652.09196329952499"/>
    <m/>
    <n v="-1"/>
    <n v="-1"/>
    <n v="-1"/>
    <n v="-1"/>
    <n v="0"/>
    <m/>
    <m/>
    <s v="Central IRL A"/>
    <n v="-1"/>
    <m/>
    <m/>
    <n v="601"/>
    <x v="9"/>
    <s v="Cherry Drive BB"/>
    <x v="0"/>
    <m/>
    <n v="128.92607195827699"/>
    <n v="0.52886615029999995"/>
  </r>
  <r>
    <n v="450000"/>
    <n v="870000"/>
    <n v="880000"/>
    <x v="0"/>
    <x v="0"/>
    <s v="IR12-21"/>
    <s v="62-304.520 (7), F.A.C."/>
    <n v="0.56000000000000005"/>
    <n v="0.48"/>
    <s v="Town Melbourne Beach"/>
    <n v="2.8315582507220001E-2"/>
    <n v="3649.6723729297501"/>
    <n v="9.0981577392488102"/>
    <n v="1.3381153776502399"/>
    <n v="0.25761963612948002"/>
    <n v="3.7889516380039998E-2"/>
    <n v="103.342599200046"/>
    <n v="1210"/>
    <s v="Fixed Single Family Units"/>
    <n v="1210"/>
    <s v="Town Melbourne Beach                   Brevard County"/>
    <s v="Town Melbourne Beach"/>
    <m/>
    <m/>
    <m/>
    <n v="0"/>
    <n v="1"/>
    <n v="0.25761963612948002"/>
    <n v="3.7889516380039998E-2"/>
    <n v="103.342599200045"/>
    <m/>
    <n v="-1"/>
    <n v="-1"/>
    <n v="-1"/>
    <n v="-1"/>
    <n v="0"/>
    <m/>
    <m/>
    <s v="Central IRL A"/>
    <n v="-1"/>
    <m/>
    <m/>
    <n v="601"/>
    <x v="9"/>
    <s v="Cherry Drive BB"/>
    <x v="0"/>
    <m/>
    <n v="50.2231705115436"/>
    <n v="8.3813949099999993E-2"/>
  </r>
  <r>
    <n v="450000"/>
    <n v="870000"/>
    <n v="880000"/>
    <x v="0"/>
    <x v="0"/>
    <s v="IR12-21"/>
    <s v="62-304.520 (7), F.A.C."/>
    <n v="0.56000000000000005"/>
    <n v="0.48"/>
    <s v="Town Melbourne Beach"/>
    <n v="0.14586482520137001"/>
    <n v="3649.6723729297501"/>
    <n v="9.0981577392488102"/>
    <n v="1.3381153776502399"/>
    <n v="1.3271011882900501"/>
    <n v="0.19518396566022"/>
    <n v="532.35882271968296"/>
    <n v="1210"/>
    <s v="Fixed Single Family Units"/>
    <n v="1210"/>
    <s v="Town Melbourne Beach                   Brevard County"/>
    <s v="Town Melbourne Beach"/>
    <m/>
    <m/>
    <m/>
    <n v="0"/>
    <n v="1"/>
    <n v="1.3271011882900501"/>
    <n v="0.19518396566022"/>
    <n v="532.35882271968296"/>
    <m/>
    <n v="-1"/>
    <n v="-1"/>
    <n v="-1"/>
    <n v="-1"/>
    <n v="0"/>
    <m/>
    <m/>
    <s v="Central IRL A"/>
    <n v="-1"/>
    <m/>
    <m/>
    <n v="601"/>
    <x v="9"/>
    <s v="Cherry Drive BB"/>
    <x v="0"/>
    <m/>
    <n v="99.703687358550496"/>
    <n v="0.43175898029999998"/>
  </r>
  <r>
    <n v="450000"/>
    <n v="870000"/>
    <n v="880000"/>
    <x v="0"/>
    <x v="0"/>
    <s v="IR12-21"/>
    <s v="62-304.520 (7), F.A.C."/>
    <n v="0.56000000000000005"/>
    <n v="0.48"/>
    <s v="Town Melbourne Beach"/>
    <n v="6.5802731610399998E-2"/>
    <n v="3649.6723729297501"/>
    <n v="9.0981577392488102"/>
    <n v="1.3381153776502399"/>
    <n v="0.59868363186494999"/>
    <n v="8.8051647059279994E-2"/>
    <n v="240.15841162182099"/>
    <n v="1210"/>
    <s v="Fixed Single Family Units"/>
    <n v="1210"/>
    <s v="Town Melbourne Beach                   Brevard County"/>
    <s v="Town Melbourne Beach"/>
    <m/>
    <m/>
    <m/>
    <n v="0"/>
    <n v="1"/>
    <n v="0.59868363186494999"/>
    <n v="8.8051647059279994E-2"/>
    <n v="240.15841162182201"/>
    <m/>
    <n v="-1"/>
    <n v="-1"/>
    <n v="-1"/>
    <n v="-1"/>
    <n v="0"/>
    <m/>
    <m/>
    <s v="Central IRL A"/>
    <n v="-1"/>
    <m/>
    <m/>
    <n v="601"/>
    <x v="9"/>
    <s v="Cherry Drive BB"/>
    <x v="0"/>
    <m/>
    <n v="66.426602673765203"/>
    <n v="0.19477567849999999"/>
  </r>
  <r>
    <n v="450000"/>
    <n v="870000"/>
    <n v="880000"/>
    <x v="0"/>
    <x v="0"/>
    <s v="IR12-21"/>
    <s v="62-304.520 (7), F.A.C."/>
    <n v="0.56000000000000005"/>
    <n v="0.48"/>
    <s v="Town Melbourne Beach"/>
    <n v="6.2501733393139997E-2"/>
    <n v="3649.6723729297501"/>
    <n v="9.0981577392488102"/>
    <n v="1.3381153776502399"/>
    <n v="0.56865062938729005"/>
    <n v="8.3634530583160005E-2"/>
    <n v="228.11084962517899"/>
    <n v="1210"/>
    <s v="Fixed Single Family Units"/>
    <n v="1210"/>
    <s v="Town Melbourne Beach                   Brevard County"/>
    <s v="Town Melbourne Beach"/>
    <m/>
    <m/>
    <m/>
    <n v="0"/>
    <n v="1"/>
    <n v="0.56865062938729005"/>
    <n v="8.3634530583160005E-2"/>
    <n v="228.110849625177"/>
    <m/>
    <n v="-1"/>
    <n v="-1"/>
    <n v="-1"/>
    <n v="-1"/>
    <n v="0"/>
    <m/>
    <m/>
    <s v="Central IRL A"/>
    <n v="-1"/>
    <m/>
    <m/>
    <n v="601"/>
    <x v="9"/>
    <s v="Cherry Drive BB"/>
    <x v="0"/>
    <m/>
    <n v="63.6428791755663"/>
    <n v="0.18500474419999999"/>
  </r>
  <r>
    <n v="450000"/>
    <n v="870000"/>
    <n v="880000"/>
    <x v="0"/>
    <x v="0"/>
    <s v="IR12-21"/>
    <s v="62-304.520 (7), F.A.C."/>
    <n v="0.56000000000000005"/>
    <n v="0.48"/>
    <s v="Town Melbourne Beach"/>
    <n v="0.12145244549581"/>
    <n v="3649.6723729297501"/>
    <n v="9.0981577392488102"/>
    <n v="1.3381153776502399"/>
    <n v="1.10499350693846"/>
    <n v="0.16251738497118001"/>
    <n v="443.26163495084"/>
    <n v="1210"/>
    <s v="Fixed Single Family Units"/>
    <n v="1210"/>
    <s v="Town Melbourne Beach                   Brevard County"/>
    <s v="Town Melbourne Beach"/>
    <m/>
    <m/>
    <m/>
    <n v="0"/>
    <n v="1"/>
    <n v="1.10499350693846"/>
    <n v="0.16251738497118001"/>
    <n v="443.26163495084"/>
    <m/>
    <n v="-1"/>
    <n v="-1"/>
    <n v="-1"/>
    <n v="-1"/>
    <n v="0"/>
    <m/>
    <m/>
    <s v="Central IRL A"/>
    <n v="-1"/>
    <m/>
    <m/>
    <n v="601"/>
    <x v="9"/>
    <s v="Cherry Drive BB"/>
    <x v="0"/>
    <m/>
    <n v="93.382003426829797"/>
    <n v="0.35949848740000001"/>
  </r>
  <r>
    <n v="450000"/>
    <n v="870000"/>
    <n v="880000"/>
    <x v="0"/>
    <x v="0"/>
    <s v="IR12-21"/>
    <s v="62-304.520 (7), F.A.C."/>
    <n v="0.56000000000000005"/>
    <n v="0.48"/>
    <s v="Town Melbourne Beach"/>
    <n v="1.5154765034450001E-2"/>
    <n v="3649.6723729297501"/>
    <n v="9.0981577392488102"/>
    <n v="1.3381153776502399"/>
    <n v="0.13788044278468001"/>
    <n v="2.0278824137269998E-2"/>
    <n v="55.3099272644777"/>
    <n v="1210"/>
    <s v="Fixed Single Family Units"/>
    <n v="1210"/>
    <s v="Town Melbourne Beach                   Brevard County"/>
    <s v="Town Melbourne Beach"/>
    <m/>
    <m/>
    <m/>
    <n v="0"/>
    <n v="1"/>
    <n v="0.13788044278468001"/>
    <n v="2.0278824137269998E-2"/>
    <n v="55.309927264478397"/>
    <m/>
    <n v="-1"/>
    <n v="-1"/>
    <n v="-1"/>
    <n v="-1"/>
    <n v="0"/>
    <m/>
    <m/>
    <s v="Central IRL A"/>
    <n v="-1"/>
    <m/>
    <m/>
    <n v="601"/>
    <x v="9"/>
    <s v="Cherry Drive BB"/>
    <x v="0"/>
    <m/>
    <n v="39.353177890757699"/>
    <n v="4.4858010800000001E-2"/>
  </r>
  <r>
    <n v="450000"/>
    <n v="870000"/>
    <n v="880000"/>
    <x v="0"/>
    <x v="0"/>
    <s v="IR12-21"/>
    <s v="62-304.520 (7), F.A.C."/>
    <n v="0.56000000000000005"/>
    <n v="0.48"/>
    <s v="Town Melbourne Beach"/>
    <n v="0.26026881072961"/>
    <n v="3658.51048194036"/>
    <n v="9.1188019814822496"/>
    <n v="1.3411044798192799"/>
    <n v="2.3733397469992101"/>
    <n v="0.34904766802671999"/>
    <n v="952.196172176438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3733397469992101"/>
    <n v="0.34904766802671999"/>
    <n v="952.19617217643895"/>
    <m/>
    <n v="-1"/>
    <n v="-1"/>
    <n v="-1"/>
    <n v="-1"/>
    <n v="0"/>
    <m/>
    <m/>
    <s v="Central IRL A"/>
    <n v="-1"/>
    <m/>
    <m/>
    <n v="601"/>
    <x v="9"/>
    <s v="Cherry Drive BB"/>
    <x v="0"/>
    <m/>
    <n v="172.574058663513"/>
    <n v="0.7722596692"/>
  </r>
  <r>
    <n v="450000"/>
    <n v="870000"/>
    <n v="880000"/>
    <x v="0"/>
    <x v="0"/>
    <s v="IR12-21"/>
    <s v="62-304.520 (7), F.A.C."/>
    <n v="0.56000000000000005"/>
    <n v="0.48"/>
    <s v="Town Melbourne Beach"/>
    <n v="5.8545495060790001E-2"/>
    <n v="3658.51048194036"/>
    <n v="9.1188019814822496"/>
    <n v="1.3411044798192799"/>
    <n v="0.53386477636718999"/>
    <n v="7.8515625699260003E-2"/>
    <n v="214.189307350288"/>
    <n v="1210"/>
    <s v="Fixed Single Family Units"/>
    <n v="1210"/>
    <s v="Town Melbourne Beach                   Brevard County"/>
    <s v="Town Melbourne Beach"/>
    <m/>
    <m/>
    <m/>
    <n v="0"/>
    <n v="1"/>
    <n v="0.53386477636718999"/>
    <n v="7.8515625699260003E-2"/>
    <n v="214.189307350288"/>
    <m/>
    <n v="-1"/>
    <n v="-1"/>
    <n v="-1"/>
    <n v="-1"/>
    <n v="0"/>
    <m/>
    <m/>
    <s v="Central IRL A"/>
    <n v="-1"/>
    <m/>
    <m/>
    <n v="601"/>
    <x v="9"/>
    <s v="Cherry Drive BB"/>
    <x v="0"/>
    <m/>
    <n v="74.397361973410995"/>
    <n v="0.17371395570000001"/>
  </r>
  <r>
    <n v="450000"/>
    <n v="870000"/>
    <n v="880000"/>
    <x v="0"/>
    <x v="0"/>
    <s v="IR12-21"/>
    <s v="62-304.520 (7), F.A.C."/>
    <n v="0.56000000000000005"/>
    <n v="0.48"/>
    <s v="Town Melbourne Beach"/>
    <n v="0.20913883837894001"/>
    <n v="3658.51048194036"/>
    <n v="9.1188019814822496"/>
    <n v="1.3411044798192799"/>
    <n v="1.90709565381483"/>
    <n v="0.28047703305420002"/>
    <n v="765.13663239020605"/>
    <n v="1210"/>
    <s v="Fixed Single Family Units"/>
    <n v="1210"/>
    <s v="Town Melbourne Beach                   Brevard County"/>
    <s v="Town Melbourne Beach"/>
    <m/>
    <m/>
    <m/>
    <n v="0"/>
    <n v="1"/>
    <n v="1.90709565381483"/>
    <n v="0.28047703305420002"/>
    <n v="765.13663239020605"/>
    <m/>
    <n v="-1"/>
    <n v="-1"/>
    <n v="-1"/>
    <n v="-1"/>
    <n v="0"/>
    <m/>
    <m/>
    <s v="Central IRL A"/>
    <n v="-1"/>
    <m/>
    <m/>
    <n v="601"/>
    <x v="9"/>
    <s v="Cherry Drive BB"/>
    <x v="0"/>
    <m/>
    <n v="113.43489827496801"/>
    <n v="0.62054876920000002"/>
  </r>
  <r>
    <n v="450000"/>
    <n v="870000"/>
    <n v="880000"/>
    <x v="0"/>
    <x v="0"/>
    <s v="IR12-21"/>
    <s v="62-304.520 (7), F.A.C."/>
    <n v="0.56000000000000005"/>
    <n v="0.48"/>
    <s v="Town Melbourne Beach"/>
    <n v="5.9119926603570003E-2"/>
    <n v="3658.51048194036"/>
    <n v="9.1188019814822496"/>
    <n v="1.3411044798192799"/>
    <n v="0.53910290385778004"/>
    <n v="7.9285998414639999E-2"/>
    <n v="216.29087117073101"/>
    <n v="1210"/>
    <s v="Fixed Single Family Units"/>
    <n v="1210"/>
    <s v="Town Melbourne Beach                   Brevard County"/>
    <s v="Town Melbourne Beach"/>
    <m/>
    <m/>
    <m/>
    <n v="0"/>
    <n v="1"/>
    <n v="0.53910290385778004"/>
    <n v="7.9285998414639999E-2"/>
    <n v="216.29087117072999"/>
    <m/>
    <n v="-1"/>
    <n v="-1"/>
    <n v="-1"/>
    <n v="-1"/>
    <n v="0"/>
    <m/>
    <m/>
    <s v="Central IRL A"/>
    <n v="-1"/>
    <m/>
    <m/>
    <n v="601"/>
    <x v="9"/>
    <s v="Cherry Drive BB"/>
    <x v="0"/>
    <m/>
    <n v="70.254740967660197"/>
    <n v="0.17541838700000001"/>
  </r>
  <r>
    <n v="450000"/>
    <n v="870000"/>
    <n v="880000"/>
    <x v="0"/>
    <x v="0"/>
    <s v="IR12-21"/>
    <s v="62-304.520 (7), F.A.C."/>
    <n v="0.56000000000000005"/>
    <n v="0.48"/>
    <s v="Town Melbourne Beach"/>
    <n v="3.0690382825939999E-2"/>
    <n v="3658.51048194036"/>
    <n v="9.1188019814822496"/>
    <n v="1.3411044798192799"/>
    <n v="0.27985952372569001"/>
    <n v="4.1159009895239997E-2"/>
    <n v="112.281087263489"/>
    <n v="1210"/>
    <s v="Fixed Single Family Units"/>
    <n v="1210"/>
    <s v="Town Melbourne Beach                   Brevard County"/>
    <s v="Town Melbourne Beach"/>
    <m/>
    <m/>
    <m/>
    <n v="0"/>
    <n v="1"/>
    <n v="0.27985952372569001"/>
    <n v="4.1159009895239997E-2"/>
    <n v="112.281087263491"/>
    <m/>
    <n v="-1"/>
    <n v="-1"/>
    <n v="-1"/>
    <n v="-1"/>
    <n v="0"/>
    <m/>
    <m/>
    <s v="Central IRL A"/>
    <n v="-1"/>
    <m/>
    <m/>
    <n v="601"/>
    <x v="9"/>
    <s v="Cherry Drive BB"/>
    <x v="0"/>
    <m/>
    <n v="56.9521604051398"/>
    <n v="9.1063331100000006E-2"/>
  </r>
  <r>
    <n v="450000"/>
    <n v="870000"/>
    <n v="880000"/>
    <x v="0"/>
    <x v="0"/>
    <s v="IR12-21"/>
    <s v="62-304.520 (7), F.A.C."/>
    <n v="0.56000000000000005"/>
    <n v="0.48"/>
    <s v="Town Melbourne Beach"/>
    <n v="1.1935183168379999E-2"/>
    <n v="3674.4298321311499"/>
    <n v="9.1560573703253691"/>
    <n v="1.3465012890385499"/>
    <n v="0.10927922181503"/>
    <n v="1.6070739521130001E-2"/>
    <n v="43.854993085848697"/>
    <n v="1210"/>
    <s v="Fixed Single Family Units"/>
    <n v="1210"/>
    <s v="Town Melbourne Beach                   Brevard County"/>
    <s v="Town Melbourne Beach"/>
    <m/>
    <m/>
    <m/>
    <n v="0"/>
    <n v="1"/>
    <n v="0.10927922181503"/>
    <n v="1.6070739521130001E-2"/>
    <n v="81.586325746773198"/>
    <m/>
    <n v="-1"/>
    <n v="-1"/>
    <n v="-1"/>
    <n v="-1"/>
    <n v="0"/>
    <m/>
    <m/>
    <s v="Central IRL A"/>
    <n v="-1"/>
    <m/>
    <m/>
    <n v="601"/>
    <x v="9"/>
    <s v="Cherry Drive BB"/>
    <x v="0"/>
    <m/>
    <n v="29.733742002341"/>
    <n v="6.6168958400000005E-2"/>
  </r>
  <r>
    <n v="450000"/>
    <n v="870000"/>
    <n v="880000"/>
    <x v="0"/>
    <x v="0"/>
    <s v="IR12-21"/>
    <s v="62-304.520 (7), F.A.C."/>
    <n v="0.56000000000000005"/>
    <n v="0.48"/>
    <s v="Town Melbourne Beach"/>
    <n v="7.1891572435429998E-2"/>
    <n v="3674.4298321311499"/>
    <n v="9.1560573703253691"/>
    <n v="1.3465012890385499"/>
    <n v="0.65824336166171005"/>
    <n v="9.6802094955310003E-2"/>
    <n v="264.16053843556898"/>
    <n v="1210"/>
    <s v="Fixed Single Family Units"/>
    <n v="1210"/>
    <s v="Town Melbourne Beach                   Brevard County"/>
    <s v="Town Melbourne Beach"/>
    <m/>
    <m/>
    <m/>
    <n v="0"/>
    <n v="1"/>
    <n v="0.65824336166171005"/>
    <n v="9.6802094955310003E-2"/>
    <n v="482.672126475163"/>
    <m/>
    <n v="-1"/>
    <n v="-1"/>
    <n v="-1"/>
    <n v="-1"/>
    <n v="0"/>
    <m/>
    <m/>
    <s v="Central IRL A"/>
    <n v="-1"/>
    <m/>
    <m/>
    <n v="601"/>
    <x v="9"/>
    <s v="Cherry Drive BB"/>
    <x v="0"/>
    <m/>
    <n v="79.503436998338401"/>
    <n v="0.39146157860000003"/>
  </r>
  <r>
    <n v="450000"/>
    <n v="870000"/>
    <n v="880000"/>
    <x v="0"/>
    <x v="0"/>
    <s v="IR12-21"/>
    <s v="62-304.520 (7), F.A.C."/>
    <n v="0.56000000000000005"/>
    <n v="0.48"/>
    <s v="Town Melbourne Beach"/>
    <n v="3.4269062208590002E-2"/>
    <n v="3674.4298321311499"/>
    <n v="9.1560573703253691"/>
    <n v="1.3465012890385499"/>
    <n v="0.31376949960915002"/>
    <n v="4.6143336438010003E-2"/>
    <n v="125.919264498423"/>
    <n v="1210"/>
    <s v="Fixed Single Family Units"/>
    <n v="1210"/>
    <s v="Town Melbourne Beach                   Brevard County"/>
    <s v="Town Melbourne Beach"/>
    <m/>
    <m/>
    <m/>
    <n v="0"/>
    <n v="1"/>
    <n v="0.31376949960915002"/>
    <n v="4.6143336438010003E-2"/>
    <n v="236.02115011737001"/>
    <m/>
    <n v="-1"/>
    <n v="-1"/>
    <n v="-1"/>
    <n v="-1"/>
    <n v="0"/>
    <m/>
    <m/>
    <s v="Central IRL A"/>
    <n v="-1"/>
    <m/>
    <m/>
    <n v="601"/>
    <x v="9"/>
    <s v="Cherry Drive BB"/>
    <x v="0"/>
    <m/>
    <n v="48.595531348423499"/>
    <n v="0.19142023529999999"/>
  </r>
  <r>
    <n v="450000"/>
    <n v="880000"/>
    <n v="880000"/>
    <x v="0"/>
    <x v="0"/>
    <s v="IR12-21"/>
    <s v="62-304.520 (7), F.A.C."/>
    <n v="0.56000000000000005"/>
    <n v="0.48"/>
    <s v="Town Melbourne Beach"/>
    <n v="6.9039977159119997E-2"/>
    <n v="3696.2787702031301"/>
    <n v="10.045966169486301"/>
    <n v="1.76350038310721"/>
    <n v="0.69357327488267995"/>
    <n v="0.12175202616983"/>
    <n v="255.191001868586"/>
    <n v="1300"/>
    <s v="Residential, High Density"/>
    <n v="1300"/>
    <s v="Town Melbourne Beach                   Brevard County"/>
    <s v="Town Melbourne Beach"/>
    <m/>
    <m/>
    <m/>
    <n v="0"/>
    <n v="1"/>
    <n v="0.69357327488267995"/>
    <n v="0.12175202616983"/>
    <n v="255.191001868586"/>
    <m/>
    <n v="-1"/>
    <n v="-1"/>
    <n v="-1"/>
    <n v="-1"/>
    <n v="0"/>
    <m/>
    <m/>
    <s v="Central IRL A"/>
    <n v="-1"/>
    <m/>
    <m/>
    <n v="601"/>
    <x v="9"/>
    <s v="Cherry Drive BB"/>
    <x v="0"/>
    <m/>
    <n v="104.361176705883"/>
    <n v="0.20696756029999999"/>
  </r>
  <r>
    <n v="450000"/>
    <n v="880000"/>
    <n v="880000"/>
    <x v="0"/>
    <x v="0"/>
    <s v="IR12-21"/>
    <s v="62-304.520 (7), F.A.C."/>
    <n v="0.56000000000000005"/>
    <n v="0.48"/>
    <s v="Town Melbourne Beach"/>
    <n v="6.1521828419000004E-4"/>
    <n v="3696.2787702031301"/>
    <n v="10.045966169486301"/>
    <n v="1.76350038310721"/>
    <n v="6.1804620698199999E-3"/>
    <n v="1.0849376798599999E-3"/>
    <n v="2.27401828289228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6.1804620698199999E-3"/>
    <n v="1.0849376798599999E-3"/>
    <n v="2.2740182828930502"/>
    <m/>
    <n v="-1"/>
    <n v="-1"/>
    <n v="-1"/>
    <n v="-1"/>
    <n v="0"/>
    <m/>
    <m/>
    <s v="Central IRL A"/>
    <n v="-1"/>
    <m/>
    <m/>
    <n v="601"/>
    <x v="9"/>
    <s v="Cherry Drive BB"/>
    <x v="0"/>
    <m/>
    <n v="6.6912269497328598"/>
    <n v="1.8442971E-3"/>
  </r>
  <r>
    <n v="450000"/>
    <n v="880000"/>
    <n v="880000"/>
    <x v="0"/>
    <x v="0"/>
    <s v="IR12-21"/>
    <s v="62-304.520 (7), F.A.C."/>
    <n v="0.56000000000000005"/>
    <n v="0.48"/>
    <s v="Town Melbourne Beach"/>
    <n v="1.92398098637E-3"/>
    <n v="3696.2787702031301"/>
    <n v="10.045966169486301"/>
    <n v="1.76350038310721"/>
    <n v="1.9328247899800002E-2"/>
    <n v="3.3929412065500002E-3"/>
    <n v="7.11157007419391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1.9328247899800002E-2"/>
    <n v="3.3929412065500002E-3"/>
    <n v="7.1115700741943897"/>
    <m/>
    <n v="-1"/>
    <n v="-1"/>
    <n v="-1"/>
    <n v="-1"/>
    <n v="0"/>
    <m/>
    <m/>
    <s v="Central IRL A"/>
    <n v="-1"/>
    <m/>
    <m/>
    <n v="601"/>
    <x v="9"/>
    <s v="Cherry Drive BB"/>
    <x v="0"/>
    <m/>
    <n v="18.097218883954799"/>
    <n v="5.7676966999999999E-3"/>
  </r>
  <r>
    <n v="450000"/>
    <n v="880000"/>
    <n v="880000"/>
    <x v="0"/>
    <x v="0"/>
    <s v="IR12-21"/>
    <s v="62-304.520 (7), F.A.C."/>
    <n v="0.56000000000000005"/>
    <n v="0.48"/>
    <s v="Town Melbourne Beach"/>
    <n v="3.6820327340000001E-3"/>
    <n v="3696.2787702031301"/>
    <n v="10.045966169486301"/>
    <n v="1.76350038310721"/>
    <n v="3.6989576280719999E-2"/>
    <n v="6.4932661370199997E-3"/>
    <n v="13.6098194258845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3.6989576280719999E-2"/>
    <n v="6.4932661370199997E-3"/>
    <n v="13.6098194258856"/>
    <m/>
    <n v="-1"/>
    <n v="-1"/>
    <n v="-1"/>
    <n v="-1"/>
    <n v="0"/>
    <m/>
    <m/>
    <s v="Central IRL A"/>
    <n v="-1"/>
    <m/>
    <m/>
    <n v="601"/>
    <x v="9"/>
    <s v="Cherry Drive BB"/>
    <x v="0"/>
    <m/>
    <n v="19.9314482383963"/>
    <n v="1.1037972E-2"/>
  </r>
  <r>
    <n v="450000"/>
    <n v="880000"/>
    <n v="880000"/>
    <x v="0"/>
    <x v="0"/>
    <s v="IR12-21"/>
    <s v="62-304.520 (7), F.A.C."/>
    <n v="0.56000000000000005"/>
    <n v="0.48"/>
    <s v="Town Melbourne Beach"/>
    <n v="5.4260841631599997E-3"/>
    <n v="3696.2787702031301"/>
    <n v="10.045966169486301"/>
    <n v="1.76350038310721"/>
    <n v="5.4510257935939999E-2"/>
    <n v="9.5689015005099992E-3"/>
    <n v="20.05631969764219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5.4510257935939999E-2"/>
    <n v="9.5689015005099992E-3"/>
    <n v="20.056319697642099"/>
    <m/>
    <n v="-1"/>
    <n v="-1"/>
    <n v="-1"/>
    <n v="-1"/>
    <n v="0"/>
    <m/>
    <m/>
    <s v="Central IRL A"/>
    <n v="-1"/>
    <m/>
    <m/>
    <n v="601"/>
    <x v="9"/>
    <s v="Cherry Drive BB"/>
    <x v="0"/>
    <m/>
    <n v="23.3507047848925"/>
    <n v="1.62662771E-2"/>
  </r>
  <r>
    <n v="450000"/>
    <n v="880000"/>
    <n v="880000"/>
    <x v="0"/>
    <x v="0"/>
    <s v="IR12-21"/>
    <s v="62-304.520 (7), F.A.C."/>
    <n v="0.56000000000000005"/>
    <n v="0.48"/>
    <s v="Town Melbourne Beach"/>
    <n v="5.9279086032799997E-3"/>
    <n v="3696.2787702031301"/>
    <n v="10.045966169486301"/>
    <n v="1.76350038310721"/>
    <n v="5.9551569284439998E-2"/>
    <n v="1.0453869092919999E-2"/>
    <n v="21.9112027220416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5.9551569284439998E-2"/>
    <n v="1.0453869092919999E-2"/>
    <n v="21.9112027220425"/>
    <m/>
    <n v="-1"/>
    <n v="-1"/>
    <n v="-1"/>
    <n v="-1"/>
    <n v="0"/>
    <m/>
    <m/>
    <s v="Central IRL A"/>
    <n v="-1"/>
    <m/>
    <m/>
    <n v="601"/>
    <x v="9"/>
    <s v="Cherry Drive BB"/>
    <x v="0"/>
    <m/>
    <n v="19.645441947191401"/>
    <n v="1.7770642900000001E-2"/>
  </r>
  <r>
    <n v="450000"/>
    <n v="880000"/>
    <n v="880000"/>
    <x v="0"/>
    <x v="0"/>
    <s v="IR12-21"/>
    <s v="62-304.520 (7), F.A.C."/>
    <n v="0.56000000000000005"/>
    <n v="0.48"/>
    <s v="Town Melbourne Beach"/>
    <n v="0.20981344350156"/>
    <n v="3696.2787702031301"/>
    <n v="10.045966169486301"/>
    <n v="1.76350038310721"/>
    <n v="2.1077787553201102"/>
    <n v="0.37000608799604001"/>
    <n v="775.528976918034"/>
    <n v="1210"/>
    <s v="Fixed Single Family Units"/>
    <n v="1210"/>
    <s v="Town Melbourne Beach                   Brevard County"/>
    <s v="Town Melbourne Beach"/>
    <m/>
    <m/>
    <m/>
    <n v="0"/>
    <n v="1"/>
    <n v="2.1077787553201102"/>
    <n v="0.37000608799604001"/>
    <n v="775.528976918034"/>
    <m/>
    <n v="-1"/>
    <n v="-1"/>
    <n v="-1"/>
    <n v="-1"/>
    <n v="0"/>
    <m/>
    <m/>
    <s v="Central IRL A"/>
    <n v="-1"/>
    <m/>
    <m/>
    <n v="601"/>
    <x v="9"/>
    <s v="Cherry Drive BB"/>
    <x v="0"/>
    <m/>
    <n v="116.76470327656099"/>
    <n v="0.62897727240000001"/>
  </r>
  <r>
    <n v="450000"/>
    <n v="880000"/>
    <n v="880000"/>
    <x v="0"/>
    <x v="0"/>
    <s v="IR12-21"/>
    <s v="62-304.520 (7), F.A.C."/>
    <n v="0.56000000000000005"/>
    <n v="0.48"/>
    <s v="Town Melbourne Beach"/>
    <n v="4.38561877162E-2"/>
    <n v="3696.2787702031301"/>
    <n v="10.045966169486301"/>
    <n v="1.76350038310721"/>
    <n v="0.44057777811957999"/>
    <n v="7.7340403839139996E-2"/>
    <n v="162.10469559743299"/>
    <n v="1210"/>
    <s v="Fixed Single Family Units"/>
    <n v="1210"/>
    <s v="Town Melbourne Beach                   Brevard County"/>
    <s v="Town Melbourne Beach"/>
    <m/>
    <m/>
    <m/>
    <n v="0"/>
    <n v="1"/>
    <n v="0.44057777811957999"/>
    <n v="7.7340403839139996E-2"/>
    <n v="162.10469559743501"/>
    <m/>
    <n v="-1"/>
    <n v="-1"/>
    <n v="-1"/>
    <n v="-1"/>
    <n v="0"/>
    <m/>
    <m/>
    <s v="Central IRL A"/>
    <n v="-1"/>
    <m/>
    <m/>
    <n v="601"/>
    <x v="9"/>
    <s v="Cherry Drive BB"/>
    <x v="0"/>
    <m/>
    <n v="67.168861557422204"/>
    <n v="0.13147177260000001"/>
  </r>
  <r>
    <n v="450000"/>
    <n v="880000"/>
    <n v="880000"/>
    <x v="0"/>
    <x v="0"/>
    <s v="IR12-21"/>
    <s v="62-304.520 (7), F.A.C."/>
    <n v="0.56000000000000005"/>
    <n v="0.48"/>
    <s v="Town Melbourne Beach"/>
    <n v="0.27747862072712998"/>
    <n v="3696.2787702031301"/>
    <n v="10.045966169486301"/>
    <n v="1.76350038310721"/>
    <n v="2.7875408365804799"/>
    <n v="0.48933365395634998"/>
    <n v="1025.6383349789401"/>
    <n v="1300"/>
    <s v="Residential, High Density"/>
    <n v="1300"/>
    <s v="Town Melbourne Beach                   Brevard County"/>
    <s v="Town Melbourne Beach"/>
    <m/>
    <m/>
    <m/>
    <n v="0"/>
    <n v="1"/>
    <n v="2.7875408365804799"/>
    <n v="0.48933365395634998"/>
    <n v="1025.6383349789401"/>
    <m/>
    <n v="-1"/>
    <n v="-1"/>
    <n v="-1"/>
    <n v="-1"/>
    <n v="0"/>
    <m/>
    <m/>
    <s v="Central IRL A"/>
    <n v="-1"/>
    <m/>
    <m/>
    <n v="601"/>
    <x v="9"/>
    <s v="Cherry Drive BB"/>
    <x v="0"/>
    <m/>
    <n v="144.93138514656201"/>
    <n v="0.83182346709999999"/>
  </r>
  <r>
    <n v="450000"/>
    <n v="880000"/>
    <n v="880000"/>
    <x v="0"/>
    <x v="0"/>
    <s v="IR12-21"/>
    <s v="62-304.520 (7), F.A.C."/>
    <n v="0.56000000000000005"/>
    <n v="0.48"/>
    <s v="Town Melbourne Beach"/>
    <n v="0.20307166188031001"/>
    <n v="3709.49342888506"/>
    <n v="10.658303985728301"/>
    <n v="2.0519811560391501"/>
    <n v="2.1643995032074299"/>
    <n v="0.41669922350395999"/>
    <n v="753.29299533779704"/>
    <n v="1300"/>
    <s v="Residential, High Density"/>
    <n v="1300"/>
    <s v="Town Melbourne Beach                   Brevard County"/>
    <s v="Town Melbourne Beach"/>
    <m/>
    <m/>
    <m/>
    <n v="0"/>
    <n v="1"/>
    <n v="2.1643995032074299"/>
    <n v="0.41669922350395999"/>
    <n v="753.29299533779704"/>
    <m/>
    <n v="-1"/>
    <n v="-1"/>
    <n v="-1"/>
    <n v="-1"/>
    <n v="0"/>
    <m/>
    <m/>
    <s v="Central IRL A"/>
    <n v="-1"/>
    <m/>
    <m/>
    <n v="601"/>
    <x v="9"/>
    <s v="Cherry Drive BB"/>
    <x v="0"/>
    <m/>
    <n v="129.29377219898799"/>
    <n v="0.61094322410000002"/>
  </r>
  <r>
    <n v="450000"/>
    <n v="880000"/>
    <n v="880000"/>
    <x v="0"/>
    <x v="0"/>
    <s v="IR12-21"/>
    <s v="62-304.520 (7), F.A.C."/>
    <n v="0.56000000000000005"/>
    <n v="0.48"/>
    <s v="FDOT District 5"/>
    <n v="0.10647708534083"/>
    <n v="3709.49342888506"/>
    <n v="10.658303985728301"/>
    <n v="2.0519811560391501"/>
    <n v="1.1348651430769401"/>
    <n v="0.21848897266935999"/>
    <n v="394.976048398656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1348651430769401"/>
    <n v="0.21848897266935999"/>
    <n v="545.74948148764202"/>
    <m/>
    <n v="-1"/>
    <n v="-1"/>
    <n v="-1"/>
    <n v="-1"/>
    <n v="0"/>
    <m/>
    <m/>
    <s v="Central IRL A"/>
    <n v="-1"/>
    <m/>
    <m/>
    <n v="601"/>
    <x v="9"/>
    <s v="Cherry Drive BB"/>
    <x v="0"/>
    <m/>
    <n v="118.78138890480599"/>
    <n v="0.44261920640000002"/>
  </r>
  <r>
    <n v="450000"/>
    <n v="880000"/>
    <n v="880000"/>
    <x v="0"/>
    <x v="0"/>
    <s v="IR12-21"/>
    <s v="62-304.520 (7), F.A.C."/>
    <n v="0.56000000000000005"/>
    <n v="0.48"/>
    <s v="Town Melbourne Beach"/>
    <n v="2.573446898943E-2"/>
    <n v="3709.49342888506"/>
    <n v="10.658303985728301"/>
    <n v="2.0519811560391501"/>
    <n v="0.27428579340068998"/>
    <n v="5.2806645426989998E-2"/>
    <n v="95.461843612155505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7428579340068998"/>
    <n v="5.2806645426989998E-2"/>
    <n v="95.461843612155107"/>
    <m/>
    <n v="-1"/>
    <n v="-1"/>
    <n v="-1"/>
    <n v="-1"/>
    <n v="0"/>
    <m/>
    <m/>
    <s v="Central IRL A"/>
    <n v="-1"/>
    <m/>
    <m/>
    <n v="601"/>
    <x v="9"/>
    <s v="Cherry Drive BB"/>
    <x v="0"/>
    <m/>
    <n v="51.670976756693797"/>
    <n v="7.7422419800000003E-2"/>
  </r>
  <r>
    <n v="450000"/>
    <n v="880000"/>
    <n v="880000"/>
    <x v="0"/>
    <x v="0"/>
    <s v="IR12-21"/>
    <s v="62-304.520 (7), F.A.C."/>
    <n v="0.56000000000000005"/>
    <n v="0.48"/>
    <s v="Town Melbourne Beach"/>
    <n v="0.23995385377319001"/>
    <n v="3709.49342888506"/>
    <n v="10.658303985728301"/>
    <n v="2.0519811560391501"/>
    <n v="2.5575011160616801"/>
    <n v="0.49238078626156001"/>
    <n v="890.10724380730198"/>
    <n v="1300"/>
    <s v="Residential, High Density"/>
    <n v="1300"/>
    <s v="Town Melbourne Beach                   Brevard County"/>
    <s v="Town Melbourne Beach"/>
    <m/>
    <m/>
    <m/>
    <n v="0"/>
    <n v="1"/>
    <n v="2.5575011160616801"/>
    <n v="0.49238078626156001"/>
    <n v="890.10724380730198"/>
    <m/>
    <n v="-1"/>
    <n v="-1"/>
    <n v="-1"/>
    <n v="-1"/>
    <n v="0"/>
    <m/>
    <m/>
    <s v="Central IRL A"/>
    <n v="-1"/>
    <m/>
    <m/>
    <n v="601"/>
    <x v="9"/>
    <s v="Cherry Drive BB"/>
    <x v="0"/>
    <m/>
    <n v="133.01447418911101"/>
    <n v="0.72190368520000003"/>
  </r>
  <r>
    <n v="450000"/>
    <n v="880000"/>
    <n v="880000"/>
    <x v="0"/>
    <x v="0"/>
    <s v="IR12-21"/>
    <s v="62-304.520 (7), F.A.C."/>
    <n v="0.56000000000000005"/>
    <n v="0.48"/>
    <s v="FDOT District 5"/>
    <n v="1.8810943996800001E-3"/>
    <n v="3709.49342888506"/>
    <n v="10.658303985728301"/>
    <n v="2.0519811560391501"/>
    <n v="2.0049275937639999E-2"/>
    <n v="3.85997026087E-3"/>
    <n v="6.9779073147254396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2.0049275937639999E-2"/>
    <n v="3.85997026087E-3"/>
    <n v="6.9779073147268198"/>
    <m/>
    <n v="-1"/>
    <n v="-1"/>
    <n v="-1"/>
    <n v="-1"/>
    <n v="0"/>
    <m/>
    <m/>
    <s v="Central IRL A"/>
    <n v="-1"/>
    <m/>
    <m/>
    <n v="601"/>
    <x v="9"/>
    <s v="Cherry Drive BB"/>
    <x v="0"/>
    <m/>
    <n v="49.674589798474202"/>
    <n v="5.6592921999999999E-3"/>
  </r>
  <r>
    <n v="450000"/>
    <n v="880000"/>
    <n v="880000"/>
    <x v="0"/>
    <x v="0"/>
    <s v="IR12-21"/>
    <s v="62-304.520 (7), F.A.C."/>
    <n v="0.56000000000000005"/>
    <n v="0.48"/>
    <s v="Town Melbourne Beach"/>
    <n v="9.5822053716480005E-2"/>
    <n v="3680.5655615795899"/>
    <n v="10.280528833167899"/>
    <n v="1.89096622642944"/>
    <n v="0.98510138608566"/>
    <n v="0.18119626732496999"/>
    <n v="352.67935094871302"/>
    <n v="1210"/>
    <s v="Fixed Single Family Units"/>
    <n v="1210"/>
    <s v="Town Melbourne Beach                   Brevard County"/>
    <s v="Town Melbourne Beach"/>
    <m/>
    <m/>
    <m/>
    <n v="0"/>
    <n v="1"/>
    <n v="0.98510138608566"/>
    <n v="0.18119626732496999"/>
    <n v="352.67935094871399"/>
    <m/>
    <n v="-1"/>
    <n v="-1"/>
    <n v="-1"/>
    <n v="-1"/>
    <n v="0"/>
    <m/>
    <m/>
    <s v="Central IRL A"/>
    <n v="-1"/>
    <m/>
    <m/>
    <n v="601"/>
    <x v="9"/>
    <s v="Cherry Drive BB"/>
    <x v="0"/>
    <m/>
    <n v="88.472419087040294"/>
    <n v="0.2860335369"/>
  </r>
  <r>
    <n v="450000"/>
    <n v="880000"/>
    <n v="880000"/>
    <x v="0"/>
    <x v="0"/>
    <s v="IR12-21"/>
    <s v="62-304.520 (7), F.A.C."/>
    <n v="0.56000000000000005"/>
    <n v="0.48"/>
    <s v="Town Melbourne Beach"/>
    <n v="1.364580600003E-2"/>
    <n v="3680.5655615795899"/>
    <n v="10.280528833167899"/>
    <n v="1.89096622642944"/>
    <n v="0.14028610203516001"/>
    <n v="2.580375827847E-2"/>
    <n v="50.224283623721298"/>
    <n v="1210"/>
    <s v="Fixed Single Family Units"/>
    <n v="1210"/>
    <s v="Town Melbourne Beach                   Brevard County"/>
    <s v="Town Melbourne Beach"/>
    <m/>
    <m/>
    <m/>
    <n v="0"/>
    <n v="1"/>
    <n v="0.14028610203516001"/>
    <n v="2.580375827847E-2"/>
    <n v="50.224283623722798"/>
    <m/>
    <n v="-1"/>
    <n v="-1"/>
    <n v="-1"/>
    <n v="-1"/>
    <n v="0"/>
    <m/>
    <m/>
    <s v="Central IRL A"/>
    <n v="-1"/>
    <m/>
    <m/>
    <n v="601"/>
    <x v="9"/>
    <s v="Cherry Drive BB"/>
    <x v="0"/>
    <m/>
    <n v="38.784799815093002"/>
    <n v="4.0733401199999998E-2"/>
  </r>
  <r>
    <n v="450000"/>
    <n v="880000"/>
    <n v="880000"/>
    <x v="0"/>
    <x v="0"/>
    <s v="IR12-21"/>
    <s v="62-304.520 (7), F.A.C."/>
    <n v="0.56000000000000005"/>
    <n v="0.48"/>
    <s v="Town Melbourne Beach"/>
    <n v="2.3250872832770001E-2"/>
    <n v="3680.5655615795899"/>
    <n v="10.280528833167899"/>
    <n v="1.89096622642944"/>
    <n v="0.23903126855368001"/>
    <n v="4.3966615261780001E-2"/>
    <n v="85.576361824985597"/>
    <n v="1210"/>
    <s v="Fixed Single Family Units"/>
    <n v="1210"/>
    <s v="Town Melbourne Beach                   Brevard County"/>
    <s v="Town Melbourne Beach"/>
    <m/>
    <m/>
    <m/>
    <n v="0"/>
    <n v="1"/>
    <n v="0.23903126855368001"/>
    <n v="4.3966615261780001E-2"/>
    <n v="85.576361824986293"/>
    <m/>
    <n v="-1"/>
    <n v="-1"/>
    <n v="-1"/>
    <n v="-1"/>
    <n v="0"/>
    <m/>
    <m/>
    <s v="Central IRL A"/>
    <n v="-1"/>
    <m/>
    <m/>
    <n v="601"/>
    <x v="9"/>
    <s v="Cherry Drive BB"/>
    <x v="0"/>
    <m/>
    <n v="49.796459842441102"/>
    <n v="6.9404997400000001E-2"/>
  </r>
  <r>
    <n v="450000"/>
    <n v="880000"/>
    <n v="880000"/>
    <x v="0"/>
    <x v="0"/>
    <s v="IR12-21"/>
    <s v="62-304.520 (7), F.A.C."/>
    <n v="0.56000000000000005"/>
    <n v="0.48"/>
    <s v="Town Melbourne Beach"/>
    <n v="0.48504472123367998"/>
    <n v="3680.5655615795899"/>
    <n v="10.280528833167899"/>
    <n v="1.89096622642944"/>
    <n v="4.9865162420188396"/>
    <n v="0.91720318616078"/>
    <n v="1785.2388967986799"/>
    <n v="1300"/>
    <s v="Residential, High Density"/>
    <n v="1300"/>
    <s v="Town Melbourne Beach                   Brevard County"/>
    <s v="Town Melbourne Beach"/>
    <m/>
    <m/>
    <m/>
    <n v="0"/>
    <n v="1"/>
    <n v="4.9865162420188396"/>
    <n v="0.91720318616078"/>
    <n v="1785.2388967986799"/>
    <m/>
    <n v="-1"/>
    <n v="-1"/>
    <n v="-1"/>
    <n v="-1"/>
    <n v="0"/>
    <m/>
    <m/>
    <s v="Central IRL A"/>
    <n v="-1"/>
    <m/>
    <m/>
    <n v="601"/>
    <x v="9"/>
    <s v="Cherry Drive BB"/>
    <x v="0"/>
    <m/>
    <n v="182.47079020251601"/>
    <n v="1.4478823168999999"/>
  </r>
  <r>
    <n v="450000"/>
    <n v="880000"/>
    <n v="880000"/>
    <x v="0"/>
    <x v="0"/>
    <s v="IR12-21"/>
    <s v="62-304.520 (7), F.A.C."/>
    <n v="0.56000000000000005"/>
    <n v="0.48"/>
    <s v="Town Melbourne Beach"/>
    <n v="0.23893075212049"/>
    <n v="3638.5615390757098"/>
    <n v="8.9913597274192796"/>
    <n v="1.31594243850888"/>
    <n v="2.1483123422582202"/>
    <n v="0.3144191165802"/>
    <n v="869.364245168069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1483123422582202"/>
    <n v="0.3144191165802"/>
    <n v="1038.01187461057"/>
    <m/>
    <n v="-1"/>
    <n v="-1"/>
    <n v="-1"/>
    <n v="-1"/>
    <n v="0"/>
    <m/>
    <m/>
    <s v="Central IRL A"/>
    <n v="-1"/>
    <m/>
    <m/>
    <n v="601"/>
    <x v="9"/>
    <s v="Cherry Drive BB"/>
    <x v="0"/>
    <m/>
    <n v="155.98479389479499"/>
    <n v="0.84185877909999995"/>
  </r>
  <r>
    <n v="450000"/>
    <n v="880000"/>
    <n v="880000"/>
    <x v="0"/>
    <x v="0"/>
    <s v="IR12-21"/>
    <s v="62-304.520 (7), F.A.C."/>
    <n v="0.56000000000000005"/>
    <n v="0.48"/>
    <s v="Town Melbourne Beach"/>
    <n v="7.8870725710420003E-2"/>
    <n v="3638.5615390757098"/>
    <n v="8.9913597274192796"/>
    <n v="1.31594243850888"/>
    <n v="0.70915506682507001"/>
    <n v="0.10378933511834"/>
    <n v="286.97598912895302"/>
    <n v="1210"/>
    <s v="Fixed Single Family Units"/>
    <n v="1210"/>
    <s v="Town Melbourne Beach                   Brevard County"/>
    <s v="Town Melbourne Beach"/>
    <m/>
    <m/>
    <m/>
    <n v="0"/>
    <n v="1"/>
    <n v="0.70915506682507001"/>
    <n v="0.10378933511834"/>
    <n v="286.97598912895199"/>
    <m/>
    <n v="-1"/>
    <n v="-1"/>
    <n v="-1"/>
    <n v="-1"/>
    <n v="0"/>
    <m/>
    <m/>
    <s v="Central IRL A"/>
    <n v="-1"/>
    <m/>
    <m/>
    <n v="601"/>
    <x v="9"/>
    <s v="Cherry Drive BB"/>
    <x v="0"/>
    <m/>
    <n v="86.517034031363806"/>
    <n v="0.2327461388"/>
  </r>
  <r>
    <n v="450000"/>
    <n v="880000"/>
    <n v="880000"/>
    <x v="0"/>
    <x v="0"/>
    <s v="IR12-21"/>
    <s v="62-304.520 (7), F.A.C."/>
    <n v="0.56000000000000005"/>
    <n v="0.48"/>
    <s v="Town Melbourne Beach"/>
    <n v="0.19158557524426001"/>
    <n v="3638.5615390757098"/>
    <n v="8.9913597274192796"/>
    <n v="1.31594243850888"/>
    <n v="1.7226148256057301"/>
    <n v="0.25211558907005999"/>
    <n v="697.09590552547502"/>
    <n v="1210"/>
    <s v="Fixed Single Family Units"/>
    <n v="1210"/>
    <s v="Town Melbourne Beach                   Brevard County"/>
    <s v="Town Melbourne Beach"/>
    <m/>
    <m/>
    <m/>
    <n v="0"/>
    <n v="1"/>
    <n v="1.7226148256057301"/>
    <n v="0.25211558907005999"/>
    <n v="697.09675341565298"/>
    <m/>
    <n v="-1"/>
    <n v="-1"/>
    <n v="-1"/>
    <n v="-1"/>
    <n v="0"/>
    <m/>
    <m/>
    <s v="Central IRL A"/>
    <n v="-1"/>
    <m/>
    <m/>
    <n v="601"/>
    <x v="9"/>
    <s v="Cherry Drive BB"/>
    <x v="0"/>
    <m/>
    <n v="111.99944406669201"/>
    <n v="0.56536638559999997"/>
  </r>
  <r>
    <n v="450000"/>
    <n v="880000"/>
    <n v="880000"/>
    <x v="0"/>
    <x v="0"/>
    <s v="IR12-21"/>
    <s v="62-304.520 (7), F.A.C."/>
    <n v="0.56000000000000005"/>
    <n v="0.48"/>
    <s v="Town Melbourne Beach"/>
    <n v="2.3491630312330002E-2"/>
    <n v="3638.5615390757098"/>
    <n v="8.9913597274192796"/>
    <n v="1.31594243850888"/>
    <n v="0.21122169872169999"/>
    <n v="3.0913633277749999E-2"/>
    <n v="85.475742544629099"/>
    <n v="1210"/>
    <s v="Fixed Single Family Units"/>
    <n v="1210"/>
    <s v="Town Melbourne Beach                   Brevard County"/>
    <s v="Town Melbourne Beach"/>
    <m/>
    <m/>
    <m/>
    <n v="0"/>
    <n v="1"/>
    <n v="0.21122169872169999"/>
    <n v="3.0913633277749999E-2"/>
    <n v="85.475742544628005"/>
    <m/>
    <n v="-1"/>
    <n v="-1"/>
    <n v="-1"/>
    <n v="-1"/>
    <n v="0"/>
    <m/>
    <m/>
    <s v="Central IRL A"/>
    <n v="-1"/>
    <m/>
    <m/>
    <n v="601"/>
    <x v="9"/>
    <s v="Cherry Drive BB"/>
    <x v="0"/>
    <m/>
    <n v="47.018724833570403"/>
    <n v="6.93233922E-2"/>
  </r>
  <r>
    <n v="450000"/>
    <n v="880000"/>
    <n v="880000"/>
    <x v="0"/>
    <x v="0"/>
    <s v="IR12-21"/>
    <s v="62-304.520 (7), F.A.C."/>
    <n v="0.56000000000000005"/>
    <n v="0.48"/>
    <s v="Town Melbourne Beach"/>
    <n v="6.3275006666099996E-3"/>
    <n v="3658.5104816677799"/>
    <n v="9.11880198080285"/>
    <n v="1.3411044797193601"/>
    <n v="5.7699225612259999E-2"/>
    <n v="8.4858394894199995E-3"/>
    <n v="23.1492275115745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5.7699225612259999E-2"/>
    <n v="8.4858394894199995E-3"/>
    <n v="23.149227511573802"/>
    <m/>
    <n v="-1"/>
    <n v="-1"/>
    <n v="-1"/>
    <n v="-1"/>
    <n v="0"/>
    <m/>
    <m/>
    <s v="Central IRL A"/>
    <n v="-1"/>
    <m/>
    <m/>
    <n v="601"/>
    <x v="9"/>
    <s v="Cherry Drive BB"/>
    <x v="0"/>
    <m/>
    <n v="24.4417026608775"/>
    <n v="1.8774718199999998E-2"/>
  </r>
  <r>
    <n v="450000"/>
    <n v="880000"/>
    <n v="880000"/>
    <x v="0"/>
    <x v="0"/>
    <s v="IR12-21"/>
    <s v="62-304.520 (7), F.A.C."/>
    <n v="0.56000000000000005"/>
    <n v="0.48"/>
    <s v="Town Melbourne Beach"/>
    <n v="0.10148876657245"/>
    <n v="3658.5104816677799"/>
    <n v="9.11880198080285"/>
    <n v="1.3411044797193601"/>
    <n v="0.92545596565012"/>
    <n v="0.13610703949151001"/>
    <n v="371.29771627685398"/>
    <n v="1210"/>
    <s v="Fixed Single Family Units"/>
    <n v="1210"/>
    <s v="Town Melbourne Beach                   Brevard County"/>
    <s v="Town Melbourne Beach"/>
    <m/>
    <m/>
    <m/>
    <n v="0"/>
    <n v="1"/>
    <n v="0.92545596565012"/>
    <n v="0.13610703949151001"/>
    <n v="371.29771627685398"/>
    <m/>
    <n v="-1"/>
    <n v="-1"/>
    <n v="-1"/>
    <n v="-1"/>
    <n v="0"/>
    <m/>
    <m/>
    <s v="Central IRL A"/>
    <n v="-1"/>
    <m/>
    <m/>
    <n v="601"/>
    <x v="9"/>
    <s v="Cherry Drive BB"/>
    <x v="0"/>
    <m/>
    <n v="92.976328224290597"/>
    <n v="0.30113358979999999"/>
  </r>
  <r>
    <n v="450000"/>
    <n v="880000"/>
    <n v="880000"/>
    <x v="0"/>
    <x v="0"/>
    <s v="IR12-21"/>
    <s v="62-304.520 (7), F.A.C."/>
    <n v="0.56000000000000005"/>
    <n v="0.48"/>
    <s v="Town Melbourne Beach"/>
    <n v="0.22496583529753"/>
    <n v="3658.5104816677799"/>
    <n v="9.11880198080285"/>
    <n v="1.3411044797193601"/>
    <n v="2.05141890452416"/>
    <n v="0.30170268950133"/>
    <n v="823.03986645319605"/>
    <n v="1210"/>
    <s v="Fixed Single Family Units"/>
    <n v="1210"/>
    <s v="Town Melbourne Beach                   Brevard County"/>
    <s v="Town Melbourne Beach"/>
    <m/>
    <m/>
    <m/>
    <n v="0"/>
    <n v="1"/>
    <n v="2.05141890452416"/>
    <n v="0.30170268950133"/>
    <n v="823.03986645319605"/>
    <m/>
    <n v="-1"/>
    <n v="-1"/>
    <n v="-1"/>
    <n v="-1"/>
    <n v="0"/>
    <m/>
    <m/>
    <s v="Central IRL A"/>
    <n v="-1"/>
    <m/>
    <m/>
    <n v="601"/>
    <x v="9"/>
    <s v="Cherry Drive BB"/>
    <x v="0"/>
    <m/>
    <n v="117.57606199848"/>
    <n v="0.66751002960000005"/>
  </r>
  <r>
    <n v="450000"/>
    <n v="880000"/>
    <n v="880000"/>
    <x v="0"/>
    <x v="0"/>
    <s v="IR12-21"/>
    <s v="62-304.520 (7), F.A.C."/>
    <n v="0.56000000000000005"/>
    <n v="0.48"/>
    <s v="Town Melbourne Beach"/>
    <n v="1.4893697385750001E-2"/>
    <n v="3658.5104816677799"/>
    <n v="9.11880198080285"/>
    <n v="1.3411044797193601"/>
    <n v="0.13581267722269999"/>
    <n v="1.9974004283619999E-2"/>
    <n v="54.488747996572798"/>
    <n v="1210"/>
    <s v="Fixed Single Family Units"/>
    <n v="1210"/>
    <s v="Town Melbourne Beach                   Brevard County"/>
    <s v="Town Melbourne Beach"/>
    <m/>
    <m/>
    <m/>
    <n v="0"/>
    <n v="1"/>
    <n v="0.13581267722269999"/>
    <n v="1.9974004283619999E-2"/>
    <n v="54.488747996573501"/>
    <m/>
    <n v="-1"/>
    <n v="-1"/>
    <n v="-1"/>
    <n v="-1"/>
    <n v="0"/>
    <m/>
    <m/>
    <s v="Central IRL A"/>
    <n v="-1"/>
    <m/>
    <m/>
    <n v="601"/>
    <x v="9"/>
    <s v="Cherry Drive BB"/>
    <x v="0"/>
    <m/>
    <n v="37.424895307928203"/>
    <n v="4.41920097E-2"/>
  </r>
  <r>
    <n v="450000"/>
    <n v="880000"/>
    <n v="880000"/>
    <x v="0"/>
    <x v="0"/>
    <s v="IR12-21"/>
    <s v="62-304.520 (7), F.A.C."/>
    <n v="0.56000000000000005"/>
    <n v="0.48"/>
    <s v="Town Melbourne Beach"/>
    <n v="3.9009499969479999E-2"/>
    <n v="3658.5104816677799"/>
    <n v="9.11880198080285"/>
    <n v="1.3411044797193601"/>
    <n v="0.35571990559189998"/>
    <n v="5.2315815160689998E-2"/>
    <n v="142.71666452299399"/>
    <n v="1210"/>
    <s v="Fixed Single Family Units"/>
    <n v="1210"/>
    <s v="Town Melbourne Beach                   Brevard County"/>
    <s v="Town Melbourne Beach"/>
    <m/>
    <m/>
    <m/>
    <n v="0"/>
    <n v="1"/>
    <n v="0.35571990559189998"/>
    <n v="5.2315815160689998E-2"/>
    <n v="142.71666452299399"/>
    <m/>
    <n v="-1"/>
    <n v="-1"/>
    <n v="-1"/>
    <n v="-1"/>
    <n v="0"/>
    <m/>
    <m/>
    <s v="Central IRL A"/>
    <n v="-1"/>
    <m/>
    <m/>
    <n v="601"/>
    <x v="9"/>
    <s v="Cherry Drive BB"/>
    <x v="0"/>
    <m/>
    <n v="55.2179822576107"/>
    <n v="0.1157474976"/>
  </r>
  <r>
    <n v="450000"/>
    <n v="880000"/>
    <n v="880000"/>
    <x v="0"/>
    <x v="0"/>
    <s v="IR12-21"/>
    <s v="62-304.520 (7), F.A.C."/>
    <n v="0.56000000000000005"/>
    <n v="0.48"/>
    <s v="Town Melbourne Beach"/>
    <n v="2.0710541626769999E-2"/>
    <n v="3658.5104816677799"/>
    <n v="9.11880198080285"/>
    <n v="1.3411044797193601"/>
    <n v="0.18885532800977001"/>
    <n v="2.7775000153080001E-2"/>
    <n v="75.769733622588006"/>
    <n v="1210"/>
    <s v="Fixed Single Family Units"/>
    <n v="1210"/>
    <s v="Town Melbourne Beach                   Brevard County"/>
    <s v="Town Melbourne Beach"/>
    <m/>
    <m/>
    <m/>
    <n v="0"/>
    <n v="1"/>
    <n v="0.18885532800977001"/>
    <n v="2.7775000153080001E-2"/>
    <n v="75.769733622587296"/>
    <m/>
    <n v="-1"/>
    <n v="-1"/>
    <n v="-1"/>
    <n v="-1"/>
    <n v="0"/>
    <m/>
    <m/>
    <s v="Central IRL A"/>
    <n v="-1"/>
    <m/>
    <m/>
    <n v="601"/>
    <x v="9"/>
    <s v="Cherry Drive BB"/>
    <x v="0"/>
    <m/>
    <n v="44.688422869359101"/>
    <n v="6.1451527700000001E-2"/>
  </r>
  <r>
    <n v="450000"/>
    <n v="880000"/>
    <n v="880000"/>
    <x v="0"/>
    <x v="0"/>
    <s v="IR12-21"/>
    <s v="62-304.520 (7), F.A.C."/>
    <n v="0.56000000000000005"/>
    <n v="0.48"/>
    <s v="Town Melbourne Beach"/>
    <n v="0.21036761221832001"/>
    <n v="3658.5104816677799"/>
    <n v="9.11880198080285"/>
    <n v="1.3411044797193601"/>
    <n v="1.9183005989932"/>
    <n v="0.28212494713385"/>
    <n v="769.63211430415595"/>
    <n v="1210"/>
    <s v="Fixed Single Family Units"/>
    <n v="1210"/>
    <s v="Town Melbourne Beach                   Brevard County"/>
    <s v="Town Melbourne Beach"/>
    <m/>
    <m/>
    <m/>
    <n v="0"/>
    <n v="1"/>
    <n v="1.9183005989932"/>
    <n v="0.28212494713385"/>
    <n v="769.63211430415595"/>
    <m/>
    <n v="-1"/>
    <n v="-1"/>
    <n v="-1"/>
    <n v="-1"/>
    <n v="0"/>
    <m/>
    <m/>
    <s v="Central IRL A"/>
    <n v="-1"/>
    <m/>
    <m/>
    <n v="601"/>
    <x v="9"/>
    <s v="Cherry Drive BB"/>
    <x v="0"/>
    <m/>
    <n v="118.577034083101"/>
    <n v="0.62419473989999996"/>
  </r>
  <r>
    <n v="450000"/>
    <n v="880000"/>
    <n v="880000"/>
    <x v="0"/>
    <x v="0"/>
    <s v="IR12-21"/>
    <s v="62-304.520 (7), F.A.C."/>
    <n v="0.56000000000000005"/>
    <n v="0.48"/>
    <s v="Town Melbourne Beach"/>
    <n v="0.20791398488311999"/>
    <n v="3663.10394748823"/>
    <n v="9.1295472161966593"/>
    <n v="1.3426608640059099"/>
    <n v="1.89816054189807"/>
    <n v="0.27915797058207997"/>
    <n v="761.610538763375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9816054189807"/>
    <n v="0.27915797058207997"/>
    <n v="761.61053876337598"/>
    <m/>
    <n v="-1"/>
    <n v="-1"/>
    <n v="-1"/>
    <n v="-1"/>
    <n v="0"/>
    <m/>
    <m/>
    <s v="Central IRL A"/>
    <n v="-1"/>
    <m/>
    <m/>
    <n v="601"/>
    <x v="9"/>
    <s v="Cherry Drive BB"/>
    <x v="0"/>
    <m/>
    <n v="153.72266425594401"/>
    <n v="0.61768900140000005"/>
  </r>
  <r>
    <n v="450000"/>
    <n v="880000"/>
    <n v="880000"/>
    <x v="0"/>
    <x v="0"/>
    <s v="IR12-21"/>
    <s v="62-304.520 (7), F.A.C."/>
    <n v="0.56000000000000005"/>
    <n v="0.48"/>
    <s v="Town Melbourne Beach"/>
    <n v="2.1990768958599998E-3"/>
    <n v="3663.10394748823"/>
    <n v="9.1295472161966593"/>
    <n v="1.3426608640059099"/>
    <n v="2.007657635286E-2"/>
    <n v="2.95261448502E-3"/>
    <n v="8.0554472580805694"/>
    <n v="1210"/>
    <s v="Fixed Single Family Units"/>
    <n v="1210"/>
    <s v="Town Melbourne Beach                   Brevard County"/>
    <s v="Town Melbourne Beach"/>
    <m/>
    <m/>
    <m/>
    <n v="0"/>
    <n v="1"/>
    <n v="2.007657635286E-2"/>
    <n v="2.95261448502E-3"/>
    <n v="8.0554472580799903"/>
    <m/>
    <n v="-1"/>
    <n v="-1"/>
    <n v="-1"/>
    <n v="-1"/>
    <n v="0"/>
    <m/>
    <m/>
    <s v="Central IRL A"/>
    <n v="-1"/>
    <m/>
    <m/>
    <n v="601"/>
    <x v="9"/>
    <s v="Cherry Drive BB"/>
    <x v="0"/>
    <m/>
    <n v="14.409059102189399"/>
    <n v="6.5332094999999996E-3"/>
  </r>
  <r>
    <n v="450000"/>
    <n v="880000"/>
    <n v="880000"/>
    <x v="0"/>
    <x v="0"/>
    <s v="IR12-21"/>
    <s v="62-304.520 (7), F.A.C."/>
    <n v="0.56000000000000005"/>
    <n v="0.48"/>
    <s v="Town Melbourne Beach"/>
    <n v="0.22888754208657999"/>
    <n v="3663.10394748823"/>
    <n v="9.1295472161966593"/>
    <n v="1.3426608640059099"/>
    <n v="2.08963962267869"/>
    <n v="0.30731834501816002"/>
    <n v="838.43885894825496"/>
    <n v="1210"/>
    <s v="Fixed Single Family Units"/>
    <n v="1210"/>
    <s v="Town Melbourne Beach                   Brevard County"/>
    <s v="Town Melbourne Beach"/>
    <m/>
    <m/>
    <m/>
    <n v="0"/>
    <n v="1"/>
    <n v="2.08963962267869"/>
    <n v="0.30731834501816002"/>
    <n v="838.43885894825496"/>
    <m/>
    <n v="-1"/>
    <n v="-1"/>
    <n v="-1"/>
    <n v="-1"/>
    <n v="0"/>
    <m/>
    <m/>
    <s v="Central IRL A"/>
    <n v="-1"/>
    <m/>
    <m/>
    <n v="601"/>
    <x v="9"/>
    <s v="Cherry Drive BB"/>
    <x v="0"/>
    <m/>
    <n v="118.290132574053"/>
    <n v="0.67999907459999998"/>
  </r>
  <r>
    <n v="450000"/>
    <n v="880000"/>
    <n v="880000"/>
    <x v="0"/>
    <x v="0"/>
    <s v="IR12-21"/>
    <s v="62-304.520 (7), F.A.C."/>
    <n v="0.56000000000000005"/>
    <n v="0.48"/>
    <s v="Town Melbourne Beach"/>
    <n v="5.1935455233910001E-2"/>
    <n v="3663.10394748823"/>
    <n v="9.1295472161966593"/>
    <n v="1.3426608640059099"/>
    <n v="0.47414719075264999"/>
    <n v="6.9731703196900002E-2"/>
    <n v="190.24497108193401"/>
    <n v="1210"/>
    <s v="Fixed Single Family Units"/>
    <n v="1210"/>
    <s v="Town Melbourne Beach                   Brevard County"/>
    <s v="Town Melbourne Beach"/>
    <m/>
    <m/>
    <m/>
    <n v="0"/>
    <n v="1"/>
    <n v="0.47414719075264999"/>
    <n v="6.9731703196900002E-2"/>
    <n v="190.24497108193299"/>
    <m/>
    <n v="-1"/>
    <n v="-1"/>
    <n v="-1"/>
    <n v="-1"/>
    <n v="0"/>
    <m/>
    <m/>
    <s v="Central IRL A"/>
    <n v="-1"/>
    <m/>
    <m/>
    <n v="601"/>
    <x v="9"/>
    <s v="Cherry Drive BB"/>
    <x v="0"/>
    <m/>
    <n v="64.854054279932399"/>
    <n v="0.15429438039999999"/>
  </r>
  <r>
    <n v="450000"/>
    <n v="880000"/>
    <n v="880000"/>
    <x v="0"/>
    <x v="0"/>
    <s v="IR12-21"/>
    <s v="62-304.520 (7), F.A.C."/>
    <n v="0.56000000000000005"/>
    <n v="0.48"/>
    <s v="Town Melbourne Beach"/>
    <n v="7.3394893872129996E-2"/>
    <n v="3663.10394748823"/>
    <n v="9.1295472161966593"/>
    <n v="1.3426608640059099"/>
    <n v="0.67006214903337002"/>
    <n v="9.8544451619969997E-2"/>
    <n v="268.85312546848598"/>
    <n v="1210"/>
    <s v="Fixed Single Family Units"/>
    <n v="1210"/>
    <s v="Town Melbourne Beach                   Brevard County"/>
    <s v="Town Melbourne Beach"/>
    <m/>
    <m/>
    <m/>
    <n v="0"/>
    <n v="1"/>
    <n v="0.67006214903337002"/>
    <n v="9.8544451619969997E-2"/>
    <n v="268.85312546848502"/>
    <m/>
    <n v="-1"/>
    <n v="-1"/>
    <n v="-1"/>
    <n v="-1"/>
    <n v="0"/>
    <m/>
    <m/>
    <s v="Central IRL A"/>
    <n v="-1"/>
    <m/>
    <m/>
    <n v="601"/>
    <x v="9"/>
    <s v="Cherry Drive BB"/>
    <x v="0"/>
    <m/>
    <n v="77.683165551843004"/>
    <n v="0.2180479525"/>
  </r>
  <r>
    <n v="450000"/>
    <n v="880000"/>
    <n v="880000"/>
    <x v="0"/>
    <x v="0"/>
    <s v="IR12-21"/>
    <s v="62-304.520 (7), F.A.C."/>
    <n v="0.56000000000000005"/>
    <n v="0.48"/>
    <s v="Town Melbourne Beach"/>
    <n v="5.3432500581219997E-2"/>
    <n v="3663.10394748823"/>
    <n v="9.1295472161966593"/>
    <n v="1.3426608640059099"/>
    <n v="0.48781453693576998"/>
    <n v="7.1741727396380003E-2"/>
    <n v="195.72880380326299"/>
    <n v="1210"/>
    <s v="Fixed Single Family Units"/>
    <n v="1210"/>
    <s v="Town Melbourne Beach                   Brevard County"/>
    <s v="Town Melbourne Beach"/>
    <m/>
    <m/>
    <m/>
    <n v="0"/>
    <n v="1"/>
    <n v="0.48781453693576998"/>
    <n v="7.1741727396380003E-2"/>
    <n v="195.728803803262"/>
    <m/>
    <n v="-1"/>
    <n v="-1"/>
    <n v="-1"/>
    <n v="-1"/>
    <n v="0"/>
    <m/>
    <m/>
    <s v="Central IRL A"/>
    <n v="-1"/>
    <m/>
    <m/>
    <n v="601"/>
    <x v="9"/>
    <s v="Cherry Drive BB"/>
    <x v="0"/>
    <m/>
    <n v="64.123391165932105"/>
    <n v="0.1587419333"/>
  </r>
  <r>
    <n v="450000"/>
    <n v="880000"/>
    <n v="880000"/>
    <x v="0"/>
    <x v="0"/>
    <s v="IR12-21"/>
    <s v="62-304.520 (7), F.A.C."/>
    <n v="0.56000000000000005"/>
    <n v="0.48"/>
    <s v="Town Melbourne Beach"/>
    <n v="3.7243790902359998E-2"/>
    <n v="3666.5914996832898"/>
    <n v="9.1377154923318091"/>
    <n v="1.34384435445895"/>
    <n v="0.34032316512172001"/>
    <n v="5.0049858142789998E-2"/>
    <n v="136.557767138600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4032316512172001"/>
    <n v="5.0049858142789998E-2"/>
    <n v="136.55776713860101"/>
    <m/>
    <n v="-1"/>
    <n v="-1"/>
    <n v="-1"/>
    <n v="-1"/>
    <n v="0"/>
    <m/>
    <m/>
    <s v="Central IRL A"/>
    <n v="-1"/>
    <m/>
    <m/>
    <n v="601"/>
    <x v="9"/>
    <s v="Cherry Drive BB"/>
    <x v="0"/>
    <m/>
    <n v="106.032807995493"/>
    <n v="0.110752447"/>
  </r>
  <r>
    <n v="450000"/>
    <n v="880000"/>
    <n v="880000"/>
    <x v="0"/>
    <x v="0"/>
    <s v="IR12-21"/>
    <s v="62-304.520 (7), F.A.C."/>
    <n v="0.56000000000000005"/>
    <n v="0.48"/>
    <s v="Town Melbourne Beach"/>
    <n v="0.20036848025057999"/>
    <n v="3666.5914996832898"/>
    <n v="9.1377154923318091"/>
    <n v="1.34384435445895"/>
    <n v="1.8309101661607801"/>
    <n v="0.26926405099626999"/>
    <n v="734.66936649126501"/>
    <n v="1210"/>
    <s v="Fixed Single Family Units"/>
    <n v="1210"/>
    <s v="Town Melbourne Beach                   Brevard County"/>
    <s v="Town Melbourne Beach"/>
    <m/>
    <m/>
    <m/>
    <n v="0"/>
    <n v="1"/>
    <n v="1.8309101661607801"/>
    <n v="0.26926405099626999"/>
    <n v="734.66936649126501"/>
    <m/>
    <n v="-1"/>
    <n v="-1"/>
    <n v="-1"/>
    <n v="-1"/>
    <n v="0"/>
    <m/>
    <m/>
    <s v="Central IRL A"/>
    <n v="-1"/>
    <m/>
    <m/>
    <n v="601"/>
    <x v="9"/>
    <s v="Cherry Drive BB"/>
    <x v="0"/>
    <m/>
    <n v="116.944691257675"/>
    <n v="0.59583890230000003"/>
  </r>
  <r>
    <n v="450000"/>
    <n v="880000"/>
    <n v="880000"/>
    <x v="0"/>
    <x v="0"/>
    <s v="IR12-21"/>
    <s v="62-304.520 (7), F.A.C."/>
    <n v="0.56000000000000005"/>
    <n v="0.48"/>
    <s v="Town Melbourne Beach"/>
    <n v="0.24149069680946"/>
    <n v="3666.5914996832898"/>
    <n v="9.1377154923318091"/>
    <n v="1.34384435445895"/>
    <n v="2.2066732814898402"/>
    <n v="0.32452590956174998"/>
    <n v="885.44773617417502"/>
    <n v="1210"/>
    <s v="Fixed Single Family Units"/>
    <n v="1210"/>
    <s v="Town Melbourne Beach                   Brevard County"/>
    <s v="Town Melbourne Beach"/>
    <m/>
    <m/>
    <m/>
    <n v="0"/>
    <n v="1"/>
    <n v="2.2066732814898402"/>
    <n v="0.32452590956174998"/>
    <n v="885.44773617417502"/>
    <m/>
    <n v="-1"/>
    <n v="-1"/>
    <n v="-1"/>
    <n v="-1"/>
    <n v="0"/>
    <m/>
    <m/>
    <s v="Central IRL A"/>
    <n v="-1"/>
    <m/>
    <m/>
    <n v="601"/>
    <x v="9"/>
    <s v="Cherry Drive BB"/>
    <x v="0"/>
    <m/>
    <n v="126.23927508550899"/>
    <n v="0.71812468470000002"/>
  </r>
  <r>
    <n v="450000"/>
    <n v="880000"/>
    <n v="880000"/>
    <x v="0"/>
    <x v="0"/>
    <s v="IR12-21"/>
    <s v="62-304.520 (7), F.A.C."/>
    <n v="0.56000000000000005"/>
    <n v="0.48"/>
    <s v="Town Melbourne Beach"/>
    <n v="7.6411148569800001E-3"/>
    <n v="3666.5914996832898"/>
    <n v="9.1377154923318091"/>
    <n v="1.34384435445895"/>
    <n v="6.982233360732E-2"/>
    <n v="1.026846906232E-2"/>
    <n v="28.0168467827102"/>
    <n v="1210"/>
    <s v="Fixed Single Family Units"/>
    <n v="1210"/>
    <s v="Town Melbourne Beach                   Brevard County"/>
    <s v="Town Melbourne Beach"/>
    <m/>
    <m/>
    <m/>
    <n v="0"/>
    <n v="1"/>
    <n v="6.982233360732E-2"/>
    <n v="1.026846906232E-2"/>
    <n v="28.016846782709401"/>
    <m/>
    <n v="-1"/>
    <n v="-1"/>
    <n v="-1"/>
    <n v="-1"/>
    <n v="0"/>
    <m/>
    <m/>
    <s v="Central IRL A"/>
    <n v="-1"/>
    <m/>
    <m/>
    <n v="601"/>
    <x v="9"/>
    <s v="Cherry Drive BB"/>
    <x v="0"/>
    <m/>
    <n v="27.172457934081599"/>
    <n v="2.2722503500000001E-2"/>
  </r>
  <r>
    <n v="450000"/>
    <n v="880000"/>
    <n v="880000"/>
    <x v="0"/>
    <x v="0"/>
    <s v="IR12-21"/>
    <s v="62-304.520 (7), F.A.C."/>
    <n v="0.56000000000000005"/>
    <n v="0.48"/>
    <s v="Town Melbourne Beach"/>
    <n v="8.4144983833709996E-2"/>
    <n v="3666.5914996832898"/>
    <n v="9.1377154923318091"/>
    <n v="1.34384435445895"/>
    <n v="0.76889292237930995"/>
    <n v="0.11307776148097"/>
    <n v="308.52528246567198"/>
    <n v="1210"/>
    <s v="Fixed Single Family Units"/>
    <n v="1210"/>
    <s v="Town Melbourne Beach                   Brevard County"/>
    <s v="Town Melbourne Beach"/>
    <m/>
    <m/>
    <m/>
    <n v="0"/>
    <n v="1"/>
    <n v="0.76889292237930995"/>
    <n v="0.11307776148097"/>
    <n v="308.52528246567101"/>
    <m/>
    <n v="-1"/>
    <n v="-1"/>
    <n v="-1"/>
    <n v="-1"/>
    <n v="0"/>
    <m/>
    <m/>
    <s v="Central IRL A"/>
    <n v="-1"/>
    <m/>
    <m/>
    <n v="601"/>
    <x v="9"/>
    <s v="Cherry Drive BB"/>
    <x v="0"/>
    <m/>
    <n v="83.571820552696906"/>
    <n v="0.25022326230000003"/>
  </r>
  <r>
    <n v="450000"/>
    <n v="880000"/>
    <n v="880000"/>
    <x v="0"/>
    <x v="0"/>
    <s v="IR12-21"/>
    <s v="62-304.520 (7), F.A.C."/>
    <n v="0.56000000000000005"/>
    <n v="0.48"/>
    <s v="Town Melbourne Beach"/>
    <n v="4.687438712987E-2"/>
    <n v="3666.5914996832898"/>
    <n v="9.1377154923318091"/>
    <n v="1.34384435445895"/>
    <n v="0.42832481347016998"/>
    <n v="6.2991880513190004E-2"/>
    <n v="171.86922940324499"/>
    <n v="1210"/>
    <s v="Fixed Single Family Units"/>
    <n v="1210"/>
    <s v="Town Melbourne Beach                   Brevard County"/>
    <s v="Town Melbourne Beach"/>
    <m/>
    <m/>
    <m/>
    <n v="0"/>
    <n v="1"/>
    <n v="0.42832481347016998"/>
    <n v="6.2991880513190004E-2"/>
    <n v="171.86922940324601"/>
    <m/>
    <n v="-1"/>
    <n v="-1"/>
    <n v="-1"/>
    <n v="-1"/>
    <n v="0"/>
    <m/>
    <m/>
    <s v="Central IRL A"/>
    <n v="-1"/>
    <m/>
    <m/>
    <n v="601"/>
    <x v="9"/>
    <s v="Cherry Drive BB"/>
    <x v="0"/>
    <m/>
    <n v="55.955065870942697"/>
    <n v="0.1393911025"/>
  </r>
  <r>
    <n v="450000"/>
    <n v="880000"/>
    <n v="880000"/>
    <x v="0"/>
    <x v="0"/>
    <s v="IR12-21"/>
    <s v="62-304.520 (7), F.A.C."/>
    <n v="0.56000000000000005"/>
    <n v="0.48"/>
    <s v="Town Melbourne Beach"/>
    <n v="0.20382517338445999"/>
    <n v="3661.4881872992601"/>
    <n v="9.1257924132744197"/>
    <n v="1.3421179027122101"/>
    <n v="1.8600662209062999"/>
    <n v="0.27355741422271002"/>
    <n v="746.30346462144598"/>
    <n v="1210"/>
    <s v="Fixed Single Family Units"/>
    <n v="1210"/>
    <s v="Town Melbourne Beach                   Brevard County"/>
    <s v="Town Melbourne Beach"/>
    <m/>
    <m/>
    <m/>
    <n v="0"/>
    <n v="1"/>
    <n v="1.8600662209062999"/>
    <n v="0.27355741422271002"/>
    <n v="746.30346462144598"/>
    <m/>
    <n v="-1"/>
    <n v="-1"/>
    <n v="-1"/>
    <n v="-1"/>
    <n v="0"/>
    <m/>
    <m/>
    <s v="Central IRL A"/>
    <n v="-1"/>
    <m/>
    <m/>
    <n v="601"/>
    <x v="9"/>
    <s v="Cherry Drive BB"/>
    <x v="0"/>
    <m/>
    <n v="115.793163411317"/>
    <n v="0.60527450500000002"/>
  </r>
  <r>
    <n v="450000"/>
    <n v="880000"/>
    <n v="880000"/>
    <x v="0"/>
    <x v="0"/>
    <s v="IR12-21"/>
    <s v="62-304.520 (7), F.A.C."/>
    <n v="0.56000000000000005"/>
    <n v="0.48"/>
    <s v="Town Melbourne Beach"/>
    <n v="9.0881939251140006E-2"/>
    <n v="3661.4881872992601"/>
    <n v="9.1257924132744197"/>
    <n v="1.3421179027122101"/>
    <n v="0.82936971172178997"/>
    <n v="0.12197427770216"/>
    <n v="332.763147006927"/>
    <n v="1210"/>
    <s v="Fixed Single Family Units"/>
    <n v="1210"/>
    <s v="Town Melbourne Beach                   Brevard County"/>
    <s v="Town Melbourne Beach"/>
    <m/>
    <m/>
    <m/>
    <n v="0"/>
    <n v="1"/>
    <n v="0.82936971172178997"/>
    <n v="0.12197427770216"/>
    <n v="332.763147006927"/>
    <m/>
    <n v="-1"/>
    <n v="-1"/>
    <n v="-1"/>
    <n v="-1"/>
    <n v="0"/>
    <m/>
    <m/>
    <s v="Central IRL A"/>
    <n v="-1"/>
    <m/>
    <m/>
    <n v="601"/>
    <x v="9"/>
    <s v="Cherry Drive BB"/>
    <x v="0"/>
    <m/>
    <n v="77.367922022147297"/>
    <n v="0.26988089780000002"/>
  </r>
  <r>
    <n v="450000"/>
    <n v="880000"/>
    <n v="880000"/>
    <x v="0"/>
    <x v="0"/>
    <s v="IR12-21"/>
    <s v="62-304.520 (7), F.A.C."/>
    <n v="0.56000000000000005"/>
    <n v="0.48"/>
    <s v="Town Melbourne Beach"/>
    <n v="0.12149446722412"/>
    <n v="3661.4881872992601"/>
    <n v="9.1257924132744197"/>
    <n v="1.3421179027122101"/>
    <n v="1.1087332872487199"/>
    <n v="0.16305989954197"/>
    <n v="444.85055656334703"/>
    <n v="1210"/>
    <s v="Fixed Single Family Units"/>
    <n v="1210"/>
    <s v="Town Melbourne Beach                   Brevard County"/>
    <s v="Town Melbourne Beach"/>
    <m/>
    <m/>
    <m/>
    <n v="0"/>
    <n v="1"/>
    <n v="1.1087332872487199"/>
    <n v="0.16305989954197"/>
    <n v="444.85055656334703"/>
    <m/>
    <n v="-1"/>
    <n v="-1"/>
    <n v="-1"/>
    <n v="-1"/>
    <n v="0"/>
    <m/>
    <m/>
    <s v="Central IRL A"/>
    <n v="-1"/>
    <m/>
    <m/>
    <n v="601"/>
    <x v="9"/>
    <s v="Cherry Drive BB"/>
    <x v="0"/>
    <m/>
    <n v="91.260928219995805"/>
    <n v="0.36078715049999999"/>
  </r>
  <r>
    <n v="450000"/>
    <n v="880000"/>
    <n v="880000"/>
    <x v="0"/>
    <x v="0"/>
    <s v="IR12-21"/>
    <s v="62-304.520 (7), F.A.C."/>
    <n v="0.56000000000000005"/>
    <n v="0.48"/>
    <s v="Town Melbourne Beach"/>
    <n v="0.20156187392323999"/>
    <n v="3661.4881872992601"/>
    <n v="9.1257924132744197"/>
    <n v="1.3421179027122101"/>
    <n v="1.8394118198541001"/>
    <n v="0.27051979949659999"/>
    <n v="738.01642037985698"/>
    <n v="1210"/>
    <s v="Fixed Single Family Units"/>
    <n v="1210"/>
    <s v="Town Melbourne Beach                   Brevard County"/>
    <s v="Town Melbourne Beach"/>
    <m/>
    <m/>
    <m/>
    <n v="0"/>
    <n v="1"/>
    <n v="1.8394118198541001"/>
    <n v="0.27051979949659999"/>
    <n v="738.01642037985698"/>
    <m/>
    <n v="-1"/>
    <n v="-1"/>
    <n v="-1"/>
    <n v="-1"/>
    <n v="0"/>
    <m/>
    <m/>
    <s v="Central IRL A"/>
    <n v="-1"/>
    <m/>
    <m/>
    <n v="601"/>
    <x v="9"/>
    <s v="Cherry Drive BB"/>
    <x v="0"/>
    <m/>
    <n v="115.523276034568"/>
    <n v="0.59855346340000004"/>
  </r>
  <r>
    <n v="450000"/>
    <n v="880000"/>
    <n v="880000"/>
    <x v="0"/>
    <x v="0"/>
    <s v="IR12-21"/>
    <s v="62-304.520 (7), F.A.C."/>
    <n v="0.56000000000000005"/>
    <n v="0.48"/>
    <s v="Town Melbourne Beach"/>
    <n v="6.3659702430610005E-2"/>
    <n v="3699.7622054293201"/>
    <n v="10.595930480420099"/>
    <n v="2.0358691119980299"/>
    <n v="0.67453378135898001"/>
    <n v="0.12960282185746"/>
    <n v="235.525761061651"/>
    <n v="1300"/>
    <s v="Residential, High Density"/>
    <n v="1300"/>
    <s v="Town Melbourne Beach                   Brevard County"/>
    <s v="Town Melbourne Beach"/>
    <m/>
    <m/>
    <m/>
    <n v="0"/>
    <n v="1"/>
    <n v="0.67453378135898001"/>
    <n v="0.12960282185746"/>
    <n v="235.52576106165199"/>
    <m/>
    <n v="-1"/>
    <n v="-1"/>
    <n v="-1"/>
    <n v="-1"/>
    <n v="0"/>
    <m/>
    <m/>
    <s v="Central IRL A"/>
    <n v="-1"/>
    <m/>
    <m/>
    <n v="601"/>
    <x v="9"/>
    <s v="Cherry Drive BB"/>
    <x v="0"/>
    <m/>
    <n v="118.157603987801"/>
    <n v="0.19101845989999999"/>
  </r>
  <r>
    <n v="450000"/>
    <n v="880000"/>
    <n v="880000"/>
    <x v="0"/>
    <x v="0"/>
    <s v="IR12-21"/>
    <s v="62-304.520 (7), F.A.C."/>
    <n v="0.56000000000000005"/>
    <n v="0.48"/>
    <s v="FDOT District 5"/>
    <n v="0.11153294603406"/>
    <n v="3699.7622054293201"/>
    <n v="10.595930480420099"/>
    <n v="2.0358691119980299"/>
    <n v="1.1817953424534"/>
    <n v="0.22706647980089001"/>
    <n v="412.64537839702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1817953424534"/>
    <n v="0.22706647980089001"/>
    <n v="864.49091916204497"/>
    <m/>
    <n v="-1"/>
    <n v="-1"/>
    <n v="-1"/>
    <n v="-1"/>
    <n v="0"/>
    <m/>
    <m/>
    <s v="Central IRL A"/>
    <n v="-1"/>
    <m/>
    <m/>
    <n v="601"/>
    <x v="9"/>
    <s v="Cherry Drive BB"/>
    <x v="0"/>
    <m/>
    <n v="126.504144470789"/>
    <n v="0.70112807720000003"/>
  </r>
  <r>
    <n v="450000"/>
    <n v="880000"/>
    <n v="880000"/>
    <x v="0"/>
    <x v="0"/>
    <s v="IR12-21"/>
    <s v="62-304.520 (7), F.A.C."/>
    <n v="0.56000000000000005"/>
    <n v="0.48"/>
    <s v="Town Melbourne Beach"/>
    <n v="0.24346186019407001"/>
    <n v="3699.7622054293201"/>
    <n v="10.595930480420099"/>
    <n v="2.0358691119980299"/>
    <n v="2.5797049452501999"/>
    <n v="0.49565648111869998"/>
    <n v="900.75098880956705"/>
    <n v="1300"/>
    <s v="Residential, High Density"/>
    <n v="1300"/>
    <s v="Town Melbourne Beach                   Brevard County"/>
    <s v="Town Melbourne Beach"/>
    <m/>
    <m/>
    <m/>
    <n v="0"/>
    <n v="1"/>
    <n v="2.5797049452501999"/>
    <n v="0.49565648111869998"/>
    <n v="900.75098880956705"/>
    <m/>
    <n v="-1"/>
    <n v="-1"/>
    <n v="-1"/>
    <n v="-1"/>
    <n v="0"/>
    <m/>
    <m/>
    <s v="Central IRL A"/>
    <n v="-1"/>
    <m/>
    <m/>
    <n v="601"/>
    <x v="9"/>
    <s v="Cherry Drive BB"/>
    <x v="0"/>
    <m/>
    <n v="128.85858405805399"/>
    <n v="0.73053608179999996"/>
  </r>
  <r>
    <n v="450000"/>
    <n v="880000"/>
    <n v="880000"/>
    <x v="0"/>
    <x v="0"/>
    <s v="IR12-21"/>
    <s v="62-304.520 (7), F.A.C."/>
    <n v="0.56000000000000005"/>
    <n v="0.48"/>
    <s v="Town Melbourne Beach"/>
    <n v="6.9085444626559994E-2"/>
    <n v="3699.7622054293201"/>
    <n v="10.595930480420099"/>
    <n v="2.0358691119980299"/>
    <n v="0.73202456847198005"/>
    <n v="0.14064892280387001"/>
    <n v="255.59971697464101"/>
    <n v="1300"/>
    <s v="Residential, High Density"/>
    <n v="1300"/>
    <s v="Town Melbourne Beach                   Brevard County"/>
    <s v="Town Melbourne Beach"/>
    <m/>
    <m/>
    <m/>
    <n v="0"/>
    <n v="1"/>
    <n v="0.73202456847198005"/>
    <n v="0.14064892280387001"/>
    <n v="255.59971697464201"/>
    <m/>
    <n v="-1"/>
    <n v="-1"/>
    <n v="-1"/>
    <n v="-1"/>
    <n v="0"/>
    <m/>
    <m/>
    <s v="Central IRL A"/>
    <n v="-1"/>
    <m/>
    <m/>
    <n v="601"/>
    <x v="9"/>
    <s v="Cherry Drive BB"/>
    <x v="0"/>
    <m/>
    <n v="68.177142579827901"/>
    <n v="0.2072990405"/>
  </r>
  <r>
    <n v="450000"/>
    <n v="880000"/>
    <n v="880000"/>
    <x v="0"/>
    <x v="0"/>
    <s v="IR12-21"/>
    <s v="62-304.520 (7), F.A.C."/>
    <n v="0.56000000000000005"/>
    <n v="0.48"/>
    <s v="Town Melbourne Beach"/>
    <n v="5.8830004641720002E-2"/>
    <n v="3708.44243185287"/>
    <n v="10.5097293607518"/>
    <n v="1.98021395900015"/>
    <n v="0.61828742707629003"/>
    <n v="0.11649599639958"/>
    <n v="218.16768547947001"/>
    <n v="1300"/>
    <s v="Residential, High Density"/>
    <n v="1300"/>
    <s v="Town Melbourne Beach                   Brevard County"/>
    <s v="Town Melbourne Beach"/>
    <m/>
    <m/>
    <m/>
    <n v="0"/>
    <n v="1"/>
    <n v="0.61828742707629003"/>
    <n v="0.11649599639958"/>
    <n v="218.167685479471"/>
    <m/>
    <n v="-1"/>
    <n v="-1"/>
    <n v="-1"/>
    <n v="-1"/>
    <n v="0"/>
    <m/>
    <m/>
    <s v="Central IRL A"/>
    <n v="-1"/>
    <m/>
    <m/>
    <n v="601"/>
    <x v="9"/>
    <s v="Cherry Drive BB"/>
    <x v="0"/>
    <m/>
    <n v="99.963858368926594"/>
    <n v="0.17694053970000001"/>
  </r>
  <r>
    <n v="450000"/>
    <n v="880000"/>
    <n v="880000"/>
    <x v="0"/>
    <x v="0"/>
    <s v="IR12-21"/>
    <s v="62-304.520 (7), F.A.C."/>
    <n v="0.56000000000000005"/>
    <n v="0.48"/>
    <s v="FDOT District 5"/>
    <n v="0.12843451839516001"/>
    <n v="3708.44243185287"/>
    <n v="10.5097293607518"/>
    <n v="1.98021395900015"/>
    <n v="1.34981202891163"/>
    <n v="0.25432782614354998"/>
    <n v="476.2920177311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34981202891163"/>
    <n v="0.25432782614354998"/>
    <n v="1039.9308219872801"/>
    <m/>
    <n v="-1"/>
    <n v="-1"/>
    <n v="-1"/>
    <n v="-1"/>
    <n v="0"/>
    <m/>
    <m/>
    <s v="Central IRL A"/>
    <n v="-1"/>
    <m/>
    <m/>
    <n v="601"/>
    <x v="9"/>
    <s v="Cherry Drive BB"/>
    <x v="0"/>
    <m/>
    <n v="129.10156654289699"/>
    <n v="0.843415103"/>
  </r>
  <r>
    <n v="450000"/>
    <n v="880000"/>
    <n v="880000"/>
    <x v="0"/>
    <x v="0"/>
    <s v="IR12-21"/>
    <s v="62-304.520 (7), F.A.C."/>
    <n v="0.56000000000000005"/>
    <n v="0.48"/>
    <s v="Town Melbourne Beach"/>
    <n v="1.3190438193369999E-2"/>
    <n v="3708.44243185287"/>
    <n v="10.5097293607518"/>
    <n v="1.98021395900015"/>
    <n v="0.13862793556208999"/>
    <n v="2.6119889835850001E-2"/>
    <n v="48.9159806910446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3862793556208999"/>
    <n v="2.6119889835850001E-2"/>
    <n v="48.915980691043103"/>
    <m/>
    <n v="-1"/>
    <n v="-1"/>
    <n v="-1"/>
    <n v="-1"/>
    <n v="0"/>
    <m/>
    <m/>
    <s v="Central IRL A"/>
    <n v="-1"/>
    <m/>
    <m/>
    <n v="601"/>
    <x v="9"/>
    <s v="Cherry Drive BB"/>
    <x v="0"/>
    <m/>
    <n v="47.5788047804215"/>
    <n v="3.9672328200000002E-2"/>
  </r>
  <r>
    <n v="450000"/>
    <n v="880000"/>
    <n v="880000"/>
    <x v="0"/>
    <x v="0"/>
    <s v="IR12-21"/>
    <s v="62-304.520 (7), F.A.C."/>
    <n v="0.56000000000000005"/>
    <n v="0.48"/>
    <s v="Town Melbourne Beach"/>
    <n v="2.4776523196529999E-2"/>
    <n v="3708.44243185287"/>
    <n v="10.5097293607518"/>
    <n v="1.98021395900015"/>
    <n v="0.26039455329592998"/>
    <n v="4.9062817089259997E-2"/>
    <n v="91.88230993580249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6039455329592998"/>
    <n v="4.9062817089259997E-2"/>
    <n v="91.882309935804003"/>
    <m/>
    <n v="-1"/>
    <n v="-1"/>
    <n v="-1"/>
    <n v="-1"/>
    <n v="0"/>
    <m/>
    <m/>
    <s v="Central IRL A"/>
    <n v="-1"/>
    <m/>
    <m/>
    <n v="601"/>
    <x v="9"/>
    <s v="Cherry Drive BB"/>
    <x v="0"/>
    <m/>
    <n v="49.596899692457001"/>
    <n v="7.4519310599999999E-2"/>
  </r>
  <r>
    <n v="450000"/>
    <n v="880000"/>
    <n v="880000"/>
    <x v="0"/>
    <x v="0"/>
    <s v="IR12-21"/>
    <s v="62-304.520 (7), F.A.C."/>
    <n v="0.56000000000000005"/>
    <n v="0.48"/>
    <s v="Town Melbourne Beach"/>
    <n v="2.2674793095480001E-2"/>
    <n v="3708.44243185287"/>
    <n v="10.5097293607518"/>
    <n v="1.98021395900015"/>
    <n v="0.23830593874462999"/>
    <n v="4.4900941805119998E-2"/>
    <n v="84.08816484879589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3830593874462999"/>
    <n v="4.4900941805119998E-2"/>
    <n v="84.088164848797405"/>
    <m/>
    <n v="-1"/>
    <n v="-1"/>
    <n v="-1"/>
    <n v="-1"/>
    <n v="0"/>
    <m/>
    <m/>
    <s v="Central IRL A"/>
    <n v="-1"/>
    <m/>
    <m/>
    <n v="601"/>
    <x v="9"/>
    <s v="Cherry Drive BB"/>
    <x v="0"/>
    <m/>
    <n v="45.4160627189503"/>
    <n v="6.8198024999999995E-2"/>
  </r>
  <r>
    <n v="450000"/>
    <n v="880000"/>
    <n v="880000"/>
    <x v="0"/>
    <x v="0"/>
    <s v="IR12-21"/>
    <s v="62-304.520 (7), F.A.C."/>
    <n v="0.56000000000000005"/>
    <n v="0.48"/>
    <s v="Town Melbourne Beach"/>
    <n v="1.897853510549E-2"/>
    <n v="3708.44243185287"/>
    <n v="10.5097293607518"/>
    <n v="1.98021395900015"/>
    <n v="0.19945926762223001"/>
    <n v="3.7581560137260002E-2"/>
    <n v="70.380804879612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9945926762223001"/>
    <n v="3.7581560137260002E-2"/>
    <n v="70.380804879610295"/>
    <m/>
    <n v="-1"/>
    <n v="-1"/>
    <n v="-1"/>
    <n v="-1"/>
    <n v="0"/>
    <m/>
    <m/>
    <s v="Central IRL A"/>
    <n v="-1"/>
    <m/>
    <m/>
    <n v="601"/>
    <x v="9"/>
    <s v="Cherry Drive BB"/>
    <x v="0"/>
    <m/>
    <n v="40.661426291462703"/>
    <n v="5.7080944799999998E-2"/>
  </r>
  <r>
    <n v="450000"/>
    <n v="880000"/>
    <n v="880000"/>
    <x v="0"/>
    <x v="0"/>
    <s v="IR12-21"/>
    <s v="62-304.520 (7), F.A.C."/>
    <n v="0.56000000000000005"/>
    <n v="0.48"/>
    <s v="Town Melbourne Beach"/>
    <n v="1.77542133386E-2"/>
    <n v="3708.44243185287"/>
    <n v="10.5097293607518"/>
    <n v="1.98021395900015"/>
    <n v="0.18659197720178"/>
    <n v="3.515714108417E-2"/>
    <n v="65.840478089051004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8659197720178"/>
    <n v="3.515714108417E-2"/>
    <n v="65.840478089051402"/>
    <m/>
    <n v="-1"/>
    <n v="-1"/>
    <n v="-1"/>
    <n v="-1"/>
    <n v="0"/>
    <m/>
    <m/>
    <s v="Central IRL A"/>
    <n v="-1"/>
    <m/>
    <m/>
    <n v="601"/>
    <x v="9"/>
    <s v="Cherry Drive BB"/>
    <x v="0"/>
    <m/>
    <n v="37.4030194662474"/>
    <n v="5.3398603500000003E-2"/>
  </r>
  <r>
    <n v="450000"/>
    <n v="880000"/>
    <n v="880000"/>
    <x v="0"/>
    <x v="0"/>
    <s v="IR12-21"/>
    <s v="62-304.520 (7), F.A.C."/>
    <n v="0.56000000000000005"/>
    <n v="0.48"/>
    <s v="Town Melbourne Beach"/>
    <n v="6.4888049360239994E-2"/>
    <n v="3708.44243185287"/>
    <n v="10.5097293607518"/>
    <n v="1.98021395900015"/>
    <n v="0.68195583752329003"/>
    <n v="0.12849222111545"/>
    <n v="240.63359556770001"/>
    <n v="1300"/>
    <s v="Residential, High Density"/>
    <n v="1300"/>
    <s v="Town Melbourne Beach                   Brevard County"/>
    <s v="Town Melbourne Beach"/>
    <m/>
    <m/>
    <m/>
    <n v="0"/>
    <n v="1"/>
    <n v="0.68195583752329003"/>
    <n v="0.12849222111545"/>
    <n v="240.63359556769799"/>
    <m/>
    <n v="-1"/>
    <n v="-1"/>
    <n v="-1"/>
    <n v="-1"/>
    <n v="0"/>
    <m/>
    <m/>
    <s v="Central IRL A"/>
    <n v="-1"/>
    <m/>
    <m/>
    <n v="601"/>
    <x v="9"/>
    <s v="Cherry Drive BB"/>
    <x v="0"/>
    <m/>
    <n v="69.249347713568298"/>
    <n v="0.19516106699999999"/>
  </r>
  <r>
    <n v="450000"/>
    <n v="880000"/>
    <n v="880000"/>
    <x v="0"/>
    <x v="0"/>
    <s v="IR12-21"/>
    <s v="62-304.520 (7), F.A.C."/>
    <n v="0.56000000000000005"/>
    <n v="0.48"/>
    <s v="FDOT District 5"/>
    <n v="1.76657652319E-3"/>
    <n v="3708.44243185287"/>
    <n v="10.5097293607518"/>
    <n v="1.98021395900015"/>
    <n v="1.856624115384E-2"/>
    <n v="3.49819949087E-3"/>
    <n v="6.55124733773515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856624115384E-2"/>
    <n v="3.49819949087E-3"/>
    <n v="6.5512473377360196"/>
    <m/>
    <n v="-1"/>
    <n v="-1"/>
    <n v="-1"/>
    <n v="-1"/>
    <n v="0"/>
    <m/>
    <m/>
    <s v="Central IRL A"/>
    <n v="-1"/>
    <m/>
    <m/>
    <n v="601"/>
    <x v="9"/>
    <s v="Cherry Drive BB"/>
    <x v="0"/>
    <m/>
    <n v="47.091487288702297"/>
    <n v="5.3132581999999996E-3"/>
  </r>
  <r>
    <n v="450000"/>
    <n v="880000"/>
    <n v="880000"/>
    <x v="0"/>
    <x v="0"/>
    <s v="IR12-21"/>
    <s v="62-304.520 (7), F.A.C."/>
    <n v="0.56000000000000005"/>
    <n v="0.48"/>
    <s v="Town Melbourne Beach"/>
    <n v="0.22514330200165"/>
    <n v="3661.4881881176598"/>
    <n v="9.1257924153141907"/>
    <n v="1.3421179030121899"/>
    <n v="2.0546110377654698"/>
    <n v="0.30216885635969998"/>
    <n v="824.359540912861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546110377654698"/>
    <n v="0.30216885635969998"/>
    <n v="824.35954091286101"/>
    <m/>
    <n v="-1"/>
    <n v="-1"/>
    <n v="-1"/>
    <n v="-1"/>
    <n v="0"/>
    <m/>
    <m/>
    <s v="Central IRL A"/>
    <n v="-1"/>
    <m/>
    <m/>
    <n v="601"/>
    <x v="9"/>
    <s v="Cherry Drive BB"/>
    <x v="0"/>
    <m/>
    <n v="136.364085874892"/>
    <n v="0.66858032519999999"/>
  </r>
  <r>
    <n v="450000"/>
    <n v="880000"/>
    <n v="880000"/>
    <x v="0"/>
    <x v="0"/>
    <s v="IR12-21"/>
    <s v="62-304.520 (7), F.A.C."/>
    <n v="0.56000000000000005"/>
    <n v="0.48"/>
    <s v="Town Melbourne Beach"/>
    <n v="6.2615023476530002E-2"/>
    <n v="3661.4881881176598"/>
    <n v="9.1257924153141907"/>
    <n v="1.3421179030121899"/>
    <n v="0.57141170632686999"/>
    <n v="8.4036744005379999E-2"/>
    <n v="229.264168858039"/>
    <n v="1210"/>
    <s v="Fixed Single Family Units"/>
    <n v="1210"/>
    <s v="Town Melbourne Beach                   Brevard County"/>
    <s v="Town Melbourne Beach"/>
    <m/>
    <m/>
    <m/>
    <n v="0"/>
    <n v="1"/>
    <n v="0.57141170632686999"/>
    <n v="8.4036744005379999E-2"/>
    <n v="229.26416885803999"/>
    <m/>
    <n v="-1"/>
    <n v="-1"/>
    <n v="-1"/>
    <n v="-1"/>
    <n v="0"/>
    <m/>
    <m/>
    <s v="Central IRL A"/>
    <n v="-1"/>
    <m/>
    <m/>
    <n v="601"/>
    <x v="9"/>
    <s v="Cherry Drive BB"/>
    <x v="0"/>
    <m/>
    <n v="64.202400804324796"/>
    <n v="0.18594012069999999"/>
  </r>
  <r>
    <n v="450000"/>
    <n v="880000"/>
    <n v="880000"/>
    <x v="0"/>
    <x v="0"/>
    <s v="IR12-21"/>
    <s v="62-304.520 (7), F.A.C."/>
    <n v="0.56000000000000005"/>
    <n v="0.48"/>
    <s v="Town Melbourne Beach"/>
    <n v="0.13150956601231001"/>
    <n v="3661.4881881176598"/>
    <n v="9.1257924153141907"/>
    <n v="1.3421179030121899"/>
    <n v="1.20012900005642"/>
    <n v="0.17650134296249001"/>
    <n v="481.52072257856503"/>
    <n v="1210"/>
    <s v="Fixed Single Family Units"/>
    <n v="1210"/>
    <s v="Town Melbourne Beach                   Brevard County"/>
    <s v="Town Melbourne Beach"/>
    <m/>
    <m/>
    <m/>
    <n v="0"/>
    <n v="1"/>
    <n v="1.20012900005642"/>
    <n v="0.17650134296249001"/>
    <n v="481.52072257856503"/>
    <m/>
    <n v="-1"/>
    <n v="-1"/>
    <n v="-1"/>
    <n v="-1"/>
    <n v="0"/>
    <m/>
    <m/>
    <s v="Central IRL A"/>
    <n v="-1"/>
    <m/>
    <m/>
    <n v="601"/>
    <x v="9"/>
    <s v="Cherry Drive BB"/>
    <x v="0"/>
    <m/>
    <n v="95.527392683290998"/>
    <n v="0.39052775550000002"/>
  </r>
  <r>
    <n v="450000"/>
    <n v="880000"/>
    <n v="880000"/>
    <x v="0"/>
    <x v="0"/>
    <s v="IR12-21"/>
    <s v="62-304.520 (7), F.A.C."/>
    <n v="0.56000000000000005"/>
    <n v="0.48"/>
    <s v="Town Melbourne Beach"/>
    <n v="2.5684189026999999E-2"/>
    <n v="3661.4881881176598"/>
    <n v="9.1257924153141907"/>
    <n v="1.3421179030121899"/>
    <n v="0.23438857741616001"/>
    <n v="3.4471209917490003E-2"/>
    <n v="94.042354743771199"/>
    <n v="1210"/>
    <s v="Fixed Single Family Units"/>
    <n v="1210"/>
    <s v="Town Melbourne Beach                   Brevard County"/>
    <s v="Town Melbourne Beach"/>
    <m/>
    <m/>
    <m/>
    <n v="0"/>
    <n v="1"/>
    <n v="0.23438857741616001"/>
    <n v="3.4471209917490003E-2"/>
    <n v="94.042354743770503"/>
    <m/>
    <n v="-1"/>
    <n v="-1"/>
    <n v="-1"/>
    <n v="-1"/>
    <n v="0"/>
    <m/>
    <m/>
    <s v="Central IRL A"/>
    <n v="-1"/>
    <m/>
    <m/>
    <n v="601"/>
    <x v="9"/>
    <s v="Cherry Drive BB"/>
    <x v="0"/>
    <m/>
    <n v="46.830742337855199"/>
    <n v="7.6271171700000001E-2"/>
  </r>
  <r>
    <n v="450000"/>
    <n v="880000"/>
    <n v="880000"/>
    <x v="0"/>
    <x v="0"/>
    <s v="IR12-21"/>
    <s v="62-304.520 (7), F.A.C."/>
    <n v="0.56000000000000005"/>
    <n v="0.48"/>
    <s v="Town Melbourne Beach"/>
    <n v="5.0542458975000003E-2"/>
    <n v="3661.4881881176598"/>
    <n v="9.1257924153141907"/>
    <n v="1.3421179030121899"/>
    <n v="0.46123998876543998"/>
    <n v="6.7833939052609996E-2"/>
    <n v="185.06061653540999"/>
    <n v="1210"/>
    <s v="Fixed Single Family Units"/>
    <n v="1210"/>
    <s v="Town Melbourne Beach                   Brevard County"/>
    <s v="Town Melbourne Beach"/>
    <m/>
    <m/>
    <m/>
    <n v="0"/>
    <n v="1"/>
    <n v="0.46123998876543998"/>
    <n v="6.7833939052609996E-2"/>
    <n v="185.060616535408"/>
    <m/>
    <n v="-1"/>
    <n v="-1"/>
    <n v="-1"/>
    <n v="-1"/>
    <n v="0"/>
    <m/>
    <m/>
    <s v="Central IRL A"/>
    <n v="-1"/>
    <m/>
    <m/>
    <n v="601"/>
    <x v="9"/>
    <s v="Cherry Drive BB"/>
    <x v="0"/>
    <m/>
    <n v="57.290702029003597"/>
    <n v="0.15008971330000001"/>
  </r>
  <r>
    <n v="450000"/>
    <n v="880000"/>
    <n v="880000"/>
    <x v="0"/>
    <x v="0"/>
    <s v="IR12-21"/>
    <s v="62-304.520 (7), F.A.C."/>
    <n v="0.56000000000000005"/>
    <n v="0.48"/>
    <s v="Town Melbourne Beach"/>
    <n v="0.10608076617895"/>
    <n v="3661.4881881176598"/>
    <n v="9.1257924153141907"/>
    <n v="1.3421179030121899"/>
    <n v="0.96807105140664995"/>
    <n v="0.14237289545403001"/>
    <n v="388.41347235072698"/>
    <n v="1210"/>
    <s v="Fixed Single Family Units"/>
    <n v="1210"/>
    <s v="Town Melbourne Beach                   Brevard County"/>
    <s v="Town Melbourne Beach"/>
    <m/>
    <m/>
    <m/>
    <n v="0"/>
    <n v="1"/>
    <n v="0.96807105140664995"/>
    <n v="0.14237289545403001"/>
    <n v="388.41347235072698"/>
    <m/>
    <n v="-1"/>
    <n v="-1"/>
    <n v="-1"/>
    <n v="-1"/>
    <n v="0"/>
    <m/>
    <m/>
    <s v="Central IRL A"/>
    <n v="-1"/>
    <m/>
    <m/>
    <n v="601"/>
    <x v="9"/>
    <s v="Cherry Drive BB"/>
    <x v="0"/>
    <m/>
    <n v="89.064693046744495"/>
    <n v="0.31501498160000002"/>
  </r>
  <r>
    <n v="450000"/>
    <n v="880000"/>
    <n v="880000"/>
    <x v="0"/>
    <x v="0"/>
    <s v="IR12-21"/>
    <s v="62-304.520 (7), F.A.C."/>
    <n v="0.56000000000000005"/>
    <n v="0.48"/>
    <s v="Town Melbourne Beach"/>
    <n v="1.618814801945E-2"/>
    <n v="3661.4881881176598"/>
    <n v="9.1257924153141907"/>
    <n v="1.3421179030121899"/>
    <n v="0.14772967841390999"/>
    <n v="2.172640327352E-2"/>
    <n v="59.272712760731203"/>
    <n v="1210"/>
    <s v="Fixed Single Family Units"/>
    <n v="1210"/>
    <s v="Town Melbourne Beach                   Brevard County"/>
    <s v="Town Melbourne Beach"/>
    <m/>
    <m/>
    <m/>
    <n v="0"/>
    <n v="1"/>
    <n v="0.14772967841390999"/>
    <n v="2.172640327352E-2"/>
    <n v="59.272712760730897"/>
    <m/>
    <n v="-1"/>
    <n v="-1"/>
    <n v="-1"/>
    <n v="-1"/>
    <n v="0"/>
    <m/>
    <m/>
    <s v="Central IRL A"/>
    <n v="-1"/>
    <m/>
    <m/>
    <n v="601"/>
    <x v="9"/>
    <s v="Cherry Drive BB"/>
    <x v="0"/>
    <m/>
    <n v="38.090149231497399"/>
    <n v="4.8071948699999999E-2"/>
  </r>
  <r>
    <n v="450000"/>
    <n v="880000"/>
    <n v="880000"/>
    <x v="0"/>
    <x v="0"/>
    <s v="IR12-21"/>
    <s v="62-304.520 (7), F.A.C."/>
    <n v="0.56000000000000005"/>
    <n v="0.48"/>
    <s v="Town Melbourne Beach"/>
    <n v="3.9837896022750001E-2"/>
    <n v="3682.59813766149"/>
    <n v="9.1751459501170505"/>
    <n v="1.34926546710053"/>
    <n v="0.36551851035439997"/>
    <n v="5.3751897385449998E-2"/>
    <n v="146.70696170176399"/>
    <n v="1210"/>
    <s v="Fixed Single Family Units"/>
    <n v="1210"/>
    <s v="Town Melbourne Beach                   Brevard County"/>
    <s v="Town Melbourne Beach"/>
    <m/>
    <m/>
    <m/>
    <n v="0"/>
    <n v="1"/>
    <n v="0.36551851035439997"/>
    <n v="5.3751897385449998E-2"/>
    <n v="310.79080513489203"/>
    <m/>
    <n v="-1"/>
    <n v="-1"/>
    <n v="-1"/>
    <n v="-1"/>
    <n v="0"/>
    <m/>
    <m/>
    <s v="Central IRL A"/>
    <n v="-1"/>
    <m/>
    <m/>
    <n v="601"/>
    <x v="9"/>
    <s v="Cherry Drive BB"/>
    <x v="0"/>
    <m/>
    <n v="57.086161849171397"/>
    <n v="0.25206066919999998"/>
  </r>
  <r>
    <n v="450000"/>
    <n v="880000"/>
    <n v="880000"/>
    <x v="0"/>
    <x v="0"/>
    <s v="IR12-21"/>
    <s v="62-304.520 (7), F.A.C."/>
    <n v="0.56000000000000005"/>
    <n v="0.48"/>
    <s v="Town Melbourne Beach"/>
    <n v="5.3048244172659999E-2"/>
    <n v="3682.59813766149"/>
    <n v="9.1751459501170505"/>
    <n v="1.34926546710053"/>
    <n v="0.48672538268163001"/>
    <n v="7.1576163952490002E-2"/>
    <n v="195.35536519646101"/>
    <n v="1210"/>
    <s v="Fixed Single Family Units"/>
    <n v="1210"/>
    <s v="Town Melbourne Beach                   Brevard County"/>
    <s v="Town Melbourne Beach"/>
    <m/>
    <m/>
    <m/>
    <n v="0"/>
    <n v="1"/>
    <n v="0.48672538268163001"/>
    <n v="7.1576163952490002E-2"/>
    <n v="422.984627028896"/>
    <m/>
    <n v="-1"/>
    <n v="-1"/>
    <n v="-1"/>
    <n v="-1"/>
    <n v="0"/>
    <m/>
    <m/>
    <s v="Central IRL A"/>
    <n v="-1"/>
    <m/>
    <m/>
    <n v="601"/>
    <x v="9"/>
    <s v="Cherry Drive BB"/>
    <x v="0"/>
    <m/>
    <n v="73.133613942065296"/>
    <n v="0.3430532255"/>
  </r>
  <r>
    <n v="450000"/>
    <n v="880000"/>
    <n v="880000"/>
    <x v="0"/>
    <x v="0"/>
    <s v="IR12-21"/>
    <s v="62-304.520 (7), F.A.C."/>
    <n v="0.56000000000000005"/>
    <n v="0.48"/>
    <s v="Town Melbourne Beach"/>
    <n v="0.16892904361339001"/>
    <n v="3648.5658463744599"/>
    <n v="9.1081606179865808"/>
    <n v="1.3438900470442601"/>
    <n v="1.53863286227368"/>
    <n v="0.22702206036875"/>
    <n v="616.34873898854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3863286227368"/>
    <n v="0.22702206036875"/>
    <n v="616.348738988543"/>
    <m/>
    <n v="-1"/>
    <n v="-1"/>
    <n v="-1"/>
    <n v="-1"/>
    <n v="0"/>
    <m/>
    <m/>
    <s v="Central IRL A"/>
    <n v="-1"/>
    <m/>
    <m/>
    <n v="601"/>
    <x v="9"/>
    <s v="Cherry Drive BB"/>
    <x v="0"/>
    <m/>
    <n v="128.348469198239"/>
    <n v="0.49987732280000002"/>
  </r>
  <r>
    <n v="450000"/>
    <n v="880000"/>
    <n v="880000"/>
    <x v="0"/>
    <x v="0"/>
    <s v="IR12-21"/>
    <s v="62-304.520 (7), F.A.C."/>
    <n v="0.56000000000000005"/>
    <n v="0.48"/>
    <s v="Town Melbourne Beach"/>
    <n v="0.23162348820331999"/>
    <n v="3648.5658463744599"/>
    <n v="9.1081606179865808"/>
    <n v="1.3438900470442601"/>
    <n v="2.1096639334542302"/>
    <n v="0.31127650045812"/>
    <n v="845.09354827678203"/>
    <n v="1210"/>
    <s v="Fixed Single Family Units"/>
    <n v="1210"/>
    <s v="Town Melbourne Beach                   Brevard County"/>
    <s v="Town Melbourne Beach"/>
    <m/>
    <m/>
    <m/>
    <n v="0"/>
    <n v="1"/>
    <n v="2.1096639334542302"/>
    <n v="0.31127650045812"/>
    <n v="845.09354827678203"/>
    <m/>
    <n v="-1"/>
    <n v="-1"/>
    <n v="-1"/>
    <n v="-1"/>
    <n v="0"/>
    <m/>
    <m/>
    <s v="Central IRL A"/>
    <n v="-1"/>
    <m/>
    <m/>
    <n v="601"/>
    <x v="9"/>
    <s v="Cherry Drive BB"/>
    <x v="0"/>
    <m/>
    <n v="123.20123535645099"/>
    <n v="0.68539622730000005"/>
  </r>
  <r>
    <n v="450000"/>
    <n v="880000"/>
    <n v="880000"/>
    <x v="0"/>
    <x v="0"/>
    <s v="IR12-21"/>
    <s v="62-304.520 (7), F.A.C."/>
    <n v="0.56000000000000005"/>
    <n v="0.48"/>
    <s v="Town Melbourne Beach"/>
    <n v="0.16498398156758001"/>
    <n v="3648.5658463744599"/>
    <n v="9.1081606179865808"/>
    <n v="1.3438900470442601"/>
    <n v="1.5027006035124599"/>
    <n v="0.22172033075040001"/>
    <n v="601.95492034635004"/>
    <n v="1210"/>
    <s v="Fixed Single Family Units"/>
    <n v="1210"/>
    <s v="Town Melbourne Beach                   Brevard County"/>
    <s v="Town Melbourne Beach"/>
    <m/>
    <m/>
    <m/>
    <n v="0"/>
    <n v="1"/>
    <n v="1.5027006035124599"/>
    <n v="0.22172033075040001"/>
    <n v="601.95492034635004"/>
    <m/>
    <n v="-1"/>
    <n v="-1"/>
    <n v="-1"/>
    <n v="-1"/>
    <n v="0"/>
    <m/>
    <m/>
    <s v="Central IRL A"/>
    <n v="-1"/>
    <m/>
    <m/>
    <n v="601"/>
    <x v="9"/>
    <s v="Cherry Drive BB"/>
    <x v="0"/>
    <m/>
    <n v="112.618958907641"/>
    <n v="0.4882035039"/>
  </r>
  <r>
    <n v="450000"/>
    <n v="880000"/>
    <n v="880000"/>
    <x v="0"/>
    <x v="0"/>
    <s v="IR12-21"/>
    <s v="62-304.520 (7), F.A.C."/>
    <n v="0.56000000000000005"/>
    <n v="0.48"/>
    <s v="Town Melbourne Beach"/>
    <n v="5.4855822436899997E-3"/>
    <n v="3648.5658463744599"/>
    <n v="9.1081606179865808"/>
    <n v="1.3438900470442601"/>
    <n v="4.996356415876E-2"/>
    <n v="7.3720193795399997E-3"/>
    <n v="20.014508021831102"/>
    <n v="1300"/>
    <s v="Residential, High Density"/>
    <n v="1300"/>
    <s v="Town Melbourne Beach                   Brevard County"/>
    <s v="Town Melbourne Beach"/>
    <m/>
    <m/>
    <m/>
    <n v="0"/>
    <n v="1"/>
    <n v="4.996356415876E-2"/>
    <n v="7.3720193795399997E-3"/>
    <n v="20.014508021831801"/>
    <m/>
    <n v="-1"/>
    <n v="-1"/>
    <n v="-1"/>
    <n v="-1"/>
    <n v="0"/>
    <m/>
    <m/>
    <s v="Central IRL A"/>
    <n v="-1"/>
    <m/>
    <m/>
    <n v="601"/>
    <x v="9"/>
    <s v="Cherry Drive BB"/>
    <x v="0"/>
    <m/>
    <n v="25.7303032604569"/>
    <n v="1.6232366599999999E-2"/>
  </r>
  <r>
    <n v="450000"/>
    <n v="880000"/>
    <n v="880000"/>
    <x v="0"/>
    <x v="0"/>
    <s v="IR12-21"/>
    <s v="62-304.520 (7), F.A.C."/>
    <n v="0.56000000000000005"/>
    <n v="0.48"/>
    <s v="Town Melbourne Beach"/>
    <n v="1.551633095853E-2"/>
    <n v="3648.5658463744599"/>
    <n v="9.1081606179865808"/>
    <n v="1.3438900470442601"/>
    <n v="0.14132523457214999"/>
    <n v="2.0852242741809999E-2"/>
    <n v="56.6123551963463"/>
    <n v="1210"/>
    <s v="Fixed Single Family Units"/>
    <n v="1210"/>
    <s v="Town Melbourne Beach                   Brevard County"/>
    <s v="Town Melbourne Beach"/>
    <m/>
    <m/>
    <m/>
    <n v="0"/>
    <n v="1"/>
    <n v="0.14132523457214999"/>
    <n v="2.0852242741809999E-2"/>
    <n v="56.612355196345597"/>
    <m/>
    <n v="-1"/>
    <n v="-1"/>
    <n v="-1"/>
    <n v="-1"/>
    <n v="0"/>
    <m/>
    <m/>
    <s v="Central IRL A"/>
    <n v="-1"/>
    <m/>
    <m/>
    <n v="601"/>
    <x v="9"/>
    <s v="Cherry Drive BB"/>
    <x v="0"/>
    <m/>
    <n v="32.546591736697899"/>
    <n v="4.5914318900000001E-2"/>
  </r>
  <r>
    <n v="450000"/>
    <n v="880000"/>
    <n v="880000"/>
    <x v="0"/>
    <x v="0"/>
    <s v="IR12-21"/>
    <s v="62-304.520 (7), F.A.C."/>
    <n v="0.56000000000000005"/>
    <n v="0.48"/>
    <s v="Town Melbourne Beach"/>
    <n v="1.3258110209400001E-2"/>
    <n v="3648.5658463744599"/>
    <n v="9.1081606179865808"/>
    <n v="1.3438900470442601"/>
    <n v="0.12075699727825"/>
    <n v="1.781744235303E-2"/>
    <n v="48.373088097514596"/>
    <n v="1210"/>
    <s v="Fixed Single Family Units"/>
    <n v="1210"/>
    <s v="Town Melbourne Beach                   Brevard County"/>
    <s v="Town Melbourne Beach"/>
    <m/>
    <m/>
    <m/>
    <n v="0"/>
    <n v="1"/>
    <n v="0.12075699727825"/>
    <n v="1.781744235303E-2"/>
    <n v="48.373088097515698"/>
    <m/>
    <n v="-1"/>
    <n v="-1"/>
    <n v="-1"/>
    <n v="-1"/>
    <n v="0"/>
    <m/>
    <m/>
    <s v="Central IRL A"/>
    <n v="-1"/>
    <m/>
    <m/>
    <n v="601"/>
    <x v="9"/>
    <s v="Cherry Drive BB"/>
    <x v="0"/>
    <m/>
    <n v="40.393143465135502"/>
    <n v="3.9232026000000003E-2"/>
  </r>
  <r>
    <n v="450000"/>
    <n v="880000"/>
    <n v="880000"/>
    <x v="0"/>
    <x v="0"/>
    <s v="IR12-21"/>
    <s v="62-304.520 (7), F.A.C."/>
    <n v="0.56000000000000005"/>
    <n v="0.48"/>
    <s v="Town Melbourne Beach"/>
    <n v="1.79669167569E-2"/>
    <n v="3648.5658463744599"/>
    <n v="9.1081606179865808"/>
    <n v="1.3438900470442601"/>
    <n v="0.16364556363185001"/>
    <n v="2.414556060567E-2"/>
    <n v="65.553478843885699"/>
    <n v="1210"/>
    <s v="Fixed Single Family Units"/>
    <n v="1210"/>
    <s v="Town Melbourne Beach                   Brevard County"/>
    <s v="Town Melbourne Beach"/>
    <m/>
    <m/>
    <m/>
    <n v="0"/>
    <n v="1"/>
    <n v="0.16364556363185001"/>
    <n v="2.414556060567E-2"/>
    <n v="65.553478843886495"/>
    <m/>
    <n v="-1"/>
    <n v="-1"/>
    <n v="-1"/>
    <n v="-1"/>
    <n v="0"/>
    <m/>
    <m/>
    <s v="Central IRL A"/>
    <n v="-1"/>
    <m/>
    <m/>
    <n v="601"/>
    <x v="9"/>
    <s v="Cherry Drive BB"/>
    <x v="0"/>
    <m/>
    <n v="47.023704511846297"/>
    <n v="5.31658385E-2"/>
  </r>
  <r>
    <n v="450000"/>
    <n v="880000"/>
    <n v="880000"/>
    <x v="0"/>
    <x v="0"/>
    <s v="IR12-21"/>
    <s v="62-304.520 (7), F.A.C."/>
    <n v="0.56000000000000005"/>
    <n v="0.48"/>
    <s v="Town Melbourne Beach"/>
    <n v="0.26288372443162999"/>
    <n v="3658.51048194036"/>
    <n v="9.1188019814822496"/>
    <n v="1.3411044798192799"/>
    <n v="2.3971846272466202"/>
    <n v="0.35255454050683999"/>
    <n v="961.762861364656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3971846272466202"/>
    <n v="0.35255454050683999"/>
    <n v="961.76286136465603"/>
    <m/>
    <n v="-1"/>
    <n v="-1"/>
    <n v="-1"/>
    <n v="-1"/>
    <n v="0"/>
    <m/>
    <m/>
    <s v="Central IRL A"/>
    <n v="-1"/>
    <m/>
    <m/>
    <n v="601"/>
    <x v="9"/>
    <s v="Cherry Drive BB"/>
    <x v="0"/>
    <m/>
    <n v="171.871844771946"/>
    <n v="0.78001854130000003"/>
  </r>
  <r>
    <n v="450000"/>
    <n v="880000"/>
    <n v="880000"/>
    <x v="0"/>
    <x v="0"/>
    <s v="IR12-21"/>
    <s v="62-304.520 (7), F.A.C."/>
    <n v="0.56000000000000005"/>
    <n v="0.48"/>
    <s v="Town Melbourne Beach"/>
    <n v="1.9035718976599999E-2"/>
    <n v="3658.51048194036"/>
    <n v="9.1188019814822496"/>
    <n v="1.3411044798192799"/>
    <n v="0.17358295192275"/>
    <n v="2.5528887996089999E-2"/>
    <n v="69.6423774071623"/>
    <n v="1210"/>
    <s v="Fixed Single Family Units"/>
    <n v="1210"/>
    <s v="Town Melbourne Beach                   Brevard County"/>
    <s v="Town Melbourne Beach"/>
    <m/>
    <m/>
    <m/>
    <n v="0"/>
    <n v="1"/>
    <n v="0.17358295192275"/>
    <n v="2.5528887996089999E-2"/>
    <n v="69.642377407160794"/>
    <m/>
    <n v="-1"/>
    <n v="-1"/>
    <n v="-1"/>
    <n v="-1"/>
    <n v="0"/>
    <m/>
    <m/>
    <s v="Central IRL A"/>
    <n v="-1"/>
    <m/>
    <m/>
    <n v="601"/>
    <x v="9"/>
    <s v="Cherry Drive BB"/>
    <x v="0"/>
    <m/>
    <n v="42.835630124971502"/>
    <n v="5.64820579E-2"/>
  </r>
  <r>
    <n v="450000"/>
    <n v="880000"/>
    <n v="880000"/>
    <x v="0"/>
    <x v="0"/>
    <s v="IR12-21"/>
    <s v="62-304.520 (7), F.A.C."/>
    <n v="0.56000000000000005"/>
    <n v="0.48"/>
    <s v="Town Melbourne Beach"/>
    <n v="3.1883555672610003E-2"/>
    <n v="3658.51048194036"/>
    <n v="9.1188019814822496"/>
    <n v="1.3411044798192799"/>
    <n v="0.29073983064415998"/>
    <n v="4.2759179345109997E-2"/>
    <n v="116.64632262979799"/>
    <n v="1210"/>
    <s v="Fixed Single Family Units"/>
    <n v="1210"/>
    <s v="Town Melbourne Beach                   Brevard County"/>
    <s v="Town Melbourne Beach"/>
    <m/>
    <m/>
    <m/>
    <n v="0"/>
    <n v="1"/>
    <n v="0.29073983064415998"/>
    <n v="4.2759179345109997E-2"/>
    <n v="116.6463226298"/>
    <m/>
    <n v="-1"/>
    <n v="-1"/>
    <n v="-1"/>
    <n v="-1"/>
    <n v="0"/>
    <m/>
    <m/>
    <s v="Central IRL A"/>
    <n v="-1"/>
    <m/>
    <m/>
    <n v="601"/>
    <x v="9"/>
    <s v="Cherry Drive BB"/>
    <x v="0"/>
    <m/>
    <n v="54.756585576466598"/>
    <n v="9.4603668000000002E-2"/>
  </r>
  <r>
    <n v="450000"/>
    <n v="880000"/>
    <n v="880000"/>
    <x v="0"/>
    <x v="0"/>
    <s v="IR12-21"/>
    <s v="62-304.520 (7), F.A.C."/>
    <n v="0.56000000000000005"/>
    <n v="0.48"/>
    <s v="Town Melbourne Beach"/>
    <n v="0.11330083417042"/>
    <n v="3658.51048194036"/>
    <n v="9.1188019814822496"/>
    <n v="1.3411044798192799"/>
    <n v="1.0331678711368399"/>
    <n v="0.15194825627320999"/>
    <n v="414.51228942507998"/>
    <n v="1210"/>
    <s v="Fixed Single Family Units"/>
    <n v="1210"/>
    <s v="Town Melbourne Beach                   Brevard County"/>
    <s v="Town Melbourne Beach"/>
    <m/>
    <m/>
    <m/>
    <n v="0"/>
    <n v="1"/>
    <n v="1.0331678711368399"/>
    <n v="0.15194825627320999"/>
    <n v="495.66037946124197"/>
    <m/>
    <n v="-1"/>
    <n v="-1"/>
    <n v="-1"/>
    <n v="-1"/>
    <n v="0"/>
    <m/>
    <m/>
    <s v="Central IRL A"/>
    <n v="-1"/>
    <m/>
    <m/>
    <n v="601"/>
    <x v="9"/>
    <s v="Cherry Drive BB"/>
    <x v="0"/>
    <m/>
    <n v="86.677225984277399"/>
    <n v="0.4019954416"/>
  </r>
  <r>
    <n v="450000"/>
    <n v="880000"/>
    <n v="880000"/>
    <x v="0"/>
    <x v="0"/>
    <s v="IR12-21"/>
    <s v="62-304.520 (7), F.A.C."/>
    <n v="0.56000000000000005"/>
    <n v="0.48"/>
    <s v="Town Melbourne Beach"/>
    <n v="0.16847898428503"/>
    <n v="3658.51048194036"/>
    <n v="9.1188019814822496"/>
    <n v="1.3411044798192799"/>
    <n v="1.5363264957364999"/>
    <n v="0.22594792058006"/>
    <n v="616.38212999347002"/>
    <n v="1210"/>
    <s v="Fixed Single Family Units"/>
    <n v="1210"/>
    <s v="Town Melbourne Beach                   Brevard County"/>
    <s v="Town Melbourne Beach"/>
    <m/>
    <m/>
    <m/>
    <n v="0"/>
    <n v="1"/>
    <n v="1.5363264957364999"/>
    <n v="0.22594792058006"/>
    <n v="616.38212999347002"/>
    <m/>
    <n v="-1"/>
    <n v="-1"/>
    <n v="-1"/>
    <n v="-1"/>
    <n v="0"/>
    <m/>
    <m/>
    <s v="Central IRL A"/>
    <n v="-1"/>
    <m/>
    <m/>
    <n v="601"/>
    <x v="9"/>
    <s v="Cherry Drive BB"/>
    <x v="0"/>
    <m/>
    <n v="102.77602741885499"/>
    <n v="0.49990440390000002"/>
  </r>
  <r>
    <n v="450000"/>
    <n v="880000"/>
    <n v="880000"/>
    <x v="0"/>
    <x v="0"/>
    <s v="IR12-21"/>
    <s v="62-304.520 (7), F.A.C."/>
    <n v="0.56000000000000005"/>
    <n v="0.48"/>
    <s v="Town Melbourne Beach"/>
    <n v="0.14256852666985001"/>
    <n v="3659.6222207276601"/>
    <n v="9.1214137013396108"/>
    <n v="1.34148317372096"/>
    <n v="1.30042651254621"/>
    <n v="0.19125327962979999"/>
    <n v="521.746948177404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0042651254621"/>
    <n v="0.19125327962979999"/>
    <n v="521.74694817740499"/>
    <m/>
    <n v="-1"/>
    <n v="-1"/>
    <n v="-1"/>
    <n v="-1"/>
    <n v="0"/>
    <m/>
    <m/>
    <s v="Central IRL A"/>
    <n v="-1"/>
    <m/>
    <m/>
    <n v="601"/>
    <x v="9"/>
    <s v="Cherry Drive BB"/>
    <x v="0"/>
    <m/>
    <n v="123.094606636328"/>
    <n v="0.42315243159999999"/>
  </r>
  <r>
    <n v="450000"/>
    <n v="880000"/>
    <n v="880000"/>
    <x v="0"/>
    <x v="0"/>
    <s v="IR12-21"/>
    <s v="62-304.520 (7), F.A.C."/>
    <n v="0.56000000000000005"/>
    <n v="0.48"/>
    <s v="Town Melbourne Beach"/>
    <n v="6.1085579280299998E-3"/>
    <n v="3659.6222207276601"/>
    <n v="9.1214137013396108"/>
    <n v="1.34148317372096"/>
    <n v="5.5718683980179998E-2"/>
    <n v="8.1945276761500006E-3"/>
    <n v="22.3550143300317"/>
    <n v="1210"/>
    <s v="Fixed Single Family Units"/>
    <n v="1210"/>
    <s v="Town Melbourne Beach                   Brevard County"/>
    <s v="Town Melbourne Beach"/>
    <m/>
    <m/>
    <m/>
    <n v="0"/>
    <n v="1"/>
    <n v="5.5718683980179998E-2"/>
    <n v="8.1945276761500006E-3"/>
    <n v="22.355014330032699"/>
    <m/>
    <n v="-1"/>
    <n v="-1"/>
    <n v="-1"/>
    <n v="-1"/>
    <n v="0"/>
    <m/>
    <m/>
    <s v="Central IRL A"/>
    <n v="-1"/>
    <m/>
    <m/>
    <n v="601"/>
    <x v="9"/>
    <s v="Cherry Drive BB"/>
    <x v="0"/>
    <m/>
    <n v="36.370528012269297"/>
    <n v="1.81305875E-2"/>
  </r>
  <r>
    <n v="450000"/>
    <n v="880000"/>
    <n v="880000"/>
    <x v="0"/>
    <x v="0"/>
    <s v="IR12-21"/>
    <s v="62-304.520 (7), F.A.C."/>
    <n v="0.56000000000000005"/>
    <n v="0.48"/>
    <s v="Town Melbourne Beach"/>
    <n v="8.7631164395190003E-2"/>
    <n v="3659.6222207276601"/>
    <n v="9.1214137013396108"/>
    <n v="1.34148317372096"/>
    <n v="0.79932010357868999"/>
    <n v="0.11755573252973001"/>
    <n v="320.69695644890101"/>
    <n v="1210"/>
    <s v="Fixed Single Family Units"/>
    <n v="1210"/>
    <s v="Town Melbourne Beach                   Brevard County"/>
    <s v="Town Melbourne Beach"/>
    <m/>
    <m/>
    <m/>
    <n v="0"/>
    <n v="1"/>
    <n v="0.79932010357868999"/>
    <n v="0.11755573252973001"/>
    <n v="320.69695644889998"/>
    <m/>
    <n v="-1"/>
    <n v="-1"/>
    <n v="-1"/>
    <n v="-1"/>
    <n v="0"/>
    <m/>
    <m/>
    <s v="Central IRL A"/>
    <n v="-1"/>
    <m/>
    <m/>
    <n v="601"/>
    <x v="9"/>
    <s v="Cherry Drive BB"/>
    <x v="0"/>
    <m/>
    <n v="93.591480306166403"/>
    <n v="0.26009485519999997"/>
  </r>
  <r>
    <n v="450000"/>
    <n v="880000"/>
    <n v="880000"/>
    <x v="0"/>
    <x v="0"/>
    <s v="IR12-21"/>
    <s v="62-304.520 (7), F.A.C."/>
    <n v="0.56000000000000005"/>
    <n v="0.48"/>
    <s v="Town Melbourne Beach"/>
    <n v="0.29781966966508"/>
    <n v="3659.6222207276601"/>
    <n v="9.1214137013396108"/>
    <n v="1.34148317372096"/>
    <n v="2.7165364154115199"/>
    <n v="0.39952007565884001"/>
    <n v="1089.90748087611"/>
    <n v="1210"/>
    <s v="Fixed Single Family Units"/>
    <n v="1210"/>
    <s v="Town Melbourne Beach                   Brevard County"/>
    <s v="Town Melbourne Beach"/>
    <m/>
    <m/>
    <m/>
    <n v="0"/>
    <n v="1"/>
    <n v="2.7165364154115199"/>
    <n v="0.39952007565884001"/>
    <n v="1089.90748087611"/>
    <m/>
    <n v="-1"/>
    <n v="-1"/>
    <n v="-1"/>
    <n v="-1"/>
    <n v="0"/>
    <m/>
    <m/>
    <s v="Central IRL A"/>
    <n v="-1"/>
    <m/>
    <m/>
    <n v="601"/>
    <x v="9"/>
    <s v="Cherry Drive BB"/>
    <x v="0"/>
    <m/>
    <n v="139.32755746967999"/>
    <n v="0.8839476731"/>
  </r>
  <r>
    <n v="450000"/>
    <n v="880000"/>
    <n v="880000"/>
    <x v="0"/>
    <x v="0"/>
    <s v="IR12-21"/>
    <s v="62-304.520 (7), F.A.C."/>
    <n v="0.56000000000000005"/>
    <n v="0.48"/>
    <s v="Town Melbourne Beach"/>
    <n v="7.2482031718209994E-2"/>
    <n v="3659.6222207276601"/>
    <n v="9.1214137013396108"/>
    <n v="1.34148317372096"/>
    <n v="0.66113859721543999"/>
    <n v="9.7233425947090002E-2"/>
    <n v="265.25685387945902"/>
    <n v="1210"/>
    <s v="Fixed Single Family Units"/>
    <n v="1210"/>
    <s v="Town Melbourne Beach                   Brevard County"/>
    <s v="Town Melbourne Beach"/>
    <m/>
    <m/>
    <m/>
    <n v="0"/>
    <n v="1"/>
    <n v="0.66113859721543999"/>
    <n v="9.7233425947090002E-2"/>
    <n v="265.25685387945998"/>
    <m/>
    <n v="-1"/>
    <n v="-1"/>
    <n v="-1"/>
    <n v="-1"/>
    <n v="0"/>
    <m/>
    <m/>
    <s v="Central IRL A"/>
    <n v="-1"/>
    <m/>
    <m/>
    <n v="601"/>
    <x v="9"/>
    <s v="Cherry Drive BB"/>
    <x v="0"/>
    <m/>
    <n v="89.758627798977699"/>
    <n v="0.21513126839999999"/>
  </r>
  <r>
    <n v="450000"/>
    <n v="880000"/>
    <n v="880000"/>
    <x v="0"/>
    <x v="0"/>
    <s v="IR12-21"/>
    <s v="62-304.520 (7), F.A.C."/>
    <n v="0.56000000000000005"/>
    <n v="0.48"/>
    <s v="Town Melbourne Beach"/>
    <n v="1.1153503222490001E-2"/>
    <n v="3659.6222207276601"/>
    <n v="9.1214137013396108"/>
    <n v="1.34148317372096"/>
    <n v="0.10173571711156"/>
    <n v="1.496223690101E-2"/>
    <n v="40.817608231985602"/>
    <n v="1210"/>
    <s v="Fixed Single Family Units"/>
    <n v="1210"/>
    <s v="Town Melbourne Beach                   Brevard County"/>
    <s v="Town Melbourne Beach"/>
    <m/>
    <m/>
    <m/>
    <n v="0"/>
    <n v="1"/>
    <n v="0.10173571711156"/>
    <n v="1.496223690101E-2"/>
    <n v="40.8176082319874"/>
    <m/>
    <n v="-1"/>
    <n v="-1"/>
    <n v="-1"/>
    <n v="-1"/>
    <n v="0"/>
    <m/>
    <m/>
    <s v="Central IRL A"/>
    <n v="-1"/>
    <m/>
    <m/>
    <n v="601"/>
    <x v="9"/>
    <s v="Cherry Drive BB"/>
    <x v="0"/>
    <m/>
    <n v="69.433793852356501"/>
    <n v="3.3104305100000002E-2"/>
  </r>
  <r>
    <n v="450000"/>
    <n v="880000"/>
    <n v="880000"/>
    <x v="0"/>
    <x v="0"/>
    <s v="IR12-21"/>
    <s v="62-304.520 (7), F.A.C."/>
    <n v="0.56000000000000005"/>
    <n v="0.48"/>
    <s v="Town Melbourne Beach"/>
    <n v="0.11534330985338"/>
    <n v="3654.3990470111798"/>
    <n v="9.1092122897707792"/>
    <n v="1.3397164814520801"/>
    <n v="1.05068669565929"/>
    <n v="0.15452733323581"/>
    <n v="421.51048160732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5068669565929"/>
    <n v="0.15452733323581"/>
    <n v="421.510481607325"/>
    <m/>
    <n v="-1"/>
    <n v="-1"/>
    <n v="-1"/>
    <n v="-1"/>
    <n v="0"/>
    <m/>
    <m/>
    <s v="Central IRL A"/>
    <n v="-1"/>
    <m/>
    <m/>
    <n v="601"/>
    <x v="9"/>
    <s v="Cherry Drive BB"/>
    <x v="0"/>
    <m/>
    <n v="118.675406581187"/>
    <n v="0.34185764930000001"/>
  </r>
  <r>
    <n v="450000"/>
    <n v="880000"/>
    <n v="880000"/>
    <x v="0"/>
    <x v="0"/>
    <s v="IR12-21"/>
    <s v="62-304.520 (7), F.A.C."/>
    <n v="0.56000000000000005"/>
    <n v="0.48"/>
    <s v="Town Melbourne Beach"/>
    <n v="5.4594415308800003E-3"/>
    <n v="3654.3990470111798"/>
    <n v="9.1092122897707792"/>
    <n v="1.3397164814520801"/>
    <n v="4.9731211888449998E-2"/>
    <n v="7.3141037984500003E-3"/>
    <n v="19.950977927694002"/>
    <n v="1210"/>
    <s v="Fixed Single Family Units"/>
    <n v="1210"/>
    <s v="Town Melbourne Beach                   Brevard County"/>
    <s v="Town Melbourne Beach"/>
    <m/>
    <m/>
    <m/>
    <n v="0"/>
    <n v="1"/>
    <n v="4.9731211888449998E-2"/>
    <n v="7.3141037984500003E-3"/>
    <n v="19.950977927694201"/>
    <m/>
    <n v="-1"/>
    <n v="-1"/>
    <n v="-1"/>
    <n v="-1"/>
    <n v="0"/>
    <m/>
    <m/>
    <s v="Central IRL A"/>
    <n v="-1"/>
    <m/>
    <m/>
    <n v="601"/>
    <x v="9"/>
    <s v="Cherry Drive BB"/>
    <x v="0"/>
    <m/>
    <n v="74.519347764649694"/>
    <n v="1.6180841800000002E-2"/>
  </r>
  <r>
    <n v="450000"/>
    <n v="880000"/>
    <n v="880000"/>
    <x v="0"/>
    <x v="0"/>
    <s v="IR12-21"/>
    <s v="62-304.520 (7), F.A.C."/>
    <n v="0.56000000000000005"/>
    <n v="0.48"/>
    <s v="Town Melbourne Beach"/>
    <n v="0.28771695305687001"/>
    <n v="3654.3990470111798"/>
    <n v="9.1092122897707792"/>
    <n v="1.3397164814520801"/>
    <n v="2.6208748047610801"/>
    <n v="0.38545914400346998"/>
    <n v="1051.4325590599999"/>
    <n v="1210"/>
    <s v="Fixed Single Family Units"/>
    <n v="1210"/>
    <s v="Town Melbourne Beach                   Brevard County"/>
    <s v="Town Melbourne Beach"/>
    <m/>
    <m/>
    <m/>
    <n v="0"/>
    <n v="1"/>
    <n v="2.6208748047610801"/>
    <n v="0.38545914400346998"/>
    <n v="1051.4325590599999"/>
    <m/>
    <n v="-1"/>
    <n v="-1"/>
    <n v="-1"/>
    <n v="-1"/>
    <n v="0"/>
    <m/>
    <m/>
    <s v="Central IRL A"/>
    <n v="-1"/>
    <m/>
    <m/>
    <n v="601"/>
    <x v="9"/>
    <s v="Cherry Drive BB"/>
    <x v="0"/>
    <m/>
    <n v="136.88610376174299"/>
    <n v="0.85274335690000003"/>
  </r>
  <r>
    <n v="450000"/>
    <n v="880000"/>
    <n v="880000"/>
    <x v="0"/>
    <x v="0"/>
    <s v="IR12-21"/>
    <s v="62-304.520 (7), F.A.C."/>
    <n v="0.56000000000000005"/>
    <n v="0.48"/>
    <s v="Town Melbourne Beach"/>
    <n v="0.16269327550137999"/>
    <n v="3654.3990470111798"/>
    <n v="9.1092122897707792"/>
    <n v="1.3397164814520801"/>
    <n v="1.4820075846602301"/>
    <n v="0.21796286261062001"/>
    <n v="594.54615094737005"/>
    <n v="1210"/>
    <s v="Fixed Single Family Units"/>
    <n v="1210"/>
    <s v="Town Melbourne Beach                   Brevard County"/>
    <s v="Town Melbourne Beach"/>
    <m/>
    <m/>
    <m/>
    <n v="0"/>
    <n v="1"/>
    <n v="1.4820075846602301"/>
    <n v="0.21796286261062001"/>
    <n v="594.54615094737005"/>
    <m/>
    <n v="-1"/>
    <n v="-1"/>
    <n v="-1"/>
    <n v="-1"/>
    <n v="0"/>
    <m/>
    <m/>
    <s v="Central IRL A"/>
    <n v="-1"/>
    <m/>
    <m/>
    <n v="601"/>
    <x v="9"/>
    <s v="Cherry Drive BB"/>
    <x v="0"/>
    <m/>
    <n v="109.645820584096"/>
    <n v="0.48219476960000002"/>
  </r>
  <r>
    <n v="450000"/>
    <n v="880000"/>
    <n v="880000"/>
    <x v="0"/>
    <x v="0"/>
    <s v="IR12-21"/>
    <s v="62-304.520 (7), F.A.C."/>
    <n v="0.56000000000000005"/>
    <n v="0.48"/>
    <s v="Town Melbourne Beach"/>
    <n v="1.5982456756760001E-2"/>
    <n v="3654.3990470111798"/>
    <n v="9.1092122897707792"/>
    <n v="1.3397164814520801"/>
    <n v="0.14558759150948"/>
    <n v="2.1411960731130001E-2"/>
    <n v="58.406274740830398"/>
    <n v="1210"/>
    <s v="Fixed Single Family Units"/>
    <n v="1210"/>
    <s v="Town Melbourne Beach                   Brevard County"/>
    <s v="Town Melbourne Beach"/>
    <m/>
    <m/>
    <m/>
    <n v="0"/>
    <n v="1"/>
    <n v="0.14558759150948"/>
    <n v="2.1411960731130001E-2"/>
    <n v="58.406274740830398"/>
    <m/>
    <n v="-1"/>
    <n v="-1"/>
    <n v="-1"/>
    <n v="-1"/>
    <n v="0"/>
    <m/>
    <m/>
    <s v="Central IRL A"/>
    <n v="-1"/>
    <m/>
    <m/>
    <n v="601"/>
    <x v="9"/>
    <s v="Cherry Drive BB"/>
    <x v="0"/>
    <m/>
    <n v="39.274383221157898"/>
    <n v="4.7369241499999999E-2"/>
  </r>
  <r>
    <n v="450000"/>
    <n v="880000"/>
    <n v="880000"/>
    <x v="0"/>
    <x v="0"/>
    <s v="IR12-21"/>
    <s v="62-304.520 (7), F.A.C."/>
    <n v="0.56000000000000005"/>
    <n v="0.48"/>
    <s v="Town Melbourne Beach"/>
    <n v="2.7766851796550002E-2"/>
    <n v="3654.3990470111798"/>
    <n v="9.1092122897707792"/>
    <n v="1.3397164814520801"/>
    <n v="0.25293414763340999"/>
    <n v="3.7199708989880002E-2"/>
    <n v="101.471156743827"/>
    <n v="1210"/>
    <s v="Fixed Single Family Units"/>
    <n v="1210"/>
    <s v="Town Melbourne Beach                   Brevard County"/>
    <s v="Town Melbourne Beach"/>
    <m/>
    <m/>
    <m/>
    <n v="0"/>
    <n v="1"/>
    <n v="0.25293414763340999"/>
    <n v="3.7199708989880002E-2"/>
    <n v="101.471156743828"/>
    <m/>
    <n v="-1"/>
    <n v="-1"/>
    <n v="-1"/>
    <n v="-1"/>
    <n v="0"/>
    <m/>
    <m/>
    <s v="Central IRL A"/>
    <n v="-1"/>
    <m/>
    <m/>
    <n v="601"/>
    <x v="9"/>
    <s v="Cherry Drive BB"/>
    <x v="0"/>
    <m/>
    <n v="69.285343796910595"/>
    <n v="8.2296153100000005E-2"/>
  </r>
  <r>
    <n v="450000"/>
    <n v="880000"/>
    <n v="880000"/>
    <x v="0"/>
    <x v="0"/>
    <s v="IR12-21"/>
    <s v="62-304.520 (7), F.A.C."/>
    <n v="0.56000000000000005"/>
    <n v="0.48"/>
    <s v="Town Melbourne Beach"/>
    <n v="2.8011647808300001E-3"/>
    <n v="3654.3990470111798"/>
    <n v="9.1092122897707792"/>
    <n v="1.3397164814520801"/>
    <n v="2.5516404647240001E-2"/>
    <n v="3.7527666241399999E-3"/>
    <n v="10.236573905601"/>
    <n v="1210"/>
    <s v="Fixed Single Family Units"/>
    <n v="1210"/>
    <s v="Town Melbourne Beach                   Brevard County"/>
    <s v="Town Melbourne Beach"/>
    <m/>
    <m/>
    <m/>
    <n v="0"/>
    <n v="1"/>
    <n v="2.5516404647240001E-2"/>
    <n v="3.7527666241399999E-3"/>
    <n v="10.2365739056024"/>
    <m/>
    <n v="-1"/>
    <n v="-1"/>
    <n v="-1"/>
    <n v="-1"/>
    <n v="0"/>
    <m/>
    <m/>
    <s v="Central IRL A"/>
    <n v="-1"/>
    <m/>
    <m/>
    <n v="601"/>
    <x v="9"/>
    <s v="Cherry Drive BB"/>
    <x v="0"/>
    <m/>
    <n v="13.4863460555354"/>
    <n v="8.3021685999999997E-3"/>
  </r>
  <r>
    <n v="450000"/>
    <n v="880000"/>
    <n v="880000"/>
    <x v="0"/>
    <x v="0"/>
    <s v="IR12-21"/>
    <s v="62-304.520 (7), F.A.C."/>
    <n v="0.56000000000000005"/>
    <n v="0.48"/>
    <s v="Town Melbourne Beach"/>
    <n v="0.23619193565428001"/>
    <n v="3649.6723722499501"/>
    <n v="9.0981577375541498"/>
    <n v="1.338115377401"/>
    <n v="2.1489114869209001"/>
    <n v="0.31605206111709999"/>
    <n v="862.02318210567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1489114869209001"/>
    <n v="0.31605206111709999"/>
    <n v="862.02318210567501"/>
    <m/>
    <n v="-1"/>
    <n v="-1"/>
    <n v="-1"/>
    <n v="-1"/>
    <n v="0"/>
    <m/>
    <m/>
    <s v="Central IRL A"/>
    <n v="-1"/>
    <m/>
    <m/>
    <n v="601"/>
    <x v="9"/>
    <s v="Cherry Drive BB"/>
    <x v="0"/>
    <m/>
    <n v="154.44412246386199"/>
    <n v="0.69912666840000004"/>
  </r>
  <r>
    <n v="450000"/>
    <n v="880000"/>
    <n v="880000"/>
    <x v="0"/>
    <x v="0"/>
    <s v="IR12-21"/>
    <s v="62-304.520 (7), F.A.C."/>
    <n v="0.56000000000000005"/>
    <n v="0.48"/>
    <s v="Town Melbourne Beach"/>
    <n v="1.9395779933700001E-2"/>
    <n v="3649.6723722499501"/>
    <n v="9.0981577375541498"/>
    <n v="1.338115377401"/>
    <n v="0.17646586527971"/>
    <n v="2.5953791385969999E-2"/>
    <n v="70.788242162275793"/>
    <n v="1210"/>
    <s v="Fixed Single Family Units"/>
    <n v="1210"/>
    <s v="Town Melbourne Beach                   Brevard County"/>
    <s v="Town Melbourne Beach"/>
    <m/>
    <m/>
    <m/>
    <n v="0"/>
    <n v="1"/>
    <n v="0.17646586527971"/>
    <n v="2.5953791385969999E-2"/>
    <n v="70.788242162275793"/>
    <m/>
    <n v="-1"/>
    <n v="-1"/>
    <n v="-1"/>
    <n v="-1"/>
    <n v="0"/>
    <m/>
    <m/>
    <s v="Central IRL A"/>
    <n v="-1"/>
    <m/>
    <m/>
    <n v="601"/>
    <x v="9"/>
    <s v="Cherry Drive BB"/>
    <x v="0"/>
    <m/>
    <n v="42.707705733795301"/>
    <n v="5.7411388600000002E-2"/>
  </r>
  <r>
    <n v="450000"/>
    <n v="880000"/>
    <n v="880000"/>
    <x v="0"/>
    <x v="0"/>
    <s v="IR12-21"/>
    <s v="62-304.520 (7), F.A.C."/>
    <n v="0.56000000000000005"/>
    <n v="0.48"/>
    <s v="Town Melbourne Beach"/>
    <n v="0.1165545934224"/>
    <n v="3649.6723722499501"/>
    <n v="9.0981577375541498"/>
    <n v="1.338115377401"/>
    <n v="1.0604320759935399"/>
    <n v="0.15596349376523999"/>
    <n v="425.386079472581"/>
    <n v="1210"/>
    <s v="Fixed Single Family Units"/>
    <n v="1210"/>
    <s v="Town Melbourne Beach                   Brevard County"/>
    <s v="Town Melbourne Beach"/>
    <m/>
    <m/>
    <m/>
    <n v="0"/>
    <n v="1"/>
    <n v="1.0604320759935399"/>
    <n v="0.15596349376523999"/>
    <n v="431.58941852567801"/>
    <m/>
    <n v="-1"/>
    <n v="-1"/>
    <n v="-1"/>
    <n v="-1"/>
    <n v="0"/>
    <m/>
    <m/>
    <s v="Central IRL A"/>
    <n v="-1"/>
    <m/>
    <m/>
    <n v="601"/>
    <x v="9"/>
    <s v="Cherry Drive BB"/>
    <x v="0"/>
    <m/>
    <n v="88.856360722718406"/>
    <n v="0.35003196959999999"/>
  </r>
  <r>
    <n v="450000"/>
    <n v="880000"/>
    <n v="880000"/>
    <x v="0"/>
    <x v="0"/>
    <s v="IR12-21"/>
    <s v="62-304.520 (7), F.A.C."/>
    <n v="0.56000000000000005"/>
    <n v="0.48"/>
    <s v="Town Melbourne Beach"/>
    <n v="2.4798480716799998E-3"/>
    <n v="3649.6723722499501"/>
    <n v="9.0981577375541498"/>
    <n v="1.338115377401"/>
    <n v="2.2562048921310002E-2"/>
    <n v="3.3183228383299999E-3"/>
    <n v="9.0506329945878203"/>
    <n v="1210"/>
    <s v="Fixed Single Family Units"/>
    <n v="1210"/>
    <s v="Town Melbourne Beach                   Brevard County"/>
    <s v="Town Melbourne Beach"/>
    <m/>
    <m/>
    <m/>
    <n v="0"/>
    <n v="1"/>
    <n v="2.2562048921310002E-2"/>
    <n v="3.3183228383299999E-3"/>
    <n v="9.0506329945893107"/>
    <m/>
    <n v="-1"/>
    <n v="-1"/>
    <n v="-1"/>
    <n v="-1"/>
    <n v="0"/>
    <m/>
    <m/>
    <s v="Central IRL A"/>
    <n v="-1"/>
    <m/>
    <m/>
    <n v="601"/>
    <x v="9"/>
    <s v="Cherry Drive BB"/>
    <x v="0"/>
    <m/>
    <n v="15.338249894435"/>
    <n v="7.3403349999999999E-3"/>
  </r>
  <r>
    <n v="450000"/>
    <n v="880000"/>
    <n v="880000"/>
    <x v="0"/>
    <x v="0"/>
    <s v="IR12-21"/>
    <s v="62-304.520 (7), F.A.C."/>
    <n v="0.56000000000000005"/>
    <n v="0.48"/>
    <s v="Town Melbourne Beach"/>
    <n v="0.17181934609960001"/>
    <n v="3649.6723722499501"/>
    <n v="9.0981577375541498"/>
    <n v="1.338115377401"/>
    <n v="1.56323951317763"/>
    <n v="0.22991410915086"/>
    <n v="627.08432047778797"/>
    <n v="1210"/>
    <s v="Fixed Single Family Units"/>
    <n v="1210"/>
    <s v="Town Melbourne Beach                   Brevard County"/>
    <s v="Town Melbourne Beach"/>
    <m/>
    <m/>
    <m/>
    <n v="0"/>
    <n v="1"/>
    <n v="1.56323951317763"/>
    <n v="0.22991410915086"/>
    <n v="627.08432047778797"/>
    <m/>
    <n v="-1"/>
    <n v="-1"/>
    <n v="-1"/>
    <n v="-1"/>
    <n v="0"/>
    <m/>
    <m/>
    <s v="Central IRL A"/>
    <n v="-1"/>
    <m/>
    <m/>
    <n v="601"/>
    <x v="9"/>
    <s v="Cherry Drive BB"/>
    <x v="0"/>
    <m/>
    <n v="118.473810683576"/>
    <n v="0.50858420150000005"/>
  </r>
  <r>
    <n v="450000"/>
    <n v="880000"/>
    <n v="880000"/>
    <x v="0"/>
    <x v="0"/>
    <s v="IR12-21"/>
    <s v="62-304.520 (7), F.A.C."/>
    <n v="0.56000000000000005"/>
    <n v="0.48"/>
    <s v="Town Melbourne Beach"/>
    <n v="6.9622252996590001E-2"/>
    <n v="3649.6723722499501"/>
    <n v="9.0981577375541498"/>
    <n v="1.338115377401"/>
    <n v="0.63343423980696001"/>
    <n v="9.3162607344050005E-2"/>
    <n v="254.098413255483"/>
    <n v="1210"/>
    <s v="Fixed Single Family Units"/>
    <n v="1210"/>
    <s v="Town Melbourne Beach                   Brevard County"/>
    <s v="Town Melbourne Beach"/>
    <m/>
    <m/>
    <m/>
    <n v="0"/>
    <n v="1"/>
    <n v="0.63343423980696001"/>
    <n v="9.3162607344050005E-2"/>
    <n v="254.098413255482"/>
    <m/>
    <n v="-1"/>
    <n v="-1"/>
    <n v="-1"/>
    <n v="-1"/>
    <n v="0"/>
    <m/>
    <m/>
    <s v="Central IRL A"/>
    <n v="-1"/>
    <m/>
    <m/>
    <n v="601"/>
    <x v="9"/>
    <s v="Cherry Drive BB"/>
    <x v="0"/>
    <m/>
    <n v="81.031193182693997"/>
    <n v="0.20608143819999999"/>
  </r>
  <r>
    <n v="450000"/>
    <n v="880000"/>
    <n v="880000"/>
    <x v="0"/>
    <x v="0"/>
    <s v="IR12-21"/>
    <s v="62-304.520 (7), F.A.C."/>
    <n v="0.56000000000000005"/>
    <n v="0.48"/>
    <s v="Town Melbourne Beach"/>
    <n v="0.22674782798540999"/>
    <n v="3661.4881889360699"/>
    <n v="9.1257924173539706"/>
    <n v="1.3421179033121799"/>
    <n v="2.06925360928081"/>
    <n v="0.30432231947638"/>
    <n v="830.234494035516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6925360928081"/>
    <n v="0.30432231947638"/>
    <n v="830.23449403551695"/>
    <m/>
    <n v="-1"/>
    <n v="-1"/>
    <n v="-1"/>
    <n v="-1"/>
    <n v="0"/>
    <m/>
    <m/>
    <s v="Central IRL A"/>
    <n v="-1"/>
    <m/>
    <m/>
    <n v="601"/>
    <x v="9"/>
    <s v="Cherry Drive BB"/>
    <x v="0"/>
    <m/>
    <n v="136.73413109510699"/>
    <n v="0.67334508839999996"/>
  </r>
  <r>
    <n v="450000"/>
    <n v="880000"/>
    <n v="880000"/>
    <x v="0"/>
    <x v="0"/>
    <s v="IR12-21"/>
    <s v="62-304.520 (7), F.A.C."/>
    <n v="0.56000000000000005"/>
    <n v="0.48"/>
    <s v="Town Melbourne Beach"/>
    <n v="1.630110096321E-2"/>
    <n v="3661.4881889360699"/>
    <n v="9.1257924173539706"/>
    <n v="1.3421179033121799"/>
    <n v="0.14876046356459999"/>
    <n v="2.187799944642E-2"/>
    <n v="59.6862886434552"/>
    <n v="1210"/>
    <s v="Fixed Single Family Units"/>
    <n v="1210"/>
    <s v="Town Melbourne Beach                   Brevard County"/>
    <s v="Town Melbourne Beach"/>
    <m/>
    <m/>
    <m/>
    <n v="0"/>
    <n v="1"/>
    <n v="0.14876046356459999"/>
    <n v="2.187799944642E-2"/>
    <n v="59.686288643456301"/>
    <m/>
    <n v="-1"/>
    <n v="-1"/>
    <n v="-1"/>
    <n v="-1"/>
    <n v="0"/>
    <m/>
    <m/>
    <s v="Central IRL A"/>
    <n v="-1"/>
    <m/>
    <m/>
    <n v="601"/>
    <x v="9"/>
    <s v="Cherry Drive BB"/>
    <x v="0"/>
    <m/>
    <n v="45.670172826877199"/>
    <n v="4.84073712E-2"/>
  </r>
  <r>
    <n v="450000"/>
    <n v="880000"/>
    <n v="880000"/>
    <x v="0"/>
    <x v="0"/>
    <s v="IR12-21"/>
    <s v="62-304.520 (7), F.A.C."/>
    <n v="0.56000000000000005"/>
    <n v="0.48"/>
    <s v="Town Melbourne Beach"/>
    <n v="0.14023515479481999"/>
    <n v="3661.4881889360699"/>
    <n v="9.1257924173539706"/>
    <n v="1.3421179033121799"/>
    <n v="1.2797569122730399"/>
    <n v="0.18821211192387999"/>
    <n v="513.46936295486296"/>
    <n v="1210"/>
    <s v="Fixed Single Family Units"/>
    <n v="1210"/>
    <s v="Town Melbourne Beach                   Brevard County"/>
    <s v="Town Melbourne Beach"/>
    <m/>
    <m/>
    <m/>
    <n v="0"/>
    <n v="1"/>
    <n v="1.2797569122730399"/>
    <n v="0.18821211192387999"/>
    <n v="513.46936295486296"/>
    <m/>
    <n v="-1"/>
    <n v="-1"/>
    <n v="-1"/>
    <n v="-1"/>
    <n v="0"/>
    <m/>
    <m/>
    <s v="Central IRL A"/>
    <n v="-1"/>
    <m/>
    <m/>
    <n v="601"/>
    <x v="9"/>
    <s v="Cherry Drive BB"/>
    <x v="0"/>
    <m/>
    <n v="97.709853890701297"/>
    <n v="0.41643906159999999"/>
  </r>
  <r>
    <n v="450000"/>
    <n v="880000"/>
    <n v="880000"/>
    <x v="0"/>
    <x v="0"/>
    <s v="IR12-21"/>
    <s v="62-304.520 (7), F.A.C."/>
    <n v="0.56000000000000005"/>
    <n v="0.48"/>
    <s v="Town Melbourne Beach"/>
    <n v="7.6660945388909996E-2"/>
    <n v="3661.4881889360699"/>
    <n v="9.1257924173539706"/>
    <n v="1.3421179033121799"/>
    <n v="0.69959187413733004"/>
    <n v="0.10288802729129"/>
    <n v="280.693146094182"/>
    <n v="1210"/>
    <s v="Fixed Single Family Units"/>
    <n v="1210"/>
    <s v="Town Melbourne Beach                   Brevard County"/>
    <s v="Town Melbourne Beach"/>
    <m/>
    <m/>
    <m/>
    <n v="0"/>
    <n v="1"/>
    <n v="0.69959187413733004"/>
    <n v="0.10288802729129"/>
    <n v="280.69314609418001"/>
    <m/>
    <n v="-1"/>
    <n v="-1"/>
    <n v="-1"/>
    <n v="-1"/>
    <n v="0"/>
    <m/>
    <m/>
    <s v="Central IRL A"/>
    <n v="-1"/>
    <m/>
    <m/>
    <n v="601"/>
    <x v="9"/>
    <s v="Cherry Drive BB"/>
    <x v="0"/>
    <m/>
    <n v="70.541193757230403"/>
    <n v="0.22765056459999999"/>
  </r>
  <r>
    <n v="450000"/>
    <n v="880000"/>
    <n v="880000"/>
    <x v="0"/>
    <x v="0"/>
    <s v="IR12-21"/>
    <s v="62-304.520 (7), F.A.C."/>
    <n v="0.56000000000000005"/>
    <n v="0.48"/>
    <s v="Town Melbourne Beach"/>
    <n v="1.221864706282E-2"/>
    <n v="3661.4881889360699"/>
    <n v="9.1257924173539706"/>
    <n v="1.3421179033121799"/>
    <n v="0.11150483671622"/>
    <n v="1.6398864977260001E-2"/>
    <n v="44.738431905301198"/>
    <n v="1210"/>
    <s v="Fixed Single Family Units"/>
    <n v="1210"/>
    <s v="Town Melbourne Beach                   Brevard County"/>
    <s v="Town Melbourne Beach"/>
    <m/>
    <m/>
    <m/>
    <n v="0"/>
    <n v="1"/>
    <n v="0.11150483671622"/>
    <n v="1.6398864977260001E-2"/>
    <n v="44.738431905302598"/>
    <m/>
    <n v="-1"/>
    <n v="-1"/>
    <n v="-1"/>
    <n v="-1"/>
    <n v="0"/>
    <m/>
    <m/>
    <s v="Central IRL A"/>
    <n v="-1"/>
    <m/>
    <m/>
    <n v="601"/>
    <x v="9"/>
    <s v="Cherry Drive BB"/>
    <x v="0"/>
    <m/>
    <n v="32.529929497140898"/>
    <n v="3.6284210800000001E-2"/>
  </r>
  <r>
    <n v="450000"/>
    <n v="880000"/>
    <n v="880000"/>
    <x v="0"/>
    <x v="0"/>
    <s v="IR12-21"/>
    <s v="62-304.520 (7), F.A.C."/>
    <n v="0.56000000000000005"/>
    <n v="0.48"/>
    <s v="Town Melbourne Beach"/>
    <n v="9.4799569828400002E-2"/>
    <n v="3661.4881889360699"/>
    <n v="9.1257924173539706"/>
    <n v="1.3421179033121799"/>
    <n v="0.86512119550845001"/>
    <n v="0.12723219989299001"/>
    <n v="347.10750524291802"/>
    <n v="1210"/>
    <s v="Fixed Single Family Units"/>
    <n v="1210"/>
    <s v="Town Melbourne Beach                   Brevard County"/>
    <s v="Town Melbourne Beach"/>
    <m/>
    <m/>
    <m/>
    <n v="0"/>
    <n v="1"/>
    <n v="0.86512119550845001"/>
    <n v="0.12723219989299001"/>
    <n v="347.10750524291598"/>
    <m/>
    <n v="-1"/>
    <n v="-1"/>
    <n v="-1"/>
    <n v="-1"/>
    <n v="0"/>
    <m/>
    <m/>
    <s v="Central IRL A"/>
    <n v="-1"/>
    <m/>
    <m/>
    <n v="601"/>
    <x v="9"/>
    <s v="Cherry Drive BB"/>
    <x v="0"/>
    <m/>
    <n v="86.0116881381431"/>
    <n v="0.28151460280000001"/>
  </r>
  <r>
    <n v="450000"/>
    <n v="880000"/>
    <n v="880000"/>
    <x v="0"/>
    <x v="0"/>
    <s v="IR12-21"/>
    <s v="62-304.520 (7), F.A.C."/>
    <n v="0.56000000000000005"/>
    <n v="0.48"/>
    <s v="Town Melbourne Beach"/>
    <n v="5.080020725309E-2"/>
    <n v="3661.4881889360699"/>
    <n v="9.1257924173539706"/>
    <n v="1.3421179033121799"/>
    <n v="0.46359214615028999"/>
    <n v="6.8179867646340001E-2"/>
    <n v="186.00435885270801"/>
    <n v="1210"/>
    <s v="Fixed Single Family Units"/>
    <n v="1210"/>
    <s v="Town Melbourne Beach                   Brevard County"/>
    <s v="Town Melbourne Beach"/>
    <m/>
    <m/>
    <m/>
    <n v="0"/>
    <n v="1"/>
    <n v="0.46359214615028999"/>
    <n v="6.8179867646340001E-2"/>
    <n v="186.00435885270701"/>
    <m/>
    <n v="-1"/>
    <n v="-1"/>
    <n v="-1"/>
    <n v="-1"/>
    <n v="0"/>
    <m/>
    <m/>
    <s v="Central IRL A"/>
    <n v="-1"/>
    <m/>
    <m/>
    <n v="601"/>
    <x v="9"/>
    <s v="Cherry Drive BB"/>
    <x v="0"/>
    <m/>
    <n v="57.556507602844597"/>
    <n v="0.15085511670000001"/>
  </r>
  <r>
    <n v="450000"/>
    <n v="880000"/>
    <n v="880000"/>
    <x v="0"/>
    <x v="0"/>
    <s v="IR12-21"/>
    <s v="62-304.520 (7), F.A.C."/>
    <n v="0.56000000000000005"/>
    <n v="0.48"/>
    <s v="Town Melbourne Beach"/>
    <n v="2.467503299278E-2"/>
    <n v="3709.4879755990501"/>
    <n v="10.6582883170732"/>
    <n v="2.0519781394445098"/>
    <n v="0.26299361587039"/>
    <n v="5.0632628291260001E-2"/>
    <n v="91.531738184245796"/>
    <n v="1300"/>
    <s v="Residential, High Density"/>
    <n v="1300"/>
    <s v="Town Melbourne Beach                   Brevard County"/>
    <s v="Town Melbourne Beach"/>
    <m/>
    <m/>
    <m/>
    <n v="0"/>
    <n v="1"/>
    <n v="0.26299361587039"/>
    <n v="5.0632628291260001E-2"/>
    <n v="118.331280261413"/>
    <m/>
    <n v="-1"/>
    <n v="-1"/>
    <n v="-1"/>
    <n v="-1"/>
    <n v="0"/>
    <m/>
    <m/>
    <s v="Central IRL A"/>
    <n v="-1"/>
    <m/>
    <m/>
    <n v="601"/>
    <x v="9"/>
    <s v="Cherry Drive BB"/>
    <x v="0"/>
    <m/>
    <n v="61.830768656875698"/>
    <n v="9.5970219199999998E-2"/>
  </r>
  <r>
    <n v="450000"/>
    <n v="880000"/>
    <n v="880000"/>
    <x v="0"/>
    <x v="0"/>
    <s v="IR12-21"/>
    <s v="62-304.520 (7), F.A.C."/>
    <n v="0.56000000000000005"/>
    <n v="0.48"/>
    <s v="FDOT District 5"/>
    <n v="8.6650445878749996E-2"/>
    <n v="3709.4879755990501"/>
    <n v="10.6582883170732"/>
    <n v="2.0519781394445098"/>
    <n v="0.92354543497871999"/>
    <n v="0.17780482071632001"/>
    <n v="321.428787067538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92354543497871999"/>
    <n v="0.17780482071632001"/>
    <n v="1100.3650220448401"/>
    <m/>
    <n v="-1"/>
    <n v="-1"/>
    <n v="-1"/>
    <n v="-1"/>
    <n v="0"/>
    <m/>
    <m/>
    <s v="Central IRL A"/>
    <n v="-1"/>
    <m/>
    <m/>
    <n v="601"/>
    <x v="9"/>
    <s v="Cherry Drive BB"/>
    <x v="0"/>
    <m/>
    <n v="113.954383224945"/>
    <n v="0.89242905279999996"/>
  </r>
  <r>
    <n v="450000"/>
    <n v="880000"/>
    <n v="880000"/>
    <x v="0"/>
    <x v="0"/>
    <s v="IR12-21"/>
    <s v="62-304.520 (7), F.A.C."/>
    <n v="0.56000000000000005"/>
    <n v="0.48"/>
    <s v="Town Melbourne Beach"/>
    <n v="1.1574705952050001E-2"/>
    <n v="3709.4879755990501"/>
    <n v="10.6582883170732"/>
    <n v="2.0519781394445098"/>
    <n v="0.12336655322237"/>
    <n v="2.3751043584119998E-2"/>
    <n v="42.936232550253898"/>
    <n v="1300"/>
    <s v="Residential, High Density"/>
    <n v="1300"/>
    <s v="Town Melbourne Beach                   Brevard County"/>
    <s v="Town Melbourne Beach"/>
    <m/>
    <m/>
    <m/>
    <n v="0"/>
    <n v="1"/>
    <n v="0.12336655322237"/>
    <n v="2.3751043584119998E-2"/>
    <n v="42.936232550252797"/>
    <m/>
    <n v="-1"/>
    <n v="-1"/>
    <n v="-1"/>
    <n v="-1"/>
    <n v="0"/>
    <m/>
    <m/>
    <s v="Central IRL A"/>
    <n v="-1"/>
    <m/>
    <m/>
    <n v="601"/>
    <x v="9"/>
    <s v="Cherry Drive BB"/>
    <x v="0"/>
    <m/>
    <n v="37.601452821405303"/>
    <n v="3.4822573000000002E-2"/>
  </r>
  <r>
    <n v="450000"/>
    <n v="880000"/>
    <n v="880000"/>
    <x v="0"/>
    <x v="0"/>
    <s v="IR12-21"/>
    <s v="62-304.520 (7), F.A.C."/>
    <n v="0.56000000000000005"/>
    <n v="0.48"/>
    <s v="Town Melbourne Beach"/>
    <n v="0.11028992919286"/>
    <n v="3649.6723714341801"/>
    <n v="9.0981577355205498"/>
    <n v="1.3381153771019101"/>
    <n v="1.0034351724360699"/>
    <n v="0.14758065019245001"/>
    <n v="402.52210742262798"/>
    <n v="1210"/>
    <s v="Fixed Single Family Units"/>
    <n v="1210"/>
    <s v="Town Melbourne Beach                   Brevard County"/>
    <s v="Town Melbourne Beach"/>
    <m/>
    <m/>
    <m/>
    <n v="0"/>
    <n v="1"/>
    <n v="1.0034351724360699"/>
    <n v="0.14758065019245001"/>
    <n v="402.52210742262798"/>
    <m/>
    <n v="-1"/>
    <n v="-1"/>
    <n v="-1"/>
    <n v="-1"/>
    <n v="0"/>
    <m/>
    <m/>
    <s v="Central IRL A"/>
    <n v="-1"/>
    <m/>
    <m/>
    <n v="601"/>
    <x v="9"/>
    <s v="Cherry Drive BB"/>
    <x v="0"/>
    <m/>
    <n v="86.489994120834794"/>
    <n v="0.32645750800000001"/>
  </r>
  <r>
    <n v="450000"/>
    <n v="880000"/>
    <n v="880000"/>
    <x v="0"/>
    <x v="0"/>
    <s v="IR12-21"/>
    <s v="62-304.520 (7), F.A.C."/>
    <n v="0.56000000000000005"/>
    <n v="0.48"/>
    <s v="Town Melbourne Beach"/>
    <n v="9.6825125240079996E-2"/>
    <n v="3649.6723714341801"/>
    <n v="9.0981577355205498"/>
    <n v="1.3381153771019101"/>
    <n v="0.88093026219586001"/>
    <n v="0.12956318897357999"/>
    <n v="353.37998444940803"/>
    <n v="1210"/>
    <s v="Fixed Single Family Units"/>
    <n v="1210"/>
    <s v="Town Melbourne Beach                   Brevard County"/>
    <s v="Town Melbourne Beach"/>
    <m/>
    <m/>
    <m/>
    <n v="0"/>
    <n v="1"/>
    <n v="0.88093026219586001"/>
    <n v="0.12956318897357999"/>
    <n v="353.379984449407"/>
    <m/>
    <n v="-1"/>
    <n v="-1"/>
    <n v="-1"/>
    <n v="-1"/>
    <n v="0"/>
    <m/>
    <m/>
    <s v="Central IRL A"/>
    <n v="-1"/>
    <m/>
    <m/>
    <n v="601"/>
    <x v="9"/>
    <s v="Cherry Drive BB"/>
    <x v="0"/>
    <m/>
    <n v="80.602920274872204"/>
    <n v="0.28660177170000001"/>
  </r>
  <r>
    <n v="450000"/>
    <n v="880000"/>
    <n v="880000"/>
    <x v="0"/>
    <x v="0"/>
    <s v="IR12-21"/>
    <s v="62-304.520 (7), F.A.C."/>
    <n v="0.56000000000000005"/>
    <n v="0.48"/>
    <s v="Town Melbourne Beach"/>
    <n v="5.403093532383E-2"/>
    <n v="3649.6723714341801"/>
    <n v="9.0981577355205498"/>
    <n v="1.3381153771019101"/>
    <n v="0.49158197217394001"/>
    <n v="7.2299625396020001E-2"/>
    <n v="197.19521185414001"/>
    <n v="1210"/>
    <s v="Fixed Single Family Units"/>
    <n v="1210"/>
    <s v="Town Melbourne Beach                   Brevard County"/>
    <s v="Town Melbourne Beach"/>
    <m/>
    <m/>
    <m/>
    <n v="0"/>
    <n v="1"/>
    <n v="0.49158197217394001"/>
    <n v="7.2299625396020001E-2"/>
    <n v="197.195211854142"/>
    <m/>
    <n v="-1"/>
    <n v="-1"/>
    <n v="-1"/>
    <n v="-1"/>
    <n v="0"/>
    <m/>
    <m/>
    <s v="Central IRL A"/>
    <n v="-1"/>
    <m/>
    <m/>
    <n v="601"/>
    <x v="9"/>
    <s v="Cherry Drive BB"/>
    <x v="0"/>
    <m/>
    <n v="78.837778825739306"/>
    <n v="0.1599312343"/>
  </r>
  <r>
    <n v="450000"/>
    <n v="880000"/>
    <n v="880000"/>
    <x v="0"/>
    <x v="0"/>
    <s v="IR12-21"/>
    <s v="62-304.520 (7), F.A.C."/>
    <n v="0.56000000000000005"/>
    <n v="0.48"/>
    <s v="Town Melbourne Beach"/>
    <n v="0.24441097372764001"/>
    <n v="3649.6723714341801"/>
    <n v="9.0981577355205498"/>
    <n v="1.3381153771019101"/>
    <n v="2.22368959126629"/>
    <n v="0.32705008227741"/>
    <n v="892.01997808911699"/>
    <n v="1210"/>
    <s v="Fixed Single Family Units"/>
    <n v="1210"/>
    <s v="Town Melbourne Beach                   Brevard County"/>
    <s v="Town Melbourne Beach"/>
    <m/>
    <m/>
    <m/>
    <n v="0"/>
    <n v="1"/>
    <n v="2.22368959126629"/>
    <n v="0.32705008227741"/>
    <n v="892.01997808911699"/>
    <m/>
    <n v="-1"/>
    <n v="-1"/>
    <n v="-1"/>
    <n v="-1"/>
    <n v="0"/>
    <m/>
    <m/>
    <s v="Central IRL A"/>
    <n v="-1"/>
    <m/>
    <m/>
    <n v="601"/>
    <x v="9"/>
    <s v="Cherry Drive BB"/>
    <x v="0"/>
    <m/>
    <n v="125.989236932604"/>
    <n v="0.72345497010000004"/>
  </r>
  <r>
    <n v="450000"/>
    <n v="880000"/>
    <n v="880000"/>
    <x v="0"/>
    <x v="0"/>
    <s v="IR12-21"/>
    <s v="62-304.520 (7), F.A.C."/>
    <n v="0.56000000000000005"/>
    <n v="0.48"/>
    <s v="Town Melbourne Beach"/>
    <n v="0.11220649029854"/>
    <n v="3649.6723714341801"/>
    <n v="9.0981577355205498"/>
    <n v="1.3381153771019101"/>
    <n v="1.0208723476853401"/>
    <n v="0.15014523007912001"/>
    <n v="409.51692753820902"/>
    <n v="1210"/>
    <s v="Fixed Single Family Units"/>
    <n v="1210"/>
    <s v="Town Melbourne Beach                   Brevard County"/>
    <s v="Town Melbourne Beach"/>
    <m/>
    <m/>
    <m/>
    <n v="0"/>
    <n v="1"/>
    <n v="1.0208723476853401"/>
    <n v="0.15014523007912001"/>
    <n v="409.51692753820902"/>
    <m/>
    <n v="-1"/>
    <n v="-1"/>
    <n v="-1"/>
    <n v="-1"/>
    <n v="0"/>
    <m/>
    <m/>
    <s v="Central IRL A"/>
    <n v="-1"/>
    <m/>
    <m/>
    <n v="601"/>
    <x v="9"/>
    <s v="Cherry Drive BB"/>
    <x v="0"/>
    <m/>
    <n v="94.239410020499193"/>
    <n v="0.33213051710000002"/>
  </r>
  <r>
    <n v="450000"/>
    <n v="880000"/>
    <n v="880000"/>
    <x v="0"/>
    <x v="0"/>
    <s v="IR12-21"/>
    <s v="62-304.520 (7), F.A.C."/>
    <n v="0.56000000000000005"/>
    <n v="0.48"/>
    <s v="Town Melbourne Beach"/>
    <n v="0.36833622445427999"/>
    <n v="3643.65219545538"/>
    <n v="9.0840684998868007"/>
    <n v="1.3360743958488399"/>
    <n v="3.3459914939324098"/>
    <n v="0.49212459855700003"/>
    <n v="1342.089092898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3459914939324098"/>
    <n v="0.49212459855700003"/>
    <n v="1342.0890928986"/>
    <m/>
    <n v="-1"/>
    <n v="-1"/>
    <n v="-1"/>
    <n v="-1"/>
    <n v="0"/>
    <m/>
    <m/>
    <s v="Central IRL A"/>
    <n v="-1"/>
    <m/>
    <m/>
    <n v="601"/>
    <x v="9"/>
    <s v="Cherry Drive BB"/>
    <x v="0"/>
    <m/>
    <n v="187.130799671799"/>
    <n v="1.0884745279000001"/>
  </r>
  <r>
    <n v="450000"/>
    <n v="880000"/>
    <n v="880000"/>
    <x v="0"/>
    <x v="0"/>
    <s v="IR12-21"/>
    <s v="62-304.520 (7), F.A.C."/>
    <n v="0.56000000000000005"/>
    <n v="0.48"/>
    <s v="Town Melbourne Beach"/>
    <n v="6.8698548010970001E-2"/>
    <n v="3643.65219545538"/>
    <n v="9.0840684998868007"/>
    <n v="1.3360743958488399"/>
    <n v="0.62406231597446005"/>
    <n v="9.1786371029450003E-2"/>
    <n v="250.31361528478601"/>
    <n v="1210"/>
    <s v="Fixed Single Family Units"/>
    <n v="1210"/>
    <s v="Town Melbourne Beach                   Brevard County"/>
    <s v="Town Melbourne Beach"/>
    <m/>
    <m/>
    <m/>
    <n v="0"/>
    <n v="1"/>
    <n v="0.62406231597446005"/>
    <n v="9.1786371029450003E-2"/>
    <n v="267.18571566604101"/>
    <m/>
    <n v="-1"/>
    <n v="-1"/>
    <n v="-1"/>
    <n v="-1"/>
    <n v="0"/>
    <m/>
    <m/>
    <s v="Central IRL A"/>
    <n v="-1"/>
    <m/>
    <m/>
    <n v="601"/>
    <x v="9"/>
    <s v="Cherry Drive BB"/>
    <x v="0"/>
    <m/>
    <n v="74.995465651744396"/>
    <n v="0.21669563310000001"/>
  </r>
  <r>
    <n v="450000"/>
    <n v="880000"/>
    <n v="880000"/>
    <x v="0"/>
    <x v="0"/>
    <s v="IR12-21"/>
    <s v="62-304.520 (7), F.A.C."/>
    <n v="0.56000000000000005"/>
    <n v="0.48"/>
    <s v="Town Melbourne Beach"/>
    <n v="7.9283258551350003E-2"/>
    <n v="3643.65219545538"/>
    <n v="9.0840684998868007"/>
    <n v="1.3360743958488399"/>
    <n v="0.72021455157475001"/>
    <n v="0.10592833176993"/>
    <n v="288.88061908350397"/>
    <n v="1210"/>
    <s v="Fixed Single Family Units"/>
    <n v="1210"/>
    <s v="Town Melbourne Beach                   Brevard County"/>
    <s v="Town Melbourne Beach"/>
    <m/>
    <m/>
    <m/>
    <n v="0"/>
    <n v="1"/>
    <n v="0.72021455157475001"/>
    <n v="0.10592833176993"/>
    <n v="326.62962022912501"/>
    <m/>
    <n v="-1"/>
    <n v="-1"/>
    <n v="-1"/>
    <n v="-1"/>
    <n v="0"/>
    <m/>
    <m/>
    <s v="Central IRL A"/>
    <n v="-1"/>
    <m/>
    <m/>
    <n v="601"/>
    <x v="9"/>
    <s v="Cherry Drive BB"/>
    <x v="0"/>
    <m/>
    <n v="78.310281558186304"/>
    <n v="0.26490642349999999"/>
  </r>
  <r>
    <n v="450000"/>
    <n v="880000"/>
    <n v="880000"/>
    <x v="0"/>
    <x v="0"/>
    <s v="IR12-21"/>
    <s v="62-304.520 (7), F.A.C."/>
    <n v="0.56000000000000005"/>
    <n v="0.48"/>
    <s v="Town Melbourne Beach"/>
    <n v="1.1286052308419999E-2"/>
    <n v="3643.65219545538"/>
    <n v="9.0840684998868007"/>
    <n v="1.3360743958488399"/>
    <n v="0.102523272263"/>
    <n v="1.5079005519490001E-2"/>
    <n v="41.122449271602399"/>
    <n v="1210"/>
    <s v="Fixed Single Family Units"/>
    <n v="1210"/>
    <s v="Town Melbourne Beach                   Brevard County"/>
    <s v="Town Melbourne Beach"/>
    <m/>
    <m/>
    <m/>
    <n v="0"/>
    <n v="1"/>
    <n v="0.102523272263"/>
    <n v="1.5079005519490001E-2"/>
    <n v="41.122449271600601"/>
    <m/>
    <n v="-1"/>
    <n v="-1"/>
    <n v="-1"/>
    <n v="-1"/>
    <n v="0"/>
    <m/>
    <m/>
    <s v="Central IRL A"/>
    <n v="-1"/>
    <m/>
    <m/>
    <n v="601"/>
    <x v="9"/>
    <s v="Cherry Drive BB"/>
    <x v="0"/>
    <m/>
    <n v="28.779687735893699"/>
    <n v="3.3351540399999997E-2"/>
  </r>
  <r>
    <n v="450000"/>
    <n v="880000"/>
    <n v="880000"/>
    <x v="0"/>
    <x v="0"/>
    <s v="IR12-21"/>
    <s v="62-304.520 (7), F.A.C."/>
    <n v="0.56000000000000005"/>
    <n v="0.48"/>
    <s v="Town Melbourne Beach"/>
    <n v="3.845291729803E-2"/>
    <n v="3643.65219545538"/>
    <n v="9.0840684998868007"/>
    <n v="1.3360743958488399"/>
    <n v="0.34930893475579999"/>
    <n v="5.1375958247590003E-2"/>
    <n v="140.109056534638"/>
    <n v="1210"/>
    <s v="Fixed Single Family Units"/>
    <n v="1210"/>
    <s v="Town Melbourne Beach                   Brevard County"/>
    <s v="Town Melbourne Beach"/>
    <m/>
    <m/>
    <m/>
    <n v="0"/>
    <n v="1"/>
    <n v="0.34930893475579999"/>
    <n v="5.1375958247590003E-2"/>
    <n v="140.10905653463601"/>
    <m/>
    <n v="-1"/>
    <n v="-1"/>
    <n v="-1"/>
    <n v="-1"/>
    <n v="0"/>
    <m/>
    <m/>
    <s v="Central IRL A"/>
    <n v="-1"/>
    <m/>
    <m/>
    <n v="601"/>
    <x v="9"/>
    <s v="Cherry Drive BB"/>
    <x v="0"/>
    <m/>
    <n v="53.641520880557898"/>
    <n v="0.1136326493"/>
  </r>
  <r>
    <n v="450000"/>
    <n v="880000"/>
    <n v="880000"/>
    <x v="0"/>
    <x v="0"/>
    <s v="IR12-21"/>
    <s v="62-304.520 (7), F.A.C."/>
    <n v="0.56000000000000005"/>
    <n v="0.48"/>
    <s v="Town Melbourne Beach"/>
    <n v="3.6715696696120001E-2"/>
    <n v="3643.65219545538"/>
    <n v="9.0840684998868007"/>
    <n v="1.3360743958488399"/>
    <n v="0.33352790380864"/>
    <n v="4.9054902281440001E-2"/>
    <n v="133.779228874502"/>
    <n v="1210"/>
    <s v="Fixed Single Family Units"/>
    <n v="1210"/>
    <s v="Town Melbourne Beach                   Brevard County"/>
    <s v="Town Melbourne Beach"/>
    <m/>
    <m/>
    <m/>
    <n v="0"/>
    <n v="1"/>
    <n v="0.33352790380864"/>
    <n v="4.9054902281440001E-2"/>
    <n v="133.77922887450299"/>
    <m/>
    <n v="-1"/>
    <n v="-1"/>
    <n v="-1"/>
    <n v="-1"/>
    <n v="0"/>
    <m/>
    <m/>
    <s v="Central IRL A"/>
    <n v="-1"/>
    <m/>
    <m/>
    <n v="601"/>
    <x v="9"/>
    <s v="Cherry Drive BB"/>
    <x v="0"/>
    <m/>
    <n v="72.531268888121403"/>
    <n v="0.1084989691"/>
  </r>
  <r>
    <n v="450000"/>
    <n v="880000"/>
    <n v="880000"/>
    <x v="0"/>
    <x v="0"/>
    <s v="IR12-21"/>
    <s v="62-304.520 (7), F.A.C."/>
    <n v="0.56000000000000005"/>
    <n v="0.48"/>
    <s v="Town Melbourne Beach"/>
    <n v="7.1012856554119999E-2"/>
    <n v="3674.4298329524499"/>
    <n v="9.1560573723718992"/>
    <n v="1.3465012893395201"/>
    <n v="0.65019778878560996"/>
    <n v="9.5618902909809997E-2"/>
    <n v="260.93175864566098"/>
    <n v="1210"/>
    <s v="Fixed Single Family Units"/>
    <n v="1210"/>
    <s v="Town Melbourne Beach                   Brevard County"/>
    <s v="Town Melbourne Beach"/>
    <m/>
    <m/>
    <m/>
    <n v="0"/>
    <n v="1"/>
    <n v="0.65019778878560996"/>
    <n v="9.5618902909809997E-2"/>
    <n v="440.83726954552299"/>
    <m/>
    <n v="-1"/>
    <n v="-1"/>
    <n v="-1"/>
    <n v="-1"/>
    <n v="0"/>
    <m/>
    <m/>
    <s v="Central IRL A"/>
    <n v="-1"/>
    <m/>
    <m/>
    <n v="601"/>
    <x v="9"/>
    <s v="Cherry Drive BB"/>
    <x v="0"/>
    <m/>
    <n v="71.709433708693496"/>
    <n v="0.35753225430000002"/>
  </r>
  <r>
    <n v="450000"/>
    <n v="880000"/>
    <n v="880000"/>
    <x v="0"/>
    <x v="0"/>
    <s v="IR12-21"/>
    <s v="62-304.520 (7), F.A.C."/>
    <n v="0.56000000000000005"/>
    <n v="0.48"/>
    <s v="Town Melbourne Beach"/>
    <n v="7.4831163285950006E-2"/>
    <n v="3674.4298329524499"/>
    <n v="9.1560573723718992"/>
    <n v="1.3465012893395201"/>
    <n v="0.68515842428747997"/>
    <n v="0.1007602578473"/>
    <n v="274.96185881243099"/>
    <n v="1210"/>
    <s v="Fixed Single Family Units"/>
    <n v="1210"/>
    <s v="Town Melbourne Beach                   Brevard County"/>
    <s v="Town Melbourne Beach"/>
    <m/>
    <m/>
    <m/>
    <n v="0"/>
    <n v="1"/>
    <n v="0.68515842428747997"/>
    <n v="0.1007602578473"/>
    <n v="468.51445805388101"/>
    <m/>
    <n v="-1"/>
    <n v="-1"/>
    <n v="-1"/>
    <n v="-1"/>
    <n v="0"/>
    <m/>
    <m/>
    <s v="Central IRL A"/>
    <n v="-1"/>
    <m/>
    <m/>
    <n v="601"/>
    <x v="9"/>
    <s v="Cherry Drive BB"/>
    <x v="0"/>
    <m/>
    <n v="75.566984243724207"/>
    <n v="0.37997928469999998"/>
  </r>
  <r>
    <n v="450000"/>
    <n v="880000"/>
    <n v="880000"/>
    <x v="0"/>
    <x v="0"/>
    <s v="IR12-21"/>
    <s v="62-304.520 (7), F.A.C."/>
    <n v="0.56000000000000005"/>
    <n v="0.48"/>
    <s v="Town Melbourne Beach"/>
    <n v="0.19327290781869999"/>
    <n v="3637.1459322209798"/>
    <n v="9.0688611980811196"/>
    <n v="1.33387215757538"/>
    <n v="1.75276517435738"/>
    <n v="0.25780135055300002"/>
    <n v="702.96177048133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5276517435738"/>
    <n v="0.25780135055300002"/>
    <n v="702.961770481332"/>
    <m/>
    <n v="-1"/>
    <n v="-1"/>
    <n v="-1"/>
    <n v="-1"/>
    <n v="0"/>
    <m/>
    <m/>
    <s v="Central IRL A"/>
    <n v="-1"/>
    <m/>
    <m/>
    <n v="601"/>
    <x v="9"/>
    <s v="Cherry Drive BB"/>
    <x v="0"/>
    <m/>
    <n v="132.63137445782701"/>
    <n v="0.57012309039999998"/>
  </r>
  <r>
    <n v="450000"/>
    <n v="880000"/>
    <n v="880000"/>
    <x v="0"/>
    <x v="0"/>
    <s v="IR12-21"/>
    <s v="62-304.520 (7), F.A.C."/>
    <n v="0.56000000000000005"/>
    <n v="0.48"/>
    <s v="Town Melbourne Beach"/>
    <n v="0.17139142918437"/>
    <n v="3637.1459322209798"/>
    <n v="9.0688611980811196"/>
    <n v="1.33387215757538"/>
    <n v="1.5543250818138099"/>
    <n v="0.22861425543607999"/>
    <n v="623.37563947547596"/>
    <n v="1210"/>
    <s v="Fixed Single Family Units"/>
    <n v="1210"/>
    <s v="Town Melbourne Beach                   Brevard County"/>
    <s v="Town Melbourne Beach"/>
    <m/>
    <m/>
    <m/>
    <n v="0"/>
    <n v="1"/>
    <n v="1.5543250818138099"/>
    <n v="0.22861425543607999"/>
    <n v="623.37563947547596"/>
    <m/>
    <n v="-1"/>
    <n v="-1"/>
    <n v="-1"/>
    <n v="-1"/>
    <n v="0"/>
    <m/>
    <m/>
    <s v="Central IRL A"/>
    <n v="-1"/>
    <m/>
    <m/>
    <n v="601"/>
    <x v="9"/>
    <s v="Cherry Drive BB"/>
    <x v="0"/>
    <m/>
    <n v="108.37396972881599"/>
    <n v="0.5055763499"/>
  </r>
  <r>
    <n v="450000"/>
    <n v="880000"/>
    <n v="880000"/>
    <x v="0"/>
    <x v="0"/>
    <s v="IR12-21"/>
    <s v="62-304.520 (7), F.A.C."/>
    <n v="0.56000000000000005"/>
    <n v="0.48"/>
    <s v="Town Melbourne Beach"/>
    <n v="0.24588231931508001"/>
    <n v="3637.1459322209798"/>
    <n v="9.0688611980811196"/>
    <n v="1.33387215757538"/>
    <n v="2.2298726249307999"/>
    <n v="0.32797557977445002"/>
    <n v="894.30987750193799"/>
    <n v="1210"/>
    <s v="Fixed Single Family Units"/>
    <n v="1210"/>
    <s v="Town Melbourne Beach                   Brevard County"/>
    <s v="Town Melbourne Beach"/>
    <m/>
    <m/>
    <m/>
    <n v="0"/>
    <n v="1"/>
    <n v="2.2298726249307999"/>
    <n v="0.32797557977445002"/>
    <n v="894.30987750193799"/>
    <m/>
    <n v="-1"/>
    <n v="-1"/>
    <n v="-1"/>
    <n v="-1"/>
    <n v="0"/>
    <m/>
    <m/>
    <s v="Central IRL A"/>
    <n v="-1"/>
    <m/>
    <m/>
    <n v="601"/>
    <x v="9"/>
    <s v="Cherry Drive BB"/>
    <x v="0"/>
    <m/>
    <n v="125.71203031206301"/>
    <n v="0.72531214720000003"/>
  </r>
  <r>
    <n v="450000"/>
    <n v="880000"/>
    <n v="880000"/>
    <x v="0"/>
    <x v="0"/>
    <s v="IR12-21"/>
    <s v="62-304.520 (7), F.A.C."/>
    <n v="0.56000000000000005"/>
    <n v="0.48"/>
    <s v="Town Melbourne Beach"/>
    <n v="7.2167972807000002E-3"/>
    <n v="3637.1459322209798"/>
    <n v="9.0688611980811196"/>
    <n v="1.33387215757538"/>
    <n v="6.5448132833399994E-2"/>
    <n v="9.6262849595900001E-3"/>
    <n v="26.248544873179601"/>
    <n v="1210"/>
    <s v="Fixed Single Family Units"/>
    <n v="1210"/>
    <s v="Town Melbourne Beach                   Brevard County"/>
    <s v="Town Melbourne Beach"/>
    <m/>
    <m/>
    <m/>
    <n v="0"/>
    <n v="1"/>
    <n v="6.5448132833399994E-2"/>
    <n v="9.6262849595900001E-3"/>
    <n v="26.2485448731791"/>
    <m/>
    <n v="-1"/>
    <n v="-1"/>
    <n v="-1"/>
    <n v="-1"/>
    <n v="0"/>
    <m/>
    <m/>
    <s v="Central IRL A"/>
    <n v="-1"/>
    <m/>
    <m/>
    <n v="601"/>
    <x v="9"/>
    <s v="Cherry Drive BB"/>
    <x v="0"/>
    <m/>
    <n v="77.526867274950206"/>
    <n v="2.1288357599999998E-2"/>
  </r>
  <r>
    <n v="450000"/>
    <n v="880000"/>
    <n v="880000"/>
    <x v="0"/>
    <x v="0"/>
    <s v="IR12-21"/>
    <s v="62-304.520 (7), F.A.C."/>
    <n v="0.56000000000000005"/>
    <n v="0.48"/>
    <s v="Town Melbourne Beach"/>
    <n v="1.6684838198E-4"/>
    <n v="3669.9933398521698"/>
    <n v="9.1456634929897493"/>
    <n v="1.3449952233420399"/>
    <n v="1.5259391560100001E-3"/>
    <n v="2.2441027678999999E-4"/>
    <n v="0.6123324506610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259391560100001E-3"/>
    <n v="2.2441027678999999E-4"/>
    <n v="0.61233245066232"/>
    <m/>
    <n v="-1"/>
    <n v="-1"/>
    <n v="-1"/>
    <n v="-1"/>
    <n v="0"/>
    <m/>
    <m/>
    <s v="Central IRL A"/>
    <n v="-1"/>
    <m/>
    <m/>
    <n v="601"/>
    <x v="9"/>
    <s v="Cherry Drive BB"/>
    <x v="0"/>
    <m/>
    <n v="41.744821921653902"/>
    <n v="4.9662000000000003E-4"/>
  </r>
  <r>
    <n v="450000"/>
    <n v="880000"/>
    <n v="880000"/>
    <x v="0"/>
    <x v="0"/>
    <s v="IR12-21"/>
    <s v="62-304.520 (7), F.A.C."/>
    <n v="0.56000000000000005"/>
    <n v="0.48"/>
    <s v="Town Melbourne Beach"/>
    <n v="9.8832406852340002E-2"/>
    <n v="3669.9933398521698"/>
    <n v="9.1456634929897493"/>
    <n v="1.3449952233420399"/>
    <n v="0.90388793527377997"/>
    <n v="0.13292911512778999"/>
    <n v="362.71427490965903"/>
    <n v="1210"/>
    <s v="Fixed Single Family Units"/>
    <n v="1210"/>
    <s v="Town Melbourne Beach                   Brevard County"/>
    <s v="Town Melbourne Beach"/>
    <m/>
    <m/>
    <m/>
    <n v="0"/>
    <n v="1"/>
    <n v="0.90388793527377997"/>
    <n v="0.13292911512778999"/>
    <n v="362.71427490965903"/>
    <m/>
    <n v="-1"/>
    <n v="-1"/>
    <n v="-1"/>
    <n v="-1"/>
    <n v="0"/>
    <m/>
    <m/>
    <s v="Central IRL A"/>
    <n v="-1"/>
    <m/>
    <m/>
    <n v="601"/>
    <x v="9"/>
    <s v="Cherry Drive BB"/>
    <x v="0"/>
    <m/>
    <n v="83.786927093557296"/>
    <n v="0.29417216130000001"/>
  </r>
  <r>
    <n v="450000"/>
    <n v="880000"/>
    <n v="880000"/>
    <x v="0"/>
    <x v="0"/>
    <s v="IR12-21"/>
    <s v="62-304.520 (7), F.A.C."/>
    <n v="0.56000000000000005"/>
    <n v="0.48"/>
    <s v="Town Melbourne Beach"/>
    <n v="8.5463473652770003E-2"/>
    <n v="3669.9933398521698"/>
    <n v="9.1456634929897493"/>
    <n v="1.3449952233420399"/>
    <n v="0.78162017097027003"/>
    <n v="0.1149479638332"/>
    <n v="313.650379106316"/>
    <n v="1210"/>
    <s v="Fixed Single Family Units"/>
    <n v="1210"/>
    <s v="Town Melbourne Beach                   Brevard County"/>
    <s v="Town Melbourne Beach"/>
    <m/>
    <m/>
    <m/>
    <n v="0"/>
    <n v="1"/>
    <n v="0.78162017097027003"/>
    <n v="0.1149479638332"/>
    <n v="313.650379106316"/>
    <m/>
    <n v="-1"/>
    <n v="-1"/>
    <n v="-1"/>
    <n v="-1"/>
    <n v="0"/>
    <m/>
    <m/>
    <s v="Central IRL A"/>
    <n v="-1"/>
    <m/>
    <m/>
    <n v="601"/>
    <x v="9"/>
    <s v="Cherry Drive BB"/>
    <x v="0"/>
    <m/>
    <n v="75.964051691738007"/>
    <n v="0.25437986950000002"/>
  </r>
  <r>
    <n v="450000"/>
    <n v="880000"/>
    <n v="880000"/>
    <x v="0"/>
    <x v="0"/>
    <s v="IR12-21"/>
    <s v="62-304.520 (7), F.A.C."/>
    <n v="0.56000000000000005"/>
    <n v="0.48"/>
    <s v="Town Melbourne Beach"/>
    <n v="0.20187995756791"/>
    <n v="3669.9933398521698"/>
    <n v="9.1456634929897493"/>
    <n v="1.3449952233420399"/>
    <n v="1.84632615789517"/>
    <n v="0.27152757861733001"/>
    <n v="740.89809972387695"/>
    <n v="1210"/>
    <s v="Fixed Single Family Units"/>
    <n v="1210"/>
    <s v="Town Melbourne Beach                   Brevard County"/>
    <s v="Town Melbourne Beach"/>
    <m/>
    <m/>
    <m/>
    <n v="0"/>
    <n v="1"/>
    <n v="1.84632615789517"/>
    <n v="0.27152757861733001"/>
    <n v="740.89809972387695"/>
    <m/>
    <n v="-1"/>
    <n v="-1"/>
    <n v="-1"/>
    <n v="-1"/>
    <n v="0"/>
    <m/>
    <m/>
    <s v="Central IRL A"/>
    <n v="-1"/>
    <m/>
    <m/>
    <n v="601"/>
    <x v="9"/>
    <s v="Cherry Drive BB"/>
    <x v="0"/>
    <m/>
    <n v="116.596312718319"/>
    <n v="0.60089059180000004"/>
  </r>
  <r>
    <n v="450000"/>
    <n v="880000"/>
    <n v="880000"/>
    <x v="0"/>
    <x v="0"/>
    <s v="IR12-21"/>
    <s v="62-304.520 (7), F.A.C."/>
    <n v="0.56000000000000005"/>
    <n v="0.48"/>
    <s v="Town Melbourne Beach"/>
    <n v="0.23142076714384999"/>
    <n v="3669.9933398521698"/>
    <n v="9.1456634929897493"/>
    <n v="1.3449952233420399"/>
    <n v="2.1164964615872299"/>
    <n v="0.31125982639062999"/>
    <n v="849.31267412142904"/>
    <n v="1210"/>
    <s v="Fixed Single Family Units"/>
    <n v="1210"/>
    <s v="Town Melbourne Beach                   Brevard County"/>
    <s v="Town Melbourne Beach"/>
    <m/>
    <m/>
    <m/>
    <n v="0"/>
    <n v="1"/>
    <n v="2.1164964615872299"/>
    <n v="0.31125982639062999"/>
    <n v="849.31267412142904"/>
    <m/>
    <n v="-1"/>
    <n v="-1"/>
    <n v="-1"/>
    <n v="-1"/>
    <n v="0"/>
    <m/>
    <m/>
    <s v="Central IRL A"/>
    <n v="-1"/>
    <m/>
    <m/>
    <n v="601"/>
    <x v="9"/>
    <s v="Cherry Drive BB"/>
    <x v="0"/>
    <m/>
    <n v="123.63508629186801"/>
    <n v="0.68881806499999998"/>
  </r>
  <r>
    <n v="450000"/>
    <n v="880000"/>
    <n v="880000"/>
    <x v="0"/>
    <x v="0"/>
    <s v="IR12-21"/>
    <s v="62-304.520 (7), F.A.C."/>
    <n v="0.56000000000000005"/>
    <n v="0.48"/>
    <s v="Town Melbourne Beach"/>
    <n v="1.05524314513E-3"/>
    <n v="3658.5104823492402"/>
    <n v="9.1188019825013598"/>
    <n v="1.34110447996916"/>
    <n v="9.6225532838800001E-3"/>
    <n v="1.4151913093900001E-3"/>
    <n v="3.86061810790722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9.6225532838800001E-3"/>
    <n v="1.4151913093900001E-3"/>
    <n v="3.8606181079058"/>
    <m/>
    <n v="-1"/>
    <n v="-1"/>
    <n v="-1"/>
    <n v="-1"/>
    <n v="0"/>
    <m/>
    <m/>
    <s v="Central IRL A"/>
    <n v="-1"/>
    <m/>
    <m/>
    <n v="601"/>
    <x v="9"/>
    <s v="Cherry Drive BB"/>
    <x v="0"/>
    <m/>
    <n v="9.9858664450308208"/>
    <n v="3.1310770999999999E-3"/>
  </r>
  <r>
    <n v="450000"/>
    <n v="880000"/>
    <n v="880000"/>
    <x v="0"/>
    <x v="0"/>
    <s v="IR12-21"/>
    <s v="62-304.520 (7), F.A.C."/>
    <n v="0.56000000000000005"/>
    <n v="0.48"/>
    <s v="Town Melbourne Beach"/>
    <n v="1.9026432716200001E-2"/>
    <n v="3658.5104823492402"/>
    <n v="9.1188019825013598"/>
    <n v="1.34110447996916"/>
    <n v="0.17349827237248999"/>
    <n v="2.5516434153540001E-2"/>
    <n v="69.608403533963099"/>
    <n v="1210"/>
    <s v="Fixed Single Family Units"/>
    <n v="1210"/>
    <s v="Town Melbourne Beach                   Brevard County"/>
    <s v="Town Melbourne Beach"/>
    <m/>
    <m/>
    <m/>
    <n v="0"/>
    <n v="1"/>
    <n v="0.17349827237248999"/>
    <n v="2.5516434153540001E-2"/>
    <n v="69.608403533962402"/>
    <m/>
    <n v="-1"/>
    <n v="-1"/>
    <n v="-1"/>
    <n v="-1"/>
    <n v="0"/>
    <m/>
    <m/>
    <s v="Central IRL A"/>
    <n v="-1"/>
    <m/>
    <m/>
    <n v="601"/>
    <x v="9"/>
    <s v="Cherry Drive BB"/>
    <x v="0"/>
    <m/>
    <n v="42.4422831328434"/>
    <n v="5.6454504099999997E-2"/>
  </r>
  <r>
    <n v="450000"/>
    <n v="880000"/>
    <n v="880000"/>
    <x v="0"/>
    <x v="0"/>
    <s v="IR12-21"/>
    <s v="62-304.520 (7), F.A.C."/>
    <n v="0.56000000000000005"/>
    <n v="0.48"/>
    <s v="Town Melbourne Beach"/>
    <n v="3.47638083774E-3"/>
    <n v="3658.5104823492402"/>
    <n v="9.1188019825013598"/>
    <n v="1.34110447996916"/>
    <n v="3.1700428475190001E-2"/>
    <n v="4.6621899155799996E-3"/>
    <n v="12.718375735542701"/>
    <n v="1210"/>
    <s v="Fixed Single Family Units"/>
    <n v="1210"/>
    <s v="Town Melbourne Beach                   Brevard County"/>
    <s v="Town Melbourne Beach"/>
    <m/>
    <m/>
    <m/>
    <n v="0"/>
    <n v="1"/>
    <n v="3.1700428475190001E-2"/>
    <n v="4.6621899155799996E-3"/>
    <n v="12.718375735544001"/>
    <m/>
    <n v="-1"/>
    <n v="-1"/>
    <n v="-1"/>
    <n v="-1"/>
    <n v="0"/>
    <m/>
    <m/>
    <s v="Central IRL A"/>
    <n v="-1"/>
    <m/>
    <m/>
    <n v="601"/>
    <x v="9"/>
    <s v="Cherry Drive BB"/>
    <x v="0"/>
    <m/>
    <n v="18.124730719961399"/>
    <n v="1.0314984399999999E-2"/>
  </r>
  <r>
    <n v="450000"/>
    <n v="880000"/>
    <n v="880000"/>
    <x v="0"/>
    <x v="0"/>
    <s v="IR12-21"/>
    <s v="62-304.520 (7), F.A.C."/>
    <n v="0.56000000000000005"/>
    <n v="0.48"/>
    <s v="Town Melbourne Beach"/>
    <n v="1.985090740095E-2"/>
    <n v="3658.5104823492402"/>
    <n v="9.1188019825013598"/>
    <n v="1.34110447996916"/>
    <n v="0.18101649376227"/>
    <n v="2.662214084687E-2"/>
    <n v="72.624752810537899"/>
    <n v="1210"/>
    <s v="Fixed Single Family Units"/>
    <n v="1210"/>
    <s v="Town Melbourne Beach                   Brevard County"/>
    <s v="Town Melbourne Beach"/>
    <m/>
    <m/>
    <m/>
    <n v="0"/>
    <n v="1"/>
    <n v="0.18101649376227"/>
    <n v="2.662214084687E-2"/>
    <n v="946.34049297030504"/>
    <m/>
    <n v="-1"/>
    <n v="-1"/>
    <n v="-1"/>
    <n v="-1"/>
    <n v="0"/>
    <m/>
    <m/>
    <s v="Central IRL A"/>
    <n v="-1"/>
    <m/>
    <m/>
    <n v="601"/>
    <x v="9"/>
    <s v="Cherry Drive BB"/>
    <x v="0"/>
    <m/>
    <n v="57.0937677915447"/>
    <n v="0.7675105377"/>
  </r>
  <r>
    <n v="450000"/>
    <n v="880000"/>
    <n v="880000"/>
    <x v="0"/>
    <x v="0"/>
    <s v="IR12-21"/>
    <s v="62-304.520 (7), F.A.C."/>
    <n v="0.56000000000000005"/>
    <n v="0.48"/>
    <s v="Town Melbourne Beach"/>
    <n v="0.20755093912277001"/>
    <n v="3658.5104823492402"/>
    <n v="9.1188019825013598"/>
    <n v="1.34110447996916"/>
    <n v="1.8926159151427999"/>
    <n v="0.27834749427936001"/>
    <n v="759.32728640211201"/>
    <n v="1210"/>
    <s v="Fixed Single Family Units"/>
    <n v="1210"/>
    <s v="Town Melbourne Beach                   Brevard County"/>
    <s v="Town Melbourne Beach"/>
    <m/>
    <m/>
    <m/>
    <n v="0"/>
    <n v="1"/>
    <n v="1.8926159151427999"/>
    <n v="0.27834749427936001"/>
    <n v="946.34049297030504"/>
    <m/>
    <n v="-1"/>
    <n v="-1"/>
    <n v="-1"/>
    <n v="-1"/>
    <n v="0"/>
    <m/>
    <m/>
    <s v="Central IRL A"/>
    <n v="-1"/>
    <m/>
    <m/>
    <n v="601"/>
    <x v="9"/>
    <s v="Cherry Drive BB"/>
    <x v="0"/>
    <m/>
    <n v="116.77217870774"/>
    <n v="0.7675105377"/>
  </r>
  <r>
    <n v="450000"/>
    <n v="880000"/>
    <n v="880000"/>
    <x v="0"/>
    <x v="0"/>
    <s v="IR12-21"/>
    <s v="62-304.520 (7), F.A.C."/>
    <n v="0.56000000000000005"/>
    <n v="0.48"/>
    <s v="Town Melbourne Beach"/>
    <n v="0.19958489144085001"/>
    <n v="3658.5104823492402"/>
    <n v="9.1188019825013598"/>
    <n v="1.34110447996916"/>
    <n v="1.81997510374814"/>
    <n v="0.26766419204547998"/>
    <n v="730.18341745488397"/>
    <n v="1210"/>
    <s v="Fixed Single Family Units"/>
    <n v="1210"/>
    <s v="Town Melbourne Beach                   Brevard County"/>
    <s v="Town Melbourne Beach"/>
    <m/>
    <m/>
    <m/>
    <n v="0"/>
    <n v="1"/>
    <n v="1.81997510374814"/>
    <n v="0.26766419204547998"/>
    <n v="730.18341745488397"/>
    <m/>
    <n v="-1"/>
    <n v="-1"/>
    <n v="-1"/>
    <n v="-1"/>
    <n v="0"/>
    <m/>
    <m/>
    <s v="Central IRL A"/>
    <n v="-1"/>
    <m/>
    <m/>
    <n v="601"/>
    <x v="9"/>
    <s v="Cherry Drive BB"/>
    <x v="0"/>
    <m/>
    <n v="114.71389066971599"/>
    <n v="0.59220066299999996"/>
  </r>
  <r>
    <n v="450000"/>
    <n v="880000"/>
    <n v="880000"/>
    <x v="0"/>
    <x v="0"/>
    <s v="IR12-21"/>
    <s v="62-304.520 (7), F.A.C."/>
    <n v="0.56000000000000005"/>
    <n v="0.48"/>
    <s v="Town Melbourne Beach"/>
    <n v="7.7461620280190005E-2"/>
    <n v="3658.5104823492402"/>
    <n v="9.1188019825013598"/>
    <n v="1.34110447996916"/>
    <n v="0.70635717657881003"/>
    <n v="0.10388412598344"/>
    <n v="283.39414977484898"/>
    <n v="1210"/>
    <s v="Fixed Single Family Units"/>
    <n v="1210"/>
    <s v="Town Melbourne Beach                   Brevard County"/>
    <s v="Town Melbourne Beach"/>
    <m/>
    <m/>
    <m/>
    <n v="0"/>
    <n v="1"/>
    <n v="0.70635717657881003"/>
    <n v="0.10388412598344"/>
    <n v="432.68075786484002"/>
    <m/>
    <n v="-1"/>
    <n v="-1"/>
    <n v="-1"/>
    <n v="-1"/>
    <n v="0"/>
    <m/>
    <m/>
    <s v="Central IRL A"/>
    <n v="-1"/>
    <m/>
    <m/>
    <n v="601"/>
    <x v="9"/>
    <s v="Cherry Drive BB"/>
    <x v="0"/>
    <m/>
    <n v="77.964655709215904"/>
    <n v="0.35091707859999999"/>
  </r>
  <r>
    <n v="450000"/>
    <n v="880000"/>
    <n v="880000"/>
    <x v="0"/>
    <x v="0"/>
    <s v="IR12-21"/>
    <s v="62-304.520 (7), F.A.C."/>
    <n v="0.56000000000000005"/>
    <n v="0.48"/>
    <s v="Town Melbourne Beach"/>
    <n v="1.7685340749319999E-2"/>
    <n v="3658.5104823492402"/>
    <n v="9.1188019825013598"/>
    <n v="1.34110447996916"/>
    <n v="0.16126912028616"/>
    <n v="2.37178897087E-2"/>
    <n v="64.702004515327303"/>
    <n v="1210"/>
    <s v="Fixed Single Family Units"/>
    <n v="1210"/>
    <s v="Town Melbourne Beach                   Brevard County"/>
    <s v="Town Melbourne Beach"/>
    <m/>
    <m/>
    <m/>
    <n v="0"/>
    <n v="1"/>
    <n v="0.16126912028616"/>
    <n v="2.37178897087E-2"/>
    <n v="64.702004515326607"/>
    <m/>
    <n v="-1"/>
    <n v="-1"/>
    <n v="-1"/>
    <n v="-1"/>
    <n v="0"/>
    <m/>
    <m/>
    <s v="Central IRL A"/>
    <n v="-1"/>
    <m/>
    <m/>
    <n v="601"/>
    <x v="9"/>
    <s v="Cherry Drive BB"/>
    <x v="0"/>
    <m/>
    <n v="40.064409666597498"/>
    <n v="5.2475267200000002E-2"/>
  </r>
  <r>
    <n v="450000"/>
    <n v="880000"/>
    <n v="880000"/>
    <x v="0"/>
    <x v="0"/>
    <s v="IR12-21"/>
    <s v="62-304.520 (7), F.A.C."/>
    <n v="0.56000000000000005"/>
    <n v="0.48"/>
    <s v="Town Melbourne Beach"/>
    <n v="1.8511887309639999E-2"/>
    <n v="3639.6383405613101"/>
    <n v="9.0746748862456794"/>
    <n v="1.3347136329085201"/>
    <n v="0.16798935886581001"/>
    <n v="2.4708068363040001E-2"/>
    <n v="67.3765748083232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6798935886581001"/>
    <n v="2.4708068363040001E-2"/>
    <n v="67.376574808322303"/>
    <m/>
    <n v="-1"/>
    <n v="-1"/>
    <n v="-1"/>
    <n v="-1"/>
    <n v="0"/>
    <m/>
    <m/>
    <s v="Central IRL A"/>
    <n v="-1"/>
    <m/>
    <m/>
    <n v="601"/>
    <x v="9"/>
    <s v="Cherry Drive BB"/>
    <x v="0"/>
    <m/>
    <n v="41.816205054910498"/>
    <n v="5.4644423999999997E-2"/>
  </r>
  <r>
    <n v="450000"/>
    <n v="880000"/>
    <n v="880000"/>
    <x v="0"/>
    <x v="0"/>
    <s v="IR12-21"/>
    <s v="62-304.520 (7), F.A.C."/>
    <n v="0.56000000000000005"/>
    <n v="0.48"/>
    <s v="Town Melbourne Beach"/>
    <n v="2.8730251571900001E-3"/>
    <n v="3639.6383405613101"/>
    <n v="9.0746748862456794"/>
    <n v="1.3347136329085201"/>
    <n v="2.6071769241529999E-2"/>
    <n v="3.83466584499E-3"/>
    <n v="10.4567725155168"/>
    <n v="1210"/>
    <s v="Fixed Single Family Units"/>
    <n v="1210"/>
    <s v="Town Melbourne Beach                   Brevard County"/>
    <s v="Town Melbourne Beach"/>
    <m/>
    <m/>
    <m/>
    <n v="0"/>
    <n v="1"/>
    <n v="2.6071769241529999E-2"/>
    <n v="3.83466584499E-3"/>
    <n v="405.78955413568099"/>
    <m/>
    <n v="-1"/>
    <n v="-1"/>
    <n v="-1"/>
    <n v="-1"/>
    <n v="0"/>
    <m/>
    <m/>
    <s v="Central IRL A"/>
    <n v="-1"/>
    <m/>
    <m/>
    <n v="601"/>
    <x v="9"/>
    <s v="Cherry Drive BB"/>
    <x v="0"/>
    <m/>
    <n v="14.932411063170999"/>
    <n v="0.3291075054"/>
  </r>
  <r>
    <n v="450000"/>
    <n v="880000"/>
    <n v="880000"/>
    <x v="0"/>
    <x v="0"/>
    <s v="IR12-21"/>
    <s v="62-304.520 (7), F.A.C."/>
    <n v="0.56000000000000005"/>
    <n v="0.48"/>
    <s v="Town Melbourne Beach"/>
    <n v="1.8690407185999999E-4"/>
    <n v="3639.6383405613101"/>
    <n v="9.0746748862456794"/>
    <n v="1.3347136329085201"/>
    <n v="1.6960936870400001E-3"/>
    <n v="2.4946341274999998E-4"/>
    <n v="0.68026322594868005"/>
    <n v="1210"/>
    <s v="Fixed Single Family Units"/>
    <n v="1210"/>
    <s v="Town Melbourne Beach                   Brevard County"/>
    <s v="Town Melbourne Beach"/>
    <m/>
    <m/>
    <m/>
    <n v="0"/>
    <n v="1"/>
    <n v="1.6960936870400001E-3"/>
    <n v="2.4946341274999998E-4"/>
    <n v="266.02854206113398"/>
    <m/>
    <n v="-1"/>
    <n v="-1"/>
    <n v="-1"/>
    <n v="-1"/>
    <n v="0"/>
    <m/>
    <m/>
    <s v="Central IRL A"/>
    <n v="-1"/>
    <m/>
    <m/>
    <n v="601"/>
    <x v="9"/>
    <s v="Cherry Drive BB"/>
    <x v="0"/>
    <m/>
    <n v="4.11772192018827"/>
    <n v="0.21575713060000001"/>
  </r>
  <r>
    <n v="450000"/>
    <n v="880000"/>
    <n v="880000"/>
    <x v="0"/>
    <x v="0"/>
    <s v="IR12-21"/>
    <s v="62-304.520 (7), F.A.C."/>
    <n v="0.56000000000000005"/>
    <n v="0.48"/>
    <s v="Town Melbourne Beach"/>
    <n v="8.1386134862840007E-2"/>
    <n v="3639.6383405613101"/>
    <n v="9.0746748862456794"/>
    <n v="1.3347136329085201"/>
    <n v="0.73855271412849999"/>
    <n v="0.10862718373117"/>
    <n v="296.21609683691798"/>
    <n v="1210"/>
    <s v="Fixed Single Family Units"/>
    <n v="1210"/>
    <s v="Town Melbourne Beach                   Brevard County"/>
    <s v="Town Melbourne Beach"/>
    <m/>
    <m/>
    <m/>
    <n v="0"/>
    <n v="1"/>
    <n v="0.73855271412849999"/>
    <n v="0.10862718373117"/>
    <n v="798.14511149298301"/>
    <m/>
    <n v="-1"/>
    <n v="-1"/>
    <n v="-1"/>
    <n v="-1"/>
    <n v="0"/>
    <m/>
    <m/>
    <s v="Central IRL A"/>
    <n v="-1"/>
    <m/>
    <m/>
    <n v="601"/>
    <x v="9"/>
    <s v="Cherry Drive BB"/>
    <x v="0"/>
    <m/>
    <n v="78.599412673646498"/>
    <n v="0.64731963619999999"/>
  </r>
  <r>
    <n v="450000"/>
    <n v="880000"/>
    <n v="880000"/>
    <x v="0"/>
    <x v="0"/>
    <s v="IR12-21"/>
    <s v="62-304.520 (7), F.A.C."/>
    <n v="0.56000000000000005"/>
    <n v="0.48"/>
    <s v="Town Melbourne Beach"/>
    <n v="6.1416217239489999E-2"/>
    <n v="3639.6383405613101"/>
    <n v="9.0746748862456794"/>
    <n v="1.3347136329085201"/>
    <n v="0.55733220419145002"/>
    <n v="8.1973062431220003E-2"/>
    <n v="223.532818997108"/>
    <n v="1210"/>
    <s v="Fixed Single Family Units"/>
    <n v="1210"/>
    <s v="Town Melbourne Beach                   Brevard County"/>
    <s v="Town Melbourne Beach"/>
    <m/>
    <m/>
    <m/>
    <n v="0"/>
    <n v="1"/>
    <n v="0.55733220419145002"/>
    <n v="8.1973062431220003E-2"/>
    <n v="653.07610284954103"/>
    <m/>
    <n v="-1"/>
    <n v="-1"/>
    <n v="-1"/>
    <n v="-1"/>
    <n v="0"/>
    <m/>
    <m/>
    <s v="Central IRL A"/>
    <n v="-1"/>
    <m/>
    <m/>
    <n v="601"/>
    <x v="9"/>
    <s v="Cherry Drive BB"/>
    <x v="0"/>
    <m/>
    <n v="71.797247977130695"/>
    <n v="0.52966431700000005"/>
  </r>
  <r>
    <n v="450000"/>
    <n v="880000"/>
    <n v="880000"/>
    <x v="0"/>
    <x v="0"/>
    <s v="IR12-21"/>
    <s v="62-304.520 (7), F.A.C."/>
    <n v="0.56000000000000005"/>
    <n v="0.48"/>
    <s v="Town Melbourne Beach"/>
    <n v="2.955307026018E-2"/>
    <n v="3666.6652595072101"/>
    <n v="9.1378992057292603"/>
    <n v="1.34387136874015"/>
    <n v="0.27005297725742"/>
    <n v="3.9715524981030002E-2"/>
    <n v="108.36121603480299"/>
    <n v="1210"/>
    <s v="Fixed Single Family Units"/>
    <n v="1210"/>
    <s v="Town Melbourne Beach                   Brevard County"/>
    <s v="Town Melbourne Beach"/>
    <m/>
    <m/>
    <m/>
    <n v="0"/>
    <n v="1"/>
    <n v="0.27005297725742"/>
    <n v="3.9715524981030002E-2"/>
    <n v="108.361216034804"/>
    <m/>
    <n v="-1"/>
    <n v="-1"/>
    <n v="-1"/>
    <n v="-1"/>
    <n v="0"/>
    <m/>
    <m/>
    <s v="Central IRL A"/>
    <n v="-1"/>
    <m/>
    <m/>
    <n v="601"/>
    <x v="9"/>
    <s v="Cherry Drive BB"/>
    <x v="0"/>
    <m/>
    <n v="60.6544151581177"/>
    <n v="8.7884197900000002E-2"/>
  </r>
  <r>
    <n v="450000"/>
    <n v="880000"/>
    <n v="880000"/>
    <x v="0"/>
    <x v="0"/>
    <s v="IR12-21"/>
    <s v="62-304.520 (7), F.A.C."/>
    <n v="0.56000000000000005"/>
    <n v="0.48"/>
    <s v="Town Melbourne Beach"/>
    <n v="0.18846243310201999"/>
    <n v="3666.6652595072101"/>
    <n v="9.1378992057292603"/>
    <n v="1.34387136874015"/>
    <n v="1.7221507177527799"/>
    <n v="0.25326926792891002"/>
    <n v="691.02865617738905"/>
    <n v="1210"/>
    <s v="Fixed Single Family Units"/>
    <n v="1210"/>
    <s v="Town Melbourne Beach                   Brevard County"/>
    <s v="Town Melbourne Beach"/>
    <m/>
    <m/>
    <m/>
    <n v="0"/>
    <n v="1"/>
    <n v="1.7221507177527799"/>
    <n v="0.25326926792891002"/>
    <n v="691.02865617738905"/>
    <m/>
    <n v="-1"/>
    <n v="-1"/>
    <n v="-1"/>
    <n v="-1"/>
    <n v="0"/>
    <m/>
    <m/>
    <s v="Central IRL A"/>
    <n v="-1"/>
    <m/>
    <m/>
    <n v="601"/>
    <x v="9"/>
    <s v="Cherry Drive BB"/>
    <x v="0"/>
    <m/>
    <n v="110.925966139903"/>
    <n v="0.56044497660000003"/>
  </r>
  <r>
    <n v="450000"/>
    <n v="880000"/>
    <n v="880000"/>
    <x v="0"/>
    <x v="0"/>
    <s v="IR12-21"/>
    <s v="62-304.520 (7), F.A.C."/>
    <n v="0.56000000000000005"/>
    <n v="0.48"/>
    <s v="Town Melbourne Beach"/>
    <n v="9.2283447193860002E-2"/>
    <n v="3666.6652595072101"/>
    <n v="9.1378992057292603"/>
    <n v="1.34387136874015"/>
    <n v="0.84327683881475002"/>
    <n v="0.12401708249247"/>
    <n v="338.37250985330502"/>
    <n v="1210"/>
    <s v="Fixed Single Family Units"/>
    <n v="1210"/>
    <s v="Town Melbourne Beach                   Brevard County"/>
    <s v="Town Melbourne Beach"/>
    <m/>
    <m/>
    <m/>
    <n v="0"/>
    <n v="1"/>
    <n v="0.84327683881475002"/>
    <n v="0.12401708249247"/>
    <n v="338.37250985330297"/>
    <m/>
    <n v="-1"/>
    <n v="-1"/>
    <n v="-1"/>
    <n v="-1"/>
    <n v="0"/>
    <m/>
    <m/>
    <s v="Central IRL A"/>
    <n v="-1"/>
    <m/>
    <m/>
    <n v="601"/>
    <x v="9"/>
    <s v="Cherry Drive BB"/>
    <x v="0"/>
    <m/>
    <n v="79.637379805345603"/>
    <n v="0.27443025939999999"/>
  </r>
  <r>
    <n v="450000"/>
    <n v="880000"/>
    <n v="880000"/>
    <x v="0"/>
    <x v="0"/>
    <s v="IR12-21"/>
    <s v="62-304.520 (7), F.A.C."/>
    <n v="0.56000000000000005"/>
    <n v="0.48"/>
    <s v="Town Melbourne Beach"/>
    <n v="0.14151022630803001"/>
    <n v="3666.6652595072101"/>
    <n v="9.1378992057292603"/>
    <n v="1.34387136874015"/>
    <n v="1.2931061845827301"/>
    <n v="0.19017154151929999"/>
    <n v="518.87063066866403"/>
    <n v="1210"/>
    <s v="Fixed Single Family Units"/>
    <n v="1210"/>
    <s v="Town Melbourne Beach                   Brevard County"/>
    <s v="Town Melbourne Beach"/>
    <m/>
    <m/>
    <m/>
    <n v="0"/>
    <n v="1"/>
    <n v="1.2931061845827301"/>
    <n v="0.19017154151929999"/>
    <n v="518.87063066866403"/>
    <m/>
    <n v="-1"/>
    <n v="-1"/>
    <n v="-1"/>
    <n v="-1"/>
    <n v="0"/>
    <m/>
    <m/>
    <s v="Central IRL A"/>
    <n v="-1"/>
    <m/>
    <m/>
    <n v="601"/>
    <x v="9"/>
    <s v="Cherry Drive BB"/>
    <x v="0"/>
    <m/>
    <n v="95.7615402953478"/>
    <n v="0.42081965180000003"/>
  </r>
  <r>
    <n v="450000"/>
    <n v="880000"/>
    <n v="880000"/>
    <x v="0"/>
    <x v="0"/>
    <s v="IR12-21"/>
    <s v="62-304.520 (7), F.A.C."/>
    <n v="0.56000000000000005"/>
    <n v="0.48"/>
    <s v="Town Melbourne Beach"/>
    <n v="0.16569153807552001"/>
    <n v="3666.6652595072101"/>
    <n v="9.1378992057292603"/>
    <n v="1.34387136874015"/>
    <n v="1.5140725741763501"/>
    <n v="0.22266811406220999"/>
    <n v="607.53540645582495"/>
    <n v="1210"/>
    <s v="Fixed Single Family Units"/>
    <n v="1210"/>
    <s v="Town Melbourne Beach                   Brevard County"/>
    <s v="Town Melbourne Beach"/>
    <m/>
    <m/>
    <m/>
    <n v="0"/>
    <n v="1"/>
    <n v="1.5140725741763501"/>
    <n v="0.22266811406220999"/>
    <n v="607.53540645582495"/>
    <m/>
    <n v="-1"/>
    <n v="-1"/>
    <n v="-1"/>
    <n v="-1"/>
    <n v="0"/>
    <m/>
    <m/>
    <s v="Central IRL A"/>
    <n v="-1"/>
    <m/>
    <m/>
    <n v="601"/>
    <x v="9"/>
    <s v="Cherry Drive BB"/>
    <x v="0"/>
    <m/>
    <n v="103.482675245924"/>
    <n v="0.49272944559999998"/>
  </r>
  <r>
    <n v="450000"/>
    <n v="880000"/>
    <n v="880000"/>
    <x v="0"/>
    <x v="0"/>
    <s v="IR12-21"/>
    <s v="62-304.520 (7), F.A.C."/>
    <n v="0.56000000000000005"/>
    <n v="0.48"/>
    <s v="Town Melbourne Beach"/>
    <n v="2.6273852116000002E-4"/>
    <n v="3666.6652595072101"/>
    <n v="9.1378992057292603"/>
    <n v="1.34387136874015"/>
    <n v="2.4008781238700001E-3"/>
    <n v="3.5308677606000002E-4"/>
    <n v="0.96337420789367001"/>
    <n v="1210"/>
    <s v="Fixed Single Family Units"/>
    <n v="1210"/>
    <s v="Town Melbourne Beach                   Brevard County"/>
    <s v="Town Melbourne Beach"/>
    <m/>
    <m/>
    <m/>
    <n v="0"/>
    <n v="1"/>
    <n v="2.4008781238700001E-3"/>
    <n v="3.5308677606000002E-4"/>
    <n v="0.96337420789535999"/>
    <m/>
    <n v="-1"/>
    <n v="-1"/>
    <n v="-1"/>
    <n v="-1"/>
    <n v="0"/>
    <m/>
    <m/>
    <s v="Central IRL A"/>
    <n v="-1"/>
    <m/>
    <m/>
    <n v="601"/>
    <x v="9"/>
    <s v="Cherry Drive BB"/>
    <x v="0"/>
    <m/>
    <n v="18.9413597474006"/>
    <n v="7.8132539999999995E-4"/>
  </r>
  <r>
    <n v="450000"/>
    <n v="880000"/>
    <n v="880000"/>
    <x v="0"/>
    <x v="0"/>
    <s v="IR12-21"/>
    <s v="62-304.520 (7), F.A.C."/>
    <n v="0.56000000000000005"/>
    <n v="0.48"/>
    <s v="Town Melbourne Beach"/>
    <n v="0.14372973623299001"/>
    <n v="3666.6652586876398"/>
    <n v="9.1378992036867803"/>
    <n v="1.3438713684397701"/>
    <n v="1.3133878422695899"/>
    <n v="0.19315427731692"/>
    <n v="527.00883048586195"/>
    <n v="1210"/>
    <s v="Fixed Single Family Units"/>
    <n v="1210"/>
    <s v="Town Melbourne Beach                   Brevard County"/>
    <s v="Town Melbourne Beach"/>
    <m/>
    <m/>
    <m/>
    <n v="0"/>
    <n v="1"/>
    <n v="1.3133878422695899"/>
    <n v="0.19315427731692"/>
    <n v="527.00883048586195"/>
    <m/>
    <n v="-1"/>
    <n v="-1"/>
    <n v="-1"/>
    <n v="-1"/>
    <n v="0"/>
    <m/>
    <m/>
    <s v="Central IRL A"/>
    <n v="-1"/>
    <m/>
    <m/>
    <n v="601"/>
    <x v="9"/>
    <s v="Cherry Drive BB"/>
    <x v="0"/>
    <m/>
    <n v="96.587108624261106"/>
    <n v="0.42741997609999999"/>
  </r>
  <r>
    <n v="450000"/>
    <n v="880000"/>
    <n v="880000"/>
    <x v="0"/>
    <x v="0"/>
    <s v="IR12-21"/>
    <s v="62-304.520 (7), F.A.C."/>
    <n v="0.56000000000000005"/>
    <n v="0.48"/>
    <s v="Town Melbourne Beach"/>
    <n v="0.13658264779863999"/>
    <n v="3666.6652586876398"/>
    <n v="9.1378992036867803"/>
    <n v="1.3438713684397701"/>
    <n v="1.2480784685566699"/>
    <n v="0.18354950980229001"/>
    <n v="500.80284962286203"/>
    <n v="1210"/>
    <s v="Fixed Single Family Units"/>
    <n v="1210"/>
    <s v="Town Melbourne Beach                   Brevard County"/>
    <s v="Town Melbourne Beach"/>
    <m/>
    <m/>
    <m/>
    <n v="0"/>
    <n v="1"/>
    <n v="1.2480784685566699"/>
    <n v="0.18354950980229001"/>
    <n v="500.80284962286203"/>
    <m/>
    <n v="-1"/>
    <n v="-1"/>
    <n v="-1"/>
    <n v="-1"/>
    <n v="0"/>
    <m/>
    <m/>
    <s v="Central IRL A"/>
    <n v="-1"/>
    <m/>
    <m/>
    <n v="601"/>
    <x v="9"/>
    <s v="Cherry Drive BB"/>
    <x v="0"/>
    <m/>
    <n v="94.160674886469195"/>
    <n v="0.4061661392"/>
  </r>
  <r>
    <n v="450000"/>
    <n v="880000"/>
    <n v="880000"/>
    <x v="0"/>
    <x v="0"/>
    <s v="IR12-21"/>
    <s v="62-304.520 (7), F.A.C."/>
    <n v="0.56000000000000005"/>
    <n v="0.48"/>
    <s v="Town Melbourne Beach"/>
    <n v="2.7114449941310001E-2"/>
    <n v="3666.6652586876398"/>
    <n v="9.1378992036867803"/>
    <n v="1.3438713684397701"/>
    <n v="0.24776911052715"/>
    <n v="3.6438332947119997E-2"/>
    <n v="99.419611608248701"/>
    <n v="1210"/>
    <s v="Fixed Single Family Units"/>
    <n v="1210"/>
    <s v="Town Melbourne Beach                   Brevard County"/>
    <s v="Town Melbourne Beach"/>
    <m/>
    <m/>
    <m/>
    <n v="0"/>
    <n v="1"/>
    <n v="0.24776911052715"/>
    <n v="3.6438332947119997E-2"/>
    <n v="99.419611608248303"/>
    <m/>
    <n v="-1"/>
    <n v="-1"/>
    <n v="-1"/>
    <n v="-1"/>
    <n v="0"/>
    <m/>
    <m/>
    <s v="Central IRL A"/>
    <n v="-1"/>
    <m/>
    <m/>
    <n v="601"/>
    <x v="9"/>
    <s v="Cherry Drive BB"/>
    <x v="0"/>
    <m/>
    <n v="61.721283307858997"/>
    <n v="8.0632288400000002E-2"/>
  </r>
  <r>
    <n v="450000"/>
    <n v="880000"/>
    <n v="880000"/>
    <x v="0"/>
    <x v="0"/>
    <s v="IR12-21"/>
    <s v="62-304.520 (7), F.A.C."/>
    <n v="0.56000000000000005"/>
    <n v="0.48"/>
    <s v="Town Melbourne Beach"/>
    <n v="0.20444249631872999"/>
    <n v="3666.6652586876398"/>
    <n v="9.1378992036867803"/>
    <n v="1.3438713684397701"/>
    <n v="1.86817492431071"/>
    <n v="0.27474441729510002"/>
    <n v="749.622198651286"/>
    <n v="1210"/>
    <s v="Fixed Single Family Units"/>
    <n v="1210"/>
    <s v="Town Melbourne Beach                   Brevard County"/>
    <s v="Town Melbourne Beach"/>
    <m/>
    <m/>
    <m/>
    <n v="0"/>
    <n v="1"/>
    <n v="1.86817492431071"/>
    <n v="0.27474441729510002"/>
    <n v="749.622198651286"/>
    <m/>
    <n v="-1"/>
    <n v="-1"/>
    <n v="-1"/>
    <n v="-1"/>
    <n v="0"/>
    <m/>
    <m/>
    <s v="Central IRL A"/>
    <n v="-1"/>
    <m/>
    <m/>
    <n v="601"/>
    <x v="9"/>
    <s v="Cherry Drive BB"/>
    <x v="0"/>
    <m/>
    <n v="115.254707404363"/>
    <n v="0.6079660979"/>
  </r>
  <r>
    <n v="450000"/>
    <n v="880000"/>
    <n v="880000"/>
    <x v="0"/>
    <x v="0"/>
    <s v="IR12-21"/>
    <s v="62-304.520 (7), F.A.C."/>
    <n v="0.56000000000000005"/>
    <n v="0.48"/>
    <s v="Town Melbourne Beach"/>
    <n v="0.10589412344526"/>
    <n v="3666.6652586876398"/>
    <n v="9.1378992036867803"/>
    <n v="1.3438713684397701"/>
    <n v="0.96764982630556995"/>
    <n v="0.14230808058411001"/>
    <n v="388.27830353592299"/>
    <n v="1210"/>
    <s v="Fixed Single Family Units"/>
    <n v="1210"/>
    <s v="Town Melbourne Beach                   Brevard County"/>
    <s v="Town Melbourne Beach"/>
    <m/>
    <m/>
    <m/>
    <n v="0"/>
    <n v="1"/>
    <n v="0.96764982630556995"/>
    <n v="0.14230808058411001"/>
    <n v="388.27830353592299"/>
    <m/>
    <n v="-1"/>
    <n v="-1"/>
    <n v="-1"/>
    <n v="-1"/>
    <n v="0"/>
    <m/>
    <m/>
    <s v="Central IRL A"/>
    <n v="-1"/>
    <m/>
    <m/>
    <n v="601"/>
    <x v="9"/>
    <s v="Cherry Drive BB"/>
    <x v="0"/>
    <m/>
    <n v="86.372197955854503"/>
    <n v="0.3149053557"/>
  </r>
  <r>
    <n v="450000"/>
    <n v="880000"/>
    <n v="880000"/>
    <x v="0"/>
    <x v="0"/>
    <s v="IR12-21"/>
    <s v="62-304.520 (7), F.A.C."/>
    <n v="0.56000000000000005"/>
    <n v="0.48"/>
    <s v="Town Melbourne Beach"/>
    <n v="3.8369403524760003E-2"/>
    <n v="3649.6723722499501"/>
    <n v="9.0981577375541498"/>
    <n v="1.338115377401"/>
    <n v="0.34909088556413997"/>
    <n v="5.1342688878179998E-2"/>
    <n v="140.03575198402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4909088556413997"/>
    <n v="5.1342688878179998E-2"/>
    <n v="140.03575198403101"/>
    <m/>
    <n v="-1"/>
    <n v="-1"/>
    <n v="-1"/>
    <n v="-1"/>
    <n v="0"/>
    <m/>
    <m/>
    <s v="Central IRL A"/>
    <n v="-1"/>
    <m/>
    <m/>
    <n v="601"/>
    <x v="9"/>
    <s v="Cherry Drive BB"/>
    <x v="0"/>
    <m/>
    <n v="60.187726845657799"/>
    <n v="0.1135731971"/>
  </r>
  <r>
    <n v="450000"/>
    <n v="880000"/>
    <n v="880000"/>
    <x v="0"/>
    <x v="0"/>
    <s v="IR12-21"/>
    <s v="62-304.520 (7), F.A.C."/>
    <n v="0.56000000000000005"/>
    <n v="0.48"/>
    <s v="Town Melbourne Beach"/>
    <n v="4.6244528663650003E-2"/>
    <n v="3649.6723722499501"/>
    <n v="9.0981577375541498"/>
    <n v="1.338115377401"/>
    <n v="0.42074001628074997"/>
    <n v="6.1880514925490002E-2"/>
    <n v="168.777378631451"/>
    <n v="1210"/>
    <s v="Fixed Single Family Units"/>
    <n v="1210"/>
    <s v="Town Melbourne Beach                   Brevard County"/>
    <s v="Town Melbourne Beach"/>
    <m/>
    <m/>
    <m/>
    <n v="0"/>
    <n v="1"/>
    <n v="0.42074001628074997"/>
    <n v="6.1880514925490002E-2"/>
    <n v="461.69994318710297"/>
    <m/>
    <n v="-1"/>
    <n v="-1"/>
    <n v="-1"/>
    <n v="-1"/>
    <n v="0"/>
    <m/>
    <m/>
    <s v="Central IRL A"/>
    <n v="-1"/>
    <m/>
    <m/>
    <n v="601"/>
    <x v="9"/>
    <s v="Cherry Drive BB"/>
    <x v="0"/>
    <m/>
    <n v="66.682336969836598"/>
    <n v="0.37445250870000002"/>
  </r>
  <r>
    <n v="450000"/>
    <n v="880000"/>
    <n v="880000"/>
    <x v="0"/>
    <x v="0"/>
    <s v="IR12-21"/>
    <s v="62-304.520 (7), F.A.C."/>
    <n v="0.56000000000000005"/>
    <n v="0.48"/>
    <s v="Town Melbourne Beach"/>
    <n v="5.2908740475510002E-2"/>
    <n v="3649.6723722499501"/>
    <n v="9.0981577375541498"/>
    <n v="1.338115377401"/>
    <n v="0.48137206654157"/>
    <n v="7.0797999229209999E-2"/>
    <n v="193.099568364041"/>
    <n v="1210"/>
    <s v="Fixed Single Family Units"/>
    <n v="1210"/>
    <s v="Town Melbourne Beach                   Brevard County"/>
    <s v="Town Melbourne Beach"/>
    <m/>
    <m/>
    <m/>
    <n v="0"/>
    <n v="1"/>
    <n v="0.48137206654157"/>
    <n v="7.0797999229209999E-2"/>
    <n v="271.45445471835899"/>
    <m/>
    <n v="-1"/>
    <n v="-1"/>
    <n v="-1"/>
    <n v="-1"/>
    <n v="0"/>
    <m/>
    <m/>
    <s v="Central IRL A"/>
    <n v="-1"/>
    <m/>
    <m/>
    <n v="601"/>
    <x v="9"/>
    <s v="Cherry Drive BB"/>
    <x v="0"/>
    <m/>
    <n v="68.587443608291906"/>
    <n v="0.2201577086"/>
  </r>
  <r>
    <n v="450000"/>
    <n v="880000"/>
    <n v="880000"/>
    <x v="0"/>
    <x v="0"/>
    <s v="IR12-21"/>
    <s v="62-304.520 (7), F.A.C."/>
    <n v="0.56000000000000005"/>
    <n v="0.48"/>
    <s v="Town Melbourne Beach"/>
    <n v="1.4363728553869999E-2"/>
    <n v="3649.6723722499501"/>
    <n v="9.0981577375541498"/>
    <n v="1.338115377401"/>
    <n v="0.13068346808258999"/>
    <n v="1.9220326054749999E-2"/>
    <n v="52.422903265586299"/>
    <n v="1210"/>
    <s v="Fixed Single Family Units"/>
    <n v="1210"/>
    <s v="Town Melbourne Beach                   Brevard County"/>
    <s v="Town Melbourne Beach"/>
    <m/>
    <m/>
    <m/>
    <n v="0"/>
    <n v="1"/>
    <n v="0.13068346808258999"/>
    <n v="1.9220326054749999E-2"/>
    <n v="52.422903265586697"/>
    <m/>
    <n v="-1"/>
    <n v="-1"/>
    <n v="-1"/>
    <n v="-1"/>
    <n v="0"/>
    <m/>
    <m/>
    <s v="Central IRL A"/>
    <n v="-1"/>
    <m/>
    <m/>
    <n v="601"/>
    <x v="9"/>
    <s v="Cherry Drive BB"/>
    <x v="0"/>
    <m/>
    <n v="36.890503427609701"/>
    <n v="4.2516547699999997E-2"/>
  </r>
  <r>
    <n v="450000"/>
    <n v="880000"/>
    <n v="880000"/>
    <x v="0"/>
    <x v="0"/>
    <s v="IR12-21"/>
    <s v="62-304.520 (7), F.A.C."/>
    <n v="0.56000000000000005"/>
    <n v="0.48"/>
    <s v="Town Melbourne Beach"/>
    <n v="0.25419213450227002"/>
    <n v="3649.6723722499501"/>
    <n v="9.0981577375541498"/>
    <n v="1.338115377401"/>
    <n v="2.3126801353472701"/>
    <n v="0.34013840399187001"/>
    <n v="927.71801053619697"/>
    <n v="1210"/>
    <s v="Fixed Single Family Units"/>
    <n v="1210"/>
    <s v="Town Melbourne Beach                   Brevard County"/>
    <s v="Town Melbourne Beach"/>
    <m/>
    <m/>
    <m/>
    <n v="0"/>
    <n v="1"/>
    <n v="2.3126801353472701"/>
    <n v="0.34013840399187001"/>
    <n v="936.823910259493"/>
    <m/>
    <n v="-1"/>
    <n v="-1"/>
    <n v="-1"/>
    <n v="-1"/>
    <n v="0"/>
    <m/>
    <m/>
    <s v="Central IRL A"/>
    <n v="-1"/>
    <m/>
    <m/>
    <n v="601"/>
    <x v="9"/>
    <s v="Cherry Drive BB"/>
    <x v="0"/>
    <m/>
    <n v="123.678897122156"/>
    <n v="0.75979230350000004"/>
  </r>
  <r>
    <n v="450000"/>
    <n v="880000"/>
    <n v="880000"/>
    <x v="0"/>
    <x v="0"/>
    <s v="IR12-21"/>
    <s v="62-304.520 (7), F.A.C."/>
    <n v="0.56000000000000005"/>
    <n v="0.48"/>
    <s v="Town Melbourne Beach"/>
    <n v="0.10111189266404"/>
    <n v="3649.6723722499501"/>
    <n v="9.0981577375541498"/>
    <n v="1.338115377401"/>
    <n v="0.91993194860011995"/>
    <n v="0.13529937841187001"/>
    <n v="369.02528116186699"/>
    <n v="1210"/>
    <s v="Fixed Single Family Units"/>
    <n v="1210"/>
    <s v="Town Melbourne Beach                   Brevard County"/>
    <s v="Town Melbourne Beach"/>
    <m/>
    <m/>
    <m/>
    <n v="0"/>
    <n v="1"/>
    <n v="0.91993194860011995"/>
    <n v="0.13529937841187001"/>
    <n v="369.02528116186699"/>
    <m/>
    <n v="-1"/>
    <n v="-1"/>
    <n v="-1"/>
    <n v="-1"/>
    <n v="0"/>
    <m/>
    <m/>
    <s v="Central IRL A"/>
    <n v="-1"/>
    <m/>
    <m/>
    <n v="601"/>
    <x v="9"/>
    <s v="Cherry Drive BB"/>
    <x v="0"/>
    <m/>
    <n v="88.513017380855302"/>
    <n v="0.29929057679999999"/>
  </r>
  <r>
    <n v="450000"/>
    <n v="880000"/>
    <n v="880000"/>
    <x v="0"/>
    <x v="0"/>
    <s v="IR12-21"/>
    <s v="62-304.520 (7), F.A.C."/>
    <n v="0.56000000000000005"/>
    <n v="0.48"/>
    <s v="Town Melbourne Beach"/>
    <n v="3.7072323325150001E-2"/>
    <n v="3658.5104816677799"/>
    <n v="9.11880198080285"/>
    <n v="1.3411044797193601"/>
    <n v="0.33805517537037999"/>
    <n v="4.9717858884969997E-2"/>
    <n v="135.629483464856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3805517537037999"/>
    <n v="4.9717858884969997E-2"/>
    <n v="741.15518205535795"/>
    <m/>
    <n v="-1"/>
    <n v="-1"/>
    <n v="-1"/>
    <n v="-1"/>
    <n v="0"/>
    <m/>
    <m/>
    <s v="Central IRL A"/>
    <n v="-1"/>
    <m/>
    <m/>
    <n v="601"/>
    <x v="9"/>
    <s v="Cherry Drive BB"/>
    <x v="0"/>
    <m/>
    <n v="59.161615701552599"/>
    <n v="0.6010990933"/>
  </r>
  <r>
    <n v="450000"/>
    <n v="880000"/>
    <n v="880000"/>
    <x v="0"/>
    <x v="0"/>
    <s v="IR12-21"/>
    <s v="62-304.520 (7), F.A.C."/>
    <n v="0.56000000000000005"/>
    <n v="0.48"/>
    <s v="Town Melbourne Beach"/>
    <n v="0.10494919538573"/>
    <n v="3658.5104816677799"/>
    <n v="9.11880198080285"/>
    <n v="1.3411044797193601"/>
    <n v="0.95701093076707"/>
    <n v="0.14074783607474001"/>
    <n v="383.957731361301"/>
    <n v="1210"/>
    <s v="Fixed Single Family Units"/>
    <n v="1210"/>
    <s v="Town Melbourne Beach                   Brevard County"/>
    <s v="Town Melbourne Beach"/>
    <m/>
    <m/>
    <m/>
    <n v="0"/>
    <n v="1"/>
    <n v="0.95701093076707"/>
    <n v="0.14074783607474001"/>
    <n v="876.77174324922703"/>
    <m/>
    <n v="-1"/>
    <n v="-1"/>
    <n v="-1"/>
    <n v="-1"/>
    <n v="0"/>
    <m/>
    <m/>
    <s v="Central IRL A"/>
    <n v="-1"/>
    <m/>
    <m/>
    <n v="601"/>
    <x v="9"/>
    <s v="Cherry Drive BB"/>
    <x v="0"/>
    <m/>
    <n v="87.551630248821297"/>
    <n v="0.71108819400000001"/>
  </r>
  <r>
    <n v="450000"/>
    <n v="880000"/>
    <n v="880000"/>
    <x v="0"/>
    <x v="0"/>
    <s v="IR12-21"/>
    <s v="62-304.520 (7), F.A.C."/>
    <n v="0.56000000000000005"/>
    <n v="0.48"/>
    <s v="Town Melbourne Beach"/>
    <n v="5.5904214906599997E-2"/>
    <n v="3658.5104816677799"/>
    <n v="9.11880198080285"/>
    <n v="1.3411044797193601"/>
    <n v="0.50977946562554999"/>
    <n v="7.4973393046429998E-2"/>
    <n v="204.526156205212"/>
    <n v="1210"/>
    <s v="Fixed Single Family Units"/>
    <n v="1210"/>
    <s v="Town Melbourne Beach                   Brevard County"/>
    <s v="Town Melbourne Beach"/>
    <m/>
    <m/>
    <m/>
    <n v="0"/>
    <n v="1"/>
    <n v="0.50977946562554999"/>
    <n v="7.4973393046429998E-2"/>
    <n v="589.22771150337701"/>
    <m/>
    <n v="-1"/>
    <n v="-1"/>
    <n v="-1"/>
    <n v="-1"/>
    <n v="0"/>
    <m/>
    <m/>
    <s v="Central IRL A"/>
    <n v="-1"/>
    <m/>
    <m/>
    <n v="601"/>
    <x v="9"/>
    <s v="Cherry Drive BB"/>
    <x v="0"/>
    <m/>
    <n v="63.594575271382801"/>
    <n v="0.4778813556"/>
  </r>
  <r>
    <n v="450000"/>
    <n v="880000"/>
    <n v="880000"/>
    <x v="0"/>
    <x v="0"/>
    <s v="IR12-21"/>
    <s v="62-304.520 (7), F.A.C."/>
    <n v="0.56000000000000005"/>
    <n v="0.48"/>
    <s v="Town Melbourne Beach"/>
    <n v="5.5954153646300001E-3"/>
    <n v="3665.2967568238"/>
    <n v="7.83728911785908"/>
    <n v="1.0970741634160599"/>
    <n v="4.3852887947149997E-2"/>
    <n v="6.1385856301199998E-3"/>
    <n v="20.5088577890787"/>
    <n v="1210"/>
    <s v="Fixed Single Family Units"/>
    <n v="1210"/>
    <s v="Town Melbourne Beach                   Brevard County"/>
    <s v="Town Melbourne Beach"/>
    <m/>
    <m/>
    <m/>
    <n v="0"/>
    <n v="1"/>
    <n v="4.3852887947149997E-2"/>
    <n v="6.1385856301199998E-3"/>
    <n v="335.36002381220197"/>
    <m/>
    <n v="-1"/>
    <n v="-1"/>
    <n v="-1"/>
    <n v="-1"/>
    <n v="0"/>
    <m/>
    <m/>
    <s v="Central IRL A"/>
    <n v="-1"/>
    <m/>
    <m/>
    <n v="601"/>
    <x v="9"/>
    <s v="Cherry Drive BB"/>
    <x v="0"/>
    <m/>
    <n v="25.071694757439602"/>
    <n v="0.27198704280000002"/>
  </r>
  <r>
    <n v="450000"/>
    <n v="880000"/>
    <n v="880000"/>
    <x v="0"/>
    <x v="0"/>
    <s v="IR12-21"/>
    <s v="62-304.520 (7), F.A.C."/>
    <n v="0.56000000000000005"/>
    <n v="0.48"/>
    <s v="Town Melbourne Beach"/>
    <n v="1.9052091718639998E-2"/>
    <n v="3665.2967568238"/>
    <n v="7.83728911785908"/>
    <n v="1.0970741634160599"/>
    <n v="0.14931675109899001"/>
    <n v="2.0901557583550001E-2"/>
    <n v="69.831569987059098"/>
    <n v="1210"/>
    <s v="Fixed Single Family Units"/>
    <n v="1210"/>
    <s v="Town Melbourne Beach                   Brevard County"/>
    <s v="Town Melbourne Beach"/>
    <m/>
    <m/>
    <m/>
    <n v="0"/>
    <n v="1"/>
    <n v="0.14931675109899001"/>
    <n v="2.0901557583550001E-2"/>
    <n v="287.94745839485898"/>
    <m/>
    <n v="-1"/>
    <n v="-1"/>
    <n v="-1"/>
    <n v="-1"/>
    <n v="0"/>
    <m/>
    <m/>
    <s v="Central IRL A"/>
    <n v="-1"/>
    <m/>
    <m/>
    <n v="601"/>
    <x v="9"/>
    <s v="Cherry Drive BB"/>
    <x v="0"/>
    <m/>
    <n v="36.9362890993837"/>
    <n v="0.23353402949999999"/>
  </r>
  <r>
    <n v="450000"/>
    <n v="880000"/>
    <n v="880000"/>
    <x v="0"/>
    <x v="0"/>
    <s v="IR12-21"/>
    <s v="62-304.520 (7), F.A.C."/>
    <n v="0.56000000000000005"/>
    <n v="0.48"/>
    <s v="Town Melbourne Beach"/>
    <n v="0.23589488314370999"/>
    <n v="3639.6383394766099"/>
    <n v="9.0746748835412099"/>
    <n v="1.33471363251074"/>
    <n v="2.1406693712201799"/>
    <n v="0.31485211637145"/>
    <n v="858.572060776230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1406693712201799"/>
    <n v="0.31485211637145"/>
    <n v="858.57206077623096"/>
    <m/>
    <n v="-1"/>
    <n v="-1"/>
    <n v="-1"/>
    <n v="-1"/>
    <n v="0"/>
    <m/>
    <m/>
    <s v="Central IRL A"/>
    <n v="-1"/>
    <m/>
    <m/>
    <n v="601"/>
    <x v="9"/>
    <s v="Cherry Drive BB"/>
    <x v="0"/>
    <m/>
    <n v="154.149315919294"/>
    <n v="0.6963277054"/>
  </r>
  <r>
    <n v="450000"/>
    <n v="880000"/>
    <n v="880000"/>
    <x v="0"/>
    <x v="0"/>
    <s v="IR12-21"/>
    <s v="62-304.520 (7), F.A.C."/>
    <n v="0.56000000000000005"/>
    <n v="0.48"/>
    <s v="Town Melbourne Beach"/>
    <n v="0.10977822334525"/>
    <n v="3639.6383394766099"/>
    <n v="9.0746748835412099"/>
    <n v="1.33471363251074"/>
    <n v="0.99620168615097004"/>
    <n v="0.14652249125172001"/>
    <n v="399.55303052701998"/>
    <n v="1210"/>
    <s v="Fixed Single Family Units"/>
    <n v="1210"/>
    <s v="Town Melbourne Beach                   Brevard County"/>
    <s v="Town Melbourne Beach"/>
    <m/>
    <m/>
    <m/>
    <n v="0"/>
    <n v="1"/>
    <n v="0.99620168615097004"/>
    <n v="0.14652249125172001"/>
    <n v="516.70535118973203"/>
    <m/>
    <n v="-1"/>
    <n v="-1"/>
    <n v="-1"/>
    <n v="-1"/>
    <n v="0"/>
    <m/>
    <m/>
    <s v="Central IRL A"/>
    <n v="-1"/>
    <m/>
    <m/>
    <n v="601"/>
    <x v="9"/>
    <s v="Cherry Drive BB"/>
    <x v="0"/>
    <m/>
    <n v="87.748037017254205"/>
    <n v="0.4190635452"/>
  </r>
  <r>
    <n v="450000"/>
    <n v="880000"/>
    <n v="880000"/>
    <x v="0"/>
    <x v="0"/>
    <s v="IR12-21"/>
    <s v="62-304.520 (7), F.A.C."/>
    <n v="0.56000000000000005"/>
    <n v="0.48"/>
    <s v="Town Melbourne Beach"/>
    <n v="4.1815423113060003E-2"/>
    <n v="3639.6383394766099"/>
    <n v="9.0746748835412099"/>
    <n v="1.33471363251074"/>
    <n v="0.37946136986877999"/>
    <n v="5.5811615278209999E-2"/>
    <n v="152.19301714375101"/>
    <n v="1210"/>
    <s v="Fixed Single Family Units"/>
    <n v="1210"/>
    <s v="Town Melbourne Beach                   Brevard County"/>
    <s v="Town Melbourne Beach"/>
    <m/>
    <m/>
    <m/>
    <n v="0"/>
    <n v="1"/>
    <n v="0.37946136986877999"/>
    <n v="5.5811615278209999E-2"/>
    <n v="156.64091186554799"/>
    <m/>
    <n v="-1"/>
    <n v="-1"/>
    <n v="-1"/>
    <n v="-1"/>
    <n v="0"/>
    <m/>
    <m/>
    <s v="Central IRL A"/>
    <n v="-1"/>
    <m/>
    <m/>
    <n v="601"/>
    <x v="9"/>
    <s v="Cherry Drive BB"/>
    <x v="0"/>
    <m/>
    <n v="59.273778811261302"/>
    <n v="0.12704048000000001"/>
  </r>
  <r>
    <n v="450000"/>
    <n v="880000"/>
    <n v="880000"/>
    <x v="0"/>
    <x v="0"/>
    <s v="IR12-21"/>
    <s v="62-304.520 (7), F.A.C."/>
    <n v="0.56000000000000005"/>
    <n v="0.48"/>
    <s v="Town Melbourne Beach"/>
    <n v="5.6903428180900004E-3"/>
    <n v="3639.6383394766099"/>
    <n v="9.0746748835412099"/>
    <n v="1.33471363251074"/>
    <n v="5.1638011050099998E-2"/>
    <n v="7.5949781329700001E-3"/>
    <n v="20.7107898855039"/>
    <n v="1210"/>
    <s v="Fixed Single Family Units"/>
    <n v="1210"/>
    <s v="Town Melbourne Beach                   Brevard County"/>
    <s v="Town Melbourne Beach"/>
    <m/>
    <m/>
    <m/>
    <n v="0"/>
    <n v="1"/>
    <n v="5.1638011050099998E-2"/>
    <n v="7.5949781329700001E-3"/>
    <n v="20.710789885503999"/>
    <m/>
    <n v="-1"/>
    <n v="-1"/>
    <n v="-1"/>
    <n v="-1"/>
    <n v="0"/>
    <m/>
    <m/>
    <s v="Central IRL A"/>
    <n v="-1"/>
    <m/>
    <m/>
    <n v="601"/>
    <x v="9"/>
    <s v="Cherry Drive BB"/>
    <x v="0"/>
    <m/>
    <n v="19.254241302426301"/>
    <n v="1.6797072100000001E-2"/>
  </r>
  <r>
    <n v="450000"/>
    <n v="880000"/>
    <n v="880000"/>
    <x v="0"/>
    <x v="0"/>
    <s v="IR12-21"/>
    <s v="62-304.520 (7), F.A.C."/>
    <n v="0.56000000000000005"/>
    <n v="0.48"/>
    <s v="Town Melbourne Beach"/>
    <n v="5.2173971993600002E-3"/>
    <n v="3639.6383394766099"/>
    <n v="9.0746748835412099"/>
    <n v="1.33471363251074"/>
    <n v="4.734618332249E-2"/>
    <n v="6.9637311681999998E-3"/>
    <n v="18.989438879068501"/>
    <n v="1210"/>
    <s v="Fixed Single Family Units"/>
    <n v="1210"/>
    <s v="Town Melbourne Beach                   Brevard County"/>
    <s v="Town Melbourne Beach"/>
    <m/>
    <m/>
    <m/>
    <n v="0"/>
    <n v="1"/>
    <n v="4.734618332249E-2"/>
    <n v="6.9637311681999998E-3"/>
    <n v="18.989438879069599"/>
    <m/>
    <n v="-1"/>
    <n v="-1"/>
    <n v="-1"/>
    <n v="-1"/>
    <n v="0"/>
    <m/>
    <m/>
    <s v="Central IRL A"/>
    <n v="-1"/>
    <m/>
    <m/>
    <n v="601"/>
    <x v="9"/>
    <s v="Cherry Drive BB"/>
    <x v="0"/>
    <m/>
    <n v="22.337256810144002"/>
    <n v="1.54010048E-2"/>
  </r>
  <r>
    <n v="450000"/>
    <n v="880000"/>
    <n v="880000"/>
    <x v="0"/>
    <x v="0"/>
    <s v="IR12-21"/>
    <s v="62-304.520 (7), F.A.C."/>
    <n v="0.56000000000000005"/>
    <n v="0.48"/>
    <s v="Town Melbourne Beach"/>
    <n v="0.14661115368015001"/>
    <n v="3639.6383394766099"/>
    <n v="9.0746748835412099"/>
    <n v="1.33471363251074"/>
    <n v="1.33044855394826"/>
    <n v="0.19568390549501999"/>
    <n v="533.61157592917505"/>
    <n v="1210"/>
    <s v="Fixed Single Family Units"/>
    <n v="1210"/>
    <s v="Town Melbourne Beach                   Brevard County"/>
    <s v="Town Melbourne Beach"/>
    <m/>
    <m/>
    <m/>
    <n v="0"/>
    <n v="1"/>
    <n v="1.33044855394826"/>
    <n v="0.19568390549501999"/>
    <n v="533.61157592917505"/>
    <m/>
    <n v="-1"/>
    <n v="-1"/>
    <n v="-1"/>
    <n v="-1"/>
    <n v="0"/>
    <m/>
    <m/>
    <s v="Central IRL A"/>
    <n v="-1"/>
    <m/>
    <m/>
    <n v="601"/>
    <x v="9"/>
    <s v="Cherry Drive BB"/>
    <x v="0"/>
    <m/>
    <n v="116.388086188719"/>
    <n v="0.43277500079999998"/>
  </r>
  <r>
    <n v="450000"/>
    <n v="880000"/>
    <n v="880000"/>
    <x v="0"/>
    <x v="0"/>
    <s v="IR12-21"/>
    <s v="62-304.520 (7), F.A.C."/>
    <n v="0.56000000000000005"/>
    <n v="0.48"/>
    <s v="Town Melbourne Beach"/>
    <n v="3.934605838099E-2"/>
    <n v="3639.6383394766099"/>
    <n v="9.0746748835412099"/>
    <n v="1.33471363251074"/>
    <n v="0.35705268775637999"/>
    <n v="5.2515720506679998E-2"/>
    <n v="143.20542259076501"/>
    <n v="1210"/>
    <s v="Fixed Single Family Units"/>
    <n v="1210"/>
    <s v="Town Melbourne Beach                   Brevard County"/>
    <s v="Town Melbourne Beach"/>
    <m/>
    <m/>
    <m/>
    <n v="0"/>
    <n v="1"/>
    <n v="0.35705268775637999"/>
    <n v="5.2515720506679998E-2"/>
    <n v="143.20542259076399"/>
    <m/>
    <n v="-1"/>
    <n v="-1"/>
    <n v="-1"/>
    <n v="-1"/>
    <n v="0"/>
    <m/>
    <m/>
    <s v="Central IRL A"/>
    <n v="-1"/>
    <m/>
    <m/>
    <n v="601"/>
    <x v="9"/>
    <s v="Cherry Drive BB"/>
    <x v="0"/>
    <m/>
    <n v="77.182966266756395"/>
    <n v="0.116143895"/>
  </r>
  <r>
    <n v="450000"/>
    <n v="880000"/>
    <n v="880000"/>
    <x v="0"/>
    <x v="0"/>
    <s v="IR12-21"/>
    <s v="62-304.520 (7), F.A.C."/>
    <n v="0.56000000000000005"/>
    <n v="0.48"/>
    <s v="Town Melbourne Beach"/>
    <n v="0.20101784961041999"/>
    <n v="3649.6723722499501"/>
    <n v="9.0981577375541498"/>
    <n v="1.338115377401"/>
    <n v="1.82889210381957"/>
    <n v="0.26898507569579"/>
    <n v="733.649292052259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2889210381957"/>
    <n v="0.26898507569579"/>
    <n v="733.64929205225997"/>
    <m/>
    <n v="-1"/>
    <n v="-1"/>
    <n v="-1"/>
    <n v="-1"/>
    <n v="0"/>
    <m/>
    <m/>
    <s v="Central IRL A"/>
    <n v="-1"/>
    <m/>
    <m/>
    <n v="601"/>
    <x v="9"/>
    <s v="Cherry Drive BB"/>
    <x v="0"/>
    <m/>
    <n v="132.63636520273801"/>
    <n v="0.59501159130000003"/>
  </r>
  <r>
    <n v="450000"/>
    <n v="880000"/>
    <n v="880000"/>
    <x v="0"/>
    <x v="0"/>
    <s v="IR12-21"/>
    <s v="62-304.520 (7), F.A.C."/>
    <n v="0.56000000000000005"/>
    <n v="0.48"/>
    <s v="Town Melbourne Beach"/>
    <n v="9.1009417817499993E-3"/>
    <n v="3649.6723722499501"/>
    <n v="9.0981577375541498"/>
    <n v="1.338115377401"/>
    <n v="8.2801803890699993E-2"/>
    <n v="1.2178110146990001E-2"/>
    <n v="33.215455782326501"/>
    <n v="1210"/>
    <s v="Fixed Single Family Units"/>
    <n v="1210"/>
    <s v="Town Melbourne Beach                   Brevard County"/>
    <s v="Town Melbourne Beach"/>
    <m/>
    <m/>
    <m/>
    <n v="0"/>
    <n v="1"/>
    <n v="8.2801803890699993E-2"/>
    <n v="1.2178110146990001E-2"/>
    <n v="33.215455782327197"/>
    <m/>
    <n v="-1"/>
    <n v="-1"/>
    <n v="-1"/>
    <n v="-1"/>
    <n v="0"/>
    <m/>
    <m/>
    <s v="Central IRL A"/>
    <n v="-1"/>
    <m/>
    <m/>
    <n v="601"/>
    <x v="9"/>
    <s v="Cherry Drive BB"/>
    <x v="0"/>
    <m/>
    <n v="37.891091327178202"/>
    <n v="2.6938731399999999E-2"/>
  </r>
  <r>
    <n v="450000"/>
    <n v="880000"/>
    <n v="880000"/>
    <x v="0"/>
    <x v="0"/>
    <s v="IR12-21"/>
    <s v="62-304.520 (7), F.A.C."/>
    <n v="0.56000000000000005"/>
    <n v="0.48"/>
    <s v="Town Melbourne Beach"/>
    <n v="1.267176010076E-2"/>
    <n v="3649.6723722499501"/>
    <n v="9.0981577375541498"/>
    <n v="1.338115377401"/>
    <n v="0.11528967220916"/>
    <n v="1.6956277049560001E-2"/>
    <n v="46.247772747526703"/>
    <n v="1210"/>
    <s v="Fixed Single Family Units"/>
    <n v="1210"/>
    <s v="Town Melbourne Beach                   Brevard County"/>
    <s v="Town Melbourne Beach"/>
    <m/>
    <m/>
    <m/>
    <n v="0"/>
    <n v="1"/>
    <n v="0.11528967220916"/>
    <n v="1.6956277049560001E-2"/>
    <n v="46.247772747526703"/>
    <m/>
    <n v="-1"/>
    <n v="-1"/>
    <n v="-1"/>
    <n v="-1"/>
    <n v="0"/>
    <m/>
    <m/>
    <s v="Central IRL A"/>
    <n v="-1"/>
    <m/>
    <m/>
    <n v="601"/>
    <x v="9"/>
    <s v="Cherry Drive BB"/>
    <x v="0"/>
    <m/>
    <n v="63.060068767155798"/>
    <n v="3.7508331499999999E-2"/>
  </r>
  <r>
    <n v="450000"/>
    <n v="880000"/>
    <n v="880000"/>
    <x v="0"/>
    <x v="0"/>
    <s v="IR12-21"/>
    <s v="62-304.520 (7), F.A.C."/>
    <n v="0.56000000000000005"/>
    <n v="0.48"/>
    <s v="Town Melbourne Beach"/>
    <n v="1.13723408661E-3"/>
    <n v="3649.6723722499501"/>
    <n v="9.0981577375541498"/>
    <n v="1.338115377401"/>
    <n v="1.0346735104510001E-2"/>
    <n v="1.5217504189899999E-3"/>
    <n v="4.1505318266850697"/>
    <n v="1210"/>
    <s v="Fixed Single Family Units"/>
    <n v="1210"/>
    <s v="Town Melbourne Beach                   Brevard County"/>
    <s v="Town Melbourne Beach"/>
    <m/>
    <m/>
    <m/>
    <n v="0"/>
    <n v="1"/>
    <n v="1.0346735104510001E-2"/>
    <n v="1.5217504189899999E-3"/>
    <n v="4.15053182668668"/>
    <m/>
    <n v="-1"/>
    <n v="-1"/>
    <n v="-1"/>
    <n v="-1"/>
    <n v="0"/>
    <m/>
    <m/>
    <s v="Central IRL A"/>
    <n v="-1"/>
    <m/>
    <m/>
    <n v="601"/>
    <x v="9"/>
    <s v="Cherry Drive BB"/>
    <x v="0"/>
    <m/>
    <n v="9.5677097136205091"/>
    <n v="3.3662059E-3"/>
  </r>
  <r>
    <n v="450000"/>
    <n v="880000"/>
    <n v="880000"/>
    <x v="0"/>
    <x v="0"/>
    <s v="IR12-21"/>
    <s v="62-304.520 (7), F.A.C."/>
    <n v="0.56000000000000005"/>
    <n v="0.48"/>
    <s v="Town Melbourne Beach"/>
    <n v="0.11613977733173"/>
    <n v="3649.6723722499501"/>
    <n v="9.0981577375541498"/>
    <n v="1.338115377401"/>
    <n v="1.05665801376853"/>
    <n v="0.15540842197551999"/>
    <n v="423.87213664689102"/>
    <n v="1210"/>
    <s v="Fixed Single Family Units"/>
    <n v="1210"/>
    <s v="Town Melbourne Beach                   Brevard County"/>
    <s v="Town Melbourne Beach"/>
    <m/>
    <m/>
    <m/>
    <n v="0"/>
    <n v="1"/>
    <n v="1.05665801376853"/>
    <n v="0.15540842197551999"/>
    <n v="423.87213664689102"/>
    <m/>
    <n v="-1"/>
    <n v="-1"/>
    <n v="-1"/>
    <n v="-1"/>
    <n v="0"/>
    <m/>
    <m/>
    <s v="Central IRL A"/>
    <n v="-1"/>
    <m/>
    <m/>
    <n v="601"/>
    <x v="9"/>
    <s v="Cherry Drive BB"/>
    <x v="0"/>
    <m/>
    <n v="92.984943036316096"/>
    <n v="0.34377302240000002"/>
  </r>
  <r>
    <n v="450000"/>
    <n v="880000"/>
    <n v="880000"/>
    <x v="0"/>
    <x v="0"/>
    <s v="IR12-21"/>
    <s v="62-304.520 (7), F.A.C."/>
    <n v="0.56000000000000005"/>
    <n v="0.48"/>
    <s v="Town Melbourne Beach"/>
    <n v="0.24369592310600999"/>
    <n v="3649.6723722499501"/>
    <n v="9.0981577375541498"/>
    <n v="1.338115377401"/>
    <n v="2.2171839484174201"/>
    <n v="0.32609326211808998"/>
    <n v="889.41027778998296"/>
    <n v="1210"/>
    <s v="Fixed Single Family Units"/>
    <n v="1210"/>
    <s v="Town Melbourne Beach                   Brevard County"/>
    <s v="Town Melbourne Beach"/>
    <m/>
    <m/>
    <m/>
    <n v="0"/>
    <n v="1"/>
    <n v="2.2171839484174201"/>
    <n v="0.32609326211808998"/>
    <n v="889.41027778998296"/>
    <m/>
    <n v="-1"/>
    <n v="-1"/>
    <n v="-1"/>
    <n v="-1"/>
    <n v="0"/>
    <m/>
    <m/>
    <s v="Central IRL A"/>
    <n v="-1"/>
    <m/>
    <m/>
    <n v="601"/>
    <x v="9"/>
    <s v="Cherry Drive BB"/>
    <x v="0"/>
    <m/>
    <n v="125.665156299733"/>
    <n v="0.72133842479999999"/>
  </r>
  <r>
    <n v="450000"/>
    <n v="880000"/>
    <n v="880000"/>
    <x v="0"/>
    <x v="0"/>
    <s v="IR12-21"/>
    <s v="62-304.520 (7), F.A.C."/>
    <n v="0.56000000000000005"/>
    <n v="0.48"/>
    <s v="Town Melbourne Beach"/>
    <n v="3.3999967443480002E-2"/>
    <n v="3649.6723722499501"/>
    <n v="9.0981577375541498"/>
    <n v="1.338115377401"/>
    <n v="0.30933706687256002"/>
    <n v="4.5495879267260002E-2"/>
    <n v="124.088741835896"/>
    <n v="1210"/>
    <s v="Fixed Single Family Units"/>
    <n v="1210"/>
    <s v="Town Melbourne Beach                   Brevard County"/>
    <s v="Town Melbourne Beach"/>
    <m/>
    <m/>
    <m/>
    <n v="0"/>
    <n v="1"/>
    <n v="0.30933706687256002"/>
    <n v="4.5495879267260002E-2"/>
    <n v="124.088741835896"/>
    <m/>
    <n v="-1"/>
    <n v="-1"/>
    <n v="-1"/>
    <n v="-1"/>
    <n v="0"/>
    <m/>
    <m/>
    <s v="Central IRL A"/>
    <n v="-1"/>
    <m/>
    <m/>
    <n v="601"/>
    <x v="9"/>
    <s v="Cherry Drive BB"/>
    <x v="0"/>
    <m/>
    <n v="72.969088797090905"/>
    <n v="0.1006396933"/>
  </r>
  <r>
    <n v="450000"/>
    <n v="880000"/>
    <n v="880000"/>
    <x v="0"/>
    <x v="0"/>
    <s v="IR12-21"/>
    <s v="62-304.520 (7), F.A.C."/>
    <n v="0.56000000000000005"/>
    <n v="0.48"/>
    <s v="Town Melbourne Beach"/>
    <n v="0.17105352525845"/>
    <n v="3643.2862252987802"/>
    <n v="9.0832297101224899"/>
    <n v="1.33595352858134"/>
    <n v="1.5537184626487599"/>
    <n v="0.22851956064529999"/>
    <n v="623.196952362918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537184626487599"/>
    <n v="0.22851956064529999"/>
    <n v="623.19695236291898"/>
    <m/>
    <n v="-1"/>
    <n v="-1"/>
    <n v="-1"/>
    <n v="-1"/>
    <n v="0"/>
    <m/>
    <m/>
    <s v="Central IRL A"/>
    <n v="-1"/>
    <m/>
    <m/>
    <n v="601"/>
    <x v="9"/>
    <s v="Cherry Drive BB"/>
    <x v="0"/>
    <m/>
    <n v="135.69980681345001"/>
    <n v="0.50543142929999996"/>
  </r>
  <r>
    <n v="450000"/>
    <n v="880000"/>
    <n v="880000"/>
    <x v="0"/>
    <x v="0"/>
    <s v="IR12-21"/>
    <s v="62-304.520 (7), F.A.C."/>
    <n v="0.56000000000000005"/>
    <n v="0.48"/>
    <s v="Town Melbourne Beach"/>
    <n v="2.1287386504580001E-2"/>
    <n v="3643.2862252987802"/>
    <n v="9.0832297101224899"/>
    <n v="1.33595352858134"/>
    <n v="0.19335822154926999"/>
    <n v="2.8438959115069998E-2"/>
    <n v="77.556042024751093"/>
    <n v="1210"/>
    <s v="Fixed Single Family Units"/>
    <n v="1210"/>
    <s v="Town Melbourne Beach                   Brevard County"/>
    <s v="Town Melbourne Beach"/>
    <m/>
    <m/>
    <m/>
    <n v="0"/>
    <n v="1"/>
    <n v="0.19335822154926999"/>
    <n v="2.8438959115069998E-2"/>
    <n v="77.556042024751804"/>
    <m/>
    <n v="-1"/>
    <n v="-1"/>
    <n v="-1"/>
    <n v="-1"/>
    <n v="0"/>
    <m/>
    <m/>
    <s v="Central IRL A"/>
    <n v="-1"/>
    <m/>
    <m/>
    <n v="601"/>
    <x v="9"/>
    <s v="Cherry Drive BB"/>
    <x v="0"/>
    <m/>
    <n v="50.937859926023101"/>
    <n v="6.2900277399999996E-2"/>
  </r>
  <r>
    <n v="450000"/>
    <n v="880000"/>
    <n v="880000"/>
    <x v="0"/>
    <x v="0"/>
    <s v="IR12-21"/>
    <s v="62-304.520 (7), F.A.C."/>
    <n v="0.56000000000000005"/>
    <n v="0.48"/>
    <s v="Town Melbourne Beach"/>
    <n v="0.10773756577283999"/>
    <n v="3643.2862252987802"/>
    <n v="9.0832297101224899"/>
    <n v="1.33595352858134"/>
    <n v="0.97860505832419997"/>
    <n v="0.14393238115500001"/>
    <n v="392.518789327435"/>
    <n v="1210"/>
    <s v="Fixed Single Family Units"/>
    <n v="1210"/>
    <s v="Town Melbourne Beach                   Brevard County"/>
    <s v="Town Melbourne Beach"/>
    <m/>
    <m/>
    <m/>
    <n v="0"/>
    <n v="1"/>
    <n v="0.97860505832419997"/>
    <n v="0.14393238115500001"/>
    <n v="392.518789327435"/>
    <m/>
    <n v="-1"/>
    <n v="-1"/>
    <n v="-1"/>
    <n v="-1"/>
    <n v="0"/>
    <m/>
    <m/>
    <s v="Central IRL A"/>
    <n v="-1"/>
    <m/>
    <m/>
    <n v="601"/>
    <x v="9"/>
    <s v="Cherry Drive BB"/>
    <x v="0"/>
    <m/>
    <n v="88.0163469952752"/>
    <n v="0.31834451689999999"/>
  </r>
  <r>
    <n v="450000"/>
    <n v="880000"/>
    <n v="880000"/>
    <x v="0"/>
    <x v="0"/>
    <s v="IR12-21"/>
    <s v="62-304.520 (7), F.A.C."/>
    <n v="0.56000000000000005"/>
    <n v="0.48"/>
    <s v="Town Melbourne Beach"/>
    <n v="0.31768497587888"/>
    <n v="3643.2862252987802"/>
    <n v="9.0832297101224899"/>
    <n v="1.33595352858134"/>
    <n v="2.8856056113626201"/>
    <n v="0.42441236450267"/>
    <n v="1157.41729660391"/>
    <n v="1210"/>
    <s v="Fixed Single Family Units"/>
    <n v="1210"/>
    <s v="Town Melbourne Beach                   Brevard County"/>
    <s v="Town Melbourne Beach"/>
    <m/>
    <m/>
    <m/>
    <n v="0"/>
    <n v="1"/>
    <n v="2.8856056113626201"/>
    <n v="0.42441236450267"/>
    <n v="1157.41729660391"/>
    <m/>
    <n v="-1"/>
    <n v="-1"/>
    <n v="-1"/>
    <n v="-1"/>
    <n v="0"/>
    <m/>
    <m/>
    <s v="Central IRL A"/>
    <n v="-1"/>
    <m/>
    <m/>
    <n v="601"/>
    <x v="9"/>
    <s v="Cherry Drive BB"/>
    <x v="0"/>
    <m/>
    <n v="141.353625175909"/>
    <n v="0.93870015949999996"/>
  </r>
  <r>
    <n v="460000"/>
    <n v="880000"/>
    <n v="880000"/>
    <x v="0"/>
    <x v="0"/>
    <s v="IR12-21"/>
    <s v="62-304.520 (7), F.A.C."/>
    <n v="0.56000000000000005"/>
    <n v="0.48"/>
    <s v="Town Melbourne Beach"/>
    <n v="0.1197588408832"/>
    <n v="3647.118042437"/>
    <n v="9.0921867785363002"/>
    <n v="1.3372506725666899"/>
    <n v="1.0888697496911399"/>
    <n v="0.16014759051687"/>
    <n v="436.77462932649399"/>
    <n v="1210"/>
    <s v="Fixed Single Family Units"/>
    <n v="1210"/>
    <s v="Town Melbourne Beach                   Brevard County"/>
    <s v="Town Melbourne Beach"/>
    <m/>
    <m/>
    <m/>
    <n v="0"/>
    <n v="1"/>
    <n v="1.0888697496911399"/>
    <n v="0.16014759051687"/>
    <n v="436.77462932649399"/>
    <m/>
    <n v="-1"/>
    <n v="-1"/>
    <n v="-1"/>
    <n v="-1"/>
    <n v="0"/>
    <m/>
    <m/>
    <s v="Central IRL A"/>
    <n v="-1"/>
    <m/>
    <m/>
    <n v="601"/>
    <x v="9"/>
    <s v="Cherry Drive BB"/>
    <x v="0"/>
    <m/>
    <n v="94.856636728384203"/>
    <n v="0.35423733120000001"/>
  </r>
  <r>
    <n v="460000"/>
    <n v="880000"/>
    <n v="880000"/>
    <x v="0"/>
    <x v="0"/>
    <s v="IR12-21"/>
    <s v="62-304.520 (7), F.A.C."/>
    <n v="0.56000000000000005"/>
    <n v="0.48"/>
    <s v="Town Melbourne Beach"/>
    <n v="0.24979949561594"/>
    <n v="3647.118042437"/>
    <n v="9.0921867785363002"/>
    <n v="1.3372506725666899"/>
    <n v="2.2712236713243601"/>
    <n v="0.33404454351924001"/>
    <n v="911.04824745258702"/>
    <n v="1210"/>
    <s v="Fixed Single Family Units"/>
    <n v="1210"/>
    <s v="Town Melbourne Beach                   Brevard County"/>
    <s v="Town Melbourne Beach"/>
    <m/>
    <m/>
    <m/>
    <n v="0"/>
    <n v="1"/>
    <n v="2.2712236713243601"/>
    <n v="0.33404454351924001"/>
    <n v="911.04824745258702"/>
    <m/>
    <n v="-1"/>
    <n v="-1"/>
    <n v="-1"/>
    <n v="-1"/>
    <n v="0"/>
    <m/>
    <m/>
    <s v="Central IRL A"/>
    <n v="-1"/>
    <m/>
    <m/>
    <n v="601"/>
    <x v="9"/>
    <s v="Cherry Drive BB"/>
    <x v="0"/>
    <m/>
    <n v="127.212591847966"/>
    <n v="0.73888746750000001"/>
  </r>
  <r>
    <n v="460000"/>
    <n v="880000"/>
    <n v="880000"/>
    <x v="0"/>
    <x v="0"/>
    <s v="IR12-21"/>
    <s v="62-304.520 (7), F.A.C."/>
    <n v="0.56000000000000005"/>
    <n v="0.48"/>
    <s v="Town Melbourne Beach"/>
    <n v="2.6912470717099998E-2"/>
    <n v="3647.118042437"/>
    <n v="9.0921867785363002"/>
    <n v="1.3372506725666899"/>
    <n v="0.24469321043178999"/>
    <n v="3.5988719566869998E-2"/>
    <n v="98.152957518907499"/>
    <n v="1210"/>
    <s v="Fixed Single Family Units"/>
    <n v="1210"/>
    <s v="Town Melbourne Beach                   Brevard County"/>
    <s v="Town Melbourne Beach"/>
    <m/>
    <m/>
    <m/>
    <n v="0"/>
    <n v="1"/>
    <n v="0.24469321043178999"/>
    <n v="3.5988719566869998E-2"/>
    <n v="98.152957518908593"/>
    <m/>
    <n v="-1"/>
    <n v="-1"/>
    <n v="-1"/>
    <n v="-1"/>
    <n v="0"/>
    <m/>
    <m/>
    <s v="Central IRL A"/>
    <n v="-1"/>
    <m/>
    <m/>
    <n v="601"/>
    <x v="9"/>
    <s v="Cherry Drive BB"/>
    <x v="0"/>
    <m/>
    <n v="69.970883095816006"/>
    <n v="7.9604993900000004E-2"/>
  </r>
  <r>
    <n v="460000"/>
    <n v="880000"/>
    <n v="880000"/>
    <x v="0"/>
    <x v="0"/>
    <s v="IR12-21"/>
    <s v="62-304.520 (7), F.A.C."/>
    <n v="0.56000000000000005"/>
    <n v="0.48"/>
    <s v="Town Melbourne Beach"/>
    <n v="0.10807056742357"/>
    <n v="3647.118042437"/>
    <n v="9.0921867785363002"/>
    <n v="1.3372506725666899"/>
    <n v="0.98259778427754996"/>
    <n v="0.14451743897184"/>
    <n v="394.146116306929"/>
    <n v="1210"/>
    <s v="Fixed Single Family Units"/>
    <n v="1210"/>
    <s v="Town Melbourne Beach                   Brevard County"/>
    <s v="Town Melbourne Beach"/>
    <m/>
    <m/>
    <m/>
    <n v="0"/>
    <n v="1"/>
    <n v="0.98259778427754996"/>
    <n v="0.14451743897184"/>
    <n v="394.146116306929"/>
    <m/>
    <n v="-1"/>
    <n v="-1"/>
    <n v="-1"/>
    <n v="-1"/>
    <n v="0"/>
    <m/>
    <m/>
    <s v="Central IRL A"/>
    <n v="-1"/>
    <m/>
    <m/>
    <n v="601"/>
    <x v="9"/>
    <s v="Cherry Drive BB"/>
    <x v="0"/>
    <m/>
    <n v="84.8999220361314"/>
    <n v="0.31966432789999999"/>
  </r>
  <r>
    <n v="460000"/>
    <n v="880000"/>
    <n v="880000"/>
    <x v="0"/>
    <x v="0"/>
    <s v="IR12-21"/>
    <s v="62-304.520 (7), F.A.C."/>
    <n v="0.56000000000000005"/>
    <n v="0.48"/>
    <s v="Town Melbourne Beach"/>
    <n v="0.11322207905109"/>
    <n v="3647.118042437"/>
    <n v="9.0921867785363002"/>
    <n v="1.3372506725666899"/>
    <n v="1.02943629018671"/>
    <n v="0.15140630136045999"/>
    <n v="412.93428730945902"/>
    <n v="1210"/>
    <s v="Fixed Single Family Units"/>
    <n v="1210"/>
    <s v="Town Melbourne Beach                   Brevard County"/>
    <s v="Town Melbourne Beach"/>
    <m/>
    <m/>
    <m/>
    <n v="0"/>
    <n v="1"/>
    <n v="1.02943629018671"/>
    <n v="0.15140630136045999"/>
    <n v="412.93428730945902"/>
    <m/>
    <n v="-1"/>
    <n v="-1"/>
    <n v="-1"/>
    <n v="-1"/>
    <n v="0"/>
    <m/>
    <m/>
    <s v="Central IRL A"/>
    <n v="-1"/>
    <m/>
    <m/>
    <n v="601"/>
    <x v="9"/>
    <s v="Cherry Drive BB"/>
    <x v="0"/>
    <m/>
    <n v="86.747822374163206"/>
    <n v="0.33490209840000001"/>
  </r>
  <r>
    <n v="460000"/>
    <n v="880000"/>
    <n v="880000"/>
    <x v="0"/>
    <x v="0"/>
    <s v="IR12-21"/>
    <s v="62-304.520 (7), F.A.C."/>
    <n v="0.56000000000000005"/>
    <n v="0.48"/>
    <s v="Town Melbourne Beach"/>
    <n v="0.10417872350562001"/>
    <n v="3694.2442616429798"/>
    <n v="10.2166662547216"/>
    <n v="1.8485801459061499"/>
    <n v="1.0643592488998901"/>
    <n v="0.19258271989834"/>
    <n v="384.86165149594302"/>
    <n v="1210"/>
    <s v="Fixed Single Family Units"/>
    <n v="1210"/>
    <s v="Town Melbourne Beach                   Brevard County"/>
    <s v="Town Melbourne Beach"/>
    <m/>
    <m/>
    <m/>
    <n v="0"/>
    <n v="1"/>
    <n v="1.0643592488998901"/>
    <n v="0.19258271989834"/>
    <n v="384.86165149594302"/>
    <m/>
    <n v="-1"/>
    <n v="-1"/>
    <n v="-1"/>
    <n v="-1"/>
    <n v="0"/>
    <m/>
    <m/>
    <s v="Central IRL A"/>
    <n v="-1"/>
    <m/>
    <m/>
    <n v="601"/>
    <x v="9"/>
    <s v="Cherry Drive BB"/>
    <x v="0"/>
    <m/>
    <n v="83.878647057525697"/>
    <n v="0.31213434829999998"/>
  </r>
  <r>
    <n v="460000"/>
    <n v="880000"/>
    <n v="880000"/>
    <x v="0"/>
    <x v="0"/>
    <s v="IR12-21"/>
    <s v="62-304.520 (7), F.A.C."/>
    <n v="0.56000000000000005"/>
    <n v="0.48"/>
    <s v="Town Melbourne Beach"/>
    <n v="0.26639061001578002"/>
    <n v="3694.2442616429798"/>
    <n v="10.2166662547216"/>
    <n v="1.8485801459061499"/>
    <n v="2.7216239559230302"/>
    <n v="0.49244439273100998"/>
    <n v="984.11198240640294"/>
    <n v="1300"/>
    <s v="Residential, High Density"/>
    <n v="1300"/>
    <s v="Town Melbourne Beach                   Brevard County"/>
    <s v="Town Melbourne Beach"/>
    <m/>
    <m/>
    <m/>
    <n v="0"/>
    <n v="1"/>
    <n v="2.7216239559230302"/>
    <n v="0.49244439273100998"/>
    <n v="984.11198240640294"/>
    <m/>
    <n v="-1"/>
    <n v="-1"/>
    <n v="-1"/>
    <n v="-1"/>
    <n v="0"/>
    <m/>
    <m/>
    <s v="Central IRL A"/>
    <n v="-1"/>
    <m/>
    <m/>
    <n v="601"/>
    <x v="9"/>
    <s v="Cherry Drive BB"/>
    <x v="0"/>
    <m/>
    <n v="133.90219656422499"/>
    <n v="0.79814434909999998"/>
  </r>
  <r>
    <n v="460000"/>
    <n v="880000"/>
    <n v="880000"/>
    <x v="0"/>
    <x v="0"/>
    <s v="IR12-21"/>
    <s v="62-304.520 (7), F.A.C."/>
    <n v="0.56000000000000005"/>
    <n v="0.48"/>
    <s v="Town Melbourne Beach"/>
    <n v="7.2366137619059995E-2"/>
    <n v="3694.2442616429798"/>
    <n v="10.2166662547216"/>
    <n v="1.8485801459061499"/>
    <n v="0.73934067619723998"/>
    <n v="0.13377460523851001"/>
    <n v="267.33818863649702"/>
    <n v="1210"/>
    <s v="Fixed Single Family Units"/>
    <n v="1210"/>
    <s v="Town Melbourne Beach                   Brevard County"/>
    <s v="Town Melbourne Beach"/>
    <m/>
    <m/>
    <m/>
    <n v="0"/>
    <n v="1"/>
    <n v="0.73934067619723998"/>
    <n v="0.13377460523851001"/>
    <n v="267.338188636496"/>
    <m/>
    <n v="-1"/>
    <n v="-1"/>
    <n v="-1"/>
    <n v="-1"/>
    <n v="0"/>
    <m/>
    <m/>
    <s v="Central IRL A"/>
    <n v="-1"/>
    <m/>
    <m/>
    <n v="601"/>
    <x v="9"/>
    <s v="Cherry Drive BB"/>
    <x v="0"/>
    <m/>
    <n v="81.2307931026224"/>
    <n v="0.21681929329999999"/>
  </r>
  <r>
    <n v="460000"/>
    <n v="880000"/>
    <n v="880000"/>
    <x v="0"/>
    <x v="0"/>
    <s v="IR12-21"/>
    <s v="62-304.520 (7), F.A.C."/>
    <n v="0.56000000000000005"/>
    <n v="0.48"/>
    <s v="Town Melbourne Beach"/>
    <n v="0.1748279824814"/>
    <n v="3694.2442616429798"/>
    <n v="10.2166662547216"/>
    <n v="1.8485801459061499"/>
    <n v="1.78615914899888"/>
    <n v="0.32318353736395999"/>
    <n v="645.85727105656599"/>
    <n v="1300"/>
    <s v="Residential, High Density"/>
    <n v="1300"/>
    <s v="Town Melbourne Beach                   Brevard County"/>
    <s v="Town Melbourne Beach"/>
    <m/>
    <m/>
    <m/>
    <n v="0"/>
    <n v="1"/>
    <n v="1.78615914899888"/>
    <n v="0.32318353736395999"/>
    <n v="645.85727105656599"/>
    <m/>
    <n v="-1"/>
    <n v="-1"/>
    <n v="-1"/>
    <n v="-1"/>
    <n v="0"/>
    <m/>
    <m/>
    <s v="Central IRL A"/>
    <n v="-1"/>
    <m/>
    <m/>
    <n v="601"/>
    <x v="9"/>
    <s v="Cherry Drive BB"/>
    <x v="0"/>
    <m/>
    <n v="119.553902421204"/>
    <n v="0.52380962779999996"/>
  </r>
  <r>
    <n v="460000"/>
    <n v="880000"/>
    <n v="880000"/>
    <x v="0"/>
    <x v="0"/>
    <s v="IR12-21"/>
    <s v="62-304.520 (7), F.A.C."/>
    <n v="0.56000000000000005"/>
    <n v="0.48"/>
    <s v="Town Melbourne Beach"/>
    <n v="2.8191911709749998E-2"/>
    <n v="3658.51048194036"/>
    <n v="9.1188019814822496"/>
    <n v="1.3411044798192799"/>
    <n v="0.25707646036064002"/>
    <n v="3.7808299088609998E-2"/>
    <n v="103.14040449605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5707646036064002"/>
    <n v="3.7808299088609998E-2"/>
    <n v="761.80602479389302"/>
    <m/>
    <n v="-1"/>
    <n v="-1"/>
    <n v="-1"/>
    <n v="-1"/>
    <n v="0"/>
    <m/>
    <m/>
    <s v="Central IRL A"/>
    <n v="-1"/>
    <m/>
    <m/>
    <n v="601"/>
    <x v="9"/>
    <s v="Cherry Drive BB"/>
    <x v="0"/>
    <m/>
    <n v="51.591440094459003"/>
    <n v="0.61784754649999996"/>
  </r>
  <r>
    <n v="460000"/>
    <n v="880000"/>
    <n v="880000"/>
    <x v="0"/>
    <x v="0"/>
    <s v="IR12-21"/>
    <s v="62-304.520 (7), F.A.C."/>
    <n v="0.56000000000000005"/>
    <n v="0.48"/>
    <s v="Town Melbourne Beach"/>
    <n v="7.8817544514720006E-2"/>
    <n v="3658.51048194036"/>
    <n v="9.1188019814822496"/>
    <n v="1.3411044798192799"/>
    <n v="0.71872158109640005"/>
    <n v="0.10570256203704"/>
    <n v="288.35481276790802"/>
    <n v="1210"/>
    <s v="Fixed Single Family Units"/>
    <n v="1210"/>
    <s v="Town Melbourne Beach                   Brevard County"/>
    <s v="Town Melbourne Beach"/>
    <m/>
    <m/>
    <m/>
    <n v="0"/>
    <n v="1"/>
    <n v="0.71872158109640005"/>
    <n v="0.10570256203704"/>
    <n v="926.27687138136002"/>
    <m/>
    <n v="-1"/>
    <n v="-1"/>
    <n v="-1"/>
    <n v="-1"/>
    <n v="0"/>
    <m/>
    <m/>
    <s v="Central IRL A"/>
    <n v="-1"/>
    <m/>
    <m/>
    <n v="601"/>
    <x v="9"/>
    <s v="Cherry Drive BB"/>
    <x v="0"/>
    <m/>
    <n v="84.084960079511006"/>
    <n v="0.75123833849999999"/>
  </r>
  <r>
    <n v="460000"/>
    <n v="880000"/>
    <n v="880000"/>
    <x v="0"/>
    <x v="0"/>
    <s v="IR12-21"/>
    <s v="62-304.520 (7), F.A.C."/>
    <n v="0.56000000000000005"/>
    <n v="0.48"/>
    <s v="Town Melbourne Beach"/>
    <n v="1.517132495932E-2"/>
    <n v="3658.51048194036"/>
    <n v="9.1188019814822496"/>
    <n v="1.3411044798192799"/>
    <n v="0.13834430810078999"/>
    <n v="2.034633186774E-2"/>
    <n v="55.504451388610399"/>
    <n v="1210"/>
    <s v="Fixed Single Family Units"/>
    <n v="1210"/>
    <s v="Town Melbourne Beach                   Brevard County"/>
    <s v="Town Melbourne Beach"/>
    <m/>
    <m/>
    <m/>
    <n v="0"/>
    <n v="1"/>
    <n v="0.13834430810078999"/>
    <n v="2.034633186774E-2"/>
    <n v="457.64384542755403"/>
    <m/>
    <n v="-1"/>
    <n v="-1"/>
    <n v="-1"/>
    <n v="-1"/>
    <n v="0"/>
    <m/>
    <m/>
    <s v="Central IRL A"/>
    <n v="-1"/>
    <m/>
    <m/>
    <n v="601"/>
    <x v="9"/>
    <s v="Cherry Drive BB"/>
    <x v="0"/>
    <m/>
    <n v="39.088256704787803"/>
    <n v="0.3711628917"/>
  </r>
  <r>
    <n v="460000"/>
    <n v="880000"/>
    <n v="880000"/>
    <x v="0"/>
    <x v="0"/>
    <s v="IR12-21"/>
    <s v="62-304.520 (7), F.A.C."/>
    <n v="0.56000000000000005"/>
    <n v="0.48"/>
    <s v="Town Melbourne Beach"/>
    <n v="2.0847324634E-4"/>
    <n v="3658.51048194036"/>
    <n v="9.1188019814822496"/>
    <n v="1.3411044798192799"/>
    <n v="1.9010262518300001E-3"/>
    <n v="2.7958440459E-4"/>
    <n v="0.76270155694999997"/>
    <n v="1210"/>
    <s v="Fixed Single Family Units"/>
    <n v="1210"/>
    <s v="Town Melbourne Beach                   Brevard County"/>
    <s v="Town Melbourne Beach"/>
    <m/>
    <m/>
    <m/>
    <n v="0"/>
    <n v="1"/>
    <n v="1.9010262518300001E-3"/>
    <n v="2.7958440459E-4"/>
    <n v="114.36732975869199"/>
    <m/>
    <n v="-1"/>
    <n v="-1"/>
    <n v="-1"/>
    <n v="-1"/>
    <n v="0"/>
    <m/>
    <m/>
    <s v="Central IRL A"/>
    <n v="-1"/>
    <m/>
    <m/>
    <n v="601"/>
    <x v="9"/>
    <s v="Cherry Drive BB"/>
    <x v="0"/>
    <m/>
    <n v="4.6537141774008397"/>
    <n v="9.2755336399999999E-2"/>
  </r>
  <r>
    <n v="460000"/>
    <n v="880000"/>
    <n v="880000"/>
    <x v="0"/>
    <x v="0"/>
    <s v="IR12-21"/>
    <s v="62-304.520 (7), F.A.C."/>
    <n v="0.56000000000000005"/>
    <n v="0.48"/>
    <s v="FDOT District 5"/>
    <n v="1.2155177070500001E-3"/>
    <n v="3709.0708626679798"/>
    <n v="10.645988538845801"/>
    <n v="2.0463073386572201"/>
    <n v="1.2940387578019999E-2"/>
    <n v="2.4873228042000001E-3"/>
    <n v="4.50844131027985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2940387578019999E-2"/>
    <n v="2.4873228042000001E-3"/>
    <n v="4.5084413102801504"/>
    <m/>
    <n v="-1"/>
    <n v="-1"/>
    <n v="-1"/>
    <n v="-1"/>
    <n v="0"/>
    <m/>
    <m/>
    <s v="Central IRL A"/>
    <n v="-1"/>
    <m/>
    <m/>
    <n v="601"/>
    <x v="9"/>
    <s v="Cherry Drive BB"/>
    <x v="0"/>
    <m/>
    <n v="12.4014281731924"/>
    <n v="3.6564812000000001E-3"/>
  </r>
  <r>
    <n v="460000"/>
    <n v="880000"/>
    <n v="880000"/>
    <x v="0"/>
    <x v="0"/>
    <s v="IR12-21"/>
    <s v="62-304.520 (7), F.A.C."/>
    <n v="0.56000000000000005"/>
    <n v="0.48"/>
    <s v="Town Melbourne Beach"/>
    <n v="4.3272503691999999E-3"/>
    <n v="3709.0708626679798"/>
    <n v="10.645988538845801"/>
    <n v="2.0463073386572201"/>
    <n v="4.6067857835249998E-2"/>
    <n v="8.8548841866999996E-3"/>
    <n v="16.050078259880099"/>
    <n v="1210"/>
    <s v="Fixed Single Family Units"/>
    <n v="1210"/>
    <s v="Town Melbourne Beach                   Brevard County"/>
    <s v="Town Melbourne Beach"/>
    <m/>
    <m/>
    <m/>
    <n v="0"/>
    <n v="1"/>
    <n v="4.6067857835249998E-2"/>
    <n v="8.8548841866999996E-3"/>
    <n v="16.050078259879498"/>
    <m/>
    <n v="-1"/>
    <n v="-1"/>
    <n v="-1"/>
    <n v="-1"/>
    <n v="0"/>
    <m/>
    <m/>
    <s v="Central IRL A"/>
    <n v="-1"/>
    <m/>
    <m/>
    <n v="601"/>
    <x v="9"/>
    <s v="Cherry Drive BB"/>
    <x v="0"/>
    <m/>
    <n v="18.914075389443301"/>
    <n v="1.3017095100000001E-2"/>
  </r>
  <r>
    <n v="460000"/>
    <n v="880000"/>
    <n v="880000"/>
    <x v="0"/>
    <x v="0"/>
    <s v="IR12-21"/>
    <s v="62-304.520 (7), F.A.C."/>
    <n v="0.56000000000000005"/>
    <n v="0.48"/>
    <s v="Town Melbourne Beach"/>
    <n v="0.43265358814859001"/>
    <n v="3709.0708626679798"/>
    <n v="10.645988538845801"/>
    <n v="2.0463073386572201"/>
    <n v="4.6060251407204902"/>
    <n v="0.88534221252485001"/>
    <n v="1604.7428174307099"/>
    <n v="1300"/>
    <s v="Residential, High Density"/>
    <n v="1300"/>
    <s v="Town Melbourne Beach                   Brevard County"/>
    <s v="Town Melbourne Beach"/>
    <m/>
    <m/>
    <m/>
    <n v="0"/>
    <n v="1"/>
    <n v="4.6060251407204902"/>
    <n v="0.88534221252485001"/>
    <n v="1604.7428174307099"/>
    <m/>
    <n v="-1"/>
    <n v="-1"/>
    <n v="-1"/>
    <n v="-1"/>
    <n v="0"/>
    <m/>
    <m/>
    <s v="Central IRL A"/>
    <n v="-1"/>
    <m/>
    <m/>
    <n v="601"/>
    <x v="9"/>
    <s v="Cherry Drive BB"/>
    <x v="0"/>
    <m/>
    <n v="167.630844189768"/>
    <n v="1.3014945802"/>
  </r>
  <r>
    <n v="460000"/>
    <n v="880000"/>
    <n v="880000"/>
    <x v="0"/>
    <x v="0"/>
    <s v="IR12-21"/>
    <s v="62-304.520 (7), F.A.C."/>
    <n v="0.56000000000000005"/>
    <n v="0.48"/>
    <s v="Town Melbourne Beach"/>
    <n v="0.17851845285493001"/>
    <n v="3709.0708626679798"/>
    <n v="10.645988538845801"/>
    <n v="2.0463073386572201"/>
    <n v="1.9005054030661499"/>
    <n v="0.36530362016279"/>
    <n v="662.13759193281805"/>
    <n v="1300"/>
    <s v="Residential, High Density"/>
    <n v="1300"/>
    <s v="Town Melbourne Beach                   Brevard County"/>
    <s v="Town Melbourne Beach"/>
    <m/>
    <m/>
    <m/>
    <n v="0"/>
    <n v="1"/>
    <n v="1.9005054030661499"/>
    <n v="0.36530362016279"/>
    <n v="662.13759193281805"/>
    <m/>
    <n v="-1"/>
    <n v="-1"/>
    <n v="-1"/>
    <n v="-1"/>
    <n v="0"/>
    <m/>
    <m/>
    <s v="Central IRL A"/>
    <n v="-1"/>
    <m/>
    <m/>
    <n v="601"/>
    <x v="9"/>
    <s v="Cherry Drive BB"/>
    <x v="0"/>
    <m/>
    <n v="127.33121006770401"/>
    <n v="0.53701345659999999"/>
  </r>
  <r>
    <n v="460000"/>
    <n v="880000"/>
    <n v="880000"/>
    <x v="0"/>
    <x v="0"/>
    <s v="IR12-21"/>
    <s v="62-304.520 (7), F.A.C."/>
    <n v="0.56000000000000005"/>
    <n v="0.48"/>
    <s v="FDOT District 5"/>
    <n v="4.5053465365999998E-4"/>
    <n v="3709.0708626679798"/>
    <n v="10.645988538845801"/>
    <n v="2.0463073386572201"/>
    <n v="4.7963867592199999E-3"/>
    <n v="9.2193236810000001E-4"/>
    <n v="1.67106495651621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4.7963867592199999E-3"/>
    <n v="9.2193236810000001E-4"/>
    <n v="1.6710649565160201"/>
    <m/>
    <n v="-1"/>
    <n v="-1"/>
    <n v="-1"/>
    <n v="-1"/>
    <n v="0"/>
    <m/>
    <m/>
    <s v="Central IRL A"/>
    <n v="-1"/>
    <m/>
    <m/>
    <n v="601"/>
    <x v="9"/>
    <s v="Cherry Drive BB"/>
    <x v="0"/>
    <m/>
    <n v="12.932367239705"/>
    <n v="1.3552837999999999E-3"/>
  </r>
  <r>
    <n v="460000"/>
    <n v="880000"/>
    <n v="880000"/>
    <x v="0"/>
    <x v="0"/>
    <s v="IR12-21"/>
    <s v="62-304.520 (7), F.A.C."/>
    <n v="0.56000000000000005"/>
    <n v="0.48"/>
    <s v="Town Melbourne Beach"/>
    <n v="5.9811000349999999E-4"/>
    <n v="3709.0708626679798"/>
    <n v="10.645988538845801"/>
    <n v="2.0463073386572201"/>
    <n v="6.36747224227E-3"/>
    <n v="1.2239168894899999E-3"/>
    <n v="2.21843238666693"/>
    <n v="1210"/>
    <s v="Fixed Single Family Units"/>
    <n v="1210"/>
    <s v="Town Melbourne Beach                   Brevard County"/>
    <s v="Town Melbourne Beach"/>
    <m/>
    <m/>
    <m/>
    <n v="0"/>
    <n v="1"/>
    <n v="6.36747224227E-3"/>
    <n v="1.2239168894899999E-3"/>
    <n v="2.2184323866650999"/>
    <m/>
    <n v="-1"/>
    <n v="-1"/>
    <n v="-1"/>
    <n v="-1"/>
    <n v="0"/>
    <m/>
    <m/>
    <s v="Central IRL A"/>
    <n v="-1"/>
    <m/>
    <m/>
    <n v="601"/>
    <x v="9"/>
    <s v="Cherry Drive BB"/>
    <x v="0"/>
    <m/>
    <n v="8.6114021487576693"/>
    <n v="1.7992151999999999E-3"/>
  </r>
  <r>
    <n v="460000"/>
    <n v="880000"/>
    <n v="880000"/>
    <x v="0"/>
    <x v="0"/>
    <s v="IR12-21"/>
    <s v="62-304.520 (7), F.A.C."/>
    <n v="0.56000000000000005"/>
    <n v="0.48"/>
    <s v="Town Melbourne Beach"/>
    <n v="4.3994218891340003E-2"/>
    <n v="3655.3739788653102"/>
    <n v="9.3716423658443802"/>
    <n v="1.53344511305501"/>
    <n v="0.41229808561435"/>
    <n v="6.7462719961599998E-2"/>
    <n v="160.815322955922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1229808561435"/>
    <n v="6.7462719961599998E-2"/>
    <n v="160.81532295592399"/>
    <m/>
    <n v="-1"/>
    <n v="-1"/>
    <n v="-1"/>
    <n v="-1"/>
    <n v="0"/>
    <m/>
    <m/>
    <s v="Central IRL A"/>
    <n v="-1"/>
    <m/>
    <m/>
    <n v="601"/>
    <x v="9"/>
    <s v="Cherry Drive BB"/>
    <x v="0"/>
    <m/>
    <n v="56.881113148294702"/>
    <n v="0.13042605269999999"/>
  </r>
  <r>
    <n v="460000"/>
    <n v="880000"/>
    <n v="880000"/>
    <x v="0"/>
    <x v="0"/>
    <s v="IR12-21"/>
    <s v="62-304.520 (7), F.A.C."/>
    <n v="0.56000000000000005"/>
    <n v="0.48"/>
    <s v="Town Melbourne Beach"/>
    <n v="7.5972669752110006E-2"/>
    <n v="3655.3739788653102"/>
    <n v="9.3716423658443802"/>
    <n v="1.53344511305501"/>
    <n v="0.71198869049520996"/>
    <n v="0.11649991915712"/>
    <n v="277.708520116805"/>
    <n v="1800"/>
    <s v="Recreational"/>
    <n v="1800"/>
    <s v="Town Melbourne Beach                   Brevard County"/>
    <s v="Town Melbourne Beach"/>
    <m/>
    <m/>
    <m/>
    <n v="0"/>
    <n v="1"/>
    <n v="0.71198869049520996"/>
    <n v="0.11649991915712"/>
    <n v="277.70852011680603"/>
    <m/>
    <n v="-1"/>
    <n v="-1"/>
    <n v="-1"/>
    <n v="-1"/>
    <n v="0"/>
    <m/>
    <m/>
    <s v="Central IRL A"/>
    <n v="-1"/>
    <m/>
    <m/>
    <n v="601"/>
    <x v="9"/>
    <s v="Cherry Drive BB"/>
    <x v="0"/>
    <m/>
    <n v="71.507758777406195"/>
    <n v="0.22522994330000001"/>
  </r>
  <r>
    <n v="460000"/>
    <n v="880000"/>
    <n v="880000"/>
    <x v="0"/>
    <x v="0"/>
    <s v="IR12-21"/>
    <s v="62-304.520 (7), F.A.C."/>
    <n v="0.56000000000000005"/>
    <n v="0.48"/>
    <s v="Town Melbourne Beach"/>
    <n v="8.5343061137400006E-2"/>
    <n v="3655.3739788653102"/>
    <n v="9.3716423658443802"/>
    <n v="1.53344511305501"/>
    <n v="0.79980464738616996"/>
    <n v="0.13086890003431001"/>
    <n v="311.960804958389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9980464738616996"/>
    <n v="0.13086890003431001"/>
    <n v="311.960804958388"/>
    <m/>
    <n v="-1"/>
    <n v="-1"/>
    <n v="-1"/>
    <n v="-1"/>
    <n v="0"/>
    <m/>
    <m/>
    <s v="Central IRL A"/>
    <n v="-1"/>
    <m/>
    <m/>
    <n v="601"/>
    <x v="9"/>
    <s v="Cherry Drive BB"/>
    <x v="0"/>
    <m/>
    <n v="81.698099171238397"/>
    <n v="0.25300957419999998"/>
  </r>
  <r>
    <n v="460000"/>
    <n v="880000"/>
    <n v="880000"/>
    <x v="0"/>
    <x v="0"/>
    <s v="IR12-21"/>
    <s v="62-304.520 (7), F.A.C."/>
    <n v="0.56000000000000005"/>
    <n v="0.48"/>
    <s v="Town Melbourne Beach"/>
    <n v="1.9790180655550001E-2"/>
    <n v="3655.3739788653102"/>
    <n v="9.3716423658443802"/>
    <n v="1.53344511305501"/>
    <n v="0.18546649545930999"/>
    <n v="3.0347155812729999E-2"/>
    <n v="72.340511405359393"/>
    <n v="1300"/>
    <s v="Residential, High Density"/>
    <n v="1300"/>
    <s v="Town Melbourne Beach                   Brevard County"/>
    <s v="Town Melbourne Beach"/>
    <m/>
    <m/>
    <m/>
    <n v="0"/>
    <n v="1"/>
    <n v="0.18546649545930999"/>
    <n v="3.0347155812729999E-2"/>
    <n v="72.340511405359393"/>
    <m/>
    <n v="-1"/>
    <n v="-1"/>
    <n v="-1"/>
    <n v="-1"/>
    <n v="0"/>
    <m/>
    <m/>
    <s v="Central IRL A"/>
    <n v="-1"/>
    <m/>
    <m/>
    <n v="601"/>
    <x v="9"/>
    <s v="Cherry Drive BB"/>
    <x v="0"/>
    <m/>
    <n v="37.832230410574702"/>
    <n v="5.8670325600000003E-2"/>
  </r>
  <r>
    <n v="460000"/>
    <n v="880000"/>
    <n v="880000"/>
    <x v="0"/>
    <x v="0"/>
    <s v="IR12-21"/>
    <s v="62-304.520 (7), F.A.C."/>
    <n v="0.56000000000000005"/>
    <n v="0.48"/>
    <s v="Town Melbourne Beach"/>
    <n v="4.9944716362240002E-2"/>
    <n v="3655.3739788653102"/>
    <n v="9.3716423658443802"/>
    <n v="1.53344511305501"/>
    <n v="0.46806401981049001"/>
    <n v="7.6587481228599999E-2"/>
    <n v="182.56661657235799"/>
    <n v="1210"/>
    <s v="Fixed Single Family Units"/>
    <n v="1210"/>
    <s v="Town Melbourne Beach                   Brevard County"/>
    <s v="Town Melbourne Beach"/>
    <m/>
    <m/>
    <m/>
    <n v="0"/>
    <n v="1"/>
    <n v="0.46806401981049001"/>
    <n v="7.6587481228599999E-2"/>
    <n v="182.56661657235799"/>
    <m/>
    <n v="-1"/>
    <n v="-1"/>
    <n v="-1"/>
    <n v="-1"/>
    <n v="0"/>
    <m/>
    <m/>
    <s v="Central IRL A"/>
    <n v="-1"/>
    <m/>
    <m/>
    <n v="601"/>
    <x v="9"/>
    <s v="Cherry Drive BB"/>
    <x v="0"/>
    <m/>
    <n v="80.320180478449601"/>
    <n v="0.14806700449999999"/>
  </r>
  <r>
    <n v="460000"/>
    <n v="880000"/>
    <n v="880000"/>
    <x v="0"/>
    <x v="0"/>
    <s v="IR12-21"/>
    <s v="62-304.520 (7), F.A.C."/>
    <n v="0.56000000000000005"/>
    <n v="0.48"/>
    <s v="Town Melbourne Beach"/>
    <n v="0.15492150916674"/>
    <n v="3655.3739788653102"/>
    <n v="9.3716423658443802"/>
    <n v="1.53344511305501"/>
    <n v="1.45186897868759"/>
    <n v="0.23756363113885001"/>
    <n v="566.29605337465603"/>
    <n v="1210"/>
    <s v="Fixed Single Family Units"/>
    <n v="1210"/>
    <s v="Town Melbourne Beach                   Brevard County"/>
    <s v="Town Melbourne Beach"/>
    <m/>
    <m/>
    <m/>
    <n v="0"/>
    <n v="1"/>
    <n v="1.45186897868759"/>
    <n v="0.23756363113885001"/>
    <n v="566.29605337465603"/>
    <m/>
    <n v="-1"/>
    <n v="-1"/>
    <n v="-1"/>
    <n v="-1"/>
    <n v="0"/>
    <m/>
    <m/>
    <s v="Central IRL A"/>
    <n v="-1"/>
    <m/>
    <m/>
    <n v="601"/>
    <x v="9"/>
    <s v="Cherry Drive BB"/>
    <x v="0"/>
    <m/>
    <n v="103.01147888698399"/>
    <n v="0.45928309280000001"/>
  </r>
  <r>
    <n v="460000"/>
    <n v="880000"/>
    <n v="880000"/>
    <x v="0"/>
    <x v="0"/>
    <s v="IR12-21"/>
    <s v="62-304.520 (7), F.A.C."/>
    <n v="0.56000000000000005"/>
    <n v="0.48"/>
    <s v="Town Melbourne Beach"/>
    <n v="0.18779709763346"/>
    <n v="3655.3739788653102"/>
    <n v="9.3716423658443802"/>
    <n v="1.53344511305501"/>
    <n v="1.7599672363643899"/>
    <n v="0.28797654161195002"/>
    <n v="686.46862399579595"/>
    <n v="1300"/>
    <s v="Residential, High Density"/>
    <n v="1300"/>
    <s v="Town Melbourne Beach                   Brevard County"/>
    <s v="Town Melbourne Beach"/>
    <m/>
    <m/>
    <m/>
    <n v="0"/>
    <n v="1"/>
    <n v="1.7599672363643899"/>
    <n v="0.28797654161195002"/>
    <n v="686.46862399579595"/>
    <m/>
    <n v="-1"/>
    <n v="-1"/>
    <n v="-1"/>
    <n v="-1"/>
    <n v="0"/>
    <m/>
    <m/>
    <s v="Central IRL A"/>
    <n v="-1"/>
    <m/>
    <m/>
    <n v="601"/>
    <x v="9"/>
    <s v="Cherry Drive BB"/>
    <x v="0"/>
    <m/>
    <n v="112.529362676066"/>
    <n v="0.55674665369999998"/>
  </r>
  <r>
    <n v="460000"/>
    <n v="880000"/>
    <n v="880000"/>
    <x v="0"/>
    <x v="0"/>
    <s v="IR12-21"/>
    <s v="62-304.520 (7), F.A.C."/>
    <n v="0.56000000000000005"/>
    <n v="0.48"/>
    <s v="Town Melbourne Beach"/>
    <n v="2.815509965821E-2"/>
    <n v="3643.6521946409598"/>
    <n v="9.0840684978563608"/>
    <n v="1.3360743955502099"/>
    <n v="0.25576285385915998"/>
    <n v="3.7617307757500003E-2"/>
    <n v="102.58739065997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5576285385915998"/>
    <n v="3.7617307757500003E-2"/>
    <n v="102.587390659975"/>
    <m/>
    <n v="-1"/>
    <n v="-1"/>
    <n v="-1"/>
    <n v="-1"/>
    <n v="0"/>
    <m/>
    <m/>
    <s v="Central IRL A"/>
    <n v="-1"/>
    <m/>
    <m/>
    <n v="601"/>
    <x v="9"/>
    <s v="Cherry Drive BB"/>
    <x v="0"/>
    <m/>
    <n v="51.4975838710182"/>
    <n v="8.3201452300000006E-2"/>
  </r>
  <r>
    <n v="460000"/>
    <n v="880000"/>
    <n v="880000"/>
    <x v="0"/>
    <x v="0"/>
    <s v="IR12-21"/>
    <s v="62-304.520 (7), F.A.C."/>
    <n v="0.56000000000000005"/>
    <n v="0.48"/>
    <s v="Town Melbourne Beach"/>
    <n v="6.1166040626770002E-2"/>
    <n v="3643.6521946409598"/>
    <n v="9.0840684978563608"/>
    <n v="1.3360743955502099"/>
    <n v="0.55563650279628995"/>
    <n v="8.1722380758610005E-2"/>
    <n v="222.86777816725001"/>
    <n v="1210"/>
    <s v="Fixed Single Family Units"/>
    <n v="1210"/>
    <s v="Town Melbourne Beach                   Brevard County"/>
    <s v="Town Melbourne Beach"/>
    <m/>
    <m/>
    <m/>
    <n v="0"/>
    <n v="1"/>
    <n v="0.55563650279628995"/>
    <n v="8.1722380758610005E-2"/>
    <n v="575.689477065294"/>
    <m/>
    <n v="-1"/>
    <n v="-1"/>
    <n v="-1"/>
    <n v="-1"/>
    <n v="0"/>
    <m/>
    <m/>
    <s v="Central IRL A"/>
    <n v="-1"/>
    <m/>
    <m/>
    <n v="601"/>
    <x v="9"/>
    <s v="Cherry Drive BB"/>
    <x v="0"/>
    <m/>
    <n v="70.214222795656397"/>
    <n v="0.4669014413"/>
  </r>
  <r>
    <n v="460000"/>
    <n v="880000"/>
    <n v="880000"/>
    <x v="0"/>
    <x v="0"/>
    <s v="IR12-21"/>
    <s v="62-304.520 (7), F.A.C."/>
    <n v="0.56000000000000005"/>
    <n v="0.48"/>
    <s v="Town Melbourne Beach"/>
    <n v="0.12199229429883"/>
    <n v="3643.6521946409598"/>
    <n v="9.0840684978563608"/>
    <n v="1.3360743955502099"/>
    <n v="1.1081863576212501"/>
    <n v="0.16299078086709001"/>
    <n v="444.49749085122801"/>
    <n v="1210"/>
    <s v="Fixed Single Family Units"/>
    <n v="1210"/>
    <s v="Town Melbourne Beach                   Brevard County"/>
    <s v="Town Melbourne Beach"/>
    <m/>
    <m/>
    <m/>
    <n v="0"/>
    <n v="1"/>
    <n v="1.1081863576212501"/>
    <n v="0.16299078086709001"/>
    <n v="840.433939798084"/>
    <m/>
    <n v="-1"/>
    <n v="-1"/>
    <n v="-1"/>
    <n v="-1"/>
    <n v="0"/>
    <m/>
    <m/>
    <s v="Central IRL A"/>
    <n v="-1"/>
    <m/>
    <m/>
    <n v="601"/>
    <x v="9"/>
    <s v="Cherry Drive BB"/>
    <x v="0"/>
    <m/>
    <n v="90.367650610153305"/>
    <n v="0.68161714500000004"/>
  </r>
  <r>
    <n v="460000"/>
    <n v="880000"/>
    <n v="880000"/>
    <x v="0"/>
    <x v="0"/>
    <s v="IR12-21"/>
    <s v="62-304.520 (7), F.A.C."/>
    <n v="0.56000000000000005"/>
    <n v="0.48"/>
    <s v="Town Melbourne Beach"/>
    <n v="8.7539419560099998E-3"/>
    <n v="3643.6521946409598"/>
    <n v="9.0840684978563608"/>
    <n v="1.3360743955502099"/>
    <n v="7.9521408354650006E-2"/>
    <n v="1.169591770755E-2"/>
    <n v="31.8963198197754"/>
    <n v="1210"/>
    <s v="Fixed Single Family Units"/>
    <n v="1210"/>
    <s v="Town Melbourne Beach                   Brevard County"/>
    <s v="Town Melbourne Beach"/>
    <m/>
    <m/>
    <m/>
    <n v="0"/>
    <n v="1"/>
    <n v="7.9521408354650006E-2"/>
    <n v="1.169591770755E-2"/>
    <n v="134.54790427306199"/>
    <m/>
    <n v="-1"/>
    <n v="-1"/>
    <n v="-1"/>
    <n v="-1"/>
    <n v="0"/>
    <m/>
    <m/>
    <s v="Central IRL A"/>
    <n v="-1"/>
    <m/>
    <m/>
    <n v="601"/>
    <x v="9"/>
    <s v="Cherry Drive BB"/>
    <x v="0"/>
    <m/>
    <n v="29.038516266361398"/>
    <n v="0.10912238790000001"/>
  </r>
  <r>
    <n v="460000"/>
    <n v="880000"/>
    <n v="890000"/>
    <x v="0"/>
    <x v="0"/>
    <s v="IR12-21"/>
    <s v="62-304.520 (7), F.A.C."/>
    <n v="0.56000000000000005"/>
    <n v="0.48"/>
    <s v="Town Melbourne Beach"/>
    <n v="8.2754819094499991E-3"/>
    <n v="3654.9754808927801"/>
    <n v="9.1105447583376797"/>
    <n v="1.33990890418062"/>
    <n v="7.5394148332929997E-2"/>
    <n v="1.1088391896860001E-2"/>
    <n v="30.246683471640701"/>
    <n v="1210"/>
    <s v="Fixed Single Family Units"/>
    <n v="1210"/>
    <s v="Town Melbourne Beach                   Brevard County"/>
    <s v="Town Melbourne Beach"/>
    <m/>
    <m/>
    <m/>
    <n v="0"/>
    <n v="1"/>
    <n v="7.5394148332929997E-2"/>
    <n v="1.1088391896860001E-2"/>
    <n v="144.76131476294501"/>
    <m/>
    <n v="-1"/>
    <n v="-1"/>
    <n v="-1"/>
    <n v="-1"/>
    <n v="0"/>
    <m/>
    <m/>
    <s v="Central IRL A"/>
    <n v="-1"/>
    <m/>
    <m/>
    <n v="601"/>
    <x v="9"/>
    <s v="Cherry Drive BB"/>
    <x v="0"/>
    <m/>
    <n v="32.560300867355799"/>
    <n v="0.1174057703"/>
  </r>
  <r>
    <n v="460000"/>
    <n v="880000"/>
    <n v="890000"/>
    <x v="0"/>
    <x v="0"/>
    <s v="IR12-21"/>
    <s v="62-304.520 (7), F.A.C."/>
    <n v="0.56000000000000005"/>
    <n v="0.48"/>
    <s v="Town Melbourne Beach"/>
    <n v="2.4873772680299999E-3"/>
    <n v="3654.9754808927801"/>
    <n v="9.1105447583376797"/>
    <n v="1.33990890418062"/>
    <n v="2.266136193127E-2"/>
    <n v="3.3328589494899998E-3"/>
    <n v="9.0913029263870193"/>
    <n v="1210"/>
    <s v="Fixed Single Family Units"/>
    <n v="1210"/>
    <s v="Town Melbourne Beach                   Brevard County"/>
    <s v="Town Melbourne Beach"/>
    <m/>
    <m/>
    <m/>
    <n v="0"/>
    <n v="1"/>
    <n v="2.266136193127E-2"/>
    <n v="3.3328589494899998E-3"/>
    <n v="144.76131476294501"/>
    <m/>
    <n v="-1"/>
    <n v="-1"/>
    <n v="-1"/>
    <n v="-1"/>
    <n v="0"/>
    <m/>
    <m/>
    <s v="Central IRL A"/>
    <n v="-1"/>
    <m/>
    <m/>
    <n v="601"/>
    <x v="9"/>
    <s v="Cherry Drive BB"/>
    <x v="0"/>
    <m/>
    <n v="15.068898733034199"/>
    <n v="0.1174057703"/>
  </r>
  <r>
    <n v="460000"/>
    <n v="880000"/>
    <n v="890000"/>
    <x v="0"/>
    <x v="0"/>
    <s v="IR12-21"/>
    <s v="62-304.520 (7), F.A.C."/>
    <n v="0.56000000000000005"/>
    <n v="0.48"/>
    <s v="Town Melbourne Beach"/>
    <n v="0.11390946491429001"/>
    <n v="3654.9754808927801"/>
    <n v="9.1105447583376797"/>
    <n v="1.33990890418062"/>
    <n v="1.0377772784999399"/>
    <n v="0.15262830630909999"/>
    <n v="416.33630130335001"/>
    <n v="1210"/>
    <s v="Fixed Single Family Units"/>
    <n v="1210"/>
    <s v="Town Melbourne Beach                   Brevard County"/>
    <s v="Town Melbourne Beach"/>
    <m/>
    <m/>
    <m/>
    <n v="0"/>
    <n v="1"/>
    <n v="1.0377772784999399"/>
    <n v="0.15262830630909999"/>
    <n v="1320.49913757076"/>
    <m/>
    <n v="-1"/>
    <n v="-1"/>
    <n v="-1"/>
    <n v="-1"/>
    <n v="0"/>
    <m/>
    <m/>
    <s v="Central IRL A"/>
    <n v="-1"/>
    <m/>
    <m/>
    <n v="601"/>
    <x v="9"/>
    <s v="Cherry Drive BB"/>
    <x v="0"/>
    <m/>
    <n v="98.253791927006901"/>
    <n v="1.0709644263"/>
  </r>
  <r>
    <n v="460000"/>
    <n v="880000"/>
    <n v="890000"/>
    <x v="0"/>
    <x v="0"/>
    <s v="IR12-21"/>
    <s v="62-304.520 (7), F.A.C."/>
    <n v="0.56000000000000005"/>
    <n v="0.48"/>
    <s v="Town Melbourne Beach"/>
    <n v="0.17938241603127"/>
    <n v="3654.9754808927801"/>
    <n v="9.1105447583376797"/>
    <n v="1.33990890418062"/>
    <n v="1.63427153011163"/>
    <n v="0.24035609649372999"/>
    <n v="655.63833229759905"/>
    <n v="1210"/>
    <s v="Fixed Single Family Units"/>
    <n v="1210"/>
    <s v="Town Melbourne Beach                   Brevard County"/>
    <s v="Town Melbourne Beach"/>
    <m/>
    <m/>
    <m/>
    <n v="0"/>
    <n v="1"/>
    <n v="1.63427153011163"/>
    <n v="0.24035609649372999"/>
    <n v="1320.49913757076"/>
    <m/>
    <n v="-1"/>
    <n v="-1"/>
    <n v="-1"/>
    <n v="-1"/>
    <n v="0"/>
    <m/>
    <m/>
    <s v="Central IRL A"/>
    <n v="-1"/>
    <m/>
    <m/>
    <n v="601"/>
    <x v="9"/>
    <s v="Cherry Drive BB"/>
    <x v="0"/>
    <m/>
    <n v="105.81397309277"/>
    <n v="1.0709644263"/>
  </r>
  <r>
    <n v="460000"/>
    <n v="880000"/>
    <n v="890000"/>
    <x v="0"/>
    <x v="0"/>
    <s v="IR12-21"/>
    <s v="62-304.520 (7), F.A.C."/>
    <n v="0.56000000000000005"/>
    <n v="0.48"/>
    <s v="Town Melbourne Beach"/>
    <n v="3.8589568345900001E-2"/>
    <n v="3654.9754808927801"/>
    <n v="9.1105447583376797"/>
    <n v="1.33990890418062"/>
    <n v="0.35157198962029002"/>
    <n v="5.1706506235160002E-2"/>
    <n v="141.04392612251499"/>
    <n v="1210"/>
    <s v="Fixed Single Family Units"/>
    <n v="1210"/>
    <s v="Town Melbourne Beach                   Brevard County"/>
    <s v="Town Melbourne Beach"/>
    <m/>
    <m/>
    <m/>
    <n v="0"/>
    <n v="1"/>
    <n v="0.35157198962029002"/>
    <n v="5.1706506235160002E-2"/>
    <n v="668.29133804957905"/>
    <m/>
    <n v="-1"/>
    <n v="-1"/>
    <n v="-1"/>
    <n v="-1"/>
    <n v="0"/>
    <m/>
    <m/>
    <s v="Central IRL A"/>
    <n v="-1"/>
    <m/>
    <m/>
    <n v="601"/>
    <x v="9"/>
    <s v="Cherry Drive BB"/>
    <x v="0"/>
    <m/>
    <n v="59.803377158892197"/>
    <n v="0.54200432929999998"/>
  </r>
  <r>
    <n v="460000"/>
    <n v="880000"/>
    <n v="890000"/>
    <x v="0"/>
    <x v="0"/>
    <s v="IR12-21"/>
    <s v="62-304.520 (7), F.A.C."/>
    <n v="0.56000000000000005"/>
    <n v="0.48"/>
    <s v="Town Melbourne Beach"/>
    <n v="0.12465366421592999"/>
    <n v="3654.9754808927801"/>
    <n v="9.1105447583376797"/>
    <n v="1.33990890418062"/>
    <n v="1.13566278713007"/>
    <n v="0.16702455462167001"/>
    <n v="455.606086312684"/>
    <n v="1210"/>
    <s v="Fixed Single Family Units"/>
    <n v="1210"/>
    <s v="Town Melbourne Beach                   Brevard County"/>
    <s v="Town Melbourne Beach"/>
    <m/>
    <m/>
    <m/>
    <n v="0"/>
    <n v="1"/>
    <n v="1.13566278713007"/>
    <n v="0.16702455462167001"/>
    <n v="668.29133804957905"/>
    <m/>
    <n v="-1"/>
    <n v="-1"/>
    <n v="-1"/>
    <n v="-1"/>
    <n v="0"/>
    <m/>
    <m/>
    <s v="Central IRL A"/>
    <n v="-1"/>
    <m/>
    <m/>
    <n v="601"/>
    <x v="9"/>
    <s v="Cherry Drive BB"/>
    <x v="0"/>
    <m/>
    <n v="95.950506265085394"/>
    <n v="0.54200432929999998"/>
  </r>
  <r>
    <n v="460000"/>
    <n v="880000"/>
    <n v="890000"/>
    <x v="0"/>
    <x v="0"/>
    <s v="IR12-21"/>
    <s v="62-304.520 (7), F.A.C."/>
    <n v="0.56000000000000005"/>
    <n v="0.48"/>
    <s v="Town Melbourne Beach"/>
    <n v="3.3015121207910003E-2"/>
    <n v="3654.9754808927801"/>
    <n v="9.1105447583376797"/>
    <n v="1.33990890418062"/>
    <n v="0.30078573946663001"/>
    <n v="4.423725487908E-2"/>
    <n v="120.669458513625"/>
    <n v="1210"/>
    <s v="Fixed Single Family Units"/>
    <n v="1210"/>
    <s v="Town Melbourne Beach                   Brevard County"/>
    <s v="Town Melbourne Beach"/>
    <m/>
    <m/>
    <m/>
    <n v="0"/>
    <n v="1"/>
    <n v="0.30078573946663001"/>
    <n v="4.423725487908E-2"/>
    <n v="120.66945851362399"/>
    <m/>
    <n v="-1"/>
    <n v="-1"/>
    <n v="-1"/>
    <n v="-1"/>
    <n v="0"/>
    <m/>
    <m/>
    <s v="Central IRL A"/>
    <n v="-1"/>
    <m/>
    <m/>
    <n v="601"/>
    <x v="9"/>
    <s v="Cherry Drive BB"/>
    <x v="0"/>
    <m/>
    <n v="52.489222915119001"/>
    <n v="9.7866551900000001E-2"/>
  </r>
  <r>
    <n v="460000"/>
    <n v="880000"/>
    <n v="890000"/>
    <x v="0"/>
    <x v="0"/>
    <s v="IR12-21"/>
    <s v="62-304.520 (7), F.A.C."/>
    <n v="0.56000000000000005"/>
    <n v="0.48"/>
    <s v="Town Melbourne Beach"/>
    <n v="1.0093164832099999E-3"/>
    <n v="3654.9754808927801"/>
    <n v="9.1105447583376797"/>
    <n v="1.33990890418062"/>
    <n v="9.1954229956699995E-3"/>
    <n v="1.3523921429900001E-3"/>
    <n v="3.68902699861906"/>
    <n v="1210"/>
    <s v="Fixed Single Family Units"/>
    <n v="1210"/>
    <s v="Town Melbourne Beach                   Brevard County"/>
    <s v="Town Melbourne Beach"/>
    <m/>
    <m/>
    <m/>
    <n v="0"/>
    <n v="1"/>
    <n v="9.1954229956699995E-3"/>
    <n v="1.3523921429900001E-3"/>
    <n v="3.6890269986174902"/>
    <m/>
    <n v="-1"/>
    <n v="-1"/>
    <n v="-1"/>
    <n v="-1"/>
    <n v="0"/>
    <m/>
    <m/>
    <s v="Central IRL A"/>
    <n v="-1"/>
    <m/>
    <m/>
    <n v="601"/>
    <x v="9"/>
    <s v="Cherry Drive BB"/>
    <x v="0"/>
    <m/>
    <n v="9.7272523820588201"/>
    <n v="2.9919116000000001E-3"/>
  </r>
  <r>
    <n v="460000"/>
    <n v="2000000"/>
    <n v="2000000"/>
    <x v="0"/>
    <x v="0"/>
    <s v="IR12-21"/>
    <s v="62-304.520 (7), F.A.C."/>
    <n v="0.56000000000000005"/>
    <n v="0.48"/>
    <s v="FDOT District 5"/>
    <n v="6.4161504264500001E-3"/>
    <n v="3536.34294228313"/>
    <n v="8.9676759721669193"/>
    <n v="1.58886952329036"/>
    <n v="5.7537958013150002E-2"/>
    <n v="1.0194425869439999E-2"/>
    <n v="22.689708277231599"/>
    <n v="3200"/>
    <s v="Shrub and Brushland"/>
    <n v="3200"/>
    <s v="FDOT District 5                                            Brevard County"/>
    <s v="FDOT District 5"/>
    <m/>
    <m/>
    <s v="Natural Lands"/>
    <n v="0"/>
    <n v="1"/>
    <n v="5.7537958013150002E-2"/>
    <n v="1.0194425869439999E-2"/>
    <n v="98.007781887622102"/>
    <m/>
    <n v="-1"/>
    <n v="-1"/>
    <n v="-1"/>
    <n v="-1"/>
    <n v="0"/>
    <m/>
    <m/>
    <s v="Central IRL A"/>
    <n v="-1"/>
    <m/>
    <m/>
    <n v="601"/>
    <x v="9"/>
    <s v="Cherry Drive BB"/>
    <x v="0"/>
    <m/>
    <n v="21.556044265419899"/>
    <n v="7.9487252100000003E-2"/>
  </r>
  <r>
    <n v="470000"/>
    <n v="2000000"/>
    <n v="2000000"/>
    <x v="0"/>
    <x v="0"/>
    <s v="IR12-21"/>
    <s v="62-304.520 (7), F.A.C."/>
    <n v="0.56000000000000005"/>
    <n v="0.48"/>
    <s v="FDOT District 5"/>
    <n v="2.3625503222999999E-4"/>
    <n v="3459.5902501775599"/>
    <n v="6.6456984244487503"/>
    <n v="0.90428702996642996"/>
    <n v="1.5700796954900001E-3"/>
    <n v="2.1364236140999999E-4"/>
    <n v="0.81734560607905005"/>
    <n v="3200"/>
    <s v="Shrub and Brushland"/>
    <n v="3200"/>
    <s v="FDOT District 5                                            Brevard County"/>
    <s v="FDOT District 5"/>
    <m/>
    <m/>
    <s v="Natural Lands"/>
    <n v="0"/>
    <n v="1"/>
    <n v="1.5700796954900001E-3"/>
    <n v="2.1364236140999999E-4"/>
    <n v="468.78532078166"/>
    <m/>
    <n v="-1"/>
    <n v="-1"/>
    <n v="-1"/>
    <n v="-1"/>
    <n v="0"/>
    <m/>
    <m/>
    <s v="Central IRL A"/>
    <n v="-1"/>
    <m/>
    <m/>
    <n v="601"/>
    <x v="9"/>
    <s v="Cherry Drive BB"/>
    <x v="0"/>
    <m/>
    <n v="9.1004032112528996"/>
    <n v="0.38019896250000002"/>
  </r>
  <r>
    <n v="550000"/>
    <n v="720000"/>
    <n v="720000"/>
    <x v="0"/>
    <x v="0"/>
    <s v="IR12-21"/>
    <s v="62-304.520 (7), F.A.C."/>
    <n v="0.56000000000000005"/>
    <n v="0.48"/>
    <s v="Town Melbourne Beach"/>
    <n v="1.3409424171340001E-2"/>
    <n v="3658.5104824855298"/>
    <n v="9.1188019828410596"/>
    <n v="1.3411044800191201"/>
    <n v="0.12227788372245001"/>
    <n v="1.7983438830669999E-2"/>
    <n v="49.058518894975101"/>
    <n v="1210"/>
    <s v="Fixed Single Family Units"/>
    <n v="1210"/>
    <s v="Town Melbourne Beach                   Brevard County"/>
    <s v="Town Melbourne Beach"/>
    <m/>
    <m/>
    <m/>
    <n v="0"/>
    <n v="1"/>
    <n v="0.12227788372245001"/>
    <n v="1.7983438830669999E-2"/>
    <n v="713.24624373589097"/>
    <m/>
    <n v="-1"/>
    <n v="-1"/>
    <n v="-1"/>
    <n v="-1"/>
    <n v="0"/>
    <m/>
    <m/>
    <s v="Central IRL A"/>
    <n v="-1"/>
    <m/>
    <m/>
    <n v="601"/>
    <x v="9"/>
    <s v="Cherry Drive BB"/>
    <x v="0"/>
    <m/>
    <n v="33.945796750192798"/>
    <n v="0.57846410680000004"/>
  </r>
  <r>
    <n v="550000"/>
    <n v="720000"/>
    <n v="720000"/>
    <x v="0"/>
    <x v="0"/>
    <s v="IR12-21"/>
    <s v="62-304.520 (7), F.A.C."/>
    <n v="0.56000000000000005"/>
    <n v="0.48"/>
    <s v="Town Melbourne Beach"/>
    <n v="4.9713067588799996E-3"/>
    <n v="3658.5104824855298"/>
    <n v="9.1188019828410596"/>
    <n v="1.3411044800191201"/>
    <n v="4.533236193022E-2"/>
    <n v="6.6670417658800003E-3"/>
    <n v="18.187577889028201"/>
    <n v="1210"/>
    <s v="Fixed Single Family Units"/>
    <n v="1210"/>
    <s v="Town Melbourne Beach                   Brevard County"/>
    <s v="Town Melbourne Beach"/>
    <m/>
    <m/>
    <m/>
    <n v="0"/>
    <n v="1"/>
    <n v="4.533236193022E-2"/>
    <n v="6.6670417658800003E-3"/>
    <n v="559.07813198481699"/>
    <m/>
    <n v="-1"/>
    <n v="-1"/>
    <n v="-1"/>
    <n v="-1"/>
    <n v="0"/>
    <m/>
    <m/>
    <s v="Central IRL A"/>
    <n v="-1"/>
    <m/>
    <m/>
    <n v="601"/>
    <x v="9"/>
    <s v="Cherry Drive BB"/>
    <x v="0"/>
    <m/>
    <n v="21.7317026238232"/>
    <n v="0.4534291419"/>
  </r>
  <r>
    <n v="550000"/>
    <n v="730000"/>
    <n v="730000"/>
    <x v="0"/>
    <x v="0"/>
    <s v="IR12-21"/>
    <s v="62-304.520 (7), F.A.C."/>
    <n v="0.56000000000000005"/>
    <n v="0.48"/>
    <s v="Town Melbourne Beach"/>
    <n v="6.1970119642329999E-2"/>
    <n v="3643.6521946409598"/>
    <n v="9.0840684978563608"/>
    <n v="1.3360743955502099"/>
    <n v="0.56294081165130005"/>
    <n v="8.2796690143300003E-2"/>
    <n v="225.79756243694899"/>
    <n v="1210"/>
    <s v="Fixed Single Family Units"/>
    <n v="1210"/>
    <s v="Town Melbourne Beach                   Brevard County"/>
    <s v="Town Melbourne Beach"/>
    <m/>
    <m/>
    <m/>
    <n v="0"/>
    <n v="1"/>
    <n v="0.56294081165130005"/>
    <n v="8.2796690143300003E-2"/>
    <n v="439.65583993823702"/>
    <m/>
    <n v="-1"/>
    <n v="-1"/>
    <n v="-1"/>
    <n v="-1"/>
    <n v="0"/>
    <m/>
    <m/>
    <s v="Central IRL A"/>
    <n v="-1"/>
    <m/>
    <m/>
    <n v="601"/>
    <x v="9"/>
    <s v="Cherry Drive BB"/>
    <x v="0"/>
    <m/>
    <n v="76.8579902161582"/>
    <n v="0.35657407940000002"/>
  </r>
  <r>
    <n v="550000"/>
    <n v="730000"/>
    <n v="730000"/>
    <x v="0"/>
    <x v="0"/>
    <s v="IR12-21"/>
    <s v="62-304.520 (7), F.A.C."/>
    <n v="0.56000000000000005"/>
    <n v="0.48"/>
    <s v="Town Melbourne Beach"/>
    <n v="0.18399428391302999"/>
    <n v="3643.6521946409598"/>
    <n v="9.0840684978563608"/>
    <n v="1.3360743955502099"/>
    <n v="1.6714166782800099"/>
    <n v="0.24583005166378999"/>
    <n v="670.41117638111098"/>
    <n v="1210"/>
    <s v="Fixed Single Family Units"/>
    <n v="1210"/>
    <s v="Town Melbourne Beach                   Brevard County"/>
    <s v="Town Melbourne Beach"/>
    <m/>
    <m/>
    <m/>
    <n v="0"/>
    <n v="1"/>
    <n v="1.6714166782800099"/>
    <n v="0.24583005166378999"/>
    <n v="1428.4515451069501"/>
    <m/>
    <n v="-1"/>
    <n v="-1"/>
    <n v="-1"/>
    <n v="-1"/>
    <n v="0"/>
    <m/>
    <m/>
    <s v="Central IRL A"/>
    <n v="-1"/>
    <m/>
    <m/>
    <n v="601"/>
    <x v="9"/>
    <s v="Cherry Drive BB"/>
    <x v="0"/>
    <m/>
    <n v="105.966176575652"/>
    <n v="1.1585170682000001"/>
  </r>
  <r>
    <n v="550000"/>
    <n v="730000"/>
    <n v="730000"/>
    <x v="0"/>
    <x v="0"/>
    <s v="IR12-21"/>
    <s v="62-304.520 (7), F.A.C."/>
    <n v="0.56000000000000005"/>
    <n v="0.48"/>
    <s v="Town Melbourne Beach"/>
    <n v="4.0224147746030003E-2"/>
    <n v="3643.6521946409598"/>
    <n v="9.0840684978563608"/>
    <n v="1.3360743955502099"/>
    <n v="0.36539891339285002"/>
    <n v="5.3742453886300001E-2"/>
    <n v="146.56280421239501"/>
    <n v="1210"/>
    <s v="Fixed Single Family Units"/>
    <n v="1210"/>
    <s v="Town Melbourne Beach                   Brevard County"/>
    <s v="Town Melbourne Beach"/>
    <m/>
    <m/>
    <m/>
    <n v="0"/>
    <n v="1"/>
    <n v="0.36539891339285002"/>
    <n v="5.3742453886300001E-2"/>
    <n v="287.42838529180602"/>
    <m/>
    <n v="-1"/>
    <n v="-1"/>
    <n v="-1"/>
    <n v="-1"/>
    <n v="0"/>
    <m/>
    <m/>
    <s v="Central IRL A"/>
    <n v="-1"/>
    <m/>
    <m/>
    <n v="601"/>
    <x v="9"/>
    <s v="Cherry Drive BB"/>
    <x v="0"/>
    <m/>
    <n v="61.327167130786698"/>
    <n v="0.23311304569999999"/>
  </r>
  <r>
    <n v="550000"/>
    <n v="730000"/>
    <n v="730000"/>
    <x v="0"/>
    <x v="0"/>
    <s v="IR12-21"/>
    <s v="62-304.520 (7), F.A.C."/>
    <n v="0.56000000000000005"/>
    <n v="0.48"/>
    <s v="Town Melbourne Beach"/>
    <n v="2.6176865558379999E-2"/>
    <n v="3643.6521946409598"/>
    <n v="9.0840684978563608"/>
    <n v="1.3360743955502099"/>
    <n v="0.23779243979153999"/>
    <n v="3.4974239828310001E-2"/>
    <n v="95.379393640630894"/>
    <n v="1210"/>
    <s v="Fixed Single Family Units"/>
    <n v="1210"/>
    <s v="Town Melbourne Beach                   Brevard County"/>
    <s v="Town Melbourne Beach"/>
    <m/>
    <m/>
    <m/>
    <n v="0"/>
    <n v="1"/>
    <n v="0.23779243979153999"/>
    <n v="3.4974239828310001E-2"/>
    <n v="95.379393640632003"/>
    <m/>
    <n v="-1"/>
    <n v="-1"/>
    <n v="-1"/>
    <n v="-1"/>
    <n v="0"/>
    <m/>
    <m/>
    <s v="Central IRL A"/>
    <n v="-1"/>
    <m/>
    <m/>
    <n v="601"/>
    <x v="9"/>
    <s v="Cherry Drive BB"/>
    <x v="0"/>
    <m/>
    <n v="49.704202782884302"/>
    <n v="7.73555504E-2"/>
  </r>
  <r>
    <n v="550000"/>
    <n v="810000"/>
    <n v="810000"/>
    <x v="0"/>
    <x v="0"/>
    <s v="IR12-21"/>
    <s v="62-304.520 (7), F.A.C."/>
    <n v="0.56000000000000005"/>
    <n v="0.48"/>
    <s v="Town Melbourne Beach"/>
    <n v="1.980988065846E-2"/>
    <n v="3633.9182238683702"/>
    <n v="8.6119236449041097"/>
    <n v="1.2501283429777299"/>
    <n v="0.17060117964537999"/>
    <n v="2.4764893282150001E-2"/>
    <n v="71.987486337460794"/>
    <n v="1210"/>
    <s v="Fixed Single Family Units"/>
    <n v="1210"/>
    <s v="Town Melbourne Beach                   Brevard County"/>
    <s v="Town Melbourne Beach"/>
    <m/>
    <m/>
    <m/>
    <n v="0"/>
    <n v="1"/>
    <n v="0.17060117964537999"/>
    <n v="2.4764893282150001E-2"/>
    <n v="499.73528457947799"/>
    <m/>
    <n v="-1"/>
    <n v="-1"/>
    <n v="-1"/>
    <n v="-1"/>
    <n v="0"/>
    <m/>
    <m/>
    <s v="Central IRL A"/>
    <n v="-1"/>
    <m/>
    <m/>
    <n v="601"/>
    <x v="9"/>
    <s v="Cherry Drive BB"/>
    <x v="0"/>
    <m/>
    <n v="42.475566606353702"/>
    <n v="0.40530031189999999"/>
  </r>
  <r>
    <n v="550000"/>
    <n v="810000"/>
    <n v="810000"/>
    <x v="0"/>
    <x v="0"/>
    <s v="IR12-21"/>
    <s v="62-304.520 (7), F.A.C."/>
    <n v="0.56000000000000005"/>
    <n v="0.48"/>
    <s v="Town Melbourne Beach"/>
    <n v="1.6072793225250001E-2"/>
    <n v="3633.9182238683702"/>
    <n v="8.6119236449041097"/>
    <n v="1.2501283429777299"/>
    <n v="0.13841766801621999"/>
    <n v="2.0093054361710001E-2"/>
    <n v="58.407216209718598"/>
    <n v="1210"/>
    <s v="Fixed Single Family Units"/>
    <n v="1210"/>
    <s v="Town Melbourne Beach                   Brevard County"/>
    <s v="Town Melbourne Beach"/>
    <m/>
    <m/>
    <m/>
    <n v="0"/>
    <n v="1"/>
    <n v="0.13841766801621999"/>
    <n v="2.0093054361710001E-2"/>
    <n v="859.65731352511102"/>
    <m/>
    <n v="-1"/>
    <n v="-1"/>
    <n v="-1"/>
    <n v="-1"/>
    <n v="0"/>
    <m/>
    <m/>
    <s v="Central IRL A"/>
    <n v="-1"/>
    <m/>
    <m/>
    <n v="601"/>
    <x v="9"/>
    <s v="Cherry Drive BB"/>
    <x v="0"/>
    <m/>
    <n v="41.703915278294403"/>
    <n v="0.69720787799999995"/>
  </r>
  <r>
    <n v="550000"/>
    <n v="810000"/>
    <n v="810000"/>
    <x v="0"/>
    <x v="0"/>
    <s v="IR12-21"/>
    <s v="62-304.520 (7), F.A.C."/>
    <n v="0.56000000000000005"/>
    <n v="0.48"/>
    <s v="Town Melbourne Beach"/>
    <n v="2.6308788021800001E-3"/>
    <n v="3633.9182238683702"/>
    <n v="8.6119236449041097"/>
    <n v="1.2501283429777299"/>
    <n v="2.2656927363370001E-2"/>
    <n v="3.2889361575399998E-3"/>
    <n v="9.5603984240309003"/>
    <n v="1210"/>
    <s v="Fixed Single Family Units"/>
    <n v="1210"/>
    <s v="Town Melbourne Beach                   Brevard County"/>
    <s v="Town Melbourne Beach"/>
    <m/>
    <m/>
    <m/>
    <n v="0"/>
    <n v="1"/>
    <n v="2.2656927363370001E-2"/>
    <n v="3.2889361575399998E-3"/>
    <n v="859.65731352511102"/>
    <m/>
    <n v="-1"/>
    <n v="-1"/>
    <n v="-1"/>
    <n v="-1"/>
    <n v="0"/>
    <m/>
    <m/>
    <s v="Central IRL A"/>
    <n v="-1"/>
    <m/>
    <m/>
    <n v="601"/>
    <x v="9"/>
    <s v="Cherry Drive BB"/>
    <x v="0"/>
    <m/>
    <n v="21.820467101019201"/>
    <n v="0.69720787799999995"/>
  </r>
  <r>
    <n v="550000"/>
    <n v="810000"/>
    <n v="810000"/>
    <x v="0"/>
    <x v="0"/>
    <s v="IR12-21"/>
    <s v="62-304.520 (7), F.A.C."/>
    <n v="0.56000000000000005"/>
    <n v="0.48"/>
    <s v="Town Melbourne Beach"/>
    <n v="2.0217577089899999E-3"/>
    <n v="3633.9182238683702"/>
    <n v="8.6119236449041097"/>
    <n v="1.2501283429777299"/>
    <n v="1.7411223018319998E-2"/>
    <n v="2.5274566146399999E-3"/>
    <n v="7.3469021829487602"/>
    <n v="1210"/>
    <s v="Fixed Single Family Units"/>
    <n v="1210"/>
    <s v="Town Melbourne Beach                   Brevard County"/>
    <s v="Town Melbourne Beach"/>
    <m/>
    <m/>
    <m/>
    <n v="0"/>
    <n v="1"/>
    <n v="1.7411223018319998E-2"/>
    <n v="2.5274566146399999E-3"/>
    <n v="211.03061653639699"/>
    <m/>
    <n v="-1"/>
    <n v="-1"/>
    <n v="-1"/>
    <n v="-1"/>
    <n v="0"/>
    <m/>
    <m/>
    <s v="Central IRL A"/>
    <n v="-1"/>
    <m/>
    <m/>
    <n v="601"/>
    <x v="9"/>
    <s v="Cherry Drive BB"/>
    <x v="0"/>
    <m/>
    <n v="16.074238398718201"/>
    <n v="0.17115216259999999"/>
  </r>
  <r>
    <n v="550000"/>
    <n v="820000"/>
    <n v="820000"/>
    <x v="0"/>
    <x v="0"/>
    <s v="IR12-21"/>
    <s v="62-304.520 (7), F.A.C."/>
    <n v="0.56000000000000005"/>
    <n v="0.48"/>
    <s v="Brevard County"/>
    <n v="1.923007725146E-2"/>
    <n v="3665.0077663738102"/>
    <n v="9.4321892491547299"/>
    <n v="1.6872774491235001"/>
    <n v="0.18138172791165999"/>
    <n v="3.244647569129E-2"/>
    <n v="70.4783824745803"/>
    <n v="1750"/>
    <s v="Governmental"/>
    <n v="1750"/>
    <s v="Brevard County"/>
    <s v="Brevard County"/>
    <m/>
    <m/>
    <m/>
    <n v="0"/>
    <n v="1"/>
    <n v="0.18138172791165999"/>
    <n v="3.244647569129E-2"/>
    <n v="158.33902362848801"/>
    <m/>
    <n v="-1"/>
    <n v="-1"/>
    <n v="-1"/>
    <n v="-1"/>
    <n v="0"/>
    <m/>
    <m/>
    <s v="Central IRL A"/>
    <n v="-1"/>
    <m/>
    <m/>
    <n v="601"/>
    <x v="9"/>
    <s v="Cherry Drive BB"/>
    <x v="0"/>
    <m/>
    <n v="45.734467305263699"/>
    <n v="0.12841769959999999"/>
  </r>
  <r>
    <n v="550000"/>
    <n v="820000"/>
    <n v="820000"/>
    <x v="0"/>
    <x v="0"/>
    <s v="IR12-21"/>
    <s v="62-304.520 (7), F.A.C."/>
    <n v="0.56000000000000005"/>
    <n v="0.48"/>
    <s v="Town Melbourne Beach"/>
    <n v="6.5072824232850004E-2"/>
    <n v="3665.0077663738102"/>
    <n v="9.4321892491547299"/>
    <n v="1.6872774491235001"/>
    <n v="0.61377919314127005"/>
    <n v="0.10979590887887"/>
    <n v="238.492406193291"/>
    <n v="1750"/>
    <s v="Governmental"/>
    <n v="1750"/>
    <s v="Town Melbourne Beach                   Brevard County"/>
    <s v="Town Melbourne Beach"/>
    <m/>
    <m/>
    <m/>
    <n v="0"/>
    <n v="1"/>
    <n v="0.61377919314127005"/>
    <n v="0.10979590887887"/>
    <n v="540.54489686322404"/>
    <m/>
    <n v="-1"/>
    <n v="-1"/>
    <n v="-1"/>
    <n v="-1"/>
    <n v="0"/>
    <m/>
    <m/>
    <s v="Central IRL A"/>
    <n v="-1"/>
    <m/>
    <m/>
    <n v="601"/>
    <x v="9"/>
    <s v="Cherry Drive BB"/>
    <x v="0"/>
    <m/>
    <n v="70.676362186500597"/>
    <n v="0.4383981321"/>
  </r>
  <r>
    <n v="550000"/>
    <n v="820000"/>
    <n v="820000"/>
    <x v="0"/>
    <x v="0"/>
    <s v="IR12-21"/>
    <s v="62-304.520 (7), F.A.C."/>
    <n v="0.56000000000000005"/>
    <n v="0.48"/>
    <s v="Town Melbourne Beach"/>
    <n v="3.9218707841400004E-3"/>
    <n v="3665.0077663738102"/>
    <n v="9.4321892491547299"/>
    <n v="1.6872774491235001"/>
    <n v="3.6991827446750003E-2"/>
    <n v="6.6172841324499999E-3"/>
    <n v="14.3736868825949"/>
    <n v="1210"/>
    <s v="Fixed Single Family Units"/>
    <n v="1210"/>
    <s v="Town Melbourne Beach                   Brevard County"/>
    <s v="Town Melbourne Beach"/>
    <m/>
    <m/>
    <m/>
    <n v="0"/>
    <n v="1"/>
    <n v="3.6991827446750003E-2"/>
    <n v="6.6172841324499999E-3"/>
    <n v="43.700870496078402"/>
    <m/>
    <n v="-1"/>
    <n v="-1"/>
    <n v="-1"/>
    <n v="-1"/>
    <n v="0"/>
    <m/>
    <m/>
    <s v="Central IRL A"/>
    <n v="-1"/>
    <m/>
    <m/>
    <n v="601"/>
    <x v="9"/>
    <s v="Cherry Drive BB"/>
    <x v="0"/>
    <m/>
    <n v="21.744482686045099"/>
    <n v="3.5442717399999997E-2"/>
  </r>
  <r>
    <n v="550000"/>
    <n v="820000"/>
    <n v="820000"/>
    <x v="0"/>
    <x v="0"/>
    <s v="IR12-21"/>
    <s v="62-304.520 (7), F.A.C."/>
    <n v="0.56000000000000005"/>
    <n v="0.48"/>
    <s v="Town Melbourne Beach"/>
    <n v="4.8543049999799998E-2"/>
    <n v="3665.0077663738102"/>
    <n v="9.4321892491547299"/>
    <n v="1.6872774491235001"/>
    <n v="0.45786723432933002"/>
    <n v="8.1905593576340002E-2"/>
    <n v="177.910655252754"/>
    <n v="1300"/>
    <s v="Residential, High Density"/>
    <n v="1300"/>
    <s v="Town Melbourne Beach                   Brevard County"/>
    <s v="Town Melbourne Beach"/>
    <m/>
    <m/>
    <m/>
    <n v="0"/>
    <n v="1"/>
    <n v="0.45786723432933002"/>
    <n v="8.1905593576340002E-2"/>
    <n v="1521.5231154615601"/>
    <m/>
    <n v="-1"/>
    <n v="-1"/>
    <n v="-1"/>
    <n v="-1"/>
    <n v="0"/>
    <m/>
    <m/>
    <s v="Central IRL A"/>
    <n v="-1"/>
    <m/>
    <m/>
    <n v="601"/>
    <x v="9"/>
    <s v="Cherry Drive BB"/>
    <x v="0"/>
    <m/>
    <n v="61.083743518564603"/>
    <n v="1.2340009047"/>
  </r>
  <r>
    <n v="550000"/>
    <n v="820000"/>
    <n v="820000"/>
    <x v="0"/>
    <x v="0"/>
    <s v="IR12-21"/>
    <s v="62-304.520 (7), F.A.C."/>
    <n v="0.56000000000000005"/>
    <n v="0.48"/>
    <s v="Town Melbourne Beach"/>
    <n v="5.9437114993099997E-2"/>
    <n v="3665.0077663738102"/>
    <n v="9.4321892491547299"/>
    <n v="1.6872774491235001"/>
    <n v="0.56062211703876996"/>
    <n v="0.10028690376883"/>
    <n v="217.837488060597"/>
    <n v="1300"/>
    <s v="Residential, High Density"/>
    <n v="1300"/>
    <s v="Town Melbourne Beach                   Brevard County"/>
    <s v="Town Melbourne Beach"/>
    <m/>
    <m/>
    <m/>
    <n v="0"/>
    <n v="1"/>
    <n v="0.56062211703876996"/>
    <n v="0.10028690376883"/>
    <n v="1521.5231154615601"/>
    <m/>
    <n v="-1"/>
    <n v="-1"/>
    <n v="-1"/>
    <n v="-1"/>
    <n v="0"/>
    <m/>
    <m/>
    <s v="Central IRL A"/>
    <n v="-1"/>
    <m/>
    <m/>
    <n v="601"/>
    <x v="9"/>
    <s v="Cherry Drive BB"/>
    <x v="0"/>
    <m/>
    <n v="76.735271925448899"/>
    <n v="1.2340009047"/>
  </r>
  <r>
    <n v="550000"/>
    <n v="830000"/>
    <n v="830000"/>
    <x v="0"/>
    <x v="0"/>
    <s v="IR12-21"/>
    <s v="62-304.520 (7), F.A.C."/>
    <n v="0.56000000000000005"/>
    <n v="0.48"/>
    <s v="Town Melbourne Beach"/>
    <n v="2.1271124988899999E-2"/>
    <n v="3621.3046097380202"/>
    <n v="7.43046246159704"/>
    <n v="0.99822435742906002"/>
    <n v="0.15805429574602001"/>
    <n v="2.1233355073839999E-2"/>
    <n v="77.029222976646196"/>
    <n v="1700"/>
    <s v="Institutional (Educational,religious,health and military facilities)"/>
    <n v="1700"/>
    <s v="Town Melbourne Beach                   Brevard County"/>
    <s v="Town Melbourne Beach"/>
    <m/>
    <m/>
    <m/>
    <n v="0"/>
    <n v="1"/>
    <n v="0.15805429574602001"/>
    <n v="2.1233355073839999E-2"/>
    <n v="138.54252286735201"/>
    <m/>
    <n v="-1"/>
    <n v="-1"/>
    <n v="-1"/>
    <n v="-1"/>
    <n v="0"/>
    <m/>
    <m/>
    <s v="Central IRL A"/>
    <n v="-1"/>
    <m/>
    <m/>
    <n v="601"/>
    <x v="9"/>
    <s v="Cherry Drive BB"/>
    <x v="0"/>
    <m/>
    <n v="40.9402747569711"/>
    <n v="0.1123621434"/>
  </r>
  <r>
    <n v="550000"/>
    <n v="830000"/>
    <n v="830000"/>
    <x v="0"/>
    <x v="0"/>
    <s v="IR12-21"/>
    <s v="62-304.520 (7), F.A.C."/>
    <n v="0.56000000000000005"/>
    <n v="0.48"/>
    <s v="Town Melbourne Beach"/>
    <n v="8.6094019915509995E-2"/>
    <n v="3621.3046097380202"/>
    <n v="7.43046246159704"/>
    <n v="0.99822435742906002"/>
    <n v="0.63971838315018004"/>
    <n v="8.5941147708640003E-2"/>
    <n v="311.772671190913"/>
    <n v="1750"/>
    <s v="Governmental"/>
    <n v="1750"/>
    <s v="Town Melbourne Beach                   Brevard County"/>
    <s v="Town Melbourne Beach"/>
    <m/>
    <m/>
    <m/>
    <n v="0"/>
    <n v="1"/>
    <n v="0.63971838315018004"/>
    <n v="8.5941147708640003E-2"/>
    <n v="422.309165595536"/>
    <m/>
    <n v="-1"/>
    <n v="-1"/>
    <n v="-1"/>
    <n v="-1"/>
    <n v="0"/>
    <m/>
    <m/>
    <s v="Central IRL A"/>
    <n v="-1"/>
    <m/>
    <m/>
    <n v="601"/>
    <x v="9"/>
    <s v="Cherry Drive BB"/>
    <x v="0"/>
    <m/>
    <n v="102.215221186392"/>
    <n v="0.34250540600000001"/>
  </r>
  <r>
    <n v="550000"/>
    <n v="840000"/>
    <n v="850000"/>
    <x v="0"/>
    <x v="0"/>
    <s v="IR12-21"/>
    <s v="62-304.520 (7), F.A.C."/>
    <n v="0.56000000000000005"/>
    <n v="0.48"/>
    <s v="Town Melbourne Beach"/>
    <n v="1.8761498223879999E-2"/>
    <n v="3639.1945756270902"/>
    <n v="9.0175814397784393"/>
    <n v="1.3223367201942999"/>
    <n v="0.16918333816615999"/>
    <n v="2.4809018027300001E-2"/>
    <n v="68.27674256700690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6918333816615999"/>
    <n v="2.4809018027300001E-2"/>
    <n v="1210.06087473927"/>
    <m/>
    <n v="-1"/>
    <n v="-1"/>
    <n v="-1"/>
    <n v="-1"/>
    <n v="0"/>
    <m/>
    <m/>
    <s v="Central IRL A"/>
    <n v="-1"/>
    <m/>
    <m/>
    <n v="601"/>
    <x v="9"/>
    <s v="Cherry Drive BB"/>
    <x v="0"/>
    <m/>
    <n v="38.7617725066101"/>
    <n v="0.98139568109999997"/>
  </r>
  <r>
    <n v="550000"/>
    <n v="840000"/>
    <n v="850000"/>
    <x v="0"/>
    <x v="0"/>
    <s v="IR12-21"/>
    <s v="62-304.520 (7), F.A.C."/>
    <n v="0.56000000000000005"/>
    <n v="0.48"/>
    <s v="Town Melbourne Beach"/>
    <n v="2.3183047269999999E-3"/>
    <n v="3639.1945756270902"/>
    <n v="9.0175814397784393"/>
    <n v="1.3223367201942999"/>
    <n v="2.090550167797E-2"/>
    <n v="3.0655794691100001E-3"/>
    <n v="8.4367619871599704"/>
    <n v="1700"/>
    <s v="Institutional (Educational,religious,health and military facilities)"/>
    <n v="1700"/>
    <s v="Town Melbourne Beach                   Brevard County"/>
    <s v="Town Melbourne Beach"/>
    <m/>
    <m/>
    <m/>
    <n v="0"/>
    <n v="1"/>
    <n v="2.090550167797E-2"/>
    <n v="3.0655794691100001E-3"/>
    <n v="9.8011746981290297"/>
    <m/>
    <n v="-1"/>
    <n v="-1"/>
    <n v="-1"/>
    <n v="-1"/>
    <n v="0"/>
    <m/>
    <m/>
    <s v="Central IRL A"/>
    <n v="-1"/>
    <m/>
    <m/>
    <n v="601"/>
    <x v="9"/>
    <s v="Cherry Drive BB"/>
    <x v="0"/>
    <m/>
    <n v="31.855768735936898"/>
    <n v="7.9490467999999998E-3"/>
  </r>
  <r>
    <n v="550000"/>
    <n v="840000"/>
    <n v="850000"/>
    <x v="0"/>
    <x v="0"/>
    <s v="IR12-21"/>
    <s v="62-304.520 (7), F.A.C."/>
    <n v="0.56000000000000005"/>
    <n v="0.48"/>
    <s v="Town Melbourne Beach"/>
    <n v="2.5461676817799999E-3"/>
    <n v="3639.1945756270902"/>
    <n v="9.0175814397784393"/>
    <n v="1.3223367201942999"/>
    <n v="2.2960274429790001E-2"/>
    <n v="3.3668910213899999E-3"/>
    <n v="9.2659996161744296"/>
    <n v="1210"/>
    <s v="Fixed Single Family Units"/>
    <n v="1210"/>
    <s v="Town Melbourne Beach                   Brevard County"/>
    <s v="Town Melbourne Beach"/>
    <m/>
    <m/>
    <m/>
    <n v="0"/>
    <n v="1"/>
    <n v="2.2960274429790001E-2"/>
    <n v="3.3668910213899999E-3"/>
    <n v="511.88158499815597"/>
    <m/>
    <n v="-1"/>
    <n v="-1"/>
    <n v="-1"/>
    <n v="-1"/>
    <n v="0"/>
    <m/>
    <m/>
    <s v="Central IRL A"/>
    <n v="-1"/>
    <m/>
    <m/>
    <n v="601"/>
    <x v="9"/>
    <s v="Cherry Drive BB"/>
    <x v="0"/>
    <m/>
    <n v="14.7263202982181"/>
    <n v="0.41515132599999999"/>
  </r>
  <r>
    <n v="550000"/>
    <n v="840000"/>
    <n v="850000"/>
    <x v="0"/>
    <x v="0"/>
    <s v="IR12-21"/>
    <s v="62-304.520 (7), F.A.C."/>
    <n v="0.56000000000000005"/>
    <n v="0.48"/>
    <s v="Town Melbourne Beach"/>
    <n v="1.4211542354100001E-3"/>
    <n v="3639.1945756270902"/>
    <n v="9.0175814397784393"/>
    <n v="1.3223367201942999"/>
    <n v="1.281537405632E-2"/>
    <n v="1.8792444305400001E-3"/>
    <n v="5.1718567846444596"/>
    <n v="1750"/>
    <s v="Governmental"/>
    <n v="1750"/>
    <s v="Town Melbourne Beach                   Brevard County"/>
    <s v="Town Melbourne Beach"/>
    <m/>
    <m/>
    <m/>
    <n v="0"/>
    <n v="1"/>
    <n v="1.281537405632E-2"/>
    <n v="1.8792444305400001E-3"/>
    <n v="5.1718567846443504"/>
    <m/>
    <n v="-1"/>
    <n v="-1"/>
    <n v="-1"/>
    <n v="-1"/>
    <n v="0"/>
    <m/>
    <m/>
    <s v="Central IRL A"/>
    <n v="-1"/>
    <m/>
    <m/>
    <n v="601"/>
    <x v="9"/>
    <s v="Cherry Drive BB"/>
    <x v="0"/>
    <m/>
    <n v="11.5317425718075"/>
    <n v="4.1945309999999996E-3"/>
  </r>
  <r>
    <n v="550000"/>
    <n v="850000"/>
    <n v="850000"/>
    <x v="0"/>
    <x v="0"/>
    <s v="IR12-21"/>
    <s v="62-304.520 (7), F.A.C."/>
    <n v="0.56000000000000005"/>
    <n v="0.48"/>
    <s v="Town Melbourne Beach"/>
    <n v="6.9133793899E-4"/>
    <n v="3679.33101625364"/>
    <n v="9.1675109103501793"/>
    <n v="1.3481598498673899"/>
    <n v="6.3378480984800003E-3"/>
    <n v="9.3203405204000001E-4"/>
    <n v="2.54366112166085"/>
    <n v="1210"/>
    <s v="Fixed Single Family Units"/>
    <n v="1210"/>
    <s v="Town Melbourne Beach                   Brevard County"/>
    <s v="Town Melbourne Beach"/>
    <m/>
    <m/>
    <m/>
    <n v="0"/>
    <n v="1"/>
    <n v="6.3378480984800003E-3"/>
    <n v="9.3203405204000001E-4"/>
    <n v="195.969782455607"/>
    <m/>
    <n v="-1"/>
    <n v="-1"/>
    <n v="-1"/>
    <n v="-1"/>
    <n v="0"/>
    <m/>
    <m/>
    <s v="Central IRL A"/>
    <n v="-1"/>
    <m/>
    <m/>
    <n v="601"/>
    <x v="9"/>
    <s v="Cherry Drive BB"/>
    <x v="0"/>
    <m/>
    <n v="25.7035282308746"/>
    <n v="0.15893737429999999"/>
  </r>
  <r>
    <n v="550000"/>
    <n v="850000"/>
    <n v="850000"/>
    <x v="0"/>
    <x v="0"/>
    <s v="IR12-21"/>
    <s v="62-304.520 (7), F.A.C."/>
    <n v="0.56000000000000005"/>
    <n v="0.48"/>
    <s v="Town Melbourne Beach"/>
    <n v="1.93095219631E-3"/>
    <n v="3679.33101625364"/>
    <n v="9.1675109103501793"/>
    <n v="1.3481598498673899"/>
    <n v="1.770202532703E-2"/>
    <n v="2.60323222307E-3"/>
    <n v="7.1046123067864801"/>
    <n v="1210"/>
    <s v="Fixed Single Family Units"/>
    <n v="1210"/>
    <s v="Town Melbourne Beach                   Brevard County"/>
    <s v="Town Melbourne Beach"/>
    <m/>
    <m/>
    <m/>
    <n v="0"/>
    <n v="1"/>
    <n v="1.770202532703E-2"/>
    <n v="2.60323222307E-3"/>
    <n v="466.88321878733001"/>
    <m/>
    <n v="-1"/>
    <n v="-1"/>
    <n v="-1"/>
    <n v="-1"/>
    <n v="0"/>
    <m/>
    <m/>
    <s v="Central IRL A"/>
    <n v="-1"/>
    <m/>
    <m/>
    <n v="601"/>
    <x v="9"/>
    <s v="Cherry Drive BB"/>
    <x v="0"/>
    <m/>
    <n v="61.7167147955426"/>
    <n v="0.3786563007"/>
  </r>
  <r>
    <n v="550000"/>
    <n v="850000"/>
    <n v="850000"/>
    <x v="0"/>
    <x v="0"/>
    <s v="IR12-21"/>
    <s v="62-304.520 (7), F.A.C."/>
    <n v="0.56000000000000005"/>
    <n v="0.48"/>
    <s v="Town Melbourne Beach"/>
    <n v="4.1849908287999997E-4"/>
    <n v="3679.33101625364"/>
    <n v="9.1675109103501793"/>
    <n v="1.3481598498673899"/>
    <n v="3.83659490832E-3"/>
    <n v="5.6420366074999995E-4"/>
    <n v="1.53979665593616"/>
    <n v="1210"/>
    <s v="Fixed Single Family Units"/>
    <n v="1210"/>
    <s v="Town Melbourne Beach                   Brevard County"/>
    <s v="Town Melbourne Beach"/>
    <m/>
    <m/>
    <m/>
    <n v="0"/>
    <n v="1"/>
    <n v="3.83659490832E-3"/>
    <n v="5.6420366074999995E-4"/>
    <n v="101.578588212939"/>
    <m/>
    <n v="-1"/>
    <n v="-1"/>
    <n v="-1"/>
    <n v="-1"/>
    <n v="0"/>
    <m/>
    <m/>
    <s v="Central IRL A"/>
    <n v="-1"/>
    <m/>
    <m/>
    <n v="601"/>
    <x v="9"/>
    <s v="Cherry Drive BB"/>
    <x v="0"/>
    <m/>
    <n v="14.0427489576941"/>
    <n v="8.2383283200000004E-2"/>
  </r>
  <r>
    <n v="550000"/>
    <n v="850000"/>
    <n v="850000"/>
    <x v="0"/>
    <x v="0"/>
    <s v="IR12-21"/>
    <s v="62-304.520 (7), F.A.C."/>
    <n v="0.56000000000000005"/>
    <n v="0.48"/>
    <s v="Town Melbourne Beach"/>
    <n v="1.2255335289999999E-6"/>
    <n v="3682.59813766149"/>
    <n v="9.1751459501170505"/>
    <n v="1.34926546710053"/>
    <n v="1.1244448989999999E-5"/>
    <n v="1.653570069454E-6"/>
    <n v="4.5131474915300002E-3"/>
    <n v="1210"/>
    <s v="Fixed Single Family Units"/>
    <n v="1210"/>
    <s v="Town Melbourne Beach                   Brevard County"/>
    <s v="Town Melbourne Beach"/>
    <m/>
    <m/>
    <m/>
    <n v="0"/>
    <n v="1"/>
    <n v="1.1244448989999999E-5"/>
    <n v="1.653570069454E-6"/>
    <n v="21.473891461409899"/>
    <m/>
    <n v="-1"/>
    <n v="-1"/>
    <n v="-1"/>
    <n v="-1"/>
    <n v="0"/>
    <m/>
    <m/>
    <s v="Central IRL A"/>
    <n v="-1"/>
    <m/>
    <m/>
    <n v="601"/>
    <x v="9"/>
    <s v="Cherry Drive BB"/>
    <x v="0"/>
    <m/>
    <n v="2.9569811210583401"/>
    <n v="1.7415970400000001E-2"/>
  </r>
  <r>
    <n v="550000"/>
    <n v="860000"/>
    <n v="860000"/>
    <x v="0"/>
    <x v="0"/>
    <s v="IR12-21"/>
    <s v="62-304.520 (7), F.A.C."/>
    <n v="0.56000000000000005"/>
    <n v="0.48"/>
    <s v="Town Melbourne Beach"/>
    <n v="0.27124502801150002"/>
    <n v="3630.6683912733001"/>
    <n v="8.4903671084208305"/>
    <n v="1.2422161350488301"/>
    <n v="2.3029698641515601"/>
    <n v="0.33694495034765998"/>
    <n v="984.80074949140999"/>
    <n v="1210"/>
    <s v="Fixed Single Family Units"/>
    <n v="1210"/>
    <s v="Town Melbourne Beach                   Brevard County"/>
    <s v="Town Melbourne Beach"/>
    <m/>
    <m/>
    <m/>
    <n v="0"/>
    <n v="1"/>
    <n v="2.3029698641515601"/>
    <n v="0.33694495034765998"/>
    <n v="1520.24528903488"/>
    <m/>
    <n v="-1"/>
    <n v="-1"/>
    <n v="-1"/>
    <n v="-1"/>
    <n v="0"/>
    <m/>
    <m/>
    <s v="Central IRL A"/>
    <n v="-1"/>
    <m/>
    <m/>
    <n v="601"/>
    <x v="9"/>
    <s v="Cherry Drive BB"/>
    <x v="0"/>
    <m/>
    <n v="139.21038098738799"/>
    <n v="1.2329645491000001"/>
  </r>
  <r>
    <n v="550000"/>
    <n v="860000"/>
    <n v="860000"/>
    <x v="0"/>
    <x v="0"/>
    <s v="IR12-21"/>
    <s v="62-304.520 (7), F.A.C."/>
    <n v="0.56000000000000005"/>
    <n v="0.48"/>
    <s v="Town Melbourne Beach"/>
    <n v="6.4045904216700001E-3"/>
    <n v="3630.6683912733001"/>
    <n v="8.4903671084208305"/>
    <n v="1.2422161350488301"/>
    <n v="5.4377323859099998E-2"/>
    <n v="7.9558855601800007E-3"/>
    <n v="23.252944003030802"/>
    <n v="1300"/>
    <s v="Residential, High Density"/>
    <n v="1300"/>
    <s v="Town Melbourne Beach                   Brevard County"/>
    <s v="Town Melbourne Beach"/>
    <m/>
    <m/>
    <m/>
    <n v="0"/>
    <n v="1"/>
    <n v="5.4377323859099998E-2"/>
    <n v="7.9558855601800007E-3"/>
    <n v="73.726888673652795"/>
    <m/>
    <n v="-1"/>
    <n v="-1"/>
    <n v="-1"/>
    <n v="-1"/>
    <n v="0"/>
    <m/>
    <m/>
    <s v="Central IRL A"/>
    <n v="-1"/>
    <m/>
    <m/>
    <n v="601"/>
    <x v="9"/>
    <s v="Cherry Drive BB"/>
    <x v="0"/>
    <m/>
    <n v="27.872408170089699"/>
    <n v="5.9794719099999998E-2"/>
  </r>
  <r>
    <n v="550000"/>
    <n v="860000"/>
    <n v="860000"/>
    <x v="0"/>
    <x v="0"/>
    <s v="IR12-21"/>
    <s v="62-304.520 (7), F.A.C."/>
    <n v="0.56000000000000005"/>
    <n v="0.48"/>
    <s v="Brevard County"/>
    <n v="4.4582124692299999E-3"/>
    <n v="3614.7873788189199"/>
    <n v="6.9104811129710804"/>
    <n v="0.93894795997739999"/>
    <n v="3.0808393066230001E-2"/>
    <n v="4.1860295031300003E-3"/>
    <n v="16.1154901658693"/>
    <n v="1750"/>
    <s v="Governmental"/>
    <n v="1750"/>
    <s v="Brevard County"/>
    <s v="Brevard County"/>
    <m/>
    <m/>
    <m/>
    <n v="0"/>
    <n v="1"/>
    <n v="3.0808393066230001E-2"/>
    <n v="4.1860295031300003E-3"/>
    <n v="2233.0835361630602"/>
    <m/>
    <n v="-1"/>
    <n v="-1"/>
    <n v="-1"/>
    <n v="-1"/>
    <n v="0"/>
    <m/>
    <m/>
    <s v="Central IRL A"/>
    <n v="-1"/>
    <m/>
    <m/>
    <n v="601"/>
    <x v="9"/>
    <s v="Cherry Drive BB"/>
    <x v="0"/>
    <m/>
    <n v="36.243394339388303"/>
    <n v="1.8110977584000001"/>
  </r>
  <r>
    <n v="550000"/>
    <n v="860000"/>
    <n v="870000"/>
    <x v="0"/>
    <x v="0"/>
    <s v="IR12-21"/>
    <s v="62-304.520 (7), F.A.C."/>
    <n v="0.56000000000000005"/>
    <n v="0.48"/>
    <s v="Town Melbourne Beach"/>
    <n v="1.7373630529699999E-3"/>
    <n v="3629.6640881832"/>
    <n v="8.5623035585064198"/>
    <n v="1.241390876898"/>
    <n v="1.4875829850889999E-2"/>
    <n v="2.1567466438200001E-3"/>
    <n v="6.3060442815160496"/>
    <n v="1210"/>
    <s v="Fixed Single Family Units"/>
    <n v="1210"/>
    <s v="Town Melbourne Beach                   Brevard County"/>
    <s v="Town Melbourne Beach"/>
    <m/>
    <m/>
    <m/>
    <n v="0"/>
    <n v="1"/>
    <n v="1.4875829850889999E-2"/>
    <n v="2.1567466438200001E-3"/>
    <n v="204.815615832768"/>
    <m/>
    <n v="-1"/>
    <n v="-1"/>
    <n v="-1"/>
    <n v="-1"/>
    <n v="0"/>
    <m/>
    <m/>
    <s v="Central IRL A"/>
    <n v="-1"/>
    <m/>
    <m/>
    <n v="601"/>
    <x v="9"/>
    <s v="Cherry Drive BB"/>
    <x v="0"/>
    <m/>
    <n v="15.2414139101018"/>
    <n v="0.16611161059999999"/>
  </r>
  <r>
    <n v="550000"/>
    <n v="860000"/>
    <n v="870000"/>
    <x v="0"/>
    <x v="0"/>
    <s v="IR12-21"/>
    <s v="62-304.520 (7), F.A.C."/>
    <n v="0.56000000000000005"/>
    <n v="0.48"/>
    <s v="Town Melbourne Beach"/>
    <n v="2.7657197727399998E-3"/>
    <n v="3629.6640881832"/>
    <n v="8.5623035585064198"/>
    <n v="1.241390876898"/>
    <n v="2.368093225196E-2"/>
    <n v="3.4333392939299998E-3"/>
    <n v="10.0386337370925"/>
    <n v="1210"/>
    <s v="Fixed Single Family Units"/>
    <n v="1210"/>
    <s v="Town Melbourne Beach                   Brevard County"/>
    <s v="Town Melbourne Beach"/>
    <m/>
    <m/>
    <m/>
    <n v="0"/>
    <n v="1"/>
    <n v="2.368093225196E-2"/>
    <n v="3.4333392939299998E-3"/>
    <n v="943.939548813241"/>
    <m/>
    <n v="-1"/>
    <n v="-1"/>
    <n v="-1"/>
    <n v="-1"/>
    <n v="0"/>
    <m/>
    <m/>
    <s v="Central IRL A"/>
    <n v="-1"/>
    <m/>
    <m/>
    <n v="601"/>
    <x v="9"/>
    <s v="Cherry Drive BB"/>
    <x v="0"/>
    <m/>
    <n v="26.7108079165242"/>
    <n v="0.76556329990000005"/>
  </r>
  <r>
    <n v="550000"/>
    <n v="860000"/>
    <n v="870000"/>
    <x v="0"/>
    <x v="0"/>
    <s v="IR12-21"/>
    <s v="62-304.520 (7), F.A.C."/>
    <n v="0.56000000000000005"/>
    <n v="0.48"/>
    <s v="Town Melbourne Beach"/>
    <n v="5.4360238016700002E-3"/>
    <n v="3629.6640881832"/>
    <n v="8.5623035585064198"/>
    <n v="1.241390876898"/>
    <n v="4.654488594121E-2"/>
    <n v="6.7482303540000003E-3"/>
    <n v="19.730940375452398"/>
    <n v="1210"/>
    <s v="Fixed Single Family Units"/>
    <n v="1210"/>
    <s v="Town Melbourne Beach                   Brevard County"/>
    <s v="Town Melbourne Beach"/>
    <m/>
    <m/>
    <m/>
    <n v="0"/>
    <n v="1"/>
    <n v="4.654488594121E-2"/>
    <n v="6.7482303540000003E-3"/>
    <n v="943.939548813241"/>
    <m/>
    <n v="-1"/>
    <n v="-1"/>
    <n v="-1"/>
    <n v="-1"/>
    <n v="0"/>
    <m/>
    <m/>
    <s v="Central IRL A"/>
    <n v="-1"/>
    <m/>
    <m/>
    <n v="601"/>
    <x v="9"/>
    <s v="Cherry Drive BB"/>
    <x v="0"/>
    <m/>
    <n v="37.417185781255199"/>
    <n v="0.76556329990000005"/>
  </r>
  <r>
    <n v="550000"/>
    <n v="860000"/>
    <n v="870000"/>
    <x v="0"/>
    <x v="0"/>
    <s v="IR12-21"/>
    <s v="62-304.520 (7), F.A.C."/>
    <n v="0.56000000000000005"/>
    <n v="0.48"/>
    <s v="Town Melbourne Beach"/>
    <n v="9.2775141380599998E-3"/>
    <n v="3629.6640881832"/>
    <n v="8.5623035585064198"/>
    <n v="1.241390876898"/>
    <n v="7.9436892318469995E-2"/>
    <n v="1.1517021411289999E-2"/>
    <n v="33.674259894557302"/>
    <n v="1210"/>
    <s v="Fixed Single Family Units"/>
    <n v="1210"/>
    <s v="Town Melbourne Beach                   Brevard County"/>
    <s v="Town Melbourne Beach"/>
    <m/>
    <m/>
    <m/>
    <n v="0"/>
    <n v="1"/>
    <n v="7.9436892318469995E-2"/>
    <n v="1.1517021411289999E-2"/>
    <n v="426.207524829573"/>
    <m/>
    <n v="-1"/>
    <n v="-1"/>
    <n v="-1"/>
    <n v="-1"/>
    <n v="0"/>
    <m/>
    <m/>
    <s v="Central IRL A"/>
    <n v="-1"/>
    <m/>
    <m/>
    <n v="601"/>
    <x v="9"/>
    <s v="Cherry Drive BB"/>
    <x v="0"/>
    <m/>
    <n v="32.642660929018703"/>
    <n v="0.34566709229999998"/>
  </r>
  <r>
    <n v="550000"/>
    <n v="870000"/>
    <n v="870000"/>
    <x v="0"/>
    <x v="0"/>
    <s v="IR12-21"/>
    <s v="62-304.520 (7), F.A.C."/>
    <n v="0.56000000000000005"/>
    <n v="0.48"/>
    <s v="Town Melbourne Beach"/>
    <n v="0.11986561768025999"/>
    <n v="3639.6383397477798"/>
    <n v="9.0746748842173304"/>
    <n v="1.3347136326101801"/>
    <n v="1.08774151024426"/>
    <n v="0.15998627399908"/>
    <n v="436.26749772662799"/>
    <n v="1210"/>
    <s v="Fixed Single Family Units"/>
    <n v="1210"/>
    <s v="Town Melbourne Beach                   Brevard County"/>
    <s v="Town Melbourne Beach"/>
    <m/>
    <m/>
    <m/>
    <n v="0"/>
    <n v="1"/>
    <n v="1.08774151024426"/>
    <n v="0.15998627399908"/>
    <n v="912.857686897235"/>
    <m/>
    <n v="-1"/>
    <n v="-1"/>
    <n v="-1"/>
    <n v="-1"/>
    <n v="0"/>
    <m/>
    <m/>
    <s v="Central IRL A"/>
    <n v="-1"/>
    <m/>
    <m/>
    <n v="601"/>
    <x v="9"/>
    <s v="Cherry Drive BB"/>
    <x v="0"/>
    <m/>
    <n v="96.876683970960798"/>
    <n v="0.74035497719999999"/>
  </r>
  <r>
    <n v="550000"/>
    <n v="870000"/>
    <n v="870000"/>
    <x v="0"/>
    <x v="0"/>
    <s v="IR12-21"/>
    <s v="62-304.520 (7), F.A.C."/>
    <n v="0.56000000000000005"/>
    <n v="0.48"/>
    <s v="Town Melbourne Beach"/>
    <n v="0.16963596663169001"/>
    <n v="3639.6383397477798"/>
    <n v="9.0746748842173304"/>
    <n v="1.3347136326101801"/>
    <n v="1.5393912458525301"/>
    <n v="0.22641543724432001"/>
    <n v="617.41356795287902"/>
    <n v="1210"/>
    <s v="Fixed Single Family Units"/>
    <n v="1210"/>
    <s v="Town Melbourne Beach                   Brevard County"/>
    <s v="Town Melbourne Beach"/>
    <m/>
    <m/>
    <m/>
    <n v="0"/>
    <n v="1"/>
    <n v="1.5393912458525301"/>
    <n v="0.22641543724432001"/>
    <n v="1201.91082032502"/>
    <m/>
    <n v="-1"/>
    <n v="-1"/>
    <n v="-1"/>
    <n v="-1"/>
    <n v="0"/>
    <m/>
    <m/>
    <s v="Central IRL A"/>
    <n v="-1"/>
    <m/>
    <m/>
    <n v="601"/>
    <x v="9"/>
    <s v="Cherry Drive BB"/>
    <x v="0"/>
    <m/>
    <n v="105.25645737552"/>
    <n v="0.97478574240000004"/>
  </r>
  <r>
    <n v="550000"/>
    <n v="870000"/>
    <n v="870000"/>
    <x v="0"/>
    <x v="0"/>
    <s v="IR12-21"/>
    <s v="62-304.520 (7), F.A.C."/>
    <n v="0.56000000000000005"/>
    <n v="0.48"/>
    <s v="Town Melbourne Beach"/>
    <n v="5.1703994961500004E-3"/>
    <n v="3639.6383397477798"/>
    <n v="9.0746748842173304"/>
    <n v="1.3347136326101801"/>
    <n v="4.6919694449120003E-2"/>
    <n v="6.9010026935500002E-3"/>
    <n v="18.8183842380183"/>
    <n v="1210"/>
    <s v="Fixed Single Family Units"/>
    <n v="1210"/>
    <s v="Town Melbourne Beach                   Brevard County"/>
    <s v="Town Melbourne Beach"/>
    <m/>
    <m/>
    <m/>
    <n v="0"/>
    <n v="1"/>
    <n v="4.6919694449120003E-2"/>
    <n v="6.9010026935500002E-3"/>
    <n v="18.818384238018101"/>
    <m/>
    <n v="-1"/>
    <n v="-1"/>
    <n v="-1"/>
    <n v="-1"/>
    <n v="0"/>
    <m/>
    <m/>
    <s v="Central IRL A"/>
    <n v="-1"/>
    <m/>
    <m/>
    <n v="601"/>
    <x v="9"/>
    <s v="Cherry Drive BB"/>
    <x v="0"/>
    <m/>
    <n v="22.1152473293842"/>
    <n v="1.52622743E-2"/>
  </r>
  <r>
    <n v="550000"/>
    <n v="870000"/>
    <n v="870000"/>
    <x v="0"/>
    <x v="0"/>
    <s v="IR12-21"/>
    <s v="62-304.520 (7), F.A.C."/>
    <n v="0.56000000000000005"/>
    <n v="0.48"/>
    <s v="Town Melbourne Beach"/>
    <n v="8.3079931242299992E-3"/>
    <n v="3639.6383397477798"/>
    <n v="9.0746748842173304"/>
    <n v="1.3347136326101801"/>
    <n v="7.5392336542759994E-2"/>
    <n v="1.108879168255E-2"/>
    <n v="30.238090301333902"/>
    <n v="1210"/>
    <s v="Fixed Single Family Units"/>
    <n v="1210"/>
    <s v="Town Melbourne Beach                   Brevard County"/>
    <s v="Town Melbourne Beach"/>
    <m/>
    <m/>
    <m/>
    <n v="0"/>
    <n v="1"/>
    <n v="7.5392336542759994E-2"/>
    <n v="1.108879168255E-2"/>
    <n v="56.744306850956598"/>
    <m/>
    <n v="-1"/>
    <n v="-1"/>
    <n v="-1"/>
    <n v="-1"/>
    <n v="0"/>
    <m/>
    <m/>
    <s v="Central IRL A"/>
    <n v="-1"/>
    <m/>
    <m/>
    <n v="601"/>
    <x v="9"/>
    <s v="Cherry Drive BB"/>
    <x v="0"/>
    <m/>
    <n v="27.3178125018621"/>
    <n v="4.6021335599999998E-2"/>
  </r>
  <r>
    <n v="550000"/>
    <n v="870000"/>
    <n v="870000"/>
    <x v="0"/>
    <x v="0"/>
    <s v="IR12-21"/>
    <s v="62-304.520 (7), F.A.C."/>
    <n v="0.56000000000000005"/>
    <n v="0.48"/>
    <s v="Town Melbourne Beach"/>
    <n v="1.4038222181839999E-2"/>
    <n v="3639.6383397477798"/>
    <n v="9.0746748842173304"/>
    <n v="1.3347136326101801"/>
    <n v="0.12739230225265999"/>
    <n v="1.8737006523719998E-2"/>
    <n v="51.094051674944502"/>
    <n v="1210"/>
    <s v="Fixed Single Family Units"/>
    <n v="1210"/>
    <s v="Town Melbourne Beach                   Brevard County"/>
    <s v="Town Melbourne Beach"/>
    <m/>
    <m/>
    <m/>
    <n v="0"/>
    <n v="1"/>
    <n v="0.12739230225265999"/>
    <n v="1.8737006523719998E-2"/>
    <n v="51.094051674944097"/>
    <m/>
    <n v="-1"/>
    <n v="-1"/>
    <n v="-1"/>
    <n v="-1"/>
    <n v="0"/>
    <m/>
    <m/>
    <s v="Central IRL A"/>
    <n v="-1"/>
    <m/>
    <m/>
    <n v="601"/>
    <x v="9"/>
    <s v="Cherry Drive BB"/>
    <x v="0"/>
    <m/>
    <n v="33.727886068005603"/>
    <n v="4.1438809100000001E-2"/>
  </r>
  <r>
    <n v="550000"/>
    <n v="870000"/>
    <n v="870000"/>
    <x v="0"/>
    <x v="0"/>
    <s v="IR12-21"/>
    <s v="62-304.520 (7), F.A.C."/>
    <n v="0.56000000000000005"/>
    <n v="0.48"/>
    <s v="FDOT District 5"/>
    <n v="5.0342856222900002E-3"/>
    <n v="3536.34294228313"/>
    <n v="8.9676759721669193"/>
    <n v="1.58886952329036"/>
    <n v="4.5145842212030003E-2"/>
    <n v="7.9988229967900004E-3"/>
    <n v="17.8029604298227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4.5145842212030003E-2"/>
    <n v="7.9988229967900004E-3"/>
    <n v="656.01149101630403"/>
    <m/>
    <n v="-1"/>
    <n v="-1"/>
    <n v="-1"/>
    <n v="-1"/>
    <n v="0"/>
    <m/>
    <m/>
    <s v="Central IRL A"/>
    <n v="-1"/>
    <m/>
    <m/>
    <n v="601"/>
    <x v="9"/>
    <s v="Cherry Drive BB"/>
    <x v="0"/>
    <m/>
    <n v="27.774370636645099"/>
    <n v="0.53204500489999995"/>
  </r>
  <r>
    <n v="550000"/>
    <n v="870000"/>
    <n v="870000"/>
    <x v="0"/>
    <x v="0"/>
    <s v="IR12-21"/>
    <s v="62-304.520 (7), F.A.C."/>
    <n v="0.56000000000000005"/>
    <n v="0.48"/>
    <s v="FDOT District 5"/>
    <n v="5.6973760906500002E-3"/>
    <n v="3536.34294228313"/>
    <n v="8.9676759721669193"/>
    <n v="1.58886952329036"/>
    <n v="5.1092222672519998E-2"/>
    <n v="9.0523872331499996E-3"/>
    <n v="20.1478757277063"/>
    <n v="3200"/>
    <s v="Shrub and Brushland"/>
    <n v="3200"/>
    <s v="FDOT District 5                         Town Melbourne Beach                   Brevard County"/>
    <s v="FDOT District 5"/>
    <m/>
    <m/>
    <s v="Natural Lands"/>
    <n v="0"/>
    <n v="1"/>
    <n v="5.1092222672519998E-2"/>
    <n v="9.0523872331499996E-3"/>
    <n v="196.44091015316999"/>
    <m/>
    <n v="-1"/>
    <n v="-1"/>
    <n v="-1"/>
    <n v="-1"/>
    <n v="0"/>
    <m/>
    <m/>
    <s v="Central IRL A"/>
    <n v="-1"/>
    <m/>
    <m/>
    <n v="601"/>
    <x v="9"/>
    <s v="Cherry Drive BB"/>
    <x v="0"/>
    <m/>
    <n v="32.3088007736702"/>
    <n v="0.15931947299999999"/>
  </r>
  <r>
    <n v="550000"/>
    <n v="870000"/>
    <n v="870000"/>
    <x v="0"/>
    <x v="0"/>
    <s v="IR12-21"/>
    <s v="62-304.520 (7), F.A.C."/>
    <n v="0.56000000000000005"/>
    <n v="0.48"/>
    <s v="Brevard County"/>
    <n v="2.7944034866320001E-2"/>
    <n v="3536.34294228313"/>
    <n v="8.9676759721669193"/>
    <n v="1.58886952329036"/>
    <n v="0.25059305003615001"/>
    <n v="4.4399425356869998E-2"/>
    <n v="98.819690478449303"/>
    <n v="1750"/>
    <s v="Governmental"/>
    <n v="1750"/>
    <s v="Brevard County"/>
    <s v="Brevard County"/>
    <m/>
    <m/>
    <m/>
    <n v="0"/>
    <n v="1"/>
    <n v="0.25059305003615001"/>
    <n v="4.4399425356869998E-2"/>
    <n v="98.819690478447498"/>
    <m/>
    <n v="-1"/>
    <n v="-1"/>
    <n v="-1"/>
    <n v="-1"/>
    <n v="0"/>
    <m/>
    <m/>
    <s v="Central IRL A"/>
    <n v="-1"/>
    <m/>
    <m/>
    <n v="601"/>
    <x v="9"/>
    <s v="Cherry Drive BB"/>
    <x v="0"/>
    <m/>
    <n v="54.518654229112201"/>
    <n v="8.0145734400000002E-2"/>
  </r>
  <r>
    <n v="550000"/>
    <n v="870000"/>
    <n v="870000"/>
    <x v="0"/>
    <x v="0"/>
    <s v="IR12-21"/>
    <s v="62-304.520 (7), F.A.C."/>
    <n v="0.56000000000000005"/>
    <n v="0.48"/>
    <s v="Town Melbourne Beach"/>
    <n v="5.0228659443640002E-2"/>
    <n v="3536.34294228313"/>
    <n v="8.9676759721669193"/>
    <n v="1.58886952329036"/>
    <n v="0.45043434240689001"/>
    <n v="7.9806786185730005E-2"/>
    <n v="177.625765323862"/>
    <n v="1750"/>
    <s v="Governmental"/>
    <n v="1750"/>
    <s v="Town Melbourne Beach                   Brevard County"/>
    <s v="Town Melbourne Beach"/>
    <m/>
    <m/>
    <m/>
    <n v="0"/>
    <n v="1"/>
    <n v="0.45043434240689001"/>
    <n v="7.9806786185730005E-2"/>
    <n v="177.625765323861"/>
    <m/>
    <n v="-1"/>
    <n v="-1"/>
    <n v="-1"/>
    <n v="-1"/>
    <n v="0"/>
    <m/>
    <m/>
    <s v="Central IRL A"/>
    <n v="-1"/>
    <m/>
    <m/>
    <n v="601"/>
    <x v="9"/>
    <s v="Cherry Drive BB"/>
    <x v="0"/>
    <m/>
    <n v="59.707165706379897"/>
    <n v="0.14405982589999999"/>
  </r>
  <r>
    <n v="550000"/>
    <n v="870000"/>
    <n v="870000"/>
    <x v="0"/>
    <x v="0"/>
    <s v="IR12-21"/>
    <s v="62-304.520 (7), F.A.C."/>
    <n v="0.56000000000000005"/>
    <n v="0.48"/>
    <s v="FDOT District 5"/>
    <n v="7.4025312000200001E-3"/>
    <n v="3536.34294228313"/>
    <n v="8.9676759721669193"/>
    <n v="1.58886952329036"/>
    <n v="6.638350117564E-2"/>
    <n v="1.176165621891E-2"/>
    <n v="26.177888964224898"/>
    <n v="1750"/>
    <s v="Governmental"/>
    <n v="1750"/>
    <s v="FDOT District 5                                            Brevard County"/>
    <s v="FDOT District 5"/>
    <m/>
    <m/>
    <m/>
    <n v="0"/>
    <n v="1"/>
    <n v="6.638350117564E-2"/>
    <n v="1.176165621891E-2"/>
    <n v="26.1778889642233"/>
    <m/>
    <n v="-1"/>
    <n v="-1"/>
    <n v="-1"/>
    <n v="-1"/>
    <n v="0"/>
    <m/>
    <m/>
    <s v="Central IRL A"/>
    <n v="-1"/>
    <m/>
    <m/>
    <n v="601"/>
    <x v="9"/>
    <s v="Cherry Drive BB"/>
    <x v="0"/>
    <m/>
    <n v="22.794082599442"/>
    <n v="2.1231053499999999E-2"/>
  </r>
  <r>
    <n v="550000"/>
    <n v="870000"/>
    <n v="870000"/>
    <x v="0"/>
    <x v="0"/>
    <s v="IR12-21"/>
    <s v="62-304.520 (7), F.A.C."/>
    <n v="0.56000000000000005"/>
    <n v="0.48"/>
    <s v="FDOT District 5"/>
    <n v="1.359734213601E-2"/>
    <n v="3536.34294228313"/>
    <n v="8.9676759721669193"/>
    <n v="1.58886952329036"/>
    <n v="0.12193655835849999"/>
    <n v="2.1604402517669999E-2"/>
    <n v="48.084864896516301"/>
    <n v="1750"/>
    <s v="Governmental"/>
    <n v="1750"/>
    <s v="FDOT District 5                         Town Melbourne Beach                   Brevard County"/>
    <s v="FDOT District 5"/>
    <m/>
    <m/>
    <m/>
    <n v="0"/>
    <n v="1"/>
    <n v="0.12193655835849999"/>
    <n v="2.1604402517669999E-2"/>
    <n v="48.084864896515903"/>
    <m/>
    <n v="-1"/>
    <n v="-1"/>
    <n v="-1"/>
    <n v="-1"/>
    <n v="0"/>
    <m/>
    <m/>
    <s v="Central IRL A"/>
    <n v="-1"/>
    <m/>
    <m/>
    <n v="601"/>
    <x v="9"/>
    <s v="Cherry Drive BB"/>
    <x v="0"/>
    <m/>
    <n v="33.166643256610598"/>
    <n v="3.8998268400000001E-2"/>
  </r>
  <r>
    <n v="550000"/>
    <n v="870000"/>
    <n v="870000"/>
    <x v="0"/>
    <x v="0"/>
    <s v="IR12-21"/>
    <s v="62-304.520 (7), F.A.C."/>
    <n v="0.56000000000000005"/>
    <n v="0.48"/>
    <s v="Town Melbourne Beach"/>
    <n v="3.9277241383160001E-2"/>
    <n v="3536.34294228313"/>
    <n v="8.9676759721669193"/>
    <n v="1.58886952329036"/>
    <n v="0.35222557380482999"/>
    <n v="6.2406411792629998E-2"/>
    <n v="138.897795357717"/>
    <n v="1300"/>
    <s v="Residential, High Density"/>
    <n v="1300"/>
    <s v="Town Melbourne Beach                   Brevard County"/>
    <s v="Town Melbourne Beach"/>
    <m/>
    <m/>
    <m/>
    <n v="0"/>
    <n v="1"/>
    <n v="0.35222557380482999"/>
    <n v="6.2406411792629998E-2"/>
    <n v="276.61998810761003"/>
    <m/>
    <n v="-1"/>
    <n v="-1"/>
    <n v="-1"/>
    <n v="-1"/>
    <n v="0"/>
    <m/>
    <m/>
    <s v="Central IRL A"/>
    <n v="-1"/>
    <m/>
    <m/>
    <n v="601"/>
    <x v="9"/>
    <s v="Cherry Drive BB"/>
    <x v="0"/>
    <m/>
    <n v="51.370891297595698"/>
    <n v="0.2243471112"/>
  </r>
  <r>
    <n v="550000"/>
    <n v="870000"/>
    <n v="870000"/>
    <x v="0"/>
    <x v="0"/>
    <s v="IR12-21"/>
    <s v="62-304.520 (7), F.A.C."/>
    <n v="0.56000000000000005"/>
    <n v="0.48"/>
    <s v="FDOT District 5"/>
    <n v="1.673022077844E-2"/>
    <n v="3536.34294228313"/>
    <n v="8.9676759721669193"/>
    <n v="1.58886952329036"/>
    <n v="0.15003119888390001"/>
    <n v="2.6582137912789999E-2"/>
    <n v="59.1637981726926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15003119888390001"/>
    <n v="2.6582137912789999E-2"/>
    <n v="71.404952679035105"/>
    <m/>
    <n v="-1"/>
    <n v="-1"/>
    <n v="-1"/>
    <n v="-1"/>
    <n v="0"/>
    <m/>
    <m/>
    <s v="Central IRL A"/>
    <n v="-1"/>
    <m/>
    <m/>
    <n v="601"/>
    <x v="9"/>
    <s v="Cherry Drive BB"/>
    <x v="0"/>
    <m/>
    <n v="37.979480040343901"/>
    <n v="5.79115594E-2"/>
  </r>
  <r>
    <n v="550000"/>
    <n v="870000"/>
    <n v="870000"/>
    <x v="0"/>
    <x v="0"/>
    <s v="IR12-21"/>
    <s v="62-304.520 (7), F.A.C."/>
    <n v="0.56000000000000005"/>
    <n v="0.48"/>
    <s v="Town Melbourne Beach"/>
    <n v="4.4917273568900002E-3"/>
    <n v="3629.06694814398"/>
    <n v="8.4789097921362409"/>
    <n v="1.2261077960951801"/>
    <n v="3.8084951069989999E-2"/>
    <n v="5.5073419302199998E-3"/>
    <n v="16.3007792909853"/>
    <n v="1210"/>
    <s v="Fixed Single Family Units"/>
    <n v="1210"/>
    <s v="Town Melbourne Beach                   Brevard County"/>
    <s v="Town Melbourne Beach"/>
    <m/>
    <m/>
    <m/>
    <n v="0"/>
    <n v="1"/>
    <n v="3.8084951069989999E-2"/>
    <n v="5.5073419302199998E-3"/>
    <n v="79.498169646134698"/>
    <m/>
    <n v="-1"/>
    <n v="-1"/>
    <n v="-1"/>
    <n v="-1"/>
    <n v="0"/>
    <m/>
    <m/>
    <s v="Central IRL A"/>
    <n v="-1"/>
    <m/>
    <m/>
    <n v="601"/>
    <x v="9"/>
    <s v="Cherry Drive BB"/>
    <x v="0"/>
    <m/>
    <n v="19.727142774713499"/>
    <n v="6.4475401200000004E-2"/>
  </r>
  <r>
    <n v="550000"/>
    <n v="870000"/>
    <n v="870000"/>
    <x v="0"/>
    <x v="0"/>
    <s v="IR12-21"/>
    <s v="62-304.520 (7), F.A.C."/>
    <n v="0.56000000000000005"/>
    <n v="0.48"/>
    <s v="Town Melbourne Beach"/>
    <n v="4.4928591840249998E-2"/>
    <n v="3629.06694814398"/>
    <n v="8.4789097921362409"/>
    <n v="1.2261077960951801"/>
    <n v="0.38094547730123002"/>
    <n v="5.5087296722909997E-2"/>
    <n v="163.04886767412401"/>
    <n v="1210"/>
    <s v="Fixed Single Family Units"/>
    <n v="1210"/>
    <s v="Town Melbourne Beach                   Brevard County"/>
    <s v="Town Melbourne Beach"/>
    <m/>
    <m/>
    <m/>
    <n v="0"/>
    <n v="1"/>
    <n v="0.38094547730123002"/>
    <n v="5.5087296722909997E-2"/>
    <n v="1131.27172774634"/>
    <m/>
    <n v="-1"/>
    <n v="-1"/>
    <n v="-1"/>
    <n v="-1"/>
    <n v="0"/>
    <m/>
    <m/>
    <s v="Central IRL A"/>
    <n v="-1"/>
    <m/>
    <m/>
    <n v="601"/>
    <x v="9"/>
    <s v="Cherry Drive BB"/>
    <x v="0"/>
    <m/>
    <n v="76.703430104160702"/>
    <n v="0.91749531849999999"/>
  </r>
  <r>
    <n v="550000"/>
    <n v="870000"/>
    <n v="870000"/>
    <x v="0"/>
    <x v="0"/>
    <s v="IR12-21"/>
    <s v="62-304.520 (7), F.A.C."/>
    <n v="0.56000000000000005"/>
    <n v="0.48"/>
    <s v="Town Melbourne Beach"/>
    <n v="4.4389879669629997E-2"/>
    <n v="3629.06694814398"/>
    <n v="8.4789097921362409"/>
    <n v="1.2261077960951801"/>
    <n v="0.37637778540257999"/>
    <n v="5.4426777530659998E-2"/>
    <n v="161.09384514114601"/>
    <n v="1210"/>
    <s v="Fixed Single Family Units"/>
    <n v="1210"/>
    <s v="Town Melbourne Beach                   Brevard County"/>
    <s v="Town Melbourne Beach"/>
    <m/>
    <m/>
    <m/>
    <n v="0"/>
    <n v="1"/>
    <n v="0.37637778540257999"/>
    <n v="5.4426777530659998E-2"/>
    <n v="396.89819532709498"/>
    <m/>
    <n v="-1"/>
    <n v="-1"/>
    <n v="-1"/>
    <n v="-1"/>
    <n v="0"/>
    <m/>
    <m/>
    <s v="Central IRL A"/>
    <n v="-1"/>
    <m/>
    <m/>
    <n v="601"/>
    <x v="9"/>
    <s v="Cherry Drive BB"/>
    <x v="0"/>
    <m/>
    <n v="63.726964246641401"/>
    <n v="0.32189634659999999"/>
  </r>
  <r>
    <n v="550000"/>
    <n v="870000"/>
    <n v="870000"/>
    <x v="0"/>
    <x v="0"/>
    <s v="IR12-21"/>
    <s v="62-304.520 (7), F.A.C."/>
    <n v="0.56000000000000005"/>
    <n v="0.48"/>
    <s v="Town Melbourne Beach"/>
    <n v="3.3675144831000001E-4"/>
    <n v="3648.3603945524901"/>
    <n v="9.0455157108563906"/>
    <n v="1.32626436478933"/>
    <n v="3.0460905163500001E-3"/>
    <n v="4.4662144567999998E-4"/>
    <n v="1.2285906468260399"/>
    <n v="1210"/>
    <s v="Fixed Single Family Units"/>
    <n v="1210"/>
    <s v="Town Melbourne Beach                   Brevard County"/>
    <s v="Town Melbourne Beach"/>
    <m/>
    <m/>
    <m/>
    <n v="0"/>
    <n v="1"/>
    <n v="3.0460905163500001E-3"/>
    <n v="4.4662144567999998E-4"/>
    <n v="768.42955160800796"/>
    <m/>
    <n v="-1"/>
    <n v="-1"/>
    <n v="-1"/>
    <n v="-1"/>
    <n v="0"/>
    <m/>
    <m/>
    <s v="Central IRL A"/>
    <n v="-1"/>
    <m/>
    <m/>
    <n v="601"/>
    <x v="9"/>
    <s v="Cherry Drive BB"/>
    <x v="0"/>
    <m/>
    <n v="6.3572425518367996"/>
    <n v="0.62321942549999998"/>
  </r>
  <r>
    <n v="550000"/>
    <n v="870000"/>
    <n v="870000"/>
    <x v="0"/>
    <x v="0"/>
    <s v="IR12-21"/>
    <s v="62-304.520 (7), F.A.C."/>
    <n v="0.56000000000000005"/>
    <n v="0.48"/>
    <s v="Town Melbourne Beach"/>
    <n v="2.9513712101920001E-2"/>
    <n v="3623.1210197810801"/>
    <n v="6.9342757552004697"/>
    <n v="0.94202023694076997"/>
    <n v="0.20465621827432001"/>
    <n v="2.7802514067250001E-2"/>
    <n v="106.93175068824"/>
    <n v="1750"/>
    <s v="Governmental"/>
    <n v="1750"/>
    <s v="Town Melbourne Beach                   Brevard County"/>
    <s v="Town Melbourne Beach"/>
    <m/>
    <m/>
    <m/>
    <n v="0"/>
    <n v="1"/>
    <n v="0.20465621827432001"/>
    <n v="2.7802514067250001E-2"/>
    <n v="459.52408877405202"/>
    <m/>
    <n v="-1"/>
    <n v="-1"/>
    <n v="-1"/>
    <n v="-1"/>
    <n v="0"/>
    <m/>
    <m/>
    <s v="Central IRL A"/>
    <n v="-1"/>
    <m/>
    <m/>
    <n v="601"/>
    <x v="9"/>
    <s v="Cherry Drive BB"/>
    <x v="0"/>
    <m/>
    <n v="50.743903886615797"/>
    <n v="0.37268782540000001"/>
  </r>
  <r>
    <n v="550000"/>
    <n v="870000"/>
    <n v="870000"/>
    <x v="0"/>
    <x v="0"/>
    <s v="IR12-21"/>
    <s v="62-304.520 (7), F.A.C."/>
    <n v="0.56000000000000005"/>
    <n v="0.48"/>
    <s v="Town Melbourne Beach"/>
    <n v="1.75295929937E-3"/>
    <n v="3637.2540904265902"/>
    <n v="8.7196729203819405"/>
    <n v="1.2695493020722799"/>
    <n v="1.528523173325E-2"/>
    <n v="2.2254682550699998E-3"/>
    <n v="6.37595838198850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28523173325E-2"/>
    <n v="2.2254682550699998E-3"/>
    <n v="6.37595838198789"/>
    <m/>
    <n v="-1"/>
    <n v="-1"/>
    <n v="-1"/>
    <n v="-1"/>
    <n v="0"/>
    <m/>
    <m/>
    <s v="Central IRL A"/>
    <n v="-1"/>
    <m/>
    <m/>
    <n v="601"/>
    <x v="9"/>
    <s v="Cherry Drive BB"/>
    <x v="0"/>
    <m/>
    <n v="12.786363053891201"/>
    <n v="5.1710936000000001E-3"/>
  </r>
  <r>
    <n v="550000"/>
    <n v="870000"/>
    <n v="870000"/>
    <x v="0"/>
    <x v="0"/>
    <s v="IR12-21"/>
    <s v="62-304.520 (7), F.A.C."/>
    <n v="0.56000000000000005"/>
    <n v="0.48"/>
    <s v="Town Melbourne Beach"/>
    <n v="9.4733535201000003E-4"/>
    <n v="3637.2540904265902"/>
    <n v="8.7196729203819405"/>
    <n v="1.2695493020722799"/>
    <n v="8.2604544154999994E-3"/>
    <n v="1.20268893498E-3"/>
    <n v="3.4456993841295498"/>
    <n v="1700"/>
    <s v="Institutional (Educational,religious,health and military facilities)"/>
    <n v="1700"/>
    <s v="Town Melbourne Beach                   Brevard County"/>
    <s v="Town Melbourne Beach"/>
    <m/>
    <m/>
    <m/>
    <n v="0"/>
    <n v="1"/>
    <n v="8.2604544154999994E-3"/>
    <n v="1.20268893498E-3"/>
    <n v="3.44569938412896"/>
    <m/>
    <n v="-1"/>
    <n v="-1"/>
    <n v="-1"/>
    <n v="-1"/>
    <n v="0"/>
    <m/>
    <m/>
    <s v="Central IRL A"/>
    <n v="-1"/>
    <m/>
    <m/>
    <n v="601"/>
    <x v="9"/>
    <s v="Cherry Drive BB"/>
    <x v="0"/>
    <m/>
    <n v="10.7629078318475"/>
    <n v="2.7945655999999999E-3"/>
  </r>
  <r>
    <n v="550000"/>
    <n v="870000"/>
    <n v="870000"/>
    <x v="0"/>
    <x v="0"/>
    <s v="IR12-21"/>
    <s v="62-304.520 (7), F.A.C."/>
    <n v="0.56000000000000005"/>
    <n v="0.48"/>
    <s v="Town Melbourne Beach"/>
    <n v="0.14189719404293"/>
    <n v="3637.2540904265902"/>
    <n v="8.7196729203819405"/>
    <n v="1.2695493020722799"/>
    <n v="1.2372971203743299"/>
    <n v="0.18014548366322"/>
    <n v="516.11614945271106"/>
    <n v="1210"/>
    <s v="Fixed Single Family Units"/>
    <n v="1210"/>
    <s v="Town Melbourne Beach                   Brevard County"/>
    <s v="Town Melbourne Beach"/>
    <m/>
    <m/>
    <m/>
    <n v="0"/>
    <n v="1"/>
    <n v="1.2372971203743299"/>
    <n v="0.18014548366322"/>
    <n v="1819.9258379227099"/>
    <m/>
    <n v="-1"/>
    <n v="-1"/>
    <n v="-1"/>
    <n v="-1"/>
    <n v="0"/>
    <m/>
    <m/>
    <s v="Central IRL A"/>
    <n v="-1"/>
    <m/>
    <m/>
    <n v="601"/>
    <x v="9"/>
    <s v="Cherry Drive BB"/>
    <x v="0"/>
    <m/>
    <n v="115.40115206614"/>
    <n v="1.4760144670999999"/>
  </r>
  <r>
    <n v="550000"/>
    <n v="870000"/>
    <n v="870000"/>
    <x v="0"/>
    <x v="0"/>
    <s v="IR12-21"/>
    <s v="62-304.520 (7), F.A.C."/>
    <n v="0.56000000000000005"/>
    <n v="0.48"/>
    <s v="Town Melbourne Beach"/>
    <n v="0.11438782954317001"/>
    <n v="3637.2540904265902"/>
    <n v="8.7196729203819405"/>
    <n v="1.2695493020722799"/>
    <n v="0.99742445968892002"/>
    <n v="0.14522098916209999"/>
    <n v="416.05760090094799"/>
    <n v="1210"/>
    <s v="Fixed Single Family Units"/>
    <n v="1210"/>
    <s v="Town Melbourne Beach                   Brevard County"/>
    <s v="Town Melbourne Beach"/>
    <m/>
    <m/>
    <m/>
    <n v="0"/>
    <n v="1"/>
    <n v="0.99742445968892002"/>
    <n v="0.14522098916209999"/>
    <n v="1819.9258379227099"/>
    <m/>
    <n v="-1"/>
    <n v="-1"/>
    <n v="-1"/>
    <n v="-1"/>
    <n v="0"/>
    <m/>
    <m/>
    <s v="Central IRL A"/>
    <n v="-1"/>
    <m/>
    <m/>
    <n v="601"/>
    <x v="9"/>
    <s v="Cherry Drive BB"/>
    <x v="0"/>
    <m/>
    <n v="105.88955310985"/>
    <n v="1.4760144670999999"/>
  </r>
  <r>
    <n v="550000"/>
    <n v="870000"/>
    <n v="870000"/>
    <x v="0"/>
    <x v="0"/>
    <s v="IR12-21"/>
    <s v="62-304.520 (7), F.A.C."/>
    <n v="0.56000000000000005"/>
    <n v="0.48"/>
    <s v="Town Melbourne Beach"/>
    <n v="1.2986339684310001E-2"/>
    <n v="3637.2540904265902"/>
    <n v="8.7196729203819405"/>
    <n v="1.2695493020722799"/>
    <n v="0.11323663448015001"/>
    <n v="1.6486798482680001E-2"/>
    <n v="47.234617136425797"/>
    <n v="1210"/>
    <s v="Fixed Single Family Units"/>
    <n v="1210"/>
    <s v="Town Melbourne Beach                   Brevard County"/>
    <s v="Town Melbourne Beach"/>
    <m/>
    <m/>
    <m/>
    <n v="0"/>
    <n v="1"/>
    <n v="0.11323663448015001"/>
    <n v="1.6486798482680001E-2"/>
    <n v="47.234617136424298"/>
    <m/>
    <n v="-1"/>
    <n v="-1"/>
    <n v="-1"/>
    <n v="-1"/>
    <n v="0"/>
    <m/>
    <m/>
    <s v="Central IRL A"/>
    <n v="-1"/>
    <m/>
    <m/>
    <n v="601"/>
    <x v="9"/>
    <s v="Cherry Drive BB"/>
    <x v="0"/>
    <m/>
    <n v="35.0153752256413"/>
    <n v="3.8308691899999997E-2"/>
  </r>
  <r>
    <n v="550000"/>
    <n v="870000"/>
    <n v="870000"/>
    <x v="0"/>
    <x v="0"/>
    <s v="IR12-21"/>
    <s v="62-304.520 (7), F.A.C."/>
    <n v="0.56000000000000005"/>
    <n v="0.48"/>
    <s v="Town Melbourne Beach"/>
    <n v="0.10132788355034"/>
    <n v="3637.2540904265902"/>
    <n v="8.7196729203819405"/>
    <n v="1.2695493020722799"/>
    <n v="0.88354600227359004"/>
    <n v="0.12864074384179999"/>
    <n v="368.55525891777597"/>
    <n v="1750"/>
    <s v="Governmental"/>
    <n v="1750"/>
    <s v="Town Melbourne Beach                   Brevard County"/>
    <s v="Town Melbourne Beach"/>
    <m/>
    <m/>
    <m/>
    <n v="0"/>
    <n v="1"/>
    <n v="0.88354600227359004"/>
    <n v="0.12864074384179999"/>
    <n v="369.98111204614099"/>
    <m/>
    <n v="-1"/>
    <n v="-1"/>
    <n v="-1"/>
    <n v="-1"/>
    <n v="0"/>
    <m/>
    <m/>
    <s v="Central IRL A"/>
    <n v="-1"/>
    <m/>
    <m/>
    <n v="601"/>
    <x v="9"/>
    <s v="Cherry Drive BB"/>
    <x v="0"/>
    <m/>
    <n v="113.118022111141"/>
    <n v="0.30006578430000003"/>
  </r>
  <r>
    <n v="550000"/>
    <n v="870000"/>
    <n v="870000"/>
    <x v="0"/>
    <x v="0"/>
    <s v="IR12-21"/>
    <s v="62-304.520 (7), F.A.C."/>
    <n v="0.56000000000000005"/>
    <n v="0.48"/>
    <s v="Town Melbourne Beach"/>
    <n v="4.4611707658959998E-2"/>
    <n v="3629.3751855691798"/>
    <n v="8.5218162063836793"/>
    <n v="1.23397090920186"/>
    <n v="0.38017277332257998"/>
    <n v="5.5049549460970001E-2"/>
    <n v="161.91262476329899"/>
    <n v="1210"/>
    <s v="Fixed Single Family Units"/>
    <n v="1210"/>
    <s v="Town Melbourne Beach                   Brevard County"/>
    <s v="Town Melbourne Beach"/>
    <m/>
    <m/>
    <m/>
    <n v="0"/>
    <n v="1"/>
    <n v="0.38017277332257998"/>
    <n v="5.5049549460970001E-2"/>
    <n v="867.73784016877801"/>
    <m/>
    <n v="-1"/>
    <n v="-1"/>
    <n v="-1"/>
    <n v="-1"/>
    <n v="0"/>
    <m/>
    <m/>
    <s v="Central IRL A"/>
    <n v="-1"/>
    <m/>
    <m/>
    <n v="601"/>
    <x v="9"/>
    <s v="Cherry Drive BB"/>
    <x v="0"/>
    <m/>
    <n v="66.706357033825"/>
    <n v="0.70376142750000004"/>
  </r>
  <r>
    <n v="550000"/>
    <n v="870000"/>
    <n v="870000"/>
    <x v="0"/>
    <x v="0"/>
    <s v="IR12-21"/>
    <s v="62-304.520 (7), F.A.C."/>
    <n v="0.56000000000000005"/>
    <n v="0.48"/>
    <s v="Town Melbourne Beach"/>
    <n v="1.126898382719E-2"/>
    <n v="3629.3751855691798"/>
    <n v="8.5218162063836793"/>
    <n v="1.23397090920186"/>
    <n v="9.6032209008040006E-2"/>
    <n v="1.390559821902E-2"/>
    <n v="40.899370268994701"/>
    <n v="1210"/>
    <s v="Fixed Single Family Units"/>
    <n v="1210"/>
    <s v="Town Melbourne Beach                   Brevard County"/>
    <s v="Town Melbourne Beach"/>
    <m/>
    <m/>
    <m/>
    <n v="0"/>
    <n v="1"/>
    <n v="9.6032209008040006E-2"/>
    <n v="1.390559821902E-2"/>
    <n v="719.15609143335803"/>
    <m/>
    <n v="-1"/>
    <n v="-1"/>
    <n v="-1"/>
    <n v="-1"/>
    <n v="0"/>
    <m/>
    <m/>
    <s v="Central IRL A"/>
    <n v="-1"/>
    <m/>
    <m/>
    <n v="601"/>
    <x v="9"/>
    <s v="Cherry Drive BB"/>
    <x v="0"/>
    <m/>
    <n v="46.3827254273452"/>
    <n v="0.58325717070000005"/>
  </r>
  <r>
    <n v="550000"/>
    <n v="870000"/>
    <n v="870000"/>
    <x v="0"/>
    <x v="0"/>
    <s v="IR12-21"/>
    <s v="62-304.520 (7), F.A.C."/>
    <n v="0.56000000000000005"/>
    <n v="0.48"/>
    <s v="Town Melbourne Beach"/>
    <n v="9.5470021099999995E-5"/>
    <n v="3629.3751855691798"/>
    <n v="8.5218162063836793"/>
    <n v="1.23397090920186"/>
    <n v="8.1357797304000003E-4"/>
    <n v="1.1780722874E-4"/>
    <n v="0.34649652554972998"/>
    <n v="1210"/>
    <s v="Fixed Single Family Units"/>
    <n v="1210"/>
    <s v="Town Melbourne Beach                   Brevard County"/>
    <s v="Town Melbourne Beach"/>
    <m/>
    <m/>
    <m/>
    <n v="0"/>
    <n v="1"/>
    <n v="8.1357797304000003E-4"/>
    <n v="1.1780722874E-4"/>
    <n v="719.15609143335803"/>
    <m/>
    <n v="-1"/>
    <n v="-1"/>
    <n v="-1"/>
    <n v="-1"/>
    <n v="0"/>
    <m/>
    <m/>
    <s v="Central IRL A"/>
    <n v="-1"/>
    <m/>
    <m/>
    <n v="601"/>
    <x v="9"/>
    <s v="Cherry Drive BB"/>
    <x v="0"/>
    <m/>
    <n v="4.2695167951591397"/>
    <n v="0.58325717070000005"/>
  </r>
  <r>
    <n v="550000"/>
    <n v="870000"/>
    <n v="870000"/>
    <x v="0"/>
    <x v="0"/>
    <s v="IR12-21"/>
    <s v="62-304.520 (7), F.A.C."/>
    <n v="0.56000000000000005"/>
    <n v="0.48"/>
    <s v="Town Melbourne Beach"/>
    <n v="8.8379790960000003E-6"/>
    <n v="3636.90776873204"/>
    <n v="8.6674580930738792"/>
    <n v="1.2600690252292299"/>
    <n v="7.6602813440000006E-5"/>
    <n v="1.1136463699999999E-5"/>
    <n v="3.2142914834130003E-2"/>
    <n v="1210"/>
    <s v="Fixed Single Family Units"/>
    <n v="1210"/>
    <s v="Town Melbourne Beach                   Brevard County"/>
    <s v="Town Melbourne Beach"/>
    <m/>
    <m/>
    <m/>
    <n v="0"/>
    <n v="1"/>
    <n v="7.6602813440000006E-5"/>
    <n v="1.1136463699999999E-5"/>
    <n v="433.86029832799699"/>
    <m/>
    <n v="-1"/>
    <n v="-1"/>
    <n v="-1"/>
    <n v="-1"/>
    <n v="0"/>
    <m/>
    <m/>
    <s v="Central IRL A"/>
    <n v="-1"/>
    <m/>
    <m/>
    <n v="601"/>
    <x v="9"/>
    <s v="Cherry Drive BB"/>
    <x v="0"/>
    <m/>
    <n v="1.1427863236708899"/>
    <n v="0.3518737213"/>
  </r>
  <r>
    <n v="550000"/>
    <n v="870000"/>
    <n v="870000"/>
    <x v="0"/>
    <x v="0"/>
    <s v="IR12-21"/>
    <s v="62-304.520 (7), F.A.C."/>
    <n v="0.56000000000000005"/>
    <n v="0.48"/>
    <s v="Town Melbourne Beach"/>
    <n v="6.6332144909810001E-2"/>
    <n v="3636.90776873204"/>
    <n v="8.6674580930738792"/>
    <n v="1.2600690252292299"/>
    <n v="0.57493108622950995"/>
    <n v="8.358308117787E-2"/>
    <n v="241.243893139162"/>
    <n v="1210"/>
    <s v="Fixed Single Family Units"/>
    <n v="1210"/>
    <s v="Town Melbourne Beach                   Brevard County"/>
    <s v="Town Melbourne Beach"/>
    <m/>
    <m/>
    <m/>
    <n v="0"/>
    <n v="1"/>
    <n v="0.57493108622950995"/>
    <n v="8.358308117787E-2"/>
    <n v="345.77053863029897"/>
    <m/>
    <n v="-1"/>
    <n v="-1"/>
    <n v="-1"/>
    <n v="-1"/>
    <n v="0"/>
    <m/>
    <m/>
    <s v="Central IRL A"/>
    <n v="-1"/>
    <m/>
    <m/>
    <n v="601"/>
    <x v="9"/>
    <s v="Cherry Drive BB"/>
    <x v="0"/>
    <m/>
    <n v="65.055875796898604"/>
    <n v="0.28043028269999998"/>
  </r>
  <r>
    <n v="550000"/>
    <n v="870000"/>
    <n v="870000"/>
    <x v="0"/>
    <x v="0"/>
    <s v="IR12-21"/>
    <s v="62-304.520 (7), F.A.C."/>
    <n v="0.56000000000000005"/>
    <n v="0.48"/>
    <s v="Town Melbourne Beach"/>
    <n v="8.9130904709499997E-3"/>
    <n v="3636.90776873204"/>
    <n v="8.6674580930738792"/>
    <n v="1.2600690252292299"/>
    <n v="7.7253838136790001E-2"/>
    <n v="1.1231109221510001E-2"/>
    <n v="32.416087977235001"/>
    <n v="1750"/>
    <s v="Governmental"/>
    <n v="1750"/>
    <s v="Town Melbourne Beach                   Brevard County"/>
    <s v="Town Melbourne Beach"/>
    <m/>
    <m/>
    <m/>
    <n v="0"/>
    <n v="1"/>
    <n v="7.7253838136790001E-2"/>
    <n v="1.1231109221510001E-2"/>
    <n v="426.745877143558"/>
    <m/>
    <n v="-1"/>
    <n v="-1"/>
    <n v="-1"/>
    <n v="-1"/>
    <n v="0"/>
    <m/>
    <m/>
    <s v="Central IRL A"/>
    <n v="-1"/>
    <m/>
    <m/>
    <n v="601"/>
    <x v="9"/>
    <s v="Cherry Drive BB"/>
    <x v="0"/>
    <m/>
    <n v="29.391118435193501"/>
    <n v="0.34610371220000002"/>
  </r>
  <r>
    <n v="550000"/>
    <n v="870000"/>
    <n v="870000"/>
    <x v="0"/>
    <x v="0"/>
    <s v="IR12-21"/>
    <s v="62-304.520 (7), F.A.C."/>
    <n v="0.56000000000000005"/>
    <n v="0.48"/>
    <s v="Town Melbourne Beach"/>
    <n v="4.6587119388300001E-3"/>
    <n v="3636.90776873204"/>
    <n v="8.6674580930738792"/>
    <n v="1.2600690252292299"/>
    <n v="4.0379190497560002E-2"/>
    <n v="5.8702986115900004E-3"/>
    <n v="16.943305642637299"/>
    <n v="1210"/>
    <s v="Fixed Single Family Units"/>
    <n v="1210"/>
    <s v="Town Melbourne Beach                   Brevard County"/>
    <s v="Town Melbourne Beach"/>
    <m/>
    <m/>
    <m/>
    <n v="0"/>
    <n v="1"/>
    <n v="4.0379190497560002E-2"/>
    <n v="5.8702986115900004E-3"/>
    <n v="1016.56264934289"/>
    <m/>
    <n v="-1"/>
    <n v="-1"/>
    <n v="-1"/>
    <n v="-1"/>
    <n v="0"/>
    <m/>
    <m/>
    <s v="Central IRL A"/>
    <n v="-1"/>
    <m/>
    <m/>
    <n v="601"/>
    <x v="9"/>
    <s v="Cherry Drive BB"/>
    <x v="0"/>
    <m/>
    <n v="26.8824261459445"/>
    <n v="0.82446281369999996"/>
  </r>
  <r>
    <n v="550000"/>
    <n v="870000"/>
    <n v="870000"/>
    <x v="0"/>
    <x v="0"/>
    <s v="IR12-21"/>
    <s v="62-304.520 (7), F.A.C."/>
    <n v="0.56000000000000005"/>
    <n v="0.48"/>
    <s v="Town Melbourne Beach"/>
    <n v="1.298501351068E-2"/>
    <n v="3636.90776873204"/>
    <n v="8.6674580930738792"/>
    <n v="1.2600690252292299"/>
    <n v="0.11254706044182999"/>
    <n v="1.6362013316989998E-2"/>
    <n v="47.225296514089898"/>
    <n v="1210"/>
    <s v="Fixed Single Family Units"/>
    <n v="1210"/>
    <s v="Town Melbourne Beach                   Brevard County"/>
    <s v="Town Melbourne Beach"/>
    <m/>
    <m/>
    <m/>
    <n v="0"/>
    <n v="1"/>
    <n v="0.11254706044182999"/>
    <n v="1.6362013316989998E-2"/>
    <n v="1016.56264934289"/>
    <m/>
    <n v="-1"/>
    <n v="-1"/>
    <n v="-1"/>
    <n v="-1"/>
    <n v="0"/>
    <m/>
    <m/>
    <s v="Central IRL A"/>
    <n v="-1"/>
    <m/>
    <m/>
    <n v="601"/>
    <x v="9"/>
    <s v="Cherry Drive BB"/>
    <x v="0"/>
    <m/>
    <n v="43.940744920120103"/>
    <n v="0.82446281369999996"/>
  </r>
  <r>
    <n v="550000"/>
    <n v="870000"/>
    <n v="870000"/>
    <x v="0"/>
    <x v="0"/>
    <s v="IR12-21"/>
    <s v="62-304.520 (7), F.A.C."/>
    <n v="0.56000000000000005"/>
    <n v="0.48"/>
    <s v="Town Melbourne Beach"/>
    <n v="8.7306621039999999E-6"/>
    <n v="3674.4298321311499"/>
    <n v="9.1560573703253691"/>
    <n v="1.3465012890385499"/>
    <n v="7.9938443100000003E-5"/>
    <n v="1.175584777E-5"/>
    <n v="3.2080205289189999E-2"/>
    <n v="1210"/>
    <s v="Fixed Single Family Units"/>
    <n v="1210"/>
    <s v="Town Melbourne Beach                   Brevard County"/>
    <s v="Town Melbourne Beach"/>
    <m/>
    <m/>
    <m/>
    <n v="0"/>
    <n v="1"/>
    <n v="7.9938443100000003E-5"/>
    <n v="1.175584777E-5"/>
    <n v="11.0659188194838"/>
    <m/>
    <n v="-1"/>
    <n v="-1"/>
    <n v="-1"/>
    <n v="-1"/>
    <n v="0"/>
    <m/>
    <m/>
    <s v="Central IRL A"/>
    <n v="-1"/>
    <m/>
    <m/>
    <n v="601"/>
    <x v="9"/>
    <s v="Cherry Drive BB"/>
    <x v="0"/>
    <m/>
    <n v="1.43746579686946"/>
    <n v="8.9747921999999997E-3"/>
  </r>
  <r>
    <n v="550000"/>
    <n v="870000"/>
    <n v="870000"/>
    <x v="0"/>
    <x v="0"/>
    <s v="IR12-21"/>
    <s v="62-304.520 (7), F.A.C."/>
    <n v="0.56000000000000005"/>
    <n v="0.48"/>
    <s v="Town Melbourne Beach"/>
    <n v="5.3394145017999996E-4"/>
    <n v="3674.4298321311499"/>
    <n v="9.1560573703253691"/>
    <n v="1.3465012890385499"/>
    <n v="4.8887985503200003E-3"/>
    <n v="7.1895285095000005E-4"/>
    <n v="1.9619303931858301"/>
    <n v="1210"/>
    <s v="Fixed Single Family Units"/>
    <n v="1210"/>
    <s v="Town Melbourne Beach                   Brevard County"/>
    <s v="Town Melbourne Beach"/>
    <m/>
    <m/>
    <m/>
    <n v="0"/>
    <n v="1"/>
    <n v="4.8887985503200003E-3"/>
    <n v="7.1895285095000005E-4"/>
    <n v="490.53141395845"/>
    <m/>
    <n v="-1"/>
    <n v="-1"/>
    <n v="-1"/>
    <n v="-1"/>
    <n v="0"/>
    <m/>
    <m/>
    <s v="Central IRL A"/>
    <n v="-1"/>
    <m/>
    <m/>
    <n v="601"/>
    <x v="9"/>
    <s v="Cherry Drive BB"/>
    <x v="0"/>
    <m/>
    <n v="56.898189393165701"/>
    <n v="0.39783569660000001"/>
  </r>
  <r>
    <n v="550000"/>
    <n v="870000"/>
    <n v="870000"/>
    <x v="0"/>
    <x v="0"/>
    <s v="IR12-21"/>
    <s v="62-304.520 (7), F.A.C."/>
    <n v="0.56000000000000005"/>
    <n v="0.48"/>
    <s v="Town Melbourne Beach"/>
    <n v="5.9792260643000005E-4"/>
    <n v="3674.4298321311499"/>
    <n v="9.1560573703253691"/>
    <n v="1.3465012890385499"/>
    <n v="5.4746136875199998E-3"/>
    <n v="8.0510356030000002E-4"/>
    <n v="2.1970246623867"/>
    <n v="1210"/>
    <s v="Fixed Single Family Units"/>
    <n v="1210"/>
    <s v="Town Melbourne Beach                   Brevard County"/>
    <s v="Town Melbourne Beach"/>
    <m/>
    <m/>
    <m/>
    <n v="0"/>
    <n v="1"/>
    <n v="5.4746136875199998E-3"/>
    <n v="8.0510356030000002E-4"/>
    <n v="352.66367188414898"/>
    <m/>
    <n v="-1"/>
    <n v="-1"/>
    <n v="-1"/>
    <n v="-1"/>
    <n v="0"/>
    <m/>
    <m/>
    <s v="Central IRL A"/>
    <n v="-1"/>
    <m/>
    <m/>
    <n v="601"/>
    <x v="9"/>
    <s v="Cherry Drive BB"/>
    <x v="0"/>
    <m/>
    <n v="42.177278973949498"/>
    <n v="0.28602082070000001"/>
  </r>
  <r>
    <n v="550000"/>
    <n v="870000"/>
    <n v="870000"/>
    <x v="0"/>
    <x v="0"/>
    <s v="IR12-21"/>
    <s v="62-304.520 (7), F.A.C."/>
    <n v="0.56000000000000005"/>
    <n v="0.48"/>
    <s v="Town Melbourne Beach"/>
    <n v="3.427236574149E-2"/>
    <n v="3633.36184595639"/>
    <n v="8.2604301377115501"/>
    <n v="1.1668786699103799"/>
    <n v="0.28310448286175"/>
    <n v="3.9991692551119999E-2"/>
    <n v="124.52390605582499"/>
    <n v="1700"/>
    <s v="Institutional (Educational,religious,health and military facilities)"/>
    <n v="1700"/>
    <s v="Town Melbourne Beach                   Brevard County"/>
    <s v="Town Melbourne Beach"/>
    <m/>
    <m/>
    <m/>
    <n v="0"/>
    <n v="1"/>
    <n v="0.28310448286175"/>
    <n v="3.9991692551119999E-2"/>
    <n v="244.23715374551199"/>
    <m/>
    <n v="-1"/>
    <n v="-1"/>
    <n v="-1"/>
    <n v="-1"/>
    <n v="0"/>
    <m/>
    <m/>
    <s v="Central IRL A"/>
    <n v="-1"/>
    <m/>
    <m/>
    <n v="601"/>
    <x v="9"/>
    <s v="Cherry Drive BB"/>
    <x v="0"/>
    <m/>
    <n v="48.822288106578704"/>
    <n v="0.19808366080000001"/>
  </r>
  <r>
    <n v="550000"/>
    <n v="870000"/>
    <n v="880000"/>
    <x v="0"/>
    <x v="0"/>
    <s v="IR12-21"/>
    <s v="62-304.520 (7), F.A.C."/>
    <n v="0.56000000000000005"/>
    <n v="0.48"/>
    <s v="Town Melbourne Beach"/>
    <n v="1.6772906626999999E-4"/>
    <n v="3674.4298321311499"/>
    <n v="9.1560573703253691"/>
    <n v="1.3465012890385499"/>
    <n v="1.5357369534499999E-3"/>
    <n v="2.2584740393999999E-4"/>
    <n v="0.61630868482533996"/>
    <n v="1210"/>
    <s v="Fixed Single Family Units"/>
    <n v="1210"/>
    <s v="Town Melbourne Beach                   Brevard County"/>
    <s v="Town Melbourne Beach"/>
    <m/>
    <m/>
    <m/>
    <n v="0"/>
    <n v="1"/>
    <n v="1.5357369534499999E-3"/>
    <n v="2.2584740393999999E-4"/>
    <n v="81.586325746773198"/>
    <m/>
    <n v="-1"/>
    <n v="-1"/>
    <n v="-1"/>
    <n v="-1"/>
    <n v="0"/>
    <m/>
    <m/>
    <s v="Central IRL A"/>
    <n v="-1"/>
    <m/>
    <m/>
    <n v="601"/>
    <x v="9"/>
    <s v="Cherry Drive BB"/>
    <x v="0"/>
    <m/>
    <n v="10.254235532752899"/>
    <n v="6.6168958400000005E-2"/>
  </r>
  <r>
    <n v="550000"/>
    <n v="870000"/>
    <n v="880000"/>
    <x v="0"/>
    <x v="0"/>
    <s v="IR12-21"/>
    <s v="62-304.520 (7), F.A.C."/>
    <n v="0.56000000000000005"/>
    <n v="0.48"/>
    <s v="Town Melbourne Beach"/>
    <n v="1.21284497886E-3"/>
    <n v="3674.4298321311499"/>
    <n v="9.1560573703253691"/>
    <n v="1.3465012890385499"/>
    <n v="1.110487820776E-2"/>
    <n v="1.63309732744E-3"/>
    <n v="4.4565137720773302"/>
    <n v="1210"/>
    <s v="Fixed Single Family Units"/>
    <n v="1210"/>
    <s v="Town Melbourne Beach                   Brevard County"/>
    <s v="Town Melbourne Beach"/>
    <m/>
    <m/>
    <m/>
    <n v="0"/>
    <n v="1"/>
    <n v="1.110487820776E-2"/>
    <n v="1.63309732744E-3"/>
    <n v="482.672126475163"/>
    <m/>
    <n v="-1"/>
    <n v="-1"/>
    <n v="-1"/>
    <n v="-1"/>
    <n v="0"/>
    <m/>
    <m/>
    <s v="Central IRL A"/>
    <n v="-1"/>
    <m/>
    <m/>
    <n v="601"/>
    <x v="9"/>
    <s v="Cherry Drive BB"/>
    <x v="0"/>
    <m/>
    <n v="60.268514610167998"/>
    <n v="0.39146157860000003"/>
  </r>
  <r>
    <n v="550000"/>
    <n v="870000"/>
    <n v="880000"/>
    <x v="0"/>
    <x v="0"/>
    <s v="IR12-21"/>
    <s v="62-304.520 (7), F.A.C."/>
    <n v="0.56000000000000005"/>
    <n v="0.48"/>
    <s v="Town Melbourne Beach"/>
    <n v="7.4203934059E-4"/>
    <n v="3674.4298321311499"/>
    <n v="9.1560573703253691"/>
    <n v="1.3465012890385499"/>
    <n v="6.7941547735500003E-3"/>
    <n v="9.991569286299999E-4"/>
    <n v="2.7265714897082201"/>
    <n v="1210"/>
    <s v="Fixed Single Family Units"/>
    <n v="1210"/>
    <s v="Town Melbourne Beach                   Brevard County"/>
    <s v="Town Melbourne Beach"/>
    <m/>
    <m/>
    <m/>
    <n v="0"/>
    <n v="1"/>
    <n v="6.7941547735500003E-3"/>
    <n v="9.991569286299999E-4"/>
    <n v="236.02115011737001"/>
    <m/>
    <n v="-1"/>
    <n v="-1"/>
    <n v="-1"/>
    <n v="-1"/>
    <n v="0"/>
    <m/>
    <m/>
    <s v="Central IRL A"/>
    <n v="-1"/>
    <m/>
    <m/>
    <n v="601"/>
    <x v="9"/>
    <s v="Cherry Drive BB"/>
    <x v="0"/>
    <m/>
    <n v="30.499548645419399"/>
    <n v="0.19142023529999999"/>
  </r>
  <r>
    <n v="550000"/>
    <n v="880000"/>
    <n v="880000"/>
    <x v="0"/>
    <x v="0"/>
    <s v="IR12-21"/>
    <s v="62-304.520 (7), F.A.C."/>
    <n v="0.56000000000000005"/>
    <n v="0.48"/>
    <s v="Town Melbourne Beach"/>
    <n v="2.33028951E-7"/>
    <n v="3638.5615390757098"/>
    <n v="8.9913597274192796"/>
    <n v="1.31594243850888"/>
    <n v="2.095247125344E-6"/>
    <n v="3.066526860221E-7"/>
    <n v="8.4789017859000001E-4"/>
    <n v="1210"/>
    <s v="Fixed Single Family Units"/>
    <n v="1210"/>
    <s v="Town Melbourne Beach                   Brevard County"/>
    <s v="Town Melbourne Beach"/>
    <m/>
    <m/>
    <m/>
    <n v="0"/>
    <n v="1"/>
    <n v="2.095247125344E-6"/>
    <n v="3.066526860221E-7"/>
    <n v="697.09675341565298"/>
    <m/>
    <n v="-1"/>
    <n v="-1"/>
    <n v="-1"/>
    <n v="-1"/>
    <n v="0"/>
    <m/>
    <m/>
    <s v="Central IRL A"/>
    <n v="-1"/>
    <m/>
    <m/>
    <n v="601"/>
    <x v="9"/>
    <s v="Cherry Drive BB"/>
    <x v="0"/>
    <m/>
    <n v="0.14915718872285"/>
    <n v="0.56536638559999997"/>
  </r>
  <r>
    <n v="550000"/>
    <n v="880000"/>
    <n v="880000"/>
    <x v="0"/>
    <x v="0"/>
    <s v="IR12-21"/>
    <s v="62-304.520 (7), F.A.C."/>
    <n v="0.56000000000000005"/>
    <n v="0.48"/>
    <s v="Town Melbourne Beach"/>
    <n v="9.6627046742999996E-4"/>
    <n v="3682.59813766149"/>
    <n v="9.1751459501170505"/>
    <n v="1.34926546710053"/>
    <n v="8.8656725660100008E-3"/>
    <n v="1.3037553735900001E-3"/>
    <n v="3.55838582385711"/>
    <n v="1210"/>
    <s v="Fixed Single Family Units"/>
    <n v="1210"/>
    <s v="Town Melbourne Beach                   Brevard County"/>
    <s v="Town Melbourne Beach"/>
    <m/>
    <m/>
    <m/>
    <n v="0"/>
    <n v="1"/>
    <n v="8.8656725660100008E-3"/>
    <n v="1.3037553735900001E-3"/>
    <n v="310.79080513489203"/>
    <m/>
    <n v="-1"/>
    <n v="-1"/>
    <n v="-1"/>
    <n v="-1"/>
    <n v="0"/>
    <m/>
    <m/>
    <s v="Central IRL A"/>
    <n v="-1"/>
    <m/>
    <m/>
    <n v="601"/>
    <x v="9"/>
    <s v="Cherry Drive BB"/>
    <x v="0"/>
    <m/>
    <n v="42.188762128877698"/>
    <n v="0.25206066919999998"/>
  </r>
  <r>
    <n v="550000"/>
    <n v="880000"/>
    <n v="880000"/>
    <x v="0"/>
    <x v="0"/>
    <s v="IR12-21"/>
    <s v="62-304.520 (7), F.A.C."/>
    <n v="0.56000000000000005"/>
    <n v="0.48"/>
    <s v="Town Melbourne Beach"/>
    <n v="5.2533063934999999E-4"/>
    <n v="3682.59813766149"/>
    <n v="9.1751459501170505"/>
    <n v="1.34926546710053"/>
    <n v="4.8199852881500001E-3"/>
    <n v="7.0881049049E-4"/>
    <n v="1.93458163414524"/>
    <n v="1210"/>
    <s v="Fixed Single Family Units"/>
    <n v="1210"/>
    <s v="Town Melbourne Beach                   Brevard County"/>
    <s v="Town Melbourne Beach"/>
    <m/>
    <m/>
    <m/>
    <n v="0"/>
    <n v="1"/>
    <n v="4.8199852881500001E-3"/>
    <n v="7.0881049049E-4"/>
    <n v="422.984627028896"/>
    <m/>
    <n v="-1"/>
    <n v="-1"/>
    <n v="-1"/>
    <n v="-1"/>
    <n v="0"/>
    <m/>
    <m/>
    <s v="Central IRL A"/>
    <n v="-1"/>
    <m/>
    <m/>
    <n v="601"/>
    <x v="9"/>
    <s v="Cherry Drive BB"/>
    <x v="0"/>
    <m/>
    <n v="58.349094183754502"/>
    <n v="0.3430532255"/>
  </r>
  <r>
    <n v="550000"/>
    <n v="880000"/>
    <n v="880000"/>
    <x v="0"/>
    <x v="0"/>
    <s v="IR12-21"/>
    <s v="62-304.520 (7), F.A.C."/>
    <n v="0.56000000000000005"/>
    <n v="0.48"/>
    <s v="Town Melbourne Beach"/>
    <n v="1.6996975126499999E-3"/>
    <n v="3649.6723722499501"/>
    <n v="9.0981577375541498"/>
    <n v="1.338115377401"/>
    <n v="1.546411607621E-2"/>
    <n v="2.2743913786E-3"/>
    <n v="6.2033390531006702"/>
    <n v="1210"/>
    <s v="Fixed Single Family Units"/>
    <n v="1210"/>
    <s v="Town Melbourne Beach                   Brevard County"/>
    <s v="Town Melbourne Beach"/>
    <m/>
    <m/>
    <m/>
    <n v="0"/>
    <n v="1"/>
    <n v="1.546411607621E-2"/>
    <n v="2.2743913786E-3"/>
    <n v="431.58941852567801"/>
    <m/>
    <n v="-1"/>
    <n v="-1"/>
    <n v="-1"/>
    <n v="-1"/>
    <n v="0"/>
    <m/>
    <m/>
    <s v="Central IRL A"/>
    <n v="-1"/>
    <m/>
    <m/>
    <n v="601"/>
    <x v="9"/>
    <s v="Cherry Drive BB"/>
    <x v="0"/>
    <m/>
    <n v="12.4260867755891"/>
    <n v="0.35003196959999999"/>
  </r>
  <r>
    <n v="550000"/>
    <n v="880000"/>
    <n v="880000"/>
    <x v="0"/>
    <x v="0"/>
    <s v="IR12-21"/>
    <s v="62-304.520 (7), F.A.C."/>
    <n v="0.56000000000000005"/>
    <n v="0.48"/>
    <s v="Town Melbourne Beach"/>
    <n v="4.6305463591999997E-3"/>
    <n v="3643.65219545538"/>
    <n v="9.0840684998868007"/>
    <n v="1.3360743958488399"/>
    <n v="4.2064200318870003E-2"/>
    <n v="6.1867544293099999E-3"/>
    <n v="16.872100407857001"/>
    <n v="1210"/>
    <s v="Fixed Single Family Units"/>
    <n v="1210"/>
    <s v="Town Melbourne Beach                   Brevard County"/>
    <s v="Town Melbourne Beach"/>
    <m/>
    <m/>
    <m/>
    <n v="0"/>
    <n v="1"/>
    <n v="4.2064200318870003E-2"/>
    <n v="6.1867544293099999E-3"/>
    <n v="267.18571566604101"/>
    <m/>
    <n v="-1"/>
    <n v="-1"/>
    <n v="-1"/>
    <n v="-1"/>
    <n v="0"/>
    <m/>
    <m/>
    <s v="Central IRL A"/>
    <n v="-1"/>
    <m/>
    <m/>
    <n v="601"/>
    <x v="9"/>
    <s v="Cherry Drive BB"/>
    <x v="0"/>
    <m/>
    <n v="21.073576914135501"/>
    <n v="0.21669563310000001"/>
  </r>
  <r>
    <n v="550000"/>
    <n v="880000"/>
    <n v="880000"/>
    <x v="0"/>
    <x v="0"/>
    <s v="IR12-21"/>
    <s v="62-304.520 (7), F.A.C."/>
    <n v="0.56000000000000005"/>
    <n v="0.48"/>
    <s v="Town Melbourne Beach"/>
    <n v="1.0360209782399999E-2"/>
    <n v="3643.65219545538"/>
    <n v="9.0840684998868007"/>
    <n v="1.3360743958488399"/>
    <n v="9.4112855336509996E-2"/>
    <n v="1.3842011025880001E-2"/>
    <n v="37.749001119020001"/>
    <n v="1210"/>
    <s v="Fixed Single Family Units"/>
    <n v="1210"/>
    <s v="Town Melbourne Beach                   Brevard County"/>
    <s v="Town Melbourne Beach"/>
    <m/>
    <m/>
    <m/>
    <n v="0"/>
    <n v="1"/>
    <n v="9.4112855336509996E-2"/>
    <n v="1.3842011025880001E-2"/>
    <n v="326.62962022912501"/>
    <m/>
    <n v="-1"/>
    <n v="-1"/>
    <n v="-1"/>
    <n v="-1"/>
    <n v="0"/>
    <m/>
    <m/>
    <s v="Central IRL A"/>
    <n v="-1"/>
    <m/>
    <m/>
    <n v="601"/>
    <x v="9"/>
    <s v="Cherry Drive BB"/>
    <x v="0"/>
    <m/>
    <n v="28.346377717868901"/>
    <n v="0.26490642349999999"/>
  </r>
  <r>
    <n v="550000"/>
    <n v="880000"/>
    <n v="880000"/>
    <x v="0"/>
    <x v="0"/>
    <s v="IR12-21"/>
    <s v="62-304.520 (7), F.A.C."/>
    <n v="0.56000000000000005"/>
    <n v="0.48"/>
    <s v="Town Melbourne Beach"/>
    <n v="9.5164260389999993E-6"/>
    <n v="3674.4298329524499"/>
    <n v="9.1560573723718992"/>
    <n v="1.3465012893395201"/>
    <n v="8.7132942790000005E-5"/>
    <n v="1.2813879929999999E-5"/>
    <n v="3.4967439740780003E-2"/>
    <n v="1210"/>
    <s v="Fixed Single Family Units"/>
    <n v="1210"/>
    <s v="Town Melbourne Beach                   Brevard County"/>
    <s v="Town Melbourne Beach"/>
    <m/>
    <m/>
    <m/>
    <n v="0"/>
    <n v="1"/>
    <n v="8.7132942790000005E-5"/>
    <n v="1.2813879929999999E-5"/>
    <n v="440.83726954552299"/>
    <m/>
    <n v="-1"/>
    <n v="-1"/>
    <n v="-1"/>
    <n v="-1"/>
    <n v="0"/>
    <m/>
    <m/>
    <s v="Central IRL A"/>
    <n v="-1"/>
    <m/>
    <m/>
    <n v="601"/>
    <x v="9"/>
    <s v="Cherry Drive BB"/>
    <x v="0"/>
    <m/>
    <n v="13.936738960704799"/>
    <n v="0.35753225430000002"/>
  </r>
  <r>
    <n v="550000"/>
    <n v="880000"/>
    <n v="880000"/>
    <x v="0"/>
    <x v="0"/>
    <s v="IR12-21"/>
    <s v="62-304.520 (7), F.A.C."/>
    <n v="0.56000000000000005"/>
    <n v="0.48"/>
    <s v="Town Melbourne Beach"/>
    <n v="2.0513729073000001E-4"/>
    <n v="3674.4298329524499"/>
    <n v="9.1560573723718992"/>
    <n v="1.3465012893395201"/>
    <n v="1.87824880315E-3"/>
    <n v="2.7621762646000002E-4"/>
    <n v="0.75376258091670001"/>
    <n v="1210"/>
    <s v="Fixed Single Family Units"/>
    <n v="1210"/>
    <s v="Town Melbourne Beach                   Brevard County"/>
    <s v="Town Melbourne Beach"/>
    <m/>
    <m/>
    <m/>
    <n v="0"/>
    <n v="1"/>
    <n v="1.87824880315E-3"/>
    <n v="2.7621762646000002E-4"/>
    <n v="468.51445805388101"/>
    <m/>
    <n v="-1"/>
    <n v="-1"/>
    <n v="-1"/>
    <n v="-1"/>
    <n v="0"/>
    <m/>
    <m/>
    <s v="Central IRL A"/>
    <n v="-1"/>
    <m/>
    <m/>
    <n v="601"/>
    <x v="9"/>
    <s v="Cherry Drive BB"/>
    <x v="0"/>
    <m/>
    <n v="52.265486106839802"/>
    <n v="0.37997928469999998"/>
  </r>
  <r>
    <n v="550000"/>
    <n v="880000"/>
    <n v="880000"/>
    <x v="0"/>
    <x v="0"/>
    <s v="IR12-21"/>
    <s v="62-304.520 (7), F.A.C."/>
    <n v="0.56000000000000005"/>
    <n v="0.48"/>
    <s v="Town Melbourne Beach"/>
    <n v="1.69778073238E-3"/>
    <n v="3658.5104823492402"/>
    <n v="9.1188019825013598"/>
    <n v="1.34110447996916"/>
    <n v="1.548172630835E-2"/>
    <n v="2.2769013462099999E-3"/>
    <n v="6.2113486061720602"/>
    <n v="1210"/>
    <s v="Fixed Single Family Units"/>
    <n v="1210"/>
    <s v="Town Melbourne Beach                   Brevard County"/>
    <s v="Town Melbourne Beach"/>
    <m/>
    <m/>
    <m/>
    <n v="0"/>
    <n v="1"/>
    <n v="1.548172630835E-2"/>
    <n v="2.2769013462099999E-3"/>
    <n v="946.34049297030504"/>
    <m/>
    <n v="-1"/>
    <n v="-1"/>
    <n v="-1"/>
    <n v="-1"/>
    <n v="0"/>
    <m/>
    <m/>
    <s v="Central IRL A"/>
    <n v="-1"/>
    <m/>
    <m/>
    <n v="601"/>
    <x v="9"/>
    <s v="Cherry Drive BB"/>
    <x v="0"/>
    <m/>
    <n v="16.544915490727099"/>
    <n v="0.7675105377"/>
  </r>
  <r>
    <n v="550000"/>
    <n v="880000"/>
    <n v="880000"/>
    <x v="0"/>
    <x v="0"/>
    <s v="IR12-21"/>
    <s v="62-304.520 (7), F.A.C."/>
    <n v="0.56000000000000005"/>
    <n v="0.48"/>
    <s v="Town Melbourne Beach"/>
    <n v="0.10861869905177"/>
    <n v="3639.6383405613101"/>
    <n v="9.0746748862456794"/>
    <n v="1.3347136329085201"/>
    <n v="0.98567938046180004"/>
    <n v="0.14497485841318"/>
    <n v="395.332781570723"/>
    <n v="1210"/>
    <s v="Fixed Single Family Units"/>
    <n v="1210"/>
    <s v="Town Melbourne Beach                   Brevard County"/>
    <s v="Town Melbourne Beach"/>
    <m/>
    <m/>
    <m/>
    <n v="0"/>
    <n v="1"/>
    <n v="0.98567938046180004"/>
    <n v="0.14497485841318"/>
    <n v="405.78955413568099"/>
    <m/>
    <n v="-1"/>
    <n v="-1"/>
    <n v="-1"/>
    <n v="-1"/>
    <n v="0"/>
    <m/>
    <m/>
    <s v="Central IRL A"/>
    <n v="-1"/>
    <m/>
    <m/>
    <n v="601"/>
    <x v="9"/>
    <s v="Cherry Drive BB"/>
    <x v="0"/>
    <m/>
    <n v="95.152061085806807"/>
    <n v="0.3291075054"/>
  </r>
  <r>
    <n v="550000"/>
    <n v="880000"/>
    <n v="880000"/>
    <x v="0"/>
    <x v="0"/>
    <s v="IR12-21"/>
    <s v="62-304.520 (7), F.A.C."/>
    <n v="0.56000000000000005"/>
    <n v="0.48"/>
    <s v="Town Melbourne Beach"/>
    <n v="1.4870754207419999E-2"/>
    <n v="3639.6383405613101"/>
    <n v="9.0746748862456794"/>
    <n v="1.3347136329085201"/>
    <n v="0.13494725974564001"/>
    <n v="1.9848198372279999E-2"/>
    <n v="54.124167166403801"/>
    <n v="1210"/>
    <s v="Fixed Single Family Units"/>
    <n v="1210"/>
    <s v="Town Melbourne Beach                   Brevard County"/>
    <s v="Town Melbourne Beach"/>
    <m/>
    <m/>
    <m/>
    <n v="0"/>
    <n v="1"/>
    <n v="0.13494725974564001"/>
    <n v="1.9848198372279999E-2"/>
    <n v="54.124167166405599"/>
    <m/>
    <n v="-1"/>
    <n v="-1"/>
    <n v="-1"/>
    <n v="-1"/>
    <n v="0"/>
    <m/>
    <m/>
    <s v="Central IRL A"/>
    <n v="-1"/>
    <m/>
    <m/>
    <n v="601"/>
    <x v="9"/>
    <s v="Cherry Drive BB"/>
    <x v="0"/>
    <m/>
    <n v="37.5043459440733"/>
    <n v="4.3896323700000003E-2"/>
  </r>
  <r>
    <n v="550000"/>
    <n v="880000"/>
    <n v="880000"/>
    <x v="0"/>
    <x v="0"/>
    <s v="IR12-21"/>
    <s v="62-304.520 (7), F.A.C."/>
    <n v="0.56000000000000005"/>
    <n v="0.48"/>
    <s v="Town Melbourne Beach"/>
    <n v="7.290512244788E-2"/>
    <n v="3639.6383405613101"/>
    <n v="9.0746748862456794"/>
    <n v="1.3347136329085201"/>
    <n v="0.66159028375646001"/>
    <n v="9.730746084005E-2"/>
    <n v="265.34827888462797"/>
    <n v="1210"/>
    <s v="Fixed Single Family Units"/>
    <n v="1210"/>
    <s v="Town Melbourne Beach                   Brevard County"/>
    <s v="Town Melbourne Beach"/>
    <m/>
    <m/>
    <m/>
    <n v="0"/>
    <n v="1"/>
    <n v="0.66159028375646001"/>
    <n v="9.730746084005E-2"/>
    <n v="266.02854206113398"/>
    <m/>
    <n v="-1"/>
    <n v="-1"/>
    <n v="-1"/>
    <n v="-1"/>
    <n v="0"/>
    <m/>
    <m/>
    <s v="Central IRL A"/>
    <n v="-1"/>
    <m/>
    <m/>
    <n v="601"/>
    <x v="9"/>
    <s v="Cherry Drive BB"/>
    <x v="0"/>
    <m/>
    <n v="81.426058239087396"/>
    <n v="0.21575713060000001"/>
  </r>
  <r>
    <n v="550000"/>
    <n v="880000"/>
    <n v="880000"/>
    <x v="0"/>
    <x v="0"/>
    <s v="IR12-21"/>
    <s v="62-304.520 (7), F.A.C."/>
    <n v="0.56000000000000005"/>
    <n v="0.48"/>
    <s v="Town Melbourne Beach"/>
    <n v="0.13790628840697999"/>
    <n v="3639.6383405613101"/>
    <n v="9.0746748862456794"/>
    <n v="1.3347136329085201"/>
    <n v="1.25145473206224"/>
    <n v="0.18406540320062001"/>
    <n v="501.92901469057898"/>
    <n v="1210"/>
    <s v="Fixed Single Family Units"/>
    <n v="1210"/>
    <s v="Town Melbourne Beach                   Brevard County"/>
    <s v="Town Melbourne Beach"/>
    <m/>
    <m/>
    <m/>
    <n v="0"/>
    <n v="1"/>
    <n v="1.25145473206224"/>
    <n v="0.18406540320062001"/>
    <n v="798.14511149298301"/>
    <m/>
    <n v="-1"/>
    <n v="-1"/>
    <n v="-1"/>
    <n v="-1"/>
    <n v="0"/>
    <m/>
    <m/>
    <s v="Central IRL A"/>
    <n v="-1"/>
    <m/>
    <m/>
    <n v="601"/>
    <x v="9"/>
    <s v="Cherry Drive BB"/>
    <x v="0"/>
    <m/>
    <n v="96.265031424139906"/>
    <n v="0.64731963619999999"/>
  </r>
  <r>
    <n v="550000"/>
    <n v="880000"/>
    <n v="880000"/>
    <x v="0"/>
    <x v="0"/>
    <s v="IR12-21"/>
    <s v="62-304.520 (7), F.A.C."/>
    <n v="0.56000000000000005"/>
    <n v="0.48"/>
    <s v="Town Melbourne Beach"/>
    <n v="0.11801812257853"/>
    <n v="3639.6383405613101"/>
    <n v="9.0746748862456794"/>
    <n v="1.3347136329085201"/>
    <n v="1.07097609308533"/>
    <n v="0.15752039713584001"/>
    <n v="429.54328381791498"/>
    <n v="1210"/>
    <s v="Fixed Single Family Units"/>
    <n v="1210"/>
    <s v="Town Melbourne Beach                   Brevard County"/>
    <s v="Town Melbourne Beach"/>
    <m/>
    <m/>
    <m/>
    <n v="0"/>
    <n v="1"/>
    <n v="1.07097609308533"/>
    <n v="0.15752039713584001"/>
    <n v="653.07610284954103"/>
    <m/>
    <n v="-1"/>
    <n v="-1"/>
    <n v="-1"/>
    <n v="-1"/>
    <n v="0"/>
    <m/>
    <m/>
    <s v="Central IRL A"/>
    <n v="-1"/>
    <m/>
    <m/>
    <n v="601"/>
    <x v="9"/>
    <s v="Cherry Drive BB"/>
    <x v="0"/>
    <m/>
    <n v="87.351558794711295"/>
    <n v="0.52966431700000005"/>
  </r>
  <r>
    <n v="550000"/>
    <n v="880000"/>
    <n v="880000"/>
    <x v="0"/>
    <x v="0"/>
    <s v="IR12-21"/>
    <s v="62-304.520 (7), F.A.C."/>
    <n v="0.56000000000000005"/>
    <n v="0.48"/>
    <s v="Town Melbourne Beach"/>
    <n v="1.07029812714E-3"/>
    <n v="3639.6383405613101"/>
    <n v="9.0746748862456794"/>
    <n v="1.3347136329085201"/>
    <n v="9.7126075352000005E-3"/>
    <n v="1.4285415015699999E-3"/>
    <n v="3.8954980993915398"/>
    <n v="1210"/>
    <s v="Fixed Single Family Units"/>
    <n v="1210"/>
    <s v="Town Melbourne Beach                   Brevard County"/>
    <s v="Town Melbourne Beach"/>
    <m/>
    <m/>
    <m/>
    <n v="0"/>
    <n v="1"/>
    <n v="9.7126075352000005E-3"/>
    <n v="1.4285415015699999E-3"/>
    <n v="3.89549809939041"/>
    <m/>
    <n v="-1"/>
    <n v="-1"/>
    <n v="-1"/>
    <n v="-1"/>
    <n v="0"/>
    <m/>
    <m/>
    <s v="Central IRL A"/>
    <n v="-1"/>
    <m/>
    <m/>
    <n v="601"/>
    <x v="9"/>
    <s v="Cherry Drive BB"/>
    <x v="0"/>
    <m/>
    <n v="10.0538208172905"/>
    <n v="3.1593658999999998E-3"/>
  </r>
  <r>
    <n v="550000"/>
    <n v="880000"/>
    <n v="880000"/>
    <x v="0"/>
    <x v="0"/>
    <s v="IR12-21"/>
    <s v="62-304.520 (7), F.A.C."/>
    <n v="0.56000000000000005"/>
    <n v="0.48"/>
    <s v="Town Melbourne Beach"/>
    <n v="6.3490533060599997E-3"/>
    <n v="3649.6723722499501"/>
    <n v="9.0981577375541498"/>
    <n v="1.338115377401"/>
    <n v="5.7764688462730002E-2"/>
    <n v="8.49576586078E-3"/>
    <n v="23.1719644410949"/>
    <n v="1210"/>
    <s v="Fixed Single Family Units"/>
    <n v="1210"/>
    <s v="Town Melbourne Beach                   Brevard County"/>
    <s v="Town Melbourne Beach"/>
    <m/>
    <m/>
    <m/>
    <n v="0"/>
    <n v="1"/>
    <n v="5.7764688462730002E-2"/>
    <n v="8.49576586078E-3"/>
    <n v="23.1719644410956"/>
    <m/>
    <n v="-1"/>
    <n v="-1"/>
    <n v="-1"/>
    <n v="-1"/>
    <n v="0"/>
    <m/>
    <m/>
    <s v="Central IRL A"/>
    <n v="-1"/>
    <m/>
    <m/>
    <n v="601"/>
    <x v="9"/>
    <s v="Cherry Drive BB"/>
    <x v="0"/>
    <m/>
    <n v="24.510171228777001"/>
    <n v="1.8793158500000001E-2"/>
  </r>
  <r>
    <n v="550000"/>
    <n v="880000"/>
    <n v="880000"/>
    <x v="0"/>
    <x v="0"/>
    <s v="IR12-21"/>
    <s v="62-304.520 (7), F.A.C."/>
    <n v="0.56000000000000005"/>
    <n v="0.48"/>
    <s v="Town Melbourne Beach"/>
    <n v="8.0259961658420004E-2"/>
    <n v="3649.6723722499501"/>
    <n v="9.0981577375541498"/>
    <n v="1.338115377401"/>
    <n v="0.73021779117839003"/>
    <n v="0.10739708888475"/>
    <n v="292.92256466258999"/>
    <n v="1210"/>
    <s v="Fixed Single Family Units"/>
    <n v="1210"/>
    <s v="Town Melbourne Beach                   Brevard County"/>
    <s v="Town Melbourne Beach"/>
    <m/>
    <m/>
    <m/>
    <n v="0"/>
    <n v="1"/>
    <n v="0.73021779117839003"/>
    <n v="0.10739708888475"/>
    <n v="461.69994318710297"/>
    <m/>
    <n v="-1"/>
    <n v="-1"/>
    <n v="-1"/>
    <n v="-1"/>
    <n v="0"/>
    <m/>
    <m/>
    <s v="Central IRL A"/>
    <n v="-1"/>
    <m/>
    <m/>
    <n v="601"/>
    <x v="9"/>
    <s v="Cherry Drive BB"/>
    <x v="0"/>
    <m/>
    <n v="77.895837769521407"/>
    <n v="0.37445250870000002"/>
  </r>
  <r>
    <n v="550000"/>
    <n v="880000"/>
    <n v="880000"/>
    <x v="0"/>
    <x v="0"/>
    <s v="IR12-21"/>
    <s v="62-304.520 (7), F.A.C."/>
    <n v="0.56000000000000005"/>
    <n v="0.48"/>
    <s v="Town Melbourne Beach"/>
    <n v="2.1469019249309999E-2"/>
    <n v="3649.6723722499501"/>
    <n v="9.0981577375541498"/>
    <n v="1.338115377401"/>
    <n v="0.19532852360087999"/>
    <n v="2.8728024795230001E-2"/>
    <n v="78.354886413538296"/>
    <n v="1210"/>
    <s v="Fixed Single Family Units"/>
    <n v="1210"/>
    <s v="Town Melbourne Beach                   Brevard County"/>
    <s v="Town Melbourne Beach"/>
    <m/>
    <m/>
    <m/>
    <n v="0"/>
    <n v="1"/>
    <n v="0.19532852360087999"/>
    <n v="2.8728024795230001E-2"/>
    <n v="271.45445471835899"/>
    <m/>
    <n v="-1"/>
    <n v="-1"/>
    <n v="-1"/>
    <n v="-1"/>
    <n v="0"/>
    <m/>
    <m/>
    <s v="Central IRL A"/>
    <n v="-1"/>
    <m/>
    <m/>
    <n v="601"/>
    <x v="9"/>
    <s v="Cherry Drive BB"/>
    <x v="0"/>
    <m/>
    <n v="46.053255575069798"/>
    <n v="0.2201577086"/>
  </r>
  <r>
    <n v="550000"/>
    <n v="880000"/>
    <n v="880000"/>
    <x v="0"/>
    <x v="0"/>
    <s v="IR12-21"/>
    <s v="62-304.520 (7), F.A.C."/>
    <n v="0.56000000000000005"/>
    <n v="0.48"/>
    <s v="Town Melbourne Beach"/>
    <n v="2.4949909549000001E-3"/>
    <n v="3649.6723722499501"/>
    <n v="9.0981577375541498"/>
    <n v="1.338115377401"/>
    <n v="2.269982126151E-2"/>
    <n v="3.3385857632299999E-3"/>
    <n v="9.1058995571376098"/>
    <n v="1210"/>
    <s v="Fixed Single Family Units"/>
    <n v="1210"/>
    <s v="Town Melbourne Beach                   Brevard County"/>
    <s v="Town Melbourne Beach"/>
    <m/>
    <m/>
    <m/>
    <n v="0"/>
    <n v="1"/>
    <n v="2.269982126151E-2"/>
    <n v="3.3385857632299999E-3"/>
    <n v="936.823910259493"/>
    <m/>
    <n v="-1"/>
    <n v="-1"/>
    <n v="-1"/>
    <n v="-1"/>
    <n v="0"/>
    <m/>
    <m/>
    <s v="Central IRL A"/>
    <n v="-1"/>
    <m/>
    <m/>
    <n v="601"/>
    <x v="9"/>
    <s v="Cherry Drive BB"/>
    <x v="0"/>
    <m/>
    <n v="16.463099107284201"/>
    <n v="0.75979230350000004"/>
  </r>
  <r>
    <n v="550000"/>
    <n v="880000"/>
    <n v="880000"/>
    <x v="0"/>
    <x v="0"/>
    <s v="IR12-21"/>
    <s v="62-304.520 (7), F.A.C."/>
    <n v="0.56000000000000005"/>
    <n v="0.48"/>
    <s v="Town Melbourne Beach"/>
    <n v="3.218790158037E-2"/>
    <n v="3639.6383394766099"/>
    <n v="9.0746748835412099"/>
    <n v="1.33471363251074"/>
    <n v="0.29209474202530999"/>
    <n v="4.2961631041229999E-2"/>
    <n v="117.15232065922901"/>
    <n v="1210"/>
    <s v="Fixed Single Family Units"/>
    <n v="1210"/>
    <s v="Town Melbourne Beach                   Brevard County"/>
    <s v="Town Melbourne Beach"/>
    <m/>
    <m/>
    <m/>
    <n v="0"/>
    <n v="1"/>
    <n v="0.29209474202530999"/>
    <n v="4.2961631041229999E-2"/>
    <n v="516.70535118973203"/>
    <m/>
    <n v="-1"/>
    <n v="-1"/>
    <n v="-1"/>
    <n v="-1"/>
    <n v="0"/>
    <m/>
    <m/>
    <s v="Central IRL A"/>
    <n v="-1"/>
    <m/>
    <m/>
    <n v="601"/>
    <x v="9"/>
    <s v="Cherry Drive BB"/>
    <x v="0"/>
    <m/>
    <n v="51.920234277602098"/>
    <n v="0.4190635452"/>
  </r>
  <r>
    <n v="550000"/>
    <n v="880000"/>
    <n v="880000"/>
    <x v="0"/>
    <x v="0"/>
    <s v="IR12-21"/>
    <s v="62-304.520 (7), F.A.C."/>
    <n v="0.56000000000000005"/>
    <n v="0.48"/>
    <s v="Town Melbourne Beach"/>
    <n v="1.22207052196E-3"/>
    <n v="3639.6383394766099"/>
    <n v="9.0746748835412099"/>
    <n v="1.33471363251074"/>
    <n v="1.1089892671560001E-2"/>
    <n v="1.63111418555E-3"/>
    <n v="4.4478947252770897"/>
    <n v="1210"/>
    <s v="Fixed Single Family Units"/>
    <n v="1210"/>
    <s v="Town Melbourne Beach                   Brevard County"/>
    <s v="Town Melbourne Beach"/>
    <m/>
    <m/>
    <m/>
    <n v="0"/>
    <n v="1"/>
    <n v="1.1089892671560001E-2"/>
    <n v="1.63111418555E-3"/>
    <n v="156.64091186554799"/>
    <m/>
    <n v="-1"/>
    <n v="-1"/>
    <n v="-1"/>
    <n v="-1"/>
    <n v="0"/>
    <m/>
    <m/>
    <s v="Central IRL A"/>
    <n v="-1"/>
    <m/>
    <m/>
    <n v="601"/>
    <x v="9"/>
    <s v="Cherry Drive BB"/>
    <x v="0"/>
    <m/>
    <n v="10.727613648712101"/>
    <n v="0.12704048000000001"/>
  </r>
  <r>
    <n v="550000"/>
    <n v="880000"/>
    <n v="880000"/>
    <x v="0"/>
    <x v="0"/>
    <s v="IR12-21"/>
    <s v="62-304.520 (7), F.A.C."/>
    <n v="0.56000000000000005"/>
    <n v="0.48"/>
    <s v="Brevard County"/>
    <n v="3.6925511487800001E-3"/>
    <n v="3459.5902501775599"/>
    <n v="6.6456984244487503"/>
    <n v="0.90428702996642996"/>
    <n v="2.4539581351649999E-2"/>
    <n v="3.3391261113299999E-3"/>
    <n v="12.774713952604699"/>
    <n v="1750"/>
    <s v="Governmental"/>
    <n v="1750"/>
    <s v="Brevard County"/>
    <s v="Brevard County"/>
    <m/>
    <m/>
    <m/>
    <n v="0"/>
    <n v="1"/>
    <n v="2.4539581351649999E-2"/>
    <n v="3.3391261113299999E-3"/>
    <n v="1463.9396405971199"/>
    <m/>
    <n v="-1"/>
    <n v="-1"/>
    <n v="-1"/>
    <n v="-1"/>
    <n v="0"/>
    <m/>
    <m/>
    <s v="Central IRL A"/>
    <n v="-1"/>
    <m/>
    <m/>
    <n v="601"/>
    <x v="9"/>
    <s v="Cherry Drive BB"/>
    <x v="0"/>
    <m/>
    <n v="47.589296927240397"/>
    <n v="1.1872989786000001"/>
  </r>
  <r>
    <n v="550000"/>
    <n v="880000"/>
    <n v="880000"/>
    <x v="0"/>
    <x v="0"/>
    <s v="IR12-21"/>
    <s v="62-304.520 (7), F.A.C."/>
    <n v="0.56000000000000005"/>
    <n v="0.48"/>
    <s v="FDOT District 5"/>
    <n v="4.5039953040999997E-4"/>
    <n v="3459.5902501775599"/>
    <n v="6.6456984244487503"/>
    <n v="0.90428702996642996"/>
    <n v="2.99321944965E-3"/>
    <n v="4.0729045364999998E-4"/>
    <n v="1.5581978241082799"/>
    <n v="1750"/>
    <s v="Governmental"/>
    <n v="1750"/>
    <s v="FDOT District 5                                            Brevard County"/>
    <s v="FDOT District 5"/>
    <m/>
    <m/>
    <m/>
    <n v="0"/>
    <n v="1"/>
    <n v="2.99321944965E-3"/>
    <n v="4.0729045364999998E-4"/>
    <n v="191.21627845815499"/>
    <m/>
    <n v="-1"/>
    <n v="-1"/>
    <n v="-1"/>
    <n v="-1"/>
    <n v="0"/>
    <m/>
    <m/>
    <s v="Central IRL A"/>
    <n v="-1"/>
    <m/>
    <m/>
    <n v="601"/>
    <x v="9"/>
    <s v="Cherry Drive BB"/>
    <x v="0"/>
    <m/>
    <n v="11.1326758918267"/>
    <n v="0.1550821399"/>
  </r>
  <r>
    <n v="550000"/>
    <n v="880000"/>
    <n v="880000"/>
    <x v="0"/>
    <x v="0"/>
    <s v="IR12-21"/>
    <s v="62-304.520 (7), F.A.C."/>
    <n v="0.56000000000000005"/>
    <n v="0.48"/>
    <s v="Town Melbourne Beach"/>
    <n v="4.3449176473700002E-2"/>
    <n v="3643.6521946409598"/>
    <n v="9.0840684978563608"/>
    <n v="1.3360743955502099"/>
    <n v="0.39469529526260999"/>
    <n v="5.8051332194260001E-2"/>
    <n v="158.31368721376799"/>
    <n v="1210"/>
    <s v="Fixed Single Family Units"/>
    <n v="1210"/>
    <s v="Town Melbourne Beach                   Brevard County"/>
    <s v="Town Melbourne Beach"/>
    <m/>
    <m/>
    <m/>
    <n v="0"/>
    <n v="1"/>
    <n v="0.39469529526260999"/>
    <n v="5.8051332194260001E-2"/>
    <n v="158.313687213767"/>
    <m/>
    <n v="-1"/>
    <n v="-1"/>
    <n v="-1"/>
    <n v="-1"/>
    <n v="0"/>
    <m/>
    <m/>
    <s v="Central IRL A"/>
    <n v="-1"/>
    <m/>
    <m/>
    <n v="601"/>
    <x v="9"/>
    <s v="Cherry Drive BB"/>
    <x v="0"/>
    <m/>
    <n v="63.910642129180701"/>
    <n v="0.12839715099999999"/>
  </r>
  <r>
    <n v="550000"/>
    <n v="880000"/>
    <n v="880000"/>
    <x v="0"/>
    <x v="0"/>
    <s v="IR12-21"/>
    <s v="62-304.520 (7), F.A.C."/>
    <n v="0.56000000000000005"/>
    <n v="0.48"/>
    <s v="Town Melbourne Beach"/>
    <n v="0.11974387803229"/>
    <n v="3643.6521946409598"/>
    <n v="9.0840684978563608"/>
    <n v="1.3360743955502099"/>
    <n v="1.08776159024435"/>
    <n v="0.15998672946284001"/>
    <n v="436.305043987202"/>
    <n v="1210"/>
    <s v="Fixed Single Family Units"/>
    <n v="1210"/>
    <s v="Town Melbourne Beach                   Brevard County"/>
    <s v="Town Melbourne Beach"/>
    <m/>
    <m/>
    <m/>
    <n v="0"/>
    <n v="1"/>
    <n v="1.08776159024435"/>
    <n v="0.15998672946284001"/>
    <n v="436.305043987202"/>
    <m/>
    <n v="-1"/>
    <n v="-1"/>
    <n v="-1"/>
    <n v="-1"/>
    <n v="0"/>
    <m/>
    <m/>
    <s v="Central IRL A"/>
    <n v="-1"/>
    <m/>
    <m/>
    <n v="601"/>
    <x v="9"/>
    <s v="Cherry Drive BB"/>
    <x v="0"/>
    <m/>
    <n v="93.470452847451995"/>
    <n v="0.35385648339999998"/>
  </r>
  <r>
    <n v="550000"/>
    <n v="880000"/>
    <n v="880000"/>
    <x v="0"/>
    <x v="0"/>
    <s v="IR12-21"/>
    <s v="62-304.520 (7), F.A.C."/>
    <n v="0.56000000000000005"/>
    <n v="0.48"/>
    <s v="Town Melbourne Beach"/>
    <n v="9.6831881872350006E-2"/>
    <n v="3643.6521946409598"/>
    <n v="9.0840684978563608"/>
    <n v="1.3360743955502099"/>
    <n v="0.87962744770475998"/>
    <n v="0.12937459804258"/>
    <n v="352.82169889540199"/>
    <n v="1210"/>
    <s v="Fixed Single Family Units"/>
    <n v="1210"/>
    <s v="Town Melbourne Beach                   Brevard County"/>
    <s v="Town Melbourne Beach"/>
    <m/>
    <m/>
    <m/>
    <n v="0"/>
    <n v="1"/>
    <n v="0.87962744770475998"/>
    <n v="0.12937459804258"/>
    <n v="575.689477065294"/>
    <m/>
    <n v="-1"/>
    <n v="-1"/>
    <n v="-1"/>
    <n v="-1"/>
    <n v="0"/>
    <m/>
    <m/>
    <s v="Central IRL A"/>
    <n v="-1"/>
    <m/>
    <m/>
    <n v="601"/>
    <x v="9"/>
    <s v="Cherry Drive BB"/>
    <x v="0"/>
    <m/>
    <n v="79.627186440287403"/>
    <n v="0.4669014413"/>
  </r>
  <r>
    <n v="550000"/>
    <n v="880000"/>
    <n v="880000"/>
    <x v="0"/>
    <x v="0"/>
    <s v="IR12-21"/>
    <s v="62-304.520 (7), F.A.C."/>
    <n v="0.56000000000000005"/>
    <n v="0.48"/>
    <s v="Town Melbourne Beach"/>
    <n v="8.3370237362999995E-4"/>
    <n v="3643.6521946409598"/>
    <n v="9.0840684978563608"/>
    <n v="1.3360743955502099"/>
    <n v="7.5734094689000001E-3"/>
    <n v="1.1138883949200001E-3"/>
    <n v="3.0377214833652602"/>
    <n v="1210"/>
    <s v="Fixed Single Family Units"/>
    <n v="1210"/>
    <s v="Town Melbourne Beach                   Brevard County"/>
    <s v="Town Melbourne Beach"/>
    <m/>
    <m/>
    <m/>
    <n v="0"/>
    <n v="1"/>
    <n v="7.5734094689000001E-3"/>
    <n v="1.1138883949200001E-3"/>
    <n v="3.0377214833644701"/>
    <m/>
    <n v="-1"/>
    <n v="-1"/>
    <n v="-1"/>
    <n v="-1"/>
    <n v="0"/>
    <m/>
    <m/>
    <s v="Central IRL A"/>
    <n v="-1"/>
    <m/>
    <m/>
    <n v="601"/>
    <x v="9"/>
    <s v="Cherry Drive BB"/>
    <x v="0"/>
    <m/>
    <n v="8.8855564697132294"/>
    <n v="2.4636833E-3"/>
  </r>
  <r>
    <n v="550000"/>
    <n v="880000"/>
    <n v="880000"/>
    <x v="0"/>
    <x v="0"/>
    <s v="IR12-21"/>
    <s v="62-304.520 (7), F.A.C."/>
    <n v="0.56000000000000005"/>
    <n v="0.48"/>
    <s v="Town Melbourne Beach"/>
    <n v="0.10866472094781"/>
    <n v="3643.6521946409598"/>
    <n v="9.0840684978563608"/>
    <n v="1.3360743955502099"/>
    <n v="0.98711776839039"/>
    <n v="0.14518415135797999"/>
    <n v="395.93644896155001"/>
    <n v="1210"/>
    <s v="Fixed Single Family Units"/>
    <n v="1210"/>
    <s v="Town Melbourne Beach                   Brevard County"/>
    <s v="Town Melbourne Beach"/>
    <m/>
    <m/>
    <m/>
    <n v="0"/>
    <n v="1"/>
    <n v="0.98711776839039"/>
    <n v="0.14518415135797999"/>
    <n v="840.433939798084"/>
    <m/>
    <n v="-1"/>
    <n v="-1"/>
    <n v="-1"/>
    <n v="-1"/>
    <n v="0"/>
    <m/>
    <m/>
    <s v="Central IRL A"/>
    <n v="-1"/>
    <m/>
    <m/>
    <n v="601"/>
    <x v="9"/>
    <s v="Cherry Drive BB"/>
    <x v="0"/>
    <m/>
    <n v="88.946991211786596"/>
    <n v="0.68161714500000004"/>
  </r>
  <r>
    <n v="550000"/>
    <n v="880000"/>
    <n v="880000"/>
    <x v="0"/>
    <x v="0"/>
    <s v="IR12-21"/>
    <s v="62-304.520 (7), F.A.C."/>
    <n v="0.56000000000000005"/>
    <n v="0.48"/>
    <s v="Town Melbourne Beach"/>
    <n v="2.81727176354E-2"/>
    <n v="3643.6521946409598"/>
    <n v="9.0840684978563608"/>
    <n v="1.3360743955502099"/>
    <n v="0.25592289677076002"/>
    <n v="3.764084668572E-2"/>
    <n v="102.651584441236"/>
    <n v="1210"/>
    <s v="Fixed Single Family Units"/>
    <n v="1210"/>
    <s v="Town Melbourne Beach                   Brevard County"/>
    <s v="Town Melbourne Beach"/>
    <m/>
    <m/>
    <m/>
    <n v="0"/>
    <n v="1"/>
    <n v="0.25592289677076002"/>
    <n v="3.764084668572E-2"/>
    <n v="134.54790427306199"/>
    <m/>
    <n v="-1"/>
    <n v="-1"/>
    <n v="-1"/>
    <n v="-1"/>
    <n v="0"/>
    <m/>
    <m/>
    <s v="Central IRL A"/>
    <n v="-1"/>
    <m/>
    <m/>
    <n v="601"/>
    <x v="9"/>
    <s v="Cherry Drive BB"/>
    <x v="0"/>
    <m/>
    <n v="44.627969262943303"/>
    <n v="0.10912238790000001"/>
  </r>
  <r>
    <n v="550000"/>
    <n v="880000"/>
    <n v="890000"/>
    <x v="0"/>
    <x v="0"/>
    <s v="IR12-21"/>
    <s v="62-304.520 (7), F.A.C."/>
    <n v="0.56000000000000005"/>
    <n v="0.48"/>
    <s v="Town Melbourne Beach"/>
    <n v="2.8843785398419999E-2"/>
    <n v="3654.9754808927801"/>
    <n v="9.1105447583376797"/>
    <n v="1.33990890418062"/>
    <n v="0.26278259787218999"/>
    <n v="3.8648044885610001E-2"/>
    <n v="105.423328407358"/>
    <n v="1210"/>
    <s v="Fixed Single Family Units"/>
    <n v="1210"/>
    <s v="Town Melbourne Beach                   Brevard County"/>
    <s v="Town Melbourne Beach"/>
    <m/>
    <m/>
    <m/>
    <n v="0"/>
    <n v="1"/>
    <n v="0.26278259787218999"/>
    <n v="3.8648044885610001E-2"/>
    <n v="144.76131476294501"/>
    <m/>
    <n v="-1"/>
    <n v="-1"/>
    <n v="-1"/>
    <n v="-1"/>
    <n v="0"/>
    <m/>
    <m/>
    <s v="Central IRL A"/>
    <n v="-1"/>
    <m/>
    <m/>
    <n v="601"/>
    <x v="9"/>
    <s v="Cherry Drive BB"/>
    <x v="0"/>
    <m/>
    <n v="44.907245085527499"/>
    <n v="0.1174057703"/>
  </r>
  <r>
    <n v="550000"/>
    <n v="880000"/>
    <n v="890000"/>
    <x v="0"/>
    <x v="0"/>
    <s v="IR12-21"/>
    <s v="62-304.520 (7), F.A.C."/>
    <n v="0.56000000000000005"/>
    <n v="0.48"/>
    <s v="Town Melbourne Beach"/>
    <n v="6.7996216422389996E-2"/>
    <n v="3654.9754808927801"/>
    <n v="9.1105447583376797"/>
    <n v="1.33990890418062"/>
    <n v="0.61948257311383004"/>
    <n v="9.1108735834949994E-2"/>
    <n v="248.52450381732899"/>
    <n v="1210"/>
    <s v="Fixed Single Family Units"/>
    <n v="1210"/>
    <s v="Town Melbourne Beach                   Brevard County"/>
    <s v="Town Melbourne Beach"/>
    <m/>
    <m/>
    <m/>
    <n v="0"/>
    <n v="1"/>
    <n v="0.61948257311383004"/>
    <n v="9.1108735834949994E-2"/>
    <n v="1320.49913757076"/>
    <m/>
    <n v="-1"/>
    <n v="-1"/>
    <n v="-1"/>
    <n v="-1"/>
    <n v="0"/>
    <m/>
    <m/>
    <s v="Central IRL A"/>
    <n v="-1"/>
    <m/>
    <m/>
    <n v="601"/>
    <x v="9"/>
    <s v="Cherry Drive BB"/>
    <x v="0"/>
    <m/>
    <n v="83.410848552418599"/>
    <n v="1.0709644263"/>
  </r>
  <r>
    <n v="550000"/>
    <n v="880000"/>
    <n v="890000"/>
    <x v="0"/>
    <x v="0"/>
    <s v="IR12-21"/>
    <s v="62-304.520 (7), F.A.C."/>
    <n v="0.56000000000000005"/>
    <n v="0.48"/>
    <s v="Town Melbourne Beach"/>
    <n v="1.9601041402029999E-2"/>
    <n v="3654.9754808927801"/>
    <n v="9.1105447583376797"/>
    <n v="1.33990890418062"/>
    <n v="0.17857616500330001"/>
    <n v="2.6263609905800001E-2"/>
    <n v="71.641325724416703"/>
    <n v="1210"/>
    <s v="Fixed Single Family Units"/>
    <n v="1210"/>
    <s v="Town Melbourne Beach                   Brevard County"/>
    <s v="Town Melbourne Beach"/>
    <m/>
    <m/>
    <m/>
    <n v="0"/>
    <n v="1"/>
    <n v="0.17857616500330001"/>
    <n v="2.6263609905800001E-2"/>
    <n v="668.29133804957905"/>
    <m/>
    <n v="-1"/>
    <n v="-1"/>
    <n v="-1"/>
    <n v="-1"/>
    <n v="0"/>
    <m/>
    <m/>
    <s v="Central IRL A"/>
    <n v="-1"/>
    <m/>
    <m/>
    <n v="601"/>
    <x v="9"/>
    <s v="Cherry Drive BB"/>
    <x v="0"/>
    <m/>
    <n v="49.591793850533001"/>
    <n v="0.54200432929999998"/>
  </r>
  <r>
    <n v="560000"/>
    <n v="2000000"/>
    <n v="2000000"/>
    <x v="0"/>
    <x v="0"/>
    <s v="IR12-21"/>
    <s v="62-304.520 (7), F.A.C."/>
    <n v="0.56000000000000005"/>
    <n v="0.48"/>
    <s v="FDOT District 5"/>
    <n v="2.2563206502899998E-3"/>
    <n v="3536.34294228313"/>
    <n v="8.9676759721669193"/>
    <n v="1.58886952329036"/>
    <n v="2.0233952481109999E-2"/>
    <n v="3.58499911601E-3"/>
    <n v="7.9791236071842597"/>
    <n v="3200"/>
    <s v="Shrub and Brushland"/>
    <n v="3200"/>
    <s v="FDOT District 5                                            Brevard County"/>
    <s v="FDOT District 5"/>
    <m/>
    <m/>
    <s v="Natural Lands"/>
    <n v="0"/>
    <n v="1"/>
    <n v="2.0233952481109999E-2"/>
    <n v="3.58499911601E-3"/>
    <n v="98.007781887622102"/>
    <m/>
    <n v="-1"/>
    <n v="-1"/>
    <n v="-1"/>
    <n v="-1"/>
    <n v="0"/>
    <m/>
    <m/>
    <s v="Central IRL A"/>
    <n v="-1"/>
    <m/>
    <m/>
    <n v="601"/>
    <x v="9"/>
    <s v="Cherry Drive BB"/>
    <x v="0"/>
    <m/>
    <n v="15.824958033758399"/>
    <n v="7.9487252100000003E-2"/>
  </r>
  <r>
    <n v="560000"/>
    <n v="2000000"/>
    <n v="2000000"/>
    <x v="0"/>
    <x v="0"/>
    <s v="IR12-21"/>
    <s v="62-304.520 (7), F.A.C."/>
    <n v="0.56000000000000005"/>
    <n v="0.48"/>
    <s v="FDOT District 5"/>
    <n v="1.0338390152999999E-4"/>
    <n v="3459.5902501775599"/>
    <n v="6.6456984244487503"/>
    <n v="0.90428702996642996"/>
    <n v="6.8705823155000003E-4"/>
    <n v="9.3488721260000005E-5"/>
    <n v="0.35766593777925998"/>
    <n v="3200"/>
    <s v="Shrub and Brushland"/>
    <n v="3200"/>
    <s v="FDOT District 5                                            Brevard County"/>
    <s v="FDOT District 5"/>
    <m/>
    <m/>
    <s v="Natural Lands"/>
    <n v="0"/>
    <n v="1"/>
    <n v="6.8705823155000003E-4"/>
    <n v="9.3488721260000005E-5"/>
    <n v="468.78532078166"/>
    <m/>
    <n v="-1"/>
    <n v="-1"/>
    <n v="-1"/>
    <n v="-1"/>
    <n v="0"/>
    <m/>
    <m/>
    <s v="Central IRL A"/>
    <n v="-1"/>
    <m/>
    <m/>
    <n v="601"/>
    <x v="9"/>
    <s v="Cherry Drive BB"/>
    <x v="0"/>
    <m/>
    <n v="3.5741644797189598"/>
    <n v="0.38019896250000002"/>
  </r>
  <r>
    <n v="560000"/>
    <n v="810000"/>
    <n v="810000"/>
    <x v="0"/>
    <x v="0"/>
    <s v="IR12-21"/>
    <s v="62-304.520 (7), F.A.C."/>
    <n v="0.56000000000000005"/>
    <n v="0.48"/>
    <s v="Town Melbourne Beach"/>
    <n v="7.1694515893569996E-2"/>
    <n v="3633.9182238683702"/>
    <n v="8.6119236449041097"/>
    <n v="1.2501283429777299"/>
    <n v="0.61742769663381003"/>
    <n v="8.9627346354619997E-2"/>
    <n v="260.53200785707497"/>
    <n v="1210"/>
    <s v="Fixed Single Family Units"/>
    <n v="1210"/>
    <s v="Town Melbourne Beach                   Brevard County"/>
    <s v="Town Melbourne Beach"/>
    <m/>
    <m/>
    <m/>
    <n v="0"/>
    <n v="1"/>
    <n v="0.61742769663381003"/>
    <n v="8.9627346354619997E-2"/>
    <n v="499.73528457947799"/>
    <m/>
    <n v="-1"/>
    <n v="-1"/>
    <n v="-1"/>
    <n v="-1"/>
    <n v="0"/>
    <m/>
    <m/>
    <s v="Central IRL A"/>
    <n v="-1"/>
    <m/>
    <m/>
    <n v="601"/>
    <x v="9"/>
    <s v="Cherry Drive BB"/>
    <x v="0"/>
    <m/>
    <n v="68.442486518983202"/>
    <n v="0.40530031189999999"/>
  </r>
  <r>
    <n v="560000"/>
    <n v="810000"/>
    <n v="810000"/>
    <x v="0"/>
    <x v="0"/>
    <s v="IR12-21"/>
    <s v="62-304.520 (7), F.A.C."/>
    <n v="0.56000000000000005"/>
    <n v="0.48"/>
    <s v="Town Melbourne Beach"/>
    <n v="0.12761866270259001"/>
    <n v="3633.9182238683702"/>
    <n v="8.6119236449041097"/>
    <n v="1.2501283429777299"/>
    <n v="1.0990421788595399"/>
    <n v="0.15953970733743"/>
    <n v="463.75578410068198"/>
    <n v="1210"/>
    <s v="Fixed Single Family Units"/>
    <n v="1210"/>
    <s v="Town Melbourne Beach                   Brevard County"/>
    <s v="Town Melbourne Beach"/>
    <m/>
    <m/>
    <m/>
    <n v="0"/>
    <n v="1"/>
    <n v="1.0990421788595399"/>
    <n v="0.15953970733743"/>
    <n v="859.65731352511102"/>
    <m/>
    <n v="-1"/>
    <n v="-1"/>
    <n v="-1"/>
    <n v="-1"/>
    <n v="0"/>
    <m/>
    <m/>
    <s v="Central IRL A"/>
    <n v="-1"/>
    <m/>
    <m/>
    <n v="601"/>
    <x v="9"/>
    <s v="Cherry Drive BB"/>
    <x v="0"/>
    <m/>
    <n v="92.202324993905904"/>
    <n v="0.69720787799999995"/>
  </r>
  <r>
    <n v="560000"/>
    <n v="810000"/>
    <n v="810000"/>
    <x v="0"/>
    <x v="0"/>
    <s v="IR12-21"/>
    <s v="62-304.520 (7), F.A.C."/>
    <n v="0.56000000000000005"/>
    <n v="0.48"/>
    <s v="Town Melbourne Beach"/>
    <n v="0.13161826607565"/>
    <n v="3633.9182238683702"/>
    <n v="8.6119236449041097"/>
    <n v="1.2501283429777299"/>
    <n v="1.13348645771822"/>
    <n v="0.16453972487476001"/>
    <n v="478.290015686282"/>
    <n v="1750"/>
    <s v="Governmental"/>
    <n v="1750"/>
    <s v="Town Melbourne Beach                   Brevard County"/>
    <s v="Town Melbourne Beach"/>
    <m/>
    <m/>
    <m/>
    <n v="0"/>
    <n v="1"/>
    <n v="1.13348645771822"/>
    <n v="0.16453972487476001"/>
    <n v="478.290015686282"/>
    <m/>
    <n v="-1"/>
    <n v="-1"/>
    <n v="-1"/>
    <n v="-1"/>
    <n v="0"/>
    <m/>
    <m/>
    <s v="Central IRL A"/>
    <n v="-1"/>
    <m/>
    <m/>
    <n v="601"/>
    <x v="9"/>
    <s v="Cherry Drive BB"/>
    <x v="0"/>
    <m/>
    <n v="121.209482852997"/>
    <n v="0.38790755529999998"/>
  </r>
  <r>
    <n v="560000"/>
    <n v="810000"/>
    <n v="810000"/>
    <x v="0"/>
    <x v="0"/>
    <s v="IR12-21"/>
    <s v="62-304.520 (7), F.A.C."/>
    <n v="0.56000000000000005"/>
    <n v="0.48"/>
    <s v="Town Melbourne Beach"/>
    <n v="3.1136817365480001E-2"/>
    <n v="3633.9182238683702"/>
    <n v="8.6119236449041097"/>
    <n v="1.2501283429777299"/>
    <n v="0.26814789369686998"/>
    <n v="3.8925017898710002E-2"/>
    <n v="113.14864805769299"/>
    <n v="1210"/>
    <s v="Fixed Single Family Units"/>
    <n v="1210"/>
    <s v="Town Melbourne Beach                   Brevard County"/>
    <s v="Town Melbourne Beach"/>
    <m/>
    <m/>
    <m/>
    <n v="0"/>
    <n v="1"/>
    <n v="0.26814789369686998"/>
    <n v="3.8925017898710002E-2"/>
    <n v="211.03061653639699"/>
    <m/>
    <n v="-1"/>
    <n v="-1"/>
    <n v="-1"/>
    <n v="-1"/>
    <n v="0"/>
    <m/>
    <m/>
    <s v="Central IRL A"/>
    <n v="-1"/>
    <m/>
    <m/>
    <n v="601"/>
    <x v="9"/>
    <s v="Cherry Drive BB"/>
    <x v="0"/>
    <m/>
    <n v="50.106805509547598"/>
    <n v="0.17115216259999999"/>
  </r>
  <r>
    <n v="560000"/>
    <n v="820000"/>
    <n v="820000"/>
    <x v="0"/>
    <x v="0"/>
    <s v="IR12-21"/>
    <s v="62-304.520 (7), F.A.C."/>
    <n v="0.56000000000000005"/>
    <n v="0.48"/>
    <s v="Brevard County"/>
    <n v="3.0236982421979999E-2"/>
    <n v="3616.45730542826"/>
    <n v="6.9137024079523002"/>
    <n v="0.93938810135518003"/>
    <n v="0.20904949818005999"/>
    <n v="2.8404261508090001E-2"/>
    <n v="109.35075597408201"/>
    <n v="1750"/>
    <s v="Governmental"/>
    <n v="1750"/>
    <s v="Brevard County"/>
    <s v="Brevard County"/>
    <m/>
    <m/>
    <m/>
    <n v="0"/>
    <n v="1"/>
    <n v="0.20904949818005999"/>
    <n v="2.8404261508090001E-2"/>
    <n v="2234.1151554600501"/>
    <m/>
    <n v="-1"/>
    <n v="-1"/>
    <n v="-1"/>
    <n v="-1"/>
    <n v="0"/>
    <m/>
    <m/>
    <s v="Central IRL A"/>
    <n v="-1"/>
    <m/>
    <m/>
    <n v="601"/>
    <x v="9"/>
    <s v="Cherry Drive BB"/>
    <x v="0"/>
    <m/>
    <n v="104.905418620791"/>
    <n v="1.8119344327"/>
  </r>
  <r>
    <n v="560000"/>
    <n v="820000"/>
    <n v="820000"/>
    <x v="0"/>
    <x v="0"/>
    <s v="IR12-21"/>
    <s v="62-304.520 (7), F.A.C."/>
    <n v="0.56000000000000005"/>
    <n v="0.48"/>
    <s v="Brevard County"/>
    <n v="2.3972839020739999E-2"/>
    <n v="3665.0077663738102"/>
    <n v="9.4321892491547299"/>
    <n v="1.6872774491235001"/>
    <n v="0.22611635448316"/>
    <n v="4.0448830671160001E-2"/>
    <n v="87.860641193048593"/>
    <n v="1750"/>
    <s v="Governmental"/>
    <n v="1750"/>
    <s v="Brevard County"/>
    <s v="Brevard County"/>
    <m/>
    <m/>
    <m/>
    <n v="0"/>
    <n v="1"/>
    <n v="0.22611635448316"/>
    <n v="4.0448830671160001E-2"/>
    <n v="158.33902362848801"/>
    <m/>
    <n v="-1"/>
    <n v="-1"/>
    <n v="-1"/>
    <n v="-1"/>
    <n v="0"/>
    <m/>
    <m/>
    <s v="Central IRL A"/>
    <n v="-1"/>
    <m/>
    <m/>
    <n v="601"/>
    <x v="9"/>
    <s v="Cherry Drive BB"/>
    <x v="0"/>
    <m/>
    <n v="69.931521586076002"/>
    <n v="0.12841769959999999"/>
  </r>
  <r>
    <n v="560000"/>
    <n v="820000"/>
    <n v="820000"/>
    <x v="0"/>
    <x v="0"/>
    <s v="IR12-21"/>
    <s v="62-304.520 (7), F.A.C."/>
    <n v="0.56000000000000005"/>
    <n v="0.48"/>
    <s v="Town Melbourne Beach"/>
    <n v="8.2415238916909994E-2"/>
    <n v="3665.0077663738102"/>
    <n v="9.4321892491547299"/>
    <n v="1.6872774491235001"/>
    <n v="0.77735613047860996"/>
    <n v="0.13905737408863"/>
    <n v="302.052490698035"/>
    <n v="1750"/>
    <s v="Governmental"/>
    <n v="1750"/>
    <s v="Town Melbourne Beach                   Brevard County"/>
    <s v="Town Melbourne Beach"/>
    <m/>
    <m/>
    <m/>
    <n v="0"/>
    <n v="1"/>
    <n v="0.77735613047860996"/>
    <n v="0.13905737408863"/>
    <n v="540.54489686322404"/>
    <m/>
    <n v="-1"/>
    <n v="-1"/>
    <n v="-1"/>
    <n v="-1"/>
    <n v="0"/>
    <m/>
    <m/>
    <s v="Central IRL A"/>
    <n v="-1"/>
    <m/>
    <m/>
    <n v="601"/>
    <x v="9"/>
    <s v="Cherry Drive BB"/>
    <x v="0"/>
    <m/>
    <n v="80.420676680441602"/>
    <n v="0.4383981321"/>
  </r>
  <r>
    <n v="560000"/>
    <n v="820000"/>
    <n v="820000"/>
    <x v="0"/>
    <x v="0"/>
    <s v="IR12-21"/>
    <s v="62-304.520 (7), F.A.C."/>
    <n v="0.56000000000000005"/>
    <n v="0.48"/>
    <s v="Town Melbourne Beach"/>
    <n v="8.0019431093599994E-3"/>
    <n v="3665.0077663738102"/>
    <n v="9.4321892491547299"/>
    <n v="1.6872774491235001"/>
    <n v="7.5475841768519999E-2"/>
    <n v="1.35014981576E-2"/>
    <n v="29.327183641915099"/>
    <n v="1210"/>
    <s v="Fixed Single Family Units"/>
    <n v="1210"/>
    <s v="Town Melbourne Beach                   Brevard County"/>
    <s v="Town Melbourne Beach"/>
    <m/>
    <m/>
    <m/>
    <n v="0"/>
    <n v="1"/>
    <n v="7.5475841768519999E-2"/>
    <n v="1.35014981576E-2"/>
    <n v="43.700870496078402"/>
    <m/>
    <n v="-1"/>
    <n v="-1"/>
    <n v="-1"/>
    <n v="-1"/>
    <n v="0"/>
    <m/>
    <m/>
    <s v="Central IRL A"/>
    <n v="-1"/>
    <m/>
    <m/>
    <n v="601"/>
    <x v="9"/>
    <s v="Cherry Drive BB"/>
    <x v="0"/>
    <m/>
    <n v="23.436780783349299"/>
    <n v="3.5442717399999997E-2"/>
  </r>
  <r>
    <n v="560000"/>
    <n v="820000"/>
    <n v="820000"/>
    <x v="0"/>
    <x v="0"/>
    <s v="IR12-21"/>
    <s v="62-304.520 (7), F.A.C."/>
    <n v="0.56000000000000005"/>
    <n v="0.48"/>
    <s v="Town Melbourne Beach"/>
    <n v="2.8075763132070001E-2"/>
    <n v="3665.0077663738102"/>
    <n v="9.4321892491547299"/>
    <n v="1.6872774491235001"/>
    <n v="0.26481591117615"/>
    <n v="4.7371601999679998E-2"/>
    <n v="102.897889925919"/>
    <n v="1300"/>
    <s v="Residential, High Density"/>
    <n v="1300"/>
    <s v="Town Melbourne Beach                   Brevard County"/>
    <s v="Town Melbourne Beach"/>
    <m/>
    <m/>
    <m/>
    <n v="0"/>
    <n v="1"/>
    <n v="0.26481591117615"/>
    <n v="4.7371601999679998E-2"/>
    <n v="1521.5231154615601"/>
    <m/>
    <n v="-1"/>
    <n v="-1"/>
    <n v="-1"/>
    <n v="-1"/>
    <n v="0"/>
    <m/>
    <m/>
    <s v="Central IRL A"/>
    <n v="-1"/>
    <m/>
    <m/>
    <n v="601"/>
    <x v="9"/>
    <s v="Cherry Drive BB"/>
    <x v="0"/>
    <m/>
    <n v="48.241734638130502"/>
    <n v="1.2340009047"/>
  </r>
  <r>
    <n v="560000"/>
    <n v="850000"/>
    <n v="850000"/>
    <x v="0"/>
    <x v="0"/>
    <s v="IR12-21"/>
    <s v="62-304.520 (7), F.A.C."/>
    <n v="0.56000000000000005"/>
    <n v="0.48"/>
    <s v="Brevard County"/>
    <n v="2.9424055186890001E-2"/>
    <n v="3616.4573056977101"/>
    <n v="6.9137024084674197"/>
    <n v="0.93938810142517004"/>
    <n v="0.20342916121252"/>
    <n v="2.764060733824E-2"/>
    <n v="106.410839343902"/>
    <n v="1750"/>
    <s v="Governmental"/>
    <n v="1750"/>
    <s v="Brevard County"/>
    <s v="Brevard County"/>
    <m/>
    <m/>
    <m/>
    <n v="0"/>
    <n v="1"/>
    <n v="0.20342916121252"/>
    <n v="2.764060733824E-2"/>
    <n v="2184.6861317733901"/>
    <m/>
    <n v="-1"/>
    <n v="-1"/>
    <n v="-1"/>
    <n v="-1"/>
    <n v="0"/>
    <m/>
    <m/>
    <s v="Central IRL A"/>
    <n v="-1"/>
    <m/>
    <m/>
    <n v="601"/>
    <x v="9"/>
    <s v="Cherry Drive BB"/>
    <x v="0"/>
    <m/>
    <n v="104.78636099993901"/>
    <n v="1.7718460112000001"/>
  </r>
  <r>
    <n v="560000"/>
    <n v="850000"/>
    <n v="850000"/>
    <x v="0"/>
    <x v="0"/>
    <s v="IR12-21"/>
    <s v="62-304.520 (7), F.A.C."/>
    <n v="0.56000000000000005"/>
    <n v="0.48"/>
    <s v="Town Melbourne Beach"/>
    <n v="1.3667683964099999E-2"/>
    <n v="3616.4573056977101"/>
    <n v="6.9137024084674197"/>
    <n v="0.93938810142517004"/>
    <n v="9.4494299540779994E-2"/>
    <n v="1.2839259689909999E-2"/>
    <n v="49.428595523944097"/>
    <n v="1750"/>
    <s v="Governmental"/>
    <n v="1750"/>
    <s v="Town Melbourne Beach                   Brevard County"/>
    <s v="Town Melbourne Beach"/>
    <m/>
    <m/>
    <m/>
    <n v="0"/>
    <n v="1"/>
    <n v="9.4494299540779994E-2"/>
    <n v="1.2839259689909999E-2"/>
    <n v="49.428595523943699"/>
    <m/>
    <n v="-1"/>
    <n v="-1"/>
    <n v="-1"/>
    <n v="-1"/>
    <n v="0"/>
    <m/>
    <m/>
    <s v="Central IRL A"/>
    <n v="-1"/>
    <m/>
    <m/>
    <n v="601"/>
    <x v="9"/>
    <s v="Cherry Drive BB"/>
    <x v="0"/>
    <m/>
    <n v="100.57057181236"/>
    <n v="4.0088074199999997E-2"/>
  </r>
  <r>
    <n v="560000"/>
    <n v="860000"/>
    <n v="860000"/>
    <x v="0"/>
    <x v="0"/>
    <s v="IR12-21"/>
    <s v="62-304.520 (7), F.A.C."/>
    <n v="0.56000000000000005"/>
    <n v="0.48"/>
    <s v="Brevard County"/>
    <n v="1.4644065741239999E-2"/>
    <n v="3630.6683912733001"/>
    <n v="8.4903671084208305"/>
    <n v="1.2422161350488301"/>
    <n v="0.12433349410302"/>
    <n v="1.819109474649E-2"/>
    <n v="53.167746606470097"/>
    <n v="1750"/>
    <s v="Governmental"/>
    <n v="1750"/>
    <s v="Brevard County"/>
    <s v="Brevard County"/>
    <m/>
    <m/>
    <m/>
    <n v="0"/>
    <n v="1"/>
    <n v="0.12433349410302"/>
    <n v="1.819109474649E-2"/>
    <n v="53.167746606468299"/>
    <m/>
    <n v="-1"/>
    <n v="-1"/>
    <n v="-1"/>
    <n v="-1"/>
    <n v="0"/>
    <m/>
    <m/>
    <s v="Central IRL A"/>
    <n v="-1"/>
    <m/>
    <m/>
    <n v="601"/>
    <x v="9"/>
    <s v="Cherry Drive BB"/>
    <x v="0"/>
    <m/>
    <n v="102.42297132339"/>
    <n v="4.3120638000000003E-2"/>
  </r>
  <r>
    <n v="560000"/>
    <n v="860000"/>
    <n v="860000"/>
    <x v="0"/>
    <x v="0"/>
    <s v="IR12-21"/>
    <s v="62-304.520 (7), F.A.C."/>
    <n v="0.56000000000000005"/>
    <n v="0.48"/>
    <s v="Town Melbourne Beach"/>
    <n v="0.16408942924756001"/>
    <n v="3630.6683912733001"/>
    <n v="8.4903671084208305"/>
    <n v="1.2422161350488301"/>
    <n v="1.3931794929231001"/>
    <n v="0.20383453660227999"/>
    <n v="595.75430411122602"/>
    <n v="1750"/>
    <s v="Governmental"/>
    <n v="1750"/>
    <s v="Town Melbourne Beach                   Brevard County"/>
    <s v="Town Melbourne Beach"/>
    <m/>
    <m/>
    <m/>
    <n v="0"/>
    <n v="1"/>
    <n v="1.3931794929231001"/>
    <n v="0.20383453660227999"/>
    <n v="595.75430411122602"/>
    <m/>
    <n v="-1"/>
    <n v="-1"/>
    <n v="-1"/>
    <n v="-1"/>
    <n v="0"/>
    <m/>
    <m/>
    <s v="Central IRL A"/>
    <n v="-1"/>
    <m/>
    <m/>
    <n v="601"/>
    <x v="9"/>
    <s v="Cherry Drive BB"/>
    <x v="0"/>
    <m/>
    <n v="126.623563615588"/>
    <n v="0.48317461810000001"/>
  </r>
  <r>
    <n v="560000"/>
    <n v="860000"/>
    <n v="860000"/>
    <x v="0"/>
    <x v="0"/>
    <s v="IR12-21"/>
    <s v="62-304.520 (7), F.A.C."/>
    <n v="0.56000000000000005"/>
    <n v="0.48"/>
    <s v="Town Melbourne Beach"/>
    <n v="6.6505388027790005E-2"/>
    <n v="3630.6683912733001"/>
    <n v="8.4903671084208305"/>
    <n v="1.2422161350488301"/>
    <n v="0.56465515904393004"/>
    <n v="8.2614066075800005E-2"/>
    <n v="241.45901016187"/>
    <n v="1210"/>
    <s v="Fixed Single Family Units"/>
    <n v="1210"/>
    <s v="Town Melbourne Beach                   Brevard County"/>
    <s v="Town Melbourne Beach"/>
    <m/>
    <m/>
    <m/>
    <n v="0"/>
    <n v="1"/>
    <n v="0.56465515904393004"/>
    <n v="8.2614066075800005E-2"/>
    <n v="1520.24528903488"/>
    <m/>
    <n v="-1"/>
    <n v="-1"/>
    <n v="-1"/>
    <n v="-1"/>
    <n v="0"/>
    <m/>
    <m/>
    <s v="Central IRL A"/>
    <n v="-1"/>
    <m/>
    <m/>
    <n v="601"/>
    <x v="9"/>
    <s v="Cherry Drive BB"/>
    <x v="0"/>
    <m/>
    <n v="110.874845856365"/>
    <n v="1.2329645491000001"/>
  </r>
  <r>
    <n v="560000"/>
    <n v="860000"/>
    <n v="860000"/>
    <x v="0"/>
    <x v="0"/>
    <s v="IR12-21"/>
    <s v="62-304.520 (7), F.A.C."/>
    <n v="0.56000000000000005"/>
    <n v="0.48"/>
    <s v="Brevard County"/>
    <n v="1.292425225025E-2"/>
    <n v="3614.7873788189199"/>
    <n v="6.9104811129710804"/>
    <n v="0.93894795997739999"/>
    <n v="8.9312801074659998E-2"/>
    <n v="1.2135200284609999E-2"/>
    <n v="46.7184239148974"/>
    <n v="1750"/>
    <s v="Governmental"/>
    <n v="1750"/>
    <s v="Brevard County"/>
    <s v="Brevard County"/>
    <m/>
    <m/>
    <m/>
    <n v="0"/>
    <n v="1"/>
    <n v="8.9312801074659998E-2"/>
    <n v="1.2135200284609999E-2"/>
    <n v="2233.0835361630602"/>
    <m/>
    <n v="-1"/>
    <n v="-1"/>
    <n v="-1"/>
    <n v="-1"/>
    <n v="0"/>
    <m/>
    <m/>
    <s v="Central IRL A"/>
    <n v="-1"/>
    <m/>
    <m/>
    <n v="601"/>
    <x v="9"/>
    <s v="Cherry Drive BB"/>
    <x v="0"/>
    <m/>
    <n v="69.408459642351104"/>
    <n v="1.8110977584000001"/>
  </r>
  <r>
    <n v="560000"/>
    <n v="860000"/>
    <n v="860000"/>
    <x v="0"/>
    <x v="0"/>
    <s v="IR12-21"/>
    <s v="62-304.520 (7), F.A.C."/>
    <n v="0.56000000000000005"/>
    <n v="0.48"/>
    <s v="Brevard County"/>
    <n v="1.2632049387099999E-3"/>
    <n v="3616.4573056977101"/>
    <n v="6.9137024084674197"/>
    <n v="0.93938810142517004"/>
    <n v="8.7334230271399992E-3"/>
    <n v="1.1866396890800001E-3"/>
    <n v="4.5683267291912104"/>
    <n v="1750"/>
    <s v="Governmental"/>
    <n v="1750"/>
    <s v="Brevard County"/>
    <s v="Brevard County"/>
    <m/>
    <m/>
    <m/>
    <n v="0"/>
    <n v="1"/>
    <n v="8.7334230271399992E-3"/>
    <n v="1.1866396890800001E-3"/>
    <n v="1979.9532283854601"/>
    <m/>
    <n v="-1"/>
    <n v="-1"/>
    <n v="-1"/>
    <n v="-1"/>
    <n v="0"/>
    <m/>
    <m/>
    <s v="Central IRL A"/>
    <n v="-1"/>
    <m/>
    <m/>
    <n v="601"/>
    <x v="9"/>
    <s v="Cherry Drive BB"/>
    <x v="0"/>
    <m/>
    <n v="40.965869370269303"/>
    <n v="1.6058014829"/>
  </r>
  <r>
    <n v="560000"/>
    <n v="860000"/>
    <n v="860000"/>
    <x v="0"/>
    <x v="0"/>
    <s v="IR12-21"/>
    <s v="62-304.520 (7), F.A.C."/>
    <n v="0.56000000000000005"/>
    <n v="0.48"/>
    <s v="Town Melbourne Beach"/>
    <n v="6.7537955037469996E-2"/>
    <n v="3616.4573056977101"/>
    <n v="6.9137024084674197"/>
    <n v="0.93938810142517004"/>
    <n v="0.46693732240556002"/>
    <n v="6.3444351356789996E-2"/>
    <n v="244.248130907167"/>
    <n v="1750"/>
    <s v="Governmental"/>
    <n v="1750"/>
    <s v="Town Melbourne Beach                   Brevard County"/>
    <s v="Town Melbourne Beach"/>
    <m/>
    <m/>
    <m/>
    <n v="0"/>
    <n v="1"/>
    <n v="0.46693732240556002"/>
    <n v="6.3444351356789996E-2"/>
    <n v="254.16192690813199"/>
    <m/>
    <n v="-1"/>
    <n v="-1"/>
    <n v="-1"/>
    <n v="-1"/>
    <n v="0"/>
    <m/>
    <m/>
    <s v="Central IRL A"/>
    <n v="-1"/>
    <m/>
    <m/>
    <n v="601"/>
    <x v="9"/>
    <s v="Cherry Drive BB"/>
    <x v="0"/>
    <m/>
    <n v="110.659091259432"/>
    <n v="0.2061329496"/>
  </r>
  <r>
    <n v="560000"/>
    <n v="860000"/>
    <n v="870000"/>
    <x v="0"/>
    <x v="0"/>
    <s v="IR12-21"/>
    <s v="62-304.520 (7), F.A.C."/>
    <n v="0.56000000000000005"/>
    <n v="0.48"/>
    <s v="Town Melbourne Beach"/>
    <n v="2.5147776246270001E-2"/>
    <n v="3629.6640881832"/>
    <n v="8.5623035585064198"/>
    <n v="1.241390876898"/>
    <n v="0.21532289404197"/>
    <n v="3.1218220006390001E-2"/>
    <n v="91.277980338759903"/>
    <n v="1210"/>
    <s v="Fixed Single Family Units"/>
    <n v="1210"/>
    <s v="Town Melbourne Beach                   Brevard County"/>
    <s v="Town Melbourne Beach"/>
    <m/>
    <m/>
    <m/>
    <n v="0"/>
    <n v="1"/>
    <n v="0.21532289404197"/>
    <n v="3.1218220006390001E-2"/>
    <n v="204.815615832768"/>
    <m/>
    <n v="-1"/>
    <n v="-1"/>
    <n v="-1"/>
    <n v="-1"/>
    <n v="0"/>
    <m/>
    <m/>
    <s v="Central IRL A"/>
    <n v="-1"/>
    <m/>
    <m/>
    <n v="601"/>
    <x v="9"/>
    <s v="Cherry Drive BB"/>
    <x v="0"/>
    <m/>
    <n v="45.143399820385099"/>
    <n v="0.16611161059999999"/>
  </r>
  <r>
    <n v="560000"/>
    <n v="860000"/>
    <n v="870000"/>
    <x v="0"/>
    <x v="0"/>
    <s v="IR12-21"/>
    <s v="62-304.520 (7), F.A.C."/>
    <n v="0.56000000000000005"/>
    <n v="0.48"/>
    <s v="Town Melbourne Beach"/>
    <n v="0.12493257869002999"/>
    <n v="3629.6640881832"/>
    <n v="8.5623035585064198"/>
    <n v="1.241390876898"/>
    <n v="1.06971066309102"/>
    <n v="0.15509016341314"/>
    <n v="453.46329431532303"/>
    <n v="1210"/>
    <s v="Fixed Single Family Units"/>
    <n v="1210"/>
    <s v="Town Melbourne Beach                   Brevard County"/>
    <s v="Town Melbourne Beach"/>
    <m/>
    <m/>
    <m/>
    <n v="0"/>
    <n v="1"/>
    <n v="1.06971066309102"/>
    <n v="0.15509016341314"/>
    <n v="943.939548813241"/>
    <m/>
    <n v="-1"/>
    <n v="-1"/>
    <n v="-1"/>
    <n v="-1"/>
    <n v="0"/>
    <m/>
    <m/>
    <s v="Central IRL A"/>
    <n v="-1"/>
    <m/>
    <m/>
    <n v="601"/>
    <x v="9"/>
    <s v="Cherry Drive BB"/>
    <x v="0"/>
    <m/>
    <n v="93.385974495325797"/>
    <n v="0.76556329990000005"/>
  </r>
  <r>
    <n v="560000"/>
    <n v="860000"/>
    <n v="870000"/>
    <x v="0"/>
    <x v="0"/>
    <s v="IR12-21"/>
    <s v="62-304.520 (7), F.A.C."/>
    <n v="0.56000000000000005"/>
    <n v="0.48"/>
    <s v="Town Melbourne Beach"/>
    <n v="6.4179573800340006E-2"/>
    <n v="3629.6640881832"/>
    <n v="8.5623035585064198"/>
    <n v="1.241390876898"/>
    <n v="0.54952499313412995"/>
    <n v="7.9671937398949996E-2"/>
    <n v="232.95029421802201"/>
    <n v="1210"/>
    <s v="Fixed Single Family Units"/>
    <n v="1210"/>
    <s v="Town Melbourne Beach                   Brevard County"/>
    <s v="Town Melbourne Beach"/>
    <m/>
    <m/>
    <m/>
    <n v="0"/>
    <n v="1"/>
    <n v="0.54952499313412995"/>
    <n v="7.9671937398949996E-2"/>
    <n v="426.207524829573"/>
    <m/>
    <n v="-1"/>
    <n v="-1"/>
    <n v="-1"/>
    <n v="-1"/>
    <n v="0"/>
    <m/>
    <m/>
    <s v="Central IRL A"/>
    <n v="-1"/>
    <m/>
    <m/>
    <n v="601"/>
    <x v="9"/>
    <s v="Cherry Drive BB"/>
    <x v="0"/>
    <m/>
    <n v="65.062750472440797"/>
    <n v="0.34566709229999998"/>
  </r>
  <r>
    <n v="560000"/>
    <n v="860000"/>
    <n v="870000"/>
    <x v="0"/>
    <x v="0"/>
    <s v="IR12-21"/>
    <s v="62-304.520 (7), F.A.C."/>
    <n v="0.56000000000000005"/>
    <n v="0.48"/>
    <s v="Town Melbourne Beach"/>
    <n v="0.14335156763883999"/>
    <n v="3629.6640881832"/>
    <n v="8.5623035585064198"/>
    <n v="1.241390876898"/>
    <n v="1.22741963771155"/>
    <n v="0.17795532825589"/>
    <n v="520.31803704347999"/>
    <n v="1750"/>
    <s v="Governmental"/>
    <n v="1750"/>
    <s v="Town Melbourne Beach                   Brevard County"/>
    <s v="Town Melbourne Beach"/>
    <m/>
    <m/>
    <m/>
    <n v="0"/>
    <n v="1"/>
    <n v="1.22741963771155"/>
    <n v="0.17795532825589"/>
    <n v="520.31803704347999"/>
    <m/>
    <n v="-1"/>
    <n v="-1"/>
    <n v="-1"/>
    <n v="-1"/>
    <n v="0"/>
    <m/>
    <m/>
    <s v="Central IRL A"/>
    <n v="-1"/>
    <m/>
    <m/>
    <n v="601"/>
    <x v="9"/>
    <s v="Cherry Drive BB"/>
    <x v="0"/>
    <m/>
    <n v="123.265726070976"/>
    <n v="0.42199354179999998"/>
  </r>
  <r>
    <n v="560000"/>
    <n v="870000"/>
    <n v="870000"/>
    <x v="0"/>
    <x v="0"/>
    <s v="IR12-21"/>
    <s v="62-304.520 (7), F.A.C."/>
    <n v="0.56000000000000005"/>
    <n v="0.48"/>
    <s v="Town Melbourne Beach"/>
    <n v="1.082847689763E-2"/>
    <n v="3629.06694814398"/>
    <n v="8.4789097921362409"/>
    <n v="1.2261077960951801"/>
    <n v="9.1813678801240001E-2"/>
    <n v="1.3276879944019999E-2"/>
    <n v="39.2972676079333"/>
    <n v="1210"/>
    <s v="Fixed Single Family Units"/>
    <n v="1210"/>
    <s v="Town Melbourne Beach                   Brevard County"/>
    <s v="Town Melbourne Beach"/>
    <m/>
    <m/>
    <m/>
    <n v="0"/>
    <n v="1"/>
    <n v="9.1813678801240001E-2"/>
    <n v="1.3276879944019999E-2"/>
    <n v="79.498169646134698"/>
    <m/>
    <n v="-1"/>
    <n v="-1"/>
    <n v="-1"/>
    <n v="-1"/>
    <n v="0"/>
    <m/>
    <m/>
    <s v="Central IRL A"/>
    <n v="-1"/>
    <m/>
    <m/>
    <n v="601"/>
    <x v="9"/>
    <s v="Cherry Drive BB"/>
    <x v="0"/>
    <m/>
    <n v="37.491565718904099"/>
    <n v="6.4475401200000004E-2"/>
  </r>
  <r>
    <n v="560000"/>
    <n v="870000"/>
    <n v="870000"/>
    <x v="0"/>
    <x v="0"/>
    <s v="IR12-21"/>
    <s v="62-304.520 (7), F.A.C."/>
    <n v="0.56000000000000005"/>
    <n v="0.48"/>
    <s v="Town Melbourne Beach"/>
    <n v="0.17630271641983"/>
    <n v="3629.06694814398"/>
    <n v="8.4789097921362409"/>
    <n v="1.2261077960951801"/>
    <n v="1.49485482863238"/>
    <n v="0.21616613507512"/>
    <n v="639.81436102723501"/>
    <n v="1210"/>
    <s v="Fixed Single Family Units"/>
    <n v="1210"/>
    <s v="Town Melbourne Beach                   Brevard County"/>
    <s v="Town Melbourne Beach"/>
    <m/>
    <m/>
    <m/>
    <n v="0"/>
    <n v="1"/>
    <n v="1.49485482863238"/>
    <n v="0.21616613507512"/>
    <n v="1131.27172774634"/>
    <m/>
    <n v="-1"/>
    <n v="-1"/>
    <n v="-1"/>
    <n v="-1"/>
    <n v="0"/>
    <m/>
    <m/>
    <s v="Central IRL A"/>
    <n v="-1"/>
    <m/>
    <m/>
    <n v="601"/>
    <x v="9"/>
    <s v="Cherry Drive BB"/>
    <x v="0"/>
    <m/>
    <n v="117.865299265918"/>
    <n v="0.91749531849999999"/>
  </r>
  <r>
    <n v="560000"/>
    <n v="870000"/>
    <n v="870000"/>
    <x v="0"/>
    <x v="0"/>
    <s v="IR12-21"/>
    <s v="62-304.520 (7), F.A.C."/>
    <n v="0.56000000000000005"/>
    <n v="0.48"/>
    <s v="Brevard County"/>
    <n v="4.2432842350000002E-6"/>
    <n v="3629.06694814398"/>
    <n v="8.4789097921362409"/>
    <n v="1.2261077960951801"/>
    <n v="3.5978424249999999E-5"/>
    <n v="5.2027238815810001E-6"/>
    <n v="1.539916256881E-2"/>
    <n v="1750"/>
    <s v="Governmental"/>
    <n v="1750"/>
    <s v="Brevard County"/>
    <s v="Brevard County"/>
    <m/>
    <m/>
    <m/>
    <n v="0"/>
    <n v="1"/>
    <n v="3.5978424249999999E-5"/>
    <n v="5.2027238815810001E-6"/>
    <n v="1.5399162567829999E-2"/>
    <m/>
    <n v="-1"/>
    <n v="-1"/>
    <n v="-1"/>
    <n v="-1"/>
    <n v="0"/>
    <m/>
    <m/>
    <s v="Central IRL A"/>
    <n v="-1"/>
    <m/>
    <m/>
    <n v="601"/>
    <x v="9"/>
    <s v="Cherry Drive BB"/>
    <x v="0"/>
    <m/>
    <n v="1.7729859588694199"/>
    <n v="1.2489200000000001E-5"/>
  </r>
  <r>
    <n v="560000"/>
    <n v="870000"/>
    <n v="870000"/>
    <x v="0"/>
    <x v="0"/>
    <s v="IR12-21"/>
    <s v="62-304.520 (7), F.A.C."/>
    <n v="0.56000000000000005"/>
    <n v="0.48"/>
    <s v="Town Melbourne Beach"/>
    <n v="0.16738573771973"/>
    <n v="3629.06694814398"/>
    <n v="8.4789097921362409"/>
    <n v="1.2261077960951801"/>
    <n v="1.41924857061583"/>
    <n v="0.20523295797331001"/>
    <n v="607.45404834939802"/>
    <n v="1750"/>
    <s v="Governmental"/>
    <n v="1750"/>
    <s v="Town Melbourne Beach                   Brevard County"/>
    <s v="Town Melbourne Beach"/>
    <m/>
    <m/>
    <m/>
    <n v="0"/>
    <n v="1"/>
    <n v="1.41924857061583"/>
    <n v="0.20523295797331001"/>
    <n v="607.45404834939802"/>
    <m/>
    <n v="-1"/>
    <n v="-1"/>
    <n v="-1"/>
    <n v="-1"/>
    <n v="0"/>
    <m/>
    <m/>
    <s v="Central IRL A"/>
    <n v="-1"/>
    <m/>
    <m/>
    <n v="601"/>
    <x v="9"/>
    <s v="Cherry Drive BB"/>
    <x v="0"/>
    <m/>
    <n v="127.05360030469799"/>
    <n v="0.49266346179999998"/>
  </r>
  <r>
    <n v="560000"/>
    <n v="870000"/>
    <n v="870000"/>
    <x v="0"/>
    <x v="0"/>
    <s v="IR12-21"/>
    <s v="62-304.520 (7), F.A.C."/>
    <n v="0.56000000000000005"/>
    <n v="0.48"/>
    <s v="Town Melbourne Beach"/>
    <n v="1.8696578823880001E-2"/>
    <n v="3629.06694814398"/>
    <n v="8.4789097921362409"/>
    <n v="1.2261077960951801"/>
    <n v="0.15852660526931001"/>
    <n v="2.2924021056269998E-2"/>
    <n v="67.851136253140595"/>
    <n v="1210"/>
    <s v="Fixed Single Family Units"/>
    <n v="1210"/>
    <s v="Town Melbourne Beach                   Brevard County"/>
    <s v="Town Melbourne Beach"/>
    <m/>
    <m/>
    <m/>
    <n v="0"/>
    <n v="1"/>
    <n v="0.15852660526931001"/>
    <n v="2.2924021056269998E-2"/>
    <n v="396.89819532709498"/>
    <m/>
    <n v="-1"/>
    <n v="-1"/>
    <n v="-1"/>
    <n v="-1"/>
    <n v="0"/>
    <m/>
    <m/>
    <s v="Central IRL A"/>
    <n v="-1"/>
    <m/>
    <m/>
    <n v="601"/>
    <x v="9"/>
    <s v="Cherry Drive BB"/>
    <x v="0"/>
    <m/>
    <n v="56.8338752085034"/>
    <n v="0.32189634659999999"/>
  </r>
  <r>
    <n v="560000"/>
    <n v="870000"/>
    <n v="870000"/>
    <x v="0"/>
    <x v="0"/>
    <s v="IR12-21"/>
    <s v="62-304.520 (7), F.A.C."/>
    <n v="0.56000000000000005"/>
    <n v="0.48"/>
    <s v="Town Melbourne Beach"/>
    <n v="6.4996939128369999E-2"/>
    <n v="3623.1210197810801"/>
    <n v="6.9342757552004697"/>
    <n v="0.94202023694076997"/>
    <n v="0.45070669916011002"/>
    <n v="6.1228431998130002E-2"/>
    <n v="235.491776377435"/>
    <n v="1750"/>
    <s v="Governmental"/>
    <n v="1750"/>
    <s v="Town Melbourne Beach                   Brevard County"/>
    <s v="Town Melbourne Beach"/>
    <m/>
    <m/>
    <m/>
    <n v="0"/>
    <n v="1"/>
    <n v="0.45070669916011002"/>
    <n v="6.1228431998130002E-2"/>
    <n v="459.52408877405202"/>
    <m/>
    <n v="-1"/>
    <n v="-1"/>
    <n v="-1"/>
    <n v="-1"/>
    <n v="0"/>
    <m/>
    <m/>
    <s v="Central IRL A"/>
    <n v="-1"/>
    <m/>
    <m/>
    <n v="601"/>
    <x v="9"/>
    <s v="Cherry Drive BB"/>
    <x v="0"/>
    <m/>
    <n v="90.233882500515307"/>
    <n v="0.37268782540000001"/>
  </r>
  <r>
    <n v="560000"/>
    <n v="870000"/>
    <n v="870000"/>
    <x v="0"/>
    <x v="0"/>
    <s v="IR12-21"/>
    <s v="62-304.520 (7), F.A.C."/>
    <n v="0.56000000000000005"/>
    <n v="0.48"/>
    <s v="Town Melbourne Beach"/>
    <n v="0.13453095198067999"/>
    <n v="3637.2540904265902"/>
    <n v="8.7196729203819405"/>
    <n v="1.2695493020722799"/>
    <n v="1.17306589893921"/>
    <n v="0.17079367619419999"/>
    <n v="489.32325538074502"/>
    <n v="1210"/>
    <s v="Fixed Single Family Units"/>
    <n v="1210"/>
    <s v="Town Melbourne Beach                   Brevard County"/>
    <s v="Town Melbourne Beach"/>
    <m/>
    <m/>
    <m/>
    <n v="0"/>
    <n v="1"/>
    <n v="1.17306589893921"/>
    <n v="0.17079367619419999"/>
    <n v="1819.9258379227099"/>
    <m/>
    <n v="-1"/>
    <n v="-1"/>
    <n v="-1"/>
    <n v="-1"/>
    <n v="0"/>
    <m/>
    <m/>
    <s v="Central IRL A"/>
    <n v="-1"/>
    <m/>
    <m/>
    <n v="601"/>
    <x v="9"/>
    <s v="Cherry Drive BB"/>
    <x v="0"/>
    <m/>
    <n v="98.658167280192202"/>
    <n v="1.4760144670999999"/>
  </r>
  <r>
    <n v="560000"/>
    <n v="870000"/>
    <n v="870000"/>
    <x v="0"/>
    <x v="0"/>
    <s v="IR12-21"/>
    <s v="62-304.520 (7), F.A.C."/>
    <n v="0.56000000000000005"/>
    <n v="0.48"/>
    <s v="Town Melbourne Beach"/>
    <n v="3.9201361750999998E-4"/>
    <n v="3637.2540904265902"/>
    <n v="8.7196729203819405"/>
    <n v="1.2695493020722799"/>
    <n v="3.41823052505E-3"/>
    <n v="4.9768061450999998E-4"/>
    <n v="1.4258531338057201"/>
    <n v="1750"/>
    <s v="Governmental"/>
    <n v="1750"/>
    <s v="Town Melbourne Beach                   Brevard County"/>
    <s v="Town Melbourne Beach"/>
    <m/>
    <m/>
    <m/>
    <n v="0"/>
    <n v="1"/>
    <n v="3.41823052505E-3"/>
    <n v="4.9768061450999998E-4"/>
    <n v="369.98111204614099"/>
    <m/>
    <n v="-1"/>
    <n v="-1"/>
    <n v="-1"/>
    <n v="-1"/>
    <n v="0"/>
    <m/>
    <m/>
    <s v="Central IRL A"/>
    <n v="-1"/>
    <m/>
    <m/>
    <n v="601"/>
    <x v="9"/>
    <s v="Cherry Drive BB"/>
    <x v="0"/>
    <m/>
    <n v="6.1237212780436101"/>
    <n v="0.30006578430000003"/>
  </r>
  <r>
    <n v="560000"/>
    <n v="870000"/>
    <n v="870000"/>
    <x v="0"/>
    <x v="0"/>
    <s v="IR12-21"/>
    <s v="62-304.520 (7), F.A.C."/>
    <n v="0.56000000000000005"/>
    <n v="0.48"/>
    <s v="Town Melbourne Beach"/>
    <n v="0.11067239818563999"/>
    <n v="3629.3751855691798"/>
    <n v="8.5218162063836793"/>
    <n v="1.23397090920186"/>
    <n v="0.94312983645778004"/>
    <n v="0.13656651981269"/>
    <n v="401.67165570241502"/>
    <n v="1210"/>
    <s v="Fixed Single Family Units"/>
    <n v="1210"/>
    <s v="Town Melbourne Beach                   Brevard County"/>
    <s v="Town Melbourne Beach"/>
    <m/>
    <m/>
    <m/>
    <n v="0"/>
    <n v="1"/>
    <n v="0.94312983645778004"/>
    <n v="0.13656651981269"/>
    <n v="867.73784016877801"/>
    <m/>
    <n v="-1"/>
    <n v="-1"/>
    <n v="-1"/>
    <n v="-1"/>
    <n v="0"/>
    <m/>
    <m/>
    <s v="Central IRL A"/>
    <n v="-1"/>
    <m/>
    <m/>
    <n v="601"/>
    <x v="9"/>
    <s v="Cherry Drive BB"/>
    <x v="0"/>
    <m/>
    <n v="87.365008272185193"/>
    <n v="0.70376142750000004"/>
  </r>
  <r>
    <n v="560000"/>
    <n v="870000"/>
    <n v="870000"/>
    <x v="0"/>
    <x v="0"/>
    <s v="IR12-21"/>
    <s v="62-304.520 (7), F.A.C."/>
    <n v="0.56000000000000005"/>
    <n v="0.48"/>
    <s v="Town Melbourne Beach"/>
    <n v="9.5877366399319999E-2"/>
    <n v="3629.3751855691798"/>
    <n v="8.5218162063836793"/>
    <n v="1.23397090920186"/>
    <n v="0.81704929480710997"/>
    <n v="0.11830988098764"/>
    <n v="347.97493446741601"/>
    <n v="1210"/>
    <s v="Fixed Single Family Units"/>
    <n v="1210"/>
    <s v="Town Melbourne Beach                   Brevard County"/>
    <s v="Town Melbourne Beach"/>
    <m/>
    <m/>
    <m/>
    <n v="0"/>
    <n v="1"/>
    <n v="0.81704929480710997"/>
    <n v="0.11830988098764"/>
    <n v="719.15609143335803"/>
    <m/>
    <n v="-1"/>
    <n v="-1"/>
    <n v="-1"/>
    <n v="-1"/>
    <n v="0"/>
    <m/>
    <m/>
    <s v="Central IRL A"/>
    <n v="-1"/>
    <m/>
    <m/>
    <n v="601"/>
    <x v="9"/>
    <s v="Cherry Drive BB"/>
    <x v="0"/>
    <m/>
    <n v="79.2915010631162"/>
    <n v="0.58325717070000005"/>
  </r>
  <r>
    <n v="560000"/>
    <n v="870000"/>
    <n v="870000"/>
    <x v="0"/>
    <x v="0"/>
    <s v="IR12-21"/>
    <s v="62-304.520 (7), F.A.C."/>
    <n v="0.56000000000000005"/>
    <n v="0.48"/>
    <s v="Town Melbourne Beach"/>
    <n v="0.15502273637367001"/>
    <n v="3629.3751855691798"/>
    <n v="8.5218162063836793"/>
    <n v="1.23397090920186"/>
    <n v="1.32107526718716"/>
    <n v="0.19129354694999001"/>
    <n v="562.635672593663"/>
    <n v="1750"/>
    <s v="Governmental"/>
    <n v="1750"/>
    <s v="Town Melbourne Beach                   Brevard County"/>
    <s v="Town Melbourne Beach"/>
    <m/>
    <m/>
    <m/>
    <n v="0"/>
    <n v="1"/>
    <n v="1.32107526718716"/>
    <n v="0.19129354694999001"/>
    <n v="562.635672593663"/>
    <m/>
    <n v="-1"/>
    <n v="-1"/>
    <n v="-1"/>
    <n v="-1"/>
    <n v="0"/>
    <m/>
    <m/>
    <s v="Central IRL A"/>
    <n v="-1"/>
    <m/>
    <m/>
    <n v="601"/>
    <x v="9"/>
    <s v="Cherry Drive BB"/>
    <x v="0"/>
    <m/>
    <n v="125.235555720796"/>
    <n v="0.45631441410000001"/>
  </r>
  <r>
    <n v="560000"/>
    <n v="870000"/>
    <n v="870000"/>
    <x v="0"/>
    <x v="0"/>
    <s v="IR12-21"/>
    <s v="62-304.520 (7), F.A.C."/>
    <n v="0.56000000000000005"/>
    <n v="0.48"/>
    <s v="Town Melbourne Beach"/>
    <n v="0.11928489335497"/>
    <n v="3636.90776873204"/>
    <n v="8.6674580930738792"/>
    <n v="1.2600690252292299"/>
    <n v="1.0338968142910601"/>
    <n v="0.15030719929438"/>
    <n v="433.82815533509603"/>
    <n v="1210"/>
    <s v="Fixed Single Family Units"/>
    <n v="1210"/>
    <s v="Town Melbourne Beach                   Brevard County"/>
    <s v="Town Melbourne Beach"/>
    <m/>
    <m/>
    <m/>
    <n v="0"/>
    <n v="1"/>
    <n v="1.0338968142910601"/>
    <n v="0.15030719929438"/>
    <n v="433.86029832799699"/>
    <m/>
    <n v="-1"/>
    <n v="-1"/>
    <n v="-1"/>
    <n v="-1"/>
    <n v="0"/>
    <m/>
    <m/>
    <s v="Central IRL A"/>
    <n v="-1"/>
    <m/>
    <m/>
    <n v="601"/>
    <x v="9"/>
    <s v="Cherry Drive BB"/>
    <x v="0"/>
    <m/>
    <n v="104.79224451806699"/>
    <n v="0.3518737213"/>
  </r>
  <r>
    <n v="560000"/>
    <n v="870000"/>
    <n v="870000"/>
    <x v="0"/>
    <x v="0"/>
    <s v="IR12-21"/>
    <s v="62-304.520 (7), F.A.C."/>
    <n v="0.56000000000000005"/>
    <n v="0.48"/>
    <s v="Town Melbourne Beach"/>
    <n v="1.6219793274239998E-2"/>
    <n v="3636.90776873204"/>
    <n v="8.6674580930738792"/>
    <n v="1.2600690252292299"/>
    <n v="0.14058437848281999"/>
    <n v="2.043805910049E-2"/>
    <n v="58.9898921663221"/>
    <n v="1210"/>
    <s v="Fixed Single Family Units"/>
    <n v="1210"/>
    <s v="Town Melbourne Beach                   Brevard County"/>
    <s v="Town Melbourne Beach"/>
    <m/>
    <m/>
    <m/>
    <n v="0"/>
    <n v="1"/>
    <n v="0.14058437848281999"/>
    <n v="2.043805910049E-2"/>
    <n v="345.77053863029897"/>
    <m/>
    <n v="-1"/>
    <n v="-1"/>
    <n v="-1"/>
    <n v="-1"/>
    <n v="0"/>
    <m/>
    <m/>
    <s v="Central IRL A"/>
    <n v="-1"/>
    <m/>
    <m/>
    <n v="601"/>
    <x v="9"/>
    <s v="Cherry Drive BB"/>
    <x v="0"/>
    <m/>
    <n v="49.217229107336102"/>
    <n v="0.28043028269999998"/>
  </r>
  <r>
    <n v="560000"/>
    <n v="870000"/>
    <n v="870000"/>
    <x v="0"/>
    <x v="0"/>
    <s v="IR12-21"/>
    <s v="62-304.520 (7), F.A.C."/>
    <n v="0.56000000000000005"/>
    <n v="0.48"/>
    <s v="Town Melbourne Beach"/>
    <n v="0.10842446776465001"/>
    <n v="3636.90776873204"/>
    <n v="8.6674580930738792"/>
    <n v="1.2600690252292299"/>
    <n v="0.93976453061394005"/>
    <n v="0.13662231340719999"/>
    <n v="394.32978913389201"/>
    <n v="1750"/>
    <s v="Governmental"/>
    <n v="1750"/>
    <s v="Town Melbourne Beach                   Brevard County"/>
    <s v="Town Melbourne Beach"/>
    <m/>
    <m/>
    <m/>
    <n v="0"/>
    <n v="1"/>
    <n v="0.93976453061394005"/>
    <n v="0.13662231340719999"/>
    <n v="426.745877143558"/>
    <m/>
    <n v="-1"/>
    <n v="-1"/>
    <n v="-1"/>
    <n v="-1"/>
    <n v="0"/>
    <m/>
    <m/>
    <s v="Central IRL A"/>
    <n v="-1"/>
    <m/>
    <m/>
    <n v="601"/>
    <x v="9"/>
    <s v="Cherry Drive BB"/>
    <x v="0"/>
    <m/>
    <n v="114.140045210457"/>
    <n v="0.34610371220000002"/>
  </r>
  <r>
    <n v="560000"/>
    <n v="870000"/>
    <n v="870000"/>
    <x v="0"/>
    <x v="0"/>
    <s v="IR12-21"/>
    <s v="62-304.520 (7), F.A.C."/>
    <n v="0.56000000000000005"/>
    <n v="0.48"/>
    <s v="Town Melbourne Beach"/>
    <n v="0.17761724484204999"/>
    <n v="3636.90776873204"/>
    <n v="8.6674580930738792"/>
    <n v="1.2600690252292299"/>
    <n v="1.5394900262757101"/>
    <n v="0.22380998857202"/>
    <n v="645.97753762683305"/>
    <n v="1210"/>
    <s v="Fixed Single Family Units"/>
    <n v="1210"/>
    <s v="Town Melbourne Beach                   Brevard County"/>
    <s v="Town Melbourne Beach"/>
    <m/>
    <m/>
    <m/>
    <n v="0"/>
    <n v="1"/>
    <n v="1.5394900262757101"/>
    <n v="0.22380998857202"/>
    <n v="1016.56264934289"/>
    <m/>
    <n v="-1"/>
    <n v="-1"/>
    <n v="-1"/>
    <n v="-1"/>
    <n v="0"/>
    <m/>
    <m/>
    <s v="Central IRL A"/>
    <n v="-1"/>
    <m/>
    <m/>
    <n v="601"/>
    <x v="9"/>
    <s v="Cherry Drive BB"/>
    <x v="0"/>
    <m/>
    <n v="111.387406258547"/>
    <n v="0.82446281369999996"/>
  </r>
  <r>
    <n v="560000"/>
    <n v="870000"/>
    <n v="880000"/>
    <x v="0"/>
    <x v="0"/>
    <s v="IR12-21"/>
    <s v="62-304.520 (7), F.A.C."/>
    <n v="0.56000000000000005"/>
    <n v="0.48"/>
    <s v="Brevard County"/>
    <n v="1.397499890828E-2"/>
    <n v="3616.4573056977101"/>
    <n v="6.9137024084674197"/>
    <n v="0.93938810142517004"/>
    <n v="9.6618983610539999E-2"/>
    <n v="1.312794769187E-2"/>
    <n v="50.5399868989848"/>
    <n v="1750"/>
    <s v="Governmental"/>
    <n v="1750"/>
    <s v="Brevard County"/>
    <s v="Brevard County"/>
    <m/>
    <m/>
    <m/>
    <n v="0"/>
    <n v="1"/>
    <n v="9.6618983610539999E-2"/>
    <n v="1.312794769187E-2"/>
    <n v="2082.3270870943002"/>
    <m/>
    <n v="-1"/>
    <n v="-1"/>
    <n v="-1"/>
    <n v="-1"/>
    <n v="0"/>
    <m/>
    <m/>
    <s v="Central IRL A"/>
    <n v="-1"/>
    <m/>
    <m/>
    <n v="601"/>
    <x v="9"/>
    <s v="Cherry Drive BB"/>
    <x v="0"/>
    <m/>
    <n v="102.325484333766"/>
    <n v="1.6888297542999999"/>
  </r>
  <r>
    <n v="560000"/>
    <n v="870000"/>
    <n v="880000"/>
    <x v="0"/>
    <x v="0"/>
    <s v="IR12-21"/>
    <s v="62-304.520 (7), F.A.C."/>
    <n v="0.56000000000000005"/>
    <n v="0.48"/>
    <s v="Town Melbourne Beach"/>
    <n v="4.1971480729750002E-2"/>
    <n v="3616.4573056977101"/>
    <n v="6.9137024084674197"/>
    <n v="0.93938810142517004"/>
    <n v="0.29017832740824001"/>
    <n v="3.9427509596719999E-2"/>
    <n v="151.78806811606901"/>
    <n v="1750"/>
    <s v="Governmental"/>
    <n v="1750"/>
    <s v="Town Melbourne Beach                   Brevard County"/>
    <s v="Town Melbourne Beach"/>
    <m/>
    <m/>
    <m/>
    <n v="0"/>
    <n v="1"/>
    <n v="0.29017832740824001"/>
    <n v="3.9427509596719999E-2"/>
    <n v="151.788068116067"/>
    <m/>
    <n v="-1"/>
    <n v="-1"/>
    <n v="-1"/>
    <n v="-1"/>
    <n v="0"/>
    <m/>
    <m/>
    <s v="Central IRL A"/>
    <n v="-1"/>
    <m/>
    <m/>
    <n v="601"/>
    <x v="9"/>
    <s v="Cherry Drive BB"/>
    <x v="0"/>
    <m/>
    <n v="106.846570199385"/>
    <n v="0.1231046781"/>
  </r>
  <r>
    <n v="560000"/>
    <n v="880000"/>
    <n v="880000"/>
    <x v="0"/>
    <x v="0"/>
    <s v="IR12-21"/>
    <s v="62-304.520 (7), F.A.C."/>
    <n v="0.56000000000000005"/>
    <n v="0.48"/>
    <s v="Town Melbourne Beach"/>
    <n v="8.1655885844709994E-2"/>
    <n v="3620.4729689617602"/>
    <n v="6.9214583926233404"/>
    <n v="0.94044866192719001"/>
    <n v="0.56517781638699005"/>
    <n v="7.6793168581140006E-2"/>
    <n v="295.63292745741802"/>
    <n v="1750"/>
    <s v="Governmental"/>
    <n v="1750"/>
    <s v="Town Melbourne Beach                   Brevard County"/>
    <s v="Town Melbourne Beach"/>
    <m/>
    <m/>
    <m/>
    <n v="0"/>
    <n v="1"/>
    <n v="0.56517781638699005"/>
    <n v="7.6793168581140006E-2"/>
    <n v="356.93167800569199"/>
    <m/>
    <n v="-1"/>
    <n v="-1"/>
    <n v="-1"/>
    <n v="-1"/>
    <n v="0"/>
    <m/>
    <m/>
    <s v="Central IRL A"/>
    <n v="-1"/>
    <m/>
    <m/>
    <n v="601"/>
    <x v="9"/>
    <s v="Cherry Drive BB"/>
    <x v="0"/>
    <m/>
    <n v="113.228810614281"/>
    <n v="0.2894823017"/>
  </r>
  <r>
    <n v="170000"/>
    <n v="700000"/>
    <n v="700000"/>
    <x v="0"/>
    <x v="0"/>
    <s v="IR12-21"/>
    <s v="62-304.520 (7), F.A.C."/>
    <n v="0.56000000000000005"/>
    <n v="0.48"/>
    <s v="Town Melbourne Beach"/>
    <n v="2.6874096616000001E-2"/>
    <n v="3668.7500008902998"/>
    <n v="9.1850915019358492"/>
    <n v="1.3522390083182301"/>
    <n v="0.24684103644988001"/>
    <n v="3.6340201757469999E-2"/>
    <n v="98.594341983901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4684103644988001"/>
    <n v="3.6340201757469999E-2"/>
    <n v="122.76857515691999"/>
    <m/>
    <n v="-1"/>
    <n v="-1"/>
    <n v="-1"/>
    <n v="-1"/>
    <n v="0"/>
    <m/>
    <m/>
    <s v="Central IRL A"/>
    <n v="-1"/>
    <m/>
    <m/>
    <n v="616"/>
    <x v="10"/>
    <s v="Neptune Drive BB"/>
    <x v="0"/>
    <m/>
    <n v="54.542939117241303"/>
    <n v="9.9568998500000006E-2"/>
  </r>
  <r>
    <n v="170000"/>
    <n v="700000"/>
    <n v="700000"/>
    <x v="0"/>
    <x v="0"/>
    <s v="IR12-21"/>
    <s v="62-304.520 (7), F.A.C."/>
    <n v="0.56000000000000005"/>
    <n v="0.48"/>
    <s v="Town Melbourne Beach"/>
    <n v="0.15694497441982"/>
    <n v="3668.7500008902998"/>
    <n v="9.1850915019358492"/>
    <n v="1.3522390083182301"/>
    <n v="1.4415539508150801"/>
    <n v="0.21222711656998999"/>
    <n v="575.79187504246499"/>
    <n v="1210"/>
    <s v="Fixed Single Family Units"/>
    <n v="1210"/>
    <s v="Town Melbourne Beach                   Brevard County"/>
    <s v="Town Melbourne Beach"/>
    <m/>
    <m/>
    <m/>
    <n v="0"/>
    <n v="1"/>
    <n v="1.4415539508150801"/>
    <n v="0.21222711656998999"/>
    <n v="808.135457760279"/>
    <m/>
    <n v="-1"/>
    <n v="-1"/>
    <n v="-1"/>
    <n v="-1"/>
    <n v="0"/>
    <m/>
    <m/>
    <s v="Central IRL A"/>
    <n v="-1"/>
    <m/>
    <m/>
    <n v="616"/>
    <x v="10"/>
    <s v="Neptune Drive BB"/>
    <x v="0"/>
    <m/>
    <n v="103.617550489065"/>
    <n v="0.65542210690000002"/>
  </r>
  <r>
    <n v="170000"/>
    <n v="700000"/>
    <n v="700000"/>
    <x v="0"/>
    <x v="0"/>
    <s v="IR12-21"/>
    <s v="62-304.520 (7), F.A.C."/>
    <n v="0.56000000000000005"/>
    <n v="0.48"/>
    <s v="Town Melbourne Beach"/>
    <n v="7.2903714646959994E-2"/>
    <n v="3668.7500008902998"/>
    <n v="9.1850915019358492"/>
    <n v="1.3522390083182301"/>
    <n v="0.66962728986334996"/>
    <n v="9.8583246796920002E-2"/>
    <n v="267.46550317594398"/>
    <n v="1210"/>
    <s v="Fixed Single Family Units"/>
    <n v="1210"/>
    <s v="Town Melbourne Beach                   Brevard County"/>
    <s v="Town Melbourne Beach"/>
    <m/>
    <m/>
    <m/>
    <n v="0"/>
    <n v="1"/>
    <n v="0.66962728986334996"/>
    <n v="9.8583246796920002E-2"/>
    <n v="954.02181995868705"/>
    <m/>
    <n v="-1"/>
    <n v="-1"/>
    <n v="-1"/>
    <n v="-1"/>
    <n v="0"/>
    <m/>
    <m/>
    <s v="Central IRL A"/>
    <n v="-1"/>
    <m/>
    <m/>
    <n v="616"/>
    <x v="10"/>
    <s v="Neptune Drive BB"/>
    <x v="0"/>
    <m/>
    <n v="74.768045036866894"/>
    <n v="0.77374032439999996"/>
  </r>
  <r>
    <n v="210000"/>
    <n v="820000"/>
    <n v="820000"/>
    <x v="0"/>
    <x v="0"/>
    <s v="IR12-21"/>
    <s v="62-304.520 (7), F.A.C."/>
    <n v="0.56000000000000005"/>
    <n v="0.48"/>
    <s v="Town Melbourne Beach"/>
    <n v="6.1117147246769997E-2"/>
    <n v="3658.5104824855298"/>
    <n v="9.1188019828410596"/>
    <n v="1.3411044800191201"/>
    <n v="0.55731516349950005"/>
    <n v="8.1964479978639995E-2"/>
    <n v="223.59772386194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5731516349950005"/>
    <n v="8.1964479978639995E-2"/>
    <n v="518.62637255569302"/>
    <m/>
    <n v="-1"/>
    <n v="-1"/>
    <n v="-1"/>
    <n v="-1"/>
    <n v="0"/>
    <m/>
    <m/>
    <s v="Central IRL A"/>
    <n v="-1"/>
    <m/>
    <m/>
    <n v="616"/>
    <x v="10"/>
    <s v="Neptune Drive BB"/>
    <x v="0"/>
    <m/>
    <n v="89.269024079901001"/>
    <n v="0.42062155109999999"/>
  </r>
  <r>
    <n v="210000"/>
    <n v="820000"/>
    <n v="820000"/>
    <x v="0"/>
    <x v="0"/>
    <s v="IR12-21"/>
    <s v="62-304.520 (7), F.A.C."/>
    <n v="0.56000000000000005"/>
    <n v="0.48"/>
    <s v="Town Melbourne Beach"/>
    <n v="7.6260189862619995E-2"/>
    <n v="3658.5104824855298"/>
    <n v="9.1188019828410596"/>
    <n v="1.3411044800191201"/>
    <n v="0.69540157053110996"/>
    <n v="0.10227288227186999"/>
    <n v="278.99870400873903"/>
    <n v="1210"/>
    <s v="Fixed Single Family Units"/>
    <n v="1210"/>
    <s v="Town Melbourne Beach                   Brevard County"/>
    <s v="Town Melbourne Beach"/>
    <m/>
    <m/>
    <m/>
    <n v="0"/>
    <n v="1"/>
    <n v="0.69540157053110996"/>
    <n v="0.10227288227186999"/>
    <n v="515.55664164140705"/>
    <m/>
    <n v="-1"/>
    <n v="-1"/>
    <n v="-1"/>
    <n v="-1"/>
    <n v="0"/>
    <m/>
    <m/>
    <s v="Central IRL A"/>
    <n v="-1"/>
    <m/>
    <m/>
    <n v="616"/>
    <x v="10"/>
    <s v="Neptune Drive BB"/>
    <x v="0"/>
    <m/>
    <n v="71.025395884890798"/>
    <n v="0.41813190729999999"/>
  </r>
  <r>
    <n v="210000"/>
    <n v="820000"/>
    <n v="820000"/>
    <x v="0"/>
    <x v="0"/>
    <s v="IR12-21"/>
    <s v="62-304.520 (7), F.A.C."/>
    <n v="0.56000000000000005"/>
    <n v="0.48"/>
    <s v="Town Melbourne Beach"/>
    <n v="4.8378277199130001E-2"/>
    <n v="3658.5104824855298"/>
    <n v="9.1188019828410596"/>
    <n v="1.3411044800191201"/>
    <n v="0.44115193004985997"/>
    <n v="6.488032428736E-2"/>
    <n v="176.99243425760699"/>
    <n v="1210"/>
    <s v="Fixed Single Family Units"/>
    <n v="1210"/>
    <s v="Town Melbourne Beach                   Brevard County"/>
    <s v="Town Melbourne Beach"/>
    <m/>
    <m/>
    <m/>
    <n v="0"/>
    <n v="1"/>
    <n v="0.44115193004985997"/>
    <n v="6.488032428736E-2"/>
    <n v="1086.77516661495"/>
    <m/>
    <n v="-1"/>
    <n v="-1"/>
    <n v="-1"/>
    <n v="-1"/>
    <n v="0"/>
    <m/>
    <m/>
    <s v="Central IRL A"/>
    <n v="-1"/>
    <m/>
    <m/>
    <n v="616"/>
    <x v="10"/>
    <s v="Neptune Drive BB"/>
    <x v="0"/>
    <m/>
    <n v="82.409178527661197"/>
    <n v="0.88140727220000004"/>
  </r>
  <r>
    <n v="210000"/>
    <n v="840000"/>
    <n v="840000"/>
    <x v="0"/>
    <x v="0"/>
    <s v="IR12-21"/>
    <s v="62-304.520 (7), F.A.C."/>
    <n v="0.56000000000000005"/>
    <n v="0.48"/>
    <s v="Town Melbourne Beach"/>
    <n v="1.1691191278E-4"/>
    <n v="3658.5104823492402"/>
    <n v="9.1188019825013598"/>
    <n v="1.34110447996916"/>
    <n v="1.06609658209E-3"/>
    <n v="1.5679108999E-4"/>
    <n v="0.4277234584390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6609658209E-3"/>
    <n v="1.5679108999E-4"/>
    <n v="1259.10996079956"/>
    <m/>
    <n v="-1"/>
    <n v="-1"/>
    <n v="-1"/>
    <n v="-1"/>
    <n v="0"/>
    <m/>
    <m/>
    <s v="Central IRL A"/>
    <n v="-1"/>
    <m/>
    <m/>
    <n v="616"/>
    <x v="10"/>
    <s v="Neptune Drive BB"/>
    <x v="0"/>
    <m/>
    <n v="125.74763661193801"/>
    <n v="1.0211759617"/>
  </r>
  <r>
    <n v="210000"/>
    <n v="840000"/>
    <n v="840000"/>
    <x v="0"/>
    <x v="0"/>
    <s v="IR12-21"/>
    <s v="62-304.520 (7), F.A.C."/>
    <n v="0.56000000000000005"/>
    <n v="0.48"/>
    <s v="Town Melbourne Beach"/>
    <n v="7.8764828829999997E-6"/>
    <n v="3658.5104823492402"/>
    <n v="9.1188019825013598"/>
    <n v="1.34110447996916"/>
    <n v="7.1824087720000001E-5"/>
    <n v="1.0563186479999999E-5"/>
    <n v="2.881619519149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1824087720000001E-5"/>
    <n v="1.0563186479999999E-5"/>
    <n v="1382.21775668277"/>
    <m/>
    <n v="-1"/>
    <n v="-1"/>
    <n v="-1"/>
    <n v="-1"/>
    <n v="0"/>
    <m/>
    <m/>
    <s v="Central IRL A"/>
    <n v="-1"/>
    <m/>
    <m/>
    <n v="616"/>
    <x v="10"/>
    <s v="Neptune Drive BB"/>
    <x v="0"/>
    <m/>
    <n v="18.1130841364816"/>
    <n v="1.1210200784"/>
  </r>
  <r>
    <n v="220000"/>
    <n v="850000"/>
    <n v="850000"/>
    <x v="0"/>
    <x v="0"/>
    <s v="IR12-21"/>
    <s v="62-304.520 (7), F.A.C."/>
    <n v="0.56000000000000005"/>
    <n v="0.48"/>
    <s v="Town Melbourne Beach"/>
    <n v="9.2406755709999999E-6"/>
    <n v="3658.5104824855198"/>
    <n v="9.1188019828410596"/>
    <n v="1.3411044800191201"/>
    <n v="8.4263890719999998E-5"/>
    <n v="1.2392711400000001E-5"/>
    <n v="3.380710844175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8.4263890719999998E-5"/>
    <n v="1.2392711400000001E-5"/>
    <n v="1516.93520340803"/>
    <m/>
    <n v="-1"/>
    <n v="-1"/>
    <n v="-1"/>
    <n v="-1"/>
    <n v="0"/>
    <m/>
    <m/>
    <s v="Central IRL A"/>
    <n v="-1"/>
    <m/>
    <m/>
    <n v="616"/>
    <x v="10"/>
    <s v="Neptune Drive BB"/>
    <x v="0"/>
    <m/>
    <n v="50.148959566223603"/>
    <n v="1.2302799703"/>
  </r>
  <r>
    <n v="220000"/>
    <n v="860000"/>
    <n v="860000"/>
    <x v="0"/>
    <x v="0"/>
    <s v="IR12-21"/>
    <s v="62-304.520 (7), F.A.C."/>
    <n v="0.56000000000000005"/>
    <n v="0.48"/>
    <s v="Town Melbourne Beach"/>
    <n v="6.0804619087959998E-2"/>
    <n v="3673.9565293105002"/>
    <n v="9.1548886818851098"/>
    <n v="1.34632978401071"/>
    <n v="0.55665951909471001"/>
    <n v="8.1863069683539999E-2"/>
    <n v="223.393527310451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5665951909471001"/>
    <n v="8.1863069683539999E-2"/>
    <n v="825.16257726412402"/>
    <m/>
    <n v="-1"/>
    <n v="-1"/>
    <n v="-1"/>
    <n v="-1"/>
    <n v="0"/>
    <m/>
    <m/>
    <s v="Central IRL A"/>
    <n v="-1"/>
    <m/>
    <m/>
    <n v="616"/>
    <x v="10"/>
    <s v="Neptune Drive BB"/>
    <x v="0"/>
    <m/>
    <n v="97.190227839069394"/>
    <n v="0.66923161170000001"/>
  </r>
  <r>
    <n v="220000"/>
    <n v="860000"/>
    <n v="860000"/>
    <x v="0"/>
    <x v="0"/>
    <s v="IR12-21"/>
    <s v="62-304.520 (7), F.A.C."/>
    <n v="0.56000000000000005"/>
    <n v="0.48"/>
    <s v="Town Melbourne Beach"/>
    <n v="4.3672380740119997E-2"/>
    <n v="3673.9565293105002"/>
    <n v="9.1548886818851098"/>
    <n v="1.34632978401071"/>
    <n v="0.3998157841487"/>
    <n v="5.8797426929070001E-2"/>
    <n v="160.45042837069801"/>
    <n v="1210"/>
    <s v="Fixed Single Family Units"/>
    <n v="1210"/>
    <s v="Town Melbourne Beach                   Brevard County"/>
    <s v="Town Melbourne Beach"/>
    <m/>
    <m/>
    <m/>
    <n v="0"/>
    <n v="1"/>
    <n v="0.3998157841487"/>
    <n v="5.8797426929070001E-2"/>
    <n v="175.28997211197299"/>
    <m/>
    <n v="-1"/>
    <n v="-1"/>
    <n v="-1"/>
    <n v="-1"/>
    <n v="0"/>
    <m/>
    <m/>
    <s v="Central IRL A"/>
    <n v="-1"/>
    <m/>
    <m/>
    <n v="616"/>
    <x v="10"/>
    <s v="Neptune Drive BB"/>
    <x v="0"/>
    <m/>
    <n v="60.242904884034203"/>
    <n v="0.1421654275"/>
  </r>
  <r>
    <n v="220000"/>
    <n v="860000"/>
    <n v="860000"/>
    <x v="0"/>
    <x v="0"/>
    <s v="IR12-21"/>
    <s v="62-304.520 (7), F.A.C."/>
    <n v="0.56000000000000005"/>
    <n v="0.48"/>
    <s v="Town Melbourne Beach"/>
    <n v="7.3927247925729994E-2"/>
    <n v="3673.9565293105002"/>
    <n v="9.1548886818851098"/>
    <n v="1.34632978401071"/>
    <n v="0.67679572531820997"/>
    <n v="9.9530455732359996E-2"/>
    <n v="271.60549521070698"/>
    <n v="1210"/>
    <s v="Fixed Single Family Units"/>
    <n v="1210"/>
    <s v="Town Melbourne Beach                   Brevard County"/>
    <s v="Town Melbourne Beach"/>
    <m/>
    <m/>
    <m/>
    <n v="0"/>
    <n v="1"/>
    <n v="0.67679572531820997"/>
    <n v="9.9530455732359996E-2"/>
    <n v="840.63847132438502"/>
    <m/>
    <n v="-1"/>
    <n v="-1"/>
    <n v="-1"/>
    <n v="-1"/>
    <n v="0"/>
    <m/>
    <m/>
    <s v="Central IRL A"/>
    <n v="-1"/>
    <m/>
    <m/>
    <n v="616"/>
    <x v="10"/>
    <s v="Neptune Drive BB"/>
    <x v="0"/>
    <m/>
    <n v="82.757463088954097"/>
    <n v="0.68178302619999998"/>
  </r>
  <r>
    <n v="220000"/>
    <n v="860000"/>
    <n v="860000"/>
    <x v="0"/>
    <x v="0"/>
    <s v="IR12-21"/>
    <s v="62-304.520 (7), F.A.C."/>
    <n v="0.56000000000000005"/>
    <n v="0.48"/>
    <s v="Town Melbourne Beach"/>
    <n v="5.658162156115E-2"/>
    <n v="3669.5568051364198"/>
    <n v="9.1445936928992797"/>
    <n v="1.3448385080115699"/>
    <n v="0.51741593966216004"/>
    <n v="7.6093143521180004E-2"/>
    <n v="207.629474445392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1741593966216004"/>
    <n v="7.6093143521180004E-2"/>
    <n v="683.56191607656206"/>
    <m/>
    <n v="-1"/>
    <n v="-1"/>
    <n v="-1"/>
    <n v="-1"/>
    <n v="0"/>
    <m/>
    <m/>
    <s v="Central IRL A"/>
    <n v="-1"/>
    <m/>
    <m/>
    <n v="616"/>
    <x v="10"/>
    <s v="Neptune Drive BB"/>
    <x v="0"/>
    <m/>
    <n v="92.468502931556998"/>
    <n v="0.55438922629999998"/>
  </r>
  <r>
    <n v="220000"/>
    <n v="860000"/>
    <n v="860000"/>
    <x v="0"/>
    <x v="0"/>
    <s v="IR12-21"/>
    <s v="62-304.520 (7), F.A.C."/>
    <n v="0.56000000000000005"/>
    <n v="0.48"/>
    <s v="Town Melbourne Beach"/>
    <n v="4.0505888496710003E-2"/>
    <n v="3669.5568051364198"/>
    <n v="9.1445936928992797"/>
    <n v="1.3448385080115699"/>
    <n v="0.37040989247236"/>
    <n v="5.44738786516E-2"/>
    <n v="148.638658781228"/>
    <n v="1210"/>
    <s v="Fixed Single Family Units"/>
    <n v="1210"/>
    <s v="Town Melbourne Beach                   Brevard County"/>
    <s v="Town Melbourne Beach"/>
    <m/>
    <m/>
    <m/>
    <n v="0"/>
    <n v="1"/>
    <n v="0.37040989247236"/>
    <n v="5.44738786516E-2"/>
    <n v="176.71175909033201"/>
    <m/>
    <n v="-1"/>
    <n v="-1"/>
    <n v="-1"/>
    <n v="-1"/>
    <n v="0"/>
    <m/>
    <m/>
    <s v="Central IRL A"/>
    <n v="-1"/>
    <m/>
    <m/>
    <n v="616"/>
    <x v="10"/>
    <s v="Neptune Drive BB"/>
    <x v="0"/>
    <m/>
    <n v="53.433701752669798"/>
    <n v="0.1433185394"/>
  </r>
  <r>
    <n v="220000"/>
    <n v="860000"/>
    <n v="860000"/>
    <x v="0"/>
    <x v="0"/>
    <s v="IR12-21"/>
    <s v="62-304.520 (7), F.A.C."/>
    <n v="0.56000000000000005"/>
    <n v="0.48"/>
    <s v="Town Melbourne Beach"/>
    <n v="2.6327572167360001E-2"/>
    <n v="3669.5568051364198"/>
    <n v="9.1445936928992797"/>
    <n v="1.3448385080115699"/>
    <n v="0.24075495039104999"/>
    <n v="3.5406332873119999E-2"/>
    <n v="96.610521609481907"/>
    <n v="1210"/>
    <s v="Fixed Single Family Units"/>
    <n v="1210"/>
    <s v="Town Melbourne Beach                   Brevard County"/>
    <s v="Town Melbourne Beach"/>
    <m/>
    <m/>
    <m/>
    <n v="0"/>
    <n v="1"/>
    <n v="0.24075495039104999"/>
    <n v="3.5406332873119999E-2"/>
    <n v="1040.4911636356901"/>
    <m/>
    <n v="-1"/>
    <n v="-1"/>
    <n v="-1"/>
    <n v="-1"/>
    <n v="0"/>
    <m/>
    <m/>
    <s v="Central IRL A"/>
    <n v="-1"/>
    <m/>
    <m/>
    <n v="616"/>
    <x v="10"/>
    <s v="Neptune Drive BB"/>
    <x v="0"/>
    <m/>
    <n v="47.064906965441999"/>
    <n v="0.84386955689999998"/>
  </r>
  <r>
    <n v="220000"/>
    <n v="860000"/>
    <n v="860000"/>
    <x v="0"/>
    <x v="0"/>
    <s v="IR12-21"/>
    <s v="62-304.520 (7), F.A.C."/>
    <n v="0.56000000000000005"/>
    <n v="0.48"/>
    <s v="Town Melbourne Beach"/>
    <n v="5.1560034430000003E-5"/>
    <n v="3658.51048194036"/>
    <n v="9.1188019814822496"/>
    <n v="1.3411044798192799"/>
    <n v="4.7016574419000002E-4"/>
    <n v="6.9147393160000006E-5"/>
    <n v="0.18863292644061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7016574419000002E-4"/>
    <n v="6.9147393160000006E-5"/>
    <n v="1339.3257876109001"/>
    <m/>
    <n v="-1"/>
    <n v="-1"/>
    <n v="-1"/>
    <n v="-1"/>
    <n v="0"/>
    <m/>
    <m/>
    <s v="Central IRL A"/>
    <n v="-1"/>
    <m/>
    <m/>
    <n v="616"/>
    <x v="10"/>
    <s v="Neptune Drive BB"/>
    <x v="0"/>
    <m/>
    <n v="109.048457047336"/>
    <n v="1.0862334043999999"/>
  </r>
  <r>
    <n v="230000"/>
    <n v="870000"/>
    <n v="870000"/>
    <x v="0"/>
    <x v="0"/>
    <s v="IR12-21"/>
    <s v="62-304.520 (7), F.A.C."/>
    <n v="0.56000000000000005"/>
    <n v="0.48"/>
    <s v="Town Melbourne Beach"/>
    <n v="5.9212036039390001E-2"/>
    <n v="3669.5568048630198"/>
    <n v="9.1445936922179492"/>
    <n v="1.3448385079113701"/>
    <n v="0.54147001126924998"/>
    <n v="7.9630626197609994E-2"/>
    <n v="217.28192977816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4147001126924998"/>
    <n v="7.9630626197609994E-2"/>
    <n v="746.10691694892"/>
    <m/>
    <n v="-1"/>
    <n v="-1"/>
    <n v="-1"/>
    <n v="-1"/>
    <n v="0"/>
    <m/>
    <m/>
    <s v="Central IRL A"/>
    <n v="-1"/>
    <m/>
    <m/>
    <n v="616"/>
    <x v="10"/>
    <s v="Neptune Drive BB"/>
    <x v="0"/>
    <m/>
    <n v="105.746195192508"/>
    <n v="0.60511509890000004"/>
  </r>
  <r>
    <n v="230000"/>
    <n v="870000"/>
    <n v="870000"/>
    <x v="0"/>
    <x v="0"/>
    <s v="IR12-21"/>
    <s v="62-304.520 (7), F.A.C."/>
    <n v="0.56000000000000005"/>
    <n v="0.48"/>
    <s v="Town Melbourne Beach"/>
    <n v="8.0244931256000002E-4"/>
    <n v="3669.5568048630198"/>
    <n v="9.1445936922179492"/>
    <n v="1.3448385079113701"/>
    <n v="7.3380729220300003E-3"/>
    <n v="1.0791647361800001E-3"/>
    <n v="2.9446333354915502"/>
    <n v="1210"/>
    <s v="Fixed Single Family Units"/>
    <n v="1210"/>
    <s v="Town Melbourne Beach                   Brevard County"/>
    <s v="Town Melbourne Beach"/>
    <m/>
    <m/>
    <m/>
    <n v="0"/>
    <n v="1"/>
    <n v="7.3380729220300003E-3"/>
    <n v="1.0791647361800001E-3"/>
    <n v="2.94463333549011"/>
    <m/>
    <n v="-1"/>
    <n v="-1"/>
    <n v="-1"/>
    <n v="-1"/>
    <n v="0"/>
    <m/>
    <m/>
    <s v="Central IRL A"/>
    <n v="-1"/>
    <m/>
    <m/>
    <n v="616"/>
    <x v="10"/>
    <s v="Neptune Drive BB"/>
    <x v="0"/>
    <m/>
    <n v="9.2063525933244996"/>
    <n v="2.388186E-3"/>
  </r>
  <r>
    <n v="230000"/>
    <n v="870000"/>
    <n v="870000"/>
    <x v="0"/>
    <x v="0"/>
    <s v="IR12-21"/>
    <s v="62-304.520 (7), F.A.C."/>
    <n v="0.56000000000000005"/>
    <n v="0.48"/>
    <s v="Town Melbourne Beach"/>
    <n v="2.3953624593350001E-2"/>
    <n v="3669.5568048630198"/>
    <n v="9.1445936922179492"/>
    <n v="1.3448385079113701"/>
    <n v="0.21904616436214999"/>
    <n v="3.2213756757190001E-2"/>
    <n v="87.899186127679997"/>
    <n v="1210"/>
    <s v="Fixed Single Family Units"/>
    <n v="1210"/>
    <s v="Town Melbourne Beach                   Brevard County"/>
    <s v="Town Melbourne Beach"/>
    <m/>
    <m/>
    <m/>
    <n v="0"/>
    <n v="1"/>
    <n v="0.21904616436214999"/>
    <n v="3.2213756757190001E-2"/>
    <n v="170.08000595799999"/>
    <m/>
    <n v="-1"/>
    <n v="-1"/>
    <n v="-1"/>
    <n v="-1"/>
    <n v="0"/>
    <m/>
    <m/>
    <s v="Central IRL A"/>
    <n v="-1"/>
    <m/>
    <m/>
    <n v="616"/>
    <x v="10"/>
    <s v="Neptune Drive BB"/>
    <x v="0"/>
    <m/>
    <n v="43.961492019501797"/>
    <n v="0.13793998860000001"/>
  </r>
  <r>
    <n v="230000"/>
    <n v="870000"/>
    <n v="870000"/>
    <x v="0"/>
    <x v="0"/>
    <s v="IR12-21"/>
    <s v="62-304.520 (7), F.A.C."/>
    <n v="0.56000000000000005"/>
    <n v="0.48"/>
    <s v="Town Melbourne Beach"/>
    <n v="9.6933002321099998E-3"/>
    <n v="1837.3517407142899"/>
    <n v="4.7757766346537203"/>
    <n v="0.70904150985722003"/>
    <n v="4.629303676121E-2"/>
    <n v="6.8729522320700003E-3"/>
    <n v="17.810002054740899"/>
    <n v="1210"/>
    <s v="Fixed Single Family Units"/>
    <n v="1210"/>
    <s v="Town Melbourne Beach                   Brevard County"/>
    <s v="Town Melbourne Beach"/>
    <m/>
    <m/>
    <m/>
    <n v="0"/>
    <n v="1"/>
    <n v="4.629303676121E-2"/>
    <n v="6.8729522320700003E-3"/>
    <n v="174.38223274772801"/>
    <m/>
    <n v="-1"/>
    <n v="-1"/>
    <n v="-1"/>
    <n v="-1"/>
    <n v="0"/>
    <m/>
    <m/>
    <s v="Central IRL A"/>
    <n v="-1"/>
    <m/>
    <m/>
    <n v="616"/>
    <x v="10"/>
    <s v="Neptune Drive BB"/>
    <x v="0"/>
    <m/>
    <n v="28.431734916072799"/>
    <n v="0.14142922359999999"/>
  </r>
  <r>
    <n v="230000"/>
    <n v="870000"/>
    <n v="870000"/>
    <x v="0"/>
    <x v="0"/>
    <s v="IR12-21"/>
    <s v="62-304.520 (7), F.A.C."/>
    <n v="0.56000000000000005"/>
    <n v="0.48"/>
    <s v="Town Melbourne Beach"/>
    <n v="5.1477421343409997E-2"/>
    <n v="3665.1386589976"/>
    <n v="9.1342777566984203"/>
    <n v="1.34334499977641"/>
    <n v="0.47020906474931001"/>
    <n v="6.9151936563050007E-2"/>
    <n v="188.671887031244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7020906474931001"/>
    <n v="6.9151936563050007E-2"/>
    <n v="564.90418845517604"/>
    <m/>
    <n v="-1"/>
    <n v="-1"/>
    <n v="-1"/>
    <n v="-1"/>
    <n v="0"/>
    <m/>
    <m/>
    <s v="Central IRL A"/>
    <n v="-1"/>
    <m/>
    <m/>
    <n v="616"/>
    <x v="10"/>
    <s v="Neptune Drive BB"/>
    <x v="0"/>
    <m/>
    <n v="82.522553388205495"/>
    <n v="0.45815424850000003"/>
  </r>
  <r>
    <n v="230000"/>
    <n v="870000"/>
    <n v="870000"/>
    <x v="0"/>
    <x v="0"/>
    <s v="IR12-21"/>
    <s v="62-304.520 (7), F.A.C."/>
    <n v="0.56000000000000005"/>
    <n v="0.48"/>
    <s v="Town Melbourne Beach"/>
    <n v="3.6483739740879997E-2"/>
    <n v="3665.1386589976"/>
    <n v="9.1342777566984203"/>
    <n v="1.34334499977641"/>
    <n v="0.3332526123963"/>
    <n v="4.9010249354050003E-2"/>
    <n v="133.71796494911001"/>
    <n v="1210"/>
    <s v="Fixed Single Family Units"/>
    <n v="1210"/>
    <s v="Town Melbourne Beach                   Brevard County"/>
    <s v="Town Melbourne Beach"/>
    <m/>
    <m/>
    <m/>
    <n v="0"/>
    <n v="1"/>
    <n v="0.3332526123963"/>
    <n v="4.9010249354050003E-2"/>
    <n v="133.71796494911001"/>
    <m/>
    <n v="-1"/>
    <n v="-1"/>
    <n v="-1"/>
    <n v="-1"/>
    <n v="0"/>
    <m/>
    <m/>
    <s v="Central IRL A"/>
    <n v="-1"/>
    <m/>
    <m/>
    <n v="616"/>
    <x v="10"/>
    <s v="Neptune Drive BB"/>
    <x v="0"/>
    <m/>
    <n v="58.7226227152318"/>
    <n v="0.1084492822"/>
  </r>
  <r>
    <n v="230000"/>
    <n v="870000"/>
    <n v="870000"/>
    <x v="0"/>
    <x v="0"/>
    <s v="IR12-21"/>
    <s v="62-304.520 (7), F.A.C."/>
    <n v="0.56000000000000005"/>
    <n v="0.48"/>
    <s v="Town Melbourne Beach"/>
    <n v="5.998147337128E-2"/>
    <n v="3649.16709761017"/>
    <n v="9.0949047491995803"/>
    <n v="1.33756921579897"/>
    <n v="0.54552578702848997"/>
    <n v="8.0229372299690002E-2"/>
    <n v="218.88241909267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4552578702848997"/>
    <n v="8.0229372299690002E-2"/>
    <n v="390.87734102380102"/>
    <m/>
    <n v="-1"/>
    <n v="-1"/>
    <n v="-1"/>
    <n v="-1"/>
    <n v="0"/>
    <m/>
    <m/>
    <s v="Central IRL A"/>
    <n v="-1"/>
    <m/>
    <m/>
    <n v="616"/>
    <x v="10"/>
    <s v="Neptune Drive BB"/>
    <x v="0"/>
    <m/>
    <n v="93.43431926433"/>
    <n v="0.3170132531"/>
  </r>
  <r>
    <n v="230000"/>
    <n v="870000"/>
    <n v="870000"/>
    <x v="0"/>
    <x v="0"/>
    <s v="IR12-21"/>
    <s v="62-304.520 (7), F.A.C."/>
    <n v="0.56000000000000005"/>
    <n v="0.48"/>
    <s v="Town Melbourne Beach"/>
    <n v="0.15268497508132001"/>
    <n v="3649.16709761017"/>
    <n v="9.0949047491995803"/>
    <n v="1.33756921579897"/>
    <n v="1.38865530499852"/>
    <n v="0.20422672238379999"/>
    <n v="557.172987366185"/>
    <n v="1210"/>
    <s v="Fixed Single Family Units"/>
    <n v="1210"/>
    <s v="Town Melbourne Beach                   Brevard County"/>
    <s v="Town Melbourne Beach"/>
    <m/>
    <m/>
    <m/>
    <n v="0"/>
    <n v="1"/>
    <n v="1.38865530499852"/>
    <n v="0.20422672238379999"/>
    <n v="871.158895966714"/>
    <m/>
    <n v="-1"/>
    <n v="-1"/>
    <n v="-1"/>
    <n v="-1"/>
    <n v="0"/>
    <m/>
    <m/>
    <s v="Central IRL A"/>
    <n v="-1"/>
    <m/>
    <m/>
    <n v="616"/>
    <x v="10"/>
    <s v="Neptune Drive BB"/>
    <x v="0"/>
    <m/>
    <n v="106.623343547923"/>
    <n v="0.70653600650000004"/>
  </r>
  <r>
    <n v="230000"/>
    <n v="870000"/>
    <n v="870000"/>
    <x v="0"/>
    <x v="0"/>
    <s v="IR12-21"/>
    <s v="62-304.520 (7), F.A.C."/>
    <n v="0.56000000000000005"/>
    <n v="0.48"/>
    <s v="Town Melbourne Beach"/>
    <n v="2.9346410389540001E-2"/>
    <n v="3649.16709761017"/>
    <n v="9.0949047491995803"/>
    <n v="1.33756921579897"/>
    <n v="0.26690280722381998"/>
    <n v="3.925285513125E-2"/>
    <n v="107.089955226489"/>
    <n v="1210"/>
    <s v="Fixed Single Family Units"/>
    <n v="1210"/>
    <s v="Town Melbourne Beach                   Brevard County"/>
    <s v="Town Melbourne Beach"/>
    <m/>
    <m/>
    <m/>
    <n v="0"/>
    <n v="1"/>
    <n v="0.26690280722381998"/>
    <n v="3.925285513125E-2"/>
    <n v="693.82446884049295"/>
    <m/>
    <n v="-1"/>
    <n v="-1"/>
    <n v="-1"/>
    <n v="-1"/>
    <n v="0"/>
    <m/>
    <m/>
    <s v="Central IRL A"/>
    <n v="-1"/>
    <m/>
    <m/>
    <n v="616"/>
    <x v="10"/>
    <s v="Neptune Drive BB"/>
    <x v="0"/>
    <m/>
    <n v="50.623154335886198"/>
    <n v="0.56271246460000002"/>
  </r>
  <r>
    <n v="230000"/>
    <n v="870000"/>
    <n v="870000"/>
    <x v="0"/>
    <x v="0"/>
    <s v="IR12-21"/>
    <s v="62-304.520 (7), F.A.C."/>
    <n v="0.56000000000000005"/>
    <n v="0.48"/>
    <s v="Town Melbourne Beach"/>
    <n v="4.1302649688419998E-2"/>
    <n v="3649.16709761017"/>
    <n v="9.0949047491995803"/>
    <n v="1.33756921579897"/>
    <n v="0.37564366480576999"/>
    <n v="5.5245152754159997E-2"/>
    <n v="150.720270287115"/>
    <n v="1210"/>
    <s v="Fixed Single Family Units"/>
    <n v="1210"/>
    <s v="Town Melbourne Beach                   Brevard County"/>
    <s v="Town Melbourne Beach"/>
    <m/>
    <m/>
    <m/>
    <n v="0"/>
    <n v="1"/>
    <n v="0.37564366480576999"/>
    <n v="5.5245152754159997E-2"/>
    <n v="179.304665241409"/>
    <m/>
    <n v="-1"/>
    <n v="-1"/>
    <n v="-1"/>
    <n v="-1"/>
    <n v="0"/>
    <m/>
    <m/>
    <s v="Central IRL A"/>
    <n v="-1"/>
    <m/>
    <m/>
    <n v="616"/>
    <x v="10"/>
    <s v="Neptune Drive BB"/>
    <x v="0"/>
    <m/>
    <n v="55.0178315627453"/>
    <n v="0.14542146410000001"/>
  </r>
  <r>
    <n v="230000"/>
    <n v="870000"/>
    <n v="870000"/>
    <x v="0"/>
    <x v="0"/>
    <s v="IR12-21"/>
    <s v="62-304.520 (7), F.A.C."/>
    <n v="0.56000000000000005"/>
    <n v="0.48"/>
    <s v="Town Melbourne Beach"/>
    <n v="2.8099781364879999E-2"/>
    <n v="3325.6543605729398"/>
    <n v="8.3005656419674398"/>
    <n v="1.2211537843296301"/>
    <n v="0.23324407974412001"/>
    <n v="3.4314154352550003E-2"/>
    <n v="93.4501604272595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3324407974412001"/>
    <n v="3.4314154352550003E-2"/>
    <n v="867.15131263733895"/>
    <m/>
    <n v="-1"/>
    <n v="-1"/>
    <n v="-1"/>
    <n v="-1"/>
    <n v="0"/>
    <m/>
    <m/>
    <s v="Central IRL A"/>
    <n v="-1"/>
    <m/>
    <m/>
    <n v="616"/>
    <x v="10"/>
    <s v="Neptune Drive BB"/>
    <x v="0"/>
    <m/>
    <n v="47.589671377875703"/>
    <n v="0.7032857361"/>
  </r>
  <r>
    <n v="230000"/>
    <n v="870000"/>
    <n v="870000"/>
    <x v="0"/>
    <x v="0"/>
    <s v="IR12-21"/>
    <s v="62-304.520 (7), F.A.C."/>
    <n v="0.56000000000000005"/>
    <n v="0.48"/>
    <s v="Town Melbourne Beach"/>
    <n v="5.7466725869000004E-4"/>
    <n v="3325.6543605729398"/>
    <n v="8.3005656419674398"/>
    <n v="1.2211537843296301"/>
    <n v="4.7700633031100004E-3"/>
    <n v="7.0175709767999995E-4"/>
    <n v="1.9111446747675001"/>
    <n v="1210"/>
    <s v="Fixed Single Family Units"/>
    <n v="1210"/>
    <s v="Town Melbourne Beach                   Brevard County"/>
    <s v="Town Melbourne Beach"/>
    <m/>
    <m/>
    <m/>
    <n v="0"/>
    <n v="1"/>
    <n v="4.7700633031100004E-3"/>
    <n v="7.0175709767999995E-4"/>
    <n v="808.91923917934901"/>
    <m/>
    <n v="-1"/>
    <n v="-1"/>
    <n v="-1"/>
    <n v="-1"/>
    <n v="0"/>
    <m/>
    <m/>
    <s v="Central IRL A"/>
    <n v="-1"/>
    <m/>
    <m/>
    <n v="616"/>
    <x v="10"/>
    <s v="Neptune Drive BB"/>
    <x v="0"/>
    <m/>
    <n v="6.6306568310821303"/>
    <n v="0.65605777710000002"/>
  </r>
  <r>
    <n v="230000"/>
    <n v="870000"/>
    <n v="870000"/>
    <x v="0"/>
    <x v="0"/>
    <s v="IR12-21"/>
    <s v="62-304.520 (7), F.A.C."/>
    <n v="0.56000000000000005"/>
    <n v="0.48"/>
    <s v="Town Melbourne Beach"/>
    <n v="6.3779250154789996E-2"/>
    <n v="3658.5104823492402"/>
    <n v="9.1188019825013598"/>
    <n v="1.34110447996916"/>
    <n v="0.58159035275403004"/>
    <n v="8.5534638111670003E-2"/>
    <n v="233.337055247705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8159035275403004"/>
    <n v="8.5534638111670003E-2"/>
    <n v="702.57395404596002"/>
    <m/>
    <n v="-1"/>
    <n v="-1"/>
    <n v="-1"/>
    <n v="-1"/>
    <n v="0"/>
    <m/>
    <m/>
    <s v="Central IRL A"/>
    <n v="-1"/>
    <m/>
    <m/>
    <n v="616"/>
    <x v="10"/>
    <s v="Neptune Drive BB"/>
    <x v="0"/>
    <m/>
    <n v="91.996986233471802"/>
    <n v="0.56980855959999999"/>
  </r>
  <r>
    <n v="230000"/>
    <n v="870000"/>
    <n v="870000"/>
    <x v="0"/>
    <x v="0"/>
    <s v="IR12-21"/>
    <s v="62-304.520 (7), F.A.C."/>
    <n v="0.56000000000000005"/>
    <n v="0.48"/>
    <s v="Town Melbourne Beach"/>
    <n v="8.6819771614699993E-3"/>
    <n v="3658.5104823492402"/>
    <n v="9.1188019825013598"/>
    <n v="1.34110447996916"/>
    <n v="7.9169230552090006E-2"/>
    <n v="1.164343846624E-2"/>
    <n v="31.7631044527729"/>
    <n v="1210"/>
    <s v="Fixed Single Family Units"/>
    <n v="1210"/>
    <s v="Town Melbourne Beach                   Brevard County"/>
    <s v="Town Melbourne Beach"/>
    <m/>
    <m/>
    <m/>
    <n v="0"/>
    <n v="1"/>
    <n v="7.9169230552090006E-2"/>
    <n v="1.164343846624E-2"/>
    <n v="62.902864096758499"/>
    <m/>
    <n v="-1"/>
    <n v="-1"/>
    <n v="-1"/>
    <n v="-1"/>
    <n v="0"/>
    <m/>
    <m/>
    <s v="Central IRL A"/>
    <n v="-1"/>
    <m/>
    <m/>
    <n v="616"/>
    <x v="10"/>
    <s v="Neptune Drive BB"/>
    <x v="0"/>
    <m/>
    <n v="25.9971767771091"/>
    <n v="5.1016110400000002E-2"/>
  </r>
  <r>
    <n v="230000"/>
    <n v="870000"/>
    <n v="870000"/>
    <x v="0"/>
    <x v="0"/>
    <s v="IR12-21"/>
    <s v="62-304.520 (7), F.A.C."/>
    <n v="0.56000000000000005"/>
    <n v="0.48"/>
    <s v="Town Melbourne Beach"/>
    <n v="8.3540592930540003E-2"/>
    <n v="3658.5104824855298"/>
    <n v="9.1188019828410596"/>
    <n v="1.3411044800191201"/>
    <n v="0.76179012446274996"/>
    <n v="0.11203666344260001"/>
    <n v="305.634134949448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6179012446274996"/>
    <n v="0.11203666344260001"/>
    <n v="935.39930677311804"/>
    <m/>
    <n v="-1"/>
    <n v="-1"/>
    <n v="-1"/>
    <n v="-1"/>
    <n v="0"/>
    <m/>
    <m/>
    <s v="Central IRL A"/>
    <n v="-1"/>
    <m/>
    <m/>
    <n v="616"/>
    <x v="10"/>
    <s v="Neptune Drive BB"/>
    <x v="0"/>
    <m/>
    <n v="107.848582533862"/>
    <n v="0.7586369074"/>
  </r>
  <r>
    <n v="230000"/>
    <n v="870000"/>
    <n v="870000"/>
    <x v="0"/>
    <x v="0"/>
    <s v="IR12-21"/>
    <s v="62-304.520 (7), F.A.C."/>
    <n v="0.56000000000000005"/>
    <n v="0.48"/>
    <s v="Town Melbourne Beach"/>
    <n v="3.7431980015810003E-2"/>
    <n v="3658.5104824855298"/>
    <n v="9.1188019828410596"/>
    <n v="1.3411044800191201"/>
    <n v="0.34133481358988998"/>
    <n v="5.0200196095189997E-2"/>
    <n v="136.94529126805099"/>
    <n v="1210"/>
    <s v="Fixed Single Family Units"/>
    <n v="1210"/>
    <s v="Town Melbourne Beach                   Brevard County"/>
    <s v="Town Melbourne Beach"/>
    <m/>
    <m/>
    <m/>
    <n v="0"/>
    <n v="1"/>
    <n v="0.34133481358988998"/>
    <n v="5.0200196095189997E-2"/>
    <n v="170.27668905596599"/>
    <m/>
    <n v="-1"/>
    <n v="-1"/>
    <n v="-1"/>
    <n v="-1"/>
    <n v="0"/>
    <m/>
    <m/>
    <s v="Central IRL A"/>
    <n v="-1"/>
    <m/>
    <m/>
    <n v="616"/>
    <x v="10"/>
    <s v="Neptune Drive BB"/>
    <x v="0"/>
    <m/>
    <n v="55.048775986741703"/>
    <n v="0.1380995045"/>
  </r>
  <r>
    <n v="230000"/>
    <n v="880000"/>
    <n v="880000"/>
    <x v="0"/>
    <x v="0"/>
    <s v="IR12-21"/>
    <s v="62-304.520 (7), F.A.C."/>
    <n v="0.56000000000000005"/>
    <n v="0.48"/>
    <s v="Town Melbourne Beach"/>
    <n v="1.344710863E-5"/>
    <n v="3658.51048194036"/>
    <n v="9.1188019814822496"/>
    <n v="1.3411044798192799"/>
    <n v="1.2262152084999999E-4"/>
    <n v="1.803397763E-5"/>
    <n v="4.9196387889269999E-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2262152084999999E-4"/>
    <n v="1.803397763E-5"/>
    <n v="761.80602479389302"/>
    <m/>
    <n v="-1"/>
    <n v="-1"/>
    <n v="-1"/>
    <n v="-1"/>
    <n v="0"/>
    <m/>
    <m/>
    <s v="Central IRL A"/>
    <n v="-1"/>
    <m/>
    <m/>
    <n v="616"/>
    <x v="10"/>
    <s v="Neptune Drive BB"/>
    <x v="0"/>
    <m/>
    <n v="13.418922279226599"/>
    <n v="0.61784754649999996"/>
  </r>
  <r>
    <n v="430000"/>
    <n v="700000"/>
    <n v="700000"/>
    <x v="0"/>
    <x v="0"/>
    <s v="IR12-21"/>
    <s v="62-304.520 (7), F.A.C."/>
    <n v="0.56000000000000005"/>
    <n v="0.48"/>
    <s v="Town Melbourne Beach"/>
    <n v="6.5892288019399996E-3"/>
    <n v="3668.7500008902998"/>
    <n v="9.1850915019358492"/>
    <n v="1.3522390083182301"/>
    <n v="6.0522669473089999E-2"/>
    <n v="8.9102122207200003E-3"/>
    <n v="24.1742331730167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0522669473089999E-2"/>
    <n v="8.9102122207200003E-3"/>
    <n v="122.76857515691999"/>
    <m/>
    <n v="-1"/>
    <n v="-1"/>
    <n v="-1"/>
    <n v="-1"/>
    <n v="0"/>
    <m/>
    <m/>
    <s v="Central IRL A"/>
    <n v="-1"/>
    <m/>
    <m/>
    <n v="616"/>
    <x v="10"/>
    <s v="Neptune Drive BB"/>
    <x v="0"/>
    <m/>
    <n v="25.838589825581799"/>
    <n v="9.9568998500000006E-2"/>
  </r>
  <r>
    <n v="450000"/>
    <n v="820000"/>
    <n v="820000"/>
    <x v="0"/>
    <x v="0"/>
    <s v="IR12-21"/>
    <s v="62-304.520 (7), F.A.C."/>
    <n v="0.56000000000000005"/>
    <n v="0.48"/>
    <s v="Town Melbourne Beach"/>
    <n v="3.320765861872E-2"/>
    <n v="3658.5104824855298"/>
    <n v="9.1188019828410596"/>
    <n v="1.3411044800191201"/>
    <n v="0.30281406325794002"/>
    <n v="4.4534939744509998E-2"/>
    <n v="121.490567155410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0281406325794002"/>
    <n v="4.4534939744509998E-2"/>
    <n v="518.62637255569302"/>
    <m/>
    <n v="-1"/>
    <n v="-1"/>
    <n v="-1"/>
    <n v="-1"/>
    <n v="0"/>
    <m/>
    <m/>
    <s v="Central IRL A"/>
    <n v="-1"/>
    <m/>
    <m/>
    <n v="616"/>
    <x v="10"/>
    <s v="Neptune Drive BB"/>
    <x v="0"/>
    <m/>
    <n v="57.722249933871197"/>
    <n v="0.42062155109999999"/>
  </r>
  <r>
    <n v="450000"/>
    <n v="820000"/>
    <n v="820000"/>
    <x v="0"/>
    <x v="0"/>
    <s v="IR12-21"/>
    <s v="62-304.520 (7), F.A.C."/>
    <n v="0.56000000000000005"/>
    <n v="0.48"/>
    <s v="Town Melbourne Beach"/>
    <n v="8.02469667067E-3"/>
    <n v="3658.5104824855298"/>
    <n v="9.1188019828410596"/>
    <n v="1.3411044800191201"/>
    <n v="7.3175619912199993E-2"/>
    <n v="1.0761956655829999E-2"/>
    <n v="29.3584368884129"/>
    <n v="1210"/>
    <s v="Fixed Single Family Units"/>
    <n v="1210"/>
    <s v="Town Melbourne Beach                   Brevard County"/>
    <s v="Town Melbourne Beach"/>
    <m/>
    <m/>
    <m/>
    <n v="0"/>
    <n v="1"/>
    <n v="7.3175619912199993E-2"/>
    <n v="1.0761956655829999E-2"/>
    <n v="29.358436888412399"/>
    <m/>
    <n v="-1"/>
    <n v="-1"/>
    <n v="-1"/>
    <n v="-1"/>
    <n v="0"/>
    <m/>
    <m/>
    <s v="Central IRL A"/>
    <n v="-1"/>
    <m/>
    <m/>
    <n v="616"/>
    <x v="10"/>
    <s v="Neptune Drive BB"/>
    <x v="0"/>
    <m/>
    <n v="27.5323761151182"/>
    <n v="2.3810573299999999E-2"/>
  </r>
  <r>
    <n v="450000"/>
    <n v="840000"/>
    <n v="840000"/>
    <x v="0"/>
    <x v="0"/>
    <s v="IR12-21"/>
    <s v="62-304.520 (7), F.A.C."/>
    <n v="0.56000000000000005"/>
    <n v="0.48"/>
    <s v="Town Melbourne Beach"/>
    <n v="0.11491532070459"/>
    <n v="3658.5104823492402"/>
    <n v="9.1188019825013598"/>
    <n v="1.34110447996916"/>
    <n v="1.04789005426087"/>
    <n v="0.15411345141402999"/>
    <n v="420.418905380299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4789005426087"/>
    <n v="0.15411345141402999"/>
    <n v="1259.10996079956"/>
    <m/>
    <n v="-1"/>
    <n v="-1"/>
    <n v="-1"/>
    <n v="-1"/>
    <n v="0"/>
    <m/>
    <m/>
    <s v="Central IRL A"/>
    <n v="-1"/>
    <m/>
    <m/>
    <n v="616"/>
    <x v="10"/>
    <s v="Neptune Drive BB"/>
    <x v="0"/>
    <m/>
    <n v="147.18015489336099"/>
    <n v="1.0211759617"/>
  </r>
  <r>
    <n v="450000"/>
    <n v="840000"/>
    <n v="840000"/>
    <x v="0"/>
    <x v="0"/>
    <s v="IR12-21"/>
    <s v="62-304.520 (7), F.A.C."/>
    <n v="0.56000000000000005"/>
    <n v="0.48"/>
    <s v="Town Melbourne Beach"/>
    <n v="3.469770245006E-2"/>
    <n v="3658.5104823492402"/>
    <n v="9.1188019825013598"/>
    <n v="1.34110447996916"/>
    <n v="0.31640147788984002"/>
    <n v="4.6533244200410002E-2"/>
    <n v="126.941908126979"/>
    <n v="1210"/>
    <s v="Fixed Single Family Units"/>
    <n v="1210"/>
    <s v="Town Melbourne Beach                   Brevard County"/>
    <s v="Town Melbourne Beach"/>
    <m/>
    <m/>
    <m/>
    <n v="0"/>
    <n v="1"/>
    <n v="0.31640147788984002"/>
    <n v="4.6533244200410002E-2"/>
    <n v="126.94190812698"/>
    <m/>
    <n v="-1"/>
    <n v="-1"/>
    <n v="-1"/>
    <n v="-1"/>
    <n v="0"/>
    <m/>
    <m/>
    <s v="Central IRL A"/>
    <n v="-1"/>
    <m/>
    <m/>
    <n v="616"/>
    <x v="10"/>
    <s v="Neptune Drive BB"/>
    <x v="0"/>
    <m/>
    <n v="57.196404076853298"/>
    <n v="0.10295369679999999"/>
  </r>
  <r>
    <n v="450000"/>
    <n v="840000"/>
    <n v="840000"/>
    <x v="0"/>
    <x v="0"/>
    <s v="IR12-21"/>
    <s v="62-304.520 (7), F.A.C."/>
    <n v="0.56000000000000005"/>
    <n v="0.48"/>
    <s v="Town Melbourne Beach"/>
    <n v="4.0733556670940002E-2"/>
    <n v="3658.5104823492402"/>
    <n v="9.1188019825013598"/>
    <n v="1.34110447996916"/>
    <n v="0.37144123732530998"/>
    <n v="5.4627955336469997E-2"/>
    <n v="149.024144064008"/>
    <n v="1210"/>
    <s v="Fixed Single Family Units"/>
    <n v="1210"/>
    <s v="Town Melbourne Beach                   Brevard County"/>
    <s v="Town Melbourne Beach"/>
    <m/>
    <m/>
    <m/>
    <n v="0"/>
    <n v="1"/>
    <n v="0.37144123732530998"/>
    <n v="5.4627955336469997E-2"/>
    <n v="149.024144064007"/>
    <m/>
    <n v="-1"/>
    <n v="-1"/>
    <n v="-1"/>
    <n v="-1"/>
    <n v="0"/>
    <m/>
    <m/>
    <s v="Central IRL A"/>
    <n v="-1"/>
    <m/>
    <m/>
    <n v="616"/>
    <x v="10"/>
    <s v="Neptune Drive BB"/>
    <x v="0"/>
    <m/>
    <n v="61.964106622219397"/>
    <n v="0.1208630528"/>
  </r>
  <r>
    <n v="450000"/>
    <n v="840000"/>
    <n v="840000"/>
    <x v="0"/>
    <x v="0"/>
    <s v="IR12-21"/>
    <s v="62-304.520 (7), F.A.C."/>
    <n v="0.56000000000000005"/>
    <n v="0.48"/>
    <s v="Town Melbourne Beach"/>
    <n v="0.18336350649290001"/>
    <n v="3658.5104823492402"/>
    <n v="9.1188019825013598"/>
    <n v="1.34110447996916"/>
    <n v="1.6720555065259199"/>
    <n v="0.24590962002048999"/>
    <n v="670.83731058461296"/>
    <n v="1210"/>
    <s v="Fixed Single Family Units"/>
    <n v="1210"/>
    <s v="Town Melbourne Beach                   Brevard County"/>
    <s v="Town Melbourne Beach"/>
    <m/>
    <m/>
    <m/>
    <n v="0"/>
    <n v="1"/>
    <n v="1.6720555065259199"/>
    <n v="0.24590962002048999"/>
    <n v="670.83731058461296"/>
    <m/>
    <n v="-1"/>
    <n v="-1"/>
    <n v="-1"/>
    <n v="-1"/>
    <n v="0"/>
    <m/>
    <m/>
    <s v="Central IRL A"/>
    <n v="-1"/>
    <m/>
    <m/>
    <n v="616"/>
    <x v="10"/>
    <s v="Neptune Drive BB"/>
    <x v="0"/>
    <m/>
    <n v="106.817764220736"/>
    <n v="0.54406918940000004"/>
  </r>
  <r>
    <n v="450000"/>
    <n v="840000"/>
    <n v="840000"/>
    <x v="0"/>
    <x v="0"/>
    <s v="IR12-21"/>
    <s v="62-304.520 (7), F.A.C."/>
    <n v="0.56000000000000005"/>
    <n v="0.48"/>
    <s v="Town Melbourne Beach"/>
    <n v="5.0546663196699999E-3"/>
    <n v="3658.5104823492402"/>
    <n v="9.1188019825013598"/>
    <n v="1.34110447996916"/>
    <n v="4.6092501256689997E-2"/>
    <n v="6.7788356460500004E-3"/>
    <n v="18.4925497152902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6092501256689997E-2"/>
    <n v="6.7788356460500004E-3"/>
    <n v="1382.21775668277"/>
    <m/>
    <n v="-1"/>
    <n v="-1"/>
    <n v="-1"/>
    <n v="-1"/>
    <n v="0"/>
    <m/>
    <m/>
    <s v="Central IRL A"/>
    <n v="-1"/>
    <m/>
    <m/>
    <n v="616"/>
    <x v="10"/>
    <s v="Neptune Drive BB"/>
    <x v="0"/>
    <m/>
    <n v="21.842188747624899"/>
    <n v="1.1210200784"/>
  </r>
  <r>
    <n v="450000"/>
    <n v="850000"/>
    <n v="850000"/>
    <x v="0"/>
    <x v="0"/>
    <s v="IR12-21"/>
    <s v="62-304.520 (7), F.A.C."/>
    <n v="0.56000000000000005"/>
    <n v="0.48"/>
    <s v="Town Melbourne Beach"/>
    <n v="0.12836831028445"/>
    <n v="3658.5104824855198"/>
    <n v="9.1188019828410596"/>
    <n v="1.3411044800191201"/>
    <n v="1.1705652023558699"/>
    <n v="0.17215531601497"/>
    <n v="469.636808794644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1705652023558699"/>
    <n v="0.17215531601497"/>
    <n v="1516.93520340803"/>
    <m/>
    <n v="-1"/>
    <n v="-1"/>
    <n v="-1"/>
    <n v="-1"/>
    <n v="0"/>
    <m/>
    <m/>
    <s v="Central IRL A"/>
    <n v="-1"/>
    <m/>
    <m/>
    <n v="616"/>
    <x v="10"/>
    <s v="Neptune Drive BB"/>
    <x v="0"/>
    <m/>
    <n v="112.985546300867"/>
    <n v="1.2302799703"/>
  </r>
  <r>
    <n v="450000"/>
    <n v="850000"/>
    <n v="850000"/>
    <x v="0"/>
    <x v="0"/>
    <s v="IR12-21"/>
    <s v="62-304.520 (7), F.A.C."/>
    <n v="0.56000000000000005"/>
    <n v="0.48"/>
    <s v="Town Melbourne Beach"/>
    <n v="1.3591296955400001E-3"/>
    <n v="3658.5104824855198"/>
    <n v="9.1188019828410596"/>
    <n v="1.3411044800191201"/>
    <n v="1.2393634562689999E-2"/>
    <n v="1.82273492362E-3"/>
    <n v="4.9723902382160601"/>
    <n v="1210"/>
    <s v="Fixed Single Family Units"/>
    <n v="1210"/>
    <s v="Town Melbourne Beach                   Brevard County"/>
    <s v="Town Melbourne Beach"/>
    <m/>
    <m/>
    <m/>
    <n v="0"/>
    <n v="1"/>
    <n v="1.2393634562689999E-2"/>
    <n v="1.82273492362E-3"/>
    <n v="676.48455100784599"/>
    <m/>
    <n v="-1"/>
    <n v="-1"/>
    <n v="-1"/>
    <n v="-1"/>
    <n v="0"/>
    <m/>
    <m/>
    <s v="Central IRL A"/>
    <n v="-1"/>
    <m/>
    <m/>
    <n v="616"/>
    <x v="10"/>
    <s v="Neptune Drive BB"/>
    <x v="0"/>
    <m/>
    <n v="46.868431827063198"/>
    <n v="0.54864927090000004"/>
  </r>
  <r>
    <n v="450000"/>
    <n v="850000"/>
    <n v="850000"/>
    <x v="0"/>
    <x v="0"/>
    <s v="IR12-21"/>
    <s v="62-304.520 (7), F.A.C."/>
    <n v="0.56000000000000005"/>
    <n v="0.48"/>
    <s v="Town Melbourne Beach"/>
    <n v="1.4578849022519999E-2"/>
    <n v="3658.5104824855198"/>
    <n v="9.1188019828410596"/>
    <n v="1.3411044800191201"/>
    <n v="0.1329416373741"/>
    <n v="1.9551759737620002E-2"/>
    <n v="53.336871971466898"/>
    <n v="1210"/>
    <s v="Fixed Single Family Units"/>
    <n v="1210"/>
    <s v="Town Melbourne Beach                   Brevard County"/>
    <s v="Town Melbourne Beach"/>
    <m/>
    <m/>
    <m/>
    <n v="0"/>
    <n v="1"/>
    <n v="0.1329416373741"/>
    <n v="1.9551759737620002E-2"/>
    <n v="53.3368719714666"/>
    <m/>
    <n v="-1"/>
    <n v="-1"/>
    <n v="-1"/>
    <n v="-1"/>
    <n v="0"/>
    <m/>
    <m/>
    <s v="Central IRL A"/>
    <n v="-1"/>
    <m/>
    <m/>
    <n v="616"/>
    <x v="10"/>
    <s v="Neptune Drive BB"/>
    <x v="0"/>
    <m/>
    <n v="37.855017312942799"/>
    <n v="4.32578037E-2"/>
  </r>
  <r>
    <n v="450000"/>
    <n v="860000"/>
    <n v="860000"/>
    <x v="0"/>
    <x v="0"/>
    <s v="IR12-21"/>
    <s v="62-304.520 (7), F.A.C."/>
    <n v="0.56000000000000005"/>
    <n v="0.48"/>
    <s v="Town Melbourne Beach"/>
    <n v="8.5600471871129999E-2"/>
    <n v="3673.9565293105002"/>
    <n v="9.1548886818851098"/>
    <n v="1.34632978401071"/>
    <n v="0.78366279109702996"/>
    <n v="0.11524646480547"/>
    <n v="314.492412542998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8366279109702996"/>
    <n v="0.11524646480547"/>
    <n v="825.16257726412402"/>
    <m/>
    <n v="-1"/>
    <n v="-1"/>
    <n v="-1"/>
    <n v="-1"/>
    <n v="0"/>
    <m/>
    <m/>
    <s v="Central IRL A"/>
    <n v="-1"/>
    <m/>
    <m/>
    <n v="616"/>
    <x v="10"/>
    <s v="Neptune Drive BB"/>
    <x v="0"/>
    <m/>
    <n v="102.639235722775"/>
    <n v="0.66923161170000001"/>
  </r>
  <r>
    <n v="450000"/>
    <n v="860000"/>
    <n v="860000"/>
    <x v="0"/>
    <x v="0"/>
    <s v="IR12-21"/>
    <s v="62-304.520 (7), F.A.C."/>
    <n v="0.56000000000000005"/>
    <n v="0.48"/>
    <s v="Town Melbourne Beach"/>
    <n v="6.6067731828899998E-3"/>
    <n v="3673.9565293105002"/>
    <n v="9.1548886818851098"/>
    <n v="1.34632978401071"/>
    <n v="6.0484273035889997E-2"/>
    <n v="8.8948955123299995E-3"/>
    <n v="24.272997472981601"/>
    <n v="1210"/>
    <s v="Fixed Single Family Units"/>
    <n v="1210"/>
    <s v="Town Melbourne Beach                   Brevard County"/>
    <s v="Town Melbourne Beach"/>
    <m/>
    <m/>
    <m/>
    <n v="0"/>
    <n v="1"/>
    <n v="6.0484273035889997E-2"/>
    <n v="8.8948955123299995E-3"/>
    <n v="24.272997472980698"/>
    <m/>
    <n v="-1"/>
    <n v="-1"/>
    <n v="-1"/>
    <n v="-1"/>
    <n v="0"/>
    <m/>
    <m/>
    <s v="Central IRL A"/>
    <n v="-1"/>
    <m/>
    <m/>
    <n v="616"/>
    <x v="10"/>
    <s v="Neptune Drive BB"/>
    <x v="0"/>
    <m/>
    <n v="26.4387758112487"/>
    <n v="1.9686129300000001E-2"/>
  </r>
  <r>
    <n v="450000"/>
    <n v="860000"/>
    <n v="860000"/>
    <x v="0"/>
    <x v="0"/>
    <s v="IR12-21"/>
    <s v="62-304.520 (7), F.A.C."/>
    <n v="0.56000000000000005"/>
    <n v="0.48"/>
    <s v="Town Melbourne Beach"/>
    <n v="8.9653889131310005E-2"/>
    <n v="3673.9565293105002"/>
    <n v="9.1548886818851098"/>
    <n v="1.34632978401071"/>
    <n v="0.82077137489523"/>
    <n v="0.12070370118988"/>
    <n v="329.384491352064"/>
    <n v="1210"/>
    <s v="Fixed Single Family Units"/>
    <n v="1210"/>
    <s v="Town Melbourne Beach                   Brevard County"/>
    <s v="Town Melbourne Beach"/>
    <m/>
    <m/>
    <m/>
    <n v="0"/>
    <n v="1"/>
    <n v="0.82077137489523"/>
    <n v="0.12070370118988"/>
    <n v="404.27205557642202"/>
    <m/>
    <n v="-1"/>
    <n v="-1"/>
    <n v="-1"/>
    <n v="-1"/>
    <n v="0"/>
    <m/>
    <m/>
    <s v="Central IRL A"/>
    <n v="-1"/>
    <m/>
    <m/>
    <n v="616"/>
    <x v="10"/>
    <s v="Neptune Drive BB"/>
    <x v="0"/>
    <m/>
    <n v="85.560664025268593"/>
    <n v="0.32787676850000003"/>
  </r>
  <r>
    <n v="450000"/>
    <n v="860000"/>
    <n v="860000"/>
    <x v="0"/>
    <x v="0"/>
    <s v="IR12-21"/>
    <s v="62-304.520 (7), F.A.C."/>
    <n v="0.56000000000000005"/>
    <n v="0.48"/>
    <s v="Town Melbourne Beach"/>
    <n v="4.5857660861400001E-2"/>
    <n v="3669.5568051364198"/>
    <n v="9.1445936928992797"/>
    <n v="1.3448385080115699"/>
    <n v="0.41934967628427999"/>
    <n v="6.167114821374E-2"/>
    <n v="168.277291481591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1934967628427999"/>
    <n v="6.167114821374E-2"/>
    <n v="683.56191607656206"/>
    <m/>
    <n v="-1"/>
    <n v="-1"/>
    <n v="-1"/>
    <n v="-1"/>
    <n v="0"/>
    <m/>
    <m/>
    <s v="Central IRL A"/>
    <n v="-1"/>
    <m/>
    <m/>
    <n v="616"/>
    <x v="10"/>
    <s v="Neptune Drive BB"/>
    <x v="0"/>
    <m/>
    <n v="69.787478693448307"/>
    <n v="0.55438922629999998"/>
  </r>
  <r>
    <n v="450000"/>
    <n v="860000"/>
    <n v="860000"/>
    <x v="0"/>
    <x v="0"/>
    <s v="IR12-21"/>
    <s v="62-304.520 (7), F.A.C."/>
    <n v="0.56000000000000005"/>
    <n v="0.48"/>
    <s v="Town Melbourne Beach"/>
    <n v="1.5945424216759999E-2"/>
    <n v="3669.5568051364198"/>
    <n v="9.1445936928992797"/>
    <n v="1.3448385080115699"/>
    <n v="0.14581442572322001"/>
    <n v="2.144402051328E-2"/>
    <n v="58.512639945413397"/>
    <n v="1210"/>
    <s v="Fixed Single Family Units"/>
    <n v="1210"/>
    <s v="Town Melbourne Beach                   Brevard County"/>
    <s v="Town Melbourne Beach"/>
    <m/>
    <m/>
    <m/>
    <n v="0"/>
    <n v="1"/>
    <n v="0.14581442572322001"/>
    <n v="2.144402051328E-2"/>
    <n v="58.5126399454116"/>
    <m/>
    <n v="-1"/>
    <n v="-1"/>
    <n v="-1"/>
    <n v="-1"/>
    <n v="0"/>
    <m/>
    <m/>
    <s v="Central IRL A"/>
    <n v="-1"/>
    <m/>
    <m/>
    <n v="616"/>
    <x v="10"/>
    <s v="Neptune Drive BB"/>
    <x v="0"/>
    <m/>
    <n v="38.718375180930799"/>
    <n v="4.7455506799999998E-2"/>
  </r>
  <r>
    <n v="450000"/>
    <n v="860000"/>
    <n v="860000"/>
    <x v="0"/>
    <x v="0"/>
    <s v="IR12-21"/>
    <s v="62-304.520 (7), F.A.C."/>
    <n v="0.56000000000000005"/>
    <n v="0.48"/>
    <s v="Town Melbourne Beach"/>
    <n v="0.12329827978902"/>
    <n v="3658.51048194036"/>
    <n v="9.1188019814822496"/>
    <n v="1.3411044798192799"/>
    <n v="1.12433259805349"/>
    <n v="0.16535587537907001"/>
    <n v="451.08804901335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12433259805349"/>
    <n v="0.16535587537907001"/>
    <n v="1339.3257876109001"/>
    <m/>
    <n v="-1"/>
    <n v="-1"/>
    <n v="-1"/>
    <n v="-1"/>
    <n v="0"/>
    <m/>
    <m/>
    <s v="Central IRL A"/>
    <n v="-1"/>
    <m/>
    <m/>
    <n v="616"/>
    <x v="10"/>
    <s v="Neptune Drive BB"/>
    <x v="0"/>
    <m/>
    <n v="147.68038111576701"/>
    <n v="1.0862334043999999"/>
  </r>
  <r>
    <n v="450000"/>
    <n v="860000"/>
    <n v="860000"/>
    <x v="0"/>
    <x v="0"/>
    <s v="IR12-21"/>
    <s v="62-304.520 (7), F.A.C."/>
    <n v="0.56000000000000005"/>
    <n v="0.48"/>
    <s v="Town Melbourne Beach"/>
    <n v="1.6793790649999999E-3"/>
    <n v="3658.51048194036"/>
    <n v="9.1188019814822496"/>
    <n v="1.3411044798192799"/>
    <n v="1.5313925145619999E-2"/>
    <n v="2.2522227873899999E-3"/>
    <n v="6.1440259124720003"/>
    <n v="1210"/>
    <s v="Fixed Single Family Units"/>
    <n v="1210"/>
    <s v="Town Melbourne Beach                   Brevard County"/>
    <s v="Town Melbourne Beach"/>
    <m/>
    <m/>
    <m/>
    <n v="0"/>
    <n v="1"/>
    <n v="1.5313925145619999E-2"/>
    <n v="2.2522227873899999E-3"/>
    <n v="6.1440259124703198"/>
    <m/>
    <n v="-1"/>
    <n v="-1"/>
    <n v="-1"/>
    <n v="-1"/>
    <n v="0"/>
    <m/>
    <m/>
    <s v="Central IRL A"/>
    <n v="-1"/>
    <m/>
    <m/>
    <n v="616"/>
    <x v="10"/>
    <s v="Neptune Drive BB"/>
    <x v="0"/>
    <m/>
    <n v="12.600803887704201"/>
    <n v="4.9829894000000003E-3"/>
  </r>
  <r>
    <n v="450000"/>
    <n v="860000"/>
    <n v="860000"/>
    <x v="0"/>
    <x v="0"/>
    <s v="IR12-21"/>
    <s v="62-304.520 (7), F.A.C."/>
    <n v="0.56000000000000005"/>
    <n v="0.48"/>
    <s v="Town Melbourne Beach"/>
    <n v="0.11888804142168"/>
    <n v="3658.51048194036"/>
    <n v="9.1188019814822496"/>
    <n v="1.3411044798192799"/>
    <n v="1.0841165076905599"/>
    <n v="0.15944128494755"/>
    <n v="434.95314571858"/>
    <n v="1210"/>
    <s v="Fixed Single Family Units"/>
    <n v="1210"/>
    <s v="Town Melbourne Beach                   Brevard County"/>
    <s v="Town Melbourne Beach"/>
    <m/>
    <m/>
    <m/>
    <n v="0"/>
    <n v="1"/>
    <n v="1.0841165076905599"/>
    <n v="0.15944128494755"/>
    <n v="434.95314571858"/>
    <m/>
    <n v="-1"/>
    <n v="-1"/>
    <n v="-1"/>
    <n v="-1"/>
    <n v="0"/>
    <m/>
    <m/>
    <s v="Central IRL A"/>
    <n v="-1"/>
    <m/>
    <m/>
    <n v="616"/>
    <x v="10"/>
    <s v="Neptune Drive BB"/>
    <x v="0"/>
    <m/>
    <n v="101.595503791816"/>
    <n v="0.35276005329999999"/>
  </r>
  <r>
    <n v="450000"/>
    <n v="860000"/>
    <n v="860000"/>
    <x v="0"/>
    <x v="0"/>
    <s v="IR12-21"/>
    <s v="62-304.520 (7), F.A.C."/>
    <n v="0.56000000000000005"/>
    <n v="0.48"/>
    <s v="Town Melbourne Beach"/>
    <n v="0.11143047071036"/>
    <n v="3658.51048194036"/>
    <n v="9.1188019814822496"/>
    <n v="1.3411044798192799"/>
    <n v="1.01611239711121"/>
    <n v="0.14943990345804001"/>
    <n v="407.66954510143398"/>
    <n v="1210"/>
    <s v="Fixed Single Family Units"/>
    <n v="1210"/>
    <s v="Town Melbourne Beach                   Brevard County"/>
    <s v="Town Melbourne Beach"/>
    <m/>
    <m/>
    <m/>
    <n v="0"/>
    <n v="1"/>
    <n v="1.01611239711121"/>
    <n v="0.14943990345804001"/>
    <n v="407.66954510143398"/>
    <m/>
    <n v="-1"/>
    <n v="-1"/>
    <n v="-1"/>
    <n v="-1"/>
    <n v="0"/>
    <m/>
    <m/>
    <s v="Central IRL A"/>
    <n v="-1"/>
    <m/>
    <m/>
    <n v="616"/>
    <x v="10"/>
    <s v="Neptune Drive BB"/>
    <x v="0"/>
    <m/>
    <n v="102.46961844617999"/>
    <n v="0.33063223450000001"/>
  </r>
  <r>
    <n v="450000"/>
    <n v="870000"/>
    <n v="870000"/>
    <x v="0"/>
    <x v="0"/>
    <s v="IR12-21"/>
    <s v="62-304.520 (7), F.A.C."/>
    <n v="0.56000000000000005"/>
    <n v="0.48"/>
    <s v="Town Melbourne Beach"/>
    <n v="7.9588849703200008E-3"/>
    <n v="3670.0393484042702"/>
    <n v="8.2134023563966405"/>
    <n v="1.1403688067787101"/>
    <n v="6.5369524569570001E-2"/>
    <n v="9.0760641568999999E-3"/>
    <n v="29.209421010523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5369524569570001E-2"/>
    <n v="9.0760641568999999E-3"/>
    <n v="429.256878787669"/>
    <m/>
    <n v="-1"/>
    <n v="-1"/>
    <n v="-1"/>
    <n v="-1"/>
    <n v="0"/>
    <m/>
    <m/>
    <s v="Central IRL A"/>
    <n v="-1"/>
    <m/>
    <m/>
    <n v="616"/>
    <x v="10"/>
    <s v="Neptune Drive BB"/>
    <x v="0"/>
    <m/>
    <n v="22.916750463901799"/>
    <n v="0.3481402099"/>
  </r>
  <r>
    <n v="450000"/>
    <n v="870000"/>
    <n v="870000"/>
    <x v="0"/>
    <x v="0"/>
    <s v="IR12-21"/>
    <s v="62-304.520 (7), F.A.C."/>
    <n v="0.56000000000000005"/>
    <n v="0.48"/>
    <s v="Town Melbourne Beach"/>
    <n v="6.1464708349999999E-3"/>
    <n v="3670.0393484042702"/>
    <n v="8.2134023563966405"/>
    <n v="1.1403688067787101"/>
    <n v="5.0483438039719997E-2"/>
    <n v="7.00924361201E-3"/>
    <n v="22.557789818272902"/>
    <n v="1700"/>
    <s v="Institutional (Educational,religious,health and military facilities)"/>
    <n v="1700"/>
    <s v="Town Melbourne Beach                   Brevard County"/>
    <s v="Town Melbourne Beach"/>
    <m/>
    <m/>
    <m/>
    <n v="0"/>
    <n v="1"/>
    <n v="5.0483438039719997E-2"/>
    <n v="7.00924361201E-3"/>
    <n v="1197.4136605557801"/>
    <m/>
    <n v="-1"/>
    <n v="-1"/>
    <n v="-1"/>
    <n v="-1"/>
    <n v="0"/>
    <m/>
    <m/>
    <s v="Central IRL A"/>
    <n v="-1"/>
    <m/>
    <m/>
    <n v="616"/>
    <x v="10"/>
    <s v="Neptune Drive BB"/>
    <x v="0"/>
    <m/>
    <n v="26.921632174610899"/>
    <n v="0.97113841079999996"/>
  </r>
  <r>
    <n v="450000"/>
    <n v="870000"/>
    <n v="870000"/>
    <x v="0"/>
    <x v="0"/>
    <s v="IR12-21"/>
    <s v="62-304.520 (7), F.A.C."/>
    <n v="0.56000000000000005"/>
    <n v="0.48"/>
    <s v="Town Melbourne Beach"/>
    <n v="9.0876897971600007E-3"/>
    <n v="3670.0393484042702"/>
    <n v="8.2134023563966405"/>
    <n v="1.1403688067787101"/>
    <n v="7.4640852794220003E-2"/>
    <n v="1.0363317970359999E-2"/>
    <n v="33.352179141680203"/>
    <n v="1210"/>
    <s v="Fixed Single Family Units"/>
    <n v="1210"/>
    <s v="Town Melbourne Beach                   Brevard County"/>
    <s v="Town Melbourne Beach"/>
    <m/>
    <m/>
    <m/>
    <n v="0"/>
    <n v="1"/>
    <n v="7.4640852794220003E-2"/>
    <n v="1.0363317970359999E-2"/>
    <n v="147.262625052039"/>
    <m/>
    <n v="-1"/>
    <n v="-1"/>
    <n v="-1"/>
    <n v="-1"/>
    <n v="0"/>
    <m/>
    <m/>
    <s v="Central IRL A"/>
    <n v="-1"/>
    <m/>
    <m/>
    <n v="616"/>
    <x v="10"/>
    <s v="Neptune Drive BB"/>
    <x v="0"/>
    <m/>
    <n v="34.287822588239798"/>
    <n v="0.11943440800000001"/>
  </r>
  <r>
    <n v="450000"/>
    <n v="870000"/>
    <n v="870000"/>
    <x v="0"/>
    <x v="0"/>
    <s v="IR12-21"/>
    <s v="62-304.520 (7), F.A.C."/>
    <n v="0.56000000000000005"/>
    <n v="0.48"/>
    <s v="Town Melbourne Beach"/>
    <n v="0.11992524703875999"/>
    <n v="3669.5568048630198"/>
    <n v="9.1445936922179492"/>
    <n v="1.3448385079113701"/>
    <n v="1.09666765760839"/>
    <n v="0.16128009028852"/>
    <n v="440.072506345990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9666765760839"/>
    <n v="0.16128009028852"/>
    <n v="746.10691694892"/>
    <m/>
    <n v="-1"/>
    <n v="-1"/>
    <n v="-1"/>
    <n v="-1"/>
    <n v="0"/>
    <m/>
    <m/>
    <s v="Central IRL A"/>
    <n v="-1"/>
    <m/>
    <m/>
    <n v="616"/>
    <x v="10"/>
    <s v="Neptune Drive BB"/>
    <x v="0"/>
    <m/>
    <n v="143.625531346728"/>
    <n v="0.60511509890000004"/>
  </r>
  <r>
    <n v="450000"/>
    <n v="870000"/>
    <n v="870000"/>
    <x v="0"/>
    <x v="0"/>
    <s v="IR12-21"/>
    <s v="62-304.520 (7), F.A.C."/>
    <n v="0.56000000000000005"/>
    <n v="0.48"/>
    <s v="Town Melbourne Beach"/>
    <n v="0.24051701767489"/>
    <n v="3669.5568048630198"/>
    <n v="9.1445936922179492"/>
    <n v="1.3448385079113701"/>
    <n v="2.1994304027009202"/>
    <n v="0.32345654717720002"/>
    <n v="882.59085889427399"/>
    <n v="1210"/>
    <s v="Fixed Single Family Units"/>
    <n v="1210"/>
    <s v="Town Melbourne Beach                   Brevard County"/>
    <s v="Town Melbourne Beach"/>
    <m/>
    <m/>
    <m/>
    <n v="0"/>
    <n v="1"/>
    <n v="2.1994304027009202"/>
    <n v="0.32345654717720002"/>
    <n v="882.59085889427399"/>
    <m/>
    <n v="-1"/>
    <n v="-1"/>
    <n v="-1"/>
    <n v="-1"/>
    <n v="0"/>
    <m/>
    <m/>
    <s v="Central IRL A"/>
    <n v="-1"/>
    <m/>
    <m/>
    <n v="616"/>
    <x v="10"/>
    <s v="Neptune Drive BB"/>
    <x v="0"/>
    <m/>
    <n v="121.38165152915801"/>
    <n v="0.71580767140000001"/>
  </r>
  <r>
    <n v="450000"/>
    <n v="870000"/>
    <n v="870000"/>
    <x v="0"/>
    <x v="0"/>
    <s v="IR12-21"/>
    <s v="62-304.520 (7), F.A.C."/>
    <n v="0.56000000000000005"/>
    <n v="0.48"/>
    <s v="Town Melbourne Beach"/>
    <n v="8.266849807012E-2"/>
    <n v="3669.5568048630198"/>
    <n v="9.1445936922179492"/>
    <n v="1.3448385079113701"/>
    <n v="0.75596982599716001"/>
    <n v="0.11117577959589001"/>
    <n v="303.35674964101798"/>
    <n v="1210"/>
    <s v="Fixed Single Family Units"/>
    <n v="1210"/>
    <s v="Town Melbourne Beach                   Brevard County"/>
    <s v="Town Melbourne Beach"/>
    <m/>
    <m/>
    <m/>
    <n v="0"/>
    <n v="1"/>
    <n v="0.75596982599716001"/>
    <n v="0.11117577959589001"/>
    <n v="303.35674964101599"/>
    <m/>
    <n v="-1"/>
    <n v="-1"/>
    <n v="-1"/>
    <n v="-1"/>
    <n v="0"/>
    <m/>
    <m/>
    <s v="Central IRL A"/>
    <n v="-1"/>
    <m/>
    <m/>
    <n v="616"/>
    <x v="10"/>
    <s v="Neptune Drive BB"/>
    <x v="0"/>
    <m/>
    <n v="78.416065393835396"/>
    <n v="0.24603142710000001"/>
  </r>
  <r>
    <n v="450000"/>
    <n v="870000"/>
    <n v="870000"/>
    <x v="0"/>
    <x v="0"/>
    <s v="IR12-21"/>
    <s v="62-304.520 (7), F.A.C."/>
    <n v="0.56000000000000005"/>
    <n v="0.48"/>
    <s v="Town Melbourne Beach"/>
    <n v="4.4103124376559999E-2"/>
    <n v="3669.5568048630198"/>
    <n v="9.1445936922179492"/>
    <n v="1.3448385079113701"/>
    <n v="0.40330515298099001"/>
    <n v="5.93115799808E-2"/>
    <n v="161.83892017172499"/>
    <n v="1210"/>
    <s v="Fixed Single Family Units"/>
    <n v="1210"/>
    <s v="Town Melbourne Beach                   Brevard County"/>
    <s v="Town Melbourne Beach"/>
    <m/>
    <m/>
    <m/>
    <n v="0"/>
    <n v="1"/>
    <n v="0.40330515298099001"/>
    <n v="5.93115799808E-2"/>
    <n v="161.838920171724"/>
    <m/>
    <n v="-1"/>
    <n v="-1"/>
    <n v="-1"/>
    <n v="-1"/>
    <n v="0"/>
    <m/>
    <m/>
    <s v="Central IRL A"/>
    <n v="-1"/>
    <m/>
    <m/>
    <n v="616"/>
    <x v="10"/>
    <s v="Neptune Drive BB"/>
    <x v="0"/>
    <m/>
    <n v="66.270865718619106"/>
    <n v="0.13125622070000001"/>
  </r>
  <r>
    <n v="450000"/>
    <n v="870000"/>
    <n v="870000"/>
    <x v="0"/>
    <x v="0"/>
    <s v="IR12-21"/>
    <s v="62-304.520 (7), F.A.C."/>
    <n v="0.56000000000000005"/>
    <n v="0.48"/>
    <s v="Town Melbourne Beach"/>
    <n v="0.19191467342164001"/>
    <n v="3673.8210825968399"/>
    <n v="9.1446240089318902"/>
    <n v="1.3439880318324899"/>
    <n v="1.7549875302379301"/>
    <n v="0.25793102421172998"/>
    <n v="705.06017327614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549875302379301"/>
    <n v="0.25793102421172998"/>
    <n v="780.65350691386902"/>
    <m/>
    <n v="-1"/>
    <n v="-1"/>
    <n v="-1"/>
    <n v="-1"/>
    <n v="0"/>
    <m/>
    <m/>
    <s v="Central IRL A"/>
    <n v="-1"/>
    <m/>
    <m/>
    <n v="616"/>
    <x v="10"/>
    <s v="Neptune Drive BB"/>
    <x v="0"/>
    <m/>
    <n v="152.03593474067799"/>
    <n v="0.63313341999999995"/>
  </r>
  <r>
    <n v="450000"/>
    <n v="870000"/>
    <n v="870000"/>
    <x v="0"/>
    <x v="0"/>
    <s v="IR12-21"/>
    <s v="62-304.520 (7), F.A.C."/>
    <n v="0.56000000000000005"/>
    <n v="0.48"/>
    <s v="Town Melbourne Beach"/>
    <n v="4.5974770951999998E-3"/>
    <n v="3673.8210825968399"/>
    <n v="9.1446240089318902"/>
    <n v="1.3439880318324899"/>
    <n v="4.204219942536E-2"/>
    <n v="6.1789541925800001E-3"/>
    <n v="16.890308279134899"/>
    <n v="1700"/>
    <s v="Institutional (Educational,religious,health and military facilities)"/>
    <n v="1700"/>
    <s v="Town Melbourne Beach                   Brevard County"/>
    <s v="Town Melbourne Beach"/>
    <m/>
    <m/>
    <m/>
    <n v="0"/>
    <n v="1"/>
    <n v="4.204219942536E-2"/>
    <n v="6.1789541925800001E-3"/>
    <n v="17.6877469358671"/>
    <m/>
    <n v="-1"/>
    <n v="-1"/>
    <n v="-1"/>
    <n v="-1"/>
    <n v="0"/>
    <m/>
    <m/>
    <s v="Central IRL A"/>
    <n v="-1"/>
    <m/>
    <m/>
    <n v="616"/>
    <x v="10"/>
    <s v="Neptune Drive BB"/>
    <x v="0"/>
    <m/>
    <n v="21.6032545746395"/>
    <n v="1.43452935E-2"/>
  </r>
  <r>
    <n v="450000"/>
    <n v="870000"/>
    <n v="870000"/>
    <x v="0"/>
    <x v="0"/>
    <s v="IR12-21"/>
    <s v="62-304.520 (7), F.A.C."/>
    <n v="0.56000000000000005"/>
    <n v="0.48"/>
    <s v="Town Melbourne Beach"/>
    <n v="1.6229174079969998E-2"/>
    <n v="3673.8210825968399"/>
    <n v="9.1446240089318902"/>
    <n v="1.3439880318324899"/>
    <n v="0.14840969493688"/>
    <n v="2.1811815730009999E-2"/>
    <n v="59.623081888150097"/>
    <n v="1210"/>
    <s v="Fixed Single Family Units"/>
    <n v="1210"/>
    <s v="Town Melbourne Beach                   Brevard County"/>
    <s v="Town Melbourne Beach"/>
    <m/>
    <m/>
    <m/>
    <n v="0"/>
    <n v="1"/>
    <n v="0.14840969493688"/>
    <n v="2.1811815730009999E-2"/>
    <n v="59.623081888151198"/>
    <m/>
    <n v="-1"/>
    <n v="-1"/>
    <n v="-1"/>
    <n v="-1"/>
    <n v="0"/>
    <m/>
    <m/>
    <s v="Central IRL A"/>
    <n v="-1"/>
    <m/>
    <m/>
    <n v="616"/>
    <x v="10"/>
    <s v="Neptune Drive BB"/>
    <x v="0"/>
    <m/>
    <n v="40.400915957170803"/>
    <n v="4.8356108600000003E-2"/>
  </r>
  <r>
    <n v="450000"/>
    <n v="870000"/>
    <n v="870000"/>
    <x v="0"/>
    <x v="0"/>
    <s v="IR12-21"/>
    <s v="62-304.520 (7), F.A.C."/>
    <n v="0.56000000000000005"/>
    <n v="0.48"/>
    <s v="Town Melbourne Beach"/>
    <n v="0.22741679722812"/>
    <n v="3673.8210825968399"/>
    <n v="9.1446240089318902"/>
    <n v="1.3439880318324899"/>
    <n v="2.07964110396667"/>
    <n v="0.30564545371226998"/>
    <n v="835.48862419332295"/>
    <n v="1210"/>
    <s v="Fixed Single Family Units"/>
    <n v="1210"/>
    <s v="Town Melbourne Beach                   Brevard County"/>
    <s v="Town Melbourne Beach"/>
    <m/>
    <m/>
    <m/>
    <n v="0"/>
    <n v="1"/>
    <n v="2.07964110396667"/>
    <n v="0.30564545371226998"/>
    <n v="835.48862419332295"/>
    <m/>
    <n v="-1"/>
    <n v="-1"/>
    <n v="-1"/>
    <n v="-1"/>
    <n v="0"/>
    <m/>
    <m/>
    <s v="Central IRL A"/>
    <n v="-1"/>
    <m/>
    <m/>
    <n v="616"/>
    <x v="10"/>
    <s v="Neptune Drive BB"/>
    <x v="0"/>
    <m/>
    <n v="119.783968306581"/>
    <n v="0.6776063457"/>
  </r>
  <r>
    <n v="450000"/>
    <n v="870000"/>
    <n v="870000"/>
    <x v="0"/>
    <x v="0"/>
    <s v="IR12-21"/>
    <s v="62-304.520 (7), F.A.C."/>
    <n v="0.56000000000000005"/>
    <n v="0.48"/>
    <s v="Town Melbourne Beach"/>
    <n v="0.15596919162657999"/>
    <n v="3673.8210825968399"/>
    <n v="9.1446240089318902"/>
    <n v="1.3439880318324899"/>
    <n v="1.4262796144021499"/>
    <n v="0.20962072688071001"/>
    <n v="573.00290443332801"/>
    <n v="1210"/>
    <s v="Fixed Single Family Units"/>
    <n v="1210"/>
    <s v="Town Melbourne Beach                   Brevard County"/>
    <s v="Town Melbourne Beach"/>
    <m/>
    <m/>
    <m/>
    <n v="0"/>
    <n v="1"/>
    <n v="1.4262796144021499"/>
    <n v="0.20962072688071001"/>
    <n v="576.09924316359297"/>
    <m/>
    <n v="-1"/>
    <n v="-1"/>
    <n v="-1"/>
    <n v="-1"/>
    <n v="0"/>
    <m/>
    <m/>
    <s v="Central IRL A"/>
    <n v="-1"/>
    <m/>
    <m/>
    <n v="616"/>
    <x v="10"/>
    <s v="Neptune Drive BB"/>
    <x v="0"/>
    <m/>
    <n v="102.7903079533"/>
    <n v="0.46723377389999998"/>
  </r>
  <r>
    <n v="450000"/>
    <n v="870000"/>
    <n v="870000"/>
    <x v="0"/>
    <x v="0"/>
    <s v="IR12-21"/>
    <s v="62-304.520 (7), F.A.C."/>
    <n v="0.56000000000000005"/>
    <n v="0.48"/>
    <s v="Town Melbourne Beach"/>
    <n v="0.10265158741001"/>
    <n v="3665.1386589976"/>
    <n v="9.1342777566984203"/>
    <n v="1.34334499977641"/>
    <n v="0.93764811156911998"/>
    <n v="0.13789649666636"/>
    <n v="376.232301423931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3764811156911998"/>
    <n v="0.13789649666636"/>
    <n v="564.90418845517604"/>
    <m/>
    <n v="-1"/>
    <n v="-1"/>
    <n v="-1"/>
    <n v="-1"/>
    <n v="0"/>
    <m/>
    <m/>
    <s v="Central IRL A"/>
    <n v="-1"/>
    <m/>
    <m/>
    <n v="616"/>
    <x v="10"/>
    <s v="Neptune Drive BB"/>
    <x v="0"/>
    <m/>
    <n v="143.371081546281"/>
    <n v="0.45815424850000003"/>
  </r>
  <r>
    <n v="450000"/>
    <n v="870000"/>
    <n v="870000"/>
    <x v="0"/>
    <x v="0"/>
    <s v="IR12-21"/>
    <s v="62-304.520 (7), F.A.C."/>
    <n v="0.56000000000000005"/>
    <n v="0.48"/>
    <s v="Town Melbourne Beach"/>
    <n v="0.16828835050159999"/>
    <n v="3665.1386589976"/>
    <n v="9.1342777566984203"/>
    <n v="1.34334499977641"/>
    <n v="1.5371925366982999"/>
    <n v="0.22606931416695"/>
    <n v="616.80013928238202"/>
    <n v="1210"/>
    <s v="Fixed Single Family Units"/>
    <n v="1210"/>
    <s v="Town Melbourne Beach                   Brevard County"/>
    <s v="Town Melbourne Beach"/>
    <m/>
    <m/>
    <m/>
    <n v="0"/>
    <n v="1"/>
    <n v="1.5371925366982999"/>
    <n v="0.22606931416695"/>
    <n v="616.80013928238202"/>
    <m/>
    <n v="-1"/>
    <n v="-1"/>
    <n v="-1"/>
    <n v="-1"/>
    <n v="0"/>
    <m/>
    <m/>
    <s v="Central IRL A"/>
    <n v="-1"/>
    <m/>
    <m/>
    <n v="616"/>
    <x v="10"/>
    <s v="Neptune Drive BB"/>
    <x v="0"/>
    <m/>
    <n v="114.916634306803"/>
    <n v="0.50024342200000005"/>
  </r>
  <r>
    <n v="450000"/>
    <n v="870000"/>
    <n v="870000"/>
    <x v="0"/>
    <x v="0"/>
    <s v="IR12-21"/>
    <s v="62-304.520 (7), F.A.C."/>
    <n v="0.56000000000000005"/>
    <n v="0.48"/>
    <s v="Town Melbourne Beach"/>
    <n v="0.23540808859998999"/>
    <n v="3665.1386589976"/>
    <n v="9.1342777566984203"/>
    <n v="1.34334499977641"/>
    <n v="2.1502828674457901"/>
    <n v="0.31623427872771998"/>
    <n v="862.803286168564"/>
    <n v="1210"/>
    <s v="Fixed Single Family Units"/>
    <n v="1210"/>
    <s v="Town Melbourne Beach                   Brevard County"/>
    <s v="Town Melbourne Beach"/>
    <m/>
    <m/>
    <m/>
    <n v="0"/>
    <n v="1"/>
    <n v="2.1502828674457901"/>
    <n v="0.31623427872771998"/>
    <n v="862.803286168564"/>
    <m/>
    <n v="-1"/>
    <n v="-1"/>
    <n v="-1"/>
    <n v="-1"/>
    <n v="0"/>
    <m/>
    <m/>
    <s v="Central IRL A"/>
    <n v="-1"/>
    <m/>
    <m/>
    <n v="616"/>
    <x v="10"/>
    <s v="Neptune Drive BB"/>
    <x v="0"/>
    <m/>
    <n v="124.87646926054801"/>
    <n v="0.69975935619999996"/>
  </r>
  <r>
    <n v="450000"/>
    <n v="870000"/>
    <n v="870000"/>
    <x v="0"/>
    <x v="0"/>
    <s v="IR12-21"/>
    <s v="62-304.520 (7), F.A.C."/>
    <n v="0.56000000000000005"/>
    <n v="0.48"/>
    <s v="Town Melbourne Beach"/>
    <n v="2.3454266187060001E-2"/>
    <n v="3665.1386589976"/>
    <n v="9.1342777566984203"/>
    <n v="1.34334499977641"/>
    <n v="0.21423778193222001"/>
    <n v="3.150717120582E-2"/>
    <n v="85.963137720646898"/>
    <n v="1210"/>
    <s v="Fixed Single Family Units"/>
    <n v="1210"/>
    <s v="Town Melbourne Beach                   Brevard County"/>
    <s v="Town Melbourne Beach"/>
    <m/>
    <m/>
    <m/>
    <n v="0"/>
    <n v="1"/>
    <n v="0.21423778193222001"/>
    <n v="3.150717120582E-2"/>
    <n v="85.963137720647296"/>
    <m/>
    <n v="-1"/>
    <n v="-1"/>
    <n v="-1"/>
    <n v="-1"/>
    <n v="0"/>
    <m/>
    <m/>
    <s v="Central IRL A"/>
    <n v="-1"/>
    <m/>
    <m/>
    <n v="616"/>
    <x v="10"/>
    <s v="Neptune Drive BB"/>
    <x v="0"/>
    <m/>
    <n v="45.5734796883972"/>
    <n v="6.97186843E-2"/>
  </r>
  <r>
    <n v="450000"/>
    <n v="870000"/>
    <n v="870000"/>
    <x v="0"/>
    <x v="0"/>
    <s v="IR12-21"/>
    <s v="62-304.520 (7), F.A.C."/>
    <n v="0.56000000000000005"/>
    <n v="0.48"/>
    <s v="Town Melbourne Beach"/>
    <n v="4.674374495085E-2"/>
    <n v="3649.16709761017"/>
    <n v="9.0949047491995803"/>
    <n v="1.33756921579897"/>
    <n v="0.42512990794893002"/>
    <n v="6.2522994277420002E-2"/>
    <n v="170.57573609375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2512990794893002"/>
    <n v="6.2522994277420002E-2"/>
    <n v="390.87734102380102"/>
    <m/>
    <n v="-1"/>
    <n v="-1"/>
    <n v="-1"/>
    <n v="-1"/>
    <n v="0"/>
    <m/>
    <m/>
    <s v="Central IRL A"/>
    <n v="-1"/>
    <m/>
    <m/>
    <n v="616"/>
    <x v="10"/>
    <s v="Neptune Drive BB"/>
    <x v="0"/>
    <m/>
    <n v="69.122199315249603"/>
    <n v="0.3170132531"/>
  </r>
  <r>
    <n v="450000"/>
    <n v="870000"/>
    <n v="870000"/>
    <x v="0"/>
    <x v="0"/>
    <s v="IR12-21"/>
    <s v="62-304.520 (7), F.A.C."/>
    <n v="0.56000000000000005"/>
    <n v="0.48"/>
    <s v="Town Melbourne Beach"/>
    <n v="5.9956617475899997E-3"/>
    <n v="3649.16709761017"/>
    <n v="9.0949047491995803"/>
    <n v="1.33756921579897"/>
    <n v="5.4529972502760003E-2"/>
    <n v="8.0196125819200006E-3"/>
    <n v="21.879171577712601"/>
    <n v="1210"/>
    <s v="Fixed Single Family Units"/>
    <n v="1210"/>
    <s v="Town Melbourne Beach                   Brevard County"/>
    <s v="Town Melbourne Beach"/>
    <m/>
    <m/>
    <m/>
    <n v="0"/>
    <n v="1"/>
    <n v="5.4529972502760003E-2"/>
    <n v="8.0196125819200006E-3"/>
    <n v="21.879171577712899"/>
    <m/>
    <n v="-1"/>
    <n v="-1"/>
    <n v="-1"/>
    <n v="-1"/>
    <n v="0"/>
    <m/>
    <m/>
    <s v="Central IRL A"/>
    <n v="-1"/>
    <m/>
    <m/>
    <n v="616"/>
    <x v="10"/>
    <s v="Neptune Drive BB"/>
    <x v="0"/>
    <m/>
    <n v="23.817250013290099"/>
    <n v="1.7744664699999999E-2"/>
  </r>
  <r>
    <n v="450000"/>
    <n v="870000"/>
    <n v="870000"/>
    <x v="0"/>
    <x v="0"/>
    <s v="IR12-21"/>
    <s v="62-304.520 (7), F.A.C."/>
    <n v="0.56000000000000005"/>
    <n v="0.48"/>
    <s v="Town Melbourne Beach"/>
    <n v="7.04818387458E-3"/>
    <n v="3649.16709761017"/>
    <n v="9.0949047491995803"/>
    <n v="1.33756921579897"/>
    <n v="6.4102560994200003E-2"/>
    <n v="9.4274337779300006E-3"/>
    <n v="25.720000693045801"/>
    <n v="1210"/>
    <s v="Fixed Single Family Units"/>
    <n v="1210"/>
    <s v="Town Melbourne Beach                   Brevard County"/>
    <s v="Town Melbourne Beach"/>
    <m/>
    <m/>
    <m/>
    <n v="0"/>
    <n v="1"/>
    <n v="6.4102560994200003E-2"/>
    <n v="9.4274337779300006E-3"/>
    <n v="25.720000693045701"/>
    <m/>
    <n v="-1"/>
    <n v="-1"/>
    <n v="-1"/>
    <n v="-1"/>
    <n v="0"/>
    <m/>
    <m/>
    <s v="Central IRL A"/>
    <n v="-1"/>
    <m/>
    <m/>
    <n v="616"/>
    <x v="10"/>
    <s v="Neptune Drive BB"/>
    <x v="0"/>
    <m/>
    <n v="25.666809421679801"/>
    <n v="2.0859692400000001E-2"/>
  </r>
  <r>
    <n v="450000"/>
    <n v="870000"/>
    <n v="870000"/>
    <x v="0"/>
    <x v="0"/>
    <s v="IR12-21"/>
    <s v="62-304.520 (7), F.A.C."/>
    <n v="0.56000000000000005"/>
    <n v="0.48"/>
    <s v="Town Melbourne Beach"/>
    <n v="4.0367569994699997E-3"/>
    <n v="3325.6543605729398"/>
    <n v="8.3005656419674398"/>
    <n v="1.2211537843296301"/>
    <n v="3.3507366454819998E-2"/>
    <n v="4.92950108632E-3"/>
    <n v="13.424858517880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3507366454819998E-2"/>
    <n v="4.92950108632E-3"/>
    <n v="867.15131263733895"/>
    <m/>
    <n v="-1"/>
    <n v="-1"/>
    <n v="-1"/>
    <n v="-1"/>
    <n v="0"/>
    <m/>
    <m/>
    <s v="Central IRL A"/>
    <n v="-1"/>
    <m/>
    <m/>
    <n v="616"/>
    <x v="10"/>
    <s v="Neptune Drive BB"/>
    <x v="0"/>
    <m/>
    <n v="19.605939037091101"/>
    <n v="0.7032857361"/>
  </r>
  <r>
    <n v="450000"/>
    <n v="870000"/>
    <n v="870000"/>
    <x v="0"/>
    <x v="0"/>
    <s v="IR12-21"/>
    <s v="62-304.520 (7), F.A.C."/>
    <n v="0.56000000000000005"/>
    <n v="0.48"/>
    <s v="Town Melbourne Beach"/>
    <n v="9.9435703467840003E-2"/>
    <n v="3658.5104823492402"/>
    <n v="9.1188019825013598"/>
    <n v="1.34110447996916"/>
    <n v="0.90673448991400996"/>
    <n v="0.13335366738960999"/>
    <n v="363.78656345688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0673448991400996"/>
    <n v="0.13335366738960999"/>
    <n v="702.57395404596002"/>
    <m/>
    <n v="-1"/>
    <n v="-1"/>
    <n v="-1"/>
    <n v="-1"/>
    <n v="0"/>
    <m/>
    <m/>
    <s v="Central IRL A"/>
    <n v="-1"/>
    <m/>
    <m/>
    <n v="616"/>
    <x v="10"/>
    <s v="Neptune Drive BB"/>
    <x v="0"/>
    <m/>
    <n v="140.44920957922301"/>
    <n v="0.56980855959999999"/>
  </r>
  <r>
    <n v="450000"/>
    <n v="870000"/>
    <n v="870000"/>
    <x v="0"/>
    <x v="0"/>
    <s v="IR12-21"/>
    <s v="62-304.520 (7), F.A.C."/>
    <n v="0.56000000000000005"/>
    <n v="0.48"/>
    <s v="Town Melbourne Beach"/>
    <n v="0.22499220383719001"/>
    <n v="3658.5104823492402"/>
    <n v="9.1188019825013598"/>
    <n v="1.34110447996916"/>
    <n v="2.0516593543979398"/>
    <n v="0.30173805252419"/>
    <n v="823.13633618522704"/>
    <n v="1210"/>
    <s v="Fixed Single Family Units"/>
    <n v="1210"/>
    <s v="Town Melbourne Beach                   Brevard County"/>
    <s v="Town Melbourne Beach"/>
    <m/>
    <m/>
    <m/>
    <n v="0"/>
    <n v="1"/>
    <n v="2.0516593543979398"/>
    <n v="0.30173805252419"/>
    <n v="823.13633618522704"/>
    <m/>
    <n v="-1"/>
    <n v="-1"/>
    <n v="-1"/>
    <n v="-1"/>
    <n v="0"/>
    <m/>
    <m/>
    <s v="Central IRL A"/>
    <n v="-1"/>
    <m/>
    <m/>
    <n v="616"/>
    <x v="10"/>
    <s v="Neptune Drive BB"/>
    <x v="0"/>
    <m/>
    <n v="119.68929173230001"/>
    <n v="0.66758826940000005"/>
  </r>
  <r>
    <n v="450000"/>
    <n v="870000"/>
    <n v="870000"/>
    <x v="0"/>
    <x v="0"/>
    <s v="IR12-21"/>
    <s v="62-304.520 (7), F.A.C."/>
    <n v="0.56000000000000005"/>
    <n v="0.48"/>
    <s v="Town Melbourne Beach"/>
    <n v="4.3878686029950001E-2"/>
    <n v="3658.5104823492402"/>
    <n v="9.1188019825013598"/>
    <n v="1.34110447996916"/>
    <n v="0.40012104915948998"/>
    <n v="5.8845902409929998E-2"/>
    <n v="160.53063279229701"/>
    <n v="1210"/>
    <s v="Fixed Single Family Units"/>
    <n v="1210"/>
    <s v="Town Melbourne Beach                   Brevard County"/>
    <s v="Town Melbourne Beach"/>
    <m/>
    <m/>
    <m/>
    <n v="0"/>
    <n v="1"/>
    <n v="0.40012104915948998"/>
    <n v="5.8845902409929998E-2"/>
    <n v="160.53063279229701"/>
    <m/>
    <n v="-1"/>
    <n v="-1"/>
    <n v="-1"/>
    <n v="-1"/>
    <n v="0"/>
    <m/>
    <m/>
    <s v="Central IRL A"/>
    <n v="-1"/>
    <m/>
    <m/>
    <n v="616"/>
    <x v="10"/>
    <s v="Neptune Drive BB"/>
    <x v="0"/>
    <m/>
    <n v="58.951407431720803"/>
    <n v="0.13019516040000001"/>
  </r>
  <r>
    <n v="450000"/>
    <n v="870000"/>
    <n v="870000"/>
    <x v="0"/>
    <x v="0"/>
    <s v="IR12-21"/>
    <s v="62-304.520 (7), F.A.C."/>
    <n v="0.56000000000000005"/>
    <n v="0.48"/>
    <s v="Town Melbourne Beach"/>
    <n v="0.13965858752020999"/>
    <n v="3658.5104823492402"/>
    <n v="9.1188019825013598"/>
    <n v="1.34110447996916"/>
    <n v="1.2735190047526901"/>
    <n v="0.18729675738952001"/>
    <n v="510.94240639280201"/>
    <n v="1210"/>
    <s v="Fixed Single Family Units"/>
    <n v="1210"/>
    <s v="Town Melbourne Beach                   Brevard County"/>
    <s v="Town Melbourne Beach"/>
    <m/>
    <m/>
    <m/>
    <n v="0"/>
    <n v="1"/>
    <n v="1.2735190047526901"/>
    <n v="0.18729675738952001"/>
    <n v="510.94240639280201"/>
    <m/>
    <n v="-1"/>
    <n v="-1"/>
    <n v="-1"/>
    <n v="-1"/>
    <n v="0"/>
    <m/>
    <m/>
    <s v="Central IRL A"/>
    <n v="-1"/>
    <m/>
    <m/>
    <n v="616"/>
    <x v="10"/>
    <s v="Neptune Drive BB"/>
    <x v="0"/>
    <m/>
    <n v="104.892919676088"/>
    <n v="0.41438962400000001"/>
  </r>
  <r>
    <n v="450000"/>
    <n v="870000"/>
    <n v="870000"/>
    <x v="0"/>
    <x v="0"/>
    <s v="IR12-21"/>
    <s v="62-304.520 (7), F.A.C."/>
    <n v="0.56000000000000005"/>
    <n v="0.48"/>
    <s v="Town Melbourne Beach"/>
    <n v="2.1531098330000002E-6"/>
    <n v="3658.5104823492402"/>
    <n v="9.1188019825013598"/>
    <n v="1.34110447996916"/>
    <n v="1.9633782209999999E-5"/>
    <n v="2.8875452429020002E-6"/>
    <n v="7.8771748936699998E-3"/>
    <n v="1210"/>
    <s v="Fixed Single Family Units"/>
    <n v="1210"/>
    <s v="Town Melbourne Beach                   Brevard County"/>
    <s v="Town Melbourne Beach"/>
    <m/>
    <m/>
    <m/>
    <n v="0"/>
    <n v="1"/>
    <n v="1.9633782209999999E-5"/>
    <n v="2.8875452429020002E-6"/>
    <n v="7.8771748921300008E-3"/>
    <m/>
    <n v="-1"/>
    <n v="-1"/>
    <n v="-1"/>
    <n v="-1"/>
    <n v="0"/>
    <m/>
    <m/>
    <s v="Central IRL A"/>
    <n v="-1"/>
    <m/>
    <m/>
    <n v="616"/>
    <x v="10"/>
    <s v="Neptune Drive BB"/>
    <x v="0"/>
    <m/>
    <n v="0.45084737701824001"/>
    <n v="6.3886252000000001E-6"/>
  </r>
  <r>
    <n v="450000"/>
    <n v="870000"/>
    <n v="870000"/>
    <x v="0"/>
    <x v="0"/>
    <s v="IR12-21"/>
    <s v="62-304.520 (7), F.A.C."/>
    <n v="0.56000000000000005"/>
    <n v="0.48"/>
    <s v="Town Melbourne Beach"/>
    <n v="0.15894448426237001"/>
    <n v="3658.5104824855298"/>
    <n v="9.1188019828410596"/>
    <n v="1.3411044800191201"/>
    <n v="1.44938327825338"/>
    <n v="0.21316115991859999"/>
    <n v="581.500061807151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4938327825338"/>
    <n v="0.21316115991859999"/>
    <n v="935.39930677311804"/>
    <m/>
    <n v="-1"/>
    <n v="-1"/>
    <n v="-1"/>
    <n v="-1"/>
    <n v="0"/>
    <m/>
    <m/>
    <s v="Central IRL A"/>
    <n v="-1"/>
    <m/>
    <m/>
    <n v="616"/>
    <x v="10"/>
    <s v="Neptune Drive BB"/>
    <x v="0"/>
    <m/>
    <n v="176.858276083639"/>
    <n v="0.7586369074"/>
  </r>
  <r>
    <n v="450000"/>
    <n v="870000"/>
    <n v="870000"/>
    <x v="0"/>
    <x v="0"/>
    <s v="IR12-21"/>
    <s v="62-304.520 (7), F.A.C."/>
    <n v="0.56000000000000005"/>
    <n v="0.48"/>
    <s v="Town Melbourne Beach"/>
    <n v="1.6846327031999999E-4"/>
    <n v="3658.5104824855298"/>
    <n v="9.1188019828410596"/>
    <n v="1.3411044800191201"/>
    <n v="1.5361832034300001E-3"/>
    <n v="2.2592684654000001E-4"/>
    <n v="0.61632464038317003"/>
    <n v="1210"/>
    <s v="Fixed Single Family Units"/>
    <n v="1210"/>
    <s v="Town Melbourne Beach                   Brevard County"/>
    <s v="Town Melbourne Beach"/>
    <m/>
    <m/>
    <m/>
    <n v="0"/>
    <n v="1"/>
    <n v="1.5361832034300001E-3"/>
    <n v="2.2592684654000001E-4"/>
    <n v="12.6330846149748"/>
    <m/>
    <n v="-1"/>
    <n v="-1"/>
    <n v="-1"/>
    <n v="-1"/>
    <n v="0"/>
    <m/>
    <m/>
    <s v="Central IRL A"/>
    <n v="-1"/>
    <m/>
    <m/>
    <n v="616"/>
    <x v="10"/>
    <s v="Neptune Drive BB"/>
    <x v="0"/>
    <m/>
    <n v="5.9274130071255904"/>
    <n v="1.02458107E-2"/>
  </r>
  <r>
    <n v="450000"/>
    <n v="870000"/>
    <n v="870000"/>
    <x v="0"/>
    <x v="0"/>
    <s v="IR12-21"/>
    <s v="62-304.520 (7), F.A.C."/>
    <n v="0.56000000000000005"/>
    <n v="0.48"/>
    <s v="Town Melbourne Beach"/>
    <n v="0.26674443755319999"/>
    <n v="3658.5104824855298"/>
    <n v="9.1188019828410596"/>
    <n v="1.3411044800191201"/>
    <n v="2.4323897060720201"/>
    <n v="0.35773216022278997"/>
    <n v="975.88732093312103"/>
    <n v="1210"/>
    <s v="Fixed Single Family Units"/>
    <n v="1210"/>
    <s v="Town Melbourne Beach                   Brevard County"/>
    <s v="Town Melbourne Beach"/>
    <m/>
    <m/>
    <m/>
    <n v="0"/>
    <n v="1"/>
    <n v="2.4323897060720201"/>
    <n v="0.35773216022278997"/>
    <n v="975.88732093312103"/>
    <m/>
    <n v="-1"/>
    <n v="-1"/>
    <n v="-1"/>
    <n v="-1"/>
    <n v="0"/>
    <m/>
    <m/>
    <s v="Central IRL A"/>
    <n v="-1"/>
    <m/>
    <m/>
    <n v="616"/>
    <x v="10"/>
    <s v="Neptune Drive BB"/>
    <x v="0"/>
    <m/>
    <n v="125.38753048764301"/>
    <n v="0.79147390179999999"/>
  </r>
  <r>
    <n v="450000"/>
    <n v="870000"/>
    <n v="870000"/>
    <x v="0"/>
    <x v="0"/>
    <s v="IR12-21"/>
    <s v="62-304.520 (7), F.A.C."/>
    <n v="0.56000000000000005"/>
    <n v="0.48"/>
    <s v="Town Melbourne Beach"/>
    <n v="4.5345686568820001E-2"/>
    <n v="3658.5104824855298"/>
    <n v="9.1188019828410596"/>
    <n v="1.3411044800191201"/>
    <n v="0.41349833659705998"/>
    <n v="6.0813303406990003E-2"/>
    <n v="165.89766964753801"/>
    <n v="1210"/>
    <s v="Fixed Single Family Units"/>
    <n v="1210"/>
    <s v="Town Melbourne Beach                   Brevard County"/>
    <s v="Town Melbourne Beach"/>
    <m/>
    <m/>
    <m/>
    <n v="0"/>
    <n v="1"/>
    <n v="0.41349833659705998"/>
    <n v="6.0813303406990003E-2"/>
    <n v="165.89766964753801"/>
    <m/>
    <n v="-1"/>
    <n v="-1"/>
    <n v="-1"/>
    <n v="-1"/>
    <n v="0"/>
    <m/>
    <m/>
    <s v="Central IRL A"/>
    <n v="-1"/>
    <m/>
    <m/>
    <n v="616"/>
    <x v="10"/>
    <s v="Neptune Drive BB"/>
    <x v="0"/>
    <m/>
    <n v="59.162238437749799"/>
    <n v="0.13454798840000001"/>
  </r>
  <r>
    <n v="450000"/>
    <n v="870000"/>
    <n v="870000"/>
    <x v="0"/>
    <x v="0"/>
    <s v="IR12-21"/>
    <s v="62-304.520 (7), F.A.C."/>
    <n v="0.56000000000000005"/>
    <n v="0.48"/>
    <s v="Town Melbourne Beach"/>
    <n v="9.0727181800850001E-2"/>
    <n v="3661.59283657989"/>
    <n v="8.5652329440585397"/>
    <n v="1.21271110487123"/>
    <n v="0.77709944648227003"/>
    <n v="0.11002586088356001"/>
    <n v="332.205998965092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7709944648227003"/>
    <n v="0.11002586088356001"/>
    <n v="1205.96982636181"/>
    <m/>
    <n v="-1"/>
    <n v="-1"/>
    <n v="-1"/>
    <n v="-1"/>
    <n v="0"/>
    <m/>
    <m/>
    <s v="Central IRL A"/>
    <n v="-1"/>
    <m/>
    <m/>
    <n v="616"/>
    <x v="10"/>
    <s v="Neptune Drive BB"/>
    <x v="0"/>
    <m/>
    <n v="100.081222472954"/>
    <n v="0.97807771809999999"/>
  </r>
  <r>
    <n v="450000"/>
    <n v="880000"/>
    <n v="880000"/>
    <x v="0"/>
    <x v="0"/>
    <s v="IR12-21"/>
    <s v="62-304.520 (7), F.A.C."/>
    <n v="0.56000000000000005"/>
    <n v="0.48"/>
    <s v="Town Melbourne Beach"/>
    <n v="0.1538326855846"/>
    <n v="3665.1386587245302"/>
    <n v="9.1342777560178607"/>
    <n v="1.34334499967632"/>
    <n v="1.4051504780839399"/>
    <n v="0.20665036896686001"/>
    <n v="563.818122911550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051504780839399"/>
    <n v="0.20665036896686001"/>
    <n v="1352.17930857992"/>
    <m/>
    <n v="-1"/>
    <n v="-1"/>
    <n v="-1"/>
    <n v="-1"/>
    <n v="0"/>
    <m/>
    <m/>
    <s v="Central IRL A"/>
    <n v="-1"/>
    <m/>
    <m/>
    <n v="616"/>
    <x v="10"/>
    <s v="Neptune Drive BB"/>
    <x v="0"/>
    <m/>
    <n v="152.32535089816301"/>
    <n v="1.0966579956"/>
  </r>
  <r>
    <n v="450000"/>
    <n v="880000"/>
    <n v="880000"/>
    <x v="0"/>
    <x v="0"/>
    <s v="IR12-21"/>
    <s v="62-304.520 (7), F.A.C."/>
    <n v="0.56000000000000005"/>
    <n v="0.48"/>
    <s v="Town Melbourne Beach"/>
    <n v="2.2399124022040001E-2"/>
    <n v="3665.1386587245302"/>
    <n v="9.1342777560178607"/>
    <n v="1.34334499967632"/>
    <n v="0.2045998203088"/>
    <n v="3.0089751252129999E-2"/>
    <n v="82.095895374744103"/>
    <n v="1210"/>
    <s v="Fixed Single Family Units"/>
    <n v="1210"/>
    <s v="Town Melbourne Beach                   Brevard County"/>
    <s v="Town Melbourne Beach"/>
    <m/>
    <m/>
    <m/>
    <n v="0"/>
    <n v="1"/>
    <n v="0.2045998203088"/>
    <n v="3.0089751252129999E-2"/>
    <n v="82.095895374743705"/>
    <m/>
    <n v="-1"/>
    <n v="-1"/>
    <n v="-1"/>
    <n v="-1"/>
    <n v="0"/>
    <m/>
    <m/>
    <s v="Central IRL A"/>
    <n v="-1"/>
    <m/>
    <m/>
    <n v="616"/>
    <x v="10"/>
    <s v="Neptune Drive BB"/>
    <x v="0"/>
    <m/>
    <n v="46.8914138579905"/>
    <n v="6.6582234700000006E-2"/>
  </r>
  <r>
    <n v="450000"/>
    <n v="880000"/>
    <n v="880000"/>
    <x v="0"/>
    <x v="0"/>
    <s v="IR12-21"/>
    <s v="62-304.520 (7), F.A.C."/>
    <n v="0.56000000000000005"/>
    <n v="0.48"/>
    <s v="Town Melbourne Beach"/>
    <n v="4.606835124032E-2"/>
    <n v="3665.1386587245302"/>
    <n v="9.1342777560178607"/>
    <n v="1.34334499967632"/>
    <n v="0.42080111599091002"/>
    <n v="6.1885689282019998E-2"/>
    <n v="168.84689507461499"/>
    <n v="1210"/>
    <s v="Fixed Single Family Units"/>
    <n v="1210"/>
    <s v="Town Melbourne Beach                   Brevard County"/>
    <s v="Town Melbourne Beach"/>
    <m/>
    <m/>
    <m/>
    <n v="0"/>
    <n v="1"/>
    <n v="0.42080111599091002"/>
    <n v="6.1885689282019998E-2"/>
    <n v="168.84689507461599"/>
    <m/>
    <n v="-1"/>
    <n v="-1"/>
    <n v="-1"/>
    <n v="-1"/>
    <n v="0"/>
    <m/>
    <m/>
    <s v="Central IRL A"/>
    <n v="-1"/>
    <m/>
    <m/>
    <n v="616"/>
    <x v="10"/>
    <s v="Neptune Drive BB"/>
    <x v="0"/>
    <m/>
    <n v="66.650129192443501"/>
    <n v="0.13693989870000001"/>
  </r>
  <r>
    <n v="450000"/>
    <n v="880000"/>
    <n v="880000"/>
    <x v="0"/>
    <x v="0"/>
    <s v="IR12-21"/>
    <s v="62-304.520 (7), F.A.C."/>
    <n v="0.56000000000000005"/>
    <n v="0.48"/>
    <s v="Town Melbourne Beach"/>
    <n v="0.15818697961950001"/>
    <n v="3665.1386587245302"/>
    <n v="9.1342777560178607"/>
    <n v="1.34334499967632"/>
    <n v="1.44492380923006"/>
    <n v="0.21249968808575001"/>
    <n v="579.77721431030602"/>
    <n v="1210"/>
    <s v="Fixed Single Family Units"/>
    <n v="1210"/>
    <s v="Town Melbourne Beach                   Brevard County"/>
    <s v="Town Melbourne Beach"/>
    <m/>
    <m/>
    <m/>
    <n v="0"/>
    <n v="1"/>
    <n v="1.44492380923006"/>
    <n v="0.21249968808575001"/>
    <n v="579.77721431030602"/>
    <m/>
    <n v="-1"/>
    <n v="-1"/>
    <n v="-1"/>
    <n v="-1"/>
    <n v="0"/>
    <m/>
    <m/>
    <s v="Central IRL A"/>
    <n v="-1"/>
    <m/>
    <m/>
    <n v="616"/>
    <x v="10"/>
    <s v="Neptune Drive BB"/>
    <x v="0"/>
    <m/>
    <n v="100.97110262361601"/>
    <n v="0.47021671879999999"/>
  </r>
  <r>
    <n v="450000"/>
    <n v="880000"/>
    <n v="880000"/>
    <x v="0"/>
    <x v="0"/>
    <s v="IR12-21"/>
    <s v="62-304.520 (7), F.A.C."/>
    <n v="0.56000000000000005"/>
    <n v="0.48"/>
    <s v="Town Melbourne Beach"/>
    <n v="1.40592819866E-3"/>
    <n v="3658.5104816677799"/>
    <n v="9.11880198080285"/>
    <n v="1.3411044797193601"/>
    <n v="1.2820380842820001E-2"/>
    <n v="1.88549660538E-3"/>
    <n v="5.14360305127723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2820380842820001E-2"/>
    <n v="1.88549660538E-3"/>
    <n v="741.15518205535795"/>
    <m/>
    <n v="-1"/>
    <n v="-1"/>
    <n v="-1"/>
    <n v="-1"/>
    <n v="0"/>
    <m/>
    <m/>
    <s v="Central IRL A"/>
    <n v="-1"/>
    <m/>
    <m/>
    <n v="616"/>
    <x v="10"/>
    <s v="Neptune Drive BB"/>
    <x v="0"/>
    <m/>
    <n v="11.5171812308191"/>
    <n v="0.6010990933"/>
  </r>
  <r>
    <n v="460000"/>
    <n v="880000"/>
    <n v="880000"/>
    <x v="0"/>
    <x v="0"/>
    <s v="IR12-21"/>
    <s v="62-304.520 (7), F.A.C."/>
    <n v="0.56000000000000005"/>
    <n v="0.48"/>
    <s v="Town Melbourne Beach"/>
    <n v="2.7631756723900001E-3"/>
    <n v="3658.51048194036"/>
    <n v="9.1188019814822496"/>
    <n v="1.3411044798192799"/>
    <n v="2.519685179664E-2"/>
    <n v="3.7057072727799999E-3"/>
    <n v="10.109107160910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519685179664E-2"/>
    <n v="3.7057072727799999E-3"/>
    <n v="761.80602479389302"/>
    <m/>
    <n v="-1"/>
    <n v="-1"/>
    <n v="-1"/>
    <n v="-1"/>
    <n v="0"/>
    <m/>
    <m/>
    <s v="Central IRL A"/>
    <n v="-1"/>
    <m/>
    <m/>
    <n v="616"/>
    <x v="10"/>
    <s v="Neptune Drive BB"/>
    <x v="0"/>
    <m/>
    <n v="16.149316677430502"/>
    <n v="0.61784754649999996"/>
  </r>
  <r>
    <n v="170000"/>
    <n v="700000"/>
    <n v="700000"/>
    <x v="0"/>
    <x v="0"/>
    <s v="IR12-21"/>
    <s v="62-304.520 (7), F.A.C."/>
    <n v="0.56000000000000005"/>
    <n v="0.48"/>
    <s v="Town Melbourne Beach"/>
    <n v="1.0742759467E-4"/>
    <n v="3672.0142332004202"/>
    <n v="9.1777124681717108"/>
    <n v="1.35062655798704"/>
    <n v="9.8593957504999994E-4"/>
    <n v="1.4509456241999999E-4"/>
    <n v="0.39447565667773998"/>
    <n v="1210"/>
    <s v="Fixed Single Family Units"/>
    <n v="1210"/>
    <s v="Town Melbourne Beach                   Brevard County"/>
    <s v="Town Melbourne Beach"/>
    <m/>
    <m/>
    <m/>
    <n v="0"/>
    <n v="1"/>
    <n v="9.8593957504999994E-4"/>
    <n v="1.4509456241999999E-4"/>
    <n v="617.54016684102498"/>
    <m/>
    <n v="-1"/>
    <n v="-1"/>
    <n v="-1"/>
    <n v="-1"/>
    <n v="0"/>
    <m/>
    <m/>
    <s v="Central IRL A"/>
    <n v="-1"/>
    <m/>
    <m/>
    <n v="602"/>
    <x v="11"/>
    <s v="Basin 17 Riverview Lane BB"/>
    <x v="0"/>
    <m/>
    <n v="6.8611414544362397"/>
    <n v="0.50084360650000004"/>
  </r>
  <r>
    <n v="230000"/>
    <n v="870000"/>
    <n v="870000"/>
    <x v="0"/>
    <x v="0"/>
    <s v="IR12-21"/>
    <s v="62-304.520 (7), F.A.C."/>
    <n v="0.56000000000000005"/>
    <n v="0.48"/>
    <s v="Town Melbourne Beach"/>
    <n v="3.2483580258120003E-2"/>
    <n v="3605.0612736674798"/>
    <n v="8.9942399613823696"/>
    <n v="1.3230793722402201"/>
    <n v="0.29216511564641001"/>
    <n v="4.2978354976030003E-2"/>
    <n v="117.105297218643"/>
    <n v="1210"/>
    <s v="Fixed Single Family Units"/>
    <n v="1210"/>
    <s v="Town Melbourne Beach                   Brevard County"/>
    <s v="Town Melbourne Beach"/>
    <m/>
    <m/>
    <m/>
    <n v="0"/>
    <n v="1"/>
    <n v="0.29216511564641001"/>
    <n v="4.2978354976030003E-2"/>
    <n v="721.86998126130004"/>
    <m/>
    <n v="-1"/>
    <n v="-1"/>
    <n v="-1"/>
    <n v="-1"/>
    <n v="0"/>
    <m/>
    <m/>
    <s v="Central IRL A"/>
    <n v="-1"/>
    <m/>
    <m/>
    <n v="602"/>
    <x v="11"/>
    <s v="Basin 17 Riverview Lane BB"/>
    <x v="0"/>
    <m/>
    <n v="50.313916677259201"/>
    <n v="0.58545821679999999"/>
  </r>
  <r>
    <n v="230000"/>
    <n v="870000"/>
    <n v="870000"/>
    <x v="0"/>
    <x v="0"/>
    <s v="IR12-21"/>
    <s v="62-304.520 (7), F.A.C."/>
    <n v="0.56000000000000005"/>
    <n v="0.48"/>
    <s v="Town Melbourne Beach"/>
    <n v="5.8854354019099997E-3"/>
    <n v="3605.0612736674798"/>
    <n v="8.9942399613823696"/>
    <n v="1.3230793722402201"/>
    <n v="5.2935018282009999E-2"/>
    <n v="7.7868981769199999E-3"/>
    <n v="21.217355246104599"/>
    <n v="1210"/>
    <s v="Fixed Single Family Units"/>
    <n v="1210"/>
    <s v="Town Melbourne Beach                   Brevard County"/>
    <s v="Town Melbourne Beach"/>
    <m/>
    <m/>
    <m/>
    <n v="0"/>
    <n v="1"/>
    <n v="5.2935018282009999E-2"/>
    <n v="7.7868981769199999E-3"/>
    <n v="1062.76051800101"/>
    <m/>
    <n v="-1"/>
    <n v="-1"/>
    <n v="-1"/>
    <n v="-1"/>
    <n v="0"/>
    <m/>
    <m/>
    <s v="Central IRL A"/>
    <n v="-1"/>
    <m/>
    <m/>
    <n v="602"/>
    <x v="11"/>
    <s v="Basin 17 Riverview Lane BB"/>
    <x v="0"/>
    <m/>
    <n v="25.566098420896299"/>
    <n v="0.86193067150000002"/>
  </r>
  <r>
    <n v="230000"/>
    <n v="880000"/>
    <n v="880000"/>
    <x v="0"/>
    <x v="0"/>
    <s v="IR12-21"/>
    <s v="62-304.520 (7), F.A.C."/>
    <n v="0.56000000000000005"/>
    <n v="0.48"/>
    <s v="Town Melbourne Beach"/>
    <n v="1.9950726867899999E-3"/>
    <n v="2847.2904326337698"/>
    <n v="7.2392639765783402"/>
    <n v="1.06951989239027"/>
    <n v="1.444285783213E-2"/>
    <n v="2.13376992528E-3"/>
    <n v="5.6805513735061197"/>
    <n v="1210"/>
    <s v="Fixed Single Family Units"/>
    <n v="1210"/>
    <s v="Town Melbourne Beach                   Brevard County"/>
    <s v="Town Melbourne Beach"/>
    <m/>
    <m/>
    <m/>
    <n v="0"/>
    <n v="1"/>
    <n v="1.444285783213E-2"/>
    <n v="2.13376992528E-3"/>
    <n v="252.512730189557"/>
    <m/>
    <n v="-1"/>
    <n v="-1"/>
    <n v="-1"/>
    <n v="-1"/>
    <n v="0"/>
    <m/>
    <m/>
    <s v="Central IRL A"/>
    <n v="-1"/>
    <m/>
    <m/>
    <n v="602"/>
    <x v="11"/>
    <s v="Basin 17 Riverview Lane BB"/>
    <x v="0"/>
    <m/>
    <n v="23.9687853436075"/>
    <n v="0.20479540160000001"/>
  </r>
  <r>
    <n v="230000"/>
    <n v="880000"/>
    <n v="880000"/>
    <x v="0"/>
    <x v="0"/>
    <s v="IR12-21"/>
    <s v="62-304.520 (7), F.A.C."/>
    <n v="0.56000000000000005"/>
    <n v="0.48"/>
    <s v="Town Melbourne Beach"/>
    <n v="2.3714910245400001E-3"/>
    <n v="2847.2904326337698"/>
    <n v="7.2392639765783402"/>
    <n v="1.06951989239027"/>
    <n v="1.716784954473E-2"/>
    <n v="2.5363568253699998E-3"/>
    <n v="6.7523237052524498"/>
    <n v="1210"/>
    <s v="Fixed Single Family Units"/>
    <n v="1210"/>
    <s v="Town Melbourne Beach                   Brevard County"/>
    <s v="Town Melbourne Beach"/>
    <m/>
    <m/>
    <m/>
    <n v="0"/>
    <n v="1"/>
    <n v="1.716784954473E-2"/>
    <n v="2.5363568253699998E-3"/>
    <n v="648.20237488787598"/>
    <m/>
    <n v="-1"/>
    <n v="-1"/>
    <n v="-1"/>
    <n v="-1"/>
    <n v="0"/>
    <m/>
    <m/>
    <s v="Central IRL A"/>
    <n v="-1"/>
    <m/>
    <m/>
    <n v="602"/>
    <x v="11"/>
    <s v="Basin 17 Riverview Lane BB"/>
    <x v="0"/>
    <m/>
    <n v="23.132353948800599"/>
    <n v="0.52571157739999996"/>
  </r>
  <r>
    <n v="230000"/>
    <n v="880000"/>
    <n v="880000"/>
    <x v="0"/>
    <x v="0"/>
    <s v="IR12-21"/>
    <s v="62-304.520 (7), F.A.C."/>
    <n v="0.56000000000000005"/>
    <n v="0.48"/>
    <s v="Town Melbourne Beach"/>
    <n v="1.6250082853339998E-2"/>
    <n v="3659.8813026336302"/>
    <n v="9.1218878182717198"/>
    <n v="1.3415470696938401"/>
    <n v="0.14823143282581999"/>
    <n v="2.1800251034179999E-2"/>
    <n v="59.473374401201099"/>
    <n v="1210"/>
    <s v="Fixed Single Family Units"/>
    <n v="1210"/>
    <s v="Town Melbourne Beach                   Brevard County"/>
    <s v="Town Melbourne Beach"/>
    <m/>
    <m/>
    <m/>
    <n v="0"/>
    <n v="1"/>
    <n v="0.14823143282581999"/>
    <n v="2.1800251034179999E-2"/>
    <n v="994.37263523767899"/>
    <m/>
    <n v="-1"/>
    <n v="-1"/>
    <n v="-1"/>
    <n v="-1"/>
    <n v="0"/>
    <m/>
    <m/>
    <s v="Central IRL A"/>
    <n v="-1"/>
    <m/>
    <m/>
    <n v="602"/>
    <x v="11"/>
    <s v="Basin 17 Riverview Lane BB"/>
    <x v="0"/>
    <m/>
    <n v="35.469350560222701"/>
    <n v="0.80646604639999997"/>
  </r>
  <r>
    <n v="230000"/>
    <n v="880000"/>
    <n v="880000"/>
    <x v="0"/>
    <x v="0"/>
    <s v="IR12-21"/>
    <s v="62-304.520 (7), F.A.C."/>
    <n v="0.56000000000000005"/>
    <n v="0.48"/>
    <s v="Town Melbourne Beach"/>
    <n v="3.5339978227909997E-2"/>
    <n v="3659.8813026336302"/>
    <n v="9.1218878182717198"/>
    <n v="1.3415470696938401"/>
    <n v="0.32236731689516002"/>
    <n v="4.7410244234690001E-2"/>
    <n v="129.34012555180701"/>
    <n v="1210"/>
    <s v="Fixed Single Family Units"/>
    <n v="1210"/>
    <s v="Town Melbourne Beach                   Brevard County"/>
    <s v="Town Melbourne Beach"/>
    <m/>
    <m/>
    <m/>
    <n v="0"/>
    <n v="1"/>
    <n v="0.32236731689516002"/>
    <n v="4.7410244234690001E-2"/>
    <n v="418.73035712320399"/>
    <m/>
    <n v="-1"/>
    <n v="-1"/>
    <n v="-1"/>
    <n v="-1"/>
    <n v="0"/>
    <m/>
    <m/>
    <s v="Central IRL A"/>
    <n v="-1"/>
    <m/>
    <m/>
    <n v="602"/>
    <x v="11"/>
    <s v="Basin 17 Riverview Lane BB"/>
    <x v="0"/>
    <m/>
    <n v="48.4746352459495"/>
    <n v="0.33960288490000001"/>
  </r>
  <r>
    <n v="430000"/>
    <n v="700000"/>
    <n v="700000"/>
    <x v="0"/>
    <x v="0"/>
    <s v="IR12-21"/>
    <s v="62-304.520 (7), F.A.C."/>
    <n v="0.56000000000000005"/>
    <n v="0.48"/>
    <s v="Town Melbourne Beach"/>
    <n v="0.12361759145178"/>
    <n v="3672.0142332004202"/>
    <n v="9.1777124681717108"/>
    <n v="1.35062655798704"/>
    <n v="1.1345267103524199"/>
    <n v="0.16696120204917"/>
    <n v="453.925555284916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1345267103524199"/>
    <n v="0.16696120204917"/>
    <n v="648.38394635580403"/>
    <m/>
    <n v="-1"/>
    <n v="-1"/>
    <n v="-1"/>
    <n v="-1"/>
    <n v="0"/>
    <m/>
    <m/>
    <s v="Central IRL A"/>
    <n v="-1"/>
    <m/>
    <m/>
    <n v="602"/>
    <x v="11"/>
    <s v="Basin 17 Riverview Lane BB"/>
    <x v="0"/>
    <m/>
    <n v="121.16070544955301"/>
    <n v="0.52585883730000005"/>
  </r>
  <r>
    <n v="430000"/>
    <n v="700000"/>
    <n v="700000"/>
    <x v="0"/>
    <x v="0"/>
    <s v="IR12-21"/>
    <s v="62-304.520 (7), F.A.C."/>
    <n v="0.56000000000000005"/>
    <n v="0.48"/>
    <s v="Town Melbourne Beach"/>
    <n v="2.5619921188900002E-3"/>
    <n v="3672.0142332004202"/>
    <n v="9.1777124681717108"/>
    <n v="1.35062655798704"/>
    <n v="2.3513227012959999E-2"/>
    <n v="3.46029459713E-3"/>
    <n v="9.4076715259407706"/>
    <n v="1210"/>
    <s v="Fixed Single Family Units"/>
    <n v="1210"/>
    <s v="Town Melbourne Beach                   Brevard County"/>
    <s v="Town Melbourne Beach"/>
    <m/>
    <m/>
    <m/>
    <n v="0"/>
    <n v="1"/>
    <n v="2.3513227012959999E-2"/>
    <n v="3.46029459713E-3"/>
    <n v="50.049184164557602"/>
    <m/>
    <n v="-1"/>
    <n v="-1"/>
    <n v="-1"/>
    <n v="-1"/>
    <n v="0"/>
    <m/>
    <m/>
    <s v="Central IRL A"/>
    <n v="-1"/>
    <m/>
    <m/>
    <n v="602"/>
    <x v="11"/>
    <s v="Basin 17 Riverview Lane BB"/>
    <x v="0"/>
    <m/>
    <n v="19.168441299945101"/>
    <n v="4.0591390200000001E-2"/>
  </r>
  <r>
    <n v="430000"/>
    <n v="700000"/>
    <n v="700000"/>
    <x v="0"/>
    <x v="0"/>
    <s v="IR12-21"/>
    <s v="62-304.520 (7), F.A.C."/>
    <n v="0.56000000000000005"/>
    <n v="0.48"/>
    <s v="Town Melbourne Beach"/>
    <n v="0.12516897946238001"/>
    <n v="3672.0142332004202"/>
    <n v="9.1777124681717108"/>
    <n v="1.35062655798704"/>
    <n v="1.1487649034402401"/>
    <n v="0.16905654789803001"/>
    <n v="459.622274141042"/>
    <n v="1210"/>
    <s v="Fixed Single Family Units"/>
    <n v="1210"/>
    <s v="Town Melbourne Beach                   Brevard County"/>
    <s v="Town Melbourne Beach"/>
    <m/>
    <m/>
    <m/>
    <n v="0"/>
    <n v="1"/>
    <n v="1.1487649034402401"/>
    <n v="0.16905654789803001"/>
    <n v="908.40773849954405"/>
    <m/>
    <n v="-1"/>
    <n v="-1"/>
    <n v="-1"/>
    <n v="-1"/>
    <n v="0"/>
    <m/>
    <m/>
    <s v="Central IRL A"/>
    <n v="-1"/>
    <m/>
    <m/>
    <n v="602"/>
    <x v="11"/>
    <s v="Basin 17 Riverview Lane BB"/>
    <x v="0"/>
    <m/>
    <n v="92.026591466473107"/>
    <n v="0.7367459355"/>
  </r>
  <r>
    <n v="430000"/>
    <n v="700000"/>
    <n v="700000"/>
    <x v="0"/>
    <x v="0"/>
    <s v="IR12-21"/>
    <s v="62-304.520 (7), F.A.C."/>
    <n v="0.56000000000000005"/>
    <n v="0.48"/>
    <s v="Town Melbourne Beach"/>
    <n v="9.5134646575099999E-2"/>
    <n v="3672.0142332004202"/>
    <n v="9.1777124681717108"/>
    <n v="1.35062655798704"/>
    <n v="0.87311843202743"/>
    <n v="0.12849138024904"/>
    <n v="349.33577629426998"/>
    <n v="1210"/>
    <s v="Fixed Single Family Units"/>
    <n v="1210"/>
    <s v="Town Melbourne Beach                   Brevard County"/>
    <s v="Town Melbourne Beach"/>
    <m/>
    <m/>
    <m/>
    <n v="0"/>
    <n v="1"/>
    <n v="0.87311843202743"/>
    <n v="0.12849138024904"/>
    <n v="617.54016684102498"/>
    <m/>
    <n v="-1"/>
    <n v="-1"/>
    <n v="-1"/>
    <n v="-1"/>
    <n v="0"/>
    <m/>
    <m/>
    <s v="Central IRL A"/>
    <n v="-1"/>
    <m/>
    <m/>
    <n v="602"/>
    <x v="11"/>
    <s v="Basin 17 Riverview Lane BB"/>
    <x v="0"/>
    <m/>
    <n v="80.422091683613104"/>
    <n v="0.50084360650000004"/>
  </r>
  <r>
    <n v="450000"/>
    <n v="840000"/>
    <n v="840000"/>
    <x v="0"/>
    <x v="0"/>
    <s v="IR12-21"/>
    <s v="62-304.520 (7), F.A.C."/>
    <n v="0.56000000000000005"/>
    <n v="0.48"/>
    <s v="Town Melbourne Beach"/>
    <n v="1.78114228484E-2"/>
    <n v="2353.8447075875802"/>
    <n v="5.9761900642669898"/>
    <n v="0.88263232008230996"/>
    <n v="0.10644444825710001"/>
    <n v="1.572093747265E-2"/>
    <n v="41.925323406327401"/>
    <n v="1210"/>
    <s v="Fixed Single Family Units"/>
    <n v="1210"/>
    <s v="Town Melbourne Beach                   Brevard County"/>
    <s v="Town Melbourne Beach"/>
    <m/>
    <m/>
    <m/>
    <n v="0"/>
    <n v="1"/>
    <n v="0.10644444825710001"/>
    <n v="1.572093747265E-2"/>
    <n v="485.99920547227401"/>
    <m/>
    <n v="-1"/>
    <n v="-1"/>
    <n v="-1"/>
    <n v="-1"/>
    <n v="0"/>
    <m/>
    <m/>
    <s v="Central IRL A"/>
    <n v="-1"/>
    <m/>
    <m/>
    <n v="602"/>
    <x v="11"/>
    <s v="Basin 17 Riverview Lane BB"/>
    <x v="0"/>
    <m/>
    <n v="51.3925362368931"/>
    <n v="0.39415993960000001"/>
  </r>
  <r>
    <n v="450000"/>
    <n v="840000"/>
    <n v="840000"/>
    <x v="0"/>
    <x v="0"/>
    <s v="IR12-21"/>
    <s v="62-304.520 (7), F.A.C."/>
    <n v="0.56000000000000005"/>
    <n v="0.48"/>
    <s v="Town Melbourne Beach"/>
    <n v="4.1608022818909997E-2"/>
    <n v="3661.8991512748498"/>
    <n v="9.1308083843152392"/>
    <n v="1.34299124179198"/>
    <n v="0.37991488360971998"/>
    <n v="5.5879210234079997E-2"/>
    <n v="152.36438344680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7991488360971998"/>
    <n v="5.5879210234079997E-2"/>
    <n v="173.87030678232699"/>
    <m/>
    <n v="-1"/>
    <n v="-1"/>
    <n v="-1"/>
    <n v="-1"/>
    <n v="0"/>
    <m/>
    <m/>
    <s v="Central IRL A"/>
    <n v="-1"/>
    <m/>
    <m/>
    <n v="602"/>
    <x v="11"/>
    <s v="Basin 17 Riverview Lane BB"/>
    <x v="0"/>
    <m/>
    <n v="63.233778738476097"/>
    <n v="0.14101403630000001"/>
  </r>
  <r>
    <n v="450000"/>
    <n v="840000"/>
    <n v="840000"/>
    <x v="0"/>
    <x v="0"/>
    <s v="IR12-21"/>
    <s v="62-304.520 (7), F.A.C."/>
    <n v="0.56000000000000005"/>
    <n v="0.48"/>
    <s v="Town Melbourne Beach"/>
    <n v="1.113512644367E-2"/>
    <n v="3661.8991512748498"/>
    <n v="9.1308083843152392"/>
    <n v="1.34299124179198"/>
    <n v="0.10167270589234"/>
    <n v="1.4954377290099999E-2"/>
    <n v="40.775710073442603"/>
    <n v="1210"/>
    <s v="Fixed Single Family Units"/>
    <n v="1210"/>
    <s v="Town Melbourne Beach                   Brevard County"/>
    <s v="Town Melbourne Beach"/>
    <m/>
    <m/>
    <m/>
    <n v="0"/>
    <n v="1"/>
    <n v="0.10167270589234"/>
    <n v="1.4954377290099999E-2"/>
    <n v="1101.3175039013199"/>
    <m/>
    <n v="-1"/>
    <n v="-1"/>
    <n v="-1"/>
    <n v="-1"/>
    <n v="0"/>
    <m/>
    <m/>
    <s v="Central IRL A"/>
    <n v="-1"/>
    <m/>
    <m/>
    <n v="602"/>
    <x v="11"/>
    <s v="Basin 17 Riverview Lane BB"/>
    <x v="0"/>
    <m/>
    <n v="40.379386740583101"/>
    <n v="0.89320154409999997"/>
  </r>
  <r>
    <n v="450000"/>
    <n v="840000"/>
    <n v="840000"/>
    <x v="0"/>
    <x v="0"/>
    <s v="IR12-21"/>
    <s v="62-304.520 (7), F.A.C."/>
    <n v="0.56000000000000005"/>
    <n v="0.48"/>
    <s v="Town Melbourne Beach"/>
    <n v="9.1013510520999996E-4"/>
    <n v="3661.8991512748498"/>
    <n v="9.1308083843152392"/>
    <n v="1.34299124179198"/>
    <n v="8.31026924959E-3"/>
    <n v="1.22230347515E-3"/>
    <n v="3.3328229693468998"/>
    <n v="1210"/>
    <s v="Fixed Single Family Units"/>
    <n v="1210"/>
    <s v="Town Melbourne Beach                   Brevard County"/>
    <s v="Town Melbourne Beach"/>
    <m/>
    <m/>
    <m/>
    <n v="0"/>
    <n v="1"/>
    <n v="8.31026924959E-3"/>
    <n v="1.22230347515E-3"/>
    <n v="325.19357647931298"/>
    <m/>
    <n v="-1"/>
    <n v="-1"/>
    <n v="-1"/>
    <n v="-1"/>
    <n v="0"/>
    <m/>
    <m/>
    <s v="Central IRL A"/>
    <n v="-1"/>
    <m/>
    <m/>
    <n v="602"/>
    <x v="11"/>
    <s v="Basin 17 Riverview Lane BB"/>
    <x v="0"/>
    <m/>
    <n v="8.4270331075393106"/>
    <n v="0.26374174900000003"/>
  </r>
  <r>
    <n v="450000"/>
    <n v="870000"/>
    <n v="870000"/>
    <x v="0"/>
    <x v="0"/>
    <s v="IR12-21"/>
    <s v="62-304.520 (7), F.A.C."/>
    <n v="0.56000000000000005"/>
    <n v="0.48"/>
    <s v="Town Melbourne Beach"/>
    <n v="5.8546737504000003E-4"/>
    <n v="3570.4381969496599"/>
    <n v="8.9003753459966397"/>
    <n v="1.3090175502322901"/>
    <n v="5.2108793907599997E-3"/>
    <n v="7.6638706901999999E-4"/>
    <n v="2.0903750789392301"/>
    <n v="1210"/>
    <s v="Fixed Single Family Units"/>
    <n v="1210"/>
    <s v="Town Melbourne Beach                   Brevard County"/>
    <s v="Town Melbourne Beach"/>
    <m/>
    <m/>
    <m/>
    <n v="0"/>
    <n v="1"/>
    <n v="5.2108793907599997E-3"/>
    <n v="7.6638706901999999E-4"/>
    <n v="54.296507988017702"/>
    <m/>
    <n v="-1"/>
    <n v="-1"/>
    <n v="-1"/>
    <n v="-1"/>
    <n v="0"/>
    <m/>
    <m/>
    <s v="Central IRL A"/>
    <n v="-1"/>
    <m/>
    <m/>
    <n v="602"/>
    <x v="11"/>
    <s v="Basin 17 Riverview Lane BB"/>
    <x v="0"/>
    <m/>
    <n v="8.4189273504983309"/>
    <n v="4.40360973E-2"/>
  </r>
  <r>
    <n v="450000"/>
    <n v="870000"/>
    <n v="870000"/>
    <x v="0"/>
    <x v="0"/>
    <s v="IR12-21"/>
    <s v="62-304.520 (7), F.A.C."/>
    <n v="0.56000000000000005"/>
    <n v="0.48"/>
    <s v="Town Melbourne Beach"/>
    <n v="9.2123269495269999E-2"/>
    <n v="3676.9257340500799"/>
    <n v="9.1617221217132503"/>
    <n v="1.3473155033328199"/>
    <n v="0.84400779605943999"/>
    <n v="0.12411910920869"/>
    <n v="338.73042031201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4400779605943999"/>
    <n v="0.12411910920869"/>
    <n v="855.35960803808803"/>
    <m/>
    <n v="-1"/>
    <n v="-1"/>
    <n v="-1"/>
    <n v="-1"/>
    <n v="0"/>
    <m/>
    <m/>
    <s v="Central IRL A"/>
    <n v="-1"/>
    <m/>
    <m/>
    <n v="602"/>
    <x v="11"/>
    <s v="Basin 17 Riverview Lane BB"/>
    <x v="0"/>
    <m/>
    <n v="109.564858499419"/>
    <n v="0.69372230980000005"/>
  </r>
  <r>
    <n v="450000"/>
    <n v="870000"/>
    <n v="870000"/>
    <x v="0"/>
    <x v="0"/>
    <s v="IR12-21"/>
    <s v="62-304.520 (7), F.A.C."/>
    <n v="0.56000000000000005"/>
    <n v="0.48"/>
    <s v="Town Melbourne Beach"/>
    <n v="2.5416459440669999E-2"/>
    <n v="3676.9257340500799"/>
    <n v="9.1617221217132503"/>
    <n v="1.3473155033328199"/>
    <n v="0.23285853871324999"/>
    <n v="3.4243989844249999E-2"/>
    <n v="93.454433785854405"/>
    <n v="1210"/>
    <s v="Fixed Single Family Units"/>
    <n v="1210"/>
    <s v="Town Melbourne Beach                   Brevard County"/>
    <s v="Town Melbourne Beach"/>
    <m/>
    <m/>
    <m/>
    <n v="0"/>
    <n v="1"/>
    <n v="0.23285853871324999"/>
    <n v="3.4243989844249999E-2"/>
    <n v="93.454433785855898"/>
    <m/>
    <n v="-1"/>
    <n v="-1"/>
    <n v="-1"/>
    <n v="-1"/>
    <n v="0"/>
    <m/>
    <m/>
    <s v="Central IRL A"/>
    <n v="-1"/>
    <m/>
    <m/>
    <n v="602"/>
    <x v="11"/>
    <s v="Basin 17 Riverview Lane BB"/>
    <x v="0"/>
    <m/>
    <n v="58.457849354335899"/>
    <n v="7.5794350199999999E-2"/>
  </r>
  <r>
    <n v="450000"/>
    <n v="870000"/>
    <n v="870000"/>
    <x v="0"/>
    <x v="0"/>
    <s v="IR12-21"/>
    <s v="62-304.520 (7), F.A.C."/>
    <n v="0.56000000000000005"/>
    <n v="0.48"/>
    <s v="Town Melbourne Beach"/>
    <n v="3.5393997193070001E-2"/>
    <n v="3676.9257340500799"/>
    <n v="9.1617221217132503"/>
    <n v="1.3473155033328199"/>
    <n v="0.32426996705966998"/>
    <n v="4.7686881143149999E-2"/>
    <n v="130.141099110125"/>
    <n v="1210"/>
    <s v="Fixed Single Family Units"/>
    <n v="1210"/>
    <s v="Town Melbourne Beach                   Brevard County"/>
    <s v="Town Melbourne Beach"/>
    <m/>
    <m/>
    <m/>
    <n v="0"/>
    <n v="1"/>
    <n v="0.32426996705966998"/>
    <n v="4.7686881143149999E-2"/>
    <n v="140.386386122196"/>
    <m/>
    <n v="-1"/>
    <n v="-1"/>
    <n v="-1"/>
    <n v="-1"/>
    <n v="0"/>
    <m/>
    <m/>
    <s v="Central IRL A"/>
    <n v="-1"/>
    <m/>
    <m/>
    <n v="602"/>
    <x v="11"/>
    <s v="Basin 17 Riverview Lane BB"/>
    <x v="0"/>
    <m/>
    <n v="46.8056176227431"/>
    <n v="0.1138575719"/>
  </r>
  <r>
    <n v="450000"/>
    <n v="870000"/>
    <n v="870000"/>
    <x v="0"/>
    <x v="0"/>
    <s v="IR12-21"/>
    <s v="62-304.520 (7), F.A.C."/>
    <n v="0.56000000000000005"/>
    <n v="0.48"/>
    <s v="Town Melbourne Beach"/>
    <n v="1.1364522726090001E-2"/>
    <n v="3605.0612736674798"/>
    <n v="8.9942399613823696"/>
    <n v="1.3230793722402201"/>
    <n v="0.1022152444451"/>
    <n v="1.5036165594250001E-2"/>
    <n v="40.969800773566298"/>
    <n v="1210"/>
    <s v="Fixed Single Family Units"/>
    <n v="1210"/>
    <s v="Town Melbourne Beach                   Brevard County"/>
    <s v="Town Melbourne Beach"/>
    <m/>
    <m/>
    <m/>
    <n v="0"/>
    <n v="1"/>
    <n v="0.1022152444451"/>
    <n v="1.5036165594250001E-2"/>
    <n v="721.86998126130004"/>
    <m/>
    <n v="-1"/>
    <n v="-1"/>
    <n v="-1"/>
    <n v="-1"/>
    <n v="0"/>
    <m/>
    <m/>
    <s v="Central IRL A"/>
    <n v="-1"/>
    <m/>
    <m/>
    <n v="602"/>
    <x v="11"/>
    <s v="Basin 17 Riverview Lane BB"/>
    <x v="0"/>
    <m/>
    <n v="36.591514563238299"/>
    <n v="0.58545821679999999"/>
  </r>
  <r>
    <n v="450000"/>
    <n v="870000"/>
    <n v="870000"/>
    <x v="0"/>
    <x v="0"/>
    <s v="IR12-21"/>
    <s v="62-304.520 (7), F.A.C."/>
    <n v="0.56000000000000005"/>
    <n v="0.48"/>
    <s v="Town Melbourne Beach"/>
    <n v="6.5695230450999995E-2"/>
    <n v="3605.0612736674798"/>
    <n v="8.9942399613823696"/>
    <n v="1.3230793722402201"/>
    <n v="0.59087866699464997"/>
    <n v="8.6920004264290002E-2"/>
    <n v="236.83533116357901"/>
    <n v="1210"/>
    <s v="Fixed Single Family Units"/>
    <n v="1210"/>
    <s v="Town Melbourne Beach                   Brevard County"/>
    <s v="Town Melbourne Beach"/>
    <m/>
    <m/>
    <m/>
    <n v="0"/>
    <n v="1"/>
    <n v="0.59087866699464997"/>
    <n v="8.6920004264290002E-2"/>
    <n v="1062.76051800101"/>
    <m/>
    <n v="-1"/>
    <n v="-1"/>
    <n v="-1"/>
    <n v="-1"/>
    <n v="0"/>
    <m/>
    <m/>
    <s v="Central IRL A"/>
    <n v="-1"/>
    <m/>
    <m/>
    <n v="602"/>
    <x v="11"/>
    <s v="Basin 17 Riverview Lane BB"/>
    <x v="0"/>
    <m/>
    <n v="75.709210091728806"/>
    <n v="0.86193067150000002"/>
  </r>
  <r>
    <n v="450000"/>
    <n v="870000"/>
    <n v="870000"/>
    <x v="0"/>
    <x v="0"/>
    <s v="IR12-21"/>
    <s v="62-304.520 (7), F.A.C."/>
    <n v="0.56000000000000005"/>
    <n v="0.48"/>
    <s v="Town Melbourne Beach"/>
    <n v="1.150533827028E-2"/>
    <n v="3605.0612736674798"/>
    <n v="8.9942399613823696"/>
    <n v="1.3230793722402201"/>
    <n v="0.10348177323978"/>
    <n v="1.522247573605E-2"/>
    <n v="41.477449438634501"/>
    <n v="1210"/>
    <s v="Fixed Single Family Units"/>
    <n v="1210"/>
    <s v="Town Melbourne Beach                   Brevard County"/>
    <s v="Town Melbourne Beach"/>
    <m/>
    <m/>
    <m/>
    <n v="0"/>
    <n v="1"/>
    <n v="0.10348177323978"/>
    <n v="1.522247573605E-2"/>
    <n v="62.004687685667598"/>
    <m/>
    <n v="-1"/>
    <n v="-1"/>
    <n v="-1"/>
    <n v="-1"/>
    <n v="0"/>
    <m/>
    <m/>
    <s v="Central IRL A"/>
    <n v="-1"/>
    <m/>
    <m/>
    <n v="602"/>
    <x v="11"/>
    <s v="Basin 17 Riverview Lane BB"/>
    <x v="0"/>
    <m/>
    <n v="27.284240076962298"/>
    <n v="5.0287662400000002E-2"/>
  </r>
  <r>
    <n v="450000"/>
    <n v="870000"/>
    <n v="870000"/>
    <x v="0"/>
    <x v="0"/>
    <s v="IR12-21"/>
    <s v="62-304.520 (7), F.A.C."/>
    <n v="0.56000000000000005"/>
    <n v="0.48"/>
    <s v="Town Melbourne Beach"/>
    <n v="1.7720027582E-4"/>
    <n v="1671.8619514341499"/>
    <n v="4.3189036469715303"/>
    <n v="0.64034063864301005"/>
    <n v="7.6531091748000002E-4"/>
    <n v="1.1346853777999999E-4"/>
    <n v="0.29625439892875999"/>
    <n v="1210"/>
    <s v="Fixed Single Family Units"/>
    <n v="1210"/>
    <s v="Town Melbourne Beach                   Brevard County"/>
    <s v="Town Melbourne Beach"/>
    <m/>
    <m/>
    <m/>
    <n v="0"/>
    <n v="1"/>
    <n v="7.6531091748000002E-4"/>
    <n v="1.1346853777999999E-4"/>
    <n v="276.55636490619003"/>
    <m/>
    <n v="-1"/>
    <n v="-1"/>
    <n v="-1"/>
    <n v="-1"/>
    <n v="0"/>
    <m/>
    <m/>
    <s v="Central IRL A"/>
    <n v="-1"/>
    <m/>
    <m/>
    <n v="602"/>
    <x v="11"/>
    <s v="Basin 17 Riverview Lane BB"/>
    <x v="0"/>
    <m/>
    <n v="4.0932993760895497"/>
    <n v="0.22429551089999999"/>
  </r>
  <r>
    <n v="450000"/>
    <n v="880000"/>
    <n v="880000"/>
    <x v="0"/>
    <x v="0"/>
    <s v="IR12-21"/>
    <s v="62-304.520 (7), F.A.C."/>
    <n v="0.56000000000000005"/>
    <n v="0.48"/>
    <s v="Town Melbourne Beach"/>
    <n v="5.4625645155999998E-3"/>
    <n v="3673.3853832591199"/>
    <n v="9.1727634609414501"/>
    <n v="1.3496144038307401"/>
    <n v="5.0106812191809999E-2"/>
    <n v="7.3723557521199997E-3"/>
    <n v="20.066104646747998"/>
    <n v="1210"/>
    <s v="Fixed Single Family Units"/>
    <n v="1210"/>
    <s v="Town Melbourne Beach                   Brevard County"/>
    <s v="Town Melbourne Beach"/>
    <m/>
    <m/>
    <m/>
    <n v="0"/>
    <n v="1"/>
    <n v="5.0106812191809999E-2"/>
    <n v="7.3723557521199997E-3"/>
    <n v="343.140253721693"/>
    <m/>
    <n v="-1"/>
    <n v="-1"/>
    <n v="-1"/>
    <n v="-1"/>
    <n v="0"/>
    <m/>
    <m/>
    <s v="Central IRL A"/>
    <n v="-1"/>
    <m/>
    <m/>
    <n v="602"/>
    <x v="11"/>
    <s v="Basin 17 Riverview Lane BB"/>
    <x v="0"/>
    <m/>
    <n v="21.5201680152155"/>
    <n v="0.27829704280000001"/>
  </r>
  <r>
    <n v="450000"/>
    <n v="880000"/>
    <n v="880000"/>
    <x v="0"/>
    <x v="0"/>
    <s v="IR12-21"/>
    <s v="62-304.520 (7), F.A.C."/>
    <n v="0.56000000000000005"/>
    <n v="0.48"/>
    <s v="Town Melbourne Beach"/>
    <n v="6.2450562279399999E-3"/>
    <n v="2847.2904326337698"/>
    <n v="7.2392639765783402"/>
    <n v="1.06951989239027"/>
    <n v="4.5209610582640003E-2"/>
    <n v="6.6792118648700003E-3"/>
    <n v="17.781488849076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5209610582640003E-2"/>
    <n v="6.6792118648700003E-3"/>
    <n v="301.80642913391699"/>
    <m/>
    <n v="-1"/>
    <n v="-1"/>
    <n v="-1"/>
    <n v="-1"/>
    <n v="0"/>
    <m/>
    <m/>
    <s v="Central IRL A"/>
    <n v="-1"/>
    <m/>
    <m/>
    <n v="602"/>
    <x v="11"/>
    <s v="Basin 17 Riverview Lane BB"/>
    <x v="0"/>
    <m/>
    <n v="28.988261106632098"/>
    <n v="0.24477407070000001"/>
  </r>
  <r>
    <n v="450000"/>
    <n v="880000"/>
    <n v="880000"/>
    <x v="0"/>
    <x v="0"/>
    <s v="IR12-21"/>
    <s v="62-304.520 (7), F.A.C."/>
    <n v="0.56000000000000005"/>
    <n v="0.48"/>
    <s v="Town Melbourne Beach"/>
    <n v="3.2439646633390003E-2"/>
    <n v="2847.2904326337698"/>
    <n v="7.2392639765783402"/>
    <n v="1.06951989239027"/>
    <n v="0.23483916528608001"/>
    <n v="3.4694847376530003E-2"/>
    <n v="92.365095497294504"/>
    <n v="1210"/>
    <s v="Fixed Single Family Units"/>
    <n v="1210"/>
    <s v="Town Melbourne Beach                   Brevard County"/>
    <s v="Town Melbourne Beach"/>
    <m/>
    <m/>
    <m/>
    <n v="0"/>
    <n v="1"/>
    <n v="0.23483916528608001"/>
    <n v="3.4694847376530003E-2"/>
    <n v="252.512730189557"/>
    <m/>
    <n v="-1"/>
    <n v="-1"/>
    <n v="-1"/>
    <n v="-1"/>
    <n v="0"/>
    <m/>
    <m/>
    <s v="Central IRL A"/>
    <n v="-1"/>
    <m/>
    <m/>
    <n v="602"/>
    <x v="11"/>
    <s v="Basin 17 Riverview Lane BB"/>
    <x v="0"/>
    <m/>
    <n v="49.228037306717603"/>
    <n v="0.20479540160000001"/>
  </r>
  <r>
    <n v="450000"/>
    <n v="880000"/>
    <n v="880000"/>
    <x v="0"/>
    <x v="0"/>
    <s v="IR12-21"/>
    <s v="62-304.520 (7), F.A.C."/>
    <n v="0.56000000000000005"/>
    <n v="0.48"/>
    <s v="Town Melbourne Beach"/>
    <n v="9.8397968533849994E-2"/>
    <n v="2847.2904326337698"/>
    <n v="7.2392639765783402"/>
    <n v="1.06951989239027"/>
    <n v="0.71232886897563996"/>
    <n v="0.10523858471774999"/>
    <n v="280.16759439705299"/>
    <n v="1210"/>
    <s v="Fixed Single Family Units"/>
    <n v="1210"/>
    <s v="Town Melbourne Beach                   Brevard County"/>
    <s v="Town Melbourne Beach"/>
    <m/>
    <m/>
    <m/>
    <n v="0"/>
    <n v="1"/>
    <n v="0.71232886897563996"/>
    <n v="0.10523858471774999"/>
    <n v="648.20237488787598"/>
    <m/>
    <n v="-1"/>
    <n v="-1"/>
    <n v="-1"/>
    <n v="-1"/>
    <n v="0"/>
    <m/>
    <m/>
    <s v="Central IRL A"/>
    <n v="-1"/>
    <m/>
    <m/>
    <n v="602"/>
    <x v="11"/>
    <s v="Basin 17 Riverview Lane BB"/>
    <x v="0"/>
    <m/>
    <n v="87.507407658397597"/>
    <n v="0.52571157739999996"/>
  </r>
  <r>
    <n v="450000"/>
    <n v="880000"/>
    <n v="880000"/>
    <x v="0"/>
    <x v="0"/>
    <s v="IR12-21"/>
    <s v="62-304.520 (7), F.A.C."/>
    <n v="0.56000000000000005"/>
    <n v="0.48"/>
    <s v="Town Melbourne Beach"/>
    <n v="1.469870852584E-2"/>
    <n v="2847.2904326337698"/>
    <n v="7.2392639765783402"/>
    <n v="1.06951989239027"/>
    <n v="0.10640783113339999"/>
    <n v="1.5720561160839999E-2"/>
    <n v="41.851492157722298"/>
    <n v="1210"/>
    <s v="Fixed Single Family Units"/>
    <n v="1210"/>
    <s v="Town Melbourne Beach                   Brevard County"/>
    <s v="Town Melbourne Beach"/>
    <m/>
    <m/>
    <m/>
    <n v="0"/>
    <n v="1"/>
    <n v="0.10640783113339999"/>
    <n v="1.5720561160839999E-2"/>
    <n v="136.65288663275001"/>
    <m/>
    <n v="-1"/>
    <n v="-1"/>
    <n v="-1"/>
    <n v="-1"/>
    <n v="0"/>
    <m/>
    <m/>
    <s v="Central IRL A"/>
    <n v="-1"/>
    <m/>
    <m/>
    <n v="602"/>
    <x v="11"/>
    <s v="Basin 17 Riverview Lane BB"/>
    <x v="0"/>
    <m/>
    <n v="33.453409797321399"/>
    <n v="0.1108295918"/>
  </r>
  <r>
    <n v="450000"/>
    <n v="880000"/>
    <n v="880000"/>
    <x v="0"/>
    <x v="0"/>
    <s v="IR12-21"/>
    <s v="62-304.520 (7), F.A.C."/>
    <n v="0.56000000000000005"/>
    <n v="0.48"/>
    <s v="Town Melbourne Beach"/>
    <n v="1.1301733881520001E-2"/>
    <n v="3673.2631594029799"/>
    <n v="9.1531232951413397"/>
    <n v="1.3460688851151901"/>
    <n v="0.10344616366647"/>
    <n v="1.521291232577E-2"/>
    <n v="41.5142427043822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0344616366647"/>
    <n v="1.521291232577E-2"/>
    <n v="801.27411143038501"/>
    <m/>
    <n v="-1"/>
    <n v="-1"/>
    <n v="-1"/>
    <n v="-1"/>
    <n v="0"/>
    <m/>
    <m/>
    <s v="Central IRL A"/>
    <n v="-1"/>
    <m/>
    <m/>
    <n v="602"/>
    <x v="11"/>
    <s v="Basin 17 Riverview Lane BB"/>
    <x v="0"/>
    <m/>
    <n v="36.328166446640303"/>
    <n v="0.64985734910000004"/>
  </r>
  <r>
    <n v="450000"/>
    <n v="880000"/>
    <n v="880000"/>
    <x v="0"/>
    <x v="0"/>
    <s v="IR12-21"/>
    <s v="62-304.520 (7), F.A.C."/>
    <n v="0.56000000000000005"/>
    <n v="0.48"/>
    <s v="Town Melbourne Beach"/>
    <n v="3.7646140044799999E-2"/>
    <n v="3673.2631594029799"/>
    <n v="9.1531232951413397"/>
    <n v="1.3460688851151901"/>
    <n v="0.34457976141626001"/>
    <n v="5.0674297759000002E-2"/>
    <n v="138.28417932031101"/>
    <n v="1210"/>
    <s v="Fixed Single Family Units"/>
    <n v="1210"/>
    <s v="Town Melbourne Beach                   Brevard County"/>
    <s v="Town Melbourne Beach"/>
    <m/>
    <m/>
    <m/>
    <n v="0"/>
    <n v="1"/>
    <n v="0.34457976141626001"/>
    <n v="5.0674297759000002E-2"/>
    <n v="270.57296882553698"/>
    <m/>
    <n v="-1"/>
    <n v="-1"/>
    <n v="-1"/>
    <n v="-1"/>
    <n v="0"/>
    <m/>
    <m/>
    <s v="Central IRL A"/>
    <n v="-1"/>
    <m/>
    <m/>
    <n v="602"/>
    <x v="11"/>
    <s v="Basin 17 Riverview Lane BB"/>
    <x v="0"/>
    <m/>
    <n v="61.384043197542503"/>
    <n v="0.2194427971"/>
  </r>
  <r>
    <n v="450000"/>
    <n v="880000"/>
    <n v="880000"/>
    <x v="0"/>
    <x v="0"/>
    <s v="IR12-21"/>
    <s v="62-304.520 (7), F.A.C."/>
    <n v="0.56000000000000005"/>
    <n v="0.48"/>
    <s v="Town Melbourne Beach"/>
    <n v="8.8017932333460003E-2"/>
    <n v="3673.2631594029799"/>
    <n v="9.1531232951413397"/>
    <n v="1.3460688851151901"/>
    <n v="0.80563898683163004"/>
    <n v="0.11847820004625"/>
    <n v="323.31302820734902"/>
    <n v="1210"/>
    <s v="Fixed Single Family Units"/>
    <n v="1210"/>
    <s v="Town Melbourne Beach                   Brevard County"/>
    <s v="Town Melbourne Beach"/>
    <m/>
    <m/>
    <m/>
    <n v="0"/>
    <n v="1"/>
    <n v="0.80563898683163004"/>
    <n v="0.11847820004625"/>
    <n v="563.16775282874801"/>
    <m/>
    <n v="-1"/>
    <n v="-1"/>
    <n v="-1"/>
    <n v="-1"/>
    <n v="0"/>
    <m/>
    <m/>
    <s v="Central IRL A"/>
    <n v="-1"/>
    <m/>
    <m/>
    <n v="602"/>
    <x v="11"/>
    <s v="Basin 17 Riverview Lane BB"/>
    <x v="0"/>
    <m/>
    <n v="85.406568545535805"/>
    <n v="0.45674594709999999"/>
  </r>
  <r>
    <n v="450000"/>
    <n v="880000"/>
    <n v="880000"/>
    <x v="0"/>
    <x v="0"/>
    <s v="IR12-21"/>
    <s v="62-304.520 (7), F.A.C."/>
    <n v="0.56000000000000005"/>
    <n v="0.48"/>
    <s v="Town Melbourne Beach"/>
    <n v="3.4015708935599999E-3"/>
    <n v="3673.2631594029799"/>
    <n v="9.1531232951413397"/>
    <n v="1.3460688851151901"/>
    <n v="3.1134997785950001E-2"/>
    <n v="4.5787487403399999E-3"/>
    <n v="12.494865047426099"/>
    <n v="1210"/>
    <s v="Fixed Single Family Units"/>
    <n v="1210"/>
    <s v="Town Melbourne Beach                   Brevard County"/>
    <s v="Town Melbourne Beach"/>
    <m/>
    <m/>
    <m/>
    <n v="0"/>
    <n v="1"/>
    <n v="3.1134997785950001E-2"/>
    <n v="4.5787487403399999E-3"/>
    <n v="12.494865047426201"/>
    <m/>
    <n v="-1"/>
    <n v="-1"/>
    <n v="-1"/>
    <n v="-1"/>
    <n v="0"/>
    <m/>
    <m/>
    <s v="Central IRL A"/>
    <n v="-1"/>
    <m/>
    <m/>
    <n v="602"/>
    <x v="11"/>
    <s v="Basin 17 Riverview Lane BB"/>
    <x v="0"/>
    <m/>
    <n v="22.091594379475801"/>
    <n v="1.01337105E-2"/>
  </r>
  <r>
    <n v="180000"/>
    <n v="740000"/>
    <n v="740000"/>
    <x v="0"/>
    <x v="0"/>
    <s v="IR12-21"/>
    <s v="62-304.520 (7), F.A.C."/>
    <n v="0.56000000000000005"/>
    <n v="0.48"/>
    <s v="Town Melbourne Beach"/>
    <n v="7.9795716261199995E-2"/>
    <n v="3645.5451598028499"/>
    <n v="8.10481587727147"/>
    <n v="1.14994382295179"/>
    <n v="0.64672958809206005"/>
    <n v="9.1760591012579995E-2"/>
    <n v="290.898887189037"/>
    <n v="1210"/>
    <s v="Fixed Single Family Units"/>
    <n v="1210"/>
    <s v="Town Melbourne Beach                   Brevard County"/>
    <s v="Town Melbourne Beach"/>
    <m/>
    <m/>
    <m/>
    <n v="0"/>
    <n v="1"/>
    <n v="0.64672958809206005"/>
    <n v="9.1760591012579995E-2"/>
    <n v="742.65117259977399"/>
    <m/>
    <n v="-1"/>
    <n v="-1"/>
    <n v="-1"/>
    <n v="-1"/>
    <n v="0"/>
    <m/>
    <m/>
    <s v="Central IRL A"/>
    <n v="-1"/>
    <m/>
    <m/>
    <n v="603"/>
    <x v="12"/>
    <s v="Basin 178 River Lane BB"/>
    <x v="0"/>
    <m/>
    <n v="75.747222122580993"/>
    <n v="0.60231238649999996"/>
  </r>
  <r>
    <n v="180000"/>
    <n v="740000"/>
    <n v="740000"/>
    <x v="0"/>
    <x v="0"/>
    <s v="IR12-21"/>
    <s v="62-304.520 (7), F.A.C."/>
    <n v="0.56000000000000005"/>
    <n v="0.48"/>
    <s v="Town Melbourne Beach"/>
    <n v="3.9819110453699997E-3"/>
    <n v="3645.5451598028499"/>
    <n v="8.10481587727147"/>
    <n v="1.14994382295179"/>
    <n v="3.2272655862410002E-2"/>
    <n v="4.57897401016E-3"/>
    <n v="14.516236538221399"/>
    <n v="1210"/>
    <s v="Fixed Single Family Units"/>
    <n v="1210"/>
    <s v="Town Melbourne Beach                   Brevard County"/>
    <s v="Town Melbourne Beach"/>
    <m/>
    <m/>
    <m/>
    <n v="0"/>
    <n v="1"/>
    <n v="3.2272655862410002E-2"/>
    <n v="4.57897401016E-3"/>
    <n v="148.116820063246"/>
    <m/>
    <n v="-1"/>
    <n v="-1"/>
    <n v="-1"/>
    <n v="-1"/>
    <n v="0"/>
    <m/>
    <m/>
    <s v="Central IRL A"/>
    <n v="-1"/>
    <m/>
    <m/>
    <n v="603"/>
    <x v="12"/>
    <s v="Basin 178 River Lane BB"/>
    <x v="0"/>
    <m/>
    <n v="19.030928494976099"/>
    <n v="0.12012718579999999"/>
  </r>
  <r>
    <n v="190000"/>
    <n v="780000"/>
    <n v="780000"/>
    <x v="0"/>
    <x v="0"/>
    <s v="IR12-21"/>
    <s v="62-304.520 (7), F.A.C."/>
    <n v="0.56000000000000005"/>
    <n v="0.48"/>
    <s v="Town Melbourne Beach"/>
    <n v="0.14442839649841999"/>
    <n v="3652.6430585458202"/>
    <n v="9.1050671774196807"/>
    <n v="1.3391147311192699"/>
    <n v="1.31503025244515"/>
    <n v="0.19340619334296999"/>
    <n v="527.545379926871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1503025244515"/>
    <n v="0.19340619334296999"/>
    <n v="527.92338129118502"/>
    <m/>
    <n v="-1"/>
    <n v="-1"/>
    <n v="-1"/>
    <n v="-1"/>
    <n v="0"/>
    <m/>
    <m/>
    <s v="Central IRL A"/>
    <n v="-1"/>
    <m/>
    <m/>
    <n v="603"/>
    <x v="12"/>
    <s v="Basin 178 River Lane BB"/>
    <x v="0"/>
    <m/>
    <n v="113.872248731171"/>
    <n v="0.42816170419999999"/>
  </r>
  <r>
    <n v="190000"/>
    <n v="780000"/>
    <n v="780000"/>
    <x v="0"/>
    <x v="0"/>
    <s v="IR12-21"/>
    <s v="62-304.520 (7), F.A.C."/>
    <n v="0.56000000000000005"/>
    <n v="0.48"/>
    <s v="Town Melbourne Beach"/>
    <n v="2.301541316851E-2"/>
    <n v="3652.6430585458202"/>
    <n v="9.1050671774196807"/>
    <n v="1.3391147311192699"/>
    <n v="0.20955688301538999"/>
    <n v="3.0820278816750001E-2"/>
    <n v="84.067089149536798"/>
    <n v="1210"/>
    <s v="Fixed Single Family Units"/>
    <n v="1210"/>
    <s v="Town Melbourne Beach                   Brevard County"/>
    <s v="Town Melbourne Beach"/>
    <m/>
    <m/>
    <m/>
    <n v="0"/>
    <n v="1"/>
    <n v="0.20955688301538999"/>
    <n v="3.0820278816750001E-2"/>
    <n v="125.354554463989"/>
    <m/>
    <n v="-1"/>
    <n v="-1"/>
    <n v="-1"/>
    <n v="-1"/>
    <n v="0"/>
    <m/>
    <m/>
    <s v="Central IRL A"/>
    <n v="-1"/>
    <m/>
    <m/>
    <n v="603"/>
    <x v="12"/>
    <s v="Basin 178 River Lane BB"/>
    <x v="0"/>
    <m/>
    <n v="49.508685297230201"/>
    <n v="0.1016663053"/>
  </r>
  <r>
    <n v="190000"/>
    <n v="780000"/>
    <n v="780000"/>
    <x v="0"/>
    <x v="0"/>
    <s v="IR12-21"/>
    <s v="62-304.520 (7), F.A.C."/>
    <n v="0.56000000000000005"/>
    <n v="0.48"/>
    <s v="Town Melbourne Beach"/>
    <n v="2.3952998785110001E-2"/>
    <n v="3652.6430585458202"/>
    <n v="9.1050671774196807"/>
    <n v="1.3391147311192699"/>
    <n v="0.21809366303913999"/>
    <n v="3.2075813527629997E-2"/>
    <n v="87.491754743814099"/>
    <n v="1210"/>
    <s v="Fixed Single Family Units"/>
    <n v="1210"/>
    <s v="Town Melbourne Beach                   Brevard County"/>
    <s v="Town Melbourne Beach"/>
    <m/>
    <m/>
    <m/>
    <n v="0"/>
    <n v="1"/>
    <n v="0.21809366303913999"/>
    <n v="3.2075813527629997E-2"/>
    <n v="87.491754743812706"/>
    <m/>
    <n v="-1"/>
    <n v="-1"/>
    <n v="-1"/>
    <n v="-1"/>
    <n v="0"/>
    <m/>
    <m/>
    <s v="Central IRL A"/>
    <n v="-1"/>
    <m/>
    <m/>
    <n v="603"/>
    <x v="12"/>
    <s v="Basin 178 River Lane BB"/>
    <x v="0"/>
    <m/>
    <n v="41.852478826885999"/>
    <n v="7.0958438600000007E-2"/>
  </r>
  <r>
    <n v="190000"/>
    <n v="780000"/>
    <n v="780000"/>
    <x v="0"/>
    <x v="0"/>
    <s v="IR12-21"/>
    <s v="62-304.520 (7), F.A.C."/>
    <n v="0.56000000000000005"/>
    <n v="0.48"/>
    <s v="Town Melbourne Beach"/>
    <n v="5.66610427747E-3"/>
    <n v="3652.6430585458202"/>
    <n v="9.1050671774196807"/>
    <n v="1.3391147311192699"/>
    <n v="5.1590260080630002E-2"/>
    <n v="7.5875637060099999E-3"/>
    <n v="20.6962564581012"/>
    <n v="1210"/>
    <s v="Fixed Single Family Units"/>
    <n v="1210"/>
    <s v="Town Melbourne Beach                   Brevard County"/>
    <s v="Town Melbourne Beach"/>
    <m/>
    <m/>
    <m/>
    <n v="0"/>
    <n v="1"/>
    <n v="5.1590260080630002E-2"/>
    <n v="7.5875637060099999E-3"/>
    <n v="20.6962564580997"/>
    <m/>
    <n v="-1"/>
    <n v="-1"/>
    <n v="-1"/>
    <n v="-1"/>
    <n v="0"/>
    <m/>
    <m/>
    <s v="Central IRL A"/>
    <n v="-1"/>
    <m/>
    <m/>
    <n v="603"/>
    <x v="12"/>
    <s v="Basin 178 River Lane BB"/>
    <x v="0"/>
    <m/>
    <n v="23.6084981583802"/>
    <n v="1.6785285E-2"/>
  </r>
  <r>
    <n v="190000"/>
    <n v="780000"/>
    <n v="780000"/>
    <x v="0"/>
    <x v="0"/>
    <s v="IR12-21"/>
    <s v="62-304.520 (7), F.A.C."/>
    <n v="0.56000000000000005"/>
    <n v="0.48"/>
    <s v="Town Melbourne Beach"/>
    <n v="0.15022991866845001"/>
    <n v="3652.6430585458202"/>
    <n v="9.1050671774196807"/>
    <n v="1.3391147311192699"/>
    <n v="1.3678535015345299"/>
    <n v="0.20117509714376999"/>
    <n v="548.73626961021705"/>
    <n v="1210"/>
    <s v="Fixed Single Family Units"/>
    <n v="1210"/>
    <s v="Town Melbourne Beach                   Brevard County"/>
    <s v="Town Melbourne Beach"/>
    <m/>
    <m/>
    <m/>
    <n v="0"/>
    <n v="1"/>
    <n v="1.3678535015345299"/>
    <n v="0.20117509714376999"/>
    <n v="928.07545499148898"/>
    <m/>
    <n v="-1"/>
    <n v="-1"/>
    <n v="-1"/>
    <n v="-1"/>
    <n v="0"/>
    <m/>
    <m/>
    <s v="Central IRL A"/>
    <n v="-1"/>
    <m/>
    <m/>
    <n v="603"/>
    <x v="12"/>
    <s v="Basin 178 River Lane BB"/>
    <x v="0"/>
    <m/>
    <n v="100.659592184449"/>
    <n v="0.75269704380000002"/>
  </r>
  <r>
    <n v="190000"/>
    <n v="780000"/>
    <n v="780000"/>
    <x v="0"/>
    <x v="0"/>
    <s v="IR12-21"/>
    <s v="62-304.520 (7), F.A.C."/>
    <n v="0.56000000000000005"/>
    <n v="0.48"/>
    <s v="Town Melbourne Beach"/>
    <n v="0.10948426927172999"/>
    <n v="3652.6430585458202"/>
    <n v="9.1050671774196807"/>
    <n v="1.3391147311192699"/>
    <n v="0.99686162658983002"/>
    <n v="0.14661199780760001"/>
    <n v="399.90695617535698"/>
    <n v="1210"/>
    <s v="Fixed Single Family Units"/>
    <n v="1210"/>
    <s v="Town Melbourne Beach                   Brevard County"/>
    <s v="Town Melbourne Beach"/>
    <m/>
    <m/>
    <m/>
    <n v="0"/>
    <n v="1"/>
    <n v="0.99686162658983002"/>
    <n v="0.14661199780760001"/>
    <n v="566.92798916700303"/>
    <m/>
    <n v="-1"/>
    <n v="-1"/>
    <n v="-1"/>
    <n v="-1"/>
    <n v="0"/>
    <m/>
    <m/>
    <s v="Central IRL A"/>
    <n v="-1"/>
    <m/>
    <m/>
    <n v="603"/>
    <x v="12"/>
    <s v="Basin 178 River Lane BB"/>
    <x v="0"/>
    <m/>
    <n v="88.260376329432702"/>
    <n v="0.4597956117"/>
  </r>
  <r>
    <n v="200000"/>
    <n v="800000"/>
    <n v="800000"/>
    <x v="0"/>
    <x v="0"/>
    <s v="IR12-21"/>
    <s v="62-304.520 (7), F.A.C."/>
    <n v="0.56000000000000005"/>
    <n v="0.48"/>
    <s v="Town Melbourne Beach"/>
    <n v="3.6387185782089999E-2"/>
    <n v="3655.42163608689"/>
    <n v="9.1114974889804401"/>
    <n v="1.3400436091550101"/>
    <n v="0.33154175188457002"/>
    <n v="4.8760415762419997E-2"/>
    <n v="133.010506184165"/>
    <n v="1210"/>
    <s v="Fixed Single Family Units"/>
    <n v="1210"/>
    <s v="Town Melbourne Beach                   Brevard County"/>
    <s v="Town Melbourne Beach"/>
    <m/>
    <m/>
    <m/>
    <n v="0"/>
    <n v="1"/>
    <n v="0.33154175188457002"/>
    <n v="4.8760415762419997E-2"/>
    <n v="550.44600364170196"/>
    <m/>
    <n v="-1"/>
    <n v="-1"/>
    <n v="-1"/>
    <n v="-1"/>
    <n v="0"/>
    <m/>
    <m/>
    <s v="Central IRL A"/>
    <n v="-1"/>
    <m/>
    <m/>
    <n v="603"/>
    <x v="12"/>
    <s v="Basin 178 River Lane BB"/>
    <x v="0"/>
    <m/>
    <n v="53.931266539486003"/>
    <n v="0.44642822679999999"/>
  </r>
  <r>
    <n v="200000"/>
    <n v="800000"/>
    <n v="800000"/>
    <x v="0"/>
    <x v="0"/>
    <s v="IR12-21"/>
    <s v="62-304.520 (7), F.A.C."/>
    <n v="0.56000000000000005"/>
    <n v="0.48"/>
    <s v="Town Melbourne Beach"/>
    <n v="8.104099409387E-2"/>
    <n v="3655.42163608689"/>
    <n v="9.1114974889804401"/>
    <n v="1.3400436091550101"/>
    <n v="0.73840481419081005"/>
    <n v="0.10859846621506"/>
    <n v="296.239003220737"/>
    <n v="1210"/>
    <s v="Fixed Single Family Units"/>
    <n v="1210"/>
    <s v="Town Melbourne Beach                   Brevard County"/>
    <s v="Town Melbourne Beach"/>
    <m/>
    <m/>
    <m/>
    <n v="0"/>
    <n v="1"/>
    <n v="0.73840481419081005"/>
    <n v="0.10859846621506"/>
    <n v="532.20953347989598"/>
    <m/>
    <n v="-1"/>
    <n v="-1"/>
    <n v="-1"/>
    <n v="-1"/>
    <n v="0"/>
    <m/>
    <m/>
    <s v="Central IRL A"/>
    <n v="-1"/>
    <m/>
    <m/>
    <n v="603"/>
    <x v="12"/>
    <s v="Basin 178 River Lane BB"/>
    <x v="0"/>
    <m/>
    <n v="73.661778750415607"/>
    <n v="0.43163790229999999"/>
  </r>
  <r>
    <n v="200000"/>
    <n v="800000"/>
    <n v="800000"/>
    <x v="0"/>
    <x v="0"/>
    <s v="IR12-21"/>
    <s v="62-304.520 (7), F.A.C."/>
    <n v="0.56000000000000005"/>
    <n v="0.48"/>
    <s v="Town Melbourne Beach"/>
    <n v="8.7394679458000001E-4"/>
    <n v="3655.42163608689"/>
    <n v="9.1114974889804401"/>
    <n v="1.3400436091550101"/>
    <n v="7.9629640244000006E-3"/>
    <n v="1.1711268168300001E-3"/>
    <n v="3.1946440217294199"/>
    <n v="1210"/>
    <s v="Fixed Single Family Units"/>
    <n v="1210"/>
    <s v="Town Melbourne Beach                   Brevard County"/>
    <s v="Town Melbourne Beach"/>
    <m/>
    <m/>
    <m/>
    <n v="0"/>
    <n v="1"/>
    <n v="7.9629640244000006E-3"/>
    <n v="1.1711268168300001E-3"/>
    <n v="17.967111549793898"/>
    <m/>
    <n v="-1"/>
    <n v="-1"/>
    <n v="-1"/>
    <n v="-1"/>
    <n v="0"/>
    <m/>
    <m/>
    <s v="Central IRL A"/>
    <n v="-1"/>
    <m/>
    <m/>
    <n v="603"/>
    <x v="12"/>
    <s v="Basin 178 River Lane BB"/>
    <x v="0"/>
    <m/>
    <n v="8.1242941632873098"/>
    <n v="1.45718666E-2"/>
  </r>
  <r>
    <n v="200000"/>
    <n v="800000"/>
    <n v="800000"/>
    <x v="0"/>
    <x v="0"/>
    <s v="IR12-21"/>
    <s v="62-304.520 (7), F.A.C."/>
    <n v="0.56000000000000005"/>
    <n v="0.48"/>
    <s v="Town Melbourne Beach"/>
    <n v="1.256729493718E-2"/>
    <n v="3655.42163608689"/>
    <n v="9.1114974889804401"/>
    <n v="1.3400436091550101"/>
    <n v="0.11450687626339"/>
    <n v="1.684072326493E-2"/>
    <n v="45.938761820453003"/>
    <n v="1210"/>
    <s v="Fixed Single Family Units"/>
    <n v="1210"/>
    <s v="Town Melbourne Beach                   Brevard County"/>
    <s v="Town Melbourne Beach"/>
    <m/>
    <m/>
    <m/>
    <n v="0"/>
    <n v="1"/>
    <n v="0.11450687626339"/>
    <n v="1.684072326493E-2"/>
    <n v="45.938761820451198"/>
    <m/>
    <n v="-1"/>
    <n v="-1"/>
    <n v="-1"/>
    <n v="-1"/>
    <n v="0"/>
    <m/>
    <m/>
    <s v="Central IRL A"/>
    <n v="-1"/>
    <m/>
    <m/>
    <n v="603"/>
    <x v="12"/>
    <s v="Basin 178 River Lane BB"/>
    <x v="0"/>
    <m/>
    <n v="57.891447740394703"/>
    <n v="3.7257714400000003E-2"/>
  </r>
  <r>
    <n v="200000"/>
    <n v="800000"/>
    <n v="800000"/>
    <x v="0"/>
    <x v="0"/>
    <s v="IR12-21"/>
    <s v="62-304.520 (7), F.A.C."/>
    <n v="0.56000000000000005"/>
    <n v="0.48"/>
    <s v="Town Melbourne Beach"/>
    <n v="4.79476856E-3"/>
    <n v="3655.42163608689"/>
    <n v="9.1114974889804401"/>
    <n v="1.3400436091550101"/>
    <n v="4.3687521694740002E-2"/>
    <n v="6.42519896621E-3"/>
    <n v="17.526900734278801"/>
    <n v="1210"/>
    <s v="Fixed Single Family Units"/>
    <n v="1210"/>
    <s v="Town Melbourne Beach                   Brevard County"/>
    <s v="Town Melbourne Beach"/>
    <m/>
    <m/>
    <m/>
    <n v="0"/>
    <n v="1"/>
    <n v="4.3687521694740002E-2"/>
    <n v="6.42519896621E-3"/>
    <n v="17.526900734278598"/>
    <m/>
    <n v="-1"/>
    <n v="-1"/>
    <n v="-1"/>
    <n v="-1"/>
    <n v="0"/>
    <m/>
    <m/>
    <s v="Central IRL A"/>
    <n v="-1"/>
    <m/>
    <m/>
    <n v="603"/>
    <x v="12"/>
    <s v="Basin 178 River Lane BB"/>
    <x v="0"/>
    <m/>
    <n v="21.327539997426499"/>
    <n v="1.42148424E-2"/>
  </r>
  <r>
    <n v="200000"/>
    <n v="810000"/>
    <n v="810000"/>
    <x v="0"/>
    <x v="0"/>
    <s v="IR12-21"/>
    <s v="62-304.520 (7), F.A.C."/>
    <n v="0.56000000000000005"/>
    <n v="0.48"/>
    <s v="Town Melbourne Beach"/>
    <n v="1.178964518768E-2"/>
    <n v="2862.6900435073899"/>
    <n v="7.2776132435762202"/>
    <n v="1.0751587694226401"/>
    <n v="8.580047795496E-2"/>
    <n v="1.2675740411919999E-2"/>
    <n v="33.750099895273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8.580047795496E-2"/>
    <n v="1.2675740411919999E-2"/>
    <n v="33.750099895272299"/>
    <m/>
    <n v="-1"/>
    <n v="-1"/>
    <n v="-1"/>
    <n v="-1"/>
    <n v="0"/>
    <m/>
    <m/>
    <s v="Central IRL A"/>
    <n v="-1"/>
    <m/>
    <m/>
    <n v="603"/>
    <x v="12"/>
    <s v="Basin 178 River Lane BB"/>
    <x v="0"/>
    <m/>
    <n v="101.776448634476"/>
    <n v="2.7372343800000001E-2"/>
  </r>
  <r>
    <n v="200000"/>
    <n v="810000"/>
    <n v="810000"/>
    <x v="0"/>
    <x v="0"/>
    <s v="IR12-21"/>
    <s v="62-304.520 (7), F.A.C."/>
    <n v="0.56000000000000005"/>
    <n v="0.48"/>
    <s v="Town Melbourne Beach"/>
    <n v="5.7053402012800002E-3"/>
    <n v="2862.6900435073899"/>
    <n v="7.2776132435762202"/>
    <n v="1.0751587694226401"/>
    <n v="4.1521259407949998E-2"/>
    <n v="6.1341465499399998E-3"/>
    <n v="16.332620589032398"/>
    <n v="1210"/>
    <s v="Fixed Single Family Units"/>
    <n v="1210"/>
    <s v="Town Melbourne Beach                   Brevard County"/>
    <s v="Town Melbourne Beach"/>
    <m/>
    <m/>
    <m/>
    <n v="0"/>
    <n v="1"/>
    <n v="4.1521259407949998E-2"/>
    <n v="6.1341465499399998E-3"/>
    <n v="56.935597345741698"/>
    <m/>
    <n v="-1"/>
    <n v="-1"/>
    <n v="-1"/>
    <n v="-1"/>
    <n v="0"/>
    <m/>
    <m/>
    <s v="Central IRL A"/>
    <n v="-1"/>
    <m/>
    <m/>
    <n v="603"/>
    <x v="12"/>
    <s v="Basin 178 River Lane BB"/>
    <x v="0"/>
    <m/>
    <n v="28.521480840789199"/>
    <n v="4.6176478E-2"/>
  </r>
  <r>
    <n v="200000"/>
    <n v="810000"/>
    <n v="810000"/>
    <x v="0"/>
    <x v="0"/>
    <s v="IR12-21"/>
    <s v="62-304.520 (7), F.A.C."/>
    <n v="0.56000000000000005"/>
    <n v="0.48"/>
    <s v="Town Melbourne Beach"/>
    <n v="7.9086674863050002E-2"/>
    <n v="2862.6900435073899"/>
    <n v="7.2776132435762202"/>
    <n v="1.0751587694226401"/>
    <n v="0.57556223237375004"/>
    <n v="8.5030732023479993E-2"/>
    <n v="226.40063670456499"/>
    <n v="1210"/>
    <s v="Fixed Single Family Units"/>
    <n v="1210"/>
    <s v="Town Melbourne Beach                   Brevard County"/>
    <s v="Town Melbourne Beach"/>
    <m/>
    <m/>
    <m/>
    <n v="0"/>
    <n v="1"/>
    <n v="0.57556223237375004"/>
    <n v="8.5030732023479993E-2"/>
    <n v="734.72111329646896"/>
    <m/>
    <n v="-1"/>
    <n v="-1"/>
    <n v="-1"/>
    <n v="-1"/>
    <n v="0"/>
    <m/>
    <m/>
    <s v="Central IRL A"/>
    <n v="-1"/>
    <m/>
    <m/>
    <n v="603"/>
    <x v="12"/>
    <s v="Basin 178 River Lane BB"/>
    <x v="0"/>
    <m/>
    <n v="77.224244043236396"/>
    <n v="0.59588087050000005"/>
  </r>
  <r>
    <n v="200000"/>
    <n v="810000"/>
    <n v="810000"/>
    <x v="0"/>
    <x v="0"/>
    <s v="IR12-21"/>
    <s v="62-304.520 (7), F.A.C."/>
    <n v="0.56000000000000005"/>
    <n v="0.48"/>
    <s v="Town Melbourne Beach"/>
    <n v="6.1957735904040002E-2"/>
    <n v="2862.6900435073899"/>
    <n v="7.2776132435762202"/>
    <n v="1.0751587694226401"/>
    <n v="0.45090443935726998"/>
    <n v="6.6614403090799995E-2"/>
    <n v="177.36579369077"/>
    <n v="1210"/>
    <s v="Fixed Single Family Units"/>
    <n v="1210"/>
    <s v="Town Melbourne Beach                   Brevard County"/>
    <s v="Town Melbourne Beach"/>
    <m/>
    <m/>
    <m/>
    <n v="0"/>
    <n v="1"/>
    <n v="0.45090443935726998"/>
    <n v="6.6614403090799995E-2"/>
    <n v="580.62770427469002"/>
    <m/>
    <n v="-1"/>
    <n v="-1"/>
    <n v="-1"/>
    <n v="-1"/>
    <n v="0"/>
    <m/>
    <m/>
    <s v="Central IRL A"/>
    <n v="-1"/>
    <m/>
    <m/>
    <n v="603"/>
    <x v="12"/>
    <s v="Basin 178 River Lane BB"/>
    <x v="0"/>
    <m/>
    <n v="66.460056519948296"/>
    <n v="0.47090649169999999"/>
  </r>
  <r>
    <n v="210000"/>
    <n v="830000"/>
    <n v="830000"/>
    <x v="0"/>
    <x v="0"/>
    <s v="IR12-21"/>
    <s v="62-304.520 (7), F.A.C."/>
    <n v="0.56000000000000005"/>
    <n v="0.48"/>
    <s v="Town Melbourne Beach"/>
    <n v="0.16461273011722"/>
    <n v="3655.42163676777"/>
    <n v="9.1114974906775892"/>
    <n v="1.34004360940462"/>
    <n v="1.49986847739666"/>
    <n v="0.22058823702023"/>
    <n v="601.728935357910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9986847739666"/>
    <n v="0.22058823702023"/>
    <n v="601.72893535791002"/>
    <m/>
    <n v="-1"/>
    <n v="-1"/>
    <n v="-1"/>
    <n v="-1"/>
    <n v="0"/>
    <m/>
    <m/>
    <s v="Central IRL A"/>
    <n v="-1"/>
    <m/>
    <m/>
    <n v="603"/>
    <x v="12"/>
    <s v="Basin 178 River Lane BB"/>
    <x v="0"/>
    <m/>
    <n v="126.661252515321"/>
    <n v="0.4880202233"/>
  </r>
  <r>
    <n v="210000"/>
    <n v="830000"/>
    <n v="830000"/>
    <x v="0"/>
    <x v="0"/>
    <s v="IR12-21"/>
    <s v="62-304.520 (7), F.A.C."/>
    <n v="0.56000000000000005"/>
    <n v="0.48"/>
    <s v="Town Melbourne Beach"/>
    <n v="0.11924904323962"/>
    <n v="3655.42163676777"/>
    <n v="9.1114974906775892"/>
    <n v="1.34004360940462"/>
    <n v="1.08653735824358"/>
    <n v="0.15979891832088"/>
    <n v="435.905532821995"/>
    <n v="1210"/>
    <s v="Fixed Single Family Units"/>
    <n v="1210"/>
    <s v="Town Melbourne Beach                   Brevard County"/>
    <s v="Town Melbourne Beach"/>
    <m/>
    <m/>
    <m/>
    <n v="0"/>
    <n v="1"/>
    <n v="1.08653735824358"/>
    <n v="0.15979891832088"/>
    <n v="494.21333828376697"/>
    <m/>
    <n v="-1"/>
    <n v="-1"/>
    <n v="-1"/>
    <n v="-1"/>
    <n v="0"/>
    <m/>
    <m/>
    <s v="Central IRL A"/>
    <n v="-1"/>
    <m/>
    <m/>
    <n v="603"/>
    <x v="12"/>
    <s v="Basin 178 River Lane BB"/>
    <x v="0"/>
    <m/>
    <n v="97.228341160457404"/>
    <n v="0.40082184780000002"/>
  </r>
  <r>
    <n v="210000"/>
    <n v="830000"/>
    <n v="830000"/>
    <x v="0"/>
    <x v="0"/>
    <s v="IR12-21"/>
    <s v="62-304.520 (7), F.A.C."/>
    <n v="0.56000000000000005"/>
    <n v="0.48"/>
    <s v="Town Melbourne Beach"/>
    <n v="0.24764691463894001"/>
    <n v="3655.42163676777"/>
    <n v="9.1114974906775892"/>
    <n v="1.34004360940462"/>
    <n v="2.2564342413068199"/>
    <n v="0.33185766535069"/>
    <n v="905.25389004999204"/>
    <n v="1210"/>
    <s v="Fixed Single Family Units"/>
    <n v="1210"/>
    <s v="Town Melbourne Beach                   Brevard County"/>
    <s v="Town Melbourne Beach"/>
    <m/>
    <m/>
    <m/>
    <n v="0"/>
    <n v="1"/>
    <n v="2.2564342413068199"/>
    <n v="0.33185766535069"/>
    <n v="905.25389004999204"/>
    <m/>
    <n v="-1"/>
    <n v="-1"/>
    <n v="-1"/>
    <n v="-1"/>
    <n v="0"/>
    <m/>
    <m/>
    <s v="Central IRL A"/>
    <n v="-1"/>
    <m/>
    <m/>
    <n v="603"/>
    <x v="12"/>
    <s v="Basin 178 River Lane BB"/>
    <x v="0"/>
    <m/>
    <n v="127.96673567506799"/>
    <n v="0.73418806979999995"/>
  </r>
  <r>
    <n v="210000"/>
    <n v="830000"/>
    <n v="830000"/>
    <x v="0"/>
    <x v="0"/>
    <s v="IR12-21"/>
    <s v="62-304.520 (7), F.A.C."/>
    <n v="0.56000000000000005"/>
    <n v="0.48"/>
    <s v="Town Melbourne Beach"/>
    <n v="7.0303717816149996E-2"/>
    <n v="3655.42163676777"/>
    <n v="9.1114974906775892"/>
    <n v="1.34004360940462"/>
    <n v="0.64057214846722998"/>
    <n v="9.4210047776929998E-2"/>
    <n v="256.989731250403"/>
    <n v="1210"/>
    <s v="Fixed Single Family Units"/>
    <n v="1210"/>
    <s v="Town Melbourne Beach                   Brevard County"/>
    <s v="Town Melbourne Beach"/>
    <m/>
    <m/>
    <m/>
    <n v="0"/>
    <n v="1"/>
    <n v="0.64057214846722998"/>
    <n v="9.4210047776929998E-2"/>
    <n v="256.98973125040197"/>
    <m/>
    <n v="-1"/>
    <n v="-1"/>
    <n v="-1"/>
    <n v="-1"/>
    <n v="0"/>
    <m/>
    <m/>
    <s v="Central IRL A"/>
    <n v="-1"/>
    <m/>
    <m/>
    <n v="603"/>
    <x v="12"/>
    <s v="Basin 178 River Lane BB"/>
    <x v="0"/>
    <m/>
    <n v="88.067014114283694"/>
    <n v="0.2084263838"/>
  </r>
  <r>
    <n v="210000"/>
    <n v="830000"/>
    <n v="830000"/>
    <x v="0"/>
    <x v="0"/>
    <s v="IR12-21"/>
    <s v="62-304.520 (7), F.A.C."/>
    <n v="0.56000000000000005"/>
    <n v="0.48"/>
    <s v="Town Melbourne Beach"/>
    <n v="0.14975024745297999"/>
    <n v="3648.7310700176799"/>
    <n v="9.0959099132716705"/>
    <n v="1.3377881317476401"/>
    <n v="1.3621147603224599"/>
    <n v="0.20033410376887001"/>
    <n v="546.398380624532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621147603224599"/>
    <n v="0.20033410376887001"/>
    <n v="546.39838062453202"/>
    <m/>
    <n v="-1"/>
    <n v="-1"/>
    <n v="-1"/>
    <n v="-1"/>
    <n v="0"/>
    <m/>
    <m/>
    <s v="Central IRL A"/>
    <n v="-1"/>
    <m/>
    <m/>
    <n v="603"/>
    <x v="12"/>
    <s v="Basin 178 River Lane BB"/>
    <x v="0"/>
    <m/>
    <n v="124.339883642776"/>
    <n v="0.44314548310000001"/>
  </r>
  <r>
    <n v="210000"/>
    <n v="830000"/>
    <n v="830000"/>
    <x v="0"/>
    <x v="0"/>
    <s v="IR12-21"/>
    <s v="62-304.520 (7), F.A.C."/>
    <n v="0.56000000000000005"/>
    <n v="0.48"/>
    <s v="Town Melbourne Beach"/>
    <n v="4.6236812061849999E-2"/>
    <n v="3648.7310700176799"/>
    <n v="9.0959099132716705"/>
    <n v="1.3377881317476401"/>
    <n v="0.42056587719152999"/>
    <n v="6.1855058426200003E-2"/>
    <n v="168.70569274866901"/>
    <n v="1210"/>
    <s v="Fixed Single Family Units"/>
    <n v="1210"/>
    <s v="Town Melbourne Beach                   Brevard County"/>
    <s v="Town Melbourne Beach"/>
    <m/>
    <m/>
    <m/>
    <n v="0"/>
    <n v="1"/>
    <n v="0.42056587719152999"/>
    <n v="6.1855058426200003E-2"/>
    <n v="319.60367180208101"/>
    <m/>
    <n v="-1"/>
    <n v="-1"/>
    <n v="-1"/>
    <n v="-1"/>
    <n v="0"/>
    <m/>
    <m/>
    <s v="Central IRL A"/>
    <n v="-1"/>
    <m/>
    <m/>
    <n v="603"/>
    <x v="12"/>
    <s v="Basin 178 River Lane BB"/>
    <x v="0"/>
    <m/>
    <n v="58.180550419852501"/>
    <n v="0.2592081685"/>
  </r>
  <r>
    <n v="210000"/>
    <n v="830000"/>
    <n v="830000"/>
    <x v="0"/>
    <x v="0"/>
    <s v="IR12-21"/>
    <s v="62-304.520 (7), F.A.C."/>
    <n v="0.56000000000000005"/>
    <n v="0.48"/>
    <s v="Town Melbourne Beach"/>
    <n v="0.13143929241774999"/>
    <n v="3648.7310700176799"/>
    <n v="9.0959099132716705"/>
    <n v="1.3377881317476401"/>
    <n v="1.1955599628961"/>
    <n v="0.17583792544178001"/>
    <n v="479.58663006581298"/>
    <n v="1210"/>
    <s v="Fixed Single Family Units"/>
    <n v="1210"/>
    <s v="Town Melbourne Beach                   Brevard County"/>
    <s v="Town Melbourne Beach"/>
    <m/>
    <m/>
    <m/>
    <n v="0"/>
    <n v="1"/>
    <n v="1.1955599628961"/>
    <n v="0.17583792544178001"/>
    <n v="941.32727531475996"/>
    <m/>
    <n v="-1"/>
    <n v="-1"/>
    <n v="-1"/>
    <n v="-1"/>
    <n v="0"/>
    <m/>
    <m/>
    <s v="Central IRL A"/>
    <n v="-1"/>
    <m/>
    <m/>
    <n v="603"/>
    <x v="12"/>
    <s v="Basin 178 River Lane BB"/>
    <x v="0"/>
    <m/>
    <n v="93.572437305717301"/>
    <n v="0.76344466769999997"/>
  </r>
  <r>
    <n v="210000"/>
    <n v="830000"/>
    <n v="830000"/>
    <x v="0"/>
    <x v="0"/>
    <s v="IR12-21"/>
    <s v="62-304.520 (7), F.A.C."/>
    <n v="0.56000000000000005"/>
    <n v="0.48"/>
    <s v="Town Melbourne Beach"/>
    <n v="7.0617781500680002E-2"/>
    <n v="3648.7310700176799"/>
    <n v="9.0959099132716705"/>
    <n v="1.3377881317476401"/>
    <n v="0.64233297880535001"/>
    <n v="9.4471629981960001E-2"/>
    <n v="257.66529345727599"/>
    <n v="1210"/>
    <s v="Fixed Single Family Units"/>
    <n v="1210"/>
    <s v="Town Melbourne Beach                   Brevard County"/>
    <s v="Town Melbourne Beach"/>
    <m/>
    <m/>
    <m/>
    <n v="0"/>
    <n v="1"/>
    <n v="0.64233297880535001"/>
    <n v="9.4471629981960001E-2"/>
    <n v="446.71350598636099"/>
    <m/>
    <n v="-1"/>
    <n v="-1"/>
    <n v="-1"/>
    <n v="-1"/>
    <n v="0"/>
    <m/>
    <m/>
    <s v="Central IRL A"/>
    <n v="-1"/>
    <m/>
    <m/>
    <n v="603"/>
    <x v="12"/>
    <s v="Basin 178 River Lane BB"/>
    <x v="0"/>
    <m/>
    <n v="75.1283113125493"/>
    <n v="0.36229805840000001"/>
  </r>
  <r>
    <n v="220000"/>
    <n v="840000"/>
    <n v="840000"/>
    <x v="0"/>
    <x v="0"/>
    <s v="IR12-21"/>
    <s v="62-304.520 (7), F.A.C."/>
    <n v="0.56000000000000005"/>
    <n v="0.48"/>
    <s v="Town Melbourne Beach"/>
    <n v="0.17838789305802"/>
    <n v="3659.8813026336302"/>
    <n v="9.1218878182717198"/>
    <n v="1.3415470696938401"/>
    <n v="1.62723434861313"/>
    <n v="0.23931575520084999"/>
    <n v="652.878514419266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2723434861313"/>
    <n v="0.23931575520084999"/>
    <n v="652.87851441926603"/>
    <m/>
    <n v="-1"/>
    <n v="-1"/>
    <n v="-1"/>
    <n v="-1"/>
    <n v="0"/>
    <m/>
    <m/>
    <s v="Central IRL A"/>
    <n v="-1"/>
    <m/>
    <m/>
    <n v="603"/>
    <x v="12"/>
    <s v="Basin 178 River Lane BB"/>
    <x v="0"/>
    <m/>
    <n v="128.75490690824299"/>
    <n v="0.52950406679999995"/>
  </r>
  <r>
    <n v="220000"/>
    <n v="840000"/>
    <n v="840000"/>
    <x v="0"/>
    <x v="0"/>
    <s v="IR12-21"/>
    <s v="62-304.520 (7), F.A.C."/>
    <n v="0.56000000000000005"/>
    <n v="0.48"/>
    <s v="Town Melbourne Beach"/>
    <n v="0.17500671534809001"/>
    <n v="3659.8813026336302"/>
    <n v="9.1218878182717198"/>
    <n v="1.3415470696938401"/>
    <n v="1.59639162484952"/>
    <n v="0.23477974615198"/>
    <n v="640.50380533781504"/>
    <n v="1210"/>
    <s v="Fixed Single Family Units"/>
    <n v="1210"/>
    <s v="Town Melbourne Beach                   Brevard County"/>
    <s v="Town Melbourne Beach"/>
    <m/>
    <m/>
    <m/>
    <n v="0"/>
    <n v="1"/>
    <n v="1.59639162484952"/>
    <n v="0.23477974615198"/>
    <n v="640.50380533781504"/>
    <m/>
    <n v="-1"/>
    <n v="-1"/>
    <n v="-1"/>
    <n v="-1"/>
    <n v="0"/>
    <m/>
    <m/>
    <s v="Central IRL A"/>
    <n v="-1"/>
    <m/>
    <m/>
    <n v="603"/>
    <x v="12"/>
    <s v="Basin 178 River Lane BB"/>
    <x v="0"/>
    <m/>
    <n v="111.20264249165299"/>
    <n v="0.51946780640000001"/>
  </r>
  <r>
    <n v="220000"/>
    <n v="840000"/>
    <n v="840000"/>
    <x v="0"/>
    <x v="0"/>
    <s v="IR12-21"/>
    <s v="62-304.520 (7), F.A.C."/>
    <n v="0.56000000000000005"/>
    <n v="0.48"/>
    <s v="Town Melbourne Beach"/>
    <n v="0.24762703405202"/>
    <n v="3659.8813026336302"/>
    <n v="9.1218878182717198"/>
    <n v="1.3415470696938401"/>
    <n v="2.2588260253939501"/>
    <n v="0.33220332190947"/>
    <n v="906.28555195363901"/>
    <n v="1210"/>
    <s v="Fixed Single Family Units"/>
    <n v="1210"/>
    <s v="Town Melbourne Beach                   Brevard County"/>
    <s v="Town Melbourne Beach"/>
    <m/>
    <m/>
    <m/>
    <n v="0"/>
    <n v="1"/>
    <n v="2.2588260253939501"/>
    <n v="0.33220332190947"/>
    <n v="906.28555195363901"/>
    <m/>
    <n v="-1"/>
    <n v="-1"/>
    <n v="-1"/>
    <n v="-1"/>
    <n v="0"/>
    <m/>
    <m/>
    <s v="Central IRL A"/>
    <n v="-1"/>
    <m/>
    <m/>
    <n v="603"/>
    <x v="12"/>
    <s v="Basin 178 River Lane BB"/>
    <x v="0"/>
    <m/>
    <n v="127.420781880753"/>
    <n v="0.73502477860000004"/>
  </r>
  <r>
    <n v="220000"/>
    <n v="840000"/>
    <n v="840000"/>
    <x v="0"/>
    <x v="0"/>
    <s v="IR12-21"/>
    <s v="62-304.520 (7), F.A.C."/>
    <n v="0.56000000000000005"/>
    <n v="0.48"/>
    <s v="Town Melbourne Beach"/>
    <n v="1.6741811025660001E-2"/>
    <n v="3659.8813026336302"/>
    <n v="9.1218878182717198"/>
    <n v="1.3415470696938401"/>
    <n v="0.15271692205077"/>
    <n v="2.2459927522840002E-2"/>
    <n v="61.273041145038597"/>
    <n v="1210"/>
    <s v="Fixed Single Family Units"/>
    <n v="1210"/>
    <s v="Town Melbourne Beach                   Brevard County"/>
    <s v="Town Melbourne Beach"/>
    <m/>
    <m/>
    <m/>
    <n v="0"/>
    <n v="1"/>
    <n v="0.15271692205077"/>
    <n v="2.2459927522840002E-2"/>
    <n v="61.273041145040096"/>
    <m/>
    <n v="-1"/>
    <n v="-1"/>
    <n v="-1"/>
    <n v="-1"/>
    <n v="0"/>
    <m/>
    <m/>
    <s v="Central IRL A"/>
    <n v="-1"/>
    <m/>
    <m/>
    <n v="603"/>
    <x v="12"/>
    <s v="Basin 178 River Lane BB"/>
    <x v="0"/>
    <m/>
    <n v="74.240076523460999"/>
    <n v="4.9694275099999997E-2"/>
  </r>
  <r>
    <n v="220000"/>
    <n v="850000"/>
    <n v="850000"/>
    <x v="0"/>
    <x v="0"/>
    <s v="IR12-21"/>
    <s v="62-304.520 (7), F.A.C."/>
    <n v="0.56000000000000005"/>
    <n v="0.48"/>
    <s v="Town Melbourne Beach"/>
    <n v="6.4956875291729999E-2"/>
    <n v="3658.5104824855198"/>
    <n v="9.1188019828410596"/>
    <n v="1.3411044800191201"/>
    <n v="0.59232888320941002"/>
    <n v="8.7113956461779996E-2"/>
    <n v="237.64540916431"/>
    <n v="1210"/>
    <s v="Fixed Single Family Units"/>
    <n v="1210"/>
    <s v="Town Melbourne Beach                   Brevard County"/>
    <s v="Town Melbourne Beach"/>
    <m/>
    <m/>
    <m/>
    <n v="0"/>
    <n v="1"/>
    <n v="0.59232888320941002"/>
    <n v="8.7113956461779996E-2"/>
    <n v="676.48455100784599"/>
    <m/>
    <n v="-1"/>
    <n v="-1"/>
    <n v="-1"/>
    <n v="-1"/>
    <n v="0"/>
    <m/>
    <m/>
    <s v="Central IRL A"/>
    <n v="-1"/>
    <m/>
    <m/>
    <n v="603"/>
    <x v="12"/>
    <s v="Basin 178 River Lane BB"/>
    <x v="0"/>
    <m/>
    <n v="67.442448942661599"/>
    <n v="0.54864927090000004"/>
  </r>
  <r>
    <n v="220000"/>
    <n v="850000"/>
    <n v="850000"/>
    <x v="0"/>
    <x v="0"/>
    <s v="IR12-21"/>
    <s v="62-304.520 (7), F.A.C."/>
    <n v="0.56000000000000005"/>
    <n v="0.48"/>
    <s v="Town Melbourne Beach"/>
    <n v="0.18620459791436"/>
    <n v="3659.8813026336302"/>
    <n v="9.1218878182717198"/>
    <n v="1.3415470696938401"/>
    <n v="1.6985374534212601"/>
    <n v="0.24980223269554"/>
    <n v="681.4867263712119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985374534212601"/>
    <n v="0.24980223269554"/>
    <n v="681.48672637121194"/>
    <m/>
    <n v="-1"/>
    <n v="-1"/>
    <n v="-1"/>
    <n v="-1"/>
    <n v="0"/>
    <m/>
    <m/>
    <s v="Central IRL A"/>
    <n v="-1"/>
    <m/>
    <m/>
    <n v="603"/>
    <x v="12"/>
    <s v="Basin 178 River Lane BB"/>
    <x v="0"/>
    <m/>
    <n v="129.93924110469999"/>
    <n v="0.55270618520000003"/>
  </r>
  <r>
    <n v="220000"/>
    <n v="850000"/>
    <n v="850000"/>
    <x v="0"/>
    <x v="0"/>
    <s v="IR12-21"/>
    <s v="62-304.520 (7), F.A.C."/>
    <n v="0.56000000000000005"/>
    <n v="0.48"/>
    <s v="Town Melbourne Beach"/>
    <n v="6.7653278742899996E-3"/>
    <n v="3659.8813026336302"/>
    <n v="9.1218878182717198"/>
    <n v="1.3415470696938401"/>
    <n v="6.1712561923099998E-2"/>
    <n v="9.0760057852699999E-3"/>
    <n v="24.760296993300098"/>
    <n v="1210"/>
    <s v="Fixed Single Family Units"/>
    <n v="1210"/>
    <s v="Town Melbourne Beach                   Brevard County"/>
    <s v="Town Melbourne Beach"/>
    <m/>
    <m/>
    <m/>
    <n v="0"/>
    <n v="1"/>
    <n v="6.1712561923099998E-2"/>
    <n v="9.0760057852699999E-3"/>
    <n v="32.336210966827402"/>
    <m/>
    <n v="-1"/>
    <n v="-1"/>
    <n v="-1"/>
    <n v="-1"/>
    <n v="0"/>
    <m/>
    <m/>
    <s v="Central IRL A"/>
    <n v="-1"/>
    <m/>
    <m/>
    <n v="603"/>
    <x v="12"/>
    <s v="Basin 178 River Lane BB"/>
    <x v="0"/>
    <m/>
    <n v="49.122027488315403"/>
    <n v="2.6225637400000001E-2"/>
  </r>
  <r>
    <n v="220000"/>
    <n v="850000"/>
    <n v="850000"/>
    <x v="0"/>
    <x v="0"/>
    <s v="IR12-21"/>
    <s v="62-304.520 (7), F.A.C."/>
    <n v="0.56000000000000005"/>
    <n v="0.48"/>
    <s v="Town Melbourne Beach"/>
    <n v="0.15046055545675999"/>
    <n v="3659.8813026336302"/>
    <n v="9.1218878182717198"/>
    <n v="1.3415470696938401"/>
    <n v="1.3724843079514399"/>
    <n v="0.20184991727752"/>
    <n v="550.66777370007696"/>
    <n v="1210"/>
    <s v="Fixed Single Family Units"/>
    <n v="1210"/>
    <s v="Town Melbourne Beach                   Brevard County"/>
    <s v="Town Melbourne Beach"/>
    <m/>
    <m/>
    <m/>
    <n v="0"/>
    <n v="1"/>
    <n v="1.3724843079514399"/>
    <n v="0.20184991727752"/>
    <n v="873.95023130221205"/>
    <m/>
    <n v="-1"/>
    <n v="-1"/>
    <n v="-1"/>
    <n v="-1"/>
    <n v="0"/>
    <m/>
    <m/>
    <s v="Central IRL A"/>
    <n v="-1"/>
    <m/>
    <m/>
    <n v="603"/>
    <x v="12"/>
    <s v="Basin 178 River Lane BB"/>
    <x v="0"/>
    <m/>
    <n v="99.707965237436298"/>
    <n v="0.70879986319999999"/>
  </r>
  <r>
    <n v="220000"/>
    <n v="850000"/>
    <n v="850000"/>
    <x v="0"/>
    <x v="0"/>
    <s v="IR12-21"/>
    <s v="62-304.520 (7), F.A.C."/>
    <n v="0.56000000000000005"/>
    <n v="0.48"/>
    <s v="Town Melbourne Beach"/>
    <n v="9.6944649468720001E-2"/>
    <n v="3659.8813026336302"/>
    <n v="9.1218878182717198"/>
    <n v="1.3415470696938401"/>
    <n v="0.88431821703532998"/>
    <n v="0.13005581041725001"/>
    <n v="354.80590998093902"/>
    <n v="1210"/>
    <s v="Fixed Single Family Units"/>
    <n v="1210"/>
    <s v="Town Melbourne Beach                   Brevard County"/>
    <s v="Town Melbourne Beach"/>
    <m/>
    <m/>
    <m/>
    <n v="0"/>
    <n v="1"/>
    <n v="0.88431821703532998"/>
    <n v="0.13005581041725001"/>
    <n v="643.77859195741405"/>
    <m/>
    <n v="-1"/>
    <n v="-1"/>
    <n v="-1"/>
    <n v="-1"/>
    <n v="0"/>
    <m/>
    <m/>
    <s v="Central IRL A"/>
    <n v="-1"/>
    <m/>
    <m/>
    <n v="603"/>
    <x v="12"/>
    <s v="Basin 178 River Lane BB"/>
    <x v="0"/>
    <m/>
    <n v="79.541500980932199"/>
    <n v="0.5221237567"/>
  </r>
  <r>
    <n v="220000"/>
    <n v="850000"/>
    <n v="850000"/>
    <x v="0"/>
    <x v="0"/>
    <s v="IR12-21"/>
    <s v="62-304.520 (7), F.A.C."/>
    <n v="0.56000000000000005"/>
    <n v="0.48"/>
    <s v="Town Melbourne Beach"/>
    <n v="1.1431045776400001E-3"/>
    <n v="3659.8813026336302"/>
    <n v="9.1218878182717198"/>
    <n v="1.3415470696938401"/>
    <n v="1.042727172185E-2"/>
    <n v="1.5335285964899999E-3"/>
    <n v="4.1836270706888303"/>
    <n v="1210"/>
    <s v="Fixed Single Family Units"/>
    <n v="1210"/>
    <s v="Town Melbourne Beach                   Brevard County"/>
    <s v="Town Melbourne Beach"/>
    <m/>
    <m/>
    <m/>
    <n v="0"/>
    <n v="1"/>
    <n v="1.042727172185E-2"/>
    <n v="1.5335285964899999E-3"/>
    <n v="4.1836270706886403"/>
    <m/>
    <n v="-1"/>
    <n v="-1"/>
    <n v="-1"/>
    <n v="-1"/>
    <n v="0"/>
    <m/>
    <m/>
    <s v="Central IRL A"/>
    <n v="-1"/>
    <m/>
    <m/>
    <n v="603"/>
    <x v="12"/>
    <s v="Basin 178 River Lane BB"/>
    <x v="0"/>
    <m/>
    <n v="25.100974476131199"/>
    <n v="3.3930471000000002E-3"/>
  </r>
  <r>
    <n v="220000"/>
    <n v="850000"/>
    <n v="850000"/>
    <x v="0"/>
    <x v="0"/>
    <s v="IR12-21"/>
    <s v="62-304.520 (7), F.A.C."/>
    <n v="0.56000000000000005"/>
    <n v="0.48"/>
    <s v="Town Melbourne Beach"/>
    <n v="4.3620597802599996E-3"/>
    <n v="3659.8813026336302"/>
    <n v="9.1218878182717198"/>
    <n v="1.3415470696938401"/>
    <n v="3.9790219972200003E-2"/>
    <n v="5.8519085160400001E-3"/>
    <n v="15.964621030772999"/>
    <n v="1210"/>
    <s v="Fixed Single Family Units"/>
    <n v="1210"/>
    <s v="Town Melbourne Beach                   Brevard County"/>
    <s v="Town Melbourne Beach"/>
    <m/>
    <m/>
    <m/>
    <n v="0"/>
    <n v="1"/>
    <n v="3.9790219972200003E-2"/>
    <n v="5.8519085160400001E-3"/>
    <n v="15.9646210307729"/>
    <m/>
    <n v="-1"/>
    <n v="-1"/>
    <n v="-1"/>
    <n v="-1"/>
    <n v="0"/>
    <m/>
    <m/>
    <s v="Central IRL A"/>
    <n v="-1"/>
    <m/>
    <m/>
    <n v="603"/>
    <x v="12"/>
    <s v="Basin 178 River Lane BB"/>
    <x v="0"/>
    <m/>
    <n v="58.197769476008901"/>
    <n v="1.29477867E-2"/>
  </r>
  <r>
    <n v="220000"/>
    <n v="850000"/>
    <n v="850000"/>
    <x v="0"/>
    <x v="0"/>
    <s v="IR12-21"/>
    <s v="62-304.520 (7), F.A.C."/>
    <n v="0.56000000000000005"/>
    <n v="0.48"/>
    <s v="Town Melbourne Beach"/>
    <n v="2.5249193630100001E-3"/>
    <n v="3659.8813026336302"/>
    <n v="9.1218878182717198"/>
    <n v="1.3415470696938401"/>
    <n v="2.3032031179590001E-2"/>
    <n v="3.38729817266E-3"/>
    <n v="9.24090516735256"/>
    <n v="1210"/>
    <s v="Fixed Single Family Units"/>
    <n v="1210"/>
    <s v="Town Melbourne Beach                   Brevard County"/>
    <s v="Town Melbourne Beach"/>
    <m/>
    <m/>
    <m/>
    <n v="0"/>
    <n v="1"/>
    <n v="2.3032031179590001E-2"/>
    <n v="3.38729817266E-3"/>
    <n v="9.2409051673510891"/>
    <m/>
    <n v="-1"/>
    <n v="-1"/>
    <n v="-1"/>
    <n v="-1"/>
    <n v="0"/>
    <m/>
    <m/>
    <s v="Central IRL A"/>
    <n v="-1"/>
    <m/>
    <m/>
    <n v="603"/>
    <x v="12"/>
    <s v="Basin 178 River Lane BB"/>
    <x v="0"/>
    <m/>
    <n v="21.229023996167399"/>
    <n v="7.4946513999999999E-3"/>
  </r>
  <r>
    <n v="230000"/>
    <n v="870000"/>
    <n v="870000"/>
    <x v="0"/>
    <x v="0"/>
    <s v="IR12-21"/>
    <s v="62-304.520 (7), F.A.C."/>
    <n v="0.56000000000000005"/>
    <n v="0.48"/>
    <s v="Town Melbourne Beach"/>
    <n v="2.130826129054E-2"/>
    <n v="2913.5720358461499"/>
    <n v="7.4136264270868004"/>
    <n v="1.09547455537667"/>
    <n v="0.15797148901887001"/>
    <n v="2.3342658063109999E-2"/>
    <n v="62.0831542286408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5797148901887001"/>
    <n v="2.3342658063109999E-2"/>
    <n v="62.083154228640801"/>
    <m/>
    <n v="-1"/>
    <n v="-1"/>
    <n v="-1"/>
    <n v="-1"/>
    <n v="0"/>
    <m/>
    <m/>
    <s v="Central IRL A"/>
    <n v="-1"/>
    <m/>
    <m/>
    <n v="603"/>
    <x v="12"/>
    <s v="Basin 178 River Lane BB"/>
    <x v="0"/>
    <m/>
    <n v="103.593056540262"/>
    <n v="5.0351301100000002E-2"/>
  </r>
  <r>
    <n v="230000"/>
    <n v="870000"/>
    <n v="870000"/>
    <x v="0"/>
    <x v="0"/>
    <s v="IR12-21"/>
    <s v="62-304.520 (7), F.A.C."/>
    <n v="0.56000000000000005"/>
    <n v="0.48"/>
    <s v="Town Melbourne Beach"/>
    <n v="7.8204214375229994E-2"/>
    <n v="2913.5720358461499"/>
    <n v="7.4136264270868004"/>
    <n v="1.09547455537667"/>
    <n v="0.57977683040178996"/>
    <n v="8.5670726971289995E-2"/>
    <n v="227.853612088999"/>
    <n v="1210"/>
    <s v="Fixed Single Family Units"/>
    <n v="1210"/>
    <s v="Town Melbourne Beach                   Brevard County"/>
    <s v="Town Melbourne Beach"/>
    <m/>
    <m/>
    <m/>
    <n v="0"/>
    <n v="1"/>
    <n v="0.57977683040178996"/>
    <n v="8.5670726971289995E-2"/>
    <n v="670.82689042394395"/>
    <m/>
    <n v="-1"/>
    <n v="-1"/>
    <n v="-1"/>
    <n v="-1"/>
    <n v="0"/>
    <m/>
    <m/>
    <s v="Central IRL A"/>
    <n v="-1"/>
    <m/>
    <m/>
    <n v="603"/>
    <x v="12"/>
    <s v="Basin 178 River Lane BB"/>
    <x v="0"/>
    <m/>
    <n v="74.119491711666598"/>
    <n v="0.54406073840000002"/>
  </r>
  <r>
    <n v="230000"/>
    <n v="870000"/>
    <n v="870000"/>
    <x v="0"/>
    <x v="0"/>
    <s v="IR12-21"/>
    <s v="62-304.520 (7), F.A.C."/>
    <n v="0.56000000000000005"/>
    <n v="0.48"/>
    <s v="Town Melbourne Beach"/>
    <n v="8.2838079349420002E-2"/>
    <n v="2913.5720358461499"/>
    <n v="7.4136264270868004"/>
    <n v="1.09547455537667"/>
    <n v="0.61413057423404005"/>
    <n v="9.0747008143569993E-2"/>
    <n v="241.354711495701"/>
    <n v="1210"/>
    <s v="Fixed Single Family Units"/>
    <n v="1210"/>
    <s v="Town Melbourne Beach                   Brevard County"/>
    <s v="Town Melbourne Beach"/>
    <m/>
    <m/>
    <m/>
    <n v="0"/>
    <n v="1"/>
    <n v="0.61413057423404005"/>
    <n v="9.0747008143569993E-2"/>
    <n v="723.41635499308097"/>
    <m/>
    <n v="-1"/>
    <n v="-1"/>
    <n v="-1"/>
    <n v="-1"/>
    <n v="0"/>
    <m/>
    <m/>
    <s v="Central IRL A"/>
    <n v="-1"/>
    <m/>
    <m/>
    <n v="603"/>
    <x v="12"/>
    <s v="Basin 178 River Lane BB"/>
    <x v="0"/>
    <m/>
    <n v="78.168625161892606"/>
    <n v="0.58671237229999995"/>
  </r>
  <r>
    <n v="230000"/>
    <n v="870000"/>
    <n v="870000"/>
    <x v="0"/>
    <x v="0"/>
    <s v="IR12-21"/>
    <s v="62-304.520 (7), F.A.C."/>
    <n v="0.56000000000000005"/>
    <n v="0.48"/>
    <s v="Town Melbourne Beach"/>
    <n v="1.26310372272E-3"/>
    <n v="2791.8118905291099"/>
    <n v="7.0694191659794896"/>
    <n v="1.0434681702243001"/>
    <n v="8.9294096660700005E-3"/>
    <n v="1.3180085303500001E-3"/>
    <n v="3.5263479920836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8.9294096660700005E-3"/>
    <n v="1.3180085303500001E-3"/>
    <n v="3.5263479920824801"/>
    <m/>
    <n v="-1"/>
    <n v="-1"/>
    <n v="-1"/>
    <n v="-1"/>
    <n v="0"/>
    <m/>
    <m/>
    <s v="Central IRL A"/>
    <n v="-1"/>
    <m/>
    <m/>
    <n v="603"/>
    <x v="12"/>
    <s v="Basin 178 River Lane BB"/>
    <x v="0"/>
    <m/>
    <n v="54.1296346026243"/>
    <n v="2.8599739999999999E-3"/>
  </r>
  <r>
    <n v="230000"/>
    <n v="870000"/>
    <n v="870000"/>
    <x v="0"/>
    <x v="0"/>
    <s v="IR12-21"/>
    <s v="62-304.520 (7), F.A.C."/>
    <n v="0.56000000000000005"/>
    <n v="0.48"/>
    <s v="Town Melbourne Beach"/>
    <n v="2.138343257483E-2"/>
    <n v="2791.8118905291099"/>
    <n v="7.0694191659794896"/>
    <n v="1.0434681702243001"/>
    <n v="0.15116844807898"/>
    <n v="2.2312931261980001E-2"/>
    <n v="59.6985213227576"/>
    <n v="1210"/>
    <s v="Fixed Single Family Units"/>
    <n v="1210"/>
    <s v="Town Melbourne Beach                   Brevard County"/>
    <s v="Town Melbourne Beach"/>
    <m/>
    <m/>
    <m/>
    <n v="0"/>
    <n v="1"/>
    <n v="0.15116844807898"/>
    <n v="2.2312931261980001E-2"/>
    <n v="207.06491830553301"/>
    <m/>
    <n v="-1"/>
    <n v="-1"/>
    <n v="-1"/>
    <n v="-1"/>
    <n v="0"/>
    <m/>
    <m/>
    <s v="Central IRL A"/>
    <n v="-1"/>
    <m/>
    <m/>
    <n v="603"/>
    <x v="12"/>
    <s v="Basin 178 River Lane BB"/>
    <x v="0"/>
    <m/>
    <n v="38.066967358486799"/>
    <n v="0.1679358624"/>
  </r>
  <r>
    <n v="230000"/>
    <n v="870000"/>
    <n v="870000"/>
    <x v="0"/>
    <x v="0"/>
    <s v="IR12-21"/>
    <s v="62-304.520 (7), F.A.C."/>
    <n v="0.56000000000000005"/>
    <n v="0.48"/>
    <s v="Town Melbourne Beach"/>
    <n v="7.7649928034979998E-2"/>
    <n v="2791.8118905291099"/>
    <n v="7.0694191659794896"/>
    <n v="1.0434681702243001"/>
    <n v="0.54893988948747996"/>
    <n v="8.102522832471E-2"/>
    <n v="216.783992386812"/>
    <n v="1210"/>
    <s v="Fixed Single Family Units"/>
    <n v="1210"/>
    <s v="Town Melbourne Beach                   Brevard County"/>
    <s v="Town Melbourne Beach"/>
    <m/>
    <m/>
    <m/>
    <n v="0"/>
    <n v="1"/>
    <n v="0.54893988948747996"/>
    <n v="8.102522832471E-2"/>
    <n v="740.54997387722096"/>
    <m/>
    <n v="-1"/>
    <n v="-1"/>
    <n v="-1"/>
    <n v="-1"/>
    <n v="0"/>
    <m/>
    <m/>
    <s v="Central IRL A"/>
    <n v="-1"/>
    <m/>
    <m/>
    <n v="603"/>
    <x v="12"/>
    <s v="Basin 178 River Lane BB"/>
    <x v="0"/>
    <m/>
    <n v="78.248321784749606"/>
    <n v="0.60060825129999995"/>
  </r>
  <r>
    <n v="230000"/>
    <n v="870000"/>
    <n v="870000"/>
    <x v="0"/>
    <x v="0"/>
    <s v="IR12-21"/>
    <s v="62-304.520 (7), F.A.C."/>
    <n v="0.56000000000000005"/>
    <n v="0.48"/>
    <s v="Town Melbourne Beach"/>
    <n v="3.8732703160339998E-2"/>
    <n v="2791.8118905291099"/>
    <n v="7.0694191659794896"/>
    <n v="1.0434681702243001"/>
    <n v="0.27381771407194999"/>
    <n v="4.0416342894560003E-2"/>
    <n v="108.134421235394"/>
    <n v="1210"/>
    <s v="Fixed Single Family Units"/>
    <n v="1210"/>
    <s v="Town Melbourne Beach                   Brevard County"/>
    <s v="Town Melbourne Beach"/>
    <m/>
    <m/>
    <m/>
    <n v="0"/>
    <n v="1"/>
    <n v="0.27381771407194999"/>
    <n v="4.0416342894560003E-2"/>
    <n v="388.36739697525297"/>
    <m/>
    <n v="-1"/>
    <n v="-1"/>
    <n v="-1"/>
    <n v="-1"/>
    <n v="0"/>
    <m/>
    <m/>
    <s v="Central IRL A"/>
    <n v="-1"/>
    <m/>
    <m/>
    <n v="603"/>
    <x v="12"/>
    <s v="Basin 178 River Lane BB"/>
    <x v="0"/>
    <m/>
    <n v="50.676745319761601"/>
    <n v="0.3149776131"/>
  </r>
  <r>
    <n v="230000"/>
    <n v="870000"/>
    <n v="870000"/>
    <x v="0"/>
    <x v="0"/>
    <s v="IR12-21"/>
    <s v="62-304.520 (7), F.A.C."/>
    <n v="0.56000000000000005"/>
    <n v="0.48"/>
    <s v="Town Melbourne Beach"/>
    <n v="5.9532557167049999E-2"/>
    <n v="3325.6543605729398"/>
    <n v="8.3005656419674398"/>
    <n v="1.2211537843296301"/>
    <n v="0.49415389859932002"/>
    <n v="7.269840747537E-2"/>
    <n v="197.984708338677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9415389859932002"/>
    <n v="7.269840747537E-2"/>
    <n v="867.15131263733895"/>
    <m/>
    <n v="-1"/>
    <n v="-1"/>
    <n v="-1"/>
    <n v="-1"/>
    <n v="0"/>
    <m/>
    <m/>
    <s v="Central IRL A"/>
    <n v="-1"/>
    <m/>
    <m/>
    <n v="603"/>
    <x v="12"/>
    <s v="Basin 178 River Lane BB"/>
    <x v="0"/>
    <m/>
    <n v="70.372148420653801"/>
    <n v="0.7032857361"/>
  </r>
  <r>
    <n v="230000"/>
    <n v="870000"/>
    <n v="870000"/>
    <x v="0"/>
    <x v="0"/>
    <s v="IR12-21"/>
    <s v="62-304.520 (7), F.A.C."/>
    <n v="0.56000000000000005"/>
    <n v="0.48"/>
    <s v="Town Melbourne Beach"/>
    <n v="3.053410655542E-2"/>
    <n v="3325.6543605729398"/>
    <n v="8.3005656419674398"/>
    <n v="1.2211537843296301"/>
    <n v="0.25345035578210001"/>
    <n v="3.7286839771270001E-2"/>
    <n v="101.545884612238"/>
    <n v="1210"/>
    <s v="Fixed Single Family Units"/>
    <n v="1210"/>
    <s v="Town Melbourne Beach                   Brevard County"/>
    <s v="Town Melbourne Beach"/>
    <m/>
    <m/>
    <m/>
    <n v="0"/>
    <n v="1"/>
    <n v="0.25345035578210001"/>
    <n v="3.7286839771270001E-2"/>
    <n v="177.76914856779601"/>
    <m/>
    <n v="-1"/>
    <n v="-1"/>
    <n v="-1"/>
    <n v="-1"/>
    <n v="0"/>
    <m/>
    <m/>
    <s v="Central IRL A"/>
    <n v="-1"/>
    <m/>
    <m/>
    <n v="603"/>
    <x v="12"/>
    <s v="Basin 178 River Lane BB"/>
    <x v="0"/>
    <m/>
    <n v="46.5142765826577"/>
    <n v="0.14417611399999999"/>
  </r>
  <r>
    <n v="230000"/>
    <n v="870000"/>
    <n v="870000"/>
    <x v="0"/>
    <x v="0"/>
    <s v="IR12-21"/>
    <s v="62-304.520 (7), F.A.C."/>
    <n v="0.56000000000000005"/>
    <n v="0.48"/>
    <s v="Town Melbourne Beach"/>
    <n v="0.12103070158795"/>
    <n v="3325.6543605729398"/>
    <n v="8.3005656419674398"/>
    <n v="1.2211537843296301"/>
    <n v="1.0046232832241599"/>
    <n v="0.14779709926418999"/>
    <n v="402.50628049917498"/>
    <n v="1210"/>
    <s v="Fixed Single Family Units"/>
    <n v="1210"/>
    <s v="Town Melbourne Beach                   Brevard County"/>
    <s v="Town Melbourne Beach"/>
    <m/>
    <m/>
    <m/>
    <n v="0"/>
    <n v="1"/>
    <n v="1.0046232832241599"/>
    <n v="0.14779709926418999"/>
    <n v="808.91923917934901"/>
    <m/>
    <n v="-1"/>
    <n v="-1"/>
    <n v="-1"/>
    <n v="-1"/>
    <n v="0"/>
    <m/>
    <m/>
    <s v="Central IRL A"/>
    <n v="-1"/>
    <m/>
    <m/>
    <n v="603"/>
    <x v="12"/>
    <s v="Basin 178 River Lane BB"/>
    <x v="0"/>
    <m/>
    <n v="88.320979195063501"/>
    <n v="0.65605777710000002"/>
  </r>
  <r>
    <n v="230000"/>
    <n v="870000"/>
    <n v="870000"/>
    <x v="0"/>
    <x v="0"/>
    <s v="IR12-21"/>
    <s v="62-304.520 (7), F.A.C."/>
    <n v="0.56000000000000005"/>
    <n v="0.48"/>
    <s v="Town Melbourne Beach"/>
    <n v="1.7722428461E-3"/>
    <n v="3325.6543605729398"/>
    <n v="8.3005656419674398"/>
    <n v="1.2211537843296301"/>
    <n v="1.4710618077599999E-2"/>
    <n v="2.1641810582700002E-3"/>
    <n v="5.8938671491432997"/>
    <n v="1210"/>
    <s v="Fixed Single Family Units"/>
    <n v="1210"/>
    <s v="Town Melbourne Beach                   Brevard County"/>
    <s v="Town Melbourne Beach"/>
    <m/>
    <m/>
    <m/>
    <n v="0"/>
    <n v="1"/>
    <n v="1.4710618077599999E-2"/>
    <n v="2.1641810582700002E-3"/>
    <n v="5.8938671491435297"/>
    <m/>
    <n v="-1"/>
    <n v="-1"/>
    <n v="-1"/>
    <n v="-1"/>
    <n v="0"/>
    <m/>
    <m/>
    <s v="Central IRL A"/>
    <n v="-1"/>
    <m/>
    <m/>
    <n v="603"/>
    <x v="12"/>
    <s v="Basin 178 River Lane BB"/>
    <x v="0"/>
    <m/>
    <n v="12.7222033464611"/>
    <n v="4.7801031000000004E-3"/>
  </r>
  <r>
    <n v="230000"/>
    <n v="870000"/>
    <n v="870000"/>
    <x v="0"/>
    <x v="0"/>
    <s v="IR12-21"/>
    <s v="62-304.520 (7), F.A.C."/>
    <n v="0.56000000000000005"/>
    <n v="0.48"/>
    <s v="Town Melbourne Beach"/>
    <n v="2.5262722542799998E-3"/>
    <n v="3658.5104824855298"/>
    <n v="9.1188019828410596"/>
    <n v="1.3411044800191201"/>
    <n v="2.3036576441599999E-2"/>
    <n v="3.38799503797E-3"/>
    <n v="9.24239352392864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3036576441599999E-2"/>
    <n v="3.38799503797E-3"/>
    <n v="935.39930677311804"/>
    <m/>
    <n v="-1"/>
    <n v="-1"/>
    <n v="-1"/>
    <n v="-1"/>
    <n v="0"/>
    <m/>
    <m/>
    <s v="Central IRL A"/>
    <n v="-1"/>
    <m/>
    <m/>
    <n v="603"/>
    <x v="12"/>
    <s v="Basin 178 River Lane BB"/>
    <x v="0"/>
    <m/>
    <n v="16.760617647663999"/>
    <n v="0.7586369074"/>
  </r>
  <r>
    <n v="230000"/>
    <n v="870000"/>
    <n v="870000"/>
    <x v="0"/>
    <x v="0"/>
    <s v="IR12-21"/>
    <s v="62-304.520 (7), F.A.C."/>
    <n v="0.56000000000000005"/>
    <n v="0.48"/>
    <s v="Town Melbourne Beach"/>
    <n v="3.2846044947700001E-3"/>
    <n v="3658.5104824855298"/>
    <n v="9.1188019828410596"/>
    <n v="1.3411044800191201"/>
    <n v="2.995165797978E-2"/>
    <n v="4.40499780303E-3"/>
    <n v="12.016759974946099"/>
    <n v="1210"/>
    <s v="Fixed Single Family Units"/>
    <n v="1210"/>
    <s v="Town Melbourne Beach                   Brevard County"/>
    <s v="Town Melbourne Beach"/>
    <m/>
    <m/>
    <m/>
    <n v="0"/>
    <n v="1"/>
    <n v="2.995165797978E-2"/>
    <n v="4.40499780303E-3"/>
    <n v="12.6330846149748"/>
    <m/>
    <n v="-1"/>
    <n v="-1"/>
    <n v="-1"/>
    <n v="-1"/>
    <n v="0"/>
    <m/>
    <m/>
    <s v="Central IRL A"/>
    <n v="-1"/>
    <m/>
    <m/>
    <n v="603"/>
    <x v="12"/>
    <s v="Basin 178 River Lane BB"/>
    <x v="0"/>
    <m/>
    <n v="17.0994888161445"/>
    <n v="1.02458107E-2"/>
  </r>
  <r>
    <n v="230000"/>
    <n v="870000"/>
    <n v="880000"/>
    <x v="0"/>
    <x v="0"/>
    <s v="IR12-21"/>
    <s v="62-304.520 (7), F.A.C."/>
    <n v="0.56000000000000005"/>
    <n v="0.48"/>
    <s v="Town Melbourne Beach"/>
    <n v="0.12383968127688"/>
    <n v="3522.3234241373498"/>
    <n v="8.8266685397983107"/>
    <n v="1.29974801902885"/>
    <n v="1.0930918187053"/>
    <n v="0.16096038041679001"/>
    <n v="436.203410199265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930918187053"/>
    <n v="0.16096038041679001"/>
    <n v="672.92573476722896"/>
    <m/>
    <n v="-1"/>
    <n v="-1"/>
    <n v="-1"/>
    <n v="-1"/>
    <n v="0"/>
    <m/>
    <m/>
    <s v="Central IRL A"/>
    <n v="-1"/>
    <m/>
    <m/>
    <n v="603"/>
    <x v="12"/>
    <s v="Basin 178 River Lane BB"/>
    <x v="0"/>
    <m/>
    <n v="157.43223732913299"/>
    <n v="0.54576296410000003"/>
  </r>
  <r>
    <n v="230000"/>
    <n v="870000"/>
    <n v="880000"/>
    <x v="0"/>
    <x v="0"/>
    <s v="IR12-21"/>
    <s v="62-304.520 (7), F.A.C."/>
    <n v="0.56000000000000005"/>
    <n v="0.48"/>
    <s v="Town Melbourne Beach"/>
    <n v="2.0371446781999999E-4"/>
    <n v="3522.3234241373498"/>
    <n v="8.8266685397983107"/>
    <n v="1.29974801902885"/>
    <n v="1.79812008423E-3"/>
    <n v="2.64777476E-4"/>
    <n v="0.71754824184861998"/>
    <n v="1210"/>
    <s v="Fixed Single Family Units"/>
    <n v="1210"/>
    <s v="Town Melbourne Beach                   Brevard County"/>
    <s v="Town Melbourne Beach"/>
    <m/>
    <m/>
    <m/>
    <n v="0"/>
    <n v="1"/>
    <n v="1.79812008423E-3"/>
    <n v="2.64777476E-4"/>
    <n v="0.71754824184853006"/>
    <m/>
    <n v="-1"/>
    <n v="-1"/>
    <n v="-1"/>
    <n v="-1"/>
    <n v="0"/>
    <m/>
    <m/>
    <s v="Central IRL A"/>
    <n v="-1"/>
    <m/>
    <m/>
    <n v="603"/>
    <x v="12"/>
    <s v="Basin 178 River Lane BB"/>
    <x v="0"/>
    <m/>
    <n v="4.5438833979323601"/>
    <n v="5.8195320000000003E-4"/>
  </r>
  <r>
    <n v="230000"/>
    <n v="870000"/>
    <n v="880000"/>
    <x v="0"/>
    <x v="0"/>
    <s v="IR12-21"/>
    <s v="62-304.520 (7), F.A.C."/>
    <n v="0.56000000000000005"/>
    <n v="0.48"/>
    <s v="Town Melbourne Beach"/>
    <n v="0.11567313121925001"/>
    <n v="3522.3234241373498"/>
    <n v="8.8266685397983107"/>
    <n v="1.29974801902885"/>
    <n v="1.02100838823292"/>
    <n v="0.15034592315708001"/>
    <n v="407.43817963688201"/>
    <n v="1210"/>
    <s v="Fixed Single Family Units"/>
    <n v="1210"/>
    <s v="Town Melbourne Beach                   Brevard County"/>
    <s v="Town Melbourne Beach"/>
    <m/>
    <m/>
    <m/>
    <n v="0"/>
    <n v="1"/>
    <n v="1.02100838823292"/>
    <n v="0.15034592315708001"/>
    <n v="834.81584576355499"/>
    <m/>
    <n v="-1"/>
    <n v="-1"/>
    <n v="-1"/>
    <n v="-1"/>
    <n v="0"/>
    <m/>
    <m/>
    <s v="Central IRL A"/>
    <n v="-1"/>
    <m/>
    <m/>
    <n v="603"/>
    <x v="12"/>
    <s v="Basin 178 River Lane BB"/>
    <x v="0"/>
    <m/>
    <n v="93.701377406164497"/>
    <n v="0.67706070220000003"/>
  </r>
  <r>
    <n v="230000"/>
    <n v="870000"/>
    <n v="880000"/>
    <x v="0"/>
    <x v="0"/>
    <s v="IR12-21"/>
    <s v="62-304.520 (7), F.A.C."/>
    <n v="0.56000000000000005"/>
    <n v="0.48"/>
    <s v="Town Melbourne Beach"/>
    <n v="8.3360813163630004E-2"/>
    <n v="3522.3234241373498"/>
    <n v="8.8266685397983107"/>
    <n v="1.29974801902885"/>
    <n v="0.73579826700343998"/>
    <n v="0.10834805177406"/>
    <n v="293.62374486140197"/>
    <n v="1210"/>
    <s v="Fixed Single Family Units"/>
    <n v="1210"/>
    <s v="Town Melbourne Beach                   Brevard County"/>
    <s v="Town Melbourne Beach"/>
    <m/>
    <m/>
    <m/>
    <n v="0"/>
    <n v="1"/>
    <n v="0.73579826700343998"/>
    <n v="0.10834805177406"/>
    <n v="596.471277865518"/>
    <m/>
    <n v="-1"/>
    <n v="-1"/>
    <n v="-1"/>
    <n v="-1"/>
    <n v="0"/>
    <m/>
    <m/>
    <s v="Central IRL A"/>
    <n v="-1"/>
    <m/>
    <m/>
    <n v="603"/>
    <x v="12"/>
    <s v="Basin 178 River Lane BB"/>
    <x v="0"/>
    <m/>
    <n v="84.142578731663505"/>
    <n v="0.48375610530000002"/>
  </r>
  <r>
    <n v="230000"/>
    <n v="880000"/>
    <n v="880000"/>
    <x v="0"/>
    <x v="0"/>
    <s v="IR12-21"/>
    <s v="62-304.520 (7), F.A.C."/>
    <n v="0.56000000000000005"/>
    <n v="0.48"/>
    <s v="Town Melbourne Beach"/>
    <n v="3.2883081014090002E-2"/>
    <n v="3000.03698144091"/>
    <n v="7.5366205159731496"/>
    <n v="1.1104194679639099"/>
    <n v="0.24782730299919001"/>
    <n v="3.6514013324680003E-2"/>
    <n v="98.650459105987395"/>
    <n v="1210"/>
    <s v="Fixed Single Family Units"/>
    <n v="1210"/>
    <s v="Town Melbourne Beach                   Brevard County"/>
    <s v="Town Melbourne Beach"/>
    <m/>
    <m/>
    <m/>
    <n v="0"/>
    <n v="1"/>
    <n v="0.24782730299919001"/>
    <n v="3.6514013324680003E-2"/>
    <n v="531.96097827241601"/>
    <m/>
    <n v="-1"/>
    <n v="-1"/>
    <n v="-1"/>
    <n v="-1"/>
    <n v="0"/>
    <m/>
    <m/>
    <s v="Central IRL A"/>
    <n v="-1"/>
    <m/>
    <m/>
    <n v="603"/>
    <x v="12"/>
    <s v="Basin 178 River Lane BB"/>
    <x v="0"/>
    <m/>
    <n v="48.142942349189802"/>
    <n v="0.43143631650000003"/>
  </r>
  <r>
    <n v="230000"/>
    <n v="880000"/>
    <n v="880000"/>
    <x v="0"/>
    <x v="0"/>
    <s v="IR12-21"/>
    <s v="62-304.520 (7), F.A.C."/>
    <n v="0.56000000000000005"/>
    <n v="0.48"/>
    <s v="Town Melbourne Beach"/>
    <n v="0.15747682086425999"/>
    <n v="3648.7139805064999"/>
    <n v="9.0829840172641099"/>
    <n v="1.3353357645050701"/>
    <n v="1.4303594469996499"/>
    <n v="0.21028443098060001"/>
    <n v="574.587877893151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303594469996499"/>
    <n v="0.21028443098060001"/>
    <n v="574.58787789315102"/>
    <m/>
    <n v="-1"/>
    <n v="-1"/>
    <n v="-1"/>
    <n v="-1"/>
    <n v="0"/>
    <m/>
    <m/>
    <s v="Central IRL A"/>
    <n v="-1"/>
    <m/>
    <m/>
    <n v="603"/>
    <x v="12"/>
    <s v="Basin 178 River Lane BB"/>
    <x v="0"/>
    <m/>
    <n v="121.216082666874"/>
    <n v="0.46600801130000002"/>
  </r>
  <r>
    <n v="230000"/>
    <n v="880000"/>
    <n v="880000"/>
    <x v="0"/>
    <x v="0"/>
    <s v="IR12-21"/>
    <s v="62-304.520 (7), F.A.C."/>
    <n v="0.56000000000000005"/>
    <n v="0.48"/>
    <s v="Town Melbourne Beach"/>
    <n v="1.9877933766250001E-2"/>
    <n v="3648.7139805064999"/>
    <n v="9.0829840172641099"/>
    <n v="1.3353357645050701"/>
    <n v="0.18055095469512"/>
    <n v="2.6543715882539998E-2"/>
    <n v="72.528894836516997"/>
    <n v="1210"/>
    <s v="Fixed Single Family Units"/>
    <n v="1210"/>
    <s v="Town Melbourne Beach                   Brevard County"/>
    <s v="Town Melbourne Beach"/>
    <m/>
    <m/>
    <m/>
    <n v="0"/>
    <n v="1"/>
    <n v="0.18055095469512"/>
    <n v="2.6543715882539998E-2"/>
    <n v="72.528894836516599"/>
    <m/>
    <n v="-1"/>
    <n v="-1"/>
    <n v="-1"/>
    <n v="-1"/>
    <n v="0"/>
    <m/>
    <m/>
    <s v="Central IRL A"/>
    <n v="-1"/>
    <m/>
    <m/>
    <n v="603"/>
    <x v="12"/>
    <s v="Basin 178 River Lane BB"/>
    <x v="0"/>
    <m/>
    <n v="43.277622682766498"/>
    <n v="5.8823110200000001E-2"/>
  </r>
  <r>
    <n v="230000"/>
    <n v="880000"/>
    <n v="880000"/>
    <x v="0"/>
    <x v="0"/>
    <s v="IR12-21"/>
    <s v="62-304.520 (7), F.A.C."/>
    <n v="0.56000000000000005"/>
    <n v="0.48"/>
    <s v="Town Melbourne Beach"/>
    <n v="0.12597644623341001"/>
    <n v="3648.7139805064999"/>
    <n v="9.0829840172641099"/>
    <n v="1.3353357645050701"/>
    <n v="1.14424204768986"/>
    <n v="0.16822085414072999"/>
    <n v="459.65202058639801"/>
    <n v="1210"/>
    <s v="Fixed Single Family Units"/>
    <n v="1210"/>
    <s v="Town Melbourne Beach                   Brevard County"/>
    <s v="Town Melbourne Beach"/>
    <m/>
    <m/>
    <m/>
    <n v="0"/>
    <n v="1"/>
    <n v="1.14424204768986"/>
    <n v="0.16822085414072999"/>
    <n v="792.10896960087598"/>
    <m/>
    <n v="-1"/>
    <n v="-1"/>
    <n v="-1"/>
    <n v="-1"/>
    <n v="0"/>
    <m/>
    <m/>
    <s v="Central IRL A"/>
    <n v="-1"/>
    <m/>
    <m/>
    <n v="603"/>
    <x v="12"/>
    <s v="Basin 178 River Lane BB"/>
    <x v="0"/>
    <m/>
    <n v="90.553783111018504"/>
    <n v="0.64242414400000003"/>
  </r>
  <r>
    <n v="230000"/>
    <n v="880000"/>
    <n v="880000"/>
    <x v="0"/>
    <x v="0"/>
    <s v="IR12-21"/>
    <s v="62-304.520 (7), F.A.C."/>
    <n v="0.56000000000000005"/>
    <n v="0.48"/>
    <s v="Town Melbourne Beach"/>
    <n v="0.12244367060375"/>
    <n v="3648.7139805064999"/>
    <n v="9.0829840172641099"/>
    <n v="1.3353357645050701"/>
    <n v="1.11215390310901"/>
    <n v="0.16350341249445999"/>
    <n v="446.76193275643601"/>
    <n v="1210"/>
    <s v="Fixed Single Family Units"/>
    <n v="1210"/>
    <s v="Town Melbourne Beach                   Brevard County"/>
    <s v="Town Melbourne Beach"/>
    <m/>
    <m/>
    <m/>
    <n v="0"/>
    <n v="1"/>
    <n v="1.11215390310901"/>
    <n v="0.16350341249445999"/>
    <n v="662.90015662829796"/>
    <m/>
    <n v="-1"/>
    <n v="-1"/>
    <n v="-1"/>
    <n v="-1"/>
    <n v="0"/>
    <m/>
    <m/>
    <s v="Central IRL A"/>
    <n v="-1"/>
    <m/>
    <m/>
    <n v="603"/>
    <x v="12"/>
    <s v="Basin 178 River Lane BB"/>
    <x v="0"/>
    <m/>
    <n v="88.229151505519894"/>
    <n v="0.53763191939999999"/>
  </r>
  <r>
    <n v="230000"/>
    <n v="880000"/>
    <n v="880000"/>
    <x v="0"/>
    <x v="0"/>
    <s v="IR12-21"/>
    <s v="62-304.520 (7), F.A.C."/>
    <n v="0.56000000000000005"/>
    <n v="0.48"/>
    <s v="Town Melbourne Beach"/>
    <n v="3.7198111595440002E-2"/>
    <n v="3648.7139805064999"/>
    <n v="9.0829840172641099"/>
    <n v="1.3353357645050701"/>
    <n v="0.33786985309377998"/>
    <n v="4.9671968785440002E-2"/>
    <n v="135.72526982672301"/>
    <n v="1210"/>
    <s v="Fixed Single Family Units"/>
    <n v="1210"/>
    <s v="Town Melbourne Beach                   Brevard County"/>
    <s v="Town Melbourne Beach"/>
    <m/>
    <m/>
    <m/>
    <n v="0"/>
    <n v="1"/>
    <n v="0.33786985309377998"/>
    <n v="4.9671968785440002E-2"/>
    <n v="135.72526982672201"/>
    <m/>
    <n v="-1"/>
    <n v="-1"/>
    <n v="-1"/>
    <n v="-1"/>
    <n v="0"/>
    <m/>
    <m/>
    <s v="Central IRL A"/>
    <n v="-1"/>
    <m/>
    <m/>
    <n v="603"/>
    <x v="12"/>
    <s v="Basin 178 River Lane BB"/>
    <x v="0"/>
    <m/>
    <n v="64.110781890363"/>
    <n v="0.1100772667"/>
  </r>
  <r>
    <n v="230000"/>
    <n v="880000"/>
    <n v="880000"/>
    <x v="0"/>
    <x v="0"/>
    <s v="IR12-21"/>
    <s v="62-304.520 (7), F.A.C."/>
    <n v="0.56000000000000005"/>
    <n v="0.48"/>
    <s v="Town Melbourne Beach"/>
    <n v="8.9295655765599998E-3"/>
    <n v="3659.8813019519198"/>
    <n v="9.1218878165726291"/>
    <n v="1.34154706944396"/>
    <n v="8.1454495440189997E-2"/>
    <n v="1.197943253065E-2"/>
    <n v="32.681150088238397"/>
    <n v="1210"/>
    <s v="Fixed Single Family Units"/>
    <n v="1210"/>
    <s v="Town Melbourne Beach                   Brevard County"/>
    <s v="Town Melbourne Beach"/>
    <m/>
    <m/>
    <m/>
    <n v="0"/>
    <n v="1"/>
    <n v="8.1454495440189997E-2"/>
    <n v="1.197943253065E-2"/>
    <n v="55.700126610655403"/>
    <m/>
    <n v="-1"/>
    <n v="-1"/>
    <n v="-1"/>
    <n v="-1"/>
    <n v="0"/>
    <m/>
    <m/>
    <s v="Central IRL A"/>
    <n v="-1"/>
    <m/>
    <m/>
    <n v="603"/>
    <x v="12"/>
    <s v="Basin 178 River Lane BB"/>
    <x v="0"/>
    <m/>
    <n v="34.882724748707901"/>
    <n v="4.5174474100000001E-2"/>
  </r>
  <r>
    <n v="230000"/>
    <n v="880000"/>
    <n v="880000"/>
    <x v="0"/>
    <x v="0"/>
    <s v="IR12-21"/>
    <s v="62-304.520 (7), F.A.C."/>
    <n v="0.56000000000000005"/>
    <n v="0.48"/>
    <s v="Town Melbourne Beach"/>
    <n v="9.4451034291879996E-2"/>
    <n v="3659.8813019519198"/>
    <n v="9.1218878165726291"/>
    <n v="1.34154706944396"/>
    <n v="0.86157173896980999"/>
    <n v="0.12671050826022001"/>
    <n v="345.67957435488199"/>
    <n v="1210"/>
    <s v="Fixed Single Family Units"/>
    <n v="1210"/>
    <s v="Town Melbourne Beach                   Brevard County"/>
    <s v="Town Melbourne Beach"/>
    <m/>
    <m/>
    <m/>
    <n v="0"/>
    <n v="1"/>
    <n v="0.86157173896980999"/>
    <n v="0.12671050826022001"/>
    <n v="638.18975475162802"/>
    <m/>
    <n v="-1"/>
    <n v="-1"/>
    <n v="-1"/>
    <n v="-1"/>
    <n v="0"/>
    <m/>
    <m/>
    <s v="Central IRL A"/>
    <n v="-1"/>
    <m/>
    <m/>
    <n v="603"/>
    <x v="12"/>
    <s v="Basin 178 River Lane BB"/>
    <x v="0"/>
    <m/>
    <n v="80.996652931658105"/>
    <n v="0.51759104199999995"/>
  </r>
  <r>
    <n v="230000"/>
    <n v="880000"/>
    <n v="880000"/>
    <x v="0"/>
    <x v="0"/>
    <s v="IR12-21"/>
    <s v="62-304.520 (7), F.A.C."/>
    <n v="0.56000000000000005"/>
    <n v="0.48"/>
    <s v="Town Melbourne Beach"/>
    <n v="7.4842236382169997E-2"/>
    <n v="3659.8813019519198"/>
    <n v="9.1218878165726291"/>
    <n v="1.34154706944396"/>
    <n v="0.68270248421961"/>
    <n v="0.10040438288913001"/>
    <n v="273.91370153138803"/>
    <n v="1210"/>
    <s v="Fixed Single Family Units"/>
    <n v="1210"/>
    <s v="Town Melbourne Beach                   Brevard County"/>
    <s v="Town Melbourne Beach"/>
    <m/>
    <m/>
    <m/>
    <n v="0"/>
    <n v="1"/>
    <n v="0.68270248421961"/>
    <n v="0.10040438288913001"/>
    <n v="403.23356310094198"/>
    <m/>
    <n v="-1"/>
    <n v="-1"/>
    <n v="-1"/>
    <n v="-1"/>
    <n v="0"/>
    <m/>
    <m/>
    <s v="Central IRL A"/>
    <n v="-1"/>
    <m/>
    <m/>
    <n v="603"/>
    <x v="12"/>
    <s v="Basin 178 River Lane BB"/>
    <x v="0"/>
    <m/>
    <n v="69.645897738041896"/>
    <n v="0.32703452"/>
  </r>
  <r>
    <n v="230000"/>
    <n v="880000"/>
    <n v="880000"/>
    <x v="0"/>
    <x v="0"/>
    <s v="IR12-21"/>
    <s v="62-304.520 (7), F.A.C."/>
    <n v="0.56000000000000005"/>
    <n v="0.48"/>
    <s v="Town Melbourne Beach"/>
    <n v="1.3138213595909999E-2"/>
    <n v="3659.8813019519198"/>
    <n v="9.1218878165726291"/>
    <n v="1.34154706944396"/>
    <n v="0.11984531053207"/>
    <n v="1.762553194732E-2"/>
    <n v="48.084302280728899"/>
    <n v="1210"/>
    <s v="Fixed Single Family Units"/>
    <n v="1210"/>
    <s v="Town Melbourne Beach                   Brevard County"/>
    <s v="Town Melbourne Beach"/>
    <m/>
    <m/>
    <m/>
    <n v="0"/>
    <n v="1"/>
    <n v="0.11984531053207"/>
    <n v="1.762553194732E-2"/>
    <n v="48.084302280729197"/>
    <m/>
    <n v="-1"/>
    <n v="-1"/>
    <n v="-1"/>
    <n v="-1"/>
    <n v="0"/>
    <m/>
    <m/>
    <s v="Central IRL A"/>
    <n v="-1"/>
    <m/>
    <m/>
    <n v="603"/>
    <x v="12"/>
    <s v="Basin 178 River Lane BB"/>
    <x v="0"/>
    <m/>
    <n v="45.161743920686199"/>
    <n v="3.8997812100000001E-2"/>
  </r>
  <r>
    <n v="230000"/>
    <n v="880000"/>
    <n v="880000"/>
    <x v="0"/>
    <x v="0"/>
    <s v="IR12-21"/>
    <s v="62-304.520 (7), F.A.C."/>
    <n v="0.56000000000000005"/>
    <n v="0.48"/>
    <s v="Town Melbourne Beach"/>
    <n v="2.2502935771270001E-2"/>
    <n v="3659.8813019519198"/>
    <n v="9.1218878165726291"/>
    <n v="1.34154706944396"/>
    <n v="0.20526925564911"/>
    <n v="3.018874753784E-2"/>
    <n v="82.358073868314506"/>
    <n v="1210"/>
    <s v="Fixed Single Family Units"/>
    <n v="1210"/>
    <s v="Town Melbourne Beach                   Brevard County"/>
    <s v="Town Melbourne Beach"/>
    <m/>
    <m/>
    <m/>
    <n v="0"/>
    <n v="1"/>
    <n v="0.20526925564911"/>
    <n v="3.018874753784E-2"/>
    <n v="82.358073868312999"/>
    <m/>
    <n v="-1"/>
    <n v="-1"/>
    <n v="-1"/>
    <n v="-1"/>
    <n v="0"/>
    <m/>
    <m/>
    <s v="Central IRL A"/>
    <n v="-1"/>
    <m/>
    <m/>
    <n v="603"/>
    <x v="12"/>
    <s v="Basin 178 River Lane BB"/>
    <x v="0"/>
    <m/>
    <n v="62.514842135565203"/>
    <n v="6.6794869300000004E-2"/>
  </r>
  <r>
    <n v="230000"/>
    <n v="880000"/>
    <n v="880000"/>
    <x v="0"/>
    <x v="0"/>
    <s v="IR12-21"/>
    <s v="62-304.520 (7), F.A.C."/>
    <n v="0.56000000000000005"/>
    <n v="0.48"/>
    <s v="Town Melbourne Beach"/>
    <n v="1.8701373468E-3"/>
    <n v="3659.8813019519198"/>
    <n v="9.1218878165726291"/>
    <n v="1.34154706944396"/>
    <n v="1.7059183079109998E-2"/>
    <n v="2.50887727706E-3"/>
    <n v="6.84448070764262"/>
    <n v="1210"/>
    <s v="Fixed Single Family Units"/>
    <n v="1210"/>
    <s v="Town Melbourne Beach                   Brevard County"/>
    <s v="Town Melbourne Beach"/>
    <m/>
    <m/>
    <m/>
    <n v="0"/>
    <n v="1"/>
    <n v="1.7059183079109998E-2"/>
    <n v="2.50887727706E-3"/>
    <n v="6.8444807076429504"/>
    <m/>
    <n v="-1"/>
    <n v="-1"/>
    <n v="-1"/>
    <n v="-1"/>
    <n v="0"/>
    <m/>
    <m/>
    <s v="Central IRL A"/>
    <n v="-1"/>
    <m/>
    <m/>
    <n v="603"/>
    <x v="12"/>
    <s v="Basin 178 River Lane BB"/>
    <x v="0"/>
    <m/>
    <n v="11.419561686599099"/>
    <n v="5.5510791999999996E-3"/>
  </r>
  <r>
    <n v="230000"/>
    <n v="880000"/>
    <n v="880000"/>
    <x v="0"/>
    <x v="0"/>
    <s v="IR12-21"/>
    <s v="62-304.520 (7), F.A.C."/>
    <n v="0.56000000000000005"/>
    <n v="0.48"/>
    <s v="Town Melbourne Beach"/>
    <n v="0.10016342784475001"/>
    <n v="3146.97810134265"/>
    <n v="8.0525647229569106"/>
    <n v="1.1913862480809601"/>
    <n v="0.80657248559307004"/>
    <n v="0.11933333049488"/>
    <n v="315.212113982842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0657248559307004"/>
    <n v="0.11933333049488"/>
    <n v="770.36852281214999"/>
    <m/>
    <n v="-1"/>
    <n v="-1"/>
    <n v="-1"/>
    <n v="-1"/>
    <n v="0"/>
    <m/>
    <m/>
    <s v="Central IRL A"/>
    <n v="-1"/>
    <m/>
    <m/>
    <n v="603"/>
    <x v="12"/>
    <s v="Basin 178 River Lane BB"/>
    <x v="0"/>
    <m/>
    <n v="134.32172709832599"/>
    <n v="0.62479198930000002"/>
  </r>
  <r>
    <n v="230000"/>
    <n v="880000"/>
    <n v="880000"/>
    <x v="0"/>
    <x v="0"/>
    <s v="IR12-21"/>
    <s v="62-304.520 (7), F.A.C."/>
    <n v="0.56000000000000005"/>
    <n v="0.48"/>
    <s v="Town Melbourne Beach"/>
    <n v="9.6921345206570003E-2"/>
    <n v="3146.97810134265"/>
    <n v="8.0525647229569106"/>
    <n v="1.1913862480809601"/>
    <n v="0.78046540531201003"/>
    <n v="0.11547075782462"/>
    <n v="305.00935091776898"/>
    <n v="1210"/>
    <s v="Fixed Single Family Units"/>
    <n v="1210"/>
    <s v="Town Melbourne Beach                   Brevard County"/>
    <s v="Town Melbourne Beach"/>
    <m/>
    <m/>
    <m/>
    <n v="0"/>
    <n v="1"/>
    <n v="0.78046540531201003"/>
    <n v="0.11547075782462"/>
    <n v="820.54372817852095"/>
    <m/>
    <n v="-1"/>
    <n v="-1"/>
    <n v="-1"/>
    <n v="-1"/>
    <n v="0"/>
    <m/>
    <m/>
    <s v="Central IRL A"/>
    <n v="-1"/>
    <m/>
    <m/>
    <n v="603"/>
    <x v="12"/>
    <s v="Basin 178 River Lane BB"/>
    <x v="0"/>
    <m/>
    <n v="83.267188872482606"/>
    <n v="0.6654855865"/>
  </r>
  <r>
    <n v="230000"/>
    <n v="880000"/>
    <n v="880000"/>
    <x v="0"/>
    <x v="0"/>
    <s v="IR12-21"/>
    <s v="62-304.520 (7), F.A.C."/>
    <n v="0.56000000000000005"/>
    <n v="0.48"/>
    <s v="Town Melbourne Beach"/>
    <n v="1.323225719995E-2"/>
    <n v="3146.97810134265"/>
    <n v="8.0525647229569106"/>
    <n v="1.1913862480809601"/>
    <n v="0.10655360753341001"/>
    <n v="1.5764729259090001E-2"/>
    <n v="41.641623639576302"/>
    <n v="1210"/>
    <s v="Fixed Single Family Units"/>
    <n v="1210"/>
    <s v="Town Melbourne Beach                   Brevard County"/>
    <s v="Town Melbourne Beach"/>
    <m/>
    <m/>
    <m/>
    <n v="0"/>
    <n v="1"/>
    <n v="0.10655360753341001"/>
    <n v="1.5764729259090001E-2"/>
    <n v="102.516378716793"/>
    <m/>
    <n v="-1"/>
    <n v="-1"/>
    <n v="-1"/>
    <n v="-1"/>
    <n v="0"/>
    <m/>
    <m/>
    <s v="Central IRL A"/>
    <n v="-1"/>
    <m/>
    <m/>
    <n v="603"/>
    <x v="12"/>
    <s v="Basin 178 River Lane BB"/>
    <x v="0"/>
    <m/>
    <n v="35.156844097629701"/>
    <n v="8.31438595E-2"/>
  </r>
  <r>
    <n v="230000"/>
    <n v="880000"/>
    <n v="880000"/>
    <x v="0"/>
    <x v="0"/>
    <s v="IR12-21"/>
    <s v="62-304.520 (7), F.A.C."/>
    <n v="0.56000000000000005"/>
    <n v="0.48"/>
    <s v="Town Melbourne Beach"/>
    <n v="6.9148313453299996E-3"/>
    <n v="3659.8813019519198"/>
    <n v="9.1218878165726291"/>
    <n v="1.34154706944396"/>
    <n v="6.3076315802629998E-2"/>
    <n v="9.2765717270200006E-3"/>
    <n v="25.3074619469316"/>
    <n v="1210"/>
    <s v="Fixed Single Family Units"/>
    <n v="1210"/>
    <s v="Town Melbourne Beach                   Brevard County"/>
    <s v="Town Melbourne Beach"/>
    <m/>
    <m/>
    <m/>
    <n v="0"/>
    <n v="1"/>
    <n v="6.3076315802629998E-2"/>
    <n v="9.2765717270200006E-3"/>
    <n v="219.91474143815"/>
    <m/>
    <n v="-1"/>
    <n v="-1"/>
    <n v="-1"/>
    <n v="-1"/>
    <n v="0"/>
    <m/>
    <m/>
    <s v="Central IRL A"/>
    <n v="-1"/>
    <m/>
    <m/>
    <n v="603"/>
    <x v="12"/>
    <s v="Basin 178 River Lane BB"/>
    <x v="0"/>
    <m/>
    <n v="25.4761441596293"/>
    <n v="0.17835745450000001"/>
  </r>
  <r>
    <n v="230000"/>
    <n v="880000"/>
    <n v="880000"/>
    <x v="0"/>
    <x v="0"/>
    <s v="IR12-21"/>
    <s v="62-304.520 (7), F.A.C."/>
    <n v="0.56000000000000005"/>
    <n v="0.48"/>
    <s v="Town Melbourne Beach"/>
    <n v="8.7397896550600006E-3"/>
    <n v="3659.8813019519198"/>
    <n v="9.1218878165726291"/>
    <n v="1.34154706944396"/>
    <n v="7.9723380773899996E-2"/>
    <n v="1.1724839199299999E-2"/>
    <n v="31.986592741550599"/>
    <n v="1210"/>
    <s v="Fixed Single Family Units"/>
    <n v="1210"/>
    <s v="Town Melbourne Beach                   Brevard County"/>
    <s v="Town Melbourne Beach"/>
    <m/>
    <m/>
    <m/>
    <n v="0"/>
    <n v="1"/>
    <n v="7.9723380773899996E-2"/>
    <n v="1.1724839199299999E-2"/>
    <n v="80.991493713220507"/>
    <m/>
    <n v="-1"/>
    <n v="-1"/>
    <n v="-1"/>
    <n v="-1"/>
    <n v="0"/>
    <m/>
    <m/>
    <s v="Central IRL A"/>
    <n v="-1"/>
    <m/>
    <m/>
    <n v="603"/>
    <x v="12"/>
    <s v="Basin 178 River Lane BB"/>
    <x v="0"/>
    <m/>
    <n v="27.967595758538302"/>
    <n v="6.5686531800000003E-2"/>
  </r>
  <r>
    <n v="230000"/>
    <n v="880000"/>
    <n v="880000"/>
    <x v="0"/>
    <x v="0"/>
    <s v="IR12-21"/>
    <s v="62-304.520 (7), F.A.C."/>
    <n v="0.56000000000000005"/>
    <n v="0.48"/>
    <s v="Town Melbourne Beach"/>
    <n v="0.18603002441225"/>
    <n v="3659.8813026336302"/>
    <n v="9.1218878182717198"/>
    <n v="1.3415470696938401"/>
    <n v="1.6969450135189701"/>
    <n v="0.24956803412534001"/>
    <n v="680.847808074904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969450135189701"/>
    <n v="0.24956803412534001"/>
    <n v="680.84780807490495"/>
    <m/>
    <n v="-1"/>
    <n v="-1"/>
    <n v="-1"/>
    <n v="-1"/>
    <n v="0"/>
    <m/>
    <m/>
    <s v="Central IRL A"/>
    <n v="-1"/>
    <m/>
    <m/>
    <n v="603"/>
    <x v="12"/>
    <s v="Basin 178 River Lane BB"/>
    <x v="0"/>
    <m/>
    <n v="129.97669049677"/>
    <n v="0.55218800329999995"/>
  </r>
  <r>
    <n v="230000"/>
    <n v="880000"/>
    <n v="880000"/>
    <x v="0"/>
    <x v="0"/>
    <s v="IR12-21"/>
    <s v="62-304.520 (7), F.A.C."/>
    <n v="0.56000000000000005"/>
    <n v="0.48"/>
    <s v="Town Melbourne Beach"/>
    <n v="0.18457502243436"/>
    <n v="3659.8813026336302"/>
    <n v="9.1218878182717198"/>
    <n v="1.3415470696938401"/>
    <n v="1.6836726487012601"/>
    <n v="0.24761608048549"/>
    <n v="675.522673540715"/>
    <n v="1210"/>
    <s v="Fixed Single Family Units"/>
    <n v="1210"/>
    <s v="Town Melbourne Beach                   Brevard County"/>
    <s v="Town Melbourne Beach"/>
    <m/>
    <m/>
    <m/>
    <n v="0"/>
    <n v="1"/>
    <n v="1.6836726487012601"/>
    <n v="0.24761608048549"/>
    <n v="729.46646587669795"/>
    <m/>
    <n v="-1"/>
    <n v="-1"/>
    <n v="-1"/>
    <n v="-1"/>
    <n v="0"/>
    <m/>
    <m/>
    <s v="Central IRL A"/>
    <n v="-1"/>
    <m/>
    <m/>
    <n v="603"/>
    <x v="12"/>
    <s v="Basin 178 River Lane BB"/>
    <x v="0"/>
    <m/>
    <n v="111.17433345563499"/>
    <n v="0.59161919370000005"/>
  </r>
  <r>
    <n v="230000"/>
    <n v="880000"/>
    <n v="880000"/>
    <x v="0"/>
    <x v="0"/>
    <s v="IR12-21"/>
    <s v="62-304.520 (7), F.A.C."/>
    <n v="0.56000000000000005"/>
    <n v="0.48"/>
    <s v="Town Melbourne Beach"/>
    <n v="0.16674174157966001"/>
    <n v="3659.8813026336302"/>
    <n v="9.1218878182717198"/>
    <n v="1.3415470696938401"/>
    <n v="1.52099946131299"/>
    <n v="0.22369189481185001"/>
    <n v="610.25498237599902"/>
    <n v="1210"/>
    <s v="Fixed Single Family Units"/>
    <n v="1210"/>
    <s v="Town Melbourne Beach                   Brevard County"/>
    <s v="Town Melbourne Beach"/>
    <m/>
    <m/>
    <m/>
    <n v="0"/>
    <n v="1"/>
    <n v="1.52099946131299"/>
    <n v="0.22369189481185001"/>
    <n v="847.43681346742301"/>
    <m/>
    <n v="-1"/>
    <n v="-1"/>
    <n v="-1"/>
    <n v="-1"/>
    <n v="0"/>
    <m/>
    <m/>
    <s v="Central IRL A"/>
    <n v="-1"/>
    <m/>
    <m/>
    <n v="603"/>
    <x v="12"/>
    <s v="Basin 178 River Lane BB"/>
    <x v="0"/>
    <m/>
    <n v="104.13985953084401"/>
    <n v="0.68729668570000002"/>
  </r>
  <r>
    <n v="230000"/>
    <n v="880000"/>
    <n v="880000"/>
    <x v="0"/>
    <x v="0"/>
    <s v="IR12-21"/>
    <s v="62-304.520 (7), F.A.C."/>
    <n v="0.56000000000000005"/>
    <n v="0.48"/>
    <s v="Town Melbourne Beach"/>
    <n v="1.207640518E-4"/>
    <n v="3659.8813026336302"/>
    <n v="9.1218878182717198"/>
    <n v="1.3415470696938401"/>
    <n v="1.10159613301E-3"/>
    <n v="1.6201065980999999E-4"/>
    <n v="0.44198209522040999"/>
    <n v="1210"/>
    <s v="Fixed Single Family Units"/>
    <n v="1210"/>
    <s v="Town Melbourne Beach                   Brevard County"/>
    <s v="Town Melbourne Beach"/>
    <m/>
    <m/>
    <m/>
    <n v="0"/>
    <n v="1"/>
    <n v="1.10159613301E-3"/>
    <n v="1.6201065980999999E-4"/>
    <n v="0.44198209521979998"/>
    <m/>
    <n v="-1"/>
    <n v="-1"/>
    <n v="-1"/>
    <n v="-1"/>
    <n v="0"/>
    <m/>
    <m/>
    <s v="Central IRL A"/>
    <n v="-1"/>
    <m/>
    <m/>
    <n v="603"/>
    <x v="12"/>
    <s v="Basin 178 River Lane BB"/>
    <x v="0"/>
    <m/>
    <n v="17.225157674336899"/>
    <n v="3.5846069999999997E-4"/>
  </r>
  <r>
    <n v="230000"/>
    <n v="880000"/>
    <n v="880000"/>
    <x v="0"/>
    <x v="0"/>
    <s v="IR12-21"/>
    <s v="62-304.520 (7), F.A.C."/>
    <n v="0.56000000000000005"/>
    <n v="0.48"/>
    <s v="Town Melbourne Beach"/>
    <n v="7.5080135656E-4"/>
    <n v="3659.8813026336302"/>
    <n v="9.1218878182717198"/>
    <n v="1.3415470696938401"/>
    <n v="6.8487257483699996E-3"/>
    <n v="1.0072353598099999E-3"/>
    <n v="2.74784384687689"/>
    <n v="1210"/>
    <s v="Fixed Single Family Units"/>
    <n v="1210"/>
    <s v="Town Melbourne Beach                   Brevard County"/>
    <s v="Town Melbourne Beach"/>
    <m/>
    <m/>
    <m/>
    <n v="0"/>
    <n v="1"/>
    <n v="6.8487257483699996E-3"/>
    <n v="1.0072353598099999E-3"/>
    <n v="2.7478438468751598"/>
    <m/>
    <n v="-1"/>
    <n v="-1"/>
    <n v="-1"/>
    <n v="-1"/>
    <n v="0"/>
    <m/>
    <m/>
    <s v="Central IRL A"/>
    <n v="-1"/>
    <m/>
    <m/>
    <n v="603"/>
    <x v="12"/>
    <s v="Basin 178 River Lane BB"/>
    <x v="0"/>
    <m/>
    <n v="29.620947305400399"/>
    <n v="2.2285838E-3"/>
  </r>
  <r>
    <n v="230000"/>
    <n v="880000"/>
    <n v="880000"/>
    <x v="0"/>
    <x v="0"/>
    <s v="IR12-21"/>
    <s v="62-304.520 (7), F.A.C."/>
    <n v="0.56000000000000005"/>
    <n v="0.48"/>
    <s v="Town Melbourne Beach"/>
    <n v="0.10564195148048"/>
    <n v="3648.7296304087899"/>
    <n v="9.0948004586575504"/>
    <n v="1.33757763755799"/>
    <n v="0.96079246877817004"/>
    <n v="0.14130431188827999"/>
    <n v="385.458918581046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6079246877817004"/>
    <n v="0.14130431188827999"/>
    <n v="385.45891858104602"/>
    <m/>
    <n v="-1"/>
    <n v="-1"/>
    <n v="-1"/>
    <n v="-1"/>
    <n v="0"/>
    <m/>
    <m/>
    <s v="Central IRL A"/>
    <n v="-1"/>
    <m/>
    <m/>
    <n v="603"/>
    <x v="12"/>
    <s v="Basin 178 River Lane BB"/>
    <x v="0"/>
    <m/>
    <n v="111.05299439800901"/>
    <n v="0.31261874989999999"/>
  </r>
  <r>
    <n v="230000"/>
    <n v="880000"/>
    <n v="880000"/>
    <x v="0"/>
    <x v="0"/>
    <s v="IR12-21"/>
    <s v="62-304.520 (7), F.A.C."/>
    <n v="0.56000000000000005"/>
    <n v="0.48"/>
    <s v="Town Melbourne Beach"/>
    <n v="8.4753003833180005E-2"/>
    <n v="3648.7296304087899"/>
    <n v="9.0948004586575504"/>
    <n v="1.33757763755799"/>
    <n v="0.77081165813468"/>
    <n v="0.11336372264312999"/>
    <n v="309.24079635230299"/>
    <n v="1210"/>
    <s v="Fixed Single Family Units"/>
    <n v="1210"/>
    <s v="Town Melbourne Beach                   Brevard County"/>
    <s v="Town Melbourne Beach"/>
    <m/>
    <m/>
    <m/>
    <n v="0"/>
    <n v="1"/>
    <n v="0.77081165813468"/>
    <n v="0.11336372264312999"/>
    <n v="651.81405825698096"/>
    <m/>
    <n v="-1"/>
    <n v="-1"/>
    <n v="-1"/>
    <n v="-1"/>
    <n v="0"/>
    <m/>
    <m/>
    <s v="Central IRL A"/>
    <n v="-1"/>
    <m/>
    <m/>
    <n v="603"/>
    <x v="12"/>
    <s v="Basin 178 River Lane BB"/>
    <x v="0"/>
    <m/>
    <n v="74.164103966560702"/>
    <n v="0.52864076100000001"/>
  </r>
  <r>
    <n v="230000"/>
    <n v="880000"/>
    <n v="880000"/>
    <x v="0"/>
    <x v="0"/>
    <s v="IR12-21"/>
    <s v="62-304.520 (7), F.A.C."/>
    <n v="0.56000000000000005"/>
    <n v="0.48"/>
    <s v="Town Melbourne Beach"/>
    <n v="0.11949601368787"/>
    <n v="3648.7296304087899"/>
    <n v="9.0948004586575504"/>
    <n v="1.33757763755799"/>
    <n v="1.0867924000961999"/>
    <n v="0.15983519568622001"/>
    <n v="436.00864585867299"/>
    <n v="1210"/>
    <s v="Fixed Single Family Units"/>
    <n v="1210"/>
    <s v="Town Melbourne Beach                   Brevard County"/>
    <s v="Town Melbourne Beach"/>
    <m/>
    <m/>
    <m/>
    <n v="0"/>
    <n v="1"/>
    <n v="1.0867924000961999"/>
    <n v="0.15983519568622001"/>
    <n v="1055.76869288173"/>
    <m/>
    <n v="-1"/>
    <n v="-1"/>
    <n v="-1"/>
    <n v="-1"/>
    <n v="0"/>
    <m/>
    <m/>
    <s v="Central IRL A"/>
    <n v="-1"/>
    <m/>
    <m/>
    <n v="603"/>
    <x v="12"/>
    <s v="Basin 178 River Lane BB"/>
    <x v="0"/>
    <m/>
    <n v="88.783275529283998"/>
    <n v="0.85626009160000005"/>
  </r>
  <r>
    <n v="230000"/>
    <n v="880000"/>
    <n v="880000"/>
    <x v="0"/>
    <x v="0"/>
    <s v="IR12-21"/>
    <s v="62-304.520 (7), F.A.C."/>
    <n v="0.56000000000000005"/>
    <n v="0.48"/>
    <s v="Town Melbourne Beach"/>
    <n v="3.4641551885169999E-2"/>
    <n v="3648.7296304087899"/>
    <n v="9.0948004586575504"/>
    <n v="1.33757763755799"/>
    <n v="0.31505800197384998"/>
    <n v="4.6335765131899999E-2"/>
    <n v="126.397656806763"/>
    <n v="1210"/>
    <s v="Fixed Single Family Units"/>
    <n v="1210"/>
    <s v="Town Melbourne Beach                   Brevard County"/>
    <s v="Town Melbourne Beach"/>
    <m/>
    <m/>
    <m/>
    <n v="0"/>
    <n v="1"/>
    <n v="0.31505800197384998"/>
    <n v="4.6335765131899999E-2"/>
    <n v="132.222451714931"/>
    <m/>
    <n v="-1"/>
    <n v="-1"/>
    <n v="-1"/>
    <n v="-1"/>
    <n v="0"/>
    <m/>
    <m/>
    <s v="Central IRL A"/>
    <n v="-1"/>
    <m/>
    <m/>
    <n v="603"/>
    <x v="12"/>
    <s v="Basin 178 River Lane BB"/>
    <x v="0"/>
    <m/>
    <n v="55.353724461728397"/>
    <n v="0.1072363761"/>
  </r>
  <r>
    <n v="230000"/>
    <n v="880000"/>
    <n v="880000"/>
    <x v="0"/>
    <x v="0"/>
    <s v="IR12-21"/>
    <s v="62-304.520 (7), F.A.C."/>
    <n v="0.56000000000000005"/>
    <n v="0.48"/>
    <s v="Town Melbourne Beach"/>
    <n v="3.1445006373420001E-2"/>
    <n v="2741.4865209197401"/>
    <n v="6.9712106989019302"/>
    <n v="1.02994982002324"/>
    <n v="0.21920976485748001"/>
    <n v="3.2386778654940003E-2"/>
    <n v="86.206061122988302"/>
    <n v="1210"/>
    <s v="Fixed Single Family Units"/>
    <n v="1210"/>
    <s v="Town Melbourne Beach                   Brevard County"/>
    <s v="Town Melbourne Beach"/>
    <m/>
    <m/>
    <m/>
    <n v="0"/>
    <n v="1"/>
    <n v="0.21920976485748001"/>
    <n v="3.2386778654940003E-2"/>
    <n v="328.95151527307502"/>
    <m/>
    <n v="-1"/>
    <n v="-1"/>
    <n v="-1"/>
    <n v="-1"/>
    <n v="0"/>
    <m/>
    <m/>
    <s v="Central IRL A"/>
    <n v="-1"/>
    <m/>
    <m/>
    <n v="603"/>
    <x v="12"/>
    <s v="Basin 178 River Lane BB"/>
    <x v="0"/>
    <m/>
    <n v="45.295879952875097"/>
    <n v="0.26678955009999999"/>
  </r>
  <r>
    <n v="230000"/>
    <n v="880000"/>
    <n v="880000"/>
    <x v="0"/>
    <x v="0"/>
    <s v="IR12-21"/>
    <s v="62-304.520 (7), F.A.C."/>
    <n v="0.56000000000000005"/>
    <n v="0.48"/>
    <s v="Town Melbourne Beach"/>
    <n v="6.7879198638170005E-2"/>
    <n v="2741.4865209197401"/>
    <n v="6.9712106989019302"/>
    <n v="1.02994982002324"/>
    <n v="0.47320019577931999"/>
    <n v="6.9912168420699999E-2"/>
    <n v="186.08990811738499"/>
    <n v="1210"/>
    <s v="Fixed Single Family Units"/>
    <n v="1210"/>
    <s v="Town Melbourne Beach                   Brevard County"/>
    <s v="Town Melbourne Beach"/>
    <m/>
    <m/>
    <m/>
    <n v="0"/>
    <n v="1"/>
    <n v="0.47320019577931999"/>
    <n v="6.9912168420699999E-2"/>
    <n v="730.95420140873205"/>
    <m/>
    <n v="-1"/>
    <n v="-1"/>
    <n v="-1"/>
    <n v="-1"/>
    <n v="0"/>
    <m/>
    <m/>
    <s v="Central IRL A"/>
    <n v="-1"/>
    <m/>
    <m/>
    <n v="603"/>
    <x v="12"/>
    <s v="Basin 178 River Lane BB"/>
    <x v="0"/>
    <m/>
    <n v="75.983146088046894"/>
    <n v="0.59282579189999995"/>
  </r>
  <r>
    <n v="230000"/>
    <n v="880000"/>
    <n v="880000"/>
    <x v="0"/>
    <x v="0"/>
    <s v="IR12-21"/>
    <s v="62-304.520 (7), F.A.C."/>
    <n v="0.56000000000000005"/>
    <n v="0.48"/>
    <s v="Town Melbourne Beach"/>
    <n v="2.1111242672090001E-2"/>
    <n v="2741.4865209197401"/>
    <n v="6.9712106989019302"/>
    <n v="1.02994982002324"/>
    <n v="0.14717092078283001"/>
    <n v="2.1743520590589999E-2"/>
    <n v="57.876187225416899"/>
    <n v="1210"/>
    <s v="Fixed Single Family Units"/>
    <n v="1210"/>
    <s v="Town Melbourne Beach                   Brevard County"/>
    <s v="Town Melbourne Beach"/>
    <m/>
    <m/>
    <m/>
    <n v="0"/>
    <n v="1"/>
    <n v="0.14717092078283001"/>
    <n v="2.1743520590589999E-2"/>
    <n v="233.843030740725"/>
    <m/>
    <n v="-1"/>
    <n v="-1"/>
    <n v="-1"/>
    <n v="-1"/>
    <n v="0"/>
    <m/>
    <m/>
    <s v="Central IRL A"/>
    <n v="-1"/>
    <m/>
    <m/>
    <n v="603"/>
    <x v="12"/>
    <s v="Basin 178 River Lane BB"/>
    <x v="0"/>
    <m/>
    <n v="36.983012527475402"/>
    <n v="0.18965371510000001"/>
  </r>
  <r>
    <n v="230000"/>
    <n v="880000"/>
    <n v="880000"/>
    <x v="0"/>
    <x v="0"/>
    <s v="IR12-21"/>
    <s v="62-304.520 (7), F.A.C."/>
    <n v="0.56000000000000005"/>
    <n v="0.48"/>
    <s v="Town Melbourne Beach"/>
    <n v="6.0086073947080001E-2"/>
    <n v="3659.8813026336302"/>
    <n v="9.1218878182717198"/>
    <n v="1.3415470696938401"/>
    <n v="0.54809842598567005"/>
    <n v="8.0608296433110002E-2"/>
    <n v="219.907898587593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4809842598567005"/>
    <n v="8.0608296433110002E-2"/>
    <n v="578.03972306075696"/>
    <m/>
    <n v="-1"/>
    <n v="-1"/>
    <n v="-1"/>
    <n v="-1"/>
    <n v="0"/>
    <m/>
    <m/>
    <s v="Central IRL A"/>
    <n v="-1"/>
    <m/>
    <m/>
    <n v="603"/>
    <x v="12"/>
    <s v="Basin 178 River Lane BB"/>
    <x v="0"/>
    <m/>
    <n v="62.424711191144503"/>
    <n v="0.46880756130000001"/>
  </r>
  <r>
    <n v="230000"/>
    <n v="880000"/>
    <n v="880000"/>
    <x v="0"/>
    <x v="0"/>
    <s v="IR12-21"/>
    <s v="62-304.520 (7), F.A.C."/>
    <n v="0.56000000000000005"/>
    <n v="0.48"/>
    <s v="Town Melbourne Beach"/>
    <n v="3.3273984785250003E-2"/>
    <n v="3659.8813026336302"/>
    <n v="9.1218878182717198"/>
    <n v="1.3415470696938401"/>
    <n v="0.30352155647795998"/>
    <n v="4.4638616785689998E-2"/>
    <n v="121.77883477966699"/>
    <n v="1210"/>
    <s v="Fixed Single Family Units"/>
    <n v="1210"/>
    <s v="Town Melbourne Beach                   Brevard County"/>
    <s v="Town Melbourne Beach"/>
    <m/>
    <m/>
    <m/>
    <n v="0"/>
    <n v="1"/>
    <n v="0.30352155647795998"/>
    <n v="4.4638616785689998E-2"/>
    <n v="258.51803197309602"/>
    <m/>
    <n v="-1"/>
    <n v="-1"/>
    <n v="-1"/>
    <n v="-1"/>
    <n v="0"/>
    <m/>
    <m/>
    <s v="Central IRL A"/>
    <n v="-1"/>
    <m/>
    <m/>
    <n v="603"/>
    <x v="12"/>
    <s v="Basin 178 River Lane BB"/>
    <x v="0"/>
    <m/>
    <n v="49.829461018410697"/>
    <n v="0.20966588159999999"/>
  </r>
  <r>
    <n v="230000"/>
    <n v="880000"/>
    <n v="880000"/>
    <x v="0"/>
    <x v="0"/>
    <s v="IR12-21"/>
    <s v="62-304.520 (7), F.A.C."/>
    <n v="0.56000000000000005"/>
    <n v="0.48"/>
    <s v="Town Melbourne Beach"/>
    <n v="2.868457102606E-2"/>
    <n v="3659.8813026336302"/>
    <n v="9.1218878182717198"/>
    <n v="1.3415470696938401"/>
    <n v="0.26165743901504002"/>
    <n v="3.8481702205439998E-2"/>
    <n v="104.98212517237199"/>
    <n v="1210"/>
    <s v="Fixed Single Family Units"/>
    <n v="1210"/>
    <s v="Town Melbourne Beach                   Brevard County"/>
    <s v="Town Melbourne Beach"/>
    <m/>
    <m/>
    <m/>
    <n v="0"/>
    <n v="1"/>
    <n v="0.26165743901504002"/>
    <n v="3.8481702205439998E-2"/>
    <n v="994.37263523767899"/>
    <m/>
    <n v="-1"/>
    <n v="-1"/>
    <n v="-1"/>
    <n v="-1"/>
    <n v="0"/>
    <m/>
    <m/>
    <s v="Central IRL A"/>
    <n v="-1"/>
    <m/>
    <m/>
    <n v="603"/>
    <x v="12"/>
    <s v="Basin 178 River Lane BB"/>
    <x v="0"/>
    <m/>
    <n v="45.9610328468682"/>
    <n v="0.80646604639999997"/>
  </r>
  <r>
    <n v="230000"/>
    <n v="880000"/>
    <n v="880000"/>
    <x v="0"/>
    <x v="0"/>
    <s v="IR12-21"/>
    <s v="62-304.520 (7), F.A.C."/>
    <n v="0.56000000000000005"/>
    <n v="0.48"/>
    <s v="Town Melbourne Beach"/>
    <n v="2.8710462465400001E-3"/>
    <n v="3659.8813026336302"/>
    <n v="9.1218878182717198"/>
    <n v="1.3415470696938401"/>
    <n v="2.6189361782000001E-2"/>
    <n v="3.851643679E-3"/>
    <n v="10.5076884767082"/>
    <n v="1210"/>
    <s v="Fixed Single Family Units"/>
    <n v="1210"/>
    <s v="Town Melbourne Beach                   Brevard County"/>
    <s v="Town Melbourne Beach"/>
    <m/>
    <m/>
    <m/>
    <n v="0"/>
    <n v="1"/>
    <n v="2.6189361782000001E-2"/>
    <n v="3.851643679E-3"/>
    <n v="11.274925518300501"/>
    <m/>
    <n v="-1"/>
    <n v="-1"/>
    <n v="-1"/>
    <n v="-1"/>
    <n v="0"/>
    <m/>
    <m/>
    <s v="Central IRL A"/>
    <n v="-1"/>
    <m/>
    <m/>
    <n v="603"/>
    <x v="12"/>
    <s v="Basin 178 River Lane BB"/>
    <x v="0"/>
    <m/>
    <n v="33.058178531004899"/>
    <n v="9.1443028999999999E-3"/>
  </r>
  <r>
    <n v="440000"/>
    <n v="780000"/>
    <n v="780000"/>
    <x v="0"/>
    <x v="0"/>
    <s v="IR12-21"/>
    <s v="62-304.520 (7), F.A.C."/>
    <n v="0.56000000000000005"/>
    <n v="0.48"/>
    <s v="Town Melbourne Beach"/>
    <n v="6.5799347479700001E-3"/>
    <n v="3652.6430585458202"/>
    <n v="9.1050671774196807"/>
    <n v="1.3391147311192699"/>
    <n v="5.9910747903369997E-2"/>
    <n v="8.81128755082E-3"/>
    <n v="24.034152982886301"/>
    <n v="1210"/>
    <s v="Fixed Single Family Units"/>
    <n v="1210"/>
    <s v="Town Melbourne Beach                   Brevard County"/>
    <s v="Town Melbourne Beach"/>
    <m/>
    <m/>
    <m/>
    <n v="0"/>
    <n v="1"/>
    <n v="5.9910747903369997E-2"/>
    <n v="8.81128755082E-3"/>
    <n v="928.07545499148898"/>
    <m/>
    <n v="-1"/>
    <n v="-1"/>
    <n v="-1"/>
    <n v="-1"/>
    <n v="0"/>
    <m/>
    <m/>
    <s v="Central IRL A"/>
    <n v="-1"/>
    <m/>
    <m/>
    <n v="603"/>
    <x v="12"/>
    <s v="Basin 178 River Lane BB"/>
    <x v="0"/>
    <m/>
    <n v="28.138383521587201"/>
    <n v="0.75269704380000002"/>
  </r>
  <r>
    <n v="440000"/>
    <n v="780000"/>
    <n v="780000"/>
    <x v="0"/>
    <x v="0"/>
    <s v="IR12-21"/>
    <s v="62-304.520 (7), F.A.C."/>
    <n v="0.56000000000000005"/>
    <n v="0.48"/>
    <s v="Town Melbourne Beach"/>
    <n v="6.58427008792E-3"/>
    <n v="3652.6430585458202"/>
    <n v="9.1050671774196807"/>
    <n v="1.3391147311192699"/>
    <n v="5.9950221464829999E-2"/>
    <n v="8.8170930684000007E-3"/>
    <n v="24.0499884322501"/>
    <n v="1210"/>
    <s v="Fixed Single Family Units"/>
    <n v="1210"/>
    <s v="Town Melbourne Beach                   Brevard County"/>
    <s v="Town Melbourne Beach"/>
    <m/>
    <m/>
    <m/>
    <n v="0"/>
    <n v="1"/>
    <n v="5.9950221464829999E-2"/>
    <n v="8.8170930684000007E-3"/>
    <n v="566.92798916700303"/>
    <m/>
    <n v="-1"/>
    <n v="-1"/>
    <n v="-1"/>
    <n v="-1"/>
    <n v="0"/>
    <m/>
    <m/>
    <s v="Central IRL A"/>
    <n v="-1"/>
    <m/>
    <m/>
    <n v="603"/>
    <x v="12"/>
    <s v="Basin 178 River Lane BB"/>
    <x v="0"/>
    <m/>
    <n v="34.468307212056096"/>
    <n v="0.4597956117"/>
  </r>
  <r>
    <n v="450000"/>
    <n v="850000"/>
    <n v="850000"/>
    <x v="0"/>
    <x v="0"/>
    <s v="IR12-21"/>
    <s v="62-304.520 (7), F.A.C."/>
    <n v="0.56000000000000005"/>
    <n v="0.48"/>
    <s v="Town Melbourne Beach"/>
    <n v="6.8684655773999998E-4"/>
    <n v="3658.5104824855198"/>
    <n v="9.1188019828410596"/>
    <n v="1.3411044800191201"/>
    <n v="6.2632177527000002E-3"/>
    <n v="9.2113299568E-4"/>
    <n v="2.5128353313801601"/>
    <n v="1210"/>
    <s v="Fixed Single Family Units"/>
    <n v="1210"/>
    <s v="Town Melbourne Beach                   Brevard County"/>
    <s v="Town Melbourne Beach"/>
    <m/>
    <m/>
    <m/>
    <n v="0"/>
    <n v="1"/>
    <n v="6.2632177527000002E-3"/>
    <n v="9.2113299568E-4"/>
    <n v="676.48455100784599"/>
    <m/>
    <n v="-1"/>
    <n v="-1"/>
    <n v="-1"/>
    <n v="-1"/>
    <n v="0"/>
    <m/>
    <m/>
    <s v="Central IRL A"/>
    <n v="-1"/>
    <m/>
    <m/>
    <n v="603"/>
    <x v="12"/>
    <s v="Basin 178 River Lane BB"/>
    <x v="0"/>
    <m/>
    <n v="8.8471476317923408"/>
    <n v="0.54864927090000004"/>
  </r>
  <r>
    <n v="170000"/>
    <n v="660000"/>
    <n v="660000"/>
    <x v="0"/>
    <x v="0"/>
    <s v="IR12-21"/>
    <s v="62-304.520 (7), F.A.C."/>
    <n v="0.56000000000000005"/>
    <n v="0.48"/>
    <s v="Town Melbourne Beach"/>
    <n v="1.022576853084E-2"/>
    <n v="3748.2739905435301"/>
    <n v="9.3286418776442392"/>
    <n v="1.3714935312715999"/>
    <n v="9.5392532547889999E-2"/>
    <n v="1.402457539232E-2"/>
    <n v="38.3289822174660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9.5392532547889999E-2"/>
    <n v="1.402457539232E-2"/>
    <n v="98.4995905815085"/>
    <m/>
    <n v="-1"/>
    <n v="-1"/>
    <n v="-1"/>
    <n v="-1"/>
    <n v="0"/>
    <m/>
    <m/>
    <s v="Central IRL A"/>
    <n v="-1"/>
    <m/>
    <m/>
    <n v="604"/>
    <x v="13"/>
    <s v="Basins 4, 6, 10, 15"/>
    <x v="0"/>
    <m/>
    <n v="26.936741820687299"/>
    <n v="7.9886123700000006E-2"/>
  </r>
  <r>
    <n v="170000"/>
    <n v="660000"/>
    <n v="660000"/>
    <x v="0"/>
    <x v="0"/>
    <s v="IR12-21"/>
    <s v="62-304.520 (7), F.A.C."/>
    <n v="0.56000000000000005"/>
    <n v="0.48"/>
    <s v="Town Melbourne Beach"/>
    <n v="0.10096266023350001"/>
    <n v="3748.2739905435301"/>
    <n v="9.3286418776442392"/>
    <n v="1.3714935312715999"/>
    <n v="0.94184450033264999"/>
    <n v="0.13846963541022"/>
    <n v="378.435713369334"/>
    <n v="1210"/>
    <s v="Fixed Single Family Units"/>
    <n v="1210"/>
    <s v="Town Melbourne Beach                   Brevard County"/>
    <s v="Town Melbourne Beach"/>
    <m/>
    <m/>
    <m/>
    <n v="0"/>
    <n v="1"/>
    <n v="0.94184450033264999"/>
    <n v="0.13846963541022"/>
    <n v="931.39222708336695"/>
    <m/>
    <n v="-1"/>
    <n v="-1"/>
    <n v="-1"/>
    <n v="-1"/>
    <n v="0"/>
    <m/>
    <m/>
    <s v="Central IRL A"/>
    <n v="-1"/>
    <m/>
    <m/>
    <n v="604"/>
    <x v="13"/>
    <s v="Basins 4, 6, 10, 15"/>
    <x v="0"/>
    <m/>
    <n v="108.58809489875"/>
    <n v="0.75538704550000002"/>
  </r>
  <r>
    <n v="170000"/>
    <n v="660000"/>
    <n v="660000"/>
    <x v="0"/>
    <x v="0"/>
    <s v="IR12-21"/>
    <s v="62-304.520 (7), F.A.C."/>
    <n v="0.56000000000000005"/>
    <n v="0.48"/>
    <s v="Town Melbourne Beach"/>
    <n v="0.15641542497908001"/>
    <n v="3748.2739905435301"/>
    <n v="9.3286418776442392"/>
    <n v="1.3714935312715999"/>
    <n v="1.4591434837694199"/>
    <n v="0.21452274354990999"/>
    <n v="586.28786916892102"/>
    <n v="1210"/>
    <s v="Fixed Single Family Units"/>
    <n v="1210"/>
    <s v="Town Melbourne Beach                   Brevard County"/>
    <s v="Town Melbourne Beach"/>
    <m/>
    <m/>
    <m/>
    <n v="0"/>
    <n v="1"/>
    <n v="1.4591434837694199"/>
    <n v="0.21452274354990999"/>
    <n v="586.28786916892102"/>
    <m/>
    <n v="-1"/>
    <n v="-1"/>
    <n v="-1"/>
    <n v="-1"/>
    <n v="0"/>
    <m/>
    <m/>
    <s v="Central IRL A"/>
    <n v="-1"/>
    <m/>
    <m/>
    <n v="604"/>
    <x v="13"/>
    <s v="Basins 4, 6, 10, 15"/>
    <x v="0"/>
    <m/>
    <n v="101.266149925688"/>
    <n v="0.47549705530000003"/>
  </r>
  <r>
    <n v="170000"/>
    <n v="660000"/>
    <n v="660000"/>
    <x v="0"/>
    <x v="0"/>
    <s v="IR12-21"/>
    <s v="62-304.520 (7), F.A.C."/>
    <n v="0.56000000000000005"/>
    <n v="0.48"/>
    <s v="Town Melbourne Beach"/>
    <n v="0.18556804588479001"/>
    <n v="3748.2739905435301"/>
    <n v="9.3286418776442392"/>
    <n v="1.3714935312715999"/>
    <n v="1.7310978439935301"/>
    <n v="0.25450537454171002"/>
    <n v="695.559879865977"/>
    <n v="1210"/>
    <s v="Fixed Single Family Units"/>
    <n v="1210"/>
    <s v="Town Melbourne Beach                   Brevard County"/>
    <s v="Town Melbourne Beach"/>
    <m/>
    <m/>
    <m/>
    <n v="0"/>
    <n v="1"/>
    <n v="1.7310978439935301"/>
    <n v="0.25450537454171002"/>
    <n v="695.559879865977"/>
    <m/>
    <n v="-1"/>
    <n v="-1"/>
    <n v="-1"/>
    <n v="-1"/>
    <n v="0"/>
    <m/>
    <m/>
    <s v="Central IRL A"/>
    <n v="-1"/>
    <m/>
    <m/>
    <n v="604"/>
    <x v="13"/>
    <s v="Basins 4, 6, 10, 15"/>
    <x v="0"/>
    <m/>
    <n v="109.46896601334301"/>
    <n v="0.56411993500000002"/>
  </r>
  <r>
    <n v="170000"/>
    <n v="660000"/>
    <n v="660000"/>
    <x v="0"/>
    <x v="0"/>
    <s v="IR12-21"/>
    <s v="62-304.520 (7), F.A.C."/>
    <n v="0.56000000000000005"/>
    <n v="0.48"/>
    <s v="Town Melbourne Beach"/>
    <n v="1.01569931831E-3"/>
    <n v="3748.2739905435301"/>
    <n v="9.3286418776442392"/>
    <n v="1.3714935312715999"/>
    <n v="9.4750951959200001E-3"/>
    <n v="1.39302504478E-3"/>
    <n v="3.8071193370529102"/>
    <n v="1210"/>
    <s v="Fixed Single Family Units"/>
    <n v="1210"/>
    <s v="Town Melbourne Beach                   Brevard County"/>
    <s v="Town Melbourne Beach"/>
    <m/>
    <m/>
    <m/>
    <n v="0"/>
    <n v="1"/>
    <n v="9.4750951959200001E-3"/>
    <n v="1.39302504478E-3"/>
    <n v="3.8071193370521601"/>
    <m/>
    <n v="-1"/>
    <n v="-1"/>
    <n v="-1"/>
    <n v="-1"/>
    <n v="0"/>
    <m/>
    <m/>
    <s v="Central IRL A"/>
    <n v="-1"/>
    <m/>
    <m/>
    <n v="604"/>
    <x v="13"/>
    <s v="Basins 4, 6, 10, 15"/>
    <x v="0"/>
    <m/>
    <n v="36.1453253088252"/>
    <n v="3.0876879999999999E-3"/>
  </r>
  <r>
    <n v="170000"/>
    <n v="710000"/>
    <n v="710000"/>
    <x v="0"/>
    <x v="0"/>
    <s v="IR12-21"/>
    <s v="62-304.520 (7), F.A.C."/>
    <n v="0.56000000000000005"/>
    <n v="0.48"/>
    <s v="Town Melbourne Beach"/>
    <n v="4.0771207611750002E-2"/>
    <n v="3742.45300729572"/>
    <n v="9.3150270101454797"/>
    <n v="1.3695215638793601"/>
    <n v="0.37978490013978"/>
    <n v="5.5837048009699998E-2"/>
    <n v="152.58432853770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7978490013978"/>
    <n v="5.5837048009699998E-2"/>
    <n v="227.81970080535501"/>
    <m/>
    <n v="-1"/>
    <n v="-1"/>
    <n v="-1"/>
    <n v="-1"/>
    <n v="0"/>
    <m/>
    <m/>
    <s v="Central IRL A"/>
    <n v="-1"/>
    <m/>
    <m/>
    <n v="604"/>
    <x v="13"/>
    <s v="Basins 4, 6, 10, 15"/>
    <x v="0"/>
    <m/>
    <n v="68.744598187385506"/>
    <n v="0.18476861380000001"/>
  </r>
  <r>
    <n v="170000"/>
    <n v="710000"/>
    <n v="710000"/>
    <x v="0"/>
    <x v="0"/>
    <s v="IR12-21"/>
    <s v="62-304.520 (7), F.A.C."/>
    <n v="0.56000000000000005"/>
    <n v="0.48"/>
    <s v="Town Melbourne Beach"/>
    <n v="2.0212341007000002E-3"/>
    <n v="3742.45300729572"/>
    <n v="9.3150270101454797"/>
    <n v="1.3695215638793601"/>
    <n v="1.8827850241890001E-2"/>
    <n v="2.7681236865600002E-3"/>
    <n v="7.5643736386320999"/>
    <n v="1210"/>
    <s v="Fixed Single Family Units"/>
    <n v="1210"/>
    <s v="Town Melbourne Beach                   Brevard County"/>
    <s v="Town Melbourne Beach"/>
    <m/>
    <m/>
    <m/>
    <n v="0"/>
    <n v="1"/>
    <n v="1.8827850241890001E-2"/>
    <n v="2.7681236865600002E-3"/>
    <n v="7.5643736386320199"/>
    <m/>
    <n v="-1"/>
    <n v="-1"/>
    <n v="-1"/>
    <n v="-1"/>
    <n v="0"/>
    <m/>
    <m/>
    <s v="Central IRL A"/>
    <n v="-1"/>
    <m/>
    <m/>
    <n v="604"/>
    <x v="13"/>
    <s v="Basins 4, 6, 10, 15"/>
    <x v="0"/>
    <m/>
    <n v="15.4919693041166"/>
    <n v="6.1349339999999999E-3"/>
  </r>
  <r>
    <n v="170000"/>
    <n v="710000"/>
    <n v="710000"/>
    <x v="0"/>
    <x v="0"/>
    <s v="IR12-21"/>
    <s v="62-304.520 (7), F.A.C."/>
    <n v="0.56000000000000005"/>
    <n v="0.48"/>
    <s v="Town Melbourne Beach"/>
    <n v="0.10673639926561"/>
    <n v="3772.0280031748698"/>
    <n v="9.94409192435762"/>
    <n v="1.65238271410954"/>
    <n v="1.06139656597225"/>
    <n v="0.17636938111280001"/>
    <n v="402.612686987968"/>
    <n v="1210"/>
    <s v="Fixed Single Family Units"/>
    <n v="1210"/>
    <s v="Town Melbourne Beach                   Brevard County"/>
    <s v="Town Melbourne Beach"/>
    <m/>
    <m/>
    <m/>
    <n v="0"/>
    <n v="1"/>
    <n v="1.06139656597225"/>
    <n v="0.17636938111280001"/>
    <n v="402.612686987968"/>
    <m/>
    <n v="-1"/>
    <n v="-1"/>
    <n v="-1"/>
    <n v="-1"/>
    <n v="0"/>
    <m/>
    <m/>
    <s v="Central IRL A"/>
    <n v="-1"/>
    <m/>
    <m/>
    <n v="604"/>
    <x v="13"/>
    <s v="Basins 4, 6, 10, 15"/>
    <x v="0"/>
    <m/>
    <n v="86.372399345484496"/>
    <n v="0.32653097079999999"/>
  </r>
  <r>
    <n v="170000"/>
    <n v="710000"/>
    <n v="710000"/>
    <x v="0"/>
    <x v="0"/>
    <s v="IR12-21"/>
    <s v="62-304.520 (7), F.A.C."/>
    <n v="0.56000000000000005"/>
    <n v="0.48"/>
    <s v="Town Melbourne Beach"/>
    <n v="0.23779773332599"/>
    <n v="3772.0280031748698"/>
    <n v="9.94409192435762"/>
    <n v="1.65238271410954"/>
    <n v="2.3646825195975301"/>
    <n v="0.39293286400228999"/>
    <n v="896.97970919714805"/>
    <n v="1300"/>
    <s v="Residential, High Density"/>
    <n v="1300"/>
    <s v="Town Melbourne Beach                   Brevard County"/>
    <s v="Town Melbourne Beach"/>
    <m/>
    <m/>
    <m/>
    <n v="0"/>
    <n v="1"/>
    <n v="2.3646825195975301"/>
    <n v="0.39293286400228999"/>
    <n v="896.97970919714805"/>
    <m/>
    <n v="-1"/>
    <n v="-1"/>
    <n v="-1"/>
    <n v="-1"/>
    <n v="0"/>
    <m/>
    <m/>
    <s v="Central IRL A"/>
    <n v="-1"/>
    <m/>
    <m/>
    <n v="604"/>
    <x v="13"/>
    <s v="Basins 4, 6, 10, 15"/>
    <x v="0"/>
    <m/>
    <n v="124.710118586614"/>
    <n v="0.72747746079999998"/>
  </r>
  <r>
    <n v="170000"/>
    <n v="710000"/>
    <n v="710000"/>
    <x v="0"/>
    <x v="0"/>
    <s v="IR12-21"/>
    <s v="62-304.520 (7), F.A.C."/>
    <n v="0.56000000000000005"/>
    <n v="0.48"/>
    <s v="Town Melbourne Beach"/>
    <n v="0.10930582868306001"/>
    <n v="3772.0280031748698"/>
    <n v="9.94409192435762"/>
    <n v="1.65238271410954"/>
    <n v="1.08694720829249"/>
    <n v="0.18061506186731"/>
    <n v="412.30464670276001"/>
    <n v="1210"/>
    <s v="Fixed Single Family Units"/>
    <n v="1210"/>
    <s v="Town Melbourne Beach                   Brevard County"/>
    <s v="Town Melbourne Beach"/>
    <m/>
    <m/>
    <m/>
    <n v="0"/>
    <n v="1"/>
    <n v="1.08694720829249"/>
    <n v="0.18061506186731"/>
    <n v="412.30464670276001"/>
    <m/>
    <n v="-1"/>
    <n v="-1"/>
    <n v="-1"/>
    <n v="-1"/>
    <n v="0"/>
    <m/>
    <m/>
    <s v="Central IRL A"/>
    <n v="-1"/>
    <m/>
    <m/>
    <n v="604"/>
    <x v="13"/>
    <s v="Basins 4, 6, 10, 15"/>
    <x v="0"/>
    <m/>
    <n v="84.327328555306707"/>
    <n v="0.33439144100000001"/>
  </r>
  <r>
    <n v="170000"/>
    <n v="710000"/>
    <n v="710000"/>
    <x v="0"/>
    <x v="0"/>
    <s v="IR12-21"/>
    <s v="62-304.520 (7), F.A.C."/>
    <n v="0.56000000000000005"/>
    <n v="0.48"/>
    <s v="Town Melbourne Beach"/>
    <n v="0.12378108604321"/>
    <n v="3772.0280031748698"/>
    <n v="9.94409192435762"/>
    <n v="1.65238271410954"/>
    <n v="1.23089049811052"/>
    <n v="0.20453372691151001"/>
    <n v="466.905722818394"/>
    <n v="1210"/>
    <s v="Fixed Single Family Units"/>
    <n v="1210"/>
    <s v="Town Melbourne Beach                   Brevard County"/>
    <s v="Town Melbourne Beach"/>
    <m/>
    <m/>
    <m/>
    <n v="0"/>
    <n v="1"/>
    <n v="1.23089049811052"/>
    <n v="0.20453372691151001"/>
    <n v="466.905722818394"/>
    <m/>
    <n v="-1"/>
    <n v="-1"/>
    <n v="-1"/>
    <n v="-1"/>
    <n v="0"/>
    <m/>
    <m/>
    <s v="Central IRL A"/>
    <n v="-1"/>
    <m/>
    <m/>
    <n v="604"/>
    <x v="13"/>
    <s v="Basins 4, 6, 10, 15"/>
    <x v="0"/>
    <m/>
    <n v="89.549245324643607"/>
    <n v="0.37867455220000001"/>
  </r>
  <r>
    <n v="170000"/>
    <n v="710000"/>
    <n v="710000"/>
    <x v="0"/>
    <x v="0"/>
    <s v="IR12-21"/>
    <s v="62-304.520 (7), F.A.C."/>
    <n v="0.56000000000000005"/>
    <n v="0.48"/>
    <s v="Town Melbourne Beach"/>
    <n v="4.0142406350019998E-2"/>
    <n v="3772.0280031748698"/>
    <n v="9.94409192435762"/>
    <n v="1.65238271410954"/>
    <n v="0.39917977880957001"/>
    <n v="6.6330618355539994E-2"/>
    <n v="151.41828086712201"/>
    <n v="1210"/>
    <s v="Fixed Single Family Units"/>
    <n v="1210"/>
    <s v="Town Melbourne Beach                   Brevard County"/>
    <s v="Town Melbourne Beach"/>
    <m/>
    <m/>
    <m/>
    <n v="0"/>
    <n v="1"/>
    <n v="0.39917977880957001"/>
    <n v="6.6330618355539994E-2"/>
    <n v="151.418280867124"/>
    <m/>
    <n v="-1"/>
    <n v="-1"/>
    <n v="-1"/>
    <n v="-1"/>
    <n v="0"/>
    <m/>
    <m/>
    <s v="Central IRL A"/>
    <n v="-1"/>
    <m/>
    <m/>
    <n v="604"/>
    <x v="13"/>
    <s v="Basins 4, 6, 10, 15"/>
    <x v="0"/>
    <m/>
    <n v="58.202620079075899"/>
    <n v="0.1228047696"/>
  </r>
  <r>
    <n v="180000"/>
    <n v="720000"/>
    <n v="720000"/>
    <x v="0"/>
    <x v="0"/>
    <s v="IR12-21"/>
    <s v="62-304.520 (7), F.A.C."/>
    <n v="0.56000000000000005"/>
    <n v="0.48"/>
    <s v="Town Melbourne Beach"/>
    <n v="0.16057308519298"/>
    <n v="3754.5556219524101"/>
    <n v="9.3433241552181201"/>
    <n v="1.3736197389537601"/>
    <n v="1.5002863855614701"/>
    <n v="0.22056635936578001"/>
    <n v="602.880579745551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002863855614701"/>
    <n v="0.22056635936578001"/>
    <n v="739.44362911406495"/>
    <m/>
    <n v="-1"/>
    <n v="-1"/>
    <n v="-1"/>
    <n v="-1"/>
    <n v="0"/>
    <m/>
    <m/>
    <s v="Central IRL A"/>
    <n v="-1"/>
    <m/>
    <m/>
    <n v="604"/>
    <x v="13"/>
    <s v="Basins 4, 6, 10, 15"/>
    <x v="0"/>
    <m/>
    <n v="158.13995122625201"/>
    <n v="0.59971097250000005"/>
  </r>
  <r>
    <n v="180000"/>
    <n v="720000"/>
    <n v="720000"/>
    <x v="0"/>
    <x v="0"/>
    <s v="IR12-21"/>
    <s v="62-304.520 (7), F.A.C."/>
    <n v="0.56000000000000005"/>
    <n v="0.48"/>
    <s v="Town Melbourne Beach"/>
    <n v="0.18078214526917999"/>
    <n v="3754.5556219524101"/>
    <n v="9.3433241552181201"/>
    <n v="1.3736197389537601"/>
    <n v="1.6891061847257101"/>
    <n v="0.24832592319214999"/>
    <n v="678.75661986902901"/>
    <n v="1210"/>
    <s v="Fixed Single Family Units"/>
    <n v="1210"/>
    <s v="Town Melbourne Beach                   Brevard County"/>
    <s v="Town Melbourne Beach"/>
    <m/>
    <m/>
    <m/>
    <n v="0"/>
    <n v="1"/>
    <n v="1.6891061847257101"/>
    <n v="0.24832592319214999"/>
    <n v="828.32974813534304"/>
    <m/>
    <n v="-1"/>
    <n v="-1"/>
    <n v="-1"/>
    <n v="-1"/>
    <n v="0"/>
    <m/>
    <m/>
    <s v="Central IRL A"/>
    <n v="-1"/>
    <m/>
    <m/>
    <n v="604"/>
    <x v="13"/>
    <s v="Basins 4, 6, 10, 15"/>
    <x v="0"/>
    <m/>
    <n v="108.242448286891"/>
    <n v="0.6718002823"/>
  </r>
  <r>
    <n v="180000"/>
    <n v="740000"/>
    <n v="740000"/>
    <x v="0"/>
    <x v="0"/>
    <s v="IR12-21"/>
    <s v="62-304.520 (7), F.A.C."/>
    <n v="0.56000000000000005"/>
    <n v="0.48"/>
    <s v="Town Melbourne Beach"/>
    <n v="0.18860668611518"/>
    <n v="3764.6464318437602"/>
    <n v="9.7143967147943506"/>
    <n v="1.5463681475001601"/>
    <n v="1.8322001719855701"/>
    <n v="0.29165537181406997"/>
    <n v="710.037487905396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322001719855701"/>
    <n v="0.29165537181406997"/>
    <n v="710.03748790539601"/>
    <m/>
    <n v="-1"/>
    <n v="-1"/>
    <n v="-1"/>
    <n v="-1"/>
    <n v="0"/>
    <m/>
    <m/>
    <s v="Central IRL A"/>
    <n v="-1"/>
    <m/>
    <m/>
    <n v="604"/>
    <x v="13"/>
    <s v="Basins 4, 6, 10, 15"/>
    <x v="0"/>
    <m/>
    <n v="130.563652137844"/>
    <n v="0.57586170960000005"/>
  </r>
  <r>
    <n v="180000"/>
    <n v="740000"/>
    <n v="740000"/>
    <x v="0"/>
    <x v="0"/>
    <s v="IR12-21"/>
    <s v="62-304.520 (7), F.A.C."/>
    <n v="0.56000000000000005"/>
    <n v="0.48"/>
    <s v="Town Melbourne Beach"/>
    <n v="6.9440591422299996E-2"/>
    <n v="3764.6464318437602"/>
    <n v="9.7143967147943506"/>
    <n v="1.5463681475001601"/>
    <n v="0.67457345318620998"/>
    <n v="0.10738071871902"/>
    <n v="261.41927472310101"/>
    <n v="1210"/>
    <s v="Fixed Single Family Units"/>
    <n v="1210"/>
    <s v="Town Melbourne Beach                   Brevard County"/>
    <s v="Town Melbourne Beach"/>
    <m/>
    <m/>
    <m/>
    <n v="0"/>
    <n v="1"/>
    <n v="0.67457345318620998"/>
    <n v="0.10738071871902"/>
    <n v="261.41927472309902"/>
    <m/>
    <n v="-1"/>
    <n v="-1"/>
    <n v="-1"/>
    <n v="-1"/>
    <n v="0"/>
    <m/>
    <m/>
    <s v="Central IRL A"/>
    <n v="-1"/>
    <m/>
    <m/>
    <n v="604"/>
    <x v="13"/>
    <s v="Basins 4, 6, 10, 15"/>
    <x v="0"/>
    <m/>
    <n v="67.079370291223498"/>
    <n v="0.21201887650000001"/>
  </r>
  <r>
    <n v="180000"/>
    <n v="740000"/>
    <n v="740000"/>
    <x v="0"/>
    <x v="0"/>
    <s v="IR12-21"/>
    <s v="62-304.520 (7), F.A.C."/>
    <n v="0.56000000000000005"/>
    <n v="0.48"/>
    <s v="Town Melbourne Beach"/>
    <n v="0.11456987885689"/>
    <n v="3764.6464318437602"/>
    <n v="9.7143967147943506"/>
    <n v="1.5463681475001601"/>
    <n v="1.11297725478182"/>
    <n v="0.17716721132725"/>
    <n v="431.31508563538898"/>
    <n v="1210"/>
    <s v="Fixed Single Family Units"/>
    <n v="1210"/>
    <s v="Town Melbourne Beach                   Brevard County"/>
    <s v="Town Melbourne Beach"/>
    <m/>
    <m/>
    <m/>
    <n v="0"/>
    <n v="1"/>
    <n v="1.11297725478182"/>
    <n v="0.17716721132725"/>
    <n v="431.31508563538898"/>
    <m/>
    <n v="-1"/>
    <n v="-1"/>
    <n v="-1"/>
    <n v="-1"/>
    <n v="0"/>
    <m/>
    <m/>
    <s v="Central IRL A"/>
    <n v="-1"/>
    <m/>
    <m/>
    <n v="604"/>
    <x v="13"/>
    <s v="Basins 4, 6, 10, 15"/>
    <x v="0"/>
    <m/>
    <n v="88.632836606368599"/>
    <n v="0.34980947740000001"/>
  </r>
  <r>
    <n v="180000"/>
    <n v="740000"/>
    <n v="740000"/>
    <x v="0"/>
    <x v="0"/>
    <s v="IR12-21"/>
    <s v="62-304.520 (7), F.A.C."/>
    <n v="0.56000000000000005"/>
    <n v="0.48"/>
    <s v="Town Melbourne Beach"/>
    <n v="2.3387283183489999E-2"/>
    <n v="3764.6464318437602"/>
    <n v="9.7143967147943506"/>
    <n v="1.5463681475001601"/>
    <n v="0.22719334692568999"/>
    <n v="3.616534977152E-2"/>
    <n v="88.044852187256495"/>
    <n v="1210"/>
    <s v="Fixed Single Family Units"/>
    <n v="1210"/>
    <s v="Town Melbourne Beach                   Brevard County"/>
    <s v="Town Melbourne Beach"/>
    <m/>
    <m/>
    <m/>
    <n v="0"/>
    <n v="1"/>
    <n v="0.22719334692568999"/>
    <n v="3.616534977152E-2"/>
    <n v="88.044852187255103"/>
    <m/>
    <n v="-1"/>
    <n v="-1"/>
    <n v="-1"/>
    <n v="-1"/>
    <n v="0"/>
    <m/>
    <m/>
    <s v="Central IRL A"/>
    <n v="-1"/>
    <m/>
    <m/>
    <n v="604"/>
    <x v="13"/>
    <s v="Basins 4, 6, 10, 15"/>
    <x v="0"/>
    <m/>
    <n v="45.624706423063103"/>
    <n v="7.1407017200000006E-2"/>
  </r>
  <r>
    <n v="180000"/>
    <n v="740000"/>
    <n v="740000"/>
    <x v="0"/>
    <x v="0"/>
    <s v="IR12-21"/>
    <s v="62-304.520 (7), F.A.C."/>
    <n v="0.56000000000000005"/>
    <n v="0.48"/>
    <s v="Town Melbourne Beach"/>
    <n v="7.4175811110420001E-2"/>
    <n v="3764.6464318437602"/>
    <n v="9.7143967147943506"/>
    <n v="1.5463681475001601"/>
    <n v="0.72057325576833997"/>
    <n v="0.11470311161615"/>
    <n v="279.245702625989"/>
    <n v="1210"/>
    <s v="Fixed Single Family Units"/>
    <n v="1210"/>
    <s v="Town Melbourne Beach                   Brevard County"/>
    <s v="Town Melbourne Beach"/>
    <m/>
    <m/>
    <m/>
    <n v="0"/>
    <n v="1"/>
    <n v="0.72057325576833997"/>
    <n v="0.11470311161615"/>
    <n v="279.24570262599002"/>
    <m/>
    <n v="-1"/>
    <n v="-1"/>
    <n v="-1"/>
    <n v="-1"/>
    <n v="0"/>
    <m/>
    <m/>
    <s v="Central IRL A"/>
    <n v="-1"/>
    <m/>
    <m/>
    <n v="604"/>
    <x v="13"/>
    <s v="Basins 4, 6, 10, 15"/>
    <x v="0"/>
    <m/>
    <n v="69.429432983552303"/>
    <n v="0.22647664449999999"/>
  </r>
  <r>
    <n v="180000"/>
    <n v="740000"/>
    <n v="740000"/>
    <x v="0"/>
    <x v="0"/>
    <s v="IR12-21"/>
    <s v="62-304.520 (7), F.A.C."/>
    <n v="0.56000000000000005"/>
    <n v="0.48"/>
    <s v="Town Melbourne Beach"/>
    <n v="0.14758320293357999"/>
    <n v="3764.6464318437602"/>
    <n v="9.7143967147943506"/>
    <n v="1.5463681475001601"/>
    <n v="1.4336817817368099"/>
    <n v="0.22821796412254"/>
    <n v="555.59857832398302"/>
    <n v="1300"/>
    <s v="Residential, High Density"/>
    <n v="1300"/>
    <s v="Town Melbourne Beach                   Brevard County"/>
    <s v="Town Melbourne Beach"/>
    <m/>
    <m/>
    <m/>
    <n v="0"/>
    <n v="1"/>
    <n v="1.4336817817368099"/>
    <n v="0.22821796412254"/>
    <n v="555.59857832398302"/>
    <m/>
    <n v="-1"/>
    <n v="-1"/>
    <n v="-1"/>
    <n v="-1"/>
    <n v="0"/>
    <m/>
    <m/>
    <s v="Central IRL A"/>
    <n v="-1"/>
    <m/>
    <m/>
    <n v="604"/>
    <x v="13"/>
    <s v="Basins 4, 6, 10, 15"/>
    <x v="0"/>
    <m/>
    <n v="102.82738854093201"/>
    <n v="0.45060711949999999"/>
  </r>
  <r>
    <n v="190000"/>
    <n v="780000"/>
    <n v="780000"/>
    <x v="0"/>
    <x v="0"/>
    <s v="IR12-21"/>
    <s v="62-304.520 (7), F.A.C."/>
    <n v="0.56000000000000005"/>
    <n v="0.48"/>
    <s v="Town Melbourne Beach"/>
    <n v="0.1886049256182"/>
    <n v="3741.9994405766902"/>
    <n v="9.3139782770504809"/>
    <n v="1.36937010530059"/>
    <n v="1.7566621801526501"/>
    <n v="0.25826994685400001"/>
    <n v="705.7595261533200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566621801526501"/>
    <n v="0.25826994685400001"/>
    <n v="705.75952615332005"/>
    <m/>
    <n v="-1"/>
    <n v="-1"/>
    <n v="-1"/>
    <n v="-1"/>
    <n v="0"/>
    <m/>
    <m/>
    <s v="Central IRL A"/>
    <n v="-1"/>
    <m/>
    <m/>
    <n v="604"/>
    <x v="13"/>
    <s v="Basins 4, 6, 10, 15"/>
    <x v="0"/>
    <m/>
    <n v="130.56339585459099"/>
    <n v="0.5723921542"/>
  </r>
  <r>
    <n v="190000"/>
    <n v="780000"/>
    <n v="780000"/>
    <x v="0"/>
    <x v="0"/>
    <s v="IR12-21"/>
    <s v="62-304.520 (7), F.A.C."/>
    <n v="0.56000000000000005"/>
    <n v="0.48"/>
    <s v="Town Melbourne Beach"/>
    <n v="2.0058024820440001E-2"/>
    <n v="3741.9994405766902"/>
    <n v="9.3139782770504809"/>
    <n v="1.36937010530059"/>
    <n v="0.18682000745817001"/>
    <n v="2.7466859560490001E-2"/>
    <n v="75.057117657182303"/>
    <n v="1210"/>
    <s v="Fixed Single Family Units"/>
    <n v="1210"/>
    <s v="Town Melbourne Beach                   Brevard County"/>
    <s v="Town Melbourne Beach"/>
    <m/>
    <m/>
    <m/>
    <n v="0"/>
    <n v="1"/>
    <n v="0.18682000745817001"/>
    <n v="2.7466859560490001E-2"/>
    <n v="75.057117657183397"/>
    <m/>
    <n v="-1"/>
    <n v="-1"/>
    <n v="-1"/>
    <n v="-1"/>
    <n v="0"/>
    <m/>
    <m/>
    <s v="Central IRL A"/>
    <n v="-1"/>
    <m/>
    <m/>
    <n v="604"/>
    <x v="13"/>
    <s v="Basins 4, 6, 10, 15"/>
    <x v="0"/>
    <m/>
    <n v="48.205590930153498"/>
    <n v="6.0873574700000002E-2"/>
  </r>
  <r>
    <n v="190000"/>
    <n v="780000"/>
    <n v="780000"/>
    <x v="0"/>
    <x v="0"/>
    <s v="IR12-21"/>
    <s v="62-304.520 (7), F.A.C."/>
    <n v="0.56000000000000005"/>
    <n v="0.48"/>
    <s v="Town Melbourne Beach"/>
    <n v="0.18558370372456001"/>
    <n v="3741.9994405766902"/>
    <n v="9.3139782770504809"/>
    <n v="1.36937010530059"/>
    <n v="1.72852258506518"/>
    <n v="0.25413277591138"/>
    <n v="694.454115517476"/>
    <n v="1210"/>
    <s v="Fixed Single Family Units"/>
    <n v="1210"/>
    <s v="Town Melbourne Beach                   Brevard County"/>
    <s v="Town Melbourne Beach"/>
    <m/>
    <m/>
    <m/>
    <n v="0"/>
    <n v="1"/>
    <n v="1.72852258506518"/>
    <n v="0.25413277591138"/>
    <n v="694.454115517476"/>
    <m/>
    <n v="-1"/>
    <n v="-1"/>
    <n v="-1"/>
    <n v="-1"/>
    <n v="0"/>
    <m/>
    <m/>
    <s v="Central IRL A"/>
    <n v="-1"/>
    <m/>
    <m/>
    <n v="604"/>
    <x v="13"/>
    <s v="Basins 4, 6, 10, 15"/>
    <x v="0"/>
    <m/>
    <n v="114.164491017385"/>
    <n v="0.56322312689999998"/>
  </r>
  <r>
    <n v="190000"/>
    <n v="780000"/>
    <n v="780000"/>
    <x v="0"/>
    <x v="0"/>
    <s v="IR12-21"/>
    <s v="62-304.520 (7), F.A.C."/>
    <n v="0.56000000000000005"/>
    <n v="0.48"/>
    <s v="Town Melbourne Beach"/>
    <n v="4.9441585532829999E-2"/>
    <n v="3741.9994405766902"/>
    <n v="9.3139782770504809"/>
    <n v="1.36937010530059"/>
    <n v="0.46049785363573997"/>
    <n v="6.770382918732E-2"/>
    <n v="185.01038540508901"/>
    <n v="1210"/>
    <s v="Fixed Single Family Units"/>
    <n v="1210"/>
    <s v="Town Melbourne Beach                   Brevard County"/>
    <s v="Town Melbourne Beach"/>
    <m/>
    <m/>
    <m/>
    <n v="0"/>
    <n v="1"/>
    <n v="0.46049785363573997"/>
    <n v="6.770382918732E-2"/>
    <n v="185.01038540508699"/>
    <m/>
    <n v="-1"/>
    <n v="-1"/>
    <n v="-1"/>
    <n v="-1"/>
    <n v="0"/>
    <m/>
    <m/>
    <s v="Central IRL A"/>
    <n v="-1"/>
    <m/>
    <m/>
    <n v="604"/>
    <x v="13"/>
    <s v="Basins 4, 6, 10, 15"/>
    <x v="0"/>
    <m/>
    <n v="61.242696997985298"/>
    <n v="0.15004897440000001"/>
  </r>
  <r>
    <n v="190000"/>
    <n v="780000"/>
    <n v="780000"/>
    <x v="0"/>
    <x v="0"/>
    <s v="IR12-21"/>
    <s v="62-304.520 (7), F.A.C."/>
    <n v="0.56000000000000005"/>
    <n v="0.48"/>
    <s v="Town Melbourne Beach"/>
    <n v="7.6642196428619996E-2"/>
    <n v="3741.9994405766902"/>
    <n v="9.3139782770504809"/>
    <n v="1.36937010530059"/>
    <n v="0.71384375264164002"/>
    <n v="0.10495153259393"/>
    <n v="286.79505616047902"/>
    <n v="1210"/>
    <s v="Fixed Single Family Units"/>
    <n v="1210"/>
    <s v="Town Melbourne Beach                   Brevard County"/>
    <s v="Town Melbourne Beach"/>
    <m/>
    <m/>
    <m/>
    <n v="0"/>
    <n v="1"/>
    <n v="0.71384375264164002"/>
    <n v="0.10495153259393"/>
    <n v="286.79505616047902"/>
    <m/>
    <n v="-1"/>
    <n v="-1"/>
    <n v="-1"/>
    <n v="-1"/>
    <n v="0"/>
    <m/>
    <m/>
    <s v="Central IRL A"/>
    <n v="-1"/>
    <m/>
    <m/>
    <n v="604"/>
    <x v="13"/>
    <s v="Basins 4, 6, 10, 15"/>
    <x v="0"/>
    <m/>
    <n v="71.829658169951202"/>
    <n v="0.23259939669999999"/>
  </r>
  <r>
    <n v="190000"/>
    <n v="780000"/>
    <n v="780000"/>
    <x v="0"/>
    <x v="0"/>
    <s v="IR12-21"/>
    <s v="62-304.520 (7), F.A.C."/>
    <n v="0.56000000000000005"/>
    <n v="0.48"/>
    <s v="Town Melbourne Beach"/>
    <n v="9.7433017543240005E-2"/>
    <n v="3741.9994405766902"/>
    <n v="9.3139782770504809"/>
    <n v="1.36937010530059"/>
    <n v="0.90748900886522998"/>
    <n v="0.13342186149294"/>
    <n v="364.59429714050998"/>
    <n v="1210"/>
    <s v="Fixed Single Family Units"/>
    <n v="1210"/>
    <s v="Town Melbourne Beach                   Brevard County"/>
    <s v="Town Melbourne Beach"/>
    <m/>
    <m/>
    <m/>
    <n v="0"/>
    <n v="1"/>
    <n v="0.90748900886522998"/>
    <n v="0.13342186149294"/>
    <n v="364.59429714050998"/>
    <m/>
    <n v="-1"/>
    <n v="-1"/>
    <n v="-1"/>
    <n v="-1"/>
    <n v="0"/>
    <m/>
    <m/>
    <s v="Central IRL A"/>
    <n v="-1"/>
    <m/>
    <m/>
    <n v="604"/>
    <x v="13"/>
    <s v="Basins 4, 6, 10, 15"/>
    <x v="0"/>
    <m/>
    <n v="84.725941549393994"/>
    <n v="0.29569691580000002"/>
  </r>
  <r>
    <n v="200000"/>
    <n v="790000"/>
    <n v="790000"/>
    <x v="0"/>
    <x v="0"/>
    <s v="IR12-21"/>
    <s v="62-304.520 (7), F.A.C."/>
    <n v="0.56000000000000005"/>
    <n v="0.48"/>
    <s v="Town Melbourne Beach"/>
    <n v="1.0637258008000001E-3"/>
    <n v="364.05912586278498"/>
    <n v="1.0192937004404401"/>
    <n v="0.15370953417309999"/>
    <n v="1.0842490077500001E-3"/>
    <n v="1.6350479733000001E-4"/>
    <n v="0.3872590851991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842490077500001E-3"/>
    <n v="1.6350479733000001E-4"/>
    <n v="0.38725908519900998"/>
    <m/>
    <n v="-1"/>
    <n v="-1"/>
    <n v="-1"/>
    <n v="-1"/>
    <n v="0"/>
    <m/>
    <m/>
    <s v="Central IRL A"/>
    <n v="-1"/>
    <m/>
    <m/>
    <n v="604"/>
    <x v="13"/>
    <s v="Basins 4, 6, 10, 15"/>
    <x v="0"/>
    <m/>
    <n v="13.3785267714082"/>
    <n v="3.1407869999999999E-4"/>
  </r>
  <r>
    <n v="200000"/>
    <n v="790000"/>
    <n v="790000"/>
    <x v="0"/>
    <x v="0"/>
    <s v="IR12-21"/>
    <s v="62-304.520 (7), F.A.C."/>
    <n v="0.56000000000000005"/>
    <n v="0.48"/>
    <s v="Town Melbourne Beach"/>
    <n v="8.6574970730099992E-3"/>
    <n v="364.05912586278498"/>
    <n v="1.0192937004404401"/>
    <n v="0.15370953417309999"/>
    <n v="8.8245322281000002E-3"/>
    <n v="1.3307398421900001E-3"/>
    <n v="3.15184081656037"/>
    <n v="1210"/>
    <s v="Fixed Single Family Units"/>
    <n v="1210"/>
    <s v="Town Melbourne Beach                   Brevard County"/>
    <s v="Town Melbourne Beach"/>
    <m/>
    <m/>
    <m/>
    <n v="0"/>
    <n v="1"/>
    <n v="8.8245322281000002E-3"/>
    <n v="1.3307398421900001E-3"/>
    <n v="11.665036592104499"/>
    <m/>
    <n v="-1"/>
    <n v="-1"/>
    <n v="-1"/>
    <n v="-1"/>
    <n v="0"/>
    <m/>
    <m/>
    <s v="Central IRL A"/>
    <n v="-1"/>
    <m/>
    <m/>
    <n v="604"/>
    <x v="13"/>
    <s v="Basins 4, 6, 10, 15"/>
    <x v="0"/>
    <m/>
    <n v="25.494920439583002"/>
    <n v="9.4606946999999993E-3"/>
  </r>
  <r>
    <n v="200000"/>
    <n v="790000"/>
    <n v="790000"/>
    <x v="0"/>
    <x v="0"/>
    <s v="IR12-21"/>
    <s v="62-304.520 (7), F.A.C."/>
    <n v="0.56000000000000005"/>
    <n v="0.48"/>
    <s v="Town Melbourne Beach"/>
    <n v="5.1830766709799999E-3"/>
    <n v="364.05912586278498"/>
    <n v="1.0192937004404401"/>
    <n v="0.15370953417309999"/>
    <n v="5.2830773996299998E-3"/>
    <n v="7.9668830068000004E-4"/>
    <n v="1.8869463621167699"/>
    <n v="1210"/>
    <s v="Fixed Single Family Units"/>
    <n v="1210"/>
    <s v="Town Melbourne Beach                   Brevard County"/>
    <s v="Town Melbourne Beach"/>
    <m/>
    <m/>
    <m/>
    <n v="0"/>
    <n v="1"/>
    <n v="5.2830773996299998E-3"/>
    <n v="7.9668830068000004E-4"/>
    <n v="10.3978599197109"/>
    <m/>
    <n v="-1"/>
    <n v="-1"/>
    <n v="-1"/>
    <n v="-1"/>
    <n v="0"/>
    <m/>
    <m/>
    <s v="Central IRL A"/>
    <n v="-1"/>
    <m/>
    <m/>
    <n v="604"/>
    <x v="13"/>
    <s v="Basins 4, 6, 10, 15"/>
    <x v="0"/>
    <m/>
    <n v="24.674977222724799"/>
    <n v="8.4329764000000002E-3"/>
  </r>
  <r>
    <n v="200000"/>
    <n v="790000"/>
    <n v="790000"/>
    <x v="0"/>
    <x v="0"/>
    <s v="IR12-21"/>
    <s v="62-304.520 (7), F.A.C."/>
    <n v="0.56000000000000005"/>
    <n v="0.48"/>
    <s v="Town Melbourne Beach"/>
    <n v="4.8894084648299996E-3"/>
    <n v="364.05912586278498"/>
    <n v="1.0192937004404401"/>
    <n v="0.15370953417309999"/>
    <n v="4.9837432470800002E-3"/>
    <n v="7.5154869750999995E-4"/>
    <n v="1.7800337716939301"/>
    <n v="1210"/>
    <s v="Fixed Single Family Units"/>
    <n v="1210"/>
    <s v="Town Melbourne Beach                   Brevard County"/>
    <s v="Town Melbourne Beach"/>
    <m/>
    <m/>
    <m/>
    <n v="0"/>
    <n v="1"/>
    <n v="4.9837432470800002E-3"/>
    <n v="7.5154869750999995E-4"/>
    <n v="1.78003377169396"/>
    <m/>
    <n v="-1"/>
    <n v="-1"/>
    <n v="-1"/>
    <n v="-1"/>
    <n v="0"/>
    <m/>
    <m/>
    <s v="Central IRL A"/>
    <n v="-1"/>
    <m/>
    <m/>
    <n v="604"/>
    <x v="13"/>
    <s v="Basins 4, 6, 10, 15"/>
    <x v="0"/>
    <m/>
    <n v="21.2677485648417"/>
    <n v="1.4436608000000001E-3"/>
  </r>
  <r>
    <n v="200000"/>
    <n v="790000"/>
    <n v="790000"/>
    <x v="0"/>
    <x v="0"/>
    <s v="IR12-21"/>
    <s v="62-304.520 (7), F.A.C."/>
    <n v="0.56000000000000005"/>
    <n v="0.48"/>
    <s v="Town Melbourne Beach"/>
    <n v="0.45655554962947997"/>
    <n v="3754.5556220922799"/>
    <n v="9.3433241555661901"/>
    <n v="1.3736197390049401"/>
    <n v="4.2657464952109203"/>
    <n v="0.62713371492329995"/>
    <n v="1714.1632056587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2657464952109203"/>
    <n v="0.62713371492329995"/>
    <n v="1714.16320565879"/>
    <m/>
    <n v="-1"/>
    <n v="-1"/>
    <n v="-1"/>
    <n v="-1"/>
    <n v="0"/>
    <m/>
    <m/>
    <s v="Central IRL A"/>
    <n v="-1"/>
    <m/>
    <m/>
    <n v="604"/>
    <x v="13"/>
    <s v="Basins 4, 6, 10, 15"/>
    <x v="0"/>
    <m/>
    <n v="200.19718109856299"/>
    <n v="1.3902377986000001"/>
  </r>
  <r>
    <n v="200000"/>
    <n v="790000"/>
    <n v="790000"/>
    <x v="0"/>
    <x v="0"/>
    <s v="IR12-21"/>
    <s v="62-304.520 (7), F.A.C."/>
    <n v="0.56000000000000005"/>
    <n v="0.48"/>
    <s v="Town Melbourne Beach"/>
    <n v="0.16120790403842999"/>
    <n v="3754.5556220922799"/>
    <n v="9.3433241555661901"/>
    <n v="1.3736197390049401"/>
    <n v="1.50621770387048"/>
    <n v="0.22143835907080001"/>
    <n v="605.26404243321201"/>
    <n v="1210"/>
    <s v="Fixed Single Family Units"/>
    <n v="1210"/>
    <s v="Town Melbourne Beach                   Brevard County"/>
    <s v="Town Melbourne Beach"/>
    <m/>
    <m/>
    <m/>
    <n v="0"/>
    <n v="1"/>
    <n v="1.50621770387048"/>
    <n v="0.22143835907080001"/>
    <n v="605.26404243321201"/>
    <m/>
    <n v="-1"/>
    <n v="-1"/>
    <n v="-1"/>
    <n v="-1"/>
    <n v="0"/>
    <m/>
    <m/>
    <s v="Central IRL A"/>
    <n v="-1"/>
    <m/>
    <m/>
    <n v="604"/>
    <x v="13"/>
    <s v="Basins 4, 6, 10, 15"/>
    <x v="0"/>
    <m/>
    <n v="104.940444238884"/>
    <n v="0.49088730120000001"/>
  </r>
  <r>
    <n v="200000"/>
    <n v="790000"/>
    <n v="790000"/>
    <x v="0"/>
    <x v="0"/>
    <s v="IR12-21"/>
    <s v="62-304.520 (7), F.A.C."/>
    <n v="0.56000000000000005"/>
    <n v="0.48"/>
    <s v="Town Melbourne Beach"/>
    <n v="3.1623651603760003E-2"/>
    <n v="3747.0223199772399"/>
    <n v="9.3257174228088004"/>
    <n v="1.3710700681464401"/>
    <n v="0.29491323873404002"/>
    <n v="4.3358242159409997E-2"/>
    <n v="118.494528398483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9491323873404002"/>
    <n v="4.3358242159409997E-2"/>
    <n v="118.494528398482"/>
    <m/>
    <n v="-1"/>
    <n v="-1"/>
    <n v="-1"/>
    <n v="-1"/>
    <n v="0"/>
    <m/>
    <m/>
    <s v="Central IRL A"/>
    <n v="-1"/>
    <m/>
    <m/>
    <n v="604"/>
    <x v="13"/>
    <s v="Basins 4, 6, 10, 15"/>
    <x v="0"/>
    <m/>
    <n v="105.135603197013"/>
    <n v="9.6102618299999998E-2"/>
  </r>
  <r>
    <n v="200000"/>
    <n v="790000"/>
    <n v="790000"/>
    <x v="0"/>
    <x v="0"/>
    <s v="IR12-21"/>
    <s v="62-304.520 (7), F.A.C."/>
    <n v="0.56000000000000005"/>
    <n v="0.48"/>
    <s v="Town Melbourne Beach"/>
    <n v="1.295268479407E-2"/>
    <n v="3747.0223199772399"/>
    <n v="9.3257174228088004"/>
    <n v="1.3710700681464401"/>
    <n v="0.12079307825622"/>
    <n v="1.7759038423279999E-2"/>
    <n v="48.5339990270176"/>
    <n v="1210"/>
    <s v="Fixed Single Family Units"/>
    <n v="1210"/>
    <s v="Town Melbourne Beach                   Brevard County"/>
    <s v="Town Melbourne Beach"/>
    <m/>
    <m/>
    <m/>
    <n v="0"/>
    <n v="1"/>
    <n v="0.12079307825622"/>
    <n v="1.7759038423279999E-2"/>
    <n v="48.533999027018702"/>
    <m/>
    <n v="-1"/>
    <n v="-1"/>
    <n v="-1"/>
    <n v="-1"/>
    <n v="0"/>
    <m/>
    <m/>
    <s v="Central IRL A"/>
    <n v="-1"/>
    <m/>
    <m/>
    <n v="604"/>
    <x v="13"/>
    <s v="Basins 4, 6, 10, 15"/>
    <x v="0"/>
    <m/>
    <n v="95.863138485019505"/>
    <n v="3.9362529600000001E-2"/>
  </r>
  <r>
    <n v="200000"/>
    <n v="790000"/>
    <n v="790000"/>
    <x v="0"/>
    <x v="0"/>
    <s v="IR12-21"/>
    <s v="62-304.520 (7), F.A.C."/>
    <n v="0.56000000000000005"/>
    <n v="0.48"/>
    <s v="Town Melbourne Beach"/>
    <n v="0.57318711738514005"/>
    <n v="3747.0223199772399"/>
    <n v="9.3257174228088004"/>
    <n v="1.3710700681464401"/>
    <n v="5.3453810871282101"/>
    <n v="0.78587970009390995"/>
    <n v="2147.7449223655499"/>
    <n v="1210"/>
    <s v="Fixed Single Family Units"/>
    <n v="1210"/>
    <s v="Town Melbourne Beach                   Brevard County"/>
    <s v="Town Melbourne Beach"/>
    <m/>
    <m/>
    <m/>
    <n v="0"/>
    <n v="1"/>
    <n v="5.3453810871282101"/>
    <n v="0.78587970009390995"/>
    <n v="2147.7449223655499"/>
    <m/>
    <n v="-1"/>
    <n v="-1"/>
    <n v="-1"/>
    <n v="-1"/>
    <n v="0"/>
    <m/>
    <m/>
    <s v="Central IRL A"/>
    <n v="-1"/>
    <m/>
    <m/>
    <n v="604"/>
    <x v="13"/>
    <s v="Basins 4, 6, 10, 15"/>
    <x v="0"/>
    <m/>
    <n v="192.68647915352901"/>
    <n v="1.7418855818000001"/>
  </r>
  <r>
    <n v="200000"/>
    <n v="800000"/>
    <n v="800000"/>
    <x v="0"/>
    <x v="0"/>
    <s v="IR12-21"/>
    <s v="62-304.520 (7), F.A.C."/>
    <n v="0.56000000000000005"/>
    <n v="0.48"/>
    <s v="Town Melbourne Beach"/>
    <n v="0.20630653111120001"/>
    <n v="3745.6299355557999"/>
    <n v="9.3224564073571301"/>
    <n v="1.3705975883825601"/>
    <n v="1.92328364283723"/>
    <n v="0.28276323400858"/>
    <n v="772.74791883078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2328364283723"/>
    <n v="0.28276323400858"/>
    <n v="772.74791883078501"/>
    <m/>
    <n v="-1"/>
    <n v="-1"/>
    <n v="-1"/>
    <n v="-1"/>
    <n v="0"/>
    <m/>
    <m/>
    <s v="Central IRL A"/>
    <n v="-1"/>
    <m/>
    <m/>
    <n v="604"/>
    <x v="13"/>
    <s v="Basins 4, 6, 10, 15"/>
    <x v="0"/>
    <m/>
    <n v="133.31743310845701"/>
    <n v="0.62672175090000004"/>
  </r>
  <r>
    <n v="200000"/>
    <n v="800000"/>
    <n v="800000"/>
    <x v="0"/>
    <x v="0"/>
    <s v="IR12-21"/>
    <s v="62-304.520 (7), F.A.C."/>
    <n v="0.56000000000000005"/>
    <n v="0.48"/>
    <s v="Town Melbourne Beach"/>
    <n v="0.13919340727995"/>
    <n v="3745.6299355557999"/>
    <n v="9.3224564073571301"/>
    <n v="1.3705975883825601"/>
    <n v="1.29762447155891"/>
    <n v="0.19077814833665999"/>
    <n v="521.36699313982103"/>
    <n v="1210"/>
    <s v="Fixed Single Family Units"/>
    <n v="1210"/>
    <s v="Town Melbourne Beach                   Brevard County"/>
    <s v="Town Melbourne Beach"/>
    <m/>
    <m/>
    <m/>
    <n v="0"/>
    <n v="1"/>
    <n v="1.29762447155891"/>
    <n v="0.19077814833665999"/>
    <n v="521.36699313982103"/>
    <m/>
    <n v="-1"/>
    <n v="-1"/>
    <n v="-1"/>
    <n v="-1"/>
    <n v="0"/>
    <m/>
    <m/>
    <s v="Central IRL A"/>
    <n v="-1"/>
    <m/>
    <m/>
    <n v="604"/>
    <x v="13"/>
    <s v="Basins 4, 6, 10, 15"/>
    <x v="0"/>
    <m/>
    <n v="95.290217813017094"/>
    <n v="0.42284427670000002"/>
  </r>
  <r>
    <n v="200000"/>
    <n v="800000"/>
    <n v="800000"/>
    <x v="0"/>
    <x v="0"/>
    <s v="IR12-21"/>
    <s v="62-304.520 (7), F.A.C."/>
    <n v="0.56000000000000005"/>
    <n v="0.48"/>
    <s v="Town Melbourne Beach"/>
    <n v="0.18610030386786"/>
    <n v="3745.6299355557999"/>
    <n v="9.3224564073571301"/>
    <n v="1.3705975883825601"/>
    <n v="1.7349119702040501"/>
    <n v="0.25506862767854999"/>
    <n v="697.06286918349099"/>
    <n v="1210"/>
    <s v="Fixed Single Family Units"/>
    <n v="1210"/>
    <s v="Town Melbourne Beach                   Brevard County"/>
    <s v="Town Melbourne Beach"/>
    <m/>
    <m/>
    <m/>
    <n v="0"/>
    <n v="1"/>
    <n v="1.7349119702040501"/>
    <n v="0.25506862767854999"/>
    <n v="697.06286918349099"/>
    <m/>
    <n v="-1"/>
    <n v="-1"/>
    <n v="-1"/>
    <n v="-1"/>
    <n v="0"/>
    <m/>
    <m/>
    <s v="Central IRL A"/>
    <n v="-1"/>
    <m/>
    <m/>
    <n v="604"/>
    <x v="13"/>
    <s v="Basins 4, 6, 10, 15"/>
    <x v="0"/>
    <m/>
    <n v="109.826891680394"/>
    <n v="0.56533890440000001"/>
  </r>
  <r>
    <n v="200000"/>
    <n v="800000"/>
    <n v="800000"/>
    <x v="0"/>
    <x v="0"/>
    <s v="IR12-21"/>
    <s v="62-304.520 (7), F.A.C."/>
    <n v="0.56000000000000005"/>
    <n v="0.48"/>
    <s v="Town Melbourne Beach"/>
    <n v="4.6319950443000002E-3"/>
    <n v="3745.6299355557999"/>
    <n v="9.3224564073571301"/>
    <n v="1.3705975883825601"/>
    <n v="4.3181571879630003E-2"/>
    <n v="6.3486012371199996E-3"/>
    <n v="17.349739299298601"/>
    <n v="1210"/>
    <s v="Fixed Single Family Units"/>
    <n v="1210"/>
    <s v="Town Melbourne Beach                   Brevard County"/>
    <s v="Town Melbourne Beach"/>
    <m/>
    <m/>
    <m/>
    <n v="0"/>
    <n v="1"/>
    <n v="4.3181571879630003E-2"/>
    <n v="6.3486012371199996E-3"/>
    <n v="171.17619553305801"/>
    <m/>
    <n v="-1"/>
    <n v="-1"/>
    <n v="-1"/>
    <n v="-1"/>
    <n v="0"/>
    <m/>
    <m/>
    <s v="Central IRL A"/>
    <n v="-1"/>
    <m/>
    <m/>
    <n v="604"/>
    <x v="13"/>
    <s v="Basins 4, 6, 10, 15"/>
    <x v="0"/>
    <m/>
    <n v="57.064806485177598"/>
    <n v="0.13882903129999999"/>
  </r>
  <r>
    <n v="200000"/>
    <n v="800000"/>
    <n v="800000"/>
    <x v="0"/>
    <x v="0"/>
    <s v="IR12-21"/>
    <s v="62-304.520 (7), F.A.C."/>
    <n v="0.56000000000000005"/>
    <n v="0.48"/>
    <s v="Town Melbourne Beach"/>
    <n v="4.9535521404600004E-3"/>
    <n v="3745.6299355557999"/>
    <n v="9.3224564073571301"/>
    <n v="1.3705975883825601"/>
    <n v="4.6179273891020001E-2"/>
    <n v="6.78932661764E-3"/>
    <n v="18.554173184650899"/>
    <n v="1210"/>
    <s v="Fixed Single Family Units"/>
    <n v="1210"/>
    <s v="Town Melbourne Beach                   Brevard County"/>
    <s v="Town Melbourne Beach"/>
    <m/>
    <m/>
    <m/>
    <n v="0"/>
    <n v="1"/>
    <n v="4.6179273891020001E-2"/>
    <n v="6.78932661764E-3"/>
    <n v="151.55930829132001"/>
    <m/>
    <n v="-1"/>
    <n v="-1"/>
    <n v="-1"/>
    <n v="-1"/>
    <n v="0"/>
    <m/>
    <m/>
    <s v="Central IRL A"/>
    <n v="-1"/>
    <m/>
    <m/>
    <n v="604"/>
    <x v="13"/>
    <s v="Basins 4, 6, 10, 15"/>
    <x v="0"/>
    <m/>
    <n v="46.041395413928903"/>
    <n v="0.12291914700000001"/>
  </r>
  <r>
    <n v="200000"/>
    <n v="800000"/>
    <n v="800000"/>
    <x v="0"/>
    <x v="0"/>
    <s v="IR12-21"/>
    <s v="62-304.520 (7), F.A.C."/>
    <n v="0.56000000000000005"/>
    <n v="0.48"/>
    <s v="Town Melbourne Beach"/>
    <n v="7.6222601199930004E-2"/>
    <n v="3745.6299351371899"/>
    <n v="9.3224564063152702"/>
    <n v="1.3705975882293799"/>
    <n v="0.71058187686231999"/>
    <n v="0.10447051337318999"/>
    <n v="285.501656788489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1058187686231999"/>
    <n v="0.10447051337318999"/>
    <n v="330.48948998409901"/>
    <m/>
    <n v="-1"/>
    <n v="-1"/>
    <n v="-1"/>
    <n v="-1"/>
    <n v="0"/>
    <m/>
    <m/>
    <s v="Central IRL A"/>
    <n v="-1"/>
    <m/>
    <m/>
    <n v="604"/>
    <x v="13"/>
    <s v="Basins 4, 6, 10, 15"/>
    <x v="0"/>
    <m/>
    <n v="102.917414126274"/>
    <n v="0.2680368937"/>
  </r>
  <r>
    <n v="200000"/>
    <n v="800000"/>
    <n v="800000"/>
    <x v="0"/>
    <x v="0"/>
    <s v="IR12-21"/>
    <s v="62-304.520 (7), F.A.C."/>
    <n v="0.56000000000000005"/>
    <n v="0.48"/>
    <s v="Town Melbourne Beach"/>
    <n v="7.2440871878630006E-2"/>
    <n v="3745.6299351371899"/>
    <n v="9.3224564063152702"/>
    <n v="1.3705975882293799"/>
    <n v="0.67532687012403003"/>
    <n v="9.9287284286090002E-2"/>
    <n v="271.33669823604902"/>
    <n v="1210"/>
    <s v="Fixed Single Family Units"/>
    <n v="1210"/>
    <s v="Town Melbourne Beach                   Brevard County"/>
    <s v="Town Melbourne Beach"/>
    <m/>
    <m/>
    <m/>
    <n v="0"/>
    <n v="1"/>
    <n v="0.67532687012403003"/>
    <n v="9.9287284286090002E-2"/>
    <n v="271.33669823604799"/>
    <m/>
    <n v="-1"/>
    <n v="-1"/>
    <n v="-1"/>
    <n v="-1"/>
    <n v="0"/>
    <m/>
    <m/>
    <s v="Central IRL A"/>
    <n v="-1"/>
    <m/>
    <m/>
    <n v="604"/>
    <x v="13"/>
    <s v="Basins 4, 6, 10, 15"/>
    <x v="0"/>
    <m/>
    <n v="68.881854560706699"/>
    <n v="0.22006220460000001"/>
  </r>
  <r>
    <n v="200000"/>
    <n v="800000"/>
    <n v="800000"/>
    <x v="0"/>
    <x v="0"/>
    <s v="IR12-21"/>
    <s v="62-304.520 (7), F.A.C."/>
    <n v="0.56000000000000005"/>
    <n v="0.48"/>
    <s v="Town Melbourne Beach"/>
    <n v="0.11848954722339999"/>
    <n v="3745.6299351371899"/>
    <n v="9.3224564063152702"/>
    <n v="1.3705975882293799"/>
    <n v="1.10461363859422"/>
    <n v="0.16240148765479001"/>
    <n v="443.81799508083799"/>
    <n v="1210"/>
    <s v="Fixed Single Family Units"/>
    <n v="1210"/>
    <s v="Town Melbourne Beach                   Brevard County"/>
    <s v="Town Melbourne Beach"/>
    <m/>
    <m/>
    <m/>
    <n v="0"/>
    <n v="1"/>
    <n v="1.10461363859422"/>
    <n v="0.16240148765479001"/>
    <n v="443.81799508083799"/>
    <m/>
    <n v="-1"/>
    <n v="-1"/>
    <n v="-1"/>
    <n v="-1"/>
    <n v="0"/>
    <m/>
    <m/>
    <s v="Central IRL A"/>
    <n v="-1"/>
    <m/>
    <m/>
    <n v="604"/>
    <x v="13"/>
    <s v="Basins 4, 6, 10, 15"/>
    <x v="0"/>
    <m/>
    <n v="90.709710164551794"/>
    <n v="0.35994971209999999"/>
  </r>
  <r>
    <n v="200000"/>
    <n v="800000"/>
    <n v="800000"/>
    <x v="0"/>
    <x v="0"/>
    <s v="IR12-21"/>
    <s v="62-304.520 (7), F.A.C."/>
    <n v="0.56000000000000005"/>
    <n v="0.48"/>
    <s v="Town Melbourne Beach"/>
    <n v="0.29783655345950999"/>
    <n v="3745.6299351371899"/>
    <n v="9.3224564063152702"/>
    <n v="1.3705975882293799"/>
    <n v="2.7765682858335001"/>
    <n v="0.40821406185816"/>
    <n v="1115.5855104160401"/>
    <n v="1210"/>
    <s v="Fixed Single Family Units"/>
    <n v="1210"/>
    <s v="Town Melbourne Beach                   Brevard County"/>
    <s v="Town Melbourne Beach"/>
    <m/>
    <m/>
    <m/>
    <n v="0"/>
    <n v="1"/>
    <n v="2.7765682858335001"/>
    <n v="0.40821406185816"/>
    <n v="1115.5855104160401"/>
    <m/>
    <n v="-1"/>
    <n v="-1"/>
    <n v="-1"/>
    <n v="-1"/>
    <n v="0"/>
    <m/>
    <m/>
    <s v="Central IRL A"/>
    <n v="-1"/>
    <m/>
    <m/>
    <n v="604"/>
    <x v="13"/>
    <s v="Basins 4, 6, 10, 15"/>
    <x v="0"/>
    <m/>
    <n v="142.09189725867199"/>
    <n v="0.90477332560000001"/>
  </r>
  <r>
    <n v="200000"/>
    <n v="800000"/>
    <n v="800000"/>
    <x v="0"/>
    <x v="0"/>
    <s v="IR12-21"/>
    <s v="62-304.520 (7), F.A.C."/>
    <n v="0.56000000000000005"/>
    <n v="0.48"/>
    <s v="Town Melbourne Beach"/>
    <n v="2.5942414936409999E-2"/>
    <n v="3745.6299351371899"/>
    <n v="9.3224564063152702"/>
    <n v="1.3705975882293799"/>
    <n v="0.24184703231929999"/>
    <n v="3.55566113447E-2"/>
    <n v="97.170685975601302"/>
    <n v="1210"/>
    <s v="Fixed Single Family Units"/>
    <n v="1210"/>
    <s v="Town Melbourne Beach                   Brevard County"/>
    <s v="Town Melbourne Beach"/>
    <m/>
    <m/>
    <m/>
    <n v="0"/>
    <n v="1"/>
    <n v="0.24184703231929999"/>
    <n v="3.55566113447E-2"/>
    <n v="97.170685975600506"/>
    <m/>
    <n v="-1"/>
    <n v="-1"/>
    <n v="-1"/>
    <n v="-1"/>
    <n v="0"/>
    <m/>
    <m/>
    <s v="Central IRL A"/>
    <n v="-1"/>
    <m/>
    <m/>
    <n v="604"/>
    <x v="13"/>
    <s v="Basins 4, 6, 10, 15"/>
    <x v="0"/>
    <m/>
    <n v="70.109172320622406"/>
    <n v="7.8808342200000006E-2"/>
  </r>
  <r>
    <n v="200000"/>
    <n v="810000"/>
    <n v="810000"/>
    <x v="0"/>
    <x v="0"/>
    <s v="IR12-21"/>
    <s v="62-304.520 (7), F.A.C."/>
    <n v="0.56000000000000005"/>
    <n v="0.48"/>
    <s v="Town Melbourne Beach"/>
    <n v="0.11925490727617"/>
    <n v="3764.2534250959802"/>
    <n v="9.3659938034285997"/>
    <n v="1.3769027296566201"/>
    <n v="1.11694072257707"/>
    <n v="0.1642024073535"/>
    <n v="448.9056931738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11694072257707"/>
    <n v="0.1642024073535"/>
    <n v="448.90569317383"/>
    <m/>
    <n v="-1"/>
    <n v="-1"/>
    <n v="-1"/>
    <n v="-1"/>
    <n v="0"/>
    <m/>
    <m/>
    <s v="Central IRL A"/>
    <n v="-1"/>
    <m/>
    <m/>
    <n v="604"/>
    <x v="13"/>
    <s v="Basins 4, 6, 10, 15"/>
    <x v="0"/>
    <m/>
    <n v="128.96149816078599"/>
    <n v="0.36407598800000002"/>
  </r>
  <r>
    <n v="200000"/>
    <n v="810000"/>
    <n v="810000"/>
    <x v="0"/>
    <x v="0"/>
    <s v="IR12-21"/>
    <s v="62-304.520 (7), F.A.C."/>
    <n v="0.56000000000000005"/>
    <n v="0.48"/>
    <s v="Town Melbourne Beach"/>
    <n v="0.10827762285031001"/>
    <n v="3764.2534250959802"/>
    <n v="9.3659938034285997"/>
    <n v="1.3769027296566201"/>
    <n v="1.01412754466605"/>
    <n v="0.14908775446333"/>
    <n v="407.58441267555997"/>
    <n v="1210"/>
    <s v="Fixed Single Family Units"/>
    <n v="1210"/>
    <s v="Town Melbourne Beach                   Brevard County"/>
    <s v="Town Melbourne Beach"/>
    <m/>
    <m/>
    <m/>
    <n v="0"/>
    <n v="1"/>
    <n v="1.01412754466605"/>
    <n v="0.14908775446333"/>
    <n v="407.58441267555997"/>
    <m/>
    <n v="-1"/>
    <n v="-1"/>
    <n v="-1"/>
    <n v="-1"/>
    <n v="0"/>
    <m/>
    <m/>
    <s v="Central IRL A"/>
    <n v="-1"/>
    <m/>
    <m/>
    <n v="604"/>
    <x v="13"/>
    <s v="Basins 4, 6, 10, 15"/>
    <x v="0"/>
    <m/>
    <n v="101.217543010139"/>
    <n v="0.33056318950000002"/>
  </r>
  <r>
    <n v="200000"/>
    <n v="810000"/>
    <n v="810000"/>
    <x v="0"/>
    <x v="0"/>
    <s v="IR12-21"/>
    <s v="62-304.520 (7), F.A.C."/>
    <n v="0.56000000000000005"/>
    <n v="0.48"/>
    <s v="Town Melbourne Beach"/>
    <n v="0.32413951199084001"/>
    <n v="3764.2534250959802"/>
    <n v="9.3659938034285997"/>
    <n v="1.3769027296566201"/>
    <n v="3.0358886607526498"/>
    <n v="0.44630857884976"/>
    <n v="1220.14326822049"/>
    <n v="1210"/>
    <s v="Fixed Single Family Units"/>
    <n v="1210"/>
    <s v="Town Melbourne Beach                   Brevard County"/>
    <s v="Town Melbourne Beach"/>
    <m/>
    <m/>
    <m/>
    <n v="0"/>
    <n v="1"/>
    <n v="3.0358886607526498"/>
    <n v="0.44630857884976"/>
    <n v="1220.14326822049"/>
    <m/>
    <n v="-1"/>
    <n v="-1"/>
    <n v="-1"/>
    <n v="-1"/>
    <n v="0"/>
    <m/>
    <m/>
    <s v="Central IRL A"/>
    <n v="-1"/>
    <m/>
    <m/>
    <n v="604"/>
    <x v="13"/>
    <s v="Basins 4, 6, 10, 15"/>
    <x v="0"/>
    <m/>
    <n v="143.45267613383001"/>
    <n v="0.98957280469999997"/>
  </r>
  <r>
    <n v="200000"/>
    <n v="810000"/>
    <n v="810000"/>
    <x v="0"/>
    <x v="0"/>
    <s v="IR12-21"/>
    <s v="62-304.520 (7), F.A.C."/>
    <n v="0.56000000000000005"/>
    <n v="0.48"/>
    <s v="Town Melbourne Beach"/>
    <n v="6.6091411366460004E-2"/>
    <n v="3764.2534250959802"/>
    <n v="9.3659938034285997"/>
    <n v="1.3769027296566201"/>
    <n v="0.61901174931819003"/>
    <n v="9.1001444717339994E-2"/>
    <n v="248.784821605654"/>
    <n v="1210"/>
    <s v="Fixed Single Family Units"/>
    <n v="1210"/>
    <s v="Town Melbourne Beach                   Brevard County"/>
    <s v="Town Melbourne Beach"/>
    <m/>
    <m/>
    <m/>
    <n v="0"/>
    <n v="1"/>
    <n v="0.61901174931819003"/>
    <n v="9.1001444717339994E-2"/>
    <n v="248.784821605654"/>
    <m/>
    <n v="-1"/>
    <n v="-1"/>
    <n v="-1"/>
    <n v="-1"/>
    <n v="0"/>
    <m/>
    <m/>
    <s v="Central IRL A"/>
    <n v="-1"/>
    <m/>
    <m/>
    <n v="604"/>
    <x v="13"/>
    <s v="Basins 4, 6, 10, 15"/>
    <x v="0"/>
    <m/>
    <n v="89.3370764869819"/>
    <n v="0.20177195589999999"/>
  </r>
  <r>
    <n v="200000"/>
    <n v="810000"/>
    <n v="810000"/>
    <x v="0"/>
    <x v="0"/>
    <s v="IR12-21"/>
    <s v="62-304.520 (7), F.A.C."/>
    <n v="0.56000000000000005"/>
    <n v="0.48"/>
    <s v="Town Melbourne Beach"/>
    <n v="0.17323723711653999"/>
    <n v="3757.6458397927199"/>
    <n v="9.3639317634050592"/>
    <n v="1.37708903513475"/>
    <n v="1.6221816672400999"/>
    <n v="0.23856309971021999"/>
    <n v="650.964183348152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221816672400999"/>
    <n v="0.23856309971021999"/>
    <n v="682.311247232543"/>
    <m/>
    <n v="-1"/>
    <n v="-1"/>
    <n v="-1"/>
    <n v="-1"/>
    <n v="0"/>
    <m/>
    <m/>
    <s v="Central IRL A"/>
    <n v="-1"/>
    <m/>
    <m/>
    <n v="604"/>
    <x v="13"/>
    <s v="Basins 4, 6, 10, 15"/>
    <x v="0"/>
    <m/>
    <n v="129.319618520944"/>
    <n v="0.55337489640000004"/>
  </r>
  <r>
    <n v="200000"/>
    <n v="810000"/>
    <n v="810000"/>
    <x v="0"/>
    <x v="0"/>
    <s v="IR12-21"/>
    <s v="62-304.520 (7), F.A.C."/>
    <n v="0.56000000000000005"/>
    <n v="0.48"/>
    <s v="Town Melbourne Beach"/>
    <n v="0.12360169694528"/>
    <n v="3757.6458397927199"/>
    <n v="9.3639317634050592"/>
    <n v="1.37708903513475"/>
    <n v="1.1573978560367499"/>
    <n v="0.17021054158740001"/>
    <n v="464.45140231778601"/>
    <n v="1210"/>
    <s v="Fixed Single Family Units"/>
    <n v="1210"/>
    <s v="Town Melbourne Beach                   Brevard County"/>
    <s v="Town Melbourne Beach"/>
    <m/>
    <m/>
    <m/>
    <n v="0"/>
    <n v="1"/>
    <n v="1.1573978560367499"/>
    <n v="0.17021054158740001"/>
    <n v="626.08008098329606"/>
    <m/>
    <n v="-1"/>
    <n v="-1"/>
    <n v="-1"/>
    <n v="-1"/>
    <n v="0"/>
    <m/>
    <m/>
    <s v="Central IRL A"/>
    <n v="-1"/>
    <m/>
    <m/>
    <n v="604"/>
    <x v="13"/>
    <s v="Basins 4, 6, 10, 15"/>
    <x v="0"/>
    <m/>
    <n v="104.190439100126"/>
    <n v="0.50776973319999996"/>
  </r>
  <r>
    <n v="200000"/>
    <n v="810000"/>
    <n v="810000"/>
    <x v="0"/>
    <x v="0"/>
    <s v="IR12-21"/>
    <s v="62-304.520 (7), F.A.C."/>
    <n v="0.56000000000000005"/>
    <n v="0.48"/>
    <s v="Town Melbourne Beach"/>
    <n v="1.2660572533000001E-4"/>
    <n v="3757.6458397927199"/>
    <n v="9.3639317634050592"/>
    <n v="1.37708903513475"/>
    <n v="1.1855273728600001E-3"/>
    <n v="1.7434735613999999E-4"/>
    <n v="0.47573947708773001"/>
    <n v="1210"/>
    <s v="Fixed Single Family Units"/>
    <n v="1210"/>
    <s v="Town Melbourne Beach                   Brevard County"/>
    <s v="Town Melbourne Beach"/>
    <m/>
    <m/>
    <m/>
    <n v="0"/>
    <n v="1"/>
    <n v="1.1855273728600001E-3"/>
    <n v="1.7434735613999999E-4"/>
    <n v="19.075990901911499"/>
    <m/>
    <n v="-1"/>
    <n v="-1"/>
    <n v="-1"/>
    <n v="-1"/>
    <n v="0"/>
    <m/>
    <m/>
    <s v="Central IRL A"/>
    <n v="-1"/>
    <m/>
    <m/>
    <n v="604"/>
    <x v="13"/>
    <s v="Basins 4, 6, 10, 15"/>
    <x v="0"/>
    <m/>
    <n v="6.4829453233592398"/>
    <n v="1.54712011E-2"/>
  </r>
  <r>
    <n v="200000"/>
    <n v="810000"/>
    <n v="810000"/>
    <x v="0"/>
    <x v="0"/>
    <s v="IR12-21"/>
    <s v="62-304.520 (7), F.A.C."/>
    <n v="0.56000000000000005"/>
    <n v="0.48"/>
    <s v="Town Melbourne Beach"/>
    <n v="2.561020895541E-2"/>
    <n v="3757.6458397927199"/>
    <n v="9.3639317634050592"/>
    <n v="1.37708903513475"/>
    <n v="0.23981224910502"/>
    <n v="3.5267537940000003E-2"/>
    <n v="96.234095137526296"/>
    <n v="1210"/>
    <s v="Fixed Single Family Units"/>
    <n v="1210"/>
    <s v="Town Melbourne Beach                   Brevard County"/>
    <s v="Town Melbourne Beach"/>
    <m/>
    <m/>
    <m/>
    <n v="0"/>
    <n v="1"/>
    <n v="0.23981224910502"/>
    <n v="3.5267537940000003E-2"/>
    <n v="772.66714369758495"/>
    <m/>
    <n v="-1"/>
    <n v="-1"/>
    <n v="-1"/>
    <n v="-1"/>
    <n v="0"/>
    <m/>
    <m/>
    <s v="Central IRL A"/>
    <n v="-1"/>
    <m/>
    <m/>
    <n v="604"/>
    <x v="13"/>
    <s v="Basins 4, 6, 10, 15"/>
    <x v="0"/>
    <m/>
    <n v="59.2697019947855"/>
    <n v="0.62665623979999996"/>
  </r>
  <r>
    <n v="200000"/>
    <n v="810000"/>
    <n v="810000"/>
    <x v="0"/>
    <x v="0"/>
    <s v="IR12-21"/>
    <s v="62-304.520 (7), F.A.C."/>
    <n v="0.56000000000000005"/>
    <n v="0.48"/>
    <s v="Town Melbourne Beach"/>
    <n v="1.78305820867E-3"/>
    <n v="3757.6458397927199"/>
    <n v="9.3639317634050592"/>
    <n v="1.37708903513475"/>
    <n v="1.6696435396210001E-2"/>
    <n v="2.45542990817E-3"/>
    <n v="6.70010125993588"/>
    <n v="1210"/>
    <s v="Fixed Single Family Units"/>
    <n v="1210"/>
    <s v="Town Melbourne Beach                   Brevard County"/>
    <s v="Town Melbourne Beach"/>
    <m/>
    <m/>
    <m/>
    <n v="0"/>
    <n v="1"/>
    <n v="1.6696435396210001E-2"/>
    <n v="2.45542990817E-3"/>
    <n v="12.2088917507531"/>
    <m/>
    <n v="-1"/>
    <n v="-1"/>
    <n v="-1"/>
    <n v="-1"/>
    <n v="0"/>
    <m/>
    <m/>
    <s v="Central IRL A"/>
    <n v="-1"/>
    <m/>
    <m/>
    <n v="604"/>
    <x v="13"/>
    <s v="Basins 4, 6, 10, 15"/>
    <x v="0"/>
    <m/>
    <n v="19.992731169489101"/>
    <n v="9.9017775999999998E-3"/>
  </r>
  <r>
    <n v="200000"/>
    <n v="810000"/>
    <n v="810000"/>
    <x v="0"/>
    <x v="0"/>
    <s v="IR12-21"/>
    <s v="62-304.520 (7), F.A.C."/>
    <n v="0.56000000000000005"/>
    <n v="0.48"/>
    <s v="Town Melbourne Beach"/>
    <n v="3.4951587263200002E-3"/>
    <n v="3757.6458397927199"/>
    <n v="9.3639317634050592"/>
    <n v="1.37708903513475"/>
    <n v="3.2728427815530002E-2"/>
    <n v="4.8131447580700001E-3"/>
    <n v="13.133568647371501"/>
    <n v="1210"/>
    <s v="Fixed Single Family Units"/>
    <n v="1210"/>
    <s v="Town Melbourne Beach                   Brevard County"/>
    <s v="Town Melbourne Beach"/>
    <m/>
    <m/>
    <m/>
    <n v="0"/>
    <n v="1"/>
    <n v="3.2728427815530002E-2"/>
    <n v="4.8131447580700001E-3"/>
    <n v="13.133568647371799"/>
    <m/>
    <n v="-1"/>
    <n v="-1"/>
    <n v="-1"/>
    <n v="-1"/>
    <n v="0"/>
    <m/>
    <m/>
    <s v="Central IRL A"/>
    <n v="-1"/>
    <m/>
    <m/>
    <n v="604"/>
    <x v="13"/>
    <s v="Basins 4, 6, 10, 15"/>
    <x v="0"/>
    <m/>
    <n v="18.652481179047602"/>
    <n v="1.06517183E-2"/>
  </r>
  <r>
    <n v="200000"/>
    <n v="810000"/>
    <n v="820000"/>
    <x v="0"/>
    <x v="0"/>
    <s v="IR12-21"/>
    <s v="62-304.520 (7), F.A.C."/>
    <n v="0.56000000000000005"/>
    <n v="0.48"/>
    <s v="Town Melbourne Beach"/>
    <n v="0.14654377146530001"/>
    <n v="2550.7197115051699"/>
    <n v="6.4681536659406804"/>
    <n v="0.95502816037388005"/>
    <n v="0.94786763262410001"/>
    <n v="0.13995342847676001"/>
    <n v="373.792086474870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4786763262410001"/>
    <n v="0.13995342847676001"/>
    <n v="511.13154546702799"/>
    <m/>
    <n v="-1"/>
    <n v="-1"/>
    <n v="-1"/>
    <n v="-1"/>
    <n v="0"/>
    <m/>
    <m/>
    <s v="Central IRL A"/>
    <n v="-1"/>
    <m/>
    <m/>
    <n v="604"/>
    <x v="13"/>
    <s v="Basins 4, 6, 10, 15"/>
    <x v="0"/>
    <m/>
    <n v="113.863224522056"/>
    <n v="0.4145430215"/>
  </r>
  <r>
    <n v="200000"/>
    <n v="810000"/>
    <n v="820000"/>
    <x v="0"/>
    <x v="0"/>
    <s v="IR12-21"/>
    <s v="62-304.520 (7), F.A.C."/>
    <n v="0.56000000000000005"/>
    <n v="0.48"/>
    <s v="Town Melbourne Beach"/>
    <n v="1.4102981595500001E-2"/>
    <n v="2550.7197115051699"/>
    <n v="6.4681536659406804"/>
    <n v="0.95502816037388005"/>
    <n v="9.122025210767E-2"/>
    <n v="1.3468744568940001E-2"/>
    <n v="35.972753146656899"/>
    <n v="1210"/>
    <s v="Fixed Single Family Units"/>
    <n v="1210"/>
    <s v="Town Melbourne Beach                   Brevard County"/>
    <s v="Town Melbourne Beach"/>
    <m/>
    <m/>
    <m/>
    <n v="0"/>
    <n v="1"/>
    <n v="9.122025210767E-2"/>
    <n v="1.3468744568940001E-2"/>
    <n v="35.972753146656402"/>
    <m/>
    <n v="-1"/>
    <n v="-1"/>
    <n v="-1"/>
    <n v="-1"/>
    <n v="0"/>
    <m/>
    <m/>
    <s v="Central IRL A"/>
    <n v="-1"/>
    <m/>
    <m/>
    <n v="604"/>
    <x v="13"/>
    <s v="Basins 4, 6, 10, 15"/>
    <x v="0"/>
    <m/>
    <n v="38.750081658521097"/>
    <n v="2.9174982299999999E-2"/>
  </r>
  <r>
    <n v="200000"/>
    <n v="810000"/>
    <n v="820000"/>
    <x v="0"/>
    <x v="0"/>
    <s v="IR12-21"/>
    <s v="62-304.520 (7), F.A.C."/>
    <n v="0.56000000000000005"/>
    <n v="0.48"/>
    <s v="Town Melbourne Beach"/>
    <n v="4.814863777134E-2"/>
    <n v="2550.7197115051699"/>
    <n v="6.4681536659406804"/>
    <n v="0.95502816037388005"/>
    <n v="0.31143278791076001"/>
    <n v="4.5983304955269998E-2"/>
    <n v="122.813679445489"/>
    <n v="1210"/>
    <s v="Fixed Single Family Units"/>
    <n v="1210"/>
    <s v="Town Melbourne Beach                   Brevard County"/>
    <s v="Town Melbourne Beach"/>
    <m/>
    <m/>
    <m/>
    <n v="0"/>
    <n v="1"/>
    <n v="0.31143278791076001"/>
    <n v="4.5983304955269998E-2"/>
    <n v="122.813679445489"/>
    <m/>
    <n v="-1"/>
    <n v="-1"/>
    <n v="-1"/>
    <n v="-1"/>
    <n v="0"/>
    <m/>
    <m/>
    <s v="Central IRL A"/>
    <n v="-1"/>
    <m/>
    <m/>
    <n v="604"/>
    <x v="13"/>
    <s v="Basins 4, 6, 10, 15"/>
    <x v="0"/>
    <m/>
    <n v="59.4399379752223"/>
    <n v="9.9605579400000005E-2"/>
  </r>
  <r>
    <n v="200000"/>
    <n v="810000"/>
    <n v="820000"/>
    <x v="0"/>
    <x v="0"/>
    <s v="IR12-21"/>
    <s v="62-304.520 (7), F.A.C."/>
    <n v="0.56000000000000005"/>
    <n v="0.48"/>
    <s v="Town Melbourne Beach"/>
    <n v="2.1712601022E-4"/>
    <n v="2550.7197115051699"/>
    <n v="6.4681536659406804"/>
    <n v="0.95502816037388005"/>
    <n v="1.4044043990199999E-3"/>
    <n v="2.0736145410999999E-4"/>
    <n v="0.55382759416647998"/>
    <n v="1210"/>
    <s v="Fixed Single Family Units"/>
    <n v="1210"/>
    <s v="Town Melbourne Beach                   Brevard County"/>
    <s v="Town Melbourne Beach"/>
    <m/>
    <m/>
    <m/>
    <n v="0"/>
    <n v="1"/>
    <n v="1.4044043990199999E-3"/>
    <n v="2.0736145410999999E-4"/>
    <n v="124.65568793204901"/>
    <m/>
    <n v="-1"/>
    <n v="-1"/>
    <n v="-1"/>
    <n v="-1"/>
    <n v="0"/>
    <m/>
    <m/>
    <s v="Central IRL A"/>
    <n v="-1"/>
    <m/>
    <m/>
    <n v="604"/>
    <x v="13"/>
    <s v="Basins 4, 6, 10, 15"/>
    <x v="0"/>
    <m/>
    <n v="18.4225303387386"/>
    <n v="0.1010995036"/>
  </r>
  <r>
    <n v="200000"/>
    <n v="810000"/>
    <n v="820000"/>
    <x v="0"/>
    <x v="0"/>
    <s v="IR12-21"/>
    <s v="62-304.520 (7), F.A.C."/>
    <n v="0.56000000000000005"/>
    <n v="0.48"/>
    <s v="Town Melbourne Beach"/>
    <n v="1.218459828752E-2"/>
    <n v="2550.7197115051699"/>
    <n v="6.4681536659406804"/>
    <n v="0.95502816037388005"/>
    <n v="7.881185408145E-2"/>
    <n v="1.163663448742E-2"/>
    <n v="31.079495028757101"/>
    <n v="1210"/>
    <s v="Fixed Single Family Units"/>
    <n v="1210"/>
    <s v="Town Melbourne Beach                   Brevard County"/>
    <s v="Town Melbourne Beach"/>
    <m/>
    <m/>
    <m/>
    <n v="0"/>
    <n v="1"/>
    <n v="7.881185408145E-2"/>
    <n v="1.163663448742E-2"/>
    <n v="31.079495028757101"/>
    <m/>
    <n v="-1"/>
    <n v="-1"/>
    <n v="-1"/>
    <n v="-1"/>
    <n v="0"/>
    <m/>
    <m/>
    <s v="Central IRL A"/>
    <n v="-1"/>
    <m/>
    <m/>
    <n v="604"/>
    <x v="13"/>
    <s v="Basins 4, 6, 10, 15"/>
    <x v="0"/>
    <m/>
    <n v="37.751988798683101"/>
    <n v="2.52064031E-2"/>
  </r>
  <r>
    <n v="200000"/>
    <n v="810000"/>
    <n v="820000"/>
    <x v="0"/>
    <x v="0"/>
    <s v="IR12-21"/>
    <s v="62-304.520 (7), F.A.C."/>
    <n v="0.56000000000000005"/>
    <n v="0.48"/>
    <s v="Town Melbourne Beach"/>
    <n v="1.6721815110500001E-3"/>
    <n v="2550.7197115051699"/>
    <n v="6.4681536659406804"/>
    <n v="0.95502816037388005"/>
    <n v="1.081592697086E-2"/>
    <n v="1.5969804323100001E-3"/>
    <n v="4.2652663414676004"/>
    <n v="1210"/>
    <s v="Fixed Single Family Units"/>
    <n v="1210"/>
    <s v="Town Melbourne Beach                   Brevard County"/>
    <s v="Town Melbourne Beach"/>
    <m/>
    <m/>
    <m/>
    <n v="0"/>
    <n v="1"/>
    <n v="1.081592697086E-2"/>
    <n v="1.5969804323100001E-3"/>
    <n v="142.321396658574"/>
    <m/>
    <n v="-1"/>
    <n v="-1"/>
    <n v="-1"/>
    <n v="-1"/>
    <n v="0"/>
    <m/>
    <m/>
    <s v="Central IRL A"/>
    <n v="-1"/>
    <m/>
    <m/>
    <n v="604"/>
    <x v="13"/>
    <s v="Basins 4, 6, 10, 15"/>
    <x v="0"/>
    <m/>
    <n v="36.331824233852501"/>
    <n v="0.1154269235"/>
  </r>
  <r>
    <n v="200000"/>
    <n v="820000"/>
    <n v="820000"/>
    <x v="0"/>
    <x v="0"/>
    <s v="IR12-21"/>
    <s v="62-304.520 (7), F.A.C."/>
    <n v="0.56000000000000005"/>
    <n v="0.48"/>
    <s v="Town Melbourne Beach"/>
    <n v="0.18860518081062999"/>
    <n v="3741.9994408554899"/>
    <n v="9.31397827774442"/>
    <n v="1.3693701054026099"/>
    <n v="1.7566645571403099"/>
    <n v="0.25827029632613002"/>
    <n v="705.760481135843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566645571403099"/>
    <n v="0.25827029632613002"/>
    <n v="705.76048113584397"/>
    <m/>
    <n v="-1"/>
    <n v="-1"/>
    <n v="-1"/>
    <n v="-1"/>
    <n v="0"/>
    <m/>
    <m/>
    <s v="Central IRL A"/>
    <n v="-1"/>
    <m/>
    <m/>
    <n v="604"/>
    <x v="13"/>
    <s v="Basins 4, 6, 10, 15"/>
    <x v="0"/>
    <m/>
    <n v="130.563467069279"/>
    <n v="0.57239292870000003"/>
  </r>
  <r>
    <n v="200000"/>
    <n v="820000"/>
    <n v="820000"/>
    <x v="0"/>
    <x v="0"/>
    <s v="IR12-21"/>
    <s v="62-304.520 (7), F.A.C."/>
    <n v="0.56000000000000005"/>
    <n v="0.48"/>
    <s v="Town Melbourne Beach"/>
    <n v="0.12561746440086999"/>
    <n v="3741.9994408554899"/>
    <n v="9.31397827774442"/>
    <n v="1.3693701054026099"/>
    <n v="1.16999833473503"/>
    <n v="0.17201680046702"/>
    <n v="470.06048154974002"/>
    <n v="1210"/>
    <s v="Fixed Single Family Units"/>
    <n v="1210"/>
    <s v="Town Melbourne Beach                   Brevard County"/>
    <s v="Town Melbourne Beach"/>
    <m/>
    <m/>
    <m/>
    <n v="0"/>
    <n v="1"/>
    <n v="1.16999833473503"/>
    <n v="0.17201680046702"/>
    <n v="470.06048154974002"/>
    <m/>
    <n v="-1"/>
    <n v="-1"/>
    <n v="-1"/>
    <n v="-1"/>
    <n v="0"/>
    <m/>
    <m/>
    <s v="Central IRL A"/>
    <n v="-1"/>
    <m/>
    <m/>
    <n v="604"/>
    <x v="13"/>
    <s v="Basins 4, 6, 10, 15"/>
    <x v="0"/>
    <m/>
    <n v="91.4722532552709"/>
    <n v="0.38123315619999998"/>
  </r>
  <r>
    <n v="200000"/>
    <n v="820000"/>
    <n v="820000"/>
    <x v="0"/>
    <x v="0"/>
    <s v="IR12-21"/>
    <s v="62-304.520 (7), F.A.C."/>
    <n v="0.56000000000000005"/>
    <n v="0.48"/>
    <s v="Town Melbourne Beach"/>
    <n v="0.1135710655303"/>
    <n v="3741.9994408554899"/>
    <n v="9.31397827774442"/>
    <n v="1.3693701054026099"/>
    <n v="1.0577984373295499"/>
    <n v="0.15552082197591999"/>
    <n v="424.98286371176698"/>
    <n v="1210"/>
    <s v="Fixed Single Family Units"/>
    <n v="1210"/>
    <s v="Town Melbourne Beach                   Brevard County"/>
    <s v="Town Melbourne Beach"/>
    <m/>
    <m/>
    <m/>
    <n v="0"/>
    <n v="1"/>
    <n v="1.0577984373295499"/>
    <n v="0.15552082197591999"/>
    <n v="424.98286371176698"/>
    <m/>
    <n v="-1"/>
    <n v="-1"/>
    <n v="-1"/>
    <n v="-1"/>
    <n v="0"/>
    <m/>
    <m/>
    <s v="Central IRL A"/>
    <n v="-1"/>
    <m/>
    <m/>
    <n v="604"/>
    <x v="13"/>
    <s v="Basins 4, 6, 10, 15"/>
    <x v="0"/>
    <m/>
    <n v="86.067351671683596"/>
    <n v="0.34467385540000001"/>
  </r>
  <r>
    <n v="200000"/>
    <n v="820000"/>
    <n v="820000"/>
    <x v="0"/>
    <x v="0"/>
    <s v="IR12-21"/>
    <s v="62-304.520 (7), F.A.C."/>
    <n v="0.56000000000000005"/>
    <n v="0.48"/>
    <s v="Town Melbourne Beach"/>
    <n v="6.5237110247459998E-2"/>
    <n v="3741.9994408554899"/>
    <n v="9.31397827774442"/>
    <n v="1.3693701054026099"/>
    <n v="0.60761702774767001"/>
    <n v="8.9333748535720001E-2"/>
    <n v="244.11723006902699"/>
    <n v="1210"/>
    <s v="Fixed Single Family Units"/>
    <n v="1210"/>
    <s v="Town Melbourne Beach                   Brevard County"/>
    <s v="Town Melbourne Beach"/>
    <m/>
    <m/>
    <m/>
    <n v="0"/>
    <n v="1"/>
    <n v="0.60761702774767001"/>
    <n v="8.9333748535720001E-2"/>
    <n v="244.11723006902801"/>
    <m/>
    <n v="-1"/>
    <n v="-1"/>
    <n v="-1"/>
    <n v="-1"/>
    <n v="0"/>
    <m/>
    <m/>
    <s v="Central IRL A"/>
    <n v="-1"/>
    <m/>
    <m/>
    <n v="604"/>
    <x v="13"/>
    <s v="Basins 4, 6, 10, 15"/>
    <x v="0"/>
    <m/>
    <n v="65.023479311843005"/>
    <n v="0.19798639909999999"/>
  </r>
  <r>
    <n v="200000"/>
    <n v="820000"/>
    <n v="820000"/>
    <x v="0"/>
    <x v="0"/>
    <s v="IR12-21"/>
    <s v="62-304.520 (7), F.A.C."/>
    <n v="0.56000000000000005"/>
    <n v="0.48"/>
    <s v="Town Melbourne Beach"/>
    <n v="0.10306973837118"/>
    <n v="3741.9994408554899"/>
    <n v="9.31397827774442"/>
    <n v="1.3693701054026099"/>
    <n v="0.95998930428200002"/>
    <n v="0.14114061849716"/>
    <n v="385.68690335409201"/>
    <n v="1210"/>
    <s v="Fixed Single Family Units"/>
    <n v="1210"/>
    <s v="Town Melbourne Beach                   Brevard County"/>
    <s v="Town Melbourne Beach"/>
    <m/>
    <m/>
    <m/>
    <n v="0"/>
    <n v="1"/>
    <n v="0.95998930428200002"/>
    <n v="0.14114061849716"/>
    <n v="385.68690335409201"/>
    <m/>
    <n v="-1"/>
    <n v="-1"/>
    <n v="-1"/>
    <n v="-1"/>
    <n v="0"/>
    <m/>
    <m/>
    <s v="Central IRL A"/>
    <n v="-1"/>
    <m/>
    <m/>
    <n v="604"/>
    <x v="13"/>
    <s v="Basins 4, 6, 10, 15"/>
    <x v="0"/>
    <m/>
    <n v="85.232736584147901"/>
    <n v="0.31280365240000002"/>
  </r>
  <r>
    <n v="200000"/>
    <n v="820000"/>
    <n v="820000"/>
    <x v="0"/>
    <x v="0"/>
    <s v="IR12-21"/>
    <s v="62-304.520 (7), F.A.C."/>
    <n v="0.56000000000000005"/>
    <n v="0.48"/>
    <s v="Town Melbourne Beach"/>
    <n v="2.1662894123349999E-2"/>
    <n v="3741.9994408554899"/>
    <n v="9.31397827774442"/>
    <n v="1.3693701054026099"/>
    <n v="0.20176772529795001"/>
    <n v="2.9664519609009999E-2"/>
    <n v="81.062537696887404"/>
    <n v="1210"/>
    <s v="Fixed Single Family Units"/>
    <n v="1210"/>
    <s v="Town Melbourne Beach                   Brevard County"/>
    <s v="Town Melbourne Beach"/>
    <m/>
    <m/>
    <m/>
    <n v="0"/>
    <n v="1"/>
    <n v="0.20176772529795001"/>
    <n v="2.9664519609009999E-2"/>
    <n v="81.062537696886196"/>
    <m/>
    <n v="-1"/>
    <n v="-1"/>
    <n v="-1"/>
    <n v="-1"/>
    <n v="0"/>
    <m/>
    <m/>
    <s v="Central IRL A"/>
    <n v="-1"/>
    <m/>
    <m/>
    <n v="604"/>
    <x v="13"/>
    <s v="Basins 4, 6, 10, 15"/>
    <x v="0"/>
    <m/>
    <n v="41.459062691892399"/>
    <n v="6.5744150599999995E-2"/>
  </r>
  <r>
    <n v="210000"/>
    <n v="830000"/>
    <n v="830000"/>
    <x v="0"/>
    <x v="0"/>
    <s v="IR12-21"/>
    <s v="62-304.520 (7), F.A.C."/>
    <n v="0.56000000000000005"/>
    <n v="0.48"/>
    <s v="FDOT District 5"/>
    <n v="1.0872687030000001E-5"/>
    <n v="3699.7622054293201"/>
    <n v="10.595930480420099"/>
    <n v="2.0358691119980299"/>
    <n v="1.1520623593E-4"/>
    <n v="2.2135367689999999E-5"/>
    <n v="4.0226356556149999E-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1520623593E-4"/>
    <n v="2.2135367689999999E-5"/>
    <n v="320.88038068954802"/>
    <m/>
    <n v="-1"/>
    <n v="-1"/>
    <n v="-1"/>
    <n v="-1"/>
    <n v="0"/>
    <m/>
    <m/>
    <s v="Central IRL A"/>
    <n v="-1"/>
    <m/>
    <m/>
    <n v="604"/>
    <x v="13"/>
    <s v="Basins 4, 6, 10, 15"/>
    <x v="0"/>
    <m/>
    <n v="1.1550022394545201"/>
    <n v="0.26024361779999999"/>
  </r>
  <r>
    <n v="210000"/>
    <n v="830000"/>
    <n v="830000"/>
    <x v="0"/>
    <x v="0"/>
    <s v="IR12-21"/>
    <s v="62-304.520 (7), F.A.C."/>
    <n v="0.56000000000000005"/>
    <n v="0.48"/>
    <s v="Town Melbourne Beach"/>
    <n v="1.001366367868E-2"/>
    <n v="3745.6299352767301"/>
    <n v="9.3224564066625604"/>
    <n v="1.37059758828044"/>
    <n v="9.3351943115500005E-2"/>
    <n v="1.372470328785E-2"/>
    <n v="37.5074784366683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9.3351943115500005E-2"/>
    <n v="1.372470328785E-2"/>
    <n v="206.56867190390099"/>
    <m/>
    <n v="-1"/>
    <n v="-1"/>
    <n v="-1"/>
    <n v="-1"/>
    <n v="0"/>
    <m/>
    <m/>
    <s v="Central IRL A"/>
    <n v="-1"/>
    <m/>
    <m/>
    <n v="604"/>
    <x v="13"/>
    <s v="Basins 4, 6, 10, 15"/>
    <x v="0"/>
    <m/>
    <n v="59.083430289905699"/>
    <n v="0.1675333916"/>
  </r>
  <r>
    <n v="210000"/>
    <n v="830000"/>
    <n v="830000"/>
    <x v="0"/>
    <x v="0"/>
    <s v="IR12-21"/>
    <s v="62-304.520 (7), F.A.C."/>
    <n v="0.56000000000000005"/>
    <n v="0.48"/>
    <s v="Town Melbourne Beach"/>
    <n v="0.1180316257149"/>
    <n v="3745.6299352767301"/>
    <n v="9.3224564066625604"/>
    <n v="1.37059758828044"/>
    <n v="1.1003446853347401"/>
    <n v="0.16177386154567"/>
    <n v="442.10279058713797"/>
    <n v="1210"/>
    <s v="Fixed Single Family Units"/>
    <n v="1210"/>
    <s v="Town Melbourne Beach                   Brevard County"/>
    <s v="Town Melbourne Beach"/>
    <m/>
    <m/>
    <m/>
    <n v="0"/>
    <n v="1"/>
    <n v="1.1003446853347401"/>
    <n v="0.16177386154567"/>
    <n v="442.10279058713797"/>
    <m/>
    <n v="-1"/>
    <n v="-1"/>
    <n v="-1"/>
    <n v="-1"/>
    <n v="0"/>
    <m/>
    <m/>
    <s v="Central IRL A"/>
    <n v="-1"/>
    <m/>
    <m/>
    <n v="604"/>
    <x v="13"/>
    <s v="Basins 4, 6, 10, 15"/>
    <x v="0"/>
    <m/>
    <n v="87.687788428714299"/>
    <n v="0.35855862979999997"/>
  </r>
  <r>
    <n v="210000"/>
    <n v="830000"/>
    <n v="830000"/>
    <x v="0"/>
    <x v="0"/>
    <s v="IR12-21"/>
    <s v="62-304.520 (7), F.A.C."/>
    <n v="0.56000000000000005"/>
    <n v="0.48"/>
    <s v="Town Melbourne Beach"/>
    <n v="7.0217653538250005E-2"/>
    <n v="3745.6299352767301"/>
    <n v="9.3224564066625604"/>
    <n v="1.37059758828044"/>
    <n v="0.65460101408850002"/>
    <n v="9.6240146594240003E-2"/>
    <n v="263.00934507777401"/>
    <n v="1210"/>
    <s v="Fixed Single Family Units"/>
    <n v="1210"/>
    <s v="Town Melbourne Beach                   Brevard County"/>
    <s v="Town Melbourne Beach"/>
    <m/>
    <m/>
    <m/>
    <n v="0"/>
    <n v="1"/>
    <n v="0.65460101408850002"/>
    <n v="9.6240146594240003E-2"/>
    <n v="1108.7871157514501"/>
    <m/>
    <n v="-1"/>
    <n v="-1"/>
    <n v="-1"/>
    <n v="-1"/>
    <n v="0"/>
    <m/>
    <m/>
    <s v="Central IRL A"/>
    <n v="-1"/>
    <m/>
    <m/>
    <n v="604"/>
    <x v="13"/>
    <s v="Basins 4, 6, 10, 15"/>
    <x v="0"/>
    <m/>
    <n v="105.429088926603"/>
    <n v="0.89925962349999999"/>
  </r>
  <r>
    <n v="210000"/>
    <n v="830000"/>
    <n v="830000"/>
    <x v="0"/>
    <x v="0"/>
    <s v="IR12-21"/>
    <s v="62-304.520 (7), F.A.C."/>
    <n v="0.56000000000000005"/>
    <n v="0.48"/>
    <s v="Town Melbourne Beach"/>
    <n v="0.11257304627278999"/>
    <n v="3745.6299352767301"/>
    <n v="9.3224564066625604"/>
    <n v="1.37059758828044"/>
    <n v="1.04945731644337"/>
    <n v="0.15429234572688"/>
    <n v="421.656972024688"/>
    <n v="1210"/>
    <s v="Fixed Single Family Units"/>
    <n v="1210"/>
    <s v="Town Melbourne Beach                   Brevard County"/>
    <s v="Town Melbourne Beach"/>
    <m/>
    <m/>
    <m/>
    <n v="0"/>
    <n v="1"/>
    <n v="1.04945731644337"/>
    <n v="0.15429234572688"/>
    <n v="446.47637154593201"/>
    <m/>
    <n v="-1"/>
    <n v="-1"/>
    <n v="-1"/>
    <n v="-1"/>
    <n v="0"/>
    <m/>
    <m/>
    <s v="Central IRL A"/>
    <n v="-1"/>
    <m/>
    <m/>
    <n v="604"/>
    <x v="13"/>
    <s v="Basins 4, 6, 10, 15"/>
    <x v="0"/>
    <m/>
    <n v="85.889247748374103"/>
    <n v="0.3621057352"/>
  </r>
  <r>
    <n v="210000"/>
    <n v="830000"/>
    <n v="830000"/>
    <x v="0"/>
    <x v="0"/>
    <s v="IR12-21"/>
    <s v="62-304.520 (7), F.A.C."/>
    <n v="0.56000000000000005"/>
    <n v="0.48"/>
    <s v="Town Melbourne Beach"/>
    <n v="0.15641453004083999"/>
    <n v="3764.2534246752898"/>
    <n v="9.3659938023818707"/>
    <n v="1.3769027295027401"/>
    <n v="1.46497751896502"/>
    <n v="0.21536759334712"/>
    <n v="588.78393037522801"/>
    <n v="1210"/>
    <s v="Fixed Single Family Units"/>
    <n v="1210"/>
    <s v="Town Melbourne Beach                   Brevard County"/>
    <s v="Town Melbourne Beach"/>
    <m/>
    <m/>
    <m/>
    <n v="0"/>
    <n v="1"/>
    <n v="1.46497751896502"/>
    <n v="0.21536759334712"/>
    <n v="732.34904075595603"/>
    <m/>
    <n v="-1"/>
    <n v="-1"/>
    <n v="-1"/>
    <n v="-1"/>
    <n v="0"/>
    <m/>
    <m/>
    <s v="Central IRL A"/>
    <n v="-1"/>
    <m/>
    <m/>
    <n v="604"/>
    <x v="13"/>
    <s v="Basins 4, 6, 10, 15"/>
    <x v="0"/>
    <m/>
    <n v="100.65436446442401"/>
    <n v="0.59395704849999997"/>
  </r>
  <r>
    <n v="210000"/>
    <n v="830000"/>
    <n v="830000"/>
    <x v="0"/>
    <x v="0"/>
    <s v="IR12-21"/>
    <s v="62-304.520 (7), F.A.C."/>
    <n v="0.56000000000000005"/>
    <n v="0.48"/>
    <s v="Town Melbourne Beach"/>
    <n v="0.15402232257512999"/>
    <n v="3764.2534246752898"/>
    <n v="9.3659938023818707"/>
    <n v="1.3769027295027401"/>
    <n v="1.4425721186671701"/>
    <n v="0.21207375635805001"/>
    <n v="579.77905522989499"/>
    <n v="1210"/>
    <s v="Fixed Single Family Units"/>
    <n v="1210"/>
    <s v="Town Melbourne Beach                   Brevard County"/>
    <s v="Town Melbourne Beach"/>
    <m/>
    <m/>
    <m/>
    <n v="0"/>
    <n v="1"/>
    <n v="1.4425721186671701"/>
    <n v="0.21207375635805001"/>
    <n v="719.24382716239302"/>
    <m/>
    <n v="-1"/>
    <n v="-1"/>
    <n v="-1"/>
    <n v="-1"/>
    <n v="0"/>
    <m/>
    <m/>
    <s v="Central IRL A"/>
    <n v="-1"/>
    <m/>
    <m/>
    <n v="604"/>
    <x v="13"/>
    <s v="Basins 4, 6, 10, 15"/>
    <x v="0"/>
    <m/>
    <n v="99.8776356864565"/>
    <n v="0.58332832700000004"/>
  </r>
  <r>
    <n v="210000"/>
    <n v="830000"/>
    <n v="830000"/>
    <x v="0"/>
    <x v="0"/>
    <s v="IR12-21"/>
    <s v="62-304.520 (7), F.A.C."/>
    <n v="0.56000000000000005"/>
    <n v="0.48"/>
    <s v="Town Melbourne Beach"/>
    <n v="0.10863310290184"/>
    <n v="3747.0223202564098"/>
    <n v="9.3257174235036207"/>
    <n v="1.3710700682485899"/>
    <n v="1.0130816205009601"/>
    <n v="0.14894359580968"/>
    <n v="407.05066129190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130816205009601"/>
    <n v="0.14894359580968"/>
    <n v="407.05066129190999"/>
    <m/>
    <n v="-1"/>
    <n v="-1"/>
    <n v="-1"/>
    <n v="-1"/>
    <n v="0"/>
    <m/>
    <m/>
    <s v="Central IRL A"/>
    <n v="-1"/>
    <m/>
    <m/>
    <n v="604"/>
    <x v="13"/>
    <s v="Basins 4, 6, 10, 15"/>
    <x v="0"/>
    <m/>
    <n v="199.834324142177"/>
    <n v="0.33013030110000002"/>
  </r>
  <r>
    <n v="210000"/>
    <n v="830000"/>
    <n v="830000"/>
    <x v="0"/>
    <x v="0"/>
    <s v="IR12-21"/>
    <s v="62-304.520 (7), F.A.C."/>
    <n v="0.56000000000000005"/>
    <n v="0.48"/>
    <s v="Town Melbourne Beach"/>
    <n v="0.10262933770196001"/>
    <n v="3747.0223202564098"/>
    <n v="9.3257174235036207"/>
    <n v="1.3710700682485899"/>
    <n v="0.9570922027698"/>
    <n v="0.14071201304733"/>
    <n v="384.55441908237702"/>
    <n v="1210"/>
    <s v="Fixed Single Family Units"/>
    <n v="1210"/>
    <s v="Town Melbourne Beach                   Brevard County"/>
    <s v="Town Melbourne Beach"/>
    <m/>
    <m/>
    <m/>
    <n v="0"/>
    <n v="1"/>
    <n v="0.9570922027698"/>
    <n v="0.14071201304733"/>
    <n v="384.55441908237702"/>
    <m/>
    <n v="-1"/>
    <n v="-1"/>
    <n v="-1"/>
    <n v="-1"/>
    <n v="0"/>
    <m/>
    <m/>
    <s v="Central IRL A"/>
    <n v="-1"/>
    <m/>
    <m/>
    <n v="604"/>
    <x v="13"/>
    <s v="Basins 4, 6, 10, 15"/>
    <x v="0"/>
    <m/>
    <n v="88.152372047268997"/>
    <n v="0.31188517360000001"/>
  </r>
  <r>
    <n v="210000"/>
    <n v="830000"/>
    <n v="830000"/>
    <x v="0"/>
    <x v="0"/>
    <s v="IR12-21"/>
    <s v="62-304.520 (7), F.A.C."/>
    <n v="0.56000000000000005"/>
    <n v="0.48"/>
    <s v="Town Melbourne Beach"/>
    <n v="0.14247633583811001"/>
    <n v="3747.0223202564098"/>
    <n v="9.3257174235036207"/>
    <n v="1.3710700682485899"/>
    <n v="1.32869404756247"/>
    <n v="0.19534503950137"/>
    <n v="533.86201049376905"/>
    <n v="1210"/>
    <s v="Fixed Single Family Units"/>
    <n v="1210"/>
    <s v="Town Melbourne Beach                   Brevard County"/>
    <s v="Town Melbourne Beach"/>
    <m/>
    <m/>
    <m/>
    <n v="0"/>
    <n v="1"/>
    <n v="1.32869404756247"/>
    <n v="0.19534503950137"/>
    <n v="533.86201049376905"/>
    <m/>
    <n v="-1"/>
    <n v="-1"/>
    <n v="-1"/>
    <n v="-1"/>
    <n v="0"/>
    <m/>
    <m/>
    <s v="Central IRL A"/>
    <n v="-1"/>
    <m/>
    <m/>
    <n v="604"/>
    <x v="13"/>
    <s v="Basins 4, 6, 10, 15"/>
    <x v="0"/>
    <m/>
    <n v="120.38501454717201"/>
    <n v="0.43297811069999997"/>
  </r>
  <r>
    <n v="210000"/>
    <n v="830000"/>
    <n v="830000"/>
    <x v="0"/>
    <x v="0"/>
    <s v="IR12-21"/>
    <s v="62-304.520 (7), F.A.C."/>
    <n v="0.56000000000000005"/>
    <n v="0.48"/>
    <s v="Town Melbourne Beach"/>
    <n v="0.26402467738709001"/>
    <n v="3747.0223202564098"/>
    <n v="9.3257174235036207"/>
    <n v="1.3710700682485899"/>
    <n v="2.4622195341437099"/>
    <n v="0.36199633244443002"/>
    <n v="989.306359267929"/>
    <n v="1210"/>
    <s v="Fixed Single Family Units"/>
    <n v="1210"/>
    <s v="Town Melbourne Beach                   Brevard County"/>
    <s v="Town Melbourne Beach"/>
    <m/>
    <m/>
    <m/>
    <n v="0"/>
    <n v="1"/>
    <n v="2.4622195341437099"/>
    <n v="0.36199633244443002"/>
    <n v="989.306359267929"/>
    <m/>
    <n v="-1"/>
    <n v="-1"/>
    <n v="-1"/>
    <n v="-1"/>
    <n v="0"/>
    <m/>
    <m/>
    <s v="Central IRL A"/>
    <n v="-1"/>
    <m/>
    <m/>
    <n v="604"/>
    <x v="13"/>
    <s v="Basins 4, 6, 10, 15"/>
    <x v="0"/>
    <m/>
    <n v="131.08894114065001"/>
    <n v="0.80235714459999996"/>
  </r>
  <r>
    <n v="210000"/>
    <n v="830000"/>
    <n v="840000"/>
    <x v="0"/>
    <x v="0"/>
    <s v="IR12-21"/>
    <s v="62-304.520 (7), F.A.C."/>
    <n v="0.56000000000000005"/>
    <n v="0.48"/>
    <s v="Town Melbourne Beach"/>
    <n v="1.330059929102E-2"/>
    <n v="2972.50653485776"/>
    <n v="7.4407533722448598"/>
    <n v="1.09539436488663"/>
    <n v="9.8966479027569998E-2"/>
    <n v="1.4569401512999999E-2"/>
    <n v="39.536118310096299"/>
    <n v="1210"/>
    <s v="Fixed Single Family Units"/>
    <n v="1210"/>
    <s v="Town Melbourne Beach                   Brevard County"/>
    <s v="Town Melbourne Beach"/>
    <m/>
    <m/>
    <m/>
    <n v="0"/>
    <n v="1"/>
    <n v="9.8966479027569998E-2"/>
    <n v="1.4569401512999999E-2"/>
    <n v="968.52757437034597"/>
    <m/>
    <n v="-1"/>
    <n v="-1"/>
    <n v="-1"/>
    <n v="-1"/>
    <n v="0"/>
    <m/>
    <m/>
    <s v="Central IRL A"/>
    <n v="-1"/>
    <m/>
    <m/>
    <n v="604"/>
    <x v="13"/>
    <s v="Basins 4, 6, 10, 15"/>
    <x v="0"/>
    <m/>
    <n v="30.281830846265201"/>
    <n v="0.78550492650000003"/>
  </r>
  <r>
    <n v="210000"/>
    <n v="830000"/>
    <n v="840000"/>
    <x v="0"/>
    <x v="0"/>
    <s v="IR12-21"/>
    <s v="62-304.520 (7), F.A.C."/>
    <n v="0.56000000000000005"/>
    <n v="0.48"/>
    <s v="Town Melbourne Beach"/>
    <n v="1.440733410953E-2"/>
    <n v="2972.50653485776"/>
    <n v="7.4407533722448598"/>
    <n v="1.09539436488663"/>
    <n v="0.1072014198606"/>
    <n v="1.578171259662E-2"/>
    <n v="42.825894790480802"/>
    <n v="1210"/>
    <s v="Fixed Single Family Units"/>
    <n v="1210"/>
    <s v="Town Melbourne Beach                   Brevard County"/>
    <s v="Town Melbourne Beach"/>
    <m/>
    <m/>
    <m/>
    <n v="0"/>
    <n v="1"/>
    <n v="0.1072014198606"/>
    <n v="1.578171259662E-2"/>
    <n v="314.43267253848597"/>
    <m/>
    <n v="-1"/>
    <n v="-1"/>
    <n v="-1"/>
    <n v="-1"/>
    <n v="0"/>
    <m/>
    <m/>
    <s v="Central IRL A"/>
    <n v="-1"/>
    <m/>
    <m/>
    <n v="604"/>
    <x v="13"/>
    <s v="Basins 4, 6, 10, 15"/>
    <x v="0"/>
    <m/>
    <n v="34.274339145993103"/>
    <n v="0.25501433299999998"/>
  </r>
  <r>
    <n v="210000"/>
    <n v="840000"/>
    <n v="840000"/>
    <x v="0"/>
    <x v="0"/>
    <s v="IR12-21"/>
    <s v="62-304.520 (7), F.A.C."/>
    <n v="0.56000000000000005"/>
    <n v="0.48"/>
    <s v="FDOT District 5"/>
    <n v="2.6301028788199999E-3"/>
    <n v="3697.7752369079599"/>
    <n v="10.6266378932365"/>
    <n v="2.04611798761242"/>
    <n v="2.7949150915229998E-2"/>
    <n v="5.3815008096300002E-3"/>
    <n v="9.7255292958394293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2.7949150915229998E-2"/>
    <n v="5.3815008096300002E-3"/>
    <n v="1008.10282202181"/>
    <m/>
    <n v="-1"/>
    <n v="-1"/>
    <n v="-1"/>
    <n v="-1"/>
    <n v="0"/>
    <m/>
    <m/>
    <s v="Central IRL A"/>
    <n v="-1"/>
    <m/>
    <m/>
    <n v="604"/>
    <x v="13"/>
    <s v="Basins 4, 6, 10, 15"/>
    <x v="0"/>
    <m/>
    <n v="108.475707595068"/>
    <n v="0.81760163990000001"/>
  </r>
  <r>
    <n v="210000"/>
    <n v="840000"/>
    <n v="840000"/>
    <x v="0"/>
    <x v="0"/>
    <s v="IR12-21"/>
    <s v="62-304.520 (7), F.A.C."/>
    <n v="0.56000000000000005"/>
    <n v="0.48"/>
    <s v="Town Melbourne Beach"/>
    <n v="0.14652754633681001"/>
    <n v="3750.6678794950399"/>
    <n v="9.4763238489098391"/>
    <n v="1.4415607432317401"/>
    <n v="1.3885424818737699"/>
    <n v="0.21122835860121"/>
    <n v="549.5761615067010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885424818737699"/>
    <n v="0.21122835860121"/>
    <n v="584.18674555717996"/>
    <m/>
    <n v="-1"/>
    <n v="-1"/>
    <n v="-1"/>
    <n v="-1"/>
    <n v="0"/>
    <m/>
    <m/>
    <s v="Central IRL A"/>
    <n v="-1"/>
    <m/>
    <m/>
    <n v="604"/>
    <x v="13"/>
    <s v="Basins 4, 6, 10, 15"/>
    <x v="0"/>
    <m/>
    <n v="175.74255261554899"/>
    <n v="0.473792981"/>
  </r>
  <r>
    <n v="210000"/>
    <n v="840000"/>
    <n v="840000"/>
    <x v="0"/>
    <x v="0"/>
    <s v="IR12-21"/>
    <s v="62-304.520 (7), F.A.C."/>
    <n v="0.56000000000000005"/>
    <n v="0.48"/>
    <s v="FDOT District 5"/>
    <n v="0.14132483331744999"/>
    <n v="3750.6678794950399"/>
    <n v="9.4763238489098391"/>
    <n v="1.4415607432317401"/>
    <n v="1.3392398884093799"/>
    <n v="0.20372833175421001"/>
    <n v="530.06251289876104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1.3392398884093799"/>
    <n v="0.20372833175421001"/>
    <n v="639.36628686920005"/>
    <m/>
    <n v="-1"/>
    <n v="-1"/>
    <n v="-1"/>
    <n v="-1"/>
    <n v="0"/>
    <m/>
    <m/>
    <s v="Central IRL A"/>
    <n v="-1"/>
    <m/>
    <m/>
    <n v="604"/>
    <x v="13"/>
    <s v="Basins 4, 6, 10, 15"/>
    <x v="0"/>
    <m/>
    <n v="114.248833508879"/>
    <n v="0.51854524479999997"/>
  </r>
  <r>
    <n v="210000"/>
    <n v="840000"/>
    <n v="840000"/>
    <x v="0"/>
    <x v="0"/>
    <s v="IR12-21"/>
    <s v="62-304.520 (7), F.A.C."/>
    <n v="0.56000000000000005"/>
    <n v="0.48"/>
    <s v="Town Melbourne Beach"/>
    <n v="3.6874696987500002E-3"/>
    <n v="3750.6678794950399"/>
    <n v="9.4763238489098391"/>
    <n v="1.4415607432317401"/>
    <n v="3.4943657048470002E-2"/>
    <n v="5.3157115595800003E-3"/>
    <n v="13.830474155742801"/>
    <n v="1210"/>
    <s v="Fixed Single Family Units"/>
    <n v="1210"/>
    <s v="Town Melbourne Beach                   Brevard County"/>
    <s v="Town Melbourne Beach"/>
    <m/>
    <m/>
    <m/>
    <n v="0"/>
    <n v="1"/>
    <n v="3.4943657048470002E-2"/>
    <n v="5.3157115595800003E-3"/>
    <n v="95.926647025306906"/>
    <m/>
    <n v="-1"/>
    <n v="-1"/>
    <n v="-1"/>
    <n v="-1"/>
    <n v="0"/>
    <m/>
    <m/>
    <s v="Central IRL A"/>
    <n v="-1"/>
    <m/>
    <m/>
    <n v="604"/>
    <x v="13"/>
    <s v="Basins 4, 6, 10, 15"/>
    <x v="0"/>
    <m/>
    <n v="23.1319396278078"/>
    <n v="7.7799389299999994E-2"/>
  </r>
  <r>
    <n v="210000"/>
    <n v="840000"/>
    <n v="840000"/>
    <x v="0"/>
    <x v="0"/>
    <s v="IR12-21"/>
    <s v="62-304.520 (7), F.A.C."/>
    <n v="0.56000000000000005"/>
    <n v="0.48"/>
    <s v="Town Melbourne Beach"/>
    <n v="1.4791175426680001E-2"/>
    <n v="3750.6678794950399"/>
    <n v="9.4763238489098391"/>
    <n v="1.4415607432317401"/>
    <n v="0.14016596844931001"/>
    <n v="2.1322377841359999E-2"/>
    <n v="55.4767865728475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4016596844931001"/>
    <n v="2.1322377841359999E-2"/>
    <n v="210.05931454917001"/>
    <m/>
    <n v="-1"/>
    <n v="-1"/>
    <n v="-1"/>
    <n v="-1"/>
    <n v="0"/>
    <m/>
    <m/>
    <s v="Central IRL A"/>
    <n v="-1"/>
    <m/>
    <m/>
    <n v="604"/>
    <x v="13"/>
    <s v="Basins 4, 6, 10, 15"/>
    <x v="0"/>
    <m/>
    <n v="46.517460820127503"/>
    <n v="0.17036440759999999"/>
  </r>
  <r>
    <n v="210000"/>
    <n v="840000"/>
    <n v="840000"/>
    <x v="0"/>
    <x v="0"/>
    <s v="IR12-21"/>
    <s v="62-304.520 (7), F.A.C."/>
    <n v="0.56000000000000005"/>
    <n v="0.48"/>
    <s v="FDOT District 5"/>
    <n v="1.10816837833E-3"/>
    <n v="3750.6678794950399"/>
    <n v="9.4763238489098391"/>
    <n v="1.4415607432317401"/>
    <n v="1.050136243217E-2"/>
    <n v="1.59749203109E-3"/>
    <n v="4.1563715416744298"/>
    <n v="1330"/>
    <s v="Residential, High density; Multiple Dwelling Units, Low Rise &lt;Two stories or less&gt;"/>
    <n v="1330"/>
    <s v="FDOT District 5                         Town Melbourne Beach                   Brevard County"/>
    <s v="FDOT District 5"/>
    <m/>
    <m/>
    <m/>
    <n v="0"/>
    <n v="1"/>
    <n v="1.050136243217E-2"/>
    <n v="1.59749203109E-3"/>
    <n v="16.7001460692499"/>
    <m/>
    <n v="-1"/>
    <n v="-1"/>
    <n v="-1"/>
    <n v="-1"/>
    <n v="0"/>
    <m/>
    <m/>
    <s v="Central IRL A"/>
    <n v="-1"/>
    <m/>
    <m/>
    <n v="604"/>
    <x v="13"/>
    <s v="Basins 4, 6, 10, 15"/>
    <x v="0"/>
    <m/>
    <n v="8.95335956266001"/>
    <n v="1.35443196E-2"/>
  </r>
  <r>
    <n v="210000"/>
    <n v="840000"/>
    <n v="840000"/>
    <x v="0"/>
    <x v="0"/>
    <s v="IR12-21"/>
    <s v="62-304.520 (7), F.A.C."/>
    <n v="0.56000000000000005"/>
    <n v="0.48"/>
    <s v="Town Melbourne Beach"/>
    <n v="0.12802301264161001"/>
    <n v="3750.6678794950399"/>
    <n v="9.4763238489098391"/>
    <n v="1.4415607432317401"/>
    <n v="1.2131875279050399"/>
    <n v="0.18455294925440999"/>
    <n v="480.17180135109999"/>
    <n v="1210"/>
    <s v="Fixed Single Family Units"/>
    <n v="1210"/>
    <s v="Town Melbourne Beach                   Brevard County"/>
    <s v="Town Melbourne Beach"/>
    <m/>
    <m/>
    <m/>
    <n v="0"/>
    <n v="1"/>
    <n v="1.2131875279050399"/>
    <n v="0.18455294925440999"/>
    <n v="480.17180135109999"/>
    <m/>
    <n v="-1"/>
    <n v="-1"/>
    <n v="-1"/>
    <n v="-1"/>
    <n v="0"/>
    <m/>
    <m/>
    <s v="Central IRL A"/>
    <n v="-1"/>
    <m/>
    <m/>
    <n v="604"/>
    <x v="13"/>
    <s v="Basins 4, 6, 10, 15"/>
    <x v="0"/>
    <m/>
    <n v="92.144223245010494"/>
    <n v="0.38943373990000002"/>
  </r>
  <r>
    <n v="210000"/>
    <n v="840000"/>
    <n v="840000"/>
    <x v="0"/>
    <x v="0"/>
    <s v="IR12-21"/>
    <s v="62-304.520 (7), F.A.C."/>
    <n v="0.56000000000000005"/>
    <n v="0.48"/>
    <s v="FDOT District 5"/>
    <n v="1.500399971942E-2"/>
    <n v="3750.6678794950399"/>
    <n v="9.4763238489098391"/>
    <n v="1.4415607432317401"/>
    <n v="0.14218276037026001"/>
    <n v="2.1629176986980001E-2"/>
    <n v="56.275019811614897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0.14218276037026001"/>
    <n v="2.1629176986980001E-2"/>
    <n v="56.275019811614897"/>
    <m/>
    <n v="-1"/>
    <n v="-1"/>
    <n v="-1"/>
    <n v="-1"/>
    <n v="0"/>
    <m/>
    <m/>
    <s v="Central IRL A"/>
    <n v="-1"/>
    <m/>
    <m/>
    <n v="604"/>
    <x v="13"/>
    <s v="Basins 4, 6, 10, 15"/>
    <x v="0"/>
    <m/>
    <n v="57.414615029099501"/>
    <n v="4.5640729800000002E-2"/>
  </r>
  <r>
    <n v="210000"/>
    <n v="840000"/>
    <n v="840000"/>
    <x v="0"/>
    <x v="0"/>
    <s v="IR12-21"/>
    <s v="62-304.520 (7), F.A.C."/>
    <n v="0.56000000000000005"/>
    <n v="0.48"/>
    <s v="Town Melbourne Beach"/>
    <n v="6.2479427377139997E-2"/>
    <n v="3750.6678794950399"/>
    <n v="9.4763238489098391"/>
    <n v="1.4415607432317401"/>
    <n v="0.59207528772027995"/>
    <n v="9.0067889766489995E-2"/>
    <n v="234.339581392708"/>
    <n v="1210"/>
    <s v="Fixed Single Family Units"/>
    <n v="1210"/>
    <s v="Town Melbourne Beach                   Brevard County"/>
    <s v="Town Melbourne Beach"/>
    <m/>
    <m/>
    <m/>
    <n v="0"/>
    <n v="1"/>
    <n v="0.59207528772027995"/>
    <n v="9.0067889766489995E-2"/>
    <n v="234.33958139270601"/>
    <m/>
    <n v="-1"/>
    <n v="-1"/>
    <n v="-1"/>
    <n v="-1"/>
    <n v="0"/>
    <m/>
    <m/>
    <s v="Central IRL A"/>
    <n v="-1"/>
    <m/>
    <m/>
    <n v="604"/>
    <x v="13"/>
    <s v="Basins 4, 6, 10, 15"/>
    <x v="0"/>
    <m/>
    <n v="68.785472714590398"/>
    <n v="0.19005643259999999"/>
  </r>
  <r>
    <n v="220000"/>
    <n v="840000"/>
    <n v="850000"/>
    <x v="0"/>
    <x v="0"/>
    <s v="IR12-21"/>
    <s v="62-304.520 (7), F.A.C."/>
    <n v="0.56000000000000005"/>
    <n v="0.48"/>
    <s v="Town Melbourne Beach"/>
    <n v="0.15281811066317999"/>
    <n v="3764.2534248155198"/>
    <n v="9.3659938027307792"/>
    <n v="1.3769027295540299"/>
    <n v="1.4312934774164101"/>
    <n v="0.21041567369743"/>
    <n v="575.246096437732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312934774164101"/>
    <n v="0.21041567369743"/>
    <n v="575.24609643773204"/>
    <m/>
    <n v="-1"/>
    <n v="-1"/>
    <n v="-1"/>
    <n v="-1"/>
    <n v="0"/>
    <m/>
    <m/>
    <s v="Central IRL A"/>
    <n v="-1"/>
    <m/>
    <m/>
    <n v="604"/>
    <x v="13"/>
    <s v="Basins 4, 6, 10, 15"/>
    <x v="0"/>
    <m/>
    <n v="126.81407901846799"/>
    <n v="0.46654184630000001"/>
  </r>
  <r>
    <n v="220000"/>
    <n v="840000"/>
    <n v="850000"/>
    <x v="0"/>
    <x v="0"/>
    <s v="IR12-21"/>
    <s v="62-304.520 (7), F.A.C."/>
    <n v="0.56000000000000005"/>
    <n v="0.48"/>
    <s v="Town Melbourne Beach"/>
    <n v="0.24781522913685999"/>
    <n v="3764.2534248155198"/>
    <n v="9.3659938027307792"/>
    <n v="1.3769027295540299"/>
    <n v="2.3210359003182202"/>
    <n v="0.34121746542360998"/>
    <n v="932.83932499990306"/>
    <n v="1210"/>
    <s v="Fixed Single Family Units"/>
    <n v="1210"/>
    <s v="Town Melbourne Beach                   Brevard County"/>
    <s v="Town Melbourne Beach"/>
    <m/>
    <m/>
    <m/>
    <n v="0"/>
    <n v="1"/>
    <n v="2.3210359003182202"/>
    <n v="0.34121746542360998"/>
    <n v="932.83932499990306"/>
    <m/>
    <n v="-1"/>
    <n v="-1"/>
    <n v="-1"/>
    <n v="-1"/>
    <n v="0"/>
    <m/>
    <m/>
    <s v="Central IRL A"/>
    <n v="-1"/>
    <m/>
    <m/>
    <n v="604"/>
    <x v="13"/>
    <s v="Basins 4, 6, 10, 15"/>
    <x v="0"/>
    <m/>
    <n v="128.91731691208099"/>
    <n v="0.75656068529999998"/>
  </r>
  <r>
    <n v="220000"/>
    <n v="840000"/>
    <n v="850000"/>
    <x v="0"/>
    <x v="0"/>
    <s v="IR12-21"/>
    <s v="62-304.520 (7), F.A.C."/>
    <n v="0.56000000000000005"/>
    <n v="0.48"/>
    <s v="Town Melbourne Beach"/>
    <n v="0.21713011386785"/>
    <n v="3764.2534248155198"/>
    <n v="9.3659938027307792"/>
    <n v="1.3769027295540299"/>
    <n v="2.0336393008725899"/>
    <n v="0.29896704645303002"/>
    <n v="817.33277475767295"/>
    <n v="1210"/>
    <s v="Fixed Single Family Units"/>
    <n v="1210"/>
    <s v="Town Melbourne Beach                   Brevard County"/>
    <s v="Town Melbourne Beach"/>
    <m/>
    <m/>
    <m/>
    <n v="0"/>
    <n v="1"/>
    <n v="2.0336393008725899"/>
    <n v="0.29896704645303002"/>
    <n v="817.33277475767295"/>
    <m/>
    <n v="-1"/>
    <n v="-1"/>
    <n v="-1"/>
    <n v="-1"/>
    <n v="0"/>
    <m/>
    <m/>
    <s v="Central IRL A"/>
    <n v="-1"/>
    <m/>
    <m/>
    <n v="604"/>
    <x v="13"/>
    <s v="Basins 4, 6, 10, 15"/>
    <x v="0"/>
    <m/>
    <n v="128.252221297929"/>
    <n v="0.66288140689999997"/>
  </r>
  <r>
    <n v="220000"/>
    <n v="850000"/>
    <n v="850000"/>
    <x v="0"/>
    <x v="0"/>
    <s v="IR12-21"/>
    <s v="62-304.520 (7), F.A.C."/>
    <n v="0.56000000000000005"/>
    <n v="0.48"/>
    <s v="Town Melbourne Beach"/>
    <n v="0.17276691005274"/>
    <n v="3764.2534250959802"/>
    <n v="9.3659938034285997"/>
    <n v="1.3769027296566201"/>
    <n v="1.6181338089914701"/>
    <n v="0.23788323004594999"/>
    <n v="650.338432909275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181338089914701"/>
    <n v="0.23788323004594999"/>
    <n v="650.33843290927598"/>
    <m/>
    <n v="-1"/>
    <n v="-1"/>
    <n v="-1"/>
    <n v="-1"/>
    <n v="0"/>
    <m/>
    <m/>
    <s v="Central IRL A"/>
    <n v="-1"/>
    <m/>
    <m/>
    <n v="604"/>
    <x v="13"/>
    <s v="Basins 4, 6, 10, 15"/>
    <x v="0"/>
    <m/>
    <n v="127.93206274352001"/>
    <n v="0.52744398449999996"/>
  </r>
  <r>
    <n v="220000"/>
    <n v="850000"/>
    <n v="850000"/>
    <x v="0"/>
    <x v="0"/>
    <s v="IR12-21"/>
    <s v="62-304.520 (7), F.A.C."/>
    <n v="0.56000000000000005"/>
    <n v="0.48"/>
    <s v="Town Melbourne Beach"/>
    <n v="0.21109440221493"/>
    <n v="3764.2534250959802"/>
    <n v="9.3659938034285997"/>
    <n v="1.3769027296566201"/>
    <n v="1.9771088630835101"/>
    <n v="0.29065645862497003"/>
    <n v="794.61282655614696"/>
    <n v="1210"/>
    <s v="Fixed Single Family Units"/>
    <n v="1210"/>
    <s v="Town Melbourne Beach                   Brevard County"/>
    <s v="Town Melbourne Beach"/>
    <m/>
    <m/>
    <m/>
    <n v="0"/>
    <n v="1"/>
    <n v="1.9771088630835101"/>
    <n v="0.29065645862497003"/>
    <n v="794.61282655614696"/>
    <m/>
    <n v="-1"/>
    <n v="-1"/>
    <n v="-1"/>
    <n v="-1"/>
    <n v="0"/>
    <m/>
    <m/>
    <s v="Central IRL A"/>
    <n v="-1"/>
    <m/>
    <m/>
    <n v="604"/>
    <x v="13"/>
    <s v="Basins 4, 6, 10, 15"/>
    <x v="0"/>
    <m/>
    <n v="119.33796978903599"/>
    <n v="0.64445484720000001"/>
  </r>
  <r>
    <n v="220000"/>
    <n v="850000"/>
    <n v="850000"/>
    <x v="0"/>
    <x v="0"/>
    <s v="IR12-21"/>
    <s v="62-304.520 (7), F.A.C."/>
    <n v="0.56000000000000005"/>
    <n v="0.48"/>
    <s v="Town Melbourne Beach"/>
    <n v="0.23390214135421"/>
    <n v="3764.2534250959802"/>
    <n v="9.3659938034285997"/>
    <n v="1.3769027296566201"/>
    <n v="2.19072600653225"/>
    <n v="0.32206049690313998"/>
    <n v="880.46693672988897"/>
    <n v="1210"/>
    <s v="Fixed Single Family Units"/>
    <n v="1210"/>
    <s v="Town Melbourne Beach                   Brevard County"/>
    <s v="Town Melbourne Beach"/>
    <m/>
    <m/>
    <m/>
    <n v="0"/>
    <n v="1"/>
    <n v="2.19072600653225"/>
    <n v="0.32206049690313998"/>
    <n v="880.46693672988897"/>
    <m/>
    <n v="-1"/>
    <n v="-1"/>
    <n v="-1"/>
    <n v="-1"/>
    <n v="0"/>
    <m/>
    <m/>
    <s v="Central IRL A"/>
    <n v="-1"/>
    <m/>
    <m/>
    <n v="604"/>
    <x v="13"/>
    <s v="Basins 4, 6, 10, 15"/>
    <x v="0"/>
    <m/>
    <n v="124.71840562235001"/>
    <n v="0.71408510680000004"/>
  </r>
  <r>
    <n v="220000"/>
    <n v="850000"/>
    <n v="850000"/>
    <x v="0"/>
    <x v="0"/>
    <s v="IR12-21"/>
    <s v="62-304.520 (7), F.A.C."/>
    <n v="0.56000000000000005"/>
    <n v="0.48"/>
    <s v="Town Melbourne Beach"/>
    <n v="9.4957532426580005E-2"/>
    <n v="3761.57431120516"/>
    <n v="9.4852917624751303"/>
    <n v="1.4371782789716601"/>
    <n v="0.90069990011086998"/>
    <n v="0.13647090302823001"/>
    <n v="357.1898146312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0069990011086998"/>
    <n v="0.13647090302823001"/>
    <n v="357.18981463128"/>
    <m/>
    <n v="-1"/>
    <n v="-1"/>
    <n v="-1"/>
    <n v="-1"/>
    <n v="0"/>
    <m/>
    <m/>
    <s v="Central IRL A"/>
    <n v="-1"/>
    <m/>
    <m/>
    <n v="604"/>
    <x v="13"/>
    <s v="Basins 4, 6, 10, 15"/>
    <x v="0"/>
    <m/>
    <n v="115.798366777374"/>
    <n v="0.28969165829999999"/>
  </r>
  <r>
    <n v="220000"/>
    <n v="850000"/>
    <n v="850000"/>
    <x v="0"/>
    <x v="0"/>
    <s v="IR12-21"/>
    <s v="62-304.520 (7), F.A.C."/>
    <n v="0.56000000000000005"/>
    <n v="0.48"/>
    <s v="Town Melbourne Beach"/>
    <n v="8.9516874478040007E-2"/>
    <n v="3761.57431120516"/>
    <n v="9.4852917624751303"/>
    <n v="1.4371782789716601"/>
    <n v="0.84909367208912001"/>
    <n v="0.12865170760127001"/>
    <n v="336.72437545599098"/>
    <n v="1210"/>
    <s v="Fixed Single Family Units"/>
    <n v="1210"/>
    <s v="Town Melbourne Beach                   Brevard County"/>
    <s v="Town Melbourne Beach"/>
    <m/>
    <m/>
    <m/>
    <n v="0"/>
    <n v="1"/>
    <n v="0.84909367208912001"/>
    <n v="0.12865170760127001"/>
    <n v="336.72437545599001"/>
    <m/>
    <n v="-1"/>
    <n v="-1"/>
    <n v="-1"/>
    <n v="-1"/>
    <n v="0"/>
    <m/>
    <m/>
    <s v="Central IRL A"/>
    <n v="-1"/>
    <m/>
    <m/>
    <n v="604"/>
    <x v="13"/>
    <s v="Basins 4, 6, 10, 15"/>
    <x v="0"/>
    <m/>
    <n v="82.739039500087699"/>
    <n v="0.27309357299999998"/>
  </r>
  <r>
    <n v="220000"/>
    <n v="850000"/>
    <n v="850000"/>
    <x v="0"/>
    <x v="0"/>
    <s v="IR12-21"/>
    <s v="62-304.520 (7), F.A.C."/>
    <n v="0.56000000000000005"/>
    <n v="0.48"/>
    <s v="Town Melbourne Beach"/>
    <n v="0.24031903228605"/>
    <n v="3761.57431120516"/>
    <n v="9.4852917624751303"/>
    <n v="1.4371782789716601"/>
    <n v="2.2794961373088598"/>
    <n v="0.345381293225"/>
    <n v="903.97789834088906"/>
    <n v="1210"/>
    <s v="Fixed Single Family Units"/>
    <n v="1210"/>
    <s v="Town Melbourne Beach                   Brevard County"/>
    <s v="Town Melbourne Beach"/>
    <m/>
    <m/>
    <m/>
    <n v="0"/>
    <n v="1"/>
    <n v="2.2794961373088598"/>
    <n v="0.345381293225"/>
    <n v="903.97789834088906"/>
    <m/>
    <n v="-1"/>
    <n v="-1"/>
    <n v="-1"/>
    <n v="-1"/>
    <n v="0"/>
    <m/>
    <m/>
    <s v="Central IRL A"/>
    <n v="-1"/>
    <m/>
    <m/>
    <n v="604"/>
    <x v="13"/>
    <s v="Basins 4, 6, 10, 15"/>
    <x v="0"/>
    <m/>
    <n v="133.74816494746099"/>
    <n v="0.73315320220000002"/>
  </r>
  <r>
    <n v="220000"/>
    <n v="850000"/>
    <n v="850000"/>
    <x v="0"/>
    <x v="0"/>
    <s v="IR12-21"/>
    <s v="62-304.520 (7), F.A.C."/>
    <n v="0.56000000000000005"/>
    <n v="0.48"/>
    <s v="Town Melbourne Beach"/>
    <n v="5.3269362640410003E-2"/>
    <n v="3761.57431120516"/>
    <n v="9.4852917624751303"/>
    <n v="1.4371782789716601"/>
    <n v="0.50527544664538004"/>
    <n v="7.6557570921459997E-2"/>
    <n v="200.376666082437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50527544664538004"/>
    <n v="7.6557570921459997E-2"/>
    <n v="200.376666082437"/>
    <m/>
    <n v="-1"/>
    <n v="-1"/>
    <n v="-1"/>
    <n v="-1"/>
    <n v="0"/>
    <m/>
    <m/>
    <s v="Central IRL A"/>
    <n v="-1"/>
    <m/>
    <m/>
    <n v="604"/>
    <x v="13"/>
    <s v="Basins 4, 6, 10, 15"/>
    <x v="0"/>
    <m/>
    <n v="93.917892288139399"/>
    <n v="0.16251148909999999"/>
  </r>
  <r>
    <n v="220000"/>
    <n v="850000"/>
    <n v="850000"/>
    <x v="0"/>
    <x v="0"/>
    <s v="IR12-21"/>
    <s v="62-304.520 (7), F.A.C."/>
    <n v="0.56000000000000005"/>
    <n v="0.48"/>
    <s v="Town Melbourne Beach"/>
    <n v="0.13970065195188"/>
    <n v="3761.57431120516"/>
    <n v="9.4852917624751303"/>
    <n v="1.4371782789716601"/>
    <n v="1.3251014431716499"/>
    <n v="0.20077474254343"/>
    <n v="525.49438364083801"/>
    <n v="1210"/>
    <s v="Fixed Single Family Units"/>
    <n v="1210"/>
    <s v="Town Melbourne Beach                   Brevard County"/>
    <s v="Town Melbourne Beach"/>
    <m/>
    <m/>
    <m/>
    <n v="0"/>
    <n v="1"/>
    <n v="1.3251014431716499"/>
    <n v="0.20077474254343"/>
    <n v="525.49438364083801"/>
    <m/>
    <n v="-1"/>
    <n v="-1"/>
    <n v="-1"/>
    <n v="-1"/>
    <n v="0"/>
    <m/>
    <m/>
    <s v="Central IRL A"/>
    <n v="-1"/>
    <m/>
    <m/>
    <n v="604"/>
    <x v="13"/>
    <s v="Basins 4, 6, 10, 15"/>
    <x v="0"/>
    <m/>
    <n v="104.013199248042"/>
    <n v="0.42619171420000002"/>
  </r>
  <r>
    <n v="220000"/>
    <n v="850000"/>
    <n v="850000"/>
    <x v="0"/>
    <x v="0"/>
    <s v="IR12-21"/>
    <s v="62-304.520 (7), F.A.C."/>
    <n v="0.56000000000000005"/>
    <n v="0.48"/>
    <s v="Town Melbourne Beach"/>
    <n v="0.18860836511974999"/>
    <n v="3752.4564931538598"/>
    <n v="9.3384165744806999"/>
    <n v="1.3729090058037401"/>
    <n v="1.7613034829200001"/>
    <n v="0.25894212304281999"/>
    <n v="707.744684356747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613034829200001"/>
    <n v="0.25894212304281999"/>
    <n v="707.74468435674703"/>
    <m/>
    <n v="-1"/>
    <n v="-1"/>
    <n v="-1"/>
    <n v="-1"/>
    <n v="0"/>
    <m/>
    <m/>
    <s v="Central IRL A"/>
    <n v="-1"/>
    <m/>
    <m/>
    <n v="604"/>
    <x v="13"/>
    <s v="Basins 4, 6, 10, 15"/>
    <x v="0"/>
    <m/>
    <n v="130.56390773656801"/>
    <n v="0.57400217710000001"/>
  </r>
  <r>
    <n v="220000"/>
    <n v="850000"/>
    <n v="850000"/>
    <x v="0"/>
    <x v="0"/>
    <s v="IR12-21"/>
    <s v="62-304.520 (7), F.A.C."/>
    <n v="0.56000000000000005"/>
    <n v="0.48"/>
    <s v="Town Melbourne Beach"/>
    <n v="4.036495038777E-2"/>
    <n v="3752.4564931538598"/>
    <n v="9.3384165744806999"/>
    <n v="1.3729090058037401"/>
    <n v="0.37694472172923998"/>
    <n v="5.5417403906190002E-2"/>
    <n v="151.46772017842"/>
    <n v="1210"/>
    <s v="Fixed Single Family Units"/>
    <n v="1210"/>
    <s v="Town Melbourne Beach                   Brevard County"/>
    <s v="Town Melbourne Beach"/>
    <m/>
    <m/>
    <m/>
    <n v="0"/>
    <n v="1"/>
    <n v="0.37694472172923998"/>
    <n v="5.5417403906190002E-2"/>
    <n v="151.46772017842201"/>
    <m/>
    <n v="-1"/>
    <n v="-1"/>
    <n v="-1"/>
    <n v="-1"/>
    <n v="0"/>
    <m/>
    <m/>
    <s v="Central IRL A"/>
    <n v="-1"/>
    <m/>
    <m/>
    <n v="604"/>
    <x v="13"/>
    <s v="Basins 4, 6, 10, 15"/>
    <x v="0"/>
    <m/>
    <n v="52.430750229461999"/>
    <n v="0.12284486629999999"/>
  </r>
  <r>
    <n v="220000"/>
    <n v="850000"/>
    <n v="850000"/>
    <x v="0"/>
    <x v="0"/>
    <s v="IR12-21"/>
    <s v="62-304.520 (7), F.A.C."/>
    <n v="0.56000000000000005"/>
    <n v="0.48"/>
    <s v="Town Melbourne Beach"/>
    <n v="0.17448283371358"/>
    <n v="3752.4564931538598"/>
    <n v="9.3384165744806999"/>
    <n v="1.3729090058037401"/>
    <n v="1.6293933863132499"/>
    <n v="0.23954905376353"/>
    <n v="654.73924231240801"/>
    <n v="1210"/>
    <s v="Fixed Single Family Units"/>
    <n v="1210"/>
    <s v="Town Melbourne Beach                   Brevard County"/>
    <s v="Town Melbourne Beach"/>
    <m/>
    <m/>
    <m/>
    <n v="0"/>
    <n v="1"/>
    <n v="1.6293933863132499"/>
    <n v="0.23954905376353"/>
    <n v="654.73924231240403"/>
    <m/>
    <n v="-1"/>
    <n v="-1"/>
    <n v="-1"/>
    <n v="-1"/>
    <n v="0"/>
    <m/>
    <m/>
    <s v="Central IRL A"/>
    <n v="-1"/>
    <m/>
    <m/>
    <n v="604"/>
    <x v="13"/>
    <s v="Basins 4, 6, 10, 15"/>
    <x v="0"/>
    <m/>
    <n v="111.70287067008201"/>
    <n v="0.53101317299999995"/>
  </r>
  <r>
    <n v="220000"/>
    <n v="850000"/>
    <n v="850000"/>
    <x v="0"/>
    <x v="0"/>
    <s v="IR12-21"/>
    <s v="62-304.520 (7), F.A.C."/>
    <n v="0.56000000000000005"/>
    <n v="0.48"/>
    <s v="Town Melbourne Beach"/>
    <n v="5.1127817247460003E-2"/>
    <n v="3752.4564931538598"/>
    <n v="9.3384165744806999"/>
    <n v="1.3729090058037401"/>
    <n v="0.47745285600075998"/>
    <n v="7.0193840746129998E-2"/>
    <n v="191.85490981104101"/>
    <n v="1210"/>
    <s v="Fixed Single Family Units"/>
    <n v="1210"/>
    <s v="Town Melbourne Beach                   Brevard County"/>
    <s v="Town Melbourne Beach"/>
    <m/>
    <m/>
    <m/>
    <n v="0"/>
    <n v="1"/>
    <n v="0.47745285600075998"/>
    <n v="7.0193840746129998E-2"/>
    <n v="191.85490981104201"/>
    <m/>
    <n v="-1"/>
    <n v="-1"/>
    <n v="-1"/>
    <n v="-1"/>
    <n v="0"/>
    <m/>
    <m/>
    <s v="Central IRL A"/>
    <n v="-1"/>
    <m/>
    <m/>
    <n v="604"/>
    <x v="13"/>
    <s v="Basins 4, 6, 10, 15"/>
    <x v="0"/>
    <m/>
    <n v="59.560400372762999"/>
    <n v="0.15560008910000001"/>
  </r>
  <r>
    <n v="220000"/>
    <n v="850000"/>
    <n v="850000"/>
    <x v="0"/>
    <x v="0"/>
    <s v="IR12-21"/>
    <s v="62-304.520 (7), F.A.C."/>
    <n v="0.56000000000000005"/>
    <n v="0.48"/>
    <s v="Town Melbourne Beach"/>
    <n v="1.2042036045760001E-2"/>
    <n v="3752.4564931538598"/>
    <n v="9.3384165744806999"/>
    <n v="1.3729090058037401"/>
    <n v="0.1124535490003"/>
    <n v="1.6532619735450001E-2"/>
    <n v="45.187216350738701"/>
    <n v="1210"/>
    <s v="Fixed Single Family Units"/>
    <n v="1210"/>
    <s v="Town Melbourne Beach                   Brevard County"/>
    <s v="Town Melbourne Beach"/>
    <m/>
    <m/>
    <m/>
    <n v="0"/>
    <n v="1"/>
    <n v="0.1124535490003"/>
    <n v="1.6532619735450001E-2"/>
    <n v="45.187216350740499"/>
    <m/>
    <n v="-1"/>
    <n v="-1"/>
    <n v="-1"/>
    <n v="-1"/>
    <n v="0"/>
    <m/>
    <m/>
    <s v="Central IRL A"/>
    <n v="-1"/>
    <m/>
    <m/>
    <n v="604"/>
    <x v="13"/>
    <s v="Basins 4, 6, 10, 15"/>
    <x v="0"/>
    <m/>
    <n v="44.6049778011065"/>
    <n v="3.6648188399999997E-2"/>
  </r>
  <r>
    <n v="220000"/>
    <n v="850000"/>
    <n v="850000"/>
    <x v="0"/>
    <x v="0"/>
    <s v="IR12-21"/>
    <s v="62-304.520 (7), F.A.C."/>
    <n v="0.56000000000000005"/>
    <n v="0.48"/>
    <s v="Town Melbourne Beach"/>
    <n v="0.15113745110754001"/>
    <n v="3752.4564931538598"/>
    <n v="9.3384165744806999"/>
    <n v="1.3729090058037401"/>
    <n v="1.41138447844749"/>
    <n v="0.20749796773977"/>
    <n v="567.136709767242"/>
    <n v="1210"/>
    <s v="Fixed Single Family Units"/>
    <n v="1210"/>
    <s v="Town Melbourne Beach                   Brevard County"/>
    <s v="Town Melbourne Beach"/>
    <m/>
    <m/>
    <m/>
    <n v="0"/>
    <n v="1"/>
    <n v="1.41138447844749"/>
    <n v="0.20749796773977"/>
    <n v="567.136709767242"/>
    <m/>
    <n v="-1"/>
    <n v="-1"/>
    <n v="-1"/>
    <n v="-1"/>
    <n v="0"/>
    <m/>
    <m/>
    <s v="Central IRL A"/>
    <n v="-1"/>
    <m/>
    <m/>
    <n v="604"/>
    <x v="13"/>
    <s v="Basins 4, 6, 10, 15"/>
    <x v="0"/>
    <m/>
    <n v="110.345985473555"/>
    <n v="0.45996489029999998"/>
  </r>
  <r>
    <n v="220000"/>
    <n v="850000"/>
    <n v="850000"/>
    <x v="0"/>
    <x v="0"/>
    <s v="IR12-21"/>
    <s v="62-304.520 (7), F.A.C."/>
    <n v="0.56000000000000005"/>
    <n v="0.48"/>
    <s v="Town Melbourne Beach"/>
    <n v="0.26622698216118001"/>
    <n v="3707.8353451833"/>
    <n v="9.2433831774982504"/>
    <n v="1.35948237707501"/>
    <n v="2.4608380083047998"/>
    <n v="0.36193089054999"/>
    <n v="987.1258142987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4608380083047998"/>
    <n v="0.36193089054999"/>
    <n v="1144.58224775859"/>
    <m/>
    <n v="-1"/>
    <n v="-1"/>
    <n v="-1"/>
    <n v="-1"/>
    <n v="0"/>
    <m/>
    <m/>
    <s v="Central IRL A"/>
    <n v="-1"/>
    <m/>
    <m/>
    <n v="604"/>
    <x v="13"/>
    <s v="Basins 4, 6, 10, 15"/>
    <x v="0"/>
    <m/>
    <n v="185.94191630345099"/>
    <n v="0.92829054970000002"/>
  </r>
  <r>
    <n v="220000"/>
    <n v="850000"/>
    <n v="850000"/>
    <x v="0"/>
    <x v="0"/>
    <s v="IR12-21"/>
    <s v="62-304.520 (7), F.A.C."/>
    <n v="0.56000000000000005"/>
    <n v="0.48"/>
    <s v="Town Melbourne Beach"/>
    <n v="0.17363657197394999"/>
    <n v="3707.8353451833"/>
    <n v="9.2433831774982504"/>
    <n v="1.35948237707501"/>
    <n v="1.6049893683824801"/>
    <n v="0.23605585961430001"/>
    <n v="643.81581878147995"/>
    <n v="1210"/>
    <s v="Fixed Single Family Units"/>
    <n v="1210"/>
    <s v="Town Melbourne Beach                   Brevard County"/>
    <s v="Town Melbourne Beach"/>
    <m/>
    <m/>
    <m/>
    <n v="0"/>
    <n v="1"/>
    <n v="1.6049893683824801"/>
    <n v="0.23605585961430001"/>
    <n v="643.81581878147995"/>
    <m/>
    <n v="-1"/>
    <n v="-1"/>
    <n v="-1"/>
    <n v="-1"/>
    <n v="0"/>
    <m/>
    <m/>
    <s v="Central IRL A"/>
    <n v="-1"/>
    <m/>
    <m/>
    <n v="604"/>
    <x v="13"/>
    <s v="Basins 4, 6, 10, 15"/>
    <x v="0"/>
    <m/>
    <n v="111.561749765529"/>
    <n v="0.52215394869999998"/>
  </r>
  <r>
    <n v="220000"/>
    <n v="850000"/>
    <n v="850000"/>
    <x v="0"/>
    <x v="0"/>
    <s v="IR12-21"/>
    <s v="62-304.520 (7), F.A.C."/>
    <n v="0.56000000000000005"/>
    <n v="0.48"/>
    <s v="Town Melbourne Beach"/>
    <n v="7.0627311594010006E-2"/>
    <n v="3707.8353451833"/>
    <n v="9.2433831774982504"/>
    <n v="1.35948237707501"/>
    <n v="0.65283530386008004"/>
    <n v="9.6016585452250003E-2"/>
    <n v="261.87444226357798"/>
    <n v="1210"/>
    <s v="Fixed Single Family Units"/>
    <n v="1210"/>
    <s v="Town Melbourne Beach                   Brevard County"/>
    <s v="Town Melbourne Beach"/>
    <m/>
    <m/>
    <m/>
    <n v="0"/>
    <n v="1"/>
    <n v="0.65283530386008004"/>
    <n v="9.6016585452250003E-2"/>
    <n v="261.87444226357599"/>
    <m/>
    <n v="-1"/>
    <n v="-1"/>
    <n v="-1"/>
    <n v="-1"/>
    <n v="0"/>
    <m/>
    <m/>
    <s v="Central IRL A"/>
    <n v="-1"/>
    <m/>
    <m/>
    <n v="604"/>
    <x v="13"/>
    <s v="Basins 4, 6, 10, 15"/>
    <x v="0"/>
    <m/>
    <n v="69.609983821584905"/>
    <n v="0.212388031"/>
  </r>
  <r>
    <n v="220000"/>
    <n v="850000"/>
    <n v="860000"/>
    <x v="0"/>
    <x v="0"/>
    <s v="IR12-21"/>
    <s v="62-304.520 (7), F.A.C."/>
    <n v="0.56000000000000005"/>
    <n v="0.48"/>
    <s v="Town Melbourne Beach"/>
    <n v="2.8342550339E-4"/>
    <n v="414.716346145861"/>
    <n v="1.2006760457533601"/>
    <n v="0.18225848734735001"/>
    <n v="3.4030221267999998E-4"/>
    <n v="5.1656703520000002E-5"/>
    <n v="0.1175411891729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4030221267999998E-4"/>
    <n v="5.1656703520000002E-5"/>
    <n v="16.293750204821201"/>
    <m/>
    <n v="-1"/>
    <n v="-1"/>
    <n v="-1"/>
    <n v="-1"/>
    <n v="0"/>
    <m/>
    <m/>
    <s v="Central IRL A"/>
    <n v="-1"/>
    <m/>
    <m/>
    <n v="604"/>
    <x v="13"/>
    <s v="Basins 4, 6, 10, 15"/>
    <x v="0"/>
    <m/>
    <n v="5.1864263231930297"/>
    <n v="1.3214720399999999E-2"/>
  </r>
  <r>
    <n v="220000"/>
    <n v="860000"/>
    <n v="860000"/>
    <x v="0"/>
    <x v="0"/>
    <s v="IR12-21"/>
    <s v="62-304.520 (7), F.A.C."/>
    <n v="0.56000000000000005"/>
    <n v="0.48"/>
    <s v="Town Melbourne Beach"/>
    <n v="8.0519467004680004E-2"/>
    <n v="3754.9649868891602"/>
    <n v="9.5336616752848098"/>
    <n v="1.46605638448262"/>
    <n v="0.76764535669693001"/>
    <n v="0.11804607867734999"/>
    <n v="302.34777936557299"/>
    <n v="1300"/>
    <s v="Residential, High Density"/>
    <n v="1300"/>
    <s v="Town Melbourne Beach                   Brevard County"/>
    <s v="Town Melbourne Beach"/>
    <m/>
    <m/>
    <m/>
    <n v="0"/>
    <n v="1"/>
    <n v="0.76764535669693001"/>
    <n v="0.11804607867734999"/>
    <n v="302.347779365571"/>
    <m/>
    <n v="-1"/>
    <n v="-1"/>
    <n v="-1"/>
    <n v="-1"/>
    <n v="0"/>
    <m/>
    <m/>
    <s v="Central IRL A"/>
    <n v="-1"/>
    <m/>
    <m/>
    <n v="604"/>
    <x v="13"/>
    <s v="Basins 4, 6, 10, 15"/>
    <x v="0"/>
    <m/>
    <n v="80.081003997276795"/>
    <n v="0.24521312200000001"/>
  </r>
  <r>
    <n v="220000"/>
    <n v="860000"/>
    <n v="860000"/>
    <x v="0"/>
    <x v="0"/>
    <s v="IR12-21"/>
    <s v="62-304.520 (7), F.A.C."/>
    <n v="0.56000000000000005"/>
    <n v="0.48"/>
    <s v="Town Melbourne Beach"/>
    <n v="0.197342657122"/>
    <n v="3754.9649868891602"/>
    <n v="9.5336616752848098"/>
    <n v="1.46605638448262"/>
    <n v="1.8813981271029501"/>
    <n v="0.28931546240447997"/>
    <n v="741.01476791280902"/>
    <n v="1210"/>
    <s v="Fixed Single Family Units"/>
    <n v="1210"/>
    <s v="Town Melbourne Beach                   Brevard County"/>
    <s v="Town Melbourne Beach"/>
    <m/>
    <m/>
    <m/>
    <n v="0"/>
    <n v="1"/>
    <n v="1.8813981271029501"/>
    <n v="0.28931546240447997"/>
    <n v="741.01476791280902"/>
    <m/>
    <n v="-1"/>
    <n v="-1"/>
    <n v="-1"/>
    <n v="-1"/>
    <n v="0"/>
    <m/>
    <m/>
    <s v="Central IRL A"/>
    <n v="-1"/>
    <m/>
    <m/>
    <n v="604"/>
    <x v="13"/>
    <s v="Basins 4, 6, 10, 15"/>
    <x v="0"/>
    <m/>
    <n v="113.105631078017"/>
    <n v="0.60098521319999998"/>
  </r>
  <r>
    <n v="220000"/>
    <n v="860000"/>
    <n v="860000"/>
    <x v="0"/>
    <x v="0"/>
    <s v="IR12-21"/>
    <s v="62-304.520 (7), F.A.C."/>
    <n v="0.56000000000000005"/>
    <n v="0.48"/>
    <s v="Town Melbourne Beach"/>
    <n v="8.2566712709749995E-2"/>
    <n v="3754.9649868891602"/>
    <n v="9.5336616752848098"/>
    <n v="1.46605638448262"/>
    <n v="0.78716310461528005"/>
    <n v="0.12104745631388"/>
    <n v="310.035115307681"/>
    <n v="1210"/>
    <s v="Fixed Single Family Units"/>
    <n v="1210"/>
    <s v="Town Melbourne Beach                   Brevard County"/>
    <s v="Town Melbourne Beach"/>
    <m/>
    <m/>
    <m/>
    <n v="0"/>
    <n v="1"/>
    <n v="0.78716310461528005"/>
    <n v="0.12104745631388"/>
    <n v="310.03511530767997"/>
    <m/>
    <n v="-1"/>
    <n v="-1"/>
    <n v="-1"/>
    <n v="-1"/>
    <n v="0"/>
    <m/>
    <m/>
    <s v="Central IRL A"/>
    <n v="-1"/>
    <m/>
    <m/>
    <n v="604"/>
    <x v="13"/>
    <s v="Basins 4, 6, 10, 15"/>
    <x v="0"/>
    <m/>
    <n v="81.867763063825095"/>
    <n v="0.25144778210000002"/>
  </r>
  <r>
    <n v="220000"/>
    <n v="860000"/>
    <n v="860000"/>
    <x v="0"/>
    <x v="0"/>
    <s v="IR12-21"/>
    <s v="62-304.520 (7), F.A.C."/>
    <n v="0.56000000000000005"/>
    <n v="0.48"/>
    <s v="Town Melbourne Beach"/>
    <n v="0.10402796052097001"/>
    <n v="3754.9649868891602"/>
    <n v="9.5336616752848098"/>
    <n v="1.46605638448262"/>
    <n v="0.99176738037686996"/>
    <n v="0.15251085568648001"/>
    <n v="390.62134941375302"/>
    <n v="1210"/>
    <s v="Fixed Single Family Units"/>
    <n v="1210"/>
    <s v="Town Melbourne Beach                   Brevard County"/>
    <s v="Town Melbourne Beach"/>
    <m/>
    <m/>
    <m/>
    <n v="0"/>
    <n v="1"/>
    <n v="0.99176738037686996"/>
    <n v="0.15251085568648001"/>
    <n v="390.62134941375302"/>
    <m/>
    <n v="-1"/>
    <n v="-1"/>
    <n v="-1"/>
    <n v="-1"/>
    <n v="0"/>
    <m/>
    <m/>
    <s v="Central IRL A"/>
    <n v="-1"/>
    <m/>
    <m/>
    <n v="604"/>
    <x v="13"/>
    <s v="Basins 4, 6, 10, 15"/>
    <x v="0"/>
    <m/>
    <n v="82.124308539635805"/>
    <n v="0.31680563620000002"/>
  </r>
  <r>
    <n v="220000"/>
    <n v="860000"/>
    <n v="860000"/>
    <x v="0"/>
    <x v="0"/>
    <s v="IR12-21"/>
    <s v="62-304.520 (7), F.A.C."/>
    <n v="0.56000000000000005"/>
    <n v="0.48"/>
    <s v="Town Melbourne Beach"/>
    <n v="9.3466182960719998E-2"/>
    <n v="3754.9649868891602"/>
    <n v="9.5336616752848098"/>
    <n v="1.46605638448262"/>
    <n v="0.89107496642784001"/>
    <n v="0.13702669426278999"/>
    <n v="350.96224447570597"/>
    <n v="1210"/>
    <s v="Fixed Single Family Units"/>
    <n v="1210"/>
    <s v="Town Melbourne Beach                   Brevard County"/>
    <s v="Town Melbourne Beach"/>
    <m/>
    <m/>
    <m/>
    <n v="0"/>
    <n v="1"/>
    <n v="0.89107496642784001"/>
    <n v="0.13702669426278999"/>
    <n v="350.96224447570398"/>
    <m/>
    <n v="-1"/>
    <n v="-1"/>
    <n v="-1"/>
    <n v="-1"/>
    <n v="0"/>
    <m/>
    <m/>
    <s v="Central IRL A"/>
    <n v="-1"/>
    <m/>
    <m/>
    <n v="604"/>
    <x v="13"/>
    <s v="Basins 4, 6, 10, 15"/>
    <x v="0"/>
    <m/>
    <n v="77.957543099017499"/>
    <n v="0.28464091200000002"/>
  </r>
  <r>
    <n v="220000"/>
    <n v="860000"/>
    <n v="860000"/>
    <x v="0"/>
    <x v="0"/>
    <s v="IR12-21"/>
    <s v="62-304.520 (7), F.A.C."/>
    <n v="0.56000000000000005"/>
    <n v="0.48"/>
    <s v="Town Melbourne Beach"/>
    <n v="5.9840473487840003E-2"/>
    <n v="3754.9649868891602"/>
    <n v="9.5336616752848098"/>
    <n v="1.46605638448262"/>
    <n v="0.57049882872192004"/>
    <n v="8.772950820731E-2"/>
    <n v="224.69888274571201"/>
    <n v="1210"/>
    <s v="Fixed Single Family Units"/>
    <n v="1210"/>
    <s v="Town Melbourne Beach                   Brevard County"/>
    <s v="Town Melbourne Beach"/>
    <m/>
    <m/>
    <m/>
    <n v="0"/>
    <n v="1"/>
    <n v="0.57049882872192004"/>
    <n v="8.772950820731E-2"/>
    <n v="224.69888274571099"/>
    <m/>
    <n v="-1"/>
    <n v="-1"/>
    <n v="-1"/>
    <n v="-1"/>
    <n v="0"/>
    <m/>
    <m/>
    <s v="Central IRL A"/>
    <n v="-1"/>
    <m/>
    <m/>
    <n v="604"/>
    <x v="13"/>
    <s v="Basins 4, 6, 10, 15"/>
    <x v="0"/>
    <m/>
    <n v="64.493985323490705"/>
    <n v="0.18223753670000001"/>
  </r>
  <r>
    <n v="220000"/>
    <n v="860000"/>
    <n v="860000"/>
    <x v="0"/>
    <x v="0"/>
    <s v="IR12-21"/>
    <s v="62-304.520 (7), F.A.C."/>
    <n v="0.56000000000000005"/>
    <n v="0.48"/>
    <s v="Town Melbourne Beach"/>
    <n v="7.5158472363860002E-2"/>
    <n v="3747.0223202564098"/>
    <n v="9.3257174235036207"/>
    <n v="1.3710700682485899"/>
    <n v="0.70090667524761996"/>
    <n v="0.10304753183338"/>
    <n v="281.620473503779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0090667524761996"/>
    <n v="0.10304753183338"/>
    <n v="281.62047350377998"/>
    <m/>
    <n v="-1"/>
    <n v="-1"/>
    <n v="-1"/>
    <n v="-1"/>
    <n v="0"/>
    <m/>
    <m/>
    <s v="Central IRL A"/>
    <n v="-1"/>
    <m/>
    <m/>
    <n v="604"/>
    <x v="13"/>
    <s v="Basins 4, 6, 10, 15"/>
    <x v="0"/>
    <m/>
    <n v="112.49623922309701"/>
    <n v="0.2284026549"/>
  </r>
  <r>
    <n v="220000"/>
    <n v="860000"/>
    <n v="860000"/>
    <x v="0"/>
    <x v="0"/>
    <s v="IR12-21"/>
    <s v="62-304.520 (7), F.A.C."/>
    <n v="0.56000000000000005"/>
    <n v="0.48"/>
    <s v="Town Melbourne Beach"/>
    <n v="1.7632952751199999E-3"/>
    <n v="3747.0223202564098"/>
    <n v="9.3257174235036207"/>
    <n v="1.3710700682485899"/>
    <n v="1.6443993470019999E-2"/>
    <n v="2.4176013732000001E-3"/>
    <n v="6.6071067530998002"/>
    <n v="1210"/>
    <s v="Fixed Single Family Units"/>
    <n v="1210"/>
    <s v="Town Melbourne Beach                   Brevard County"/>
    <s v="Town Melbourne Beach"/>
    <m/>
    <m/>
    <m/>
    <n v="0"/>
    <n v="1"/>
    <n v="1.6443993470019999E-2"/>
    <n v="2.4176013732000001E-3"/>
    <n v="901.99761707810603"/>
    <m/>
    <n v="-1"/>
    <n v="-1"/>
    <n v="-1"/>
    <n v="-1"/>
    <n v="0"/>
    <m/>
    <m/>
    <s v="Central IRL A"/>
    <n v="-1"/>
    <m/>
    <m/>
    <n v="604"/>
    <x v="13"/>
    <s v="Basins 4, 6, 10, 15"/>
    <x v="0"/>
    <m/>
    <n v="44.551789437651699"/>
    <n v="0.73154713469999999"/>
  </r>
  <r>
    <n v="220000"/>
    <n v="860000"/>
    <n v="860000"/>
    <x v="0"/>
    <x v="0"/>
    <s v="IR12-21"/>
    <s v="62-304.520 (7), F.A.C."/>
    <n v="0.56000000000000005"/>
    <n v="0.48"/>
    <s v="Town Melbourne Beach"/>
    <n v="3.4503551984E-3"/>
    <n v="3747.0223202564098"/>
    <n v="9.3257174235036207"/>
    <n v="1.3710700682485899"/>
    <n v="3.2177037590999998E-2"/>
    <n v="4.7306787373499999E-3"/>
    <n v="12.9285579412213"/>
    <n v="1210"/>
    <s v="Fixed Single Family Units"/>
    <n v="1210"/>
    <s v="Town Melbourne Beach                   Brevard County"/>
    <s v="Town Melbourne Beach"/>
    <m/>
    <m/>
    <m/>
    <n v="0"/>
    <n v="1"/>
    <n v="3.2177037590999998E-2"/>
    <n v="4.7306787373499999E-3"/>
    <n v="1131.15535886424"/>
    <m/>
    <n v="-1"/>
    <n v="-1"/>
    <n v="-1"/>
    <n v="-1"/>
    <n v="0"/>
    <m/>
    <m/>
    <s v="Central IRL A"/>
    <n v="-1"/>
    <m/>
    <m/>
    <n v="604"/>
    <x v="13"/>
    <s v="Basins 4, 6, 10, 15"/>
    <x v="0"/>
    <m/>
    <n v="60.266811011335903"/>
    <n v="0.91740093990000005"/>
  </r>
  <r>
    <n v="220000"/>
    <n v="860000"/>
    <n v="860000"/>
    <x v="0"/>
    <x v="0"/>
    <s v="IR12-21"/>
    <s v="62-304.520 (7), F.A.C."/>
    <n v="0.56000000000000005"/>
    <n v="0.48"/>
    <s v="FDOT District 5"/>
    <n v="6.6699034943999995E-4"/>
    <n v="3684.33498879647"/>
    <n v="10.5903539082852"/>
    <n v="2.0394042000922501"/>
    <n v="7.0636638539999996E-3"/>
    <n v="1.3602629200699999E-3"/>
    <n v="2.45741588163873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7.0636638539999996E-3"/>
    <n v="1.3602629200699999E-3"/>
    <n v="811.014457364897"/>
    <m/>
    <n v="-1"/>
    <n v="-1"/>
    <n v="-1"/>
    <n v="-1"/>
    <n v="0"/>
    <m/>
    <m/>
    <s v="Central IRL A"/>
    <n v="-1"/>
    <m/>
    <m/>
    <n v="604"/>
    <x v="13"/>
    <s v="Basins 4, 6, 10, 15"/>
    <x v="0"/>
    <m/>
    <n v="72.192477205457607"/>
    <n v="0.65775706190000005"/>
  </r>
  <r>
    <n v="220000"/>
    <n v="860000"/>
    <n v="860000"/>
    <x v="0"/>
    <x v="0"/>
    <s v="IR12-21"/>
    <s v="62-304.520 (7), F.A.C."/>
    <n v="0.56000000000000005"/>
    <n v="0.48"/>
    <s v="Town Melbourne Beach"/>
    <n v="0.29666494701159002"/>
    <n v="3754.55562237202"/>
    <n v="9.3433241562623195"/>
    <n v="1.37361973910728"/>
    <n v="2.77183676572974"/>
    <n v="0.40750482711634001"/>
    <n v="1113.84504476309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77183676572974"/>
    <n v="0.40750482711634001"/>
    <n v="1113.8450447630901"/>
    <m/>
    <n v="-1"/>
    <n v="-1"/>
    <n v="-1"/>
    <n v="-1"/>
    <n v="0"/>
    <m/>
    <m/>
    <s v="Central IRL A"/>
    <n v="-1"/>
    <m/>
    <m/>
    <n v="604"/>
    <x v="13"/>
    <s v="Basins 4, 6, 10, 15"/>
    <x v="0"/>
    <m/>
    <n v="200.47010057158801"/>
    <n v="0.90336175569999999"/>
  </r>
  <r>
    <n v="220000"/>
    <n v="860000"/>
    <n v="860000"/>
    <x v="0"/>
    <x v="0"/>
    <s v="IR12-21"/>
    <s v="62-304.520 (7), F.A.C."/>
    <n v="0.56000000000000005"/>
    <n v="0.48"/>
    <s v="Town Melbourne Beach"/>
    <n v="0.23552024643194"/>
    <n v="3754.55562237202"/>
    <n v="9.3433241562623195"/>
    <n v="1.37361973910728"/>
    <n v="2.2005420077764302"/>
    <n v="0.32351525945832998"/>
    <n v="884.27386542349905"/>
    <n v="1210"/>
    <s v="Fixed Single Family Units"/>
    <n v="1210"/>
    <s v="Town Melbourne Beach                   Brevard County"/>
    <s v="Town Melbourne Beach"/>
    <m/>
    <m/>
    <m/>
    <n v="0"/>
    <n v="1"/>
    <n v="2.2005420077764302"/>
    <n v="0.32351525945832998"/>
    <n v="884.27386542349905"/>
    <m/>
    <n v="-1"/>
    <n v="-1"/>
    <n v="-1"/>
    <n v="-1"/>
    <n v="0"/>
    <m/>
    <m/>
    <s v="Central IRL A"/>
    <n v="-1"/>
    <m/>
    <m/>
    <n v="604"/>
    <x v="13"/>
    <s v="Basins 4, 6, 10, 15"/>
    <x v="0"/>
    <m/>
    <n v="123.523598305825"/>
    <n v="0.71717264020000004"/>
  </r>
  <r>
    <n v="220000"/>
    <n v="860000"/>
    <n v="860000"/>
    <x v="0"/>
    <x v="0"/>
    <s v="IR12-21"/>
    <s v="62-304.520 (7), F.A.C."/>
    <n v="0.56000000000000005"/>
    <n v="0.48"/>
    <s v="Town Melbourne Beach"/>
    <n v="8.5578260270390005E-2"/>
    <n v="3754.55562237202"/>
    <n v="9.3433241562623195"/>
    <n v="1.37361973910728"/>
    <n v="0.79958542643531005"/>
    <n v="0.11755198754587"/>
    <n v="321.308338251039"/>
    <n v="1210"/>
    <s v="Fixed Single Family Units"/>
    <n v="1210"/>
    <s v="Town Melbourne Beach                   Brevard County"/>
    <s v="Town Melbourne Beach"/>
    <m/>
    <m/>
    <m/>
    <n v="0"/>
    <n v="1"/>
    <n v="0.79958542643531005"/>
    <n v="0.11755198754587"/>
    <n v="321.308338251039"/>
    <m/>
    <n v="-1"/>
    <n v="-1"/>
    <n v="-1"/>
    <n v="-1"/>
    <n v="0"/>
    <m/>
    <m/>
    <s v="Central IRL A"/>
    <n v="-1"/>
    <m/>
    <m/>
    <n v="604"/>
    <x v="13"/>
    <s v="Basins 4, 6, 10, 15"/>
    <x v="0"/>
    <m/>
    <n v="85.235136937963802"/>
    <n v="0.26059070420000002"/>
  </r>
  <r>
    <n v="220000"/>
    <n v="860000"/>
    <n v="860000"/>
    <x v="0"/>
    <x v="0"/>
    <s v="IR12-21"/>
    <s v="62-304.520 (7), F.A.C."/>
    <n v="0.56000000000000005"/>
    <n v="0.48"/>
    <s v="Town Melbourne Beach"/>
    <n v="9.4569193124270007E-2"/>
    <n v="3741.9994408554899"/>
    <n v="9.31397827774442"/>
    <n v="1.3693701054026099"/>
    <n v="0.88081541050326995"/>
    <n v="0.12950022595642"/>
    <n v="353.877867793177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8081541050326995"/>
    <n v="0.12950022595642"/>
    <n v="890.06078911365898"/>
    <m/>
    <n v="-1"/>
    <n v="-1"/>
    <n v="-1"/>
    <n v="-1"/>
    <n v="0"/>
    <m/>
    <m/>
    <s v="Central IRL A"/>
    <n v="-1"/>
    <m/>
    <m/>
    <n v="604"/>
    <x v="13"/>
    <s v="Basins 4, 6, 10, 15"/>
    <x v="0"/>
    <m/>
    <n v="90.9227595747669"/>
    <n v="0.72186600899999998"/>
  </r>
  <r>
    <n v="220000"/>
    <n v="860000"/>
    <n v="860000"/>
    <x v="0"/>
    <x v="0"/>
    <s v="IR12-21"/>
    <s v="62-304.520 (7), F.A.C."/>
    <n v="0.56000000000000005"/>
    <n v="0.48"/>
    <s v="Town Melbourne Beach"/>
    <n v="9.4263599855E-4"/>
    <n v="286.37405998296998"/>
    <n v="0.82355388477076996"/>
    <n v="0.12485031305980999"/>
    <n v="7.7631153853000001E-4"/>
    <n v="1.1768839952E-4"/>
    <n v="0.26994649799171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7.7631153853000001E-4"/>
    <n v="1.1768839952E-4"/>
    <n v="8.8608682738528"/>
    <m/>
    <n v="-1"/>
    <n v="-1"/>
    <n v="-1"/>
    <n v="-1"/>
    <n v="0"/>
    <m/>
    <m/>
    <s v="Central IRL A"/>
    <n v="-1"/>
    <m/>
    <m/>
    <n v="604"/>
    <x v="13"/>
    <s v="Basins 4, 6, 10, 15"/>
    <x v="0"/>
    <m/>
    <n v="10.531162069124001"/>
    <n v="7.1864301000000002E-3"/>
  </r>
  <r>
    <n v="220000"/>
    <n v="860000"/>
    <n v="860000"/>
    <x v="0"/>
    <x v="0"/>
    <s v="IR12-21"/>
    <s v="62-304.520 (7), F.A.C."/>
    <n v="0.56000000000000005"/>
    <n v="0.48"/>
    <s v="Town Melbourne Beach"/>
    <n v="0.15213871266736001"/>
    <n v="3742.4530077139698"/>
    <n v="9.3150270111865101"/>
    <n v="1.3695215640324101"/>
    <n v="1.41717621794363"/>
    <n v="0.20835724772208"/>
    <n v="569.371982811705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1717621794363"/>
    <n v="0.20835724772208"/>
    <n v="966.08634680687101"/>
    <m/>
    <n v="-1"/>
    <n v="-1"/>
    <n v="-1"/>
    <n v="-1"/>
    <n v="0"/>
    <m/>
    <m/>
    <s v="Central IRL A"/>
    <n v="-1"/>
    <m/>
    <m/>
    <n v="604"/>
    <x v="13"/>
    <s v="Basins 4, 6, 10, 15"/>
    <x v="0"/>
    <m/>
    <n v="132.54957016195399"/>
    <n v="0.78352501770000005"/>
  </r>
  <r>
    <n v="220000"/>
    <n v="860000"/>
    <n v="860000"/>
    <x v="0"/>
    <x v="0"/>
    <s v="IR12-21"/>
    <s v="62-304.520 (7), F.A.C."/>
    <n v="0.56000000000000005"/>
    <n v="0.48"/>
    <s v="Town Melbourne Beach"/>
    <n v="4.0275394822799999E-3"/>
    <n v="3742.4530077139698"/>
    <n v="9.3150270111865101"/>
    <n v="1.3695215640324101"/>
    <n v="3.7516639066070001E-2"/>
    <n v="5.5158021709699996E-3"/>
    <n v="15.072877249153001"/>
    <n v="1210"/>
    <s v="Fixed Single Family Units"/>
    <n v="1210"/>
    <s v="Town Melbourne Beach                   Brevard County"/>
    <s v="Town Melbourne Beach"/>
    <m/>
    <m/>
    <m/>
    <n v="0"/>
    <n v="1"/>
    <n v="3.7516639066070001E-2"/>
    <n v="5.5158021709699996E-3"/>
    <n v="115.314661301225"/>
    <m/>
    <n v="-1"/>
    <n v="-1"/>
    <n v="-1"/>
    <n v="-1"/>
    <n v="0"/>
    <m/>
    <m/>
    <s v="Central IRL A"/>
    <n v="-1"/>
    <m/>
    <m/>
    <n v="604"/>
    <x v="13"/>
    <s v="Basins 4, 6, 10, 15"/>
    <x v="0"/>
    <m/>
    <n v="24.016661936630499"/>
    <n v="9.3523650700000002E-2"/>
  </r>
  <r>
    <n v="220000"/>
    <n v="860000"/>
    <n v="860000"/>
    <x v="0"/>
    <x v="0"/>
    <s v="IR12-21"/>
    <s v="62-304.520 (7), F.A.C."/>
    <n v="0.56000000000000005"/>
    <n v="0.48"/>
    <s v="Town Melbourne Beach"/>
    <n v="4.2791044453490003E-2"/>
    <n v="3742.4530077139698"/>
    <n v="9.3150270111865101"/>
    <n v="1.3695215640324101"/>
    <n v="0.39859973492118"/>
    <n v="5.860325812653E-2"/>
    <n v="160.14347301820101"/>
    <n v="1210"/>
    <s v="Fixed Single Family Units"/>
    <n v="1210"/>
    <s v="Town Melbourne Beach                   Brevard County"/>
    <s v="Town Melbourne Beach"/>
    <m/>
    <m/>
    <m/>
    <n v="0"/>
    <n v="1"/>
    <n v="0.39859973492118"/>
    <n v="5.860325812653E-2"/>
    <n v="160.14347301820101"/>
    <m/>
    <n v="-1"/>
    <n v="-1"/>
    <n v="-1"/>
    <n v="-1"/>
    <n v="0"/>
    <m/>
    <m/>
    <s v="Central IRL A"/>
    <n v="-1"/>
    <m/>
    <m/>
    <n v="604"/>
    <x v="13"/>
    <s v="Basins 4, 6, 10, 15"/>
    <x v="0"/>
    <m/>
    <n v="62.736993911359299"/>
    <n v="0.12988116220000001"/>
  </r>
  <r>
    <n v="220000"/>
    <n v="860000"/>
    <n v="860000"/>
    <x v="0"/>
    <x v="0"/>
    <s v="IR12-21"/>
    <s v="62-304.520 (7), F.A.C."/>
    <n v="0.56000000000000005"/>
    <n v="0.48"/>
    <s v="Town Melbourne Beach"/>
    <n v="7.6477069732799998E-3"/>
    <n v="3742.4530077139698"/>
    <n v="9.3150270111865101"/>
    <n v="1.3695215640324101"/>
    <n v="7.1238597029760001E-2"/>
    <n v="1.047369961531E-2"/>
    <n v="28.621183964274302"/>
    <n v="1210"/>
    <s v="Fixed Single Family Units"/>
    <n v="1210"/>
    <s v="Town Melbourne Beach                   Brevard County"/>
    <s v="Town Melbourne Beach"/>
    <m/>
    <m/>
    <m/>
    <n v="0"/>
    <n v="1"/>
    <n v="7.1238597029760001E-2"/>
    <n v="1.047369961531E-2"/>
    <n v="376.36014127814502"/>
    <m/>
    <n v="-1"/>
    <n v="-1"/>
    <n v="-1"/>
    <n v="-1"/>
    <n v="0"/>
    <m/>
    <m/>
    <s v="Central IRL A"/>
    <n v="-1"/>
    <m/>
    <m/>
    <n v="604"/>
    <x v="13"/>
    <s v="Basins 4, 6, 10, 15"/>
    <x v="0"/>
    <m/>
    <n v="41.4198772461395"/>
    <n v="0.30523936839999999"/>
  </r>
  <r>
    <n v="220000"/>
    <n v="860000"/>
    <n v="860000"/>
    <x v="0"/>
    <x v="0"/>
    <s v="IR12-21"/>
    <s v="62-304.520 (7), F.A.C."/>
    <n v="0.56000000000000005"/>
    <n v="0.48"/>
    <s v="Town Melbourne Beach"/>
    <n v="0.16172703908715999"/>
    <n v="3741.99944029789"/>
    <n v="9.3139782763565293"/>
    <n v="1.3693701051985601"/>
    <n v="1.5063221287573101"/>
    <n v="0.22146417252823999"/>
    <n v="605.18248974520202"/>
    <n v="1210"/>
    <s v="Fixed Single Family Units"/>
    <n v="1210"/>
    <s v="Town Melbourne Beach                   Brevard County"/>
    <s v="Town Melbourne Beach"/>
    <m/>
    <m/>
    <m/>
    <n v="0"/>
    <n v="1"/>
    <n v="1.5063221287573101"/>
    <n v="0.22146417252823999"/>
    <n v="605.18248974520202"/>
    <m/>
    <n v="-1"/>
    <n v="-1"/>
    <n v="-1"/>
    <n v="-1"/>
    <n v="0"/>
    <m/>
    <m/>
    <s v="Central IRL A"/>
    <n v="-1"/>
    <m/>
    <m/>
    <n v="604"/>
    <x v="13"/>
    <s v="Basins 4, 6, 10, 15"/>
    <x v="0"/>
    <m/>
    <n v="104.47399508726301"/>
    <n v="0.4908211596"/>
  </r>
  <r>
    <n v="220000"/>
    <n v="860000"/>
    <n v="860000"/>
    <x v="0"/>
    <x v="0"/>
    <s v="IR12-21"/>
    <s v="62-304.520 (7), F.A.C."/>
    <n v="0.56000000000000005"/>
    <n v="0.48"/>
    <s v="Town Melbourne Beach"/>
    <n v="0.23049151886708999"/>
    <n v="3741.99944029789"/>
    <n v="9.3139782763565293"/>
    <n v="1.3693701051985601"/>
    <n v="2.1467929996125799"/>
    <n v="0.31562819543840998"/>
    <n v="862.49913459409504"/>
    <n v="1210"/>
    <s v="Fixed Single Family Units"/>
    <n v="1210"/>
    <s v="Town Melbourne Beach                   Brevard County"/>
    <s v="Town Melbourne Beach"/>
    <m/>
    <m/>
    <m/>
    <n v="0"/>
    <n v="1"/>
    <n v="2.1467929996125799"/>
    <n v="0.31562819543840998"/>
    <n v="862.49913459409504"/>
    <m/>
    <n v="-1"/>
    <n v="-1"/>
    <n v="-1"/>
    <n v="-1"/>
    <n v="0"/>
    <m/>
    <m/>
    <s v="Central IRL A"/>
    <n v="-1"/>
    <m/>
    <m/>
    <n v="604"/>
    <x v="13"/>
    <s v="Basins 4, 6, 10, 15"/>
    <x v="0"/>
    <m/>
    <n v="122.309967722292"/>
    <n v="0.69951268010000001"/>
  </r>
  <r>
    <n v="220000"/>
    <n v="860000"/>
    <n v="860000"/>
    <x v="0"/>
    <x v="0"/>
    <s v="IR12-21"/>
    <s v="62-304.520 (7), F.A.C."/>
    <n v="0.56000000000000005"/>
    <n v="0.48"/>
    <s v="Town Melbourne Beach"/>
    <n v="9.1767888131800007E-3"/>
    <n v="3741.99944029789"/>
    <n v="9.3139782763565293"/>
    <n v="1.3693701051985601"/>
    <n v="8.5472411652680005E-2"/>
    <n v="1.256642026249E-2"/>
    <n v="34.339538602655203"/>
    <n v="1210"/>
    <s v="Fixed Single Family Units"/>
    <n v="1210"/>
    <s v="Town Melbourne Beach                   Brevard County"/>
    <s v="Town Melbourne Beach"/>
    <m/>
    <m/>
    <m/>
    <n v="0"/>
    <n v="1"/>
    <n v="8.5472411652680005E-2"/>
    <n v="1.256642026249E-2"/>
    <n v="34.339538602653803"/>
    <m/>
    <n v="-1"/>
    <n v="-1"/>
    <n v="-1"/>
    <n v="-1"/>
    <n v="0"/>
    <m/>
    <m/>
    <s v="Central IRL A"/>
    <n v="-1"/>
    <m/>
    <m/>
    <n v="604"/>
    <x v="13"/>
    <s v="Basins 4, 6, 10, 15"/>
    <x v="0"/>
    <m/>
    <n v="41.681996630736698"/>
    <n v="2.78503963E-2"/>
  </r>
  <r>
    <n v="220000"/>
    <n v="860000"/>
    <n v="860000"/>
    <x v="0"/>
    <x v="0"/>
    <s v="IR12-21"/>
    <s v="62-304.520 (7), F.A.C."/>
    <n v="0.56000000000000005"/>
    <n v="0.48"/>
    <s v="Town Melbourne Beach"/>
    <n v="0.21636810694649"/>
    <n v="3741.99944029789"/>
    <n v="9.3139782763565293"/>
    <n v="1.3693701051985601"/>
    <n v="2.01524784779606"/>
    <n v="0.29628801737093002"/>
    <n v="809.64933509210505"/>
    <n v="1210"/>
    <s v="Fixed Single Family Units"/>
    <n v="1210"/>
    <s v="Town Melbourne Beach                   Brevard County"/>
    <s v="Town Melbourne Beach"/>
    <m/>
    <m/>
    <m/>
    <n v="0"/>
    <n v="1"/>
    <n v="2.01524784779606"/>
    <n v="0.29628801737093002"/>
    <n v="809.64933509210505"/>
    <m/>
    <n v="-1"/>
    <n v="-1"/>
    <n v="-1"/>
    <n v="-1"/>
    <n v="0"/>
    <m/>
    <m/>
    <s v="Central IRL A"/>
    <n v="-1"/>
    <m/>
    <m/>
    <n v="604"/>
    <x v="13"/>
    <s v="Basins 4, 6, 10, 15"/>
    <x v="0"/>
    <m/>
    <n v="132.53979606554901"/>
    <n v="0.65664990680000002"/>
  </r>
  <r>
    <n v="220000"/>
    <n v="860000"/>
    <n v="860000"/>
    <x v="0"/>
    <x v="0"/>
    <s v="IR12-21"/>
    <s v="62-304.520 (7), F.A.C."/>
    <n v="0.56000000000000005"/>
    <n v="0.48"/>
    <s v="FDOT District 5"/>
    <n v="2.5775873880499998E-3"/>
    <n v="3687.9475302430801"/>
    <n v="10.2950830640373"/>
    <n v="1.9445678558578601"/>
    <n v="2.6536476264849999E-2"/>
    <n v="5.0122935804700003E-3"/>
    <n v="9.506007041766839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2.6536476264849999E-2"/>
    <n v="5.0122935804700003E-3"/>
    <n v="589.67603039506901"/>
    <m/>
    <n v="-1"/>
    <n v="-1"/>
    <n v="-1"/>
    <n v="-1"/>
    <n v="0"/>
    <m/>
    <m/>
    <s v="Central IRL A"/>
    <n v="-1"/>
    <m/>
    <m/>
    <n v="604"/>
    <x v="13"/>
    <s v="Basins 4, 6, 10, 15"/>
    <x v="0"/>
    <m/>
    <n v="61.020189995968003"/>
    <n v="0.47824495569999997"/>
  </r>
  <r>
    <n v="220000"/>
    <n v="860000"/>
    <n v="860000"/>
    <x v="0"/>
    <x v="0"/>
    <s v="IR12-21"/>
    <s v="62-304.520 (7), F.A.C."/>
    <n v="0.56000000000000005"/>
    <n v="0.48"/>
    <s v="Town Melbourne Beach"/>
    <n v="2.7302037896600002E-3"/>
    <n v="3750.9855754442501"/>
    <n v="9.3349775018094192"/>
    <n v="1.37241094011106"/>
    <n v="2.5486390951900001E-2"/>
    <n v="3.7469615496700001E-3"/>
    <n v="10.2409550330679"/>
    <n v="1210"/>
    <s v="Fixed Single Family Units"/>
    <n v="1210"/>
    <s v="Town Melbourne Beach                   Brevard County"/>
    <s v="Town Melbourne Beach"/>
    <m/>
    <m/>
    <m/>
    <n v="0"/>
    <n v="1"/>
    <n v="2.5486390951900001E-2"/>
    <n v="3.7469615496700001E-3"/>
    <n v="10.2409550330673"/>
    <m/>
    <n v="-1"/>
    <n v="-1"/>
    <n v="-1"/>
    <n v="-1"/>
    <n v="0"/>
    <m/>
    <m/>
    <s v="Central IRL A"/>
    <n v="-1"/>
    <m/>
    <m/>
    <n v="604"/>
    <x v="13"/>
    <s v="Basins 4, 6, 10, 15"/>
    <x v="0"/>
    <m/>
    <n v="14.7629536134873"/>
    <n v="8.3057218000000006E-3"/>
  </r>
  <r>
    <n v="220000"/>
    <n v="860000"/>
    <n v="860000"/>
    <x v="0"/>
    <x v="0"/>
    <s v="IR12-21"/>
    <s v="62-304.520 (7), F.A.C."/>
    <n v="0.56000000000000005"/>
    <n v="0.48"/>
    <s v="Town Melbourne Beach"/>
    <n v="2.3353015992609999E-2"/>
    <n v="3750.9855754442501"/>
    <n v="9.3349775018094192"/>
    <n v="1.37241094011106"/>
    <n v="0.21799987889042999"/>
    <n v="3.2049934632849997E-2"/>
    <n v="87.596826131410296"/>
    <n v="1210"/>
    <s v="Fixed Single Family Units"/>
    <n v="1210"/>
    <s v="Town Melbourne Beach                   Brevard County"/>
    <s v="Town Melbourne Beach"/>
    <m/>
    <m/>
    <m/>
    <n v="0"/>
    <n v="1"/>
    <n v="0.21799987889042999"/>
    <n v="3.2049934632849997E-2"/>
    <n v="105.23904127382001"/>
    <m/>
    <n v="-1"/>
    <n v="-1"/>
    <n v="-1"/>
    <n v="-1"/>
    <n v="0"/>
    <m/>
    <m/>
    <s v="Central IRL A"/>
    <n v="-1"/>
    <m/>
    <m/>
    <n v="604"/>
    <x v="13"/>
    <s v="Basins 4, 6, 10, 15"/>
    <x v="0"/>
    <m/>
    <n v="72.134053612524198"/>
    <n v="8.53520205E-2"/>
  </r>
  <r>
    <n v="220000"/>
    <n v="860000"/>
    <n v="860000"/>
    <x v="0"/>
    <x v="0"/>
    <s v="IR12-21"/>
    <s v="62-304.520 (7), F.A.C."/>
    <n v="0.56000000000000005"/>
    <n v="0.48"/>
    <s v="Town Melbourne Beach"/>
    <n v="0.36686243582976003"/>
    <n v="3750.9855754442501"/>
    <n v="9.3349775018094192"/>
    <n v="1.37241094011106"/>
    <n v="3.4246525847298401"/>
    <n v="0.50348602044855995"/>
    <n v="1376.09570496977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4246525847298401"/>
    <n v="0.50348602044855995"/>
    <n v="1638.16065608341"/>
    <m/>
    <n v="-1"/>
    <n v="-1"/>
    <n v="-1"/>
    <n v="-1"/>
    <n v="0"/>
    <m/>
    <m/>
    <s v="Central IRL A"/>
    <n v="-1"/>
    <m/>
    <m/>
    <n v="604"/>
    <x v="13"/>
    <s v="Basins 4, 6, 10, 15"/>
    <x v="0"/>
    <m/>
    <n v="156.28534269772501"/>
    <n v="1.3285974502"/>
  </r>
  <r>
    <n v="220000"/>
    <n v="860000"/>
    <n v="860000"/>
    <x v="0"/>
    <x v="0"/>
    <s v="IR12-21"/>
    <s v="62-304.520 (7), F.A.C."/>
    <n v="0.56000000000000005"/>
    <n v="0.48"/>
    <s v="Town Melbourne Beach"/>
    <n v="1.0246330746810001E-2"/>
    <n v="3750.9855754442501"/>
    <n v="9.3349775018094192"/>
    <n v="1.37241094011106"/>
    <n v="9.5649266997650001E-2"/>
    <n v="1.406217641293E-2"/>
    <n v="38.433838832549"/>
    <n v="1210"/>
    <s v="Fixed Single Family Units"/>
    <n v="1210"/>
    <s v="Town Melbourne Beach                   Brevard County"/>
    <s v="Town Melbourne Beach"/>
    <m/>
    <m/>
    <m/>
    <n v="0"/>
    <n v="1"/>
    <n v="9.5649266997650001E-2"/>
    <n v="1.406217641293E-2"/>
    <n v="44.148709776565397"/>
    <m/>
    <n v="-1"/>
    <n v="-1"/>
    <n v="-1"/>
    <n v="-1"/>
    <n v="0"/>
    <m/>
    <m/>
    <s v="Central IRL A"/>
    <n v="-1"/>
    <m/>
    <m/>
    <n v="604"/>
    <x v="13"/>
    <s v="Basins 4, 6, 10, 15"/>
    <x v="0"/>
    <m/>
    <n v="56.5751386880235"/>
    <n v="3.5805928399999999E-2"/>
  </r>
  <r>
    <n v="220000"/>
    <n v="860000"/>
    <n v="860000"/>
    <x v="0"/>
    <x v="0"/>
    <s v="IR12-21"/>
    <s v="62-304.520 (7), F.A.C."/>
    <n v="0.56000000000000005"/>
    <n v="0.48"/>
    <s v="Town Melbourne Beach"/>
    <n v="9.5201714759720002E-2"/>
    <n v="3778.1617423376601"/>
    <n v="10.002443231729799"/>
    <n v="1.6758738261725099"/>
    <n v="0.95224974744749002"/>
    <n v="0.15954606197255999"/>
    <n v="359.687476510138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5224974744749002"/>
    <n v="0.15954606197255999"/>
    <n v="359.68747651013803"/>
    <m/>
    <n v="-1"/>
    <n v="-1"/>
    <n v="-1"/>
    <n v="-1"/>
    <n v="0"/>
    <m/>
    <m/>
    <s v="Central IRL A"/>
    <n v="-1"/>
    <m/>
    <m/>
    <n v="604"/>
    <x v="13"/>
    <s v="Basins 4, 6, 10, 15"/>
    <x v="0"/>
    <m/>
    <n v="115.427228791552"/>
    <n v="0.29171733700000002"/>
  </r>
  <r>
    <n v="220000"/>
    <n v="860000"/>
    <n v="860000"/>
    <x v="0"/>
    <x v="0"/>
    <s v="IR12-21"/>
    <s v="62-304.520 (7), F.A.C."/>
    <n v="0.56000000000000005"/>
    <n v="0.48"/>
    <s v="Town Melbourne Beach"/>
    <n v="0.25619511839101999"/>
    <n v="3778.1617423376601"/>
    <n v="10.002443231729799"/>
    <n v="1.6758738261725099"/>
    <n v="2.5625771279524998"/>
    <n v="0.42935069330468001"/>
    <n v="967.946594878627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2.5625771279524998"/>
    <n v="0.42935069330468001"/>
    <n v="967.94659487862702"/>
    <m/>
    <n v="-1"/>
    <n v="-1"/>
    <n v="-1"/>
    <n v="-1"/>
    <n v="0"/>
    <m/>
    <m/>
    <s v="Central IRL A"/>
    <n v="-1"/>
    <m/>
    <m/>
    <n v="604"/>
    <x v="13"/>
    <s v="Basins 4, 6, 10, 15"/>
    <x v="0"/>
    <m/>
    <n v="133.353572039808"/>
    <n v="0.78503373470000004"/>
  </r>
  <r>
    <n v="220000"/>
    <n v="860000"/>
    <n v="860000"/>
    <x v="0"/>
    <x v="0"/>
    <s v="IR12-21"/>
    <s v="62-304.520 (7), F.A.C."/>
    <n v="0.56000000000000005"/>
    <n v="0.48"/>
    <s v="Town Melbourne Beach"/>
    <n v="0.22392494114344"/>
    <n v="3778.1617423376601"/>
    <n v="10.002443231729799"/>
    <n v="1.6758738261725099"/>
    <n v="2.2397965119557401"/>
    <n v="0.37526994788951001"/>
    <n v="846.02464578337299"/>
    <n v="1210"/>
    <s v="Fixed Single Family Units"/>
    <n v="1210"/>
    <s v="Town Melbourne Beach                   Brevard County"/>
    <s v="Town Melbourne Beach"/>
    <m/>
    <m/>
    <m/>
    <n v="0"/>
    <n v="1"/>
    <n v="2.2397965119557401"/>
    <n v="0.37526994788951001"/>
    <n v="846.02464578337299"/>
    <m/>
    <n v="-1"/>
    <n v="-1"/>
    <n v="-1"/>
    <n v="-1"/>
    <n v="0"/>
    <m/>
    <m/>
    <s v="Central IRL A"/>
    <n v="-1"/>
    <m/>
    <m/>
    <n v="604"/>
    <x v="13"/>
    <s v="Basins 4, 6, 10, 15"/>
    <x v="0"/>
    <m/>
    <n v="127.71230235042"/>
    <n v="0.68615137530000003"/>
  </r>
  <r>
    <n v="220000"/>
    <n v="860000"/>
    <n v="860000"/>
    <x v="0"/>
    <x v="0"/>
    <s v="IR12-21"/>
    <s v="62-304.520 (7), F.A.C."/>
    <n v="0.56000000000000005"/>
    <n v="0.48"/>
    <s v="Town Melbourne Beach"/>
    <n v="4.2441679442759998E-2"/>
    <n v="3778.1617423376601"/>
    <n v="10.002443231729799"/>
    <n v="1.6758738261725099"/>
    <n v="0.42452048928551001"/>
    <n v="7.1126899716929995E-2"/>
    <n v="160.351529551206"/>
    <n v="1210"/>
    <s v="Fixed Single Family Units"/>
    <n v="1210"/>
    <s v="Town Melbourne Beach                   Brevard County"/>
    <s v="Town Melbourne Beach"/>
    <m/>
    <m/>
    <m/>
    <n v="0"/>
    <n v="1"/>
    <n v="0.42452048928551001"/>
    <n v="7.1126899716929995E-2"/>
    <n v="160.35152955120401"/>
    <m/>
    <n v="-1"/>
    <n v="-1"/>
    <n v="-1"/>
    <n v="-1"/>
    <n v="0"/>
    <m/>
    <m/>
    <s v="Central IRL A"/>
    <n v="-1"/>
    <m/>
    <m/>
    <n v="604"/>
    <x v="13"/>
    <s v="Basins 4, 6, 10, 15"/>
    <x v="0"/>
    <m/>
    <n v="93.783943865980305"/>
    <n v="0.13004990229999999"/>
  </r>
  <r>
    <n v="220000"/>
    <n v="870000"/>
    <n v="870000"/>
    <x v="0"/>
    <x v="0"/>
    <s v="IR12-21"/>
    <s v="62-304.520 (7), F.A.C."/>
    <n v="0.56000000000000005"/>
    <n v="0.48"/>
    <s v="Town Melbourne Beach"/>
    <n v="4.9839621234209999E-2"/>
    <n v="3745.6299351371899"/>
    <n v="9.3224564063152702"/>
    <n v="1.3705975882293799"/>
    <n v="0.46462769626325001"/>
    <n v="6.8310064661879999E-2"/>
    <n v="186.680777250782"/>
    <n v="1210"/>
    <s v="Fixed Single Family Units"/>
    <n v="1210"/>
    <s v="Town Melbourne Beach                   Brevard County"/>
    <s v="Town Melbourne Beach"/>
    <m/>
    <m/>
    <m/>
    <n v="0"/>
    <n v="1"/>
    <n v="0.46462769626325001"/>
    <n v="6.8310064661879999E-2"/>
    <n v="186.680777250782"/>
    <m/>
    <n v="-1"/>
    <n v="-1"/>
    <n v="-1"/>
    <n v="-1"/>
    <n v="0"/>
    <m/>
    <m/>
    <s v="Central IRL A"/>
    <n v="-1"/>
    <m/>
    <m/>
    <n v="604"/>
    <x v="13"/>
    <s v="Basins 4, 6, 10, 15"/>
    <x v="0"/>
    <m/>
    <n v="72.734628699175701"/>
    <n v="0.15140371229999999"/>
  </r>
  <r>
    <n v="220000"/>
    <n v="870000"/>
    <n v="870000"/>
    <x v="0"/>
    <x v="0"/>
    <s v="IR12-21"/>
    <s v="62-304.520 (7), F.A.C."/>
    <n v="0.56000000000000005"/>
    <n v="0.48"/>
    <s v="Town Melbourne Beach"/>
    <n v="2.0610877021469999E-2"/>
    <n v="3745.6299351371899"/>
    <n v="9.3224564063152702"/>
    <n v="1.3705975882293799"/>
    <n v="0.19214400252861"/>
    <n v="2.8249218336919998E-2"/>
    <n v="77.200717961064299"/>
    <n v="1210"/>
    <s v="Fixed Single Family Units"/>
    <n v="1210"/>
    <s v="Town Melbourne Beach                   Brevard County"/>
    <s v="Town Melbourne Beach"/>
    <m/>
    <m/>
    <m/>
    <n v="0"/>
    <n v="1"/>
    <n v="0.19214400252861"/>
    <n v="2.8249218336919998E-2"/>
    <n v="77.200717961065806"/>
    <m/>
    <n v="-1"/>
    <n v="-1"/>
    <n v="-1"/>
    <n v="-1"/>
    <n v="0"/>
    <m/>
    <m/>
    <s v="Central IRL A"/>
    <n v="-1"/>
    <m/>
    <m/>
    <n v="604"/>
    <x v="13"/>
    <s v="Basins 4, 6, 10, 15"/>
    <x v="0"/>
    <m/>
    <n v="37.220445763469101"/>
    <n v="6.2612098899999996E-2"/>
  </r>
  <r>
    <n v="220000"/>
    <n v="870000"/>
    <n v="870000"/>
    <x v="0"/>
    <x v="0"/>
    <s v="IR12-21"/>
    <s v="62-304.520 (7), F.A.C."/>
    <n v="0.56000000000000005"/>
    <n v="0.48"/>
    <s v="Town Melbourne Beach"/>
    <n v="7.871081799547E-2"/>
    <n v="3745.6299351371899"/>
    <n v="9.3224564063152702"/>
    <n v="1.3705975882293799"/>
    <n v="0.73377816946824004"/>
    <n v="0.10788085731216"/>
    <n v="294.82159610298999"/>
    <n v="1210"/>
    <s v="Fixed Single Family Units"/>
    <n v="1210"/>
    <s v="Town Melbourne Beach                   Brevard County"/>
    <s v="Town Melbourne Beach"/>
    <m/>
    <m/>
    <m/>
    <n v="0"/>
    <n v="1"/>
    <n v="0.73377816946824004"/>
    <n v="0.10788085731216"/>
    <n v="345.04935799133898"/>
    <m/>
    <n v="-1"/>
    <n v="-1"/>
    <n v="-1"/>
    <n v="-1"/>
    <n v="0"/>
    <m/>
    <m/>
    <s v="Central IRL A"/>
    <n v="-1"/>
    <m/>
    <m/>
    <n v="604"/>
    <x v="13"/>
    <s v="Basins 4, 6, 10, 15"/>
    <x v="0"/>
    <m/>
    <n v="87.594489016821498"/>
    <n v="0.2798453836"/>
  </r>
  <r>
    <n v="220000"/>
    <n v="870000"/>
    <n v="870000"/>
    <x v="0"/>
    <x v="0"/>
    <s v="IR12-21"/>
    <s v="62-304.520 (7), F.A.C."/>
    <n v="0.56000000000000005"/>
    <n v="0.48"/>
    <s v="Town Melbourne Beach"/>
    <n v="0.20613721487773001"/>
    <n v="3745.6299351371899"/>
    <n v="9.3224564063152702"/>
    <n v="1.3705975882293799"/>
    <n v="1.9217051994169301"/>
    <n v="0.28253116955573998"/>
    <n v="772.11372279185605"/>
    <n v="1210"/>
    <s v="Fixed Single Family Units"/>
    <n v="1210"/>
    <s v="Town Melbourne Beach                   Brevard County"/>
    <s v="Town Melbourne Beach"/>
    <m/>
    <m/>
    <m/>
    <n v="0"/>
    <n v="1"/>
    <n v="1.9217051994169301"/>
    <n v="0.28253116955573998"/>
    <n v="941.06284875680797"/>
    <m/>
    <n v="-1"/>
    <n v="-1"/>
    <n v="-1"/>
    <n v="-1"/>
    <n v="0"/>
    <m/>
    <m/>
    <s v="Central IRL A"/>
    <n v="-1"/>
    <m/>
    <m/>
    <n v="604"/>
    <x v="13"/>
    <s v="Basins 4, 6, 10, 15"/>
    <x v="0"/>
    <m/>
    <n v="115.563343759641"/>
    <n v="0.76323020990000001"/>
  </r>
  <r>
    <n v="220000"/>
    <n v="870000"/>
    <n v="870000"/>
    <x v="0"/>
    <x v="0"/>
    <s v="IR12-21"/>
    <s v="62-304.520 (7), F.A.C."/>
    <n v="0.56000000000000005"/>
    <n v="0.48"/>
    <s v="Town Melbourne Beach"/>
    <n v="7.8811818410769993E-2"/>
    <n v="3745.6299351371899"/>
    <n v="9.3224564063152702"/>
    <n v="1.3705975882293799"/>
    <n v="0.7347197414369"/>
    <n v="0.10801928823778"/>
    <n v="295.19990628200298"/>
    <n v="1210"/>
    <s v="Fixed Single Family Units"/>
    <n v="1210"/>
    <s v="Town Melbourne Beach                   Brevard County"/>
    <s v="Town Melbourne Beach"/>
    <m/>
    <m/>
    <m/>
    <n v="0"/>
    <n v="1"/>
    <n v="0.7347197414369"/>
    <n v="0.10801928823778"/>
    <n v="363.40838298149703"/>
    <m/>
    <n v="-1"/>
    <n v="-1"/>
    <n v="-1"/>
    <n v="-1"/>
    <n v="0"/>
    <m/>
    <m/>
    <s v="Central IRL A"/>
    <n v="-1"/>
    <m/>
    <m/>
    <n v="604"/>
    <x v="13"/>
    <s v="Basins 4, 6, 10, 15"/>
    <x v="0"/>
    <m/>
    <n v="78.895228082490206"/>
    <n v="0.29473510380000001"/>
  </r>
  <r>
    <n v="220000"/>
    <n v="870000"/>
    <n v="870000"/>
    <x v="0"/>
    <x v="0"/>
    <s v="IR12-21"/>
    <s v="62-304.520 (7), F.A.C."/>
    <n v="0.56000000000000005"/>
    <n v="0.48"/>
    <s v="Town Melbourne Beach"/>
    <n v="0.14366525149503001"/>
    <n v="1870.7853876321101"/>
    <n v="4.72548099808904"/>
    <n v="0.69710372206212001"/>
    <n v="0.67888741602544"/>
    <n v="0.10014958154817"/>
    <n v="268.7668532073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7888741602544"/>
    <n v="0.10014958154817"/>
    <n v="424.18132658581902"/>
    <m/>
    <n v="-1"/>
    <n v="-1"/>
    <n v="-1"/>
    <n v="-1"/>
    <n v="0"/>
    <m/>
    <m/>
    <s v="Central IRL A"/>
    <n v="-1"/>
    <m/>
    <m/>
    <n v="604"/>
    <x v="13"/>
    <s v="Basins 4, 6, 10, 15"/>
    <x v="0"/>
    <m/>
    <n v="127.808380403505"/>
    <n v="0.3440237847"/>
  </r>
  <r>
    <n v="220000"/>
    <n v="870000"/>
    <n v="870000"/>
    <x v="0"/>
    <x v="0"/>
    <s v="IR12-21"/>
    <s v="62-304.520 (7), F.A.C."/>
    <n v="0.56000000000000005"/>
    <n v="0.48"/>
    <s v="Town Melbourne Beach"/>
    <n v="3.8920174981820002E-2"/>
    <n v="1870.7853876321101"/>
    <n v="4.72548099808904"/>
    <n v="0.69710372206212001"/>
    <n v="0.1839165473189"/>
    <n v="2.7131398843130001E-2"/>
    <n v="72.811294640079595"/>
    <n v="1210"/>
    <s v="Fixed Single Family Units"/>
    <n v="1210"/>
    <s v="Town Melbourne Beach                   Brevard County"/>
    <s v="Town Melbourne Beach"/>
    <m/>
    <m/>
    <m/>
    <n v="0"/>
    <n v="1"/>
    <n v="0.1839165473189"/>
    <n v="2.7131398843130001E-2"/>
    <n v="72.811294640079396"/>
    <m/>
    <n v="-1"/>
    <n v="-1"/>
    <n v="-1"/>
    <n v="-1"/>
    <n v="0"/>
    <m/>
    <m/>
    <s v="Central IRL A"/>
    <n v="-1"/>
    <m/>
    <m/>
    <n v="604"/>
    <x v="13"/>
    <s v="Basins 4, 6, 10, 15"/>
    <x v="0"/>
    <m/>
    <n v="65.311432795687494"/>
    <n v="5.9052144899999999E-2"/>
  </r>
  <r>
    <n v="220000"/>
    <n v="870000"/>
    <n v="870000"/>
    <x v="0"/>
    <x v="0"/>
    <s v="IR12-21"/>
    <s v="62-304.520 (7), F.A.C."/>
    <n v="0.56000000000000005"/>
    <n v="0.48"/>
    <s v="Town Melbourne Beach"/>
    <n v="3.1873431389000003E-4"/>
    <n v="1870.7853876321101"/>
    <n v="4.72548099808904"/>
    <n v="0.69710372206212001"/>
    <n v="1.5061729437500001E-3"/>
    <n v="2.2219087656E-4"/>
    <n v="0.59628349697171001"/>
    <n v="1210"/>
    <s v="Fixed Single Family Units"/>
    <n v="1210"/>
    <s v="Town Melbourne Beach                   Brevard County"/>
    <s v="Town Melbourne Beach"/>
    <m/>
    <m/>
    <m/>
    <n v="0"/>
    <n v="1"/>
    <n v="1.5061729437500001E-3"/>
    <n v="2.2219087656E-4"/>
    <n v="80.242967119025295"/>
    <m/>
    <n v="-1"/>
    <n v="-1"/>
    <n v="-1"/>
    <n v="-1"/>
    <n v="0"/>
    <m/>
    <m/>
    <s v="Central IRL A"/>
    <n v="-1"/>
    <m/>
    <m/>
    <n v="604"/>
    <x v="13"/>
    <s v="Basins 4, 6, 10, 15"/>
    <x v="0"/>
    <m/>
    <n v="9.66011519038919"/>
    <n v="6.5079454300000006E-2"/>
  </r>
  <r>
    <n v="220000"/>
    <n v="870000"/>
    <n v="870000"/>
    <x v="0"/>
    <x v="0"/>
    <s v="IR12-21"/>
    <s v="62-304.520 (7), F.A.C."/>
    <n v="0.56000000000000005"/>
    <n v="0.48"/>
    <s v="Town Melbourne Beach"/>
    <n v="0.12298748018166"/>
    <n v="3741.9994408554899"/>
    <n v="9.31397827774442"/>
    <n v="1.3693701054026099"/>
    <n v="1.1455027188465601"/>
    <n v="0.16841537869956999"/>
    <n v="460.219082072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1455027188465601"/>
    <n v="0.16841537869956999"/>
    <n v="1228.84205761312"/>
    <m/>
    <n v="-1"/>
    <n v="-1"/>
    <n v="-1"/>
    <n v="-1"/>
    <n v="0"/>
    <m/>
    <m/>
    <s v="Central IRL A"/>
    <n v="-1"/>
    <m/>
    <m/>
    <n v="604"/>
    <x v="13"/>
    <s v="Basins 4, 6, 10, 15"/>
    <x v="0"/>
    <m/>
    <n v="119.928927218498"/>
    <n v="0.99662778399999996"/>
  </r>
  <r>
    <n v="220000"/>
    <n v="870000"/>
    <n v="870000"/>
    <x v="0"/>
    <x v="0"/>
    <s v="IR12-21"/>
    <s v="62-304.520 (7), F.A.C."/>
    <n v="0.56000000000000005"/>
    <n v="0.48"/>
    <s v="Town Melbourne Beach"/>
    <n v="2.5493406042399998E-3"/>
    <n v="3770.4084191847201"/>
    <n v="9.3803818470910301"/>
    <n v="1.3789863917559699"/>
    <n v="2.3913788326090001E-2"/>
    <n v="3.5155060012E-3"/>
    <n v="9.61205527760727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3913788326090001E-2"/>
    <n v="3.5155060012E-3"/>
    <n v="9.6120552776088903"/>
    <m/>
    <n v="-1"/>
    <n v="-1"/>
    <n v="-1"/>
    <n v="-1"/>
    <n v="0"/>
    <m/>
    <m/>
    <s v="Central IRL A"/>
    <n v="-1"/>
    <m/>
    <m/>
    <n v="604"/>
    <x v="13"/>
    <s v="Basins 4, 6, 10, 15"/>
    <x v="0"/>
    <m/>
    <n v="14.700298153671501"/>
    <n v="7.7956652999999999E-3"/>
  </r>
  <r>
    <n v="220000"/>
    <n v="870000"/>
    <n v="870000"/>
    <x v="0"/>
    <x v="0"/>
    <s v="IR12-21"/>
    <s v="62-304.520 (7), F.A.C."/>
    <n v="0.56000000000000005"/>
    <n v="0.48"/>
    <s v="Town Melbourne Beach"/>
    <n v="1.918216766279E-2"/>
    <n v="3770.4084191847201"/>
    <n v="9.3803818470910301"/>
    <n v="1.3789863917559699"/>
    <n v="0.17993605733196"/>
    <n v="2.645194817138E-2"/>
    <n v="72.324606454026494"/>
    <n v="1210"/>
    <s v="Fixed Single Family Units"/>
    <n v="1210"/>
    <s v="Town Melbourne Beach                   Brevard County"/>
    <s v="Town Melbourne Beach"/>
    <m/>
    <m/>
    <m/>
    <n v="0"/>
    <n v="1"/>
    <n v="0.17993605733196"/>
    <n v="2.645194817138E-2"/>
    <n v="569.160707920768"/>
    <m/>
    <n v="-1"/>
    <n v="-1"/>
    <n v="-1"/>
    <n v="-1"/>
    <n v="0"/>
    <m/>
    <m/>
    <s v="Central IRL A"/>
    <n v="-1"/>
    <m/>
    <m/>
    <n v="604"/>
    <x v="13"/>
    <s v="Basins 4, 6, 10, 15"/>
    <x v="0"/>
    <m/>
    <n v="37.464515908174398"/>
    <n v="0.46160641359999999"/>
  </r>
  <r>
    <n v="220000"/>
    <n v="870000"/>
    <n v="870000"/>
    <x v="0"/>
    <x v="0"/>
    <s v="IR12-21"/>
    <s v="62-304.520 (7), F.A.C."/>
    <n v="0.56000000000000005"/>
    <n v="0.48"/>
    <s v="Town Melbourne Beach"/>
    <n v="3.3363871248259999E-2"/>
    <n v="3770.4084191847201"/>
    <n v="9.3803818470910301"/>
    <n v="1.3789863917559699"/>
    <n v="0.31296585220586998"/>
    <n v="4.6008324427650002E-2"/>
    <n v="125.795421051042"/>
    <n v="1210"/>
    <s v="Fixed Single Family Units"/>
    <n v="1210"/>
    <s v="Town Melbourne Beach                   Brevard County"/>
    <s v="Town Melbourne Beach"/>
    <m/>
    <m/>
    <m/>
    <n v="0"/>
    <n v="1"/>
    <n v="0.31296585220586998"/>
    <n v="4.6008324427650002E-2"/>
    <n v="838.15287694195899"/>
    <m/>
    <n v="-1"/>
    <n v="-1"/>
    <n v="-1"/>
    <n v="-1"/>
    <n v="0"/>
    <m/>
    <m/>
    <s v="Central IRL A"/>
    <n v="-1"/>
    <m/>
    <m/>
    <n v="604"/>
    <x v="13"/>
    <s v="Basins 4, 6, 10, 15"/>
    <x v="0"/>
    <m/>
    <n v="53.0047788132985"/>
    <n v="0.67976713460000004"/>
  </r>
  <r>
    <n v="220000"/>
    <n v="870000"/>
    <n v="870000"/>
    <x v="0"/>
    <x v="0"/>
    <s v="IR12-21"/>
    <s v="62-304.520 (7), F.A.C."/>
    <n v="0.56000000000000005"/>
    <n v="0.48"/>
    <s v="Town Melbourne Beach"/>
    <n v="0.11954185278057"/>
    <n v="3741.9994405766902"/>
    <n v="9.3139782770504809"/>
    <n v="1.36937010530059"/>
    <n v="1.1134102199966101"/>
    <n v="0.16369703952996001"/>
    <n v="447.32554623040102"/>
    <n v="1210"/>
    <s v="Fixed Single Family Units"/>
    <n v="1210"/>
    <s v="Town Melbourne Beach                   Brevard County"/>
    <s v="Town Melbourne Beach"/>
    <m/>
    <m/>
    <m/>
    <n v="0"/>
    <n v="1"/>
    <n v="1.1134102199966101"/>
    <n v="0.16369703952996001"/>
    <n v="447.32554623040102"/>
    <m/>
    <n v="-1"/>
    <n v="-1"/>
    <n v="-1"/>
    <n v="-1"/>
    <n v="0"/>
    <m/>
    <m/>
    <s v="Central IRL A"/>
    <n v="-1"/>
    <m/>
    <m/>
    <n v="604"/>
    <x v="13"/>
    <s v="Basins 4, 6, 10, 15"/>
    <x v="0"/>
    <m/>
    <n v="92.277536386974404"/>
    <n v="0.3627944414"/>
  </r>
  <r>
    <n v="220000"/>
    <n v="870000"/>
    <n v="870000"/>
    <x v="0"/>
    <x v="0"/>
    <s v="IR12-21"/>
    <s v="62-304.520 (7), F.A.C."/>
    <n v="0.56000000000000005"/>
    <n v="0.48"/>
    <s v="Town Melbourne Beach"/>
    <n v="0.20687159575139"/>
    <n v="3741.9994405766902"/>
    <n v="9.3139782770504809"/>
    <n v="1.36937010530059"/>
    <n v="1.92679754896722"/>
    <n v="0.28328377885778"/>
    <n v="774.11339557291205"/>
    <n v="1210"/>
    <s v="Fixed Single Family Units"/>
    <n v="1210"/>
    <s v="Town Melbourne Beach                   Brevard County"/>
    <s v="Town Melbourne Beach"/>
    <m/>
    <m/>
    <m/>
    <n v="0"/>
    <n v="1"/>
    <n v="1.92679754896722"/>
    <n v="0.28328377885778"/>
    <n v="774.11339557290796"/>
    <m/>
    <n v="-1"/>
    <n v="-1"/>
    <n v="-1"/>
    <n v="-1"/>
    <n v="0"/>
    <m/>
    <m/>
    <s v="Central IRL A"/>
    <n v="-1"/>
    <m/>
    <m/>
    <n v="604"/>
    <x v="13"/>
    <s v="Basins 4, 6, 10, 15"/>
    <x v="0"/>
    <m/>
    <n v="115.92306696540101"/>
    <n v="0.62782919349999999"/>
  </r>
  <r>
    <n v="220000"/>
    <n v="870000"/>
    <n v="870000"/>
    <x v="0"/>
    <x v="0"/>
    <s v="IR12-21"/>
    <s v="62-304.520 (7), F.A.C."/>
    <n v="0.56000000000000005"/>
    <n v="0.48"/>
    <s v="Town Melbourne Beach"/>
    <n v="4.9910056270610001E-2"/>
    <n v="3741.9994405766902"/>
    <n v="9.3139782770504809"/>
    <n v="1.36937010530059"/>
    <n v="0.46486117991082998"/>
    <n v="6.8345339010840001E-2"/>
    <n v="186.763402643777"/>
    <n v="1210"/>
    <s v="Fixed Single Family Units"/>
    <n v="1210"/>
    <s v="Town Melbourne Beach                   Brevard County"/>
    <s v="Town Melbourne Beach"/>
    <m/>
    <m/>
    <m/>
    <n v="0"/>
    <n v="1"/>
    <n v="0.46486117991082998"/>
    <n v="6.8345339010840001E-2"/>
    <n v="186.763402643777"/>
    <m/>
    <n v="-1"/>
    <n v="-1"/>
    <n v="-1"/>
    <n v="-1"/>
    <n v="0"/>
    <m/>
    <m/>
    <s v="Central IRL A"/>
    <n v="-1"/>
    <m/>
    <m/>
    <n v="604"/>
    <x v="13"/>
    <s v="Basins 4, 6, 10, 15"/>
    <x v="0"/>
    <m/>
    <n v="75.061610042511901"/>
    <n v="0.151470724"/>
  </r>
  <r>
    <n v="220000"/>
    <n v="870000"/>
    <n v="870000"/>
    <x v="0"/>
    <x v="0"/>
    <s v="IR12-21"/>
    <s v="62-304.520 (7), F.A.C."/>
    <n v="0.56000000000000005"/>
    <n v="0.48"/>
    <s v="Town Melbourne Beach"/>
    <n v="0.1060152730592"/>
    <n v="3741.9994405766902"/>
    <n v="9.3139782770504809"/>
    <n v="1.36937010530059"/>
    <n v="0.98742395030901997"/>
    <n v="0.14517414563254999"/>
    <n v="396.70909248013402"/>
    <n v="1210"/>
    <s v="Fixed Single Family Units"/>
    <n v="1210"/>
    <s v="Town Melbourne Beach                   Brevard County"/>
    <s v="Town Melbourne Beach"/>
    <m/>
    <m/>
    <m/>
    <n v="0"/>
    <n v="1"/>
    <n v="0.98742395030901997"/>
    <n v="0.14517414563254999"/>
    <n v="396.70909248013402"/>
    <m/>
    <n v="-1"/>
    <n v="-1"/>
    <n v="-1"/>
    <n v="-1"/>
    <n v="0"/>
    <m/>
    <m/>
    <s v="Central IRL A"/>
    <n v="-1"/>
    <m/>
    <m/>
    <n v="604"/>
    <x v="13"/>
    <s v="Basins 4, 6, 10, 15"/>
    <x v="0"/>
    <m/>
    <n v="82.924415412788804"/>
    <n v="0.3217429785"/>
  </r>
  <r>
    <n v="220000"/>
    <n v="870000"/>
    <n v="870000"/>
    <x v="0"/>
    <x v="0"/>
    <s v="IR12-21"/>
    <s v="62-304.520 (7), F.A.C."/>
    <n v="0.56000000000000005"/>
    <n v="0.48"/>
    <s v="Town Melbourne Beach"/>
    <n v="0.13542467566805"/>
    <n v="3741.9994405766902"/>
    <n v="9.3139782770504809"/>
    <n v="1.36937010530059"/>
    <n v="1.2613424873488499"/>
    <n v="0.18544650237985999"/>
    <n v="506.75906059013403"/>
    <n v="1210"/>
    <s v="Fixed Single Family Units"/>
    <n v="1210"/>
    <s v="Town Melbourne Beach                   Brevard County"/>
    <s v="Town Melbourne Beach"/>
    <m/>
    <m/>
    <m/>
    <n v="0"/>
    <n v="1"/>
    <n v="1.2613424873488499"/>
    <n v="0.18544650237985999"/>
    <n v="506.75906059013403"/>
    <m/>
    <n v="-1"/>
    <n v="-1"/>
    <n v="-1"/>
    <n v="-1"/>
    <n v="0"/>
    <m/>
    <m/>
    <s v="Central IRL A"/>
    <n v="-1"/>
    <m/>
    <m/>
    <n v="604"/>
    <x v="13"/>
    <s v="Basins 4, 6, 10, 15"/>
    <x v="0"/>
    <m/>
    <n v="95.435634036612498"/>
    <n v="0.41099680500000002"/>
  </r>
  <r>
    <n v="220000"/>
    <n v="870000"/>
    <n v="870000"/>
    <x v="0"/>
    <x v="0"/>
    <s v="IR12-21"/>
    <s v="62-304.520 (7), F.A.C."/>
    <n v="0.56000000000000005"/>
    <n v="0.48"/>
    <s v="Town Melbourne Beach"/>
    <n v="0.10400245023019"/>
    <n v="3741.9994405766902"/>
    <n v="9.3139782770504809"/>
    <n v="1.36937010530059"/>
    <n v="0.96867656220408005"/>
    <n v="0.14241784622324"/>
    <n v="389.17711058000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6867656220408005"/>
    <n v="0.14241784622324"/>
    <n v="407.35954847481503"/>
    <m/>
    <n v="-1"/>
    <n v="-1"/>
    <n v="-1"/>
    <n v="-1"/>
    <n v="0"/>
    <m/>
    <m/>
    <s v="Central IRL A"/>
    <n v="-1"/>
    <m/>
    <m/>
    <n v="604"/>
    <x v="13"/>
    <s v="Basins 4, 6, 10, 15"/>
    <x v="0"/>
    <m/>
    <n v="116.595299413253"/>
    <n v="0.33038081790000001"/>
  </r>
  <r>
    <n v="220000"/>
    <n v="870000"/>
    <n v="870000"/>
    <x v="0"/>
    <x v="0"/>
    <s v="IR12-21"/>
    <s v="62-304.520 (7), F.A.C."/>
    <n v="0.56000000000000005"/>
    <n v="0.48"/>
    <s v="Town Melbourne Beach"/>
    <n v="1.9730689214999999E-4"/>
    <n v="3741.9994405766902"/>
    <n v="9.3139782770504809"/>
    <n v="1.36937010530059"/>
    <n v="1.8377121074699999E-3"/>
    <n v="2.7018615969E-4"/>
    <n v="0.73832228007716005"/>
    <n v="1210"/>
    <s v="Fixed Single Family Units"/>
    <n v="1210"/>
    <s v="Town Melbourne Beach                   Brevard County"/>
    <s v="Town Melbourne Beach"/>
    <m/>
    <m/>
    <m/>
    <n v="0"/>
    <n v="1"/>
    <n v="1.8377121074699999E-3"/>
    <n v="2.7018615969E-4"/>
    <n v="610.84150898419205"/>
    <m/>
    <n v="-1"/>
    <n v="-1"/>
    <n v="-1"/>
    <n v="-1"/>
    <n v="0"/>
    <m/>
    <m/>
    <s v="Central IRL A"/>
    <n v="-1"/>
    <m/>
    <m/>
    <n v="604"/>
    <x v="13"/>
    <s v="Basins 4, 6, 10, 15"/>
    <x v="0"/>
    <m/>
    <n v="20.5544179214967"/>
    <n v="0.49541079399999999"/>
  </r>
  <r>
    <n v="220000"/>
    <n v="870000"/>
    <n v="870000"/>
    <x v="0"/>
    <x v="0"/>
    <s v="IR12-21"/>
    <s v="62-304.520 (7), F.A.C."/>
    <n v="0.56000000000000005"/>
    <n v="0.48"/>
    <s v="Town Melbourne Beach"/>
    <n v="7.9306976897380005E-2"/>
    <n v="3757.1756171594602"/>
    <n v="9.3494481518566399"/>
    <n v="1.3745065897611799"/>
    <n v="0.74147646858258998"/>
    <n v="0.10900796235948999"/>
    <n v="297.970239869483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4147646858258998"/>
    <n v="0.10900796235948999"/>
    <n v="297.97023986948398"/>
    <m/>
    <n v="-1"/>
    <n v="-1"/>
    <n v="-1"/>
    <n v="-1"/>
    <n v="0"/>
    <m/>
    <m/>
    <s v="Central IRL A"/>
    <n v="-1"/>
    <m/>
    <m/>
    <n v="604"/>
    <x v="13"/>
    <s v="Basins 4, 6, 10, 15"/>
    <x v="0"/>
    <m/>
    <n v="112.85426814597"/>
    <n v="0.24166280609999999"/>
  </r>
  <r>
    <n v="220000"/>
    <n v="870000"/>
    <n v="870000"/>
    <x v="0"/>
    <x v="0"/>
    <s v="IR12-21"/>
    <s v="62-304.520 (7), F.A.C."/>
    <n v="0.56000000000000005"/>
    <n v="0.48"/>
    <s v="Town Melbourne Beach"/>
    <n v="0.2006774096111"/>
    <n v="3757.1756171594602"/>
    <n v="9.3494481518566399"/>
    <n v="1.3745065897611799"/>
    <n v="1.8762230364079"/>
    <n v="0.27583242192666002"/>
    <n v="753.98027030555897"/>
    <n v="1210"/>
    <s v="Fixed Single Family Units"/>
    <n v="1210"/>
    <s v="Town Melbourne Beach                   Brevard County"/>
    <s v="Town Melbourne Beach"/>
    <m/>
    <m/>
    <m/>
    <n v="0"/>
    <n v="1"/>
    <n v="1.8762230364079"/>
    <n v="0.27583242192666002"/>
    <n v="753.98027030555897"/>
    <m/>
    <n v="-1"/>
    <n v="-1"/>
    <n v="-1"/>
    <n v="-1"/>
    <n v="0"/>
    <m/>
    <m/>
    <s v="Central IRL A"/>
    <n v="-1"/>
    <m/>
    <m/>
    <n v="604"/>
    <x v="13"/>
    <s v="Basins 4, 6, 10, 15"/>
    <x v="0"/>
    <m/>
    <n v="123.981318809519"/>
    <n v="0.6115006247"/>
  </r>
  <r>
    <n v="220000"/>
    <n v="870000"/>
    <n v="870000"/>
    <x v="0"/>
    <x v="0"/>
    <s v="IR12-21"/>
    <s v="62-304.520 (7), F.A.C."/>
    <n v="0.56000000000000005"/>
    <n v="0.48"/>
    <s v="Town Melbourne Beach"/>
    <n v="0.24642563013595001"/>
    <n v="3757.1756171594602"/>
    <n v="9.3494481518566399"/>
    <n v="1.3745065897611799"/>
    <n v="2.3039436522447101"/>
    <n v="0.33871365250792002"/>
    <n v="925.86436898996703"/>
    <n v="1210"/>
    <s v="Fixed Single Family Units"/>
    <n v="1210"/>
    <s v="Town Melbourne Beach                   Brevard County"/>
    <s v="Town Melbourne Beach"/>
    <m/>
    <m/>
    <m/>
    <n v="0"/>
    <n v="1"/>
    <n v="2.3039436522447101"/>
    <n v="0.33871365250792002"/>
    <n v="925.86436898996396"/>
    <m/>
    <n v="-1"/>
    <n v="-1"/>
    <n v="-1"/>
    <n v="-1"/>
    <n v="0"/>
    <m/>
    <m/>
    <s v="Central IRL A"/>
    <n v="-1"/>
    <m/>
    <m/>
    <n v="604"/>
    <x v="13"/>
    <s v="Basins 4, 6, 10, 15"/>
    <x v="0"/>
    <m/>
    <n v="133.062947257563"/>
    <n v="0.75090378670000002"/>
  </r>
  <r>
    <n v="220000"/>
    <n v="870000"/>
    <n v="870000"/>
    <x v="0"/>
    <x v="0"/>
    <s v="IR12-21"/>
    <s v="62-304.520 (7), F.A.C."/>
    <n v="0.56000000000000005"/>
    <n v="0.48"/>
    <s v="Town Melbourne Beach"/>
    <n v="9.1353437092509995E-2"/>
    <n v="3757.1756171594602"/>
    <n v="9.3494481518566399"/>
    <n v="1.3745065897611799"/>
    <n v="0.85410422359032001"/>
    <n v="0.12556590128098999"/>
    <n v="343.23090638769298"/>
    <n v="1210"/>
    <s v="Fixed Single Family Units"/>
    <n v="1210"/>
    <s v="Town Melbourne Beach                   Brevard County"/>
    <s v="Town Melbourne Beach"/>
    <m/>
    <m/>
    <m/>
    <n v="0"/>
    <n v="1"/>
    <n v="0.85410422359032001"/>
    <n v="0.12556590128098999"/>
    <n v="343.23090638769298"/>
    <m/>
    <n v="-1"/>
    <n v="-1"/>
    <n v="-1"/>
    <n v="-1"/>
    <n v="0"/>
    <m/>
    <m/>
    <s v="Central IRL A"/>
    <n v="-1"/>
    <m/>
    <m/>
    <n v="604"/>
    <x v="13"/>
    <s v="Basins 4, 6, 10, 15"/>
    <x v="0"/>
    <m/>
    <n v="104.995847385429"/>
    <n v="0.2783705648"/>
  </r>
  <r>
    <n v="220000"/>
    <n v="870000"/>
    <n v="870000"/>
    <x v="0"/>
    <x v="0"/>
    <s v="IR12-21"/>
    <s v="62-304.520 (7), F.A.C."/>
    <n v="0.56000000000000005"/>
    <n v="0.48"/>
    <s v="Town Melbourne Beach"/>
    <n v="0.23877280414793001"/>
    <n v="3764.6647302716101"/>
    <n v="9.7149641911176108"/>
    <n v="1.5466300214198401"/>
    <n v="2.3196692421099501"/>
    <n v="0.3692931871938"/>
    <n v="898.89955432379395"/>
    <n v="1210"/>
    <s v="Fixed Single Family Units"/>
    <n v="1210"/>
    <s v="Town Melbourne Beach                   Brevard County"/>
    <s v="Town Melbourne Beach"/>
    <m/>
    <m/>
    <m/>
    <n v="0"/>
    <n v="1"/>
    <n v="2.3196692421099501"/>
    <n v="0.3692931871938"/>
    <n v="898.89955432379395"/>
    <m/>
    <n v="-1"/>
    <n v="-1"/>
    <n v="-1"/>
    <n v="-1"/>
    <n v="0"/>
    <m/>
    <m/>
    <s v="Central IRL A"/>
    <n v="-1"/>
    <m/>
    <m/>
    <n v="604"/>
    <x v="13"/>
    <s v="Basins 4, 6, 10, 15"/>
    <x v="0"/>
    <m/>
    <n v="125.959017418662"/>
    <n v="0.72903451279999998"/>
  </r>
  <r>
    <n v="220000"/>
    <n v="870000"/>
    <n v="870000"/>
    <x v="0"/>
    <x v="0"/>
    <s v="IR12-21"/>
    <s v="62-304.520 (7), F.A.C."/>
    <n v="0.56000000000000005"/>
    <n v="0.48"/>
    <s v="Town Melbourne Beach"/>
    <n v="7.7901481877490006E-2"/>
    <n v="3764.6647302716101"/>
    <n v="9.7149641911176108"/>
    <n v="1.5466300214198401"/>
    <n v="0.75681010687481998"/>
    <n v="0.12048477058482"/>
    <n v="293.272961260084"/>
    <n v="1210"/>
    <s v="Fixed Single Family Units"/>
    <n v="1210"/>
    <s v="Town Melbourne Beach                   Brevard County"/>
    <s v="Town Melbourne Beach"/>
    <m/>
    <m/>
    <m/>
    <n v="0"/>
    <n v="1"/>
    <n v="0.75681010687481998"/>
    <n v="0.12048477058482"/>
    <n v="293.272961260084"/>
    <m/>
    <n v="-1"/>
    <n v="-1"/>
    <n v="-1"/>
    <n v="-1"/>
    <n v="0"/>
    <m/>
    <m/>
    <s v="Central IRL A"/>
    <n v="-1"/>
    <m/>
    <m/>
    <n v="604"/>
    <x v="13"/>
    <s v="Basins 4, 6, 10, 15"/>
    <x v="0"/>
    <m/>
    <n v="77.461679284362702"/>
    <n v="0.23785317210000001"/>
  </r>
  <r>
    <n v="220000"/>
    <n v="870000"/>
    <n v="870000"/>
    <x v="0"/>
    <x v="0"/>
    <s v="IR12-21"/>
    <s v="62-304.520 (7), F.A.C."/>
    <n v="0.56000000000000005"/>
    <n v="0.48"/>
    <s v="Town Melbourne Beach"/>
    <n v="1.93073119962E-3"/>
    <n v="3764.6647302716101"/>
    <n v="9.7149641911176108"/>
    <n v="1.5466300214198401"/>
    <n v="1.875698446702E-2"/>
    <n v="2.9861268366300001E-3"/>
    <n v="7.2685556508594802"/>
    <n v="1210"/>
    <s v="Fixed Single Family Units"/>
    <n v="1210"/>
    <s v="Town Melbourne Beach                   Brevard County"/>
    <s v="Town Melbourne Beach"/>
    <m/>
    <m/>
    <m/>
    <n v="0"/>
    <n v="1"/>
    <n v="1.875698446702E-2"/>
    <n v="2.9861268366300001E-3"/>
    <n v="7.2685556508607201"/>
    <m/>
    <n v="-1"/>
    <n v="-1"/>
    <n v="-1"/>
    <n v="-1"/>
    <n v="0"/>
    <m/>
    <m/>
    <s v="Central IRL A"/>
    <n v="-1"/>
    <m/>
    <m/>
    <n v="604"/>
    <x v="13"/>
    <s v="Basins 4, 6, 10, 15"/>
    <x v="0"/>
    <m/>
    <n v="22.055441080368599"/>
    <n v="5.8950167000000001E-3"/>
  </r>
  <r>
    <n v="220000"/>
    <n v="870000"/>
    <n v="870000"/>
    <x v="0"/>
    <x v="0"/>
    <s v="IR12-21"/>
    <s v="62-304.520 (7), F.A.C."/>
    <n v="0.56000000000000005"/>
    <n v="0.48"/>
    <s v="Town Melbourne Beach"/>
    <n v="0.14780594461818"/>
    <n v="3764.6647302716101"/>
    <n v="9.7149641911176108"/>
    <n v="1.5466300214198401"/>
    <n v="1.4359294591999401"/>
    <n v="0.22860111129079"/>
    <n v="556.43982662854603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1.4359294591999401"/>
    <n v="0.22860111129079"/>
    <n v="556.43982662854603"/>
    <m/>
    <n v="-1"/>
    <n v="-1"/>
    <n v="-1"/>
    <n v="-1"/>
    <n v="0"/>
    <m/>
    <m/>
    <s v="Central IRL A"/>
    <n v="-1"/>
    <m/>
    <m/>
    <n v="604"/>
    <x v="13"/>
    <s v="Basins 4, 6, 10, 15"/>
    <x v="0"/>
    <m/>
    <n v="97.088213633840098"/>
    <n v="0.45128939709999999"/>
  </r>
  <r>
    <n v="220000"/>
    <n v="870000"/>
    <n v="870000"/>
    <x v="0"/>
    <x v="0"/>
    <s v="IR12-21"/>
    <s v="62-304.520 (7), F.A.C."/>
    <n v="0.56000000000000005"/>
    <n v="0.48"/>
    <s v="Town Melbourne Beach"/>
    <n v="0.12160241165179"/>
    <n v="3764.6647302716101"/>
    <n v="9.7149641911176108"/>
    <n v="1.5466300214198401"/>
    <n v="1.1813630747507"/>
    <n v="0.18807394053771001"/>
    <n v="457.79231026147102"/>
    <n v="1210"/>
    <s v="Fixed Single Family Units"/>
    <n v="1210"/>
    <s v="Town Melbourne Beach                   Brevard County"/>
    <s v="Town Melbourne Beach"/>
    <m/>
    <m/>
    <m/>
    <n v="0"/>
    <n v="1"/>
    <n v="1.1813630747507"/>
    <n v="0.18807394053771001"/>
    <n v="457.79231026147102"/>
    <m/>
    <n v="-1"/>
    <n v="-1"/>
    <n v="-1"/>
    <n v="-1"/>
    <n v="0"/>
    <m/>
    <m/>
    <s v="Central IRL A"/>
    <n v="-1"/>
    <m/>
    <m/>
    <n v="604"/>
    <x v="13"/>
    <s v="Basins 4, 6, 10, 15"/>
    <x v="0"/>
    <m/>
    <n v="88.815838903176299"/>
    <n v="0.37128330110000002"/>
  </r>
  <r>
    <n v="220000"/>
    <n v="870000"/>
    <n v="870000"/>
    <x v="0"/>
    <x v="0"/>
    <s v="IR12-21"/>
    <s v="62-304.520 (7), F.A.C."/>
    <n v="0.56000000000000005"/>
    <n v="0.48"/>
    <s v="Town Melbourne Beach"/>
    <n v="1.7784888540919998E-2"/>
    <n v="3764.6647302716101"/>
    <n v="9.7149641911176108"/>
    <n v="1.5466300214198401"/>
    <n v="0.17277955531806999"/>
    <n v="2.7506642544989999E-2"/>
    <n v="66.954142621820907"/>
    <n v="1210"/>
    <s v="Fixed Single Family Units"/>
    <n v="1210"/>
    <s v="Town Melbourne Beach                   Brevard County"/>
    <s v="Town Melbourne Beach"/>
    <m/>
    <m/>
    <m/>
    <n v="0"/>
    <n v="1"/>
    <n v="0.17277955531806999"/>
    <n v="2.7506642544989999E-2"/>
    <n v="66.954142621821603"/>
    <m/>
    <n v="-1"/>
    <n v="-1"/>
    <n v="-1"/>
    <n v="-1"/>
    <n v="0"/>
    <m/>
    <m/>
    <s v="Central IRL A"/>
    <n v="-1"/>
    <m/>
    <m/>
    <n v="604"/>
    <x v="13"/>
    <s v="Basins 4, 6, 10, 15"/>
    <x v="0"/>
    <m/>
    <n v="51.911423159008997"/>
    <n v="5.4301818799999998E-2"/>
  </r>
  <r>
    <n v="220000"/>
    <n v="870000"/>
    <n v="870000"/>
    <x v="0"/>
    <x v="0"/>
    <s v="IR12-21"/>
    <s v="62-304.520 (7), F.A.C."/>
    <n v="0.56000000000000005"/>
    <n v="0.48"/>
    <s v="Town Melbourne Beach"/>
    <n v="1.196519163196E-2"/>
    <n v="3764.6647302716101"/>
    <n v="9.7149641911176108"/>
    <n v="1.5466300214198401"/>
    <n v="0.1162414082444"/>
    <n v="1.8505724590030002E-2"/>
    <n v="45.044934927799702"/>
    <n v="1210"/>
    <s v="Fixed Single Family Units"/>
    <n v="1210"/>
    <s v="Town Melbourne Beach                   Brevard County"/>
    <s v="Town Melbourne Beach"/>
    <m/>
    <m/>
    <m/>
    <n v="0"/>
    <n v="1"/>
    <n v="0.1162414082444"/>
    <n v="1.8505724590030002E-2"/>
    <n v="45.044934927797797"/>
    <m/>
    <n v="-1"/>
    <n v="-1"/>
    <n v="-1"/>
    <n v="-1"/>
    <n v="0"/>
    <m/>
    <m/>
    <s v="Central IRL A"/>
    <n v="-1"/>
    <m/>
    <m/>
    <n v="604"/>
    <x v="13"/>
    <s v="Basins 4, 6, 10, 15"/>
    <x v="0"/>
    <m/>
    <n v="55.688074216494002"/>
    <n v="3.6532793899999999E-2"/>
  </r>
  <r>
    <n v="230000"/>
    <n v="870000"/>
    <n v="870000"/>
    <x v="0"/>
    <x v="0"/>
    <s v="IR12-21"/>
    <s v="62-304.520 (7), F.A.C."/>
    <n v="0.56000000000000005"/>
    <n v="0.48"/>
    <s v="Town Melbourne Beach"/>
    <n v="8.2680686074999995E-4"/>
    <n v="3741.9994408554899"/>
    <n v="9.31397827774442"/>
    <n v="1.3693701054026099"/>
    <n v="7.7008611409899999E-3"/>
    <n v="1.1322045980599999E-3"/>
    <n v="3.0939108106556601"/>
    <n v="1210"/>
    <s v="Fixed Single Family Units"/>
    <n v="1210"/>
    <s v="Town Melbourne Beach                   Brevard County"/>
    <s v="Town Melbourne Beach"/>
    <m/>
    <m/>
    <m/>
    <n v="0"/>
    <n v="1"/>
    <n v="7.7008611409899999E-3"/>
    <n v="1.1322045980599999E-3"/>
    <n v="11.323632674026999"/>
    <m/>
    <n v="-1"/>
    <n v="-1"/>
    <n v="-1"/>
    <n v="-1"/>
    <n v="0"/>
    <m/>
    <m/>
    <s v="Central IRL A"/>
    <n v="-1"/>
    <m/>
    <m/>
    <n v="604"/>
    <x v="13"/>
    <s v="Basins 4, 6, 10, 15"/>
    <x v="0"/>
    <m/>
    <n v="19.3256796998315"/>
    <n v="9.1838058999999996E-3"/>
  </r>
  <r>
    <n v="230000"/>
    <n v="870000"/>
    <n v="870000"/>
    <x v="0"/>
    <x v="0"/>
    <s v="IR12-21"/>
    <s v="62-304.520 (7), F.A.C."/>
    <n v="0.56000000000000005"/>
    <n v="0.48"/>
    <s v="Town Melbourne Beach"/>
    <n v="8.5911379975899996E-2"/>
    <n v="3741.9994408554899"/>
    <n v="9.31397827774442"/>
    <n v="1.3693701054026099"/>
    <n v="0.80017672690664998"/>
    <n v="0.11764447545289"/>
    <n v="321.48033583297098"/>
    <n v="1210"/>
    <s v="Fixed Single Family Units"/>
    <n v="1210"/>
    <s v="Town Melbourne Beach                   Brevard County"/>
    <s v="Town Melbourne Beach"/>
    <m/>
    <m/>
    <m/>
    <n v="0"/>
    <n v="1"/>
    <n v="0.80017672690664998"/>
    <n v="0.11764447545289"/>
    <n v="788.58386429247798"/>
    <m/>
    <n v="-1"/>
    <n v="-1"/>
    <n v="-1"/>
    <n v="-1"/>
    <n v="0"/>
    <m/>
    <m/>
    <s v="Central IRL A"/>
    <n v="-1"/>
    <m/>
    <m/>
    <n v="604"/>
    <x v="13"/>
    <s v="Basins 4, 6, 10, 15"/>
    <x v="0"/>
    <m/>
    <n v="92.052777109169597"/>
    <n v="0.6395651779"/>
  </r>
  <r>
    <n v="230000"/>
    <n v="870000"/>
    <n v="870000"/>
    <x v="0"/>
    <x v="0"/>
    <s v="IR12-21"/>
    <s v="62-304.520 (7), F.A.C."/>
    <n v="0.56000000000000005"/>
    <n v="0.48"/>
    <s v="Town Melbourne Beach"/>
    <n v="3.1925592151149998E-2"/>
    <n v="3741.9994408554899"/>
    <n v="9.31397827774442"/>
    <n v="1.3693701054026099"/>
    <n v="0.29735427179993001"/>
    <n v="4.3717951489059999E-2"/>
    <n v="119.465547978583"/>
    <n v="1210"/>
    <s v="Fixed Single Family Units"/>
    <n v="1210"/>
    <s v="Town Melbourne Beach                   Brevard County"/>
    <s v="Town Melbourne Beach"/>
    <m/>
    <m/>
    <m/>
    <n v="0"/>
    <n v="1"/>
    <n v="0.29735427179993001"/>
    <n v="4.3717951489059999E-2"/>
    <n v="287.74103478073101"/>
    <m/>
    <n v="-1"/>
    <n v="-1"/>
    <n v="-1"/>
    <n v="-1"/>
    <n v="0"/>
    <m/>
    <m/>
    <s v="Central IRL A"/>
    <n v="-1"/>
    <m/>
    <m/>
    <n v="604"/>
    <x v="13"/>
    <s v="Basins 4, 6, 10, 15"/>
    <x v="0"/>
    <m/>
    <n v="45.9522698351104"/>
    <n v="0.23336661380000001"/>
  </r>
  <r>
    <n v="230000"/>
    <n v="870000"/>
    <n v="870000"/>
    <x v="0"/>
    <x v="0"/>
    <s v="IR12-21"/>
    <s v="62-304.520 (7), F.A.C."/>
    <n v="0.56000000000000005"/>
    <n v="0.48"/>
    <s v="Town Melbourne Beach"/>
    <n v="2.7460564779E-4"/>
    <n v="3741.9994408554899"/>
    <n v="9.31397827774442"/>
    <n v="1.3693701054026099"/>
    <n v="2.5576710385000001E-3"/>
    <n v="3.7603676485999999E-4"/>
    <n v="1.0275741805046501"/>
    <n v="1210"/>
    <s v="Fixed Single Family Units"/>
    <n v="1210"/>
    <s v="Town Melbourne Beach                   Brevard County"/>
    <s v="Town Melbourne Beach"/>
    <m/>
    <m/>
    <m/>
    <n v="0"/>
    <n v="1"/>
    <n v="2.5576710385000001E-3"/>
    <n v="3.7603676485999999E-4"/>
    <n v="1.0275741805051399"/>
    <m/>
    <n v="-1"/>
    <n v="-1"/>
    <n v="-1"/>
    <n v="-1"/>
    <n v="0"/>
    <m/>
    <m/>
    <s v="Central IRL A"/>
    <n v="-1"/>
    <m/>
    <m/>
    <n v="604"/>
    <x v="13"/>
    <s v="Basins 4, 6, 10, 15"/>
    <x v="0"/>
    <m/>
    <n v="18.794219699782101"/>
    <n v="8.3339350000000004E-4"/>
  </r>
  <r>
    <n v="230000"/>
    <n v="870000"/>
    <n v="870000"/>
    <x v="0"/>
    <x v="0"/>
    <s v="IR12-21"/>
    <s v="62-304.520 (7), F.A.C."/>
    <n v="0.56000000000000005"/>
    <n v="0.48"/>
    <s v="Town Melbourne Beach"/>
    <n v="0.18006055397334"/>
    <n v="3741.9994408554899"/>
    <n v="9.31397827774442"/>
    <n v="1.3693701054026099"/>
    <n v="1.67708008838631"/>
    <n v="0.24656953977332"/>
    <n v="673.78649228836798"/>
    <n v="1210"/>
    <s v="Fixed Single Family Units"/>
    <n v="1210"/>
    <s v="Town Melbourne Beach                   Brevard County"/>
    <s v="Town Melbourne Beach"/>
    <m/>
    <m/>
    <m/>
    <n v="0"/>
    <n v="1"/>
    <n v="1.67708008838631"/>
    <n v="0.24656953977332"/>
    <n v="673.78649228836798"/>
    <m/>
    <n v="-1"/>
    <n v="-1"/>
    <n v="-1"/>
    <n v="-1"/>
    <n v="0"/>
    <m/>
    <m/>
    <s v="Central IRL A"/>
    <n v="-1"/>
    <m/>
    <m/>
    <n v="604"/>
    <x v="13"/>
    <s v="Basins 4, 6, 10, 15"/>
    <x v="0"/>
    <m/>
    <n v="107.82948588491899"/>
    <n v="0.54646106429999997"/>
  </r>
  <r>
    <n v="230000"/>
    <n v="870000"/>
    <n v="870000"/>
    <x v="0"/>
    <x v="0"/>
    <s v="IR12-21"/>
    <s v="62-304.520 (7), F.A.C."/>
    <n v="0.56000000000000005"/>
    <n v="0.48"/>
    <s v="Town Melbourne Beach"/>
    <n v="0.14676856797596999"/>
    <n v="3741.9994408554899"/>
    <n v="9.31397827774442"/>
    <n v="1.3693701054026099"/>
    <n v="1.36699925398386"/>
    <n v="0.20098048939904001"/>
    <n v="549.20789930124795"/>
    <n v="1210"/>
    <s v="Fixed Single Family Units"/>
    <n v="1210"/>
    <s v="Town Melbourne Beach                   Brevard County"/>
    <s v="Town Melbourne Beach"/>
    <m/>
    <m/>
    <m/>
    <n v="0"/>
    <n v="1"/>
    <n v="1.36699925398386"/>
    <n v="0.20098048939904001"/>
    <n v="549.20789930124795"/>
    <m/>
    <n v="-1"/>
    <n v="-1"/>
    <n v="-1"/>
    <n v="-1"/>
    <n v="0"/>
    <m/>
    <m/>
    <s v="Central IRL A"/>
    <n v="-1"/>
    <m/>
    <m/>
    <n v="604"/>
    <x v="13"/>
    <s v="Basins 4, 6, 10, 15"/>
    <x v="0"/>
    <m/>
    <n v="97.727192740110695"/>
    <n v="0.44542408700000002"/>
  </r>
  <r>
    <n v="230000"/>
    <n v="870000"/>
    <n v="870000"/>
    <x v="0"/>
    <x v="0"/>
    <s v="IR12-21"/>
    <s v="62-304.520 (7), F.A.C."/>
    <n v="0.56000000000000005"/>
    <n v="0.48"/>
    <s v="Town Melbourne Beach"/>
    <n v="0.18982599463170999"/>
    <n v="3745.6299352767301"/>
    <n v="9.3224564066625604"/>
    <n v="1.37059758828044"/>
    <n v="1.7696445598055499"/>
    <n v="0.26017505043516997"/>
    <n v="711.0179279862419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696445598055499"/>
    <n v="0.26017505043516997"/>
    <n v="977.37274858806904"/>
    <m/>
    <n v="-1"/>
    <n v="-1"/>
    <n v="-1"/>
    <n v="-1"/>
    <n v="0"/>
    <m/>
    <m/>
    <s v="Central IRL A"/>
    <n v="-1"/>
    <m/>
    <m/>
    <n v="604"/>
    <x v="13"/>
    <s v="Basins 4, 6, 10, 15"/>
    <x v="0"/>
    <m/>
    <n v="160.28401812645899"/>
    <n v="0.79267862820000001"/>
  </r>
  <r>
    <n v="230000"/>
    <n v="870000"/>
    <n v="870000"/>
    <x v="0"/>
    <x v="0"/>
    <s v="IR12-21"/>
    <s v="62-304.520 (7), F.A.C."/>
    <n v="0.56000000000000005"/>
    <n v="0.48"/>
    <s v="Town Melbourne Beach"/>
    <n v="0.19450319749308001"/>
    <n v="3745.6299352767301"/>
    <n v="9.3224564066625604"/>
    <n v="1.37059758828044"/>
    <n v="1.8132475795857199"/>
    <n v="0.26658561339685"/>
    <n v="728.53699903712595"/>
    <n v="1210"/>
    <s v="Fixed Single Family Units"/>
    <n v="1210"/>
    <s v="Town Melbourne Beach                   Brevard County"/>
    <s v="Town Melbourne Beach"/>
    <m/>
    <m/>
    <m/>
    <n v="0"/>
    <n v="1"/>
    <n v="1.8132475795857199"/>
    <n v="0.26658561339685"/>
    <n v="728.53699903712595"/>
    <m/>
    <n v="-1"/>
    <n v="-1"/>
    <n v="-1"/>
    <n v="-1"/>
    <n v="0"/>
    <m/>
    <m/>
    <s v="Central IRL A"/>
    <n v="-1"/>
    <m/>
    <m/>
    <n v="604"/>
    <x v="13"/>
    <s v="Basins 4, 6, 10, 15"/>
    <x v="0"/>
    <m/>
    <n v="116.468533805042"/>
    <n v="0.59086536820000002"/>
  </r>
  <r>
    <n v="230000"/>
    <n v="870000"/>
    <n v="870000"/>
    <x v="0"/>
    <x v="0"/>
    <s v="IR12-21"/>
    <s v="62-304.520 (7), F.A.C."/>
    <n v="0.56000000000000005"/>
    <n v="0.48"/>
    <s v="Town Melbourne Beach"/>
    <n v="6.4907156044000005E-4"/>
    <n v="3745.6299352767301"/>
    <n v="9.3224564066625604"/>
    <n v="1.37059758828044"/>
    <n v="6.0509413270200003E-3"/>
    <n v="8.8961591536E-4"/>
    <n v="2.43118186692833"/>
    <n v="1210"/>
    <s v="Fixed Single Family Units"/>
    <n v="1210"/>
    <s v="Town Melbourne Beach                   Brevard County"/>
    <s v="Town Melbourne Beach"/>
    <m/>
    <m/>
    <m/>
    <n v="0"/>
    <n v="1"/>
    <n v="6.0509413270200003E-3"/>
    <n v="8.8961591536E-4"/>
    <n v="554.34011880859703"/>
    <m/>
    <n v="-1"/>
    <n v="-1"/>
    <n v="-1"/>
    <n v="-1"/>
    <n v="0"/>
    <m/>
    <m/>
    <s v="Central IRL A"/>
    <n v="-1"/>
    <m/>
    <m/>
    <n v="604"/>
    <x v="13"/>
    <s v="Basins 4, 6, 10, 15"/>
    <x v="0"/>
    <m/>
    <n v="8.9344378435724003"/>
    <n v="0.4495864711"/>
  </r>
  <r>
    <n v="230000"/>
    <n v="870000"/>
    <n v="870000"/>
    <x v="0"/>
    <x v="0"/>
    <s v="IR12-21"/>
    <s v="62-304.520 (7), F.A.C."/>
    <n v="0.56000000000000005"/>
    <n v="0.48"/>
    <s v="Town Melbourne Beach"/>
    <n v="0.19476683180445001"/>
    <n v="3745.6299355557999"/>
    <n v="9.3224564073571301"/>
    <n v="1.3705975883825601"/>
    <n v="1.81570529909611"/>
    <n v="0.26694694996809998"/>
    <n v="729.524475660134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1570529909611"/>
    <n v="0.26694694996809998"/>
    <n v="729.52447566013495"/>
    <m/>
    <n v="-1"/>
    <n v="-1"/>
    <n v="-1"/>
    <n v="-1"/>
    <n v="0"/>
    <m/>
    <m/>
    <s v="Central IRL A"/>
    <n v="-1"/>
    <m/>
    <m/>
    <n v="604"/>
    <x v="13"/>
    <s v="Basins 4, 6, 10, 15"/>
    <x v="0"/>
    <m/>
    <n v="131.32215215805601"/>
    <n v="0.59166624140000001"/>
  </r>
  <r>
    <n v="230000"/>
    <n v="870000"/>
    <n v="870000"/>
    <x v="0"/>
    <x v="0"/>
    <s v="IR12-21"/>
    <s v="62-304.520 (7), F.A.C."/>
    <n v="0.56000000000000005"/>
    <n v="0.48"/>
    <s v="Town Melbourne Beach"/>
    <n v="8.0674219880799997E-3"/>
    <n v="3745.6299355557999"/>
    <n v="9.3224564073571301"/>
    <n v="1.3705975883825601"/>
    <n v="7.520818980367E-2"/>
    <n v="1.105718912133E-2"/>
    <n v="30.217577301332199"/>
    <n v="1210"/>
    <s v="Fixed Single Family Units"/>
    <n v="1210"/>
    <s v="Town Melbourne Beach                   Brevard County"/>
    <s v="Town Melbourne Beach"/>
    <m/>
    <m/>
    <m/>
    <n v="0"/>
    <n v="1"/>
    <n v="7.520818980367E-2"/>
    <n v="1.105718912133E-2"/>
    <n v="245.31789707743201"/>
    <m/>
    <n v="-1"/>
    <n v="-1"/>
    <n v="-1"/>
    <n v="-1"/>
    <n v="0"/>
    <m/>
    <m/>
    <s v="Central IRL A"/>
    <n v="-1"/>
    <m/>
    <m/>
    <n v="604"/>
    <x v="13"/>
    <s v="Basins 4, 6, 10, 15"/>
    <x v="0"/>
    <m/>
    <n v="49.970276670340397"/>
    <n v="0.1989601761"/>
  </r>
  <r>
    <n v="230000"/>
    <n v="870000"/>
    <n v="870000"/>
    <x v="0"/>
    <x v="0"/>
    <s v="IR12-21"/>
    <s v="62-304.520 (7), F.A.C."/>
    <n v="0.56000000000000005"/>
    <n v="0.48"/>
    <s v="Town Melbourne Beach"/>
    <n v="8.8278816341200005E-3"/>
    <n v="3745.6299355557999"/>
    <n v="9.3224564073571301"/>
    <n v="1.3705975883825601"/>
    <n v="8.2297541703420005E-2"/>
    <n v="1.2099473278250001E-2"/>
    <n v="33.0659777163143"/>
    <n v="1210"/>
    <s v="Fixed Single Family Units"/>
    <n v="1210"/>
    <s v="Town Melbourne Beach                   Brevard County"/>
    <s v="Town Melbourne Beach"/>
    <m/>
    <m/>
    <m/>
    <n v="0"/>
    <n v="1"/>
    <n v="8.2297541703420005E-2"/>
    <n v="1.2099473278250001E-2"/>
    <n v="263.46304027222402"/>
    <m/>
    <n v="-1"/>
    <n v="-1"/>
    <n v="-1"/>
    <n v="-1"/>
    <n v="0"/>
    <m/>
    <m/>
    <s v="Central IRL A"/>
    <n v="-1"/>
    <m/>
    <m/>
    <n v="604"/>
    <x v="13"/>
    <s v="Basins 4, 6, 10, 15"/>
    <x v="0"/>
    <m/>
    <n v="55.5319308914613"/>
    <n v="0.2136764317"/>
  </r>
  <r>
    <n v="230000"/>
    <n v="870000"/>
    <n v="870000"/>
    <x v="0"/>
    <x v="0"/>
    <s v="IR12-21"/>
    <s v="62-304.520 (7), F.A.C."/>
    <n v="0.56000000000000005"/>
    <n v="0.48"/>
    <s v="Town Melbourne Beach"/>
    <n v="0.11322139265788"/>
    <n v="3745.6299355557999"/>
    <n v="9.3224564073571301"/>
    <n v="1.3705975883825601"/>
    <n v="1.0555014974333801"/>
    <n v="0.15518096773021001"/>
    <n v="424.085437684684"/>
    <n v="1210"/>
    <s v="Fixed Single Family Units"/>
    <n v="1210"/>
    <s v="Town Melbourne Beach                   Brevard County"/>
    <s v="Town Melbourne Beach"/>
    <m/>
    <m/>
    <m/>
    <n v="0"/>
    <n v="1"/>
    <n v="1.0555014974333801"/>
    <n v="0.15518096773021001"/>
    <n v="424.085437684684"/>
    <m/>
    <n v="-1"/>
    <n v="-1"/>
    <n v="-1"/>
    <n v="-1"/>
    <n v="0"/>
    <m/>
    <m/>
    <s v="Central IRL A"/>
    <n v="-1"/>
    <m/>
    <m/>
    <n v="604"/>
    <x v="13"/>
    <s v="Basins 4, 6, 10, 15"/>
    <x v="0"/>
    <m/>
    <n v="85.9947603838134"/>
    <n v="0.34394601600000002"/>
  </r>
  <r>
    <n v="230000"/>
    <n v="870000"/>
    <n v="870000"/>
    <x v="0"/>
    <x v="0"/>
    <s v="IR12-21"/>
    <s v="62-304.520 (7), F.A.C."/>
    <n v="0.56000000000000005"/>
    <n v="0.48"/>
    <s v="Town Melbourne Beach"/>
    <n v="0.17394201909327001"/>
    <n v="3745.6299355557999"/>
    <n v="9.3224564073571301"/>
    <n v="1.3705975883825601"/>
    <n v="1.62156689040476"/>
    <n v="0.23840451188764"/>
    <n v="651.52243376679996"/>
    <n v="1210"/>
    <s v="Fixed Single Family Units"/>
    <n v="1210"/>
    <s v="Town Melbourne Beach                   Brevard County"/>
    <s v="Town Melbourne Beach"/>
    <m/>
    <m/>
    <m/>
    <n v="0"/>
    <n v="1"/>
    <n v="1.62156689040476"/>
    <n v="0.23840451188764"/>
    <n v="651.52243376679996"/>
    <m/>
    <n v="-1"/>
    <n v="-1"/>
    <n v="-1"/>
    <n v="-1"/>
    <n v="0"/>
    <m/>
    <m/>
    <s v="Central IRL A"/>
    <n v="-1"/>
    <m/>
    <m/>
    <n v="604"/>
    <x v="13"/>
    <s v="Basins 4, 6, 10, 15"/>
    <x v="0"/>
    <m/>
    <n v="107.163242169375"/>
    <n v="0.52840424470000003"/>
  </r>
  <r>
    <n v="230000"/>
    <n v="870000"/>
    <n v="870000"/>
    <x v="0"/>
    <x v="0"/>
    <s v="IR12-21"/>
    <s v="62-304.520 (7), F.A.C."/>
    <n v="0.56000000000000005"/>
    <n v="0.48"/>
    <s v="Town Melbourne Beach"/>
    <n v="3.373321746335E-2"/>
    <n v="3741.9994408554899"/>
    <n v="9.31397827774442"/>
    <n v="1.3693701054026099"/>
    <n v="0.31419045469208001"/>
    <n v="4.6193259553359997E-2"/>
    <n v="126.22968088611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1419045469208001"/>
    <n v="4.6193259553359997E-2"/>
    <n v="174.16163836367099"/>
    <m/>
    <n v="-1"/>
    <n v="-1"/>
    <n v="-1"/>
    <n v="-1"/>
    <n v="0"/>
    <m/>
    <m/>
    <s v="Central IRL A"/>
    <n v="-1"/>
    <m/>
    <m/>
    <n v="604"/>
    <x v="13"/>
    <s v="Basins 4, 6, 10, 15"/>
    <x v="0"/>
    <m/>
    <n v="76.746956878777397"/>
    <n v="0.14125031499999999"/>
  </r>
  <r>
    <n v="230000"/>
    <n v="870000"/>
    <n v="870000"/>
    <x v="0"/>
    <x v="0"/>
    <s v="IR12-21"/>
    <s v="62-304.520 (7), F.A.C."/>
    <n v="0.56000000000000005"/>
    <n v="0.48"/>
    <s v="Town Melbourne Beach"/>
    <n v="1.86218056091E-3"/>
    <n v="3741.9994408554899"/>
    <n v="9.31397827774442"/>
    <n v="1.3693701054026099"/>
    <n v="1.7344309293590002E-2"/>
    <n v="2.5500143909700001E-3"/>
    <n v="6.9682786177121496"/>
    <n v="1210"/>
    <s v="Fixed Single Family Units"/>
    <n v="1210"/>
    <s v="Town Melbourne Beach                   Brevard County"/>
    <s v="Town Melbourne Beach"/>
    <m/>
    <m/>
    <m/>
    <n v="0"/>
    <n v="1"/>
    <n v="1.7344309293590002E-2"/>
    <n v="2.5500143909700001E-3"/>
    <n v="21.421493577358898"/>
    <m/>
    <n v="-1"/>
    <n v="-1"/>
    <n v="-1"/>
    <n v="-1"/>
    <n v="0"/>
    <m/>
    <m/>
    <s v="Central IRL A"/>
    <n v="-1"/>
    <m/>
    <m/>
    <n v="604"/>
    <x v="13"/>
    <s v="Basins 4, 6, 10, 15"/>
    <x v="0"/>
    <m/>
    <n v="22.463940495629998"/>
    <n v="1.7373474100000001E-2"/>
  </r>
  <r>
    <n v="230000"/>
    <n v="870000"/>
    <n v="870000"/>
    <x v="0"/>
    <x v="0"/>
    <s v="IR12-21"/>
    <s v="62-304.520 (7), F.A.C."/>
    <n v="0.56000000000000005"/>
    <n v="0.48"/>
    <s v="Town Melbourne Beach"/>
    <n v="0.12169996394624"/>
    <n v="3741.9994408554899"/>
    <n v="9.31397827774442"/>
    <n v="1.3693701054026099"/>
    <n v="1.1335108205975799"/>
    <n v="0.16665229245655999"/>
    <n v="455.40119703897398"/>
    <n v="1210"/>
    <s v="Fixed Single Family Units"/>
    <n v="1210"/>
    <s v="Town Melbourne Beach                   Brevard County"/>
    <s v="Town Melbourne Beach"/>
    <m/>
    <m/>
    <m/>
    <n v="0"/>
    <n v="1"/>
    <n v="1.1335108205975799"/>
    <n v="0.16665229245655999"/>
    <n v="1099.6407221132299"/>
    <m/>
    <n v="-1"/>
    <n v="-1"/>
    <n v="-1"/>
    <n v="-1"/>
    <n v="0"/>
    <m/>
    <m/>
    <s v="Central IRL A"/>
    <n v="-1"/>
    <m/>
    <m/>
    <n v="604"/>
    <x v="13"/>
    <s v="Basins 4, 6, 10, 15"/>
    <x v="0"/>
    <m/>
    <n v="112.842101396353"/>
    <n v="0.89184162379999998"/>
  </r>
  <r>
    <n v="230000"/>
    <n v="870000"/>
    <n v="870000"/>
    <x v="0"/>
    <x v="0"/>
    <s v="IR12-21"/>
    <s v="62-304.520 (7), F.A.C."/>
    <n v="0.56000000000000005"/>
    <n v="0.48"/>
    <s v="Town Melbourne Beach"/>
    <n v="9.3081791127210003E-2"/>
    <n v="3741.9994408554899"/>
    <n v="9.31397827774442"/>
    <n v="1.3693701054026099"/>
    <n v="0.86696178061241003"/>
    <n v="0.12746342212692999"/>
    <n v="348.312010351862"/>
    <n v="1210"/>
    <s v="Fixed Single Family Units"/>
    <n v="1210"/>
    <s v="Town Melbourne Beach                   Brevard County"/>
    <s v="Town Melbourne Beach"/>
    <m/>
    <m/>
    <m/>
    <n v="0"/>
    <n v="1"/>
    <n v="0.86696178061241003"/>
    <n v="0.12746342212692999"/>
    <n v="348.31201035186001"/>
    <m/>
    <n v="-1"/>
    <n v="-1"/>
    <n v="-1"/>
    <n v="-1"/>
    <n v="0"/>
    <m/>
    <m/>
    <s v="Central IRL A"/>
    <n v="-1"/>
    <m/>
    <m/>
    <n v="604"/>
    <x v="13"/>
    <s v="Basins 4, 6, 10, 15"/>
    <x v="0"/>
    <m/>
    <n v="79.641743343783602"/>
    <n v="0.2824914926"/>
  </r>
  <r>
    <n v="230000"/>
    <n v="870000"/>
    <n v="870000"/>
    <x v="0"/>
    <x v="0"/>
    <s v="IR12-21"/>
    <s v="62-304.520 (7), F.A.C."/>
    <n v="0.56000000000000005"/>
    <n v="0.48"/>
    <s v="Town Melbourne Beach"/>
    <n v="0.17855016937672999"/>
    <n v="3741.9994408554899"/>
    <n v="9.31397827774442"/>
    <n v="1.3693701054026099"/>
    <n v="1.6630123990624901"/>
    <n v="0.24450126425907001"/>
    <n v="668.13463397239502"/>
    <n v="1210"/>
    <s v="Fixed Single Family Units"/>
    <n v="1210"/>
    <s v="Town Melbourne Beach                   Brevard County"/>
    <s v="Town Melbourne Beach"/>
    <m/>
    <m/>
    <m/>
    <n v="0"/>
    <n v="1"/>
    <n v="1.6630123990624901"/>
    <n v="0.24450126425907001"/>
    <n v="668.13463397239502"/>
    <m/>
    <n v="-1"/>
    <n v="-1"/>
    <n v="-1"/>
    <n v="-1"/>
    <n v="0"/>
    <m/>
    <m/>
    <s v="Central IRL A"/>
    <n v="-1"/>
    <m/>
    <m/>
    <n v="604"/>
    <x v="13"/>
    <s v="Basins 4, 6, 10, 15"/>
    <x v="0"/>
    <m/>
    <n v="108.354698107676"/>
    <n v="0.54187723759999995"/>
  </r>
  <r>
    <n v="230000"/>
    <n v="870000"/>
    <n v="870000"/>
    <x v="0"/>
    <x v="0"/>
    <s v="IR12-21"/>
    <s v="62-304.520 (7), F.A.C."/>
    <n v="0.56000000000000005"/>
    <n v="0.48"/>
    <s v="FDOT District 5"/>
    <n v="3.0490357102399999E-3"/>
    <n v="3698.0527495711999"/>
    <n v="10.627388938257599"/>
    <n v="2.0462571870902901"/>
    <n v="3.2403288379419998E-2"/>
    <n v="6.23911123578E-3"/>
    <n v="11.2754948918160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3.2403288379419998E-2"/>
    <n v="6.23911123578E-3"/>
    <n v="693.82829022534304"/>
    <m/>
    <n v="-1"/>
    <n v="-1"/>
    <n v="-1"/>
    <n v="-1"/>
    <n v="0"/>
    <m/>
    <m/>
    <s v="Central IRL A"/>
    <n v="-1"/>
    <m/>
    <m/>
    <n v="604"/>
    <x v="13"/>
    <s v="Basins 4, 6, 10, 15"/>
    <x v="0"/>
    <m/>
    <n v="97.205566015864505"/>
    <n v="0.56271556379999998"/>
  </r>
  <r>
    <n v="230000"/>
    <n v="870000"/>
    <n v="870000"/>
    <x v="0"/>
    <x v="0"/>
    <s v="IR12-21"/>
    <s v="62-304.520 (7), F.A.C."/>
    <n v="0.56000000000000005"/>
    <n v="0.48"/>
    <s v="FDOT District 5"/>
    <n v="2.1909648751400001E-3"/>
    <n v="3663.8191392600602"/>
    <n v="9.5319153152650191"/>
    <n v="1.7113516439560199"/>
    <n v="2.0884091648549999E-2"/>
    <n v="3.7495113409200002E-3"/>
    <n v="8.0272990429844704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2.0884091648549999E-2"/>
    <n v="3.7495113409200002E-3"/>
    <n v="303.471029978996"/>
    <m/>
    <n v="-1"/>
    <n v="-1"/>
    <n v="-1"/>
    <n v="-1"/>
    <n v="0"/>
    <m/>
    <m/>
    <s v="Central IRL A"/>
    <n v="-1"/>
    <m/>
    <m/>
    <n v="604"/>
    <x v="13"/>
    <s v="Basins 4, 6, 10, 15"/>
    <x v="0"/>
    <m/>
    <n v="49.688920267162302"/>
    <n v="0.2461241119"/>
  </r>
  <r>
    <n v="230000"/>
    <n v="870000"/>
    <n v="870000"/>
    <x v="0"/>
    <x v="0"/>
    <s v="IR12-21"/>
    <s v="62-304.520 (7), F.A.C."/>
    <n v="0.56000000000000005"/>
    <n v="0.48"/>
    <s v="FDOT District 5"/>
    <n v="4.1310808044000003E-3"/>
    <n v="3677.6851207663499"/>
    <n v="9.9654217333626907"/>
    <n v="1.84377072572032"/>
    <n v="4.1167962430470002E-2"/>
    <n v="7.6167658527400003E-3"/>
    <n v="15.1928144070364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4.1167962430470002E-2"/>
    <n v="7.6167658527400003E-3"/>
    <n v="695.31418361451597"/>
    <m/>
    <n v="-1"/>
    <n v="-1"/>
    <n v="-1"/>
    <n v="-1"/>
    <n v="0"/>
    <m/>
    <m/>
    <s v="Central IRL A"/>
    <n v="-1"/>
    <m/>
    <m/>
    <n v="604"/>
    <x v="13"/>
    <s v="Basins 4, 6, 10, 15"/>
    <x v="0"/>
    <m/>
    <n v="108.71869804036299"/>
    <n v="0.56392066799999996"/>
  </r>
  <r>
    <n v="230000"/>
    <n v="870000"/>
    <n v="870000"/>
    <x v="0"/>
    <x v="0"/>
    <s v="IR12-21"/>
    <s v="62-304.520 (7), F.A.C."/>
    <n v="0.56000000000000005"/>
    <n v="0.48"/>
    <s v="Town Melbourne Beach"/>
    <n v="5.1309263027570003E-2"/>
    <n v="3745.6299351371899"/>
    <n v="9.3224564063152702"/>
    <n v="1.3705975882293799"/>
    <n v="0.47832836781473997"/>
    <n v="7.0324352159419998E-2"/>
    <n v="192.18551154591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7832836781473997"/>
    <n v="7.0324352159419998E-2"/>
    <n v="285.40607857749501"/>
    <m/>
    <n v="-1"/>
    <n v="-1"/>
    <n v="-1"/>
    <n v="-1"/>
    <n v="0"/>
    <m/>
    <m/>
    <s v="Central IRL A"/>
    <n v="-1"/>
    <m/>
    <m/>
    <n v="604"/>
    <x v="13"/>
    <s v="Basins 4, 6, 10, 15"/>
    <x v="0"/>
    <m/>
    <n v="108.21691829376699"/>
    <n v="0.2314728942"/>
  </r>
  <r>
    <n v="230000"/>
    <n v="870000"/>
    <n v="870000"/>
    <x v="0"/>
    <x v="0"/>
    <s v="IR12-21"/>
    <s v="62-304.520 (7), F.A.C."/>
    <n v="0.56000000000000005"/>
    <n v="0.48"/>
    <s v="FDOT District 5"/>
    <n v="0.14951226040504001"/>
    <n v="3745.6299351371899"/>
    <n v="9.3224564063152702"/>
    <n v="1.3705975882293799"/>
    <n v="1.39382152983569"/>
    <n v="0.20492114352188001"/>
    <n v="560.01759824316696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1.39382152983569"/>
    <n v="0.20492114352188001"/>
    <n v="646.284825457338"/>
    <m/>
    <n v="-1"/>
    <n v="-1"/>
    <n v="-1"/>
    <n v="-1"/>
    <n v="0"/>
    <m/>
    <m/>
    <s v="Central IRL A"/>
    <n v="-1"/>
    <m/>
    <m/>
    <n v="604"/>
    <x v="13"/>
    <s v="Basins 4, 6, 10, 15"/>
    <x v="0"/>
    <m/>
    <n v="125.921938012307"/>
    <n v="0.52415638720000002"/>
  </r>
  <r>
    <n v="230000"/>
    <n v="870000"/>
    <n v="870000"/>
    <x v="0"/>
    <x v="0"/>
    <s v="IR12-21"/>
    <s v="62-304.520 (7), F.A.C."/>
    <n v="0.56000000000000005"/>
    <n v="0.48"/>
    <s v="Town Melbourne Beach"/>
    <n v="3.7704768299649999E-2"/>
    <n v="3745.6299351371899"/>
    <n v="9.3224564063152702"/>
    <n v="1.3705975882293799"/>
    <n v="0.35150105878373999"/>
    <n v="5.1678064496250002E-2"/>
    <n v="141.22810884059501"/>
    <n v="1210"/>
    <s v="Fixed Single Family Units"/>
    <n v="1210"/>
    <s v="Town Melbourne Beach                   Brevard County"/>
    <s v="Town Melbourne Beach"/>
    <m/>
    <m/>
    <m/>
    <n v="0"/>
    <n v="1"/>
    <n v="0.35150105878373999"/>
    <n v="5.1678064496250002E-2"/>
    <n v="141.22810884059601"/>
    <m/>
    <n v="-1"/>
    <n v="-1"/>
    <n v="-1"/>
    <n v="-1"/>
    <n v="0"/>
    <m/>
    <m/>
    <s v="Central IRL A"/>
    <n v="-1"/>
    <m/>
    <m/>
    <n v="604"/>
    <x v="13"/>
    <s v="Basins 4, 6, 10, 15"/>
    <x v="0"/>
    <m/>
    <n v="54.057827797901702"/>
    <n v="0.1145402343"/>
  </r>
  <r>
    <n v="230000"/>
    <n v="870000"/>
    <n v="870000"/>
    <x v="0"/>
    <x v="0"/>
    <s v="IR12-21"/>
    <s v="62-304.520 (7), F.A.C."/>
    <n v="0.56000000000000005"/>
    <n v="0.48"/>
    <s v="FDOT District 5"/>
    <n v="4.6472332503900001E-3"/>
    <n v="3745.6299351371899"/>
    <n v="9.3224564063152702"/>
    <n v="1.3705975882293799"/>
    <n v="4.3323629386779999E-2"/>
    <n v="6.3694866849299996E-3"/>
    <n v="17.406815978244399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4.3323629386779999E-2"/>
    <n v="6.3694866849299996E-3"/>
    <n v="17.4068159782429"/>
    <m/>
    <n v="-1"/>
    <n v="-1"/>
    <n v="-1"/>
    <n v="-1"/>
    <n v="0"/>
    <m/>
    <m/>
    <s v="Central IRL A"/>
    <n v="-1"/>
    <m/>
    <m/>
    <n v="604"/>
    <x v="13"/>
    <s v="Basins 4, 6, 10, 15"/>
    <x v="0"/>
    <m/>
    <n v="21.269996655393399"/>
    <n v="1.41174501E-2"/>
  </r>
  <r>
    <n v="230000"/>
    <n v="870000"/>
    <n v="870000"/>
    <x v="0"/>
    <x v="0"/>
    <s v="IR12-21"/>
    <s v="62-304.520 (7), F.A.C."/>
    <n v="0.56000000000000005"/>
    <n v="0.48"/>
    <s v="Town Melbourne Beach"/>
    <n v="4.1961763776370002E-2"/>
    <n v="3745.6299351371899"/>
    <n v="9.3224564063152702"/>
    <n v="1.3705975882293799"/>
    <n v="0.39118671353735002"/>
    <n v="5.7512692229750001E-2"/>
    <n v="157.173238531945"/>
    <n v="1210"/>
    <s v="Fixed Single Family Units"/>
    <n v="1210"/>
    <s v="Town Melbourne Beach                   Brevard County"/>
    <s v="Town Melbourne Beach"/>
    <m/>
    <m/>
    <m/>
    <n v="0"/>
    <n v="1"/>
    <n v="0.39118671353735002"/>
    <n v="5.7512692229750001E-2"/>
    <n v="157.17323853194401"/>
    <m/>
    <n v="-1"/>
    <n v="-1"/>
    <n v="-1"/>
    <n v="-1"/>
    <n v="0"/>
    <m/>
    <m/>
    <s v="Central IRL A"/>
    <n v="-1"/>
    <m/>
    <m/>
    <n v="604"/>
    <x v="13"/>
    <s v="Basins 4, 6, 10, 15"/>
    <x v="0"/>
    <m/>
    <n v="52.584678594701799"/>
    <n v="0.12747221289999999"/>
  </r>
  <r>
    <n v="230000"/>
    <n v="870000"/>
    <n v="870000"/>
    <x v="0"/>
    <x v="0"/>
    <s v="IR12-21"/>
    <s v="62-304.520 (7), F.A.C."/>
    <n v="0.56000000000000005"/>
    <n v="0.48"/>
    <s v="Town Melbourne Beach"/>
    <n v="0.12751546559388"/>
    <n v="3745.6299351371899"/>
    <n v="9.3224564063152702"/>
    <n v="1.3705975882293799"/>
    <n v="1.1887573691300199"/>
    <n v="0.17477238960493"/>
    <n v="477.62574512142697"/>
    <n v="1210"/>
    <s v="Fixed Single Family Units"/>
    <n v="1210"/>
    <s v="Town Melbourne Beach                   Brevard County"/>
    <s v="Town Melbourne Beach"/>
    <m/>
    <m/>
    <m/>
    <n v="0"/>
    <n v="1"/>
    <n v="1.1887573691300199"/>
    <n v="0.17477238960493"/>
    <n v="585.82369044906295"/>
    <m/>
    <n v="-1"/>
    <n v="-1"/>
    <n v="-1"/>
    <n v="-1"/>
    <n v="0"/>
    <m/>
    <m/>
    <s v="Central IRL A"/>
    <n v="-1"/>
    <m/>
    <m/>
    <n v="604"/>
    <x v="13"/>
    <s v="Basins 4, 6, 10, 15"/>
    <x v="0"/>
    <m/>
    <n v="92.840313934319298"/>
    <n v="0.47512059239999999"/>
  </r>
  <r>
    <n v="230000"/>
    <n v="870000"/>
    <n v="870000"/>
    <x v="0"/>
    <x v="0"/>
    <s v="IR12-21"/>
    <s v="62-304.520 (7), F.A.C."/>
    <n v="0.56000000000000005"/>
    <n v="0.48"/>
    <s v="FDOT District 5"/>
    <n v="1.582839161644E-2"/>
    <n v="3745.6299351371899"/>
    <n v="9.3224564063152702"/>
    <n v="1.3705975882293799"/>
    <n v="0.14755949082639999"/>
    <n v="2.169435537505E-2"/>
    <n v="59.287297463634701"/>
    <n v="1210"/>
    <s v="Fixed Single Family Units"/>
    <n v="1210"/>
    <s v="FDOT District 5                         Town Melbourne Beach                   Brevard County"/>
    <s v="FDOT District 5"/>
    <m/>
    <m/>
    <m/>
    <n v="0"/>
    <n v="1"/>
    <n v="0.14755949082639999"/>
    <n v="2.169435537505E-2"/>
    <n v="73.990348324978996"/>
    <m/>
    <n v="-1"/>
    <n v="-1"/>
    <n v="-1"/>
    <n v="-1"/>
    <n v="0"/>
    <m/>
    <m/>
    <s v="Central IRL A"/>
    <n v="-1"/>
    <m/>
    <m/>
    <n v="604"/>
    <x v="13"/>
    <s v="Basins 4, 6, 10, 15"/>
    <x v="0"/>
    <m/>
    <n v="60.323518946633797"/>
    <n v="6.0008392799999997E-2"/>
  </r>
  <r>
    <n v="230000"/>
    <n v="870000"/>
    <n v="870000"/>
    <x v="0"/>
    <x v="0"/>
    <s v="IR12-21"/>
    <s v="62-304.520 (7), F.A.C."/>
    <n v="0.56000000000000005"/>
    <n v="0.48"/>
    <s v="Town Melbourne Beach"/>
    <n v="9.5465929915229994E-2"/>
    <n v="3745.6299351371899"/>
    <n v="9.3224564063152702"/>
    <n v="1.3705975882293799"/>
    <n v="0.88997696992310005"/>
    <n v="0.13084537329988999"/>
    <n v="357.58004487620201"/>
    <n v="1210"/>
    <s v="Fixed Single Family Units"/>
    <n v="1210"/>
    <s v="Town Melbourne Beach                   Brevard County"/>
    <s v="Town Melbourne Beach"/>
    <m/>
    <m/>
    <m/>
    <n v="0"/>
    <n v="1"/>
    <n v="0.88997696992310005"/>
    <n v="0.13084537329988999"/>
    <n v="357.58004487620201"/>
    <m/>
    <n v="-1"/>
    <n v="-1"/>
    <n v="-1"/>
    <n v="-1"/>
    <n v="0"/>
    <m/>
    <m/>
    <s v="Central IRL A"/>
    <n v="-1"/>
    <m/>
    <m/>
    <n v="604"/>
    <x v="13"/>
    <s v="Basins 4, 6, 10, 15"/>
    <x v="0"/>
    <m/>
    <n v="87.104843931303407"/>
    <n v="0.29000814670000002"/>
  </r>
  <r>
    <n v="230000"/>
    <n v="870000"/>
    <n v="870000"/>
    <x v="0"/>
    <x v="0"/>
    <s v="IR12-21"/>
    <s v="62-304.520 (7), F.A.C."/>
    <n v="0.56000000000000005"/>
    <n v="0.48"/>
    <s v="Town Melbourne Beach"/>
    <n v="1.30872870422E-2"/>
    <n v="3745.6299351371899"/>
    <n v="9.3224564063152702"/>
    <n v="1.3705975882293799"/>
    <n v="0.12200566292789"/>
    <n v="1.7937404056509999E-2"/>
    <n v="49.020134115016099"/>
    <n v="1210"/>
    <s v="Fixed Single Family Units"/>
    <n v="1210"/>
    <s v="Town Melbourne Beach                   Brevard County"/>
    <s v="Town Melbourne Beach"/>
    <m/>
    <m/>
    <m/>
    <n v="0"/>
    <n v="1"/>
    <n v="0.12200566292789"/>
    <n v="1.7937404056509999E-2"/>
    <n v="49.020134115014599"/>
    <m/>
    <n v="-1"/>
    <n v="-1"/>
    <n v="-1"/>
    <n v="-1"/>
    <n v="0"/>
    <m/>
    <m/>
    <s v="Central IRL A"/>
    <n v="-1"/>
    <m/>
    <m/>
    <n v="604"/>
    <x v="13"/>
    <s v="Basins 4, 6, 10, 15"/>
    <x v="0"/>
    <m/>
    <n v="34.417087851815801"/>
    <n v="3.9756799799999999E-2"/>
  </r>
  <r>
    <n v="230000"/>
    <n v="870000"/>
    <n v="870000"/>
    <x v="0"/>
    <x v="0"/>
    <s v="IR12-21"/>
    <s v="62-304.520 (7), F.A.C."/>
    <n v="0.56000000000000005"/>
    <n v="0.48"/>
    <s v="Town Melbourne Beach"/>
    <n v="3.4305469169089997E-2"/>
    <n v="3752.7504362781601"/>
    <n v="9.3474357016490206"/>
    <n v="1.3770689661981399"/>
    <n v="0.32066816727299002"/>
    <n v="4.7240996963619997E-2"/>
    <n v="128.73986439103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2066816727299002"/>
    <n v="4.7240996963619997E-2"/>
    <n v="128.73986439103501"/>
    <m/>
    <n v="-1"/>
    <n v="-1"/>
    <n v="-1"/>
    <n v="-1"/>
    <n v="0"/>
    <m/>
    <m/>
    <s v="Central IRL A"/>
    <n v="-1"/>
    <m/>
    <m/>
    <n v="604"/>
    <x v="13"/>
    <s v="Basins 4, 6, 10, 15"/>
    <x v="0"/>
    <m/>
    <n v="63.720837467952101"/>
    <n v="0.1044118933"/>
  </r>
  <r>
    <n v="230000"/>
    <n v="870000"/>
    <n v="870000"/>
    <x v="0"/>
    <x v="0"/>
    <s v="IR12-21"/>
    <s v="62-304.520 (7), F.A.C."/>
    <n v="0.56000000000000005"/>
    <n v="0.48"/>
    <s v="Town Melbourne Beach"/>
    <n v="0.22433215185916"/>
    <n v="3752.7504362781601"/>
    <n v="9.3474357016490206"/>
    <n v="1.3770689661981399"/>
    <n v="2.0969303653160898"/>
    <n v="0.3089208444457"/>
    <n v="841.86258076069203"/>
    <n v="1210"/>
    <s v="Fixed Single Family Units"/>
    <n v="1210"/>
    <s v="Town Melbourne Beach                   Brevard County"/>
    <s v="Town Melbourne Beach"/>
    <m/>
    <m/>
    <m/>
    <n v="0"/>
    <n v="1"/>
    <n v="2.0969303653160898"/>
    <n v="0.3089208444457"/>
    <n v="841.86258076069203"/>
    <m/>
    <n v="-1"/>
    <n v="-1"/>
    <n v="-1"/>
    <n v="-1"/>
    <n v="0"/>
    <m/>
    <m/>
    <s v="Central IRL A"/>
    <n v="-1"/>
    <m/>
    <m/>
    <n v="604"/>
    <x v="13"/>
    <s v="Basins 4, 6, 10, 15"/>
    <x v="0"/>
    <m/>
    <n v="124.95432684319501"/>
    <n v="0.68277581570000001"/>
  </r>
  <r>
    <n v="230000"/>
    <n v="870000"/>
    <n v="870000"/>
    <x v="0"/>
    <x v="0"/>
    <s v="IR12-21"/>
    <s v="62-304.520 (7), F.A.C."/>
    <n v="0.56000000000000005"/>
    <n v="0.48"/>
    <s v="Town Melbourne Beach"/>
    <n v="7.7125996814639997E-2"/>
    <n v="3752.7504362781601"/>
    <n v="9.3474357016490206"/>
    <n v="1.3770689661981399"/>
    <n v="0.72093029615047999"/>
    <n v="0.10620781670054"/>
    <n v="289.434618194547"/>
    <n v="1210"/>
    <s v="Fixed Single Family Units"/>
    <n v="1210"/>
    <s v="Town Melbourne Beach                   Brevard County"/>
    <s v="Town Melbourne Beach"/>
    <m/>
    <m/>
    <m/>
    <n v="0"/>
    <n v="1"/>
    <n v="0.72093029615047999"/>
    <n v="0.10620781670054"/>
    <n v="289.43461819454598"/>
    <m/>
    <n v="-1"/>
    <n v="-1"/>
    <n v="-1"/>
    <n v="-1"/>
    <n v="0"/>
    <m/>
    <m/>
    <s v="Central IRL A"/>
    <n v="-1"/>
    <m/>
    <m/>
    <n v="604"/>
    <x v="13"/>
    <s v="Basins 4, 6, 10, 15"/>
    <x v="0"/>
    <m/>
    <n v="75.955893797831195"/>
    <n v="0.23474016070000001"/>
  </r>
  <r>
    <n v="230000"/>
    <n v="870000"/>
    <n v="870000"/>
    <x v="0"/>
    <x v="0"/>
    <s v="IR12-21"/>
    <s v="62-304.520 (7), F.A.C."/>
    <n v="0.56000000000000005"/>
    <n v="0.48"/>
    <s v="Town Melbourne Beach"/>
    <n v="3.53889392185E-3"/>
    <n v="3752.7504362781601"/>
    <n v="9.3474357016490206"/>
    <n v="1.3770689661981399"/>
    <n v="3.3079583389499997E-2"/>
    <n v="4.8733009944500003E-3"/>
    <n v="13.280585709187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3.3079583389499997E-2"/>
    <n v="4.8733009944500003E-3"/>
    <n v="13.2805857091876"/>
    <m/>
    <n v="-1"/>
    <n v="-1"/>
    <n v="-1"/>
    <n v="-1"/>
    <n v="0"/>
    <m/>
    <m/>
    <s v="Central IRL A"/>
    <n v="-1"/>
    <m/>
    <m/>
    <n v="604"/>
    <x v="13"/>
    <s v="Basins 4, 6, 10, 15"/>
    <x v="0"/>
    <m/>
    <n v="29.8634684220062"/>
    <n v="1.07709535E-2"/>
  </r>
  <r>
    <n v="230000"/>
    <n v="870000"/>
    <n v="870000"/>
    <x v="0"/>
    <x v="0"/>
    <s v="IR12-21"/>
    <s v="62-304.520 (7), F.A.C."/>
    <n v="0.56000000000000005"/>
    <n v="0.48"/>
    <s v="Town Melbourne Beach"/>
    <n v="0.27846094194917997"/>
    <n v="3752.7504362781601"/>
    <n v="9.3474357016490206"/>
    <n v="1.3770689661981399"/>
    <n v="2.60289575029062"/>
    <n v="0.38345992145652003"/>
    <n v="1044.99442138622"/>
    <n v="1210"/>
    <s v="Fixed Single Family Units"/>
    <n v="1210"/>
    <s v="Town Melbourne Beach                   Brevard County"/>
    <s v="Town Melbourne Beach"/>
    <m/>
    <m/>
    <m/>
    <n v="0"/>
    <n v="1"/>
    <n v="2.60289575029062"/>
    <n v="0.38345992145652003"/>
    <n v="1044.99442138622"/>
    <m/>
    <n v="-1"/>
    <n v="-1"/>
    <n v="-1"/>
    <n v="-1"/>
    <n v="0"/>
    <m/>
    <m/>
    <s v="Central IRL A"/>
    <n v="-1"/>
    <m/>
    <m/>
    <n v="604"/>
    <x v="13"/>
    <s v="Basins 4, 6, 10, 15"/>
    <x v="0"/>
    <m/>
    <n v="141.60792971825001"/>
    <n v="0.84752183410000004"/>
  </r>
  <r>
    <n v="230000"/>
    <n v="870000"/>
    <n v="870000"/>
    <x v="0"/>
    <x v="0"/>
    <s v="IR12-21"/>
    <s v="62-304.520 (7), F.A.C."/>
    <n v="0.56000000000000005"/>
    <n v="0.48"/>
    <s v="FDOT District 5"/>
    <n v="6.6051543122200001E-3"/>
    <n v="3585.5617798150201"/>
    <n v="9.8335298271351803"/>
    <n v="1.83040398588727"/>
    <n v="6.4951981942069997E-2"/>
    <n v="1.209010078049E-2"/>
    <n v="23.6831888516870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6.4951981942069997E-2"/>
    <n v="1.209010078049E-2"/>
    <n v="1106.91952367152"/>
    <m/>
    <n v="-1"/>
    <n v="-1"/>
    <n v="-1"/>
    <n v="-1"/>
    <n v="0"/>
    <m/>
    <m/>
    <s v="Central IRL A"/>
    <n v="-1"/>
    <m/>
    <m/>
    <n v="604"/>
    <x v="13"/>
    <s v="Basins 4, 6, 10, 15"/>
    <x v="0"/>
    <m/>
    <n v="109.110185125518"/>
    <n v="0.89774495030000001"/>
  </r>
  <r>
    <n v="230000"/>
    <n v="870000"/>
    <n v="870000"/>
    <x v="0"/>
    <x v="0"/>
    <s v="IR12-21"/>
    <s v="62-304.520 (7), F.A.C."/>
    <n v="0.56000000000000005"/>
    <n v="0.48"/>
    <s v="Town Melbourne Beach"/>
    <n v="0.18860550197997"/>
    <n v="3752.4892909872601"/>
    <n v="9.4576652015602392"/>
    <n v="1.43100090070268"/>
    <n v="1.78376769289878"/>
    <n v="0.26989464321082002"/>
    <n v="707.740126401121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8376769289878"/>
    <n v="0.26989464321082002"/>
    <n v="707.74012640112198"/>
    <m/>
    <n v="-1"/>
    <n v="-1"/>
    <n v="-1"/>
    <n v="-1"/>
    <n v="0"/>
    <m/>
    <m/>
    <s v="Central IRL A"/>
    <n v="-1"/>
    <m/>
    <m/>
    <n v="604"/>
    <x v="13"/>
    <s v="Basins 4, 6, 10, 15"/>
    <x v="0"/>
    <m/>
    <n v="130.563493534401"/>
    <n v="0.57399848050000002"/>
  </r>
  <r>
    <n v="230000"/>
    <n v="870000"/>
    <n v="870000"/>
    <x v="0"/>
    <x v="0"/>
    <s v="IR12-21"/>
    <s v="62-304.520 (7), F.A.C."/>
    <n v="0.56000000000000005"/>
    <n v="0.48"/>
    <s v="Town Melbourne Beach"/>
    <n v="9.5947033520009994E-2"/>
    <n v="3752.4892909872601"/>
    <n v="9.4576652015602392"/>
    <n v="1.43100090070268"/>
    <n v="0.90743492011518001"/>
    <n v="0.13730029138689001"/>
    <n v="360.04021578585201"/>
    <n v="1210"/>
    <s v="Fixed Single Family Units"/>
    <n v="1210"/>
    <s v="Town Melbourne Beach                   Brevard County"/>
    <s v="Town Melbourne Beach"/>
    <m/>
    <m/>
    <m/>
    <n v="0"/>
    <n v="1"/>
    <n v="0.90743492011518001"/>
    <n v="0.13730029138689001"/>
    <n v="360.04021578585002"/>
    <m/>
    <n v="-1"/>
    <n v="-1"/>
    <n v="-1"/>
    <n v="-1"/>
    <n v="0"/>
    <m/>
    <m/>
    <s v="Central IRL A"/>
    <n v="-1"/>
    <m/>
    <m/>
    <n v="604"/>
    <x v="13"/>
    <s v="Basins 4, 6, 10, 15"/>
    <x v="0"/>
    <m/>
    <n v="79.275676380960604"/>
    <n v="0.29200341909999999"/>
  </r>
  <r>
    <n v="230000"/>
    <n v="870000"/>
    <n v="870000"/>
    <x v="0"/>
    <x v="0"/>
    <s v="IR12-21"/>
    <s v="62-304.520 (7), F.A.C."/>
    <n v="0.56000000000000005"/>
    <n v="0.48"/>
    <s v="Town Melbourne Beach"/>
    <n v="0.12409967222497"/>
    <n v="3752.4892909872601"/>
    <n v="9.4576652015602392"/>
    <n v="1.43100090070268"/>
    <n v="1.17369315152719"/>
    <n v="0.17758674273085001"/>
    <n v="465.68269103925502"/>
    <n v="1210"/>
    <s v="Fixed Single Family Units"/>
    <n v="1210"/>
    <s v="Town Melbourne Beach                   Brevard County"/>
    <s v="Town Melbourne Beach"/>
    <m/>
    <m/>
    <m/>
    <n v="0"/>
    <n v="1"/>
    <n v="1.17369315152719"/>
    <n v="0.17758674273085001"/>
    <n v="465.68269103925502"/>
    <m/>
    <n v="-1"/>
    <n v="-1"/>
    <n v="-1"/>
    <n v="-1"/>
    <n v="0"/>
    <m/>
    <m/>
    <s v="Central IRL A"/>
    <n v="-1"/>
    <m/>
    <m/>
    <n v="604"/>
    <x v="13"/>
    <s v="Basins 4, 6, 10, 15"/>
    <x v="0"/>
    <m/>
    <n v="91.450517128194505"/>
    <n v="0.37768263670000002"/>
  </r>
  <r>
    <n v="230000"/>
    <n v="870000"/>
    <n v="870000"/>
    <x v="0"/>
    <x v="0"/>
    <s v="IR12-21"/>
    <s v="62-304.520 (7), F.A.C."/>
    <n v="0.56000000000000005"/>
    <n v="0.48"/>
    <s v="Town Melbourne Beach"/>
    <n v="3.24637158969E-3"/>
    <n v="3752.4892909872601"/>
    <n v="9.4576652015602392"/>
    <n v="1.43100090070268"/>
    <n v="3.0703095615159999E-2"/>
    <n v="4.6455606688600003E-3"/>
    <n v="12.1819746248845"/>
    <n v="1210"/>
    <s v="Fixed Single Family Units"/>
    <n v="1210"/>
    <s v="Town Melbourne Beach                   Brevard County"/>
    <s v="Town Melbourne Beach"/>
    <m/>
    <m/>
    <m/>
    <n v="0"/>
    <n v="1"/>
    <n v="3.0703095615159999E-2"/>
    <n v="4.6455606688600003E-3"/>
    <n v="12.181974624882701"/>
    <m/>
    <n v="-1"/>
    <n v="-1"/>
    <n v="-1"/>
    <n v="-1"/>
    <n v="0"/>
    <m/>
    <m/>
    <s v="Central IRL A"/>
    <n v="-1"/>
    <m/>
    <m/>
    <n v="604"/>
    <x v="13"/>
    <s v="Basins 4, 6, 10, 15"/>
    <x v="0"/>
    <m/>
    <n v="38.818621936779699"/>
    <n v="9.879947E-3"/>
  </r>
  <r>
    <n v="230000"/>
    <n v="870000"/>
    <n v="870000"/>
    <x v="0"/>
    <x v="0"/>
    <s v="IR12-21"/>
    <s v="62-304.520 (7), F.A.C."/>
    <n v="0.56000000000000005"/>
    <n v="0.48"/>
    <s v="Town Melbourne Beach"/>
    <n v="5.0669176431509998E-2"/>
    <n v="3752.4892909872601"/>
    <n v="9.4576652015602392"/>
    <n v="1.43100090070268"/>
    <n v="0.47921210672802"/>
    <n v="7.2507637111349998E-2"/>
    <n v="190.13554194239299"/>
    <n v="1300"/>
    <s v="Residential, High Density"/>
    <n v="1300"/>
    <s v="Town Melbourne Beach                   Brevard County"/>
    <s v="Town Melbourne Beach"/>
    <m/>
    <m/>
    <m/>
    <n v="0"/>
    <n v="1"/>
    <n v="0.47921210672802"/>
    <n v="7.2507637111349998E-2"/>
    <n v="190.135541942392"/>
    <m/>
    <n v="-1"/>
    <n v="-1"/>
    <n v="-1"/>
    <n v="-1"/>
    <n v="0"/>
    <m/>
    <m/>
    <s v="Central IRL A"/>
    <n v="-1"/>
    <m/>
    <m/>
    <n v="604"/>
    <x v="13"/>
    <s v="Basins 4, 6, 10, 15"/>
    <x v="0"/>
    <m/>
    <n v="58.217575489365501"/>
    <n v="0.15420563009999999"/>
  </r>
  <r>
    <n v="230000"/>
    <n v="870000"/>
    <n v="870000"/>
    <x v="0"/>
    <x v="0"/>
    <s v="IR12-21"/>
    <s v="62-304.520 (7), F.A.C."/>
    <n v="0.56000000000000005"/>
    <n v="0.48"/>
    <s v="Town Melbourne Beach"/>
    <n v="0.11259840867291999"/>
    <n v="3752.4892909872601"/>
    <n v="9.4576652015602392"/>
    <n v="1.43100090070268"/>
    <n v="1.064918051457"/>
    <n v="0.16112842422863999"/>
    <n v="422.52432272736598"/>
    <n v="1210"/>
    <s v="Fixed Single Family Units"/>
    <n v="1210"/>
    <s v="Town Melbourne Beach                   Brevard County"/>
    <s v="Town Melbourne Beach"/>
    <m/>
    <m/>
    <m/>
    <n v="0"/>
    <n v="1"/>
    <n v="1.064918051457"/>
    <n v="0.16112842422863999"/>
    <n v="422.52432272736598"/>
    <m/>
    <n v="-1"/>
    <n v="-1"/>
    <n v="-1"/>
    <n v="-1"/>
    <n v="0"/>
    <m/>
    <m/>
    <s v="Central IRL A"/>
    <n v="-1"/>
    <m/>
    <m/>
    <n v="604"/>
    <x v="13"/>
    <s v="Basins 4, 6, 10, 15"/>
    <x v="0"/>
    <m/>
    <n v="88.049883852102795"/>
    <n v="0.3426799049"/>
  </r>
  <r>
    <n v="230000"/>
    <n v="870000"/>
    <n v="870000"/>
    <x v="0"/>
    <x v="0"/>
    <s v="IR12-21"/>
    <s v="62-304.520 (7), F.A.C."/>
    <n v="0.56000000000000005"/>
    <n v="0.48"/>
    <s v="Town Melbourne Beach"/>
    <n v="4.2597289340870002E-2"/>
    <n v="3752.4892909872601"/>
    <n v="9.4576652015602392"/>
    <n v="1.43100090070268"/>
    <n v="0.40287090107995999"/>
    <n v="6.0956759414279998E-2"/>
    <n v="159.845872076711"/>
    <n v="1210"/>
    <s v="Fixed Single Family Units"/>
    <n v="1210"/>
    <s v="Town Melbourne Beach                   Brevard County"/>
    <s v="Town Melbourne Beach"/>
    <m/>
    <m/>
    <m/>
    <n v="0"/>
    <n v="1"/>
    <n v="0.40287090107995999"/>
    <n v="6.0956759414279998E-2"/>
    <n v="159.845872076712"/>
    <m/>
    <n v="-1"/>
    <n v="-1"/>
    <n v="-1"/>
    <n v="-1"/>
    <n v="0"/>
    <m/>
    <m/>
    <s v="Central IRL A"/>
    <n v="-1"/>
    <m/>
    <m/>
    <n v="604"/>
    <x v="13"/>
    <s v="Basins 4, 6, 10, 15"/>
    <x v="0"/>
    <m/>
    <n v="53.655691772446801"/>
    <n v="0.12963979889999999"/>
  </r>
  <r>
    <n v="230000"/>
    <n v="870000"/>
    <n v="870000"/>
    <x v="0"/>
    <x v="0"/>
    <s v="IR12-21"/>
    <s v="62-304.520 (7), F.A.C."/>
    <n v="0.56000000000000005"/>
    <n v="0.48"/>
    <s v="Town Melbourne Beach"/>
    <n v="3.3148666025450003E-2"/>
    <n v="3745.6299352767301"/>
    <n v="9.3224564066625604"/>
    <n v="1.37059758828044"/>
    <n v="0.30902699396135003"/>
    <n v="4.5433481709200002E-2"/>
    <n v="124.16263577944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0902699396135003"/>
    <n v="4.5433481709200002E-2"/>
    <n v="888.69792711128105"/>
    <m/>
    <n v="-1"/>
    <n v="-1"/>
    <n v="-1"/>
    <n v="-1"/>
    <n v="0"/>
    <m/>
    <m/>
    <s v="Central IRL A"/>
    <n v="-1"/>
    <m/>
    <m/>
    <n v="604"/>
    <x v="13"/>
    <s v="Basins 4, 6, 10, 15"/>
    <x v="0"/>
    <m/>
    <n v="130.91007136552699"/>
    <n v="0.72076068699999996"/>
  </r>
  <r>
    <n v="230000"/>
    <n v="870000"/>
    <n v="870000"/>
    <x v="0"/>
    <x v="0"/>
    <s v="IR12-21"/>
    <s v="62-304.520 (7), F.A.C."/>
    <n v="0.56000000000000005"/>
    <n v="0.48"/>
    <s v="FDOT District 5"/>
    <n v="0.12037268099374"/>
    <n v="3745.6299352767301"/>
    <n v="9.3224564066625604"/>
    <n v="1.37059758828044"/>
    <n v="1.1221690711172401"/>
    <n v="0.16498250626486999"/>
    <n v="450.87151731966799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1.1221690711172401"/>
    <n v="0.16498250626486999"/>
    <n v="703.98725853131498"/>
    <m/>
    <n v="-1"/>
    <n v="-1"/>
    <n v="-1"/>
    <n v="-1"/>
    <n v="0"/>
    <m/>
    <m/>
    <s v="Central IRL A"/>
    <n v="-1"/>
    <m/>
    <m/>
    <n v="604"/>
    <x v="13"/>
    <s v="Basins 4, 6, 10, 15"/>
    <x v="0"/>
    <m/>
    <n v="115.95183594665799"/>
    <n v="0.57095479199999999"/>
  </r>
  <r>
    <n v="230000"/>
    <n v="870000"/>
    <n v="870000"/>
    <x v="0"/>
    <x v="0"/>
    <s v="IR12-21"/>
    <s v="62-304.520 (7), F.A.C."/>
    <n v="0.56000000000000005"/>
    <n v="0.48"/>
    <s v="Town Melbourne Beach"/>
    <n v="8.8321381883270003E-2"/>
    <n v="3745.6299352767301"/>
    <n v="9.3224564066625604"/>
    <n v="1.37059758828044"/>
    <n v="0.82337223238305002"/>
    <n v="0.12105307300281"/>
    <n v="330.81921190701303"/>
    <n v="1210"/>
    <s v="Fixed Single Family Units"/>
    <n v="1210"/>
    <s v="Town Melbourne Beach                   Brevard County"/>
    <s v="Town Melbourne Beach"/>
    <m/>
    <m/>
    <m/>
    <n v="0"/>
    <n v="1"/>
    <n v="0.82337223238305002"/>
    <n v="0.12105307300281"/>
    <n v="330.819211907012"/>
    <m/>
    <n v="-1"/>
    <n v="-1"/>
    <n v="-1"/>
    <n v="-1"/>
    <n v="0"/>
    <m/>
    <m/>
    <s v="Central IRL A"/>
    <n v="-1"/>
    <m/>
    <m/>
    <n v="604"/>
    <x v="13"/>
    <s v="Basins 4, 6, 10, 15"/>
    <x v="0"/>
    <m/>
    <n v="77.160561381870295"/>
    <n v="0.2683043081"/>
  </r>
  <r>
    <n v="230000"/>
    <n v="870000"/>
    <n v="870000"/>
    <x v="0"/>
    <x v="0"/>
    <s v="IR12-21"/>
    <s v="62-304.520 (7), F.A.C."/>
    <n v="0.56000000000000005"/>
    <n v="0.48"/>
    <s v="Town Melbourne Beach"/>
    <n v="9.6484524440250005E-2"/>
    <n v="3745.6299352767301"/>
    <n v="9.3224564066625604"/>
    <n v="1.37059758828044"/>
    <n v="0.89947277301182005"/>
    <n v="0.13224145650419"/>
    <n v="361.39532303434999"/>
    <n v="1210"/>
    <s v="Fixed Single Family Units"/>
    <n v="1210"/>
    <s v="Town Melbourne Beach                   Brevard County"/>
    <s v="Town Melbourne Beach"/>
    <m/>
    <m/>
    <m/>
    <n v="0"/>
    <n v="1"/>
    <n v="0.89947277301182005"/>
    <n v="0.13224145650419"/>
    <n v="390.40888742886301"/>
    <m/>
    <n v="-1"/>
    <n v="-1"/>
    <n v="-1"/>
    <n v="-1"/>
    <n v="0"/>
    <m/>
    <m/>
    <s v="Central IRL A"/>
    <n v="-1"/>
    <m/>
    <m/>
    <n v="604"/>
    <x v="13"/>
    <s v="Basins 4, 6, 10, 15"/>
    <x v="0"/>
    <m/>
    <n v="80.506873562609798"/>
    <n v="0.31663332309999997"/>
  </r>
  <r>
    <n v="230000"/>
    <n v="870000"/>
    <n v="870000"/>
    <x v="0"/>
    <x v="0"/>
    <s v="IR12-21"/>
    <s v="62-304.520 (7), F.A.C."/>
    <n v="0.56000000000000005"/>
    <n v="0.48"/>
    <s v="FDOT District 5"/>
    <n v="3.1991178449999999E-4"/>
    <n v="3536.34294228313"/>
    <n v="8.9676759721669193"/>
    <n v="1.58886952329036"/>
    <n v="2.8688652231399999E-3"/>
    <n v="5.0829808454000002E-4"/>
    <n v="1.13131778129805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2.8688652231399999E-3"/>
    <n v="5.0829808454000002E-4"/>
    <n v="656.01149101630403"/>
    <m/>
    <n v="-1"/>
    <n v="-1"/>
    <n v="-1"/>
    <n v="-1"/>
    <n v="0"/>
    <m/>
    <m/>
    <s v="Central IRL A"/>
    <n v="-1"/>
    <m/>
    <m/>
    <n v="604"/>
    <x v="13"/>
    <s v="Basins 4, 6, 10, 15"/>
    <x v="0"/>
    <m/>
    <n v="66.058862016930604"/>
    <n v="0.53204500489999995"/>
  </r>
  <r>
    <n v="230000"/>
    <n v="870000"/>
    <n v="870000"/>
    <x v="0"/>
    <x v="0"/>
    <s v="IR12-21"/>
    <s v="62-304.520 (7), F.A.C."/>
    <n v="0.56000000000000005"/>
    <n v="0.48"/>
    <s v="FDOT District 5"/>
    <n v="5.1835606810000001E-5"/>
    <n v="3536.34294228313"/>
    <n v="8.9676759721669193"/>
    <n v="1.58886952329036"/>
    <n v="4.6484492575999997E-4"/>
    <n v="8.236001589E-5"/>
    <n v="0.18330848232979"/>
    <n v="3200"/>
    <s v="Shrub and Brushland"/>
    <n v="3200"/>
    <s v="FDOT District 5                         Town Melbourne Beach                   Brevard County"/>
    <s v="FDOT District 5"/>
    <m/>
    <m/>
    <s v="Natural Lands"/>
    <n v="0"/>
    <n v="1"/>
    <n v="4.6484492575999997E-4"/>
    <n v="8.236001589E-5"/>
    <n v="196.44091015316999"/>
    <m/>
    <n v="-1"/>
    <n v="-1"/>
    <n v="-1"/>
    <n v="-1"/>
    <n v="0"/>
    <m/>
    <m/>
    <s v="Central IRL A"/>
    <n v="-1"/>
    <m/>
    <m/>
    <n v="604"/>
    <x v="13"/>
    <s v="Basins 4, 6, 10, 15"/>
    <x v="0"/>
    <m/>
    <n v="28.845428855689399"/>
    <n v="0.15931947299999999"/>
  </r>
  <r>
    <n v="230000"/>
    <n v="870000"/>
    <n v="870000"/>
    <x v="0"/>
    <x v="0"/>
    <s v="IR12-21"/>
    <s v="62-304.520 (7), F.A.C."/>
    <n v="0.56000000000000005"/>
    <n v="0.48"/>
    <s v="FDOT District 5"/>
    <n v="4.6123557796999998E-4"/>
    <n v="3686.69479317285"/>
    <n v="10.5967373415316"/>
    <n v="2.0405869399486001"/>
    <n v="4.8875922723700003E-3"/>
    <n v="9.4119129665E-4"/>
    <n v="1.7004348037465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4.8875922723700003E-3"/>
    <n v="9.4119129665E-4"/>
    <n v="337.90685733842901"/>
    <m/>
    <n v="-1"/>
    <n v="-1"/>
    <n v="-1"/>
    <n v="-1"/>
    <n v="0"/>
    <m/>
    <m/>
    <s v="Central IRL A"/>
    <n v="-1"/>
    <m/>
    <m/>
    <n v="604"/>
    <x v="13"/>
    <s v="Basins 4, 6, 10, 15"/>
    <x v="0"/>
    <m/>
    <n v="36.5355063390639"/>
    <n v="0.27405260120000002"/>
  </r>
  <r>
    <n v="230000"/>
    <n v="870000"/>
    <n v="870000"/>
    <x v="0"/>
    <x v="0"/>
    <s v="IR12-21"/>
    <s v="62-304.520 (7), F.A.C."/>
    <n v="0.56000000000000005"/>
    <n v="0.48"/>
    <s v="Town Melbourne Beach"/>
    <n v="7.9356030774550002E-2"/>
    <n v="3760.3745729403399"/>
    <n v="9.3569264697348196"/>
    <n v="1.37558960574212"/>
    <n v="0.74252854488747"/>
    <n v="0.10916133108642"/>
    <n v="298.408400334088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4252854488747"/>
    <n v="0.10916133108642"/>
    <n v="367.887109032583"/>
    <m/>
    <n v="-1"/>
    <n v="-1"/>
    <n v="-1"/>
    <n v="-1"/>
    <n v="0"/>
    <m/>
    <m/>
    <s v="Central IRL A"/>
    <n v="-1"/>
    <m/>
    <m/>
    <n v="604"/>
    <x v="13"/>
    <s v="Basins 4, 6, 10, 15"/>
    <x v="0"/>
    <m/>
    <n v="77.626403668955604"/>
    <n v="0.29836748499999999"/>
  </r>
  <r>
    <n v="230000"/>
    <n v="870000"/>
    <n v="870000"/>
    <x v="0"/>
    <x v="0"/>
    <s v="IR12-21"/>
    <s v="62-304.520 (7), F.A.C."/>
    <n v="0.56000000000000005"/>
    <n v="0.48"/>
    <s v="Town Melbourne Beach"/>
    <n v="5.1222900148519997E-2"/>
    <n v="3760.3745729403399"/>
    <n v="9.3569264697348196"/>
    <n v="1.37558960574212"/>
    <n v="0.47928891025635001"/>
    <n v="7.0461689020279994E-2"/>
    <n v="192.61729127078999"/>
    <n v="1210"/>
    <s v="Fixed Single Family Units"/>
    <n v="1210"/>
    <s v="Town Melbourne Beach                   Brevard County"/>
    <s v="Town Melbourne Beach"/>
    <m/>
    <m/>
    <m/>
    <n v="0"/>
    <n v="1"/>
    <n v="0.47928891025635001"/>
    <n v="7.0461689020279994E-2"/>
    <n v="236.01348309108101"/>
    <m/>
    <n v="-1"/>
    <n v="-1"/>
    <n v="-1"/>
    <n v="-1"/>
    <n v="0"/>
    <m/>
    <m/>
    <s v="Central IRL A"/>
    <n v="-1"/>
    <m/>
    <m/>
    <n v="604"/>
    <x v="13"/>
    <s v="Basins 4, 6, 10, 15"/>
    <x v="0"/>
    <m/>
    <n v="67.741687111130105"/>
    <n v="0.1914140171"/>
  </r>
  <r>
    <n v="230000"/>
    <n v="870000"/>
    <n v="870000"/>
    <x v="0"/>
    <x v="0"/>
    <s v="IR12-21"/>
    <s v="62-304.520 (7), F.A.C."/>
    <n v="0.56000000000000005"/>
    <n v="0.48"/>
    <s v="Town Melbourne Beach"/>
    <n v="0.19531711072765001"/>
    <n v="3760.3745729403399"/>
    <n v="9.3569264697348196"/>
    <n v="1.37558960574212"/>
    <n v="1.82756784335975"/>
    <n v="0.26867618734054999"/>
    <n v="734.46549684045794"/>
    <n v="1210"/>
    <s v="Fixed Single Family Units"/>
    <n v="1210"/>
    <s v="Town Melbourne Beach                   Brevard County"/>
    <s v="Town Melbourne Beach"/>
    <m/>
    <m/>
    <m/>
    <n v="0"/>
    <n v="1"/>
    <n v="1.82756784335975"/>
    <n v="0.26867618734054999"/>
    <n v="907.88118165824301"/>
    <m/>
    <n v="-1"/>
    <n v="-1"/>
    <n v="-1"/>
    <n v="-1"/>
    <n v="0"/>
    <m/>
    <m/>
    <s v="Central IRL A"/>
    <n v="-1"/>
    <m/>
    <m/>
    <n v="604"/>
    <x v="13"/>
    <s v="Basins 4, 6, 10, 15"/>
    <x v="0"/>
    <m/>
    <n v="112.706200308902"/>
    <n v="0.73631888209999996"/>
  </r>
  <r>
    <n v="230000"/>
    <n v="870000"/>
    <n v="870000"/>
    <x v="0"/>
    <x v="0"/>
    <s v="IR12-21"/>
    <s v="62-304.520 (7), F.A.C."/>
    <n v="0.56000000000000005"/>
    <n v="0.48"/>
    <s v="Town Melbourne Beach"/>
    <n v="2.0164096343810001E-2"/>
    <n v="3752.4564931538598"/>
    <n v="9.3384165744806999"/>
    <n v="1.3729090058037401"/>
    <n v="0.18830073150650001"/>
    <n v="2.7683469464309999E-2"/>
    <n v="75.66489425392859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8830073150650001"/>
    <n v="2.7683469464309999E-2"/>
    <n v="75.664894253928196"/>
    <m/>
    <n v="-1"/>
    <n v="-1"/>
    <n v="-1"/>
    <n v="-1"/>
    <n v="0"/>
    <m/>
    <m/>
    <s v="Central IRL A"/>
    <n v="-1"/>
    <m/>
    <m/>
    <n v="604"/>
    <x v="13"/>
    <s v="Basins 4, 6, 10, 15"/>
    <x v="0"/>
    <m/>
    <n v="36.140108430769097"/>
    <n v="6.1366499800000002E-2"/>
  </r>
  <r>
    <n v="230000"/>
    <n v="870000"/>
    <n v="870000"/>
    <x v="0"/>
    <x v="0"/>
    <s v="IR12-21"/>
    <s v="62-304.520 (7), F.A.C."/>
    <n v="0.56000000000000005"/>
    <n v="0.48"/>
    <s v="Town Melbourne Beach"/>
    <n v="4.7860910801120003E-2"/>
    <n v="3752.4564931538598"/>
    <n v="9.3384165744806999"/>
    <n v="1.3729090058037401"/>
    <n v="0.44694512269491998"/>
    <n v="6.5708675464819996E-2"/>
    <n v="179.59598550391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4694512269491998"/>
    <n v="6.5708675464819996E-2"/>
    <n v="443.82231090196802"/>
    <m/>
    <n v="-1"/>
    <n v="-1"/>
    <n v="-1"/>
    <n v="-1"/>
    <n v="0"/>
    <m/>
    <m/>
    <s v="Central IRL A"/>
    <n v="-1"/>
    <m/>
    <m/>
    <n v="604"/>
    <x v="13"/>
    <s v="Basins 4, 6, 10, 15"/>
    <x v="0"/>
    <m/>
    <n v="62.382580544210803"/>
    <n v="0.3599532124"/>
  </r>
  <r>
    <n v="230000"/>
    <n v="870000"/>
    <n v="870000"/>
    <x v="0"/>
    <x v="0"/>
    <s v="IR12-21"/>
    <s v="62-304.520 (7), F.A.C."/>
    <n v="0.56000000000000005"/>
    <n v="0.48"/>
    <s v="Town Melbourne Beach"/>
    <n v="4.3138952079439997E-2"/>
    <n v="3752.4564931538598"/>
    <n v="9.3384165744806999"/>
    <n v="1.3729090058037401"/>
    <n v="0.40284950510439999"/>
    <n v="5.9225855810799997E-2"/>
    <n v="161.87704083836201"/>
    <n v="1210"/>
    <s v="Fixed Single Family Units"/>
    <n v="1210"/>
    <s v="Town Melbourne Beach                   Brevard County"/>
    <s v="Town Melbourne Beach"/>
    <m/>
    <m/>
    <m/>
    <n v="0"/>
    <n v="1"/>
    <n v="0.40284950510439999"/>
    <n v="5.9225855810799997E-2"/>
    <n v="470.45708469039101"/>
    <m/>
    <n v="-1"/>
    <n v="-1"/>
    <n v="-1"/>
    <n v="-1"/>
    <n v="0"/>
    <m/>
    <m/>
    <s v="Central IRL A"/>
    <n v="-1"/>
    <m/>
    <m/>
    <n v="604"/>
    <x v="13"/>
    <s v="Basins 4, 6, 10, 15"/>
    <x v="0"/>
    <m/>
    <n v="60.373947680095696"/>
    <n v="0.38155481320000001"/>
  </r>
  <r>
    <n v="230000"/>
    <n v="870000"/>
    <n v="870000"/>
    <x v="0"/>
    <x v="0"/>
    <s v="IR12-21"/>
    <s v="62-304.520 (7), F.A.C."/>
    <n v="0.56000000000000005"/>
    <n v="0.48"/>
    <s v="Town Melbourne Beach"/>
    <n v="0.10916899586266"/>
    <n v="3752.4564931538598"/>
    <n v="9.3384165744806999"/>
    <n v="1.3729090058037401"/>
    <n v="1.01946556038336"/>
    <n v="0.14987909757441001"/>
    <n v="409.65190737595901"/>
    <n v="1210"/>
    <s v="Fixed Single Family Units"/>
    <n v="1210"/>
    <s v="Town Melbourne Beach                   Brevard County"/>
    <s v="Town Melbourne Beach"/>
    <m/>
    <m/>
    <m/>
    <n v="0"/>
    <n v="1"/>
    <n v="1.01946556038336"/>
    <n v="0.14987909757441001"/>
    <n v="409.65190737595901"/>
    <m/>
    <n v="-1"/>
    <n v="-1"/>
    <n v="-1"/>
    <n v="-1"/>
    <n v="0"/>
    <m/>
    <m/>
    <s v="Central IRL A"/>
    <n v="-1"/>
    <m/>
    <m/>
    <n v="604"/>
    <x v="13"/>
    <s v="Basins 4, 6, 10, 15"/>
    <x v="0"/>
    <m/>
    <n v="94.220688120077895"/>
    <n v="0.33223998980000002"/>
  </r>
  <r>
    <n v="230000"/>
    <n v="870000"/>
    <n v="870000"/>
    <x v="0"/>
    <x v="0"/>
    <s v="IR12-21"/>
    <s v="62-304.520 (7), F.A.C."/>
    <n v="0.56000000000000005"/>
    <n v="0.48"/>
    <s v="Town Melbourne Beach"/>
    <n v="0.19537140894009999"/>
    <n v="3752.4564931538598"/>
    <n v="9.3384165744806999"/>
    <n v="1.3729090058037401"/>
    <n v="1.8244596034259599"/>
    <n v="0.26822716681044001"/>
    <n v="733.12271205392994"/>
    <n v="1210"/>
    <s v="Fixed Single Family Units"/>
    <n v="1210"/>
    <s v="Town Melbourne Beach                   Brevard County"/>
    <s v="Town Melbourne Beach"/>
    <m/>
    <m/>
    <m/>
    <n v="0"/>
    <n v="1"/>
    <n v="1.8244596034259599"/>
    <n v="0.26822716681044001"/>
    <n v="733.12271205392994"/>
    <m/>
    <n v="-1"/>
    <n v="-1"/>
    <n v="-1"/>
    <n v="-1"/>
    <n v="0"/>
    <m/>
    <m/>
    <s v="Central IRL A"/>
    <n v="-1"/>
    <m/>
    <m/>
    <n v="604"/>
    <x v="13"/>
    <s v="Basins 4, 6, 10, 15"/>
    <x v="0"/>
    <m/>
    <n v="112.52270162941301"/>
    <n v="0.59458451909999999"/>
  </r>
  <r>
    <n v="230000"/>
    <n v="870000"/>
    <n v="870000"/>
    <x v="0"/>
    <x v="0"/>
    <s v="IR12-21"/>
    <s v="62-304.520 (7), F.A.C."/>
    <n v="0.56000000000000005"/>
    <n v="0.48"/>
    <s v="Town Melbourne Beach"/>
    <n v="3.4190772201509997E-2"/>
    <n v="3752.4564931538598"/>
    <n v="9.3384165744806999"/>
    <n v="1.3729090058037401"/>
    <n v="0.31928767382091"/>
    <n v="4.6940819070840002E-2"/>
    <n v="128.299385153515"/>
    <n v="1210"/>
    <s v="Fixed Single Family Units"/>
    <n v="1210"/>
    <s v="Town Melbourne Beach                   Brevard County"/>
    <s v="Town Melbourne Beach"/>
    <m/>
    <m/>
    <m/>
    <n v="0"/>
    <n v="1"/>
    <n v="0.31928767382091"/>
    <n v="4.6940819070840002E-2"/>
    <n v="128.299385153516"/>
    <m/>
    <n v="-1"/>
    <n v="-1"/>
    <n v="-1"/>
    <n v="-1"/>
    <n v="0"/>
    <m/>
    <m/>
    <s v="Central IRL A"/>
    <n v="-1"/>
    <m/>
    <m/>
    <n v="604"/>
    <x v="13"/>
    <s v="Basins 4, 6, 10, 15"/>
    <x v="0"/>
    <m/>
    <n v="66.657063423907005"/>
    <n v="0.1040546514"/>
  </r>
  <r>
    <n v="230000"/>
    <n v="870000"/>
    <n v="870000"/>
    <x v="0"/>
    <x v="0"/>
    <s v="IR12-21"/>
    <s v="62-304.520 (7), F.A.C."/>
    <n v="0.56000000000000005"/>
    <n v="0.48"/>
    <s v="Town Melbourne Beach"/>
    <n v="1.271255474497E-2"/>
    <n v="3752.4564931538598"/>
    <n v="9.3384165744806999"/>
    <n v="1.3729090058037401"/>
    <n v="0.11871513193445001"/>
    <n v="1.7453180896140001E-2"/>
    <n v="47.703308597351601"/>
    <n v="1210"/>
    <s v="Fixed Single Family Units"/>
    <n v="1210"/>
    <s v="Town Melbourne Beach                   Brevard County"/>
    <s v="Town Melbourne Beach"/>
    <m/>
    <m/>
    <m/>
    <n v="0"/>
    <n v="1"/>
    <n v="0.11871513193445001"/>
    <n v="1.7453180896140001E-2"/>
    <n v="57.112188346908397"/>
    <m/>
    <n v="-1"/>
    <n v="-1"/>
    <n v="-1"/>
    <n v="-1"/>
    <n v="0"/>
    <m/>
    <m/>
    <s v="Central IRL A"/>
    <n v="-1"/>
    <m/>
    <m/>
    <n v="604"/>
    <x v="13"/>
    <s v="Basins 4, 6, 10, 15"/>
    <x v="0"/>
    <m/>
    <n v="30.6273690035394"/>
    <n v="4.63196986E-2"/>
  </r>
  <r>
    <n v="230000"/>
    <n v="870000"/>
    <n v="870000"/>
    <x v="0"/>
    <x v="0"/>
    <s v="IR12-21"/>
    <s v="62-304.520 (7), F.A.C."/>
    <n v="0.56000000000000005"/>
    <n v="0.48"/>
    <s v="Town Melbourne Beach"/>
    <n v="0.18136757871458001"/>
    <n v="3751.05068957302"/>
    <n v="9.4880427775390803"/>
    <n v="1.44696607681289"/>
    <n v="1.72082334530262"/>
    <n v="0.26243273383368998"/>
    <n v="680.318981203515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2082334530262"/>
    <n v="0.26243273383368998"/>
    <n v="680.31898120351502"/>
    <m/>
    <n v="-1"/>
    <n v="-1"/>
    <n v="-1"/>
    <n v="-1"/>
    <n v="0"/>
    <m/>
    <m/>
    <s v="Central IRL A"/>
    <n v="-1"/>
    <m/>
    <m/>
    <n v="604"/>
    <x v="13"/>
    <s v="Basins 4, 6, 10, 15"/>
    <x v="0"/>
    <m/>
    <n v="133.770892311887"/>
    <n v="0.55175910880000001"/>
  </r>
  <r>
    <n v="230000"/>
    <n v="870000"/>
    <n v="870000"/>
    <x v="0"/>
    <x v="0"/>
    <s v="IR12-21"/>
    <s v="62-304.520 (7), F.A.C."/>
    <n v="0.56000000000000005"/>
    <n v="0.48"/>
    <s v="Town Melbourne Beach"/>
    <n v="1.8044855071669998E-2"/>
    <n v="3751.05068957302"/>
    <n v="9.4880427775390803"/>
    <n v="1.44696607681289"/>
    <n v="0.17121035683449001"/>
    <n v="2.6110293149710001E-2"/>
    <n v="67.687166059833004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7121035683449001"/>
    <n v="2.6110293149710001E-2"/>
    <n v="244.056538490111"/>
    <m/>
    <n v="-1"/>
    <n v="-1"/>
    <n v="-1"/>
    <n v="-1"/>
    <n v="0"/>
    <m/>
    <m/>
    <s v="Central IRL A"/>
    <n v="-1"/>
    <m/>
    <m/>
    <n v="604"/>
    <x v="13"/>
    <s v="Basins 4, 6, 10, 15"/>
    <x v="0"/>
    <m/>
    <n v="55.937341672257197"/>
    <n v="0.1979371764"/>
  </r>
  <r>
    <n v="230000"/>
    <n v="870000"/>
    <n v="870000"/>
    <x v="0"/>
    <x v="0"/>
    <s v="IR12-21"/>
    <s v="62-304.520 (7), F.A.C."/>
    <n v="0.56000000000000005"/>
    <n v="0.48"/>
    <s v="Town Melbourne Beach"/>
    <n v="0.19035304738452999"/>
    <n v="3751.05068957302"/>
    <n v="9.4880427775390803"/>
    <n v="1.44696607681289"/>
    <n v="1.80607785641942"/>
    <n v="0.27543440218338"/>
    <n v="714.02392965409695"/>
    <n v="1210"/>
    <s v="Fixed Single Family Units"/>
    <n v="1210"/>
    <s v="Town Melbourne Beach                   Brevard County"/>
    <s v="Town Melbourne Beach"/>
    <m/>
    <m/>
    <m/>
    <n v="0"/>
    <n v="1"/>
    <n v="1.80607785641942"/>
    <n v="0.27543440218338"/>
    <n v="714.02392965409695"/>
    <m/>
    <n v="-1"/>
    <n v="-1"/>
    <n v="-1"/>
    <n v="-1"/>
    <n v="0"/>
    <m/>
    <m/>
    <s v="Central IRL A"/>
    <n v="-1"/>
    <m/>
    <m/>
    <n v="604"/>
    <x v="13"/>
    <s v="Basins 4, 6, 10, 15"/>
    <x v="0"/>
    <m/>
    <n v="114.151832150651"/>
    <n v="0.57909483350000002"/>
  </r>
  <r>
    <n v="230000"/>
    <n v="870000"/>
    <n v="870000"/>
    <x v="0"/>
    <x v="0"/>
    <s v="IR12-21"/>
    <s v="62-304.520 (7), F.A.C."/>
    <n v="0.56000000000000005"/>
    <n v="0.48"/>
    <s v="Town Melbourne Beach"/>
    <n v="7.1601354117139998E-2"/>
    <n v="3751.05068957302"/>
    <n v="9.4880427775390803"/>
    <n v="1.44696607681289"/>
    <n v="0.67935671079321003"/>
    <n v="0.10360473046137"/>
    <n v="268.58030873548603"/>
    <n v="1210"/>
    <s v="Fixed Single Family Units"/>
    <n v="1210"/>
    <s v="Town Melbourne Beach                   Brevard County"/>
    <s v="Town Melbourne Beach"/>
    <m/>
    <m/>
    <m/>
    <n v="0"/>
    <n v="1"/>
    <n v="0.67935671079321003"/>
    <n v="0.10360473046137"/>
    <n v="268.58030873548699"/>
    <m/>
    <n v="-1"/>
    <n v="-1"/>
    <n v="-1"/>
    <n v="-1"/>
    <n v="0"/>
    <m/>
    <m/>
    <s v="Central IRL A"/>
    <n v="-1"/>
    <m/>
    <m/>
    <n v="604"/>
    <x v="13"/>
    <s v="Basins 4, 6, 10, 15"/>
    <x v="0"/>
    <m/>
    <n v="75.2146116034926"/>
    <n v="0.21782668999999999"/>
  </r>
  <r>
    <n v="230000"/>
    <n v="870000"/>
    <n v="870000"/>
    <x v="0"/>
    <x v="0"/>
    <s v="IR12-21"/>
    <s v="62-304.520 (7), F.A.C."/>
    <n v="0.56000000000000005"/>
    <n v="0.48"/>
    <s v="Town Melbourne Beach"/>
    <n v="5.9235733363259997E-2"/>
    <n v="3751.05068957302"/>
    <n v="9.4880427775390803"/>
    <n v="1.44696607681289"/>
    <n v="0.56203117210958997"/>
    <n v="8.5712096711779998E-2"/>
    <n v="222.196238479653"/>
    <n v="1210"/>
    <s v="Fixed Single Family Units"/>
    <n v="1210"/>
    <s v="Town Melbourne Beach                   Brevard County"/>
    <s v="Town Melbourne Beach"/>
    <m/>
    <m/>
    <m/>
    <n v="0"/>
    <n v="1"/>
    <n v="0.56203117210958997"/>
    <n v="8.5712096711779998E-2"/>
    <n v="222.196238479654"/>
    <m/>
    <n v="-1"/>
    <n v="-1"/>
    <n v="-1"/>
    <n v="-1"/>
    <n v="0"/>
    <m/>
    <m/>
    <s v="Central IRL A"/>
    <n v="-1"/>
    <m/>
    <m/>
    <n v="604"/>
    <x v="13"/>
    <s v="Basins 4, 6, 10, 15"/>
    <x v="0"/>
    <m/>
    <n v="69.569994912216799"/>
    <n v="0.1802078171"/>
  </r>
  <r>
    <n v="230000"/>
    <n v="870000"/>
    <n v="870000"/>
    <x v="0"/>
    <x v="0"/>
    <s v="IR12-21"/>
    <s v="62-304.520 (7), F.A.C."/>
    <n v="0.56000000000000005"/>
    <n v="0.48"/>
    <s v="Town Melbourne Beach"/>
    <n v="6.46314363727E-3"/>
    <n v="3751.05068957302"/>
    <n v="9.4880427775390803"/>
    <n v="1.44696607681289"/>
    <n v="6.1322583307850002E-2"/>
    <n v="9.3519495927000002E-3"/>
    <n v="24.243579397413601"/>
    <n v="1210"/>
    <s v="Fixed Single Family Units"/>
    <n v="1210"/>
    <s v="Town Melbourne Beach                   Brevard County"/>
    <s v="Town Melbourne Beach"/>
    <m/>
    <m/>
    <m/>
    <n v="0"/>
    <n v="1"/>
    <n v="6.1322583307850002E-2"/>
    <n v="9.3519495927000002E-3"/>
    <n v="188.086032656469"/>
    <m/>
    <n v="-1"/>
    <n v="-1"/>
    <n v="-1"/>
    <n v="-1"/>
    <n v="0"/>
    <m/>
    <m/>
    <s v="Central IRL A"/>
    <n v="-1"/>
    <m/>
    <m/>
    <n v="604"/>
    <x v="13"/>
    <s v="Basins 4, 6, 10, 15"/>
    <x v="0"/>
    <m/>
    <n v="52.059901457722603"/>
    <n v="0.15254341660000001"/>
  </r>
  <r>
    <n v="230000"/>
    <n v="870000"/>
    <n v="870000"/>
    <x v="0"/>
    <x v="0"/>
    <s v="IR12-21"/>
    <s v="62-304.520 (7), F.A.C."/>
    <n v="0.56000000000000005"/>
    <n v="0.48"/>
    <s v="Town Melbourne Beach"/>
    <n v="3.5121081700619998E-2"/>
    <n v="3741.9994405766902"/>
    <n v="9.3139782770504809"/>
    <n v="1.36937010530059"/>
    <n v="0.32711699202617001"/>
    <n v="4.8093759346659999E-2"/>
    <n v="131.42306807620099"/>
    <n v="1210"/>
    <s v="Fixed Single Family Units"/>
    <n v="1210"/>
    <s v="Town Melbourne Beach                   Brevard County"/>
    <s v="Town Melbourne Beach"/>
    <m/>
    <m/>
    <m/>
    <n v="0"/>
    <n v="1"/>
    <n v="0.32711699202617001"/>
    <n v="4.8093759346659999E-2"/>
    <n v="324.49708059029001"/>
    <m/>
    <n v="-1"/>
    <n v="-1"/>
    <n v="-1"/>
    <n v="-1"/>
    <n v="0"/>
    <m/>
    <m/>
    <s v="Central IRL A"/>
    <n v="-1"/>
    <m/>
    <m/>
    <n v="604"/>
    <x v="13"/>
    <s v="Basins 4, 6, 10, 15"/>
    <x v="0"/>
    <m/>
    <n v="48.436247264469998"/>
    <n v="0.2631768699"/>
  </r>
  <r>
    <n v="230000"/>
    <n v="870000"/>
    <n v="870000"/>
    <x v="0"/>
    <x v="0"/>
    <s v="IR12-21"/>
    <s v="62-304.520 (7), F.A.C."/>
    <n v="0.56000000000000005"/>
    <n v="0.48"/>
    <s v="Town Melbourne Beach"/>
    <n v="9.1017355009039999E-2"/>
    <n v="3741.9994405766902"/>
    <n v="9.3139782770504809"/>
    <n v="1.36937010530059"/>
    <n v="0.84773366738881994"/>
    <n v="0.12463644501291"/>
    <n v="340.58689152661202"/>
    <n v="1210"/>
    <s v="Fixed Single Family Units"/>
    <n v="1210"/>
    <s v="Town Melbourne Beach                   Brevard County"/>
    <s v="Town Melbourne Beach"/>
    <m/>
    <m/>
    <m/>
    <n v="0"/>
    <n v="1"/>
    <n v="0.84773366738881994"/>
    <n v="0.12463644501291"/>
    <n v="822.62959633542403"/>
    <m/>
    <n v="-1"/>
    <n v="-1"/>
    <n v="-1"/>
    <n v="-1"/>
    <n v="0"/>
    <m/>
    <m/>
    <s v="Central IRL A"/>
    <n v="-1"/>
    <m/>
    <m/>
    <n v="604"/>
    <x v="13"/>
    <s v="Basins 4, 6, 10, 15"/>
    <x v="0"/>
    <m/>
    <n v="92.157887278389396"/>
    <n v="0.6671772882"/>
  </r>
  <r>
    <n v="230000"/>
    <n v="870000"/>
    <n v="870000"/>
    <x v="0"/>
    <x v="0"/>
    <s v="IR12-21"/>
    <s v="62-304.520 (7), F.A.C."/>
    <n v="0.56000000000000005"/>
    <n v="0.48"/>
    <s v="Town Melbourne Beach"/>
    <n v="2.954386007112E-2"/>
    <n v="3741.9994405766902"/>
    <n v="9.3139782770504809"/>
    <n v="1.36937010530059"/>
    <n v="0.27517087092262998"/>
    <n v="4.045647877657E-2"/>
    <n v="110.55310785860701"/>
    <n v="1210"/>
    <s v="Fixed Single Family Units"/>
    <n v="1210"/>
    <s v="Town Melbourne Beach                   Brevard County"/>
    <s v="Town Melbourne Beach"/>
    <m/>
    <m/>
    <m/>
    <n v="0"/>
    <n v="1"/>
    <n v="0.27517087092262998"/>
    <n v="4.045647877657E-2"/>
    <n v="110.553107858608"/>
    <m/>
    <n v="-1"/>
    <n v="-1"/>
    <n v="-1"/>
    <n v="-1"/>
    <n v="0"/>
    <m/>
    <m/>
    <s v="Central IRL A"/>
    <n v="-1"/>
    <m/>
    <m/>
    <n v="604"/>
    <x v="13"/>
    <s v="Basins 4, 6, 10, 15"/>
    <x v="0"/>
    <m/>
    <n v="60.823646410867298"/>
    <n v="8.9661887999999995E-2"/>
  </r>
  <r>
    <n v="230000"/>
    <n v="870000"/>
    <n v="870000"/>
    <x v="0"/>
    <x v="0"/>
    <s v="IR12-21"/>
    <s v="62-304.520 (7), F.A.C."/>
    <n v="0.56000000000000005"/>
    <n v="0.48"/>
    <s v="Town Melbourne Beach"/>
    <n v="0.22767206760594"/>
    <n v="3741.9994405766902"/>
    <n v="9.3139782770504809"/>
    <n v="1.36937010530059"/>
    <n v="2.1205326919729099"/>
    <n v="0.31176732319154998"/>
    <n v="851.94874961637299"/>
    <n v="1210"/>
    <s v="Fixed Single Family Units"/>
    <n v="1210"/>
    <s v="Town Melbourne Beach                   Brevard County"/>
    <s v="Town Melbourne Beach"/>
    <m/>
    <m/>
    <m/>
    <n v="0"/>
    <n v="1"/>
    <n v="2.1205326919729099"/>
    <n v="0.31176732319154998"/>
    <n v="851.94874961637299"/>
    <m/>
    <n v="-1"/>
    <n v="-1"/>
    <n v="-1"/>
    <n v="-1"/>
    <n v="0"/>
    <m/>
    <m/>
    <s v="Central IRL A"/>
    <n v="-1"/>
    <m/>
    <m/>
    <n v="604"/>
    <x v="13"/>
    <s v="Basins 4, 6, 10, 15"/>
    <x v="0"/>
    <m/>
    <n v="123.497403109427"/>
    <n v="0.69095600130000001"/>
  </r>
  <r>
    <n v="230000"/>
    <n v="870000"/>
    <n v="870000"/>
    <x v="0"/>
    <x v="0"/>
    <s v="IR12-21"/>
    <s v="62-304.520 (7), F.A.C."/>
    <n v="0.56000000000000005"/>
    <n v="0.48"/>
    <s v="Town Melbourne Beach"/>
    <n v="5.3993050197299997E-2"/>
    <n v="3741.9994405766902"/>
    <n v="9.3139782770504809"/>
    <n v="1.36937010530059"/>
    <n v="0.50289009664942996"/>
    <n v="7.3936468834179994E-2"/>
    <n v="202.04196363335899"/>
    <n v="1210"/>
    <s v="Fixed Single Family Units"/>
    <n v="1210"/>
    <s v="Town Melbourne Beach                   Brevard County"/>
    <s v="Town Melbourne Beach"/>
    <m/>
    <m/>
    <m/>
    <n v="0"/>
    <n v="1"/>
    <n v="0.50289009664942996"/>
    <n v="7.3936468834179994E-2"/>
    <n v="202.04196363335899"/>
    <m/>
    <n v="-1"/>
    <n v="-1"/>
    <n v="-1"/>
    <n v="-1"/>
    <n v="0"/>
    <m/>
    <m/>
    <s v="Central IRL A"/>
    <n v="-1"/>
    <m/>
    <m/>
    <n v="604"/>
    <x v="13"/>
    <s v="Basins 4, 6, 10, 15"/>
    <x v="0"/>
    <m/>
    <n v="67.043039769791804"/>
    <n v="0.16386209539999999"/>
  </r>
  <r>
    <n v="230000"/>
    <n v="870000"/>
    <n v="870000"/>
    <x v="0"/>
    <x v="0"/>
    <s v="IR12-21"/>
    <s v="62-304.520 (7), F.A.C."/>
    <n v="0.56000000000000005"/>
    <n v="0.48"/>
    <s v="Town Melbourne Beach"/>
    <n v="0.24018410123514999"/>
    <n v="3754.55562237202"/>
    <n v="9.3433241562623195"/>
    <n v="1.37361973910728"/>
    <n v="2.2441179150205701"/>
    <n v="0.32992162247634998"/>
    <n v="901.784567696822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2441179150205701"/>
    <n v="0.32992162247634998"/>
    <n v="901.78456769682202"/>
    <m/>
    <n v="-1"/>
    <n v="-1"/>
    <n v="-1"/>
    <n v="-1"/>
    <n v="0"/>
    <m/>
    <m/>
    <s v="Central IRL A"/>
    <n v="-1"/>
    <m/>
    <m/>
    <n v="604"/>
    <x v="13"/>
    <s v="Basins 4, 6, 10, 15"/>
    <x v="0"/>
    <m/>
    <n v="199.055800980089"/>
    <n v="0.73137434530000001"/>
  </r>
  <r>
    <n v="230000"/>
    <n v="870000"/>
    <n v="870000"/>
    <x v="0"/>
    <x v="0"/>
    <s v="IR12-21"/>
    <s v="62-304.520 (7), F.A.C."/>
    <n v="0.56000000000000005"/>
    <n v="0.48"/>
    <s v="Town Melbourne Beach"/>
    <n v="9.9390484195699992E-3"/>
    <n v="3754.55562237202"/>
    <n v="9.3433241562623195"/>
    <n v="1.37361973910728"/>
    <n v="9.2863751188880003E-2"/>
    <n v="1.365247309707E-2"/>
    <n v="37.316710124746798"/>
    <n v="1210"/>
    <s v="Fixed Single Family Units"/>
    <n v="1210"/>
    <s v="Town Melbourne Beach                   Brevard County"/>
    <s v="Town Melbourne Beach"/>
    <m/>
    <m/>
    <m/>
    <n v="0"/>
    <n v="1"/>
    <n v="9.2863751188880003E-2"/>
    <n v="1.365247309707E-2"/>
    <n v="188.495217003644"/>
    <m/>
    <n v="-1"/>
    <n v="-1"/>
    <n v="-1"/>
    <n v="-1"/>
    <n v="0"/>
    <m/>
    <m/>
    <s v="Central IRL A"/>
    <n v="-1"/>
    <m/>
    <m/>
    <n v="604"/>
    <x v="13"/>
    <s v="Basins 4, 6, 10, 15"/>
    <x v="0"/>
    <m/>
    <n v="96.027800301989998"/>
    <n v="0.15287527740000001"/>
  </r>
  <r>
    <n v="230000"/>
    <n v="870000"/>
    <n v="870000"/>
    <x v="0"/>
    <x v="0"/>
    <s v="IR12-21"/>
    <s v="62-304.520 (7), F.A.C."/>
    <n v="0.56000000000000005"/>
    <n v="0.48"/>
    <s v="Town Melbourne Beach"/>
    <n v="0.32737495103864001"/>
    <n v="3754.55562237202"/>
    <n v="9.3433241562623195"/>
    <n v="1.37361973910728"/>
    <n v="3.05877028819459"/>
    <n v="0.44968869483596002"/>
    <n v="1229.1474630459199"/>
    <n v="1210"/>
    <s v="Fixed Single Family Units"/>
    <n v="1210"/>
    <s v="Town Melbourne Beach                   Brevard County"/>
    <s v="Town Melbourne Beach"/>
    <m/>
    <m/>
    <m/>
    <n v="0"/>
    <n v="1"/>
    <n v="3.05877028819459"/>
    <n v="0.44968869483596002"/>
    <n v="1229.1474630459199"/>
    <m/>
    <n v="-1"/>
    <n v="-1"/>
    <n v="-1"/>
    <n v="-1"/>
    <n v="0"/>
    <m/>
    <m/>
    <s v="Central IRL A"/>
    <n v="-1"/>
    <m/>
    <m/>
    <n v="604"/>
    <x v="13"/>
    <s v="Basins 4, 6, 10, 15"/>
    <x v="0"/>
    <m/>
    <n v="148.92044453354899"/>
    <n v="0.9968754769"/>
  </r>
  <r>
    <n v="230000"/>
    <n v="870000"/>
    <n v="870000"/>
    <x v="0"/>
    <x v="0"/>
    <s v="IR12-21"/>
    <s v="62-304.520 (7), F.A.C."/>
    <n v="0.56000000000000005"/>
    <n v="0.48"/>
    <s v="FDOT District 5"/>
    <n v="3.3153223464000003E-4"/>
    <n v="3698.0527495711999"/>
    <n v="10.627388938257599"/>
    <n v="2.0462571870902901"/>
    <n v="3.5233220031E-3"/>
    <n v="6.7840021787999997E-4"/>
    <n v="1.22602369188563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3.5233220031E-3"/>
    <n v="6.7840021787999997E-4"/>
    <n v="250.73679555957699"/>
    <m/>
    <n v="-1"/>
    <n v="-1"/>
    <n v="-1"/>
    <n v="-1"/>
    <n v="0"/>
    <m/>
    <m/>
    <s v="Central IRL A"/>
    <n v="-1"/>
    <m/>
    <m/>
    <n v="604"/>
    <x v="13"/>
    <s v="Basins 4, 6, 10, 15"/>
    <x v="0"/>
    <m/>
    <n v="12.612838105567601"/>
    <n v="0.2033550653"/>
  </r>
  <r>
    <n v="230000"/>
    <n v="870000"/>
    <n v="870000"/>
    <x v="0"/>
    <x v="0"/>
    <s v="IR12-21"/>
    <s v="62-304.520 (7), F.A.C."/>
    <n v="0.56000000000000005"/>
    <n v="0.48"/>
    <s v="Town Melbourne Beach"/>
    <n v="6.1966806167049998E-2"/>
    <n v="3764.2534246752898"/>
    <n v="9.3659938023818707"/>
    <n v="1.3769027295027401"/>
    <n v="0.58038072251407002"/>
    <n v="8.5322264549990007E-2"/>
    <n v="233.258762330542"/>
    <n v="1210"/>
    <s v="Fixed Single Family Units"/>
    <n v="1210"/>
    <s v="Town Melbourne Beach                   Brevard County"/>
    <s v="Town Melbourne Beach"/>
    <m/>
    <m/>
    <m/>
    <n v="0"/>
    <n v="1"/>
    <n v="0.58038072251407002"/>
    <n v="8.5322264549990007E-2"/>
    <n v="295.758046588779"/>
    <m/>
    <n v="-1"/>
    <n v="-1"/>
    <n v="-1"/>
    <n v="-1"/>
    <n v="0"/>
    <m/>
    <m/>
    <s v="Central IRL A"/>
    <n v="-1"/>
    <m/>
    <m/>
    <n v="604"/>
    <x v="13"/>
    <s v="Basins 4, 6, 10, 15"/>
    <x v="0"/>
    <m/>
    <n v="66.737187716120701"/>
    <n v="0.23986865090000001"/>
  </r>
  <r>
    <n v="230000"/>
    <n v="870000"/>
    <n v="870000"/>
    <x v="0"/>
    <x v="0"/>
    <s v="IR12-21"/>
    <s v="62-304.520 (7), F.A.C."/>
    <n v="0.56000000000000005"/>
    <n v="0.48"/>
    <s v="Town Melbourne Beach"/>
    <n v="0.20209247952998999"/>
    <n v="3764.2534246752898"/>
    <n v="9.3659938023818707"/>
    <n v="1.3769027295027401"/>
    <n v="1.8927969107859099"/>
    <n v="0.27826168667682"/>
    <n v="760.72730817190597"/>
    <n v="1210"/>
    <s v="Fixed Single Family Units"/>
    <n v="1210"/>
    <s v="Town Melbourne Beach                   Brevard County"/>
    <s v="Town Melbourne Beach"/>
    <m/>
    <m/>
    <m/>
    <n v="0"/>
    <n v="1"/>
    <n v="1.8927969107859099"/>
    <n v="0.27826168667682"/>
    <n v="1000.14425612637"/>
    <m/>
    <n v="-1"/>
    <n v="-1"/>
    <n v="-1"/>
    <n v="-1"/>
    <n v="0"/>
    <m/>
    <m/>
    <s v="Central IRL A"/>
    <n v="-1"/>
    <m/>
    <m/>
    <n v="604"/>
    <x v="13"/>
    <s v="Basins 4, 6, 10, 15"/>
    <x v="0"/>
    <m/>
    <n v="119.597565466131"/>
    <n v="0.81114700419999997"/>
  </r>
  <r>
    <n v="230000"/>
    <n v="870000"/>
    <n v="870000"/>
    <x v="0"/>
    <x v="0"/>
    <s v="IR12-21"/>
    <s v="62-304.520 (7), F.A.C."/>
    <n v="0.56000000000000005"/>
    <n v="0.48"/>
    <s v="FDOT District 5"/>
    <n v="1.8791424917800001E-3"/>
    <n v="3690.4700940892099"/>
    <n v="10.6069220977007"/>
    <n v="2.0424705732641502"/>
    <n v="1.9931918020879999E-2"/>
    <n v="3.8380932424399998E-3"/>
    <n v="6.93491916847959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9931918020879999E-2"/>
    <n v="3.8380932424399998E-3"/>
    <n v="1053.07621937717"/>
    <m/>
    <n v="-1"/>
    <n v="-1"/>
    <n v="-1"/>
    <n v="-1"/>
    <n v="0"/>
    <m/>
    <m/>
    <s v="Central IRL A"/>
    <n v="-1"/>
    <m/>
    <m/>
    <n v="604"/>
    <x v="13"/>
    <s v="Basins 4, 6, 10, 15"/>
    <x v="0"/>
    <m/>
    <n v="108.35414646509101"/>
    <n v="0.85407641469999995"/>
  </r>
  <r>
    <n v="230000"/>
    <n v="870000"/>
    <n v="870000"/>
    <x v="0"/>
    <x v="0"/>
    <s v="IR12-21"/>
    <s v="62-304.520 (7), F.A.C."/>
    <n v="0.56000000000000005"/>
    <n v="0.48"/>
    <s v="Town Melbourne Beach"/>
    <n v="0.10193459293568"/>
    <n v="3745.6299352767301"/>
    <n v="9.3224564066625604"/>
    <n v="1.37059758828044"/>
    <n v="0.95028079897378004"/>
    <n v="0.13971130723999001"/>
    <n v="381.809262740138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5028079897378004"/>
    <n v="0.13971130723999001"/>
    <n v="1131.6587076052799"/>
    <m/>
    <n v="-1"/>
    <n v="-1"/>
    <n v="-1"/>
    <n v="-1"/>
    <n v="0"/>
    <m/>
    <m/>
    <s v="Central IRL A"/>
    <n v="-1"/>
    <m/>
    <m/>
    <n v="604"/>
    <x v="13"/>
    <s v="Basins 4, 6, 10, 15"/>
    <x v="0"/>
    <m/>
    <n v="135.877360845178"/>
    <n v="0.91780917080000002"/>
  </r>
  <r>
    <n v="230000"/>
    <n v="870000"/>
    <n v="870000"/>
    <x v="0"/>
    <x v="0"/>
    <s v="IR12-21"/>
    <s v="62-304.520 (7), F.A.C."/>
    <n v="0.56000000000000005"/>
    <n v="0.48"/>
    <s v="FDOT District 5"/>
    <n v="0.12327471980446"/>
    <n v="3745.6299352767301"/>
    <n v="9.3224564066625604"/>
    <n v="1.37059758828044"/>
    <n v="1.14922320142068"/>
    <n v="0.16896003365994999"/>
    <n v="461.741480762462"/>
    <n v="1200"/>
    <s v="Residential, Medium Density-Two-five dwellingunits per acre"/>
    <n v="1200"/>
    <s v="FDOT District 5                         Town Melbourne Beach                   Brevard County"/>
    <s v="FDOT District 5"/>
    <m/>
    <m/>
    <m/>
    <n v="0"/>
    <n v="1"/>
    <n v="1.14922320142068"/>
    <n v="0.16896003365994999"/>
    <n v="760.27029339566195"/>
    <m/>
    <n v="-1"/>
    <n v="-1"/>
    <n v="-1"/>
    <n v="-1"/>
    <n v="0"/>
    <m/>
    <m/>
    <s v="Central IRL A"/>
    <n v="-1"/>
    <m/>
    <m/>
    <n v="604"/>
    <x v="13"/>
    <s v="Basins 4, 6, 10, 15"/>
    <x v="0"/>
    <m/>
    <n v="119.98028581236601"/>
    <n v="0.61660202220000004"/>
  </r>
  <r>
    <n v="230000"/>
    <n v="870000"/>
    <n v="870000"/>
    <x v="0"/>
    <x v="0"/>
    <s v="IR12-21"/>
    <s v="62-304.520 (7), F.A.C."/>
    <n v="0.56000000000000005"/>
    <n v="0.48"/>
    <s v="Town Melbourne Beach"/>
    <n v="0.11266043124838"/>
    <n v="3745.6299352767301"/>
    <n v="9.3224564066625604"/>
    <n v="1.37059758828044"/>
    <n v="1.0502719590688301"/>
    <n v="0.15441211536366001"/>
    <n v="421.98428380512098"/>
    <n v="1210"/>
    <s v="Fixed Single Family Units"/>
    <n v="1210"/>
    <s v="Town Melbourne Beach                   Brevard County"/>
    <s v="Town Melbourne Beach"/>
    <m/>
    <m/>
    <m/>
    <n v="0"/>
    <n v="1"/>
    <n v="1.0502719590688301"/>
    <n v="0.15441211536366001"/>
    <n v="421.98428380512098"/>
    <m/>
    <n v="-1"/>
    <n v="-1"/>
    <n v="-1"/>
    <n v="-1"/>
    <n v="0"/>
    <m/>
    <m/>
    <s v="Central IRL A"/>
    <n v="-1"/>
    <m/>
    <m/>
    <n v="604"/>
    <x v="13"/>
    <s v="Basins 4, 6, 10, 15"/>
    <x v="0"/>
    <m/>
    <n v="92.924699371785096"/>
    <n v="0.34224191710000001"/>
  </r>
  <r>
    <n v="230000"/>
    <n v="870000"/>
    <n v="870000"/>
    <x v="0"/>
    <x v="0"/>
    <s v="IR12-21"/>
    <s v="62-304.520 (7), F.A.C."/>
    <n v="0.56000000000000005"/>
    <n v="0.48"/>
    <s v="Town Melbourne Beach"/>
    <n v="0.18063604012442999"/>
    <n v="3764.2534243948298"/>
    <n v="9.3659938016840503"/>
    <n v="1.3769027294001499"/>
    <n v="1.69183603216621"/>
    <n v="0.24871825667537001"/>
    <n v="679.95983260752701"/>
    <n v="1210"/>
    <s v="Fixed Single Family Units"/>
    <n v="1210"/>
    <s v="Town Melbourne Beach                   Brevard County"/>
    <s v="Town Melbourne Beach"/>
    <m/>
    <m/>
    <m/>
    <n v="0"/>
    <n v="1"/>
    <n v="1.69183603216621"/>
    <n v="0.24871825667537001"/>
    <n v="880.85519997036795"/>
    <m/>
    <n v="-1"/>
    <n v="-1"/>
    <n v="-1"/>
    <n v="-1"/>
    <n v="0"/>
    <m/>
    <m/>
    <s v="Central IRL A"/>
    <n v="-1"/>
    <m/>
    <m/>
    <n v="604"/>
    <x v="13"/>
    <s v="Basins 4, 6, 10, 15"/>
    <x v="0"/>
    <m/>
    <n v="109.970610260862"/>
    <n v="0.71440000000000003"/>
  </r>
  <r>
    <n v="230000"/>
    <n v="870000"/>
    <n v="870000"/>
    <x v="0"/>
    <x v="0"/>
    <s v="IR12-21"/>
    <s v="62-304.520 (7), F.A.C."/>
    <n v="0.56000000000000005"/>
    <n v="0.48"/>
    <s v="Town Melbourne Beach"/>
    <n v="9.8882434606400005E-2"/>
    <n v="3764.2534243948298"/>
    <n v="9.3659938016840503"/>
    <n v="1.3769027294001499"/>
    <n v="0.92613226961899997"/>
    <n v="0.13615149409929"/>
    <n v="372.21854307965401"/>
    <n v="1210"/>
    <s v="Fixed Single Family Units"/>
    <n v="1210"/>
    <s v="Town Melbourne Beach                   Brevard County"/>
    <s v="Town Melbourne Beach"/>
    <m/>
    <m/>
    <m/>
    <n v="0"/>
    <n v="1"/>
    <n v="0.92613226961899997"/>
    <n v="0.13615149409929"/>
    <n v="462.83509422276097"/>
    <m/>
    <n v="-1"/>
    <n v="-1"/>
    <n v="-1"/>
    <n v="-1"/>
    <n v="0"/>
    <m/>
    <m/>
    <s v="Central IRL A"/>
    <n v="-1"/>
    <m/>
    <m/>
    <n v="604"/>
    <x v="13"/>
    <s v="Basins 4, 6, 10, 15"/>
    <x v="0"/>
    <m/>
    <n v="80.748491954708001"/>
    <n v="0.37537315020000001"/>
  </r>
  <r>
    <n v="230000"/>
    <n v="870000"/>
    <n v="870000"/>
    <x v="0"/>
    <x v="0"/>
    <s v="IR12-21"/>
    <s v="62-304.520 (7), F.A.C."/>
    <n v="0.56000000000000005"/>
    <n v="0.48"/>
    <s v="Town Melbourne Beach"/>
    <n v="0.12605445775269"/>
    <n v="2597.8324197070401"/>
    <n v="6.6845246784769001"/>
    <n v="0.99021205295229997"/>
    <n v="0.84261413367990001"/>
    <n v="0.12482064339508001"/>
    <n v="327.468356998538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4261413367990001"/>
    <n v="0.12482064339508001"/>
    <n v="545.76203715093095"/>
    <m/>
    <n v="-1"/>
    <n v="-1"/>
    <n v="-1"/>
    <n v="-1"/>
    <n v="0"/>
    <m/>
    <m/>
    <s v="Central IRL A"/>
    <n v="-1"/>
    <m/>
    <m/>
    <n v="604"/>
    <x v="13"/>
    <s v="Basins 4, 6, 10, 15"/>
    <x v="0"/>
    <m/>
    <n v="130.85108966157199"/>
    <n v="0.44262938940000002"/>
  </r>
  <r>
    <n v="230000"/>
    <n v="870000"/>
    <n v="870000"/>
    <x v="0"/>
    <x v="0"/>
    <s v="IR12-21"/>
    <s v="62-304.520 (7), F.A.C."/>
    <n v="0.56000000000000005"/>
    <n v="0.48"/>
    <s v="Town Melbourne Beach"/>
    <n v="4.7824264009359997E-2"/>
    <n v="2597.8324197070401"/>
    <n v="6.6845246784769001"/>
    <n v="0.99021205295229997"/>
    <n v="0.31968247300059999"/>
    <n v="4.735616264564E-2"/>
    <n v="124.23942349215901"/>
    <n v="1210"/>
    <s v="Fixed Single Family Units"/>
    <n v="1210"/>
    <s v="Town Melbourne Beach                   Brevard County"/>
    <s v="Town Melbourne Beach"/>
    <m/>
    <m/>
    <m/>
    <n v="0"/>
    <n v="1"/>
    <n v="0.31968247300059999"/>
    <n v="4.735616264564E-2"/>
    <n v="124.23942349216"/>
    <m/>
    <n v="-1"/>
    <n v="-1"/>
    <n v="-1"/>
    <n v="-1"/>
    <n v="0"/>
    <m/>
    <m/>
    <s v="Central IRL A"/>
    <n v="-1"/>
    <m/>
    <m/>
    <n v="604"/>
    <x v="13"/>
    <s v="Basins 4, 6, 10, 15"/>
    <x v="0"/>
    <m/>
    <n v="71.270394281821794"/>
    <n v="0.1007619006"/>
  </r>
  <r>
    <n v="230000"/>
    <n v="870000"/>
    <n v="870000"/>
    <x v="0"/>
    <x v="0"/>
    <s v="IR12-21"/>
    <s v="62-304.520 (7), F.A.C."/>
    <n v="0.56000000000000005"/>
    <n v="0.48"/>
    <s v="Town Melbourne Beach"/>
    <n v="3.3780446016090003E-2"/>
    <n v="2597.8324197070401"/>
    <n v="6.6845246784769001"/>
    <n v="0.99021205295229997"/>
    <n v="0.22580622504454001"/>
    <n v="3.344980479924E-2"/>
    <n v="87.755937812775301"/>
    <n v="1210"/>
    <s v="Fixed Single Family Units"/>
    <n v="1210"/>
    <s v="Town Melbourne Beach                   Brevard County"/>
    <s v="Town Melbourne Beach"/>
    <m/>
    <m/>
    <m/>
    <n v="0"/>
    <n v="1"/>
    <n v="0.22580622504454001"/>
    <n v="3.344980479924E-2"/>
    <n v="87.755937812774803"/>
    <m/>
    <n v="-1"/>
    <n v="-1"/>
    <n v="-1"/>
    <n v="-1"/>
    <n v="0"/>
    <m/>
    <m/>
    <s v="Central IRL A"/>
    <n v="-1"/>
    <m/>
    <m/>
    <n v="604"/>
    <x v="13"/>
    <s v="Basins 4, 6, 10, 15"/>
    <x v="0"/>
    <m/>
    <n v="50.538057913111402"/>
    <n v="7.1172699000000006E-2"/>
  </r>
  <r>
    <n v="230000"/>
    <n v="870000"/>
    <n v="870000"/>
    <x v="0"/>
    <x v="0"/>
    <s v="IR12-21"/>
    <s v="62-304.520 (7), F.A.C."/>
    <n v="0.56000000000000005"/>
    <n v="0.48"/>
    <s v="Town Melbourne Beach"/>
    <n v="0.39796851843330999"/>
    <n v="3754.55562237202"/>
    <n v="9.3433241562623195"/>
    <n v="1.37361973910728"/>
    <n v="3.7183488717098698"/>
    <n v="0.54665741246327004"/>
    <n v="1494.1949384108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7183488717098698"/>
    <n v="0.54665741246327004"/>
    <n v="1494.19493841084"/>
    <m/>
    <n v="-1"/>
    <n v="-1"/>
    <n v="-1"/>
    <n v="-1"/>
    <n v="0"/>
    <m/>
    <m/>
    <s v="Central IRL A"/>
    <n v="-1"/>
    <m/>
    <m/>
    <n v="604"/>
    <x v="13"/>
    <s v="Basins 4, 6, 10, 15"/>
    <x v="0"/>
    <m/>
    <n v="267.13275463807298"/>
    <n v="1.2118369330000001"/>
  </r>
  <r>
    <n v="230000"/>
    <n v="870000"/>
    <n v="870000"/>
    <x v="0"/>
    <x v="0"/>
    <s v="IR12-21"/>
    <s v="62-304.520 (7), F.A.C."/>
    <n v="0.56000000000000005"/>
    <n v="0.48"/>
    <s v="Town Melbourne Beach"/>
    <n v="0.21979493505049"/>
    <n v="3754.55562237202"/>
    <n v="9.3433241562623195"/>
    <n v="1.37361973910728"/>
    <n v="2.0536153260813901"/>
    <n v="0.30191466134116002"/>
    <n v="825.23230916272905"/>
    <n v="1210"/>
    <s v="Fixed Single Family Units"/>
    <n v="1210"/>
    <s v="Town Melbourne Beach                   Brevard County"/>
    <s v="Town Melbourne Beach"/>
    <m/>
    <m/>
    <m/>
    <n v="0"/>
    <n v="1"/>
    <n v="2.0536153260813901"/>
    <n v="0.30191466134116002"/>
    <n v="825.23230916272905"/>
    <m/>
    <n v="-1"/>
    <n v="-1"/>
    <n v="-1"/>
    <n v="-1"/>
    <n v="0"/>
    <m/>
    <m/>
    <s v="Central IRL A"/>
    <n v="-1"/>
    <m/>
    <m/>
    <n v="604"/>
    <x v="13"/>
    <s v="Basins 4, 6, 10, 15"/>
    <x v="0"/>
    <m/>
    <n v="120.08230125087201"/>
    <n v="0.6692881664"/>
  </r>
  <r>
    <n v="230000"/>
    <n v="870000"/>
    <n v="870000"/>
    <x v="0"/>
    <x v="0"/>
    <s v="IR12-21"/>
    <s v="62-304.520 (7), F.A.C."/>
    <n v="0.56000000000000005"/>
    <n v="0.48"/>
    <s v="Town Melbourne Beach"/>
    <n v="0.20706680600110999"/>
    <n v="3754.55562167268"/>
    <n v="9.3433241545219907"/>
    <n v="1.37361973885142"/>
    <n v="1.9346922901099499"/>
    <n v="0.28443105198405"/>
    <n v="777.443840533299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346922901099499"/>
    <n v="0.28443105198405"/>
    <n v="949.39329141984297"/>
    <m/>
    <n v="-1"/>
    <n v="-1"/>
    <n v="-1"/>
    <n v="-1"/>
    <n v="0"/>
    <m/>
    <m/>
    <s v="Central IRL A"/>
    <n v="-1"/>
    <m/>
    <m/>
    <n v="604"/>
    <x v="13"/>
    <s v="Basins 4, 6, 10, 15"/>
    <x v="0"/>
    <m/>
    <n v="115.805298260119"/>
    <n v="0.7699864488"/>
  </r>
  <r>
    <n v="230000"/>
    <n v="870000"/>
    <n v="870000"/>
    <x v="0"/>
    <x v="0"/>
    <s v="IR12-21"/>
    <s v="62-304.520 (7), F.A.C."/>
    <n v="0.56000000000000005"/>
    <n v="0.48"/>
    <s v="Town Melbourne Beach"/>
    <n v="0.14974761347957999"/>
    <n v="3754.55562167268"/>
    <n v="9.3433241545219907"/>
    <n v="1.37361973885142"/>
    <n v="1.3991404941058601"/>
    <n v="0.20569627772144999"/>
    <n v="562.23574402185795"/>
    <n v="1210"/>
    <s v="Fixed Single Family Units"/>
    <n v="1210"/>
    <s v="Town Melbourne Beach                   Brevard County"/>
    <s v="Town Melbourne Beach"/>
    <m/>
    <m/>
    <m/>
    <n v="0"/>
    <n v="1"/>
    <n v="1.3991404941058601"/>
    <n v="0.20569627772144999"/>
    <n v="687.11157230918002"/>
    <m/>
    <n v="-1"/>
    <n v="-1"/>
    <n v="-1"/>
    <n v="-1"/>
    <n v="0"/>
    <m/>
    <m/>
    <s v="Central IRL A"/>
    <n v="-1"/>
    <m/>
    <m/>
    <n v="604"/>
    <x v="13"/>
    <s v="Basins 4, 6, 10, 15"/>
    <x v="0"/>
    <m/>
    <n v="99.938338580753594"/>
    <n v="0.55726810410000005"/>
  </r>
  <r>
    <n v="230000"/>
    <n v="870000"/>
    <n v="870000"/>
    <x v="0"/>
    <x v="0"/>
    <s v="IR12-21"/>
    <s v="62-304.520 (7), F.A.C."/>
    <n v="0.56000000000000005"/>
    <n v="0.48"/>
    <s v="Town Melbourne Beach"/>
    <n v="2.7096086770610001E-2"/>
    <n v="3754.5556219524101"/>
    <n v="9.3433241552181201"/>
    <n v="1.3736197389537601"/>
    <n v="0.25316752203575998"/>
    <n v="3.7219719636510003E-2"/>
    <n v="101.73376491751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5316752203575998"/>
    <n v="3.7219719636510003E-2"/>
    <n v="144.37363731840099"/>
    <m/>
    <n v="-1"/>
    <n v="-1"/>
    <n v="-1"/>
    <n v="-1"/>
    <n v="0"/>
    <m/>
    <m/>
    <s v="Central IRL A"/>
    <n v="-1"/>
    <m/>
    <m/>
    <n v="604"/>
    <x v="13"/>
    <s v="Basins 4, 6, 10, 15"/>
    <x v="0"/>
    <m/>
    <n v="68.739838600077604"/>
    <n v="0.1170913522"/>
  </r>
  <r>
    <n v="230000"/>
    <n v="870000"/>
    <n v="870000"/>
    <x v="0"/>
    <x v="0"/>
    <s v="IR12-21"/>
    <s v="62-304.520 (7), F.A.C."/>
    <n v="0.56000000000000005"/>
    <n v="0.48"/>
    <s v="Town Melbourne Beach"/>
    <n v="5.3347832384059997E-2"/>
    <n v="3754.5556219524101"/>
    <n v="9.3433241552181201"/>
    <n v="1.3736197389537601"/>
    <n v="0.49844609094259001"/>
    <n v="7.3279635593149997E-2"/>
    <n v="200.297403996577"/>
    <n v="1210"/>
    <s v="Fixed Single Family Units"/>
    <n v="1210"/>
    <s v="Town Melbourne Beach                   Brevard County"/>
    <s v="Town Melbourne Beach"/>
    <m/>
    <m/>
    <m/>
    <n v="0"/>
    <n v="1"/>
    <n v="0.49844609094259001"/>
    <n v="7.3279635593149997E-2"/>
    <n v="200.297403996578"/>
    <m/>
    <n v="-1"/>
    <n v="-1"/>
    <n v="-1"/>
    <n v="-1"/>
    <n v="0"/>
    <m/>
    <m/>
    <s v="Central IRL A"/>
    <n v="-1"/>
    <m/>
    <m/>
    <n v="604"/>
    <x v="13"/>
    <s v="Basins 4, 6, 10, 15"/>
    <x v="0"/>
    <m/>
    <n v="101.06938014747"/>
    <n v="0.1624472052"/>
  </r>
  <r>
    <n v="230000"/>
    <n v="870000"/>
    <n v="870000"/>
    <x v="0"/>
    <x v="0"/>
    <s v="IR12-21"/>
    <s v="62-304.520 (7), F.A.C."/>
    <n v="0.56000000000000005"/>
    <n v="0.48"/>
    <s v="Town Melbourne Beach"/>
    <n v="0.30728887824075002"/>
    <n v="3754.5556219524101"/>
    <n v="9.3433241552181201"/>
    <n v="1.3736197389537601"/>
    <n v="2.8710995986967101"/>
    <n v="0.42209806871245997"/>
    <n v="1153.73318536227"/>
    <n v="1210"/>
    <s v="Fixed Single Family Units"/>
    <n v="1210"/>
    <s v="Town Melbourne Beach                   Brevard County"/>
    <s v="Town Melbourne Beach"/>
    <m/>
    <m/>
    <m/>
    <n v="0"/>
    <n v="1"/>
    <n v="2.8710995986967101"/>
    <n v="0.42209806871245997"/>
    <n v="1419.0715563102799"/>
    <m/>
    <n v="-1"/>
    <n v="-1"/>
    <n v="-1"/>
    <n v="-1"/>
    <n v="0"/>
    <m/>
    <m/>
    <s v="Central IRL A"/>
    <n v="-1"/>
    <m/>
    <m/>
    <n v="604"/>
    <x v="13"/>
    <s v="Basins 4, 6, 10, 15"/>
    <x v="0"/>
    <m/>
    <n v="146.54445033728001"/>
    <n v="1.1509096158000001"/>
  </r>
  <r>
    <n v="230000"/>
    <n v="870000"/>
    <n v="870000"/>
    <x v="0"/>
    <x v="0"/>
    <s v="IR12-21"/>
    <s v="62-304.520 (7), F.A.C."/>
    <n v="0.56000000000000005"/>
    <n v="0.48"/>
    <s v="Town Melbourne Beach"/>
    <n v="0.11711656841702001"/>
    <n v="3764.2534246752898"/>
    <n v="9.3659938023818707"/>
    <n v="1.3769027295027401"/>
    <n v="1.09691305395009"/>
    <n v="0.16125812272338999"/>
    <n v="440.856443750008"/>
    <n v="1210"/>
    <s v="Fixed Single Family Units"/>
    <n v="1210"/>
    <s v="Town Melbourne Beach                   Brevard County"/>
    <s v="Town Melbourne Beach"/>
    <m/>
    <m/>
    <m/>
    <n v="0"/>
    <n v="1"/>
    <n v="1.09691305395009"/>
    <n v="0.16125812272338999"/>
    <n v="553.63345453386796"/>
    <m/>
    <n v="-1"/>
    <n v="-1"/>
    <n v="-1"/>
    <n v="-1"/>
    <n v="0"/>
    <m/>
    <m/>
    <s v="Central IRL A"/>
    <n v="-1"/>
    <m/>
    <m/>
    <n v="604"/>
    <x v="13"/>
    <s v="Basins 4, 6, 10, 15"/>
    <x v="0"/>
    <m/>
    <n v="87.596105673922096"/>
    <n v="0.44901334510000002"/>
  </r>
  <r>
    <n v="230000"/>
    <n v="870000"/>
    <n v="870000"/>
    <x v="0"/>
    <x v="0"/>
    <s v="IR12-21"/>
    <s v="62-304.520 (7), F.A.C."/>
    <n v="0.56000000000000005"/>
    <n v="0.48"/>
    <s v="Town Melbourne Beach"/>
    <n v="1.505472489903E-2"/>
    <n v="3764.2534246752898"/>
    <n v="9.3659938023818707"/>
    <n v="1.3769027295027401"/>
    <n v="0.14100246010094"/>
    <n v="2.0728891805390001E-2"/>
    <n v="56.669799758744503"/>
    <n v="1210"/>
    <s v="Fixed Single Family Units"/>
    <n v="1210"/>
    <s v="Town Melbourne Beach                   Brevard County"/>
    <s v="Town Melbourne Beach"/>
    <m/>
    <m/>
    <m/>
    <n v="0"/>
    <n v="1"/>
    <n v="0.14100246010094"/>
    <n v="2.0728891805390001E-2"/>
    <n v="71.384278934771103"/>
    <m/>
    <n v="-1"/>
    <n v="-1"/>
    <n v="-1"/>
    <n v="-1"/>
    <n v="0"/>
    <m/>
    <m/>
    <s v="Central IRL A"/>
    <n v="-1"/>
    <m/>
    <m/>
    <n v="604"/>
    <x v="13"/>
    <s v="Basins 4, 6, 10, 15"/>
    <x v="0"/>
    <m/>
    <n v="51.796212919710896"/>
    <n v="5.7894792299999998E-2"/>
  </r>
  <r>
    <n v="230000"/>
    <n v="870000"/>
    <n v="870000"/>
    <x v="0"/>
    <x v="0"/>
    <s v="IR12-21"/>
    <s v="62-304.520 (7), F.A.C."/>
    <n v="0.56000000000000005"/>
    <n v="0.48"/>
    <s v="Town Melbourne Beach"/>
    <n v="0.16280637036036"/>
    <n v="3764.2534246752898"/>
    <n v="9.3659938023818707"/>
    <n v="1.3769027295027401"/>
    <n v="1.52484345578348"/>
    <n v="0.22416853572962001"/>
    <n v="612.84443718796604"/>
    <n v="1210"/>
    <s v="Fixed Single Family Units"/>
    <n v="1210"/>
    <s v="Town Melbourne Beach                   Brevard County"/>
    <s v="Town Melbourne Beach"/>
    <m/>
    <m/>
    <m/>
    <n v="0"/>
    <n v="1"/>
    <n v="1.52484345578348"/>
    <n v="0.22416853572962001"/>
    <n v="774.73217335629101"/>
    <m/>
    <n v="-1"/>
    <n v="-1"/>
    <n v="-1"/>
    <n v="-1"/>
    <n v="0"/>
    <m/>
    <m/>
    <s v="Central IRL A"/>
    <n v="-1"/>
    <m/>
    <m/>
    <n v="604"/>
    <x v="13"/>
    <s v="Basins 4, 6, 10, 15"/>
    <x v="0"/>
    <m/>
    <n v="103.01815679976799"/>
    <n v="0.62833104080000002"/>
  </r>
  <r>
    <n v="230000"/>
    <n v="870000"/>
    <n v="870000"/>
    <x v="0"/>
    <x v="0"/>
    <s v="IR12-21"/>
    <s v="62-304.520 (7), F.A.C."/>
    <n v="0.56000000000000005"/>
    <n v="0.48"/>
    <s v="Town Melbourne Beach"/>
    <n v="6.3412696584660005E-2"/>
    <n v="3753.1145965881101"/>
    <n v="9.3399564430680897"/>
    <n v="1.3731320613722"/>
    <n v="0.59227182403825995"/>
    <n v="8.7074006778470006E-2"/>
    <n v="237.995117160918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9227182403825995"/>
    <n v="8.7074006778470006E-2"/>
    <n v="237.99511716091899"/>
    <m/>
    <n v="-1"/>
    <n v="-1"/>
    <n v="-1"/>
    <n v="-1"/>
    <n v="0"/>
    <m/>
    <m/>
    <s v="Central IRL A"/>
    <n v="-1"/>
    <m/>
    <m/>
    <n v="604"/>
    <x v="13"/>
    <s v="Basins 4, 6, 10, 15"/>
    <x v="0"/>
    <m/>
    <n v="110.281428003966"/>
    <n v="0.1930211818"/>
  </r>
  <r>
    <n v="230000"/>
    <n v="870000"/>
    <n v="870000"/>
    <x v="0"/>
    <x v="0"/>
    <s v="IR12-21"/>
    <s v="62-304.520 (7), F.A.C."/>
    <n v="0.56000000000000005"/>
    <n v="0.48"/>
    <s v="Town Melbourne Beach"/>
    <n v="0.20872569619521"/>
    <n v="3753.1145965881101"/>
    <n v="9.3399564430680897"/>
    <n v="1.3731320613722"/>
    <n v="1.9494889110123499"/>
    <n v="0.28660794547787999"/>
    <n v="783.37145707326999"/>
    <n v="1210"/>
    <s v="Fixed Single Family Units"/>
    <n v="1210"/>
    <s v="Town Melbourne Beach                   Brevard County"/>
    <s v="Town Melbourne Beach"/>
    <m/>
    <m/>
    <m/>
    <n v="0"/>
    <n v="1"/>
    <n v="1.9494889110123499"/>
    <n v="0.28660794547787999"/>
    <n v="783.37145707326999"/>
    <m/>
    <n v="-1"/>
    <n v="-1"/>
    <n v="-1"/>
    <n v="-1"/>
    <n v="0"/>
    <m/>
    <m/>
    <s v="Central IRL A"/>
    <n v="-1"/>
    <m/>
    <m/>
    <n v="604"/>
    <x v="13"/>
    <s v="Basins 4, 6, 10, 15"/>
    <x v="0"/>
    <m/>
    <n v="126.93378408660701"/>
    <n v="0.63533775920000002"/>
  </r>
  <r>
    <n v="230000"/>
    <n v="870000"/>
    <n v="870000"/>
    <x v="0"/>
    <x v="0"/>
    <s v="IR12-21"/>
    <s v="62-304.520 (7), F.A.C."/>
    <n v="0.56000000000000005"/>
    <n v="0.48"/>
    <s v="Town Melbourne Beach"/>
    <n v="0.20269990025505"/>
    <n v="3753.1145965881101"/>
    <n v="9.3399564430680897"/>
    <n v="1.3731320613722"/>
    <n v="1.89320823939643"/>
    <n v="0.27833373187715998"/>
    <n v="760.75595437418997"/>
    <n v="1210"/>
    <s v="Fixed Single Family Units"/>
    <n v="1210"/>
    <s v="Town Melbourne Beach                   Brevard County"/>
    <s v="Town Melbourne Beach"/>
    <m/>
    <m/>
    <m/>
    <n v="0"/>
    <n v="1"/>
    <n v="1.89320823939643"/>
    <n v="0.27833373187715998"/>
    <n v="760.75595437418997"/>
    <m/>
    <n v="-1"/>
    <n v="-1"/>
    <n v="-1"/>
    <n v="-1"/>
    <n v="0"/>
    <m/>
    <m/>
    <s v="Central IRL A"/>
    <n v="-1"/>
    <m/>
    <m/>
    <n v="604"/>
    <x v="13"/>
    <s v="Basins 4, 6, 10, 15"/>
    <x v="0"/>
    <m/>
    <n v="126.40178592954901"/>
    <n v="0.61699590780000002"/>
  </r>
  <r>
    <n v="230000"/>
    <n v="870000"/>
    <n v="870000"/>
    <x v="0"/>
    <x v="0"/>
    <s v="IR12-21"/>
    <s v="62-304.520 (7), F.A.C."/>
    <n v="0.56000000000000005"/>
    <n v="0.48"/>
    <s v="Town Melbourne Beach"/>
    <n v="0.14292516084010001"/>
    <n v="3753.1145965881101"/>
    <n v="9.3399564430680897"/>
    <n v="1.3731320613722"/>
    <n v="1.33491477686508"/>
    <n v="0.19625512072632001"/>
    <n v="536.41450736870195"/>
    <n v="1210"/>
    <s v="Fixed Single Family Units"/>
    <n v="1210"/>
    <s v="Town Melbourne Beach                   Brevard County"/>
    <s v="Town Melbourne Beach"/>
    <m/>
    <m/>
    <m/>
    <n v="0"/>
    <n v="1"/>
    <n v="1.33491477686508"/>
    <n v="0.19625512072632001"/>
    <n v="536.41450736870195"/>
    <m/>
    <n v="-1"/>
    <n v="-1"/>
    <n v="-1"/>
    <n v="-1"/>
    <n v="0"/>
    <m/>
    <m/>
    <s v="Central IRL A"/>
    <n v="-1"/>
    <m/>
    <m/>
    <n v="604"/>
    <x v="13"/>
    <s v="Basins 4, 6, 10, 15"/>
    <x v="0"/>
    <m/>
    <n v="116.20762222696"/>
    <n v="0.43504826229999999"/>
  </r>
  <r>
    <n v="230000"/>
    <n v="870000"/>
    <n v="870000"/>
    <x v="0"/>
    <x v="0"/>
    <s v="IR12-21"/>
    <s v="62-304.520 (7), F.A.C."/>
    <n v="0.56000000000000005"/>
    <n v="0.48"/>
    <s v="FDOT District 5"/>
    <n v="3.0692123231899999E-3"/>
    <n v="3646.8764832095198"/>
    <n v="9.7439670263734701"/>
    <n v="1.68221787510566"/>
    <n v="2.9906303674160001E-2"/>
    <n v="5.1630838325699997E-3"/>
    <n v="11.1930382434403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2.9906303674160001E-2"/>
    <n v="5.1630838325699997E-3"/>
    <n v="516.68102970656798"/>
    <m/>
    <n v="-1"/>
    <n v="-1"/>
    <n v="-1"/>
    <n v="-1"/>
    <n v="0"/>
    <m/>
    <m/>
    <s v="Central IRL A"/>
    <n v="-1"/>
    <m/>
    <m/>
    <n v="604"/>
    <x v="13"/>
    <s v="Basins 4, 6, 10, 15"/>
    <x v="0"/>
    <m/>
    <n v="49.756815878605899"/>
    <n v="0.41904381969999999"/>
  </r>
  <r>
    <n v="230000"/>
    <n v="870000"/>
    <n v="870000"/>
    <x v="0"/>
    <x v="0"/>
    <s v="IR12-21"/>
    <s v="62-304.520 (7), F.A.C."/>
    <n v="0.56000000000000005"/>
    <n v="0.48"/>
    <s v="Town Melbourne Beach"/>
    <n v="4.7518606877690002E-2"/>
    <n v="3747.0223202564098"/>
    <n v="9.3257174235036207"/>
    <n v="1.3710700682485899"/>
    <n v="0.44314510009994001"/>
    <n v="6.5151339574879993E-2"/>
    <n v="178.053280598215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4314510009994001"/>
    <n v="6.5151339574879993E-2"/>
    <n v="178.05328059821599"/>
    <m/>
    <n v="-1"/>
    <n v="-1"/>
    <n v="-1"/>
    <n v="-1"/>
    <n v="0"/>
    <m/>
    <m/>
    <s v="Central IRL A"/>
    <n v="-1"/>
    <m/>
    <m/>
    <n v="604"/>
    <x v="13"/>
    <s v="Basins 4, 6, 10, 15"/>
    <x v="0"/>
    <m/>
    <n v="107.70861242697001"/>
    <n v="0.14440655359999999"/>
  </r>
  <r>
    <n v="230000"/>
    <n v="870000"/>
    <n v="870000"/>
    <x v="0"/>
    <x v="0"/>
    <s v="IR12-21"/>
    <s v="62-304.520 (7), F.A.C."/>
    <n v="0.56000000000000005"/>
    <n v="0.48"/>
    <s v="Town Melbourne Beach"/>
    <n v="0.23418925166849"/>
    <n v="3747.0223202564098"/>
    <n v="9.3257174235036207"/>
    <n v="1.3710700682485899"/>
    <n v="2.1839827846821702"/>
    <n v="0.32108987326820998"/>
    <n v="877.51235316600503"/>
    <n v="1210"/>
    <s v="Fixed Single Family Units"/>
    <n v="1210"/>
    <s v="Town Melbourne Beach                   Brevard County"/>
    <s v="Town Melbourne Beach"/>
    <m/>
    <m/>
    <m/>
    <n v="0"/>
    <n v="1"/>
    <n v="2.1839827846821702"/>
    <n v="0.32108987326820998"/>
    <n v="877.51235316600503"/>
    <m/>
    <n v="-1"/>
    <n v="-1"/>
    <n v="-1"/>
    <n v="-1"/>
    <n v="0"/>
    <m/>
    <m/>
    <s v="Central IRL A"/>
    <n v="-1"/>
    <m/>
    <m/>
    <n v="604"/>
    <x v="13"/>
    <s v="Basins 4, 6, 10, 15"/>
    <x v="0"/>
    <m/>
    <n v="132.96740780209799"/>
    <n v="0.7116888509"/>
  </r>
  <r>
    <n v="230000"/>
    <n v="870000"/>
    <n v="870000"/>
    <x v="0"/>
    <x v="0"/>
    <s v="IR12-21"/>
    <s v="62-304.520 (7), F.A.C."/>
    <n v="0.56000000000000005"/>
    <n v="0.48"/>
    <s v="Town Melbourne Beach"/>
    <n v="0.33605559505268001"/>
    <n v="3747.0223202564098"/>
    <n v="9.3257174235036207"/>
    <n v="1.3710700682485899"/>
    <n v="3.1339595180486501"/>
    <n v="0.46075576764420001"/>
    <n v="1259.20781550944"/>
    <n v="1210"/>
    <s v="Fixed Single Family Units"/>
    <n v="1210"/>
    <s v="Town Melbourne Beach                   Brevard County"/>
    <s v="Town Melbourne Beach"/>
    <m/>
    <m/>
    <m/>
    <n v="0"/>
    <n v="1"/>
    <n v="3.1339595180486501"/>
    <n v="0.46075576764420001"/>
    <n v="1259.20781550944"/>
    <m/>
    <n v="-1"/>
    <n v="-1"/>
    <n v="-1"/>
    <n v="-1"/>
    <n v="0"/>
    <m/>
    <m/>
    <s v="Central IRL A"/>
    <n v="-1"/>
    <m/>
    <m/>
    <n v="604"/>
    <x v="13"/>
    <s v="Basins 4, 6, 10, 15"/>
    <x v="0"/>
    <m/>
    <n v="151.44407257280599"/>
    <n v="1.0212553248"/>
  </r>
  <r>
    <n v="230000"/>
    <n v="870000"/>
    <n v="870000"/>
    <x v="0"/>
    <x v="0"/>
    <s v="IR12-21"/>
    <s v="62-304.520 (7), F.A.C."/>
    <n v="0.56000000000000005"/>
    <n v="0.48"/>
    <s v="Town Melbourne Beach"/>
    <n v="2.116165151873E-2"/>
    <n v="3752.4564931538598"/>
    <n v="9.3384165744806999"/>
    <n v="1.3729090058037401"/>
    <n v="0.19761631728592999"/>
    <n v="2.9053021947749998E-2"/>
    <n v="79.4081766473325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9761631728592999"/>
    <n v="2.9053021947749998E-2"/>
    <n v="79.408176647334102"/>
    <m/>
    <n v="-1"/>
    <n v="-1"/>
    <n v="-1"/>
    <n v="-1"/>
    <n v="0"/>
    <m/>
    <m/>
    <s v="Central IRL A"/>
    <n v="-1"/>
    <m/>
    <m/>
    <n v="604"/>
    <x v="13"/>
    <s v="Basins 4, 6, 10, 15"/>
    <x v="0"/>
    <m/>
    <n v="37.021169448176302"/>
    <n v="6.4402414199999994E-2"/>
  </r>
  <r>
    <n v="230000"/>
    <n v="870000"/>
    <n v="870000"/>
    <x v="0"/>
    <x v="0"/>
    <s v="IR12-21"/>
    <s v="62-304.520 (7), F.A.C."/>
    <n v="0.56000000000000005"/>
    <n v="0.48"/>
    <s v="Town Melbourne Beach"/>
    <n v="1.5622014602000001E-4"/>
    <n v="3752.4564931538598"/>
    <n v="9.3384165744806999"/>
    <n v="1.3729090058037401"/>
    <n v="1.4588488009400001E-3"/>
    <n v="2.1447604537E-4"/>
    <n v="0.586209301327960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588488009400001E-3"/>
    <n v="2.1447604537E-4"/>
    <n v="36.126337077221699"/>
    <m/>
    <n v="-1"/>
    <n v="-1"/>
    <n v="-1"/>
    <n v="-1"/>
    <n v="0"/>
    <m/>
    <m/>
    <s v="Central IRL A"/>
    <n v="-1"/>
    <m/>
    <m/>
    <n v="604"/>
    <x v="13"/>
    <s v="Basins 4, 6, 10, 15"/>
    <x v="0"/>
    <m/>
    <n v="4.2768760126293799"/>
    <n v="2.9299543500000001E-2"/>
  </r>
  <r>
    <n v="230000"/>
    <n v="870000"/>
    <n v="870000"/>
    <x v="0"/>
    <x v="0"/>
    <s v="IR12-21"/>
    <s v="62-304.520 (7), F.A.C."/>
    <n v="0.56000000000000005"/>
    <n v="0.48"/>
    <s v="Town Melbourne Beach"/>
    <n v="4.9641371345280003E-2"/>
    <n v="3752.4564931538598"/>
    <n v="9.3384165744806999"/>
    <n v="1.3729090058037401"/>
    <n v="0.46357180495073003"/>
    <n v="6.8153085780379999E-2"/>
    <n v="186.27708623366499"/>
    <n v="1210"/>
    <s v="Fixed Single Family Units"/>
    <n v="1210"/>
    <s v="Town Melbourne Beach                   Brevard County"/>
    <s v="Town Melbourne Beach"/>
    <m/>
    <m/>
    <m/>
    <n v="0"/>
    <n v="1"/>
    <n v="0.46357180495073003"/>
    <n v="6.8153085780379999E-2"/>
    <n v="186.27708623366499"/>
    <m/>
    <n v="-1"/>
    <n v="-1"/>
    <n v="-1"/>
    <n v="-1"/>
    <n v="0"/>
    <m/>
    <m/>
    <s v="Central IRL A"/>
    <n v="-1"/>
    <m/>
    <m/>
    <n v="604"/>
    <x v="13"/>
    <s v="Basins 4, 6, 10, 15"/>
    <x v="0"/>
    <m/>
    <n v="60.759592678424703"/>
    <n v="0.1510763068"/>
  </r>
  <r>
    <n v="230000"/>
    <n v="870000"/>
    <n v="870000"/>
    <x v="0"/>
    <x v="0"/>
    <s v="IR12-21"/>
    <s v="62-304.520 (7), F.A.C."/>
    <n v="0.56000000000000005"/>
    <n v="0.48"/>
    <s v="Town Melbourne Beach"/>
    <n v="2.9304736254199999E-2"/>
    <n v="3752.4564931538598"/>
    <n v="9.3384165744806999"/>
    <n v="1.3729090058037401"/>
    <n v="0.27365983474702998"/>
    <n v="4.023273631609E-2"/>
    <n v="109.964747837245"/>
    <n v="1210"/>
    <s v="Fixed Single Family Units"/>
    <n v="1210"/>
    <s v="Town Melbourne Beach                   Brevard County"/>
    <s v="Town Melbourne Beach"/>
    <m/>
    <m/>
    <m/>
    <n v="0"/>
    <n v="1"/>
    <n v="0.27365983474702998"/>
    <n v="4.023273631609E-2"/>
    <n v="109.964747837245"/>
    <m/>
    <n v="-1"/>
    <n v="-1"/>
    <n v="-1"/>
    <n v="-1"/>
    <n v="0"/>
    <m/>
    <m/>
    <s v="Central IRL A"/>
    <n v="-1"/>
    <m/>
    <m/>
    <n v="604"/>
    <x v="13"/>
    <s v="Basins 4, 6, 10, 15"/>
    <x v="0"/>
    <m/>
    <n v="86.007177608644895"/>
    <n v="8.9184710299999997E-2"/>
  </r>
  <r>
    <n v="230000"/>
    <n v="870000"/>
    <n v="870000"/>
    <x v="0"/>
    <x v="0"/>
    <s v="IR12-21"/>
    <s v="62-304.520 (7), F.A.C."/>
    <n v="0.56000000000000005"/>
    <n v="0.48"/>
    <s v="Town Melbourne Beach"/>
    <n v="0.18258638191434001"/>
    <n v="3752.4564931538598"/>
    <n v="9.3384165744806999"/>
    <n v="1.3729090058037401"/>
    <n v="1.7050676951433701"/>
    <n v="0.25067448806732001"/>
    <n v="685.14745437595002"/>
    <n v="1210"/>
    <s v="Fixed Single Family Units"/>
    <n v="1210"/>
    <s v="Town Melbourne Beach                   Brevard County"/>
    <s v="Town Melbourne Beach"/>
    <m/>
    <m/>
    <m/>
    <n v="0"/>
    <n v="1"/>
    <n v="1.7050676951433701"/>
    <n v="0.25067448806732001"/>
    <n v="685.14745437595002"/>
    <m/>
    <n v="-1"/>
    <n v="-1"/>
    <n v="-1"/>
    <n v="-1"/>
    <n v="0"/>
    <m/>
    <m/>
    <s v="Central IRL A"/>
    <n v="-1"/>
    <m/>
    <m/>
    <n v="604"/>
    <x v="13"/>
    <s v="Basins 4, 6, 10, 15"/>
    <x v="0"/>
    <m/>
    <n v="117.293828101153"/>
    <n v="0.55567514549999997"/>
  </r>
  <r>
    <n v="230000"/>
    <n v="870000"/>
    <n v="870000"/>
    <x v="0"/>
    <x v="0"/>
    <s v="IR12-21"/>
    <s v="62-304.520 (7), F.A.C."/>
    <n v="0.56000000000000005"/>
    <n v="0.48"/>
    <s v="Town Melbourne Beach"/>
    <n v="0.18817742193247999"/>
    <n v="3752.4564931538598"/>
    <n v="9.3384165744806999"/>
    <n v="1.3729090058037401"/>
    <n v="1.7572791559173799"/>
    <n v="0.25835047726004001"/>
    <n v="706.12758879551404"/>
    <n v="1210"/>
    <s v="Fixed Single Family Units"/>
    <n v="1210"/>
    <s v="Town Melbourne Beach                   Brevard County"/>
    <s v="Town Melbourne Beach"/>
    <m/>
    <m/>
    <m/>
    <n v="0"/>
    <n v="1"/>
    <n v="1.7572791559173799"/>
    <n v="0.25835047726004001"/>
    <n v="1207.8840586502299"/>
    <m/>
    <n v="-1"/>
    <n v="-1"/>
    <n v="-1"/>
    <n v="-1"/>
    <n v="0"/>
    <m/>
    <m/>
    <s v="Central IRL A"/>
    <n v="-1"/>
    <m/>
    <m/>
    <n v="604"/>
    <x v="13"/>
    <s v="Basins 4, 6, 10, 15"/>
    <x v="0"/>
    <m/>
    <n v="133.093956637216"/>
    <n v="0.97963021790000004"/>
  </r>
  <r>
    <n v="230000"/>
    <n v="870000"/>
    <n v="870000"/>
    <x v="0"/>
    <x v="0"/>
    <s v="IR12-21"/>
    <s v="62-304.520 (7), F.A.C."/>
    <n v="0.56000000000000005"/>
    <n v="0.48"/>
    <s v="Town Melbourne Beach"/>
    <n v="0.19740550352259001"/>
    <n v="3676.3654678499902"/>
    <n v="9.2100347049841904"/>
    <n v="1.35610999500498"/>
    <n v="1.818111538398"/>
    <n v="0.26770357639598003"/>
    <n v="725.734776314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18111538398"/>
    <n v="0.26770357639598003"/>
    <n v="989.168177065451"/>
    <m/>
    <n v="-1"/>
    <n v="-1"/>
    <n v="-1"/>
    <n v="-1"/>
    <n v="0"/>
    <m/>
    <m/>
    <s v="Central IRL A"/>
    <n v="-1"/>
    <m/>
    <m/>
    <n v="604"/>
    <x v="13"/>
    <s v="Basins 4, 6, 10, 15"/>
    <x v="0"/>
    <m/>
    <n v="220.28338397280899"/>
    <n v="0.80224507469999995"/>
  </r>
  <r>
    <n v="230000"/>
    <n v="870000"/>
    <n v="870000"/>
    <x v="0"/>
    <x v="0"/>
    <s v="IR12-21"/>
    <s v="62-304.520 (7), F.A.C."/>
    <n v="0.56000000000000005"/>
    <n v="0.48"/>
    <s v="Town Melbourne Beach"/>
    <n v="4.8157791133469997E-2"/>
    <n v="3676.3654678499902"/>
    <n v="9.2100347049841904"/>
    <n v="1.35610999500498"/>
    <n v="0.44353492765470998"/>
    <n v="6.5307261893469998E-2"/>
    <n v="177.045640331051"/>
    <n v="1210"/>
    <s v="Fixed Single Family Units"/>
    <n v="1210"/>
    <s v="Town Melbourne Beach                   Brevard County"/>
    <s v="Town Melbourne Beach"/>
    <m/>
    <m/>
    <m/>
    <n v="0"/>
    <n v="1"/>
    <n v="0.44353492765470998"/>
    <n v="6.5307261893469998E-2"/>
    <n v="177.045640331051"/>
    <m/>
    <n v="-1"/>
    <n v="-1"/>
    <n v="-1"/>
    <n v="-1"/>
    <n v="0"/>
    <m/>
    <m/>
    <s v="Central IRL A"/>
    <n v="-1"/>
    <m/>
    <m/>
    <n v="604"/>
    <x v="13"/>
    <s v="Basins 4, 6, 10, 15"/>
    <x v="0"/>
    <m/>
    <n v="57.619748482356798"/>
    <n v="0.1435893271"/>
  </r>
  <r>
    <n v="230000"/>
    <n v="870000"/>
    <n v="870000"/>
    <x v="0"/>
    <x v="0"/>
    <s v="IR12-21"/>
    <s v="62-304.520 (7), F.A.C."/>
    <n v="0.56000000000000005"/>
    <n v="0.48"/>
    <s v="Town Melbourne Beach"/>
    <n v="0.23686682053418001"/>
    <n v="3676.3654678499902"/>
    <n v="9.2100347049841904"/>
    <n v="1.35610999500498"/>
    <n v="2.18155163757906"/>
    <n v="0.32121746281145003"/>
    <n v="870.80899949128195"/>
    <n v="1210"/>
    <s v="Fixed Single Family Units"/>
    <n v="1210"/>
    <s v="Town Melbourne Beach                   Brevard County"/>
    <s v="Town Melbourne Beach"/>
    <m/>
    <m/>
    <m/>
    <n v="0"/>
    <n v="1"/>
    <n v="2.18155163757906"/>
    <n v="0.32121746281145003"/>
    <n v="870.80899949128195"/>
    <m/>
    <n v="-1"/>
    <n v="-1"/>
    <n v="-1"/>
    <n v="-1"/>
    <n v="0"/>
    <m/>
    <m/>
    <s v="Central IRL A"/>
    <n v="-1"/>
    <m/>
    <m/>
    <n v="604"/>
    <x v="13"/>
    <s v="Basins 4, 6, 10, 15"/>
    <x v="0"/>
    <m/>
    <n v="128.64042950275299"/>
    <n v="0.70625222990000003"/>
  </r>
  <r>
    <n v="230000"/>
    <n v="870000"/>
    <n v="870000"/>
    <x v="0"/>
    <x v="0"/>
    <s v="IR12-21"/>
    <s v="62-304.520 (7), F.A.C."/>
    <n v="0.56000000000000005"/>
    <n v="0.48"/>
    <s v="Town Melbourne Beach"/>
    <n v="0.19051385934095999"/>
    <n v="3745.6299351371899"/>
    <n v="9.3224564063152702"/>
    <n v="1.3705975882293799"/>
    <n v="1.77605714850504"/>
    <n v="0.26111783613700001"/>
    <n v="713.59441460604205"/>
    <n v="1210"/>
    <s v="Fixed Single Family Units"/>
    <n v="1210"/>
    <s v="Town Melbourne Beach                   Brevard County"/>
    <s v="Town Melbourne Beach"/>
    <m/>
    <m/>
    <m/>
    <n v="0"/>
    <n v="1"/>
    <n v="1.77605714850504"/>
    <n v="0.26111783613700001"/>
    <n v="843.87181501555494"/>
    <m/>
    <n v="-1"/>
    <n v="-1"/>
    <n v="-1"/>
    <n v="-1"/>
    <n v="0"/>
    <m/>
    <m/>
    <s v="Central IRL A"/>
    <n v="-1"/>
    <m/>
    <m/>
    <n v="604"/>
    <x v="13"/>
    <s v="Basins 4, 6, 10, 15"/>
    <x v="0"/>
    <m/>
    <n v="113.512689206709"/>
    <n v="0.68440536500000004"/>
  </r>
  <r>
    <n v="230000"/>
    <n v="870000"/>
    <n v="870000"/>
    <x v="0"/>
    <x v="0"/>
    <s v="IR12-21"/>
    <s v="62-304.520 (7), F.A.C."/>
    <n v="0.56000000000000005"/>
    <n v="0.48"/>
    <s v="Town Melbourne Beach"/>
    <n v="0.22813731606921001"/>
    <n v="3745.6299351371899"/>
    <n v="9.3224564063152702"/>
    <n v="1.3705975882293799"/>
    <n v="2.12680018370899"/>
    <n v="0.31268445518957999"/>
    <n v="854.51796039069598"/>
    <n v="1210"/>
    <s v="Fixed Single Family Units"/>
    <n v="1210"/>
    <s v="Town Melbourne Beach                   Brevard County"/>
    <s v="Town Melbourne Beach"/>
    <m/>
    <m/>
    <m/>
    <n v="0"/>
    <n v="1"/>
    <n v="2.12680018370899"/>
    <n v="0.31268445518957999"/>
    <n v="1003.79003286381"/>
    <m/>
    <n v="-1"/>
    <n v="-1"/>
    <n v="-1"/>
    <n v="-1"/>
    <n v="0"/>
    <m/>
    <m/>
    <s v="Central IRL A"/>
    <n v="-1"/>
    <m/>
    <m/>
    <n v="604"/>
    <x v="13"/>
    <s v="Basins 4, 6, 10, 15"/>
    <x v="0"/>
    <m/>
    <n v="122.163941068751"/>
    <n v="0.81410383850000001"/>
  </r>
  <r>
    <n v="230000"/>
    <n v="870000"/>
    <n v="870000"/>
    <x v="0"/>
    <x v="0"/>
    <s v="IR12-21"/>
    <s v="62-304.520 (7), F.A.C."/>
    <n v="0.56000000000000005"/>
    <n v="0.48"/>
    <s v="FDOT District 5"/>
    <n v="5.2292202443800003E-3"/>
    <n v="3702.03191874923"/>
    <n v="10.638141164608101"/>
    <n v="2.0482479413273502"/>
    <n v="5.5629183140610002E-2"/>
    <n v="1.071073960031E-2"/>
    <n v="19.3587402548903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5.5629183140610002E-2"/>
    <n v="1.071073960031E-2"/>
    <n v="1087.7833208641"/>
    <m/>
    <n v="-1"/>
    <n v="-1"/>
    <n v="-1"/>
    <n v="-1"/>
    <n v="0"/>
    <m/>
    <m/>
    <s v="Central IRL A"/>
    <n v="-1"/>
    <m/>
    <m/>
    <n v="604"/>
    <x v="13"/>
    <s v="Basins 4, 6, 10, 15"/>
    <x v="0"/>
    <m/>
    <n v="108.887496034054"/>
    <n v="0.88222491550000004"/>
  </r>
  <r>
    <n v="230000"/>
    <n v="870000"/>
    <n v="870000"/>
    <x v="0"/>
    <x v="0"/>
    <s v="IR12-21"/>
    <s v="62-304.520 (7), F.A.C."/>
    <n v="0.56000000000000005"/>
    <n v="0.48"/>
    <s v="FDOT District 5"/>
    <n v="1.6530690186E-4"/>
    <n v="3707.93204776022"/>
    <n v="10.2718567052754"/>
    <n v="1.86438006892121"/>
    <n v="1.6980088083299999E-3"/>
    <n v="3.0819489308000001E-4"/>
    <n v="0.61294675913376995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6980088083299999E-3"/>
    <n v="3.0819489308000001E-4"/>
    <n v="739.70978362520202"/>
    <m/>
    <n v="-1"/>
    <n v="-1"/>
    <n v="-1"/>
    <n v="-1"/>
    <n v="0"/>
    <m/>
    <m/>
    <s v="Central IRL A"/>
    <n v="-1"/>
    <m/>
    <m/>
    <n v="604"/>
    <x v="13"/>
    <s v="Basins 4, 6, 10, 15"/>
    <x v="0"/>
    <m/>
    <n v="31.808854319119298"/>
    <n v="0.59992683179999995"/>
  </r>
  <r>
    <n v="230000"/>
    <n v="870000"/>
    <n v="870000"/>
    <x v="0"/>
    <x v="0"/>
    <s v="IR12-21"/>
    <s v="62-304.520 (7), F.A.C."/>
    <n v="0.56000000000000005"/>
    <n v="0.48"/>
    <s v="Town Melbourne Beach"/>
    <n v="0.16261984982691999"/>
    <n v="3764.2534250959802"/>
    <n v="9.3659938034285997"/>
    <n v="1.3769027296566201"/>
    <n v="1.52309650579347"/>
    <n v="0.22391171512304001"/>
    <n v="612.142326699600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2309650579347"/>
    <n v="0.22391171512304001"/>
    <n v="612.14232669960097"/>
    <m/>
    <n v="-1"/>
    <n v="-1"/>
    <n v="-1"/>
    <n v="-1"/>
    <n v="0"/>
    <m/>
    <m/>
    <s v="Central IRL A"/>
    <n v="-1"/>
    <m/>
    <m/>
    <n v="604"/>
    <x v="13"/>
    <s v="Basins 4, 6, 10, 15"/>
    <x v="0"/>
    <m/>
    <n v="126.37092701395299"/>
    <n v="0.49646579619999998"/>
  </r>
  <r>
    <n v="230000"/>
    <n v="870000"/>
    <n v="870000"/>
    <x v="0"/>
    <x v="0"/>
    <s v="IR12-21"/>
    <s v="62-304.520 (7), F.A.C."/>
    <n v="0.56000000000000005"/>
    <n v="0.48"/>
    <s v="Town Melbourne Beach"/>
    <n v="0.17135204865966999"/>
    <n v="3764.2534250959802"/>
    <n v="9.3659938034285997"/>
    <n v="1.3769027296566201"/>
    <n v="1.6048822259512601"/>
    <n v="0.23593510353175001"/>
    <n v="645.01253606437604"/>
    <n v="1210"/>
    <s v="Fixed Single Family Units"/>
    <n v="1210"/>
    <s v="Town Melbourne Beach                   Brevard County"/>
    <s v="Town Melbourne Beach"/>
    <m/>
    <m/>
    <m/>
    <n v="0"/>
    <n v="1"/>
    <n v="1.6048822259512601"/>
    <n v="0.23593510353175001"/>
    <n v="645.01253606437604"/>
    <m/>
    <n v="-1"/>
    <n v="-1"/>
    <n v="-1"/>
    <n v="-1"/>
    <n v="0"/>
    <m/>
    <m/>
    <s v="Central IRL A"/>
    <n v="-1"/>
    <m/>
    <m/>
    <n v="604"/>
    <x v="13"/>
    <s v="Basins 4, 6, 10, 15"/>
    <x v="0"/>
    <m/>
    <n v="111.102593097773"/>
    <n v="0.52312452239999996"/>
  </r>
  <r>
    <n v="230000"/>
    <n v="870000"/>
    <n v="870000"/>
    <x v="0"/>
    <x v="0"/>
    <s v="IR12-21"/>
    <s v="62-304.520 (7), F.A.C."/>
    <n v="0.56000000000000005"/>
    <n v="0.48"/>
    <s v="Town Melbourne Beach"/>
    <n v="2.6988319109290001E-2"/>
    <n v="3764.2534250959802"/>
    <n v="9.3659938034285997"/>
    <n v="1.3769027296566201"/>
    <n v="0.25277242954259999"/>
    <n v="3.7160290250430002E-2"/>
    <n v="101.590872644743"/>
    <n v="1210"/>
    <s v="Fixed Single Family Units"/>
    <n v="1210"/>
    <s v="Town Melbourne Beach                   Brevard County"/>
    <s v="Town Melbourne Beach"/>
    <m/>
    <m/>
    <m/>
    <n v="0"/>
    <n v="1"/>
    <n v="0.25277242954259999"/>
    <n v="3.7160290250430002E-2"/>
    <n v="101.590872644743"/>
    <m/>
    <n v="-1"/>
    <n v="-1"/>
    <n v="-1"/>
    <n v="-1"/>
    <n v="0"/>
    <m/>
    <m/>
    <s v="Central IRL A"/>
    <n v="-1"/>
    <m/>
    <m/>
    <n v="604"/>
    <x v="13"/>
    <s v="Basins 4, 6, 10, 15"/>
    <x v="0"/>
    <m/>
    <n v="80.205201332056205"/>
    <n v="8.23932463E-2"/>
  </r>
  <r>
    <n v="230000"/>
    <n v="870000"/>
    <n v="870000"/>
    <x v="0"/>
    <x v="0"/>
    <s v="IR12-21"/>
    <s v="62-304.520 (7), F.A.C."/>
    <n v="0.56000000000000005"/>
    <n v="0.48"/>
    <s v="Town Melbourne Beach"/>
    <n v="0.25680323602598998"/>
    <n v="3764.2534250959802"/>
    <n v="9.3659938034285997"/>
    <n v="1.3769027296566201"/>
    <n v="2.4052175173199002"/>
    <n v="0.35359307666883999"/>
    <n v="966.67246078659196"/>
    <n v="1210"/>
    <s v="Fixed Single Family Units"/>
    <n v="1210"/>
    <s v="Town Melbourne Beach                   Brevard County"/>
    <s v="Town Melbourne Beach"/>
    <m/>
    <m/>
    <m/>
    <n v="0"/>
    <n v="1"/>
    <n v="2.4052175173199002"/>
    <n v="0.35359307666883999"/>
    <n v="966.67246078659196"/>
    <m/>
    <n v="-1"/>
    <n v="-1"/>
    <n v="-1"/>
    <n v="-1"/>
    <n v="0"/>
    <m/>
    <m/>
    <s v="Central IRL A"/>
    <n v="-1"/>
    <m/>
    <m/>
    <n v="604"/>
    <x v="13"/>
    <s v="Basins 4, 6, 10, 15"/>
    <x v="0"/>
    <m/>
    <n v="130.15845506942901"/>
    <n v="0.78400037369999998"/>
  </r>
  <r>
    <n v="230000"/>
    <n v="870000"/>
    <n v="870000"/>
    <x v="0"/>
    <x v="0"/>
    <s v="IR12-21"/>
    <s v="62-304.520 (7), F.A.C."/>
    <n v="0.56000000000000005"/>
    <n v="0.48"/>
    <s v="FDOT District 5"/>
    <n v="2.5258215969999999E-5"/>
    <n v="3709.49342805592"/>
    <n v="10.658303983346"/>
    <n v="2.0519811555805001"/>
    <n v="2.6920974387999999E-4"/>
    <n v="5.1829383190000002E-5"/>
    <n v="9.3695186145130005E-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2.6920974387999999E-4"/>
    <n v="5.1829383190000002E-5"/>
    <n v="99.396979431933104"/>
    <m/>
    <n v="-1"/>
    <n v="-1"/>
    <n v="-1"/>
    <n v="-1"/>
    <n v="0"/>
    <m/>
    <m/>
    <s v="Central IRL A"/>
    <n v="-1"/>
    <m/>
    <m/>
    <n v="604"/>
    <x v="13"/>
    <s v="Basins 4, 6, 10, 15"/>
    <x v="0"/>
    <m/>
    <n v="1.7595438550382201"/>
    <n v="8.0613932999999999E-2"/>
  </r>
  <r>
    <n v="230000"/>
    <n v="870000"/>
    <n v="870000"/>
    <x v="0"/>
    <x v="0"/>
    <s v="IR12-21"/>
    <s v="62-304.520 (7), F.A.C."/>
    <n v="0.56000000000000005"/>
    <n v="0.48"/>
    <s v="Town Melbourne Beach"/>
    <n v="0.28363694358044"/>
    <n v="3760.3745733605901"/>
    <n v="9.3569264707805306"/>
    <n v="1.3755896058958601"/>
    <n v="2.65397002547919"/>
    <n v="0.39016803143732998"/>
    <n v="1066.58115070563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65397002547919"/>
    <n v="0.39016803143732998"/>
    <n v="1066.5811507056301"/>
    <m/>
    <n v="-1"/>
    <n v="-1"/>
    <n v="-1"/>
    <n v="-1"/>
    <n v="0"/>
    <m/>
    <m/>
    <s v="Central IRL A"/>
    <n v="-1"/>
    <m/>
    <m/>
    <n v="604"/>
    <x v="13"/>
    <s v="Basins 4, 6, 10, 15"/>
    <x v="0"/>
    <m/>
    <n v="199.386357572859"/>
    <n v="0.86502931930000004"/>
  </r>
  <r>
    <n v="230000"/>
    <n v="870000"/>
    <n v="870000"/>
    <x v="0"/>
    <x v="0"/>
    <s v="IR12-21"/>
    <s v="62-304.520 (7), F.A.C."/>
    <n v="0.56000000000000005"/>
    <n v="0.48"/>
    <s v="Town Melbourne Beach"/>
    <n v="7.5798793112370005E-2"/>
    <n v="3760.3745733605901"/>
    <n v="9.3569264707805306"/>
    <n v="1.3755896058958601"/>
    <n v="0.70924373372640004"/>
    <n v="0.10426803194483"/>
    <n v="285.03185431119903"/>
    <n v="1210"/>
    <s v="Fixed Single Family Units"/>
    <n v="1210"/>
    <s v="Town Melbourne Beach                   Brevard County"/>
    <s v="Town Melbourne Beach"/>
    <m/>
    <m/>
    <m/>
    <n v="0"/>
    <n v="1"/>
    <n v="0.70924373372640004"/>
    <n v="0.10426803194483"/>
    <n v="285.03185431119698"/>
    <m/>
    <n v="-1"/>
    <n v="-1"/>
    <n v="-1"/>
    <n v="-1"/>
    <n v="0"/>
    <m/>
    <m/>
    <s v="Central IRL A"/>
    <n v="-1"/>
    <m/>
    <m/>
    <n v="604"/>
    <x v="13"/>
    <s v="Basins 4, 6, 10, 15"/>
    <x v="0"/>
    <m/>
    <n v="88.374046864603002"/>
    <n v="0.23116938710000001"/>
  </r>
  <r>
    <n v="230000"/>
    <n v="870000"/>
    <n v="870000"/>
    <x v="0"/>
    <x v="0"/>
    <s v="IR12-21"/>
    <s v="62-304.520 (7), F.A.C."/>
    <n v="0.56000000000000005"/>
    <n v="0.48"/>
    <s v="Town Melbourne Beach"/>
    <n v="0.25832771706713997"/>
    <n v="3760.3745733605901"/>
    <n v="9.3569264707805306"/>
    <n v="1.3755896058958601"/>
    <n v="2.4171534539618502"/>
    <n v="0.35535292251236"/>
    <n v="971.40897885357504"/>
    <n v="1210"/>
    <s v="Fixed Single Family Units"/>
    <n v="1210"/>
    <s v="Town Melbourne Beach                   Brevard County"/>
    <s v="Town Melbourne Beach"/>
    <m/>
    <m/>
    <m/>
    <n v="0"/>
    <n v="1"/>
    <n v="2.4171534539618502"/>
    <n v="0.35535292251236"/>
    <n v="971.40897885357504"/>
    <m/>
    <n v="-1"/>
    <n v="-1"/>
    <n v="-1"/>
    <n v="-1"/>
    <n v="0"/>
    <m/>
    <m/>
    <s v="Central IRL A"/>
    <n v="-1"/>
    <m/>
    <m/>
    <n v="604"/>
    <x v="13"/>
    <s v="Basins 4, 6, 10, 15"/>
    <x v="0"/>
    <m/>
    <n v="129.741642188893"/>
    <n v="0.78784183200000002"/>
  </r>
  <r>
    <n v="230000"/>
    <n v="880000"/>
    <n v="880000"/>
    <x v="0"/>
    <x v="0"/>
    <s v="IR12-21"/>
    <s v="62-304.520 (7), F.A.C."/>
    <n v="0.56000000000000005"/>
    <n v="0.48"/>
    <s v="FDOT District 5"/>
    <n v="3.3548360670000001E-3"/>
    <n v="3709.49342888506"/>
    <n v="10.658303985728301"/>
    <n v="2.0519811560391501"/>
    <n v="3.575686262444E-2"/>
    <n v="6.8840603910899998E-3"/>
    <n v="12.4447423455490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3.575686262444E-2"/>
    <n v="6.8840603910899998E-3"/>
    <n v="545.74948148764202"/>
    <m/>
    <n v="-1"/>
    <n v="-1"/>
    <n v="-1"/>
    <n v="-1"/>
    <n v="0"/>
    <m/>
    <m/>
    <s v="Central IRL A"/>
    <n v="-1"/>
    <m/>
    <m/>
    <n v="604"/>
    <x v="13"/>
    <s v="Basins 4, 6, 10, 15"/>
    <x v="0"/>
    <m/>
    <n v="61.952012270444698"/>
    <n v="0.44261920640000002"/>
  </r>
  <r>
    <n v="230000"/>
    <n v="880000"/>
    <n v="880000"/>
    <x v="0"/>
    <x v="0"/>
    <s v="IR12-21"/>
    <s v="62-304.520 (7), F.A.C."/>
    <n v="0.56000000000000005"/>
    <n v="0.48"/>
    <s v="FDOT District 5"/>
    <n v="6.1356978717299997E-3"/>
    <n v="3699.7622054293201"/>
    <n v="10.595930480420099"/>
    <n v="2.0358691119980299"/>
    <n v="6.5013428097739995E-2"/>
    <n v="1.249147777761E-2"/>
    <n v="22.7006230897708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6.5013428097739995E-2"/>
    <n v="1.249147777761E-2"/>
    <n v="864.49091916204497"/>
    <m/>
    <n v="-1"/>
    <n v="-1"/>
    <n v="-1"/>
    <n v="-1"/>
    <n v="0"/>
    <m/>
    <m/>
    <s v="Central IRL A"/>
    <n v="-1"/>
    <m/>
    <m/>
    <n v="604"/>
    <x v="13"/>
    <s v="Basins 4, 6, 10, 15"/>
    <x v="0"/>
    <m/>
    <n v="108.80911013597201"/>
    <n v="0.70112807720000003"/>
  </r>
  <r>
    <n v="230000"/>
    <n v="880000"/>
    <n v="880000"/>
    <x v="0"/>
    <x v="0"/>
    <s v="IR12-21"/>
    <s v="62-304.520 (7), F.A.C."/>
    <n v="0.56000000000000005"/>
    <n v="0.48"/>
    <s v="FDOT District 5"/>
    <n v="3.0382439222499998E-3"/>
    <n v="3708.44243185287"/>
    <n v="10.5097293607518"/>
    <n v="1.98021395900015"/>
    <n v="3.1931121354829999E-2"/>
    <n v="6.0163730256899998E-3"/>
    <n v="11.2671526796058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3.1931121354829999E-2"/>
    <n v="6.0163730256899998E-3"/>
    <n v="1039.9308219872801"/>
    <m/>
    <n v="-1"/>
    <n v="-1"/>
    <n v="-1"/>
    <n v="-1"/>
    <n v="0"/>
    <m/>
    <m/>
    <s v="Central IRL A"/>
    <n v="-1"/>
    <m/>
    <m/>
    <n v="604"/>
    <x v="13"/>
    <s v="Basins 4, 6, 10, 15"/>
    <x v="0"/>
    <m/>
    <n v="108.40233835545899"/>
    <n v="0.843415103"/>
  </r>
  <r>
    <n v="230000"/>
    <n v="880000"/>
    <n v="880000"/>
    <x v="0"/>
    <x v="0"/>
    <s v="IR12-21"/>
    <s v="62-304.520 (7), F.A.C."/>
    <n v="0.56000000000000005"/>
    <n v="0.48"/>
    <s v="Town Melbourne Beach"/>
    <n v="0.2315282123978"/>
    <n v="3741.9994408554899"/>
    <n v="9.31397827774442"/>
    <n v="1.3693701054026099"/>
    <n v="2.1564487409581101"/>
    <n v="0.31704781261484999"/>
    <n v="866.378441334842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1564487409581101"/>
    <n v="0.31704781261484999"/>
    <n v="866.37844133484202"/>
    <m/>
    <n v="-1"/>
    <n v="-1"/>
    <n v="-1"/>
    <n v="-1"/>
    <n v="0"/>
    <m/>
    <m/>
    <s v="Central IRL A"/>
    <n v="-1"/>
    <m/>
    <m/>
    <n v="604"/>
    <x v="13"/>
    <s v="Basins 4, 6, 10, 15"/>
    <x v="0"/>
    <m/>
    <n v="199.78931958392599"/>
    <n v="0.70265891430000005"/>
  </r>
  <r>
    <n v="230000"/>
    <n v="880000"/>
    <n v="880000"/>
    <x v="0"/>
    <x v="0"/>
    <s v="IR12-21"/>
    <s v="62-304.520 (7), F.A.C."/>
    <n v="0.56000000000000005"/>
    <n v="0.48"/>
    <s v="Town Melbourne Beach"/>
    <n v="7.8985935478149999E-2"/>
    <n v="3741.9994408554899"/>
    <n v="9.31397827774442"/>
    <n v="1.3693701054026099"/>
    <n v="0.73567328729085002"/>
    <n v="0.10816097879104"/>
    <n v="295.56532639470299"/>
    <n v="1210"/>
    <s v="Fixed Single Family Units"/>
    <n v="1210"/>
    <s v="Town Melbourne Beach                   Brevard County"/>
    <s v="Town Melbourne Beach"/>
    <m/>
    <m/>
    <m/>
    <n v="0"/>
    <n v="1"/>
    <n v="0.73567328729085002"/>
    <n v="0.10816097879104"/>
    <n v="295.56532639470498"/>
    <m/>
    <n v="-1"/>
    <n v="-1"/>
    <n v="-1"/>
    <n v="-1"/>
    <n v="0"/>
    <m/>
    <m/>
    <s v="Central IRL A"/>
    <n v="-1"/>
    <m/>
    <m/>
    <n v="604"/>
    <x v="13"/>
    <s v="Basins 4, 6, 10, 15"/>
    <x v="0"/>
    <m/>
    <n v="72.727233555212095"/>
    <n v="0.2397123491"/>
  </r>
  <r>
    <n v="230000"/>
    <n v="880000"/>
    <n v="880000"/>
    <x v="0"/>
    <x v="0"/>
    <s v="IR12-21"/>
    <s v="62-304.520 (7), F.A.C."/>
    <n v="0.56000000000000005"/>
    <n v="0.48"/>
    <s v="Town Melbourne Beach"/>
    <n v="0.16582851364923001"/>
    <n v="3741.9994408554899"/>
    <n v="9.31397827774442"/>
    <n v="1.3693701054026099"/>
    <n v="1.54452317395957"/>
    <n v="0.22708060921459999"/>
    <n v="620.53020535331495"/>
    <n v="1210"/>
    <s v="Fixed Single Family Units"/>
    <n v="1210"/>
    <s v="Town Melbourne Beach                   Brevard County"/>
    <s v="Town Melbourne Beach"/>
    <m/>
    <m/>
    <m/>
    <n v="0"/>
    <n v="1"/>
    <n v="1.54452317395957"/>
    <n v="0.22708060921459999"/>
    <n v="620.53020535331495"/>
    <m/>
    <n v="-1"/>
    <n v="-1"/>
    <n v="-1"/>
    <n v="-1"/>
    <n v="0"/>
    <m/>
    <m/>
    <s v="Central IRL A"/>
    <n v="-1"/>
    <m/>
    <m/>
    <n v="604"/>
    <x v="13"/>
    <s v="Basins 4, 6, 10, 15"/>
    <x v="0"/>
    <m/>
    <n v="104.969474185686"/>
    <n v="0.50326861749999996"/>
  </r>
  <r>
    <n v="230000"/>
    <n v="880000"/>
    <n v="880000"/>
    <x v="0"/>
    <x v="0"/>
    <s v="IR12-21"/>
    <s v="62-304.520 (7), F.A.C."/>
    <n v="0.56000000000000005"/>
    <n v="0.48"/>
    <s v="Town Melbourne Beach"/>
    <n v="2.6229207580509999E-2"/>
    <n v="3741.9994408554899"/>
    <n v="9.31397827774442"/>
    <n v="1.3693701054026099"/>
    <n v="0.24429826964731999"/>
    <n v="3.5917492749150001E-2"/>
    <n v="98.149680100351006"/>
    <n v="1210"/>
    <s v="Fixed Single Family Units"/>
    <n v="1210"/>
    <s v="Town Melbourne Beach                   Brevard County"/>
    <s v="Town Melbourne Beach"/>
    <m/>
    <m/>
    <m/>
    <n v="0"/>
    <n v="1"/>
    <n v="0.24429826964731999"/>
    <n v="3.5917492749150001E-2"/>
    <n v="98.149680100350295"/>
    <m/>
    <n v="-1"/>
    <n v="-1"/>
    <n v="-1"/>
    <n v="-1"/>
    <n v="0"/>
    <m/>
    <m/>
    <s v="Central IRL A"/>
    <n v="-1"/>
    <m/>
    <m/>
    <n v="604"/>
    <x v="13"/>
    <s v="Basins 4, 6, 10, 15"/>
    <x v="0"/>
    <m/>
    <n v="42.599461120811903"/>
    <n v="7.9602335799999993E-2"/>
  </r>
  <r>
    <n v="230000"/>
    <n v="880000"/>
    <n v="880000"/>
    <x v="0"/>
    <x v="0"/>
    <s v="IR12-21"/>
    <s v="62-304.520 (7), F.A.C."/>
    <n v="0.56000000000000005"/>
    <n v="0.48"/>
    <s v="Town Melbourne Beach"/>
    <n v="0.11519158460824"/>
    <n v="3741.9994408554899"/>
    <n v="9.31397827774442"/>
    <n v="1.3693701054026099"/>
    <n v="1.0728919168201401"/>
    <n v="0.15773991235647999"/>
    <n v="431.04684519530701"/>
    <n v="1210"/>
    <s v="Fixed Single Family Units"/>
    <n v="1210"/>
    <s v="Town Melbourne Beach                   Brevard County"/>
    <s v="Town Melbourne Beach"/>
    <m/>
    <m/>
    <m/>
    <n v="0"/>
    <n v="1"/>
    <n v="1.0728919168201401"/>
    <n v="0.15773991235647999"/>
    <n v="431.04684519530701"/>
    <m/>
    <n v="-1"/>
    <n v="-1"/>
    <n v="-1"/>
    <n v="-1"/>
    <n v="0"/>
    <m/>
    <m/>
    <s v="Central IRL A"/>
    <n v="-1"/>
    <m/>
    <m/>
    <n v="604"/>
    <x v="13"/>
    <s v="Basins 4, 6, 10, 15"/>
    <x v="0"/>
    <m/>
    <n v="98.555217565677296"/>
    <n v="0.34959192639999997"/>
  </r>
  <r>
    <n v="230000"/>
    <n v="880000"/>
    <n v="880000"/>
    <x v="0"/>
    <x v="0"/>
    <s v="IR12-21"/>
    <s v="62-304.520 (7), F.A.C."/>
    <n v="0.56000000000000005"/>
    <n v="0.48"/>
    <s v="Town Melbourne Beach"/>
    <n v="7.4987689966139998E-2"/>
    <n v="3754.5556219524101"/>
    <n v="9.3433241552181201"/>
    <n v="1.3736197389537601"/>
    <n v="0.70063429500469998"/>
    <n v="0.10300457111604"/>
    <n v="281.545452939622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0063429500469998"/>
    <n v="0.10300457111604"/>
    <n v="479.20062071416697"/>
    <m/>
    <n v="-1"/>
    <n v="-1"/>
    <n v="-1"/>
    <n v="-1"/>
    <n v="0"/>
    <m/>
    <m/>
    <s v="Central IRL A"/>
    <n v="-1"/>
    <m/>
    <m/>
    <n v="604"/>
    <x v="13"/>
    <s v="Basins 4, 6, 10, 15"/>
    <x v="0"/>
    <m/>
    <n v="81.066715066957897"/>
    <n v="0.3886460833"/>
  </r>
  <r>
    <n v="230000"/>
    <n v="880000"/>
    <n v="880000"/>
    <x v="0"/>
    <x v="0"/>
    <s v="IR12-21"/>
    <s v="62-304.520 (7), F.A.C."/>
    <n v="0.56000000000000005"/>
    <n v="0.48"/>
    <s v="Town Melbourne Beach"/>
    <n v="2.6380472225339999E-2"/>
    <n v="3754.5556219524101"/>
    <n v="9.3433241552181201"/>
    <n v="1.3736197389537601"/>
    <n v="0.24648130336908"/>
    <n v="3.6236737371640002E-2"/>
    <n v="99.046950303409901"/>
    <n v="1210"/>
    <s v="Fixed Single Family Units"/>
    <n v="1210"/>
    <s v="Town Melbourne Beach                   Brevard County"/>
    <s v="Town Melbourne Beach"/>
    <m/>
    <m/>
    <m/>
    <n v="0"/>
    <n v="1"/>
    <n v="0.24648130336908"/>
    <n v="3.6236737371640002E-2"/>
    <n v="99.046950303410696"/>
    <m/>
    <n v="-1"/>
    <n v="-1"/>
    <n v="-1"/>
    <n v="-1"/>
    <n v="0"/>
    <m/>
    <m/>
    <s v="Central IRL A"/>
    <n v="-1"/>
    <m/>
    <m/>
    <n v="604"/>
    <x v="13"/>
    <s v="Basins 4, 6, 10, 15"/>
    <x v="0"/>
    <m/>
    <n v="67.422050231816897"/>
    <n v="8.0330048900000006E-2"/>
  </r>
  <r>
    <n v="230000"/>
    <n v="880000"/>
    <n v="880000"/>
    <x v="0"/>
    <x v="0"/>
    <s v="IR12-21"/>
    <s v="62-304.520 (7), F.A.C."/>
    <n v="0.56000000000000005"/>
    <n v="0.48"/>
    <s v="Town Melbourne Beach"/>
    <n v="0.19632265107996999"/>
    <n v="3754.5556219524101"/>
    <n v="9.3433241552181201"/>
    <n v="1.3736197389537601"/>
    <n v="1.8343061680519599"/>
    <n v="0.26967266872717999"/>
    <n v="737.10431332891096"/>
    <n v="1210"/>
    <s v="Fixed Single Family Units"/>
    <n v="1210"/>
    <s v="Town Melbourne Beach                   Brevard County"/>
    <s v="Town Melbourne Beach"/>
    <m/>
    <m/>
    <m/>
    <n v="0"/>
    <n v="1"/>
    <n v="1.8343061680519599"/>
    <n v="0.26967266872717999"/>
    <n v="912.42005048588703"/>
    <m/>
    <n v="-1"/>
    <n v="-1"/>
    <n v="-1"/>
    <n v="-1"/>
    <n v="0"/>
    <m/>
    <m/>
    <s v="Central IRL A"/>
    <n v="-1"/>
    <m/>
    <m/>
    <n v="604"/>
    <x v="13"/>
    <s v="Basins 4, 6, 10, 15"/>
    <x v="0"/>
    <m/>
    <n v="112.93955239667601"/>
    <n v="0.74000004090000004"/>
  </r>
  <r>
    <n v="230000"/>
    <n v="880000"/>
    <n v="880000"/>
    <x v="0"/>
    <x v="0"/>
    <s v="IR12-21"/>
    <s v="62-304.520 (7), F.A.C."/>
    <n v="0.56000000000000005"/>
    <n v="0.48"/>
    <s v="Town Melbourne Beach"/>
    <n v="7.4582795229549997E-2"/>
    <n v="3754.5556219524101"/>
    <n v="9.3433241552181201"/>
    <n v="1.3736197389537601"/>
    <n v="0.69685123223199996"/>
    <n v="0.10244839971366"/>
    <n v="280.02525313005901"/>
    <n v="1210"/>
    <s v="Fixed Single Family Units"/>
    <n v="1210"/>
    <s v="Town Melbourne Beach                   Brevard County"/>
    <s v="Town Melbourne Beach"/>
    <m/>
    <m/>
    <m/>
    <n v="0"/>
    <n v="1"/>
    <n v="0.69685123223199996"/>
    <n v="0.10244839971366"/>
    <n v="338.12573655873001"/>
    <m/>
    <n v="-1"/>
    <n v="-1"/>
    <n v="-1"/>
    <n v="-1"/>
    <n v="0"/>
    <m/>
    <m/>
    <s v="Central IRL A"/>
    <n v="-1"/>
    <m/>
    <m/>
    <n v="604"/>
    <x v="13"/>
    <s v="Basins 4, 6, 10, 15"/>
    <x v="0"/>
    <m/>
    <n v="79.639305527754601"/>
    <n v="0.27423011889999999"/>
  </r>
  <r>
    <n v="230000"/>
    <n v="880000"/>
    <n v="880000"/>
    <x v="0"/>
    <x v="0"/>
    <s v="IR12-21"/>
    <s v="62-304.520 (7), F.A.C."/>
    <n v="0.56000000000000005"/>
    <n v="0.48"/>
    <s v="FDOT District 5"/>
    <n v="5.6626372226499999E-3"/>
    <n v="3709.4879755990501"/>
    <n v="10.6582883170732"/>
    <n v="2.0519781394445098"/>
    <n v="6.0354020154060002E-2"/>
    <n v="1.161960779249E-2"/>
    <n v="21.0054846876257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6.0354020154060002E-2"/>
    <n v="1.161960779249E-2"/>
    <n v="1100.3650220448401"/>
    <m/>
    <n v="-1"/>
    <n v="-1"/>
    <n v="-1"/>
    <n v="-1"/>
    <n v="0"/>
    <m/>
    <m/>
    <s v="Central IRL A"/>
    <n v="-1"/>
    <m/>
    <m/>
    <n v="604"/>
    <x v="13"/>
    <s v="Basins 4, 6, 10, 15"/>
    <x v="0"/>
    <m/>
    <n v="108.61552891248201"/>
    <n v="0.89242905279999996"/>
  </r>
  <r>
    <n v="230000"/>
    <n v="880000"/>
    <n v="880000"/>
    <x v="0"/>
    <x v="0"/>
    <s v="IR12-21"/>
    <s v="62-304.520 (7), F.A.C."/>
    <n v="0.56000000000000005"/>
    <n v="0.48"/>
    <s v="Town Melbourne Beach"/>
    <n v="0.20212174860115001"/>
    <n v="3750.9855758634499"/>
    <n v="9.3349775028526896"/>
    <n v="1.37241094026444"/>
    <n v="1.88680197602899"/>
    <n v="0.27739409904558998"/>
    <n v="758.155763571216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8680197602899"/>
    <n v="0.27739409904558998"/>
    <n v="758.15576357121699"/>
    <m/>
    <n v="-1"/>
    <n v="-1"/>
    <n v="-1"/>
    <n v="-1"/>
    <n v="0"/>
    <m/>
    <m/>
    <s v="Central IRL A"/>
    <n v="-1"/>
    <m/>
    <m/>
    <n v="604"/>
    <x v="13"/>
    <s v="Basins 4, 6, 10, 15"/>
    <x v="0"/>
    <m/>
    <n v="132.765011436489"/>
    <n v="0.61488707509999996"/>
  </r>
  <r>
    <n v="230000"/>
    <n v="880000"/>
    <n v="880000"/>
    <x v="0"/>
    <x v="0"/>
    <s v="IR12-21"/>
    <s v="62-304.520 (7), F.A.C."/>
    <n v="0.56000000000000005"/>
    <n v="0.48"/>
    <s v="Town Melbourne Beach"/>
    <n v="3.0809185968000001E-4"/>
    <n v="3750.9855758634499"/>
    <n v="9.3349775028526896"/>
    <n v="1.37241094026444"/>
    <n v="2.8760305789300002E-3"/>
    <n v="4.2282863883000001E-4"/>
    <n v="1.1556481217043699"/>
    <n v="1210"/>
    <s v="Fixed Single Family Units"/>
    <n v="1210"/>
    <s v="Town Melbourne Beach                   Brevard County"/>
    <s v="Town Melbourne Beach"/>
    <m/>
    <m/>
    <m/>
    <n v="0"/>
    <n v="1"/>
    <n v="2.8760305789300002E-3"/>
    <n v="4.2282863883000001E-4"/>
    <n v="10.3343704871117"/>
    <m/>
    <n v="-1"/>
    <n v="-1"/>
    <n v="-1"/>
    <n v="-1"/>
    <n v="0"/>
    <m/>
    <m/>
    <s v="Central IRL A"/>
    <n v="-1"/>
    <m/>
    <m/>
    <n v="604"/>
    <x v="13"/>
    <s v="Basins 4, 6, 10, 15"/>
    <x v="0"/>
    <m/>
    <n v="5.4377432334981997"/>
    <n v="8.3814845999999991E-3"/>
  </r>
  <r>
    <n v="230000"/>
    <n v="880000"/>
    <n v="880000"/>
    <x v="0"/>
    <x v="0"/>
    <s v="IR12-21"/>
    <s v="62-304.520 (7), F.A.C."/>
    <n v="0.56000000000000005"/>
    <n v="0.48"/>
    <s v="Town Melbourne Beach"/>
    <n v="1.8810082012290001E-2"/>
    <n v="3750.9855758634499"/>
    <n v="9.3349775028526896"/>
    <n v="1.37241094026444"/>
    <n v="0.17559169241156999"/>
    <n v="2.5815162340940001E-2"/>
    <n v="70.556346308923494"/>
    <n v="1210"/>
    <s v="Fixed Single Family Units"/>
    <n v="1210"/>
    <s v="Town Melbourne Beach                   Brevard County"/>
    <s v="Town Melbourne Beach"/>
    <m/>
    <m/>
    <m/>
    <n v="0"/>
    <n v="1"/>
    <n v="0.17559169241156999"/>
    <n v="2.5815162340940001E-2"/>
    <n v="70.556346308924603"/>
    <m/>
    <n v="-1"/>
    <n v="-1"/>
    <n v="-1"/>
    <n v="-1"/>
    <n v="0"/>
    <m/>
    <m/>
    <s v="Central IRL A"/>
    <n v="-1"/>
    <m/>
    <m/>
    <n v="604"/>
    <x v="13"/>
    <s v="Basins 4, 6, 10, 15"/>
    <x v="0"/>
    <m/>
    <n v="62.713617589622302"/>
    <n v="5.7223314099999999E-2"/>
  </r>
  <r>
    <n v="230000"/>
    <n v="880000"/>
    <n v="880000"/>
    <x v="0"/>
    <x v="0"/>
    <s v="IR12-21"/>
    <s v="62-304.520 (7), F.A.C."/>
    <n v="0.56000000000000005"/>
    <n v="0.48"/>
    <s v="Town Melbourne Beach"/>
    <n v="1.6054687696129999E-2"/>
    <n v="3750.9855758634499"/>
    <n v="9.3349775028526896"/>
    <n v="1.37241094026444"/>
    <n v="0.14987014845873001"/>
    <n v="2.20336290367E-2"/>
    <n v="60.220901973191097"/>
    <n v="1210"/>
    <s v="Fixed Single Family Units"/>
    <n v="1210"/>
    <s v="Town Melbourne Beach                   Brevard County"/>
    <s v="Town Melbourne Beach"/>
    <m/>
    <m/>
    <m/>
    <n v="0"/>
    <n v="1"/>
    <n v="0.14987014845873001"/>
    <n v="2.20336290367E-2"/>
    <n v="60.220901973190799"/>
    <m/>
    <n v="-1"/>
    <n v="-1"/>
    <n v="-1"/>
    <n v="-1"/>
    <n v="0"/>
    <m/>
    <m/>
    <s v="Central IRL A"/>
    <n v="-1"/>
    <m/>
    <m/>
    <n v="604"/>
    <x v="13"/>
    <s v="Basins 4, 6, 10, 15"/>
    <x v="0"/>
    <m/>
    <n v="59.2189760567096"/>
    <n v="4.8840958599999998E-2"/>
  </r>
  <r>
    <n v="230000"/>
    <n v="880000"/>
    <n v="880000"/>
    <x v="0"/>
    <x v="0"/>
    <s v="IR12-21"/>
    <s v="62-304.520 (7), F.A.C."/>
    <n v="0.56000000000000005"/>
    <n v="0.48"/>
    <s v="Town Melbourne Beach"/>
    <n v="0.31068382578623999"/>
    <n v="3750.9855758634499"/>
    <n v="9.3349775028526896"/>
    <n v="1.37241094026444"/>
    <n v="2.9002265242147698"/>
    <n v="0.42638588147224998"/>
    <n v="1165.3705491782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9002265242147698"/>
    <n v="0.42638588147224998"/>
    <n v="1165.37054917826"/>
    <m/>
    <n v="-1"/>
    <n v="-1"/>
    <n v="-1"/>
    <n v="-1"/>
    <n v="0"/>
    <m/>
    <m/>
    <s v="Central IRL A"/>
    <n v="-1"/>
    <m/>
    <m/>
    <n v="604"/>
    <x v="13"/>
    <s v="Basins 4, 6, 10, 15"/>
    <x v="0"/>
    <m/>
    <n v="145.870066560476"/>
    <n v="0.94515048599999996"/>
  </r>
  <r>
    <n v="230000"/>
    <n v="880000"/>
    <n v="880000"/>
    <x v="0"/>
    <x v="0"/>
    <s v="IR12-21"/>
    <s v="62-304.520 (7), F.A.C."/>
    <n v="0.56000000000000005"/>
    <n v="0.48"/>
    <s v="Town Melbourne Beach"/>
    <n v="2.71765845411E-3"/>
    <n v="3750.9855758634499"/>
    <n v="9.3349775028526896"/>
    <n v="1.37241094026444"/>
    <n v="2.5369280529620002E-2"/>
    <n v="3.7297441943300001E-3"/>
    <n v="10.1938976615162"/>
    <n v="1210"/>
    <s v="Fixed Single Family Units"/>
    <n v="1210"/>
    <s v="Town Melbourne Beach                   Brevard County"/>
    <s v="Town Melbourne Beach"/>
    <m/>
    <m/>
    <m/>
    <n v="0"/>
    <n v="1"/>
    <n v="2.5369280529620002E-2"/>
    <n v="3.7297441943300001E-3"/>
    <n v="96.123742974370998"/>
    <m/>
    <n v="-1"/>
    <n v="-1"/>
    <n v="-1"/>
    <n v="-1"/>
    <n v="0"/>
    <m/>
    <m/>
    <s v="Central IRL A"/>
    <n v="-1"/>
    <m/>
    <m/>
    <n v="604"/>
    <x v="13"/>
    <s v="Basins 4, 6, 10, 15"/>
    <x v="0"/>
    <m/>
    <n v="35.596513274242099"/>
    <n v="7.7959239999999999E-2"/>
  </r>
  <r>
    <n v="230000"/>
    <n v="880000"/>
    <n v="880000"/>
    <x v="0"/>
    <x v="0"/>
    <s v="IR12-21"/>
    <s v="62-304.520 (7), F.A.C."/>
    <n v="0.56000000000000005"/>
    <n v="0.48"/>
    <s v="Town Melbourne Beach"/>
    <n v="4.6097722355299998E-3"/>
    <n v="3750.9855758634499"/>
    <n v="9.3349775028526896"/>
    <n v="1.37241094026444"/>
    <n v="4.3032120112019998E-2"/>
    <n v="6.3265018481800002E-3"/>
    <n v="17.291189163518801"/>
    <n v="1210"/>
    <s v="Fixed Single Family Units"/>
    <n v="1210"/>
    <s v="Town Melbourne Beach                   Brevard County"/>
    <s v="Town Melbourne Beach"/>
    <m/>
    <m/>
    <m/>
    <n v="0"/>
    <n v="1"/>
    <n v="4.3032120112019998E-2"/>
    <n v="6.3265018481800002E-3"/>
    <n v="156.46012899291199"/>
    <m/>
    <n v="-1"/>
    <n v="-1"/>
    <n v="-1"/>
    <n v="-1"/>
    <n v="0"/>
    <m/>
    <m/>
    <s v="Central IRL A"/>
    <n v="-1"/>
    <m/>
    <m/>
    <n v="604"/>
    <x v="13"/>
    <s v="Basins 4, 6, 10, 15"/>
    <x v="0"/>
    <m/>
    <n v="62.658468518874699"/>
    <n v="0.1268938597"/>
  </r>
  <r>
    <n v="230000"/>
    <n v="880000"/>
    <n v="880000"/>
    <x v="0"/>
    <x v="0"/>
    <s v="IR12-21"/>
    <s v="62-304.520 (7), F.A.C."/>
    <n v="0.56000000000000005"/>
    <n v="0.48"/>
    <s v="Town Melbourne Beach"/>
    <n v="7.8454299003040004E-2"/>
    <n v="3741.9994405766902"/>
    <n v="9.3139782770504809"/>
    <n v="1.36937010530059"/>
    <n v="0.73072163665561995"/>
    <n v="0.10743297168708001"/>
    <n v="293.575942980244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3072163665561995"/>
    <n v="0.10743297168708001"/>
    <n v="293.57594298024401"/>
    <m/>
    <n v="-1"/>
    <n v="-1"/>
    <n v="-1"/>
    <n v="-1"/>
    <n v="0"/>
    <m/>
    <m/>
    <s v="Central IRL A"/>
    <n v="-1"/>
    <m/>
    <m/>
    <n v="604"/>
    <x v="13"/>
    <s v="Basins 4, 6, 10, 15"/>
    <x v="0"/>
    <m/>
    <n v="112.716396877696"/>
    <n v="0.23809889940000001"/>
  </r>
  <r>
    <n v="230000"/>
    <n v="880000"/>
    <n v="880000"/>
    <x v="0"/>
    <x v="0"/>
    <s v="IR12-21"/>
    <s v="62-304.520 (7), F.A.C."/>
    <n v="0.56000000000000005"/>
    <n v="0.48"/>
    <s v="Town Melbourne Beach"/>
    <n v="5.9102481536370002E-2"/>
    <n v="3741.9994405766902"/>
    <n v="9.3139782770504809"/>
    <n v="1.36937010530059"/>
    <n v="0.55047922914951997"/>
    <n v="8.0933171364980003E-2"/>
    <n v="221.16145284579"/>
    <n v="1210"/>
    <s v="Fixed Single Family Units"/>
    <n v="1210"/>
    <s v="Town Melbourne Beach                   Brevard County"/>
    <s v="Town Melbourne Beach"/>
    <m/>
    <m/>
    <m/>
    <n v="0"/>
    <n v="1"/>
    <n v="0.55047922914951997"/>
    <n v="8.0933171364980003E-2"/>
    <n v="221.161452845789"/>
    <m/>
    <n v="-1"/>
    <n v="-1"/>
    <n v="-1"/>
    <n v="-1"/>
    <n v="0"/>
    <m/>
    <m/>
    <s v="Central IRL A"/>
    <n v="-1"/>
    <m/>
    <m/>
    <n v="604"/>
    <x v="13"/>
    <s v="Basins 4, 6, 10, 15"/>
    <x v="0"/>
    <m/>
    <n v="79.694832027623093"/>
    <n v="0.17936857489999999"/>
  </r>
  <r>
    <n v="230000"/>
    <n v="880000"/>
    <n v="880000"/>
    <x v="0"/>
    <x v="0"/>
    <s v="IR12-21"/>
    <s v="62-304.520 (7), F.A.C."/>
    <n v="0.56000000000000005"/>
    <n v="0.48"/>
    <s v="Town Melbourne Beach"/>
    <n v="0.29806291180747002"/>
    <n v="3741.9994405766902"/>
    <n v="9.3139782770504809"/>
    <n v="1.36937010530059"/>
    <n v="2.77615148576922"/>
    <n v="0.40815844092800002"/>
    <n v="1115.3512492402201"/>
    <n v="1210"/>
    <s v="Fixed Single Family Units"/>
    <n v="1210"/>
    <s v="Town Melbourne Beach                   Brevard County"/>
    <s v="Town Melbourne Beach"/>
    <m/>
    <m/>
    <m/>
    <n v="0"/>
    <n v="1"/>
    <n v="2.77615148576922"/>
    <n v="0.40815844092800002"/>
    <n v="1115.3512492402201"/>
    <m/>
    <n v="-1"/>
    <n v="-1"/>
    <n v="-1"/>
    <n v="-1"/>
    <n v="0"/>
    <m/>
    <m/>
    <s v="Central IRL A"/>
    <n v="-1"/>
    <m/>
    <m/>
    <n v="604"/>
    <x v="13"/>
    <s v="Basins 4, 6, 10, 15"/>
    <x v="0"/>
    <m/>
    <n v="139.106331157109"/>
    <n v="0.90458333270000002"/>
  </r>
  <r>
    <n v="230000"/>
    <n v="880000"/>
    <n v="880000"/>
    <x v="0"/>
    <x v="0"/>
    <s v="IR12-21"/>
    <s v="62-304.520 (7), F.A.C."/>
    <n v="0.56000000000000005"/>
    <n v="0.48"/>
    <s v="Town Melbourne Beach"/>
    <n v="0.12695534006861001"/>
    <n v="3741.9994405766902"/>
    <n v="9.3139782770504809"/>
    <n v="1.36937010530059"/>
    <n v="1.18245927955465"/>
    <n v="0.17384884739823001"/>
    <n v="475.06681151498799"/>
    <n v="1210"/>
    <s v="Fixed Single Family Units"/>
    <n v="1210"/>
    <s v="Town Melbourne Beach                   Brevard County"/>
    <s v="Town Melbourne Beach"/>
    <m/>
    <m/>
    <m/>
    <n v="0"/>
    <n v="1"/>
    <n v="1.18245927955465"/>
    <n v="0.17384884739823001"/>
    <n v="475.06681151498799"/>
    <m/>
    <n v="-1"/>
    <n v="-1"/>
    <n v="-1"/>
    <n v="-1"/>
    <n v="0"/>
    <m/>
    <m/>
    <s v="Central IRL A"/>
    <n v="-1"/>
    <m/>
    <m/>
    <n v="604"/>
    <x v="13"/>
    <s v="Basins 4, 6, 10, 15"/>
    <x v="0"/>
    <m/>
    <n v="94.625436217397095"/>
    <n v="0.38529343999999999"/>
  </r>
  <r>
    <n v="230000"/>
    <n v="880000"/>
    <n v="880000"/>
    <x v="0"/>
    <x v="0"/>
    <s v="IR12-21"/>
    <s v="62-304.520 (7), F.A.C."/>
    <n v="0.56000000000000005"/>
    <n v="0.48"/>
    <s v="Town Melbourne Beach"/>
    <n v="5.5188421344449998E-2"/>
    <n v="3741.9994405766902"/>
    <n v="9.3139782770504809"/>
    <n v="1.36937010530059"/>
    <n v="0.51402375754699003"/>
    <n v="7.557337434783E-2"/>
    <n v="206.515041797272"/>
    <n v="1210"/>
    <s v="Fixed Single Family Units"/>
    <n v="1210"/>
    <s v="Town Melbourne Beach                   Brevard County"/>
    <s v="Town Melbourne Beach"/>
    <m/>
    <m/>
    <m/>
    <n v="0"/>
    <n v="1"/>
    <n v="0.51402375754699003"/>
    <n v="7.557337434783E-2"/>
    <n v="206.51504179726999"/>
    <m/>
    <n v="-1"/>
    <n v="-1"/>
    <n v="-1"/>
    <n v="-1"/>
    <n v="0"/>
    <m/>
    <m/>
    <s v="Central IRL A"/>
    <n v="-1"/>
    <m/>
    <m/>
    <n v="604"/>
    <x v="13"/>
    <s v="Basins 4, 6, 10, 15"/>
    <x v="0"/>
    <m/>
    <n v="60.500409826178696"/>
    <n v="0.167489896"/>
  </r>
  <r>
    <n v="250000"/>
    <n v="2000000"/>
    <n v="2000000"/>
    <x v="0"/>
    <x v="0"/>
    <s v="IR12-21"/>
    <s v="62-304.520 (7), F.A.C."/>
    <n v="0.56000000000000005"/>
    <n v="0.48"/>
    <s v="FDOT District 5"/>
    <n v="5.8012829720000003E-6"/>
    <n v="3536.34294228313"/>
    <n v="8.9676759721669193"/>
    <n v="1.58886952329036"/>
    <n v="5.2024025909999998E-5"/>
    <n v="9.2174817101939995E-6"/>
    <n v="2.0515326094210001E-2"/>
    <n v="3200"/>
    <s v="Shrub and Brushland"/>
    <n v="3200"/>
    <s v="FDOT District 5                                            Brevard County"/>
    <s v="FDOT District 5"/>
    <m/>
    <m/>
    <s v="Natural Lands"/>
    <n v="0"/>
    <n v="1"/>
    <n v="5.2024025909999998E-5"/>
    <n v="9.2174817101939995E-6"/>
    <n v="98.007781887622102"/>
    <m/>
    <n v="-1"/>
    <n v="-1"/>
    <n v="-1"/>
    <n v="-1"/>
    <n v="0"/>
    <m/>
    <m/>
    <s v="Central IRL A"/>
    <n v="-1"/>
    <m/>
    <m/>
    <n v="604"/>
    <x v="13"/>
    <s v="Basins 4, 6, 10, 15"/>
    <x v="0"/>
    <m/>
    <n v="13.2687202679531"/>
    <n v="7.9487252100000003E-2"/>
  </r>
  <r>
    <n v="410000"/>
    <n v="640000"/>
    <n v="640000"/>
    <x v="0"/>
    <x v="0"/>
    <s v="IR12-21"/>
    <s v="62-304.520 (7), F.A.C."/>
    <n v="0.56000000000000005"/>
    <n v="0.48"/>
    <s v="Town Melbourne Beach"/>
    <n v="0.26558590132206999"/>
    <n v="3643.2862252989398"/>
    <n v="9.0832297101228097"/>
    <n v="1.3359535285813799"/>
    <n v="2.4123777494784502"/>
    <n v="0.35481042201270002"/>
    <n v="967.60545592033498"/>
    <n v="1210"/>
    <s v="Fixed Single Family Units"/>
    <n v="1210"/>
    <s v="Town Melbourne Beach                   Brevard County"/>
    <s v="Town Melbourne Beach"/>
    <m/>
    <m/>
    <m/>
    <n v="0"/>
    <n v="1"/>
    <n v="2.4123777494784502"/>
    <n v="0.35481042201270002"/>
    <n v="967.60545592033498"/>
    <m/>
    <n v="-1"/>
    <n v="-1"/>
    <n v="-1"/>
    <n v="-1"/>
    <n v="0"/>
    <m/>
    <m/>
    <s v="Central IRL A"/>
    <n v="-1"/>
    <m/>
    <m/>
    <n v="604"/>
    <x v="13"/>
    <s v="Basins 4, 6, 10, 15"/>
    <x v="0"/>
    <m/>
    <n v="131.180757915523"/>
    <n v="0.78475706079999996"/>
  </r>
  <r>
    <n v="410000"/>
    <n v="640000"/>
    <n v="640000"/>
    <x v="0"/>
    <x v="0"/>
    <s v="IR12-21"/>
    <s v="62-304.520 (7), F.A.C."/>
    <n v="0.56000000000000005"/>
    <n v="0.48"/>
    <s v="Town Melbourne Beach"/>
    <n v="0.13867552341229"/>
    <n v="3643.2862252989398"/>
    <n v="9.0832297101228097"/>
    <n v="1.3359535285813799"/>
    <n v="1.2596216343254201"/>
    <n v="0.18526405483052999"/>
    <n v="505.23462423414998"/>
    <n v="1210"/>
    <s v="Fixed Single Family Units"/>
    <n v="1210"/>
    <s v="Town Melbourne Beach                   Brevard County"/>
    <s v="Town Melbourne Beach"/>
    <m/>
    <m/>
    <m/>
    <n v="0"/>
    <n v="1"/>
    <n v="1.2596216343254201"/>
    <n v="0.18526405483052999"/>
    <n v="505.23462423414998"/>
    <m/>
    <n v="-1"/>
    <n v="-1"/>
    <n v="-1"/>
    <n v="-1"/>
    <n v="0"/>
    <m/>
    <m/>
    <s v="Central IRL A"/>
    <n v="-1"/>
    <m/>
    <m/>
    <n v="604"/>
    <x v="13"/>
    <s v="Basins 4, 6, 10, 15"/>
    <x v="0"/>
    <m/>
    <n v="99.923408847861495"/>
    <n v="0.40976044140000001"/>
  </r>
  <r>
    <n v="410000"/>
    <n v="640000"/>
    <n v="640000"/>
    <x v="0"/>
    <x v="0"/>
    <s v="IR12-21"/>
    <s v="62-304.520 (7), F.A.C."/>
    <n v="0.56000000000000005"/>
    <n v="0.48"/>
    <s v="Town Melbourne Beach"/>
    <n v="0.12352557610313"/>
    <n v="3643.2862252989398"/>
    <n v="9.0832297101228097"/>
    <n v="1.3359535285813799"/>
    <n v="1.1220111828199899"/>
    <n v="0.16502442926502001"/>
    <n v="450.03902988865298"/>
    <n v="1210"/>
    <s v="Fixed Single Family Units"/>
    <n v="1210"/>
    <s v="Town Melbourne Beach                   Brevard County"/>
    <s v="Town Melbourne Beach"/>
    <m/>
    <m/>
    <m/>
    <n v="0"/>
    <n v="1"/>
    <n v="1.1220111828199899"/>
    <n v="0.16502442926502001"/>
    <n v="450.03902988865298"/>
    <m/>
    <n v="-1"/>
    <n v="-1"/>
    <n v="-1"/>
    <n v="-1"/>
    <n v="0"/>
    <m/>
    <m/>
    <s v="Central IRL A"/>
    <n v="-1"/>
    <m/>
    <m/>
    <n v="604"/>
    <x v="13"/>
    <s v="Basins 4, 6, 10, 15"/>
    <x v="0"/>
    <m/>
    <n v="93.107005224772806"/>
    <n v="0.36499515809999999"/>
  </r>
  <r>
    <n v="410000"/>
    <n v="640000"/>
    <n v="640000"/>
    <x v="0"/>
    <x v="0"/>
    <s v="IR12-21"/>
    <s v="62-304.520 (7), F.A.C."/>
    <n v="0.56000000000000005"/>
    <n v="0.48"/>
    <s v="Town Melbourne Beach"/>
    <n v="2.3422011852200001E-2"/>
    <n v="3643.2862252989398"/>
    <n v="9.0832297101228097"/>
    <n v="1.3359535285813799"/>
    <n v="0.21274751392682001"/>
    <n v="3.1290719380430002E-2"/>
    <n v="85.333093149937994"/>
    <n v="1210"/>
    <s v="Fixed Single Family Units"/>
    <n v="1210"/>
    <s v="Town Melbourne Beach                   Brevard County"/>
    <s v="Town Melbourne Beach"/>
    <m/>
    <m/>
    <m/>
    <n v="0"/>
    <n v="1"/>
    <n v="0.21274751392682001"/>
    <n v="3.1290719380430002E-2"/>
    <n v="85.333093149936502"/>
    <m/>
    <n v="-1"/>
    <n v="-1"/>
    <n v="-1"/>
    <n v="-1"/>
    <n v="0"/>
    <m/>
    <m/>
    <s v="Central IRL A"/>
    <n v="-1"/>
    <m/>
    <m/>
    <n v="604"/>
    <x v="13"/>
    <s v="Basins 4, 6, 10, 15"/>
    <x v="0"/>
    <m/>
    <n v="45.474001649549997"/>
    <n v="6.92076992E-2"/>
  </r>
  <r>
    <n v="410000"/>
    <n v="640000"/>
    <n v="640000"/>
    <x v="0"/>
    <x v="0"/>
    <s v="IR12-21"/>
    <s v="62-304.520 (7), F.A.C."/>
    <n v="0.56000000000000005"/>
    <n v="0.48"/>
    <s v="Town Melbourne Beach"/>
    <n v="5.935150416526E-2"/>
    <n v="3643.2862252989398"/>
    <n v="9.0832297101228097"/>
    <n v="1.3359535285813799"/>
    <n v="0.53910334597440002"/>
    <n v="7.9290851416189995E-2"/>
    <n v="216.23451757607901"/>
    <n v="1210"/>
    <s v="Fixed Single Family Units"/>
    <n v="1210"/>
    <s v="Town Melbourne Beach                   Brevard County"/>
    <s v="Town Melbourne Beach"/>
    <m/>
    <m/>
    <m/>
    <n v="0"/>
    <n v="1"/>
    <n v="0.53910334597440002"/>
    <n v="7.9290851416189995E-2"/>
    <n v="216.23451757607799"/>
    <m/>
    <n v="-1"/>
    <n v="-1"/>
    <n v="-1"/>
    <n v="-1"/>
    <n v="0"/>
    <m/>
    <m/>
    <s v="Central IRL A"/>
    <n v="-1"/>
    <m/>
    <m/>
    <n v="604"/>
    <x v="13"/>
    <s v="Basins 4, 6, 10, 15"/>
    <x v="0"/>
    <m/>
    <n v="62.071752746872697"/>
    <n v="0.17537268249999999"/>
  </r>
  <r>
    <n v="410000"/>
    <n v="640000"/>
    <n v="640000"/>
    <x v="0"/>
    <x v="0"/>
    <s v="IR12-21"/>
    <s v="62-304.520 (7), F.A.C."/>
    <n v="0.56000000000000005"/>
    <n v="0.48"/>
    <s v="Town Melbourne Beach"/>
    <n v="7.2029366978599999E-3"/>
    <n v="3643.2862252989398"/>
    <n v="9.0832297101228097"/>
    <n v="1.3359535285813799"/>
    <n v="6.5425928614180007E-2"/>
    <n v="9.6227886976599994E-3"/>
    <n v="26.242360053031799"/>
    <n v="1210"/>
    <s v="Fixed Single Family Units"/>
    <n v="1210"/>
    <s v="Town Melbourne Beach                   Brevard County"/>
    <s v="Town Melbourne Beach"/>
    <m/>
    <m/>
    <m/>
    <n v="0"/>
    <n v="1"/>
    <n v="6.5425928614180007E-2"/>
    <n v="9.6227886976599994E-3"/>
    <n v="26.242360053032002"/>
    <m/>
    <n v="-1"/>
    <n v="-1"/>
    <n v="-1"/>
    <n v="-1"/>
    <n v="0"/>
    <m/>
    <m/>
    <s v="Central IRL A"/>
    <n v="-1"/>
    <m/>
    <m/>
    <n v="604"/>
    <x v="13"/>
    <s v="Basins 4, 6, 10, 15"/>
    <x v="0"/>
    <m/>
    <n v="69.522876754986697"/>
    <n v="2.12833415E-2"/>
  </r>
  <r>
    <n v="430000"/>
    <n v="700000"/>
    <n v="700000"/>
    <x v="0"/>
    <x v="0"/>
    <s v="IR12-21"/>
    <s v="62-304.520 (7), F.A.C."/>
    <n v="0.56000000000000005"/>
    <n v="0.48"/>
    <s v="Town Melbourne Beach"/>
    <n v="6.5892288019399996E-3"/>
    <n v="3668.7500008902998"/>
    <n v="9.1850915019358492"/>
    <n v="1.3522390083182301"/>
    <n v="6.0522669473089999E-2"/>
    <n v="8.9102122207200003E-3"/>
    <n v="24.1742331730167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0522669473089999E-2"/>
    <n v="8.9102122207200003E-3"/>
    <n v="122.76857515691999"/>
    <m/>
    <n v="-1"/>
    <n v="-1"/>
    <n v="-1"/>
    <n v="-1"/>
    <n v="0"/>
    <m/>
    <m/>
    <s v="Central IRL A"/>
    <n v="-1"/>
    <m/>
    <m/>
    <n v="604"/>
    <x v="13"/>
    <s v="Basins 4, 6, 10, 15"/>
    <x v="0"/>
    <m/>
    <n v="25.838589825581799"/>
    <n v="9.9568998500000006E-2"/>
  </r>
  <r>
    <n v="440000"/>
    <n v="720000"/>
    <n v="720000"/>
    <x v="0"/>
    <x v="0"/>
    <s v="IR12-21"/>
    <s v="62-304.520 (7), F.A.C."/>
    <n v="0.56000000000000005"/>
    <n v="0.48"/>
    <s v="Town Melbourne Beach"/>
    <n v="9.7099973294300004E-3"/>
    <n v="3658.5104824855298"/>
    <n v="9.1188019828410596"/>
    <n v="1.3411044800191201"/>
    <n v="8.8543542901050001E-2"/>
    <n v="1.3022120919480001E-2"/>
    <n v="35.524127014651697"/>
    <n v="1210"/>
    <s v="Fixed Single Family Units"/>
    <n v="1210"/>
    <s v="Town Melbourne Beach                   Brevard County"/>
    <s v="Town Melbourne Beach"/>
    <m/>
    <m/>
    <m/>
    <n v="0"/>
    <n v="1"/>
    <n v="8.8543542901050001E-2"/>
    <n v="1.3022120919480001E-2"/>
    <n v="713.24624373589097"/>
    <m/>
    <n v="-1"/>
    <n v="-1"/>
    <n v="-1"/>
    <n v="-1"/>
    <n v="0"/>
    <m/>
    <m/>
    <s v="Central IRL A"/>
    <n v="-1"/>
    <m/>
    <m/>
    <n v="604"/>
    <x v="13"/>
    <s v="Basins 4, 6, 10, 15"/>
    <x v="0"/>
    <m/>
    <n v="27.618241272996499"/>
    <n v="0.57846410680000004"/>
  </r>
  <r>
    <n v="440000"/>
    <n v="720000"/>
    <n v="720000"/>
    <x v="0"/>
    <x v="0"/>
    <s v="IR12-21"/>
    <s v="62-304.520 (7), F.A.C."/>
    <n v="0.56000000000000005"/>
    <n v="0.48"/>
    <s v="Town Melbourne Beach"/>
    <n v="3.3081819443999999E-3"/>
    <n v="3658.5104824855298"/>
    <n v="9.1188019828410596"/>
    <n v="1.3411044800191201"/>
    <n v="3.016665607427E-2"/>
    <n v="4.4366176263599998E-3"/>
    <n v="12.1030183215896"/>
    <n v="1210"/>
    <s v="Fixed Single Family Units"/>
    <n v="1210"/>
    <s v="Town Melbourne Beach                   Brevard County"/>
    <s v="Town Melbourne Beach"/>
    <m/>
    <m/>
    <m/>
    <n v="0"/>
    <n v="1"/>
    <n v="3.016665607427E-2"/>
    <n v="4.4366176263599998E-3"/>
    <n v="559.07813198481699"/>
    <m/>
    <n v="-1"/>
    <n v="-1"/>
    <n v="-1"/>
    <n v="-1"/>
    <n v="0"/>
    <m/>
    <m/>
    <s v="Central IRL A"/>
    <n v="-1"/>
    <m/>
    <m/>
    <n v="604"/>
    <x v="13"/>
    <s v="Basins 4, 6, 10, 15"/>
    <x v="0"/>
    <m/>
    <n v="19.305777916199499"/>
    <n v="0.4534291419"/>
  </r>
  <r>
    <n v="440000"/>
    <n v="730000"/>
    <n v="730000"/>
    <x v="0"/>
    <x v="0"/>
    <s v="IR12-21"/>
    <s v="62-304.520 (7), F.A.C."/>
    <n v="0.56000000000000005"/>
    <n v="0.48"/>
    <s v="Town Melbourne Beach"/>
    <n v="7.4277611314499999E-3"/>
    <n v="3661.48818784486"/>
    <n v="9.1257924146342706"/>
    <n v="1.3421179029121999"/>
    <n v="6.7784206191169996E-2"/>
    <n v="9.9689311930800002E-3"/>
    <n v="27.1966596449666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7784206191169996E-2"/>
    <n v="9.9689311930800002E-3"/>
    <n v="27.196659644965099"/>
    <m/>
    <n v="-1"/>
    <n v="-1"/>
    <n v="-1"/>
    <n v="-1"/>
    <n v="0"/>
    <m/>
    <m/>
    <s v="Central IRL A"/>
    <n v="-1"/>
    <m/>
    <m/>
    <n v="604"/>
    <x v="13"/>
    <s v="Basins 4, 6, 10, 15"/>
    <x v="0"/>
    <m/>
    <n v="29.3203239983144"/>
    <n v="2.20573071E-2"/>
  </r>
  <r>
    <n v="440000"/>
    <n v="730000"/>
    <n v="730000"/>
    <x v="0"/>
    <x v="0"/>
    <s v="IR12-21"/>
    <s v="62-304.520 (7), F.A.C."/>
    <n v="0.56000000000000005"/>
    <n v="0.48"/>
    <s v="Town Melbourne Beach"/>
    <n v="0.21932065347785001"/>
    <n v="3661.48818784486"/>
    <n v="9.1257924146342706"/>
    <n v="1.3421179029121999"/>
    <n v="2.0014747558808499"/>
    <n v="0.29435417551102999"/>
    <n v="803.03998205958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014747558808499"/>
    <n v="0.29435417551102999"/>
    <n v="803.03998205958999"/>
    <m/>
    <n v="-1"/>
    <n v="-1"/>
    <n v="-1"/>
    <n v="-1"/>
    <n v="0"/>
    <m/>
    <m/>
    <s v="Central IRL A"/>
    <n v="-1"/>
    <m/>
    <m/>
    <n v="604"/>
    <x v="13"/>
    <s v="Basins 4, 6, 10, 15"/>
    <x v="0"/>
    <m/>
    <n v="132.532628044961"/>
    <n v="0.6512895232"/>
  </r>
  <r>
    <n v="440000"/>
    <n v="730000"/>
    <n v="730000"/>
    <x v="0"/>
    <x v="0"/>
    <s v="IR12-21"/>
    <s v="62-304.520 (7), F.A.C."/>
    <n v="0.56000000000000005"/>
    <n v="0.48"/>
    <s v="Town Melbourne Beach"/>
    <n v="0.11397564037204"/>
    <n v="3661.48818784486"/>
    <n v="9.1257924146342706"/>
    <n v="1.3421179029121999"/>
    <n v="1.04011803436029"/>
    <n v="0.1529687474392"/>
    <n v="417.32046092429698"/>
    <n v="1210"/>
    <s v="Fixed Single Family Units"/>
    <n v="1210"/>
    <s v="Town Melbourne Beach                   Brevard County"/>
    <s v="Town Melbourne Beach"/>
    <m/>
    <m/>
    <m/>
    <n v="0"/>
    <n v="1"/>
    <n v="1.04011803436029"/>
    <n v="0.1529687474392"/>
    <n v="417.32046092429698"/>
    <m/>
    <n v="-1"/>
    <n v="-1"/>
    <n v="-1"/>
    <n v="-1"/>
    <n v="0"/>
    <m/>
    <m/>
    <s v="Central IRL A"/>
    <n v="-1"/>
    <m/>
    <m/>
    <n v="604"/>
    <x v="13"/>
    <s v="Basins 4, 6, 10, 15"/>
    <x v="0"/>
    <m/>
    <n v="86.028792223872102"/>
    <n v="0.33845941680000002"/>
  </r>
  <r>
    <n v="440000"/>
    <n v="730000"/>
    <n v="730000"/>
    <x v="0"/>
    <x v="0"/>
    <s v="IR12-21"/>
    <s v="62-304.520 (7), F.A.C."/>
    <n v="0.56000000000000005"/>
    <n v="0.48"/>
    <s v="Town Melbourne Beach"/>
    <n v="0.13421394636435999"/>
    <n v="3661.48818784486"/>
    <n v="9.1257924146342706"/>
    <n v="1.3421179029121999"/>
    <n v="1.22480861367004"/>
    <n v="0.18013094023611001"/>
    <n v="491.42277925716297"/>
    <n v="1210"/>
    <s v="Fixed Single Family Units"/>
    <n v="1210"/>
    <s v="Town Melbourne Beach                   Brevard County"/>
    <s v="Town Melbourne Beach"/>
    <m/>
    <m/>
    <m/>
    <n v="0"/>
    <n v="1"/>
    <n v="1.22480861367004"/>
    <n v="0.18013094023611001"/>
    <n v="491.42277925716297"/>
    <m/>
    <n v="-1"/>
    <n v="-1"/>
    <n v="-1"/>
    <n v="-1"/>
    <n v="0"/>
    <m/>
    <m/>
    <s v="Central IRL A"/>
    <n v="-1"/>
    <m/>
    <m/>
    <n v="604"/>
    <x v="13"/>
    <s v="Basins 4, 6, 10, 15"/>
    <x v="0"/>
    <m/>
    <n v="94.4674300615644"/>
    <n v="0.39855862060000002"/>
  </r>
  <r>
    <n v="440000"/>
    <n v="730000"/>
    <n v="730000"/>
    <x v="0"/>
    <x v="0"/>
    <s v="IR12-21"/>
    <s v="62-304.520 (7), F.A.C."/>
    <n v="0.56000000000000005"/>
    <n v="0.48"/>
    <s v="Town Melbourne Beach"/>
    <n v="6.7095723449439995E-2"/>
    <n v="3661.48818784486"/>
    <n v="9.1257924146342706"/>
    <n v="1.3421179029121999"/>
    <n v="0.61230164410933996"/>
    <n v="9.0050371650339994E-2"/>
    <n v="245.67019886504801"/>
    <n v="1210"/>
    <s v="Fixed Single Family Units"/>
    <n v="1210"/>
    <s v="Town Melbourne Beach                   Brevard County"/>
    <s v="Town Melbourne Beach"/>
    <m/>
    <m/>
    <m/>
    <n v="0"/>
    <n v="1"/>
    <n v="0.61230164410933996"/>
    <n v="9.0050371650339994E-2"/>
    <n v="245.67019886505"/>
    <m/>
    <n v="-1"/>
    <n v="-1"/>
    <n v="-1"/>
    <n v="-1"/>
    <n v="0"/>
    <m/>
    <m/>
    <s v="Central IRL A"/>
    <n v="-1"/>
    <m/>
    <m/>
    <n v="604"/>
    <x v="13"/>
    <s v="Basins 4, 6, 10, 15"/>
    <x v="0"/>
    <m/>
    <n v="70.786686302582694"/>
    <n v="0.19924590340000001"/>
  </r>
  <r>
    <n v="440000"/>
    <n v="730000"/>
    <n v="730000"/>
    <x v="0"/>
    <x v="0"/>
    <s v="IR12-21"/>
    <s v="62-304.520 (7), F.A.C."/>
    <n v="0.56000000000000005"/>
    <n v="0.48"/>
    <s v="Town Melbourne Beach"/>
    <n v="7.5729728803700005E-2"/>
    <n v="3661.48818784486"/>
    <n v="9.1257924146342706"/>
    <n v="1.3421179029121999"/>
    <n v="0.69109378467916005"/>
    <n v="0.10163822481013"/>
    <n v="277.28350748346099"/>
    <n v="1210"/>
    <s v="Fixed Single Family Units"/>
    <n v="1210"/>
    <s v="Town Melbourne Beach                   Brevard County"/>
    <s v="Town Melbourne Beach"/>
    <m/>
    <m/>
    <m/>
    <n v="0"/>
    <n v="1"/>
    <n v="0.69109378467916005"/>
    <n v="0.10163822481013"/>
    <n v="277.28350748346003"/>
    <m/>
    <n v="-1"/>
    <n v="-1"/>
    <n v="-1"/>
    <n v="-1"/>
    <n v="0"/>
    <m/>
    <m/>
    <s v="Central IRL A"/>
    <n v="-1"/>
    <m/>
    <m/>
    <n v="604"/>
    <x v="13"/>
    <s v="Basins 4, 6, 10, 15"/>
    <x v="0"/>
    <m/>
    <n v="75.424520108773905"/>
    <n v="0.22488524530000001"/>
  </r>
  <r>
    <n v="440000"/>
    <n v="730000"/>
    <n v="730000"/>
    <x v="0"/>
    <x v="0"/>
    <s v="IR12-21"/>
    <s v="62-304.520 (7), F.A.C."/>
    <n v="0.56000000000000005"/>
    <n v="0.48"/>
    <s v="Town Melbourne Beach"/>
    <n v="1.4087081678700001E-3"/>
    <n v="3666.3510416090598"/>
    <n v="7.5637464336432503"/>
    <n v="1.03163700667148"/>
    <n v="1.0655111380820001E-2"/>
    <n v="1.45327547758E-3"/>
    <n v="5.1648186586190397"/>
    <n v="1210"/>
    <s v="Fixed Single Family Units"/>
    <n v="1210"/>
    <s v="Town Melbourne Beach                   Brevard County"/>
    <s v="Town Melbourne Beach"/>
    <m/>
    <m/>
    <m/>
    <n v="0"/>
    <n v="1"/>
    <n v="1.0655111380820001E-2"/>
    <n v="1.45327547758E-3"/>
    <n v="105.485842597059"/>
    <m/>
    <n v="-1"/>
    <n v="-1"/>
    <n v="-1"/>
    <n v="-1"/>
    <n v="0"/>
    <m/>
    <m/>
    <s v="Central IRL A"/>
    <n v="-1"/>
    <m/>
    <m/>
    <n v="604"/>
    <x v="13"/>
    <s v="Basins 4, 6, 10, 15"/>
    <x v="0"/>
    <m/>
    <n v="11.572636226125899"/>
    <n v="8.5552183800000001E-2"/>
  </r>
  <r>
    <n v="440000"/>
    <n v="730000"/>
    <n v="730000"/>
    <x v="0"/>
    <x v="0"/>
    <s v="IR12-21"/>
    <s v="62-304.520 (7), F.A.C."/>
    <n v="0.56000000000000005"/>
    <n v="0.48"/>
    <s v="Town Melbourne Beach"/>
    <n v="2.55738194425E-2"/>
    <n v="3666.3510416090598"/>
    <n v="7.5637464336432503"/>
    <n v="1.03163700667148"/>
    <n v="0.19343388560284999"/>
    <n v="2.6382898538809998E-2"/>
    <n v="93.762599550935803"/>
    <n v="1780"/>
    <s v="Commercial Child Care"/>
    <n v="1780"/>
    <s v="Town Melbourne Beach                   Brevard County"/>
    <s v="Town Melbourne Beach"/>
    <m/>
    <m/>
    <m/>
    <n v="0"/>
    <n v="1"/>
    <n v="0.19343388560284999"/>
    <n v="2.6382898538809998E-2"/>
    <n v="579.05343959416302"/>
    <m/>
    <n v="-1"/>
    <n v="-1"/>
    <n v="-1"/>
    <n v="-1"/>
    <n v="0"/>
    <m/>
    <m/>
    <s v="Central IRL A"/>
    <n v="-1"/>
    <m/>
    <m/>
    <n v="604"/>
    <x v="13"/>
    <s v="Basins 4, 6, 10, 15"/>
    <x v="0"/>
    <m/>
    <n v="42.036600266424998"/>
    <n v="0.46962971580000001"/>
  </r>
  <r>
    <n v="440000"/>
    <n v="750000"/>
    <n v="750000"/>
    <x v="0"/>
    <x v="0"/>
    <s v="IR12-21"/>
    <s v="62-304.520 (7), F.A.C."/>
    <n v="0.56000000000000005"/>
    <n v="0.48"/>
    <s v="Town Melbourne Beach"/>
    <n v="2.7108435758680001E-2"/>
    <n v="3649.6723725218699"/>
    <n v="9.09815773823202"/>
    <n v="1.3381153775007"/>
    <n v="0.24663682456920999"/>
    <n v="3.6274214748679999E-2"/>
    <n v="98.936909050745797"/>
    <n v="1210"/>
    <s v="Fixed Single Family Units"/>
    <n v="1210"/>
    <s v="Town Melbourne Beach                   Brevard County"/>
    <s v="Town Melbourne Beach"/>
    <m/>
    <m/>
    <m/>
    <n v="0"/>
    <n v="1"/>
    <n v="0.24663682456920999"/>
    <n v="3.6274214748679999E-2"/>
    <n v="98.936909050745399"/>
    <m/>
    <n v="-1"/>
    <n v="-1"/>
    <n v="-1"/>
    <n v="-1"/>
    <n v="0"/>
    <m/>
    <m/>
    <s v="Central IRL A"/>
    <n v="-1"/>
    <m/>
    <m/>
    <n v="604"/>
    <x v="13"/>
    <s v="Basins 4, 6, 10, 15"/>
    <x v="0"/>
    <m/>
    <n v="46.069590924440597"/>
    <n v="8.0240802099999994E-2"/>
  </r>
  <r>
    <n v="440000"/>
    <n v="750000"/>
    <n v="750000"/>
    <x v="0"/>
    <x v="0"/>
    <s v="IR12-21"/>
    <s v="62-304.520 (7), F.A.C."/>
    <n v="0.56000000000000005"/>
    <n v="0.48"/>
    <s v="Town Melbourne Beach"/>
    <n v="0.11797538102037999"/>
    <n v="3649.6723725218699"/>
    <n v="9.09815773823202"/>
    <n v="1.3381153775007"/>
    <n v="1.07335862575146"/>
    <n v="0.15786467150986999"/>
    <n v="430.57148874782899"/>
    <n v="1210"/>
    <s v="Fixed Single Family Units"/>
    <n v="1210"/>
    <s v="Town Melbourne Beach                   Brevard County"/>
    <s v="Town Melbourne Beach"/>
    <m/>
    <m/>
    <m/>
    <n v="0"/>
    <n v="1"/>
    <n v="1.07335862575146"/>
    <n v="0.15786467150986999"/>
    <n v="430.57148874782899"/>
    <m/>
    <n v="-1"/>
    <n v="-1"/>
    <n v="-1"/>
    <n v="-1"/>
    <n v="0"/>
    <m/>
    <m/>
    <s v="Central IRL A"/>
    <n v="-1"/>
    <m/>
    <m/>
    <n v="604"/>
    <x v="13"/>
    <s v="Basins 4, 6, 10, 15"/>
    <x v="0"/>
    <m/>
    <n v="91.856535466331593"/>
    <n v="0.34920639799999997"/>
  </r>
  <r>
    <n v="440000"/>
    <n v="750000"/>
    <n v="750000"/>
    <x v="0"/>
    <x v="0"/>
    <s v="IR12-21"/>
    <s v="62-304.520 (7), F.A.C."/>
    <n v="0.56000000000000005"/>
    <n v="0.48"/>
    <s v="Town Melbourne Beach"/>
    <n v="5.0402454671729997E-2"/>
    <n v="3649.6723725218699"/>
    <n v="9.09815773823202"/>
    <n v="1.3381153775007"/>
    <n v="0.45856948299752998"/>
    <n v="6.7444299660030002E-2"/>
    <n v="183.95244632271701"/>
    <n v="1210"/>
    <s v="Fixed Single Family Units"/>
    <n v="1210"/>
    <s v="Town Melbourne Beach                   Brevard County"/>
    <s v="Town Melbourne Beach"/>
    <m/>
    <m/>
    <m/>
    <n v="0"/>
    <n v="1"/>
    <n v="0.45856948299752998"/>
    <n v="6.7444299660030002E-2"/>
    <n v="183.952446322718"/>
    <m/>
    <n v="-1"/>
    <n v="-1"/>
    <n v="-1"/>
    <n v="-1"/>
    <n v="0"/>
    <m/>
    <m/>
    <s v="Central IRL A"/>
    <n v="-1"/>
    <m/>
    <m/>
    <n v="604"/>
    <x v="13"/>
    <s v="Basins 4, 6, 10, 15"/>
    <x v="0"/>
    <m/>
    <n v="57.327778185378598"/>
    <n v="0.14919095399999999"/>
  </r>
  <r>
    <n v="440000"/>
    <n v="750000"/>
    <n v="750000"/>
    <x v="0"/>
    <x v="0"/>
    <s v="IR12-21"/>
    <s v="62-304.520 (7), F.A.C."/>
    <n v="0.56000000000000005"/>
    <n v="0.48"/>
    <s v="Town Melbourne Beach"/>
    <n v="0.13742412364348"/>
    <n v="3649.6723725218699"/>
    <n v="9.09815773823202"/>
    <n v="1.3381153775007"/>
    <n v="1.2503063539467201"/>
    <n v="0.1838893330869"/>
    <n v="501.55302737965701"/>
    <n v="1210"/>
    <s v="Fixed Single Family Units"/>
    <n v="1210"/>
    <s v="Town Melbourne Beach                   Brevard County"/>
    <s v="Town Melbourne Beach"/>
    <m/>
    <m/>
    <m/>
    <n v="0"/>
    <n v="1"/>
    <n v="1.2503063539467201"/>
    <n v="0.1838893330869"/>
    <n v="501.55302737965701"/>
    <m/>
    <n v="-1"/>
    <n v="-1"/>
    <n v="-1"/>
    <n v="-1"/>
    <n v="0"/>
    <m/>
    <m/>
    <s v="Central IRL A"/>
    <n v="-1"/>
    <m/>
    <m/>
    <n v="604"/>
    <x v="13"/>
    <s v="Basins 4, 6, 10, 15"/>
    <x v="0"/>
    <m/>
    <n v="100.55458991574299"/>
    <n v="0.4067745559"/>
  </r>
  <r>
    <n v="440000"/>
    <n v="750000"/>
    <n v="750000"/>
    <x v="0"/>
    <x v="0"/>
    <s v="IR12-21"/>
    <s v="62-304.520 (7), F.A.C."/>
    <n v="0.56000000000000005"/>
    <n v="0.48"/>
    <s v="Town Melbourne Beach"/>
    <n v="0.25282123205214002"/>
    <n v="3649.6723725218699"/>
    <n v="9.09815773823202"/>
    <n v="1.3381153775007"/>
    <n v="2.3002074487845401"/>
    <n v="0.33830397836763998"/>
    <n v="922.71466580764104"/>
    <n v="1210"/>
    <s v="Fixed Single Family Units"/>
    <n v="1210"/>
    <s v="Town Melbourne Beach                   Brevard County"/>
    <s v="Town Melbourne Beach"/>
    <m/>
    <m/>
    <m/>
    <n v="0"/>
    <n v="1"/>
    <n v="2.3002074487845401"/>
    <n v="0.33830397836763998"/>
    <n v="922.71466580764104"/>
    <m/>
    <n v="-1"/>
    <n v="-1"/>
    <n v="-1"/>
    <n v="-1"/>
    <n v="0"/>
    <m/>
    <m/>
    <s v="Central IRL A"/>
    <n v="-1"/>
    <m/>
    <m/>
    <n v="604"/>
    <x v="13"/>
    <s v="Basins 4, 6, 10, 15"/>
    <x v="0"/>
    <m/>
    <n v="128.26906233712799"/>
    <n v="0.74834928290000002"/>
  </r>
  <r>
    <n v="440000"/>
    <n v="750000"/>
    <n v="750000"/>
    <x v="0"/>
    <x v="0"/>
    <s v="IR12-21"/>
    <s v="62-304.520 (7), F.A.C."/>
    <n v="0.56000000000000005"/>
    <n v="0.48"/>
    <s v="Town Melbourne Beach"/>
    <n v="3.2031826314360003E-2"/>
    <n v="3649.6723725218699"/>
    <n v="9.09815773823202"/>
    <n v="1.3381153775007"/>
    <n v="0.29143060845175001"/>
    <n v="4.2862279360680003E-2"/>
    <n v="116.90567154096"/>
    <n v="1210"/>
    <s v="Fixed Single Family Units"/>
    <n v="1210"/>
    <s v="Town Melbourne Beach                   Brevard County"/>
    <s v="Town Melbourne Beach"/>
    <m/>
    <m/>
    <m/>
    <n v="0"/>
    <n v="1"/>
    <n v="0.29143060845175001"/>
    <n v="4.2862279360680003E-2"/>
    <n v="116.90567154096"/>
    <m/>
    <n v="-1"/>
    <n v="-1"/>
    <n v="-1"/>
    <n v="-1"/>
    <n v="0"/>
    <m/>
    <m/>
    <s v="Central IRL A"/>
    <n v="-1"/>
    <m/>
    <m/>
    <n v="604"/>
    <x v="13"/>
    <s v="Basins 4, 6, 10, 15"/>
    <x v="0"/>
    <m/>
    <n v="76.880876567431599"/>
    <n v="9.4814007699999994E-2"/>
  </r>
  <r>
    <n v="440000"/>
    <n v="770000"/>
    <n v="770000"/>
    <x v="0"/>
    <x v="0"/>
    <s v="IR12-21"/>
    <s v="62-304.520 (7), F.A.C."/>
    <n v="0.56000000000000005"/>
    <n v="0.48"/>
    <s v="Town Melbourne Beach"/>
    <n v="9.3436523731600003E-3"/>
    <n v="3698.0444695013002"/>
    <n v="10.627146723968201"/>
    <n v="2.0461455370270398"/>
    <n v="9.9296364707369994E-2"/>
    <n v="1.911847260288E-2"/>
    <n v="34.553241983525503"/>
    <n v="1300"/>
    <s v="Residential, High Density"/>
    <n v="1300"/>
    <s v="Town Melbourne Beach                   Brevard County"/>
    <s v="Town Melbourne Beach"/>
    <m/>
    <m/>
    <m/>
    <n v="0"/>
    <n v="1"/>
    <n v="9.9296364707369994E-2"/>
    <n v="1.911847260288E-2"/>
    <n v="34.553241983525503"/>
    <m/>
    <n v="-1"/>
    <n v="-1"/>
    <n v="-1"/>
    <n v="-1"/>
    <n v="0"/>
    <m/>
    <m/>
    <s v="Central IRL A"/>
    <n v="-1"/>
    <m/>
    <m/>
    <n v="604"/>
    <x v="13"/>
    <s v="Basins 4, 6, 10, 15"/>
    <x v="0"/>
    <m/>
    <n v="47.107939686788001"/>
    <n v="2.8023716099999998E-2"/>
  </r>
  <r>
    <n v="440000"/>
    <n v="770000"/>
    <n v="770000"/>
    <x v="0"/>
    <x v="0"/>
    <s v="IR12-21"/>
    <s v="62-304.520 (7), F.A.C."/>
    <n v="0.56000000000000005"/>
    <n v="0.48"/>
    <s v="FDOT District 5"/>
    <n v="1.2939884091069999E-2"/>
    <n v="3698.0444695013002"/>
    <n v="10.627146723968201"/>
    <n v="2.0461455370270398"/>
    <n v="0.13751404682693999"/>
    <n v="2.6476886082589999E-2"/>
    <n v="47.852266798969303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13751404682693999"/>
    <n v="2.6476886082589999E-2"/>
    <n v="47.8522667989686"/>
    <m/>
    <n v="-1"/>
    <n v="-1"/>
    <n v="-1"/>
    <n v="-1"/>
    <n v="0"/>
    <m/>
    <m/>
    <s v="Central IRL A"/>
    <n v="-1"/>
    <m/>
    <m/>
    <n v="604"/>
    <x v="13"/>
    <s v="Basins 4, 6, 10, 15"/>
    <x v="0"/>
    <m/>
    <n v="40.269765585803299"/>
    <n v="3.8809624299999998E-2"/>
  </r>
  <r>
    <n v="440000"/>
    <n v="770000"/>
    <n v="770000"/>
    <x v="0"/>
    <x v="0"/>
    <s v="IR12-21"/>
    <s v="62-304.520 (7), F.A.C."/>
    <n v="0.56000000000000005"/>
    <n v="0.48"/>
    <s v="Town Melbourne Beach"/>
    <n v="9.7220616470000001E-5"/>
    <n v="3698.0444695013002"/>
    <n v="10.627146723968201"/>
    <n v="2.0461455370270398"/>
    <n v="1.03317775589E-3"/>
    <n v="1.9892753051E-4"/>
    <n v="0.35952616308426999"/>
    <n v="1210"/>
    <s v="Fixed Single Family Units"/>
    <n v="1210"/>
    <s v="Town Melbourne Beach                   Brevard County"/>
    <s v="Town Melbourne Beach"/>
    <m/>
    <m/>
    <m/>
    <n v="0"/>
    <n v="1"/>
    <n v="1.03317775589E-3"/>
    <n v="1.9892753051E-4"/>
    <n v="0.35952616308315"/>
    <m/>
    <n v="-1"/>
    <n v="-1"/>
    <n v="-1"/>
    <n v="-1"/>
    <n v="0"/>
    <m/>
    <m/>
    <s v="Central IRL A"/>
    <n v="-1"/>
    <m/>
    <m/>
    <n v="604"/>
    <x v="13"/>
    <s v="Basins 4, 6, 10, 15"/>
    <x v="0"/>
    <m/>
    <n v="3.4579074884613101"/>
    <n v="2.9158649999999999E-4"/>
  </r>
  <r>
    <n v="440000"/>
    <n v="770000"/>
    <n v="770000"/>
    <x v="0"/>
    <x v="0"/>
    <s v="IR12-21"/>
    <s v="62-304.520 (7), F.A.C."/>
    <n v="0.56000000000000005"/>
    <n v="0.48"/>
    <s v="Town Melbourne Beach"/>
    <n v="0.59538269651816"/>
    <n v="3698.0444695013002"/>
    <n v="10.627146723968201"/>
    <n v="2.0461455370270398"/>
    <n v="6.3272192728103303"/>
    <n v="1.21823964730376"/>
    <n v="2201.7516880957601"/>
    <n v="1300"/>
    <s v="Residential, High Density"/>
    <n v="1300"/>
    <s v="Town Melbourne Beach                   Brevard County"/>
    <s v="Town Melbourne Beach"/>
    <m/>
    <m/>
    <m/>
    <n v="0"/>
    <n v="1"/>
    <n v="6.3272192728103303"/>
    <n v="1.21823964730376"/>
    <n v="2201.7516880957601"/>
    <m/>
    <n v="-1"/>
    <n v="-1"/>
    <n v="-1"/>
    <n v="-1"/>
    <n v="0"/>
    <m/>
    <m/>
    <s v="Central IRL A"/>
    <n v="-1"/>
    <m/>
    <m/>
    <n v="604"/>
    <x v="13"/>
    <s v="Basins 4, 6, 10, 15"/>
    <x v="0"/>
    <m/>
    <n v="192.64912881506999"/>
    <n v="1.7856866895000001"/>
  </r>
  <r>
    <n v="440000"/>
    <n v="770000"/>
    <n v="770000"/>
    <x v="0"/>
    <x v="0"/>
    <s v="IR12-21"/>
    <s v="62-304.520 (7), F.A.C."/>
    <n v="0.56000000000000005"/>
    <n v="0.48"/>
    <s v="Town Melbourne Beach"/>
    <n v="0.13348887727988001"/>
    <n v="3654.3990461943499"/>
    <n v="9.1092122877347208"/>
    <n v="1.3397164811526301"/>
    <n v="1.2159785211938501"/>
    <n v="0.17883724894242001"/>
    <n v="487.82162580917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2159785211938501"/>
    <n v="0.17883724894242001"/>
    <n v="487.821625809171"/>
    <m/>
    <n v="-1"/>
    <n v="-1"/>
    <n v="-1"/>
    <n v="-1"/>
    <n v="0"/>
    <m/>
    <m/>
    <s v="Central IRL A"/>
    <n v="-1"/>
    <m/>
    <m/>
    <n v="604"/>
    <x v="13"/>
    <s v="Basins 4, 6, 10, 15"/>
    <x v="0"/>
    <m/>
    <n v="121.61486958120101"/>
    <n v="0.39563797709999998"/>
  </r>
  <r>
    <n v="440000"/>
    <n v="770000"/>
    <n v="770000"/>
    <x v="0"/>
    <x v="0"/>
    <s v="IR12-21"/>
    <s v="62-304.520 (7), F.A.C."/>
    <n v="0.56000000000000005"/>
    <n v="0.48"/>
    <s v="Town Melbourne Beach"/>
    <n v="1.2388689538419999E-2"/>
    <n v="3654.3990461943499"/>
    <n v="9.1092122877347208"/>
    <n v="1.3397164811526301"/>
    <n v="0.11285120297237"/>
    <n v="1.659733155451E-2"/>
    <n v="45.273215232829301"/>
    <n v="1210"/>
    <s v="Fixed Single Family Units"/>
    <n v="1210"/>
    <s v="Town Melbourne Beach                   Brevard County"/>
    <s v="Town Melbourne Beach"/>
    <m/>
    <m/>
    <m/>
    <n v="0"/>
    <n v="1"/>
    <n v="0.11285120297237"/>
    <n v="1.659733155451E-2"/>
    <n v="45.273215232828498"/>
    <m/>
    <n v="-1"/>
    <n v="-1"/>
    <n v="-1"/>
    <n v="-1"/>
    <n v="0"/>
    <m/>
    <m/>
    <s v="Central IRL A"/>
    <n v="-1"/>
    <m/>
    <m/>
    <n v="604"/>
    <x v="13"/>
    <s v="Basins 4, 6, 10, 15"/>
    <x v="0"/>
    <m/>
    <n v="63.165523938178097"/>
    <n v="3.6717936100000001E-2"/>
  </r>
  <r>
    <n v="440000"/>
    <n v="770000"/>
    <n v="770000"/>
    <x v="0"/>
    <x v="0"/>
    <s v="IR12-21"/>
    <s v="62-304.520 (7), F.A.C."/>
    <n v="0.56000000000000005"/>
    <n v="0.48"/>
    <s v="Town Melbourne Beach"/>
    <n v="5.5931950259399997E-3"/>
    <n v="3654.3990461943499"/>
    <n v="9.1092122877347208"/>
    <n v="1.3397164811526301"/>
    <n v="5.0949600858070002E-2"/>
    <n v="7.49329555856E-3"/>
    <n v="20.439766568006998"/>
    <n v="1210"/>
    <s v="Fixed Single Family Units"/>
    <n v="1210"/>
    <s v="Town Melbourne Beach                   Brevard County"/>
    <s v="Town Melbourne Beach"/>
    <m/>
    <m/>
    <m/>
    <n v="0"/>
    <n v="1"/>
    <n v="5.0949600858070002E-2"/>
    <n v="7.49329555856E-3"/>
    <n v="20.439766568005801"/>
    <m/>
    <n v="-1"/>
    <n v="-1"/>
    <n v="-1"/>
    <n v="-1"/>
    <n v="0"/>
    <m/>
    <m/>
    <s v="Central IRL A"/>
    <n v="-1"/>
    <m/>
    <m/>
    <n v="604"/>
    <x v="13"/>
    <s v="Basins 4, 6, 10, 15"/>
    <x v="0"/>
    <m/>
    <n v="31.360358165489298"/>
    <n v="1.6577264000000001E-2"/>
  </r>
  <r>
    <n v="440000"/>
    <n v="770000"/>
    <n v="770000"/>
    <x v="0"/>
    <x v="0"/>
    <s v="IR12-21"/>
    <s v="62-304.520 (7), F.A.C."/>
    <n v="0.56000000000000005"/>
    <n v="0.48"/>
    <s v="Town Melbourne Beach"/>
    <n v="0.25776285543140998"/>
    <n v="3654.3990461943499"/>
    <n v="9.1092122877347208"/>
    <n v="1.3397164811526301"/>
    <n v="2.34801657001743"/>
    <n v="0.34532914565042999"/>
    <n v="941.96833303289702"/>
    <n v="1210"/>
    <s v="Fixed Single Family Units"/>
    <n v="1210"/>
    <s v="Town Melbourne Beach                   Brevard County"/>
    <s v="Town Melbourne Beach"/>
    <m/>
    <m/>
    <m/>
    <n v="0"/>
    <n v="1"/>
    <n v="2.34801657001743"/>
    <n v="0.34532914565042999"/>
    <n v="941.96833303289702"/>
    <m/>
    <n v="-1"/>
    <n v="-1"/>
    <n v="-1"/>
    <n v="-1"/>
    <n v="0"/>
    <m/>
    <m/>
    <s v="Central IRL A"/>
    <n v="-1"/>
    <m/>
    <m/>
    <n v="604"/>
    <x v="13"/>
    <s v="Basins 4, 6, 10, 15"/>
    <x v="0"/>
    <m/>
    <n v="130.63967064930799"/>
    <n v="0.76396458479999996"/>
  </r>
  <r>
    <n v="440000"/>
    <n v="770000"/>
    <n v="770000"/>
    <x v="0"/>
    <x v="0"/>
    <s v="IR12-21"/>
    <s v="62-304.520 (7), F.A.C."/>
    <n v="0.56000000000000005"/>
    <n v="0.48"/>
    <s v="Town Melbourne Beach"/>
    <n v="0.20571037216490001"/>
    <n v="3654.3990461943499"/>
    <n v="9.1092122877347208"/>
    <n v="1.3397164811526301"/>
    <n v="1.87385944983905"/>
    <n v="0.27559357593335998"/>
    <n v="751.74778783172201"/>
    <n v="1210"/>
    <s v="Fixed Single Family Units"/>
    <n v="1210"/>
    <s v="Town Melbourne Beach                   Brevard County"/>
    <s v="Town Melbourne Beach"/>
    <m/>
    <m/>
    <m/>
    <n v="0"/>
    <n v="1"/>
    <n v="1.87385944983905"/>
    <n v="0.27559357593335998"/>
    <n v="751.74778783172201"/>
    <m/>
    <n v="-1"/>
    <n v="-1"/>
    <n v="-1"/>
    <n v="-1"/>
    <n v="0"/>
    <m/>
    <m/>
    <s v="Central IRL A"/>
    <n v="-1"/>
    <m/>
    <m/>
    <n v="604"/>
    <x v="13"/>
    <s v="Basins 4, 6, 10, 15"/>
    <x v="0"/>
    <m/>
    <n v="119.42754646652701"/>
    <n v="0.60969001450000004"/>
  </r>
  <r>
    <n v="440000"/>
    <n v="770000"/>
    <n v="770000"/>
    <x v="0"/>
    <x v="0"/>
    <s v="IR12-21"/>
    <s v="62-304.520 (7), F.A.C."/>
    <n v="0.56000000000000005"/>
    <n v="0.48"/>
    <s v="Town Melbourne Beach"/>
    <n v="2.8194641122600002E-3"/>
    <n v="3654.3990461943499"/>
    <n v="9.1092122877347208"/>
    <n v="1.3397164811526301"/>
    <n v="2.5683097136230001E-2"/>
    <n v="3.7772825392099999E-3"/>
    <n v="10.303446962625801"/>
    <n v="1210"/>
    <s v="Fixed Single Family Units"/>
    <n v="1210"/>
    <s v="Town Melbourne Beach                   Brevard County"/>
    <s v="Town Melbourne Beach"/>
    <m/>
    <m/>
    <m/>
    <n v="0"/>
    <n v="1"/>
    <n v="2.5683097136230001E-2"/>
    <n v="3.7772825392099999E-3"/>
    <n v="10.3034469626275"/>
    <m/>
    <n v="-1"/>
    <n v="-1"/>
    <n v="-1"/>
    <n v="-1"/>
    <n v="0"/>
    <m/>
    <m/>
    <s v="Central IRL A"/>
    <n v="-1"/>
    <m/>
    <m/>
    <n v="604"/>
    <x v="13"/>
    <s v="Basins 4, 6, 10, 15"/>
    <x v="0"/>
    <m/>
    <n v="15.929839091448001"/>
    <n v="8.3564047000000002E-3"/>
  </r>
  <r>
    <n v="440000"/>
    <n v="770000"/>
    <n v="770000"/>
    <x v="0"/>
    <x v="0"/>
    <s v="IR12-21"/>
    <s v="62-304.520 (7), F.A.C."/>
    <n v="0.56000000000000005"/>
    <n v="0.48"/>
    <s v="Town Melbourne Beach"/>
    <n v="7.4336257393119998E-2"/>
    <n v="3661.4881881176598"/>
    <n v="9.1257924153141907"/>
    <n v="1.3421179030121899"/>
    <n v="0.67837725390104997"/>
    <n v="9.9768021890240005E-2"/>
    <n v="272.181328393812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7837725390104997"/>
    <n v="9.9768021890240005E-2"/>
    <n v="272.18132839381298"/>
    <m/>
    <n v="-1"/>
    <n v="-1"/>
    <n v="-1"/>
    <n v="-1"/>
    <n v="0"/>
    <m/>
    <m/>
    <s v="Central IRL A"/>
    <n v="-1"/>
    <m/>
    <m/>
    <n v="604"/>
    <x v="13"/>
    <s v="Basins 4, 6, 10, 15"/>
    <x v="0"/>
    <m/>
    <n v="112.04788700933899"/>
    <n v="0.22074722499999999"/>
  </r>
  <r>
    <n v="440000"/>
    <n v="770000"/>
    <n v="770000"/>
    <x v="0"/>
    <x v="0"/>
    <s v="IR12-21"/>
    <s v="62-304.520 (7), F.A.C."/>
    <n v="0.56000000000000005"/>
    <n v="0.48"/>
    <s v="Town Melbourne Beach"/>
    <n v="0.19026658615252001"/>
    <n v="3661.4881881176598"/>
    <n v="9.1257924153141907"/>
    <n v="1.3421179030121899"/>
    <n v="1.7363333687984099"/>
    <n v="0.25536019162030998"/>
    <n v="696.65885779093196"/>
    <n v="1210"/>
    <s v="Fixed Single Family Units"/>
    <n v="1210"/>
    <s v="Town Melbourne Beach                   Brevard County"/>
    <s v="Town Melbourne Beach"/>
    <m/>
    <m/>
    <m/>
    <n v="0"/>
    <n v="1"/>
    <n v="1.7363333687984099"/>
    <n v="0.25536019162030998"/>
    <n v="696.65885779093196"/>
    <m/>
    <n v="-1"/>
    <n v="-1"/>
    <n v="-1"/>
    <n v="-1"/>
    <n v="0"/>
    <m/>
    <m/>
    <s v="Central IRL A"/>
    <n v="-1"/>
    <m/>
    <m/>
    <n v="604"/>
    <x v="13"/>
    <s v="Basins 4, 6, 10, 15"/>
    <x v="0"/>
    <m/>
    <n v="115.07533809405901"/>
    <n v="0.56501123909999995"/>
  </r>
  <r>
    <n v="440000"/>
    <n v="770000"/>
    <n v="770000"/>
    <x v="0"/>
    <x v="0"/>
    <s v="IR12-21"/>
    <s v="62-304.520 (7), F.A.C."/>
    <n v="0.56000000000000005"/>
    <n v="0.48"/>
    <s v="Town Melbourne Beach"/>
    <n v="0.25897598514391001"/>
    <n v="3661.4881881176598"/>
    <n v="9.1257924153141907"/>
    <n v="1.3421179030121899"/>
    <n v="2.3633610809748502"/>
    <n v="0.34757630611186002"/>
    <n v="948.23751061057806"/>
    <n v="1210"/>
    <s v="Fixed Single Family Units"/>
    <n v="1210"/>
    <s v="Town Melbourne Beach                   Brevard County"/>
    <s v="Town Melbourne Beach"/>
    <m/>
    <m/>
    <m/>
    <n v="0"/>
    <n v="1"/>
    <n v="2.3633610809748502"/>
    <n v="0.34757630611186002"/>
    <n v="948.23751061057806"/>
    <m/>
    <n v="-1"/>
    <n v="-1"/>
    <n v="-1"/>
    <n v="-1"/>
    <n v="0"/>
    <m/>
    <m/>
    <s v="Central IRL A"/>
    <n v="-1"/>
    <m/>
    <m/>
    <n v="604"/>
    <x v="13"/>
    <s v="Basins 4, 6, 10, 15"/>
    <x v="0"/>
    <m/>
    <n v="130.374279272021"/>
    <n v="0.76904907590000005"/>
  </r>
  <r>
    <n v="440000"/>
    <n v="770000"/>
    <n v="770000"/>
    <x v="0"/>
    <x v="0"/>
    <s v="IR12-21"/>
    <s v="62-304.520 (7), F.A.C."/>
    <n v="0.56000000000000005"/>
    <n v="0.48"/>
    <s v="Town Melbourne Beach"/>
    <n v="6.5679728791600001E-3"/>
    <n v="3661.4881881176598"/>
    <n v="9.1257924153141907"/>
    <n v="1.3421179030121899"/>
    <n v="5.9937957084710003E-2"/>
    <n v="8.8149939876300005E-3"/>
    <n v="24.0485551169544"/>
    <n v="1210"/>
    <s v="Fixed Single Family Units"/>
    <n v="1210"/>
    <s v="Town Melbourne Beach                   Brevard County"/>
    <s v="Town Melbourne Beach"/>
    <m/>
    <m/>
    <m/>
    <n v="0"/>
    <n v="1"/>
    <n v="5.9937957084710003E-2"/>
    <n v="8.8149939876300005E-3"/>
    <n v="24.048555116952901"/>
    <m/>
    <n v="-1"/>
    <n v="-1"/>
    <n v="-1"/>
    <n v="-1"/>
    <n v="0"/>
    <m/>
    <m/>
    <s v="Central IRL A"/>
    <n v="-1"/>
    <m/>
    <m/>
    <n v="604"/>
    <x v="13"/>
    <s v="Basins 4, 6, 10, 15"/>
    <x v="0"/>
    <m/>
    <n v="21.65259611494"/>
    <n v="1.9504099899999999E-2"/>
  </r>
  <r>
    <n v="440000"/>
    <n v="770000"/>
    <n v="770000"/>
    <x v="0"/>
    <x v="0"/>
    <s v="IR12-21"/>
    <s v="62-304.520 (7), F.A.C."/>
    <n v="0.56000000000000005"/>
    <n v="0.48"/>
    <s v="Town Melbourne Beach"/>
    <n v="5.4491177832770001E-2"/>
    <n v="3661.4881881176598"/>
    <n v="9.1257924153141907"/>
    <n v="1.3421179030121899"/>
    <n v="0.49727517736785998"/>
    <n v="7.3133585325579994E-2"/>
    <n v="199.51880399132099"/>
    <n v="1210"/>
    <s v="Fixed Single Family Units"/>
    <n v="1210"/>
    <s v="Town Melbourne Beach                   Brevard County"/>
    <s v="Town Melbourne Beach"/>
    <m/>
    <m/>
    <m/>
    <n v="0"/>
    <n v="1"/>
    <n v="0.49727517736785998"/>
    <n v="7.3133585325579994E-2"/>
    <n v="199.51880399132"/>
    <m/>
    <n v="-1"/>
    <n v="-1"/>
    <n v="-1"/>
    <n v="-1"/>
    <n v="0"/>
    <m/>
    <m/>
    <s v="Central IRL A"/>
    <n v="-1"/>
    <m/>
    <m/>
    <n v="604"/>
    <x v="13"/>
    <s v="Basins 4, 6, 10, 15"/>
    <x v="0"/>
    <m/>
    <n v="74.014032532941599"/>
    <n v="0.1618157372"/>
  </r>
  <r>
    <n v="440000"/>
    <n v="770000"/>
    <n v="770000"/>
    <x v="0"/>
    <x v="0"/>
    <s v="IR12-21"/>
    <s v="62-304.520 (7), F.A.C."/>
    <n v="0.56000000000000005"/>
    <n v="0.48"/>
    <s v="Town Melbourne Beach"/>
    <n v="3.312547405928E-2"/>
    <n v="3661.4881881176598"/>
    <n v="9.1257924153141907"/>
    <n v="1.3421179030121899"/>
    <n v="0.30229619992390999"/>
    <n v="4.4458291780729998E-2"/>
    <n v="121.28853199387299"/>
    <n v="1210"/>
    <s v="Fixed Single Family Units"/>
    <n v="1210"/>
    <s v="Town Melbourne Beach                   Brevard County"/>
    <s v="Town Melbourne Beach"/>
    <m/>
    <m/>
    <m/>
    <n v="0"/>
    <n v="1"/>
    <n v="0.30229619992390999"/>
    <n v="4.4458291780729998E-2"/>
    <n v="121.288531993872"/>
    <m/>
    <n v="-1"/>
    <n v="-1"/>
    <n v="-1"/>
    <n v="-1"/>
    <n v="0"/>
    <m/>
    <m/>
    <s v="Central IRL A"/>
    <n v="-1"/>
    <m/>
    <m/>
    <n v="604"/>
    <x v="13"/>
    <s v="Basins 4, 6, 10, 15"/>
    <x v="0"/>
    <m/>
    <n v="49.460473298538702"/>
    <n v="9.8368639100000002E-2"/>
  </r>
  <r>
    <n v="440000"/>
    <n v="770000"/>
    <n v="780000"/>
    <x v="0"/>
    <x v="0"/>
    <s v="IR12-21"/>
    <s v="62-304.520 (7), F.A.C."/>
    <n v="0.56000000000000005"/>
    <n v="0.48"/>
    <s v="Town Melbourne Beach"/>
    <n v="1.44357864062E-3"/>
    <n v="3649.67237170611"/>
    <n v="9.0981577361984201"/>
    <n v="1.3381153772015999"/>
    <n v="1.313390617699E-2"/>
    <n v="1.9316747772099999E-3"/>
    <n v="5.26858908106682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13390617699E-2"/>
    <n v="1.9316747772099999E-3"/>
    <n v="5.2685890810668603"/>
    <m/>
    <n v="-1"/>
    <n v="-1"/>
    <n v="-1"/>
    <n v="-1"/>
    <n v="0"/>
    <m/>
    <m/>
    <s v="Central IRL A"/>
    <n v="-1"/>
    <m/>
    <m/>
    <n v="604"/>
    <x v="13"/>
    <s v="Basins 4, 6, 10, 15"/>
    <x v="0"/>
    <m/>
    <n v="15.6401033544191"/>
    <n v="4.2729837999999996E-3"/>
  </r>
  <r>
    <n v="440000"/>
    <n v="770000"/>
    <n v="780000"/>
    <x v="0"/>
    <x v="0"/>
    <s v="IR12-21"/>
    <s v="62-304.520 (7), F.A.C."/>
    <n v="0.56000000000000005"/>
    <n v="0.48"/>
    <s v="Town Melbourne Beach"/>
    <n v="4.8849245063879998E-2"/>
    <n v="3649.67237170611"/>
    <n v="9.0981577361984201"/>
    <n v="1.3381153772015999"/>
    <n v="0.44443813688544997"/>
    <n v="6.5365925984670004E-2"/>
    <n v="178.283740088369"/>
    <n v="1210"/>
    <s v="Fixed Single Family Units"/>
    <n v="1210"/>
    <s v="Town Melbourne Beach                   Brevard County"/>
    <s v="Town Melbourne Beach"/>
    <m/>
    <m/>
    <m/>
    <n v="0"/>
    <n v="1"/>
    <n v="0.44443813688544997"/>
    <n v="6.5365925984670004E-2"/>
    <n v="178.28374008837"/>
    <m/>
    <n v="-1"/>
    <n v="-1"/>
    <n v="-1"/>
    <n v="-1"/>
    <n v="0"/>
    <m/>
    <m/>
    <s v="Central IRL A"/>
    <n v="-1"/>
    <m/>
    <m/>
    <n v="604"/>
    <x v="13"/>
    <s v="Basins 4, 6, 10, 15"/>
    <x v="0"/>
    <m/>
    <n v="82.059322841276597"/>
    <n v="0.14459346319999999"/>
  </r>
  <r>
    <n v="440000"/>
    <n v="770000"/>
    <n v="780000"/>
    <x v="0"/>
    <x v="0"/>
    <s v="IR12-21"/>
    <s v="62-304.520 (7), F.A.C."/>
    <n v="0.56000000000000005"/>
    <n v="0.48"/>
    <s v="Town Melbourne Beach"/>
    <n v="0.25255400865108002"/>
    <n v="3649.67237170611"/>
    <n v="9.0981577361984201"/>
    <n v="1.3381153772015999"/>
    <n v="2.2977762076168098"/>
    <n v="0.33794640254991998"/>
    <n v="921.73938773749796"/>
    <n v="1210"/>
    <s v="Fixed Single Family Units"/>
    <n v="1210"/>
    <s v="Town Melbourne Beach                   Brevard County"/>
    <s v="Town Melbourne Beach"/>
    <m/>
    <m/>
    <m/>
    <n v="0"/>
    <n v="1"/>
    <n v="2.2977762076168098"/>
    <n v="0.33794640254991998"/>
    <n v="921.73938773749796"/>
    <m/>
    <n v="-1"/>
    <n v="-1"/>
    <n v="-1"/>
    <n v="-1"/>
    <n v="0"/>
    <m/>
    <m/>
    <s v="Central IRL A"/>
    <n v="-1"/>
    <m/>
    <m/>
    <n v="604"/>
    <x v="13"/>
    <s v="Basins 4, 6, 10, 15"/>
    <x v="0"/>
    <m/>
    <n v="128.64379949539801"/>
    <n v="0.74755830310000004"/>
  </r>
  <r>
    <n v="440000"/>
    <n v="770000"/>
    <n v="780000"/>
    <x v="0"/>
    <x v="0"/>
    <s v="IR12-21"/>
    <s v="62-304.520 (7), F.A.C."/>
    <n v="0.56000000000000005"/>
    <n v="0.48"/>
    <s v="Town Melbourne Beach"/>
    <n v="0.17737436475383001"/>
    <n v="3649.67237170611"/>
    <n v="9.0981577361984201"/>
    <n v="1.3381153772015999"/>
    <n v="1.61377994888835"/>
    <n v="0.23734736499847001"/>
    <n v="647.35831849098201"/>
    <n v="1210"/>
    <s v="Fixed Single Family Units"/>
    <n v="1210"/>
    <s v="Town Melbourne Beach                   Brevard County"/>
    <s v="Town Melbourne Beach"/>
    <m/>
    <m/>
    <m/>
    <n v="0"/>
    <n v="1"/>
    <n v="1.61377994888835"/>
    <n v="0.23734736499847001"/>
    <n v="647.35831849098201"/>
    <m/>
    <n v="-1"/>
    <n v="-1"/>
    <n v="-1"/>
    <n v="-1"/>
    <n v="0"/>
    <m/>
    <m/>
    <s v="Central IRL A"/>
    <n v="-1"/>
    <m/>
    <m/>
    <n v="604"/>
    <x v="13"/>
    <s v="Basins 4, 6, 10, 15"/>
    <x v="0"/>
    <m/>
    <n v="127.16397504266099"/>
    <n v="0.52502702229999998"/>
  </r>
  <r>
    <n v="440000"/>
    <n v="770000"/>
    <n v="780000"/>
    <x v="0"/>
    <x v="0"/>
    <s v="IR12-21"/>
    <s v="62-304.520 (7), F.A.C."/>
    <n v="0.56000000000000005"/>
    <n v="0.48"/>
    <s v="Town Melbourne Beach"/>
    <n v="0.13754225662752001"/>
    <n v="3649.67237170611"/>
    <n v="9.0981577361984201"/>
    <n v="1.3381153772015999"/>
    <n v="1.25138114618989"/>
    <n v="0.18404740860829999"/>
    <n v="501.98417395558602"/>
    <n v="1210"/>
    <s v="Fixed Single Family Units"/>
    <n v="1210"/>
    <s v="Town Melbourne Beach                   Brevard County"/>
    <s v="Town Melbourne Beach"/>
    <m/>
    <m/>
    <m/>
    <n v="0"/>
    <n v="1"/>
    <n v="1.25138114618989"/>
    <n v="0.18404740860829999"/>
    <n v="501.98417395558602"/>
    <m/>
    <n v="-1"/>
    <n v="-1"/>
    <n v="-1"/>
    <n v="-1"/>
    <n v="0"/>
    <m/>
    <m/>
    <s v="Central IRL A"/>
    <n v="-1"/>
    <m/>
    <m/>
    <n v="604"/>
    <x v="13"/>
    <s v="Basins 4, 6, 10, 15"/>
    <x v="0"/>
    <m/>
    <n v="102.39901023870399"/>
    <n v="0.40712422869999998"/>
  </r>
  <r>
    <n v="440000"/>
    <n v="780000"/>
    <n v="780000"/>
    <x v="0"/>
    <x v="0"/>
    <s v="IR12-21"/>
    <s v="62-304.520 (7), F.A.C."/>
    <n v="0.56000000000000005"/>
    <n v="0.48"/>
    <s v="Town Melbourne Beach"/>
    <n v="3.8793119012009998E-2"/>
    <n v="3646.1228725580299"/>
    <n v="9.1593839622954203"/>
    <n v="1.3742007692035101"/>
    <n v="0.35532107212602998"/>
    <n v="5.3309533986099999E-2"/>
    <n v="141.44447852755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5532107212602998"/>
    <n v="5.3309533986099999E-2"/>
    <n v="141.444478527558"/>
    <m/>
    <n v="-1"/>
    <n v="-1"/>
    <n v="-1"/>
    <n v="-1"/>
    <n v="0"/>
    <m/>
    <m/>
    <s v="Central IRL A"/>
    <n v="-1"/>
    <m/>
    <m/>
    <n v="604"/>
    <x v="13"/>
    <s v="Basins 4, 6, 10, 15"/>
    <x v="0"/>
    <m/>
    <n v="62.809261027441799"/>
    <n v="0.1147157166"/>
  </r>
  <r>
    <n v="440000"/>
    <n v="780000"/>
    <n v="780000"/>
    <x v="0"/>
    <x v="0"/>
    <s v="IR12-21"/>
    <s v="62-304.520 (7), F.A.C."/>
    <n v="0.56000000000000005"/>
    <n v="0.48"/>
    <s v="Town Melbourne Beach"/>
    <n v="3.8037602534099998E-3"/>
    <n v="3646.1228725580299"/>
    <n v="9.1593839622954203"/>
    <n v="1.3742007692035101"/>
    <n v="3.4840100661499999E-2"/>
    <n v="5.2271302660999996E-3"/>
    <n v="13.8689772616853"/>
    <n v="1800"/>
    <s v="Recreational"/>
    <n v="1800"/>
    <s v="Town Melbourne Beach                   Brevard County"/>
    <s v="Town Melbourne Beach"/>
    <m/>
    <m/>
    <m/>
    <n v="0"/>
    <n v="1"/>
    <n v="3.4840100661499999E-2"/>
    <n v="5.2271302660999996E-3"/>
    <n v="13.868977261685799"/>
    <m/>
    <n v="-1"/>
    <n v="-1"/>
    <n v="-1"/>
    <n v="-1"/>
    <n v="0"/>
    <m/>
    <m/>
    <s v="Central IRL A"/>
    <n v="-1"/>
    <m/>
    <m/>
    <n v="604"/>
    <x v="13"/>
    <s v="Basins 4, 6, 10, 15"/>
    <x v="0"/>
    <m/>
    <n v="22.039377219325299"/>
    <n v="1.1248156699999999E-2"/>
  </r>
  <r>
    <n v="440000"/>
    <n v="780000"/>
    <n v="780000"/>
    <x v="0"/>
    <x v="0"/>
    <s v="IR12-21"/>
    <s v="62-304.520 (7), F.A.C."/>
    <n v="0.56000000000000005"/>
    <n v="0.48"/>
    <s v="Town Melbourne Beach"/>
    <n v="0.25628949623036001"/>
    <n v="3646.1228725580299"/>
    <n v="9.1593839622954203"/>
    <n v="1.3742007692035101"/>
    <n v="2.3474539014771598"/>
    <n v="0.35219322285853999"/>
    <n v="934.462994201903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3474539014771598"/>
    <n v="0.35219322285853999"/>
    <n v="934.46299420190303"/>
    <m/>
    <n v="-1"/>
    <n v="-1"/>
    <n v="-1"/>
    <n v="-1"/>
    <n v="0"/>
    <m/>
    <m/>
    <s v="Central IRL A"/>
    <n v="-1"/>
    <m/>
    <m/>
    <n v="604"/>
    <x v="13"/>
    <s v="Basins 4, 6, 10, 15"/>
    <x v="0"/>
    <m/>
    <n v="187.91765635794101"/>
    <n v="0.7578775298"/>
  </r>
  <r>
    <n v="440000"/>
    <n v="780000"/>
    <n v="780000"/>
    <x v="0"/>
    <x v="0"/>
    <s v="IR12-21"/>
    <s v="62-304.520 (7), F.A.C."/>
    <n v="0.56000000000000005"/>
    <n v="0.48"/>
    <s v="Town Melbourne Beach"/>
    <n v="3.5047221836289999E-2"/>
    <n v="3646.1228725580299"/>
    <n v="9.1593839622954203"/>
    <n v="1.3742007692035101"/>
    <n v="0.32101096161032"/>
    <n v="4.8161919205869999E-2"/>
    <n v="127.786477156912"/>
    <n v="1300"/>
    <s v="Residential, High Density"/>
    <n v="1300"/>
    <s v="Town Melbourne Beach                   Brevard County"/>
    <s v="Town Melbourne Beach"/>
    <m/>
    <m/>
    <m/>
    <n v="0"/>
    <n v="1"/>
    <n v="0.32101096161032"/>
    <n v="4.8161919205869999E-2"/>
    <n v="127.786477156912"/>
    <m/>
    <n v="-1"/>
    <n v="-1"/>
    <n v="-1"/>
    <n v="-1"/>
    <n v="0"/>
    <m/>
    <m/>
    <s v="Central IRL A"/>
    <n v="-1"/>
    <m/>
    <m/>
    <n v="604"/>
    <x v="13"/>
    <s v="Basins 4, 6, 10, 15"/>
    <x v="0"/>
    <m/>
    <n v="65.721043968489099"/>
    <n v="0.1036386676"/>
  </r>
  <r>
    <n v="440000"/>
    <n v="780000"/>
    <n v="780000"/>
    <x v="0"/>
    <x v="0"/>
    <s v="IR12-21"/>
    <s v="62-304.520 (7), F.A.C."/>
    <n v="0.56000000000000005"/>
    <n v="0.48"/>
    <s v="Town Melbourne Beach"/>
    <n v="4.9523386739700002E-3"/>
    <n v="3646.1228725580299"/>
    <n v="9.1593839622954203"/>
    <n v="1.3742007692035101"/>
    <n v="4.5360371426270002E-2"/>
    <n v="6.8055076151299996E-3"/>
    <n v="18.056835311837599"/>
    <n v="1210"/>
    <s v="Fixed Single Family Units"/>
    <n v="1210"/>
    <s v="Town Melbourne Beach                   Brevard County"/>
    <s v="Town Melbourne Beach"/>
    <m/>
    <m/>
    <m/>
    <n v="0"/>
    <n v="1"/>
    <n v="4.5360371426270002E-2"/>
    <n v="6.8055076151299996E-3"/>
    <n v="18.056835311838299"/>
    <m/>
    <n v="-1"/>
    <n v="-1"/>
    <n v="-1"/>
    <n v="-1"/>
    <n v="0"/>
    <m/>
    <m/>
    <s v="Central IRL A"/>
    <n v="-1"/>
    <m/>
    <m/>
    <n v="604"/>
    <x v="13"/>
    <s v="Basins 4, 6, 10, 15"/>
    <x v="0"/>
    <m/>
    <n v="24.517838998468299"/>
    <n v="1.46446353E-2"/>
  </r>
  <r>
    <n v="440000"/>
    <n v="780000"/>
    <n v="780000"/>
    <x v="0"/>
    <x v="0"/>
    <s v="IR12-21"/>
    <s v="62-304.520 (7), F.A.C."/>
    <n v="0.56000000000000005"/>
    <n v="0.48"/>
    <s v="Town Melbourne Beach"/>
    <n v="0.27887751759281998"/>
    <n v="3646.1228725580299"/>
    <n v="9.1593839622954203"/>
    <n v="1.3742007692035101"/>
    <n v="2.5543462620844499"/>
    <n v="0.38323369918962003"/>
    <n v="1016.82169553739"/>
    <n v="1210"/>
    <s v="Fixed Single Family Units"/>
    <n v="1210"/>
    <s v="Town Melbourne Beach                   Brevard County"/>
    <s v="Town Melbourne Beach"/>
    <m/>
    <m/>
    <m/>
    <n v="0"/>
    <n v="1"/>
    <n v="2.5543462620844499"/>
    <n v="0.38323369918962003"/>
    <n v="1016.82169553739"/>
    <m/>
    <n v="-1"/>
    <n v="-1"/>
    <n v="-1"/>
    <n v="-1"/>
    <n v="0"/>
    <m/>
    <m/>
    <s v="Central IRL A"/>
    <n v="-1"/>
    <m/>
    <m/>
    <n v="604"/>
    <x v="13"/>
    <s v="Basins 4, 6, 10, 15"/>
    <x v="0"/>
    <m/>
    <n v="135.40091098797501"/>
    <n v="0.82467290800000004"/>
  </r>
  <r>
    <n v="440000"/>
    <n v="780000"/>
    <n v="780000"/>
    <x v="0"/>
    <x v="0"/>
    <s v="IR12-21"/>
    <s v="62-304.520 (7), F.A.C."/>
    <n v="0.56000000000000005"/>
    <n v="0.48"/>
    <s v="Town Melbourne Beach"/>
    <n v="6.4036164959499998E-3"/>
    <n v="3665.4569062184901"/>
    <n v="9.3016588944867102"/>
    <n v="1.4248243762248201"/>
    <n v="5.9564256336470001E-2"/>
    <n v="9.1240288794300003E-3"/>
    <n v="23.472180309869199"/>
    <n v="1210"/>
    <s v="Fixed Single Family Units"/>
    <n v="1210"/>
    <s v="Town Melbourne Beach                   Brevard County"/>
    <s v="Town Melbourne Beach"/>
    <m/>
    <m/>
    <m/>
    <n v="0"/>
    <n v="1"/>
    <n v="5.9564256336470001E-2"/>
    <n v="9.1240288794300003E-3"/>
    <n v="23.4721803098682"/>
    <m/>
    <n v="-1"/>
    <n v="-1"/>
    <n v="-1"/>
    <n v="-1"/>
    <n v="0"/>
    <m/>
    <m/>
    <s v="Central IRL A"/>
    <n v="-1"/>
    <m/>
    <m/>
    <n v="604"/>
    <x v="13"/>
    <s v="Basins 4, 6, 10, 15"/>
    <x v="0"/>
    <m/>
    <n v="25.169654798635801"/>
    <n v="1.9036642600000001E-2"/>
  </r>
  <r>
    <n v="440000"/>
    <n v="780000"/>
    <n v="780000"/>
    <x v="0"/>
    <x v="0"/>
    <s v="IR12-21"/>
    <s v="62-304.520 (7), F.A.C."/>
    <n v="0.56000000000000005"/>
    <n v="0.48"/>
    <s v="Town Melbourne Beach"/>
    <n v="3.1818041349190002E-2"/>
    <n v="3665.4569062184901"/>
    <n v="9.3016588944867102"/>
    <n v="1.4248243762248201"/>
    <n v="0.29596056732092002"/>
    <n v="4.5335120918060003E-2"/>
    <n v="116.62765940576701"/>
    <n v="1300"/>
    <s v="Residential, High Density"/>
    <n v="1300"/>
    <s v="Town Melbourne Beach                   Brevard County"/>
    <s v="Town Melbourne Beach"/>
    <m/>
    <m/>
    <m/>
    <n v="0"/>
    <n v="1"/>
    <n v="0.29596056732092002"/>
    <n v="4.5335120918060003E-2"/>
    <n v="116.627659405766"/>
    <m/>
    <n v="-1"/>
    <n v="-1"/>
    <n v="-1"/>
    <n v="-1"/>
    <n v="0"/>
    <m/>
    <m/>
    <s v="Central IRL A"/>
    <n v="-1"/>
    <m/>
    <m/>
    <n v="604"/>
    <x v="13"/>
    <s v="Basins 4, 6, 10, 15"/>
    <x v="0"/>
    <m/>
    <n v="61.8590796483914"/>
    <n v="9.4588531599999998E-2"/>
  </r>
  <r>
    <n v="440000"/>
    <n v="780000"/>
    <n v="780000"/>
    <x v="0"/>
    <x v="0"/>
    <s v="IR12-21"/>
    <s v="62-304.520 (7), F.A.C."/>
    <n v="0.56000000000000005"/>
    <n v="0.48"/>
    <s v="Town Melbourne Beach"/>
    <n v="0.12119742545294"/>
    <n v="3665.4569062184901"/>
    <n v="9.3016588944867102"/>
    <n v="1.4248243762248201"/>
    <n v="1.1273371104532299"/>
    <n v="0.17268504612103999"/>
    <n v="444.243940142383"/>
    <n v="1210"/>
    <s v="Fixed Single Family Units"/>
    <n v="1210"/>
    <s v="Town Melbourne Beach                   Brevard County"/>
    <s v="Town Melbourne Beach"/>
    <m/>
    <m/>
    <m/>
    <n v="0"/>
    <n v="1"/>
    <n v="1.1273371104532299"/>
    <n v="0.17268504612103999"/>
    <n v="444.243940142383"/>
    <m/>
    <n v="-1"/>
    <n v="-1"/>
    <n v="-1"/>
    <n v="-1"/>
    <n v="0"/>
    <m/>
    <m/>
    <s v="Central IRL A"/>
    <n v="-1"/>
    <m/>
    <m/>
    <n v="604"/>
    <x v="13"/>
    <s v="Basins 4, 6, 10, 15"/>
    <x v="0"/>
    <m/>
    <n v="93.322149058563397"/>
    <n v="0.36029516639999998"/>
  </r>
  <r>
    <n v="440000"/>
    <n v="780000"/>
    <n v="780000"/>
    <x v="0"/>
    <x v="0"/>
    <s v="IR12-21"/>
    <s v="62-304.520 (7), F.A.C."/>
    <n v="0.56000000000000005"/>
    <n v="0.48"/>
    <s v="Town Melbourne Beach"/>
    <n v="3.5525600304000003E-2"/>
    <n v="3665.4569062184901"/>
    <n v="9.3016588944867102"/>
    <n v="1.4248243762248201"/>
    <n v="0.33044701604968002"/>
    <n v="5.0617741293149998E-2"/>
    <n v="130.21755698185399"/>
    <n v="1210"/>
    <s v="Fixed Single Family Units"/>
    <n v="1210"/>
    <s v="Town Melbourne Beach                   Brevard County"/>
    <s v="Town Melbourne Beach"/>
    <m/>
    <m/>
    <m/>
    <n v="0"/>
    <n v="1"/>
    <n v="0.33044701604968002"/>
    <n v="5.0617741293149998E-2"/>
    <n v="130.21755698185399"/>
    <m/>
    <n v="-1"/>
    <n v="-1"/>
    <n v="-1"/>
    <n v="-1"/>
    <n v="0"/>
    <m/>
    <m/>
    <s v="Central IRL A"/>
    <n v="-1"/>
    <m/>
    <m/>
    <n v="604"/>
    <x v="13"/>
    <s v="Basins 4, 6, 10, 15"/>
    <x v="0"/>
    <m/>
    <n v="50.406776372768803"/>
    <n v="0.1056103463"/>
  </r>
  <r>
    <n v="440000"/>
    <n v="780000"/>
    <n v="780000"/>
    <x v="0"/>
    <x v="0"/>
    <s v="IR12-21"/>
    <s v="62-304.520 (7), F.A.C."/>
    <n v="0.56000000000000005"/>
    <n v="0.48"/>
    <s v="Town Melbourne Beach"/>
    <n v="4.0593736526700001E-2"/>
    <n v="3665.4569062184901"/>
    <n v="9.3016588944867102"/>
    <n v="1.4248243762248201"/>
    <n v="0.37758909042403999"/>
    <n v="5.7838945325289999E-2"/>
    <n v="148.79459190101301"/>
    <n v="1300"/>
    <s v="Residential, High Density"/>
    <n v="1300"/>
    <s v="Town Melbourne Beach                   Brevard County"/>
    <s v="Town Melbourne Beach"/>
    <m/>
    <m/>
    <m/>
    <n v="0"/>
    <n v="1"/>
    <n v="0.37758909042403999"/>
    <n v="5.7838945325289999E-2"/>
    <n v="148.794591901014"/>
    <m/>
    <n v="-1"/>
    <n v="-1"/>
    <n v="-1"/>
    <n v="-1"/>
    <n v="0"/>
    <m/>
    <m/>
    <s v="Central IRL A"/>
    <n v="-1"/>
    <m/>
    <m/>
    <n v="604"/>
    <x v="13"/>
    <s v="Basins 4, 6, 10, 15"/>
    <x v="0"/>
    <m/>
    <n v="52.184913942738604"/>
    <n v="0.1206768791"/>
  </r>
  <r>
    <n v="440000"/>
    <n v="780000"/>
    <n v="780000"/>
    <x v="0"/>
    <x v="0"/>
    <s v="IR12-21"/>
    <s v="62-304.520 (7), F.A.C."/>
    <n v="0.56000000000000005"/>
    <n v="0.48"/>
    <s v="Town Melbourne Beach"/>
    <n v="4.4460694755530002E-2"/>
    <n v="3665.4569062184901"/>
    <n v="9.3016588944867102"/>
    <n v="1.4248243762248201"/>
    <n v="0.41355821682789001"/>
    <n v="6.3348681671569998E-2"/>
    <n v="162.96876064695101"/>
    <n v="1210"/>
    <s v="Fixed Single Family Units"/>
    <n v="1210"/>
    <s v="Town Melbourne Beach                   Brevard County"/>
    <s v="Town Melbourne Beach"/>
    <m/>
    <m/>
    <m/>
    <n v="0"/>
    <n v="1"/>
    <n v="0.41355821682789001"/>
    <n v="6.3348681671569998E-2"/>
    <n v="162.96876064695201"/>
    <m/>
    <n v="-1"/>
    <n v="-1"/>
    <n v="-1"/>
    <n v="-1"/>
    <n v="0"/>
    <m/>
    <m/>
    <s v="Central IRL A"/>
    <n v="-1"/>
    <m/>
    <m/>
    <n v="604"/>
    <x v="13"/>
    <s v="Basins 4, 6, 10, 15"/>
    <x v="0"/>
    <m/>
    <n v="77.7744408784244"/>
    <n v="0.13217255529999999"/>
  </r>
  <r>
    <n v="440000"/>
    <n v="780000"/>
    <n v="780000"/>
    <x v="0"/>
    <x v="0"/>
    <s v="IR12-21"/>
    <s v="62-304.520 (7), F.A.C."/>
    <n v="0.56000000000000005"/>
    <n v="0.48"/>
    <s v="Town Melbourne Beach"/>
    <n v="0.33776433899070002"/>
    <n v="3665.4569062184901"/>
    <n v="9.3016588944867102"/>
    <n v="1.4248243762248201"/>
    <n v="3.1417686680132899"/>
    <n v="0.48125486361341002"/>
    <n v="1238.0606290277899"/>
    <n v="1210"/>
    <s v="Fixed Single Family Units"/>
    <n v="1210"/>
    <s v="Town Melbourne Beach                   Brevard County"/>
    <s v="Town Melbourne Beach"/>
    <m/>
    <m/>
    <m/>
    <n v="0"/>
    <n v="1"/>
    <n v="3.1417686680132899"/>
    <n v="0.48125486361341002"/>
    <n v="1238.0606290277899"/>
    <m/>
    <n v="-1"/>
    <n v="-1"/>
    <n v="-1"/>
    <n v="-1"/>
    <n v="0"/>
    <m/>
    <m/>
    <s v="Central IRL A"/>
    <n v="-1"/>
    <m/>
    <m/>
    <n v="604"/>
    <x v="13"/>
    <s v="Basins 4, 6, 10, 15"/>
    <x v="0"/>
    <m/>
    <n v="144.86475257497099"/>
    <n v="1.0041043220000001"/>
  </r>
  <r>
    <n v="440000"/>
    <n v="780000"/>
    <n v="780000"/>
    <x v="0"/>
    <x v="0"/>
    <s v="IR12-21"/>
    <s v="62-304.520 (7), F.A.C."/>
    <n v="0.56000000000000005"/>
    <n v="0.48"/>
    <s v="Town Melbourne Beach"/>
    <n v="4.6243850664639999E-2"/>
    <n v="3661.4881872992601"/>
    <n v="9.1257924132744197"/>
    <n v="1.3421179027122101"/>
    <n v="0.42201178155597002"/>
    <n v="6.2064699867359997E-2"/>
    <n v="169.321312943814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2201178155597002"/>
    <n v="6.2064699867359997E-2"/>
    <n v="169.32131294381199"/>
    <m/>
    <n v="-1"/>
    <n v="-1"/>
    <n v="-1"/>
    <n v="-1"/>
    <n v="0"/>
    <m/>
    <m/>
    <s v="Central IRL A"/>
    <n v="-1"/>
    <m/>
    <m/>
    <n v="604"/>
    <x v="13"/>
    <s v="Basins 4, 6, 10, 15"/>
    <x v="0"/>
    <m/>
    <n v="107.576790150173"/>
    <n v="0.1373246658"/>
  </r>
  <r>
    <n v="440000"/>
    <n v="780000"/>
    <n v="780000"/>
    <x v="0"/>
    <x v="0"/>
    <s v="IR12-21"/>
    <s v="62-304.520 (7), F.A.C."/>
    <n v="0.56000000000000005"/>
    <n v="0.48"/>
    <s v="Town Melbourne Beach"/>
    <n v="0.10047616231692"/>
    <n v="3661.4881872992601"/>
    <n v="9.1257924132744197"/>
    <n v="1.3421179027122101"/>
    <n v="0.91692459978667995"/>
    <n v="0.13485085624134999"/>
    <n v="367.89228142856899"/>
    <n v="1210"/>
    <s v="Fixed Single Family Units"/>
    <n v="1210"/>
    <s v="Town Melbourne Beach                   Brevard County"/>
    <s v="Town Melbourne Beach"/>
    <m/>
    <m/>
    <m/>
    <n v="0"/>
    <n v="1"/>
    <n v="0.91692459978667995"/>
    <n v="0.13485085624134999"/>
    <n v="367.89228142856899"/>
    <m/>
    <n v="-1"/>
    <n v="-1"/>
    <n v="-1"/>
    <n v="-1"/>
    <n v="0"/>
    <m/>
    <m/>
    <s v="Central IRL A"/>
    <n v="-1"/>
    <m/>
    <m/>
    <n v="604"/>
    <x v="13"/>
    <s v="Basins 4, 6, 10, 15"/>
    <x v="0"/>
    <m/>
    <n v="95.082473281610902"/>
    <n v="0.29837167999999997"/>
  </r>
  <r>
    <n v="440000"/>
    <n v="780000"/>
    <n v="780000"/>
    <x v="0"/>
    <x v="0"/>
    <s v="IR12-21"/>
    <s v="62-304.520 (7), F.A.C."/>
    <n v="0.56000000000000005"/>
    <n v="0.48"/>
    <s v="Town Melbourne Beach"/>
    <n v="0.27477997848316998"/>
    <n v="3661.4881872992601"/>
    <n v="9.1257924132744197"/>
    <n v="1.3421179027122101"/>
    <n v="2.5075850429614199"/>
    <n v="0.36878712842912997"/>
    <n v="1006.10364532247"/>
    <n v="1210"/>
    <s v="Fixed Single Family Units"/>
    <n v="1210"/>
    <s v="Town Melbourne Beach                   Brevard County"/>
    <s v="Town Melbourne Beach"/>
    <m/>
    <m/>
    <m/>
    <n v="0"/>
    <n v="1"/>
    <n v="2.5075850429614199"/>
    <n v="0.36878712842912997"/>
    <n v="1006.10364532247"/>
    <m/>
    <n v="-1"/>
    <n v="-1"/>
    <n v="-1"/>
    <n v="-1"/>
    <n v="0"/>
    <m/>
    <m/>
    <s v="Central IRL A"/>
    <n v="-1"/>
    <m/>
    <m/>
    <n v="604"/>
    <x v="13"/>
    <s v="Basins 4, 6, 10, 15"/>
    <x v="0"/>
    <m/>
    <n v="133.83685228261999"/>
    <n v="0.81598024759999999"/>
  </r>
  <r>
    <n v="440000"/>
    <n v="780000"/>
    <n v="780000"/>
    <x v="0"/>
    <x v="0"/>
    <s v="IR12-21"/>
    <s v="62-304.520 (7), F.A.C."/>
    <n v="0.56000000000000005"/>
    <n v="0.48"/>
    <s v="Town Melbourne Beach"/>
    <n v="7.2092898599640007E-2"/>
    <n v="3661.4881872992601"/>
    <n v="9.1257924132744197"/>
    <n v="1.3421179027122101"/>
    <n v="0.65790482709160003"/>
    <n v="9.6757169869000001E-2"/>
    <n v="263.96729661076301"/>
    <n v="1210"/>
    <s v="Fixed Single Family Units"/>
    <n v="1210"/>
    <s v="Town Melbourne Beach                   Brevard County"/>
    <s v="Town Melbourne Beach"/>
    <m/>
    <m/>
    <m/>
    <n v="0"/>
    <n v="1"/>
    <n v="0.65790482709160003"/>
    <n v="9.6757169869000001E-2"/>
    <n v="263.96729661076398"/>
    <m/>
    <n v="-1"/>
    <n v="-1"/>
    <n v="-1"/>
    <n v="-1"/>
    <n v="0"/>
    <m/>
    <m/>
    <s v="Central IRL A"/>
    <n v="-1"/>
    <m/>
    <m/>
    <n v="604"/>
    <x v="13"/>
    <s v="Basins 4, 6, 10, 15"/>
    <x v="0"/>
    <m/>
    <n v="88.221078139746893"/>
    <n v="0.21408539870000001"/>
  </r>
  <r>
    <n v="440000"/>
    <n v="780000"/>
    <n v="780000"/>
    <x v="0"/>
    <x v="0"/>
    <s v="IR12-21"/>
    <s v="62-304.520 (7), F.A.C."/>
    <n v="0.56000000000000005"/>
    <n v="0.48"/>
    <s v="Town Melbourne Beach"/>
    <n v="5.5450879585380003E-2"/>
    <n v="3661.4881872992601"/>
    <n v="9.1257924132744197"/>
    <n v="1.3421179027122101"/>
    <n v="0.50603321622968001"/>
    <n v="7.4421618212679994E-2"/>
    <n v="203.032740577233"/>
    <n v="1210"/>
    <s v="Fixed Single Family Units"/>
    <n v="1210"/>
    <s v="Town Melbourne Beach                   Brevard County"/>
    <s v="Town Melbourne Beach"/>
    <m/>
    <m/>
    <m/>
    <n v="0"/>
    <n v="1"/>
    <n v="0.50603321622968001"/>
    <n v="7.4421618212679994E-2"/>
    <n v="203.03274057723499"/>
    <m/>
    <n v="-1"/>
    <n v="-1"/>
    <n v="-1"/>
    <n v="-1"/>
    <n v="0"/>
    <m/>
    <m/>
    <s v="Central IRL A"/>
    <n v="-1"/>
    <m/>
    <m/>
    <n v="604"/>
    <x v="13"/>
    <s v="Basins 4, 6, 10, 15"/>
    <x v="0"/>
    <m/>
    <n v="65.614333879338801"/>
    <n v="0.16466564519999999"/>
  </r>
  <r>
    <n v="440000"/>
    <n v="780000"/>
    <n v="780000"/>
    <x v="0"/>
    <x v="0"/>
    <s v="IR12-21"/>
    <s v="62-304.520 (7), F.A.C."/>
    <n v="0.56000000000000005"/>
    <n v="0.48"/>
    <s v="Town Melbourne Beach"/>
    <n v="6.8719684087189994E-2"/>
    <n v="3661.4881872992601"/>
    <n v="9.1257924132744197"/>
    <n v="1.3421179027122101"/>
    <n v="0.62712157168552995"/>
    <n v="9.2229918282150006E-2"/>
    <n v="251.616311520198"/>
    <n v="1210"/>
    <s v="Fixed Single Family Units"/>
    <n v="1210"/>
    <s v="Town Melbourne Beach                   Brevard County"/>
    <s v="Town Melbourne Beach"/>
    <m/>
    <m/>
    <m/>
    <n v="0"/>
    <n v="1"/>
    <n v="0.62712157168552995"/>
    <n v="9.2229918282150006E-2"/>
    <n v="251.616311520198"/>
    <m/>
    <n v="-1"/>
    <n v="-1"/>
    <n v="-1"/>
    <n v="-1"/>
    <n v="0"/>
    <m/>
    <m/>
    <s v="Central IRL A"/>
    <n v="-1"/>
    <m/>
    <m/>
    <n v="604"/>
    <x v="13"/>
    <s v="Basins 4, 6, 10, 15"/>
    <x v="0"/>
    <m/>
    <n v="74.513928555613504"/>
    <n v="0.20406837920000001"/>
  </r>
  <r>
    <n v="440000"/>
    <n v="790000"/>
    <n v="790000"/>
    <x v="0"/>
    <x v="0"/>
    <s v="IR12-21"/>
    <s v="62-304.520 (7), F.A.C."/>
    <n v="0.56000000000000005"/>
    <n v="0.48"/>
    <s v="Town Melbourne Beach"/>
    <n v="1.3570137563540001E-2"/>
    <n v="3663.10394748823"/>
    <n v="9.1295472161966593"/>
    <n v="1.3426608640059099"/>
    <n v="0.12388921161666"/>
    <n v="1.8220092625740002E-2"/>
    <n v="49.708824476979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2388921161666"/>
    <n v="1.8220092625740002E-2"/>
    <n v="49.708824476980702"/>
    <m/>
    <n v="-1"/>
    <n v="-1"/>
    <n v="-1"/>
    <n v="-1"/>
    <n v="0"/>
    <m/>
    <m/>
    <s v="Central IRL A"/>
    <n v="-1"/>
    <m/>
    <m/>
    <n v="604"/>
    <x v="13"/>
    <s v="Basins 4, 6, 10, 15"/>
    <x v="0"/>
    <m/>
    <n v="50.055861503745099"/>
    <n v="4.0315348299999998E-2"/>
  </r>
  <r>
    <n v="440000"/>
    <n v="790000"/>
    <n v="790000"/>
    <x v="0"/>
    <x v="0"/>
    <s v="IR12-21"/>
    <s v="62-304.520 (7), F.A.C."/>
    <n v="0.56000000000000005"/>
    <n v="0.48"/>
    <s v="Town Melbourne Beach"/>
    <n v="4.7549823714200003E-3"/>
    <n v="3663.10394748823"/>
    <n v="9.1295472161966593"/>
    <n v="1.3426608640059099"/>
    <n v="4.3410836072069997E-2"/>
    <n v="6.38432873914E-3"/>
    <n v="17.417994694989201"/>
    <n v="1210"/>
    <s v="Fixed Single Family Units"/>
    <n v="1210"/>
    <s v="Town Melbourne Beach                   Brevard County"/>
    <s v="Town Melbourne Beach"/>
    <m/>
    <m/>
    <m/>
    <n v="0"/>
    <n v="1"/>
    <n v="4.3410836072069997E-2"/>
    <n v="6.38432873914E-3"/>
    <n v="17.4179946949893"/>
    <m/>
    <n v="-1"/>
    <n v="-1"/>
    <n v="-1"/>
    <n v="-1"/>
    <n v="0"/>
    <m/>
    <m/>
    <s v="Central IRL A"/>
    <n v="-1"/>
    <m/>
    <m/>
    <n v="604"/>
    <x v="13"/>
    <s v="Basins 4, 6, 10, 15"/>
    <x v="0"/>
    <m/>
    <n v="19.446259193304801"/>
    <n v="1.4126516400000001E-2"/>
  </r>
  <r>
    <n v="440000"/>
    <n v="790000"/>
    <n v="790000"/>
    <x v="0"/>
    <x v="0"/>
    <s v="IR12-21"/>
    <s v="62-304.520 (7), F.A.C."/>
    <n v="0.56000000000000005"/>
    <n v="0.48"/>
    <s v="Town Melbourne Beach"/>
    <n v="0.16329867893592001"/>
    <n v="3663.10394748823"/>
    <n v="9.1295472161966593"/>
    <n v="1.3426608640059099"/>
    <n v="1.4908429996880399"/>
    <n v="0.21925474535112999"/>
    <n v="598.18003542978897"/>
    <n v="1210"/>
    <s v="Fixed Single Family Units"/>
    <n v="1210"/>
    <s v="Town Melbourne Beach                   Brevard County"/>
    <s v="Town Melbourne Beach"/>
    <m/>
    <m/>
    <m/>
    <n v="0"/>
    <n v="1"/>
    <n v="1.4908429996880399"/>
    <n v="0.21925474535112999"/>
    <n v="598.18003542978897"/>
    <m/>
    <n v="-1"/>
    <n v="-1"/>
    <n v="-1"/>
    <n v="-1"/>
    <n v="0"/>
    <m/>
    <m/>
    <s v="Central IRL A"/>
    <n v="-1"/>
    <m/>
    <m/>
    <n v="604"/>
    <x v="13"/>
    <s v="Basins 4, 6, 10, 15"/>
    <x v="0"/>
    <m/>
    <n v="113.374304125132"/>
    <n v="0.48514195900000001"/>
  </r>
  <r>
    <n v="440000"/>
    <n v="790000"/>
    <n v="790000"/>
    <x v="0"/>
    <x v="0"/>
    <s v="IR12-21"/>
    <s v="62-304.520 (7), F.A.C."/>
    <n v="0.56000000000000005"/>
    <n v="0.48"/>
    <s v="Town Melbourne Beach"/>
    <n v="2.639248055974E-2"/>
    <n v="3663.10394748823"/>
    <n v="9.1295472161966593"/>
    <n v="1.3426608640059099"/>
    <n v="0.24095139742277999"/>
    <n v="3.5436150751610003E-2"/>
    <n v="96.678399722422995"/>
    <n v="1210"/>
    <s v="Fixed Single Family Units"/>
    <n v="1210"/>
    <s v="Town Melbourne Beach                   Brevard County"/>
    <s v="Town Melbourne Beach"/>
    <m/>
    <m/>
    <m/>
    <n v="0"/>
    <n v="1"/>
    <n v="0.24095139742277999"/>
    <n v="3.5436150751610003E-2"/>
    <n v="96.678399722422199"/>
    <m/>
    <n v="-1"/>
    <n v="-1"/>
    <n v="-1"/>
    <n v="-1"/>
    <n v="0"/>
    <m/>
    <m/>
    <s v="Central IRL A"/>
    <n v="-1"/>
    <m/>
    <m/>
    <n v="604"/>
    <x v="13"/>
    <s v="Basins 4, 6, 10, 15"/>
    <x v="0"/>
    <m/>
    <n v="50.034830146142902"/>
    <n v="7.8409083300000001E-2"/>
  </r>
  <r>
    <n v="440000"/>
    <n v="790000"/>
    <n v="790000"/>
    <x v="0"/>
    <x v="0"/>
    <s v="IR12-21"/>
    <s v="62-304.520 (7), F.A.C."/>
    <n v="0.56000000000000005"/>
    <n v="0.48"/>
    <s v="Town Melbourne Beach"/>
    <n v="0.16889207281324001"/>
    <n v="3663.10394748823"/>
    <n v="9.1295472161966593"/>
    <n v="1.3426608640059099"/>
    <n v="1.54190815318981"/>
    <n v="0.22676477640716999"/>
    <n v="618.669218621656"/>
    <n v="1210"/>
    <s v="Fixed Single Family Units"/>
    <n v="1210"/>
    <s v="Town Melbourne Beach                   Brevard County"/>
    <s v="Town Melbourne Beach"/>
    <m/>
    <m/>
    <m/>
    <n v="0"/>
    <n v="1"/>
    <n v="1.54190815318981"/>
    <n v="0.22676477640716999"/>
    <n v="618.669218621656"/>
    <m/>
    <n v="-1"/>
    <n v="-1"/>
    <n v="-1"/>
    <n v="-1"/>
    <n v="0"/>
    <m/>
    <m/>
    <s v="Central IRL A"/>
    <n v="-1"/>
    <m/>
    <m/>
    <n v="604"/>
    <x v="13"/>
    <s v="Basins 4, 6, 10, 15"/>
    <x v="0"/>
    <m/>
    <n v="113.084918059866"/>
    <n v="0.50175930140000002"/>
  </r>
  <r>
    <n v="440000"/>
    <n v="790000"/>
    <n v="790000"/>
    <x v="0"/>
    <x v="0"/>
    <s v="IR12-21"/>
    <s v="62-304.520 (7), F.A.C."/>
    <n v="0.56000000000000005"/>
    <n v="0.48"/>
    <s v="Town Melbourne Beach"/>
    <n v="0.24085510144704"/>
    <n v="3663.10394748823"/>
    <n v="9.1295472161966593"/>
    <n v="1.3426608640059099"/>
    <n v="2.1988980209226598"/>
    <n v="0.32338671860911999"/>
    <n v="882.27727288335996"/>
    <n v="1210"/>
    <s v="Fixed Single Family Units"/>
    <n v="1210"/>
    <s v="Town Melbourne Beach                   Brevard County"/>
    <s v="Town Melbourne Beach"/>
    <m/>
    <m/>
    <m/>
    <n v="0"/>
    <n v="1"/>
    <n v="2.1988980209226598"/>
    <n v="0.32338671860911999"/>
    <n v="882.27727288335996"/>
    <m/>
    <n v="-1"/>
    <n v="-1"/>
    <n v="-1"/>
    <n v="-1"/>
    <n v="0"/>
    <m/>
    <m/>
    <s v="Central IRL A"/>
    <n v="-1"/>
    <m/>
    <m/>
    <n v="604"/>
    <x v="13"/>
    <s v="Basins 4, 6, 10, 15"/>
    <x v="0"/>
    <m/>
    <n v="132.02000848263799"/>
    <n v="0.71555334380000002"/>
  </r>
  <r>
    <n v="440000"/>
    <n v="790000"/>
    <n v="790000"/>
    <x v="0"/>
    <x v="0"/>
    <s v="IR12-21"/>
    <s v="62-304.520 (7), F.A.C."/>
    <n v="0.56000000000000005"/>
    <n v="0.48"/>
    <s v="Town Melbourne Beach"/>
    <n v="4.8628386805799999E-2"/>
    <n v="3654.9754807566201"/>
    <n v="9.1105447579982908"/>
    <n v="1.33990890413071"/>
    <n v="0.44303109450349998"/>
    <n v="6.5157608474600004E-2"/>
    <n v="177.735561443951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4303109450349998"/>
    <n v="6.5157608474600004E-2"/>
    <n v="177.73556144395101"/>
    <m/>
    <n v="-1"/>
    <n v="-1"/>
    <n v="-1"/>
    <n v="-1"/>
    <n v="0"/>
    <m/>
    <m/>
    <s v="Central IRL A"/>
    <n v="-1"/>
    <m/>
    <m/>
    <n v="604"/>
    <x v="13"/>
    <s v="Basins 4, 6, 10, 15"/>
    <x v="0"/>
    <m/>
    <n v="67.757997169117502"/>
    <n v="0.14414887379999999"/>
  </r>
  <r>
    <n v="440000"/>
    <n v="790000"/>
    <n v="790000"/>
    <x v="0"/>
    <x v="0"/>
    <s v="IR12-21"/>
    <s v="62-304.520 (7), F.A.C."/>
    <n v="0.56000000000000005"/>
    <n v="0.48"/>
    <s v="Town Melbourne Beach"/>
    <n v="0.17879603928884"/>
    <n v="3654.9754807566201"/>
    <n v="9.1105447579982908"/>
    <n v="1.33990890413071"/>
    <n v="1.6289293184938001"/>
    <n v="0.23957040506641999"/>
    <n v="653.49513965711105"/>
    <n v="1210"/>
    <s v="Fixed Single Family Units"/>
    <n v="1210"/>
    <s v="Town Melbourne Beach                   Brevard County"/>
    <s v="Town Melbourne Beach"/>
    <m/>
    <m/>
    <m/>
    <n v="0"/>
    <n v="1"/>
    <n v="1.6289293184938001"/>
    <n v="0.23957040506641999"/>
    <n v="653.49513965711105"/>
    <m/>
    <n v="-1"/>
    <n v="-1"/>
    <n v="-1"/>
    <n v="-1"/>
    <n v="0"/>
    <m/>
    <m/>
    <s v="Central IRL A"/>
    <n v="-1"/>
    <m/>
    <m/>
    <n v="604"/>
    <x v="13"/>
    <s v="Basins 4, 6, 10, 15"/>
    <x v="0"/>
    <m/>
    <n v="108.095902750562"/>
    <n v="0.53000416839999998"/>
  </r>
  <r>
    <n v="440000"/>
    <n v="790000"/>
    <n v="790000"/>
    <x v="0"/>
    <x v="0"/>
    <s v="IR12-21"/>
    <s v="62-304.520 (7), F.A.C."/>
    <n v="0.56000000000000005"/>
    <n v="0.48"/>
    <s v="Town Melbourne Beach"/>
    <n v="8.8181931013729994E-2"/>
    <n v="3654.9754807566201"/>
    <n v="9.1105447579982908"/>
    <n v="1.33990890413071"/>
    <n v="0.80338542934738"/>
    <n v="0.11815575454874"/>
    <n v="322.30279570098702"/>
    <n v="1210"/>
    <s v="Fixed Single Family Units"/>
    <n v="1210"/>
    <s v="Town Melbourne Beach                   Brevard County"/>
    <s v="Town Melbourne Beach"/>
    <m/>
    <m/>
    <m/>
    <n v="0"/>
    <n v="1"/>
    <n v="0.80338542934738"/>
    <n v="0.11815575454874"/>
    <n v="322.30279570098901"/>
    <m/>
    <n v="-1"/>
    <n v="-1"/>
    <n v="-1"/>
    <n v="-1"/>
    <n v="0"/>
    <m/>
    <m/>
    <s v="Central IRL A"/>
    <n v="-1"/>
    <m/>
    <m/>
    <n v="604"/>
    <x v="13"/>
    <s v="Basins 4, 6, 10, 15"/>
    <x v="0"/>
    <m/>
    <n v="85.530096767927802"/>
    <n v="0.261397239"/>
  </r>
  <r>
    <n v="440000"/>
    <n v="790000"/>
    <n v="790000"/>
    <x v="0"/>
    <x v="0"/>
    <s v="IR12-21"/>
    <s v="62-304.520 (7), F.A.C."/>
    <n v="0.56000000000000005"/>
    <n v="0.48"/>
    <s v="Town Melbourne Beach"/>
    <n v="2.2056256276520001E-2"/>
    <n v="3654.9754807566201"/>
    <n v="9.1105447579982908"/>
    <n v="1.33990890413071"/>
    <n v="0.20094451000110999"/>
    <n v="2.955337417669E-2"/>
    <n v="80.615075887964906"/>
    <n v="1210"/>
    <s v="Fixed Single Family Units"/>
    <n v="1210"/>
    <s v="Town Melbourne Beach                   Brevard County"/>
    <s v="Town Melbourne Beach"/>
    <m/>
    <m/>
    <m/>
    <n v="0"/>
    <n v="1"/>
    <n v="0.20094451000110999"/>
    <n v="2.955337417669E-2"/>
    <n v="80.615075887966"/>
    <m/>
    <n v="-1"/>
    <n v="-1"/>
    <n v="-1"/>
    <n v="-1"/>
    <n v="0"/>
    <m/>
    <m/>
    <s v="Central IRL A"/>
    <n v="-1"/>
    <m/>
    <m/>
    <n v="604"/>
    <x v="13"/>
    <s v="Basins 4, 6, 10, 15"/>
    <x v="0"/>
    <m/>
    <n v="45.652081200548899"/>
    <n v="6.5381245700000007E-2"/>
  </r>
  <r>
    <n v="440000"/>
    <n v="790000"/>
    <n v="790000"/>
    <x v="0"/>
    <x v="0"/>
    <s v="IR12-21"/>
    <s v="62-304.520 (7), F.A.C."/>
    <n v="0.56000000000000005"/>
    <n v="0.48"/>
    <s v="Town Melbourne Beach"/>
    <n v="4.2260930986729998E-2"/>
    <n v="3654.9754807566201"/>
    <n v="9.1105447579982908"/>
    <n v="1.33990890413071"/>
    <n v="0.38502010326934"/>
    <n v="5.6625797725979997E-2"/>
    <n v="154.462666550471"/>
    <n v="1210"/>
    <s v="Fixed Single Family Units"/>
    <n v="1210"/>
    <s v="Town Melbourne Beach                   Brevard County"/>
    <s v="Town Melbourne Beach"/>
    <m/>
    <m/>
    <m/>
    <n v="0"/>
    <n v="1"/>
    <n v="0.38502010326934"/>
    <n v="5.6625797725979997E-2"/>
    <n v="154.46266655047"/>
    <m/>
    <n v="-1"/>
    <n v="-1"/>
    <n v="-1"/>
    <n v="-1"/>
    <n v="0"/>
    <m/>
    <m/>
    <s v="Central IRL A"/>
    <n v="-1"/>
    <m/>
    <m/>
    <n v="604"/>
    <x v="13"/>
    <s v="Basins 4, 6, 10, 15"/>
    <x v="0"/>
    <m/>
    <n v="63.242036148647799"/>
    <n v="0.12527385769999999"/>
  </r>
  <r>
    <n v="440000"/>
    <n v="790000"/>
    <n v="790000"/>
    <x v="0"/>
    <x v="0"/>
    <s v="IR12-21"/>
    <s v="62-304.520 (7), F.A.C."/>
    <n v="0.56000000000000005"/>
    <n v="0.48"/>
    <s v="Town Melbourne Beach"/>
    <n v="0.23778616564731"/>
    <n v="3654.9754807566201"/>
    <n v="9.1105447579982908"/>
    <n v="1.33990890413071"/>
    <n v="2.1663615049626399"/>
    <n v="0.31861180062993"/>
    <n v="869.10260510406101"/>
    <n v="1210"/>
    <s v="Fixed Single Family Units"/>
    <n v="1210"/>
    <s v="Town Melbourne Beach                   Brevard County"/>
    <s v="Town Melbourne Beach"/>
    <m/>
    <m/>
    <m/>
    <n v="0"/>
    <n v="1"/>
    <n v="2.1663615049626399"/>
    <n v="0.31861180062993"/>
    <n v="869.10260510406101"/>
    <m/>
    <n v="-1"/>
    <n v="-1"/>
    <n v="-1"/>
    <n v="-1"/>
    <n v="0"/>
    <m/>
    <m/>
    <s v="Central IRL A"/>
    <n v="-1"/>
    <m/>
    <m/>
    <n v="604"/>
    <x v="13"/>
    <s v="Basins 4, 6, 10, 15"/>
    <x v="0"/>
    <m/>
    <n v="120.36321894480101"/>
    <n v="0.70486829289999997"/>
  </r>
  <r>
    <n v="440000"/>
    <n v="790000"/>
    <n v="790000"/>
    <x v="0"/>
    <x v="0"/>
    <s v="IR12-21"/>
    <s v="62-304.520 (7), F.A.C."/>
    <n v="0.56000000000000005"/>
    <n v="0.48"/>
    <s v="Town Melbourne Beach"/>
    <n v="5.374364896E-5"/>
    <n v="3654.9754807566201"/>
    <n v="9.1105447579982908"/>
    <n v="1.33990890413071"/>
    <n v="4.8963391931999996E-4"/>
    <n v="7.2011593779999994E-5"/>
    <n v="0.19643171920249999"/>
    <n v="1210"/>
    <s v="Fixed Single Family Units"/>
    <n v="1210"/>
    <s v="Town Melbourne Beach                   Brevard County"/>
    <s v="Town Melbourne Beach"/>
    <m/>
    <m/>
    <m/>
    <n v="0"/>
    <n v="1"/>
    <n v="4.8963391931999996E-4"/>
    <n v="7.2011593779999994E-5"/>
    <n v="0.19643171920231001"/>
    <m/>
    <n v="-1"/>
    <n v="-1"/>
    <n v="-1"/>
    <n v="-1"/>
    <n v="0"/>
    <m/>
    <m/>
    <s v="Central IRL A"/>
    <n v="-1"/>
    <m/>
    <m/>
    <n v="604"/>
    <x v="13"/>
    <s v="Basins 4, 6, 10, 15"/>
    <x v="0"/>
    <m/>
    <n v="2.25354939980364"/>
    <n v="1.59312E-4"/>
  </r>
  <r>
    <n v="440000"/>
    <n v="790000"/>
    <n v="790000"/>
    <x v="0"/>
    <x v="0"/>
    <s v="IR12-21"/>
    <s v="62-304.520 (7), F.A.C."/>
    <n v="0.56000000000000005"/>
    <n v="0.48"/>
    <s v="Town Melbourne Beach"/>
    <n v="5.9343790795709998E-2"/>
    <n v="3661.4881872992601"/>
    <n v="9.1257924132744197"/>
    <n v="1.3421179027122101"/>
    <n v="0.54155911581849003"/>
    <n v="7.9646364041739998E-2"/>
    <n v="217.286588988076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54155911581849003"/>
    <n v="7.9646364041739998E-2"/>
    <n v="217.28658898807501"/>
    <m/>
    <n v="-1"/>
    <n v="-1"/>
    <n v="-1"/>
    <n v="-1"/>
    <n v="0"/>
    <m/>
    <m/>
    <s v="Central IRL A"/>
    <n v="-1"/>
    <m/>
    <m/>
    <n v="604"/>
    <x v="13"/>
    <s v="Basins 4, 6, 10, 15"/>
    <x v="0"/>
    <m/>
    <n v="109.620893665476"/>
    <n v="0.176225944"/>
  </r>
  <r>
    <n v="440000"/>
    <n v="790000"/>
    <n v="790000"/>
    <x v="0"/>
    <x v="0"/>
    <s v="IR12-21"/>
    <s v="62-304.520 (7), F.A.C."/>
    <n v="0.56000000000000005"/>
    <n v="0.48"/>
    <s v="Town Melbourne Beach"/>
    <n v="1.559737608072E-2"/>
    <n v="3661.4881872992601"/>
    <n v="9.1257924132744197"/>
    <n v="1.3421179027122101"/>
    <n v="0.14233841630444999"/>
    <n v="2.0933517673270001E-2"/>
    <n v="57.109608272431302"/>
    <n v="1210"/>
    <s v="Fixed Single Family Units"/>
    <n v="1210"/>
    <s v="Town Melbourne Beach                   Brevard County"/>
    <s v="Town Melbourne Beach"/>
    <m/>
    <m/>
    <m/>
    <n v="0"/>
    <n v="1"/>
    <n v="0.14233841630444999"/>
    <n v="2.0933517673270001E-2"/>
    <n v="57.109608272430201"/>
    <m/>
    <n v="-1"/>
    <n v="-1"/>
    <n v="-1"/>
    <n v="-1"/>
    <n v="0"/>
    <m/>
    <m/>
    <s v="Central IRL A"/>
    <n v="-1"/>
    <m/>
    <m/>
    <n v="604"/>
    <x v="13"/>
    <s v="Basins 4, 6, 10, 15"/>
    <x v="0"/>
    <m/>
    <n v="76.184163421825104"/>
    <n v="4.6317606099999999E-2"/>
  </r>
  <r>
    <n v="440000"/>
    <n v="790000"/>
    <n v="790000"/>
    <x v="0"/>
    <x v="0"/>
    <s v="IR12-21"/>
    <s v="62-304.520 (7), F.A.C."/>
    <n v="0.56000000000000005"/>
    <n v="0.48"/>
    <s v="Town Melbourne Beach"/>
    <n v="0.26910788876660002"/>
    <n v="3661.4881872992601"/>
    <n v="9.1257924132744197"/>
    <n v="1.3421179027122101"/>
    <n v="2.45582272965853"/>
    <n v="0.36117451527473998"/>
    <n v="985.33535582795002"/>
    <n v="1210"/>
    <s v="Fixed Single Family Units"/>
    <n v="1210"/>
    <s v="Town Melbourne Beach                   Brevard County"/>
    <s v="Town Melbourne Beach"/>
    <m/>
    <m/>
    <m/>
    <n v="0"/>
    <n v="1"/>
    <n v="2.45582272965853"/>
    <n v="0.36117451527473998"/>
    <n v="985.33535582795002"/>
    <m/>
    <n v="-1"/>
    <n v="-1"/>
    <n v="-1"/>
    <n v="-1"/>
    <n v="0"/>
    <m/>
    <m/>
    <s v="Central IRL A"/>
    <n v="-1"/>
    <m/>
    <m/>
    <n v="604"/>
    <x v="13"/>
    <s v="Basins 4, 6, 10, 15"/>
    <x v="0"/>
    <m/>
    <n v="132.62084811196999"/>
    <n v="0.79913654160000003"/>
  </r>
  <r>
    <n v="440000"/>
    <n v="790000"/>
    <n v="790000"/>
    <x v="0"/>
    <x v="0"/>
    <s v="IR12-21"/>
    <s v="62-304.520 (7), F.A.C."/>
    <n v="0.56000000000000005"/>
    <n v="0.48"/>
    <s v="Town Melbourne Beach"/>
    <n v="0.16453655700961001"/>
    <n v="3661.4881872992601"/>
    <n v="9.1257924132744197"/>
    <n v="1.3421179027122101"/>
    <n v="1.5015264636646299"/>
    <n v="0.22082745881322999"/>
    <n v="602.44865986959701"/>
    <n v="1210"/>
    <s v="Fixed Single Family Units"/>
    <n v="1210"/>
    <s v="Town Melbourne Beach                   Brevard County"/>
    <s v="Town Melbourne Beach"/>
    <m/>
    <m/>
    <m/>
    <n v="0"/>
    <n v="1"/>
    <n v="1.5015264636646299"/>
    <n v="0.22082745881322999"/>
    <n v="602.44865986959701"/>
    <m/>
    <n v="-1"/>
    <n v="-1"/>
    <n v="-1"/>
    <n v="-1"/>
    <n v="0"/>
    <m/>
    <m/>
    <s v="Central IRL A"/>
    <n v="-1"/>
    <m/>
    <m/>
    <n v="604"/>
    <x v="13"/>
    <s v="Basins 4, 6, 10, 15"/>
    <x v="0"/>
    <m/>
    <n v="109.3462025812"/>
    <n v="0.48860394150000003"/>
  </r>
  <r>
    <n v="440000"/>
    <n v="790000"/>
    <n v="790000"/>
    <x v="0"/>
    <x v="0"/>
    <s v="IR12-21"/>
    <s v="62-304.520 (7), F.A.C."/>
    <n v="0.56000000000000005"/>
    <n v="0.48"/>
    <s v="Town Melbourne Beach"/>
    <n v="2.9033989755350001E-2"/>
    <n v="3661.4881872992601"/>
    <n v="9.1257924132744197"/>
    <n v="1.3421179027122101"/>
    <n v="0.26495816343646"/>
    <n v="3.896703743781E-2"/>
    <n v="106.307610519381"/>
    <n v="1210"/>
    <s v="Fixed Single Family Units"/>
    <n v="1210"/>
    <s v="Town Melbourne Beach                   Brevard County"/>
    <s v="Town Melbourne Beach"/>
    <m/>
    <m/>
    <m/>
    <n v="0"/>
    <n v="1"/>
    <n v="0.26495816343646"/>
    <n v="3.896703743781E-2"/>
    <n v="106.307610519383"/>
    <m/>
    <n v="-1"/>
    <n v="-1"/>
    <n v="-1"/>
    <n v="-1"/>
    <n v="0"/>
    <m/>
    <m/>
    <s v="Central IRL A"/>
    <n v="-1"/>
    <m/>
    <m/>
    <n v="604"/>
    <x v="13"/>
    <s v="Basins 4, 6, 10, 15"/>
    <x v="0"/>
    <m/>
    <n v="44.780040844664001"/>
    <n v="8.6218662200000004E-2"/>
  </r>
  <r>
    <n v="440000"/>
    <n v="790000"/>
    <n v="790000"/>
    <x v="0"/>
    <x v="0"/>
    <s v="IR12-21"/>
    <s v="62-304.520 (7), F.A.C."/>
    <n v="0.56000000000000005"/>
    <n v="0.48"/>
    <s v="Town Melbourne Beach"/>
    <n v="6.4650540325669997E-2"/>
    <n v="3661.4881872992601"/>
    <n v="9.1257924132744197"/>
    <n v="1.3421179027122101"/>
    <n v="0.58998741041816005"/>
    <n v="8.6768647591109999E-2"/>
    <n v="236.71718970498401"/>
    <n v="1210"/>
    <s v="Fixed Single Family Units"/>
    <n v="1210"/>
    <s v="Town Melbourne Beach                   Brevard County"/>
    <s v="Town Melbourne Beach"/>
    <m/>
    <m/>
    <m/>
    <n v="0"/>
    <n v="1"/>
    <n v="0.58998741041816005"/>
    <n v="8.6768647591109999E-2"/>
    <n v="236.71718970498301"/>
    <m/>
    <n v="-1"/>
    <n v="-1"/>
    <n v="-1"/>
    <n v="-1"/>
    <n v="0"/>
    <m/>
    <m/>
    <s v="Central IRL A"/>
    <n v="-1"/>
    <m/>
    <m/>
    <n v="604"/>
    <x v="13"/>
    <s v="Basins 4, 6, 10, 15"/>
    <x v="0"/>
    <m/>
    <n v="76.493156149670895"/>
    <n v="0.19198474430000001"/>
  </r>
  <r>
    <n v="440000"/>
    <n v="790000"/>
    <n v="790000"/>
    <x v="0"/>
    <x v="0"/>
    <s v="IR12-21"/>
    <s v="62-304.520 (7), F.A.C."/>
    <n v="0.56000000000000005"/>
    <n v="0.48"/>
    <s v="Town Melbourne Beach"/>
    <n v="1.549331114135E-2"/>
    <n v="3661.4881872992601"/>
    <n v="9.1257924132744197"/>
    <n v="1.3421179027122101"/>
    <n v="0.14138874127025"/>
    <n v="2.079385025509E-2"/>
    <n v="56.728575726212398"/>
    <n v="1210"/>
    <s v="Fixed Single Family Units"/>
    <n v="1210"/>
    <s v="Town Melbourne Beach                   Brevard County"/>
    <s v="Town Melbourne Beach"/>
    <m/>
    <m/>
    <m/>
    <n v="0"/>
    <n v="1"/>
    <n v="0.14138874127025"/>
    <n v="2.079385025509E-2"/>
    <n v="56.728575726213101"/>
    <m/>
    <n v="-1"/>
    <n v="-1"/>
    <n v="-1"/>
    <n v="-1"/>
    <n v="0"/>
    <m/>
    <m/>
    <s v="Central IRL A"/>
    <n v="-1"/>
    <m/>
    <m/>
    <n v="604"/>
    <x v="13"/>
    <s v="Basins 4, 6, 10, 15"/>
    <x v="0"/>
    <m/>
    <n v="32.125940462392101"/>
    <n v="4.6008577199999998E-2"/>
  </r>
  <r>
    <n v="440000"/>
    <n v="800000"/>
    <n v="800000"/>
    <x v="0"/>
    <x v="0"/>
    <s v="IR12-21"/>
    <s v="62-304.520 (7), F.A.C."/>
    <n v="0.56000000000000005"/>
    <n v="0.48"/>
    <s v="Town Melbourne Beach"/>
    <n v="0.15204854510978"/>
    <n v="3633.0519898821599"/>
    <n v="9.0592813824315606"/>
    <n v="1.33248446571623"/>
    <n v="1.37745055393886"/>
    <n v="0.20260232439354001"/>
    <n v="552.400269369784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7745055393886"/>
    <n v="0.20260232439354001"/>
    <n v="552.40026936978495"/>
    <m/>
    <n v="-1"/>
    <n v="-1"/>
    <n v="-1"/>
    <n v="-1"/>
    <n v="0"/>
    <m/>
    <m/>
    <s v="Central IRL A"/>
    <n v="-1"/>
    <m/>
    <m/>
    <n v="604"/>
    <x v="13"/>
    <s v="Basins 4, 6, 10, 15"/>
    <x v="0"/>
    <m/>
    <n v="124.65883983848801"/>
    <n v="0.44801319490000002"/>
  </r>
  <r>
    <n v="440000"/>
    <n v="800000"/>
    <n v="800000"/>
    <x v="0"/>
    <x v="0"/>
    <s v="IR12-21"/>
    <s v="62-304.520 (7), F.A.C."/>
    <n v="0.56000000000000005"/>
    <n v="0.48"/>
    <s v="Town Melbourne Beach"/>
    <n v="0.16080068725503999"/>
    <n v="3633.0519898821599"/>
    <n v="9.0592813824315606"/>
    <n v="1.33248446571623"/>
    <n v="1.4567386723317799"/>
    <n v="0.21426441784382999"/>
    <n v="584.19725680634201"/>
    <n v="1210"/>
    <s v="Fixed Single Family Units"/>
    <n v="1210"/>
    <s v="Town Melbourne Beach                   Brevard County"/>
    <s v="Town Melbourne Beach"/>
    <m/>
    <m/>
    <m/>
    <n v="0"/>
    <n v="1"/>
    <n v="1.4567386723317799"/>
    <n v="0.21426441784382999"/>
    <n v="584.19725680634201"/>
    <m/>
    <n v="-1"/>
    <n v="-1"/>
    <n v="-1"/>
    <n v="-1"/>
    <n v="0"/>
    <m/>
    <m/>
    <s v="Central IRL A"/>
    <n v="-1"/>
    <m/>
    <m/>
    <n v="604"/>
    <x v="13"/>
    <s v="Basins 4, 6, 10, 15"/>
    <x v="0"/>
    <m/>
    <n v="107.327416524206"/>
    <n v="0.47380150589999998"/>
  </r>
  <r>
    <n v="440000"/>
    <n v="800000"/>
    <n v="800000"/>
    <x v="0"/>
    <x v="0"/>
    <s v="IR12-21"/>
    <s v="62-304.520 (7), F.A.C."/>
    <n v="0.56000000000000005"/>
    <n v="0.48"/>
    <s v="Town Melbourne Beach"/>
    <n v="0.24950182841856"/>
    <n v="3633.0519898821599"/>
    <n v="9.0592813824315606"/>
    <n v="1.33248446571623"/>
    <n v="2.2603072690749699"/>
    <n v="0.33245731053554001"/>
    <n v="906.45311421532006"/>
    <n v="1210"/>
    <s v="Fixed Single Family Units"/>
    <n v="1210"/>
    <s v="Town Melbourne Beach                   Brevard County"/>
    <s v="Town Melbourne Beach"/>
    <m/>
    <m/>
    <m/>
    <n v="0"/>
    <n v="1"/>
    <n v="2.2603072690749699"/>
    <n v="0.33245731053554001"/>
    <n v="906.45311421532006"/>
    <m/>
    <n v="-1"/>
    <n v="-1"/>
    <n v="-1"/>
    <n v="-1"/>
    <n v="0"/>
    <m/>
    <m/>
    <s v="Central IRL A"/>
    <n v="-1"/>
    <m/>
    <m/>
    <n v="604"/>
    <x v="13"/>
    <s v="Basins 4, 6, 10, 15"/>
    <x v="0"/>
    <m/>
    <n v="127.754465915119"/>
    <n v="0.73516067659999995"/>
  </r>
  <r>
    <n v="440000"/>
    <n v="800000"/>
    <n v="800000"/>
    <x v="0"/>
    <x v="0"/>
    <s v="IR12-21"/>
    <s v="62-304.520 (7), F.A.C."/>
    <n v="0.56000000000000005"/>
    <n v="0.48"/>
    <s v="Town Melbourne Beach"/>
    <n v="2.3824217636490001E-2"/>
    <n v="3633.0519898821599"/>
    <n v="9.0592813824315606"/>
    <n v="1.33248446571623"/>
    <n v="0.21583029128525999"/>
    <n v="3.1745399908460002E-2"/>
    <n v="86.554621291639293"/>
    <n v="1210"/>
    <s v="Fixed Single Family Units"/>
    <n v="1210"/>
    <s v="Town Melbourne Beach                   Brevard County"/>
    <s v="Town Melbourne Beach"/>
    <m/>
    <m/>
    <m/>
    <n v="0"/>
    <n v="1"/>
    <n v="0.21583029128525999"/>
    <n v="3.1745399908460002E-2"/>
    <n v="86.554621291638199"/>
    <m/>
    <n v="-1"/>
    <n v="-1"/>
    <n v="-1"/>
    <n v="-1"/>
    <n v="0"/>
    <m/>
    <m/>
    <s v="Central IRL A"/>
    <n v="-1"/>
    <m/>
    <m/>
    <n v="604"/>
    <x v="13"/>
    <s v="Basins 4, 6, 10, 15"/>
    <x v="0"/>
    <m/>
    <n v="75.723344830671707"/>
    <n v="7.0198395199999999E-2"/>
  </r>
  <r>
    <n v="440000"/>
    <n v="800000"/>
    <n v="800000"/>
    <x v="0"/>
    <x v="0"/>
    <s v="IR12-21"/>
    <s v="62-304.520 (7), F.A.C."/>
    <n v="0.56000000000000005"/>
    <n v="0.48"/>
    <s v="Town Melbourne Beach"/>
    <n v="5.1349281709199999E-3"/>
    <n v="3633.0519898821599"/>
    <n v="9.0592813824315606"/>
    <n v="1.33248446571623"/>
    <n v="4.651875917895E-2"/>
    <n v="6.8422120203200003E-3"/>
    <n v="18.655461009270098"/>
    <n v="1210"/>
    <s v="Fixed Single Family Units"/>
    <n v="1210"/>
    <s v="Town Melbourne Beach                   Brevard County"/>
    <s v="Town Melbourne Beach"/>
    <m/>
    <m/>
    <m/>
    <n v="0"/>
    <n v="1"/>
    <n v="4.651875917895E-2"/>
    <n v="6.8422120203200003E-3"/>
    <n v="18.655461009271502"/>
    <m/>
    <n v="-1"/>
    <n v="-1"/>
    <n v="-1"/>
    <n v="-1"/>
    <n v="0"/>
    <m/>
    <m/>
    <s v="Central IRL A"/>
    <n v="-1"/>
    <m/>
    <m/>
    <n v="604"/>
    <x v="13"/>
    <s v="Basins 4, 6, 10, 15"/>
    <x v="0"/>
    <m/>
    <n v="24.209452956202"/>
    <n v="1.51301387E-2"/>
  </r>
  <r>
    <n v="440000"/>
    <n v="800000"/>
    <n v="800000"/>
    <x v="0"/>
    <x v="0"/>
    <s v="IR12-21"/>
    <s v="62-304.520 (7), F.A.C."/>
    <n v="0.56000000000000005"/>
    <n v="0.48"/>
    <s v="Town Melbourne Beach"/>
    <n v="2.0134055270350001E-2"/>
    <n v="3633.0519898821599"/>
    <n v="9.0592813824315606"/>
    <n v="1.33248446571623"/>
    <n v="0.18240007206357001"/>
    <n v="2.682831587962E-2"/>
    <n v="73.148069564360597"/>
    <n v="1210"/>
    <s v="Fixed Single Family Units"/>
    <n v="1210"/>
    <s v="Town Melbourne Beach                   Brevard County"/>
    <s v="Town Melbourne Beach"/>
    <m/>
    <m/>
    <m/>
    <n v="0"/>
    <n v="1"/>
    <n v="0.18240007206357001"/>
    <n v="2.682831587962E-2"/>
    <n v="73.148069564358806"/>
    <m/>
    <n v="-1"/>
    <n v="-1"/>
    <n v="-1"/>
    <n v="-1"/>
    <n v="0"/>
    <m/>
    <m/>
    <s v="Central IRL A"/>
    <n v="-1"/>
    <m/>
    <m/>
    <n v="604"/>
    <x v="13"/>
    <s v="Basins 4, 6, 10, 15"/>
    <x v="0"/>
    <m/>
    <n v="68.400261467284295"/>
    <n v="5.9325279500000001E-2"/>
  </r>
  <r>
    <n v="440000"/>
    <n v="800000"/>
    <n v="800000"/>
    <x v="0"/>
    <x v="0"/>
    <s v="IR12-21"/>
    <s v="62-304.520 (7), F.A.C."/>
    <n v="0.56000000000000005"/>
    <n v="0.48"/>
    <s v="Town Melbourne Beach"/>
    <n v="6.3191918757899996E-3"/>
    <n v="3633.0519898821599"/>
    <n v="9.0592813824315606"/>
    <n v="1.33248446571623"/>
    <n v="5.7247337312399997E-2"/>
    <n v="8.4202250103699999E-3"/>
    <n v="22.9579526188042"/>
    <n v="1210"/>
    <s v="Fixed Single Family Units"/>
    <n v="1210"/>
    <s v="Town Melbourne Beach                   Brevard County"/>
    <s v="Town Melbourne Beach"/>
    <m/>
    <m/>
    <m/>
    <n v="0"/>
    <n v="1"/>
    <n v="5.7247337312399997E-2"/>
    <n v="8.4202250103699999E-3"/>
    <n v="22.957952618803802"/>
    <m/>
    <n v="-1"/>
    <n v="-1"/>
    <n v="-1"/>
    <n v="-1"/>
    <n v="0"/>
    <m/>
    <m/>
    <s v="Central IRL A"/>
    <n v="-1"/>
    <m/>
    <m/>
    <n v="604"/>
    <x v="13"/>
    <s v="Basins 4, 6, 10, 15"/>
    <x v="0"/>
    <m/>
    <n v="22.830068088374802"/>
    <n v="1.8619588499999999E-2"/>
  </r>
  <r>
    <n v="440000"/>
    <n v="800000"/>
    <n v="800000"/>
    <x v="0"/>
    <x v="0"/>
    <s v="IR12-21"/>
    <s v="62-304.520 (7), F.A.C."/>
    <n v="0.56000000000000005"/>
    <n v="0.48"/>
    <s v="Town Melbourne Beach"/>
    <n v="0.12442324767917"/>
    <n v="3654.3990461943499"/>
    <n v="9.1092122877347208"/>
    <n v="1.3397164811526301"/>
    <n v="1.13339777663895"/>
    <n v="0.16669187555432"/>
    <n v="454.692197643163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13339777663895"/>
    <n v="0.16669187555432"/>
    <n v="454.69219764316301"/>
    <m/>
    <n v="-1"/>
    <n v="-1"/>
    <n v="-1"/>
    <n v="-1"/>
    <n v="0"/>
    <m/>
    <m/>
    <s v="Central IRL A"/>
    <n v="-1"/>
    <m/>
    <m/>
    <n v="604"/>
    <x v="13"/>
    <s v="Basins 4, 6, 10, 15"/>
    <x v="0"/>
    <m/>
    <n v="120.148104864442"/>
    <n v="0.36876901670000001"/>
  </r>
  <r>
    <n v="440000"/>
    <n v="800000"/>
    <n v="800000"/>
    <x v="0"/>
    <x v="0"/>
    <s v="IR12-21"/>
    <s v="62-304.520 (7), F.A.C."/>
    <n v="0.56000000000000005"/>
    <n v="0.48"/>
    <s v="Town Melbourne Beach"/>
    <n v="0.12879956893712"/>
    <n v="3654.3990461943499"/>
    <n v="9.1092122877347208"/>
    <n v="1.3397164811526301"/>
    <n v="1.1732626160170201"/>
    <n v="0.17255490527042"/>
    <n v="470.68502187408501"/>
    <n v="1210"/>
    <s v="Fixed Single Family Units"/>
    <n v="1210"/>
    <s v="Town Melbourne Beach                   Brevard County"/>
    <s v="Town Melbourne Beach"/>
    <m/>
    <m/>
    <m/>
    <n v="0"/>
    <n v="1"/>
    <n v="1.1732626160170201"/>
    <n v="0.17255490527042"/>
    <n v="470.68502187408501"/>
    <m/>
    <n v="-1"/>
    <n v="-1"/>
    <n v="-1"/>
    <n v="-1"/>
    <n v="0"/>
    <m/>
    <m/>
    <s v="Central IRL A"/>
    <n v="-1"/>
    <m/>
    <m/>
    <n v="604"/>
    <x v="13"/>
    <s v="Basins 4, 6, 10, 15"/>
    <x v="0"/>
    <m/>
    <n v="102.428436604571"/>
    <n v="0.38173967710000001"/>
  </r>
  <r>
    <n v="440000"/>
    <n v="800000"/>
    <n v="800000"/>
    <x v="0"/>
    <x v="0"/>
    <s v="IR12-21"/>
    <s v="62-304.520 (7), F.A.C."/>
    <n v="0.56000000000000005"/>
    <n v="0.48"/>
    <s v="Town Melbourne Beach"/>
    <n v="0.29810529973420002"/>
    <n v="3654.3990461943499"/>
    <n v="9.1092122877347208"/>
    <n v="1.3397164811526301"/>
    <n v="2.7155044593776099"/>
    <n v="0.39937658317285002"/>
    <n v="1089.39572301414"/>
    <n v="1210"/>
    <s v="Fixed Single Family Units"/>
    <n v="1210"/>
    <s v="Town Melbourne Beach                   Brevard County"/>
    <s v="Town Melbourne Beach"/>
    <m/>
    <m/>
    <m/>
    <n v="0"/>
    <n v="1"/>
    <n v="2.7155044593776099"/>
    <n v="0.39937658317285002"/>
    <n v="1089.39572301414"/>
    <m/>
    <n v="-1"/>
    <n v="-1"/>
    <n v="-1"/>
    <n v="-1"/>
    <n v="0"/>
    <m/>
    <m/>
    <s v="Central IRL A"/>
    <n v="-1"/>
    <m/>
    <m/>
    <n v="604"/>
    <x v="13"/>
    <s v="Basins 4, 6, 10, 15"/>
    <x v="0"/>
    <m/>
    <n v="139.32677822048799"/>
    <n v="0.88353262210000005"/>
  </r>
  <r>
    <n v="440000"/>
    <n v="800000"/>
    <n v="800000"/>
    <x v="0"/>
    <x v="0"/>
    <s v="IR12-21"/>
    <s v="62-304.520 (7), F.A.C."/>
    <n v="0.56000000000000005"/>
    <n v="0.48"/>
    <s v="Town Melbourne Beach"/>
    <n v="3.4878099869619997E-2"/>
    <n v="3654.3990461943499"/>
    <n v="9.1092122877347208"/>
    <n v="1.3397164811526301"/>
    <n v="0.31771201590523002"/>
    <n v="4.6726765226619997E-2"/>
    <n v="127.458494896632"/>
    <n v="1210"/>
    <s v="Fixed Single Family Units"/>
    <n v="1210"/>
    <s v="Town Melbourne Beach                   Brevard County"/>
    <s v="Town Melbourne Beach"/>
    <m/>
    <m/>
    <m/>
    <n v="0"/>
    <n v="1"/>
    <n v="0.31771201590523002"/>
    <n v="4.6726765226619997E-2"/>
    <n v="127.45849489663399"/>
    <m/>
    <n v="-1"/>
    <n v="-1"/>
    <n v="-1"/>
    <n v="-1"/>
    <n v="0"/>
    <m/>
    <m/>
    <s v="Central IRL A"/>
    <n v="-1"/>
    <m/>
    <m/>
    <n v="604"/>
    <x v="13"/>
    <s v="Basins 4, 6, 10, 15"/>
    <x v="0"/>
    <m/>
    <n v="82.698744800157002"/>
    <n v="0.1033726641"/>
  </r>
  <r>
    <n v="440000"/>
    <n v="800000"/>
    <n v="800000"/>
    <x v="0"/>
    <x v="0"/>
    <s v="IR12-21"/>
    <s v="62-304.520 (7), F.A.C."/>
    <n v="0.56000000000000005"/>
    <n v="0.48"/>
    <s v="Town Melbourne Beach"/>
    <n v="1.8276750846179999E-2"/>
    <n v="3654.3990461943499"/>
    <n v="9.1092122877347208"/>
    <n v="1.3397164811526301"/>
    <n v="0.16648680338787999"/>
    <n v="2.4485664330539999E-2"/>
    <n v="66.790540859812097"/>
    <n v="1210"/>
    <s v="Fixed Single Family Units"/>
    <n v="1210"/>
    <s v="Town Melbourne Beach                   Brevard County"/>
    <s v="Town Melbourne Beach"/>
    <m/>
    <m/>
    <m/>
    <n v="0"/>
    <n v="1"/>
    <n v="0.16648680338787999"/>
    <n v="2.4485664330539999E-2"/>
    <n v="66.790540859810307"/>
    <m/>
    <n v="-1"/>
    <n v="-1"/>
    <n v="-1"/>
    <n v="-1"/>
    <n v="0"/>
    <m/>
    <m/>
    <s v="Central IRL A"/>
    <n v="-1"/>
    <m/>
    <m/>
    <n v="604"/>
    <x v="13"/>
    <s v="Basins 4, 6, 10, 15"/>
    <x v="0"/>
    <m/>
    <n v="57.685657637685502"/>
    <n v="5.41691329E-2"/>
  </r>
  <r>
    <n v="440000"/>
    <n v="800000"/>
    <n v="800000"/>
    <x v="0"/>
    <x v="0"/>
    <s v="IR12-21"/>
    <s v="62-304.520 (7), F.A.C."/>
    <n v="0.56000000000000005"/>
    <n v="0.48"/>
    <s v="Town Melbourne Beach"/>
    <n v="1.3280486624619999E-2"/>
    <n v="3654.3990461943499"/>
    <n v="9.1092122877347208"/>
    <n v="1.3397164811526301"/>
    <n v="0.12097477194811999"/>
    <n v="1.7792086808730002E-2"/>
    <n v="48.532197654022902"/>
    <n v="1210"/>
    <s v="Fixed Single Family Units"/>
    <n v="1210"/>
    <s v="Town Melbourne Beach                   Brevard County"/>
    <s v="Town Melbourne Beach"/>
    <m/>
    <m/>
    <m/>
    <n v="0"/>
    <n v="1"/>
    <n v="0.12097477194811999"/>
    <n v="1.7792086808730002E-2"/>
    <n v="48.532197654020997"/>
    <m/>
    <n v="-1"/>
    <n v="-1"/>
    <n v="-1"/>
    <n v="-1"/>
    <n v="0"/>
    <m/>
    <m/>
    <s v="Central IRL A"/>
    <n v="-1"/>
    <m/>
    <m/>
    <n v="604"/>
    <x v="13"/>
    <s v="Basins 4, 6, 10, 15"/>
    <x v="0"/>
    <m/>
    <n v="52.4973903950197"/>
    <n v="3.9361068700000001E-2"/>
  </r>
  <r>
    <n v="440000"/>
    <n v="810000"/>
    <n v="810000"/>
    <x v="0"/>
    <x v="0"/>
    <s v="IR12-21"/>
    <s v="62-304.520 (7), F.A.C."/>
    <n v="0.56000000000000005"/>
    <n v="0.48"/>
    <s v="Town Melbourne Beach"/>
    <n v="5.398818346861E-2"/>
    <n v="3633.9182238683702"/>
    <n v="8.6119236449041097"/>
    <n v="1.2501283429777299"/>
    <n v="0.46494211375875"/>
    <n v="6.7492158339990005E-2"/>
    <n v="196.188643780133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6494211375875"/>
    <n v="6.7492158339990005E-2"/>
    <n v="196.18864378013399"/>
    <m/>
    <n v="-1"/>
    <n v="-1"/>
    <n v="-1"/>
    <n v="-1"/>
    <n v="0"/>
    <m/>
    <m/>
    <s v="Central IRL A"/>
    <n v="-1"/>
    <m/>
    <m/>
    <n v="604"/>
    <x v="13"/>
    <s v="Basins 4, 6, 10, 15"/>
    <x v="0"/>
    <m/>
    <n v="108.411905242445"/>
    <n v="0.15911487739999999"/>
  </r>
  <r>
    <n v="440000"/>
    <n v="810000"/>
    <n v="810000"/>
    <x v="0"/>
    <x v="0"/>
    <s v="IR12-21"/>
    <s v="62-304.520 (7), F.A.C."/>
    <n v="0.56000000000000005"/>
    <n v="0.48"/>
    <s v="Town Melbourne Beach"/>
    <n v="4.601528711768E-2"/>
    <n v="3633.9182238683702"/>
    <n v="8.6119236449041097"/>
    <n v="1.2501283429777299"/>
    <n v="0.39628013915587001"/>
    <n v="5.752501463608E-2"/>
    <n v="167.21579043350499"/>
    <n v="1210"/>
    <s v="Fixed Single Family Units"/>
    <n v="1210"/>
    <s v="Town Melbourne Beach                   Brevard County"/>
    <s v="Town Melbourne Beach"/>
    <m/>
    <m/>
    <m/>
    <n v="0"/>
    <n v="1"/>
    <n v="0.39628013915587001"/>
    <n v="5.752501463608E-2"/>
    <n v="499.73528457947799"/>
    <m/>
    <n v="-1"/>
    <n v="-1"/>
    <n v="-1"/>
    <n v="-1"/>
    <n v="0"/>
    <m/>
    <m/>
    <s v="Central IRL A"/>
    <n v="-1"/>
    <m/>
    <m/>
    <n v="604"/>
    <x v="13"/>
    <s v="Basins 4, 6, 10, 15"/>
    <x v="0"/>
    <m/>
    <n v="55.853548222343903"/>
    <n v="0.40530031189999999"/>
  </r>
  <r>
    <n v="440000"/>
    <n v="810000"/>
    <n v="810000"/>
    <x v="0"/>
    <x v="0"/>
    <s v="IR12-21"/>
    <s v="62-304.520 (7), F.A.C."/>
    <n v="0.56000000000000005"/>
    <n v="0.48"/>
    <s v="Town Melbourne Beach"/>
    <n v="9.0242513588619996E-2"/>
    <n v="3633.9182238683702"/>
    <n v="8.6119236449041097"/>
    <n v="1.2501283429777299"/>
    <n v="0.77716163654945003"/>
    <n v="0.11281472397869"/>
    <n v="327.93391469738998"/>
    <n v="1210"/>
    <s v="Fixed Single Family Units"/>
    <n v="1210"/>
    <s v="Town Melbourne Beach                   Brevard County"/>
    <s v="Town Melbourne Beach"/>
    <m/>
    <m/>
    <m/>
    <n v="0"/>
    <n v="1"/>
    <n v="0.77716163654945003"/>
    <n v="0.11281472397869"/>
    <n v="859.65731352511102"/>
    <m/>
    <n v="-1"/>
    <n v="-1"/>
    <n v="-1"/>
    <n v="-1"/>
    <n v="0"/>
    <m/>
    <m/>
    <s v="Central IRL A"/>
    <n v="-1"/>
    <m/>
    <m/>
    <n v="604"/>
    <x v="13"/>
    <s v="Basins 4, 6, 10, 15"/>
    <x v="0"/>
    <m/>
    <n v="81.273460338210597"/>
    <n v="0.69720787799999995"/>
  </r>
  <r>
    <n v="440000"/>
    <n v="810000"/>
    <n v="810000"/>
    <x v="0"/>
    <x v="0"/>
    <s v="IR12-21"/>
    <s v="62-304.520 (7), F.A.C."/>
    <n v="0.56000000000000005"/>
    <n v="0.48"/>
    <s v="Town Melbourne Beach"/>
    <n v="2.4913897561690001E-2"/>
    <n v="3633.9182238683702"/>
    <n v="8.6119236449041097"/>
    <n v="1.2501283429777299"/>
    <n v="0.21455658349827"/>
    <n v="3.114556947591E-2"/>
    <n v="90.535066377029594"/>
    <n v="1210"/>
    <s v="Fixed Single Family Units"/>
    <n v="1210"/>
    <s v="Town Melbourne Beach                   Brevard County"/>
    <s v="Town Melbourne Beach"/>
    <m/>
    <m/>
    <m/>
    <n v="0"/>
    <n v="1"/>
    <n v="0.21455658349827"/>
    <n v="3.114556947591E-2"/>
    <n v="211.03061653639699"/>
    <m/>
    <n v="-1"/>
    <n v="-1"/>
    <n v="-1"/>
    <n v="-1"/>
    <n v="0"/>
    <m/>
    <m/>
    <s v="Central IRL A"/>
    <n v="-1"/>
    <m/>
    <m/>
    <n v="604"/>
    <x v="13"/>
    <s v="Basins 4, 6, 10, 15"/>
    <x v="0"/>
    <m/>
    <n v="44.471740423294399"/>
    <n v="0.17115216259999999"/>
  </r>
  <r>
    <n v="450000"/>
    <n v="820000"/>
    <n v="820000"/>
    <x v="0"/>
    <x v="0"/>
    <s v="IR12-21"/>
    <s v="62-304.520 (7), F.A.C."/>
    <n v="0.56000000000000005"/>
    <n v="0.48"/>
    <s v="Town Melbourne Beach"/>
    <n v="3.320765861872E-2"/>
    <n v="3658.5104824855298"/>
    <n v="9.1188019828410596"/>
    <n v="1.3411044800191201"/>
    <n v="0.30281406325794002"/>
    <n v="4.4534939744509998E-2"/>
    <n v="121.490567155410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0281406325794002"/>
    <n v="4.4534939744509998E-2"/>
    <n v="518.62637255569302"/>
    <m/>
    <n v="-1"/>
    <n v="-1"/>
    <n v="-1"/>
    <n v="-1"/>
    <n v="0"/>
    <m/>
    <m/>
    <s v="Central IRL A"/>
    <n v="-1"/>
    <m/>
    <m/>
    <n v="604"/>
    <x v="13"/>
    <s v="Basins 4, 6, 10, 15"/>
    <x v="0"/>
    <m/>
    <n v="57.722249933871197"/>
    <n v="0.42062155109999999"/>
  </r>
  <r>
    <n v="450000"/>
    <n v="820000"/>
    <n v="820000"/>
    <x v="0"/>
    <x v="0"/>
    <s v="IR12-21"/>
    <s v="62-304.520 (7), F.A.C."/>
    <n v="0.56000000000000005"/>
    <n v="0.48"/>
    <s v="Town Melbourne Beach"/>
    <n v="8.02469667067E-3"/>
    <n v="3658.5104824855298"/>
    <n v="9.1188019828410596"/>
    <n v="1.3411044800191201"/>
    <n v="7.3175619912199993E-2"/>
    <n v="1.0761956655829999E-2"/>
    <n v="29.3584368884129"/>
    <n v="1210"/>
    <s v="Fixed Single Family Units"/>
    <n v="1210"/>
    <s v="Town Melbourne Beach                   Brevard County"/>
    <s v="Town Melbourne Beach"/>
    <m/>
    <m/>
    <m/>
    <n v="0"/>
    <n v="1"/>
    <n v="7.3175619912199993E-2"/>
    <n v="1.0761956655829999E-2"/>
    <n v="29.358436888412399"/>
    <m/>
    <n v="-1"/>
    <n v="-1"/>
    <n v="-1"/>
    <n v="-1"/>
    <n v="0"/>
    <m/>
    <m/>
    <s v="Central IRL A"/>
    <n v="-1"/>
    <m/>
    <m/>
    <n v="604"/>
    <x v="13"/>
    <s v="Basins 4, 6, 10, 15"/>
    <x v="0"/>
    <m/>
    <n v="27.5323761151182"/>
    <n v="2.3810573299999999E-2"/>
  </r>
  <r>
    <n v="450000"/>
    <n v="820000"/>
    <n v="820000"/>
    <x v="0"/>
    <x v="0"/>
    <s v="IR12-21"/>
    <s v="62-304.520 (7), F.A.C."/>
    <n v="0.56000000000000005"/>
    <n v="0.48"/>
    <s v="Town Melbourne Beach"/>
    <n v="0.2081002556439"/>
    <n v="3669.9933403990399"/>
    <n v="9.1456634943525597"/>
    <n v="1.34499522354246"/>
    <n v="1.90321491120793"/>
    <n v="0.27989384985901999"/>
    <n v="763.726552348485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0321491120793"/>
    <n v="0.27989384985901999"/>
    <n v="763.72655234848503"/>
    <m/>
    <n v="-1"/>
    <n v="-1"/>
    <n v="-1"/>
    <n v="-1"/>
    <n v="0"/>
    <m/>
    <m/>
    <s v="Central IRL A"/>
    <n v="-1"/>
    <m/>
    <m/>
    <n v="604"/>
    <x v="13"/>
    <s v="Basins 4, 6, 10, 15"/>
    <x v="0"/>
    <m/>
    <n v="133.814296569975"/>
    <n v="0.61940515190000001"/>
  </r>
  <r>
    <n v="450000"/>
    <n v="820000"/>
    <n v="820000"/>
    <x v="0"/>
    <x v="0"/>
    <s v="IR12-21"/>
    <s v="62-304.520 (7), F.A.C."/>
    <n v="0.56000000000000005"/>
    <n v="0.48"/>
    <s v="Town Melbourne Beach"/>
    <n v="6.013487532806E-2"/>
    <n v="3669.9933403990399"/>
    <n v="9.1456634943525597"/>
    <n v="1.34499522354246"/>
    <n v="0.54997333402531001"/>
    <n v="8.0881120084559999E-2"/>
    <n v="220.694591979721"/>
    <n v="1210"/>
    <s v="Fixed Single Family Units"/>
    <n v="1210"/>
    <s v="Town Melbourne Beach                   Brevard County"/>
    <s v="Town Melbourne Beach"/>
    <m/>
    <m/>
    <m/>
    <n v="0"/>
    <n v="1"/>
    <n v="0.54997333402531001"/>
    <n v="8.0881120084559999E-2"/>
    <n v="220.694591979721"/>
    <m/>
    <n v="-1"/>
    <n v="-1"/>
    <n v="-1"/>
    <n v="-1"/>
    <n v="0"/>
    <m/>
    <m/>
    <s v="Central IRL A"/>
    <n v="-1"/>
    <m/>
    <m/>
    <n v="604"/>
    <x v="13"/>
    <s v="Basins 4, 6, 10, 15"/>
    <x v="0"/>
    <m/>
    <n v="62.4115021742262"/>
    <n v="0.17898993669999999"/>
  </r>
  <r>
    <n v="450000"/>
    <n v="820000"/>
    <n v="820000"/>
    <x v="0"/>
    <x v="0"/>
    <s v="IR12-21"/>
    <s v="62-304.520 (7), F.A.C."/>
    <n v="0.56000000000000005"/>
    <n v="0.48"/>
    <s v="Town Melbourne Beach"/>
    <n v="0.13297646680096001"/>
    <n v="3669.9933403990399"/>
    <n v="9.1456634943525597"/>
    <n v="1.34499522354246"/>
    <n v="1.2161580180295699"/>
    <n v="0.17885271269085001"/>
    <n v="488.02274758933601"/>
    <n v="1210"/>
    <s v="Fixed Single Family Units"/>
    <n v="1210"/>
    <s v="Town Melbourne Beach                   Brevard County"/>
    <s v="Town Melbourne Beach"/>
    <m/>
    <m/>
    <m/>
    <n v="0"/>
    <n v="1"/>
    <n v="1.2161580180295699"/>
    <n v="0.17885271269085001"/>
    <n v="488.02274758933601"/>
    <m/>
    <n v="-1"/>
    <n v="-1"/>
    <n v="-1"/>
    <n v="-1"/>
    <n v="0"/>
    <m/>
    <m/>
    <s v="Central IRL A"/>
    <n v="-1"/>
    <m/>
    <m/>
    <n v="604"/>
    <x v="13"/>
    <s v="Basins 4, 6, 10, 15"/>
    <x v="0"/>
    <m/>
    <n v="100.404916196643"/>
    <n v="0.39580109289999998"/>
  </r>
  <r>
    <n v="450000"/>
    <n v="820000"/>
    <n v="820000"/>
    <x v="0"/>
    <x v="0"/>
    <s v="IR12-21"/>
    <s v="62-304.520 (7), F.A.C."/>
    <n v="0.56000000000000005"/>
    <n v="0.48"/>
    <s v="Town Melbourne Beach"/>
    <n v="7.1997390012300003E-2"/>
    <n v="3669.9933403990399"/>
    <n v="9.1456634943525597"/>
    <n v="1.34499522354246"/>
    <n v="0.65846390152421996"/>
    <n v="9.6836145674070007E-2"/>
    <n v="264.22994187127898"/>
    <n v="1210"/>
    <s v="Fixed Single Family Units"/>
    <n v="1210"/>
    <s v="Town Melbourne Beach                   Brevard County"/>
    <s v="Town Melbourne Beach"/>
    <m/>
    <m/>
    <m/>
    <n v="0"/>
    <n v="1"/>
    <n v="0.65846390152421996"/>
    <n v="9.6836145674070007E-2"/>
    <n v="264.22994187128103"/>
    <m/>
    <n v="-1"/>
    <n v="-1"/>
    <n v="-1"/>
    <n v="-1"/>
    <n v="0"/>
    <m/>
    <m/>
    <s v="Central IRL A"/>
    <n v="-1"/>
    <m/>
    <m/>
    <n v="604"/>
    <x v="13"/>
    <s v="Basins 4, 6, 10, 15"/>
    <x v="0"/>
    <m/>
    <n v="68.2852779081866"/>
    <n v="0.21429841190000001"/>
  </r>
  <r>
    <n v="450000"/>
    <n v="820000"/>
    <n v="820000"/>
    <x v="0"/>
    <x v="0"/>
    <s v="IR12-21"/>
    <s v="62-304.520 (7), F.A.C."/>
    <n v="0.56000000000000005"/>
    <n v="0.48"/>
    <s v="Town Melbourne Beach"/>
    <n v="0.14455446562952001"/>
    <n v="3669.9933403990399"/>
    <n v="9.1456634943525597"/>
    <n v="1.34499522354246"/>
    <n v="1.3220464992535399"/>
    <n v="0.19442506581343"/>
    <n v="530.51392618528098"/>
    <n v="1210"/>
    <s v="Fixed Single Family Units"/>
    <n v="1210"/>
    <s v="Town Melbourne Beach                   Brevard County"/>
    <s v="Town Melbourne Beach"/>
    <m/>
    <m/>
    <m/>
    <n v="0"/>
    <n v="1"/>
    <n v="1.3220464992535399"/>
    <n v="0.19442506581343"/>
    <n v="530.51392618528098"/>
    <m/>
    <n v="-1"/>
    <n v="-1"/>
    <n v="-1"/>
    <n v="-1"/>
    <n v="0"/>
    <m/>
    <m/>
    <s v="Central IRL A"/>
    <n v="-1"/>
    <m/>
    <m/>
    <n v="604"/>
    <x v="13"/>
    <s v="Basins 4, 6, 10, 15"/>
    <x v="0"/>
    <m/>
    <n v="101.53939094472"/>
    <n v="0.43026271389999998"/>
  </r>
  <r>
    <n v="450000"/>
    <n v="820000"/>
    <n v="820000"/>
    <x v="0"/>
    <x v="0"/>
    <s v="IR12-21"/>
    <s v="62-304.520 (7), F.A.C."/>
    <n v="0.56000000000000005"/>
    <n v="0.48"/>
    <s v="Town Melbourne Beach"/>
    <n v="0.27909274613030999"/>
    <n v="3665.0077663738102"/>
    <n v="9.4321892491547299"/>
    <n v="1.6872774491235001"/>
    <n v="2.6324555995674301"/>
    <n v="0.47090689675962999"/>
    <n v="1022.8770821062"/>
    <n v="1300"/>
    <s v="Residential, High Density"/>
    <n v="1300"/>
    <s v="Town Melbourne Beach                   Brevard County"/>
    <s v="Town Melbourne Beach"/>
    <m/>
    <m/>
    <m/>
    <n v="0"/>
    <n v="1"/>
    <n v="2.6324555995674301"/>
    <n v="0.47090689675962999"/>
    <n v="1521.5231154615601"/>
    <m/>
    <n v="-1"/>
    <n v="-1"/>
    <n v="-1"/>
    <n v="-1"/>
    <n v="0"/>
    <m/>
    <m/>
    <s v="Central IRL A"/>
    <n v="-1"/>
    <m/>
    <m/>
    <n v="604"/>
    <x v="13"/>
    <s v="Basins 4, 6, 10, 15"/>
    <x v="0"/>
    <m/>
    <n v="141.27336709371801"/>
    <n v="1.2340009047"/>
  </r>
  <r>
    <n v="450000"/>
    <n v="830000"/>
    <n v="830000"/>
    <x v="0"/>
    <x v="0"/>
    <s v="IR12-21"/>
    <s v="62-304.520 (7), F.A.C."/>
    <n v="0.56000000000000005"/>
    <n v="0.48"/>
    <s v="Town Melbourne Beach"/>
    <n v="6.6199464292870006E-2"/>
    <n v="3649.67237170611"/>
    <n v="9.0981577361984201"/>
    <n v="1.3381153772015999"/>
    <n v="0.60229316818835998"/>
    <n v="8.8582521132789999E-2"/>
    <n v="241.606355851432"/>
    <n v="1210"/>
    <s v="Fixed Single Family Units"/>
    <n v="1210"/>
    <s v="Town Melbourne Beach                   Brevard County"/>
    <s v="Town Melbourne Beach"/>
    <m/>
    <m/>
    <m/>
    <n v="0"/>
    <n v="1"/>
    <n v="0.60229316818835998"/>
    <n v="8.8582521132789999E-2"/>
    <n v="241.606355851432"/>
    <m/>
    <n v="-1"/>
    <n v="-1"/>
    <n v="-1"/>
    <n v="-1"/>
    <n v="0"/>
    <m/>
    <m/>
    <s v="Central IRL A"/>
    <n v="-1"/>
    <m/>
    <m/>
    <n v="604"/>
    <x v="13"/>
    <s v="Basins 4, 6, 10, 15"/>
    <x v="0"/>
    <m/>
    <n v="65.661232790171098"/>
    <n v="0.19595000470000001"/>
  </r>
  <r>
    <n v="450000"/>
    <n v="830000"/>
    <n v="830000"/>
    <x v="0"/>
    <x v="0"/>
    <s v="IR12-21"/>
    <s v="62-304.520 (7), F.A.C."/>
    <n v="0.56000000000000005"/>
    <n v="0.48"/>
    <s v="Town Melbourne Beach"/>
    <n v="0.10961196827547"/>
    <n v="3649.67237170611"/>
    <n v="9.0981577361984201"/>
    <n v="1.3381153772015999"/>
    <n v="0.99726697714545998"/>
    <n v="0.14667346027475001"/>
    <n v="400.04777222333502"/>
    <n v="1210"/>
    <s v="Fixed Single Family Units"/>
    <n v="1210"/>
    <s v="Town Melbourne Beach                   Brevard County"/>
    <s v="Town Melbourne Beach"/>
    <m/>
    <m/>
    <m/>
    <n v="0"/>
    <n v="1"/>
    <n v="0.99726697714545998"/>
    <n v="0.14667346027475001"/>
    <n v="400.04777222333502"/>
    <m/>
    <n v="-1"/>
    <n v="-1"/>
    <n v="-1"/>
    <n v="-1"/>
    <n v="0"/>
    <m/>
    <m/>
    <s v="Central IRL A"/>
    <n v="-1"/>
    <m/>
    <m/>
    <n v="604"/>
    <x v="13"/>
    <s v="Basins 4, 6, 10, 15"/>
    <x v="0"/>
    <m/>
    <n v="89.5359325900084"/>
    <n v="0.32445074800000001"/>
  </r>
  <r>
    <n v="450000"/>
    <n v="830000"/>
    <n v="830000"/>
    <x v="0"/>
    <x v="0"/>
    <s v="IR12-21"/>
    <s v="62-304.520 (7), F.A.C."/>
    <n v="0.56000000000000005"/>
    <n v="0.48"/>
    <s v="Town Melbourne Beach"/>
    <n v="0.22593296477749999"/>
    <n v="3649.67237170611"/>
    <n v="9.0981577361984201"/>
    <n v="1.3381153772015999"/>
    <n v="2.0555737513527301"/>
    <n v="0.30232437438553"/>
    <n v="824.58129940612002"/>
    <n v="1210"/>
    <s v="Fixed Single Family Units"/>
    <n v="1210"/>
    <s v="Town Melbourne Beach                   Brevard County"/>
    <s v="Town Melbourne Beach"/>
    <m/>
    <m/>
    <m/>
    <n v="0"/>
    <n v="1"/>
    <n v="2.0555737513527301"/>
    <n v="0.30232437438553"/>
    <n v="824.58129940612002"/>
    <m/>
    <n v="-1"/>
    <n v="-1"/>
    <n v="-1"/>
    <n v="-1"/>
    <n v="0"/>
    <m/>
    <m/>
    <s v="Central IRL A"/>
    <n v="-1"/>
    <m/>
    <m/>
    <n v="604"/>
    <x v="13"/>
    <s v="Basins 4, 6, 10, 15"/>
    <x v="0"/>
    <m/>
    <n v="122.280143807698"/>
    <n v="0.66876017789999997"/>
  </r>
  <r>
    <n v="450000"/>
    <n v="830000"/>
    <n v="830000"/>
    <x v="0"/>
    <x v="0"/>
    <s v="IR12-21"/>
    <s v="62-304.520 (7), F.A.C."/>
    <n v="0.56000000000000005"/>
    <n v="0.48"/>
    <s v="Town Melbourne Beach"/>
    <n v="0.20704008731126999"/>
    <n v="3649.67237170611"/>
    <n v="9.0981577361984201"/>
    <n v="1.3381153772015999"/>
    <n v="1.88368337207431"/>
    <n v="0.27704352452837999"/>
    <n v="755.62848649559498"/>
    <n v="1210"/>
    <s v="Fixed Single Family Units"/>
    <n v="1210"/>
    <s v="Town Melbourne Beach                   Brevard County"/>
    <s v="Town Melbourne Beach"/>
    <m/>
    <m/>
    <m/>
    <n v="0"/>
    <n v="1"/>
    <n v="1.88368337207431"/>
    <n v="0.27704352452837999"/>
    <n v="755.62848649559498"/>
    <m/>
    <n v="-1"/>
    <n v="-1"/>
    <n v="-1"/>
    <n v="-1"/>
    <n v="0"/>
    <m/>
    <m/>
    <s v="Central IRL A"/>
    <n v="-1"/>
    <m/>
    <m/>
    <n v="604"/>
    <x v="13"/>
    <s v="Basins 4, 6, 10, 15"/>
    <x v="0"/>
    <m/>
    <n v="118.075774205041"/>
    <n v="0.6128373775"/>
  </r>
  <r>
    <n v="450000"/>
    <n v="830000"/>
    <n v="830000"/>
    <x v="0"/>
    <x v="0"/>
    <s v="IR12-21"/>
    <s v="62-304.520 (7), F.A.C."/>
    <n v="0.56000000000000005"/>
    <n v="0.48"/>
    <s v="Town Melbourne Beach"/>
    <n v="8.9789692179E-3"/>
    <n v="3649.67237170611"/>
    <n v="9.0981577361984201"/>
    <n v="1.3381153772015999"/>
    <n v="8.1692078252929998E-2"/>
    <n v="1.201489678189E-2"/>
    <n v="32.770295880972903"/>
    <n v="1210"/>
    <s v="Fixed Single Family Units"/>
    <n v="1210"/>
    <s v="Town Melbourne Beach                   Brevard County"/>
    <s v="Town Melbourne Beach"/>
    <m/>
    <m/>
    <m/>
    <n v="0"/>
    <n v="1"/>
    <n v="8.1692078252929998E-2"/>
    <n v="1.201489678189E-2"/>
    <n v="32.770295880972697"/>
    <m/>
    <n v="-1"/>
    <n v="-1"/>
    <n v="-1"/>
    <n v="-1"/>
    <n v="0"/>
    <m/>
    <m/>
    <s v="Central IRL A"/>
    <n v="-1"/>
    <m/>
    <m/>
    <n v="604"/>
    <x v="13"/>
    <s v="Basins 4, 6, 10, 15"/>
    <x v="0"/>
    <m/>
    <n v="34.2579723379394"/>
    <n v="2.65776933E-2"/>
  </r>
  <r>
    <n v="450000"/>
    <n v="830000"/>
    <n v="830000"/>
    <x v="0"/>
    <x v="0"/>
    <s v="IR12-21"/>
    <s v="62-304.520 (7), F.A.C."/>
    <n v="0.56000000000000005"/>
    <n v="0.48"/>
    <s v="Town Melbourne Beach"/>
    <n v="8.7511421729700001E-2"/>
    <n v="3717.6381408013299"/>
    <n v="10.4061316616109"/>
    <n v="1.92206031672872"/>
    <n v="0.91065537641404004"/>
    <n v="0.16820223096716999"/>
    <n v="325.33579917809402"/>
    <n v="1300"/>
    <s v="Residential, High Density"/>
    <n v="1300"/>
    <s v="Town Melbourne Beach                   Brevard County"/>
    <s v="Town Melbourne Beach"/>
    <m/>
    <m/>
    <m/>
    <n v="0"/>
    <n v="1"/>
    <n v="0.91065537641404004"/>
    <n v="0.16820223096716999"/>
    <n v="1526.31337045496"/>
    <m/>
    <n v="-1"/>
    <n v="-1"/>
    <n v="-1"/>
    <n v="-1"/>
    <n v="0"/>
    <m/>
    <m/>
    <s v="Central IRL A"/>
    <n v="-1"/>
    <m/>
    <m/>
    <n v="604"/>
    <x v="13"/>
    <s v="Basins 4, 6, 10, 15"/>
    <x v="0"/>
    <m/>
    <n v="81.820643037561098"/>
    <n v="1.2378859451999999"/>
  </r>
  <r>
    <n v="450000"/>
    <n v="830000"/>
    <n v="830000"/>
    <x v="0"/>
    <x v="0"/>
    <s v="IR12-21"/>
    <s v="62-304.520 (7), F.A.C."/>
    <n v="0.56000000000000005"/>
    <n v="0.48"/>
    <s v="Town Melbourne Beach"/>
    <n v="2.0407234589460001E-2"/>
    <n v="3717.6381408013299"/>
    <n v="10.4061316616109"/>
    <n v="1.92206031672872"/>
    <n v="0.21236036998734001"/>
    <n v="3.9223935778580001E-2"/>
    <n v="75.866713658071504"/>
    <n v="1300"/>
    <s v="Residential, High Density"/>
    <n v="1300"/>
    <s v="Town Melbourne Beach                   Brevard County"/>
    <s v="Town Melbourne Beach"/>
    <m/>
    <m/>
    <m/>
    <n v="0"/>
    <n v="1"/>
    <n v="0.21236036998734001"/>
    <n v="3.9223935778580001E-2"/>
    <n v="92.954802562072004"/>
    <m/>
    <n v="-1"/>
    <n v="-1"/>
    <n v="-1"/>
    <n v="-1"/>
    <n v="0"/>
    <m/>
    <m/>
    <s v="Central IRL A"/>
    <n v="-1"/>
    <m/>
    <m/>
    <n v="604"/>
    <x v="13"/>
    <s v="Basins 4, 6, 10, 15"/>
    <x v="0"/>
    <m/>
    <n v="39.4775402959974"/>
    <n v="7.5389134299999994E-2"/>
  </r>
  <r>
    <n v="450000"/>
    <n v="830000"/>
    <n v="830000"/>
    <x v="0"/>
    <x v="0"/>
    <s v="IR12-21"/>
    <s v="62-304.520 (7), F.A.C."/>
    <n v="0.56000000000000005"/>
    <n v="0.48"/>
    <s v="Town Melbourne Beach"/>
    <n v="2.323567845588E-2"/>
    <n v="3717.6381408013299"/>
    <n v="10.4061316616109"/>
    <n v="1.92206031672872"/>
    <n v="0.24179352925877001"/>
    <n v="4.4660375492319999E-2"/>
    <n v="86.381844454986293"/>
    <n v="1210"/>
    <s v="Fixed Single Family Units"/>
    <n v="1210"/>
    <s v="Town Melbourne Beach                   Brevard County"/>
    <s v="Town Melbourne Beach"/>
    <m/>
    <m/>
    <m/>
    <n v="0"/>
    <n v="1"/>
    <n v="0.24179352925877001"/>
    <n v="4.4660375492319999E-2"/>
    <n v="142.198808017961"/>
    <m/>
    <n v="-1"/>
    <n v="-1"/>
    <n v="-1"/>
    <n v="-1"/>
    <n v="0"/>
    <m/>
    <m/>
    <s v="Central IRL A"/>
    <n v="-1"/>
    <m/>
    <m/>
    <n v="604"/>
    <x v="13"/>
    <s v="Basins 4, 6, 10, 15"/>
    <x v="0"/>
    <m/>
    <n v="39.986880389243503"/>
    <n v="0.1153275004"/>
  </r>
  <r>
    <n v="450000"/>
    <n v="830000"/>
    <n v="830000"/>
    <x v="0"/>
    <x v="0"/>
    <s v="IR12-21"/>
    <s v="62-304.520 (7), F.A.C."/>
    <n v="0.56000000000000005"/>
    <n v="0.48"/>
    <s v="Town Melbourne Beach"/>
    <n v="2.782393962709E-2"/>
    <n v="3717.6381408013299"/>
    <n v="10.4061316616109"/>
    <n v="1.92206031672872"/>
    <n v="0.28953957910425998"/>
    <n v="5.3479290212289997E-2"/>
    <n v="103.43933918504101"/>
    <n v="1300"/>
    <s v="Residential, High Density"/>
    <n v="1300"/>
    <s v="Town Melbourne Beach                   Brevard County"/>
    <s v="Town Melbourne Beach"/>
    <m/>
    <m/>
    <m/>
    <n v="0"/>
    <n v="1"/>
    <n v="0.28953957910425998"/>
    <n v="5.3479290212289997E-2"/>
    <n v="170.59048936188401"/>
    <m/>
    <n v="-1"/>
    <n v="-1"/>
    <n v="-1"/>
    <n v="-1"/>
    <n v="0"/>
    <m/>
    <m/>
    <s v="Central IRL A"/>
    <n v="-1"/>
    <m/>
    <m/>
    <n v="604"/>
    <x v="13"/>
    <s v="Basins 4, 6, 10, 15"/>
    <x v="0"/>
    <m/>
    <n v="43.534865076927403"/>
    <n v="0.138354006"/>
  </r>
  <r>
    <n v="450000"/>
    <n v="830000"/>
    <n v="830000"/>
    <x v="0"/>
    <x v="0"/>
    <s v="IR12-21"/>
    <s v="62-304.520 (7), F.A.C."/>
    <n v="0.56000000000000005"/>
    <n v="0.48"/>
    <s v="Town Melbourne Beach"/>
    <n v="1.614069264519E-2"/>
    <n v="3694.7196033722698"/>
    <n v="10.5228999625444"/>
    <n v="2.00805304735866"/>
    <n v="0.16984689403159001"/>
    <n v="3.2411367052659998E-2"/>
    <n v="59.6353335282196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6984689403159001"/>
    <n v="3.2411367052659998E-2"/>
    <n v="59.635333528220102"/>
    <m/>
    <n v="-1"/>
    <n v="-1"/>
    <n v="-1"/>
    <n v="-1"/>
    <n v="0"/>
    <m/>
    <m/>
    <s v="Central IRL A"/>
    <n v="-1"/>
    <m/>
    <m/>
    <n v="604"/>
    <x v="13"/>
    <s v="Basins 4, 6, 10, 15"/>
    <x v="0"/>
    <m/>
    <n v="44.434731762992101"/>
    <n v="4.8366045000000003E-2"/>
  </r>
  <r>
    <n v="450000"/>
    <n v="830000"/>
    <n v="830000"/>
    <x v="0"/>
    <x v="0"/>
    <s v="IR12-21"/>
    <s v="62-304.520 (7), F.A.C."/>
    <n v="0.56000000000000005"/>
    <n v="0.48"/>
    <s v="Town Melbourne Beach"/>
    <n v="1.1625893236430001E-2"/>
    <n v="3694.7196033722698"/>
    <n v="10.5228999625444"/>
    <n v="2.00805304735866"/>
    <n v="0.12233811150219"/>
    <n v="2.3345410341680001E-2"/>
    <n v="42.954415647358402"/>
    <n v="1800"/>
    <s v="Recreational"/>
    <n v="1800"/>
    <s v="Town Melbourne Beach                   Brevard County"/>
    <s v="Town Melbourne Beach"/>
    <m/>
    <m/>
    <m/>
    <n v="0"/>
    <n v="1"/>
    <n v="0.12233811150219"/>
    <n v="2.3345410341680001E-2"/>
    <n v="42.954415647358402"/>
    <m/>
    <n v="-1"/>
    <n v="-1"/>
    <n v="-1"/>
    <n v="-1"/>
    <n v="0"/>
    <m/>
    <m/>
    <s v="Central IRL A"/>
    <n v="-1"/>
    <m/>
    <m/>
    <n v="604"/>
    <x v="13"/>
    <s v="Basins 4, 6, 10, 15"/>
    <x v="0"/>
    <m/>
    <n v="52.6178310581817"/>
    <n v="3.4837320099999999E-2"/>
  </r>
  <r>
    <n v="450000"/>
    <n v="830000"/>
    <n v="830000"/>
    <x v="0"/>
    <x v="0"/>
    <s v="IR12-21"/>
    <s v="62-304.520 (7), F.A.C."/>
    <n v="0.56000000000000005"/>
    <n v="0.48"/>
    <s v="Town Melbourne Beach"/>
    <n v="0.58999686785532002"/>
    <n v="3694.7196033722698"/>
    <n v="10.5228999625444"/>
    <n v="2.00805304735866"/>
    <n v="6.2084780186561197"/>
    <n v="1.1847450084289499"/>
    <n v="2179.8729935933002"/>
    <n v="1300"/>
    <s v="Residential, High Density"/>
    <n v="1300"/>
    <s v="Town Melbourne Beach                   Brevard County"/>
    <s v="Town Melbourne Beach"/>
    <m/>
    <m/>
    <m/>
    <n v="0"/>
    <n v="1"/>
    <n v="6.2084780186561197"/>
    <n v="1.1847450084289499"/>
    <n v="2179.8729935933002"/>
    <m/>
    <n v="-1"/>
    <n v="-1"/>
    <n v="-1"/>
    <n v="-1"/>
    <n v="0"/>
    <m/>
    <m/>
    <s v="Central IRL A"/>
    <n v="-1"/>
    <m/>
    <m/>
    <n v="604"/>
    <x v="13"/>
    <s v="Basins 4, 6, 10, 15"/>
    <x v="0"/>
    <m/>
    <n v="192.316475159665"/>
    <n v="1.7679424117"/>
  </r>
  <r>
    <n v="450000"/>
    <n v="830000"/>
    <n v="830000"/>
    <x v="0"/>
    <x v="0"/>
    <s v="IR12-21"/>
    <s v="62-304.520 (7), F.A.C."/>
    <n v="0.56000000000000005"/>
    <n v="0.48"/>
    <s v="Town Melbourne Beach"/>
    <n v="2.0872679879120001E-2"/>
    <n v="3669.9933395787398"/>
    <n v="9.1456634923083495"/>
    <n v="1.3449952232418301"/>
    <n v="0.19089450635718"/>
    <n v="2.8073654733679999E-2"/>
    <n v="76.60259613556260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9089450635718"/>
    <n v="2.8073654733679999E-2"/>
    <n v="76.602596135563005"/>
    <m/>
    <n v="-1"/>
    <n v="-1"/>
    <n v="-1"/>
    <n v="-1"/>
    <n v="0"/>
    <m/>
    <m/>
    <s v="Central IRL A"/>
    <n v="-1"/>
    <m/>
    <m/>
    <n v="604"/>
    <x v="13"/>
    <s v="Basins 4, 6, 10, 15"/>
    <x v="0"/>
    <m/>
    <n v="80.573983961174093"/>
    <n v="6.2127004200000002E-2"/>
  </r>
  <r>
    <n v="450000"/>
    <n v="830000"/>
    <n v="830000"/>
    <x v="0"/>
    <x v="0"/>
    <s v="IR12-21"/>
    <s v="62-304.520 (7), F.A.C."/>
    <n v="0.56000000000000005"/>
    <n v="0.48"/>
    <s v="Town Melbourne Beach"/>
    <n v="3.2106295025169998E-2"/>
    <n v="3669.9933395787398"/>
    <n v="9.1456634923083495"/>
    <n v="1.3449952232418301"/>
    <n v="0.29363337028505998"/>
    <n v="4.3182813444849998E-2"/>
    <n v="117.829888900957"/>
    <n v="1210"/>
    <s v="Fixed Single Family Units"/>
    <n v="1210"/>
    <s v="Town Melbourne Beach                   Brevard County"/>
    <s v="Town Melbourne Beach"/>
    <m/>
    <m/>
    <m/>
    <n v="0"/>
    <n v="1"/>
    <n v="0.29363337028505998"/>
    <n v="4.3182813444849998E-2"/>
    <n v="117.829888900957"/>
    <m/>
    <n v="-1"/>
    <n v="-1"/>
    <n v="-1"/>
    <n v="-1"/>
    <n v="0"/>
    <m/>
    <m/>
    <s v="Central IRL A"/>
    <n v="-1"/>
    <m/>
    <m/>
    <n v="604"/>
    <x v="13"/>
    <s v="Basins 4, 6, 10, 15"/>
    <x v="0"/>
    <m/>
    <n v="78.7330793480766"/>
    <n v="9.5563575799999995E-2"/>
  </r>
  <r>
    <n v="450000"/>
    <n v="830000"/>
    <n v="830000"/>
    <x v="0"/>
    <x v="0"/>
    <s v="IR12-21"/>
    <s v="62-304.520 (7), F.A.C."/>
    <n v="0.56000000000000005"/>
    <n v="0.48"/>
    <s v="Town Melbourne Beach"/>
    <n v="4.0098265508729997E-2"/>
    <n v="3669.9933395787398"/>
    <n v="9.1456634923083495"/>
    <n v="1.3449952232418301"/>
    <n v="0.36672524296808001"/>
    <n v="5.3931975569520001E-2"/>
    <n v="147.16036734570201"/>
    <n v="1210"/>
    <s v="Fixed Single Family Units"/>
    <n v="1210"/>
    <s v="Town Melbourne Beach                   Brevard County"/>
    <s v="Town Melbourne Beach"/>
    <m/>
    <m/>
    <m/>
    <n v="0"/>
    <n v="1"/>
    <n v="0.36672524296808001"/>
    <n v="5.3931975569520001E-2"/>
    <n v="147.160367345704"/>
    <m/>
    <n v="-1"/>
    <n v="-1"/>
    <n v="-1"/>
    <n v="-1"/>
    <n v="0"/>
    <m/>
    <m/>
    <s v="Central IRL A"/>
    <n v="-1"/>
    <m/>
    <m/>
    <n v="604"/>
    <x v="13"/>
    <s v="Basins 4, 6, 10, 15"/>
    <x v="0"/>
    <m/>
    <n v="51.121500098412803"/>
    <n v="0.1193514739"/>
  </r>
  <r>
    <n v="450000"/>
    <n v="830000"/>
    <n v="830000"/>
    <x v="0"/>
    <x v="0"/>
    <s v="IR12-21"/>
    <s v="62-304.520 (7), F.A.C."/>
    <n v="0.56000000000000005"/>
    <n v="0.48"/>
    <s v="Town Melbourne Beach"/>
    <n v="0.29644503066605998"/>
    <n v="3669.9933395787398"/>
    <n v="9.1456634923083495"/>
    <n v="1.3449952232418301"/>
    <n v="2.71118649443883"/>
    <n v="0.39871715019963"/>
    <n v="1087.9512880956599"/>
    <n v="1210"/>
    <s v="Fixed Single Family Units"/>
    <n v="1210"/>
    <s v="Town Melbourne Beach                   Brevard County"/>
    <s v="Town Melbourne Beach"/>
    <m/>
    <m/>
    <m/>
    <n v="0"/>
    <n v="1"/>
    <n v="2.71118649443883"/>
    <n v="0.39871715019963"/>
    <n v="1087.9512880956599"/>
    <m/>
    <n v="-1"/>
    <n v="-1"/>
    <n v="-1"/>
    <n v="-1"/>
    <n v="0"/>
    <m/>
    <m/>
    <s v="Central IRL A"/>
    <n v="-1"/>
    <m/>
    <m/>
    <n v="604"/>
    <x v="13"/>
    <s v="Basins 4, 6, 10, 15"/>
    <x v="0"/>
    <m/>
    <n v="139.725918179037"/>
    <n v="0.88236114200000004"/>
  </r>
  <r>
    <n v="450000"/>
    <n v="830000"/>
    <n v="830000"/>
    <x v="0"/>
    <x v="0"/>
    <s v="IR12-21"/>
    <s v="62-304.520 (7), F.A.C."/>
    <n v="0.56000000000000005"/>
    <n v="0.48"/>
    <s v="Town Melbourne Beach"/>
    <n v="0.10516286801695"/>
    <n v="3669.9933395787398"/>
    <n v="9.1456634923083495"/>
    <n v="1.3449952232418301"/>
    <n v="0.96178420276905996"/>
    <n v="0.14144355514521001"/>
    <n v="385.94702519320401"/>
    <n v="1210"/>
    <s v="Fixed Single Family Units"/>
    <n v="1210"/>
    <s v="Town Melbourne Beach                   Brevard County"/>
    <s v="Town Melbourne Beach"/>
    <m/>
    <m/>
    <m/>
    <n v="0"/>
    <n v="1"/>
    <n v="0.96178420276905996"/>
    <n v="0.14144355514521001"/>
    <n v="385.94702519320401"/>
    <m/>
    <n v="-1"/>
    <n v="-1"/>
    <n v="-1"/>
    <n v="-1"/>
    <n v="0"/>
    <m/>
    <m/>
    <s v="Central IRL A"/>
    <n v="-1"/>
    <m/>
    <m/>
    <n v="604"/>
    <x v="13"/>
    <s v="Basins 4, 6, 10, 15"/>
    <x v="0"/>
    <m/>
    <n v="95.637866189502105"/>
    <n v="0.31301461899999999"/>
  </r>
  <r>
    <n v="450000"/>
    <n v="830000"/>
    <n v="830000"/>
    <x v="0"/>
    <x v="0"/>
    <s v="IR12-21"/>
    <s v="62-304.520 (7), F.A.C."/>
    <n v="0.56000000000000005"/>
    <n v="0.48"/>
    <s v="Town Melbourne Beach"/>
    <n v="0.12307831450282"/>
    <n v="3669.9933395787398"/>
    <n v="9.1456634923083495"/>
    <n v="1.3449952232418301"/>
    <n v="1.1256328476433"/>
    <n v="0.16553974509095001"/>
    <n v="451.69659447193402"/>
    <n v="1210"/>
    <s v="Fixed Single Family Units"/>
    <n v="1210"/>
    <s v="Town Melbourne Beach                   Brevard County"/>
    <s v="Town Melbourne Beach"/>
    <m/>
    <m/>
    <m/>
    <n v="0"/>
    <n v="1"/>
    <n v="1.1256328476433"/>
    <n v="0.16553974509095001"/>
    <n v="451.69659447192998"/>
    <m/>
    <n v="-1"/>
    <n v="-1"/>
    <n v="-1"/>
    <n v="-1"/>
    <n v="0"/>
    <m/>
    <m/>
    <s v="Central IRL A"/>
    <n v="-1"/>
    <m/>
    <m/>
    <n v="604"/>
    <x v="13"/>
    <s v="Basins 4, 6, 10, 15"/>
    <x v="0"/>
    <m/>
    <n v="101.60484465320999"/>
    <n v="0.36633949269999999"/>
  </r>
  <r>
    <n v="450000"/>
    <n v="830000"/>
    <n v="830000"/>
    <x v="0"/>
    <x v="0"/>
    <s v="IR12-21"/>
    <s v="62-304.520 (7), F.A.C."/>
    <n v="0.56000000000000005"/>
    <n v="0.48"/>
    <s v="Town Melbourne Beach"/>
    <n v="0.19170071597095001"/>
    <n v="3661.4881879812601"/>
    <n v="9.1257924149742298"/>
    <n v="1.3421179029621999"/>
    <n v="1.7494209397528899"/>
    <n v="0.25728496291529002"/>
    <n v="701.909907155211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494209397528899"/>
    <n v="0.25728496291529002"/>
    <n v="701.90990715520695"/>
    <m/>
    <n v="-1"/>
    <n v="-1"/>
    <n v="-1"/>
    <n v="-1"/>
    <n v="0"/>
    <m/>
    <m/>
    <s v="Central IRL A"/>
    <n v="-1"/>
    <m/>
    <m/>
    <n v="604"/>
    <x v="13"/>
    <s v="Basins 4, 6, 10, 15"/>
    <x v="0"/>
    <m/>
    <n v="130.92785868701301"/>
    <n v="0.56926999769999997"/>
  </r>
  <r>
    <n v="450000"/>
    <n v="830000"/>
    <n v="830000"/>
    <x v="0"/>
    <x v="0"/>
    <s v="IR12-21"/>
    <s v="62-304.520 (7), F.A.C."/>
    <n v="0.56000000000000005"/>
    <n v="0.48"/>
    <s v="Town Melbourne Beach"/>
    <n v="0.16040937191770999"/>
    <n v="3661.4881879812601"/>
    <n v="9.1257924149742298"/>
    <n v="1.3421179029621999"/>
    <n v="1.4638626295374899"/>
    <n v="0.21528828985369"/>
    <n v="587.33702051821797"/>
    <n v="1210"/>
    <s v="Fixed Single Family Units"/>
    <n v="1210"/>
    <s v="Town Melbourne Beach                   Brevard County"/>
    <s v="Town Melbourne Beach"/>
    <m/>
    <m/>
    <m/>
    <n v="0"/>
    <n v="1"/>
    <n v="1.4638626295374899"/>
    <n v="0.21528828985369"/>
    <n v="587.33702051821797"/>
    <m/>
    <n v="-1"/>
    <n v="-1"/>
    <n v="-1"/>
    <n v="-1"/>
    <n v="0"/>
    <m/>
    <m/>
    <s v="Central IRL A"/>
    <n v="-1"/>
    <m/>
    <m/>
    <n v="604"/>
    <x v="13"/>
    <s v="Basins 4, 6, 10, 15"/>
    <x v="0"/>
    <m/>
    <n v="102.157497350556"/>
    <n v="0.47634794850000001"/>
  </r>
  <r>
    <n v="450000"/>
    <n v="830000"/>
    <n v="830000"/>
    <x v="0"/>
    <x v="0"/>
    <s v="IR12-21"/>
    <s v="62-304.520 (7), F.A.C."/>
    <n v="0.56000000000000005"/>
    <n v="0.48"/>
    <s v="Town Melbourne Beach"/>
    <n v="0.17304308516062"/>
    <n v="3661.4881879812601"/>
    <n v="9.1257924149742298"/>
    <n v="1.3421179029621999"/>
    <n v="1.57915527402259"/>
    <n v="0.23224422257789001"/>
    <n v="633.59521232747204"/>
    <n v="1210"/>
    <s v="Fixed Single Family Units"/>
    <n v="1210"/>
    <s v="Town Melbourne Beach                   Brevard County"/>
    <s v="Town Melbourne Beach"/>
    <m/>
    <m/>
    <m/>
    <n v="0"/>
    <n v="1"/>
    <n v="1.57915527402259"/>
    <n v="0.23224422257789001"/>
    <n v="633.59521232747204"/>
    <m/>
    <n v="-1"/>
    <n v="-1"/>
    <n v="-1"/>
    <n v="-1"/>
    <n v="0"/>
    <m/>
    <m/>
    <s v="Central IRL A"/>
    <n v="-1"/>
    <m/>
    <m/>
    <n v="604"/>
    <x v="13"/>
    <s v="Basins 4, 6, 10, 15"/>
    <x v="0"/>
    <m/>
    <n v="105.875241578469"/>
    <n v="0.51386473020000001"/>
  </r>
  <r>
    <n v="450000"/>
    <n v="830000"/>
    <n v="830000"/>
    <x v="0"/>
    <x v="0"/>
    <s v="IR12-21"/>
    <s v="62-304.520 (7), F.A.C."/>
    <n v="0.56000000000000005"/>
    <n v="0.48"/>
    <s v="Town Melbourne Beach"/>
    <n v="4.2523934815269997E-2"/>
    <n v="3661.4881879812601"/>
    <n v="9.1257924149742298"/>
    <n v="1.3421179029621999"/>
    <n v="0.38806460179204999"/>
    <n v="5.7072134219969997E-2"/>
    <n v="155.70088503259601"/>
    <n v="1210"/>
    <s v="Fixed Single Family Units"/>
    <n v="1210"/>
    <s v="Town Melbourne Beach                   Brevard County"/>
    <s v="Town Melbourne Beach"/>
    <m/>
    <m/>
    <m/>
    <n v="0"/>
    <n v="1"/>
    <n v="0.38806460179204999"/>
    <n v="5.7072134219969997E-2"/>
    <n v="155.70088503259501"/>
    <m/>
    <n v="-1"/>
    <n v="-1"/>
    <n v="-1"/>
    <n v="-1"/>
    <n v="0"/>
    <m/>
    <m/>
    <s v="Central IRL A"/>
    <n v="-1"/>
    <m/>
    <m/>
    <n v="604"/>
    <x v="13"/>
    <s v="Basins 4, 6, 10, 15"/>
    <x v="0"/>
    <m/>
    <n v="62.304858933462"/>
    <n v="0.12627809009999999"/>
  </r>
  <r>
    <n v="450000"/>
    <n v="830000"/>
    <n v="830000"/>
    <x v="0"/>
    <x v="0"/>
    <s v="IR12-21"/>
    <s v="62-304.520 (7), F.A.C."/>
    <n v="0.56000000000000005"/>
    <n v="0.48"/>
    <s v="Town Melbourne Beach"/>
    <n v="5.0086345757309997E-2"/>
    <n v="3661.4881879812601"/>
    <n v="9.1257924149742298"/>
    <n v="1.3421179029621999"/>
    <n v="0.45707759420588001"/>
    <n v="6.7221781334839997E-2"/>
    <n v="183.390563369554"/>
    <n v="1210"/>
    <s v="Fixed Single Family Units"/>
    <n v="1210"/>
    <s v="Town Melbourne Beach                   Brevard County"/>
    <s v="Town Melbourne Beach"/>
    <m/>
    <m/>
    <m/>
    <n v="0"/>
    <n v="1"/>
    <n v="0.45707759420588001"/>
    <n v="6.7221781334839997E-2"/>
    <n v="183.390563369555"/>
    <m/>
    <n v="-1"/>
    <n v="-1"/>
    <n v="-1"/>
    <n v="-1"/>
    <n v="0"/>
    <m/>
    <m/>
    <s v="Central IRL A"/>
    <n v="-1"/>
    <m/>
    <m/>
    <n v="604"/>
    <x v="13"/>
    <s v="Basins 4, 6, 10, 15"/>
    <x v="0"/>
    <m/>
    <n v="67.644271646297398"/>
    <n v="0.14873525009999999"/>
  </r>
  <r>
    <n v="450000"/>
    <n v="830000"/>
    <n v="830000"/>
    <x v="0"/>
    <x v="0"/>
    <s v="IR12-21"/>
    <s v="62-304.520 (7), F.A.C."/>
    <n v="0.56000000000000005"/>
    <n v="0.48"/>
    <s v="Town Melbourne Beach"/>
    <n v="0.17951106979772999"/>
    <n v="3649.6723718420699"/>
    <n v="9.0981577365373507"/>
    <n v="1.33811537725145"/>
    <n v="1.6332200284743601"/>
    <n v="0.24020652288319999"/>
    <n v="655.156591880607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332200284743601"/>
    <n v="0.24020652288319999"/>
    <n v="655.15659188060704"/>
    <m/>
    <n v="-1"/>
    <n v="-1"/>
    <n v="-1"/>
    <n v="-1"/>
    <n v="0"/>
    <m/>
    <m/>
    <s v="Central IRL A"/>
    <n v="-1"/>
    <m/>
    <m/>
    <n v="604"/>
    <x v="13"/>
    <s v="Basins 4, 6, 10, 15"/>
    <x v="0"/>
    <m/>
    <n v="129.149053255589"/>
    <n v="0.53135165600000001"/>
  </r>
  <r>
    <n v="450000"/>
    <n v="830000"/>
    <n v="830000"/>
    <x v="0"/>
    <x v="0"/>
    <s v="IR12-21"/>
    <s v="62-304.520 (7), F.A.C."/>
    <n v="0.56000000000000005"/>
    <n v="0.48"/>
    <s v="Town Melbourne Beach"/>
    <n v="0.1180485387458"/>
    <n v="3649.6723718420699"/>
    <n v="9.0981577365373507"/>
    <n v="1.33811537725145"/>
    <n v="1.07402422607708"/>
    <n v="0.15796256495781999"/>
    <n v="430.83849039689602"/>
    <n v="1210"/>
    <s v="Fixed Single Family Units"/>
    <n v="1210"/>
    <s v="Town Melbourne Beach                   Brevard County"/>
    <s v="Town Melbourne Beach"/>
    <m/>
    <m/>
    <m/>
    <n v="0"/>
    <n v="1"/>
    <n v="1.07402422607708"/>
    <n v="0.15796256495781999"/>
    <n v="430.83849039689602"/>
    <m/>
    <n v="-1"/>
    <n v="-1"/>
    <n v="-1"/>
    <n v="-1"/>
    <n v="0"/>
    <m/>
    <m/>
    <s v="Central IRL A"/>
    <n v="-1"/>
    <m/>
    <m/>
    <n v="604"/>
    <x v="13"/>
    <s v="Basins 4, 6, 10, 15"/>
    <x v="0"/>
    <m/>
    <n v="88.719322794658893"/>
    <n v="0.34942294439999999"/>
  </r>
  <r>
    <n v="450000"/>
    <n v="830000"/>
    <n v="830000"/>
    <x v="0"/>
    <x v="0"/>
    <s v="IR12-21"/>
    <s v="62-304.520 (7), F.A.C."/>
    <n v="0.56000000000000005"/>
    <n v="0.48"/>
    <s v="Town Melbourne Beach"/>
    <n v="0.11236034020096"/>
    <n v="3649.6723718420699"/>
    <n v="9.0981577365373507"/>
    <n v="1.33811537725145"/>
    <n v="1.0222720984793601"/>
    <n v="0.15035109901610999"/>
    <n v="410.07842932223002"/>
    <n v="1210"/>
    <s v="Fixed Single Family Units"/>
    <n v="1210"/>
    <s v="Town Melbourne Beach                   Brevard County"/>
    <s v="Town Melbourne Beach"/>
    <m/>
    <m/>
    <m/>
    <n v="0"/>
    <n v="1"/>
    <n v="1.0222720984793601"/>
    <n v="0.15035109901610999"/>
    <n v="410.07842932223002"/>
    <m/>
    <n v="-1"/>
    <n v="-1"/>
    <n v="-1"/>
    <n v="-1"/>
    <n v="0"/>
    <m/>
    <m/>
    <s v="Central IRL A"/>
    <n v="-1"/>
    <m/>
    <m/>
    <n v="604"/>
    <x v="13"/>
    <s v="Basins 4, 6, 10, 15"/>
    <x v="0"/>
    <m/>
    <n v="85.920408488103803"/>
    <n v="0.33258591189999998"/>
  </r>
  <r>
    <n v="450000"/>
    <n v="830000"/>
    <n v="830000"/>
    <x v="0"/>
    <x v="0"/>
    <s v="IR12-21"/>
    <s v="62-304.520 (7), F.A.C."/>
    <n v="0.56000000000000005"/>
    <n v="0.48"/>
    <s v="Town Melbourne Beach"/>
    <n v="2.1583200369049999E-2"/>
    <n v="3649.6723718420699"/>
    <n v="9.0981577365373507"/>
    <n v="1.33811537725145"/>
    <n v="0.19636736141697"/>
    <n v="2.8880812304130001E-2"/>
    <n v="78.771610082878894"/>
    <n v="1210"/>
    <s v="Fixed Single Family Units"/>
    <n v="1210"/>
    <s v="Town Melbourne Beach                   Brevard County"/>
    <s v="Town Melbourne Beach"/>
    <m/>
    <m/>
    <m/>
    <n v="0"/>
    <n v="1"/>
    <n v="0.19636736141697"/>
    <n v="2.8880812304130001E-2"/>
    <n v="78.7716100828778"/>
    <m/>
    <n v="-1"/>
    <n v="-1"/>
    <n v="-1"/>
    <n v="-1"/>
    <n v="0"/>
    <m/>
    <m/>
    <s v="Central IRL A"/>
    <n v="-1"/>
    <m/>
    <m/>
    <n v="604"/>
    <x v="13"/>
    <s v="Basins 4, 6, 10, 15"/>
    <x v="0"/>
    <m/>
    <n v="44.517744330353899"/>
    <n v="6.3886139600000003E-2"/>
  </r>
  <r>
    <n v="450000"/>
    <n v="830000"/>
    <n v="830000"/>
    <x v="0"/>
    <x v="0"/>
    <s v="IR12-21"/>
    <s v="62-304.520 (7), F.A.C."/>
    <n v="0.56000000000000005"/>
    <n v="0.48"/>
    <s v="Town Melbourne Beach"/>
    <n v="0.12944523099329"/>
    <n v="3649.6723718420699"/>
    <n v="9.0981577365373507"/>
    <n v="1.33811537725145"/>
    <n v="1.17771312981952"/>
    <n v="0.17321265410399"/>
    <n v="472.43268322294699"/>
    <n v="1210"/>
    <s v="Fixed Single Family Units"/>
    <n v="1210"/>
    <s v="Town Melbourne Beach                   Brevard County"/>
    <s v="Town Melbourne Beach"/>
    <m/>
    <m/>
    <m/>
    <n v="0"/>
    <n v="1"/>
    <n v="1.17771312981952"/>
    <n v="0.17321265410399"/>
    <n v="472.43268322294699"/>
    <m/>
    <n v="-1"/>
    <n v="-1"/>
    <n v="-1"/>
    <n v="-1"/>
    <n v="0"/>
    <m/>
    <m/>
    <s v="Central IRL A"/>
    <n v="-1"/>
    <m/>
    <m/>
    <n v="604"/>
    <x v="13"/>
    <s v="Basins 4, 6, 10, 15"/>
    <x v="0"/>
    <m/>
    <n v="95.837666897448301"/>
    <n v="0.3831570829"/>
  </r>
  <r>
    <n v="450000"/>
    <n v="830000"/>
    <n v="830000"/>
    <x v="0"/>
    <x v="0"/>
    <s v="IR12-21"/>
    <s v="62-304.520 (7), F.A.C."/>
    <n v="0.56000000000000005"/>
    <n v="0.48"/>
    <s v="Town Melbourne Beach"/>
    <n v="5.6815073561049999E-2"/>
    <n v="3649.6723718420699"/>
    <n v="9.0981577365373507"/>
    <n v="1.33811537725145"/>
    <n v="0.51691250107146003"/>
    <n v="7.6025123591720006E-2"/>
    <n v="207.356404279961"/>
    <n v="1210"/>
    <s v="Fixed Single Family Units"/>
    <n v="1210"/>
    <s v="Town Melbourne Beach                   Brevard County"/>
    <s v="Town Melbourne Beach"/>
    <m/>
    <m/>
    <m/>
    <n v="0"/>
    <n v="1"/>
    <n v="0.51691250107146003"/>
    <n v="7.6025123591720006E-2"/>
    <n v="207.35640427995901"/>
    <m/>
    <n v="-1"/>
    <n v="-1"/>
    <n v="-1"/>
    <n v="-1"/>
    <n v="0"/>
    <m/>
    <m/>
    <s v="Central IRL A"/>
    <n v="-1"/>
    <m/>
    <m/>
    <n v="604"/>
    <x v="13"/>
    <s v="Basins 4, 6, 10, 15"/>
    <x v="0"/>
    <m/>
    <n v="60.895606157843197"/>
    <n v="0.1681722662"/>
  </r>
  <r>
    <n v="450000"/>
    <n v="830000"/>
    <n v="830000"/>
    <x v="0"/>
    <x v="0"/>
    <s v="IR12-21"/>
    <s v="62-304.520 (7), F.A.C."/>
    <n v="0.56000000000000005"/>
    <n v="0.48"/>
    <s v="Town Melbourne Beach"/>
    <n v="0.11301303856927999"/>
    <n v="3688.2418936547901"/>
    <n v="9.7521600946859799"/>
    <n v="1.62648353244669"/>
    <n v="1.10212124491462"/>
    <n v="0.18381384618471"/>
    <n v="416.819423380476"/>
    <n v="1300"/>
    <s v="Residential, High Density"/>
    <n v="1300"/>
    <s v="Town Melbourne Beach                   Brevard County"/>
    <s v="Town Melbourne Beach"/>
    <m/>
    <m/>
    <m/>
    <n v="0"/>
    <n v="1"/>
    <n v="1.10212124491462"/>
    <n v="0.18381384618471"/>
    <n v="416.819423380476"/>
    <m/>
    <n v="-1"/>
    <n v="-1"/>
    <n v="-1"/>
    <n v="-1"/>
    <n v="0"/>
    <m/>
    <m/>
    <s v="Central IRL A"/>
    <n v="-1"/>
    <m/>
    <m/>
    <n v="604"/>
    <x v="13"/>
    <s v="Basins 4, 6, 10, 15"/>
    <x v="0"/>
    <m/>
    <n v="88.153746684255495"/>
    <n v="0.33805306029999999"/>
  </r>
  <r>
    <n v="450000"/>
    <n v="830000"/>
    <n v="830000"/>
    <x v="0"/>
    <x v="0"/>
    <s v="IR12-21"/>
    <s v="62-304.520 (7), F.A.C."/>
    <n v="0.56000000000000005"/>
    <n v="0.48"/>
    <s v="Town Melbourne Beach"/>
    <n v="8.4951999566910005E-2"/>
    <n v="3688.2418936547901"/>
    <n v="9.7521600946859799"/>
    <n v="1.62648353244669"/>
    <n v="0.82846550014025999"/>
    <n v="0.138173028344"/>
    <n v="313.32352375244602"/>
    <n v="1300"/>
    <s v="Residential, High Density"/>
    <n v="1300"/>
    <s v="Town Melbourne Beach                   Brevard County"/>
    <s v="Town Melbourne Beach"/>
    <m/>
    <m/>
    <m/>
    <n v="0"/>
    <n v="1"/>
    <n v="0.82846550014025999"/>
    <n v="0.138173028344"/>
    <n v="313.32352375244699"/>
    <m/>
    <n v="-1"/>
    <n v="-1"/>
    <n v="-1"/>
    <n v="-1"/>
    <n v="0"/>
    <m/>
    <m/>
    <s v="Central IRL A"/>
    <n v="-1"/>
    <m/>
    <m/>
    <n v="604"/>
    <x v="13"/>
    <s v="Basins 4, 6, 10, 15"/>
    <x v="0"/>
    <m/>
    <n v="78.751489063666"/>
    <n v="0.25411477999999998"/>
  </r>
  <r>
    <n v="450000"/>
    <n v="830000"/>
    <n v="830000"/>
    <x v="0"/>
    <x v="0"/>
    <s v="IR12-21"/>
    <s v="62-304.520 (7), F.A.C."/>
    <n v="0.56000000000000005"/>
    <n v="0.48"/>
    <s v="Town Melbourne Beach"/>
    <n v="0.16095362737203001"/>
    <n v="3688.2418936547901"/>
    <n v="9.7521600946859799"/>
    <n v="1.62648353244669"/>
    <n v="1.5696455419525199"/>
    <n v="0.26178842440817002"/>
    <n v="593.63591140924495"/>
    <n v="1210"/>
    <s v="Fixed Single Family Units"/>
    <n v="1210"/>
    <s v="Town Melbourne Beach                   Brevard County"/>
    <s v="Town Melbourne Beach"/>
    <m/>
    <m/>
    <m/>
    <n v="0"/>
    <n v="1"/>
    <n v="1.5696455419525199"/>
    <n v="0.26178842440817002"/>
    <n v="593.63591140924495"/>
    <m/>
    <n v="-1"/>
    <n v="-1"/>
    <n v="-1"/>
    <n v="-1"/>
    <n v="0"/>
    <m/>
    <m/>
    <s v="Central IRL A"/>
    <n v="-1"/>
    <m/>
    <m/>
    <n v="604"/>
    <x v="13"/>
    <s v="Basins 4, 6, 10, 15"/>
    <x v="0"/>
    <m/>
    <n v="102.18578342053701"/>
    <n v="0.48145653799999999"/>
  </r>
  <r>
    <n v="450000"/>
    <n v="830000"/>
    <n v="830000"/>
    <x v="0"/>
    <x v="0"/>
    <s v="IR12-21"/>
    <s v="62-304.520 (7), F.A.C."/>
    <n v="0.56000000000000005"/>
    <n v="0.48"/>
    <s v="Town Melbourne Beach"/>
    <n v="0.16433806086843999"/>
    <n v="3688.2418936547901"/>
    <n v="9.7521600946859799"/>
    <n v="1.62648353244669"/>
    <n v="1.60265107923935"/>
    <n v="0.26729314975675"/>
    <n v="606.11852081699999"/>
    <n v="1210"/>
    <s v="Fixed Single Family Units"/>
    <n v="1210"/>
    <s v="Town Melbourne Beach                   Brevard County"/>
    <s v="Town Melbourne Beach"/>
    <m/>
    <m/>
    <m/>
    <n v="0"/>
    <n v="1"/>
    <n v="1.60265107923935"/>
    <n v="0.26729314975675"/>
    <n v="606.11852081699999"/>
    <m/>
    <n v="-1"/>
    <n v="-1"/>
    <n v="-1"/>
    <n v="-1"/>
    <n v="0"/>
    <m/>
    <m/>
    <s v="Central IRL A"/>
    <n v="-1"/>
    <m/>
    <m/>
    <n v="604"/>
    <x v="13"/>
    <s v="Basins 4, 6, 10, 15"/>
    <x v="0"/>
    <m/>
    <n v="103.16474937172499"/>
    <n v="0.49158030889999998"/>
  </r>
  <r>
    <n v="450000"/>
    <n v="830000"/>
    <n v="830000"/>
    <x v="0"/>
    <x v="0"/>
    <s v="IR12-21"/>
    <s v="62-304.520 (7), F.A.C."/>
    <n v="0.56000000000000005"/>
    <n v="0.48"/>
    <s v="Town Melbourne Beach"/>
    <n v="4.7881451730730003E-2"/>
    <n v="3688.2418936547901"/>
    <n v="9.7521600946859799"/>
    <n v="1.62648353244669"/>
    <n v="0.46694758284409998"/>
    <n v="7.7878392749680003E-2"/>
    <n v="176.59837620230601"/>
    <n v="1210"/>
    <s v="Fixed Single Family Units"/>
    <n v="1210"/>
    <s v="Town Melbourne Beach                   Brevard County"/>
    <s v="Town Melbourne Beach"/>
    <m/>
    <m/>
    <m/>
    <n v="0"/>
    <n v="1"/>
    <n v="0.46694758284409998"/>
    <n v="7.7878392749680003E-2"/>
    <n v="176.59837620230499"/>
    <m/>
    <n v="-1"/>
    <n v="-1"/>
    <n v="-1"/>
    <n v="-1"/>
    <n v="0"/>
    <m/>
    <m/>
    <s v="Central IRL A"/>
    <n v="-1"/>
    <m/>
    <m/>
    <n v="604"/>
    <x v="13"/>
    <s v="Basins 4, 6, 10, 15"/>
    <x v="0"/>
    <m/>
    <n v="64.391325698825398"/>
    <n v="0.1432265825"/>
  </r>
  <r>
    <n v="450000"/>
    <n v="830000"/>
    <n v="830000"/>
    <x v="0"/>
    <x v="0"/>
    <s v="IR12-21"/>
    <s v="62-304.520 (7), F.A.C."/>
    <n v="0.56000000000000005"/>
    <n v="0.48"/>
    <s v="Town Melbourne Beach"/>
    <n v="4.6625275675549999E-2"/>
    <n v="3688.2418936547901"/>
    <n v="9.7521600946859799"/>
    <n v="1.62648353244669"/>
    <n v="0.45469715284689"/>
    <n v="7.583524308207E-2"/>
    <n v="171.96529504978901"/>
    <n v="1300"/>
    <s v="Residential, High Density"/>
    <n v="1300"/>
    <s v="Town Melbourne Beach                   Brevard County"/>
    <s v="Town Melbourne Beach"/>
    <m/>
    <m/>
    <m/>
    <n v="0"/>
    <n v="1"/>
    <n v="0.45469715284689"/>
    <n v="7.583524308207E-2"/>
    <n v="171.96529504978801"/>
    <m/>
    <n v="-1"/>
    <n v="-1"/>
    <n v="-1"/>
    <n v="-1"/>
    <n v="0"/>
    <m/>
    <m/>
    <s v="Central IRL A"/>
    <n v="-1"/>
    <m/>
    <m/>
    <n v="604"/>
    <x v="13"/>
    <s v="Basins 4, 6, 10, 15"/>
    <x v="0"/>
    <m/>
    <n v="62.620253696847598"/>
    <n v="0.1394690146"/>
  </r>
  <r>
    <n v="450000"/>
    <n v="830000"/>
    <n v="830000"/>
    <x v="0"/>
    <x v="0"/>
    <s v="IR12-21"/>
    <s v="62-304.520 (7), F.A.C."/>
    <n v="0.56000000000000005"/>
    <n v="0.48"/>
    <s v="Town Melbourne Beach"/>
    <n v="3.0006595439499999E-2"/>
    <n v="3666.5914999564702"/>
    <n v="9.1377154930126299"/>
    <n v="1.3438443545590799"/>
    <n v="0.27419173204011998"/>
    <n v="4.0324193880909999E-2"/>
    <n v="110.02192778112099"/>
    <n v="1210"/>
    <s v="Fixed Single Family Units"/>
    <n v="1210"/>
    <s v="Town Melbourne Beach                   Brevard County"/>
    <s v="Town Melbourne Beach"/>
    <m/>
    <m/>
    <m/>
    <n v="0"/>
    <n v="1"/>
    <n v="0.27419173204011998"/>
    <n v="4.0324193880909999E-2"/>
    <n v="110.02192778112"/>
    <m/>
    <n v="-1"/>
    <n v="-1"/>
    <n v="-1"/>
    <n v="-1"/>
    <n v="0"/>
    <m/>
    <m/>
    <s v="Central IRL A"/>
    <n v="-1"/>
    <m/>
    <m/>
    <n v="604"/>
    <x v="13"/>
    <s v="Basins 4, 6, 10, 15"/>
    <x v="0"/>
    <m/>
    <n v="65.552542487338698"/>
    <n v="8.9231085000000002E-2"/>
  </r>
  <r>
    <n v="450000"/>
    <n v="830000"/>
    <n v="830000"/>
    <x v="0"/>
    <x v="0"/>
    <s v="IR12-21"/>
    <s v="62-304.520 (7), F.A.C."/>
    <n v="0.56000000000000005"/>
    <n v="0.48"/>
    <s v="Town Melbourne Beach"/>
    <n v="0.2072958608869"/>
    <n v="3666.5914999564702"/>
    <n v="9.1377154930126299"/>
    <n v="1.3438443545590799"/>
    <n v="1.89421059966367"/>
    <n v="0.27857337237633001"/>
    <n v="760.06924150408895"/>
    <n v="1210"/>
    <s v="Fixed Single Family Units"/>
    <n v="1210"/>
    <s v="Town Melbourne Beach                   Brevard County"/>
    <s v="Town Melbourne Beach"/>
    <m/>
    <m/>
    <m/>
    <n v="0"/>
    <n v="1"/>
    <n v="1.89421059966367"/>
    <n v="0.27857337237633001"/>
    <n v="760.06924150408895"/>
    <m/>
    <n v="-1"/>
    <n v="-1"/>
    <n v="-1"/>
    <n v="-1"/>
    <n v="0"/>
    <m/>
    <m/>
    <s v="Central IRL A"/>
    <n v="-1"/>
    <m/>
    <m/>
    <n v="604"/>
    <x v="13"/>
    <s v="Basins 4, 6, 10, 15"/>
    <x v="0"/>
    <m/>
    <n v="115.92497308114299"/>
    <n v="0.61643896310000001"/>
  </r>
  <r>
    <n v="450000"/>
    <n v="830000"/>
    <n v="830000"/>
    <x v="0"/>
    <x v="0"/>
    <s v="IR12-21"/>
    <s v="62-304.520 (7), F.A.C."/>
    <n v="0.56000000000000005"/>
    <n v="0.48"/>
    <s v="Town Melbourne Beach"/>
    <n v="0.10811137683848999"/>
    <n v="3666.5914999564702"/>
    <n v="9.1377154930126299"/>
    <n v="1.3438443545590799"/>
    <n v="0.98789100310803002"/>
    <n v="0.14528486342801999"/>
    <n v="396.40025536461297"/>
    <n v="1210"/>
    <s v="Fixed Single Family Units"/>
    <n v="1210"/>
    <s v="Town Melbourne Beach                   Brevard County"/>
    <s v="Town Melbourne Beach"/>
    <m/>
    <m/>
    <m/>
    <n v="0"/>
    <n v="1"/>
    <n v="0.98789100310803002"/>
    <n v="0.14528486342801999"/>
    <n v="396.40025536461297"/>
    <m/>
    <n v="-1"/>
    <n v="-1"/>
    <n v="-1"/>
    <n v="-1"/>
    <n v="0"/>
    <m/>
    <m/>
    <s v="Central IRL A"/>
    <n v="-1"/>
    <m/>
    <m/>
    <n v="604"/>
    <x v="13"/>
    <s v="Basins 4, 6, 10, 15"/>
    <x v="0"/>
    <m/>
    <n v="86.857976968610302"/>
    <n v="0.32149250229999998"/>
  </r>
  <r>
    <n v="450000"/>
    <n v="830000"/>
    <n v="830000"/>
    <x v="0"/>
    <x v="0"/>
    <s v="IR12-21"/>
    <s v="62-304.520 (7), F.A.C."/>
    <n v="0.56000000000000005"/>
    <n v="0.48"/>
    <s v="Town Melbourne Beach"/>
    <n v="1.9466986601519999E-2"/>
    <n v="3666.5914999564702"/>
    <n v="9.1377154930126299"/>
    <n v="1.3438443545590799"/>
    <n v="0.17788378507104999"/>
    <n v="2.6160600044739999E-2"/>
    <n v="71.377487602929094"/>
    <n v="1210"/>
    <s v="Fixed Single Family Units"/>
    <n v="1210"/>
    <s v="Town Melbourne Beach                   Brevard County"/>
    <s v="Town Melbourne Beach"/>
    <m/>
    <m/>
    <m/>
    <n v="0"/>
    <n v="1"/>
    <n v="0.17788378507104999"/>
    <n v="2.6160600044739999E-2"/>
    <n v="71.377487602928696"/>
    <m/>
    <n v="-1"/>
    <n v="-1"/>
    <n v="-1"/>
    <n v="-1"/>
    <n v="0"/>
    <m/>
    <m/>
    <s v="Central IRL A"/>
    <n v="-1"/>
    <m/>
    <m/>
    <n v="604"/>
    <x v="13"/>
    <s v="Basins 4, 6, 10, 15"/>
    <x v="0"/>
    <m/>
    <n v="50.300704566984898"/>
    <n v="5.7889284300000003E-2"/>
  </r>
  <r>
    <n v="450000"/>
    <n v="830000"/>
    <n v="830000"/>
    <x v="0"/>
    <x v="0"/>
    <s v="IR12-21"/>
    <s v="62-304.520 (7), F.A.C."/>
    <n v="0.56000000000000005"/>
    <n v="0.48"/>
    <s v="Town Melbourne Beach"/>
    <n v="0.16695235344557999"/>
    <n v="3666.5914999564702"/>
    <n v="9.1377154930126299"/>
    <n v="1.3438443545590799"/>
    <n v="1.52556310667467"/>
    <n v="0.22435797765820001"/>
    <n v="612.14608004132106"/>
    <n v="1210"/>
    <s v="Fixed Single Family Units"/>
    <n v="1210"/>
    <s v="Town Melbourne Beach                   Brevard County"/>
    <s v="Town Melbourne Beach"/>
    <m/>
    <m/>
    <m/>
    <n v="0"/>
    <n v="1"/>
    <n v="1.52556310667467"/>
    <n v="0.22435797765820001"/>
    <n v="612.14608004132106"/>
    <m/>
    <n v="-1"/>
    <n v="-1"/>
    <n v="-1"/>
    <n v="-1"/>
    <n v="0"/>
    <m/>
    <m/>
    <s v="Central IRL A"/>
    <n v="-1"/>
    <m/>
    <m/>
    <n v="604"/>
    <x v="13"/>
    <s v="Basins 4, 6, 10, 15"/>
    <x v="0"/>
    <m/>
    <n v="105.51207962271"/>
    <n v="0.49646884029999999"/>
  </r>
  <r>
    <n v="450000"/>
    <n v="830000"/>
    <n v="830000"/>
    <x v="0"/>
    <x v="0"/>
    <s v="IR12-21"/>
    <s v="62-304.520 (7), F.A.C."/>
    <n v="0.56000000000000005"/>
    <n v="0.48"/>
    <s v="Town Melbourne Beach"/>
    <n v="8.5930280570959999E-2"/>
    <n v="3666.5914999564702"/>
    <n v="9.1377154930126299"/>
    <n v="1.3438443545590799"/>
    <n v="0.78520645609218997"/>
    <n v="0.11547692243096"/>
    <n v="315.07123633036002"/>
    <n v="1210"/>
    <s v="Fixed Single Family Units"/>
    <n v="1210"/>
    <s v="Town Melbourne Beach                   Brevard County"/>
    <s v="Town Melbourne Beach"/>
    <m/>
    <m/>
    <m/>
    <n v="0"/>
    <n v="1"/>
    <n v="0.78520645609218997"/>
    <n v="0.11547692243096"/>
    <n v="315.07123633035798"/>
    <m/>
    <n v="-1"/>
    <n v="-1"/>
    <n v="-1"/>
    <n v="-1"/>
    <n v="0"/>
    <m/>
    <m/>
    <s v="Central IRL A"/>
    <n v="-1"/>
    <m/>
    <m/>
    <n v="604"/>
    <x v="13"/>
    <s v="Basins 4, 6, 10, 15"/>
    <x v="0"/>
    <m/>
    <n v="75.890372884183506"/>
    <n v="0.25553222739999998"/>
  </r>
  <r>
    <n v="450000"/>
    <n v="840000"/>
    <n v="840000"/>
    <x v="0"/>
    <x v="0"/>
    <s v="IR12-21"/>
    <s v="62-304.520 (7), F.A.C."/>
    <n v="0.56000000000000005"/>
    <n v="0.48"/>
    <s v="Town Melbourne Beach"/>
    <n v="0.21984192808083"/>
    <n v="3649.6723719780298"/>
    <n v="9.0981577368762796"/>
    <n v="1.3381153773012999"/>
    <n v="2.0001565388584499"/>
    <n v="0.29417386454053002"/>
    <n v="802.35101111900804"/>
    <n v="1210"/>
    <s v="Fixed Single Family Units"/>
    <n v="1210"/>
    <s v="Town Melbourne Beach                   Brevard County"/>
    <s v="Town Melbourne Beach"/>
    <m/>
    <m/>
    <m/>
    <n v="0"/>
    <n v="1"/>
    <n v="2.0001565388584499"/>
    <n v="0.29417386454053002"/>
    <n v="802.35101111900804"/>
    <m/>
    <n v="-1"/>
    <n v="-1"/>
    <n v="-1"/>
    <n v="-1"/>
    <n v="0"/>
    <m/>
    <m/>
    <s v="Central IRL A"/>
    <n v="-1"/>
    <m/>
    <m/>
    <n v="604"/>
    <x v="13"/>
    <s v="Basins 4, 6, 10, 15"/>
    <x v="0"/>
    <m/>
    <n v="119.493564393103"/>
    <n v="0.65073074710000001"/>
  </r>
  <r>
    <n v="450000"/>
    <n v="840000"/>
    <n v="840000"/>
    <x v="0"/>
    <x v="0"/>
    <s v="IR12-21"/>
    <s v="62-304.520 (7), F.A.C."/>
    <n v="0.56000000000000005"/>
    <n v="0.48"/>
    <s v="Town Melbourne Beach"/>
    <n v="0.16449054749771"/>
    <n v="3649.6723719780298"/>
    <n v="9.0981577368762796"/>
    <n v="1.3381153773012999"/>
    <n v="1.49656094735937"/>
    <n v="0.22010733102739999"/>
    <n v="600.33660665395803"/>
    <n v="1210"/>
    <s v="Fixed Single Family Units"/>
    <n v="1210"/>
    <s v="Town Melbourne Beach                   Brevard County"/>
    <s v="Town Melbourne Beach"/>
    <m/>
    <m/>
    <m/>
    <n v="0"/>
    <n v="1"/>
    <n v="1.49656094735937"/>
    <n v="0.22010733102739999"/>
    <n v="600.33660665395803"/>
    <m/>
    <n v="-1"/>
    <n v="-1"/>
    <n v="-1"/>
    <n v="-1"/>
    <n v="0"/>
    <m/>
    <m/>
    <s v="Central IRL A"/>
    <n v="-1"/>
    <m/>
    <m/>
    <n v="604"/>
    <x v="13"/>
    <s v="Basins 4, 6, 10, 15"/>
    <x v="0"/>
    <m/>
    <n v="104.943081925748"/>
    <n v="0.48689100299999999"/>
  </r>
  <r>
    <n v="450000"/>
    <n v="840000"/>
    <n v="840000"/>
    <x v="0"/>
    <x v="0"/>
    <s v="IR12-21"/>
    <s v="62-304.520 (7), F.A.C."/>
    <n v="0.56000000000000005"/>
    <n v="0.48"/>
    <s v="Town Melbourne Beach"/>
    <n v="2.06559017315E-2"/>
    <n v="3649.6723719780298"/>
    <n v="9.0981577368762796"/>
    <n v="1.3381153773012999"/>
    <n v="0.18793065215063001"/>
    <n v="2.7639979738940001E-2"/>
    <n v="75.387273867759703"/>
    <n v="1210"/>
    <s v="Fixed Single Family Units"/>
    <n v="1210"/>
    <s v="Town Melbourne Beach                   Brevard County"/>
    <s v="Town Melbourne Beach"/>
    <m/>
    <m/>
    <m/>
    <n v="0"/>
    <n v="1"/>
    <n v="0.18793065215063001"/>
    <n v="2.7639979738940001E-2"/>
    <n v="75.387273867761095"/>
    <m/>
    <n v="-1"/>
    <n v="-1"/>
    <n v="-1"/>
    <n v="-1"/>
    <n v="0"/>
    <m/>
    <m/>
    <s v="Central IRL A"/>
    <n v="-1"/>
    <m/>
    <m/>
    <n v="604"/>
    <x v="13"/>
    <s v="Basins 4, 6, 10, 15"/>
    <x v="0"/>
    <m/>
    <n v="46.150189776523703"/>
    <n v="6.1141341299999999E-2"/>
  </r>
  <r>
    <n v="450000"/>
    <n v="840000"/>
    <n v="840000"/>
    <x v="0"/>
    <x v="0"/>
    <s v="IR12-21"/>
    <s v="62-304.520 (7), F.A.C."/>
    <n v="0.56000000000000005"/>
    <n v="0.48"/>
    <s v="Town Melbourne Beach"/>
    <n v="0.14427786222740999"/>
    <n v="3649.6723719780298"/>
    <n v="9.0981577368762796"/>
    <n v="1.3381153773012999"/>
    <n v="1.3126627484843001"/>
    <n v="0.19306042605066001"/>
    <n v="526.56692765944194"/>
    <n v="1210"/>
    <s v="Fixed Single Family Units"/>
    <n v="1210"/>
    <s v="Town Melbourne Beach                   Brevard County"/>
    <s v="Town Melbourne Beach"/>
    <m/>
    <m/>
    <m/>
    <n v="0"/>
    <n v="1"/>
    <n v="1.3126627484843001"/>
    <n v="0.19306042605066001"/>
    <n v="526.56692765944194"/>
    <m/>
    <n v="-1"/>
    <n v="-1"/>
    <n v="-1"/>
    <n v="-1"/>
    <n v="0"/>
    <m/>
    <m/>
    <s v="Central IRL A"/>
    <n v="-1"/>
    <m/>
    <m/>
    <n v="604"/>
    <x v="13"/>
    <s v="Basins 4, 6, 10, 15"/>
    <x v="0"/>
    <m/>
    <n v="99.770976296853803"/>
    <n v="0.42706157960000002"/>
  </r>
  <r>
    <n v="450000"/>
    <n v="840000"/>
    <n v="840000"/>
    <x v="0"/>
    <x v="0"/>
    <s v="IR12-21"/>
    <s v="62-304.520 (7), F.A.C."/>
    <n v="0.56000000000000005"/>
    <n v="0.48"/>
    <s v="Town Melbourne Beach"/>
    <n v="6.8497214061399997E-2"/>
    <n v="3649.6723719780298"/>
    <n v="9.0981577368762796"/>
    <n v="1.3381153773012999"/>
    <n v="0.62319845806722995"/>
    <n v="9.1657175437860006E-2"/>
    <n v="249.992389717371"/>
    <n v="1210"/>
    <s v="Fixed Single Family Units"/>
    <n v="1210"/>
    <s v="Town Melbourne Beach                   Brevard County"/>
    <s v="Town Melbourne Beach"/>
    <m/>
    <m/>
    <m/>
    <n v="0"/>
    <n v="1"/>
    <n v="0.62319845806722995"/>
    <n v="9.1657175437860006E-2"/>
    <n v="249.99238971736901"/>
    <m/>
    <n v="-1"/>
    <n v="-1"/>
    <n v="-1"/>
    <n v="-1"/>
    <n v="0"/>
    <m/>
    <m/>
    <s v="Central IRL A"/>
    <n v="-1"/>
    <m/>
    <m/>
    <n v="604"/>
    <x v="13"/>
    <s v="Basins 4, 6, 10, 15"/>
    <x v="0"/>
    <m/>
    <n v="67.261895297455993"/>
    <n v="0.2027513299"/>
  </r>
  <r>
    <n v="450000"/>
    <n v="840000"/>
    <n v="840000"/>
    <x v="0"/>
    <x v="0"/>
    <s v="IR12-21"/>
    <s v="62-304.520 (7), F.A.C."/>
    <n v="0.56000000000000005"/>
    <n v="0.48"/>
    <s v="Town Melbourne Beach"/>
    <n v="0.19253245574837999"/>
    <n v="3637.1459322209798"/>
    <n v="9.0688611980811196"/>
    <n v="1.33387215757538"/>
    <n v="1.74605011730778"/>
    <n v="0.25681368215237999"/>
    <n v="700.268638245747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4605011730778"/>
    <n v="0.25681368215237999"/>
    <n v="700.26863824574798"/>
    <m/>
    <n v="-1"/>
    <n v="-1"/>
    <n v="-1"/>
    <n v="-1"/>
    <n v="0"/>
    <m/>
    <m/>
    <s v="Central IRL A"/>
    <n v="-1"/>
    <m/>
    <m/>
    <n v="604"/>
    <x v="13"/>
    <s v="Basins 4, 6, 10, 15"/>
    <x v="0"/>
    <m/>
    <n v="131.19551774974499"/>
    <n v="0.56793887939999999"/>
  </r>
  <r>
    <n v="450000"/>
    <n v="840000"/>
    <n v="840000"/>
    <x v="0"/>
    <x v="0"/>
    <s v="IR12-21"/>
    <s v="62-304.520 (7), F.A.C."/>
    <n v="0.56000000000000005"/>
    <n v="0.48"/>
    <s v="Town Melbourne Beach"/>
    <n v="8.9148056209150006E-2"/>
    <n v="3637.1459322209798"/>
    <n v="9.0688611980811196"/>
    <n v="1.33387215757538"/>
    <n v="0.80847134783953001"/>
    <n v="0.11891211007935"/>
    <n v="324.24449000652498"/>
    <n v="1210"/>
    <s v="Fixed Single Family Units"/>
    <n v="1210"/>
    <s v="Town Melbourne Beach                   Brevard County"/>
    <s v="Town Melbourne Beach"/>
    <m/>
    <m/>
    <m/>
    <n v="0"/>
    <n v="1"/>
    <n v="0.80847134783953001"/>
    <n v="0.11891211007935"/>
    <n v="324.24449000652402"/>
    <m/>
    <n v="-1"/>
    <n v="-1"/>
    <n v="-1"/>
    <n v="-1"/>
    <n v="0"/>
    <m/>
    <m/>
    <s v="Central IRL A"/>
    <n v="-1"/>
    <m/>
    <m/>
    <n v="604"/>
    <x v="13"/>
    <s v="Basins 4, 6, 10, 15"/>
    <x v="0"/>
    <m/>
    <n v="87.963948986071401"/>
    <n v="0.26297201139999998"/>
  </r>
  <r>
    <n v="450000"/>
    <n v="840000"/>
    <n v="840000"/>
    <x v="0"/>
    <x v="0"/>
    <s v="IR12-21"/>
    <s v="62-304.520 (7), F.A.C."/>
    <n v="0.56000000000000005"/>
    <n v="0.48"/>
    <s v="Town Melbourne Beach"/>
    <n v="0.25180983085431002"/>
    <n v="3637.1459322209798"/>
    <n v="9.0688611980811196"/>
    <n v="1.33387215757538"/>
    <n v="2.2836284043300901"/>
    <n v="0.33588212238033999"/>
    <n v="915.86910198503801"/>
    <n v="1210"/>
    <s v="Fixed Single Family Units"/>
    <n v="1210"/>
    <s v="Town Melbourne Beach                   Brevard County"/>
    <s v="Town Melbourne Beach"/>
    <m/>
    <m/>
    <m/>
    <n v="0"/>
    <n v="1"/>
    <n v="2.2836284043300901"/>
    <n v="0.33588212238033999"/>
    <n v="915.86910198503801"/>
    <m/>
    <n v="-1"/>
    <n v="-1"/>
    <n v="-1"/>
    <n v="-1"/>
    <n v="0"/>
    <m/>
    <m/>
    <s v="Central IRL A"/>
    <n v="-1"/>
    <m/>
    <m/>
    <n v="604"/>
    <x v="13"/>
    <s v="Basins 4, 6, 10, 15"/>
    <x v="0"/>
    <m/>
    <n v="127.74877408987901"/>
    <n v="0.74279732519999997"/>
  </r>
  <r>
    <n v="450000"/>
    <n v="840000"/>
    <n v="840000"/>
    <x v="0"/>
    <x v="0"/>
    <s v="IR12-21"/>
    <s v="62-304.520 (7), F.A.C."/>
    <n v="0.56000000000000005"/>
    <n v="0.48"/>
    <s v="Town Melbourne Beach"/>
    <n v="6.1595107267000002E-2"/>
    <n v="3637.1459322209798"/>
    <n v="9.0688611980811196"/>
    <n v="1.33387215757538"/>
    <n v="0.55859747828541995"/>
    <n v="8.215999862633E-2"/>
    <n v="224.03039384091699"/>
    <n v="1210"/>
    <s v="Fixed Single Family Units"/>
    <n v="1210"/>
    <s v="Town Melbourne Beach                   Brevard County"/>
    <s v="Town Melbourne Beach"/>
    <m/>
    <m/>
    <m/>
    <n v="0"/>
    <n v="1"/>
    <n v="0.55859747828541995"/>
    <n v="8.215999862633E-2"/>
    <n v="224.03039384091599"/>
    <m/>
    <n v="-1"/>
    <n v="-1"/>
    <n v="-1"/>
    <n v="-1"/>
    <n v="0"/>
    <m/>
    <m/>
    <s v="Central IRL A"/>
    <n v="-1"/>
    <m/>
    <m/>
    <n v="604"/>
    <x v="13"/>
    <s v="Basins 4, 6, 10, 15"/>
    <x v="0"/>
    <m/>
    <n v="79.690702643768603"/>
    <n v="0.1816953721"/>
  </r>
  <r>
    <n v="450000"/>
    <n v="840000"/>
    <n v="840000"/>
    <x v="0"/>
    <x v="0"/>
    <s v="IR12-21"/>
    <s v="62-304.520 (7), F.A.C."/>
    <n v="0.56000000000000005"/>
    <n v="0.48"/>
    <s v="Town Melbourne Beach"/>
    <n v="1.295816597719E-2"/>
    <n v="3637.1459322209798"/>
    <n v="9.0688611980811196"/>
    <n v="1.33387215757538"/>
    <n v="0.11751580862886001"/>
    <n v="1.7284536810209999E-2"/>
    <n v="47.130740672991898"/>
    <n v="1210"/>
    <s v="Fixed Single Family Units"/>
    <n v="1210"/>
    <s v="Town Melbourne Beach                   Brevard County"/>
    <s v="Town Melbourne Beach"/>
    <m/>
    <m/>
    <m/>
    <n v="0"/>
    <n v="1"/>
    <n v="0.11751580862886001"/>
    <n v="1.7284536810209999E-2"/>
    <n v="47.130740672990399"/>
    <m/>
    <n v="-1"/>
    <n v="-1"/>
    <n v="-1"/>
    <n v="-1"/>
    <n v="0"/>
    <m/>
    <m/>
    <s v="Central IRL A"/>
    <n v="-1"/>
    <m/>
    <m/>
    <n v="604"/>
    <x v="13"/>
    <s v="Basins 4, 6, 10, 15"/>
    <x v="0"/>
    <m/>
    <n v="67.735256937953196"/>
    <n v="3.8224445000000003E-2"/>
  </r>
  <r>
    <n v="450000"/>
    <n v="840000"/>
    <n v="840000"/>
    <x v="0"/>
    <x v="0"/>
    <s v="IR12-21"/>
    <s v="62-304.520 (7), F.A.C."/>
    <n v="0.56000000000000005"/>
    <n v="0.48"/>
    <s v="Town Melbourne Beach"/>
    <n v="9.63424637252E-3"/>
    <n v="3637.1459322209798"/>
    <n v="9.0688611980811196"/>
    <n v="1.33387215757538"/>
    <n v="8.7371643100569996E-2"/>
    <n v="1.285085299553E-2"/>
    <n v="35.041160003854998"/>
    <n v="1210"/>
    <s v="Fixed Single Family Units"/>
    <n v="1210"/>
    <s v="Town Melbourne Beach                   Brevard County"/>
    <s v="Town Melbourne Beach"/>
    <m/>
    <m/>
    <m/>
    <n v="0"/>
    <n v="1"/>
    <n v="8.7371643100569996E-2"/>
    <n v="1.285085299553E-2"/>
    <n v="35.041160003856596"/>
    <m/>
    <n v="-1"/>
    <n v="-1"/>
    <n v="-1"/>
    <n v="-1"/>
    <n v="0"/>
    <m/>
    <m/>
    <s v="Central IRL A"/>
    <n v="-1"/>
    <m/>
    <m/>
    <n v="604"/>
    <x v="13"/>
    <s v="Basins 4, 6, 10, 15"/>
    <x v="0"/>
    <m/>
    <n v="39.431007156619003"/>
    <n v="2.8419432299999998E-2"/>
  </r>
  <r>
    <n v="450000"/>
    <n v="840000"/>
    <n v="840000"/>
    <x v="0"/>
    <x v="0"/>
    <s v="IR12-21"/>
    <s v="62-304.520 (7), F.A.C."/>
    <n v="0.56000000000000005"/>
    <n v="0.48"/>
    <s v="Town Melbourne Beach"/>
    <n v="8.559130837E-5"/>
    <n v="3637.1459322209798"/>
    <n v="9.0688611980811196"/>
    <n v="1.33387215757538"/>
    <n v="7.7621569536999999E-4"/>
    <n v="1.1416786316E-4"/>
    <n v="0.31130807907504998"/>
    <n v="1210"/>
    <s v="Fixed Single Family Units"/>
    <n v="1210"/>
    <s v="Town Melbourne Beach                   Brevard County"/>
    <s v="Town Melbourne Beach"/>
    <m/>
    <m/>
    <m/>
    <n v="0"/>
    <n v="1"/>
    <n v="7.7621569536999999E-4"/>
    <n v="1.1416786316E-4"/>
    <n v="0.31130807907576002"/>
    <m/>
    <n v="-1"/>
    <n v="-1"/>
    <n v="-1"/>
    <n v="-1"/>
    <n v="0"/>
    <m/>
    <m/>
    <s v="Central IRL A"/>
    <n v="-1"/>
    <m/>
    <m/>
    <n v="604"/>
    <x v="13"/>
    <s v="Basins 4, 6, 10, 15"/>
    <x v="0"/>
    <m/>
    <n v="3.0267653949622102"/>
    <n v="2.5248019999999998E-4"/>
  </r>
  <r>
    <n v="450000"/>
    <n v="840000"/>
    <n v="840000"/>
    <x v="0"/>
    <x v="0"/>
    <s v="IR12-21"/>
    <s v="62-304.520 (7), F.A.C."/>
    <n v="0.56000000000000005"/>
    <n v="0.48"/>
    <s v="Town Melbourne Beach"/>
    <n v="1.2811106347129999E-2"/>
    <n v="3697.7752369079599"/>
    <n v="10.6266378932365"/>
    <n v="2.04611798761242"/>
    <n v="0.13613898816271999"/>
    <n v="2.6213035138080001E-2"/>
    <n v="47.372591807822801"/>
    <n v="1300"/>
    <s v="Residential, High Density"/>
    <n v="1300"/>
    <s v="Town Melbourne Beach                   Brevard County"/>
    <s v="Town Melbourne Beach"/>
    <m/>
    <m/>
    <m/>
    <n v="0"/>
    <n v="1"/>
    <n v="0.13613898816271999"/>
    <n v="2.6213035138080001E-2"/>
    <n v="87.968502449750503"/>
    <m/>
    <n v="-1"/>
    <n v="-1"/>
    <n v="-1"/>
    <n v="-1"/>
    <n v="0"/>
    <m/>
    <m/>
    <s v="Central IRL A"/>
    <n v="-1"/>
    <m/>
    <m/>
    <n v="604"/>
    <x v="13"/>
    <s v="Basins 4, 6, 10, 15"/>
    <x v="0"/>
    <m/>
    <n v="73.623560636454101"/>
    <n v="7.1345095299999994E-2"/>
  </r>
  <r>
    <n v="450000"/>
    <n v="840000"/>
    <n v="840000"/>
    <x v="0"/>
    <x v="0"/>
    <s v="IR12-21"/>
    <s v="62-304.520 (7), F.A.C."/>
    <n v="0.56000000000000005"/>
    <n v="0.48"/>
    <s v="FDOT District 5"/>
    <n v="9.7464633463300004E-2"/>
    <n v="3697.7752369079599"/>
    <n v="10.6266378932365"/>
    <n v="2.04611798761242"/>
    <n v="1.0357213672115899"/>
    <n v="0.19942413968532"/>
    <n v="360.4023080949310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0357213672115899"/>
    <n v="0.19942413968532"/>
    <n v="1008.10282202181"/>
    <m/>
    <n v="-1"/>
    <n v="-1"/>
    <n v="-1"/>
    <n v="-1"/>
    <n v="0"/>
    <m/>
    <m/>
    <s v="Central IRL A"/>
    <n v="-1"/>
    <m/>
    <m/>
    <n v="604"/>
    <x v="13"/>
    <s v="Basins 4, 6, 10, 15"/>
    <x v="0"/>
    <m/>
    <n v="118.001859661506"/>
    <n v="0.81760163990000001"/>
  </r>
  <r>
    <n v="450000"/>
    <n v="840000"/>
    <n v="840000"/>
    <x v="0"/>
    <x v="0"/>
    <s v="IR12-21"/>
    <s v="62-304.520 (7), F.A.C."/>
    <n v="0.56000000000000005"/>
    <n v="0.48"/>
    <s v="Town Melbourne Beach"/>
    <n v="4.2328281569460002E-2"/>
    <n v="3697.7752369079599"/>
    <n v="10.6266378932365"/>
    <n v="2.04611798761242"/>
    <n v="0.44980732088160003"/>
    <n v="8.6608658303990005E-2"/>
    <n v="156.520471408416"/>
    <n v="1300"/>
    <s v="Residential, High Density"/>
    <n v="1300"/>
    <s v="Town Melbourne Beach                   Brevard County"/>
    <s v="Town Melbourne Beach"/>
    <m/>
    <m/>
    <m/>
    <n v="0"/>
    <n v="1"/>
    <n v="0.44980732088160003"/>
    <n v="8.6608658303990005E-2"/>
    <n v="156.520471408417"/>
    <m/>
    <n v="-1"/>
    <n v="-1"/>
    <n v="-1"/>
    <n v="-1"/>
    <n v="0"/>
    <m/>
    <m/>
    <s v="Central IRL A"/>
    <n v="-1"/>
    <m/>
    <m/>
    <n v="604"/>
    <x v="13"/>
    <s v="Basins 4, 6, 10, 15"/>
    <x v="0"/>
    <m/>
    <n v="72.094706068962495"/>
    <n v="0.12694279920000001"/>
  </r>
  <r>
    <n v="450000"/>
    <n v="840000"/>
    <n v="840000"/>
    <x v="0"/>
    <x v="0"/>
    <s v="IR12-21"/>
    <s v="62-304.520 (7), F.A.C."/>
    <n v="0.56000000000000005"/>
    <n v="0.48"/>
    <s v="Town Melbourne Beach"/>
    <n v="0.11491532070459"/>
    <n v="3658.5104823492402"/>
    <n v="9.1188019825013598"/>
    <n v="1.34110447996916"/>
    <n v="1.04789005426087"/>
    <n v="0.15411345141402999"/>
    <n v="420.418905380299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4789005426087"/>
    <n v="0.15411345141402999"/>
    <n v="1259.10996079956"/>
    <m/>
    <n v="-1"/>
    <n v="-1"/>
    <n v="-1"/>
    <n v="-1"/>
    <n v="0"/>
    <m/>
    <m/>
    <s v="Central IRL A"/>
    <n v="-1"/>
    <m/>
    <m/>
    <n v="604"/>
    <x v="13"/>
    <s v="Basins 4, 6, 10, 15"/>
    <x v="0"/>
    <m/>
    <n v="147.18015489336099"/>
    <n v="1.0211759617"/>
  </r>
  <r>
    <n v="450000"/>
    <n v="840000"/>
    <n v="840000"/>
    <x v="0"/>
    <x v="0"/>
    <s v="IR12-21"/>
    <s v="62-304.520 (7), F.A.C."/>
    <n v="0.56000000000000005"/>
    <n v="0.48"/>
    <s v="Town Melbourne Beach"/>
    <n v="3.469770245006E-2"/>
    <n v="3658.5104823492402"/>
    <n v="9.1188019825013598"/>
    <n v="1.34110447996916"/>
    <n v="0.31640147788984002"/>
    <n v="4.6533244200410002E-2"/>
    <n v="126.941908126979"/>
    <n v="1210"/>
    <s v="Fixed Single Family Units"/>
    <n v="1210"/>
    <s v="Town Melbourne Beach                   Brevard County"/>
    <s v="Town Melbourne Beach"/>
    <m/>
    <m/>
    <m/>
    <n v="0"/>
    <n v="1"/>
    <n v="0.31640147788984002"/>
    <n v="4.6533244200410002E-2"/>
    <n v="126.94190812698"/>
    <m/>
    <n v="-1"/>
    <n v="-1"/>
    <n v="-1"/>
    <n v="-1"/>
    <n v="0"/>
    <m/>
    <m/>
    <s v="Central IRL A"/>
    <n v="-1"/>
    <m/>
    <m/>
    <n v="604"/>
    <x v="13"/>
    <s v="Basins 4, 6, 10, 15"/>
    <x v="0"/>
    <m/>
    <n v="57.196404076853298"/>
    <n v="0.10295369679999999"/>
  </r>
  <r>
    <n v="450000"/>
    <n v="840000"/>
    <n v="840000"/>
    <x v="0"/>
    <x v="0"/>
    <s v="IR12-21"/>
    <s v="62-304.520 (7), F.A.C."/>
    <n v="0.56000000000000005"/>
    <n v="0.48"/>
    <s v="Town Melbourne Beach"/>
    <n v="4.0733556670940002E-2"/>
    <n v="3658.5104823492402"/>
    <n v="9.1188019825013598"/>
    <n v="1.34110447996916"/>
    <n v="0.37144123732530998"/>
    <n v="5.4627955336469997E-2"/>
    <n v="149.024144064008"/>
    <n v="1210"/>
    <s v="Fixed Single Family Units"/>
    <n v="1210"/>
    <s v="Town Melbourne Beach                   Brevard County"/>
    <s v="Town Melbourne Beach"/>
    <m/>
    <m/>
    <m/>
    <n v="0"/>
    <n v="1"/>
    <n v="0.37144123732530998"/>
    <n v="5.4627955336469997E-2"/>
    <n v="149.024144064007"/>
    <m/>
    <n v="-1"/>
    <n v="-1"/>
    <n v="-1"/>
    <n v="-1"/>
    <n v="0"/>
    <m/>
    <m/>
    <s v="Central IRL A"/>
    <n v="-1"/>
    <m/>
    <m/>
    <n v="604"/>
    <x v="13"/>
    <s v="Basins 4, 6, 10, 15"/>
    <x v="0"/>
    <m/>
    <n v="61.964106622219397"/>
    <n v="0.1208630528"/>
  </r>
  <r>
    <n v="450000"/>
    <n v="840000"/>
    <n v="840000"/>
    <x v="0"/>
    <x v="0"/>
    <s v="IR12-21"/>
    <s v="62-304.520 (7), F.A.C."/>
    <n v="0.56000000000000005"/>
    <n v="0.48"/>
    <s v="Town Melbourne Beach"/>
    <n v="0.18336350649290001"/>
    <n v="3658.5104823492402"/>
    <n v="9.1188019825013598"/>
    <n v="1.34110447996916"/>
    <n v="1.6720555065259199"/>
    <n v="0.24590962002048999"/>
    <n v="670.83731058461296"/>
    <n v="1210"/>
    <s v="Fixed Single Family Units"/>
    <n v="1210"/>
    <s v="Town Melbourne Beach                   Brevard County"/>
    <s v="Town Melbourne Beach"/>
    <m/>
    <m/>
    <m/>
    <n v="0"/>
    <n v="1"/>
    <n v="1.6720555065259199"/>
    <n v="0.24590962002048999"/>
    <n v="670.83731058461296"/>
    <m/>
    <n v="-1"/>
    <n v="-1"/>
    <n v="-1"/>
    <n v="-1"/>
    <n v="0"/>
    <m/>
    <m/>
    <s v="Central IRL A"/>
    <n v="-1"/>
    <m/>
    <m/>
    <n v="604"/>
    <x v="13"/>
    <s v="Basins 4, 6, 10, 15"/>
    <x v="0"/>
    <m/>
    <n v="106.817764220736"/>
    <n v="0.54406918940000004"/>
  </r>
  <r>
    <n v="450000"/>
    <n v="840000"/>
    <n v="840000"/>
    <x v="0"/>
    <x v="0"/>
    <s v="IR12-21"/>
    <s v="62-304.520 (7), F.A.C."/>
    <n v="0.56000000000000005"/>
    <n v="0.48"/>
    <s v="Town Melbourne Beach"/>
    <n v="8.0463096070970005E-2"/>
    <n v="3658.5104823492402"/>
    <n v="9.1188019825013598"/>
    <n v="1.34110447996916"/>
    <n v="0.73372703997019995"/>
    <n v="0.10790941861297"/>
    <n v="294.37508041793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3372703997019995"/>
    <n v="0.10790941861297"/>
    <n v="1382.21775668277"/>
    <m/>
    <n v="-1"/>
    <n v="-1"/>
    <n v="-1"/>
    <n v="-1"/>
    <n v="0"/>
    <m/>
    <m/>
    <s v="Central IRL A"/>
    <n v="-1"/>
    <m/>
    <m/>
    <n v="604"/>
    <x v="13"/>
    <s v="Basins 4, 6, 10, 15"/>
    <x v="0"/>
    <m/>
    <n v="75.304725702870698"/>
    <n v="1.1210200784"/>
  </r>
  <r>
    <n v="450000"/>
    <n v="840000"/>
    <n v="840000"/>
    <x v="0"/>
    <x v="0"/>
    <s v="IR12-21"/>
    <s v="62-304.520 (7), F.A.C."/>
    <n v="0.56000000000000005"/>
    <n v="0.48"/>
    <s v="Town Melbourne Beach"/>
    <n v="5.0546663196699999E-3"/>
    <n v="3658.5104823492402"/>
    <n v="9.1188019825013598"/>
    <n v="1.34110447996916"/>
    <n v="4.6092501256689997E-2"/>
    <n v="6.7788356460500004E-3"/>
    <n v="18.4925497152902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6092501256689997E-2"/>
    <n v="6.7788356460500004E-3"/>
    <n v="1382.21775668277"/>
    <m/>
    <n v="-1"/>
    <n v="-1"/>
    <n v="-1"/>
    <n v="-1"/>
    <n v="0"/>
    <m/>
    <m/>
    <s v="Central IRL A"/>
    <n v="-1"/>
    <m/>
    <m/>
    <n v="604"/>
    <x v="13"/>
    <s v="Basins 4, 6, 10, 15"/>
    <x v="0"/>
    <m/>
    <n v="21.842188747624899"/>
    <n v="1.1210200784"/>
  </r>
  <r>
    <n v="450000"/>
    <n v="840000"/>
    <n v="840000"/>
    <x v="0"/>
    <x v="0"/>
    <s v="IR12-21"/>
    <s v="62-304.520 (7), F.A.C."/>
    <n v="0.56000000000000005"/>
    <n v="0.48"/>
    <s v="Town Melbourne Beach"/>
    <n v="3.1212813402599999E-3"/>
    <n v="3658.5104823492402"/>
    <n v="9.1188019825013598"/>
    <n v="1.34110447996916"/>
    <n v="2.8462346473539998E-2"/>
    <n v="4.1859643886700002E-3"/>
    <n v="11.419240501716899"/>
    <n v="1210"/>
    <s v="Fixed Single Family Units"/>
    <n v="1210"/>
    <s v="Town Melbourne Beach                   Brevard County"/>
    <s v="Town Melbourne Beach"/>
    <m/>
    <m/>
    <m/>
    <n v="0"/>
    <n v="1"/>
    <n v="2.8462346473539998E-2"/>
    <n v="4.1859643886700002E-3"/>
    <n v="11.419240501718701"/>
    <m/>
    <n v="-1"/>
    <n v="-1"/>
    <n v="-1"/>
    <n v="-1"/>
    <n v="0"/>
    <m/>
    <m/>
    <s v="Central IRL A"/>
    <n v="-1"/>
    <m/>
    <m/>
    <n v="604"/>
    <x v="13"/>
    <s v="Basins 4, 6, 10, 15"/>
    <x v="0"/>
    <m/>
    <n v="17.151728690292501"/>
    <n v="9.2613467000000008E-3"/>
  </r>
  <r>
    <n v="450000"/>
    <n v="840000"/>
    <n v="840000"/>
    <x v="0"/>
    <x v="0"/>
    <s v="IR12-21"/>
    <s v="62-304.520 (7), F.A.C."/>
    <n v="0.56000000000000005"/>
    <n v="0.48"/>
    <s v="Town Melbourne Beach"/>
    <n v="5.1056381385190003E-2"/>
    <n v="3658.5104823492402"/>
    <n v="9.1188019825013598"/>
    <n v="1.34110447996916"/>
    <n v="0.46557303179467002"/>
    <n v="6.8471941806700007E-2"/>
    <n v="186.79030648855999"/>
    <n v="1210"/>
    <s v="Fixed Single Family Units"/>
    <n v="1210"/>
    <s v="Town Melbourne Beach                   Brevard County"/>
    <s v="Town Melbourne Beach"/>
    <m/>
    <m/>
    <m/>
    <n v="0"/>
    <n v="1"/>
    <n v="0.46557303179467002"/>
    <n v="6.8471941806700007E-2"/>
    <n v="572.20969731492096"/>
    <m/>
    <n v="-1"/>
    <n v="-1"/>
    <n v="-1"/>
    <n v="-1"/>
    <n v="0"/>
    <m/>
    <m/>
    <s v="Central IRL A"/>
    <n v="-1"/>
    <m/>
    <m/>
    <n v="604"/>
    <x v="13"/>
    <s v="Basins 4, 6, 10, 15"/>
    <x v="0"/>
    <m/>
    <n v="62.990219218581899"/>
    <n v="0.46407923550000002"/>
  </r>
  <r>
    <n v="450000"/>
    <n v="840000"/>
    <n v="840000"/>
    <x v="0"/>
    <x v="0"/>
    <s v="IR12-21"/>
    <s v="62-304.520 (7), F.A.C."/>
    <n v="0.56000000000000005"/>
    <n v="0.48"/>
    <s v="Town Melbourne Beach"/>
    <n v="1.4341871660520001E-2"/>
    <n v="3658.5104823492402"/>
    <n v="9.1188019825013598"/>
    <n v="1.34110447996916"/>
    <n v="0.13078068773074999"/>
    <n v="1.923394833507E-2"/>
    <n v="52.469887806530799"/>
    <n v="1210"/>
    <s v="Fixed Single Family Units"/>
    <n v="1210"/>
    <s v="Town Melbourne Beach                   Brevard County"/>
    <s v="Town Melbourne Beach"/>
    <m/>
    <m/>
    <m/>
    <n v="0"/>
    <n v="1"/>
    <n v="0.13078068773074999"/>
    <n v="1.923394833507E-2"/>
    <n v="294.24737618852498"/>
    <m/>
    <n v="-1"/>
    <n v="-1"/>
    <n v="-1"/>
    <n v="-1"/>
    <n v="0"/>
    <m/>
    <m/>
    <s v="Central IRL A"/>
    <n v="-1"/>
    <m/>
    <m/>
    <n v="604"/>
    <x v="13"/>
    <s v="Basins 4, 6, 10, 15"/>
    <x v="0"/>
    <m/>
    <n v="37.004537280801699"/>
    <n v="0.2386434519"/>
  </r>
  <r>
    <n v="450000"/>
    <n v="840000"/>
    <n v="840000"/>
    <x v="0"/>
    <x v="0"/>
    <s v="IR12-21"/>
    <s v="62-304.520 (7), F.A.C."/>
    <n v="0.56000000000000005"/>
    <n v="0.48"/>
    <s v="Town Melbourne Beach"/>
    <n v="0.18580249568957999"/>
    <n v="3649.6723721139901"/>
    <n v="9.0981577372152191"/>
    <n v="1.33811537735115"/>
    <n v="1.69046041375213"/>
    <n v="0.24862517663246"/>
    <n v="678.118235188121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9046041375213"/>
    <n v="0.24862517663246"/>
    <n v="678.11823518812196"/>
    <m/>
    <n v="-1"/>
    <n v="-1"/>
    <n v="-1"/>
    <n v="-1"/>
    <n v="0"/>
    <m/>
    <m/>
    <s v="Central IRL A"/>
    <n v="-1"/>
    <m/>
    <m/>
    <n v="604"/>
    <x v="13"/>
    <s v="Basins 4, 6, 10, 15"/>
    <x v="0"/>
    <m/>
    <n v="161.24643212233701"/>
    <n v="0.54997423779999999"/>
  </r>
  <r>
    <n v="450000"/>
    <n v="840000"/>
    <n v="840000"/>
    <x v="0"/>
    <x v="0"/>
    <s v="IR12-21"/>
    <s v="62-304.520 (7), F.A.C."/>
    <n v="0.56000000000000005"/>
    <n v="0.48"/>
    <s v="Town Melbourne Beach"/>
    <n v="8.3914737867290007E-2"/>
    <n v="3649.6723721139901"/>
    <n v="9.0981577372152191"/>
    <n v="1.33811537735115"/>
    <n v="0.76346952159366999"/>
    <n v="0.11228760112661"/>
    <n v="306.26130040743601"/>
    <n v="1210"/>
    <s v="Fixed Single Family Units"/>
    <n v="1210"/>
    <s v="Town Melbourne Beach                   Brevard County"/>
    <s v="Town Melbourne Beach"/>
    <m/>
    <m/>
    <m/>
    <n v="0"/>
    <n v="1"/>
    <n v="0.76346952159366999"/>
    <n v="0.11228760112661"/>
    <n v="306.26130040743601"/>
    <m/>
    <n v="-1"/>
    <n v="-1"/>
    <n v="-1"/>
    <n v="-1"/>
    <n v="0"/>
    <m/>
    <m/>
    <s v="Central IRL A"/>
    <n v="-1"/>
    <m/>
    <m/>
    <n v="604"/>
    <x v="13"/>
    <s v="Basins 4, 6, 10, 15"/>
    <x v="0"/>
    <m/>
    <n v="73.938191678813794"/>
    <n v="0.248387105"/>
  </r>
  <r>
    <n v="450000"/>
    <n v="840000"/>
    <n v="840000"/>
    <x v="0"/>
    <x v="0"/>
    <s v="IR12-21"/>
    <s v="62-304.520 (7), F.A.C."/>
    <n v="0.56000000000000005"/>
    <n v="0.48"/>
    <s v="Town Melbourne Beach"/>
    <n v="0.15015339050929"/>
    <n v="3649.6723721139901"/>
    <n v="9.0981577372152191"/>
    <n v="1.33811537735115"/>
    <n v="1.36611923163125"/>
    <n v="0.20092256080189999"/>
    <n v="548.010680921024"/>
    <n v="1210"/>
    <s v="Fixed Single Family Units"/>
    <n v="1210"/>
    <s v="Town Melbourne Beach                   Brevard County"/>
    <s v="Town Melbourne Beach"/>
    <m/>
    <m/>
    <m/>
    <n v="0"/>
    <n v="1"/>
    <n v="1.36611923163125"/>
    <n v="0.20092256080189999"/>
    <n v="548.010680921024"/>
    <m/>
    <n v="-1"/>
    <n v="-1"/>
    <n v="-1"/>
    <n v="-1"/>
    <n v="0"/>
    <m/>
    <m/>
    <s v="Central IRL A"/>
    <n v="-1"/>
    <m/>
    <m/>
    <n v="604"/>
    <x v="13"/>
    <s v="Basins 4, 6, 10, 15"/>
    <x v="0"/>
    <m/>
    <n v="100.54075410229601"/>
    <n v="0.44445310700000001"/>
  </r>
  <r>
    <n v="450000"/>
    <n v="840000"/>
    <n v="840000"/>
    <x v="0"/>
    <x v="0"/>
    <s v="IR12-21"/>
    <s v="62-304.520 (7), F.A.C."/>
    <n v="0.56000000000000005"/>
    <n v="0.48"/>
    <s v="Town Melbourne Beach"/>
    <n v="0.18317606290312999"/>
    <n v="3649.6723721139901"/>
    <n v="9.0981577372152191"/>
    <n v="1.33811537735115"/>
    <n v="1.6665647139747599"/>
    <n v="0.24511070653332001"/>
    <n v="668.53261601017903"/>
    <n v="1210"/>
    <s v="Fixed Single Family Units"/>
    <n v="1210"/>
    <s v="Town Melbourne Beach                   Brevard County"/>
    <s v="Town Melbourne Beach"/>
    <m/>
    <m/>
    <m/>
    <n v="0"/>
    <n v="1"/>
    <n v="1.6665647139747599"/>
    <n v="0.24511070653332001"/>
    <n v="668.53261601017903"/>
    <m/>
    <n v="-1"/>
    <n v="-1"/>
    <n v="-1"/>
    <n v="-1"/>
    <n v="0"/>
    <m/>
    <m/>
    <s v="Central IRL A"/>
    <n v="-1"/>
    <m/>
    <m/>
    <n v="604"/>
    <x v="13"/>
    <s v="Basins 4, 6, 10, 15"/>
    <x v="0"/>
    <m/>
    <n v="123.594830370834"/>
    <n v="0.54220001299999998"/>
  </r>
  <r>
    <n v="450000"/>
    <n v="840000"/>
    <n v="840000"/>
    <x v="0"/>
    <x v="0"/>
    <s v="IR12-21"/>
    <s v="62-304.520 (7), F.A.C."/>
    <n v="0.56000000000000005"/>
    <n v="0.48"/>
    <s v="Town Melbourne Beach"/>
    <n v="1.471676679065E-2"/>
    <n v="3649.6723721139901"/>
    <n v="9.0981577372152191"/>
    <n v="1.33811537735115"/>
    <n v="0.13389546564320001"/>
    <n v="1.9692731947460001E-2"/>
    <n v="53.711377162705503"/>
    <n v="1210"/>
    <s v="Fixed Single Family Units"/>
    <n v="1210"/>
    <s v="Town Melbourne Beach                   Brevard County"/>
    <s v="Town Melbourne Beach"/>
    <m/>
    <m/>
    <m/>
    <n v="0"/>
    <n v="1"/>
    <n v="0.13389546564320001"/>
    <n v="1.9692731947460001E-2"/>
    <n v="53.7113771627074"/>
    <m/>
    <n v="-1"/>
    <n v="-1"/>
    <n v="-1"/>
    <n v="-1"/>
    <n v="0"/>
    <m/>
    <m/>
    <s v="Central IRL A"/>
    <n v="-1"/>
    <m/>
    <m/>
    <n v="604"/>
    <x v="13"/>
    <s v="Basins 4, 6, 10, 15"/>
    <x v="0"/>
    <m/>
    <n v="46.785608019605803"/>
    <n v="4.3561538699999999E-2"/>
  </r>
  <r>
    <n v="450000"/>
    <n v="840000"/>
    <n v="840000"/>
    <x v="0"/>
    <x v="0"/>
    <s v="IR12-21"/>
    <s v="62-304.520 (7), F.A.C."/>
    <n v="0.56000000000000005"/>
    <n v="0.48"/>
    <s v="Town Melbourne Beach"/>
    <n v="4.456511099175E-2"/>
    <n v="3654.1323088610502"/>
    <n v="9.3840775871296103"/>
    <n v="1.47422264873927"/>
    <n v="0.41820245922565003"/>
    <n v="6.5698895967620005E-2"/>
    <n v="162.84681192294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1820245922565003"/>
    <n v="6.5698895967620005E-2"/>
    <n v="162.846811922944"/>
    <m/>
    <n v="-1"/>
    <n v="-1"/>
    <n v="-1"/>
    <n v="-1"/>
    <n v="0"/>
    <m/>
    <m/>
    <s v="Central IRL A"/>
    <n v="-1"/>
    <m/>
    <m/>
    <n v="604"/>
    <x v="13"/>
    <s v="Basins 4, 6, 10, 15"/>
    <x v="0"/>
    <m/>
    <n v="73.782048512668197"/>
    <n v="0.1320736512"/>
  </r>
  <r>
    <n v="450000"/>
    <n v="840000"/>
    <n v="840000"/>
    <x v="0"/>
    <x v="0"/>
    <s v="IR12-21"/>
    <s v="62-304.520 (7), F.A.C."/>
    <n v="0.56000000000000005"/>
    <n v="0.48"/>
    <s v="Town Melbourne Beach"/>
    <n v="6.7167201704680005E-2"/>
    <n v="3654.1323088610502"/>
    <n v="9.3840775871296103"/>
    <n v="1.47422264873927"/>
    <n v="0.63030223210717995"/>
    <n v="9.9019410005489999E-2"/>
    <n v="245.43784184489101"/>
    <n v="1210"/>
    <s v="Fixed Single Family Units"/>
    <n v="1210"/>
    <s v="Town Melbourne Beach                   Brevard County"/>
    <s v="Town Melbourne Beach"/>
    <m/>
    <m/>
    <m/>
    <n v="0"/>
    <n v="1"/>
    <n v="0.63030223210717995"/>
    <n v="9.9019410005489999E-2"/>
    <n v="245.43784184488999"/>
    <m/>
    <n v="-1"/>
    <n v="-1"/>
    <n v="-1"/>
    <n v="-1"/>
    <n v="0"/>
    <m/>
    <m/>
    <s v="Central IRL A"/>
    <n v="-1"/>
    <m/>
    <m/>
    <n v="604"/>
    <x v="13"/>
    <s v="Basins 4, 6, 10, 15"/>
    <x v="0"/>
    <m/>
    <n v="88.564993727944497"/>
    <n v="0.19905745490000001"/>
  </r>
  <r>
    <n v="450000"/>
    <n v="840000"/>
    <n v="840000"/>
    <x v="0"/>
    <x v="0"/>
    <s v="IR12-21"/>
    <s v="62-304.520 (7), F.A.C."/>
    <n v="0.56000000000000005"/>
    <n v="0.48"/>
    <s v="Town Melbourne Beach"/>
    <n v="0.27423952010613001"/>
    <n v="3654.1323088610502"/>
    <n v="9.3840775871296103"/>
    <n v="1.47422264873927"/>
    <n v="2.5734849341331199"/>
    <n v="0.40429011171983997"/>
    <n v="1002.10749078636"/>
    <n v="1210"/>
    <s v="Fixed Single Family Units"/>
    <n v="1210"/>
    <s v="Town Melbourne Beach                   Brevard County"/>
    <s v="Town Melbourne Beach"/>
    <m/>
    <m/>
    <m/>
    <n v="0"/>
    <n v="1"/>
    <n v="2.5734849341331199"/>
    <n v="0.40429011171983997"/>
    <n v="1002.10749078636"/>
    <m/>
    <n v="-1"/>
    <n v="-1"/>
    <n v="-1"/>
    <n v="-1"/>
    <n v="0"/>
    <m/>
    <m/>
    <s v="Central IRL A"/>
    <n v="-1"/>
    <m/>
    <m/>
    <n v="604"/>
    <x v="13"/>
    <s v="Basins 4, 6, 10, 15"/>
    <x v="0"/>
    <m/>
    <n v="133.52401848918799"/>
    <n v="0.81273924639999995"/>
  </r>
  <r>
    <n v="450000"/>
    <n v="840000"/>
    <n v="840000"/>
    <x v="0"/>
    <x v="0"/>
    <s v="IR12-21"/>
    <s v="62-304.520 (7), F.A.C."/>
    <n v="0.56000000000000005"/>
    <n v="0.48"/>
    <s v="Town Melbourne Beach"/>
    <n v="0.11158092436078"/>
    <n v="3654.1323088610502"/>
    <n v="9.3840775871296103"/>
    <n v="1.47422264873927"/>
    <n v="1.0470840514452"/>
    <n v="0.16449512585991999"/>
    <n v="407.73146075930703"/>
    <n v="1210"/>
    <s v="Fixed Single Family Units"/>
    <n v="1210"/>
    <s v="Town Melbourne Beach                   Brevard County"/>
    <s v="Town Melbourne Beach"/>
    <m/>
    <m/>
    <m/>
    <n v="0"/>
    <n v="1"/>
    <n v="1.0470840514452"/>
    <n v="0.16449512585991999"/>
    <n v="407.73146075930703"/>
    <m/>
    <n v="-1"/>
    <n v="-1"/>
    <n v="-1"/>
    <n v="-1"/>
    <n v="0"/>
    <m/>
    <m/>
    <s v="Central IRL A"/>
    <n v="-1"/>
    <m/>
    <m/>
    <n v="604"/>
    <x v="13"/>
    <s v="Basins 4, 6, 10, 15"/>
    <x v="0"/>
    <m/>
    <n v="94.029929077630001"/>
    <n v="0.33068244990000001"/>
  </r>
  <r>
    <n v="450000"/>
    <n v="840000"/>
    <n v="840000"/>
    <x v="0"/>
    <x v="0"/>
    <s v="IR12-21"/>
    <s v="62-304.520 (7), F.A.C."/>
    <n v="0.56000000000000005"/>
    <n v="0.48"/>
    <s v="Town Melbourne Beach"/>
    <n v="0.12021069638949"/>
    <n v="3654.1323088610502"/>
    <n v="9.3840775871296103"/>
    <n v="1.47422264873927"/>
    <n v="1.1280665017218801"/>
    <n v="0.17721733123811001"/>
    <n v="439.26578954753199"/>
    <n v="1300"/>
    <s v="Residential, High Density"/>
    <n v="1300"/>
    <s v="Town Melbourne Beach                   Brevard County"/>
    <s v="Town Melbourne Beach"/>
    <m/>
    <m/>
    <m/>
    <n v="0"/>
    <n v="1"/>
    <n v="1.1280665017218801"/>
    <n v="0.17721733123811001"/>
    <n v="439.26578954753199"/>
    <m/>
    <n v="-1"/>
    <n v="-1"/>
    <n v="-1"/>
    <n v="-1"/>
    <n v="0"/>
    <m/>
    <m/>
    <s v="Central IRL A"/>
    <n v="-1"/>
    <m/>
    <m/>
    <n v="604"/>
    <x v="13"/>
    <s v="Basins 4, 6, 10, 15"/>
    <x v="0"/>
    <m/>
    <n v="121.25526770830299"/>
    <n v="0.35625773690000001"/>
  </r>
  <r>
    <n v="450000"/>
    <n v="850000"/>
    <n v="850000"/>
    <x v="0"/>
    <x v="0"/>
    <s v="IR12-21"/>
    <s v="62-304.520 (7), F.A.C."/>
    <n v="0.56000000000000005"/>
    <n v="0.48"/>
    <s v="Town Melbourne Beach"/>
    <n v="7.3257785253260002E-2"/>
    <n v="3647.1180418935401"/>
    <n v="9.0921867771814604"/>
    <n v="1.33725067236742"/>
    <n v="0.66607346640531995"/>
    <n v="9.7964022586069996E-2"/>
    <n v="267.17979030634098"/>
    <n v="1210"/>
    <s v="Fixed Single Family Units"/>
    <n v="1210"/>
    <s v="Town Melbourne Beach                   Brevard County"/>
    <s v="Town Melbourne Beach"/>
    <m/>
    <m/>
    <m/>
    <n v="0"/>
    <n v="1"/>
    <n v="0.66607346640531995"/>
    <n v="9.7964022586069996E-2"/>
    <n v="267.179790306342"/>
    <m/>
    <n v="-1"/>
    <n v="-1"/>
    <n v="-1"/>
    <n v="-1"/>
    <n v="0"/>
    <m/>
    <m/>
    <s v="Central IRL A"/>
    <n v="-1"/>
    <m/>
    <m/>
    <n v="604"/>
    <x v="13"/>
    <s v="Basins 4, 6, 10, 15"/>
    <x v="0"/>
    <m/>
    <n v="69.02167858432"/>
    <n v="0.21669082749999999"/>
  </r>
  <r>
    <n v="450000"/>
    <n v="850000"/>
    <n v="850000"/>
    <x v="0"/>
    <x v="0"/>
    <s v="IR12-21"/>
    <s v="62-304.520 (7), F.A.C."/>
    <n v="0.56000000000000005"/>
    <n v="0.48"/>
    <s v="Town Melbourne Beach"/>
    <n v="0.13276973800923"/>
    <n v="3647.1180418935401"/>
    <n v="9.0921867771814604"/>
    <n v="1.33725067236742"/>
    <n v="1.20716725633745"/>
    <n v="0.1775464214229"/>
    <n v="484.22690691097398"/>
    <n v="1210"/>
    <s v="Fixed Single Family Units"/>
    <n v="1210"/>
    <s v="Town Melbourne Beach                   Brevard County"/>
    <s v="Town Melbourne Beach"/>
    <m/>
    <m/>
    <m/>
    <n v="0"/>
    <n v="1"/>
    <n v="1.20716725633745"/>
    <n v="0.1775464214229"/>
    <n v="484.22690691097398"/>
    <m/>
    <n v="-1"/>
    <n v="-1"/>
    <n v="-1"/>
    <n v="-1"/>
    <n v="0"/>
    <m/>
    <m/>
    <s v="Central IRL A"/>
    <n v="-1"/>
    <m/>
    <m/>
    <n v="604"/>
    <x v="13"/>
    <s v="Basins 4, 6, 10, 15"/>
    <x v="0"/>
    <m/>
    <n v="95.986368303953398"/>
    <n v="0.39272255220000002"/>
  </r>
  <r>
    <n v="450000"/>
    <n v="850000"/>
    <n v="850000"/>
    <x v="0"/>
    <x v="0"/>
    <s v="IR12-21"/>
    <s v="62-304.520 (7), F.A.C."/>
    <n v="0.56000000000000005"/>
    <n v="0.48"/>
    <s v="Town Melbourne Beach"/>
    <n v="1.5732298937190001E-2"/>
    <n v="3647.1180418935401"/>
    <n v="9.0921867771814604"/>
    <n v="1.33725067236742"/>
    <n v="0.14304100037146"/>
    <n v="2.103802733165E-2"/>
    <n v="57.377551294321002"/>
    <n v="1210"/>
    <s v="Fixed Single Family Units"/>
    <n v="1210"/>
    <s v="Town Melbourne Beach                   Brevard County"/>
    <s v="Town Melbourne Beach"/>
    <m/>
    <m/>
    <m/>
    <n v="0"/>
    <n v="1"/>
    <n v="0.14304100037146"/>
    <n v="2.103802733165E-2"/>
    <n v="57.377551294322103"/>
    <m/>
    <n v="-1"/>
    <n v="-1"/>
    <n v="-1"/>
    <n v="-1"/>
    <n v="0"/>
    <m/>
    <m/>
    <s v="Central IRL A"/>
    <n v="-1"/>
    <m/>
    <m/>
    <n v="604"/>
    <x v="13"/>
    <s v="Basins 4, 6, 10, 15"/>
    <x v="0"/>
    <m/>
    <n v="42.097356862827098"/>
    <n v="4.6534915900000001E-2"/>
  </r>
  <r>
    <n v="450000"/>
    <n v="850000"/>
    <n v="850000"/>
    <x v="0"/>
    <x v="0"/>
    <s v="IR12-21"/>
    <s v="62-304.520 (7), F.A.C."/>
    <n v="0.56000000000000005"/>
    <n v="0.48"/>
    <s v="Town Melbourne Beach"/>
    <n v="0.20961463786727999"/>
    <n v="3647.1180418935401"/>
    <n v="9.0921867771814604"/>
    <n v="1.33725067236742"/>
    <n v="1.9058554387206399"/>
    <n v="0.28030731542608001"/>
    <n v="764.48932761077106"/>
    <n v="1210"/>
    <s v="Fixed Single Family Units"/>
    <n v="1210"/>
    <s v="Town Melbourne Beach                   Brevard County"/>
    <s v="Town Melbourne Beach"/>
    <m/>
    <m/>
    <m/>
    <n v="0"/>
    <n v="1"/>
    <n v="1.9058554387206399"/>
    <n v="0.28030731542608001"/>
    <n v="764.48932761077106"/>
    <m/>
    <n v="-1"/>
    <n v="-1"/>
    <n v="-1"/>
    <n v="-1"/>
    <n v="0"/>
    <m/>
    <m/>
    <s v="Central IRL A"/>
    <n v="-1"/>
    <m/>
    <m/>
    <n v="604"/>
    <x v="13"/>
    <s v="Basins 4, 6, 10, 15"/>
    <x v="0"/>
    <m/>
    <n v="116.95333081213801"/>
    <n v="0.62002378560000004"/>
  </r>
  <r>
    <n v="450000"/>
    <n v="850000"/>
    <n v="850000"/>
    <x v="0"/>
    <x v="0"/>
    <s v="IR12-21"/>
    <s v="62-304.520 (7), F.A.C."/>
    <n v="0.56000000000000005"/>
    <n v="0.48"/>
    <s v="Town Melbourne Beach"/>
    <n v="0.18638899380804"/>
    <n v="3647.1180418935401"/>
    <n v="9.0921867771814604"/>
    <n v="1.33725067236742"/>
    <n v="1.6946835449136299"/>
    <n v="0.24924880729168999"/>
    <n v="679.78266212769302"/>
    <n v="1210"/>
    <s v="Fixed Single Family Units"/>
    <n v="1210"/>
    <s v="Town Melbourne Beach                   Brevard County"/>
    <s v="Town Melbourne Beach"/>
    <m/>
    <m/>
    <m/>
    <n v="0"/>
    <n v="1"/>
    <n v="1.6946835449136299"/>
    <n v="0.24924880729168999"/>
    <n v="679.78266212769302"/>
    <m/>
    <n v="-1"/>
    <n v="-1"/>
    <n v="-1"/>
    <n v="-1"/>
    <n v="0"/>
    <m/>
    <m/>
    <s v="Central IRL A"/>
    <n v="-1"/>
    <m/>
    <m/>
    <n v="604"/>
    <x v="13"/>
    <s v="Basins 4, 6, 10, 15"/>
    <x v="0"/>
    <m/>
    <n v="111.358515799212"/>
    <n v="0.55132413800000002"/>
  </r>
  <r>
    <n v="450000"/>
    <n v="850000"/>
    <n v="850000"/>
    <x v="0"/>
    <x v="0"/>
    <s v="IR12-21"/>
    <s v="62-304.520 (7), F.A.C."/>
    <n v="0.56000000000000005"/>
    <n v="0.48"/>
    <s v="Town Melbourne Beach"/>
    <n v="2.7456627489720001E-2"/>
    <n v="3679.33101625364"/>
    <n v="9.1675109103501793"/>
    <n v="1.3481598498673899"/>
    <n v="0.25170893207347"/>
    <n v="3.7015922794410003E-2"/>
    <n v="101.02202112466701"/>
    <n v="1210"/>
    <s v="Fixed Single Family Units"/>
    <n v="1210"/>
    <s v="Town Melbourne Beach                   Brevard County"/>
    <s v="Town Melbourne Beach"/>
    <m/>
    <m/>
    <m/>
    <n v="0"/>
    <n v="1"/>
    <n v="0.25170893207347"/>
    <n v="3.7015922794410003E-2"/>
    <n v="195.969782455607"/>
    <m/>
    <n v="-1"/>
    <n v="-1"/>
    <n v="-1"/>
    <n v="-1"/>
    <n v="0"/>
    <m/>
    <m/>
    <s v="Central IRL A"/>
    <n v="-1"/>
    <m/>
    <m/>
    <n v="604"/>
    <x v="13"/>
    <s v="Basins 4, 6, 10, 15"/>
    <x v="0"/>
    <m/>
    <n v="42.809298908546502"/>
    <n v="0.15893737429999999"/>
  </r>
  <r>
    <n v="450000"/>
    <n v="850000"/>
    <n v="850000"/>
    <x v="0"/>
    <x v="0"/>
    <s v="IR12-21"/>
    <s v="62-304.520 (7), F.A.C."/>
    <n v="0.56000000000000005"/>
    <n v="0.48"/>
    <s v="Town Melbourne Beach"/>
    <n v="6.3191743777950005E-2"/>
    <n v="3679.33101625364"/>
    <n v="9.1675109103501793"/>
    <n v="1.3481598498673899"/>
    <n v="0.57931100052844997"/>
    <n v="8.5192571804539999E-2"/>
    <n v="232.503342853383"/>
    <n v="1210"/>
    <s v="Fixed Single Family Units"/>
    <n v="1210"/>
    <s v="Town Melbourne Beach                   Brevard County"/>
    <s v="Town Melbourne Beach"/>
    <m/>
    <m/>
    <m/>
    <n v="0"/>
    <n v="1"/>
    <n v="0.57931100052844997"/>
    <n v="8.5192571804539999E-2"/>
    <n v="466.88321878733001"/>
    <m/>
    <n v="-1"/>
    <n v="-1"/>
    <n v="-1"/>
    <n v="-1"/>
    <n v="0"/>
    <m/>
    <m/>
    <s v="Central IRL A"/>
    <n v="-1"/>
    <m/>
    <m/>
    <n v="604"/>
    <x v="13"/>
    <s v="Basins 4, 6, 10, 15"/>
    <x v="0"/>
    <m/>
    <n v="77.867156982539896"/>
    <n v="0.3786563007"/>
  </r>
  <r>
    <n v="450000"/>
    <n v="850000"/>
    <n v="850000"/>
    <x v="0"/>
    <x v="0"/>
    <s v="IR12-21"/>
    <s v="62-304.520 (7), F.A.C."/>
    <n v="0.56000000000000005"/>
    <n v="0.48"/>
    <s v="Town Melbourne Beach"/>
    <n v="1.360892578344E-2"/>
    <n v="3679.33101625364"/>
    <n v="9.1675109103501793"/>
    <n v="1.3481598498673899"/>
    <n v="0.12475997559785"/>
    <n v="1.8347007341060002E-2"/>
    <n v="50.071742732912099"/>
    <n v="1210"/>
    <s v="Fixed Single Family Units"/>
    <n v="1210"/>
    <s v="Town Melbourne Beach                   Brevard County"/>
    <s v="Town Melbourne Beach"/>
    <m/>
    <m/>
    <m/>
    <n v="0"/>
    <n v="1"/>
    <n v="0.12475997559785"/>
    <n v="1.8347007341060002E-2"/>
    <n v="101.578588212939"/>
    <m/>
    <n v="-1"/>
    <n v="-1"/>
    <n v="-1"/>
    <n v="-1"/>
    <n v="0"/>
    <m/>
    <m/>
    <s v="Central IRL A"/>
    <n v="-1"/>
    <m/>
    <m/>
    <n v="604"/>
    <x v="13"/>
    <s v="Basins 4, 6, 10, 15"/>
    <x v="0"/>
    <m/>
    <n v="29.7664794714177"/>
    <n v="8.2383283200000004E-2"/>
  </r>
  <r>
    <n v="450000"/>
    <n v="850000"/>
    <n v="850000"/>
    <x v="0"/>
    <x v="0"/>
    <s v="IR12-21"/>
    <s v="62-304.520 (7), F.A.C."/>
    <n v="0.56000000000000005"/>
    <n v="0.48"/>
    <s v="Town Melbourne Beach"/>
    <n v="0.19253260155968999"/>
    <n v="3661.4881879812601"/>
    <n v="9.1257924149742298"/>
    <n v="1.3421179029621999"/>
    <n v="1.7570125549487501"/>
    <n v="0.25840145145715998"/>
    <n v="704.95584641214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570125549487501"/>
    <n v="0.25840145145715998"/>
    <n v="704.955846412141"/>
    <m/>
    <n v="-1"/>
    <n v="-1"/>
    <n v="-1"/>
    <n v="-1"/>
    <n v="0"/>
    <m/>
    <m/>
    <s v="Central IRL A"/>
    <n v="-1"/>
    <m/>
    <m/>
    <n v="604"/>
    <x v="13"/>
    <s v="Basins 4, 6, 10, 15"/>
    <x v="0"/>
    <m/>
    <n v="131.19549350371099"/>
    <n v="0.57174034579999999"/>
  </r>
  <r>
    <n v="450000"/>
    <n v="850000"/>
    <n v="850000"/>
    <x v="0"/>
    <x v="0"/>
    <s v="IR12-21"/>
    <s v="62-304.520 (7), F.A.C."/>
    <n v="0.56000000000000005"/>
    <n v="0.48"/>
    <s v="Town Melbourne Beach"/>
    <n v="0.10191200290334"/>
    <n v="3661.4881879812601"/>
    <n v="9.1257924149742298"/>
    <n v="1.3421179029621999"/>
    <n v="0.93002778309015999"/>
    <n v="0.13677792362331001"/>
    <n v="373.14959484410599"/>
    <n v="1210"/>
    <s v="Fixed Single Family Units"/>
    <n v="1210"/>
    <s v="Town Melbourne Beach                   Brevard County"/>
    <s v="Town Melbourne Beach"/>
    <m/>
    <m/>
    <m/>
    <n v="0"/>
    <n v="1"/>
    <n v="0.93002778309015999"/>
    <n v="0.13677792362331001"/>
    <n v="373.14959484410599"/>
    <m/>
    <n v="-1"/>
    <n v="-1"/>
    <n v="-1"/>
    <n v="-1"/>
    <n v="0"/>
    <m/>
    <m/>
    <s v="Central IRL A"/>
    <n v="-1"/>
    <m/>
    <m/>
    <n v="604"/>
    <x v="13"/>
    <s v="Basins 4, 6, 10, 15"/>
    <x v="0"/>
    <m/>
    <n v="86.011808204467599"/>
    <n v="0.30263551890000001"/>
  </r>
  <r>
    <n v="450000"/>
    <n v="850000"/>
    <n v="850000"/>
    <x v="0"/>
    <x v="0"/>
    <s v="IR12-21"/>
    <s v="62-304.520 (7), F.A.C."/>
    <n v="0.56000000000000005"/>
    <n v="0.48"/>
    <s v="Town Melbourne Beach"/>
    <n v="0.2062026903011"/>
    <n v="3661.4881879812601"/>
    <n v="9.1257924149742298"/>
    <n v="1.3421179029621999"/>
    <n v="1.88176294709706"/>
    <n v="0.27674832229207003"/>
    <n v="755.00871486743995"/>
    <n v="1210"/>
    <s v="Fixed Single Family Units"/>
    <n v="1210"/>
    <s v="Town Melbourne Beach                   Brevard County"/>
    <s v="Town Melbourne Beach"/>
    <m/>
    <m/>
    <m/>
    <n v="0"/>
    <n v="1"/>
    <n v="1.88176294709706"/>
    <n v="0.27674832229207003"/>
    <n v="755.00871486743995"/>
    <m/>
    <n v="-1"/>
    <n v="-1"/>
    <n v="-1"/>
    <n v="-1"/>
    <n v="0"/>
    <m/>
    <m/>
    <s v="Central IRL A"/>
    <n v="-1"/>
    <m/>
    <m/>
    <n v="604"/>
    <x v="13"/>
    <s v="Basins 4, 6, 10, 15"/>
    <x v="0"/>
    <m/>
    <n v="115.626729527368"/>
    <n v="0.61233472410000001"/>
  </r>
  <r>
    <n v="450000"/>
    <n v="850000"/>
    <n v="850000"/>
    <x v="0"/>
    <x v="0"/>
    <s v="IR12-21"/>
    <s v="62-304.520 (7), F.A.C."/>
    <n v="0.56000000000000005"/>
    <n v="0.48"/>
    <s v="Town Melbourne Beach"/>
    <n v="3.949923163671E-2"/>
    <n v="3661.4881879812601"/>
    <n v="9.1257924149742298"/>
    <n v="1.3421179029621999"/>
    <n v="0.36046178846763"/>
    <n v="5.3012625932880003E-2"/>
    <n v="144.62597007216399"/>
    <n v="1210"/>
    <s v="Fixed Single Family Units"/>
    <n v="1210"/>
    <s v="Town Melbourne Beach                   Brevard County"/>
    <s v="Town Melbourne Beach"/>
    <m/>
    <m/>
    <m/>
    <n v="0"/>
    <n v="1"/>
    <n v="0.36046178846763"/>
    <n v="5.3012625932880003E-2"/>
    <n v="144.62597007216399"/>
    <m/>
    <n v="-1"/>
    <n v="-1"/>
    <n v="-1"/>
    <n v="-1"/>
    <n v="0"/>
    <m/>
    <m/>
    <s v="Central IRL A"/>
    <n v="-1"/>
    <m/>
    <m/>
    <n v="604"/>
    <x v="13"/>
    <s v="Basins 4, 6, 10, 15"/>
    <x v="0"/>
    <m/>
    <n v="66.799320140149405"/>
    <n v="0.1172960017"/>
  </r>
  <r>
    <n v="450000"/>
    <n v="850000"/>
    <n v="850000"/>
    <x v="0"/>
    <x v="0"/>
    <s v="IR12-21"/>
    <s v="62-304.520 (7), F.A.C."/>
    <n v="0.56000000000000005"/>
    <n v="0.48"/>
    <s v="Town Melbourne Beach"/>
    <n v="2.1152351234080002E-2"/>
    <n v="3661.4881879812601"/>
    <n v="9.1257924149742298"/>
    <n v="1.3421179029621999"/>
    <n v="0.19303196645085999"/>
    <n v="2.8388949281000001E-2"/>
    <n v="77.4490841916259"/>
    <n v="1210"/>
    <s v="Fixed Single Family Units"/>
    <n v="1210"/>
    <s v="Town Melbourne Beach                   Brevard County"/>
    <s v="Town Melbourne Beach"/>
    <m/>
    <m/>
    <m/>
    <n v="0"/>
    <n v="1"/>
    <n v="0.19303196645085999"/>
    <n v="2.8388949281000001E-2"/>
    <n v="77.449084191626199"/>
    <m/>
    <n v="-1"/>
    <n v="-1"/>
    <n v="-1"/>
    <n v="-1"/>
    <n v="0"/>
    <m/>
    <m/>
    <s v="Central IRL A"/>
    <n v="-1"/>
    <m/>
    <m/>
    <n v="604"/>
    <x v="13"/>
    <s v="Basins 4, 6, 10, 15"/>
    <x v="0"/>
    <m/>
    <n v="40.960953776957098"/>
    <n v="6.2813531399999997E-2"/>
  </r>
  <r>
    <n v="450000"/>
    <n v="850000"/>
    <n v="850000"/>
    <x v="0"/>
    <x v="0"/>
    <s v="IR12-21"/>
    <s v="62-304.520 (7), F.A.C."/>
    <n v="0.56000000000000005"/>
    <n v="0.48"/>
    <s v="Town Melbourne Beach"/>
    <n v="4.6621573798770001E-2"/>
    <n v="3661.4881879812601"/>
    <n v="9.1257924149742298"/>
    <n v="1.3421179029621999"/>
    <n v="0.42545880454701002"/>
    <n v="6.2571648859599996E-2"/>
    <n v="170.704341769308"/>
    <n v="1210"/>
    <s v="Fixed Single Family Units"/>
    <n v="1210"/>
    <s v="Town Melbourne Beach                   Brevard County"/>
    <s v="Town Melbourne Beach"/>
    <m/>
    <m/>
    <m/>
    <n v="0"/>
    <n v="1"/>
    <n v="0.42545880454701002"/>
    <n v="6.2571648859599996E-2"/>
    <n v="170.70434176930601"/>
    <m/>
    <n v="-1"/>
    <n v="-1"/>
    <n v="-1"/>
    <n v="-1"/>
    <n v="0"/>
    <m/>
    <m/>
    <s v="Central IRL A"/>
    <n v="-1"/>
    <m/>
    <m/>
    <n v="604"/>
    <x v="13"/>
    <s v="Basins 4, 6, 10, 15"/>
    <x v="0"/>
    <m/>
    <n v="71.851133763579497"/>
    <n v="0.1384463437"/>
  </r>
  <r>
    <n v="450000"/>
    <n v="850000"/>
    <n v="850000"/>
    <x v="0"/>
    <x v="0"/>
    <s v="IR12-21"/>
    <s v="62-304.520 (7), F.A.C."/>
    <n v="0.56000000000000005"/>
    <n v="0.48"/>
    <s v="Town Melbourne Beach"/>
    <n v="9.8430023262499992E-3"/>
    <n v="3661.4881879812601"/>
    <n v="9.1257924149742298"/>
    <n v="1.3421179029621999"/>
    <n v="8.9825195969480007E-2"/>
    <n v="1.3210469640959999E-2"/>
    <n v="36.0400367518438"/>
    <n v="1210"/>
    <s v="Fixed Single Family Units"/>
    <n v="1210"/>
    <s v="Town Melbourne Beach                   Brevard County"/>
    <s v="Town Melbourne Beach"/>
    <m/>
    <m/>
    <m/>
    <n v="0"/>
    <n v="1"/>
    <n v="8.9825195969480007E-2"/>
    <n v="1.3210469640959999E-2"/>
    <n v="36.040036751843203"/>
    <m/>
    <n v="-1"/>
    <n v="-1"/>
    <n v="-1"/>
    <n v="-1"/>
    <n v="0"/>
    <m/>
    <m/>
    <s v="Central IRL A"/>
    <n v="-1"/>
    <m/>
    <m/>
    <n v="604"/>
    <x v="13"/>
    <s v="Basins 4, 6, 10, 15"/>
    <x v="0"/>
    <m/>
    <n v="25.323324522875499"/>
    <n v="2.92295513E-2"/>
  </r>
  <r>
    <n v="450000"/>
    <n v="850000"/>
    <n v="850000"/>
    <x v="0"/>
    <x v="0"/>
    <s v="IR12-21"/>
    <s v="62-304.520 (7), F.A.C."/>
    <n v="0.56000000000000005"/>
    <n v="0.48"/>
    <s v="Town Melbourne Beach"/>
    <n v="0.12836831028445"/>
    <n v="3658.5104824855198"/>
    <n v="9.1188019828410596"/>
    <n v="1.3411044800191201"/>
    <n v="1.1705652023558699"/>
    <n v="0.17215531601497"/>
    <n v="469.636808794644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1705652023558699"/>
    <n v="0.17215531601497"/>
    <n v="1516.93520340803"/>
    <m/>
    <n v="-1"/>
    <n v="-1"/>
    <n v="-1"/>
    <n v="-1"/>
    <n v="0"/>
    <m/>
    <m/>
    <s v="Central IRL A"/>
    <n v="-1"/>
    <m/>
    <m/>
    <n v="604"/>
    <x v="13"/>
    <s v="Basins 4, 6, 10, 15"/>
    <x v="0"/>
    <m/>
    <n v="112.985546300867"/>
    <n v="1.2302799703"/>
  </r>
  <r>
    <n v="450000"/>
    <n v="850000"/>
    <n v="850000"/>
    <x v="0"/>
    <x v="0"/>
    <s v="IR12-21"/>
    <s v="62-304.520 (7), F.A.C."/>
    <n v="0.56000000000000005"/>
    <n v="0.48"/>
    <s v="Town Melbourne Beach"/>
    <n v="1.3591296955400001E-3"/>
    <n v="3658.5104824855198"/>
    <n v="9.1188019828410596"/>
    <n v="1.3411044800191201"/>
    <n v="1.2393634562689999E-2"/>
    <n v="1.82273492362E-3"/>
    <n v="4.9723902382160601"/>
    <n v="1210"/>
    <s v="Fixed Single Family Units"/>
    <n v="1210"/>
    <s v="Town Melbourne Beach                   Brevard County"/>
    <s v="Town Melbourne Beach"/>
    <m/>
    <m/>
    <m/>
    <n v="0"/>
    <n v="1"/>
    <n v="1.2393634562689999E-2"/>
    <n v="1.82273492362E-3"/>
    <n v="676.48455100784599"/>
    <m/>
    <n v="-1"/>
    <n v="-1"/>
    <n v="-1"/>
    <n v="-1"/>
    <n v="0"/>
    <m/>
    <m/>
    <s v="Central IRL A"/>
    <n v="-1"/>
    <m/>
    <m/>
    <n v="604"/>
    <x v="13"/>
    <s v="Basins 4, 6, 10, 15"/>
    <x v="0"/>
    <m/>
    <n v="46.868431827063198"/>
    <n v="0.54864927090000004"/>
  </r>
  <r>
    <n v="450000"/>
    <n v="850000"/>
    <n v="850000"/>
    <x v="0"/>
    <x v="0"/>
    <s v="IR12-21"/>
    <s v="62-304.520 (7), F.A.C."/>
    <n v="0.56000000000000005"/>
    <n v="0.48"/>
    <s v="Town Melbourne Beach"/>
    <n v="1.4578849022519999E-2"/>
    <n v="3658.5104824855198"/>
    <n v="9.1188019828410596"/>
    <n v="1.3411044800191201"/>
    <n v="0.1329416373741"/>
    <n v="1.9551759737620002E-2"/>
    <n v="53.336871971466898"/>
    <n v="1210"/>
    <s v="Fixed Single Family Units"/>
    <n v="1210"/>
    <s v="Town Melbourne Beach                   Brevard County"/>
    <s v="Town Melbourne Beach"/>
    <m/>
    <m/>
    <m/>
    <n v="0"/>
    <n v="1"/>
    <n v="0.1329416373741"/>
    <n v="1.9551759737620002E-2"/>
    <n v="53.3368719714666"/>
    <m/>
    <n v="-1"/>
    <n v="-1"/>
    <n v="-1"/>
    <n v="-1"/>
    <n v="0"/>
    <m/>
    <m/>
    <s v="Central IRL A"/>
    <n v="-1"/>
    <m/>
    <m/>
    <n v="604"/>
    <x v="13"/>
    <s v="Basins 4, 6, 10, 15"/>
    <x v="0"/>
    <m/>
    <n v="37.855017312942799"/>
    <n v="4.32578037E-2"/>
  </r>
  <r>
    <n v="450000"/>
    <n v="850000"/>
    <n v="850000"/>
    <x v="0"/>
    <x v="0"/>
    <s v="IR12-21"/>
    <s v="62-304.520 (7), F.A.C."/>
    <n v="0.56000000000000005"/>
    <n v="0.48"/>
    <s v="Town Melbourne Beach"/>
    <n v="0.14142165271549001"/>
    <n v="3637.0039336119398"/>
    <n v="9.0685177449190508"/>
    <n v="1.33382200184894"/>
    <n v="1.28248476716625"/>
    <n v="0.18863131192977001"/>
    <n v="514.351107224160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28248476716625"/>
    <n v="0.18863131192977001"/>
    <n v="514.35110722416096"/>
    <m/>
    <n v="-1"/>
    <n v="-1"/>
    <n v="-1"/>
    <n v="-1"/>
    <n v="0"/>
    <m/>
    <m/>
    <s v="Central IRL A"/>
    <n v="-1"/>
    <m/>
    <m/>
    <n v="604"/>
    <x v="13"/>
    <s v="Basins 4, 6, 10, 15"/>
    <x v="0"/>
    <m/>
    <n v="123.986944634583"/>
    <n v="0.41715418269999999"/>
  </r>
  <r>
    <n v="450000"/>
    <n v="850000"/>
    <n v="850000"/>
    <x v="0"/>
    <x v="0"/>
    <s v="IR12-21"/>
    <s v="62-304.520 (7), F.A.C."/>
    <n v="0.56000000000000005"/>
    <n v="0.48"/>
    <s v="Town Melbourne Beach"/>
    <n v="0.22326701773117"/>
    <n v="3637.0039336119398"/>
    <n v="9.0685177449190508"/>
    <n v="1.33382200184894"/>
    <n v="2.0247009121503399"/>
    <n v="0.29779846053704001"/>
    <n v="812.02302173410203"/>
    <n v="1210"/>
    <s v="Fixed Single Family Units"/>
    <n v="1210"/>
    <s v="Town Melbourne Beach                   Brevard County"/>
    <s v="Town Melbourne Beach"/>
    <m/>
    <m/>
    <m/>
    <n v="0"/>
    <n v="1"/>
    <n v="2.0247009121503399"/>
    <n v="0.29779846053704001"/>
    <n v="812.02302173410203"/>
    <m/>
    <n v="-1"/>
    <n v="-1"/>
    <n v="-1"/>
    <n v="-1"/>
    <n v="0"/>
    <m/>
    <m/>
    <s v="Central IRL A"/>
    <n v="-1"/>
    <m/>
    <m/>
    <n v="604"/>
    <x v="13"/>
    <s v="Basins 4, 6, 10, 15"/>
    <x v="0"/>
    <m/>
    <n v="121.624439687437"/>
    <n v="0.65857503790000005"/>
  </r>
  <r>
    <n v="450000"/>
    <n v="850000"/>
    <n v="850000"/>
    <x v="0"/>
    <x v="0"/>
    <s v="IR12-21"/>
    <s v="62-304.520 (7), F.A.C."/>
    <n v="0.56000000000000005"/>
    <n v="0.48"/>
    <s v="Town Melbourne Beach"/>
    <n v="1.9018585444860001E-2"/>
    <n v="3637.0039336119398"/>
    <n v="9.0685177449190508"/>
    <n v="1.33382200184894"/>
    <n v="0.17247037958999001"/>
    <n v="2.5367407710400001E-2"/>
    <n v="69.170670074701604"/>
    <n v="1210"/>
    <s v="Fixed Single Family Units"/>
    <n v="1210"/>
    <s v="Town Melbourne Beach                   Brevard County"/>
    <s v="Town Melbourne Beach"/>
    <m/>
    <m/>
    <m/>
    <n v="0"/>
    <n v="1"/>
    <n v="0.17247037958999001"/>
    <n v="2.5367407710400001E-2"/>
    <n v="69.170670074701604"/>
    <m/>
    <n v="-1"/>
    <n v="-1"/>
    <n v="-1"/>
    <n v="-1"/>
    <n v="0"/>
    <m/>
    <m/>
    <s v="Central IRL A"/>
    <n v="-1"/>
    <m/>
    <m/>
    <n v="604"/>
    <x v="13"/>
    <s v="Basins 4, 6, 10, 15"/>
    <x v="0"/>
    <m/>
    <n v="51.688625189530597"/>
    <n v="5.6099489099999997E-2"/>
  </r>
  <r>
    <n v="450000"/>
    <n v="850000"/>
    <n v="850000"/>
    <x v="0"/>
    <x v="0"/>
    <s v="IR12-21"/>
    <s v="62-304.520 (7), F.A.C."/>
    <n v="0.56000000000000005"/>
    <n v="0.48"/>
    <s v="Town Melbourne Beach"/>
    <n v="2.7562344258610001E-2"/>
    <n v="3637.0039336119398"/>
    <n v="9.0685177449190508"/>
    <n v="1.33382200184894"/>
    <n v="0.24994960800082999"/>
    <n v="3.6763261194670001E-2"/>
    <n v="100.24435448815601"/>
    <n v="1210"/>
    <s v="Fixed Single Family Units"/>
    <n v="1210"/>
    <s v="Town Melbourne Beach                   Brevard County"/>
    <s v="Town Melbourne Beach"/>
    <m/>
    <m/>
    <m/>
    <n v="0"/>
    <n v="1"/>
    <n v="0.24994960800082999"/>
    <n v="3.6763261194670001E-2"/>
    <n v="100.244354488157"/>
    <m/>
    <n v="-1"/>
    <n v="-1"/>
    <n v="-1"/>
    <n v="-1"/>
    <n v="0"/>
    <m/>
    <m/>
    <s v="Central IRL A"/>
    <n v="-1"/>
    <m/>
    <m/>
    <n v="604"/>
    <x v="13"/>
    <s v="Basins 4, 6, 10, 15"/>
    <x v="0"/>
    <m/>
    <n v="63.2854974189204"/>
    <n v="8.1301179599999995E-2"/>
  </r>
  <r>
    <n v="450000"/>
    <n v="850000"/>
    <n v="850000"/>
    <x v="0"/>
    <x v="0"/>
    <s v="IR12-21"/>
    <s v="62-304.520 (7), F.A.C."/>
    <n v="0.56000000000000005"/>
    <n v="0.48"/>
    <s v="Town Melbourne Beach"/>
    <n v="0.20649385372487999"/>
    <n v="3637.0039336119398"/>
    <n v="9.0685177449190508"/>
    <n v="1.33382200184894"/>
    <n v="1.87259317672079"/>
    <n v="0.27542604534482001"/>
    <n v="751.01895826407804"/>
    <n v="1210"/>
    <s v="Fixed Single Family Units"/>
    <n v="1210"/>
    <s v="Town Melbourne Beach                   Brevard County"/>
    <s v="Town Melbourne Beach"/>
    <m/>
    <m/>
    <m/>
    <n v="0"/>
    <n v="1"/>
    <n v="1.87259317672079"/>
    <n v="0.27542604534482001"/>
    <n v="751.01895826407804"/>
    <m/>
    <n v="-1"/>
    <n v="-1"/>
    <n v="-1"/>
    <n v="-1"/>
    <n v="0"/>
    <m/>
    <m/>
    <s v="Central IRL A"/>
    <n v="-1"/>
    <m/>
    <m/>
    <n v="604"/>
    <x v="13"/>
    <s v="Basins 4, 6, 10, 15"/>
    <x v="0"/>
    <m/>
    <n v="116.84017941148301"/>
    <n v="0.60909891179999998"/>
  </r>
  <r>
    <n v="450000"/>
    <n v="850000"/>
    <n v="850000"/>
    <x v="0"/>
    <x v="0"/>
    <s v="IR12-21"/>
    <s v="62-304.520 (7), F.A.C."/>
    <n v="0.56000000000000005"/>
    <n v="0.48"/>
    <s v="Town Melbourne Beach"/>
    <n v="0.20059387830228001"/>
    <n v="3643.6521943694802"/>
    <n v="9.0840684971795405"/>
    <n v="1.33607439545066"/>
    <n v="1.82220853061281"/>
    <n v="0.26800834468382001"/>
    <n v="730.894324853187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2220853061281"/>
    <n v="0.26800834468382001"/>
    <n v="730.89432485318798"/>
    <m/>
    <n v="-1"/>
    <n v="-1"/>
    <n v="-1"/>
    <n v="-1"/>
    <n v="0"/>
    <m/>
    <m/>
    <s v="Central IRL A"/>
    <n v="-1"/>
    <m/>
    <m/>
    <n v="604"/>
    <x v="13"/>
    <s v="Basins 4, 6, 10, 15"/>
    <x v="0"/>
    <m/>
    <n v="162.422228505698"/>
    <n v="0.59277723019999995"/>
  </r>
  <r>
    <n v="450000"/>
    <n v="850000"/>
    <n v="850000"/>
    <x v="0"/>
    <x v="0"/>
    <s v="IR12-21"/>
    <s v="62-304.520 (7), F.A.C."/>
    <n v="0.56000000000000005"/>
    <n v="0.48"/>
    <s v="Town Melbourne Beach"/>
    <n v="4.1422784011309999E-2"/>
    <n v="3643.6521943694802"/>
    <n v="9.0840684971795405"/>
    <n v="1.33607439545066"/>
    <n v="0.37628740730268001"/>
    <n v="5.5343921105799998E-2"/>
    <n v="150.93021785973201"/>
    <n v="1210"/>
    <s v="Fixed Single Family Units"/>
    <n v="1210"/>
    <s v="Town Melbourne Beach                   Brevard County"/>
    <s v="Town Melbourne Beach"/>
    <m/>
    <m/>
    <m/>
    <n v="0"/>
    <n v="1"/>
    <n v="0.37628740730268001"/>
    <n v="5.5343921105799998E-2"/>
    <n v="150.93021785973201"/>
    <m/>
    <n v="-1"/>
    <n v="-1"/>
    <n v="-1"/>
    <n v="-1"/>
    <n v="0"/>
    <m/>
    <m/>
    <s v="Central IRL A"/>
    <n v="-1"/>
    <m/>
    <m/>
    <n v="604"/>
    <x v="13"/>
    <s v="Basins 4, 6, 10, 15"/>
    <x v="0"/>
    <m/>
    <n v="72.3118836770347"/>
    <n v="0.12240893579999999"/>
  </r>
  <r>
    <n v="450000"/>
    <n v="850000"/>
    <n v="850000"/>
    <x v="0"/>
    <x v="0"/>
    <s v="IR12-21"/>
    <s v="62-304.520 (7), F.A.C."/>
    <n v="0.56000000000000005"/>
    <n v="0.48"/>
    <s v="Town Melbourne Beach"/>
    <n v="2.7671973547829999E-2"/>
    <n v="3643.6521943694802"/>
    <n v="9.0840684971795405"/>
    <n v="1.33607439545066"/>
    <n v="0.25137410316061998"/>
    <n v="3.6971815328840002E-2"/>
    <n v="100.827047140085"/>
    <n v="1210"/>
    <s v="Fixed Single Family Units"/>
    <n v="1210"/>
    <s v="Town Melbourne Beach                   Brevard County"/>
    <s v="Town Melbourne Beach"/>
    <m/>
    <m/>
    <m/>
    <n v="0"/>
    <n v="1"/>
    <n v="0.25137410316061998"/>
    <n v="3.6971815328840002E-2"/>
    <n v="100.82704714008599"/>
    <m/>
    <n v="-1"/>
    <n v="-1"/>
    <n v="-1"/>
    <n v="-1"/>
    <n v="0"/>
    <m/>
    <m/>
    <s v="Central IRL A"/>
    <n v="-1"/>
    <m/>
    <m/>
    <n v="604"/>
    <x v="13"/>
    <s v="Basins 4, 6, 10, 15"/>
    <x v="0"/>
    <m/>
    <n v="64.050047245456597"/>
    <n v="8.1773760900000006E-2"/>
  </r>
  <r>
    <n v="450000"/>
    <n v="850000"/>
    <n v="850000"/>
    <x v="0"/>
    <x v="0"/>
    <s v="IR12-21"/>
    <s v="62-304.520 (7), F.A.C."/>
    <n v="0.56000000000000005"/>
    <n v="0.48"/>
    <s v="Town Melbourne Beach"/>
    <n v="2.4413726339059999E-2"/>
    <n v="3643.6521943694802"/>
    <n v="9.0840684971795405"/>
    <n v="1.33607439545066"/>
    <n v="0.22177596233541"/>
    <n v="3.2618554659149999E-2"/>
    <n v="88.955127548052104"/>
    <n v="1210"/>
    <s v="Fixed Single Family Units"/>
    <n v="1210"/>
    <s v="Town Melbourne Beach                   Brevard County"/>
    <s v="Town Melbourne Beach"/>
    <m/>
    <m/>
    <m/>
    <n v="0"/>
    <n v="1"/>
    <n v="0.22177596233541"/>
    <n v="3.2618554659149999E-2"/>
    <n v="88.955127548052801"/>
    <m/>
    <n v="-1"/>
    <n v="-1"/>
    <n v="-1"/>
    <n v="-1"/>
    <n v="0"/>
    <m/>
    <m/>
    <s v="Central IRL A"/>
    <n v="-1"/>
    <m/>
    <m/>
    <n v="604"/>
    <x v="13"/>
    <s v="Basins 4, 6, 10, 15"/>
    <x v="0"/>
    <m/>
    <n v="52.9447442553884"/>
    <n v="7.2145277800000004E-2"/>
  </r>
  <r>
    <n v="450000"/>
    <n v="850000"/>
    <n v="850000"/>
    <x v="0"/>
    <x v="0"/>
    <s v="IR12-21"/>
    <s v="62-304.520 (7), F.A.C."/>
    <n v="0.56000000000000005"/>
    <n v="0.48"/>
    <s v="Town Melbourne Beach"/>
    <n v="0.32366109158249001"/>
    <n v="3643.6521943694802"/>
    <n v="9.0840684971795405"/>
    <n v="1.33607439545066"/>
    <n v="2.9401595258072599"/>
    <n v="0.43243529726697999"/>
    <n v="1179.3084465765701"/>
    <n v="1210"/>
    <s v="Fixed Single Family Units"/>
    <n v="1210"/>
    <s v="Town Melbourne Beach                   Brevard County"/>
    <s v="Town Melbourne Beach"/>
    <m/>
    <m/>
    <m/>
    <n v="0"/>
    <n v="1"/>
    <n v="2.9401595258072599"/>
    <n v="0.43243529726697999"/>
    <n v="1179.3084465765701"/>
    <m/>
    <n v="-1"/>
    <n v="-1"/>
    <n v="-1"/>
    <n v="-1"/>
    <n v="0"/>
    <m/>
    <m/>
    <s v="Central IRL A"/>
    <n v="-1"/>
    <m/>
    <m/>
    <n v="604"/>
    <x v="13"/>
    <s v="Basins 4, 6, 10, 15"/>
    <x v="0"/>
    <m/>
    <n v="144.40421942792699"/>
    <n v="0.95645453899999999"/>
  </r>
  <r>
    <n v="450000"/>
    <n v="850000"/>
    <n v="850000"/>
    <x v="0"/>
    <x v="0"/>
    <s v="IR12-21"/>
    <s v="62-304.520 (7), F.A.C."/>
    <n v="0.56000000000000005"/>
    <n v="0.48"/>
    <s v="Town Melbourne Beach"/>
    <n v="5.8064554397200003E-3"/>
    <n v="3682.59813766149"/>
    <n v="9.1751459501170505"/>
    <n v="1.34926546710053"/>
    <n v="5.3275076112319998E-2"/>
    <n v="7.8344498110699996E-3"/>
    <n v="21.382841988745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5.3275076112319998E-2"/>
    <n v="7.8344498110699996E-3"/>
    <n v="1217.49058956454"/>
    <m/>
    <n v="-1"/>
    <n v="-1"/>
    <n v="-1"/>
    <n v="-1"/>
    <n v="0"/>
    <m/>
    <m/>
    <s v="Central IRL A"/>
    <n v="-1"/>
    <m/>
    <m/>
    <n v="604"/>
    <x v="13"/>
    <s v="Basins 4, 6, 10, 15"/>
    <x v="0"/>
    <m/>
    <n v="22.162612529511101"/>
    <n v="0.98742140270000001"/>
  </r>
  <r>
    <n v="450000"/>
    <n v="850000"/>
    <n v="850000"/>
    <x v="0"/>
    <x v="0"/>
    <s v="IR12-21"/>
    <s v="62-304.520 (7), F.A.C."/>
    <n v="0.56000000000000005"/>
    <n v="0.48"/>
    <s v="Town Melbourne Beach"/>
    <n v="2.54201290763E-3"/>
    <n v="3682.59813766149"/>
    <n v="9.1751459501170505"/>
    <n v="1.34926546710053"/>
    <n v="2.332333943464E-2"/>
    <n v="3.4298502331900002E-3"/>
    <n v="9.3612119995718093"/>
    <n v="1210"/>
    <s v="Fixed Single Family Units"/>
    <n v="1210"/>
    <s v="Town Melbourne Beach                   Brevard County"/>
    <s v="Town Melbourne Beach"/>
    <m/>
    <m/>
    <m/>
    <n v="0"/>
    <n v="1"/>
    <n v="2.332333943464E-2"/>
    <n v="3.4298502331900002E-3"/>
    <n v="21.473891461409899"/>
    <m/>
    <n v="-1"/>
    <n v="-1"/>
    <n v="-1"/>
    <n v="-1"/>
    <n v="0"/>
    <m/>
    <m/>
    <s v="Central IRL A"/>
    <n v="-1"/>
    <m/>
    <m/>
    <n v="604"/>
    <x v="13"/>
    <s v="Basins 4, 6, 10, 15"/>
    <x v="0"/>
    <m/>
    <n v="17.0855469852212"/>
    <n v="1.7415970400000001E-2"/>
  </r>
  <r>
    <n v="450000"/>
    <n v="850000"/>
    <n v="860000"/>
    <x v="0"/>
    <x v="0"/>
    <s v="IR12-21"/>
    <s v="62-304.520 (7), F.A.C."/>
    <n v="0.56000000000000005"/>
    <n v="0.48"/>
    <s v="Town Melbourne Beach"/>
    <n v="6.7737720792280007E-2"/>
    <n v="3675.0356444997301"/>
    <n v="9.1574572287756801"/>
    <n v="1.34670342451249"/>
    <n v="0.62030528093005"/>
    <n v="9.1222620559629999E-2"/>
    <n v="248.9385383887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2030528093005"/>
    <n v="9.1222620559629999E-2"/>
    <n v="718.29210562749097"/>
    <m/>
    <n v="-1"/>
    <n v="-1"/>
    <n v="-1"/>
    <n v="-1"/>
    <n v="0"/>
    <m/>
    <m/>
    <s v="Central IRL A"/>
    <n v="-1"/>
    <m/>
    <m/>
    <n v="604"/>
    <x v="13"/>
    <s v="Basins 4, 6, 10, 15"/>
    <x v="0"/>
    <m/>
    <n v="111.046911709063"/>
    <n v="0.58255645229999997"/>
  </r>
  <r>
    <n v="450000"/>
    <n v="850000"/>
    <n v="860000"/>
    <x v="0"/>
    <x v="0"/>
    <s v="IR12-21"/>
    <s v="62-304.520 (7), F.A.C."/>
    <n v="0.56000000000000005"/>
    <n v="0.48"/>
    <s v="Town Melbourne Beach"/>
    <n v="4.6054096948800003E-3"/>
    <n v="3675.0356444997301"/>
    <n v="9.1574572287756801"/>
    <n v="1.34670342451249"/>
    <n v="4.2173842301890002E-2"/>
    <n v="6.2021210073799999E-3"/>
    <n v="16.925044786227001"/>
    <n v="1210"/>
    <s v="Fixed Single Family Units"/>
    <n v="1210"/>
    <s v="Town Melbourne Beach                   Brevard County"/>
    <s v="Town Melbourne Beach"/>
    <m/>
    <m/>
    <m/>
    <n v="0"/>
    <n v="1"/>
    <n v="4.2173842301890002E-2"/>
    <n v="6.2021210073799999E-3"/>
    <n v="16.925044786226099"/>
    <m/>
    <n v="-1"/>
    <n v="-1"/>
    <n v="-1"/>
    <n v="-1"/>
    <n v="0"/>
    <m/>
    <m/>
    <s v="Central IRL A"/>
    <n v="-1"/>
    <m/>
    <m/>
    <n v="604"/>
    <x v="13"/>
    <s v="Basins 4, 6, 10, 15"/>
    <x v="0"/>
    <m/>
    <n v="42.336791966089699"/>
    <n v="1.3726719199999999E-2"/>
  </r>
  <r>
    <n v="450000"/>
    <n v="850000"/>
    <n v="860000"/>
    <x v="0"/>
    <x v="0"/>
    <s v="IR12-21"/>
    <s v="62-304.520 (7), F.A.C."/>
    <n v="0.56000000000000005"/>
    <n v="0.48"/>
    <s v="Town Melbourne Beach"/>
    <n v="9.1775567066000006E-3"/>
    <n v="3675.0356444997301"/>
    <n v="9.1574572287756801"/>
    <n v="1.34670342451249"/>
    <n v="8.4043083005420002E-2"/>
    <n v="1.235944704544E-2"/>
    <n v="33.727848026201897"/>
    <n v="1210"/>
    <s v="Fixed Single Family Units"/>
    <n v="1210"/>
    <s v="Town Melbourne Beach                   Brevard County"/>
    <s v="Town Melbourne Beach"/>
    <m/>
    <m/>
    <m/>
    <n v="0"/>
    <n v="1"/>
    <n v="8.4043083005420002E-2"/>
    <n v="1.235944704544E-2"/>
    <n v="33.727848026201102"/>
    <m/>
    <n v="-1"/>
    <n v="-1"/>
    <n v="-1"/>
    <n v="-1"/>
    <n v="0"/>
    <m/>
    <m/>
    <s v="Central IRL A"/>
    <n v="-1"/>
    <m/>
    <m/>
    <n v="604"/>
    <x v="13"/>
    <s v="Basins 4, 6, 10, 15"/>
    <x v="0"/>
    <m/>
    <n v="62.005276919358998"/>
    <n v="2.7354296899999998E-2"/>
  </r>
  <r>
    <n v="450000"/>
    <n v="850000"/>
    <n v="860000"/>
    <x v="0"/>
    <x v="0"/>
    <s v="IR12-21"/>
    <s v="62-304.520 (7), F.A.C."/>
    <n v="0.56000000000000005"/>
    <n v="0.48"/>
    <s v="Town Melbourne Beach"/>
    <n v="0.23481184535755001"/>
    <n v="3658.5104816677799"/>
    <n v="9.11880198080285"/>
    <n v="1.3411044797193601"/>
    <n v="2.14120272056243"/>
    <n v="0.31490721770017999"/>
    <n v="859.06159746036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14120272056243"/>
    <n v="0.31490721770017999"/>
    <n v="859.06159746036701"/>
    <m/>
    <n v="-1"/>
    <n v="-1"/>
    <n v="-1"/>
    <n v="-1"/>
    <n v="0"/>
    <m/>
    <m/>
    <s v="Central IRL A"/>
    <n v="-1"/>
    <m/>
    <m/>
    <n v="604"/>
    <x v="13"/>
    <s v="Basins 4, 6, 10, 15"/>
    <x v="0"/>
    <m/>
    <n v="154.29684228710599"/>
    <n v="0.69672473440000005"/>
  </r>
  <r>
    <n v="450000"/>
    <n v="850000"/>
    <n v="860000"/>
    <x v="0"/>
    <x v="0"/>
    <s v="IR12-21"/>
    <s v="62-304.520 (7), F.A.C."/>
    <n v="0.56000000000000005"/>
    <n v="0.48"/>
    <s v="Town Melbourne Beach"/>
    <n v="0.14445776215378001"/>
    <n v="3658.5104816677799"/>
    <n v="9.11880198080285"/>
    <n v="1.3411044797193601"/>
    <n v="1.31728172767028"/>
    <n v="0.19373295195467"/>
    <n v="528.50023699789404"/>
    <n v="1210"/>
    <s v="Fixed Single Family Units"/>
    <n v="1210"/>
    <s v="Town Melbourne Beach                   Brevard County"/>
    <s v="Town Melbourne Beach"/>
    <m/>
    <m/>
    <m/>
    <n v="0"/>
    <n v="1"/>
    <n v="1.31728172767028"/>
    <n v="0.19373295195467"/>
    <n v="528.50023699789404"/>
    <m/>
    <n v="-1"/>
    <n v="-1"/>
    <n v="-1"/>
    <n v="-1"/>
    <n v="0"/>
    <m/>
    <m/>
    <s v="Central IRL A"/>
    <n v="-1"/>
    <m/>
    <m/>
    <n v="604"/>
    <x v="13"/>
    <s v="Basins 4, 6, 10, 15"/>
    <x v="0"/>
    <m/>
    <n v="104.219354194137"/>
    <n v="0.42862955149999998"/>
  </r>
  <r>
    <n v="450000"/>
    <n v="850000"/>
    <n v="860000"/>
    <x v="0"/>
    <x v="0"/>
    <s v="IR12-21"/>
    <s v="62-304.520 (7), F.A.C."/>
    <n v="0.56000000000000005"/>
    <n v="0.48"/>
    <s v="Town Melbourne Beach"/>
    <n v="9.4870321935179996E-2"/>
    <n v="3658.5104816677799"/>
    <n v="9.11880198080285"/>
    <n v="1.3411044797193601"/>
    <n v="0.86510367958196999"/>
    <n v="0.12723101373969001"/>
    <n v="347.08406719907498"/>
    <n v="1210"/>
    <s v="Fixed Single Family Units"/>
    <n v="1210"/>
    <s v="Town Melbourne Beach                   Brevard County"/>
    <s v="Town Melbourne Beach"/>
    <m/>
    <m/>
    <m/>
    <n v="0"/>
    <n v="1"/>
    <n v="0.86510367958196999"/>
    <n v="0.12723101373969001"/>
    <n v="347.08406719907401"/>
    <m/>
    <n v="-1"/>
    <n v="-1"/>
    <n v="-1"/>
    <n v="-1"/>
    <n v="0"/>
    <m/>
    <m/>
    <s v="Central IRL A"/>
    <n v="-1"/>
    <m/>
    <m/>
    <n v="604"/>
    <x v="13"/>
    <s v="Basins 4, 6, 10, 15"/>
    <x v="0"/>
    <m/>
    <n v="94.717548946197795"/>
    <n v="0.2814955938"/>
  </r>
  <r>
    <n v="450000"/>
    <n v="850000"/>
    <n v="860000"/>
    <x v="0"/>
    <x v="0"/>
    <s v="IR12-21"/>
    <s v="62-304.520 (7), F.A.C."/>
    <n v="0.56000000000000005"/>
    <n v="0.48"/>
    <s v="Town Melbourne Beach"/>
    <n v="8.2867736363509997E-2"/>
    <n v="3658.5104816677799"/>
    <n v="9.11880198080285"/>
    <n v="1.3411044797193601"/>
    <n v="0.75565447849626"/>
    <n v="0.11113429246131"/>
    <n v="303.17248207799798"/>
    <n v="1210"/>
    <s v="Fixed Single Family Units"/>
    <n v="1210"/>
    <s v="Town Melbourne Beach                   Brevard County"/>
    <s v="Town Melbourne Beach"/>
    <m/>
    <m/>
    <m/>
    <n v="0"/>
    <n v="1"/>
    <n v="0.75565447849626"/>
    <n v="0.11113429246131"/>
    <n v="408.09703776101998"/>
    <m/>
    <n v="-1"/>
    <n v="-1"/>
    <n v="-1"/>
    <n v="-1"/>
    <n v="0"/>
    <m/>
    <m/>
    <s v="Central IRL A"/>
    <n v="-1"/>
    <m/>
    <m/>
    <n v="604"/>
    <x v="13"/>
    <s v="Basins 4, 6, 10, 15"/>
    <x v="0"/>
    <m/>
    <n v="84.767006120547606"/>
    <n v="0.33097894379999998"/>
  </r>
  <r>
    <n v="450000"/>
    <n v="850000"/>
    <n v="860000"/>
    <x v="0"/>
    <x v="0"/>
    <s v="IR12-21"/>
    <s v="62-304.520 (7), F.A.C."/>
    <n v="0.56000000000000005"/>
    <n v="0.48"/>
    <s v="Town Melbourne Beach"/>
    <n v="2.4844297015399999E-3"/>
    <n v="3658.5104816677799"/>
    <n v="9.11880198080285"/>
    <n v="1.3411044797193601"/>
    <n v="2.2655022483560001E-2"/>
    <n v="3.3318798022800001E-3"/>
    <n v="9.08931210405086"/>
    <n v="1210"/>
    <s v="Fixed Single Family Units"/>
    <n v="1210"/>
    <s v="Town Melbourne Beach                   Brevard County"/>
    <s v="Town Melbourne Beach"/>
    <m/>
    <m/>
    <m/>
    <n v="0"/>
    <n v="1"/>
    <n v="2.2655022483560001E-2"/>
    <n v="3.3318798022800001E-3"/>
    <n v="9.08931210405229"/>
    <m/>
    <n v="-1"/>
    <n v="-1"/>
    <n v="-1"/>
    <n v="-1"/>
    <n v="0"/>
    <m/>
    <m/>
    <s v="Central IRL A"/>
    <n v="-1"/>
    <m/>
    <m/>
    <n v="604"/>
    <x v="13"/>
    <s v="Basins 4, 6, 10, 15"/>
    <x v="0"/>
    <m/>
    <n v="15.2870860162705"/>
    <n v="7.3717048999999996E-3"/>
  </r>
  <r>
    <n v="450000"/>
    <n v="850000"/>
    <n v="860000"/>
    <x v="0"/>
    <x v="0"/>
    <s v="IR12-21"/>
    <s v="62-304.520 (7), F.A.C."/>
    <n v="0.56000000000000005"/>
    <n v="0.48"/>
    <s v="Town Melbourne Beach"/>
    <n v="2.9445976301960001E-2"/>
    <n v="3658.5104816677799"/>
    <n v="9.11880198080285"/>
    <n v="1.3411044797193601"/>
    <n v="0.26851202702905003"/>
    <n v="3.9490130728269998E-2"/>
    <n v="107.728412943687"/>
    <n v="1210"/>
    <s v="Fixed Single Family Units"/>
    <n v="1210"/>
    <s v="Town Melbourne Beach                   Brevard County"/>
    <s v="Town Melbourne Beach"/>
    <m/>
    <m/>
    <m/>
    <n v="0"/>
    <n v="1"/>
    <n v="0.26851202702905003"/>
    <n v="3.9490130728269998E-2"/>
    <n v="108.261819670701"/>
    <m/>
    <n v="-1"/>
    <n v="-1"/>
    <n v="-1"/>
    <n v="-1"/>
    <n v="0"/>
    <m/>
    <m/>
    <s v="Central IRL A"/>
    <n v="-1"/>
    <m/>
    <m/>
    <n v="604"/>
    <x v="13"/>
    <s v="Basins 4, 6, 10, 15"/>
    <x v="0"/>
    <m/>
    <n v="51.274994362896699"/>
    <n v="8.7803584500000004E-2"/>
  </r>
  <r>
    <n v="450000"/>
    <n v="860000"/>
    <n v="860000"/>
    <x v="0"/>
    <x v="0"/>
    <s v="IR12-21"/>
    <s v="62-304.520 (7), F.A.C."/>
    <n v="0.56000000000000005"/>
    <n v="0.48"/>
    <s v="Town Melbourne Beach"/>
    <n v="8.5600471871129999E-2"/>
    <n v="3673.9565293105002"/>
    <n v="9.1548886818851098"/>
    <n v="1.34632978401071"/>
    <n v="0.78366279109702996"/>
    <n v="0.11524646480547"/>
    <n v="314.492412542998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8366279109702996"/>
    <n v="0.11524646480547"/>
    <n v="825.16257726412402"/>
    <m/>
    <n v="-1"/>
    <n v="-1"/>
    <n v="-1"/>
    <n v="-1"/>
    <n v="0"/>
    <m/>
    <m/>
    <s v="Central IRL A"/>
    <n v="-1"/>
    <m/>
    <m/>
    <n v="604"/>
    <x v="13"/>
    <s v="Basins 4, 6, 10, 15"/>
    <x v="0"/>
    <m/>
    <n v="102.639235722775"/>
    <n v="0.66923161170000001"/>
  </r>
  <r>
    <n v="450000"/>
    <n v="860000"/>
    <n v="860000"/>
    <x v="0"/>
    <x v="0"/>
    <s v="IR12-21"/>
    <s v="62-304.520 (7), F.A.C."/>
    <n v="0.56000000000000005"/>
    <n v="0.48"/>
    <s v="Town Melbourne Beach"/>
    <n v="6.6067731828899998E-3"/>
    <n v="3673.9565293105002"/>
    <n v="9.1548886818851098"/>
    <n v="1.34632978401071"/>
    <n v="6.0484273035889997E-2"/>
    <n v="8.8948955123299995E-3"/>
    <n v="24.272997472981601"/>
    <n v="1210"/>
    <s v="Fixed Single Family Units"/>
    <n v="1210"/>
    <s v="Town Melbourne Beach                   Brevard County"/>
    <s v="Town Melbourne Beach"/>
    <m/>
    <m/>
    <m/>
    <n v="0"/>
    <n v="1"/>
    <n v="6.0484273035889997E-2"/>
    <n v="8.8948955123299995E-3"/>
    <n v="24.272997472980698"/>
    <m/>
    <n v="-1"/>
    <n v="-1"/>
    <n v="-1"/>
    <n v="-1"/>
    <n v="0"/>
    <m/>
    <m/>
    <s v="Central IRL A"/>
    <n v="-1"/>
    <m/>
    <m/>
    <n v="604"/>
    <x v="13"/>
    <s v="Basins 4, 6, 10, 15"/>
    <x v="0"/>
    <m/>
    <n v="26.4387758112487"/>
    <n v="1.9686129300000001E-2"/>
  </r>
  <r>
    <n v="450000"/>
    <n v="860000"/>
    <n v="860000"/>
    <x v="0"/>
    <x v="0"/>
    <s v="IR12-21"/>
    <s v="62-304.520 (7), F.A.C."/>
    <n v="0.56000000000000005"/>
    <n v="0.48"/>
    <s v="Town Melbourne Beach"/>
    <n v="8.9653889131310005E-2"/>
    <n v="3673.9565293105002"/>
    <n v="9.1548886818851098"/>
    <n v="1.34632978401071"/>
    <n v="0.82077137489523"/>
    <n v="0.12070370118988"/>
    <n v="329.384491352064"/>
    <n v="1210"/>
    <s v="Fixed Single Family Units"/>
    <n v="1210"/>
    <s v="Town Melbourne Beach                   Brevard County"/>
    <s v="Town Melbourne Beach"/>
    <m/>
    <m/>
    <m/>
    <n v="0"/>
    <n v="1"/>
    <n v="0.82077137489523"/>
    <n v="0.12070370118988"/>
    <n v="404.27205557642202"/>
    <m/>
    <n v="-1"/>
    <n v="-1"/>
    <n v="-1"/>
    <n v="-1"/>
    <n v="0"/>
    <m/>
    <m/>
    <s v="Central IRL A"/>
    <n v="-1"/>
    <m/>
    <m/>
    <n v="604"/>
    <x v="13"/>
    <s v="Basins 4, 6, 10, 15"/>
    <x v="0"/>
    <m/>
    <n v="85.560664025268593"/>
    <n v="0.32787676850000003"/>
  </r>
  <r>
    <n v="450000"/>
    <n v="860000"/>
    <n v="860000"/>
    <x v="0"/>
    <x v="0"/>
    <s v="IR12-21"/>
    <s v="62-304.520 (7), F.A.C."/>
    <n v="0.56000000000000005"/>
    <n v="0.48"/>
    <s v="Town Melbourne Beach"/>
    <n v="8.0972839616110001E-2"/>
    <n v="3630.6683912733001"/>
    <n v="8.4903671084208305"/>
    <n v="1.2422161350488301"/>
    <n v="0.68748913415211999"/>
    <n v="0.10058576787185999"/>
    <n v="293.98552934588201"/>
    <n v="1210"/>
    <s v="Fixed Single Family Units"/>
    <n v="1210"/>
    <s v="Town Melbourne Beach                   Brevard County"/>
    <s v="Town Melbourne Beach"/>
    <m/>
    <m/>
    <m/>
    <n v="0"/>
    <n v="1"/>
    <n v="0.68748913415211999"/>
    <n v="0.10058576787185999"/>
    <n v="1520.24528903488"/>
    <m/>
    <n v="-1"/>
    <n v="-1"/>
    <n v="-1"/>
    <n v="-1"/>
    <n v="0"/>
    <m/>
    <m/>
    <s v="Central IRL A"/>
    <n v="-1"/>
    <m/>
    <m/>
    <n v="604"/>
    <x v="13"/>
    <s v="Basins 4, 6, 10, 15"/>
    <x v="0"/>
    <m/>
    <n v="105.35738535784699"/>
    <n v="1.2329645491000001"/>
  </r>
  <r>
    <n v="450000"/>
    <n v="860000"/>
    <n v="860000"/>
    <x v="0"/>
    <x v="0"/>
    <s v="IR12-21"/>
    <s v="62-304.520 (7), F.A.C."/>
    <n v="0.56000000000000005"/>
    <n v="0.48"/>
    <s v="Town Melbourne Beach"/>
    <n v="1.390210814585E-2"/>
    <n v="3630.6683912733001"/>
    <n v="8.4903671084208305"/>
    <n v="1.2422161350488301"/>
    <n v="0.11803400173928"/>
    <n v="1.7269423049969999E-2"/>
    <n v="50.4739446172225"/>
    <n v="1300"/>
    <s v="Residential, High Density"/>
    <n v="1300"/>
    <s v="Town Melbourne Beach                   Brevard County"/>
    <s v="Town Melbourne Beach"/>
    <m/>
    <m/>
    <m/>
    <n v="0"/>
    <n v="1"/>
    <n v="0.11803400173928"/>
    <n v="1.7269423049969999E-2"/>
    <n v="73.726888673652795"/>
    <m/>
    <n v="-1"/>
    <n v="-1"/>
    <n v="-1"/>
    <n v="-1"/>
    <n v="0"/>
    <m/>
    <m/>
    <s v="Central IRL A"/>
    <n v="-1"/>
    <m/>
    <m/>
    <n v="604"/>
    <x v="13"/>
    <s v="Basins 4, 6, 10, 15"/>
    <x v="0"/>
    <m/>
    <n v="32.318363241955502"/>
    <n v="5.9794719099999998E-2"/>
  </r>
  <r>
    <n v="450000"/>
    <n v="860000"/>
    <n v="860000"/>
    <x v="0"/>
    <x v="0"/>
    <s v="IR12-21"/>
    <s v="62-304.520 (7), F.A.C."/>
    <n v="0.56000000000000005"/>
    <n v="0.48"/>
    <s v="Town Melbourne Beach"/>
    <n v="8.9555597922590005E-2"/>
    <n v="3675.0356444997301"/>
    <n v="9.1574572287756801"/>
    <n v="1.34670342451249"/>
    <n v="0.82010155757360004"/>
    <n v="0.12060483040662"/>
    <n v="329.12001453002603"/>
    <n v="1210"/>
    <s v="Fixed Single Family Units"/>
    <n v="1210"/>
    <s v="Town Melbourne Beach                   Brevard County"/>
    <s v="Town Melbourne Beach"/>
    <m/>
    <m/>
    <m/>
    <n v="0"/>
    <n v="1"/>
    <n v="0.82010155757360004"/>
    <n v="0.12060483040662"/>
    <n v="329.12001453002398"/>
    <m/>
    <n v="-1"/>
    <n v="-1"/>
    <n v="-1"/>
    <n v="-1"/>
    <n v="0"/>
    <m/>
    <m/>
    <s v="Central IRL A"/>
    <n v="-1"/>
    <m/>
    <m/>
    <n v="604"/>
    <x v="13"/>
    <s v="Basins 4, 6, 10, 15"/>
    <x v="0"/>
    <m/>
    <n v="76.470407604810504"/>
    <n v="0.26692620810000001"/>
  </r>
  <r>
    <n v="450000"/>
    <n v="860000"/>
    <n v="860000"/>
    <x v="0"/>
    <x v="0"/>
    <s v="IR12-21"/>
    <s v="62-304.520 (7), F.A.C."/>
    <n v="0.56000000000000005"/>
    <n v="0.48"/>
    <s v="Town Melbourne Beach"/>
    <n v="0.16518831275590001"/>
    <n v="3675.0356444997301"/>
    <n v="9.1574572287756801"/>
    <n v="1.34670342451249"/>
    <n v="1.51270490875579"/>
    <n v="0.22245966647780999"/>
    <n v="607.07293743270895"/>
    <n v="1210"/>
    <s v="Fixed Single Family Units"/>
    <n v="1210"/>
    <s v="Town Melbourne Beach                   Brevard County"/>
    <s v="Town Melbourne Beach"/>
    <m/>
    <m/>
    <m/>
    <n v="0"/>
    <n v="1"/>
    <n v="1.51270490875579"/>
    <n v="0.22245966647780999"/>
    <n v="607.07293743270895"/>
    <m/>
    <n v="-1"/>
    <n v="-1"/>
    <n v="-1"/>
    <n v="-1"/>
    <n v="0"/>
    <m/>
    <m/>
    <s v="Central IRL A"/>
    <n v="-1"/>
    <m/>
    <m/>
    <n v="604"/>
    <x v="13"/>
    <s v="Basins 4, 6, 10, 15"/>
    <x v="0"/>
    <m/>
    <n v="106.253621032491"/>
    <n v="0.49235436939999999"/>
  </r>
  <r>
    <n v="450000"/>
    <n v="860000"/>
    <n v="860000"/>
    <x v="0"/>
    <x v="0"/>
    <s v="IR12-21"/>
    <s v="62-304.520 (7), F.A.C."/>
    <n v="0.56000000000000005"/>
    <n v="0.48"/>
    <s v="Town Melbourne Beach"/>
    <n v="0.14566359212885999"/>
    <n v="3675.0356444997301"/>
    <n v="9.1574572287756801"/>
    <n v="1.34670342451249"/>
    <n v="1.3339081147098599"/>
    <n v="0.19616565834672001"/>
    <n v="535.31889317943001"/>
    <n v="1210"/>
    <s v="Fixed Single Family Units"/>
    <n v="1210"/>
    <s v="Town Melbourne Beach                   Brevard County"/>
    <s v="Town Melbourne Beach"/>
    <m/>
    <m/>
    <m/>
    <n v="0"/>
    <n v="1"/>
    <n v="1.3339081147098599"/>
    <n v="0.19616565834672001"/>
    <n v="535.31889317943001"/>
    <m/>
    <n v="-1"/>
    <n v="-1"/>
    <n v="-1"/>
    <n v="-1"/>
    <n v="0"/>
    <m/>
    <m/>
    <s v="Central IRL A"/>
    <n v="-1"/>
    <m/>
    <m/>
    <n v="604"/>
    <x v="13"/>
    <s v="Basins 4, 6, 10, 15"/>
    <x v="0"/>
    <m/>
    <n v="98.785388034983001"/>
    <n v="0.43415968630000001"/>
  </r>
  <r>
    <n v="450000"/>
    <n v="860000"/>
    <n v="860000"/>
    <x v="0"/>
    <x v="0"/>
    <s v="IR12-21"/>
    <s v="62-304.520 (7), F.A.C."/>
    <n v="0.56000000000000005"/>
    <n v="0.48"/>
    <s v="Town Melbourne Beach"/>
    <n v="0.21735595079150999"/>
    <n v="3675.0356444997301"/>
    <n v="9.1574572287756801"/>
    <n v="1.34670342451249"/>
    <n v="1.99042782279317"/>
    <n v="0.29271400326910002"/>
    <n v="798.79086670294703"/>
    <n v="1210"/>
    <s v="Fixed Single Family Units"/>
    <n v="1210"/>
    <s v="Town Melbourne Beach                   Brevard County"/>
    <s v="Town Melbourne Beach"/>
    <m/>
    <m/>
    <m/>
    <n v="0"/>
    <n v="1"/>
    <n v="1.99042782279317"/>
    <n v="0.29271400326910002"/>
    <n v="798.79086670294703"/>
    <m/>
    <n v="-1"/>
    <n v="-1"/>
    <n v="-1"/>
    <n v="-1"/>
    <n v="0"/>
    <m/>
    <m/>
    <s v="Central IRL A"/>
    <n v="-1"/>
    <m/>
    <m/>
    <n v="604"/>
    <x v="13"/>
    <s v="Basins 4, 6, 10, 15"/>
    <x v="0"/>
    <m/>
    <n v="118.64444755650101"/>
    <n v="0.64784336310000001"/>
  </r>
  <r>
    <n v="450000"/>
    <n v="860000"/>
    <n v="860000"/>
    <x v="0"/>
    <x v="0"/>
    <s v="IR12-21"/>
    <s v="62-304.520 (7), F.A.C."/>
    <n v="0.56000000000000005"/>
    <n v="0.48"/>
    <s v="Town Melbourne Beach"/>
    <n v="0.20468354829131999"/>
    <n v="3637.1459322209798"/>
    <n v="9.0688611980811196"/>
    <n v="1.33387215757538"/>
    <n v="1.85624668898475"/>
    <n v="0.27302168617952999"/>
    <n v="744.46393506034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5624668898475"/>
    <n v="0.27302168617952999"/>
    <n v="744.46393506034701"/>
    <m/>
    <n v="-1"/>
    <n v="-1"/>
    <n v="-1"/>
    <n v="-1"/>
    <n v="0"/>
    <m/>
    <m/>
    <s v="Central IRL A"/>
    <n v="-1"/>
    <m/>
    <m/>
    <n v="604"/>
    <x v="13"/>
    <s v="Basins 4, 6, 10, 15"/>
    <x v="0"/>
    <m/>
    <n v="137.056353308892"/>
    <n v="0.6037825913"/>
  </r>
  <r>
    <n v="450000"/>
    <n v="860000"/>
    <n v="860000"/>
    <x v="0"/>
    <x v="0"/>
    <s v="IR12-21"/>
    <s v="62-304.520 (7), F.A.C."/>
    <n v="0.56000000000000005"/>
    <n v="0.48"/>
    <s v="Town Melbourne Beach"/>
    <n v="0.15837839973107001"/>
    <n v="3637.1459322209798"/>
    <n v="9.0688611980811196"/>
    <n v="1.33387215757538"/>
    <n v="1.43631172393531"/>
    <n v="0.21125653776261999"/>
    <n v="576.04535233354204"/>
    <n v="1210"/>
    <s v="Fixed Single Family Units"/>
    <n v="1210"/>
    <s v="Town Melbourne Beach                   Brevard County"/>
    <s v="Town Melbourne Beach"/>
    <m/>
    <m/>
    <m/>
    <n v="0"/>
    <n v="1"/>
    <n v="1.43631172393531"/>
    <n v="0.21125653776261999"/>
    <n v="576.04535233354204"/>
    <m/>
    <n v="-1"/>
    <n v="-1"/>
    <n v="-1"/>
    <n v="-1"/>
    <n v="0"/>
    <m/>
    <m/>
    <s v="Central IRL A"/>
    <n v="-1"/>
    <m/>
    <m/>
    <n v="604"/>
    <x v="13"/>
    <s v="Basins 4, 6, 10, 15"/>
    <x v="0"/>
    <m/>
    <n v="103.366933844307"/>
    <n v="0.46719006680000003"/>
  </r>
  <r>
    <n v="450000"/>
    <n v="860000"/>
    <n v="860000"/>
    <x v="0"/>
    <x v="0"/>
    <s v="IR12-21"/>
    <s v="62-304.520 (7), F.A.C."/>
    <n v="0.56000000000000005"/>
    <n v="0.48"/>
    <s v="Town Melbourne Beach"/>
    <n v="0.18141345406270001"/>
    <n v="3637.1459322209798"/>
    <n v="9.0688611980811196"/>
    <n v="1.33387215757538"/>
    <n v="1.6452134343590901"/>
    <n v="0.24198235538380999"/>
    <n v="659.82720649430803"/>
    <n v="1210"/>
    <s v="Fixed Single Family Units"/>
    <n v="1210"/>
    <s v="Town Melbourne Beach                   Brevard County"/>
    <s v="Town Melbourne Beach"/>
    <m/>
    <m/>
    <m/>
    <n v="0"/>
    <n v="1"/>
    <n v="1.6452134343590901"/>
    <n v="0.24198235538380999"/>
    <n v="659.82720649430803"/>
    <m/>
    <n v="-1"/>
    <n v="-1"/>
    <n v="-1"/>
    <n v="-1"/>
    <n v="0"/>
    <m/>
    <m/>
    <s v="Central IRL A"/>
    <n v="-1"/>
    <m/>
    <m/>
    <n v="604"/>
    <x v="13"/>
    <s v="Basins 4, 6, 10, 15"/>
    <x v="0"/>
    <m/>
    <n v="112.447267067884"/>
    <n v="0.53513966459999995"/>
  </r>
  <r>
    <n v="450000"/>
    <n v="860000"/>
    <n v="860000"/>
    <x v="0"/>
    <x v="0"/>
    <s v="IR12-21"/>
    <s v="62-304.520 (7), F.A.C."/>
    <n v="0.56000000000000005"/>
    <n v="0.48"/>
    <s v="Town Melbourne Beach"/>
    <n v="2.3030435461E-4"/>
    <n v="3637.1459322209798"/>
    <n v="9.0688611980811196"/>
    <n v="1.33387215757538"/>
    <n v="2.0885982252899999E-3"/>
    <n v="3.0719656638000001E-4"/>
    <n v="0.83765054655344995"/>
    <n v="1210"/>
    <s v="Fixed Single Family Units"/>
    <n v="1210"/>
    <s v="Town Melbourne Beach                   Brevard County"/>
    <s v="Town Melbourne Beach"/>
    <m/>
    <m/>
    <m/>
    <n v="0"/>
    <n v="1"/>
    <n v="2.0885982252899999E-3"/>
    <n v="3.0719656638000001E-4"/>
    <n v="0.83765054655509996"/>
    <m/>
    <n v="-1"/>
    <n v="-1"/>
    <n v="-1"/>
    <n v="-1"/>
    <n v="0"/>
    <m/>
    <m/>
    <s v="Central IRL A"/>
    <n v="-1"/>
    <m/>
    <m/>
    <n v="604"/>
    <x v="13"/>
    <s v="Basins 4, 6, 10, 15"/>
    <x v="0"/>
    <m/>
    <n v="5.2805464638354902"/>
    <n v="6.7935969999999995E-4"/>
  </r>
  <r>
    <n v="450000"/>
    <n v="860000"/>
    <n v="860000"/>
    <x v="0"/>
    <x v="0"/>
    <s v="IR12-21"/>
    <s v="62-304.520 (7), F.A.C."/>
    <n v="0.56000000000000005"/>
    <n v="0.48"/>
    <s v="Town Melbourne Beach"/>
    <n v="7.3057747297240003E-2"/>
    <n v="3637.1459322209798"/>
    <n v="9.0688611980811196"/>
    <n v="1.33387215757538"/>
    <n v="0.66255056968319004"/>
    <n v="9.744969501497E-2"/>
    <n v="265.721688399399"/>
    <n v="1210"/>
    <s v="Fixed Single Family Units"/>
    <n v="1210"/>
    <s v="Town Melbourne Beach                   Brevard County"/>
    <s v="Town Melbourne Beach"/>
    <m/>
    <m/>
    <m/>
    <n v="0"/>
    <n v="1"/>
    <n v="0.66255056968319004"/>
    <n v="9.744969501497E-2"/>
    <n v="265.721688399399"/>
    <m/>
    <n v="-1"/>
    <n v="-1"/>
    <n v="-1"/>
    <n v="-1"/>
    <n v="0"/>
    <m/>
    <m/>
    <s v="Central IRL A"/>
    <n v="-1"/>
    <m/>
    <m/>
    <n v="604"/>
    <x v="13"/>
    <s v="Basins 4, 6, 10, 15"/>
    <x v="0"/>
    <m/>
    <n v="86.552780005108005"/>
    <n v="0.21550826310000001"/>
  </r>
  <r>
    <n v="450000"/>
    <n v="860000"/>
    <n v="860000"/>
    <x v="0"/>
    <x v="0"/>
    <s v="IR12-21"/>
    <s v="62-304.520 (7), F.A.C."/>
    <n v="0.56000000000000005"/>
    <n v="0.48"/>
    <s v="Town Melbourne Beach"/>
    <n v="2.445591161E-5"/>
    <n v="3684.33498879647"/>
    <n v="10.5903539082852"/>
    <n v="2.0394042000922501"/>
    <n v="2.5899675911000001E-4"/>
    <n v="4.9875488850000003E-5"/>
    <n v="9.0103770831319999E-2"/>
    <n v="1300"/>
    <s v="Residential, High Density"/>
    <n v="1300"/>
    <s v="Town Melbourne Beach                   Brevard County"/>
    <s v="Town Melbourne Beach"/>
    <m/>
    <m/>
    <m/>
    <n v="0"/>
    <n v="1"/>
    <n v="2.5899675911000001E-4"/>
    <n v="4.9875488850000003E-5"/>
    <n v="39.270802213713502"/>
    <m/>
    <n v="-1"/>
    <n v="-1"/>
    <n v="-1"/>
    <n v="-1"/>
    <n v="0"/>
    <m/>
    <m/>
    <s v="Central IRL A"/>
    <n v="-1"/>
    <m/>
    <m/>
    <n v="604"/>
    <x v="13"/>
    <s v="Basins 4, 6, 10, 15"/>
    <x v="0"/>
    <m/>
    <n v="8.0478937711373693"/>
    <n v="3.1849798999999998E-2"/>
  </r>
  <r>
    <n v="450000"/>
    <n v="860000"/>
    <n v="860000"/>
    <x v="0"/>
    <x v="0"/>
    <s v="IR12-21"/>
    <s v="62-304.520 (7), F.A.C."/>
    <n v="0.56000000000000005"/>
    <n v="0.48"/>
    <s v="FDOT District 5"/>
    <n v="5.3500519505119998E-2"/>
    <n v="3684.33498879647"/>
    <n v="10.5903539082852"/>
    <n v="2.0394042000922501"/>
    <n v="0.56658943583638999"/>
    <n v="0.10910918418587"/>
    <n v="197.113835931519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56658943583638999"/>
    <n v="0.10910918418587"/>
    <n v="811.014457364897"/>
    <m/>
    <n v="-1"/>
    <n v="-1"/>
    <n v="-1"/>
    <n v="-1"/>
    <n v="0"/>
    <m/>
    <m/>
    <s v="Central IRL A"/>
    <n v="-1"/>
    <m/>
    <m/>
    <n v="604"/>
    <x v="13"/>
    <s v="Basins 4, 6, 10, 15"/>
    <x v="0"/>
    <m/>
    <n v="80.417229957752994"/>
    <n v="0.65775706190000005"/>
  </r>
  <r>
    <n v="450000"/>
    <n v="860000"/>
    <n v="860000"/>
    <x v="0"/>
    <x v="0"/>
    <s v="IR12-21"/>
    <s v="62-304.520 (7), F.A.C."/>
    <n v="0.56000000000000005"/>
    <n v="0.48"/>
    <s v="Town Melbourne Beach"/>
    <n v="2.0754146373600001E-3"/>
    <n v="3684.33498879647"/>
    <n v="10.5903539082852"/>
    <n v="2.0394042000922501"/>
    <n v="2.197937551612E-2"/>
    <n v="4.2326093283699996E-3"/>
    <n v="7.6465227647005296"/>
    <n v="1300"/>
    <s v="Residential, High Density"/>
    <n v="1300"/>
    <s v="Town Melbourne Beach                   Brevard County"/>
    <s v="Town Melbourne Beach"/>
    <m/>
    <m/>
    <m/>
    <n v="0"/>
    <n v="1"/>
    <n v="2.197937551612E-2"/>
    <n v="4.2326093283699996E-3"/>
    <n v="7.6465227647018903"/>
    <m/>
    <n v="-1"/>
    <n v="-1"/>
    <n v="-1"/>
    <n v="-1"/>
    <n v="0"/>
    <m/>
    <m/>
    <s v="Central IRL A"/>
    <n v="-1"/>
    <m/>
    <m/>
    <n v="604"/>
    <x v="13"/>
    <s v="Basins 4, 6, 10, 15"/>
    <x v="0"/>
    <m/>
    <n v="15.9627861013581"/>
    <n v="6.2015593999999999E-3"/>
  </r>
  <r>
    <n v="450000"/>
    <n v="860000"/>
    <n v="860000"/>
    <x v="0"/>
    <x v="0"/>
    <s v="IR12-21"/>
    <s v="62-304.520 (7), F.A.C."/>
    <n v="0.56000000000000005"/>
    <n v="0.48"/>
    <s v="FDOT District 5"/>
    <n v="1.455482992E-5"/>
    <n v="3684.33498879647"/>
    <n v="10.5903539082852"/>
    <n v="2.0394042000922501"/>
    <n v="1.5414079991999999E-4"/>
    <n v="2.9683181270000001E-5"/>
    <n v="5.3624869130229999E-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5414079991999999E-4"/>
    <n v="2.9683181270000001E-5"/>
    <n v="5.3624869130629998E-2"/>
    <m/>
    <n v="-1"/>
    <n v="-1"/>
    <n v="-1"/>
    <n v="-1"/>
    <n v="0"/>
    <m/>
    <m/>
    <s v="Central IRL A"/>
    <n v="-1"/>
    <m/>
    <m/>
    <n v="604"/>
    <x v="13"/>
    <s v="Basins 4, 6, 10, 15"/>
    <x v="0"/>
    <m/>
    <n v="6.1456527043096596"/>
    <n v="4.3491400000000002E-5"/>
  </r>
  <r>
    <n v="450000"/>
    <n v="860000"/>
    <n v="860000"/>
    <x v="0"/>
    <x v="0"/>
    <s v="IR12-21"/>
    <s v="62-304.520 (7), F.A.C."/>
    <n v="0.56000000000000005"/>
    <n v="0.48"/>
    <s v="Town Melbourne Beach"/>
    <n v="0.19946729908197999"/>
    <n v="3649.6723711622599"/>
    <n v="9.0981577348426903"/>
    <n v="1.3381153770022101"/>
    <n v="1.8147849499909099"/>
    <n v="0.26691026011070002"/>
    <n v="727.9902904098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147849499909099"/>
    <n v="0.26691026011070002"/>
    <n v="727.99029040987"/>
    <m/>
    <n v="-1"/>
    <n v="-1"/>
    <n v="-1"/>
    <n v="-1"/>
    <n v="0"/>
    <m/>
    <m/>
    <s v="Central IRL A"/>
    <n v="-1"/>
    <m/>
    <m/>
    <n v="604"/>
    <x v="13"/>
    <s v="Basins 4, 6, 10, 15"/>
    <x v="0"/>
    <m/>
    <n v="132.32311226427001"/>
    <n v="0.59042197110000005"/>
  </r>
  <r>
    <n v="450000"/>
    <n v="860000"/>
    <n v="860000"/>
    <x v="0"/>
    <x v="0"/>
    <s v="IR12-21"/>
    <s v="62-304.520 (7), F.A.C."/>
    <n v="0.56000000000000005"/>
    <n v="0.48"/>
    <s v="Town Melbourne Beach"/>
    <n v="5.8212047118800002E-3"/>
    <n v="3649.6723711622599"/>
    <n v="9.0981577348426903"/>
    <n v="1.3381153770022101"/>
    <n v="5.2962238675530002E-2"/>
    <n v="7.7894435376500001E-3"/>
    <n v="21.245490003842601"/>
    <n v="1210"/>
    <s v="Fixed Single Family Units"/>
    <n v="1210"/>
    <s v="Town Melbourne Beach                   Brevard County"/>
    <s v="Town Melbourne Beach"/>
    <m/>
    <m/>
    <m/>
    <n v="0"/>
    <n v="1"/>
    <n v="5.2962238675530002E-2"/>
    <n v="7.7894435376500001E-3"/>
    <n v="21.245490003842999"/>
    <m/>
    <n v="-1"/>
    <n v="-1"/>
    <n v="-1"/>
    <n v="-1"/>
    <n v="0"/>
    <m/>
    <m/>
    <s v="Central IRL A"/>
    <n v="-1"/>
    <m/>
    <m/>
    <n v="604"/>
    <x v="13"/>
    <s v="Basins 4, 6, 10, 15"/>
    <x v="0"/>
    <m/>
    <n v="20.855670503988499"/>
    <n v="1.7230729899999998E-2"/>
  </r>
  <r>
    <n v="450000"/>
    <n v="860000"/>
    <n v="860000"/>
    <x v="0"/>
    <x v="0"/>
    <s v="IR12-21"/>
    <s v="62-304.520 (7), F.A.C."/>
    <n v="0.56000000000000005"/>
    <n v="0.48"/>
    <s v="Town Melbourne Beach"/>
    <n v="2.1081867195469998E-2"/>
    <n v="3649.6723711622599"/>
    <n v="9.0981577348426903"/>
    <n v="1.3381153770022101"/>
    <n v="0.19180615308945001"/>
    <n v="2.8209970670179999E-2"/>
    <n v="76.941908235844494"/>
    <n v="1210"/>
    <s v="Fixed Single Family Units"/>
    <n v="1210"/>
    <s v="Town Melbourne Beach                   Brevard County"/>
    <s v="Town Melbourne Beach"/>
    <m/>
    <m/>
    <m/>
    <n v="0"/>
    <n v="1"/>
    <n v="0.19180615308945001"/>
    <n v="2.8209970670179999E-2"/>
    <n v="76.941908235845602"/>
    <m/>
    <n v="-1"/>
    <n v="-1"/>
    <n v="-1"/>
    <n v="-1"/>
    <n v="0"/>
    <m/>
    <m/>
    <s v="Central IRL A"/>
    <n v="-1"/>
    <m/>
    <m/>
    <n v="604"/>
    <x v="13"/>
    <s v="Basins 4, 6, 10, 15"/>
    <x v="0"/>
    <m/>
    <n v="65.349444542662397"/>
    <n v="6.24021965E-2"/>
  </r>
  <r>
    <n v="450000"/>
    <n v="860000"/>
    <n v="860000"/>
    <x v="0"/>
    <x v="0"/>
    <s v="IR12-21"/>
    <s v="62-304.520 (7), F.A.C."/>
    <n v="0.56000000000000005"/>
    <n v="0.48"/>
    <s v="Town Melbourne Beach"/>
    <n v="7.7815989720699998E-3"/>
    <n v="3649.6723711622599"/>
    <n v="9.0981577348426903"/>
    <n v="1.3381153770022101"/>
    <n v="7.0798214877200005E-2"/>
    <n v="1.0412677242189999E-2"/>
    <n v="28.400286771835798"/>
    <n v="1210"/>
    <s v="Fixed Single Family Units"/>
    <n v="1210"/>
    <s v="Town Melbourne Beach                   Brevard County"/>
    <s v="Town Melbourne Beach"/>
    <m/>
    <m/>
    <m/>
    <n v="0"/>
    <n v="1"/>
    <n v="7.0798214877200005E-2"/>
    <n v="1.0412677242189999E-2"/>
    <n v="28.400286771837202"/>
    <m/>
    <n v="-1"/>
    <n v="-1"/>
    <n v="-1"/>
    <n v="-1"/>
    <n v="0"/>
    <m/>
    <m/>
    <s v="Central IRL A"/>
    <n v="-1"/>
    <m/>
    <m/>
    <n v="604"/>
    <x v="13"/>
    <s v="Basins 4, 6, 10, 15"/>
    <x v="0"/>
    <m/>
    <n v="30.9690573874148"/>
    <n v="2.30334848E-2"/>
  </r>
  <r>
    <n v="450000"/>
    <n v="860000"/>
    <n v="860000"/>
    <x v="0"/>
    <x v="0"/>
    <s v="IR12-21"/>
    <s v="62-304.520 (7), F.A.C."/>
    <n v="0.56000000000000005"/>
    <n v="0.48"/>
    <s v="Town Melbourne Beach"/>
    <n v="2.800682922693E-2"/>
    <n v="3649.6723711622599"/>
    <n v="9.0981577348426903"/>
    <n v="1.3381153770022101"/>
    <n v="0.25481054995947999"/>
    <n v="3.747636884964E-2"/>
    <n v="102.215750833415"/>
    <n v="1210"/>
    <s v="Fixed Single Family Units"/>
    <n v="1210"/>
    <s v="Town Melbourne Beach                   Brevard County"/>
    <s v="Town Melbourne Beach"/>
    <m/>
    <m/>
    <m/>
    <n v="0"/>
    <n v="1"/>
    <n v="0.25481054995947999"/>
    <n v="3.747636884964E-2"/>
    <n v="102.215750833415"/>
    <m/>
    <n v="-1"/>
    <n v="-1"/>
    <n v="-1"/>
    <n v="-1"/>
    <n v="0"/>
    <m/>
    <m/>
    <s v="Central IRL A"/>
    <n v="-1"/>
    <m/>
    <m/>
    <n v="604"/>
    <x v="13"/>
    <s v="Basins 4, 6, 10, 15"/>
    <x v="0"/>
    <m/>
    <n v="68.458577546855196"/>
    <n v="8.2900041199999996E-2"/>
  </r>
  <r>
    <n v="450000"/>
    <n v="860000"/>
    <n v="860000"/>
    <x v="0"/>
    <x v="0"/>
    <s v="IR12-21"/>
    <s v="62-304.520 (7), F.A.C."/>
    <n v="0.56000000000000005"/>
    <n v="0.48"/>
    <s v="Town Melbourne Beach"/>
    <n v="0.23615139305755001"/>
    <n v="3649.6723711622599"/>
    <n v="9.0981577348426903"/>
    <n v="1.3381153770022101"/>
    <n v="2.1485426233404801"/>
    <n v="0.31599781035080998"/>
    <n v="861.87521465364296"/>
    <n v="1210"/>
    <s v="Fixed Single Family Units"/>
    <n v="1210"/>
    <s v="Town Melbourne Beach                   Brevard County"/>
    <s v="Town Melbourne Beach"/>
    <m/>
    <m/>
    <m/>
    <n v="0"/>
    <n v="1"/>
    <n v="2.1485426233404801"/>
    <n v="0.31599781035080998"/>
    <n v="861.87521465364296"/>
    <m/>
    <n v="-1"/>
    <n v="-1"/>
    <n v="-1"/>
    <n v="-1"/>
    <n v="0"/>
    <m/>
    <m/>
    <s v="Central IRL A"/>
    <n v="-1"/>
    <m/>
    <m/>
    <n v="604"/>
    <x v="13"/>
    <s v="Basins 4, 6, 10, 15"/>
    <x v="0"/>
    <m/>
    <n v="123.669014001157"/>
    <n v="0.69900666229999997"/>
  </r>
  <r>
    <n v="450000"/>
    <n v="860000"/>
    <n v="860000"/>
    <x v="0"/>
    <x v="0"/>
    <s v="IR12-21"/>
    <s v="62-304.520 (7), F.A.C."/>
    <n v="0.56000000000000005"/>
    <n v="0.48"/>
    <s v="Town Melbourne Beach"/>
    <n v="0.11945326153707"/>
    <n v="3649.6723711622599"/>
    <n v="9.0981577348426903"/>
    <n v="1.3381153770022101"/>
    <n v="1.0868046154056901"/>
    <n v="0.15984224609582001"/>
    <n v="435.96526827706799"/>
    <n v="1210"/>
    <s v="Fixed Single Family Units"/>
    <n v="1210"/>
    <s v="Town Melbourne Beach                   Brevard County"/>
    <s v="Town Melbourne Beach"/>
    <m/>
    <m/>
    <m/>
    <n v="0"/>
    <n v="1"/>
    <n v="1.0868046154056901"/>
    <n v="0.15984224609582001"/>
    <n v="435.96526827706799"/>
    <m/>
    <n v="-1"/>
    <n v="-1"/>
    <n v="-1"/>
    <n v="-1"/>
    <n v="0"/>
    <m/>
    <m/>
    <s v="Central IRL A"/>
    <n v="-1"/>
    <m/>
    <m/>
    <n v="604"/>
    <x v="13"/>
    <s v="Basins 4, 6, 10, 15"/>
    <x v="0"/>
    <m/>
    <n v="93.6077447317587"/>
    <n v="0.3535809151"/>
  </r>
  <r>
    <n v="450000"/>
    <n v="860000"/>
    <n v="860000"/>
    <x v="0"/>
    <x v="0"/>
    <s v="IR12-21"/>
    <s v="62-304.520 (7), F.A.C."/>
    <n v="0.56000000000000005"/>
    <n v="0.48"/>
    <s v="Town Melbourne Beach"/>
    <n v="0.19481192256995"/>
    <n v="3658.9917405114102"/>
    <n v="9.1199547448663107"/>
    <n v="1.3412724277758501"/>
    <n v="1.77667591759837"/>
    <n v="0.26129586034508001"/>
    <n v="712.815215636607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7667591759837"/>
    <n v="0.26129586034508001"/>
    <n v="712.81521563660704"/>
    <m/>
    <n v="-1"/>
    <n v="-1"/>
    <n v="-1"/>
    <n v="-1"/>
    <n v="0"/>
    <m/>
    <m/>
    <s v="Central IRL A"/>
    <n v="-1"/>
    <m/>
    <m/>
    <n v="604"/>
    <x v="13"/>
    <s v="Basins 4, 6, 10, 15"/>
    <x v="0"/>
    <m/>
    <n v="134.578206211208"/>
    <n v="0.57811453010000002"/>
  </r>
  <r>
    <n v="450000"/>
    <n v="860000"/>
    <n v="860000"/>
    <x v="0"/>
    <x v="0"/>
    <s v="IR12-21"/>
    <s v="62-304.520 (7), F.A.C."/>
    <n v="0.56000000000000005"/>
    <n v="0.48"/>
    <s v="Town Melbourne Beach"/>
    <n v="5.5881669026390003E-2"/>
    <n v="3658.9917405114102"/>
    <n v="9.1199547448663107"/>
    <n v="1.3412724277758501"/>
    <n v="0.50963829258829996"/>
    <n v="7.4952541883190005E-2"/>
    <n v="204.470565413564"/>
    <n v="1210"/>
    <s v="Fixed Single Family Units"/>
    <n v="1210"/>
    <s v="Town Melbourne Beach                   Brevard County"/>
    <s v="Town Melbourne Beach"/>
    <m/>
    <m/>
    <m/>
    <n v="0"/>
    <n v="1"/>
    <n v="0.50963829258829996"/>
    <n v="7.4952541883190005E-2"/>
    <n v="204.47056541356301"/>
    <m/>
    <n v="-1"/>
    <n v="-1"/>
    <n v="-1"/>
    <n v="-1"/>
    <n v="0"/>
    <m/>
    <m/>
    <s v="Central IRL A"/>
    <n v="-1"/>
    <m/>
    <m/>
    <n v="604"/>
    <x v="13"/>
    <s v="Basins 4, 6, 10, 15"/>
    <x v="0"/>
    <m/>
    <n v="61.593671679702098"/>
    <n v="0.16583176429999999"/>
  </r>
  <r>
    <n v="450000"/>
    <n v="860000"/>
    <n v="860000"/>
    <x v="0"/>
    <x v="0"/>
    <s v="IR12-21"/>
    <s v="62-304.520 (7), F.A.C."/>
    <n v="0.56000000000000005"/>
    <n v="0.48"/>
    <s v="Town Melbourne Beach"/>
    <n v="0.19816913236542"/>
    <n v="3658.9917405114102"/>
    <n v="9.1199547448663107"/>
    <n v="1.3412724277758501"/>
    <n v="1.80729351900205"/>
    <n v="0.26579879327799999"/>
    <n v="725.099218549385"/>
    <n v="1210"/>
    <s v="Fixed Single Family Units"/>
    <n v="1210"/>
    <s v="Town Melbourne Beach                   Brevard County"/>
    <s v="Town Melbourne Beach"/>
    <m/>
    <m/>
    <m/>
    <n v="0"/>
    <n v="1"/>
    <n v="1.80729351900205"/>
    <n v="0.26579879327799999"/>
    <n v="725.099218549385"/>
    <m/>
    <n v="-1"/>
    <n v="-1"/>
    <n v="-1"/>
    <n v="-1"/>
    <n v="0"/>
    <m/>
    <m/>
    <s v="Central IRL A"/>
    <n v="-1"/>
    <m/>
    <m/>
    <n v="604"/>
    <x v="13"/>
    <s v="Basins 4, 6, 10, 15"/>
    <x v="0"/>
    <m/>
    <n v="113.698595730824"/>
    <n v="0.58807722510000005"/>
  </r>
  <r>
    <n v="450000"/>
    <n v="860000"/>
    <n v="860000"/>
    <x v="0"/>
    <x v="0"/>
    <s v="IR12-21"/>
    <s v="62-304.520 (7), F.A.C."/>
    <n v="0.56000000000000005"/>
    <n v="0.48"/>
    <s v="Town Melbourne Beach"/>
    <n v="3.8941737380299999E-3"/>
    <n v="3658.9917405114102"/>
    <n v="9.1199547448663107"/>
    <n v="1.3412724277758501"/>
    <n v="3.5514688259560001E-2"/>
    <n v="5.2231478638000003E-3"/>
    <n v="14.2487495436011"/>
    <n v="1210"/>
    <s v="Fixed Single Family Units"/>
    <n v="1210"/>
    <s v="Town Melbourne Beach                   Brevard County"/>
    <s v="Town Melbourne Beach"/>
    <m/>
    <m/>
    <m/>
    <n v="0"/>
    <n v="1"/>
    <n v="3.5514688259560001E-2"/>
    <n v="5.2231478638000003E-3"/>
    <n v="14.248749543602401"/>
    <m/>
    <n v="-1"/>
    <n v="-1"/>
    <n v="-1"/>
    <n v="-1"/>
    <n v="0"/>
    <m/>
    <m/>
    <s v="Central IRL A"/>
    <n v="-1"/>
    <m/>
    <m/>
    <n v="604"/>
    <x v="13"/>
    <s v="Basins 4, 6, 10, 15"/>
    <x v="0"/>
    <m/>
    <n v="16.338708891012399"/>
    <n v="1.1556163499999999E-2"/>
  </r>
  <r>
    <n v="450000"/>
    <n v="860000"/>
    <n v="860000"/>
    <x v="0"/>
    <x v="0"/>
    <s v="IR12-21"/>
    <s v="62-304.520 (7), F.A.C."/>
    <n v="0.56000000000000005"/>
    <n v="0.48"/>
    <s v="Town Melbourne Beach"/>
    <n v="0.10125615776095"/>
    <n v="3658.9917405114102"/>
    <n v="9.1199547448663107"/>
    <n v="1.3412724277758501"/>
    <n v="0.92345157641896003"/>
    <n v="0.13581209254728999"/>
    <n v="370.49544492325799"/>
    <n v="1210"/>
    <s v="Fixed Single Family Units"/>
    <n v="1210"/>
    <s v="Town Melbourne Beach                   Brevard County"/>
    <s v="Town Melbourne Beach"/>
    <m/>
    <m/>
    <m/>
    <n v="0"/>
    <n v="1"/>
    <n v="0.92345157641896003"/>
    <n v="0.13581209254728999"/>
    <n v="370.49544492325799"/>
    <m/>
    <n v="-1"/>
    <n v="-1"/>
    <n v="-1"/>
    <n v="-1"/>
    <n v="0"/>
    <m/>
    <m/>
    <s v="Central IRL A"/>
    <n v="-1"/>
    <m/>
    <m/>
    <n v="604"/>
    <x v="13"/>
    <s v="Basins 4, 6, 10, 15"/>
    <x v="0"/>
    <m/>
    <n v="89.763906375805604"/>
    <n v="0.30048292370000002"/>
  </r>
  <r>
    <n v="450000"/>
    <n v="860000"/>
    <n v="860000"/>
    <x v="0"/>
    <x v="0"/>
    <s v="IR12-21"/>
    <s v="62-304.520 (7), F.A.C."/>
    <n v="0.56000000000000005"/>
    <n v="0.48"/>
    <s v="Town Melbourne Beach"/>
    <n v="6.3750398299199998E-2"/>
    <n v="3658.9917405114102"/>
    <n v="9.1199547448663107"/>
    <n v="1.3412724277758501"/>
    <n v="0.58140074745596004"/>
    <n v="8.5506651498450006E-2"/>
    <n v="233.262180831107"/>
    <n v="1210"/>
    <s v="Fixed Single Family Units"/>
    <n v="1210"/>
    <s v="Town Melbourne Beach                   Brevard County"/>
    <s v="Town Melbourne Beach"/>
    <m/>
    <m/>
    <m/>
    <n v="0"/>
    <n v="1"/>
    <n v="0.58140074745596004"/>
    <n v="8.5506651498450006E-2"/>
    <n v="233.262180831108"/>
    <m/>
    <n v="-1"/>
    <n v="-1"/>
    <n v="-1"/>
    <n v="-1"/>
    <n v="0"/>
    <m/>
    <m/>
    <s v="Central IRL A"/>
    <n v="-1"/>
    <m/>
    <m/>
    <n v="604"/>
    <x v="13"/>
    <s v="Basins 4, 6, 10, 15"/>
    <x v="0"/>
    <m/>
    <n v="85.953392477029894"/>
    <n v="0.1891826284"/>
  </r>
  <r>
    <n v="450000"/>
    <n v="860000"/>
    <n v="860000"/>
    <x v="0"/>
    <x v="0"/>
    <s v="IR12-21"/>
    <s v="62-304.520 (7), F.A.C."/>
    <n v="0.56000000000000005"/>
    <n v="0.48"/>
    <s v="Town Melbourne Beach"/>
    <n v="0.10839147080224"/>
    <n v="3651.8678784490899"/>
    <n v="9.1032946621183406"/>
    <n v="1.33885947063369"/>
    <n v="0.98671949757324995"/>
    <n v="0.1451209472195"/>
    <n v="395.831330520577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8671949757324995"/>
    <n v="0.1451209472195"/>
    <n v="395.83133052057798"/>
    <m/>
    <n v="-1"/>
    <n v="-1"/>
    <n v="-1"/>
    <n v="-1"/>
    <n v="0"/>
    <m/>
    <m/>
    <s v="Central IRL A"/>
    <n v="-1"/>
    <m/>
    <m/>
    <n v="604"/>
    <x v="13"/>
    <s v="Basins 4, 6, 10, 15"/>
    <x v="0"/>
    <m/>
    <n v="142.319638405012"/>
    <n v="0.32103108720000001"/>
  </r>
  <r>
    <n v="450000"/>
    <n v="860000"/>
    <n v="860000"/>
    <x v="0"/>
    <x v="0"/>
    <s v="IR12-21"/>
    <s v="62-304.520 (7), F.A.C."/>
    <n v="0.56000000000000005"/>
    <n v="0.48"/>
    <s v="Town Melbourne Beach"/>
    <n v="0.12047701752581"/>
    <n v="3651.8678784490899"/>
    <n v="9.1032946621183406"/>
    <n v="1.33885947063369"/>
    <n v="1.0967377905506599"/>
    <n v="0.16130179590813001"/>
    <n v="439.96615039386103"/>
    <n v="1210"/>
    <s v="Fixed Single Family Units"/>
    <n v="1210"/>
    <s v="Town Melbourne Beach                   Brevard County"/>
    <s v="Town Melbourne Beach"/>
    <m/>
    <m/>
    <m/>
    <n v="0"/>
    <n v="1"/>
    <n v="1.0967377905506599"/>
    <n v="0.16130179590813001"/>
    <n v="439.96615039386103"/>
    <m/>
    <n v="-1"/>
    <n v="-1"/>
    <n v="-1"/>
    <n v="-1"/>
    <n v="0"/>
    <m/>
    <m/>
    <s v="Central IRL A"/>
    <n v="-1"/>
    <m/>
    <m/>
    <n v="604"/>
    <x v="13"/>
    <s v="Basins 4, 6, 10, 15"/>
    <x v="0"/>
    <m/>
    <n v="99.535716902434999"/>
    <n v="0.35682575049999998"/>
  </r>
  <r>
    <n v="450000"/>
    <n v="860000"/>
    <n v="860000"/>
    <x v="0"/>
    <x v="0"/>
    <s v="IR12-21"/>
    <s v="62-304.520 (7), F.A.C."/>
    <n v="0.56000000000000005"/>
    <n v="0.48"/>
    <s v="Town Melbourne Beach"/>
    <n v="3.8024272637089997E-2"/>
    <n v="3651.8678784490899"/>
    <n v="9.1032946621183406"/>
    <n v="1.33885947063369"/>
    <n v="0.34614615812818"/>
    <n v="5.0909157534130001E-2"/>
    <n v="138.85961984478999"/>
    <n v="1210"/>
    <s v="Fixed Single Family Units"/>
    <n v="1210"/>
    <s v="Town Melbourne Beach                   Brevard County"/>
    <s v="Town Melbourne Beach"/>
    <m/>
    <m/>
    <m/>
    <n v="0"/>
    <n v="1"/>
    <n v="0.34614615812818"/>
    <n v="5.0909157534130001E-2"/>
    <n v="138.85961984479101"/>
    <m/>
    <n v="-1"/>
    <n v="-1"/>
    <n v="-1"/>
    <n v="-1"/>
    <n v="0"/>
    <m/>
    <m/>
    <s v="Central IRL A"/>
    <n v="-1"/>
    <m/>
    <m/>
    <n v="604"/>
    <x v="13"/>
    <s v="Basins 4, 6, 10, 15"/>
    <x v="0"/>
    <m/>
    <n v="63.941035686167197"/>
    <n v="0.1126193186"/>
  </r>
  <r>
    <n v="450000"/>
    <n v="860000"/>
    <n v="860000"/>
    <x v="0"/>
    <x v="0"/>
    <s v="IR12-21"/>
    <s v="62-304.520 (7), F.A.C."/>
    <n v="0.56000000000000005"/>
    <n v="0.48"/>
    <s v="Town Melbourne Beach"/>
    <n v="3.8512521121969998E-2"/>
    <n v="3651.8678784490899"/>
    <n v="9.1032946621183406"/>
    <n v="1.33885947063369"/>
    <n v="0.35059082795440999"/>
    <n v="5.1562853642130001E-2"/>
    <n v="140.64263880344001"/>
    <n v="1210"/>
    <s v="Fixed Single Family Units"/>
    <n v="1210"/>
    <s v="Town Melbourne Beach                   Brevard County"/>
    <s v="Town Melbourne Beach"/>
    <m/>
    <m/>
    <m/>
    <n v="0"/>
    <n v="1"/>
    <n v="0.35059082795440999"/>
    <n v="5.1562853642130001E-2"/>
    <n v="140.64263880343901"/>
    <m/>
    <n v="-1"/>
    <n v="-1"/>
    <n v="-1"/>
    <n v="-1"/>
    <n v="0"/>
    <m/>
    <m/>
    <s v="Central IRL A"/>
    <n v="-1"/>
    <m/>
    <m/>
    <n v="604"/>
    <x v="13"/>
    <s v="Basins 4, 6, 10, 15"/>
    <x v="0"/>
    <m/>
    <n v="60.903119294632397"/>
    <n v="0.1140654005"/>
  </r>
  <r>
    <n v="450000"/>
    <n v="860000"/>
    <n v="860000"/>
    <x v="0"/>
    <x v="0"/>
    <s v="IR12-21"/>
    <s v="62-304.520 (7), F.A.C."/>
    <n v="0.56000000000000005"/>
    <n v="0.48"/>
    <s v="Town Melbourne Beach"/>
    <n v="0.31235817160378998"/>
    <n v="3651.8678784490899"/>
    <n v="9.1032946621183406"/>
    <n v="1.33885947063369"/>
    <n v="2.84348847622991"/>
    <n v="0.41820369628157"/>
    <n v="1140.690773451"/>
    <n v="1210"/>
    <s v="Fixed Single Family Units"/>
    <n v="1210"/>
    <s v="Town Melbourne Beach                   Brevard County"/>
    <s v="Town Melbourne Beach"/>
    <m/>
    <m/>
    <m/>
    <n v="0"/>
    <n v="1"/>
    <n v="2.84348847622991"/>
    <n v="0.41820369628157"/>
    <n v="1140.690773451"/>
    <m/>
    <n v="-1"/>
    <n v="-1"/>
    <n v="-1"/>
    <n v="-1"/>
    <n v="0"/>
    <m/>
    <m/>
    <s v="Central IRL A"/>
    <n v="-1"/>
    <m/>
    <m/>
    <n v="604"/>
    <x v="13"/>
    <s v="Basins 4, 6, 10, 15"/>
    <x v="0"/>
    <m/>
    <n v="138.68954186158001"/>
    <n v="0.92513444720000004"/>
  </r>
  <r>
    <n v="450000"/>
    <n v="860000"/>
    <n v="860000"/>
    <x v="0"/>
    <x v="0"/>
    <s v="IR12-21"/>
    <s v="62-304.520 (7), F.A.C."/>
    <n v="0.56000000000000005"/>
    <n v="0.48"/>
    <s v="Town Melbourne Beach"/>
    <n v="9.248314858211E-2"/>
    <n v="3666.6652586876398"/>
    <n v="9.1378992036867803"/>
    <n v="1.3438713684397701"/>
    <n v="0.84510168978295996"/>
    <n v="0.12428545544266"/>
    <n v="339.104747920092"/>
    <n v="1210"/>
    <s v="Fixed Single Family Units"/>
    <n v="1210"/>
    <s v="Town Melbourne Beach                   Brevard County"/>
    <s v="Town Melbourne Beach"/>
    <m/>
    <m/>
    <m/>
    <n v="0"/>
    <n v="1"/>
    <n v="0.84510168978295996"/>
    <n v="0.12428545544266"/>
    <n v="339.104747920092"/>
    <m/>
    <n v="-1"/>
    <n v="-1"/>
    <n v="-1"/>
    <n v="-1"/>
    <n v="0"/>
    <m/>
    <m/>
    <s v="Central IRL A"/>
    <n v="-1"/>
    <m/>
    <m/>
    <n v="604"/>
    <x v="13"/>
    <s v="Basins 4, 6, 10, 15"/>
    <x v="0"/>
    <m/>
    <n v="79.422297145262306"/>
    <n v="0.27502412650000002"/>
  </r>
  <r>
    <n v="450000"/>
    <n v="860000"/>
    <n v="860000"/>
    <x v="0"/>
    <x v="0"/>
    <s v="IR12-21"/>
    <s v="62-304.520 (7), F.A.C."/>
    <n v="0.56000000000000005"/>
    <n v="0.48"/>
    <s v="Town Melbourne Beach"/>
    <n v="0.17860532407568999"/>
    <n v="3666.6652586876398"/>
    <n v="9.1378992036867803"/>
    <n v="1.3438713684397701"/>
    <n v="1.6320774486454801"/>
    <n v="0.24002258127622"/>
    <n v="654.88593680498798"/>
    <n v="1210"/>
    <s v="Fixed Single Family Units"/>
    <n v="1210"/>
    <s v="Town Melbourne Beach                   Brevard County"/>
    <s v="Town Melbourne Beach"/>
    <m/>
    <m/>
    <m/>
    <n v="0"/>
    <n v="1"/>
    <n v="1.6320774486454801"/>
    <n v="0.24002258127622"/>
    <n v="654.88593680498798"/>
    <m/>
    <n v="-1"/>
    <n v="-1"/>
    <n v="-1"/>
    <n v="-1"/>
    <n v="0"/>
    <m/>
    <m/>
    <s v="Central IRL A"/>
    <n v="-1"/>
    <m/>
    <m/>
    <n v="604"/>
    <x v="13"/>
    <s v="Basins 4, 6, 10, 15"/>
    <x v="0"/>
    <m/>
    <n v="108.363738498765"/>
    <n v="0.53113214659999997"/>
  </r>
  <r>
    <n v="450000"/>
    <n v="860000"/>
    <n v="860000"/>
    <x v="0"/>
    <x v="0"/>
    <s v="IR12-21"/>
    <s v="62-304.520 (7), F.A.C."/>
    <n v="0.56000000000000005"/>
    <n v="0.48"/>
    <s v="Town Melbourne Beach"/>
    <n v="2.4216731910920001E-2"/>
    <n v="3666.6652586876398"/>
    <n v="9.1378992036867803"/>
    <n v="1.3438713684397701"/>
    <n v="0.22129005524475001"/>
    <n v="3.2544172652269998E-2"/>
    <n v="88.794649576748498"/>
    <n v="1210"/>
    <s v="Fixed Single Family Units"/>
    <n v="1210"/>
    <s v="Town Melbourne Beach                   Brevard County"/>
    <s v="Town Melbourne Beach"/>
    <m/>
    <m/>
    <m/>
    <n v="0"/>
    <n v="1"/>
    <n v="0.22129005524475001"/>
    <n v="3.2544172652269998E-2"/>
    <n v="88.794649576747403"/>
    <m/>
    <n v="-1"/>
    <n v="-1"/>
    <n v="-1"/>
    <n v="-1"/>
    <n v="0"/>
    <m/>
    <m/>
    <s v="Central IRL A"/>
    <n v="-1"/>
    <m/>
    <m/>
    <n v="604"/>
    <x v="13"/>
    <s v="Basins 4, 6, 10, 15"/>
    <x v="0"/>
    <m/>
    <n v="55.0861664827734"/>
    <n v="7.2015125400000005E-2"/>
  </r>
  <r>
    <n v="450000"/>
    <n v="860000"/>
    <n v="860000"/>
    <x v="0"/>
    <x v="0"/>
    <s v="IR12-21"/>
    <s v="62-304.520 (7), F.A.C."/>
    <n v="0.56000000000000005"/>
    <n v="0.48"/>
    <s v="Town Melbourne Beach"/>
    <n v="7.8134267330000004E-4"/>
    <n v="3666.6652586876398"/>
    <n v="9.1378992036867803"/>
    <n v="1.3438713684397701"/>
    <n v="7.1398305922200003E-3"/>
    <n v="1.05002404759E-3"/>
    <n v="2.8649220353485698"/>
    <n v="1210"/>
    <s v="Fixed Single Family Units"/>
    <n v="1210"/>
    <s v="Town Melbourne Beach                   Brevard County"/>
    <s v="Town Melbourne Beach"/>
    <m/>
    <m/>
    <m/>
    <n v="0"/>
    <n v="1"/>
    <n v="7.1398305922200003E-3"/>
    <n v="1.05002404759E-3"/>
    <n v="2.8649220353480098"/>
    <m/>
    <n v="-1"/>
    <n v="-1"/>
    <n v="-1"/>
    <n v="-1"/>
    <n v="0"/>
    <m/>
    <m/>
    <s v="Central IRL A"/>
    <n v="-1"/>
    <m/>
    <m/>
    <n v="604"/>
    <x v="13"/>
    <s v="Basins 4, 6, 10, 15"/>
    <x v="0"/>
    <m/>
    <n v="32.664050651676298"/>
    <n v="2.3235376999999999E-3"/>
  </r>
  <r>
    <n v="450000"/>
    <n v="860000"/>
    <n v="860000"/>
    <x v="0"/>
    <x v="0"/>
    <s v="IR12-21"/>
    <s v="62-304.520 (7), F.A.C."/>
    <n v="0.56000000000000005"/>
    <n v="0.48"/>
    <s v="Town Melbourne Beach"/>
    <n v="0.17673097586999001"/>
    <n v="3666.6652586876398"/>
    <n v="9.1378992036867803"/>
    <n v="1.3438713684397701"/>
    <n v="1.6149498436692"/>
    <n v="0.23750369838810001"/>
    <n v="648.01332935647201"/>
    <n v="1210"/>
    <s v="Fixed Single Family Units"/>
    <n v="1210"/>
    <s v="Town Melbourne Beach                   Brevard County"/>
    <s v="Town Melbourne Beach"/>
    <m/>
    <m/>
    <m/>
    <n v="0"/>
    <n v="1"/>
    <n v="1.6149498436692"/>
    <n v="0.23750369838810001"/>
    <n v="648.01332935647201"/>
    <m/>
    <n v="-1"/>
    <n v="-1"/>
    <n v="-1"/>
    <n v="-1"/>
    <n v="0"/>
    <m/>
    <m/>
    <s v="Central IRL A"/>
    <n v="-1"/>
    <m/>
    <m/>
    <n v="604"/>
    <x v="13"/>
    <s v="Basins 4, 6, 10, 15"/>
    <x v="0"/>
    <m/>
    <n v="106.92214259251899"/>
    <n v="0.52555825580000004"/>
  </r>
  <r>
    <n v="450000"/>
    <n v="860000"/>
    <n v="860000"/>
    <x v="0"/>
    <x v="0"/>
    <s v="IR12-21"/>
    <s v="62-304.520 (7), F.A.C."/>
    <n v="0.56000000000000005"/>
    <n v="0.48"/>
    <s v="Town Melbourne Beach"/>
    <n v="0.14494593076299001"/>
    <n v="3666.6652586876398"/>
    <n v="9.1378992036867803"/>
    <n v="1.3438713684397701"/>
    <n v="1.32450130529684"/>
    <n v="0.19478868632424001"/>
    <n v="531.46820871682996"/>
    <n v="1210"/>
    <s v="Fixed Single Family Units"/>
    <n v="1210"/>
    <s v="Town Melbourne Beach                   Brevard County"/>
    <s v="Town Melbourne Beach"/>
    <m/>
    <m/>
    <m/>
    <n v="0"/>
    <n v="1"/>
    <n v="1.32450130529684"/>
    <n v="0.19478868632424001"/>
    <n v="531.46820871682996"/>
    <m/>
    <n v="-1"/>
    <n v="-1"/>
    <n v="-1"/>
    <n v="-1"/>
    <n v="0"/>
    <m/>
    <m/>
    <s v="Central IRL A"/>
    <n v="-1"/>
    <m/>
    <m/>
    <n v="604"/>
    <x v="13"/>
    <s v="Basins 4, 6, 10, 15"/>
    <x v="0"/>
    <m/>
    <n v="97.273673556555906"/>
    <n v="0.43103666559999998"/>
  </r>
  <r>
    <n v="450000"/>
    <n v="860000"/>
    <n v="860000"/>
    <x v="0"/>
    <x v="0"/>
    <s v="IR12-21"/>
    <s v="62-304.520 (7), F.A.C."/>
    <n v="0.56000000000000005"/>
    <n v="0.48"/>
    <s v="FDOT District 5"/>
    <n v="1.879735084403E-2"/>
    <n v="3687.9475302430801"/>
    <n v="10.2950830640373"/>
    <n v="1.9445678558578601"/>
    <n v="0.19352028832323001"/>
    <n v="3.6552724226599997E-2"/>
    <n v="69.323643620386306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19352028832323001"/>
    <n v="3.6552724226599997E-2"/>
    <n v="589.67603039506901"/>
    <m/>
    <n v="-1"/>
    <n v="-1"/>
    <n v="-1"/>
    <n v="-1"/>
    <n v="0"/>
    <m/>
    <m/>
    <s v="Central IRL A"/>
    <n v="-1"/>
    <m/>
    <m/>
    <n v="604"/>
    <x v="13"/>
    <s v="Basins 4, 6, 10, 15"/>
    <x v="0"/>
    <m/>
    <n v="61.344561686279398"/>
    <n v="0.47824495569999997"/>
  </r>
  <r>
    <n v="450000"/>
    <n v="860000"/>
    <n v="860000"/>
    <x v="0"/>
    <x v="0"/>
    <s v="IR12-21"/>
    <s v="62-304.520 (7), F.A.C."/>
    <n v="0.56000000000000005"/>
    <n v="0.48"/>
    <s v="Town Melbourne Beach"/>
    <n v="2.4190357946800001E-3"/>
    <n v="3687.9475302430801"/>
    <n v="10.2950830640373"/>
    <n v="1.9445678558578601"/>
    <n v="2.4904174441159999E-2"/>
    <n v="4.7039792485100004E-3"/>
    <n v="8.9212770845781506"/>
    <n v="1800"/>
    <s v="Recreational"/>
    <n v="1800"/>
    <s v="Town Melbourne Beach                   Brevard County"/>
    <s v="Town Melbourne Beach"/>
    <m/>
    <m/>
    <m/>
    <n v="0"/>
    <n v="1"/>
    <n v="2.4904174441159999E-2"/>
    <n v="4.7039792485100004E-3"/>
    <n v="8.92127708457941"/>
    <m/>
    <n v="-1"/>
    <n v="-1"/>
    <n v="-1"/>
    <n v="-1"/>
    <n v="0"/>
    <m/>
    <m/>
    <s v="Central IRL A"/>
    <n v="-1"/>
    <m/>
    <m/>
    <n v="604"/>
    <x v="13"/>
    <s v="Basins 4, 6, 10, 15"/>
    <x v="0"/>
    <m/>
    <n v="16.9292312938246"/>
    <n v="7.2354233999999996E-3"/>
  </r>
  <r>
    <n v="450000"/>
    <n v="860000"/>
    <n v="860000"/>
    <x v="0"/>
    <x v="0"/>
    <s v="IR12-21"/>
    <s v="62-304.520 (7), F.A.C."/>
    <n v="0.56000000000000005"/>
    <n v="0.48"/>
    <s v="FDOT District 5"/>
    <n v="1.5964748436779998E-2"/>
    <n v="3687.9475302430801"/>
    <n v="10.2950830640373"/>
    <n v="1.9445678558578601"/>
    <n v="0.16435841125316"/>
    <n v="3.104453663702E-2"/>
    <n v="58.877154568393301"/>
    <n v="1800"/>
    <s v="Recreational"/>
    <n v="1800"/>
    <s v="FDOT District 5                         Town Melbourne Beach                   Brevard County"/>
    <s v="FDOT District 5"/>
    <m/>
    <m/>
    <m/>
    <n v="0"/>
    <n v="1"/>
    <n v="0.16435841125316"/>
    <n v="3.104453663702E-2"/>
    <n v="58.877154568394403"/>
    <m/>
    <n v="-1"/>
    <n v="-1"/>
    <n v="-1"/>
    <n v="-1"/>
    <n v="0"/>
    <m/>
    <m/>
    <s v="Central IRL A"/>
    <n v="-1"/>
    <m/>
    <m/>
    <n v="604"/>
    <x v="13"/>
    <s v="Basins 4, 6, 10, 15"/>
    <x v="0"/>
    <m/>
    <n v="45.363333615994399"/>
    <n v="4.7751139099999999E-2"/>
  </r>
  <r>
    <n v="450000"/>
    <n v="860000"/>
    <n v="860000"/>
    <x v="0"/>
    <x v="0"/>
    <s v="IR12-21"/>
    <s v="62-304.520 (7), F.A.C."/>
    <n v="0.56000000000000005"/>
    <n v="0.48"/>
    <s v="Town Melbourne Beach"/>
    <n v="1.2241404871000001E-4"/>
    <n v="3687.9475302430801"/>
    <n v="10.2950830640373"/>
    <n v="1.9445678558578601"/>
    <n v="1.26026279968E-3"/>
    <n v="2.3804242422E-4"/>
    <n v="0.45145658861077997"/>
    <n v="1300"/>
    <s v="Residential, High Density"/>
    <n v="1300"/>
    <s v="Town Melbourne Beach                   Brevard County"/>
    <s v="Town Melbourne Beach"/>
    <m/>
    <m/>
    <m/>
    <n v="0"/>
    <n v="1"/>
    <n v="1.26026279968E-3"/>
    <n v="2.3804242422E-4"/>
    <n v="0.45145658860905002"/>
    <m/>
    <n v="-1"/>
    <n v="-1"/>
    <n v="-1"/>
    <n v="-1"/>
    <n v="0"/>
    <m/>
    <m/>
    <s v="Central IRL A"/>
    <n v="-1"/>
    <m/>
    <m/>
    <n v="604"/>
    <x v="13"/>
    <s v="Basins 4, 6, 10, 15"/>
    <x v="0"/>
    <m/>
    <n v="3.87808245072479"/>
    <n v="3.661448E-4"/>
  </r>
  <r>
    <n v="450000"/>
    <n v="860000"/>
    <n v="860000"/>
    <x v="0"/>
    <x v="0"/>
    <s v="IR12-21"/>
    <s v="62-304.520 (7), F.A.C."/>
    <n v="0.56000000000000005"/>
    <n v="0.48"/>
    <s v="Town Melbourne Beach"/>
    <n v="1.19881654391E-2"/>
    <n v="3671.5687626474801"/>
    <n v="9.5699431858316899"/>
    <n v="1.55095823196831"/>
    <n v="0.11472606215455999"/>
    <n v="1.859314387397E-2"/>
    <n v="44.0153737476607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1472606215455999"/>
    <n v="1.859314387397E-2"/>
    <n v="44.015373747662501"/>
    <m/>
    <n v="-1"/>
    <n v="-1"/>
    <n v="-1"/>
    <n v="-1"/>
    <n v="0"/>
    <m/>
    <m/>
    <s v="Central IRL A"/>
    <n v="-1"/>
    <m/>
    <m/>
    <n v="604"/>
    <x v="13"/>
    <s v="Basins 4, 6, 10, 15"/>
    <x v="0"/>
    <m/>
    <n v="38.388317451153704"/>
    <n v="3.5697788899999999E-2"/>
  </r>
  <r>
    <n v="450000"/>
    <n v="860000"/>
    <n v="860000"/>
    <x v="0"/>
    <x v="0"/>
    <s v="IR12-21"/>
    <s v="62-304.520 (7), F.A.C."/>
    <n v="0.56000000000000005"/>
    <n v="0.48"/>
    <s v="Town Melbourne Beach"/>
    <n v="0.10638595877265999"/>
    <n v="3671.5687626474801"/>
    <n v="9.5699431858316899"/>
    <n v="1.55095823196831"/>
    <n v="1.0181075812246101"/>
    <n v="0.16500017852429999"/>
    <n v="390.60336301401202"/>
    <n v="1210"/>
    <s v="Fixed Single Family Units"/>
    <n v="1210"/>
    <s v="Town Melbourne Beach                   Brevard County"/>
    <s v="Town Melbourne Beach"/>
    <m/>
    <m/>
    <m/>
    <n v="0"/>
    <n v="1"/>
    <n v="1.0181075812246101"/>
    <n v="0.16500017852429999"/>
    <n v="390.60336301401202"/>
    <m/>
    <n v="-1"/>
    <n v="-1"/>
    <n v="-1"/>
    <n v="-1"/>
    <n v="0"/>
    <m/>
    <m/>
    <s v="Central IRL A"/>
    <n v="-1"/>
    <m/>
    <m/>
    <n v="604"/>
    <x v="13"/>
    <s v="Basins 4, 6, 10, 15"/>
    <x v="0"/>
    <m/>
    <n v="99.359028800304998"/>
    <n v="0.31679104870000002"/>
  </r>
  <r>
    <n v="450000"/>
    <n v="860000"/>
    <n v="860000"/>
    <x v="0"/>
    <x v="0"/>
    <s v="IR12-21"/>
    <s v="62-304.520 (7), F.A.C."/>
    <n v="0.56000000000000005"/>
    <n v="0.48"/>
    <s v="Town Melbourne Beach"/>
    <n v="8.2100186772069997E-2"/>
    <n v="3671.5687626474801"/>
    <n v="9.5699431858316899"/>
    <n v="1.55095823196831"/>
    <n v="0.78569412295490004"/>
    <n v="0.12733396052028001"/>
    <n v="301.43648115986298"/>
    <n v="1300"/>
    <s v="Residential, High Density"/>
    <n v="1300"/>
    <s v="Town Melbourne Beach                   Brevard County"/>
    <s v="Town Melbourne Beach"/>
    <m/>
    <m/>
    <m/>
    <n v="0"/>
    <n v="1"/>
    <n v="0.78569412295490004"/>
    <n v="0.12733396052028001"/>
    <n v="301.43648115986201"/>
    <m/>
    <n v="-1"/>
    <n v="-1"/>
    <n v="-1"/>
    <n v="-1"/>
    <n v="0"/>
    <m/>
    <m/>
    <s v="Central IRL A"/>
    <n v="-1"/>
    <m/>
    <m/>
    <n v="604"/>
    <x v="13"/>
    <s v="Basins 4, 6, 10, 15"/>
    <x v="0"/>
    <m/>
    <n v="85.478163211964201"/>
    <n v="0.24447403179999999"/>
  </r>
  <r>
    <n v="450000"/>
    <n v="860000"/>
    <n v="860000"/>
    <x v="0"/>
    <x v="0"/>
    <s v="IR12-21"/>
    <s v="62-304.520 (7), F.A.C."/>
    <n v="0.56000000000000005"/>
    <n v="0.48"/>
    <s v="Town Melbourne Beach"/>
    <n v="0.25417815648411002"/>
    <n v="3671.5687626474801"/>
    <n v="9.5699431858316899"/>
    <n v="1.55095823196831"/>
    <n v="2.4324705166324398"/>
    <n v="0.39421970418557001"/>
    <n v="933.23257949441097"/>
    <n v="1210"/>
    <s v="Fixed Single Family Units"/>
    <n v="1210"/>
    <s v="Town Melbourne Beach                   Brevard County"/>
    <s v="Town Melbourne Beach"/>
    <m/>
    <m/>
    <m/>
    <n v="0"/>
    <n v="1"/>
    <n v="2.4324705166324398"/>
    <n v="0.39421970418557001"/>
    <n v="933.23257949441097"/>
    <m/>
    <n v="-1"/>
    <n v="-1"/>
    <n v="-1"/>
    <n v="-1"/>
    <n v="0"/>
    <m/>
    <m/>
    <s v="Central IRL A"/>
    <n v="-1"/>
    <m/>
    <m/>
    <n v="604"/>
    <x v="13"/>
    <s v="Basins 4, 6, 10, 15"/>
    <x v="0"/>
    <m/>
    <n v="127.09635670186"/>
    <n v="0.75687962649999996"/>
  </r>
  <r>
    <n v="450000"/>
    <n v="860000"/>
    <n v="860000"/>
    <x v="0"/>
    <x v="0"/>
    <s v="IR12-21"/>
    <s v="62-304.520 (7), F.A.C."/>
    <n v="0.56000000000000005"/>
    <n v="0.48"/>
    <s v="Town Melbourne Beach"/>
    <n v="6.223148512934E-2"/>
    <n v="3671.5687626474801"/>
    <n v="9.5699431858316899"/>
    <n v="1.55095823196831"/>
    <n v="0.59555177705772"/>
    <n v="9.6518434148959997E-2"/>
    <n v="228.48717685404901"/>
    <n v="1210"/>
    <s v="Fixed Single Family Units"/>
    <n v="1210"/>
    <s v="Town Melbourne Beach                   Brevard County"/>
    <s v="Town Melbourne Beach"/>
    <m/>
    <m/>
    <m/>
    <n v="0"/>
    <n v="1"/>
    <n v="0.59555177705772"/>
    <n v="9.6518434148959997E-2"/>
    <n v="228.48717685404799"/>
    <m/>
    <n v="-1"/>
    <n v="-1"/>
    <n v="-1"/>
    <n v="-1"/>
    <n v="0"/>
    <m/>
    <m/>
    <s v="Central IRL A"/>
    <n v="-1"/>
    <m/>
    <m/>
    <n v="604"/>
    <x v="13"/>
    <s v="Basins 4, 6, 10, 15"/>
    <x v="0"/>
    <m/>
    <n v="73.228843411361595"/>
    <n v="0.18530995689999999"/>
  </r>
  <r>
    <n v="450000"/>
    <n v="860000"/>
    <n v="860000"/>
    <x v="0"/>
    <x v="0"/>
    <s v="IR12-21"/>
    <s v="62-304.520 (7), F.A.C."/>
    <n v="0.56000000000000005"/>
    <n v="0.48"/>
    <s v="Town Melbourne Beach"/>
    <n v="0.10087950113965"/>
    <n v="3671.5687626474801"/>
    <n v="9.5699431858316899"/>
    <n v="1.55095823196831"/>
    <n v="0.96541109452156004"/>
    <n v="0.1564598927294"/>
    <n v="370.38602517582501"/>
    <n v="1300"/>
    <s v="Residential, High Density"/>
    <n v="1300"/>
    <s v="Town Melbourne Beach                   Brevard County"/>
    <s v="Town Melbourne Beach"/>
    <m/>
    <m/>
    <m/>
    <n v="0"/>
    <n v="1"/>
    <n v="0.96541109452156004"/>
    <n v="0.1564598927294"/>
    <n v="370.38602517582501"/>
    <m/>
    <n v="-1"/>
    <n v="-1"/>
    <n v="-1"/>
    <n v="-1"/>
    <n v="0"/>
    <m/>
    <m/>
    <s v="Central IRL A"/>
    <n v="-1"/>
    <m/>
    <m/>
    <n v="604"/>
    <x v="13"/>
    <s v="Basins 4, 6, 10, 15"/>
    <x v="0"/>
    <m/>
    <n v="82.406742137685598"/>
    <n v="0.30039418099999998"/>
  </r>
  <r>
    <n v="450000"/>
    <n v="860000"/>
    <n v="860000"/>
    <x v="0"/>
    <x v="0"/>
    <s v="IR12-21"/>
    <s v="62-304.520 (7), F.A.C."/>
    <n v="0.56000000000000005"/>
    <n v="0.48"/>
    <s v="Town Melbourne Beach"/>
    <n v="0.31645686493747999"/>
    <n v="3649.6723721139901"/>
    <n v="9.0981577372152191"/>
    <n v="1.33811537735115"/>
    <n v="2.87917447422587"/>
    <n v="0.42345579724117999"/>
    <n v="1154.9638769281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87917447422587"/>
    <n v="0.42345579724117999"/>
    <n v="1154.9638769281501"/>
    <m/>
    <n v="-1"/>
    <n v="-1"/>
    <n v="-1"/>
    <n v="-1"/>
    <n v="0"/>
    <m/>
    <m/>
    <s v="Central IRL A"/>
    <n v="-1"/>
    <m/>
    <m/>
    <n v="604"/>
    <x v="13"/>
    <s v="Basins 4, 6, 10, 15"/>
    <x v="0"/>
    <m/>
    <n v="168.904655090435"/>
    <n v="0.93671036249999995"/>
  </r>
  <r>
    <n v="450000"/>
    <n v="860000"/>
    <n v="860000"/>
    <x v="0"/>
    <x v="0"/>
    <s v="IR12-21"/>
    <s v="62-304.520 (7), F.A.C."/>
    <n v="0.56000000000000005"/>
    <n v="0.48"/>
    <s v="Town Melbourne Beach"/>
    <n v="3.5663741112999998E-4"/>
    <n v="3649.6723721139901"/>
    <n v="9.0981577372152191"/>
    <n v="1.33811537735115"/>
    <n v="3.24474342147E-3"/>
    <n v="4.7722200397000002E-4"/>
    <n v="1.3016097062707099"/>
    <n v="1210"/>
    <s v="Fixed Single Family Units"/>
    <n v="1210"/>
    <s v="Town Melbourne Beach                   Brevard County"/>
    <s v="Town Melbourne Beach"/>
    <m/>
    <m/>
    <m/>
    <n v="0"/>
    <n v="1"/>
    <n v="3.24474342147E-3"/>
    <n v="4.7722200397000002E-4"/>
    <n v="1.3016097062710299"/>
    <m/>
    <n v="-1"/>
    <n v="-1"/>
    <n v="-1"/>
    <n v="-1"/>
    <n v="0"/>
    <m/>
    <m/>
    <s v="Central IRL A"/>
    <n v="-1"/>
    <m/>
    <m/>
    <n v="604"/>
    <x v="13"/>
    <s v="Basins 4, 6, 10, 15"/>
    <x v="0"/>
    <m/>
    <n v="5.7910871809949498"/>
    <n v="1.0556445000000001E-3"/>
  </r>
  <r>
    <n v="450000"/>
    <n v="860000"/>
    <n v="860000"/>
    <x v="0"/>
    <x v="0"/>
    <s v="IR12-21"/>
    <s v="62-304.520 (7), F.A.C."/>
    <n v="0.56000000000000005"/>
    <n v="0.48"/>
    <s v="Town Melbourne Beach"/>
    <n v="0.10334034087960001"/>
    <n v="3649.6723721139901"/>
    <n v="9.0981577372152191"/>
    <n v="1.33811537735115"/>
    <n v="0.94020672194020005"/>
    <n v="0.13828129923169999"/>
    <n v="377.158387033125"/>
    <n v="1210"/>
    <s v="Fixed Single Family Units"/>
    <n v="1210"/>
    <s v="Town Melbourne Beach                   Brevard County"/>
    <s v="Town Melbourne Beach"/>
    <m/>
    <m/>
    <m/>
    <n v="0"/>
    <n v="1"/>
    <n v="0.94020672194020005"/>
    <n v="0.13828129923169999"/>
    <n v="377.158387033125"/>
    <m/>
    <n v="-1"/>
    <n v="-1"/>
    <n v="-1"/>
    <n v="-1"/>
    <n v="0"/>
    <m/>
    <m/>
    <s v="Central IRL A"/>
    <n v="-1"/>
    <m/>
    <m/>
    <n v="604"/>
    <x v="13"/>
    <s v="Basins 4, 6, 10, 15"/>
    <x v="0"/>
    <m/>
    <n v="88.220854895054003"/>
    <n v="0.30588676970000001"/>
  </r>
  <r>
    <n v="450000"/>
    <n v="860000"/>
    <n v="860000"/>
    <x v="0"/>
    <x v="0"/>
    <s v="IR12-21"/>
    <s v="62-304.520 (7), F.A.C."/>
    <n v="0.56000000000000005"/>
    <n v="0.48"/>
    <s v="Town Melbourne Beach"/>
    <n v="1.720374937909E-2"/>
    <n v="3649.6723721139901"/>
    <n v="9.0981577372152191"/>
    <n v="1.33811537735115"/>
    <n v="0.15652242552254"/>
    <n v="2.302060159226E-2"/>
    <n v="62.7880488056635"/>
    <n v="1210"/>
    <s v="Fixed Single Family Units"/>
    <n v="1210"/>
    <s v="Town Melbourne Beach                   Brevard County"/>
    <s v="Town Melbourne Beach"/>
    <m/>
    <m/>
    <m/>
    <n v="0"/>
    <n v="1"/>
    <n v="0.15652242552254"/>
    <n v="2.302060159226E-2"/>
    <n v="62.788048805664999"/>
    <m/>
    <n v="-1"/>
    <n v="-1"/>
    <n v="-1"/>
    <n v="-1"/>
    <n v="0"/>
    <m/>
    <m/>
    <s v="Central IRL A"/>
    <n v="-1"/>
    <m/>
    <m/>
    <n v="604"/>
    <x v="13"/>
    <s v="Basins 4, 6, 10, 15"/>
    <x v="0"/>
    <m/>
    <n v="40.3994078897626"/>
    <n v="5.0922991700000003E-2"/>
  </r>
  <r>
    <n v="450000"/>
    <n v="860000"/>
    <n v="860000"/>
    <x v="0"/>
    <x v="0"/>
    <s v="IR12-21"/>
    <s v="62-304.520 (7), F.A.C."/>
    <n v="0.56000000000000005"/>
    <n v="0.48"/>
    <s v="Town Melbourne Beach"/>
    <n v="0.18040586101455999"/>
    <n v="3649.6723721139901"/>
    <n v="9.0981577372152191"/>
    <n v="1.33811537735115"/>
    <n v="1.64136098022865"/>
    <n v="0.24140385678786"/>
    <n v="658.42228671230203"/>
    <n v="1210"/>
    <s v="Fixed Single Family Units"/>
    <n v="1210"/>
    <s v="Town Melbourne Beach                   Brevard County"/>
    <s v="Town Melbourne Beach"/>
    <m/>
    <m/>
    <m/>
    <n v="0"/>
    <n v="1"/>
    <n v="1.64136098022865"/>
    <n v="0.24140385678786"/>
    <n v="658.42228671230203"/>
    <m/>
    <n v="-1"/>
    <n v="-1"/>
    <n v="-1"/>
    <n v="-1"/>
    <n v="0"/>
    <m/>
    <m/>
    <s v="Central IRL A"/>
    <n v="-1"/>
    <m/>
    <m/>
    <n v="604"/>
    <x v="13"/>
    <s v="Basins 4, 6, 10, 15"/>
    <x v="0"/>
    <m/>
    <n v="121.18606489435599"/>
    <n v="0.53400023249999995"/>
  </r>
  <r>
    <n v="450000"/>
    <n v="860000"/>
    <n v="860000"/>
    <x v="0"/>
    <x v="0"/>
    <s v="IR12-21"/>
    <s v="62-304.520 (7), F.A.C."/>
    <n v="0.56000000000000005"/>
    <n v="0.48"/>
    <s v="Town Melbourne Beach"/>
    <n v="0.19253172046457001"/>
    <n v="3661.4881887996698"/>
    <n v="9.1257924170140008"/>
    <n v="1.3421179032621799"/>
    <n v="1.7570045146502999"/>
    <n v="0.25840026898138002"/>
    <n v="704.952620450333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570045146502999"/>
    <n v="0.25840026898138002"/>
    <n v="704.95262045033303"/>
    <m/>
    <n v="-1"/>
    <n v="-1"/>
    <n v="-1"/>
    <n v="-1"/>
    <n v="0"/>
    <m/>
    <m/>
    <s v="Central IRL A"/>
    <n v="-1"/>
    <m/>
    <m/>
    <n v="604"/>
    <x v="13"/>
    <s v="Basins 4, 6, 10, 15"/>
    <x v="0"/>
    <m/>
    <n v="131.19540562034999"/>
    <n v="0.57173772950000001"/>
  </r>
  <r>
    <n v="450000"/>
    <n v="860000"/>
    <n v="860000"/>
    <x v="0"/>
    <x v="0"/>
    <s v="IR12-21"/>
    <s v="62-304.520 (7), F.A.C."/>
    <n v="0.56000000000000005"/>
    <n v="0.48"/>
    <s v="Town Melbourne Beach"/>
    <n v="3.1129455304559999E-2"/>
    <n v="3661.4881887996698"/>
    <n v="9.1257924170140008"/>
    <n v="1.3421179032621799"/>
    <n v="0.28408094716417998"/>
    <n v="4.1779399283050002E-2"/>
    <n v="113.980132921435"/>
    <n v="1210"/>
    <s v="Fixed Single Family Units"/>
    <n v="1210"/>
    <s v="Town Melbourne Beach                   Brevard County"/>
    <s v="Town Melbourne Beach"/>
    <m/>
    <m/>
    <m/>
    <n v="0"/>
    <n v="1"/>
    <n v="0.28408094716417998"/>
    <n v="4.1779399283050002E-2"/>
    <n v="113.98013292143401"/>
    <m/>
    <n v="-1"/>
    <n v="-1"/>
    <n v="-1"/>
    <n v="-1"/>
    <n v="0"/>
    <m/>
    <m/>
    <s v="Central IRL A"/>
    <n v="-1"/>
    <m/>
    <m/>
    <n v="604"/>
    <x v="13"/>
    <s v="Basins 4, 6, 10, 15"/>
    <x v="0"/>
    <m/>
    <n v="68.234743705912805"/>
    <n v="9.2441308099999994E-2"/>
  </r>
  <r>
    <n v="450000"/>
    <n v="860000"/>
    <n v="860000"/>
    <x v="0"/>
    <x v="0"/>
    <s v="IR12-21"/>
    <s v="62-304.520 (7), F.A.C."/>
    <n v="0.56000000000000005"/>
    <n v="0.48"/>
    <s v="Town Melbourne Beach"/>
    <n v="0.21636173879212001"/>
    <n v="3661.4881887996698"/>
    <n v="9.1257924170140008"/>
    <n v="1.3421179032621799"/>
    <n v="1.9744723152010999"/>
    <n v="0.29038296321384"/>
    <n v="792.20595109551095"/>
    <n v="1210"/>
    <s v="Fixed Single Family Units"/>
    <n v="1210"/>
    <s v="Town Melbourne Beach                   Brevard County"/>
    <s v="Town Melbourne Beach"/>
    <m/>
    <m/>
    <m/>
    <n v="0"/>
    <n v="1"/>
    <n v="1.9744723152010999"/>
    <n v="0.29038296321384"/>
    <n v="792.20595109551095"/>
    <m/>
    <n v="-1"/>
    <n v="-1"/>
    <n v="-1"/>
    <n v="-1"/>
    <n v="0"/>
    <m/>
    <m/>
    <s v="Central IRL A"/>
    <n v="-1"/>
    <m/>
    <m/>
    <n v="604"/>
    <x v="13"/>
    <s v="Basins 4, 6, 10, 15"/>
    <x v="0"/>
    <m/>
    <n v="118.374396721433"/>
    <n v="0.64250279889999995"/>
  </r>
  <r>
    <n v="450000"/>
    <n v="860000"/>
    <n v="860000"/>
    <x v="0"/>
    <x v="0"/>
    <s v="IR12-21"/>
    <s v="62-304.520 (7), F.A.C."/>
    <n v="0.56000000000000005"/>
    <n v="0.48"/>
    <s v="Town Melbourne Beach"/>
    <n v="0.11511676381852"/>
    <n v="3661.4881887996698"/>
    <n v="9.1257924170140008"/>
    <n v="1.3421179032621799"/>
    <n v="1.0505316903262401"/>
    <n v="0.15450026968644001"/>
    <n v="421.49867105435197"/>
    <n v="1210"/>
    <s v="Fixed Single Family Units"/>
    <n v="1210"/>
    <s v="Town Melbourne Beach                   Brevard County"/>
    <s v="Town Melbourne Beach"/>
    <m/>
    <m/>
    <m/>
    <n v="0"/>
    <n v="1"/>
    <n v="1.0505316903262401"/>
    <n v="0.15450026968644001"/>
    <n v="421.49867105435197"/>
    <m/>
    <n v="-1"/>
    <n v="-1"/>
    <n v="-1"/>
    <n v="-1"/>
    <n v="0"/>
    <m/>
    <m/>
    <s v="Central IRL A"/>
    <n v="-1"/>
    <m/>
    <m/>
    <n v="604"/>
    <x v="13"/>
    <s v="Basins 4, 6, 10, 15"/>
    <x v="0"/>
    <m/>
    <n v="90.081040849962093"/>
    <n v="0.3418480706"/>
  </r>
  <r>
    <n v="450000"/>
    <n v="860000"/>
    <n v="860000"/>
    <x v="0"/>
    <x v="0"/>
    <s v="IR12-21"/>
    <s v="62-304.520 (7), F.A.C."/>
    <n v="0.56000000000000005"/>
    <n v="0.48"/>
    <s v="Town Melbourne Beach"/>
    <n v="4.9316512014299999E-3"/>
    <n v="3661.4881887996698"/>
    <n v="9.1257924170140008"/>
    <n v="1.3421179032621799"/>
    <n v="4.5005225137360001E-2"/>
    <n v="6.6188573700800002E-3"/>
    <n v="18.057182625315601"/>
    <n v="1210"/>
    <s v="Fixed Single Family Units"/>
    <n v="1210"/>
    <s v="Town Melbourne Beach                   Brevard County"/>
    <s v="Town Melbourne Beach"/>
    <m/>
    <m/>
    <m/>
    <n v="0"/>
    <n v="1"/>
    <n v="4.5005225137360001E-2"/>
    <n v="6.6188573700800002E-3"/>
    <n v="18.057182625313899"/>
    <m/>
    <n v="-1"/>
    <n v="-1"/>
    <n v="-1"/>
    <n v="-1"/>
    <n v="0"/>
    <m/>
    <m/>
    <s v="Central IRL A"/>
    <n v="-1"/>
    <m/>
    <m/>
    <n v="604"/>
    <x v="13"/>
    <s v="Basins 4, 6, 10, 15"/>
    <x v="0"/>
    <m/>
    <n v="17.872564025808501"/>
    <n v="1.4644917E-2"/>
  </r>
  <r>
    <n v="450000"/>
    <n v="860000"/>
    <n v="860000"/>
    <x v="0"/>
    <x v="0"/>
    <s v="IR12-21"/>
    <s v="62-304.520 (7), F.A.C."/>
    <n v="0.56000000000000005"/>
    <n v="0.48"/>
    <s v="Town Melbourne Beach"/>
    <n v="3.7091120673679999E-2"/>
    <n v="3661.4881887996698"/>
    <n v="9.1257924170140008"/>
    <n v="1.3421179032621799"/>
    <n v="0.33848586778249001"/>
    <n v="4.9780657108210002E-2"/>
    <n v="135.80870025605199"/>
    <n v="1210"/>
    <s v="Fixed Single Family Units"/>
    <n v="1210"/>
    <s v="Town Melbourne Beach                   Brevard County"/>
    <s v="Town Melbourne Beach"/>
    <m/>
    <m/>
    <m/>
    <n v="0"/>
    <n v="1"/>
    <n v="0.33848586778249001"/>
    <n v="4.9780657108210002E-2"/>
    <n v="135.80870025605299"/>
    <m/>
    <n v="-1"/>
    <n v="-1"/>
    <n v="-1"/>
    <n v="-1"/>
    <n v="0"/>
    <m/>
    <m/>
    <s v="Central IRL A"/>
    <n v="-1"/>
    <m/>
    <m/>
    <n v="604"/>
    <x v="13"/>
    <s v="Basins 4, 6, 10, 15"/>
    <x v="0"/>
    <m/>
    <n v="70.680540878586598"/>
    <n v="0.1101449313"/>
  </r>
  <r>
    <n v="450000"/>
    <n v="860000"/>
    <n v="860000"/>
    <x v="0"/>
    <x v="0"/>
    <s v="IR12-21"/>
    <s v="62-304.520 (7), F.A.C."/>
    <n v="0.56000000000000005"/>
    <n v="0.48"/>
    <s v="Town Melbourne Beach"/>
    <n v="2.0601003090820001E-2"/>
    <n v="3661.4881887996698"/>
    <n v="9.1257924170140008"/>
    <n v="1.3421179032621799"/>
    <n v="0.18800047778910001"/>
    <n v="2.7648975073349999E-2"/>
    <n v="75.4303294944703"/>
    <n v="1210"/>
    <s v="Fixed Single Family Units"/>
    <n v="1210"/>
    <s v="Town Melbourne Beach                   Brevard County"/>
    <s v="Town Melbourne Beach"/>
    <m/>
    <m/>
    <m/>
    <n v="0"/>
    <n v="1"/>
    <n v="0.18800047778910001"/>
    <n v="2.7648975073349999E-2"/>
    <n v="75.430329494472105"/>
    <m/>
    <n v="-1"/>
    <n v="-1"/>
    <n v="-1"/>
    <n v="-1"/>
    <n v="0"/>
    <m/>
    <m/>
    <s v="Central IRL A"/>
    <n v="-1"/>
    <m/>
    <m/>
    <n v="604"/>
    <x v="13"/>
    <s v="Basins 4, 6, 10, 15"/>
    <x v="0"/>
    <m/>
    <n v="41.352009808138199"/>
    <n v="6.1176260699999999E-2"/>
  </r>
  <r>
    <n v="450000"/>
    <n v="860000"/>
    <n v="860000"/>
    <x v="0"/>
    <x v="0"/>
    <s v="IR12-21"/>
    <s v="62-304.520 (7), F.A.C."/>
    <n v="0.56000000000000005"/>
    <n v="0.48"/>
    <s v="Town Melbourne Beach"/>
    <n v="4.5857660861400001E-2"/>
    <n v="3669.5568051364198"/>
    <n v="9.1445936928992797"/>
    <n v="1.3448385080115699"/>
    <n v="0.41934967628427999"/>
    <n v="6.167114821374E-2"/>
    <n v="168.277291481591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1934967628427999"/>
    <n v="6.167114821374E-2"/>
    <n v="683.56191607656206"/>
    <m/>
    <n v="-1"/>
    <n v="-1"/>
    <n v="-1"/>
    <n v="-1"/>
    <n v="0"/>
    <m/>
    <m/>
    <s v="Central IRL A"/>
    <n v="-1"/>
    <m/>
    <m/>
    <n v="604"/>
    <x v="13"/>
    <s v="Basins 4, 6, 10, 15"/>
    <x v="0"/>
    <m/>
    <n v="69.787478693448307"/>
    <n v="0.55438922629999998"/>
  </r>
  <r>
    <n v="450000"/>
    <n v="860000"/>
    <n v="860000"/>
    <x v="0"/>
    <x v="0"/>
    <s v="IR12-21"/>
    <s v="62-304.520 (7), F.A.C."/>
    <n v="0.56000000000000005"/>
    <n v="0.48"/>
    <s v="Town Melbourne Beach"/>
    <n v="1.5945424216759999E-2"/>
    <n v="3669.5568051364198"/>
    <n v="9.1445936928992797"/>
    <n v="1.3448385080115699"/>
    <n v="0.14581442572322001"/>
    <n v="2.144402051328E-2"/>
    <n v="58.512639945413397"/>
    <n v="1210"/>
    <s v="Fixed Single Family Units"/>
    <n v="1210"/>
    <s v="Town Melbourne Beach                   Brevard County"/>
    <s v="Town Melbourne Beach"/>
    <m/>
    <m/>
    <m/>
    <n v="0"/>
    <n v="1"/>
    <n v="0.14581442572322001"/>
    <n v="2.144402051328E-2"/>
    <n v="58.5126399454116"/>
    <m/>
    <n v="-1"/>
    <n v="-1"/>
    <n v="-1"/>
    <n v="-1"/>
    <n v="0"/>
    <m/>
    <m/>
    <s v="Central IRL A"/>
    <n v="-1"/>
    <m/>
    <m/>
    <n v="604"/>
    <x v="13"/>
    <s v="Basins 4, 6, 10, 15"/>
    <x v="0"/>
    <m/>
    <n v="38.718375180930799"/>
    <n v="4.7455506799999998E-2"/>
  </r>
  <r>
    <n v="450000"/>
    <n v="860000"/>
    <n v="860000"/>
    <x v="0"/>
    <x v="0"/>
    <s v="IR12-21"/>
    <s v="62-304.520 (7), F.A.C."/>
    <n v="0.56000000000000005"/>
    <n v="0.48"/>
    <s v="Town Melbourne Beach"/>
    <n v="0.12329827978902"/>
    <n v="3658.51048194036"/>
    <n v="9.1188019814822496"/>
    <n v="1.3411044798192799"/>
    <n v="1.12433259805349"/>
    <n v="0.16535587537907001"/>
    <n v="451.08804901335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12433259805349"/>
    <n v="0.16535587537907001"/>
    <n v="1339.3257876109001"/>
    <m/>
    <n v="-1"/>
    <n v="-1"/>
    <n v="-1"/>
    <n v="-1"/>
    <n v="0"/>
    <m/>
    <m/>
    <s v="Central IRL A"/>
    <n v="-1"/>
    <m/>
    <m/>
    <n v="604"/>
    <x v="13"/>
    <s v="Basins 4, 6, 10, 15"/>
    <x v="0"/>
    <m/>
    <n v="147.68038111576701"/>
    <n v="1.0862334043999999"/>
  </r>
  <r>
    <n v="450000"/>
    <n v="860000"/>
    <n v="860000"/>
    <x v="0"/>
    <x v="0"/>
    <s v="IR12-21"/>
    <s v="62-304.520 (7), F.A.C."/>
    <n v="0.56000000000000005"/>
    <n v="0.48"/>
    <s v="Town Melbourne Beach"/>
    <n v="1.6793790649999999E-3"/>
    <n v="3658.51048194036"/>
    <n v="9.1188019814822496"/>
    <n v="1.3411044798192799"/>
    <n v="1.5313925145619999E-2"/>
    <n v="2.2522227873899999E-3"/>
    <n v="6.1440259124720003"/>
    <n v="1210"/>
    <s v="Fixed Single Family Units"/>
    <n v="1210"/>
    <s v="Town Melbourne Beach                   Brevard County"/>
    <s v="Town Melbourne Beach"/>
    <m/>
    <m/>
    <m/>
    <n v="0"/>
    <n v="1"/>
    <n v="1.5313925145619999E-2"/>
    <n v="2.2522227873899999E-3"/>
    <n v="6.1440259124703198"/>
    <m/>
    <n v="-1"/>
    <n v="-1"/>
    <n v="-1"/>
    <n v="-1"/>
    <n v="0"/>
    <m/>
    <m/>
    <s v="Central IRL A"/>
    <n v="-1"/>
    <m/>
    <m/>
    <n v="604"/>
    <x v="13"/>
    <s v="Basins 4, 6, 10, 15"/>
    <x v="0"/>
    <m/>
    <n v="12.600803887704201"/>
    <n v="4.9829894000000003E-3"/>
  </r>
  <r>
    <n v="450000"/>
    <n v="860000"/>
    <n v="860000"/>
    <x v="0"/>
    <x v="0"/>
    <s v="IR12-21"/>
    <s v="62-304.520 (7), F.A.C."/>
    <n v="0.56000000000000005"/>
    <n v="0.48"/>
    <s v="Town Melbourne Beach"/>
    <n v="0.11888804142168"/>
    <n v="3658.51048194036"/>
    <n v="9.1188019814822496"/>
    <n v="1.3411044798192799"/>
    <n v="1.0841165076905599"/>
    <n v="0.15944128494755"/>
    <n v="434.95314571858"/>
    <n v="1210"/>
    <s v="Fixed Single Family Units"/>
    <n v="1210"/>
    <s v="Town Melbourne Beach                   Brevard County"/>
    <s v="Town Melbourne Beach"/>
    <m/>
    <m/>
    <m/>
    <n v="0"/>
    <n v="1"/>
    <n v="1.0841165076905599"/>
    <n v="0.15944128494755"/>
    <n v="434.95314571858"/>
    <m/>
    <n v="-1"/>
    <n v="-1"/>
    <n v="-1"/>
    <n v="-1"/>
    <n v="0"/>
    <m/>
    <m/>
    <s v="Central IRL A"/>
    <n v="-1"/>
    <m/>
    <m/>
    <n v="604"/>
    <x v="13"/>
    <s v="Basins 4, 6, 10, 15"/>
    <x v="0"/>
    <m/>
    <n v="101.595503791816"/>
    <n v="0.35276005329999999"/>
  </r>
  <r>
    <n v="450000"/>
    <n v="860000"/>
    <n v="860000"/>
    <x v="0"/>
    <x v="0"/>
    <s v="IR12-21"/>
    <s v="62-304.520 (7), F.A.C."/>
    <n v="0.56000000000000005"/>
    <n v="0.48"/>
    <s v="Town Melbourne Beach"/>
    <n v="0.11143047071036"/>
    <n v="3658.51048194036"/>
    <n v="9.1188019814822496"/>
    <n v="1.3411044798192799"/>
    <n v="1.01611239711121"/>
    <n v="0.14943990345804001"/>
    <n v="407.66954510143398"/>
    <n v="1210"/>
    <s v="Fixed Single Family Units"/>
    <n v="1210"/>
    <s v="Town Melbourne Beach                   Brevard County"/>
    <s v="Town Melbourne Beach"/>
    <m/>
    <m/>
    <m/>
    <n v="0"/>
    <n v="1"/>
    <n v="1.01611239711121"/>
    <n v="0.14943990345804001"/>
    <n v="407.66954510143398"/>
    <m/>
    <n v="-1"/>
    <n v="-1"/>
    <n v="-1"/>
    <n v="-1"/>
    <n v="0"/>
    <m/>
    <m/>
    <s v="Central IRL A"/>
    <n v="-1"/>
    <m/>
    <m/>
    <n v="604"/>
    <x v="13"/>
    <s v="Basins 4, 6, 10, 15"/>
    <x v="0"/>
    <m/>
    <n v="102.46961844617999"/>
    <n v="0.33063223450000001"/>
  </r>
  <r>
    <n v="450000"/>
    <n v="860000"/>
    <n v="860000"/>
    <x v="0"/>
    <x v="0"/>
    <s v="IR12-21"/>
    <s v="62-304.520 (7), F.A.C."/>
    <n v="0.56000000000000005"/>
    <n v="0.48"/>
    <s v="Town Melbourne Beach"/>
    <n v="6.4904680961460001E-2"/>
    <n v="3679.97680822655"/>
    <n v="9.4295424144785809"/>
    <n v="1.4755862186466699"/>
    <n v="0.61202144202428999"/>
    <n v="9.5772452752390005E-2"/>
    <n v="238.847720683518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61202144202428999"/>
    <n v="9.5772452752390005E-2"/>
    <n v="1240.9108248432899"/>
    <m/>
    <n v="-1"/>
    <n v="-1"/>
    <n v="-1"/>
    <n v="-1"/>
    <n v="0"/>
    <m/>
    <m/>
    <s v="Central IRL A"/>
    <n v="-1"/>
    <m/>
    <m/>
    <n v="604"/>
    <x v="13"/>
    <s v="Basins 4, 6, 10, 15"/>
    <x v="0"/>
    <m/>
    <n v="110.714255437288"/>
    <n v="1.0064159162999999"/>
  </r>
  <r>
    <n v="450000"/>
    <n v="860000"/>
    <n v="860000"/>
    <x v="0"/>
    <x v="0"/>
    <s v="IR12-21"/>
    <s v="62-304.520 (7), F.A.C."/>
    <n v="0.56000000000000005"/>
    <n v="0.48"/>
    <s v="Town Melbourne Beach"/>
    <n v="1.7517490247999999E-4"/>
    <n v="3679.97680822655"/>
    <n v="9.4295424144785809"/>
    <n v="1.4755862186466699"/>
    <n v="1.65181917289E-3"/>
    <n v="2.5848567195000001E-4"/>
    <n v="0.64463957851342002"/>
    <n v="1210"/>
    <s v="Fixed Single Family Units"/>
    <n v="1210"/>
    <s v="Town Melbourne Beach                   Brevard County"/>
    <s v="Town Melbourne Beach"/>
    <m/>
    <m/>
    <m/>
    <n v="0"/>
    <n v="1"/>
    <n v="1.65181917289E-3"/>
    <n v="2.5848567195000001E-4"/>
    <n v="0.64463957851238995"/>
    <m/>
    <n v="-1"/>
    <n v="-1"/>
    <n v="-1"/>
    <n v="-1"/>
    <n v="0"/>
    <m/>
    <m/>
    <s v="Central IRL A"/>
    <n v="-1"/>
    <m/>
    <m/>
    <n v="604"/>
    <x v="13"/>
    <s v="Basins 4, 6, 10, 15"/>
    <x v="0"/>
    <m/>
    <n v="30.584938344300301"/>
    <n v="5.2282200000000004E-4"/>
  </r>
  <r>
    <n v="450000"/>
    <n v="860000"/>
    <n v="860000"/>
    <x v="0"/>
    <x v="0"/>
    <s v="IR12-21"/>
    <s v="62-304.520 (7), F.A.C."/>
    <n v="0.56000000000000005"/>
    <n v="0.48"/>
    <s v="Town Melbourne Beach"/>
    <n v="2.6984752134099998E-3"/>
    <n v="3679.97680822655"/>
    <n v="9.4295424144785809"/>
    <n v="1.4755862186466699"/>
    <n v="2.5445386479320001E-2"/>
    <n v="3.9818328362699997E-3"/>
    <n v="9.9303262029450607"/>
    <n v="1210"/>
    <s v="Fixed Single Family Units"/>
    <n v="1210"/>
    <s v="Town Melbourne Beach                   Brevard County"/>
    <s v="Town Melbourne Beach"/>
    <m/>
    <m/>
    <m/>
    <n v="0"/>
    <n v="1"/>
    <n v="2.5445386479320001E-2"/>
    <n v="3.9818328362699997E-3"/>
    <n v="9.9303262029467199"/>
    <m/>
    <n v="-1"/>
    <n v="-1"/>
    <n v="-1"/>
    <n v="-1"/>
    <n v="0"/>
    <m/>
    <m/>
    <s v="Central IRL A"/>
    <n v="-1"/>
    <m/>
    <m/>
    <n v="604"/>
    <x v="13"/>
    <s v="Basins 4, 6, 10, 15"/>
    <x v="0"/>
    <m/>
    <n v="37.092729932980198"/>
    <n v="8.0537925000000003E-3"/>
  </r>
  <r>
    <n v="450000"/>
    <n v="860000"/>
    <n v="860000"/>
    <x v="0"/>
    <x v="0"/>
    <s v="IR12-21"/>
    <s v="62-304.520 (7), F.A.C."/>
    <n v="0.56000000000000005"/>
    <n v="0.48"/>
    <s v="Town Melbourne Beach"/>
    <n v="0.19253232223989"/>
    <n v="3641.0498215299099"/>
    <n v="9.0779858355459506"/>
    <n v="1.33519353583111"/>
    <n v="1.74780569417856"/>
    <n v="0.25706791209326002"/>
    <n v="701.019777530319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4780569417856"/>
    <n v="0.25706791209326002"/>
    <n v="701.01977753031997"/>
    <m/>
    <n v="-1"/>
    <n v="-1"/>
    <n v="-1"/>
    <n v="-1"/>
    <n v="0"/>
    <m/>
    <m/>
    <s v="Central IRL A"/>
    <n v="-1"/>
    <m/>
    <m/>
    <n v="604"/>
    <x v="13"/>
    <s v="Basins 4, 6, 10, 15"/>
    <x v="0"/>
    <m/>
    <n v="131.19543384125399"/>
    <n v="0.56854807590000001"/>
  </r>
  <r>
    <n v="450000"/>
    <n v="860000"/>
    <n v="860000"/>
    <x v="0"/>
    <x v="0"/>
    <s v="IR12-21"/>
    <s v="62-304.520 (7), F.A.C."/>
    <n v="0.56000000000000005"/>
    <n v="0.48"/>
    <s v="Town Melbourne Beach"/>
    <n v="0.18237121298771999"/>
    <n v="3641.0498215299099"/>
    <n v="9.0779858355459506"/>
    <n v="1.33519353583111"/>
    <n v="1.65556328831391"/>
    <n v="0.24350086470289001"/>
    <n v="664.02267250115301"/>
    <n v="1210"/>
    <s v="Fixed Single Family Units"/>
    <n v="1210"/>
    <s v="Town Melbourne Beach                   Brevard County"/>
    <s v="Town Melbourne Beach"/>
    <m/>
    <m/>
    <m/>
    <n v="0"/>
    <n v="1"/>
    <n v="1.65556328831391"/>
    <n v="0.24350086470289001"/>
    <n v="664.02267250115301"/>
    <m/>
    <n v="-1"/>
    <n v="-1"/>
    <n v="-1"/>
    <n v="-1"/>
    <n v="0"/>
    <m/>
    <m/>
    <s v="Central IRL A"/>
    <n v="-1"/>
    <m/>
    <m/>
    <n v="604"/>
    <x v="13"/>
    <s v="Basins 4, 6, 10, 15"/>
    <x v="0"/>
    <m/>
    <n v="109.98637704899799"/>
    <n v="0.53854231350000004"/>
  </r>
  <r>
    <n v="450000"/>
    <n v="860000"/>
    <n v="860000"/>
    <x v="0"/>
    <x v="0"/>
    <s v="IR12-21"/>
    <s v="62-304.520 (7), F.A.C."/>
    <n v="0.56000000000000005"/>
    <n v="0.48"/>
    <s v="Town Melbourne Beach"/>
    <n v="0.20518833595555999"/>
    <n v="3641.0498215299099"/>
    <n v="9.0779858355459506"/>
    <n v="1.33519353583111"/>
    <n v="1.8626968074238499"/>
    <n v="0.27396613979581003"/>
    <n v="747.10095401102603"/>
    <n v="1210"/>
    <s v="Fixed Single Family Units"/>
    <n v="1210"/>
    <s v="Town Melbourne Beach                   Brevard County"/>
    <s v="Town Melbourne Beach"/>
    <m/>
    <m/>
    <m/>
    <n v="0"/>
    <n v="1"/>
    <n v="1.8626968074238499"/>
    <n v="0.27396613979581003"/>
    <n v="747.10095401102603"/>
    <m/>
    <n v="-1"/>
    <n v="-1"/>
    <n v="-1"/>
    <n v="-1"/>
    <n v="0"/>
    <m/>
    <m/>
    <s v="Central IRL A"/>
    <n v="-1"/>
    <m/>
    <m/>
    <n v="604"/>
    <x v="13"/>
    <s v="Basins 4, 6, 10, 15"/>
    <x v="0"/>
    <m/>
    <n v="115.62437124847899"/>
    <n v="0.60592129279999996"/>
  </r>
  <r>
    <n v="450000"/>
    <n v="860000"/>
    <n v="860000"/>
    <x v="0"/>
    <x v="0"/>
    <s v="IR12-21"/>
    <s v="62-304.520 (7), F.A.C."/>
    <n v="0.56000000000000005"/>
    <n v="0.48"/>
    <s v="Town Melbourne Beach"/>
    <n v="9.1566202248700001E-3"/>
    <n v="3641.0498215299099"/>
    <n v="9.0779858355459506"/>
    <n v="1.33519353583111"/>
    <n v="8.3123668702869996E-2"/>
    <n v="1.222586013431E-2"/>
    <n v="33.339710435591002"/>
    <n v="1210"/>
    <s v="Fixed Single Family Units"/>
    <n v="1210"/>
    <s v="Town Melbourne Beach                   Brevard County"/>
    <s v="Town Melbourne Beach"/>
    <m/>
    <m/>
    <m/>
    <n v="0"/>
    <n v="1"/>
    <n v="8.3123668702869996E-2"/>
    <n v="1.222586013431E-2"/>
    <n v="33.339710435590803"/>
    <m/>
    <n v="-1"/>
    <n v="-1"/>
    <n v="-1"/>
    <n v="-1"/>
    <n v="0"/>
    <m/>
    <m/>
    <s v="Central IRL A"/>
    <n v="-1"/>
    <m/>
    <m/>
    <n v="604"/>
    <x v="13"/>
    <s v="Basins 4, 6, 10, 15"/>
    <x v="0"/>
    <m/>
    <n v="33.582543739222402"/>
    <n v="2.7039505599999999E-2"/>
  </r>
  <r>
    <n v="450000"/>
    <n v="860000"/>
    <n v="860000"/>
    <x v="0"/>
    <x v="0"/>
    <s v="IR12-21"/>
    <s v="62-304.520 (7), F.A.C."/>
    <n v="0.56000000000000005"/>
    <n v="0.48"/>
    <s v="Town Melbourne Beach"/>
    <n v="2.478624089235E-2"/>
    <n v="3641.0498215299099"/>
    <n v="9.0779858355459506"/>
    <n v="1.33519353583111"/>
    <n v="0.22500914373718001"/>
    <n v="3.3094428617010001E-2"/>
    <n v="90.247937977488405"/>
    <n v="1210"/>
    <s v="Fixed Single Family Units"/>
    <n v="1210"/>
    <s v="Town Melbourne Beach                   Brevard County"/>
    <s v="Town Melbourne Beach"/>
    <m/>
    <m/>
    <m/>
    <n v="0"/>
    <n v="1"/>
    <n v="0.22500914373718001"/>
    <n v="3.3094428617010001E-2"/>
    <n v="90.2479379774866"/>
    <m/>
    <n v="-1"/>
    <n v="-1"/>
    <n v="-1"/>
    <n v="-1"/>
    <n v="0"/>
    <m/>
    <m/>
    <s v="Central IRL A"/>
    <n v="-1"/>
    <m/>
    <m/>
    <n v="604"/>
    <x v="13"/>
    <s v="Basins 4, 6, 10, 15"/>
    <x v="0"/>
    <m/>
    <n v="69.631862324149196"/>
    <n v="7.3193785900000002E-2"/>
  </r>
  <r>
    <n v="450000"/>
    <n v="860000"/>
    <n v="860000"/>
    <x v="0"/>
    <x v="0"/>
    <s v="IR12-21"/>
    <s v="62-304.520 (7), F.A.C."/>
    <n v="0.56000000000000005"/>
    <n v="0.48"/>
    <s v="Town Melbourne Beach"/>
    <n v="3.72872157462E-3"/>
    <n v="3641.0498215299099"/>
    <n v="9.0779858355459506"/>
    <n v="1.33519353583111"/>
    <n v="3.3849281639130001E-2"/>
    <n v="4.9785649433500001E-3"/>
    <n v="13.5764610238194"/>
    <n v="1210"/>
    <s v="Fixed Single Family Units"/>
    <n v="1210"/>
    <s v="Town Melbourne Beach                   Brevard County"/>
    <s v="Town Melbourne Beach"/>
    <m/>
    <m/>
    <m/>
    <n v="0"/>
    <n v="1"/>
    <n v="3.3849281639130001E-2"/>
    <n v="4.9785649433500001E-3"/>
    <n v="13.5764610238193"/>
    <m/>
    <n v="-1"/>
    <n v="-1"/>
    <n v="-1"/>
    <n v="-1"/>
    <n v="0"/>
    <m/>
    <m/>
    <s v="Central IRL A"/>
    <n v="-1"/>
    <m/>
    <m/>
    <n v="604"/>
    <x v="13"/>
    <s v="Basins 4, 6, 10, 15"/>
    <x v="0"/>
    <m/>
    <n v="15.583973547892001"/>
    <n v="1.1010917300000001E-2"/>
  </r>
  <r>
    <n v="450000"/>
    <n v="860000"/>
    <n v="860000"/>
    <x v="0"/>
    <x v="0"/>
    <s v="IR12-21"/>
    <s v="62-304.520 (7), F.A.C."/>
    <n v="0.56000000000000005"/>
    <n v="0.48"/>
    <s v="Town Melbourne Beach"/>
    <n v="0.27945855341237003"/>
    <n v="3633.0519898821599"/>
    <n v="9.0592813824315606"/>
    <n v="1.33248446571623"/>
    <n v="2.5316936700900099"/>
    <n v="0.37237418123352001"/>
    <n v="1015.28745356443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5316936700900099"/>
    <n v="0.37237418123352001"/>
    <n v="1015.2874535644301"/>
    <m/>
    <n v="-1"/>
    <n v="-1"/>
    <n v="-1"/>
    <n v="-1"/>
    <n v="0"/>
    <m/>
    <m/>
    <s v="Central IRL A"/>
    <n v="-1"/>
    <m/>
    <m/>
    <n v="604"/>
    <x v="13"/>
    <s v="Basins 4, 6, 10, 15"/>
    <x v="0"/>
    <m/>
    <n v="179.80062625624299"/>
    <n v="0.82342859170000005"/>
  </r>
  <r>
    <n v="450000"/>
    <n v="860000"/>
    <n v="860000"/>
    <x v="0"/>
    <x v="0"/>
    <s v="IR12-21"/>
    <s v="62-304.520 (7), F.A.C."/>
    <n v="0.56000000000000005"/>
    <n v="0.48"/>
    <s v="Town Melbourne Beach"/>
    <n v="4.3108298020000003E-5"/>
    <n v="3633.0519898821599"/>
    <n v="9.0592813824315606"/>
    <n v="1.33248446571623"/>
    <n v="3.9053020168999998E-4"/>
    <n v="5.7441137449999998E-5"/>
    <n v="0.15661468790562"/>
    <n v="1210"/>
    <s v="Fixed Single Family Units"/>
    <n v="1210"/>
    <s v="Town Melbourne Beach                   Brevard County"/>
    <s v="Town Melbourne Beach"/>
    <m/>
    <m/>
    <m/>
    <n v="0"/>
    <n v="1"/>
    <n v="3.9053020168999998E-4"/>
    <n v="5.7441137449999998E-5"/>
    <n v="0.15661468790675001"/>
    <m/>
    <n v="-1"/>
    <n v="-1"/>
    <n v="-1"/>
    <n v="-1"/>
    <n v="0"/>
    <m/>
    <m/>
    <s v="Central IRL A"/>
    <n v="-1"/>
    <m/>
    <m/>
    <n v="604"/>
    <x v="13"/>
    <s v="Basins 4, 6, 10, 15"/>
    <x v="0"/>
    <m/>
    <n v="2.7005714780224799"/>
    <n v="1.2701920000000001E-4"/>
  </r>
  <r>
    <n v="450000"/>
    <n v="860000"/>
    <n v="860000"/>
    <x v="0"/>
    <x v="0"/>
    <s v="IR12-21"/>
    <s v="62-304.520 (7), F.A.C."/>
    <n v="0.56000000000000005"/>
    <n v="0.48"/>
    <s v="Town Melbourne Beach"/>
    <n v="1.004107108774E-2"/>
    <n v="3633.0519898821599"/>
    <n v="9.0592813824315606"/>
    <n v="1.33248446571623"/>
    <n v="9.0964888364859997E-2"/>
    <n v="1.3379571243570001E-2"/>
    <n v="36.479733295872897"/>
    <n v="1210"/>
    <s v="Fixed Single Family Units"/>
    <n v="1210"/>
    <s v="Town Melbourne Beach                   Brevard County"/>
    <s v="Town Melbourne Beach"/>
    <m/>
    <m/>
    <m/>
    <n v="0"/>
    <n v="1"/>
    <n v="9.0964888364859997E-2"/>
    <n v="1.3379571243570001E-2"/>
    <n v="36.479733295873601"/>
    <m/>
    <n v="-1"/>
    <n v="-1"/>
    <n v="-1"/>
    <n v="-1"/>
    <n v="0"/>
    <m/>
    <m/>
    <s v="Central IRL A"/>
    <n v="-1"/>
    <m/>
    <m/>
    <n v="604"/>
    <x v="13"/>
    <s v="Basins 4, 6, 10, 15"/>
    <x v="0"/>
    <m/>
    <n v="34.860875160588598"/>
    <n v="2.95861584E-2"/>
  </r>
  <r>
    <n v="450000"/>
    <n v="860000"/>
    <n v="860000"/>
    <x v="0"/>
    <x v="0"/>
    <s v="IR12-21"/>
    <s v="62-304.520 (7), F.A.C."/>
    <n v="0.56000000000000005"/>
    <n v="0.48"/>
    <s v="Town Melbourne Beach"/>
    <n v="7.8423247656149997E-2"/>
    <n v="3633.0519898821599"/>
    <n v="9.0592813824315606"/>
    <n v="1.33248446571623"/>
    <n v="0.71045826744119001"/>
    <n v="0.10449775925283999"/>
    <n v="284.91573595020401"/>
    <n v="1210"/>
    <s v="Fixed Single Family Units"/>
    <n v="1210"/>
    <s v="Town Melbourne Beach                   Brevard County"/>
    <s v="Town Melbourne Beach"/>
    <m/>
    <m/>
    <m/>
    <n v="0"/>
    <n v="1"/>
    <n v="0.71045826744119001"/>
    <n v="0.10449775925283999"/>
    <n v="284.915735950206"/>
    <m/>
    <n v="-1"/>
    <n v="-1"/>
    <n v="-1"/>
    <n v="-1"/>
    <n v="0"/>
    <m/>
    <m/>
    <s v="Central IRL A"/>
    <n v="-1"/>
    <m/>
    <m/>
    <n v="604"/>
    <x v="13"/>
    <s v="Basins 4, 6, 10, 15"/>
    <x v="0"/>
    <m/>
    <n v="84.9805529331652"/>
    <n v="0.2310752116"/>
  </r>
  <r>
    <n v="450000"/>
    <n v="860000"/>
    <n v="860000"/>
    <x v="0"/>
    <x v="0"/>
    <s v="IR12-21"/>
    <s v="62-304.520 (7), F.A.C."/>
    <n v="0.56000000000000005"/>
    <n v="0.48"/>
    <s v="Town Melbourne Beach"/>
    <n v="4.9536784831620002E-2"/>
    <n v="3633.0519898821599"/>
    <n v="9.0592813824315606"/>
    <n v="1.33248446571623"/>
    <n v="0.44876767257066003"/>
    <n v="6.6006996269660001E-2"/>
    <n v="179.969714704903"/>
    <n v="1210"/>
    <s v="Fixed Single Family Units"/>
    <n v="1210"/>
    <s v="Town Melbourne Beach                   Brevard County"/>
    <s v="Town Melbourne Beach"/>
    <m/>
    <m/>
    <m/>
    <n v="0"/>
    <n v="1"/>
    <n v="0.44876767257066003"/>
    <n v="6.6006996269660001E-2"/>
    <n v="179.96971470490101"/>
    <m/>
    <n v="-1"/>
    <n v="-1"/>
    <n v="-1"/>
    <n v="-1"/>
    <n v="0"/>
    <m/>
    <m/>
    <s v="Central IRL A"/>
    <n v="-1"/>
    <m/>
    <m/>
    <n v="604"/>
    <x v="13"/>
    <s v="Basins 4, 6, 10, 15"/>
    <x v="0"/>
    <m/>
    <n v="67.247993858115194"/>
    <n v="0.1459608392"/>
  </r>
  <r>
    <n v="450000"/>
    <n v="860000"/>
    <n v="860000"/>
    <x v="0"/>
    <x v="0"/>
    <s v="IR12-21"/>
    <s v="62-304.520 (7), F.A.C."/>
    <n v="0.56000000000000005"/>
    <n v="0.48"/>
    <s v="Town Melbourne Beach"/>
    <n v="0.19896180441042"/>
    <n v="3633.0519898821599"/>
    <n v="9.0592813824315606"/>
    <n v="1.33248446571623"/>
    <n v="1.80245097051037"/>
    <n v="0.26511351364775998"/>
    <n v="722.838579423847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0245097051037"/>
    <n v="0.26511351364775998"/>
    <n v="722.83857942384702"/>
    <m/>
    <n v="-1"/>
    <n v="-1"/>
    <n v="-1"/>
    <n v="-1"/>
    <n v="0"/>
    <m/>
    <m/>
    <s v="Central IRL A"/>
    <n v="-1"/>
    <m/>
    <m/>
    <n v="604"/>
    <x v="13"/>
    <s v="Basins 4, 6, 10, 15"/>
    <x v="0"/>
    <m/>
    <n v="113.462744667103"/>
    <n v="0.58624377890000001"/>
  </r>
  <r>
    <n v="450000"/>
    <n v="860000"/>
    <n v="860000"/>
    <x v="0"/>
    <x v="0"/>
    <s v="IR12-21"/>
    <s v="62-304.520 (7), F.A.C."/>
    <n v="0.56000000000000005"/>
    <n v="0.48"/>
    <s v="Town Melbourne Beach"/>
    <n v="1.2988840406000001E-3"/>
    <n v="3633.0519898821599"/>
    <n v="9.0592813824315606"/>
    <n v="1.33248446571623"/>
    <n v="1.1766956006989999E-2"/>
    <n v="1.73074280687E-3"/>
    <n v="4.7189132483498097"/>
    <n v="1210"/>
    <s v="Fixed Single Family Units"/>
    <n v="1210"/>
    <s v="Town Melbourne Beach                   Brevard County"/>
    <s v="Town Melbourne Beach"/>
    <m/>
    <m/>
    <m/>
    <n v="0"/>
    <n v="1"/>
    <n v="1.1766956006989999E-2"/>
    <n v="1.73074280687E-3"/>
    <n v="4.7189132483501401"/>
    <m/>
    <n v="-1"/>
    <n v="-1"/>
    <n v="-1"/>
    <n v="-1"/>
    <n v="0"/>
    <m/>
    <m/>
    <s v="Central IRL A"/>
    <n v="-1"/>
    <m/>
    <m/>
    <n v="604"/>
    <x v="13"/>
    <s v="Basins 4, 6, 10, 15"/>
    <x v="0"/>
    <m/>
    <n v="32.722827094047098"/>
    <n v="3.8271803E-3"/>
  </r>
  <r>
    <n v="450000"/>
    <n v="860000"/>
    <n v="870000"/>
    <x v="0"/>
    <x v="0"/>
    <s v="IR12-21"/>
    <s v="62-304.520 (7), F.A.C."/>
    <n v="0.56000000000000005"/>
    <n v="0.48"/>
    <s v="Town Melbourne Beach"/>
    <n v="4.0497800174229999E-2"/>
    <n v="3629.6640881832"/>
    <n v="8.5623035585064198"/>
    <n v="1.241390876898"/>
    <n v="0.34675445854356002"/>
    <n v="5.0273599670730001E-2"/>
    <n v="146.99341094285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4675445854356002"/>
    <n v="5.0273599670730001E-2"/>
    <n v="146.99341094285001"/>
    <m/>
    <n v="-1"/>
    <n v="-1"/>
    <n v="-1"/>
    <n v="-1"/>
    <n v="0"/>
    <m/>
    <m/>
    <s v="Central IRL A"/>
    <n v="-1"/>
    <m/>
    <m/>
    <n v="604"/>
    <x v="13"/>
    <s v="Basins 4, 6, 10, 15"/>
    <x v="0"/>
    <m/>
    <n v="106.570291679539"/>
    <n v="0.11921606730000001"/>
  </r>
  <r>
    <n v="450000"/>
    <n v="860000"/>
    <n v="870000"/>
    <x v="0"/>
    <x v="0"/>
    <s v="IR12-21"/>
    <s v="62-304.520 (7), F.A.C."/>
    <n v="0.56000000000000005"/>
    <n v="0.48"/>
    <s v="Town Melbourne Beach"/>
    <n v="2.9543117110399999E-2"/>
    <n v="3629.6640881832"/>
    <n v="8.5623035585064198"/>
    <n v="1.241390876898"/>
    <n v="0.25295713676378001"/>
    <n v="3.6674556055980002E-2"/>
    <n v="107.231591228624"/>
    <n v="1210"/>
    <s v="Fixed Single Family Units"/>
    <n v="1210"/>
    <s v="Town Melbourne Beach                   Brevard County"/>
    <s v="Town Melbourne Beach"/>
    <m/>
    <m/>
    <m/>
    <n v="0"/>
    <n v="1"/>
    <n v="0.25295713676378001"/>
    <n v="3.6674556055980002E-2"/>
    <n v="204.815615832768"/>
    <m/>
    <n v="-1"/>
    <n v="-1"/>
    <n v="-1"/>
    <n v="-1"/>
    <n v="0"/>
    <m/>
    <m/>
    <s v="Central IRL A"/>
    <n v="-1"/>
    <m/>
    <m/>
    <n v="604"/>
    <x v="13"/>
    <s v="Basins 4, 6, 10, 15"/>
    <x v="0"/>
    <m/>
    <n v="49.076636341333199"/>
    <n v="0.16611161059999999"/>
  </r>
  <r>
    <n v="450000"/>
    <n v="860000"/>
    <n v="870000"/>
    <x v="0"/>
    <x v="0"/>
    <s v="IR12-21"/>
    <s v="62-304.520 (7), F.A.C."/>
    <n v="0.56000000000000005"/>
    <n v="0.48"/>
    <s v="Town Melbourne Beach"/>
    <n v="0.12692818653808999"/>
    <n v="3629.6640881832"/>
    <n v="8.5623035585064198"/>
    <n v="1.241390876898"/>
    <n v="1.0867976632699301"/>
    <n v="0.1575674927896"/>
    <n v="460.70668045555601"/>
    <n v="1210"/>
    <s v="Fixed Single Family Units"/>
    <n v="1210"/>
    <s v="Town Melbourne Beach                   Brevard County"/>
    <s v="Town Melbourne Beach"/>
    <m/>
    <m/>
    <m/>
    <n v="0"/>
    <n v="1"/>
    <n v="1.0867976632699301"/>
    <n v="0.1575674927896"/>
    <n v="943.939548813241"/>
    <m/>
    <n v="-1"/>
    <n v="-1"/>
    <n v="-1"/>
    <n v="-1"/>
    <n v="0"/>
    <m/>
    <m/>
    <s v="Central IRL A"/>
    <n v="-1"/>
    <m/>
    <m/>
    <n v="604"/>
    <x v="13"/>
    <s v="Basins 4, 6, 10, 15"/>
    <x v="0"/>
    <m/>
    <n v="93.772220499294306"/>
    <n v="0.76556329990000005"/>
  </r>
  <r>
    <n v="450000"/>
    <n v="860000"/>
    <n v="870000"/>
    <x v="0"/>
    <x v="0"/>
    <s v="IR12-21"/>
    <s v="62-304.520 (7), F.A.C."/>
    <n v="0.56000000000000005"/>
    <n v="0.48"/>
    <s v="Town Melbourne Beach"/>
    <n v="4.396631941069E-2"/>
    <n v="3629.6640881832"/>
    <n v="8.5623035585064198"/>
    <n v="1.241390876898"/>
    <n v="0.37645297314461001"/>
    <n v="5.457938780721E-2"/>
    <n v="159.582970654587"/>
    <n v="1210"/>
    <s v="Fixed Single Family Units"/>
    <n v="1210"/>
    <s v="Town Melbourne Beach                   Brevard County"/>
    <s v="Town Melbourne Beach"/>
    <m/>
    <m/>
    <m/>
    <n v="0"/>
    <n v="1"/>
    <n v="0.37645297314461001"/>
    <n v="5.457938780721E-2"/>
    <n v="426.207524829573"/>
    <m/>
    <n v="-1"/>
    <n v="-1"/>
    <n v="-1"/>
    <n v="-1"/>
    <n v="0"/>
    <m/>
    <m/>
    <s v="Central IRL A"/>
    <n v="-1"/>
    <m/>
    <m/>
    <n v="604"/>
    <x v="13"/>
    <s v="Basins 4, 6, 10, 15"/>
    <x v="0"/>
    <m/>
    <n v="53.646916335293596"/>
    <n v="0.34566709229999998"/>
  </r>
  <r>
    <n v="450000"/>
    <n v="860000"/>
    <n v="870000"/>
    <x v="0"/>
    <x v="0"/>
    <s v="IR12-21"/>
    <s v="62-304.520 (7), F.A.C."/>
    <n v="0.56000000000000005"/>
    <n v="0.48"/>
    <s v="Town Melbourne Beach"/>
    <n v="3.9849679178179997E-2"/>
    <n v="3661.48818839047"/>
    <n v="9.1257924159941197"/>
    <n v="1.3421179031121899"/>
    <n v="0.36365990002411003"/>
    <n v="5.3482967858319998E-2"/>
    <n v="145.90912962208799"/>
    <n v="1210"/>
    <s v="Fixed Single Family Units"/>
    <n v="1210"/>
    <s v="Town Melbourne Beach                   Brevard County"/>
    <s v="Town Melbourne Beach"/>
    <m/>
    <m/>
    <m/>
    <n v="0"/>
    <n v="1"/>
    <n v="0.36365990002411003"/>
    <n v="5.3482967858319998E-2"/>
    <n v="145.90912962208799"/>
    <m/>
    <n v="-1"/>
    <n v="-1"/>
    <n v="-1"/>
    <n v="-1"/>
    <n v="0"/>
    <m/>
    <m/>
    <s v="Central IRL A"/>
    <n v="-1"/>
    <m/>
    <m/>
    <n v="604"/>
    <x v="13"/>
    <s v="Basins 4, 6, 10, 15"/>
    <x v="0"/>
    <m/>
    <n v="74.326268829788503"/>
    <n v="0.11833668260000001"/>
  </r>
  <r>
    <n v="450000"/>
    <n v="860000"/>
    <n v="870000"/>
    <x v="0"/>
    <x v="0"/>
    <s v="IR12-21"/>
    <s v="62-304.520 (7), F.A.C."/>
    <n v="0.56000000000000005"/>
    <n v="0.48"/>
    <s v="Town Melbourne Beach"/>
    <n v="0.23703325244542001"/>
    <n v="3661.48818839047"/>
    <n v="9.1257924159941197"/>
    <n v="1.3421179031121899"/>
    <n v="2.1631162575048499"/>
    <n v="0.31812657173990999"/>
    <n v="867.89445408468896"/>
    <n v="1210"/>
    <s v="Fixed Single Family Units"/>
    <n v="1210"/>
    <s v="Town Melbourne Beach                   Brevard County"/>
    <s v="Town Melbourne Beach"/>
    <m/>
    <m/>
    <m/>
    <n v="0"/>
    <n v="1"/>
    <n v="2.1631162575048499"/>
    <n v="0.31812657173990999"/>
    <n v="867.89445408468896"/>
    <m/>
    <n v="-1"/>
    <n v="-1"/>
    <n v="-1"/>
    <n v="-1"/>
    <n v="0"/>
    <m/>
    <m/>
    <s v="Central IRL A"/>
    <n v="-1"/>
    <m/>
    <m/>
    <n v="604"/>
    <x v="13"/>
    <s v="Basins 4, 6, 10, 15"/>
    <x v="0"/>
    <m/>
    <n v="123.93454343486501"/>
    <n v="0.70388844610000001"/>
  </r>
  <r>
    <n v="450000"/>
    <n v="860000"/>
    <n v="870000"/>
    <x v="0"/>
    <x v="0"/>
    <s v="IR12-21"/>
    <s v="62-304.520 (7), F.A.C."/>
    <n v="0.56000000000000005"/>
    <n v="0.48"/>
    <s v="Town Melbourne Beach"/>
    <n v="0.11350979969067"/>
    <n v="3661.48818839047"/>
    <n v="9.1257924159941197"/>
    <n v="1.3421179031121899"/>
    <n v="1.0358668691581601"/>
    <n v="0.15234353434353001"/>
    <n v="415.61479083397103"/>
    <n v="1210"/>
    <s v="Fixed Single Family Units"/>
    <n v="1210"/>
    <s v="Town Melbourne Beach                   Brevard County"/>
    <s v="Town Melbourne Beach"/>
    <m/>
    <m/>
    <m/>
    <n v="0"/>
    <n v="1"/>
    <n v="1.0358668691581601"/>
    <n v="0.15234353434353001"/>
    <n v="415.61479083397103"/>
    <m/>
    <n v="-1"/>
    <n v="-1"/>
    <n v="-1"/>
    <n v="-1"/>
    <n v="0"/>
    <m/>
    <m/>
    <s v="Central IRL A"/>
    <n v="-1"/>
    <m/>
    <m/>
    <n v="604"/>
    <x v="13"/>
    <s v="Basins 4, 6, 10, 15"/>
    <x v="0"/>
    <m/>
    <n v="91.818039340794797"/>
    <n v="0.3370760672"/>
  </r>
  <r>
    <n v="450000"/>
    <n v="860000"/>
    <n v="870000"/>
    <x v="0"/>
    <x v="0"/>
    <s v="IR12-21"/>
    <s v="62-304.520 (7), F.A.C."/>
    <n v="0.56000000000000005"/>
    <n v="0.48"/>
    <s v="Town Melbourne Beach"/>
    <n v="1.228650921676E-2"/>
    <n v="3661.48818839047"/>
    <n v="9.1257924159941197"/>
    <n v="1.3421179031121899"/>
    <n v="0.11212413262940001"/>
    <n v="1.6489943986569999E-2"/>
    <n v="44.986908373739297"/>
    <n v="1210"/>
    <s v="Fixed Single Family Units"/>
    <n v="1210"/>
    <s v="Town Melbourne Beach                   Brevard County"/>
    <s v="Town Melbourne Beach"/>
    <m/>
    <m/>
    <m/>
    <n v="0"/>
    <n v="1"/>
    <n v="0.11212413262940001"/>
    <n v="1.6489943986569999E-2"/>
    <n v="44.986908373738601"/>
    <m/>
    <n v="-1"/>
    <n v="-1"/>
    <n v="-1"/>
    <n v="-1"/>
    <n v="0"/>
    <m/>
    <m/>
    <s v="Central IRL A"/>
    <n v="-1"/>
    <m/>
    <m/>
    <n v="604"/>
    <x v="13"/>
    <s v="Basins 4, 6, 10, 15"/>
    <x v="0"/>
    <m/>
    <n v="41.240259190864798"/>
    <n v="3.6485732700000002E-2"/>
  </r>
  <r>
    <n v="450000"/>
    <n v="860000"/>
    <n v="870000"/>
    <x v="0"/>
    <x v="0"/>
    <s v="IR12-21"/>
    <s v="62-304.520 (7), F.A.C."/>
    <n v="0.56000000000000005"/>
    <n v="0.48"/>
    <s v="Town Melbourne Beach"/>
    <n v="0.13425735759964"/>
    <n v="3661.48818839047"/>
    <n v="9.1257924159941197"/>
    <n v="1.3421179031121899"/>
    <n v="1.2252047757742699"/>
    <n v="0.18018920325901999"/>
    <n v="491.581729055626"/>
    <n v="1210"/>
    <s v="Fixed Single Family Units"/>
    <n v="1210"/>
    <s v="Town Melbourne Beach                   Brevard County"/>
    <s v="Town Melbourne Beach"/>
    <m/>
    <m/>
    <m/>
    <n v="0"/>
    <n v="1"/>
    <n v="1.2252047757742699"/>
    <n v="0.18018920325901999"/>
    <n v="491.581729055626"/>
    <m/>
    <n v="-1"/>
    <n v="-1"/>
    <n v="-1"/>
    <n v="-1"/>
    <n v="0"/>
    <m/>
    <m/>
    <s v="Central IRL A"/>
    <n v="-1"/>
    <m/>
    <m/>
    <n v="604"/>
    <x v="13"/>
    <s v="Basins 4, 6, 10, 15"/>
    <x v="0"/>
    <m/>
    <n v="96.086702586894305"/>
    <n v="0.39868753369999999"/>
  </r>
  <r>
    <n v="450000"/>
    <n v="860000"/>
    <n v="870000"/>
    <x v="0"/>
    <x v="0"/>
    <s v="IR12-21"/>
    <s v="62-304.520 (7), F.A.C."/>
    <n v="0.56000000000000005"/>
    <n v="0.48"/>
    <s v="Town Melbourne Beach"/>
    <n v="8.082685533009E-2"/>
    <n v="3661.48818839047"/>
    <n v="9.1257924159941197"/>
    <n v="1.3421179031121899"/>
    <n v="0.73760910338000996"/>
    <n v="0.10847916959077"/>
    <n v="295.94657609588"/>
    <n v="1210"/>
    <s v="Fixed Single Family Units"/>
    <n v="1210"/>
    <s v="Town Melbourne Beach                   Brevard County"/>
    <s v="Town Melbourne Beach"/>
    <m/>
    <m/>
    <m/>
    <n v="0"/>
    <n v="1"/>
    <n v="0.73760910338000996"/>
    <n v="0.10847916959077"/>
    <n v="295.94657609588"/>
    <m/>
    <n v="-1"/>
    <n v="-1"/>
    <n v="-1"/>
    <n v="-1"/>
    <n v="0"/>
    <m/>
    <m/>
    <s v="Central IRL A"/>
    <n v="-1"/>
    <m/>
    <m/>
    <n v="604"/>
    <x v="13"/>
    <s v="Basins 4, 6, 10, 15"/>
    <x v="0"/>
    <m/>
    <n v="72.404597061417505"/>
    <n v="0.240021554"/>
  </r>
  <r>
    <n v="450000"/>
    <n v="870000"/>
    <n v="870000"/>
    <x v="0"/>
    <x v="0"/>
    <s v="IR12-21"/>
    <s v="62-304.520 (7), F.A.C."/>
    <n v="0.56000000000000005"/>
    <n v="0.48"/>
    <s v="Town Melbourne Beach"/>
    <n v="8.2015894106770001E-2"/>
    <n v="3643.2862247558901"/>
    <n v="9.0832297087689806"/>
    <n v="1.3359535283822701"/>
    <n v="0.74496920594190996"/>
    <n v="0.10956942311537"/>
    <n v="298.80737721025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4496920594190996"/>
    <n v="0.10956942311537"/>
    <n v="298.80737721025298"/>
    <m/>
    <n v="-1"/>
    <n v="-1"/>
    <n v="-1"/>
    <n v="-1"/>
    <n v="0"/>
    <m/>
    <m/>
    <s v="Central IRL A"/>
    <n v="-1"/>
    <m/>
    <m/>
    <n v="604"/>
    <x v="13"/>
    <s v="Basins 4, 6, 10, 15"/>
    <x v="0"/>
    <m/>
    <n v="100.060957487539"/>
    <n v="0.24234174959999999"/>
  </r>
  <r>
    <n v="450000"/>
    <n v="870000"/>
    <n v="870000"/>
    <x v="0"/>
    <x v="0"/>
    <s v="IR12-21"/>
    <s v="62-304.520 (7), F.A.C."/>
    <n v="0.56000000000000005"/>
    <n v="0.48"/>
    <s v="Town Melbourne Beach"/>
    <n v="6.2452044187979998E-2"/>
    <n v="3643.2862247558901"/>
    <n v="9.0832297087689806"/>
    <n v="1.3359535283822701"/>
    <n v="0.56726626314166995"/>
    <n v="8.3433028787620003E-2"/>
    <n v="227.53067229793899"/>
    <n v="1210"/>
    <s v="Fixed Single Family Units"/>
    <n v="1210"/>
    <s v="Town Melbourne Beach                   Brevard County"/>
    <s v="Town Melbourne Beach"/>
    <m/>
    <m/>
    <m/>
    <n v="0"/>
    <n v="1"/>
    <n v="0.56726626314166995"/>
    <n v="8.3433028787620003E-2"/>
    <n v="227.53067229794101"/>
    <m/>
    <n v="-1"/>
    <n v="-1"/>
    <n v="-1"/>
    <n v="-1"/>
    <n v="0"/>
    <m/>
    <m/>
    <s v="Central IRL A"/>
    <n v="-1"/>
    <m/>
    <m/>
    <n v="604"/>
    <x v="13"/>
    <s v="Basins 4, 6, 10, 15"/>
    <x v="0"/>
    <m/>
    <n v="64.443794369448298"/>
    <n v="0.18453420300000001"/>
  </r>
  <r>
    <n v="450000"/>
    <n v="870000"/>
    <n v="870000"/>
    <x v="0"/>
    <x v="0"/>
    <s v="IR12-21"/>
    <s v="62-304.520 (7), F.A.C."/>
    <n v="0.56000000000000005"/>
    <n v="0.48"/>
    <s v="Town Melbourne Beach"/>
    <n v="1.439085195415E-2"/>
    <n v="3643.2862247558901"/>
    <n v="9.0832297087689806"/>
    <n v="1.3359535283822701"/>
    <n v="0.13071541400448999"/>
    <n v="1.922550944458E-2"/>
    <n v="52.429992687081501"/>
    <n v="1210"/>
    <s v="Fixed Single Family Units"/>
    <n v="1210"/>
    <s v="Town Melbourne Beach                   Brevard County"/>
    <s v="Town Melbourne Beach"/>
    <m/>
    <m/>
    <m/>
    <n v="0"/>
    <n v="1"/>
    <n v="0.13071541400448999"/>
    <n v="1.922550944458E-2"/>
    <n v="52.429992687082603"/>
    <m/>
    <n v="-1"/>
    <n v="-1"/>
    <n v="-1"/>
    <n v="-1"/>
    <n v="0"/>
    <m/>
    <m/>
    <s v="Central IRL A"/>
    <n v="-1"/>
    <m/>
    <m/>
    <n v="604"/>
    <x v="13"/>
    <s v="Basins 4, 6, 10, 15"/>
    <x v="0"/>
    <m/>
    <n v="66.549621429347297"/>
    <n v="4.2522297399999999E-2"/>
  </r>
  <r>
    <n v="450000"/>
    <n v="870000"/>
    <n v="870000"/>
    <x v="0"/>
    <x v="0"/>
    <s v="IR12-21"/>
    <s v="62-304.520 (7), F.A.C."/>
    <n v="0.56000000000000005"/>
    <n v="0.48"/>
    <s v="Town Melbourne Beach"/>
    <n v="0.16924060918827999"/>
    <n v="3643.2862247558901"/>
    <n v="9.0832297087689806"/>
    <n v="1.3359535283822701"/>
    <n v="1.5372513293091901"/>
    <n v="0.22609758899064999"/>
    <n v="616.59198012497404"/>
    <n v="1210"/>
    <s v="Fixed Single Family Units"/>
    <n v="1210"/>
    <s v="Town Melbourne Beach                   Brevard County"/>
    <s v="Town Melbourne Beach"/>
    <m/>
    <m/>
    <m/>
    <n v="0"/>
    <n v="1"/>
    <n v="1.5372513293091901"/>
    <n v="0.22609758899064999"/>
    <n v="616.59198012497404"/>
    <m/>
    <n v="-1"/>
    <n v="-1"/>
    <n v="-1"/>
    <n v="-1"/>
    <n v="0"/>
    <m/>
    <m/>
    <s v="Central IRL A"/>
    <n v="-1"/>
    <m/>
    <m/>
    <n v="604"/>
    <x v="13"/>
    <s v="Basins 4, 6, 10, 15"/>
    <x v="0"/>
    <m/>
    <n v="108.269159211746"/>
    <n v="0.50007459860000003"/>
  </r>
  <r>
    <n v="450000"/>
    <n v="870000"/>
    <n v="870000"/>
    <x v="0"/>
    <x v="0"/>
    <s v="IR12-21"/>
    <s v="62-304.520 (7), F.A.C."/>
    <n v="0.56000000000000005"/>
    <n v="0.48"/>
    <s v="Town Melbourne Beach"/>
    <n v="0.28966405429974001"/>
    <n v="3643.2862247558901"/>
    <n v="9.0832297087689806"/>
    <n v="1.3359535283822701"/>
    <n v="2.6310851435779501"/>
    <n v="0.38697771538726"/>
    <n v="1055.3290588372099"/>
    <n v="1210"/>
    <s v="Fixed Single Family Units"/>
    <n v="1210"/>
    <s v="Town Melbourne Beach                   Brevard County"/>
    <s v="Town Melbourne Beach"/>
    <m/>
    <m/>
    <m/>
    <n v="0"/>
    <n v="1"/>
    <n v="2.6310851435779501"/>
    <n v="0.38697771538726"/>
    <n v="1055.3290588372099"/>
    <m/>
    <n v="-1"/>
    <n v="-1"/>
    <n v="-1"/>
    <n v="-1"/>
    <n v="0"/>
    <m/>
    <m/>
    <s v="Central IRL A"/>
    <n v="-1"/>
    <m/>
    <m/>
    <n v="604"/>
    <x v="13"/>
    <s v="Basins 4, 6, 10, 15"/>
    <x v="0"/>
    <m/>
    <n v="139.893326290266"/>
    <n v="0.85590353509999995"/>
  </r>
  <r>
    <n v="450000"/>
    <n v="870000"/>
    <n v="870000"/>
    <x v="0"/>
    <x v="0"/>
    <s v="IR12-21"/>
    <s v="62-304.520 (7), F.A.C."/>
    <n v="0.56000000000000005"/>
    <n v="0.48"/>
    <s v="Town Melbourne Beach"/>
    <n v="2.9927051403019999E-2"/>
    <n v="3669.1577422400101"/>
    <n v="8.75821943060199"/>
    <n v="1.27119394295646"/>
    <n v="0.26210768309859001"/>
    <n v="3.8043086474070002E-2"/>
    <n v="109.8070723578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6210768309859001"/>
    <n v="3.8043086474070002E-2"/>
    <n v="109.80707235782"/>
    <m/>
    <n v="-1"/>
    <n v="-1"/>
    <n v="-1"/>
    <n v="-1"/>
    <n v="0"/>
    <m/>
    <m/>
    <s v="Central IRL A"/>
    <n v="-1"/>
    <m/>
    <m/>
    <n v="604"/>
    <x v="13"/>
    <s v="Basins 4, 6, 10, 15"/>
    <x v="0"/>
    <m/>
    <n v="56.924506264381598"/>
    <n v="8.90568308E-2"/>
  </r>
  <r>
    <n v="450000"/>
    <n v="870000"/>
    <n v="870000"/>
    <x v="0"/>
    <x v="0"/>
    <s v="IR12-21"/>
    <s v="62-304.520 (7), F.A.C."/>
    <n v="0.56000000000000005"/>
    <n v="0.48"/>
    <s v="Town Melbourne Beach"/>
    <n v="0.16963605574889001"/>
    <n v="3669.1577422400101"/>
    <n v="8.75821943060199"/>
    <n v="1.27119394295646"/>
    <n v="1.4857097995906301"/>
    <n v="0.21564032657501001"/>
    <n v="622.42144731410997"/>
    <n v="1210"/>
    <s v="Fixed Single Family Units"/>
    <n v="1210"/>
    <s v="Town Melbourne Beach                   Brevard County"/>
    <s v="Town Melbourne Beach"/>
    <m/>
    <m/>
    <m/>
    <n v="0"/>
    <n v="1"/>
    <n v="1.4857097995906301"/>
    <n v="0.21564032657501001"/>
    <n v="1031.6378624382301"/>
    <m/>
    <n v="-1"/>
    <n v="-1"/>
    <n v="-1"/>
    <n v="-1"/>
    <n v="0"/>
    <m/>
    <m/>
    <s v="Central IRL A"/>
    <n v="-1"/>
    <m/>
    <m/>
    <n v="604"/>
    <x v="13"/>
    <s v="Basins 4, 6, 10, 15"/>
    <x v="0"/>
    <m/>
    <n v="107.197179393094"/>
    <n v="0.83668926389999998"/>
  </r>
  <r>
    <n v="450000"/>
    <n v="870000"/>
    <n v="870000"/>
    <x v="0"/>
    <x v="0"/>
    <s v="IR12-21"/>
    <s v="62-304.520 (7), F.A.C."/>
    <n v="0.56000000000000005"/>
    <n v="0.48"/>
    <s v="Town Melbourne Beach"/>
    <n v="8.5232230502769998E-2"/>
    <n v="3669.1577422400101"/>
    <n v="8.75821943060199"/>
    <n v="1.27119394295646"/>
    <n v="0.74648257730297995"/>
    <n v="0.1083466951598"/>
    <n v="312.73049843765699"/>
    <n v="1210"/>
    <s v="Fixed Single Family Units"/>
    <n v="1210"/>
    <s v="Town Melbourne Beach                   Brevard County"/>
    <s v="Town Melbourne Beach"/>
    <m/>
    <m/>
    <m/>
    <n v="0"/>
    <n v="1"/>
    <n v="0.74648257730297995"/>
    <n v="0.1083466951598"/>
    <n v="635.90453657627199"/>
    <m/>
    <n v="-1"/>
    <n v="-1"/>
    <n v="-1"/>
    <n v="-1"/>
    <n v="0"/>
    <m/>
    <m/>
    <s v="Central IRL A"/>
    <n v="-1"/>
    <m/>
    <m/>
    <n v="604"/>
    <x v="13"/>
    <s v="Basins 4, 6, 10, 15"/>
    <x v="0"/>
    <m/>
    <n v="77.934011144971706"/>
    <n v="0.5157376615"/>
  </r>
  <r>
    <n v="450000"/>
    <n v="870000"/>
    <n v="870000"/>
    <x v="0"/>
    <x v="0"/>
    <s v="IR12-21"/>
    <s v="62-304.520 (7), F.A.C."/>
    <n v="0.56000000000000005"/>
    <n v="0.48"/>
    <s v="Town Melbourne Beach"/>
    <n v="3.89237142165E-3"/>
    <n v="3669.1577422400101"/>
    <n v="8.75821943060199"/>
    <n v="1.27119394295646"/>
    <n v="3.4090243016240002E-2"/>
    <n v="4.94795897494E-3"/>
    <n v="14.2817247374318"/>
    <n v="1780"/>
    <s v="Commercial Child Care"/>
    <n v="1780"/>
    <s v="Town Melbourne Beach                   Brevard County"/>
    <s v="Town Melbourne Beach"/>
    <m/>
    <m/>
    <m/>
    <n v="0"/>
    <n v="1"/>
    <n v="3.4090243016240002E-2"/>
    <n v="4.94795897494E-3"/>
    <n v="14.2817247374334"/>
    <m/>
    <n v="-1"/>
    <n v="-1"/>
    <n v="-1"/>
    <n v="-1"/>
    <n v="0"/>
    <m/>
    <m/>
    <s v="Central IRL A"/>
    <n v="-1"/>
    <m/>
    <m/>
    <n v="604"/>
    <x v="13"/>
    <s v="Basins 4, 6, 10, 15"/>
    <x v="0"/>
    <m/>
    <n v="19.512916573255598"/>
    <n v="1.15829073E-2"/>
  </r>
  <r>
    <n v="450000"/>
    <n v="870000"/>
    <n v="870000"/>
    <x v="0"/>
    <x v="0"/>
    <s v="IR12-21"/>
    <s v="62-304.520 (7), F.A.C."/>
    <n v="0.56000000000000005"/>
    <n v="0.48"/>
    <s v="Town Melbourne Beach"/>
    <n v="7.9588849703200008E-3"/>
    <n v="3670.0393484042702"/>
    <n v="8.2134023563966405"/>
    <n v="1.1403688067787101"/>
    <n v="6.5369524569570001E-2"/>
    <n v="9.0760641568999999E-3"/>
    <n v="29.209421010523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5369524569570001E-2"/>
    <n v="9.0760641568999999E-3"/>
    <n v="429.256878787669"/>
    <m/>
    <n v="-1"/>
    <n v="-1"/>
    <n v="-1"/>
    <n v="-1"/>
    <n v="0"/>
    <m/>
    <m/>
    <s v="Central IRL A"/>
    <n v="-1"/>
    <m/>
    <m/>
    <n v="604"/>
    <x v="13"/>
    <s v="Basins 4, 6, 10, 15"/>
    <x v="0"/>
    <m/>
    <n v="22.916750463901799"/>
    <n v="0.3481402099"/>
  </r>
  <r>
    <n v="450000"/>
    <n v="870000"/>
    <n v="870000"/>
    <x v="0"/>
    <x v="0"/>
    <s v="IR12-21"/>
    <s v="62-304.520 (7), F.A.C."/>
    <n v="0.56000000000000005"/>
    <n v="0.48"/>
    <s v="Town Melbourne Beach"/>
    <n v="6.1464708349999999E-3"/>
    <n v="3670.0393484042702"/>
    <n v="8.2134023563966405"/>
    <n v="1.1403688067787101"/>
    <n v="5.0483438039719997E-2"/>
    <n v="7.00924361201E-3"/>
    <n v="22.557789818272902"/>
    <n v="1700"/>
    <s v="Institutional (Educational,religious,health and military facilities)"/>
    <n v="1700"/>
    <s v="Town Melbourne Beach                   Brevard County"/>
    <s v="Town Melbourne Beach"/>
    <m/>
    <m/>
    <m/>
    <n v="0"/>
    <n v="1"/>
    <n v="5.0483438039719997E-2"/>
    <n v="7.00924361201E-3"/>
    <n v="1197.4136605557801"/>
    <m/>
    <n v="-1"/>
    <n v="-1"/>
    <n v="-1"/>
    <n v="-1"/>
    <n v="0"/>
    <m/>
    <m/>
    <s v="Central IRL A"/>
    <n v="-1"/>
    <m/>
    <m/>
    <n v="604"/>
    <x v="13"/>
    <s v="Basins 4, 6, 10, 15"/>
    <x v="0"/>
    <m/>
    <n v="26.921632174610899"/>
    <n v="0.97113841079999996"/>
  </r>
  <r>
    <n v="450000"/>
    <n v="870000"/>
    <n v="870000"/>
    <x v="0"/>
    <x v="0"/>
    <s v="IR12-21"/>
    <s v="62-304.520 (7), F.A.C."/>
    <n v="0.56000000000000005"/>
    <n v="0.48"/>
    <s v="Town Melbourne Beach"/>
    <n v="9.0876897971600007E-3"/>
    <n v="3670.0393484042702"/>
    <n v="8.2134023563966405"/>
    <n v="1.1403688067787101"/>
    <n v="7.4640852794220003E-2"/>
    <n v="1.0363317970359999E-2"/>
    <n v="33.352179141680203"/>
    <n v="1210"/>
    <s v="Fixed Single Family Units"/>
    <n v="1210"/>
    <s v="Town Melbourne Beach                   Brevard County"/>
    <s v="Town Melbourne Beach"/>
    <m/>
    <m/>
    <m/>
    <n v="0"/>
    <n v="1"/>
    <n v="7.4640852794220003E-2"/>
    <n v="1.0363317970359999E-2"/>
    <n v="147.262625052039"/>
    <m/>
    <n v="-1"/>
    <n v="-1"/>
    <n v="-1"/>
    <n v="-1"/>
    <n v="0"/>
    <m/>
    <m/>
    <s v="Central IRL A"/>
    <n v="-1"/>
    <m/>
    <m/>
    <n v="604"/>
    <x v="13"/>
    <s v="Basins 4, 6, 10, 15"/>
    <x v="0"/>
    <m/>
    <n v="34.287822588239798"/>
    <n v="0.11943440800000001"/>
  </r>
  <r>
    <n v="450000"/>
    <n v="870000"/>
    <n v="870000"/>
    <x v="0"/>
    <x v="0"/>
    <s v="IR12-21"/>
    <s v="62-304.520 (7), F.A.C."/>
    <n v="0.56000000000000005"/>
    <n v="0.48"/>
    <s v="Town Melbourne Beach"/>
    <n v="0.11472942984440999"/>
    <n v="3661.4881875720598"/>
    <n v="9.1257924139543398"/>
    <n v="1.3421179028121999"/>
    <n v="1.04699696053146"/>
    <n v="0.15398042177362001"/>
    <n v="420.08045214219902"/>
    <n v="1210"/>
    <s v="Fixed Single Family Units"/>
    <n v="1210"/>
    <s v="Town Melbourne Beach                   Brevard County"/>
    <s v="Town Melbourne Beach"/>
    <m/>
    <m/>
    <m/>
    <n v="0"/>
    <n v="1"/>
    <n v="1.04699696053146"/>
    <n v="0.15398042177362001"/>
    <n v="420.08045214219902"/>
    <m/>
    <n v="-1"/>
    <n v="-1"/>
    <n v="-1"/>
    <n v="-1"/>
    <n v="0"/>
    <m/>
    <m/>
    <s v="Central IRL A"/>
    <n v="-1"/>
    <m/>
    <m/>
    <n v="604"/>
    <x v="13"/>
    <s v="Basins 4, 6, 10, 15"/>
    <x v="0"/>
    <m/>
    <n v="91.761181861328794"/>
    <n v="0.34069785250000001"/>
  </r>
  <r>
    <n v="450000"/>
    <n v="870000"/>
    <n v="870000"/>
    <x v="0"/>
    <x v="0"/>
    <s v="IR12-21"/>
    <s v="62-304.520 (7), F.A.C."/>
    <n v="0.56000000000000005"/>
    <n v="0.48"/>
    <s v="Town Melbourne Beach"/>
    <n v="0.22199373356947999"/>
    <n v="3661.4881875720598"/>
    <n v="9.1257924139543398"/>
    <n v="1.3421179028121999"/>
    <n v="2.02586872975382"/>
    <n v="0.29794176413572998"/>
    <n v="812.82743317969698"/>
    <n v="1210"/>
    <s v="Fixed Single Family Units"/>
    <n v="1210"/>
    <s v="Town Melbourne Beach                   Brevard County"/>
    <s v="Town Melbourne Beach"/>
    <m/>
    <m/>
    <m/>
    <n v="0"/>
    <n v="1"/>
    <n v="2.02586872975382"/>
    <n v="0.29794176413572998"/>
    <n v="812.82743317969698"/>
    <m/>
    <n v="-1"/>
    <n v="-1"/>
    <n v="-1"/>
    <n v="-1"/>
    <n v="0"/>
    <m/>
    <m/>
    <s v="Central IRL A"/>
    <n v="-1"/>
    <m/>
    <m/>
    <n v="604"/>
    <x v="13"/>
    <s v="Basins 4, 6, 10, 15"/>
    <x v="0"/>
    <m/>
    <n v="119.910171841554"/>
    <n v="0.65922743969999997"/>
  </r>
  <r>
    <n v="450000"/>
    <n v="870000"/>
    <n v="870000"/>
    <x v="0"/>
    <x v="0"/>
    <s v="IR12-21"/>
    <s v="62-304.520 (7), F.A.C."/>
    <n v="0.56000000000000005"/>
    <n v="0.48"/>
    <s v="Town Melbourne Beach"/>
    <n v="3.8676762727849999E-2"/>
    <n v="3661.4881875720598"/>
    <n v="9.1257924139543398"/>
    <n v="1.3421179028121999"/>
    <n v="0.35295610789818999"/>
    <n v="5.1908775679869998E-2"/>
    <n v="141.61450986157499"/>
    <n v="1210"/>
    <s v="Fixed Single Family Units"/>
    <n v="1210"/>
    <s v="Town Melbourne Beach                   Brevard County"/>
    <s v="Town Melbourne Beach"/>
    <m/>
    <m/>
    <m/>
    <n v="0"/>
    <n v="1"/>
    <n v="0.35295610789818999"/>
    <n v="5.1908775679869998E-2"/>
    <n v="141.61450986157701"/>
    <m/>
    <n v="-1"/>
    <n v="-1"/>
    <n v="-1"/>
    <n v="-1"/>
    <n v="0"/>
    <m/>
    <m/>
    <s v="Central IRL A"/>
    <n v="-1"/>
    <m/>
    <m/>
    <n v="604"/>
    <x v="13"/>
    <s v="Basins 4, 6, 10, 15"/>
    <x v="0"/>
    <m/>
    <n v="70.177405188341694"/>
    <n v="0.1148536171"/>
  </r>
  <r>
    <n v="450000"/>
    <n v="870000"/>
    <n v="870000"/>
    <x v="0"/>
    <x v="0"/>
    <s v="IR12-21"/>
    <s v="62-304.520 (7), F.A.C."/>
    <n v="0.56000000000000005"/>
    <n v="0.48"/>
    <s v="Town Melbourne Beach"/>
    <n v="6.4194042359100006E-2"/>
    <n v="3661.4881875720598"/>
    <n v="9.1257924139543398"/>
    <n v="1.3421179028121999"/>
    <n v="0.58582150478176997"/>
    <n v="8.6155973504029995E-2"/>
    <n v="235.04572781036001"/>
    <n v="1210"/>
    <s v="Fixed Single Family Units"/>
    <n v="1210"/>
    <s v="Town Melbourne Beach                   Brevard County"/>
    <s v="Town Melbourne Beach"/>
    <m/>
    <m/>
    <m/>
    <n v="0"/>
    <n v="1"/>
    <n v="0.58582150478176997"/>
    <n v="8.6155973504029995E-2"/>
    <n v="235.04572781035901"/>
    <m/>
    <n v="-1"/>
    <n v="-1"/>
    <n v="-1"/>
    <n v="-1"/>
    <n v="0"/>
    <m/>
    <m/>
    <s v="Central IRL A"/>
    <n v="-1"/>
    <m/>
    <m/>
    <n v="604"/>
    <x v="13"/>
    <s v="Basins 4, 6, 10, 15"/>
    <x v="0"/>
    <m/>
    <n v="65.449443592904103"/>
    <n v="0.19062913849999999"/>
  </r>
  <r>
    <n v="450000"/>
    <n v="870000"/>
    <n v="870000"/>
    <x v="0"/>
    <x v="0"/>
    <s v="IR12-21"/>
    <s v="62-304.520 (7), F.A.C."/>
    <n v="0.56000000000000005"/>
    <n v="0.48"/>
    <s v="Town Melbourne Beach"/>
    <n v="0.14550801458347001"/>
    <n v="3661.4881875720598"/>
    <n v="9.1257924139543398"/>
    <n v="1.3421179028121999"/>
    <n v="1.3278759356554699"/>
    <n v="0.19528891137514001"/>
    <n v="532.77587659447204"/>
    <n v="1210"/>
    <s v="Fixed Single Family Units"/>
    <n v="1210"/>
    <s v="Town Melbourne Beach                   Brevard County"/>
    <s v="Town Melbourne Beach"/>
    <m/>
    <m/>
    <m/>
    <n v="0"/>
    <n v="1"/>
    <n v="1.3278759356554699"/>
    <n v="0.19528891137514001"/>
    <n v="532.77587659447204"/>
    <m/>
    <n v="-1"/>
    <n v="-1"/>
    <n v="-1"/>
    <n v="-1"/>
    <n v="0"/>
    <m/>
    <m/>
    <s v="Central IRL A"/>
    <n v="-1"/>
    <m/>
    <m/>
    <n v="604"/>
    <x v="13"/>
    <s v="Basins 4, 6, 10, 15"/>
    <x v="0"/>
    <m/>
    <n v="99.192128324668104"/>
    <n v="0.43209722350000002"/>
  </r>
  <r>
    <n v="450000"/>
    <n v="870000"/>
    <n v="870000"/>
    <x v="0"/>
    <x v="0"/>
    <s v="IR12-21"/>
    <s v="62-304.520 (7), F.A.C."/>
    <n v="0.56000000000000005"/>
    <n v="0.48"/>
    <s v="Town Melbourne Beach"/>
    <n v="3.2661470790689998E-2"/>
    <n v="3661.4881875720598"/>
    <n v="9.1257924139543398"/>
    <n v="1.3421179028121999"/>
    <n v="0.2980618023703"/>
    <n v="4.3835544680360002E-2"/>
    <n v="119.58958948885601"/>
    <n v="1210"/>
    <s v="Fixed Single Family Units"/>
    <n v="1210"/>
    <s v="Town Melbourne Beach                   Brevard County"/>
    <s v="Town Melbourne Beach"/>
    <m/>
    <m/>
    <m/>
    <n v="0"/>
    <n v="1"/>
    <n v="0.2980618023703"/>
    <n v="4.3835544680360002E-2"/>
    <n v="119.58958948885601"/>
    <m/>
    <n v="-1"/>
    <n v="-1"/>
    <n v="-1"/>
    <n v="-1"/>
    <n v="0"/>
    <m/>
    <m/>
    <s v="Central IRL A"/>
    <n v="-1"/>
    <m/>
    <m/>
    <n v="604"/>
    <x v="13"/>
    <s v="Basins 4, 6, 10, 15"/>
    <x v="0"/>
    <m/>
    <n v="53.414798456652399"/>
    <n v="9.6990745700000006E-2"/>
  </r>
  <r>
    <n v="450000"/>
    <n v="870000"/>
    <n v="870000"/>
    <x v="0"/>
    <x v="0"/>
    <s v="IR12-21"/>
    <s v="62-304.520 (7), F.A.C."/>
    <n v="0.56000000000000005"/>
    <n v="0.48"/>
    <s v="Town Melbourne Beach"/>
    <n v="0.21912766458708999"/>
    <n v="3661.4881881176598"/>
    <n v="9.1257924153141907"/>
    <n v="1.3421179030121899"/>
    <n v="1.9997135794744301"/>
    <n v="0.29409516168758998"/>
    <n v="802.333355575461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997135794744301"/>
    <n v="0.29409516168758998"/>
    <n v="802.33335557546195"/>
    <m/>
    <n v="-1"/>
    <n v="-1"/>
    <n v="-1"/>
    <n v="-1"/>
    <n v="0"/>
    <m/>
    <m/>
    <s v="Central IRL A"/>
    <n v="-1"/>
    <m/>
    <m/>
    <n v="604"/>
    <x v="13"/>
    <s v="Basins 4, 6, 10, 15"/>
    <x v="0"/>
    <m/>
    <n v="135.490801831564"/>
    <n v="0.65071642789999995"/>
  </r>
  <r>
    <n v="450000"/>
    <n v="870000"/>
    <n v="870000"/>
    <x v="0"/>
    <x v="0"/>
    <s v="IR12-21"/>
    <s v="62-304.520 (7), F.A.C."/>
    <n v="0.56000000000000005"/>
    <n v="0.48"/>
    <s v="Town Melbourne Beach"/>
    <n v="0.10269397692211001"/>
    <n v="3661.4881881176598"/>
    <n v="9.1257924153141907"/>
    <n v="1.3421179030121899"/>
    <n v="0.93716391569428004"/>
    <n v="0.13782742495868999"/>
    <n v="376.01278349115199"/>
    <n v="1210"/>
    <s v="Fixed Single Family Units"/>
    <n v="1210"/>
    <s v="Town Melbourne Beach                   Brevard County"/>
    <s v="Town Melbourne Beach"/>
    <m/>
    <m/>
    <m/>
    <n v="0"/>
    <n v="1"/>
    <n v="0.93716391569428004"/>
    <n v="0.13782742495868999"/>
    <n v="376.01278349115199"/>
    <m/>
    <n v="-1"/>
    <n v="-1"/>
    <n v="-1"/>
    <n v="-1"/>
    <n v="0"/>
    <m/>
    <m/>
    <s v="Central IRL A"/>
    <n v="-1"/>
    <m/>
    <m/>
    <n v="604"/>
    <x v="13"/>
    <s v="Basins 4, 6, 10, 15"/>
    <x v="0"/>
    <m/>
    <n v="82.697892017553301"/>
    <n v="0.30495765079999998"/>
  </r>
  <r>
    <n v="450000"/>
    <n v="870000"/>
    <n v="870000"/>
    <x v="0"/>
    <x v="0"/>
    <s v="IR12-21"/>
    <s v="62-304.520 (7), F.A.C."/>
    <n v="0.56000000000000005"/>
    <n v="0.48"/>
    <s v="Town Melbourne Beach"/>
    <n v="0.10813699950213"/>
    <n v="3661.4881881176598"/>
    <n v="9.1257924153141907"/>
    <n v="1.3421179030121899"/>
    <n v="0.98683580987140995"/>
    <n v="0.14513260300983"/>
    <n v="395.94234637555297"/>
    <n v="1210"/>
    <s v="Fixed Single Family Units"/>
    <n v="1210"/>
    <s v="Town Melbourne Beach                   Brevard County"/>
    <s v="Town Melbourne Beach"/>
    <m/>
    <m/>
    <m/>
    <n v="0"/>
    <n v="1"/>
    <n v="0.98683580987140995"/>
    <n v="0.14513260300983"/>
    <n v="395.94234637555297"/>
    <m/>
    <n v="-1"/>
    <n v="-1"/>
    <n v="-1"/>
    <n v="-1"/>
    <n v="0"/>
    <m/>
    <m/>
    <s v="Central IRL A"/>
    <n v="-1"/>
    <m/>
    <m/>
    <n v="604"/>
    <x v="13"/>
    <s v="Basins 4, 6, 10, 15"/>
    <x v="0"/>
    <m/>
    <n v="85.606912833580793"/>
    <n v="0.32112112440000001"/>
  </r>
  <r>
    <n v="450000"/>
    <n v="870000"/>
    <n v="870000"/>
    <x v="0"/>
    <x v="0"/>
    <s v="IR12-21"/>
    <s v="62-304.520 (7), F.A.C."/>
    <n v="0.56000000000000005"/>
    <n v="0.48"/>
    <s v="Town Melbourne Beach"/>
    <n v="9.2010363945470006E-2"/>
    <n v="3661.4881881176598"/>
    <n v="9.1257924153141907"/>
    <n v="1.3421179030121899"/>
    <n v="0.83966748142394998"/>
    <n v="0.12348875671388999"/>
    <n v="336.89486077077902"/>
    <n v="1210"/>
    <s v="Fixed Single Family Units"/>
    <n v="1210"/>
    <s v="Town Melbourne Beach                   Brevard County"/>
    <s v="Town Melbourne Beach"/>
    <m/>
    <m/>
    <m/>
    <n v="0"/>
    <n v="1"/>
    <n v="0.83966748142394998"/>
    <n v="0.12348875671388999"/>
    <n v="336.894860770778"/>
    <m/>
    <n v="-1"/>
    <n v="-1"/>
    <n v="-1"/>
    <n v="-1"/>
    <n v="0"/>
    <m/>
    <m/>
    <s v="Central IRL A"/>
    <n v="-1"/>
    <m/>
    <m/>
    <n v="604"/>
    <x v="13"/>
    <s v="Basins 4, 6, 10, 15"/>
    <x v="0"/>
    <m/>
    <n v="79.7907183598616"/>
    <n v="0.27323184169999998"/>
  </r>
  <r>
    <n v="450000"/>
    <n v="870000"/>
    <n v="870000"/>
    <x v="0"/>
    <x v="0"/>
    <s v="IR12-21"/>
    <s v="62-304.520 (7), F.A.C."/>
    <n v="0.56000000000000005"/>
    <n v="0.48"/>
    <s v="Town Melbourne Beach"/>
    <n v="9.5794448596020002E-2"/>
    <n v="3661.4881881176598"/>
    <n v="9.1257924153141907"/>
    <n v="1.3421179030121899"/>
    <n v="0.87420025242677002"/>
    <n v="0.12856744446990001"/>
    <n v="350.75024202157601"/>
    <n v="1210"/>
    <s v="Fixed Single Family Units"/>
    <n v="1210"/>
    <s v="Town Melbourne Beach                   Brevard County"/>
    <s v="Town Melbourne Beach"/>
    <m/>
    <m/>
    <m/>
    <n v="0"/>
    <n v="1"/>
    <n v="0.87420025242677002"/>
    <n v="0.12856744446990001"/>
    <n v="350.75024202157698"/>
    <m/>
    <n v="-1"/>
    <n v="-1"/>
    <n v="-1"/>
    <n v="-1"/>
    <n v="0"/>
    <m/>
    <m/>
    <s v="Central IRL A"/>
    <n v="-1"/>
    <m/>
    <m/>
    <n v="604"/>
    <x v="13"/>
    <s v="Basins 4, 6, 10, 15"/>
    <x v="0"/>
    <m/>
    <n v="81.023323427211395"/>
    <n v="0.28446897160000001"/>
  </r>
  <r>
    <n v="450000"/>
    <n v="870000"/>
    <n v="870000"/>
    <x v="0"/>
    <x v="0"/>
    <s v="IR12-21"/>
    <s v="62-304.520 (7), F.A.C."/>
    <n v="0.56000000000000005"/>
    <n v="0.48"/>
    <s v="Town Melbourne Beach"/>
    <n v="0.18120768120034"/>
    <n v="3643.2862251630499"/>
    <n v="9.0832297097841206"/>
    <n v="1.33595352853157"/>
    <n v="1.64595099352008"/>
    <n v="0.24208504109661999"/>
    <n v="660.191448810963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4595099352008"/>
    <n v="0.24208504109661999"/>
    <n v="660.19144881096304"/>
    <m/>
    <n v="-1"/>
    <n v="-1"/>
    <n v="-1"/>
    <n v="-1"/>
    <n v="0"/>
    <m/>
    <m/>
    <s v="Central IRL A"/>
    <n v="-1"/>
    <m/>
    <m/>
    <n v="604"/>
    <x v="13"/>
    <s v="Basins 4, 6, 10, 15"/>
    <x v="0"/>
    <m/>
    <n v="129.39328550881501"/>
    <n v="0.53543507609999996"/>
  </r>
  <r>
    <n v="450000"/>
    <n v="870000"/>
    <n v="870000"/>
    <x v="0"/>
    <x v="0"/>
    <s v="IR12-21"/>
    <s v="62-304.520 (7), F.A.C."/>
    <n v="0.56000000000000005"/>
    <n v="0.48"/>
    <s v="Town Melbourne Beach"/>
    <n v="5.693586522678E-2"/>
    <n v="3643.2862251630499"/>
    <n v="9.0832297097841206"/>
    <n v="1.33595352853157"/>
    <n v="0.51716154258017"/>
    <n v="7.606367004971E-2"/>
    <n v="207.433653498475"/>
    <n v="1210"/>
    <s v="Fixed Single Family Units"/>
    <n v="1210"/>
    <s v="Town Melbourne Beach                   Brevard County"/>
    <s v="Town Melbourne Beach"/>
    <m/>
    <m/>
    <m/>
    <n v="0"/>
    <n v="1"/>
    <n v="0.51716154258017"/>
    <n v="7.606367004971E-2"/>
    <n v="207.433653498474"/>
    <m/>
    <n v="-1"/>
    <n v="-1"/>
    <n v="-1"/>
    <n v="-1"/>
    <n v="0"/>
    <m/>
    <m/>
    <s v="Central IRL A"/>
    <n v="-1"/>
    <m/>
    <m/>
    <n v="604"/>
    <x v="13"/>
    <s v="Basins 4, 6, 10, 15"/>
    <x v="0"/>
    <m/>
    <n v="61.004537955204803"/>
    <n v="0.16823491769999999"/>
  </r>
  <r>
    <n v="450000"/>
    <n v="870000"/>
    <n v="870000"/>
    <x v="0"/>
    <x v="0"/>
    <s v="IR12-21"/>
    <s v="62-304.520 (7), F.A.C."/>
    <n v="0.56000000000000005"/>
    <n v="0.48"/>
    <s v="Town Melbourne Beach"/>
    <n v="0.13837473318164001"/>
    <n v="3643.2862251630499"/>
    <n v="9.0832297097841206"/>
    <n v="1.33595352853157"/>
    <n v="1.256889487519"/>
    <n v="0.18486221305362999"/>
    <n v="504.13875931131503"/>
    <n v="1210"/>
    <s v="Fixed Single Family Units"/>
    <n v="1210"/>
    <s v="Town Melbourne Beach                   Brevard County"/>
    <s v="Town Melbourne Beach"/>
    <m/>
    <m/>
    <m/>
    <n v="0"/>
    <n v="1"/>
    <n v="1.256889487519"/>
    <n v="0.18486221305362999"/>
    <n v="504.13875931131503"/>
    <m/>
    <n v="-1"/>
    <n v="-1"/>
    <n v="-1"/>
    <n v="-1"/>
    <n v="0"/>
    <m/>
    <m/>
    <s v="Central IRL A"/>
    <n v="-1"/>
    <m/>
    <m/>
    <n v="604"/>
    <x v="13"/>
    <s v="Basins 4, 6, 10, 15"/>
    <x v="0"/>
    <m/>
    <n v="97.038150422191507"/>
    <n v="0.40887166209999998"/>
  </r>
  <r>
    <n v="450000"/>
    <n v="870000"/>
    <n v="870000"/>
    <x v="0"/>
    <x v="0"/>
    <s v="IR12-21"/>
    <s v="62-304.520 (7), F.A.C."/>
    <n v="0.56000000000000005"/>
    <n v="0.48"/>
    <s v="Town Melbourne Beach"/>
    <n v="2.3161732203220001E-2"/>
    <n v="3643.2862251630499"/>
    <n v="9.0832297097841206"/>
    <n v="1.33595352853157"/>
    <n v="0.21038333407837001"/>
    <n v="3.0942997863790001E-2"/>
    <n v="84.384819886917896"/>
    <n v="1210"/>
    <s v="Fixed Single Family Units"/>
    <n v="1210"/>
    <s v="Town Melbourne Beach                   Brevard County"/>
    <s v="Town Melbourne Beach"/>
    <m/>
    <m/>
    <m/>
    <n v="0"/>
    <n v="1"/>
    <n v="0.21038333407837001"/>
    <n v="3.0942997863790001E-2"/>
    <n v="84.384819886917199"/>
    <m/>
    <n v="-1"/>
    <n v="-1"/>
    <n v="-1"/>
    <n v="-1"/>
    <n v="0"/>
    <m/>
    <m/>
    <s v="Central IRL A"/>
    <n v="-1"/>
    <m/>
    <m/>
    <n v="604"/>
    <x v="13"/>
    <s v="Basins 4, 6, 10, 15"/>
    <x v="0"/>
    <m/>
    <n v="47.144371156527299"/>
    <n v="6.8438621199999994E-2"/>
  </r>
  <r>
    <n v="450000"/>
    <n v="870000"/>
    <n v="870000"/>
    <x v="0"/>
    <x v="0"/>
    <s v="IR12-21"/>
    <s v="62-304.520 (7), F.A.C."/>
    <n v="0.56000000000000005"/>
    <n v="0.48"/>
    <s v="Town Melbourne Beach"/>
    <n v="7.385581334895E-2"/>
    <n v="3643.2862251630499"/>
    <n v="9.0832297097841206"/>
    <n v="1.33595352853157"/>
    <n v="0.67084931805152004"/>
    <n v="9.8667934446109995E-2"/>
    <n v="269.07786742247202"/>
    <n v="1210"/>
    <s v="Fixed Single Family Units"/>
    <n v="1210"/>
    <s v="Town Melbourne Beach                   Brevard County"/>
    <s v="Town Melbourne Beach"/>
    <m/>
    <m/>
    <m/>
    <n v="0"/>
    <n v="1"/>
    <n v="0.67084931805152004"/>
    <n v="9.8667934446109995E-2"/>
    <n v="269.07786742246998"/>
    <m/>
    <n v="-1"/>
    <n v="-1"/>
    <n v="-1"/>
    <n v="-1"/>
    <n v="0"/>
    <m/>
    <m/>
    <s v="Central IRL A"/>
    <n v="-1"/>
    <m/>
    <m/>
    <n v="604"/>
    <x v="13"/>
    <s v="Basins 4, 6, 10, 15"/>
    <x v="0"/>
    <m/>
    <n v="69.650228050312606"/>
    <n v="0.218230225"/>
  </r>
  <r>
    <n v="450000"/>
    <n v="870000"/>
    <n v="870000"/>
    <x v="0"/>
    <x v="0"/>
    <s v="IR12-21"/>
    <s v="62-304.520 (7), F.A.C."/>
    <n v="0.56000000000000005"/>
    <n v="0.48"/>
    <s v="Town Melbourne Beach"/>
    <n v="0.14422762846091999"/>
    <n v="3643.2862251630499"/>
    <n v="9.0832297097841206"/>
    <n v="1.33595352853157"/>
    <n v="1.3100526798080101"/>
    <n v="0.19268140915411"/>
    <n v="525.46253205963797"/>
    <n v="1210"/>
    <s v="Fixed Single Family Units"/>
    <n v="1210"/>
    <s v="Town Melbourne Beach                   Brevard County"/>
    <s v="Town Melbourne Beach"/>
    <m/>
    <m/>
    <m/>
    <n v="0"/>
    <n v="1"/>
    <n v="1.3100526798080101"/>
    <n v="0.19268140915411"/>
    <n v="525.46253205963797"/>
    <m/>
    <n v="-1"/>
    <n v="-1"/>
    <n v="-1"/>
    <n v="-1"/>
    <n v="0"/>
    <m/>
    <m/>
    <s v="Central IRL A"/>
    <n v="-1"/>
    <m/>
    <m/>
    <n v="604"/>
    <x v="13"/>
    <s v="Basins 4, 6, 10, 15"/>
    <x v="0"/>
    <m/>
    <n v="104.653412904242"/>
    <n v="0.42616588160000002"/>
  </r>
  <r>
    <n v="450000"/>
    <n v="870000"/>
    <n v="870000"/>
    <x v="0"/>
    <x v="0"/>
    <s v="IR12-21"/>
    <s v="62-304.520 (7), F.A.C."/>
    <n v="0.56000000000000005"/>
    <n v="0.48"/>
    <s v="Town Melbourne Beach"/>
    <n v="4.8056898233049997E-2"/>
    <n v="3695.6425716131498"/>
    <n v="10.438130364279299"/>
    <n v="1.95569485318648"/>
    <n v="0.50162416865948001"/>
    <n v="9.3984628534480003E-2"/>
    <n v="177.60111896974001"/>
    <n v="1210"/>
    <s v="Fixed Single Family Units"/>
    <n v="1210"/>
    <s v="Town Melbourne Beach                   Brevard County"/>
    <s v="Town Melbourne Beach"/>
    <m/>
    <m/>
    <m/>
    <n v="0"/>
    <n v="1"/>
    <n v="0.50162416865948001"/>
    <n v="9.3984628534480003E-2"/>
    <n v="177.60111896973899"/>
    <m/>
    <n v="-1"/>
    <n v="-1"/>
    <n v="-1"/>
    <n v="-1"/>
    <n v="0"/>
    <m/>
    <m/>
    <s v="Central IRL A"/>
    <n v="-1"/>
    <m/>
    <m/>
    <n v="604"/>
    <x v="13"/>
    <s v="Basins 4, 6, 10, 15"/>
    <x v="0"/>
    <m/>
    <n v="76.447231505139996"/>
    <n v="0.144039837"/>
  </r>
  <r>
    <n v="450000"/>
    <n v="870000"/>
    <n v="870000"/>
    <x v="0"/>
    <x v="0"/>
    <s v="IR12-21"/>
    <s v="62-304.520 (7), F.A.C."/>
    <n v="0.56000000000000005"/>
    <n v="0.48"/>
    <s v="Town Melbourne Beach"/>
    <n v="0.25996419346250998"/>
    <n v="3695.6425716131498"/>
    <n v="10.438130364279299"/>
    <n v="1.95569485318648"/>
    <n v="2.7135401414064999"/>
    <n v="0.50841063516742002"/>
    <n v="960.73474045515798"/>
    <n v="1300"/>
    <s v="Residential, High Density"/>
    <n v="1300"/>
    <s v="Town Melbourne Beach                   Brevard County"/>
    <s v="Town Melbourne Beach"/>
    <m/>
    <m/>
    <m/>
    <n v="0"/>
    <n v="1"/>
    <n v="2.7135401414064999"/>
    <n v="0.50841063516742002"/>
    <n v="960.73474045515798"/>
    <m/>
    <n v="-1"/>
    <n v="-1"/>
    <n v="-1"/>
    <n v="-1"/>
    <n v="0"/>
    <m/>
    <m/>
    <s v="Central IRL A"/>
    <n v="-1"/>
    <m/>
    <m/>
    <n v="604"/>
    <x v="13"/>
    <s v="Basins 4, 6, 10, 15"/>
    <x v="0"/>
    <m/>
    <n v="139.239248739229"/>
    <n v="0.77918470429999998"/>
  </r>
  <r>
    <n v="450000"/>
    <n v="870000"/>
    <n v="870000"/>
    <x v="0"/>
    <x v="0"/>
    <s v="IR12-21"/>
    <s v="62-304.520 (7), F.A.C."/>
    <n v="0.56000000000000005"/>
    <n v="0.48"/>
    <s v="Town Melbourne Beach"/>
    <n v="3.2655333271470001E-2"/>
    <n v="3695.6425716131498"/>
    <n v="10.438130364279299"/>
    <n v="1.95569485318648"/>
    <n v="0.34086062577658999"/>
    <n v="6.38638672081E-2"/>
    <n v="120.68243982825901"/>
    <n v="1210"/>
    <s v="Fixed Single Family Units"/>
    <n v="1210"/>
    <s v="Town Melbourne Beach                   Brevard County"/>
    <s v="Town Melbourne Beach"/>
    <m/>
    <m/>
    <m/>
    <n v="0"/>
    <n v="1"/>
    <n v="0.34086062577658999"/>
    <n v="6.38638672081E-2"/>
    <n v="120.68243982826"/>
    <m/>
    <n v="-1"/>
    <n v="-1"/>
    <n v="-1"/>
    <n v="-1"/>
    <n v="0"/>
    <m/>
    <m/>
    <s v="Central IRL A"/>
    <n v="-1"/>
    <m/>
    <m/>
    <n v="604"/>
    <x v="13"/>
    <s v="Basins 4, 6, 10, 15"/>
    <x v="0"/>
    <m/>
    <n v="48.024317006003798"/>
    <n v="9.7877080199999994E-2"/>
  </r>
  <r>
    <n v="450000"/>
    <n v="870000"/>
    <n v="870000"/>
    <x v="0"/>
    <x v="0"/>
    <s v="IR12-21"/>
    <s v="62-304.520 (7), F.A.C."/>
    <n v="0.56000000000000005"/>
    <n v="0.48"/>
    <s v="Town Melbourne Beach"/>
    <n v="0.27708702844771999"/>
    <n v="3695.6425716131498"/>
    <n v="10.438130364279299"/>
    <n v="1.95569485318648"/>
    <n v="2.8922705251881502"/>
    <n v="0.54189767541995004"/>
    <n v="1024.0146183731999"/>
    <n v="1300"/>
    <s v="Residential, High Density"/>
    <n v="1300"/>
    <s v="Town Melbourne Beach                   Brevard County"/>
    <s v="Town Melbourne Beach"/>
    <m/>
    <m/>
    <m/>
    <n v="0"/>
    <n v="1"/>
    <n v="2.8922705251881502"/>
    <n v="0.54189767541995004"/>
    <n v="1024.0146183731999"/>
    <m/>
    <n v="-1"/>
    <n v="-1"/>
    <n v="-1"/>
    <n v="-1"/>
    <n v="0"/>
    <m/>
    <m/>
    <s v="Central IRL A"/>
    <n v="-1"/>
    <m/>
    <m/>
    <n v="604"/>
    <x v="13"/>
    <s v="Basins 4, 6, 10, 15"/>
    <x v="0"/>
    <m/>
    <n v="137.789987391946"/>
    <n v="0.83050658420000001"/>
  </r>
  <r>
    <n v="450000"/>
    <n v="870000"/>
    <n v="870000"/>
    <x v="0"/>
    <x v="0"/>
    <s v="IR12-21"/>
    <s v="62-304.520 (7), F.A.C."/>
    <n v="0.56000000000000005"/>
    <n v="0.48"/>
    <s v="Town Melbourne Beach"/>
    <n v="6.2407917559799998E-3"/>
    <n v="3649.67237306571"/>
    <n v="9.0981577395877409"/>
    <n v="1.33811537770009"/>
    <n v="5.6779707815880001E-2"/>
    <n v="8.3508994177100004E-3"/>
    <n v="22.7768452578820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5.6779707815880001E-2"/>
    <n v="8.3508994177100004E-3"/>
    <n v="22.7768452578809"/>
    <m/>
    <n v="-1"/>
    <n v="-1"/>
    <n v="-1"/>
    <n v="-1"/>
    <n v="0"/>
    <m/>
    <m/>
    <s v="Central IRL A"/>
    <n v="-1"/>
    <m/>
    <m/>
    <n v="604"/>
    <x v="13"/>
    <s v="Basins 4, 6, 10, 15"/>
    <x v="0"/>
    <m/>
    <n v="24.277531345036898"/>
    <n v="1.8472704999999999E-2"/>
  </r>
  <r>
    <n v="450000"/>
    <n v="870000"/>
    <n v="870000"/>
    <x v="0"/>
    <x v="0"/>
    <s v="IR12-21"/>
    <s v="62-304.520 (7), F.A.C."/>
    <n v="0.56000000000000005"/>
    <n v="0.48"/>
    <s v="Town Melbourne Beach"/>
    <n v="7.6541480389739999E-2"/>
    <n v="3649.67237306571"/>
    <n v="9.0981577395877409"/>
    <n v="1.33811537770009"/>
    <n v="0.69638646220749001"/>
    <n v="0.10242133194145001"/>
    <n v="279.351326372014"/>
    <n v="1210"/>
    <s v="Fixed Single Family Units"/>
    <n v="1210"/>
    <s v="Town Melbourne Beach                   Brevard County"/>
    <s v="Town Melbourne Beach"/>
    <m/>
    <m/>
    <m/>
    <n v="0"/>
    <n v="1"/>
    <n v="0.69638646220749001"/>
    <n v="0.10242133194145001"/>
    <n v="279.35132637201502"/>
    <m/>
    <n v="-1"/>
    <n v="-1"/>
    <n v="-1"/>
    <n v="-1"/>
    <n v="0"/>
    <m/>
    <m/>
    <s v="Central IRL A"/>
    <n v="-1"/>
    <m/>
    <m/>
    <n v="604"/>
    <x v="13"/>
    <s v="Basins 4, 6, 10, 15"/>
    <x v="0"/>
    <m/>
    <n v="81.573876712207095"/>
    <n v="0.2265623085"/>
  </r>
  <r>
    <n v="450000"/>
    <n v="870000"/>
    <n v="870000"/>
    <x v="0"/>
    <x v="0"/>
    <s v="IR12-21"/>
    <s v="62-304.520 (7), F.A.C."/>
    <n v="0.56000000000000005"/>
    <n v="0.48"/>
    <s v="Town Melbourne Beach"/>
    <n v="7.2570366833310002E-2"/>
    <n v="3649.67237306571"/>
    <n v="9.0981577395877409"/>
    <n v="1.33811537770009"/>
    <n v="0.66025664466920997"/>
    <n v="9.7107523824989994E-2"/>
    <n v="264.85806293477901"/>
    <n v="1210"/>
    <s v="Fixed Single Family Units"/>
    <n v="1210"/>
    <s v="Town Melbourne Beach                   Brevard County"/>
    <s v="Town Melbourne Beach"/>
    <m/>
    <m/>
    <m/>
    <n v="0"/>
    <n v="1"/>
    <n v="0.66025664466920997"/>
    <n v="9.7107523824989994E-2"/>
    <n v="264.85806293477901"/>
    <m/>
    <n v="-1"/>
    <n v="-1"/>
    <n v="-1"/>
    <n v="-1"/>
    <n v="0"/>
    <m/>
    <m/>
    <s v="Central IRL A"/>
    <n v="-1"/>
    <m/>
    <m/>
    <n v="604"/>
    <x v="13"/>
    <s v="Basins 4, 6, 10, 15"/>
    <x v="0"/>
    <m/>
    <n v="69.094010045469801"/>
    <n v="0.21480783689999999"/>
  </r>
  <r>
    <n v="450000"/>
    <n v="870000"/>
    <n v="870000"/>
    <x v="0"/>
    <x v="0"/>
    <s v="IR12-21"/>
    <s v="62-304.520 (7), F.A.C."/>
    <n v="0.56000000000000005"/>
    <n v="0.48"/>
    <s v="Town Melbourne Beach"/>
    <n v="0.14851707440924"/>
    <n v="3649.67237306571"/>
    <n v="9.0981577395877409"/>
    <n v="1.33811537770009"/>
    <n v="1.35123176999735"/>
    <n v="0.19873298111803001"/>
    <n v="542.03866339994897"/>
    <n v="1210"/>
    <s v="Fixed Single Family Units"/>
    <n v="1210"/>
    <s v="Town Melbourne Beach                   Brevard County"/>
    <s v="Town Melbourne Beach"/>
    <m/>
    <m/>
    <m/>
    <n v="0"/>
    <n v="1"/>
    <n v="1.35123176999735"/>
    <n v="0.19873298111803001"/>
    <n v="542.03866339994897"/>
    <m/>
    <n v="-1"/>
    <n v="-1"/>
    <n v="-1"/>
    <n v="-1"/>
    <n v="0"/>
    <m/>
    <m/>
    <s v="Central IRL A"/>
    <n v="-1"/>
    <m/>
    <m/>
    <n v="604"/>
    <x v="13"/>
    <s v="Basins 4, 6, 10, 15"/>
    <x v="0"/>
    <m/>
    <n v="100.41964526397901"/>
    <n v="0.4396096216"/>
  </r>
  <r>
    <n v="450000"/>
    <n v="870000"/>
    <n v="870000"/>
    <x v="0"/>
    <x v="0"/>
    <s v="IR12-21"/>
    <s v="62-304.520 (7), F.A.C."/>
    <n v="0.56000000000000005"/>
    <n v="0.48"/>
    <s v="Town Melbourne Beach"/>
    <n v="2.1258241856539999E-2"/>
    <n v="3649.67237306571"/>
    <n v="9.0981577395877409"/>
    <n v="1.33811537770009"/>
    <n v="0.19341083767716"/>
    <n v="2.844598033111E-2"/>
    <n v="77.5856180037852"/>
    <n v="1210"/>
    <s v="Fixed Single Family Units"/>
    <n v="1210"/>
    <s v="Town Melbourne Beach                   Brevard County"/>
    <s v="Town Melbourne Beach"/>
    <m/>
    <m/>
    <m/>
    <n v="0"/>
    <n v="1"/>
    <n v="0.19341083767716"/>
    <n v="2.844598033111E-2"/>
    <n v="77.585618003786706"/>
    <m/>
    <n v="-1"/>
    <n v="-1"/>
    <n v="-1"/>
    <n v="-1"/>
    <n v="0"/>
    <m/>
    <m/>
    <s v="Central IRL A"/>
    <n v="-1"/>
    <m/>
    <m/>
    <n v="604"/>
    <x v="13"/>
    <s v="Basins 4, 6, 10, 15"/>
    <x v="0"/>
    <m/>
    <n v="48.490045130690099"/>
    <n v="6.2924264399999999E-2"/>
  </r>
  <r>
    <n v="450000"/>
    <n v="870000"/>
    <n v="870000"/>
    <x v="0"/>
    <x v="0"/>
    <s v="IR12-21"/>
    <s v="62-304.520 (7), F.A.C."/>
    <n v="0.56000000000000005"/>
    <n v="0.48"/>
    <s v="Town Melbourne Beach"/>
    <n v="0.29263549803185002"/>
    <n v="3649.67237306571"/>
    <n v="9.0981577395877409"/>
    <n v="1.33811537770009"/>
    <n v="2.6624439212966098"/>
    <n v="0.39158005997734002"/>
    <n v="1068.02369254517"/>
    <n v="1210"/>
    <s v="Fixed Single Family Units"/>
    <n v="1210"/>
    <s v="Town Melbourne Beach                   Brevard County"/>
    <s v="Town Melbourne Beach"/>
    <m/>
    <m/>
    <m/>
    <n v="0"/>
    <n v="1"/>
    <n v="2.6624439212966098"/>
    <n v="0.39158005997734002"/>
    <n v="1068.02369254517"/>
    <m/>
    <n v="-1"/>
    <n v="-1"/>
    <n v="-1"/>
    <n v="-1"/>
    <n v="0"/>
    <m/>
    <m/>
    <s v="Central IRL A"/>
    <n v="-1"/>
    <m/>
    <m/>
    <n v="604"/>
    <x v="13"/>
    <s v="Basins 4, 6, 10, 15"/>
    <x v="0"/>
    <m/>
    <n v="136.36249670063799"/>
    <n v="0.86619926400000002"/>
  </r>
  <r>
    <n v="450000"/>
    <n v="870000"/>
    <n v="870000"/>
    <x v="0"/>
    <x v="0"/>
    <s v="IR12-21"/>
    <s v="62-304.520 (7), F.A.C."/>
    <n v="0.56000000000000005"/>
    <n v="0.48"/>
    <s v="Town Melbourne Beach"/>
    <n v="0.11992524703875999"/>
    <n v="3669.5568048630198"/>
    <n v="9.1445936922179492"/>
    <n v="1.3448385079113701"/>
    <n v="1.09666765760839"/>
    <n v="0.16128009028852"/>
    <n v="440.072506345990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9666765760839"/>
    <n v="0.16128009028852"/>
    <n v="746.10691694892"/>
    <m/>
    <n v="-1"/>
    <n v="-1"/>
    <n v="-1"/>
    <n v="-1"/>
    <n v="0"/>
    <m/>
    <m/>
    <s v="Central IRL A"/>
    <n v="-1"/>
    <m/>
    <m/>
    <n v="604"/>
    <x v="13"/>
    <s v="Basins 4, 6, 10, 15"/>
    <x v="0"/>
    <m/>
    <n v="143.625531346728"/>
    <n v="0.60511509890000004"/>
  </r>
  <r>
    <n v="450000"/>
    <n v="870000"/>
    <n v="870000"/>
    <x v="0"/>
    <x v="0"/>
    <s v="IR12-21"/>
    <s v="62-304.520 (7), F.A.C."/>
    <n v="0.56000000000000005"/>
    <n v="0.48"/>
    <s v="Town Melbourne Beach"/>
    <n v="0.24051701767489"/>
    <n v="3669.5568048630198"/>
    <n v="9.1445936922179492"/>
    <n v="1.3448385079113701"/>
    <n v="2.1994304027009202"/>
    <n v="0.32345654717720002"/>
    <n v="882.59085889427399"/>
    <n v="1210"/>
    <s v="Fixed Single Family Units"/>
    <n v="1210"/>
    <s v="Town Melbourne Beach                   Brevard County"/>
    <s v="Town Melbourne Beach"/>
    <m/>
    <m/>
    <m/>
    <n v="0"/>
    <n v="1"/>
    <n v="2.1994304027009202"/>
    <n v="0.32345654717720002"/>
    <n v="882.59085889427399"/>
    <m/>
    <n v="-1"/>
    <n v="-1"/>
    <n v="-1"/>
    <n v="-1"/>
    <n v="0"/>
    <m/>
    <m/>
    <s v="Central IRL A"/>
    <n v="-1"/>
    <m/>
    <m/>
    <n v="604"/>
    <x v="13"/>
    <s v="Basins 4, 6, 10, 15"/>
    <x v="0"/>
    <m/>
    <n v="121.38165152915801"/>
    <n v="0.71580767140000001"/>
  </r>
  <r>
    <n v="450000"/>
    <n v="870000"/>
    <n v="870000"/>
    <x v="0"/>
    <x v="0"/>
    <s v="IR12-21"/>
    <s v="62-304.520 (7), F.A.C."/>
    <n v="0.56000000000000005"/>
    <n v="0.48"/>
    <s v="Town Melbourne Beach"/>
    <n v="8.266849807012E-2"/>
    <n v="3669.5568048630198"/>
    <n v="9.1445936922179492"/>
    <n v="1.3448385079113701"/>
    <n v="0.75596982599716001"/>
    <n v="0.11117577959589001"/>
    <n v="303.35674964101798"/>
    <n v="1210"/>
    <s v="Fixed Single Family Units"/>
    <n v="1210"/>
    <s v="Town Melbourne Beach                   Brevard County"/>
    <s v="Town Melbourne Beach"/>
    <m/>
    <m/>
    <m/>
    <n v="0"/>
    <n v="1"/>
    <n v="0.75596982599716001"/>
    <n v="0.11117577959589001"/>
    <n v="303.35674964101599"/>
    <m/>
    <n v="-1"/>
    <n v="-1"/>
    <n v="-1"/>
    <n v="-1"/>
    <n v="0"/>
    <m/>
    <m/>
    <s v="Central IRL A"/>
    <n v="-1"/>
    <m/>
    <m/>
    <n v="604"/>
    <x v="13"/>
    <s v="Basins 4, 6, 10, 15"/>
    <x v="0"/>
    <m/>
    <n v="78.416065393835396"/>
    <n v="0.24603142710000001"/>
  </r>
  <r>
    <n v="450000"/>
    <n v="870000"/>
    <n v="870000"/>
    <x v="0"/>
    <x v="0"/>
    <s v="IR12-21"/>
    <s v="62-304.520 (7), F.A.C."/>
    <n v="0.56000000000000005"/>
    <n v="0.48"/>
    <s v="Town Melbourne Beach"/>
    <n v="4.4103124376559999E-2"/>
    <n v="3669.5568048630198"/>
    <n v="9.1445936922179492"/>
    <n v="1.3448385079113701"/>
    <n v="0.40330515298099001"/>
    <n v="5.93115799808E-2"/>
    <n v="161.83892017172499"/>
    <n v="1210"/>
    <s v="Fixed Single Family Units"/>
    <n v="1210"/>
    <s v="Town Melbourne Beach                   Brevard County"/>
    <s v="Town Melbourne Beach"/>
    <m/>
    <m/>
    <m/>
    <n v="0"/>
    <n v="1"/>
    <n v="0.40330515298099001"/>
    <n v="5.93115799808E-2"/>
    <n v="161.838920171724"/>
    <m/>
    <n v="-1"/>
    <n v="-1"/>
    <n v="-1"/>
    <n v="-1"/>
    <n v="0"/>
    <m/>
    <m/>
    <s v="Central IRL A"/>
    <n v="-1"/>
    <m/>
    <m/>
    <n v="604"/>
    <x v="13"/>
    <s v="Basins 4, 6, 10, 15"/>
    <x v="0"/>
    <m/>
    <n v="66.270865718619106"/>
    <n v="0.13125622070000001"/>
  </r>
  <r>
    <n v="450000"/>
    <n v="870000"/>
    <n v="870000"/>
    <x v="0"/>
    <x v="0"/>
    <s v="IR12-21"/>
    <s v="62-304.520 (7), F.A.C."/>
    <n v="0.56000000000000005"/>
    <n v="0.48"/>
    <s v="Town Melbourne Beach"/>
    <n v="8.9329226204960005E-2"/>
    <n v="3661.4881870264599"/>
    <n v="9.1257924125944907"/>
    <n v="1.3421179026122101"/>
    <n v="0.81519997472424"/>
    <n v="0.11989035371618"/>
    <n v="327.077906505707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81519997472424"/>
    <n v="0.11989035371618"/>
    <n v="327.077906505709"/>
    <m/>
    <n v="-1"/>
    <n v="-1"/>
    <n v="-1"/>
    <n v="-1"/>
    <n v="0"/>
    <m/>
    <m/>
    <s v="Central IRL A"/>
    <n v="-1"/>
    <m/>
    <m/>
    <n v="604"/>
    <x v="13"/>
    <s v="Basins 4, 6, 10, 15"/>
    <x v="0"/>
    <m/>
    <n v="114.474840198121"/>
    <n v="0.2652699972"/>
  </r>
  <r>
    <n v="450000"/>
    <n v="870000"/>
    <n v="870000"/>
    <x v="0"/>
    <x v="0"/>
    <s v="IR12-21"/>
    <s v="62-304.520 (7), F.A.C."/>
    <n v="0.56000000000000005"/>
    <n v="0.48"/>
    <s v="Town Melbourne Beach"/>
    <n v="0.27457239922027998"/>
    <n v="3661.4881870264599"/>
    <n v="9.1257924125944907"/>
    <n v="1.3421179026122101"/>
    <n v="2.5056907175123002"/>
    <n v="0.36850853255672"/>
    <n v="1005.34359622857"/>
    <n v="1210"/>
    <s v="Fixed Single Family Units"/>
    <n v="1210"/>
    <s v="Town Melbourne Beach                   Brevard County"/>
    <s v="Town Melbourne Beach"/>
    <m/>
    <m/>
    <m/>
    <n v="0"/>
    <n v="1"/>
    <n v="2.5056907175123002"/>
    <n v="0.36850853255672"/>
    <n v="1005.34359622857"/>
    <m/>
    <n v="-1"/>
    <n v="-1"/>
    <n v="-1"/>
    <n v="-1"/>
    <n v="0"/>
    <m/>
    <m/>
    <s v="Central IRL A"/>
    <n v="-1"/>
    <m/>
    <m/>
    <n v="604"/>
    <x v="13"/>
    <s v="Basins 4, 6, 10, 15"/>
    <x v="0"/>
    <m/>
    <n v="133.837704862885"/>
    <n v="0.81536382500000004"/>
  </r>
  <r>
    <n v="450000"/>
    <n v="870000"/>
    <n v="870000"/>
    <x v="0"/>
    <x v="0"/>
    <s v="IR12-21"/>
    <s v="62-304.520 (7), F.A.C."/>
    <n v="0.56000000000000005"/>
    <n v="0.48"/>
    <s v="Town Melbourne Beach"/>
    <n v="8.1575110676200005E-2"/>
    <n v="3661.4881870264599"/>
    <n v="9.1257924125944907"/>
    <n v="1.3421179026122101"/>
    <n v="0.74443752606548996"/>
    <n v="0.10948341644611"/>
    <n v="298.68630409631101"/>
    <n v="1210"/>
    <s v="Fixed Single Family Units"/>
    <n v="1210"/>
    <s v="Town Melbourne Beach                   Brevard County"/>
    <s v="Town Melbourne Beach"/>
    <m/>
    <m/>
    <m/>
    <n v="0"/>
    <n v="1"/>
    <n v="0.74443752606548996"/>
    <n v="0.10948341644611"/>
    <n v="298.68630409630998"/>
    <m/>
    <n v="-1"/>
    <n v="-1"/>
    <n v="-1"/>
    <n v="-1"/>
    <n v="0"/>
    <m/>
    <m/>
    <s v="Central IRL A"/>
    <n v="-1"/>
    <m/>
    <m/>
    <n v="604"/>
    <x v="13"/>
    <s v="Basins 4, 6, 10, 15"/>
    <x v="0"/>
    <m/>
    <n v="90.875102349088806"/>
    <n v="0.24224355559999999"/>
  </r>
  <r>
    <n v="450000"/>
    <n v="870000"/>
    <n v="870000"/>
    <x v="0"/>
    <x v="0"/>
    <s v="IR12-21"/>
    <s v="62-304.520 (7), F.A.C."/>
    <n v="0.56000000000000005"/>
    <n v="0.48"/>
    <s v="Town Melbourne Beach"/>
    <n v="4.4953945866179998E-2"/>
    <n v="3661.4881870264599"/>
    <n v="9.1257924125944907"/>
    <n v="1.3421179026122101"/>
    <n v="0.41024037810184"/>
    <n v="6.0333495540069997E-2"/>
    <n v="164.598341749274"/>
    <n v="1210"/>
    <s v="Fixed Single Family Units"/>
    <n v="1210"/>
    <s v="Town Melbourne Beach                   Brevard County"/>
    <s v="Town Melbourne Beach"/>
    <m/>
    <m/>
    <m/>
    <n v="0"/>
    <n v="1"/>
    <n v="0.41024037810184"/>
    <n v="6.0333495540069997E-2"/>
    <n v="164.59834174927499"/>
    <m/>
    <n v="-1"/>
    <n v="-1"/>
    <n v="-1"/>
    <n v="-1"/>
    <n v="0"/>
    <m/>
    <m/>
    <s v="Central IRL A"/>
    <n v="-1"/>
    <m/>
    <m/>
    <n v="604"/>
    <x v="13"/>
    <s v="Basins 4, 6, 10, 15"/>
    <x v="0"/>
    <m/>
    <n v="67.800124447486596"/>
    <n v="0.13349419439999999"/>
  </r>
  <r>
    <n v="450000"/>
    <n v="870000"/>
    <n v="870000"/>
    <x v="0"/>
    <x v="0"/>
    <s v="IR12-21"/>
    <s v="62-304.520 (7), F.A.C."/>
    <n v="0.56000000000000005"/>
    <n v="0.48"/>
    <s v="Town Melbourne Beach"/>
    <n v="9.3094926710720005E-2"/>
    <n v="3661.4881870264599"/>
    <n v="9.1257924125944907"/>
    <n v="1.3421179026122101"/>
    <n v="0.84956497582776003"/>
    <n v="0.12494436778083"/>
    <n v="340.86597442341002"/>
    <n v="1210"/>
    <s v="Fixed Single Family Units"/>
    <n v="1210"/>
    <s v="Town Melbourne Beach                   Brevard County"/>
    <s v="Town Melbourne Beach"/>
    <m/>
    <m/>
    <m/>
    <n v="0"/>
    <n v="1"/>
    <n v="0.84956497582776003"/>
    <n v="0.12494436778083"/>
    <n v="340.86597442340798"/>
    <m/>
    <n v="-1"/>
    <n v="-1"/>
    <n v="-1"/>
    <n v="-1"/>
    <n v="0"/>
    <m/>
    <m/>
    <s v="Central IRL A"/>
    <n v="-1"/>
    <m/>
    <m/>
    <n v="604"/>
    <x v="13"/>
    <s v="Basins 4, 6, 10, 15"/>
    <x v="0"/>
    <m/>
    <n v="93.438860419249195"/>
    <n v="0.27645253400000003"/>
  </r>
  <r>
    <n v="450000"/>
    <n v="870000"/>
    <n v="870000"/>
    <x v="0"/>
    <x v="0"/>
    <s v="IR12-21"/>
    <s v="62-304.520 (7), F.A.C."/>
    <n v="0.56000000000000005"/>
    <n v="0.48"/>
    <s v="Town Melbourne Beach"/>
    <n v="3.4237845104609997E-2"/>
    <n v="3661.4881870264599"/>
    <n v="9.1257924125944907"/>
    <n v="1.3421179026122101"/>
    <n v="0.31244746707923998"/>
    <n v="4.5951224861760002E-2"/>
    <n v="125.361465399774"/>
    <n v="1210"/>
    <s v="Fixed Single Family Units"/>
    <n v="1210"/>
    <s v="Town Melbourne Beach                   Brevard County"/>
    <s v="Town Melbourne Beach"/>
    <m/>
    <m/>
    <m/>
    <n v="0"/>
    <n v="1"/>
    <n v="0.31244746707923998"/>
    <n v="4.5951224861760002E-2"/>
    <n v="125.361465399773"/>
    <m/>
    <n v="-1"/>
    <n v="-1"/>
    <n v="-1"/>
    <n v="-1"/>
    <n v="0"/>
    <m/>
    <m/>
    <s v="Central IRL A"/>
    <n v="-1"/>
    <m/>
    <m/>
    <n v="604"/>
    <x v="13"/>
    <s v="Basins 4, 6, 10, 15"/>
    <x v="0"/>
    <m/>
    <n v="57.749934787660003"/>
    <n v="0.1016719103"/>
  </r>
  <r>
    <n v="450000"/>
    <n v="870000"/>
    <n v="870000"/>
    <x v="0"/>
    <x v="0"/>
    <s v="IR12-21"/>
    <s v="62-304.520 (7), F.A.C."/>
    <n v="0.56000000000000005"/>
    <n v="0.48"/>
    <s v="Town Melbourne Beach"/>
    <n v="0.27004675225968"/>
    <n v="3658.9917398298699"/>
    <n v="9.1199547431675896"/>
    <n v="1.3412724275260199"/>
    <n v="2.4628141591477202"/>
    <n v="0.36220626294885999"/>
    <n v="988.098835886076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4628141591477202"/>
    <n v="0.36220626294885999"/>
    <n v="988.09883588607602"/>
    <m/>
    <n v="-1"/>
    <n v="-1"/>
    <n v="-1"/>
    <n v="-1"/>
    <n v="0"/>
    <m/>
    <m/>
    <s v="Central IRL A"/>
    <n v="-1"/>
    <m/>
    <m/>
    <n v="604"/>
    <x v="13"/>
    <s v="Basins 4, 6, 10, 15"/>
    <x v="0"/>
    <m/>
    <n v="201.951855375262"/>
    <n v="0.80137780690000004"/>
  </r>
  <r>
    <n v="450000"/>
    <n v="870000"/>
    <n v="870000"/>
    <x v="0"/>
    <x v="0"/>
    <s v="IR12-21"/>
    <s v="62-304.520 (7), F.A.C."/>
    <n v="0.56000000000000005"/>
    <n v="0.48"/>
    <s v="Town Melbourne Beach"/>
    <n v="1.580316266387E-2"/>
    <n v="3658.9917398298699"/>
    <n v="9.1199547431675896"/>
    <n v="1.3412724275260199"/>
    <n v="0.14412412829341001"/>
    <n v="2.1196346348749999E-2"/>
    <n v="57.823641650288202"/>
    <n v="1210"/>
    <s v="Fixed Single Family Units"/>
    <n v="1210"/>
    <s v="Town Melbourne Beach                   Brevard County"/>
    <s v="Town Melbourne Beach"/>
    <m/>
    <m/>
    <m/>
    <n v="0"/>
    <n v="1"/>
    <n v="0.14412412829341001"/>
    <n v="2.1196346348749999E-2"/>
    <n v="57.823641650287797"/>
    <m/>
    <n v="-1"/>
    <n v="-1"/>
    <n v="-1"/>
    <n v="-1"/>
    <n v="0"/>
    <m/>
    <m/>
    <s v="Central IRL A"/>
    <n v="-1"/>
    <m/>
    <m/>
    <n v="604"/>
    <x v="13"/>
    <s v="Basins 4, 6, 10, 15"/>
    <x v="0"/>
    <m/>
    <n v="44.123146221219201"/>
    <n v="4.6896708600000003E-2"/>
  </r>
  <r>
    <n v="450000"/>
    <n v="870000"/>
    <n v="870000"/>
    <x v="0"/>
    <x v="0"/>
    <s v="IR12-21"/>
    <s v="62-304.520 (7), F.A.C."/>
    <n v="0.56000000000000005"/>
    <n v="0.48"/>
    <s v="Town Melbourne Beach"/>
    <n v="4.4039514391139997E-2"/>
    <n v="3658.9917398298699"/>
    <n v="9.1199547431675896"/>
    <n v="1.3412724275260199"/>
    <n v="0.40163837815834003"/>
    <n v="5.906898637448E-2"/>
    <n v="161.140219383329"/>
    <n v="1210"/>
    <s v="Fixed Single Family Units"/>
    <n v="1210"/>
    <s v="Town Melbourne Beach                   Brevard County"/>
    <s v="Town Melbourne Beach"/>
    <m/>
    <m/>
    <m/>
    <n v="0"/>
    <n v="1"/>
    <n v="0.40163837815834003"/>
    <n v="5.906898637448E-2"/>
    <n v="161.140219383328"/>
    <m/>
    <n v="-1"/>
    <n v="-1"/>
    <n v="-1"/>
    <n v="-1"/>
    <n v="0"/>
    <m/>
    <m/>
    <s v="Central IRL A"/>
    <n v="-1"/>
    <m/>
    <m/>
    <n v="604"/>
    <x v="13"/>
    <s v="Basins 4, 6, 10, 15"/>
    <x v="0"/>
    <m/>
    <n v="56.174105360023901"/>
    <n v="0.13068955339999999"/>
  </r>
  <r>
    <n v="450000"/>
    <n v="870000"/>
    <n v="870000"/>
    <x v="0"/>
    <x v="0"/>
    <s v="IR12-21"/>
    <s v="62-304.520 (7), F.A.C."/>
    <n v="0.56000000000000005"/>
    <n v="0.48"/>
    <s v="Town Melbourne Beach"/>
    <n v="0.25912432720395001"/>
    <n v="3658.9917398298699"/>
    <n v="9.1199547431675896"/>
    <n v="1.3412724275260199"/>
    <n v="2.3632021369538299"/>
    <n v="0.34755631537989001"/>
    <n v="948.13377282824899"/>
    <n v="1210"/>
    <s v="Fixed Single Family Units"/>
    <n v="1210"/>
    <s v="Town Melbourne Beach                   Brevard County"/>
    <s v="Town Melbourne Beach"/>
    <m/>
    <m/>
    <m/>
    <n v="0"/>
    <n v="1"/>
    <n v="2.3632021369538299"/>
    <n v="0.34755631537989001"/>
    <n v="948.13377282824899"/>
    <m/>
    <n v="-1"/>
    <n v="-1"/>
    <n v="-1"/>
    <n v="-1"/>
    <n v="0"/>
    <m/>
    <m/>
    <s v="Central IRL A"/>
    <n v="-1"/>
    <m/>
    <m/>
    <n v="604"/>
    <x v="13"/>
    <s v="Basins 4, 6, 10, 15"/>
    <x v="0"/>
    <m/>
    <n v="127.989658180726"/>
    <n v="0.76896494150000005"/>
  </r>
  <r>
    <n v="450000"/>
    <n v="870000"/>
    <n v="870000"/>
    <x v="0"/>
    <x v="0"/>
    <s v="IR12-21"/>
    <s v="62-304.520 (7), F.A.C."/>
    <n v="0.56000000000000005"/>
    <n v="0.48"/>
    <s v="Town Melbourne Beach"/>
    <n v="2.8749697356370001E-2"/>
    <n v="3658.9917398298699"/>
    <n v="9.1199547431675896"/>
    <n v="1.3412724275260199"/>
    <n v="0.26219593876989"/>
    <n v="3.8561176363819998E-2"/>
    <n v="105.194905149581"/>
    <n v="1210"/>
    <s v="Fixed Single Family Units"/>
    <n v="1210"/>
    <s v="Town Melbourne Beach                   Brevard County"/>
    <s v="Town Melbourne Beach"/>
    <m/>
    <m/>
    <m/>
    <n v="0"/>
    <n v="1"/>
    <n v="0.26219593876989"/>
    <n v="3.8561176363819998E-2"/>
    <n v="105.19490514958299"/>
    <m/>
    <n v="-1"/>
    <n v="-1"/>
    <n v="-1"/>
    <n v="-1"/>
    <n v="0"/>
    <m/>
    <m/>
    <s v="Central IRL A"/>
    <n v="-1"/>
    <m/>
    <m/>
    <n v="604"/>
    <x v="13"/>
    <s v="Basins 4, 6, 10, 15"/>
    <x v="0"/>
    <m/>
    <n v="53.429539567013101"/>
    <n v="8.5316224800000007E-2"/>
  </r>
  <r>
    <n v="450000"/>
    <n v="870000"/>
    <n v="870000"/>
    <x v="0"/>
    <x v="0"/>
    <s v="IR12-21"/>
    <s v="62-304.520 (7), F.A.C."/>
    <n v="0.56000000000000005"/>
    <n v="0.48"/>
    <s v="Town Melbourne Beach"/>
    <n v="0.20335871277312001"/>
    <n v="3649.6723714341801"/>
    <n v="9.0981577355205498"/>
    <n v="1.3381153771019101"/>
    <n v="1.8501896457023099"/>
    <n v="0.27211742062937"/>
    <n v="742.192675498498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501896457023099"/>
    <n v="0.27211742062937"/>
    <n v="742.19267549849803"/>
    <m/>
    <n v="-1"/>
    <n v="-1"/>
    <n v="-1"/>
    <n v="-1"/>
    <n v="0"/>
    <m/>
    <m/>
    <s v="Central IRL A"/>
    <n v="-1"/>
    <m/>
    <m/>
    <n v="604"/>
    <x v="13"/>
    <s v="Basins 4, 6, 10, 15"/>
    <x v="0"/>
    <m/>
    <n v="132.925774767473"/>
    <n v="0.60194053160000005"/>
  </r>
  <r>
    <n v="450000"/>
    <n v="870000"/>
    <n v="870000"/>
    <x v="0"/>
    <x v="0"/>
    <s v="IR12-21"/>
    <s v="62-304.520 (7), F.A.C."/>
    <n v="0.56000000000000005"/>
    <n v="0.48"/>
    <s v="Town Melbourne Beach"/>
    <n v="7.4468312704900003E-3"/>
    <n v="3649.6723714341801"/>
    <n v="9.0981577355205498"/>
    <n v="1.3381153771019101"/>
    <n v="6.775244552878E-2"/>
    <n v="9.9647194337300002E-3"/>
    <n v="27.178494342665001"/>
    <n v="1210"/>
    <s v="Fixed Single Family Units"/>
    <n v="1210"/>
    <s v="Town Melbourne Beach                   Brevard County"/>
    <s v="Town Melbourne Beach"/>
    <m/>
    <m/>
    <m/>
    <n v="0"/>
    <n v="1"/>
    <n v="6.775244552878E-2"/>
    <n v="9.9647194337300002E-3"/>
    <n v="27.178494342666401"/>
    <m/>
    <n v="-1"/>
    <n v="-1"/>
    <n v="-1"/>
    <n v="-1"/>
    <n v="0"/>
    <m/>
    <m/>
    <s v="Central IRL A"/>
    <n v="-1"/>
    <m/>
    <m/>
    <n v="604"/>
    <x v="13"/>
    <s v="Basins 4, 6, 10, 15"/>
    <x v="0"/>
    <m/>
    <n v="56.153498323446001"/>
    <n v="2.2042574499999999E-2"/>
  </r>
  <r>
    <n v="450000"/>
    <n v="870000"/>
    <n v="870000"/>
    <x v="0"/>
    <x v="0"/>
    <s v="IR12-21"/>
    <s v="62-304.520 (7), F.A.C."/>
    <n v="0.56000000000000005"/>
    <n v="0.48"/>
    <s v="Town Melbourne Beach"/>
    <n v="4.3681786711799999E-3"/>
    <n v="3649.6723714341801"/>
    <n v="9.0981577355205498"/>
    <n v="1.3381153771019101"/>
    <n v="3.974237856737E-2"/>
    <n v="5.8451270498399996E-3"/>
    <n v="15.942421009712"/>
    <n v="1210"/>
    <s v="Fixed Single Family Units"/>
    <n v="1210"/>
    <s v="Town Melbourne Beach                   Brevard County"/>
    <s v="Town Melbourne Beach"/>
    <m/>
    <m/>
    <m/>
    <n v="0"/>
    <n v="1"/>
    <n v="3.974237856737E-2"/>
    <n v="5.8451270498399996E-3"/>
    <n v="15.9424210097102"/>
    <m/>
    <n v="-1"/>
    <n v="-1"/>
    <n v="-1"/>
    <n v="-1"/>
    <n v="0"/>
    <m/>
    <m/>
    <s v="Central IRL A"/>
    <n v="-1"/>
    <m/>
    <m/>
    <n v="604"/>
    <x v="13"/>
    <s v="Basins 4, 6, 10, 15"/>
    <x v="0"/>
    <m/>
    <n v="47.622628947355203"/>
    <n v="1.29297818E-2"/>
  </r>
  <r>
    <n v="450000"/>
    <n v="870000"/>
    <n v="870000"/>
    <x v="0"/>
    <x v="0"/>
    <s v="IR12-21"/>
    <s v="62-304.520 (7), F.A.C."/>
    <n v="0.56000000000000005"/>
    <n v="0.48"/>
    <s v="Town Melbourne Beach"/>
    <n v="0.20477812196742001"/>
    <n v="3649.6723714341801"/>
    <n v="9.0981577355205498"/>
    <n v="1.3381153771019101"/>
    <n v="1.86310365444327"/>
    <n v="0.27401675389864999"/>
    <n v="747.37305401868002"/>
    <n v="1210"/>
    <s v="Fixed Single Family Units"/>
    <n v="1210"/>
    <s v="Town Melbourne Beach                   Brevard County"/>
    <s v="Town Melbourne Beach"/>
    <m/>
    <m/>
    <m/>
    <n v="0"/>
    <n v="1"/>
    <n v="1.86310365444327"/>
    <n v="0.27401675389864999"/>
    <n v="747.37305401868002"/>
    <m/>
    <n v="-1"/>
    <n v="-1"/>
    <n v="-1"/>
    <n v="-1"/>
    <n v="0"/>
    <m/>
    <m/>
    <s v="Central IRL A"/>
    <n v="-1"/>
    <m/>
    <m/>
    <n v="604"/>
    <x v="13"/>
    <s v="Basins 4, 6, 10, 15"/>
    <x v="0"/>
    <m/>
    <n v="115.966973655551"/>
    <n v="0.60614197410000004"/>
  </r>
  <r>
    <n v="450000"/>
    <n v="870000"/>
    <n v="870000"/>
    <x v="0"/>
    <x v="0"/>
    <s v="IR12-21"/>
    <s v="62-304.520 (7), F.A.C."/>
    <n v="0.56000000000000005"/>
    <n v="0.48"/>
    <s v="Town Melbourne Beach"/>
    <n v="0.1978116091928"/>
    <n v="3649.6723714341801"/>
    <n v="9.0981577355205498"/>
    <n v="1.3381153771019101"/>
    <n v="1.7997212223532799"/>
    <n v="0.26469475603016002"/>
    <n v="721.94756481991703"/>
    <n v="1210"/>
    <s v="Fixed Single Family Units"/>
    <n v="1210"/>
    <s v="Town Melbourne Beach                   Brevard County"/>
    <s v="Town Melbourne Beach"/>
    <m/>
    <m/>
    <m/>
    <n v="0"/>
    <n v="1"/>
    <n v="1.7997212223532799"/>
    <n v="0.26469475603016002"/>
    <n v="721.94756481991703"/>
    <m/>
    <n v="-1"/>
    <n v="-1"/>
    <n v="-1"/>
    <n v="-1"/>
    <n v="0"/>
    <m/>
    <m/>
    <s v="Central IRL A"/>
    <n v="-1"/>
    <m/>
    <m/>
    <n v="604"/>
    <x v="13"/>
    <s v="Basins 4, 6, 10, 15"/>
    <x v="0"/>
    <m/>
    <n v="114.39979398588601"/>
    <n v="0.58552113939999995"/>
  </r>
  <r>
    <n v="450000"/>
    <n v="870000"/>
    <n v="870000"/>
    <x v="0"/>
    <x v="0"/>
    <s v="IR12-21"/>
    <s v="62-304.520 (7), F.A.C."/>
    <n v="0.56000000000000005"/>
    <n v="0.48"/>
    <s v="Town Melbourne Beach"/>
    <n v="3.1222157669389999E-2"/>
    <n v="3698.0527495711999"/>
    <n v="10.627388938257599"/>
    <n v="2.0462571870902901"/>
    <n v="0.33181001304420998"/>
    <n v="6.3888564527449995E-2"/>
    <n v="115.461186016833"/>
    <n v="1300"/>
    <s v="Residential, High Density"/>
    <n v="1300"/>
    <s v="Town Melbourne Beach                   Brevard County"/>
    <s v="Town Melbourne Beach"/>
    <m/>
    <m/>
    <m/>
    <n v="0"/>
    <n v="1"/>
    <n v="0.33181001304420998"/>
    <n v="6.3888564527449995E-2"/>
    <n v="135.706183565309"/>
    <m/>
    <n v="-1"/>
    <n v="-1"/>
    <n v="-1"/>
    <n v="-1"/>
    <n v="0"/>
    <m/>
    <m/>
    <s v="Central IRL A"/>
    <n v="-1"/>
    <m/>
    <m/>
    <n v="604"/>
    <x v="13"/>
    <s v="Basins 4, 6, 10, 15"/>
    <x v="0"/>
    <m/>
    <n v="112.785472869404"/>
    <n v="0.1100617872"/>
  </r>
  <r>
    <n v="450000"/>
    <n v="870000"/>
    <n v="870000"/>
    <x v="0"/>
    <x v="0"/>
    <s v="IR12-21"/>
    <s v="62-304.520 (7), F.A.C."/>
    <n v="0.56000000000000005"/>
    <n v="0.48"/>
    <s v="FDOT District 5"/>
    <n v="9.8882341869040005E-2"/>
    <n v="3698.0527495711999"/>
    <n v="10.627388938257599"/>
    <n v="2.0462571870902901"/>
    <n v="1.05086110616804"/>
    <n v="0.20233870272584001"/>
    <n v="365.672116232843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05086110616804"/>
    <n v="0.20233870272584001"/>
    <n v="693.82829022534304"/>
    <m/>
    <n v="-1"/>
    <n v="-1"/>
    <n v="-1"/>
    <n v="-1"/>
    <n v="0"/>
    <m/>
    <m/>
    <s v="Central IRL A"/>
    <n v="-1"/>
    <m/>
    <m/>
    <n v="604"/>
    <x v="13"/>
    <s v="Basins 4, 6, 10, 15"/>
    <x v="0"/>
    <m/>
    <n v="121.46875970876"/>
    <n v="0.56271556379999998"/>
  </r>
  <r>
    <n v="450000"/>
    <n v="870000"/>
    <n v="870000"/>
    <x v="0"/>
    <x v="0"/>
    <s v="IR12-21"/>
    <s v="62-304.520 (7), F.A.C."/>
    <n v="0.56000000000000005"/>
    <n v="0.48"/>
    <s v="Town Melbourne Beach"/>
    <n v="5.3749866225299998E-3"/>
    <n v="3698.0527495711999"/>
    <n v="10.627388938257599"/>
    <n v="2.0462571870902901"/>
    <n v="5.7122073375589999E-2"/>
    <n v="1.0998605006869999E-2"/>
    <n v="19.876984058366499"/>
    <n v="1300"/>
    <s v="Residential, High Density"/>
    <n v="1300"/>
    <s v="Town Melbourne Beach                   Brevard County"/>
    <s v="Town Melbourne Beach"/>
    <m/>
    <m/>
    <m/>
    <n v="0"/>
    <n v="1"/>
    <n v="5.7122073375589999E-2"/>
    <n v="1.0998605006869999E-2"/>
    <n v="19.8769840583657"/>
    <m/>
    <n v="-1"/>
    <n v="-1"/>
    <n v="-1"/>
    <n v="-1"/>
    <n v="0"/>
    <m/>
    <m/>
    <s v="Central IRL A"/>
    <n v="-1"/>
    <m/>
    <m/>
    <n v="604"/>
    <x v="13"/>
    <s v="Basins 4, 6, 10, 15"/>
    <x v="0"/>
    <m/>
    <n v="25.712855783005701"/>
    <n v="1.6120830499999999E-2"/>
  </r>
  <r>
    <n v="450000"/>
    <n v="870000"/>
    <n v="870000"/>
    <x v="0"/>
    <x v="0"/>
    <s v="IR12-21"/>
    <s v="62-304.520 (7), F.A.C."/>
    <n v="0.56000000000000005"/>
    <n v="0.48"/>
    <s v="Town Melbourne Beach"/>
    <n v="0.38036178908003998"/>
    <n v="3698.0527495711999"/>
    <n v="10.627388938257599"/>
    <n v="2.0462571870902901"/>
    <n v="4.0422526698050998"/>
    <n v="0.77831804459955001"/>
    <n v="1406.5979599392599"/>
    <n v="1300"/>
    <s v="Residential, High Density"/>
    <n v="1300"/>
    <s v="Town Melbourne Beach                   Brevard County"/>
    <s v="Town Melbourne Beach"/>
    <m/>
    <m/>
    <m/>
    <n v="0"/>
    <n v="1"/>
    <n v="4.0422526698050998"/>
    <n v="0.77831804459955001"/>
    <n v="1406.5979599392599"/>
    <m/>
    <n v="-1"/>
    <n v="-1"/>
    <n v="-1"/>
    <n v="-1"/>
    <n v="0"/>
    <m/>
    <m/>
    <s v="Central IRL A"/>
    <n v="-1"/>
    <m/>
    <m/>
    <n v="604"/>
    <x v="13"/>
    <s v="Basins 4, 6, 10, 15"/>
    <x v="0"/>
    <m/>
    <n v="163.05928900514201"/>
    <n v="1.1407931549000001"/>
  </r>
  <r>
    <n v="450000"/>
    <n v="870000"/>
    <n v="870000"/>
    <x v="0"/>
    <x v="0"/>
    <s v="IR12-21"/>
    <s v="62-304.520 (7), F.A.C."/>
    <n v="0.56000000000000005"/>
    <n v="0.48"/>
    <s v="Town Melbourne Beach"/>
    <n v="0.19191467342164001"/>
    <n v="3673.8210825968399"/>
    <n v="9.1446240089318902"/>
    <n v="1.3439880318324899"/>
    <n v="1.7549875302379301"/>
    <n v="0.25793102421172998"/>
    <n v="705.06017327614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549875302379301"/>
    <n v="0.25793102421172998"/>
    <n v="780.65350691386902"/>
    <m/>
    <n v="-1"/>
    <n v="-1"/>
    <n v="-1"/>
    <n v="-1"/>
    <n v="0"/>
    <m/>
    <m/>
    <s v="Central IRL A"/>
    <n v="-1"/>
    <m/>
    <m/>
    <n v="604"/>
    <x v="13"/>
    <s v="Basins 4, 6, 10, 15"/>
    <x v="0"/>
    <m/>
    <n v="152.03593474067799"/>
    <n v="0.63313341999999995"/>
  </r>
  <r>
    <n v="450000"/>
    <n v="870000"/>
    <n v="870000"/>
    <x v="0"/>
    <x v="0"/>
    <s v="IR12-21"/>
    <s v="62-304.520 (7), F.A.C."/>
    <n v="0.56000000000000005"/>
    <n v="0.48"/>
    <s v="Town Melbourne Beach"/>
    <n v="4.5974770951999998E-3"/>
    <n v="3673.8210825968399"/>
    <n v="9.1446240089318902"/>
    <n v="1.3439880318324899"/>
    <n v="4.204219942536E-2"/>
    <n v="6.1789541925800001E-3"/>
    <n v="16.890308279134899"/>
    <n v="1700"/>
    <s v="Institutional (Educational,religious,health and military facilities)"/>
    <n v="1700"/>
    <s v="Town Melbourne Beach                   Brevard County"/>
    <s v="Town Melbourne Beach"/>
    <m/>
    <m/>
    <m/>
    <n v="0"/>
    <n v="1"/>
    <n v="4.204219942536E-2"/>
    <n v="6.1789541925800001E-3"/>
    <n v="17.6877469358671"/>
    <m/>
    <n v="-1"/>
    <n v="-1"/>
    <n v="-1"/>
    <n v="-1"/>
    <n v="0"/>
    <m/>
    <m/>
    <s v="Central IRL A"/>
    <n v="-1"/>
    <m/>
    <m/>
    <n v="604"/>
    <x v="13"/>
    <s v="Basins 4, 6, 10, 15"/>
    <x v="0"/>
    <m/>
    <n v="21.6032545746395"/>
    <n v="1.43452935E-2"/>
  </r>
  <r>
    <n v="450000"/>
    <n v="870000"/>
    <n v="870000"/>
    <x v="0"/>
    <x v="0"/>
    <s v="IR12-21"/>
    <s v="62-304.520 (7), F.A.C."/>
    <n v="0.56000000000000005"/>
    <n v="0.48"/>
    <s v="Town Melbourne Beach"/>
    <n v="1.6229174079969998E-2"/>
    <n v="3673.8210825968399"/>
    <n v="9.1446240089318902"/>
    <n v="1.3439880318324899"/>
    <n v="0.14840969493688"/>
    <n v="2.1811815730009999E-2"/>
    <n v="59.623081888150097"/>
    <n v="1210"/>
    <s v="Fixed Single Family Units"/>
    <n v="1210"/>
    <s v="Town Melbourne Beach                   Brevard County"/>
    <s v="Town Melbourne Beach"/>
    <m/>
    <m/>
    <m/>
    <n v="0"/>
    <n v="1"/>
    <n v="0.14840969493688"/>
    <n v="2.1811815730009999E-2"/>
    <n v="59.623081888151198"/>
    <m/>
    <n v="-1"/>
    <n v="-1"/>
    <n v="-1"/>
    <n v="-1"/>
    <n v="0"/>
    <m/>
    <m/>
    <s v="Central IRL A"/>
    <n v="-1"/>
    <m/>
    <m/>
    <n v="604"/>
    <x v="13"/>
    <s v="Basins 4, 6, 10, 15"/>
    <x v="0"/>
    <m/>
    <n v="40.400915957170803"/>
    <n v="4.8356108600000003E-2"/>
  </r>
  <r>
    <n v="450000"/>
    <n v="870000"/>
    <n v="870000"/>
    <x v="0"/>
    <x v="0"/>
    <s v="IR12-21"/>
    <s v="62-304.520 (7), F.A.C."/>
    <n v="0.56000000000000005"/>
    <n v="0.48"/>
    <s v="Town Melbourne Beach"/>
    <n v="0.22741679722812"/>
    <n v="3673.8210825968399"/>
    <n v="9.1446240089318902"/>
    <n v="1.3439880318324899"/>
    <n v="2.07964110396667"/>
    <n v="0.30564545371226998"/>
    <n v="835.48862419332295"/>
    <n v="1210"/>
    <s v="Fixed Single Family Units"/>
    <n v="1210"/>
    <s v="Town Melbourne Beach                   Brevard County"/>
    <s v="Town Melbourne Beach"/>
    <m/>
    <m/>
    <m/>
    <n v="0"/>
    <n v="1"/>
    <n v="2.07964110396667"/>
    <n v="0.30564545371226998"/>
    <n v="835.48862419332295"/>
    <m/>
    <n v="-1"/>
    <n v="-1"/>
    <n v="-1"/>
    <n v="-1"/>
    <n v="0"/>
    <m/>
    <m/>
    <s v="Central IRL A"/>
    <n v="-1"/>
    <m/>
    <m/>
    <n v="604"/>
    <x v="13"/>
    <s v="Basins 4, 6, 10, 15"/>
    <x v="0"/>
    <m/>
    <n v="119.783968306581"/>
    <n v="0.6776063457"/>
  </r>
  <r>
    <n v="450000"/>
    <n v="870000"/>
    <n v="870000"/>
    <x v="0"/>
    <x v="0"/>
    <s v="IR12-21"/>
    <s v="62-304.520 (7), F.A.C."/>
    <n v="0.56000000000000005"/>
    <n v="0.48"/>
    <s v="Town Melbourne Beach"/>
    <n v="0.15596919162657999"/>
    <n v="3673.8210825968399"/>
    <n v="9.1446240089318902"/>
    <n v="1.3439880318324899"/>
    <n v="1.4262796144021499"/>
    <n v="0.20962072688071001"/>
    <n v="573.00290443332801"/>
    <n v="1210"/>
    <s v="Fixed Single Family Units"/>
    <n v="1210"/>
    <s v="Town Melbourne Beach                   Brevard County"/>
    <s v="Town Melbourne Beach"/>
    <m/>
    <m/>
    <m/>
    <n v="0"/>
    <n v="1"/>
    <n v="1.4262796144021499"/>
    <n v="0.20962072688071001"/>
    <n v="576.09924316359297"/>
    <m/>
    <n v="-1"/>
    <n v="-1"/>
    <n v="-1"/>
    <n v="-1"/>
    <n v="0"/>
    <m/>
    <m/>
    <s v="Central IRL A"/>
    <n v="-1"/>
    <m/>
    <m/>
    <n v="604"/>
    <x v="13"/>
    <s v="Basins 4, 6, 10, 15"/>
    <x v="0"/>
    <m/>
    <n v="102.7903079533"/>
    <n v="0.46723377389999998"/>
  </r>
  <r>
    <n v="450000"/>
    <n v="870000"/>
    <n v="870000"/>
    <x v="0"/>
    <x v="0"/>
    <s v="IR12-21"/>
    <s v="62-304.520 (7), F.A.C."/>
    <n v="0.56000000000000005"/>
    <n v="0.48"/>
    <s v="Town Melbourne Beach"/>
    <n v="3.0403080474549999E-2"/>
    <n v="3663.8191392600602"/>
    <n v="9.5319153152650191"/>
    <n v="1.7113516439560199"/>
    <n v="0.28979958840665998"/>
    <n v="5.2030361751460003E-2"/>
    <n v="111.39138813514499"/>
    <n v="1300"/>
    <s v="Residential, High Density"/>
    <n v="1300"/>
    <s v="Town Melbourne Beach                   Brevard County"/>
    <s v="Town Melbourne Beach"/>
    <m/>
    <m/>
    <m/>
    <n v="0"/>
    <n v="1"/>
    <n v="0.28979958840665998"/>
    <n v="5.2030361751460003E-2"/>
    <n v="111.391388135146"/>
    <m/>
    <n v="-1"/>
    <n v="-1"/>
    <n v="-1"/>
    <n v="-1"/>
    <n v="0"/>
    <m/>
    <m/>
    <s v="Central IRL A"/>
    <n v="-1"/>
    <m/>
    <m/>
    <n v="604"/>
    <x v="13"/>
    <s v="Basins 4, 6, 10, 15"/>
    <x v="0"/>
    <m/>
    <n v="64.690290611245103"/>
    <n v="9.03417584E-2"/>
  </r>
  <r>
    <n v="450000"/>
    <n v="870000"/>
    <n v="870000"/>
    <x v="0"/>
    <x v="0"/>
    <s v="IR12-21"/>
    <s v="62-304.520 (7), F.A.C."/>
    <n v="0.56000000000000005"/>
    <n v="0.48"/>
    <s v="FDOT District 5"/>
    <n v="5.6435743388129997E-2"/>
    <n v="3663.8191392600602"/>
    <n v="9.5319153152650191"/>
    <n v="1.7113516439560199"/>
    <n v="0.53794072672968996"/>
    <n v="9.6581402225150007E-2"/>
    <n v="206.770356763803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53794072672968996"/>
    <n v="9.6581402225150007E-2"/>
    <n v="303.471029978996"/>
    <m/>
    <n v="-1"/>
    <n v="-1"/>
    <n v="-1"/>
    <n v="-1"/>
    <n v="0"/>
    <m/>
    <m/>
    <s v="Central IRL A"/>
    <n v="-1"/>
    <m/>
    <m/>
    <n v="604"/>
    <x v="13"/>
    <s v="Basins 4, 6, 10, 15"/>
    <x v="0"/>
    <m/>
    <n v="80.642109409267206"/>
    <n v="0.2461241119"/>
  </r>
  <r>
    <n v="450000"/>
    <n v="870000"/>
    <n v="870000"/>
    <x v="0"/>
    <x v="0"/>
    <s v="IR12-21"/>
    <s v="62-304.520 (7), F.A.C."/>
    <n v="0.56000000000000005"/>
    <n v="0.48"/>
    <s v="Town Melbourne Beach"/>
    <n v="0.18263574373829999"/>
    <n v="3663.8191392600602"/>
    <n v="9.5319153152650191"/>
    <n v="1.7113516439560199"/>
    <n v="1.74086844285395"/>
    <n v="0.31255398029166997"/>
    <n v="669.144333421395"/>
    <n v="1800"/>
    <s v="Recreational"/>
    <n v="1800"/>
    <s v="Town Melbourne Beach                   Brevard County"/>
    <s v="Town Melbourne Beach"/>
    <m/>
    <m/>
    <m/>
    <n v="0"/>
    <n v="1"/>
    <n v="1.74086844285395"/>
    <n v="0.31255398029166997"/>
    <n v="669.144333421395"/>
    <m/>
    <n v="-1"/>
    <n v="-1"/>
    <n v="-1"/>
    <n v="-1"/>
    <n v="0"/>
    <m/>
    <m/>
    <s v="Central IRL A"/>
    <n v="-1"/>
    <m/>
    <m/>
    <n v="604"/>
    <x v="13"/>
    <s v="Basins 4, 6, 10, 15"/>
    <x v="0"/>
    <m/>
    <n v="138.987391283287"/>
    <n v="0.54269613419999996"/>
  </r>
  <r>
    <n v="450000"/>
    <n v="870000"/>
    <n v="870000"/>
    <x v="0"/>
    <x v="0"/>
    <s v="IR12-21"/>
    <s v="62-304.520 (7), F.A.C."/>
    <n v="0.56000000000000005"/>
    <n v="0.48"/>
    <s v="FDOT District 5"/>
    <n v="1.526156514718E-2"/>
    <n v="3663.8191392600602"/>
    <n v="9.5319153152650191"/>
    <n v="1.7113516439560199"/>
    <n v="0.14547194656133"/>
    <n v="2.611790460397E-2"/>
    <n v="55.915614481309703"/>
    <n v="1800"/>
    <s v="Recreational"/>
    <n v="1800"/>
    <s v="FDOT District 5                         Town Melbourne Beach                   Brevard County"/>
    <s v="FDOT District 5"/>
    <m/>
    <m/>
    <m/>
    <n v="0"/>
    <n v="1"/>
    <n v="0.14547194656133"/>
    <n v="2.611790460397E-2"/>
    <n v="55.915614481309703"/>
    <m/>
    <n v="-1"/>
    <n v="-1"/>
    <n v="-1"/>
    <n v="-1"/>
    <n v="0"/>
    <m/>
    <m/>
    <s v="Central IRL A"/>
    <n v="-1"/>
    <m/>
    <m/>
    <n v="604"/>
    <x v="13"/>
    <s v="Basins 4, 6, 10, 15"/>
    <x v="0"/>
    <m/>
    <n v="42.990956993773601"/>
    <n v="4.5349241300000002E-2"/>
  </r>
  <r>
    <n v="450000"/>
    <n v="870000"/>
    <n v="870000"/>
    <x v="0"/>
    <x v="0"/>
    <s v="IR12-21"/>
    <s v="62-304.520 (7), F.A.C."/>
    <n v="0.56000000000000005"/>
    <n v="0.48"/>
    <s v="Town Melbourne Beach"/>
    <n v="9.2997885569229999E-2"/>
    <n v="3663.8191392600602"/>
    <n v="9.5319153152650191"/>
    <n v="1.7113516439560199"/>
    <n v="0.88644796974467999"/>
    <n v="0.15915208435334999"/>
    <n v="340.727433059291"/>
    <n v="1300"/>
    <s v="Residential, High Density"/>
    <n v="1300"/>
    <s v="Town Melbourne Beach                   Brevard County"/>
    <s v="Town Melbourne Beach"/>
    <m/>
    <m/>
    <m/>
    <n v="0"/>
    <n v="1"/>
    <n v="0.88644796974467999"/>
    <n v="0.15915208435334999"/>
    <n v="340.72743305929299"/>
    <m/>
    <n v="-1"/>
    <n v="-1"/>
    <n v="-1"/>
    <n v="-1"/>
    <n v="0"/>
    <m/>
    <m/>
    <s v="Central IRL A"/>
    <n v="-1"/>
    <m/>
    <m/>
    <n v="604"/>
    <x v="13"/>
    <s v="Basins 4, 6, 10, 15"/>
    <x v="0"/>
    <m/>
    <n v="113.11073382098"/>
    <n v="0.27634017280000001"/>
  </r>
  <r>
    <n v="450000"/>
    <n v="870000"/>
    <n v="870000"/>
    <x v="0"/>
    <x v="0"/>
    <s v="IR12-21"/>
    <s v="62-304.520 (7), F.A.C."/>
    <n v="0.56000000000000005"/>
    <n v="0.48"/>
    <s v="Town Melbourne Beach"/>
    <n v="0.21363602746471"/>
    <n v="3663.8191392600602"/>
    <n v="9.5319153152650191"/>
    <n v="1.7113516439560199"/>
    <n v="2.0363605220832799"/>
    <n v="0.36560636680997"/>
    <n v="782.72376626070798"/>
    <n v="1300"/>
    <s v="Residential, High Density"/>
    <n v="1300"/>
    <s v="Town Melbourne Beach                   Brevard County"/>
    <s v="Town Melbourne Beach"/>
    <m/>
    <m/>
    <m/>
    <n v="0"/>
    <n v="1"/>
    <n v="2.0363605220832799"/>
    <n v="0.36560636680997"/>
    <n v="782.72376626070798"/>
    <m/>
    <n v="-1"/>
    <n v="-1"/>
    <n v="-1"/>
    <n v="-1"/>
    <n v="0"/>
    <m/>
    <m/>
    <s v="Central IRL A"/>
    <n v="-1"/>
    <m/>
    <m/>
    <n v="604"/>
    <x v="13"/>
    <s v="Basins 4, 6, 10, 15"/>
    <x v="0"/>
    <m/>
    <n v="120.159318207062"/>
    <n v="0.63481246250000001"/>
  </r>
  <r>
    <n v="450000"/>
    <n v="870000"/>
    <n v="870000"/>
    <x v="0"/>
    <x v="0"/>
    <s v="IR12-21"/>
    <s v="62-304.520 (7), F.A.C."/>
    <n v="0.56000000000000005"/>
    <n v="0.48"/>
    <s v="Town Melbourne Beach"/>
    <n v="1.7389916457399999E-3"/>
    <n v="3677.6851207663499"/>
    <n v="9.9654217333626907"/>
    <n v="1.84377072572032"/>
    <n v="1.7329785140630001E-2"/>
    <n v="3.20630188869E-3"/>
    <n v="6.3954637006897102"/>
    <n v="1300"/>
    <s v="Residential, High Density"/>
    <n v="1300"/>
    <s v="Town Melbourne Beach                   Brevard County"/>
    <s v="Town Melbourne Beach"/>
    <m/>
    <m/>
    <m/>
    <n v="0"/>
    <n v="1"/>
    <n v="1.7329785140630001E-2"/>
    <n v="3.20630188869E-3"/>
    <n v="73.272726783880501"/>
    <m/>
    <n v="-1"/>
    <n v="-1"/>
    <n v="-1"/>
    <n v="-1"/>
    <n v="0"/>
    <m/>
    <m/>
    <s v="Central IRL A"/>
    <n v="-1"/>
    <m/>
    <m/>
    <n v="604"/>
    <x v="13"/>
    <s v="Basins 4, 6, 10, 15"/>
    <x v="0"/>
    <m/>
    <n v="10.8304126979858"/>
    <n v="5.9426380199999997E-2"/>
  </r>
  <r>
    <n v="450000"/>
    <n v="870000"/>
    <n v="870000"/>
    <x v="0"/>
    <x v="0"/>
    <s v="IR12-21"/>
    <s v="62-304.520 (7), F.A.C."/>
    <n v="0.56000000000000005"/>
    <n v="0.48"/>
    <s v="FDOT District 5"/>
    <n v="4.6101738590930003E-2"/>
    <n v="3677.6851207663499"/>
    <n v="9.9654217333626907"/>
    <n v="1.84377072572032"/>
    <n v="0.45942326769990999"/>
    <n v="8.5001036018770001E-2"/>
    <n v="169.547678057345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45942326769990999"/>
    <n v="8.5001036018770001E-2"/>
    <n v="695.31418361451597"/>
    <m/>
    <n v="-1"/>
    <n v="-1"/>
    <n v="-1"/>
    <n v="-1"/>
    <n v="0"/>
    <m/>
    <m/>
    <s v="Central IRL A"/>
    <n v="-1"/>
    <m/>
    <m/>
    <n v="604"/>
    <x v="13"/>
    <s v="Basins 4, 6, 10, 15"/>
    <x v="0"/>
    <m/>
    <n v="120.990907083759"/>
    <n v="0.56392066799999996"/>
  </r>
  <r>
    <n v="450000"/>
    <n v="870000"/>
    <n v="870000"/>
    <x v="0"/>
    <x v="0"/>
    <s v="IR12-21"/>
    <s v="62-304.520 (7), F.A.C."/>
    <n v="0.56000000000000005"/>
    <n v="0.48"/>
    <s v="Town Melbourne Beach"/>
    <n v="3.2624995412819997E-2"/>
    <n v="3677.6851207663499"/>
    <n v="9.9654217333626907"/>
    <n v="1.84377072572032"/>
    <n v="0.32512183833783997"/>
    <n v="6.0153011468929998E-2"/>
    <n v="119.984460194824"/>
    <n v="1800"/>
    <s v="Recreational"/>
    <n v="1800"/>
    <s v="Town Melbourne Beach                   Brevard County"/>
    <s v="Town Melbourne Beach"/>
    <m/>
    <m/>
    <m/>
    <n v="0"/>
    <n v="1"/>
    <n v="0.32512183833783997"/>
    <n v="6.0153011468929998E-2"/>
    <n v="119.984460194824"/>
    <m/>
    <n v="-1"/>
    <n v="-1"/>
    <n v="-1"/>
    <n v="-1"/>
    <n v="0"/>
    <m/>
    <m/>
    <s v="Central IRL A"/>
    <n v="-1"/>
    <m/>
    <m/>
    <n v="604"/>
    <x v="13"/>
    <s v="Basins 4, 6, 10, 15"/>
    <x v="0"/>
    <m/>
    <n v="108.065569457192"/>
    <n v="9.7310997699999999E-2"/>
  </r>
  <r>
    <n v="450000"/>
    <n v="870000"/>
    <n v="870000"/>
    <x v="0"/>
    <x v="0"/>
    <s v="IR12-21"/>
    <s v="62-304.520 (7), F.A.C."/>
    <n v="0.56000000000000005"/>
    <n v="0.48"/>
    <s v="FDOT District 5"/>
    <n v="4.9752690689799997E-2"/>
    <n v="3677.6851207663499"/>
    <n v="9.9654217333626907"/>
    <n v="1.84377072572032"/>
    <n v="0.49580654509340999"/>
    <n v="9.1732554619670004E-2"/>
    <n v="182.97473026797201"/>
    <n v="1800"/>
    <s v="Recreational"/>
    <n v="1800"/>
    <s v="FDOT District 5                         Town Melbourne Beach                   Brevard County"/>
    <s v="FDOT District 5"/>
    <m/>
    <m/>
    <m/>
    <n v="0"/>
    <n v="1"/>
    <n v="0.49580654509340999"/>
    <n v="9.1732554619670004E-2"/>
    <n v="182.97473026796999"/>
    <m/>
    <n v="-1"/>
    <n v="-1"/>
    <n v="-1"/>
    <n v="-1"/>
    <n v="0"/>
    <m/>
    <m/>
    <s v="Central IRL A"/>
    <n v="-1"/>
    <m/>
    <m/>
    <n v="604"/>
    <x v="13"/>
    <s v="Basins 4, 6, 10, 15"/>
    <x v="0"/>
    <m/>
    <n v="108.46114126864001"/>
    <n v="0.148397997"/>
  </r>
  <r>
    <n v="450000"/>
    <n v="870000"/>
    <n v="870000"/>
    <x v="0"/>
    <x v="0"/>
    <s v="IR12-21"/>
    <s v="62-304.520 (7), F.A.C."/>
    <n v="0.56000000000000005"/>
    <n v="0.48"/>
    <s v="Town Melbourne Beach"/>
    <n v="0.12885420655655999"/>
    <n v="3677.6851207663499"/>
    <n v="9.9654217333626907"/>
    <n v="1.84377072572032"/>
    <n v="1.2840865104539601"/>
    <n v="0.23757761393491"/>
    <n v="473.88519820122201"/>
    <n v="1300"/>
    <s v="Residential, High Density"/>
    <n v="1300"/>
    <s v="Town Melbourne Beach                   Brevard County"/>
    <s v="Town Melbourne Beach"/>
    <m/>
    <m/>
    <m/>
    <n v="0"/>
    <n v="1"/>
    <n v="1.2840865104539601"/>
    <n v="0.23757761393491"/>
    <n v="473.88519820122201"/>
    <m/>
    <n v="-1"/>
    <n v="-1"/>
    <n v="-1"/>
    <n v="-1"/>
    <n v="0"/>
    <m/>
    <m/>
    <s v="Central IRL A"/>
    <n v="-1"/>
    <m/>
    <m/>
    <n v="604"/>
    <x v="13"/>
    <s v="Basins 4, 6, 10, 15"/>
    <x v="0"/>
    <m/>
    <n v="120.83588685487599"/>
    <n v="0.38433511609999998"/>
  </r>
  <r>
    <n v="450000"/>
    <n v="870000"/>
    <n v="870000"/>
    <x v="0"/>
    <x v="0"/>
    <s v="IR12-21"/>
    <s v="62-304.520 (7), F.A.C."/>
    <n v="0.56000000000000005"/>
    <n v="0.48"/>
    <s v="Town Melbourne Beach"/>
    <n v="4.9143587265600003E-3"/>
    <n v="3677.6851207663499"/>
    <n v="9.9654217333626907"/>
    <n v="1.84377072572032"/>
    <n v="4.8973657259240001E-2"/>
    <n v="9.0609507557200004E-3"/>
    <n v="18.073463966792701"/>
    <n v="1300"/>
    <s v="Residential, High Density"/>
    <n v="1300"/>
    <s v="Town Melbourne Beach                   Brevard County"/>
    <s v="Town Melbourne Beach"/>
    <m/>
    <m/>
    <m/>
    <n v="0"/>
    <n v="1"/>
    <n v="4.8973657259240001E-2"/>
    <n v="9.0609507557200004E-3"/>
    <n v="18.073463966794002"/>
    <m/>
    <n v="-1"/>
    <n v="-1"/>
    <n v="-1"/>
    <n v="-1"/>
    <n v="0"/>
    <m/>
    <m/>
    <s v="Central IRL A"/>
    <n v="-1"/>
    <m/>
    <m/>
    <n v="604"/>
    <x v="13"/>
    <s v="Basins 4, 6, 10, 15"/>
    <x v="0"/>
    <m/>
    <n v="24.587434573441399"/>
    <n v="1.4658121600000001E-2"/>
  </r>
  <r>
    <n v="450000"/>
    <n v="870000"/>
    <n v="870000"/>
    <x v="0"/>
    <x v="0"/>
    <s v="IR12-21"/>
    <s v="62-304.520 (7), F.A.C."/>
    <n v="0.56000000000000005"/>
    <n v="0.48"/>
    <s v="Town Melbourne Beach"/>
    <n v="3.5104203234289998E-2"/>
    <n v="3585.5617798150201"/>
    <n v="9.8335298271351803"/>
    <n v="1.83040398588727"/>
    <n v="0.34519822956229002"/>
    <n v="6.4254873521449998E-2"/>
    <n v="125.868289427761"/>
    <n v="1300"/>
    <s v="Residential, High Density"/>
    <n v="1300"/>
    <s v="Town Melbourne Beach                   Brevard County"/>
    <s v="Town Melbourne Beach"/>
    <m/>
    <m/>
    <m/>
    <n v="0"/>
    <n v="1"/>
    <n v="0.34519822956229002"/>
    <n v="6.4254873521449998E-2"/>
    <n v="125.86828942776"/>
    <m/>
    <n v="-1"/>
    <n v="-1"/>
    <n v="-1"/>
    <n v="-1"/>
    <n v="0"/>
    <m/>
    <m/>
    <s v="Central IRL A"/>
    <n v="-1"/>
    <m/>
    <m/>
    <n v="604"/>
    <x v="13"/>
    <s v="Basins 4, 6, 10, 15"/>
    <x v="0"/>
    <m/>
    <n v="86.757436372522605"/>
    <n v="0.1020829598"/>
  </r>
  <r>
    <n v="450000"/>
    <n v="870000"/>
    <n v="870000"/>
    <x v="0"/>
    <x v="0"/>
    <s v="IR12-21"/>
    <s v="62-304.520 (7), F.A.C."/>
    <n v="0.56000000000000005"/>
    <n v="0.48"/>
    <s v="FDOT District 5"/>
    <n v="0.12830646189221001"/>
    <n v="3585.5617798150201"/>
    <n v="9.8335298271351803"/>
    <n v="1.83040398588727"/>
    <n v="1.2617054200312701"/>
    <n v="0.23485265926259999"/>
    <n v="460.05074586401503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2617054200312701"/>
    <n v="0.23485265926259999"/>
    <n v="1106.91952367152"/>
    <m/>
    <n v="-1"/>
    <n v="-1"/>
    <n v="-1"/>
    <n v="-1"/>
    <n v="0"/>
    <m/>
    <m/>
    <s v="Central IRL A"/>
    <n v="-1"/>
    <m/>
    <m/>
    <n v="604"/>
    <x v="13"/>
    <s v="Basins 4, 6, 10, 15"/>
    <x v="0"/>
    <m/>
    <n v="126.833435475879"/>
    <n v="0.89774495030000001"/>
  </r>
  <r>
    <n v="450000"/>
    <n v="870000"/>
    <n v="870000"/>
    <x v="0"/>
    <x v="0"/>
    <s v="IR12-21"/>
    <s v="62-304.520 (7), F.A.C."/>
    <n v="0.56000000000000005"/>
    <n v="0.48"/>
    <s v="Town Melbourne Beach"/>
    <n v="6.7636962941569997E-2"/>
    <n v="3585.5617798150201"/>
    <n v="9.8335298271351803"/>
    <n v="1.83040398588727"/>
    <n v="0.66511009250278996"/>
    <n v="0.12380296656155999"/>
    <n v="242.51650922606899"/>
    <n v="1300"/>
    <s v="Residential, High Density"/>
    <n v="1300"/>
    <s v="Town Melbourne Beach                   Brevard County"/>
    <s v="Town Melbourne Beach"/>
    <m/>
    <m/>
    <m/>
    <n v="0"/>
    <n v="1"/>
    <n v="0.66511009250278996"/>
    <n v="0.12380296656155999"/>
    <n v="242.51650922606899"/>
    <m/>
    <n v="-1"/>
    <n v="-1"/>
    <n v="-1"/>
    <n v="-1"/>
    <n v="0"/>
    <m/>
    <m/>
    <s v="Central IRL A"/>
    <n v="-1"/>
    <m/>
    <m/>
    <n v="604"/>
    <x v="13"/>
    <s v="Basins 4, 6, 10, 15"/>
    <x v="0"/>
    <m/>
    <n v="90.380677421300106"/>
    <n v="0.1966881664"/>
  </r>
  <r>
    <n v="450000"/>
    <n v="870000"/>
    <n v="870000"/>
    <x v="0"/>
    <x v="0"/>
    <s v="IR12-21"/>
    <s v="62-304.520 (7), F.A.C."/>
    <n v="0.56000000000000005"/>
    <n v="0.48"/>
    <s v="Town Melbourne Beach"/>
    <n v="3.0873967006400001E-3"/>
    <n v="3585.5617798150201"/>
    <n v="9.8335298271351803"/>
    <n v="1.83040398588727"/>
    <n v="3.0360007544020001E-2"/>
    <n v="5.6511832268799998E-3"/>
    <n v="11.070051608970401"/>
    <n v="1300"/>
    <s v="Residential, High Density"/>
    <n v="1300"/>
    <s v="Town Melbourne Beach                   Brevard County"/>
    <s v="Town Melbourne Beach"/>
    <m/>
    <m/>
    <m/>
    <n v="0"/>
    <n v="1"/>
    <n v="3.0360007544020001E-2"/>
    <n v="5.6511832268799998E-3"/>
    <n v="11.070051608971101"/>
    <m/>
    <n v="-1"/>
    <n v="-1"/>
    <n v="-1"/>
    <n v="-1"/>
    <n v="0"/>
    <m/>
    <m/>
    <s v="Central IRL A"/>
    <n v="-1"/>
    <m/>
    <m/>
    <n v="604"/>
    <x v="13"/>
    <s v="Basins 4, 6, 10, 15"/>
    <x v="0"/>
    <m/>
    <n v="19.834069392214001"/>
    <n v="8.9781440000000004E-3"/>
  </r>
  <r>
    <n v="450000"/>
    <n v="870000"/>
    <n v="870000"/>
    <x v="0"/>
    <x v="0"/>
    <s v="IR12-21"/>
    <s v="62-304.520 (7), F.A.C."/>
    <n v="0.56000000000000005"/>
    <n v="0.48"/>
    <s v="FDOT District 5"/>
    <n v="7.0664584447E-4"/>
    <n v="3585.5617798150201"/>
    <n v="9.8335298271351803"/>
    <n v="1.83040398588727"/>
    <n v="6.9488229888200002E-3"/>
    <n v="1.29344737033E-3"/>
    <n v="2.53372233180032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6.9488229888200002E-3"/>
    <n v="1.29344737033E-3"/>
    <n v="2.5337223317987498"/>
    <m/>
    <n v="-1"/>
    <n v="-1"/>
    <n v="-1"/>
    <n v="-1"/>
    <n v="0"/>
    <m/>
    <m/>
    <s v="Central IRL A"/>
    <n v="-1"/>
    <m/>
    <m/>
    <n v="604"/>
    <x v="13"/>
    <s v="Basins 4, 6, 10, 15"/>
    <x v="0"/>
    <m/>
    <n v="19.614251262524299"/>
    <n v="2.0549247999999999E-3"/>
  </r>
  <r>
    <n v="450000"/>
    <n v="870000"/>
    <n v="870000"/>
    <x v="0"/>
    <x v="0"/>
    <s v="IR12-21"/>
    <s v="62-304.520 (7), F.A.C."/>
    <n v="0.56000000000000005"/>
    <n v="0.48"/>
    <s v="Town Melbourne Beach"/>
    <n v="0.20014119887932"/>
    <n v="3669.9933402623301"/>
    <n v="9.1456634940118597"/>
    <n v="1.3449952234923599"/>
    <n v="1.83042405623843"/>
    <n v="0.26918895651673003"/>
    <n v="734.516866999251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3042405623843"/>
    <n v="0.26918895651673003"/>
    <n v="734.51686699925199"/>
    <m/>
    <n v="-1"/>
    <n v="-1"/>
    <n v="-1"/>
    <n v="-1"/>
    <n v="0"/>
    <m/>
    <m/>
    <s v="Central IRL A"/>
    <n v="-1"/>
    <m/>
    <m/>
    <n v="604"/>
    <x v="13"/>
    <s v="Basins 4, 6, 10, 15"/>
    <x v="0"/>
    <m/>
    <n v="167.52393932799299"/>
    <n v="0.59571522060000004"/>
  </r>
  <r>
    <n v="450000"/>
    <n v="870000"/>
    <n v="870000"/>
    <x v="0"/>
    <x v="0"/>
    <s v="IR12-21"/>
    <s v="62-304.520 (7), F.A.C."/>
    <n v="0.56000000000000005"/>
    <n v="0.48"/>
    <s v="Town Melbourne Beach"/>
    <n v="9.1697947475050001E-2"/>
    <n v="3669.9933402623301"/>
    <n v="9.1456634940118597"/>
    <n v="1.3449952234923599"/>
    <n v="0.83863857069846004"/>
    <n v="0.123333301358"/>
    <n v="336.53085654919101"/>
    <n v="1210"/>
    <s v="Fixed Single Family Units"/>
    <n v="1210"/>
    <s v="Town Melbourne Beach                   Brevard County"/>
    <s v="Town Melbourne Beach"/>
    <m/>
    <m/>
    <m/>
    <n v="0"/>
    <n v="1"/>
    <n v="0.83863857069846004"/>
    <n v="0.123333301358"/>
    <n v="336.53085654919101"/>
    <m/>
    <n v="-1"/>
    <n v="-1"/>
    <n v="-1"/>
    <n v="-1"/>
    <n v="0"/>
    <m/>
    <m/>
    <s v="Central IRL A"/>
    <n v="-1"/>
    <m/>
    <m/>
    <n v="604"/>
    <x v="13"/>
    <s v="Basins 4, 6, 10, 15"/>
    <x v="0"/>
    <m/>
    <n v="80.3418251278611"/>
    <n v="0.27293662330000001"/>
  </r>
  <r>
    <n v="450000"/>
    <n v="870000"/>
    <n v="870000"/>
    <x v="0"/>
    <x v="0"/>
    <s v="IR12-21"/>
    <s v="62-304.520 (7), F.A.C."/>
    <n v="0.56000000000000005"/>
    <n v="0.48"/>
    <s v="Town Melbourne Beach"/>
    <n v="3.1581572896040001E-2"/>
    <n v="3669.9933402623301"/>
    <n v="9.1456634940118597"/>
    <n v="1.3449952234923599"/>
    <n v="0.28883443831887001"/>
    <n v="4.247706469556E-2"/>
    <n v="115.904162203509"/>
    <n v="1210"/>
    <s v="Fixed Single Family Units"/>
    <n v="1210"/>
    <s v="Town Melbourne Beach                   Brevard County"/>
    <s v="Town Melbourne Beach"/>
    <m/>
    <m/>
    <m/>
    <n v="0"/>
    <n v="1"/>
    <n v="0.28883443831887001"/>
    <n v="4.247706469556E-2"/>
    <n v="115.90416220350799"/>
    <m/>
    <n v="-1"/>
    <n v="-1"/>
    <n v="-1"/>
    <n v="-1"/>
    <n v="0"/>
    <m/>
    <m/>
    <s v="Central IRL A"/>
    <n v="-1"/>
    <m/>
    <m/>
    <n v="604"/>
    <x v="13"/>
    <s v="Basins 4, 6, 10, 15"/>
    <x v="0"/>
    <m/>
    <n v="46.464194427643903"/>
    <n v="9.4001753600000001E-2"/>
  </r>
  <r>
    <n v="450000"/>
    <n v="870000"/>
    <n v="870000"/>
    <x v="0"/>
    <x v="0"/>
    <s v="IR12-21"/>
    <s v="62-304.520 (7), F.A.C."/>
    <n v="0.56000000000000005"/>
    <n v="0.48"/>
    <s v="Town Melbourne Beach"/>
    <n v="7.8434228350810001E-2"/>
    <n v="3669.9933402623301"/>
    <n v="9.1456634940118597"/>
    <n v="1.3449952234923599"/>
    <n v="0.71733305890905996"/>
    <n v="0.10549366249015001"/>
    <n v="287.85309569611599"/>
    <n v="1210"/>
    <s v="Fixed Single Family Units"/>
    <n v="1210"/>
    <s v="Town Melbourne Beach                   Brevard County"/>
    <s v="Town Melbourne Beach"/>
    <m/>
    <m/>
    <m/>
    <n v="0"/>
    <n v="1"/>
    <n v="0.71733305890905996"/>
    <n v="0.10549366249015001"/>
    <n v="287.85309569611502"/>
    <m/>
    <n v="-1"/>
    <n v="-1"/>
    <n v="-1"/>
    <n v="-1"/>
    <n v="0"/>
    <m/>
    <m/>
    <s v="Central IRL A"/>
    <n v="-1"/>
    <m/>
    <m/>
    <n v="604"/>
    <x v="13"/>
    <s v="Basins 4, 6, 10, 15"/>
    <x v="0"/>
    <m/>
    <n v="86.427777105893796"/>
    <n v="0.2334574985"/>
  </r>
  <r>
    <n v="450000"/>
    <n v="870000"/>
    <n v="870000"/>
    <x v="0"/>
    <x v="0"/>
    <s v="IR12-21"/>
    <s v="62-304.520 (7), F.A.C."/>
    <n v="0.56000000000000005"/>
    <n v="0.48"/>
    <s v="Town Melbourne Beach"/>
    <n v="0.21590850588255001"/>
    <n v="3669.9933402623301"/>
    <n v="9.1456634940118597"/>
    <n v="1.3449952234923599"/>
    <n v="1.9746265402967"/>
    <n v="0.29039590912340002"/>
    <n v="792.38277869495596"/>
    <n v="1210"/>
    <s v="Fixed Single Family Units"/>
    <n v="1210"/>
    <s v="Town Melbourne Beach                   Brevard County"/>
    <s v="Town Melbourne Beach"/>
    <m/>
    <m/>
    <m/>
    <n v="0"/>
    <n v="1"/>
    <n v="1.9746265402967"/>
    <n v="0.29039590912340002"/>
    <n v="792.38277869495596"/>
    <m/>
    <n v="-1"/>
    <n v="-1"/>
    <n v="-1"/>
    <n v="-1"/>
    <n v="0"/>
    <m/>
    <m/>
    <s v="Central IRL A"/>
    <n v="-1"/>
    <m/>
    <m/>
    <n v="604"/>
    <x v="13"/>
    <s v="Basins 4, 6, 10, 15"/>
    <x v="0"/>
    <m/>
    <n v="117.20695862763399"/>
    <n v="0.6426462114"/>
  </r>
  <r>
    <n v="450000"/>
    <n v="870000"/>
    <n v="870000"/>
    <x v="0"/>
    <x v="0"/>
    <s v="IR12-21"/>
    <s v="62-304.520 (7), F.A.C."/>
    <n v="0.56000000000000005"/>
    <n v="0.48"/>
    <s v="Town Melbourne Beach"/>
    <n v="0.17894862792767999"/>
    <n v="3661.4881875720598"/>
    <n v="9.1257924139543398"/>
    <n v="1.3421179028121999"/>
    <n v="1.6330480312300399"/>
    <n v="0.24017015722543"/>
    <n v="655.21828733946097"/>
    <n v="1210"/>
    <s v="Fixed Single Family Units"/>
    <n v="1210"/>
    <s v="Town Melbourne Beach                   Brevard County"/>
    <s v="Town Melbourne Beach"/>
    <m/>
    <m/>
    <m/>
    <n v="0"/>
    <n v="1"/>
    <n v="1.6330480312300399"/>
    <n v="0.24017015722543"/>
    <n v="655.21828733946097"/>
    <m/>
    <n v="-1"/>
    <n v="-1"/>
    <n v="-1"/>
    <n v="-1"/>
    <n v="0"/>
    <m/>
    <m/>
    <s v="Central IRL A"/>
    <n v="-1"/>
    <m/>
    <m/>
    <n v="604"/>
    <x v="13"/>
    <s v="Basins 4, 6, 10, 15"/>
    <x v="0"/>
    <m/>
    <n v="108.100976920637"/>
    <n v="0.53140169290000006"/>
  </r>
  <r>
    <n v="450000"/>
    <n v="870000"/>
    <n v="870000"/>
    <x v="0"/>
    <x v="0"/>
    <s v="IR12-21"/>
    <s v="62-304.520 (7), F.A.C."/>
    <n v="0.56000000000000005"/>
    <n v="0.48"/>
    <s v="Town Melbourne Beach"/>
    <n v="0.18145808354265"/>
    <n v="3661.4881875720598"/>
    <n v="9.1257924139543398"/>
    <n v="1.3421179028121999"/>
    <n v="1.6559488022442801"/>
    <n v="0.24353814253259001"/>
    <n v="664.40662943090695"/>
    <n v="1210"/>
    <s v="Fixed Single Family Units"/>
    <n v="1210"/>
    <s v="Town Melbourne Beach                   Brevard County"/>
    <s v="Town Melbourne Beach"/>
    <m/>
    <m/>
    <m/>
    <n v="0"/>
    <n v="1"/>
    <n v="1.6559488022442801"/>
    <n v="0.24353814253259001"/>
    <n v="664.40662943090695"/>
    <m/>
    <n v="-1"/>
    <n v="-1"/>
    <n v="-1"/>
    <n v="-1"/>
    <n v="0"/>
    <m/>
    <m/>
    <s v="Central IRL A"/>
    <n v="-1"/>
    <m/>
    <m/>
    <n v="604"/>
    <x v="13"/>
    <s v="Basins 4, 6, 10, 15"/>
    <x v="0"/>
    <m/>
    <n v="108.623836805403"/>
    <n v="0.53885371410000005"/>
  </r>
  <r>
    <n v="450000"/>
    <n v="870000"/>
    <n v="870000"/>
    <x v="0"/>
    <x v="0"/>
    <s v="IR12-21"/>
    <s v="62-304.520 (7), F.A.C."/>
    <n v="0.56000000000000005"/>
    <n v="0.48"/>
    <s v="Town Melbourne Beach"/>
    <n v="0.11822758133015999"/>
    <n v="3661.4881875720598"/>
    <n v="9.1257924139543398"/>
    <n v="1.3421179028121999"/>
    <n v="1.0789203648230199"/>
    <n v="0.15867535350940001"/>
    <n v="432.88889248562901"/>
    <n v="1210"/>
    <s v="Fixed Single Family Units"/>
    <n v="1210"/>
    <s v="Town Melbourne Beach                   Brevard County"/>
    <s v="Town Melbourne Beach"/>
    <m/>
    <m/>
    <m/>
    <n v="0"/>
    <n v="1"/>
    <n v="1.0789203648230199"/>
    <n v="0.15867535350940001"/>
    <n v="432.88889248562901"/>
    <m/>
    <n v="-1"/>
    <n v="-1"/>
    <n v="-1"/>
    <n v="-1"/>
    <n v="0"/>
    <m/>
    <m/>
    <s v="Central IRL A"/>
    <n v="-1"/>
    <m/>
    <m/>
    <n v="604"/>
    <x v="13"/>
    <s v="Basins 4, 6, 10, 15"/>
    <x v="0"/>
    <m/>
    <n v="87.690075070940296"/>
    <n v="0.35108588200000002"/>
  </r>
  <r>
    <n v="450000"/>
    <n v="870000"/>
    <n v="870000"/>
    <x v="0"/>
    <x v="0"/>
    <s v="IR12-21"/>
    <s v="62-304.520 (7), F.A.C."/>
    <n v="0.56000000000000005"/>
    <n v="0.48"/>
    <s v="Town Melbourne Beach"/>
    <n v="0.13912916093642999"/>
    <n v="3661.4881875720598"/>
    <n v="9.1257924139543398"/>
    <n v="1.3421179028121999"/>
    <n v="1.2696638414335799"/>
    <n v="0.18672773769602999"/>
    <n v="509.41977931558"/>
    <n v="1210"/>
    <s v="Fixed Single Family Units"/>
    <n v="1210"/>
    <s v="Town Melbourne Beach                   Brevard County"/>
    <s v="Town Melbourne Beach"/>
    <m/>
    <m/>
    <m/>
    <n v="0"/>
    <n v="1"/>
    <n v="1.2696638414335799"/>
    <n v="0.18672773769602999"/>
    <n v="509.41977931558"/>
    <m/>
    <n v="-1"/>
    <n v="-1"/>
    <n v="-1"/>
    <n v="-1"/>
    <n v="0"/>
    <m/>
    <m/>
    <s v="Central IRL A"/>
    <n v="-1"/>
    <m/>
    <m/>
    <n v="604"/>
    <x v="13"/>
    <s v="Basins 4, 6, 10, 15"/>
    <x v="0"/>
    <m/>
    <n v="95.576006917337594"/>
    <n v="0.4131547277"/>
  </r>
  <r>
    <n v="450000"/>
    <n v="870000"/>
    <n v="870000"/>
    <x v="0"/>
    <x v="0"/>
    <s v="IR12-21"/>
    <s v="62-304.520 (7), F.A.C."/>
    <n v="0.56000000000000005"/>
    <n v="0.48"/>
    <s v="Town Melbourne Beach"/>
    <n v="0.20307592457324999"/>
    <n v="3649.6723714341801"/>
    <n v="9.0981577355205498"/>
    <n v="1.3381153771019101"/>
    <n v="1.8476167940541199"/>
    <n v="0.27173901739064998"/>
    <n v="741.160591218451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476167940541199"/>
    <n v="0.27173901739064998"/>
    <n v="741.16059121845103"/>
    <m/>
    <n v="-1"/>
    <n v="-1"/>
    <n v="-1"/>
    <n v="-1"/>
    <n v="0"/>
    <m/>
    <m/>
    <s v="Central IRL A"/>
    <n v="-1"/>
    <m/>
    <m/>
    <n v="604"/>
    <x v="13"/>
    <s v="Basins 4, 6, 10, 15"/>
    <x v="0"/>
    <m/>
    <n v="132.82229487487299"/>
    <n v="0.60110348030000005"/>
  </r>
  <r>
    <n v="450000"/>
    <n v="870000"/>
    <n v="870000"/>
    <x v="0"/>
    <x v="0"/>
    <s v="IR12-21"/>
    <s v="62-304.520 (7), F.A.C."/>
    <n v="0.56000000000000005"/>
    <n v="0.48"/>
    <s v="Town Melbourne Beach"/>
    <n v="0.24869632301906"/>
    <n v="3649.6723714341801"/>
    <n v="9.0981577355205498"/>
    <n v="1.3381153771019101"/>
    <n v="2.2626783750714599"/>
    <n v="0.33278437406052003"/>
    <n v="907.660098999968"/>
    <n v="1210"/>
    <s v="Fixed Single Family Units"/>
    <n v="1210"/>
    <s v="Town Melbourne Beach                   Brevard County"/>
    <s v="Town Melbourne Beach"/>
    <m/>
    <m/>
    <m/>
    <n v="0"/>
    <n v="1"/>
    <n v="2.2626783750714599"/>
    <n v="0.33278437406052003"/>
    <n v="907.660098999968"/>
    <m/>
    <n v="-1"/>
    <n v="-1"/>
    <n v="-1"/>
    <n v="-1"/>
    <n v="0"/>
    <m/>
    <m/>
    <s v="Central IRL A"/>
    <n v="-1"/>
    <m/>
    <m/>
    <n v="604"/>
    <x v="13"/>
    <s v="Basins 4, 6, 10, 15"/>
    <x v="0"/>
    <m/>
    <n v="127.055517818151"/>
    <n v="0.73613957750000003"/>
  </r>
  <r>
    <n v="450000"/>
    <n v="870000"/>
    <n v="870000"/>
    <x v="0"/>
    <x v="0"/>
    <s v="IR12-21"/>
    <s v="62-304.520 (7), F.A.C."/>
    <n v="0.56000000000000005"/>
    <n v="0.48"/>
    <s v="Town Melbourne Beach"/>
    <n v="0.11890931625895999"/>
    <n v="3649.6723714341801"/>
    <n v="9.0981577355205498"/>
    <n v="1.3381153771019101"/>
    <n v="1.0818557155469299"/>
    <n v="0.15911438456679"/>
    <n v="433.98004625646303"/>
    <n v="1210"/>
    <s v="Fixed Single Family Units"/>
    <n v="1210"/>
    <s v="Town Melbourne Beach                   Brevard County"/>
    <s v="Town Melbourne Beach"/>
    <m/>
    <m/>
    <m/>
    <n v="0"/>
    <n v="1"/>
    <n v="1.0818557155469299"/>
    <n v="0.15911438456679"/>
    <n v="433.98004625646303"/>
    <m/>
    <n v="-1"/>
    <n v="-1"/>
    <n v="-1"/>
    <n v="-1"/>
    <n v="0"/>
    <m/>
    <m/>
    <s v="Central IRL A"/>
    <n v="-1"/>
    <m/>
    <m/>
    <n v="604"/>
    <x v="13"/>
    <s v="Basins 4, 6, 10, 15"/>
    <x v="0"/>
    <m/>
    <n v="95.780694882819901"/>
    <n v="0.35197084039999998"/>
  </r>
  <r>
    <n v="450000"/>
    <n v="870000"/>
    <n v="870000"/>
    <x v="0"/>
    <x v="0"/>
    <s v="IR12-21"/>
    <s v="62-304.520 (7), F.A.C."/>
    <n v="0.56000000000000005"/>
    <n v="0.48"/>
    <s v="Town Melbourne Beach"/>
    <n v="8.6173128838000002E-4"/>
    <n v="3649.6723714341801"/>
    <n v="9.0981577355205498"/>
    <n v="1.3381153771019101"/>
    <n v="7.8401671873200001E-3"/>
    <n v="1.1530958879099999E-3"/>
    <n v="3.1450368748045201"/>
    <n v="1210"/>
    <s v="Fixed Single Family Units"/>
    <n v="1210"/>
    <s v="Town Melbourne Beach                   Brevard County"/>
    <s v="Town Melbourne Beach"/>
    <m/>
    <m/>
    <m/>
    <n v="0"/>
    <n v="1"/>
    <n v="7.8401671873200001E-3"/>
    <n v="1.1530958879099999E-3"/>
    <n v="3.1450368748044601"/>
    <m/>
    <n v="-1"/>
    <n v="-1"/>
    <n v="-1"/>
    <n v="-1"/>
    <n v="0"/>
    <m/>
    <m/>
    <s v="Central IRL A"/>
    <n v="-1"/>
    <m/>
    <m/>
    <n v="604"/>
    <x v="13"/>
    <s v="Basins 4, 6, 10, 15"/>
    <x v="0"/>
    <m/>
    <n v="13.464631196730799"/>
    <n v="2.5507193E-3"/>
  </r>
  <r>
    <n v="450000"/>
    <n v="870000"/>
    <n v="870000"/>
    <x v="0"/>
    <x v="0"/>
    <s v="IR12-21"/>
    <s v="62-304.520 (7), F.A.C."/>
    <n v="0.56000000000000005"/>
    <n v="0.48"/>
    <s v="Town Melbourne Beach"/>
    <n v="2.3215206828300001E-3"/>
    <n v="3649.6723714341801"/>
    <n v="9.0981577355205498"/>
    <n v="1.3381153771019101"/>
    <n v="2.112156135871E-2"/>
    <n v="3.1064625239599999E-3"/>
    <n v="8.4727898958595809"/>
    <n v="1210"/>
    <s v="Fixed Single Family Units"/>
    <n v="1210"/>
    <s v="Town Melbourne Beach                   Brevard County"/>
    <s v="Town Melbourne Beach"/>
    <m/>
    <m/>
    <m/>
    <n v="0"/>
    <n v="1"/>
    <n v="2.112156135871E-2"/>
    <n v="3.1064625239599999E-3"/>
    <n v="8.4727898958588099"/>
    <m/>
    <n v="-1"/>
    <n v="-1"/>
    <n v="-1"/>
    <n v="-1"/>
    <n v="0"/>
    <m/>
    <m/>
    <s v="Central IRL A"/>
    <n v="-1"/>
    <m/>
    <m/>
    <n v="604"/>
    <x v="13"/>
    <s v="Basins 4, 6, 10, 15"/>
    <x v="0"/>
    <m/>
    <n v="58.4541602291605"/>
    <n v="6.8716869E-3"/>
  </r>
  <r>
    <n v="450000"/>
    <n v="870000"/>
    <n v="870000"/>
    <x v="0"/>
    <x v="0"/>
    <s v="IR12-21"/>
    <s v="62-304.520 (7), F.A.C."/>
    <n v="0.56000000000000005"/>
    <n v="0.48"/>
    <s v="Town Melbourne Beach"/>
    <n v="4.3695097944079997E-2"/>
    <n v="3649.6723714341801"/>
    <n v="9.0981577355205498"/>
    <n v="1.3381153771019101"/>
    <n v="0.39754489336426002"/>
    <n v="5.8469082462939997E-2"/>
    <n v="159.47279173362301"/>
    <n v="1210"/>
    <s v="Fixed Single Family Units"/>
    <n v="1210"/>
    <s v="Town Melbourne Beach                   Brevard County"/>
    <s v="Town Melbourne Beach"/>
    <m/>
    <m/>
    <m/>
    <n v="0"/>
    <n v="1"/>
    <n v="0.39754489336426002"/>
    <n v="5.8469082462939997E-2"/>
    <n v="159.47279173362099"/>
    <m/>
    <n v="-1"/>
    <n v="-1"/>
    <n v="-1"/>
    <n v="-1"/>
    <n v="0"/>
    <m/>
    <m/>
    <s v="Central IRL A"/>
    <n v="-1"/>
    <m/>
    <m/>
    <n v="604"/>
    <x v="13"/>
    <s v="Basins 4, 6, 10, 15"/>
    <x v="0"/>
    <m/>
    <n v="76.687997733829306"/>
    <n v="0.1293372196"/>
  </r>
  <r>
    <n v="450000"/>
    <n v="870000"/>
    <n v="870000"/>
    <x v="0"/>
    <x v="0"/>
    <s v="IR12-21"/>
    <s v="62-304.520 (7), F.A.C."/>
    <n v="0.56000000000000005"/>
    <n v="0.48"/>
    <s v="Town Melbourne Beach"/>
    <n v="2.0353997036999999E-4"/>
    <n v="3649.6723714341801"/>
    <n v="9.0981577355205498"/>
    <n v="1.3381153771019101"/>
    <n v="1.85183875594E-3"/>
    <n v="2.7235996421E-4"/>
    <n v="0.74285420635652"/>
    <n v="1210"/>
    <s v="Fixed Single Family Units"/>
    <n v="1210"/>
    <s v="Town Melbourne Beach                   Brevard County"/>
    <s v="Town Melbourne Beach"/>
    <m/>
    <m/>
    <m/>
    <n v="0"/>
    <n v="1"/>
    <n v="1.85183875594E-3"/>
    <n v="2.7235996421E-4"/>
    <n v="0.74285420635721999"/>
    <m/>
    <n v="-1"/>
    <n v="-1"/>
    <n v="-1"/>
    <n v="-1"/>
    <n v="0"/>
    <m/>
    <m/>
    <s v="Central IRL A"/>
    <n v="-1"/>
    <m/>
    <m/>
    <n v="604"/>
    <x v="13"/>
    <s v="Basins 4, 6, 10, 15"/>
    <x v="0"/>
    <m/>
    <n v="26.035414198111098"/>
    <n v="6.0247709999999995E-4"/>
  </r>
  <r>
    <n v="450000"/>
    <n v="870000"/>
    <n v="870000"/>
    <x v="0"/>
    <x v="0"/>
    <s v="IR12-21"/>
    <s v="62-304.520 (7), F.A.C."/>
    <n v="0.56000000000000005"/>
    <n v="0.48"/>
    <s v="Town Melbourne Beach"/>
    <n v="0.24505391631480999"/>
    <n v="3658.5104816677799"/>
    <n v="9.11880198080285"/>
    <n v="1.3411044797193601"/>
    <n v="2.2345981374950301"/>
    <n v="0.32864290494256998"/>
    <n v="896.532321411491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2345981374950301"/>
    <n v="0.32864290494256998"/>
    <n v="896.53232141149101"/>
    <m/>
    <n v="-1"/>
    <n v="-1"/>
    <n v="-1"/>
    <n v="-1"/>
    <n v="0"/>
    <m/>
    <m/>
    <s v="Central IRL A"/>
    <n v="-1"/>
    <m/>
    <m/>
    <n v="604"/>
    <x v="13"/>
    <s v="Basins 4, 6, 10, 15"/>
    <x v="0"/>
    <m/>
    <n v="160.787116893101"/>
    <n v="0.72711461590000004"/>
  </r>
  <r>
    <n v="450000"/>
    <n v="870000"/>
    <n v="870000"/>
    <x v="0"/>
    <x v="0"/>
    <s v="IR12-21"/>
    <s v="62-304.520 (7), F.A.C."/>
    <n v="0.56000000000000005"/>
    <n v="0.48"/>
    <s v="Town Melbourne Beach"/>
    <n v="4.9222604690300001E-3"/>
    <n v="3658.5104816677799"/>
    <n v="9.11880198080285"/>
    <n v="1.3411044797193601"/>
    <n v="4.4885118515080001E-2"/>
    <n v="6.6012655653700002E-3"/>
    <n v="18.008141519470801"/>
    <n v="1210"/>
    <s v="Fixed Single Family Units"/>
    <n v="1210"/>
    <s v="Town Melbourne Beach                   Brevard County"/>
    <s v="Town Melbourne Beach"/>
    <m/>
    <m/>
    <m/>
    <n v="0"/>
    <n v="1"/>
    <n v="4.4885118515080001E-2"/>
    <n v="6.6012655653700002E-3"/>
    <n v="18.008141519471"/>
    <m/>
    <n v="-1"/>
    <n v="-1"/>
    <n v="-1"/>
    <n v="-1"/>
    <n v="0"/>
    <m/>
    <m/>
    <s v="Central IRL A"/>
    <n v="-1"/>
    <m/>
    <m/>
    <n v="604"/>
    <x v="13"/>
    <s v="Basins 4, 6, 10, 15"/>
    <x v="0"/>
    <m/>
    <n v="21.877707811116899"/>
    <n v="1.46051432E-2"/>
  </r>
  <r>
    <n v="450000"/>
    <n v="870000"/>
    <n v="870000"/>
    <x v="0"/>
    <x v="0"/>
    <s v="IR12-21"/>
    <s v="62-304.520 (7), F.A.C."/>
    <n v="0.56000000000000005"/>
    <n v="0.48"/>
    <s v="Town Melbourne Beach"/>
    <n v="3.9728956675699999E-3"/>
    <n v="3658.5104816677799"/>
    <n v="9.11880198080285"/>
    <n v="1.3411044797193601"/>
    <n v="3.6228048883030002E-2"/>
    <n v="5.3280681772399996E-3"/>
    <n v="14.5348804424066"/>
    <n v="1210"/>
    <s v="Fixed Single Family Units"/>
    <n v="1210"/>
    <s v="Town Melbourne Beach                   Brevard County"/>
    <s v="Town Melbourne Beach"/>
    <m/>
    <m/>
    <m/>
    <n v="0"/>
    <n v="1"/>
    <n v="3.6228048883030002E-2"/>
    <n v="5.3280681772399996E-3"/>
    <n v="14.534880442407299"/>
    <m/>
    <n v="-1"/>
    <n v="-1"/>
    <n v="-1"/>
    <n v="-1"/>
    <n v="0"/>
    <m/>
    <m/>
    <s v="Central IRL A"/>
    <n v="-1"/>
    <m/>
    <m/>
    <n v="604"/>
    <x v="13"/>
    <s v="Basins 4, 6, 10, 15"/>
    <x v="0"/>
    <m/>
    <n v="19.372076315259498"/>
    <n v="1.1788224200000001E-2"/>
  </r>
  <r>
    <n v="450000"/>
    <n v="870000"/>
    <n v="870000"/>
    <x v="0"/>
    <x v="0"/>
    <s v="IR12-21"/>
    <s v="62-304.520 (7), F.A.C."/>
    <n v="0.56000000000000005"/>
    <n v="0.48"/>
    <s v="Town Melbourne Beach"/>
    <n v="0.22371257421102"/>
    <n v="3658.5104816677799"/>
    <n v="9.11880198080285"/>
    <n v="1.3411044797193601"/>
    <n v="2.0399906648459498"/>
    <n v="0.30002193544395001"/>
    <n v="818.45479763189905"/>
    <n v="1210"/>
    <s v="Fixed Single Family Units"/>
    <n v="1210"/>
    <s v="Town Melbourne Beach                   Brevard County"/>
    <s v="Town Melbourne Beach"/>
    <m/>
    <m/>
    <m/>
    <n v="0"/>
    <n v="1"/>
    <n v="2.0399906648459498"/>
    <n v="0.30002193544395001"/>
    <n v="818.45479763189905"/>
    <m/>
    <n v="-1"/>
    <n v="-1"/>
    <n v="-1"/>
    <n v="-1"/>
    <n v="0"/>
    <m/>
    <m/>
    <s v="Central IRL A"/>
    <n v="-1"/>
    <m/>
    <m/>
    <n v="604"/>
    <x v="13"/>
    <s v="Basins 4, 6, 10, 15"/>
    <x v="0"/>
    <m/>
    <n v="116.71532475343299"/>
    <n v="0.66379140120000002"/>
  </r>
  <r>
    <n v="450000"/>
    <n v="870000"/>
    <n v="870000"/>
    <x v="0"/>
    <x v="0"/>
    <s v="IR12-21"/>
    <s v="62-304.520 (7), F.A.C."/>
    <n v="0.56000000000000005"/>
    <n v="0.48"/>
    <s v="Town Melbourne Beach"/>
    <n v="9.115983111025E-2"/>
    <n v="3658.5104816677799"/>
    <n v="9.11880198080285"/>
    <n v="1.3411044797193601"/>
    <n v="0.83126844849785997"/>
    <n v="0.12225485787242001"/>
    <n v="333.50919762394"/>
    <n v="1210"/>
    <s v="Fixed Single Family Units"/>
    <n v="1210"/>
    <s v="Town Melbourne Beach                   Brevard County"/>
    <s v="Town Melbourne Beach"/>
    <m/>
    <m/>
    <m/>
    <n v="0"/>
    <n v="1"/>
    <n v="0.83126844849785997"/>
    <n v="0.12225485787242001"/>
    <n v="333.50919762393801"/>
    <m/>
    <n v="-1"/>
    <n v="-1"/>
    <n v="-1"/>
    <n v="-1"/>
    <n v="0"/>
    <m/>
    <m/>
    <s v="Central IRL A"/>
    <n v="-1"/>
    <m/>
    <m/>
    <n v="604"/>
    <x v="13"/>
    <s v="Basins 4, 6, 10, 15"/>
    <x v="0"/>
    <m/>
    <n v="94.659003059622407"/>
    <n v="0.27048596730000002"/>
  </r>
  <r>
    <n v="450000"/>
    <n v="870000"/>
    <n v="870000"/>
    <x v="0"/>
    <x v="0"/>
    <s v="IR12-21"/>
    <s v="62-304.520 (7), F.A.C."/>
    <n v="0.56000000000000005"/>
    <n v="0.48"/>
    <s v="Town Melbourne Beach"/>
    <n v="4.894197582616E-2"/>
    <n v="3658.5104816677799"/>
    <n v="9.11880198080285"/>
    <n v="1.3411044797193601"/>
    <n v="0.44629218610804"/>
    <n v="6.5636303026780002E-2"/>
    <n v="179.05473155355901"/>
    <n v="1210"/>
    <s v="Fixed Single Family Units"/>
    <n v="1210"/>
    <s v="Town Melbourne Beach                   Brevard County"/>
    <s v="Town Melbourne Beach"/>
    <m/>
    <m/>
    <m/>
    <n v="0"/>
    <n v="1"/>
    <n v="0.44629218610804"/>
    <n v="6.5636303026780002E-2"/>
    <n v="179.05473155355901"/>
    <m/>
    <n v="-1"/>
    <n v="-1"/>
    <n v="-1"/>
    <n v="-1"/>
    <n v="0"/>
    <m/>
    <m/>
    <s v="Central IRL A"/>
    <n v="-1"/>
    <m/>
    <m/>
    <n v="604"/>
    <x v="13"/>
    <s v="Basins 4, 6, 10, 15"/>
    <x v="0"/>
    <m/>
    <n v="64.043837814196493"/>
    <n v="0.14521876040000001"/>
  </r>
  <r>
    <n v="450000"/>
    <n v="870000"/>
    <n v="870000"/>
    <x v="0"/>
    <x v="0"/>
    <s v="IR12-21"/>
    <s v="62-304.520 (7), F.A.C."/>
    <n v="0.56000000000000005"/>
    <n v="0.48"/>
    <s v="Town Melbourne Beach"/>
    <n v="0.34361017154514001"/>
    <n v="3643.28622448444"/>
    <n v="9.0832297080922295"/>
    <n v="1.33595352828273"/>
    <n v="3.1210901181815398"/>
    <n v="0.45904722102957002"/>
    <n v="1251.8702045831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1210901181815398"/>
    <n v="0.45904722102957002"/>
    <n v="1251.8702045831701"/>
    <m/>
    <n v="-1"/>
    <n v="-1"/>
    <n v="-1"/>
    <n v="-1"/>
    <n v="0"/>
    <m/>
    <m/>
    <s v="Central IRL A"/>
    <n v="-1"/>
    <m/>
    <m/>
    <n v="604"/>
    <x v="13"/>
    <s v="Basins 4, 6, 10, 15"/>
    <x v="0"/>
    <m/>
    <n v="194.04383073004101"/>
    <n v="1.0153043021999999"/>
  </r>
  <r>
    <n v="450000"/>
    <n v="870000"/>
    <n v="870000"/>
    <x v="0"/>
    <x v="0"/>
    <s v="IR12-21"/>
    <s v="62-304.520 (7), F.A.C."/>
    <n v="0.56000000000000005"/>
    <n v="0.48"/>
    <s v="Town Melbourne Beach"/>
    <n v="2.2113715382499999E-3"/>
    <n v="3643.28622448444"/>
    <n v="9.0832297080922295"/>
    <n v="1.33595352828273"/>
    <n v="2.0086395651910002E-2"/>
    <n v="2.9542896088700001E-3"/>
    <n v="8.0566594625450598"/>
    <n v="1210"/>
    <s v="Fixed Single Family Units"/>
    <n v="1210"/>
    <s v="Town Melbourne Beach                   Brevard County"/>
    <s v="Town Melbourne Beach"/>
    <m/>
    <m/>
    <m/>
    <n v="0"/>
    <n v="1"/>
    <n v="2.0086395651910002E-2"/>
    <n v="2.9542896088700001E-3"/>
    <n v="8.0566594625453902"/>
    <m/>
    <n v="-1"/>
    <n v="-1"/>
    <n v="-1"/>
    <n v="-1"/>
    <n v="0"/>
    <m/>
    <m/>
    <s v="Central IRL A"/>
    <n v="-1"/>
    <m/>
    <m/>
    <n v="604"/>
    <x v="13"/>
    <s v="Basins 4, 6, 10, 15"/>
    <x v="0"/>
    <m/>
    <n v="16.498556323745699"/>
    <n v="6.5341925999999996E-3"/>
  </r>
  <r>
    <n v="450000"/>
    <n v="870000"/>
    <n v="870000"/>
    <x v="0"/>
    <x v="0"/>
    <s v="IR12-21"/>
    <s v="62-304.520 (7), F.A.C."/>
    <n v="0.56000000000000005"/>
    <n v="0.48"/>
    <s v="Town Melbourne Beach"/>
    <n v="1.79322522426E-3"/>
    <n v="3643.28622448444"/>
    <n v="9.0832297080922295"/>
    <n v="1.33595352828273"/>
    <n v="1.6288276630319998E-2"/>
    <n v="2.3956655653600001E-3"/>
    <n v="6.5332327569554103"/>
    <n v="1210"/>
    <s v="Fixed Single Family Units"/>
    <n v="1210"/>
    <s v="Town Melbourne Beach                   Brevard County"/>
    <s v="Town Melbourne Beach"/>
    <m/>
    <m/>
    <m/>
    <n v="0"/>
    <n v="1"/>
    <n v="1.6288276630319998E-2"/>
    <n v="2.3956655653600001E-3"/>
    <n v="6.5332327569541002"/>
    <m/>
    <n v="-1"/>
    <n v="-1"/>
    <n v="-1"/>
    <n v="-1"/>
    <n v="0"/>
    <m/>
    <m/>
    <s v="Central IRL A"/>
    <n v="-1"/>
    <m/>
    <m/>
    <n v="604"/>
    <x v="13"/>
    <s v="Basins 4, 6, 10, 15"/>
    <x v="0"/>
    <m/>
    <n v="12.393727092431901"/>
    <n v="5.2986478000000004E-3"/>
  </r>
  <r>
    <n v="450000"/>
    <n v="870000"/>
    <n v="870000"/>
    <x v="0"/>
    <x v="0"/>
    <s v="IR12-21"/>
    <s v="62-304.520 (7), F.A.C."/>
    <n v="0.56000000000000005"/>
    <n v="0.48"/>
    <s v="Town Melbourne Beach"/>
    <n v="3.7110820654720003E-2"/>
    <n v="3643.28622448444"/>
    <n v="9.0832297080922295"/>
    <n v="1.33595352828273"/>
    <n v="0.33708610866264999"/>
    <n v="4.9578331791139997E-2"/>
    <n v="135.205341670661"/>
    <n v="1210"/>
    <s v="Fixed Single Family Units"/>
    <n v="1210"/>
    <s v="Town Melbourne Beach                   Brevard County"/>
    <s v="Town Melbourne Beach"/>
    <m/>
    <m/>
    <m/>
    <n v="0"/>
    <n v="1"/>
    <n v="0.33708610866264999"/>
    <n v="4.9578331791139997E-2"/>
    <n v="135.20534167066299"/>
    <m/>
    <n v="-1"/>
    <n v="-1"/>
    <n v="-1"/>
    <n v="-1"/>
    <n v="0"/>
    <m/>
    <m/>
    <s v="Central IRL A"/>
    <n v="-1"/>
    <m/>
    <m/>
    <n v="604"/>
    <x v="13"/>
    <s v="Basins 4, 6, 10, 15"/>
    <x v="0"/>
    <m/>
    <n v="70.941235777226098"/>
    <n v="0.1096555894"/>
  </r>
  <r>
    <n v="450000"/>
    <n v="870000"/>
    <n v="870000"/>
    <x v="0"/>
    <x v="0"/>
    <s v="IR12-21"/>
    <s v="62-304.520 (7), F.A.C."/>
    <n v="0.56000000000000005"/>
    <n v="0.48"/>
    <s v="Town Melbourne Beach"/>
    <n v="0.11232814064166"/>
    <n v="3643.28622448444"/>
    <n v="9.0832297080922295"/>
    <n v="1.33595352828273"/>
    <n v="1.0203023041310899"/>
    <n v="0.15006517581566001"/>
    <n v="409.24356742171398"/>
    <n v="1210"/>
    <s v="Fixed Single Family Units"/>
    <n v="1210"/>
    <s v="Town Melbourne Beach                   Brevard County"/>
    <s v="Town Melbourne Beach"/>
    <m/>
    <m/>
    <m/>
    <n v="0"/>
    <n v="1"/>
    <n v="1.0203023041310899"/>
    <n v="0.15006517581566001"/>
    <n v="409.24356742171398"/>
    <m/>
    <n v="-1"/>
    <n v="-1"/>
    <n v="-1"/>
    <n v="-1"/>
    <n v="0"/>
    <m/>
    <m/>
    <s v="Central IRL A"/>
    <n v="-1"/>
    <m/>
    <m/>
    <n v="604"/>
    <x v="13"/>
    <s v="Basins 4, 6, 10, 15"/>
    <x v="0"/>
    <m/>
    <n v="86.335836169135305"/>
    <n v="0.33190881379999998"/>
  </r>
  <r>
    <n v="450000"/>
    <n v="870000"/>
    <n v="870000"/>
    <x v="0"/>
    <x v="0"/>
    <s v="IR12-21"/>
    <s v="62-304.520 (7), F.A.C."/>
    <n v="0.56000000000000005"/>
    <n v="0.48"/>
    <s v="Town Melbourne Beach"/>
    <n v="0.1207097241329"/>
    <n v="3643.28622448444"/>
    <n v="9.0832297080922295"/>
    <n v="1.33595352828273"/>
    <n v="1.0964341522996099"/>
    <n v="0.16126258185337999"/>
    <n v="439.78007509472599"/>
    <n v="1210"/>
    <s v="Fixed Single Family Units"/>
    <n v="1210"/>
    <s v="Town Melbourne Beach                   Brevard County"/>
    <s v="Town Melbourne Beach"/>
    <m/>
    <m/>
    <m/>
    <n v="0"/>
    <n v="1"/>
    <n v="1.0964341522996099"/>
    <n v="0.16126258185337999"/>
    <n v="439.78007509472599"/>
    <m/>
    <n v="-1"/>
    <n v="-1"/>
    <n v="-1"/>
    <n v="-1"/>
    <n v="0"/>
    <m/>
    <m/>
    <s v="Central IRL A"/>
    <n v="-1"/>
    <m/>
    <m/>
    <n v="604"/>
    <x v="13"/>
    <s v="Basins 4, 6, 10, 15"/>
    <x v="0"/>
    <m/>
    <n v="89.8849758179189"/>
    <n v="0.35667483789999999"/>
  </r>
  <r>
    <n v="450000"/>
    <n v="870000"/>
    <n v="870000"/>
    <x v="0"/>
    <x v="0"/>
    <s v="IR12-21"/>
    <s v="62-304.520 (7), F.A.C."/>
    <n v="0.56000000000000005"/>
    <n v="0.48"/>
    <s v="FDOT District 5"/>
    <n v="6.3530763158820003E-2"/>
    <n v="3536.34294228313"/>
    <n v="8.9676759721669193"/>
    <n v="1.58886952329036"/>
    <n v="0.56972329827279999"/>
    <n v="0.10094209337443"/>
    <n v="224.666565914565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56972329827279999"/>
    <n v="0.10094209337443"/>
    <n v="656.01149101630403"/>
    <m/>
    <n v="-1"/>
    <n v="-1"/>
    <n v="-1"/>
    <n v="-1"/>
    <n v="0"/>
    <m/>
    <m/>
    <s v="Central IRL A"/>
    <n v="-1"/>
    <m/>
    <m/>
    <n v="604"/>
    <x v="13"/>
    <s v="Basins 4, 6, 10, 15"/>
    <x v="0"/>
    <m/>
    <n v="91.5589825186007"/>
    <n v="0.53204500489999995"/>
  </r>
  <r>
    <n v="450000"/>
    <n v="870000"/>
    <n v="870000"/>
    <x v="0"/>
    <x v="0"/>
    <s v="IR12-21"/>
    <s v="62-304.520 (7), F.A.C."/>
    <n v="0.56000000000000005"/>
    <n v="0.48"/>
    <s v="FDOT District 5"/>
    <n v="1.38902137807E-2"/>
    <n v="3536.34294228313"/>
    <n v="8.9676759721669193"/>
    <n v="1.58886952329036"/>
    <n v="0.12456293636945"/>
    <n v="2.2069737348139998E-2"/>
    <n v="49.120559470185903"/>
    <n v="3200"/>
    <s v="Shrub and Brushland"/>
    <n v="3200"/>
    <s v="FDOT District 5                         Town Melbourne Beach                   Brevard County"/>
    <s v="FDOT District 5"/>
    <m/>
    <m/>
    <s v="Natural Lands"/>
    <n v="0"/>
    <n v="1"/>
    <n v="0.12456293636945"/>
    <n v="2.2069737348139998E-2"/>
    <n v="196.44091015316999"/>
    <m/>
    <n v="-1"/>
    <n v="-1"/>
    <n v="-1"/>
    <n v="-1"/>
    <n v="0"/>
    <m/>
    <m/>
    <s v="Central IRL A"/>
    <n v="-1"/>
    <m/>
    <m/>
    <n v="604"/>
    <x v="13"/>
    <s v="Basins 4, 6, 10, 15"/>
    <x v="0"/>
    <m/>
    <n v="37.114632776130101"/>
    <n v="0.15931947299999999"/>
  </r>
  <r>
    <n v="450000"/>
    <n v="870000"/>
    <n v="870000"/>
    <x v="0"/>
    <x v="0"/>
    <s v="IR12-21"/>
    <s v="62-304.520 (7), F.A.C."/>
    <n v="0.56000000000000005"/>
    <n v="0.48"/>
    <s v="Town Melbourne Beach"/>
    <n v="3.8944806828770002E-2"/>
    <n v="3536.34294228313"/>
    <n v="8.9676759721669193"/>
    <n v="1.58886952329036"/>
    <n v="0.34924440843909998"/>
    <n v="6.1878216660669998E-2"/>
    <n v="137.722192767525"/>
    <n v="1300"/>
    <s v="Residential, High Density"/>
    <n v="1300"/>
    <s v="Town Melbourne Beach                   Brevard County"/>
    <s v="Town Melbourne Beach"/>
    <m/>
    <m/>
    <m/>
    <n v="0"/>
    <n v="1"/>
    <n v="0.34924440843909998"/>
    <n v="6.1878216660669998E-2"/>
    <n v="276.61998810761003"/>
    <m/>
    <n v="-1"/>
    <n v="-1"/>
    <n v="-1"/>
    <n v="-1"/>
    <n v="0"/>
    <m/>
    <m/>
    <s v="Central IRL A"/>
    <n v="-1"/>
    <m/>
    <m/>
    <n v="604"/>
    <x v="13"/>
    <s v="Basins 4, 6, 10, 15"/>
    <x v="0"/>
    <m/>
    <n v="60.462181900677898"/>
    <n v="0.2243471112"/>
  </r>
  <r>
    <n v="450000"/>
    <n v="870000"/>
    <n v="870000"/>
    <x v="0"/>
    <x v="0"/>
    <s v="IR12-21"/>
    <s v="62-304.520 (7), F.A.C."/>
    <n v="0.56000000000000005"/>
    <n v="0.48"/>
    <s v="FDOT District 5"/>
    <n v="3.46152923479E-3"/>
    <n v="3536.34294228313"/>
    <n v="8.9676759721669193"/>
    <n v="1.58886952329036"/>
    <n v="3.1041872545809999E-2"/>
    <n v="5.4999183051400004E-3"/>
    <n v="12.2411544789705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3.1041872545809999E-2"/>
    <n v="5.4999183051400004E-3"/>
    <n v="71.404952679035105"/>
    <m/>
    <n v="-1"/>
    <n v="-1"/>
    <n v="-1"/>
    <n v="-1"/>
    <n v="0"/>
    <m/>
    <m/>
    <s v="Central IRL A"/>
    <n v="-1"/>
    <m/>
    <m/>
    <n v="604"/>
    <x v="13"/>
    <s v="Basins 4, 6, 10, 15"/>
    <x v="0"/>
    <m/>
    <n v="56.791552143080203"/>
    <n v="5.79115594E-2"/>
  </r>
  <r>
    <n v="450000"/>
    <n v="870000"/>
    <n v="870000"/>
    <x v="0"/>
    <x v="0"/>
    <s v="IR12-21"/>
    <s v="62-304.520 (7), F.A.C."/>
    <n v="0.56000000000000005"/>
    <n v="0.48"/>
    <s v="Town Melbourne Beach"/>
    <n v="4.0100428633500001E-3"/>
    <n v="3686.69479317285"/>
    <n v="10.5967373415316"/>
    <n v="2.0405869399486001"/>
    <n v="4.2493370951200003E-2"/>
    <n v="8.1828410955800002E-3"/>
    <n v="14.7838041447124"/>
    <n v="1300"/>
    <s v="Residential, High Density"/>
    <n v="1300"/>
    <s v="Town Melbourne Beach                   Brevard County"/>
    <s v="Town Melbourne Beach"/>
    <m/>
    <m/>
    <m/>
    <n v="0"/>
    <n v="1"/>
    <n v="4.2493370951200003E-2"/>
    <n v="8.1828410955800002E-3"/>
    <n v="14.783804144712001"/>
    <m/>
    <n v="-1"/>
    <n v="-1"/>
    <n v="-1"/>
    <n v="-1"/>
    <n v="0"/>
    <m/>
    <m/>
    <s v="Central IRL A"/>
    <n v="-1"/>
    <m/>
    <m/>
    <n v="604"/>
    <x v="13"/>
    <s v="Basins 4, 6, 10, 15"/>
    <x v="0"/>
    <m/>
    <n v="94.540884264223806"/>
    <n v="1.19901088E-2"/>
  </r>
  <r>
    <n v="450000"/>
    <n v="870000"/>
    <n v="870000"/>
    <x v="0"/>
    <x v="0"/>
    <s v="IR12-21"/>
    <s v="62-304.520 (7), F.A.C."/>
    <n v="0.56000000000000005"/>
    <n v="0.48"/>
    <s v="FDOT District 5"/>
    <n v="7.7262019676689997E-2"/>
    <n v="3686.69479317285"/>
    <n v="10.5967373415316"/>
    <n v="2.0405869399486001"/>
    <n v="0.81872532899012995"/>
    <n v="0.15765986830629999"/>
    <n v="284.841485652071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81872532899012995"/>
    <n v="0.15765986830629999"/>
    <n v="337.90685733842901"/>
    <m/>
    <n v="-1"/>
    <n v="-1"/>
    <n v="-1"/>
    <n v="-1"/>
    <n v="0"/>
    <m/>
    <m/>
    <s v="Central IRL A"/>
    <n v="-1"/>
    <m/>
    <m/>
    <n v="604"/>
    <x v="13"/>
    <s v="Basins 4, 6, 10, 15"/>
    <x v="0"/>
    <m/>
    <n v="101.626231840949"/>
    <n v="0.27405260120000002"/>
  </r>
  <r>
    <n v="450000"/>
    <n v="870000"/>
    <n v="870000"/>
    <x v="0"/>
    <x v="0"/>
    <s v="IR12-21"/>
    <s v="62-304.520 (7), F.A.C."/>
    <n v="0.56000000000000005"/>
    <n v="0.48"/>
    <s v="Town Melbourne Beach"/>
    <n v="0.52209763902746997"/>
    <n v="3686.69479317285"/>
    <n v="10.5967373415316"/>
    <n v="2.0405869399486001"/>
    <n v="5.5325315474079302"/>
    <n v="1.0653856235774599"/>
    <n v="1924.81464733042"/>
    <n v="1300"/>
    <s v="Residential, High Density"/>
    <n v="1300"/>
    <s v="Town Melbourne Beach                   Brevard County"/>
    <s v="Town Melbourne Beach"/>
    <m/>
    <m/>
    <m/>
    <n v="0"/>
    <n v="1"/>
    <n v="5.5325315474079302"/>
    <n v="1.0653856235774599"/>
    <n v="1924.81464733042"/>
    <m/>
    <n v="-1"/>
    <n v="-1"/>
    <n v="-1"/>
    <n v="-1"/>
    <n v="0"/>
    <m/>
    <m/>
    <s v="Central IRL A"/>
    <n v="-1"/>
    <m/>
    <m/>
    <n v="604"/>
    <x v="13"/>
    <s v="Basins 4, 6, 10, 15"/>
    <x v="0"/>
    <m/>
    <n v="185.71210936488799"/>
    <n v="1.561082439"/>
  </r>
  <r>
    <n v="450000"/>
    <n v="870000"/>
    <n v="870000"/>
    <x v="0"/>
    <x v="0"/>
    <s v="IR12-21"/>
    <s v="62-304.520 (7), F.A.C."/>
    <n v="0.56000000000000005"/>
    <n v="0.48"/>
    <s v="Town Melbourne Beach"/>
    <n v="7.3758945246899998E-3"/>
    <n v="3629.06694814398"/>
    <n v="8.4789097921362409"/>
    <n v="1.2261077960951801"/>
    <n v="6.2539544311219997E-2"/>
    <n v="9.0436417799000003E-3"/>
    <n v="26.7676150325775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2539544311219997E-2"/>
    <n v="9.0436417799000003E-3"/>
    <n v="26.767615032578199"/>
    <m/>
    <n v="-1"/>
    <n v="-1"/>
    <n v="-1"/>
    <n v="-1"/>
    <n v="0"/>
    <m/>
    <m/>
    <s v="Central IRL A"/>
    <n v="-1"/>
    <m/>
    <m/>
    <n v="604"/>
    <x v="13"/>
    <s v="Basins 4, 6, 10, 15"/>
    <x v="0"/>
    <m/>
    <n v="58.413805681608103"/>
    <n v="2.1709339000000001E-2"/>
  </r>
  <r>
    <n v="450000"/>
    <n v="870000"/>
    <n v="870000"/>
    <x v="0"/>
    <x v="0"/>
    <s v="IR12-21"/>
    <s v="62-304.520 (7), F.A.C."/>
    <n v="0.56000000000000005"/>
    <n v="0.48"/>
    <s v="Town Melbourne Beach"/>
    <n v="6.5857485975200003E-3"/>
    <n v="3629.06694814398"/>
    <n v="8.4789097921362409"/>
    <n v="1.2261077960951801"/>
    <n v="5.5839968272130003E-2"/>
    <n v="8.0748376985500005E-3"/>
    <n v="23.900122564078"/>
    <n v="1210"/>
    <s v="Fixed Single Family Units"/>
    <n v="1210"/>
    <s v="Town Melbourne Beach                   Brevard County"/>
    <s v="Town Melbourne Beach"/>
    <m/>
    <m/>
    <m/>
    <n v="0"/>
    <n v="1"/>
    <n v="5.5839968272130003E-2"/>
    <n v="8.0748376985500005E-3"/>
    <n v="79.498169646134698"/>
    <m/>
    <n v="-1"/>
    <n v="-1"/>
    <n v="-1"/>
    <n v="-1"/>
    <n v="0"/>
    <m/>
    <m/>
    <s v="Central IRL A"/>
    <n v="-1"/>
    <m/>
    <m/>
    <n v="604"/>
    <x v="13"/>
    <s v="Basins 4, 6, 10, 15"/>
    <x v="0"/>
    <m/>
    <n v="28.476591742386798"/>
    <n v="6.4475401200000004E-2"/>
  </r>
  <r>
    <n v="450000"/>
    <n v="870000"/>
    <n v="870000"/>
    <x v="0"/>
    <x v="0"/>
    <s v="IR12-21"/>
    <s v="62-304.520 (7), F.A.C."/>
    <n v="0.56000000000000005"/>
    <n v="0.48"/>
    <s v="Town Melbourne Beach"/>
    <n v="9.0493921400399996E-2"/>
    <n v="3629.06694814398"/>
    <n v="8.4789097921362409"/>
    <n v="1.2261077960951801"/>
    <n v="0.76728979629069005"/>
    <n v="0.11095530252826"/>
    <n v="328.40849916214501"/>
    <n v="1210"/>
    <s v="Fixed Single Family Units"/>
    <n v="1210"/>
    <s v="Town Melbourne Beach                   Brevard County"/>
    <s v="Town Melbourne Beach"/>
    <m/>
    <m/>
    <m/>
    <n v="0"/>
    <n v="1"/>
    <n v="0.76728979629069005"/>
    <n v="0.11095530252826"/>
    <n v="1131.27172774634"/>
    <m/>
    <n v="-1"/>
    <n v="-1"/>
    <n v="-1"/>
    <n v="-1"/>
    <n v="0"/>
    <m/>
    <m/>
    <s v="Central IRL A"/>
    <n v="-1"/>
    <m/>
    <m/>
    <n v="604"/>
    <x v="13"/>
    <s v="Basins 4, 6, 10, 15"/>
    <x v="0"/>
    <m/>
    <n v="84.718161625384099"/>
    <n v="0.91749531849999999"/>
  </r>
  <r>
    <n v="450000"/>
    <n v="870000"/>
    <n v="870000"/>
    <x v="0"/>
    <x v="0"/>
    <s v="IR12-21"/>
    <s v="62-304.520 (7), F.A.C."/>
    <n v="0.56000000000000005"/>
    <n v="0.48"/>
    <s v="Town Melbourne Beach"/>
    <n v="4.6279998785890002E-2"/>
    <n v="3629.06694814398"/>
    <n v="8.4789097921362409"/>
    <n v="1.2261077960951801"/>
    <n v="0.39240393488577002"/>
    <n v="5.674426731466E-2"/>
    <n v="167.95321395403101"/>
    <n v="1210"/>
    <s v="Fixed Single Family Units"/>
    <n v="1210"/>
    <s v="Town Melbourne Beach                   Brevard County"/>
    <s v="Town Melbourne Beach"/>
    <m/>
    <m/>
    <m/>
    <n v="0"/>
    <n v="1"/>
    <n v="0.39240393488577002"/>
    <n v="5.674426731466E-2"/>
    <n v="396.89819532709498"/>
    <m/>
    <n v="-1"/>
    <n v="-1"/>
    <n v="-1"/>
    <n v="-1"/>
    <n v="0"/>
    <m/>
    <m/>
    <s v="Central IRL A"/>
    <n v="-1"/>
    <m/>
    <m/>
    <n v="604"/>
    <x v="13"/>
    <s v="Basins 4, 6, 10, 15"/>
    <x v="0"/>
    <m/>
    <n v="57.575018061345702"/>
    <n v="0.32189634659999999"/>
  </r>
  <r>
    <n v="450000"/>
    <n v="870000"/>
    <n v="870000"/>
    <x v="0"/>
    <x v="0"/>
    <s v="IR12-21"/>
    <s v="62-304.520 (7), F.A.C."/>
    <n v="0.56000000000000005"/>
    <n v="0.48"/>
    <s v="Town Melbourne Beach"/>
    <n v="6.38638011005E-3"/>
    <n v="3676.6663844685499"/>
    <n v="10.0161366065109"/>
    <n v="1.76558393592172"/>
    <n v="6.3966855603439995E-2"/>
    <n v="1.1275690131E-2"/>
    <n v="23.4805890690888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6.3966855603439995E-2"/>
    <n v="1.1275690131E-2"/>
    <n v="23.4805890690903"/>
    <m/>
    <n v="-1"/>
    <n v="-1"/>
    <n v="-1"/>
    <n v="-1"/>
    <n v="0"/>
    <m/>
    <m/>
    <s v="Central IRL A"/>
    <n v="-1"/>
    <m/>
    <m/>
    <n v="604"/>
    <x v="13"/>
    <s v="Basins 4, 6, 10, 15"/>
    <x v="0"/>
    <m/>
    <n v="21.7449311212801"/>
    <n v="1.9043462300000001E-2"/>
  </r>
  <r>
    <n v="450000"/>
    <n v="870000"/>
    <n v="870000"/>
    <x v="0"/>
    <x v="0"/>
    <s v="IR12-21"/>
    <s v="62-304.520 (7), F.A.C."/>
    <n v="0.56000000000000005"/>
    <n v="0.48"/>
    <s v="Town Melbourne Beach"/>
    <n v="8.0154074656000002E-4"/>
    <n v="3676.6663844685499"/>
    <n v="10.0161366065109"/>
    <n v="1.76558393592172"/>
    <n v="8.0283416133000007E-3"/>
    <n v="1.4151874661200001E-3"/>
    <n v="2.9469979186847102"/>
    <n v="1800"/>
    <s v="Recreational"/>
    <n v="1800"/>
    <s v="Town Melbourne Beach                   Brevard County"/>
    <s v="Town Melbourne Beach"/>
    <m/>
    <m/>
    <m/>
    <n v="0"/>
    <n v="1"/>
    <n v="8.0283416133000007E-3"/>
    <n v="1.4151874661200001E-3"/>
    <n v="2.9469979186836399"/>
    <m/>
    <n v="-1"/>
    <n v="-1"/>
    <n v="-1"/>
    <n v="-1"/>
    <n v="0"/>
    <m/>
    <m/>
    <s v="Central IRL A"/>
    <n v="-1"/>
    <m/>
    <m/>
    <n v="604"/>
    <x v="13"/>
    <s v="Basins 4, 6, 10, 15"/>
    <x v="0"/>
    <m/>
    <n v="7.4292960031624897"/>
    <n v="2.3901037E-3"/>
  </r>
  <r>
    <n v="450000"/>
    <n v="870000"/>
    <n v="870000"/>
    <x v="0"/>
    <x v="0"/>
    <s v="IR12-21"/>
    <s v="62-304.520 (7), F.A.C."/>
    <n v="0.56000000000000005"/>
    <n v="0.48"/>
    <s v="Town Melbourne Beach"/>
    <n v="4.1411571879999999E-4"/>
    <n v="3676.6663844685499"/>
    <n v="10.0161366065109"/>
    <n v="1.76558393592172"/>
    <n v="4.1478396104199997E-3"/>
    <n v="7.3115606072000005E-4"/>
    <n v="1.5225653425993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1478396104199997E-3"/>
    <n v="7.3115606072000005E-4"/>
    <n v="1.5225653426005099"/>
    <m/>
    <n v="-1"/>
    <n v="-1"/>
    <n v="-1"/>
    <n v="-1"/>
    <n v="0"/>
    <m/>
    <m/>
    <s v="Central IRL A"/>
    <n v="-1"/>
    <m/>
    <m/>
    <n v="604"/>
    <x v="13"/>
    <s v="Basins 4, 6, 10, 15"/>
    <x v="0"/>
    <m/>
    <n v="6.91815776007516"/>
    <n v="1.2348462E-3"/>
  </r>
  <r>
    <n v="450000"/>
    <n v="870000"/>
    <n v="870000"/>
    <x v="0"/>
    <x v="0"/>
    <s v="IR12-21"/>
    <s v="62-304.520 (7), F.A.C."/>
    <n v="0.56000000000000005"/>
    <n v="0.48"/>
    <s v="Town Melbourne Beach"/>
    <n v="0.11021187154622"/>
    <n v="3676.6663844685499"/>
    <n v="10.0161366065109"/>
    <n v="1.76558393592172"/>
    <n v="1.10389716106624"/>
    <n v="0.19458830994988"/>
    <n v="405.21228328337901"/>
    <n v="1210"/>
    <s v="Fixed Single Family Units"/>
    <n v="1210"/>
    <s v="Town Melbourne Beach                   Brevard County"/>
    <s v="Town Melbourne Beach"/>
    <m/>
    <m/>
    <m/>
    <n v="0"/>
    <n v="1"/>
    <n v="1.10389716106624"/>
    <n v="0.19458830994988"/>
    <n v="405.21228328337901"/>
    <m/>
    <n v="-1"/>
    <n v="-1"/>
    <n v="-1"/>
    <n v="-1"/>
    <n v="0"/>
    <m/>
    <m/>
    <s v="Central IRL A"/>
    <n v="-1"/>
    <m/>
    <m/>
    <n v="604"/>
    <x v="13"/>
    <s v="Basins 4, 6, 10, 15"/>
    <x v="0"/>
    <m/>
    <n v="88.031829410562906"/>
    <n v="0.32863932140000002"/>
  </r>
  <r>
    <n v="450000"/>
    <n v="870000"/>
    <n v="870000"/>
    <x v="0"/>
    <x v="0"/>
    <s v="IR12-21"/>
    <s v="62-304.520 (7), F.A.C."/>
    <n v="0.56000000000000005"/>
    <n v="0.48"/>
    <s v="Town Melbourne Beach"/>
    <n v="0.12598341939065999"/>
    <n v="3676.6663844685499"/>
    <n v="10.0161366065109"/>
    <n v="1.76558393592172"/>
    <n v="1.26186713877228"/>
    <n v="0.22243430146865001"/>
    <n v="463.199003074073"/>
    <n v="1210"/>
    <s v="Fixed Single Family Units"/>
    <n v="1210"/>
    <s v="Town Melbourne Beach                   Brevard County"/>
    <s v="Town Melbourne Beach"/>
    <m/>
    <m/>
    <m/>
    <n v="0"/>
    <n v="1"/>
    <n v="1.26186713877228"/>
    <n v="0.22243430146865001"/>
    <n v="463.199003074073"/>
    <m/>
    <n v="-1"/>
    <n v="-1"/>
    <n v="-1"/>
    <n v="-1"/>
    <n v="0"/>
    <m/>
    <m/>
    <s v="Central IRL A"/>
    <n v="-1"/>
    <m/>
    <m/>
    <n v="604"/>
    <x v="13"/>
    <s v="Basins 4, 6, 10, 15"/>
    <x v="0"/>
    <m/>
    <n v="96.525849733923494"/>
    <n v="0.3756682912"/>
  </r>
  <r>
    <n v="450000"/>
    <n v="870000"/>
    <n v="870000"/>
    <x v="0"/>
    <x v="0"/>
    <s v="IR12-21"/>
    <s v="62-304.520 (7), F.A.C."/>
    <n v="0.56000000000000005"/>
    <n v="0.48"/>
    <s v="Town Melbourne Beach"/>
    <n v="0.10585018064819"/>
    <n v="3676.6663844685499"/>
    <n v="10.0161366065109"/>
    <n v="1.76558393592172"/>
    <n v="1.0602098691962101"/>
    <n v="0.18688737856686999"/>
    <n v="389.175800979153"/>
    <n v="1300"/>
    <s v="Residential, High Density"/>
    <n v="1300"/>
    <s v="Town Melbourne Beach                   Brevard County"/>
    <s v="Town Melbourne Beach"/>
    <m/>
    <m/>
    <m/>
    <n v="0"/>
    <n v="1"/>
    <n v="1.0602098691962101"/>
    <n v="0.18688737856686999"/>
    <n v="389.175800979153"/>
    <m/>
    <n v="-1"/>
    <n v="-1"/>
    <n v="-1"/>
    <n v="-1"/>
    <n v="0"/>
    <m/>
    <m/>
    <s v="Central IRL A"/>
    <n v="-1"/>
    <m/>
    <m/>
    <n v="604"/>
    <x v="13"/>
    <s v="Basins 4, 6, 10, 15"/>
    <x v="0"/>
    <m/>
    <n v="99.6692172800837"/>
    <n v="0.315633253"/>
  </r>
  <r>
    <n v="450000"/>
    <n v="870000"/>
    <n v="870000"/>
    <x v="0"/>
    <x v="0"/>
    <s v="IR12-21"/>
    <s v="62-304.520 (7), F.A.C."/>
    <n v="0.56000000000000005"/>
    <n v="0.48"/>
    <s v="Town Melbourne Beach"/>
    <n v="0.26811594546135997"/>
    <n v="3676.6663844685499"/>
    <n v="10.0161366065109"/>
    <n v="1.76558393592172"/>
    <n v="2.6854859361248602"/>
    <n v="0.47338120627105001"/>
    <n v="985.772883817805"/>
    <n v="1300"/>
    <s v="Residential, High Density"/>
    <n v="1300"/>
    <s v="Town Melbourne Beach                   Brevard County"/>
    <s v="Town Melbourne Beach"/>
    <m/>
    <m/>
    <m/>
    <n v="0"/>
    <n v="1"/>
    <n v="2.6854859361248602"/>
    <n v="0.47338120627105001"/>
    <n v="985.772883817805"/>
    <m/>
    <n v="-1"/>
    <n v="-1"/>
    <n v="-1"/>
    <n v="-1"/>
    <n v="0"/>
    <m/>
    <m/>
    <s v="Central IRL A"/>
    <n v="-1"/>
    <m/>
    <m/>
    <n v="604"/>
    <x v="13"/>
    <s v="Basins 4, 6, 10, 15"/>
    <x v="0"/>
    <m/>
    <n v="136.58091926497201"/>
    <n v="0.79949139000000002"/>
  </r>
  <r>
    <n v="450000"/>
    <n v="870000"/>
    <n v="870000"/>
    <x v="0"/>
    <x v="0"/>
    <s v="IR12-21"/>
    <s v="62-304.520 (7), F.A.C."/>
    <n v="0.56000000000000005"/>
    <n v="0.48"/>
    <s v="Town Melbourne Beach"/>
    <n v="0.24989626975449"/>
    <n v="3663.10394748823"/>
    <n v="9.1295472161966593"/>
    <n v="1.3426608640059099"/>
    <n v="2.2814397938750899"/>
    <n v="0.33552594146041997"/>
    <n v="915.396012200282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2814397938750899"/>
    <n v="0.33552594146041997"/>
    <n v="915.39601220028203"/>
    <m/>
    <n v="-1"/>
    <n v="-1"/>
    <n v="-1"/>
    <n v="-1"/>
    <n v="0"/>
    <m/>
    <m/>
    <s v="Central IRL A"/>
    <n v="-1"/>
    <m/>
    <m/>
    <n v="604"/>
    <x v="13"/>
    <s v="Basins 4, 6, 10, 15"/>
    <x v="0"/>
    <m/>
    <n v="218.42777553261399"/>
    <n v="0.74241363520000003"/>
  </r>
  <r>
    <n v="450000"/>
    <n v="870000"/>
    <n v="870000"/>
    <x v="0"/>
    <x v="0"/>
    <s v="IR12-21"/>
    <s v="62-304.520 (7), F.A.C."/>
    <n v="0.56000000000000005"/>
    <n v="0.48"/>
    <s v="Town Melbourne Beach"/>
    <n v="0.35513908296766"/>
    <n v="3663.10394748823"/>
    <n v="9.1295472161966593"/>
    <n v="1.3426608640059099"/>
    <n v="3.2422590262701201"/>
    <n v="0.47683134797963"/>
    <n v="1300.9113767262099"/>
    <n v="1210"/>
    <s v="Fixed Single Family Units"/>
    <n v="1210"/>
    <s v="Town Melbourne Beach                   Brevard County"/>
    <s v="Town Melbourne Beach"/>
    <m/>
    <m/>
    <m/>
    <n v="0"/>
    <n v="1"/>
    <n v="3.2422590262701201"/>
    <n v="0.47683134797963"/>
    <n v="1300.9113767262099"/>
    <m/>
    <n v="-1"/>
    <n v="-1"/>
    <n v="-1"/>
    <n v="-1"/>
    <n v="0"/>
    <m/>
    <m/>
    <s v="Central IRL A"/>
    <n v="-1"/>
    <m/>
    <m/>
    <n v="604"/>
    <x v="13"/>
    <s v="Basins 4, 6, 10, 15"/>
    <x v="0"/>
    <m/>
    <n v="148.35324794601701"/>
    <n v="1.0550781644"/>
  </r>
  <r>
    <n v="450000"/>
    <n v="870000"/>
    <n v="870000"/>
    <x v="0"/>
    <x v="0"/>
    <s v="IR12-21"/>
    <s v="62-304.520 (7), F.A.C."/>
    <n v="0.56000000000000005"/>
    <n v="0.48"/>
    <s v="Town Melbourne Beach"/>
    <n v="3.8167169696900001E-3"/>
    <n v="3663.10394748823"/>
    <n v="9.1295472161966593"/>
    <n v="1.3426608640059099"/>
    <n v="3.4844897785650003E-2"/>
    <n v="5.1245565041900002E-3"/>
    <n v="13.981030998120399"/>
    <n v="1210"/>
    <s v="Fixed Single Family Units"/>
    <n v="1210"/>
    <s v="Town Melbourne Beach                   Brevard County"/>
    <s v="Town Melbourne Beach"/>
    <m/>
    <m/>
    <m/>
    <n v="0"/>
    <n v="1"/>
    <n v="3.4844897785650003E-2"/>
    <n v="5.1245565041900002E-3"/>
    <n v="13.981030998119101"/>
    <m/>
    <n v="-1"/>
    <n v="-1"/>
    <n v="-1"/>
    <n v="-1"/>
    <n v="0"/>
    <m/>
    <m/>
    <s v="Central IRL A"/>
    <n v="-1"/>
    <m/>
    <m/>
    <n v="604"/>
    <x v="13"/>
    <s v="Basins 4, 6, 10, 15"/>
    <x v="0"/>
    <m/>
    <n v="31.068232846923198"/>
    <n v="1.13390357E-2"/>
  </r>
  <r>
    <n v="450000"/>
    <n v="870000"/>
    <n v="870000"/>
    <x v="0"/>
    <x v="0"/>
    <s v="IR12-21"/>
    <s v="62-304.520 (7), F.A.C."/>
    <n v="0.56000000000000005"/>
    <n v="0.48"/>
    <s v="Town Melbourne Beach"/>
    <n v="2.1533338165100001E-3"/>
    <n v="3663.10394748823"/>
    <n v="9.1295472161966593"/>
    <n v="1.3426608640059099"/>
    <n v="1.9658962750070001E-2"/>
    <n v="2.8911970425699999E-3"/>
    <n v="7.8878856035249996"/>
    <n v="1210"/>
    <s v="Fixed Single Family Units"/>
    <n v="1210"/>
    <s v="Town Melbourne Beach                   Brevard County"/>
    <s v="Town Melbourne Beach"/>
    <m/>
    <m/>
    <m/>
    <n v="0"/>
    <n v="1"/>
    <n v="1.9658962750070001E-2"/>
    <n v="2.8911970425699999E-3"/>
    <n v="7.8878856035237197"/>
    <m/>
    <n v="-1"/>
    <n v="-1"/>
    <n v="-1"/>
    <n v="-1"/>
    <n v="0"/>
    <m/>
    <m/>
    <s v="Central IRL A"/>
    <n v="-1"/>
    <m/>
    <m/>
    <n v="604"/>
    <x v="13"/>
    <s v="Basins 4, 6, 10, 15"/>
    <x v="0"/>
    <m/>
    <n v="14.185936887050801"/>
    <n v="6.3973119E-3"/>
  </r>
  <r>
    <n v="450000"/>
    <n v="870000"/>
    <n v="870000"/>
    <x v="0"/>
    <x v="0"/>
    <s v="IR12-21"/>
    <s v="62-304.520 (7), F.A.C."/>
    <n v="0.56000000000000005"/>
    <n v="0.48"/>
    <s v="Town Melbourne Beach"/>
    <n v="6.7580499063899999E-3"/>
    <n v="3663.10394748823"/>
    <n v="9.1295472161966593"/>
    <n v="1.3426608640059099"/>
    <n v="6.169793570986E-2"/>
    <n v="9.0737691263099995E-3"/>
    <n v="24.755439289445299"/>
    <n v="1210"/>
    <s v="Fixed Single Family Units"/>
    <n v="1210"/>
    <s v="Town Melbourne Beach                   Brevard County"/>
    <s v="Town Melbourne Beach"/>
    <m/>
    <m/>
    <m/>
    <n v="0"/>
    <n v="1"/>
    <n v="6.169793570986E-2"/>
    <n v="9.0737691263099995E-3"/>
    <n v="24.7554392894464"/>
    <m/>
    <n v="-1"/>
    <n v="-1"/>
    <n v="-1"/>
    <n v="-1"/>
    <n v="0"/>
    <m/>
    <m/>
    <s v="Central IRL A"/>
    <n v="-1"/>
    <m/>
    <m/>
    <n v="604"/>
    <x v="13"/>
    <s v="Basins 4, 6, 10, 15"/>
    <x v="0"/>
    <m/>
    <n v="29.278645597428898"/>
    <n v="2.0077404100000001E-2"/>
  </r>
  <r>
    <n v="450000"/>
    <n v="870000"/>
    <n v="870000"/>
    <x v="0"/>
    <x v="0"/>
    <s v="IR12-21"/>
    <s v="62-304.520 (7), F.A.C."/>
    <n v="0.56000000000000005"/>
    <n v="0.48"/>
    <s v="Town Melbourne Beach"/>
    <n v="3.2743147978260001E-2"/>
    <n v="3671.6877029971401"/>
    <n v="9.1496344343687692"/>
    <n v="1.3455706593080501"/>
    <n v="0.29958783423156998"/>
    <n v="4.4058219212930003E-2"/>
    <n v="120.22261378921399"/>
    <n v="1210"/>
    <s v="Fixed Single Family Units"/>
    <n v="1210"/>
    <s v="Town Melbourne Beach                   Brevard County"/>
    <s v="Town Melbourne Beach"/>
    <m/>
    <m/>
    <m/>
    <n v="0"/>
    <n v="1"/>
    <n v="0.29958783423156998"/>
    <n v="4.4058219212930003E-2"/>
    <n v="120.222613789216"/>
    <m/>
    <n v="-1"/>
    <n v="-1"/>
    <n v="-1"/>
    <n v="-1"/>
    <n v="0"/>
    <m/>
    <m/>
    <s v="Central IRL A"/>
    <n v="-1"/>
    <m/>
    <m/>
    <n v="604"/>
    <x v="13"/>
    <s v="Basins 4, 6, 10, 15"/>
    <x v="0"/>
    <m/>
    <n v="56.057959013172002"/>
    <n v="9.7504147400000005E-2"/>
  </r>
  <r>
    <n v="450000"/>
    <n v="870000"/>
    <n v="870000"/>
    <x v="0"/>
    <x v="0"/>
    <s v="IR12-21"/>
    <s v="62-304.520 (7), F.A.C."/>
    <n v="0.56000000000000005"/>
    <n v="0.48"/>
    <s v="Town Melbourne Beach"/>
    <n v="0.16118261979830001"/>
    <n v="3671.6877029971401"/>
    <n v="9.1496344343687692"/>
    <n v="1.3455706593080501"/>
    <n v="1.4747620483283701"/>
    <n v="0.21688260399100001"/>
    <n v="591.81224305031003"/>
    <n v="1210"/>
    <s v="Fixed Single Family Units"/>
    <n v="1210"/>
    <s v="Town Melbourne Beach                   Brevard County"/>
    <s v="Town Melbourne Beach"/>
    <m/>
    <m/>
    <m/>
    <n v="0"/>
    <n v="1"/>
    <n v="1.4747620483283701"/>
    <n v="0.21688260399100001"/>
    <n v="591.81224305031003"/>
    <m/>
    <n v="-1"/>
    <n v="-1"/>
    <n v="-1"/>
    <n v="-1"/>
    <n v="0"/>
    <m/>
    <m/>
    <s v="Central IRL A"/>
    <n v="-1"/>
    <m/>
    <m/>
    <n v="604"/>
    <x v="13"/>
    <s v="Basins 4, 6, 10, 15"/>
    <x v="0"/>
    <m/>
    <n v="103.632592963626"/>
    <n v="0.47997748829999998"/>
  </r>
  <r>
    <n v="450000"/>
    <n v="870000"/>
    <n v="870000"/>
    <x v="0"/>
    <x v="0"/>
    <s v="IR12-21"/>
    <s v="62-304.520 (7), F.A.C."/>
    <n v="0.56000000000000005"/>
    <n v="0.48"/>
    <s v="Town Melbourne Beach"/>
    <n v="7.1486174103379999E-2"/>
    <n v="3671.6877029971401"/>
    <n v="9.1496344343687692"/>
    <n v="1.3455706593080501"/>
    <n v="0.65407236015756998"/>
    <n v="9.6189698419689995E-2"/>
    <n v="262.474906389696"/>
    <n v="1210"/>
    <s v="Fixed Single Family Units"/>
    <n v="1210"/>
    <s v="Town Melbourne Beach                   Brevard County"/>
    <s v="Town Melbourne Beach"/>
    <m/>
    <m/>
    <m/>
    <n v="0"/>
    <n v="1"/>
    <n v="0.65407236015756998"/>
    <n v="9.6189698419689995E-2"/>
    <n v="262.47490638969703"/>
    <m/>
    <n v="-1"/>
    <n v="-1"/>
    <n v="-1"/>
    <n v="-1"/>
    <n v="0"/>
    <m/>
    <m/>
    <s v="Central IRL A"/>
    <n v="-1"/>
    <m/>
    <m/>
    <n v="604"/>
    <x v="13"/>
    <s v="Basins 4, 6, 10, 15"/>
    <x v="0"/>
    <m/>
    <n v="69.639500987371903"/>
    <n v="0.21287502550000001"/>
  </r>
  <r>
    <n v="450000"/>
    <n v="870000"/>
    <n v="870000"/>
    <x v="0"/>
    <x v="0"/>
    <s v="IR12-21"/>
    <s v="62-304.520 (7), F.A.C."/>
    <n v="0.56000000000000005"/>
    <n v="0.48"/>
    <s v="Town Melbourne Beach"/>
    <n v="8.4783524666420002E-2"/>
    <n v="3671.6877029971401"/>
    <n v="9.1496344343687692"/>
    <n v="1.3455706593080501"/>
    <n v="0.77573825675505004"/>
    <n v="0.11408222318385"/>
    <n v="311.29862493445597"/>
    <n v="1210"/>
    <s v="Fixed Single Family Units"/>
    <n v="1210"/>
    <s v="Town Melbourne Beach                   Brevard County"/>
    <s v="Town Melbourne Beach"/>
    <m/>
    <m/>
    <m/>
    <n v="0"/>
    <n v="1"/>
    <n v="0.77573825675505004"/>
    <n v="0.11408222318385"/>
    <n v="311.298624934457"/>
    <m/>
    <n v="-1"/>
    <n v="-1"/>
    <n v="-1"/>
    <n v="-1"/>
    <n v="0"/>
    <m/>
    <m/>
    <s v="Central IRL A"/>
    <n v="-1"/>
    <m/>
    <m/>
    <n v="604"/>
    <x v="13"/>
    <s v="Basins 4, 6, 10, 15"/>
    <x v="0"/>
    <m/>
    <n v="80.585500646456694"/>
    <n v="0.2524725263"/>
  </r>
  <r>
    <n v="450000"/>
    <n v="870000"/>
    <n v="870000"/>
    <x v="0"/>
    <x v="0"/>
    <s v="IR12-21"/>
    <s v="62-304.520 (7), F.A.C."/>
    <n v="0.56000000000000005"/>
    <n v="0.48"/>
    <s v="Town Melbourne Beach"/>
    <n v="0.21404148315498001"/>
    <n v="3671.6877029971401"/>
    <n v="9.1496344343687692"/>
    <n v="1.3455706593080501"/>
    <n v="1.9584013246581899"/>
    <n v="0.28800793960811999"/>
    <n v="785.89348163141995"/>
    <n v="1210"/>
    <s v="Fixed Single Family Units"/>
    <n v="1210"/>
    <s v="Town Melbourne Beach                   Brevard County"/>
    <s v="Town Melbourne Beach"/>
    <m/>
    <m/>
    <m/>
    <n v="0"/>
    <n v="1"/>
    <n v="1.9584013246581899"/>
    <n v="0.28800793960811999"/>
    <n v="785.89348163141995"/>
    <m/>
    <n v="-1"/>
    <n v="-1"/>
    <n v="-1"/>
    <n v="-1"/>
    <n v="0"/>
    <m/>
    <m/>
    <s v="Central IRL A"/>
    <n v="-1"/>
    <m/>
    <m/>
    <n v="604"/>
    <x v="13"/>
    <s v="Basins 4, 6, 10, 15"/>
    <x v="0"/>
    <m/>
    <n v="117.785342767998"/>
    <n v="0.6373831968"/>
  </r>
  <r>
    <n v="450000"/>
    <n v="870000"/>
    <n v="870000"/>
    <x v="0"/>
    <x v="0"/>
    <s v="IR12-21"/>
    <s v="62-304.520 (7), F.A.C."/>
    <n v="0.56000000000000005"/>
    <n v="0.48"/>
    <s v="Town Melbourne Beach"/>
    <n v="5.3526504081609999E-2"/>
    <n v="3671.6877029971401"/>
    <n v="9.1496344343687692"/>
    <n v="1.3455706593080501"/>
    <n v="0.48974794489655998"/>
    <n v="7.2023693387550006E-2"/>
    <n v="196.53260682090601"/>
    <n v="1210"/>
    <s v="Fixed Single Family Units"/>
    <n v="1210"/>
    <s v="Town Melbourne Beach                   Brevard County"/>
    <s v="Town Melbourne Beach"/>
    <m/>
    <m/>
    <m/>
    <n v="0"/>
    <n v="1"/>
    <n v="0.48974794489655998"/>
    <n v="7.2023693387550006E-2"/>
    <n v="196.532606820908"/>
    <m/>
    <n v="-1"/>
    <n v="-1"/>
    <n v="-1"/>
    <n v="-1"/>
    <n v="0"/>
    <m/>
    <m/>
    <s v="Central IRL A"/>
    <n v="-1"/>
    <m/>
    <m/>
    <n v="604"/>
    <x v="13"/>
    <s v="Basins 4, 6, 10, 15"/>
    <x v="0"/>
    <m/>
    <n v="72.935713729920494"/>
    <n v="0.15939384170000001"/>
  </r>
  <r>
    <n v="450000"/>
    <n v="870000"/>
    <n v="870000"/>
    <x v="0"/>
    <x v="0"/>
    <s v="IR12-21"/>
    <s v="62-304.520 (7), F.A.C."/>
    <n v="0.56000000000000005"/>
    <n v="0.48"/>
    <s v="Town Melbourne Beach"/>
    <n v="2.6635555627000003E-4"/>
    <n v="3643.28622516306"/>
    <n v="9.0832297097841206"/>
    <n v="1.33595352853157"/>
    <n v="2.41936870212E-3"/>
    <n v="3.5583864525E-4"/>
    <n v="0.970409529172350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41936870212E-3"/>
    <n v="3.5583864525E-4"/>
    <n v="0.97040952917197998"/>
    <m/>
    <n v="-1"/>
    <n v="-1"/>
    <n v="-1"/>
    <n v="-1"/>
    <n v="0"/>
    <m/>
    <m/>
    <s v="Central IRL A"/>
    <n v="-1"/>
    <m/>
    <m/>
    <n v="604"/>
    <x v="13"/>
    <s v="Basins 4, 6, 10, 15"/>
    <x v="0"/>
    <m/>
    <n v="5.5585109643354098"/>
    <n v="7.8703119999999995E-4"/>
  </r>
  <r>
    <n v="450000"/>
    <n v="870000"/>
    <n v="870000"/>
    <x v="0"/>
    <x v="0"/>
    <s v="IR12-21"/>
    <s v="62-304.520 (7), F.A.C."/>
    <n v="0.56000000000000005"/>
    <n v="0.48"/>
    <s v="Town Melbourne Beach"/>
    <n v="0.33285819678628997"/>
    <n v="3643.28622516306"/>
    <n v="9.0832297097841206"/>
    <n v="1.33595352853157"/>
    <n v="3.0234274621944701"/>
    <n v="0.44468308249730998"/>
    <n v="1212.69768328413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0234274621944701"/>
    <n v="0.44468308249730998"/>
    <n v="1212.6976832841301"/>
    <m/>
    <n v="-1"/>
    <n v="-1"/>
    <n v="-1"/>
    <n v="-1"/>
    <n v="0"/>
    <m/>
    <m/>
    <s v="Central IRL A"/>
    <n v="-1"/>
    <m/>
    <m/>
    <n v="604"/>
    <x v="13"/>
    <s v="Basins 4, 6, 10, 15"/>
    <x v="0"/>
    <m/>
    <n v="201.675240264796"/>
    <n v="0.98353421190000001"/>
  </r>
  <r>
    <n v="450000"/>
    <n v="870000"/>
    <n v="870000"/>
    <x v="0"/>
    <x v="0"/>
    <s v="IR12-21"/>
    <s v="62-304.520 (7), F.A.C."/>
    <n v="0.56000000000000005"/>
    <n v="0.48"/>
    <s v="Town Melbourne Beach"/>
    <n v="2.5201241591470001E-2"/>
    <n v="3643.28622516306"/>
    <n v="9.0832297097841206"/>
    <n v="1.33595352853157"/>
    <n v="0.22890866634709001"/>
    <n v="3.3667687627499998E-2"/>
    <n v="91.815336347212593"/>
    <n v="1210"/>
    <s v="Fixed Single Family Units"/>
    <n v="1210"/>
    <s v="Town Melbourne Beach                   Brevard County"/>
    <s v="Town Melbourne Beach"/>
    <m/>
    <m/>
    <m/>
    <n v="0"/>
    <n v="1"/>
    <n v="0.22890866634709001"/>
    <n v="3.3667687627499998E-2"/>
    <n v="91.815336347212295"/>
    <m/>
    <n v="-1"/>
    <n v="-1"/>
    <n v="-1"/>
    <n v="-1"/>
    <n v="0"/>
    <m/>
    <m/>
    <s v="Central IRL A"/>
    <n v="-1"/>
    <m/>
    <m/>
    <n v="604"/>
    <x v="13"/>
    <s v="Basins 4, 6, 10, 15"/>
    <x v="0"/>
    <m/>
    <n v="41.225196716823"/>
    <n v="7.4464992999999993E-2"/>
  </r>
  <r>
    <n v="450000"/>
    <n v="870000"/>
    <n v="870000"/>
    <x v="0"/>
    <x v="0"/>
    <s v="IR12-21"/>
    <s v="62-304.520 (7), F.A.C."/>
    <n v="0.56000000000000005"/>
    <n v="0.48"/>
    <s v="Town Melbourne Beach"/>
    <n v="0.13892420139187001"/>
    <n v="3643.28622516306"/>
    <n v="9.0832297097841206"/>
    <n v="1.33595352853157"/>
    <n v="1.2618804334907101"/>
    <n v="0.18559627704789999"/>
    <n v="506.14062927279701"/>
    <n v="1210"/>
    <s v="Fixed Single Family Units"/>
    <n v="1210"/>
    <s v="Town Melbourne Beach                   Brevard County"/>
    <s v="Town Melbourne Beach"/>
    <m/>
    <m/>
    <m/>
    <n v="0"/>
    <n v="1"/>
    <n v="1.2618804334907101"/>
    <n v="0.18559627704789999"/>
    <n v="506.14062927279701"/>
    <m/>
    <n v="-1"/>
    <n v="-1"/>
    <n v="-1"/>
    <n v="-1"/>
    <n v="0"/>
    <m/>
    <m/>
    <s v="Central IRL A"/>
    <n v="-1"/>
    <m/>
    <m/>
    <n v="604"/>
    <x v="13"/>
    <s v="Basins 4, 6, 10, 15"/>
    <x v="0"/>
    <m/>
    <n v="100.11430950454"/>
    <n v="0.41049523869999999"/>
  </r>
  <r>
    <n v="450000"/>
    <n v="870000"/>
    <n v="870000"/>
    <x v="0"/>
    <x v="0"/>
    <s v="IR12-21"/>
    <s v="62-304.520 (7), F.A.C."/>
    <n v="0.56000000000000005"/>
    <n v="0.48"/>
    <s v="Town Melbourne Beach"/>
    <n v="9.9419246294460001E-2"/>
    <n v="3643.28622516306"/>
    <n v="9.0832297097841206"/>
    <n v="1.33595352853157"/>
    <n v="0.90304785166617996"/>
    <n v="0.13281949289103001"/>
    <n v="362.21277054069901"/>
    <n v="1210"/>
    <s v="Fixed Single Family Units"/>
    <n v="1210"/>
    <s v="Town Melbourne Beach                   Brevard County"/>
    <s v="Town Melbourne Beach"/>
    <m/>
    <m/>
    <m/>
    <n v="0"/>
    <n v="1"/>
    <n v="0.90304785166617996"/>
    <n v="0.13281949289103001"/>
    <n v="362.21277054069799"/>
    <m/>
    <n v="-1"/>
    <n v="-1"/>
    <n v="-1"/>
    <n v="-1"/>
    <n v="0"/>
    <m/>
    <m/>
    <s v="Central IRL A"/>
    <n v="-1"/>
    <m/>
    <m/>
    <n v="604"/>
    <x v="13"/>
    <s v="Basins 4, 6, 10, 15"/>
    <x v="0"/>
    <m/>
    <n v="81.028527973302403"/>
    <n v="0.29376542620000001"/>
  </r>
  <r>
    <n v="450000"/>
    <n v="870000"/>
    <n v="870000"/>
    <x v="0"/>
    <x v="0"/>
    <s v="IR12-21"/>
    <s v="62-304.520 (7), F.A.C."/>
    <n v="0.56000000000000005"/>
    <n v="0.48"/>
    <s v="Town Melbourne Beach"/>
    <n v="2.109421186342E-2"/>
    <n v="3643.28622516306"/>
    <n v="9.0832297097841206"/>
    <n v="1.33595352853157"/>
    <n v="0.19160357190235999"/>
    <n v="2.818088677053E-2"/>
    <n v="76.852251512694806"/>
    <n v="1210"/>
    <s v="Fixed Single Family Units"/>
    <n v="1210"/>
    <s v="Town Melbourne Beach                   Brevard County"/>
    <s v="Town Melbourne Beach"/>
    <m/>
    <m/>
    <m/>
    <n v="0"/>
    <n v="1"/>
    <n v="0.19160357190235999"/>
    <n v="2.818088677053E-2"/>
    <n v="76.852251512695105"/>
    <m/>
    <n v="-1"/>
    <n v="-1"/>
    <n v="-1"/>
    <n v="-1"/>
    <n v="0"/>
    <m/>
    <m/>
    <s v="Central IRL A"/>
    <n v="-1"/>
    <m/>
    <m/>
    <n v="604"/>
    <x v="13"/>
    <s v="Basins 4, 6, 10, 15"/>
    <x v="0"/>
    <m/>
    <n v="39.485098295190099"/>
    <n v="6.2329482200000001E-2"/>
  </r>
  <r>
    <n v="450000"/>
    <n v="870000"/>
    <n v="870000"/>
    <x v="0"/>
    <x v="0"/>
    <s v="IR12-21"/>
    <s v="62-304.520 (7), F.A.C."/>
    <n v="0.56000000000000005"/>
    <n v="0.48"/>
    <s v="Town Melbourne Beach"/>
    <n v="0.19255100092548"/>
    <n v="3661.4881877084599"/>
    <n v="9.1257924142943008"/>
    <n v="1.3421179028621999"/>
    <n v="1.7571804636105199"/>
    <n v="0.25842614555611998"/>
    <n v="705.02321542008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571804636105199"/>
    <n v="0.25842614555611998"/>
    <n v="705.02321542008701"/>
    <m/>
    <n v="-1"/>
    <n v="-1"/>
    <n v="-1"/>
    <n v="-1"/>
    <n v="0"/>
    <m/>
    <m/>
    <s v="Central IRL A"/>
    <n v="-1"/>
    <m/>
    <m/>
    <n v="604"/>
    <x v="13"/>
    <s v="Basins 4, 6, 10, 15"/>
    <x v="0"/>
    <m/>
    <n v="131.341477730007"/>
    <n v="0.57179498409999996"/>
  </r>
  <r>
    <n v="450000"/>
    <n v="870000"/>
    <n v="870000"/>
    <x v="0"/>
    <x v="0"/>
    <s v="IR12-21"/>
    <s v="62-304.520 (7), F.A.C."/>
    <n v="0.56000000000000005"/>
    <n v="0.48"/>
    <s v="Town Melbourne Beach"/>
    <n v="0.19792596944091001"/>
    <n v="3661.4881877084599"/>
    <n v="9.1257924142943008"/>
    <n v="1.3421179028621999"/>
    <n v="1.8062313105157"/>
    <n v="0.26563998702800001"/>
    <n v="724.70359914863798"/>
    <n v="1210"/>
    <s v="Fixed Single Family Units"/>
    <n v="1210"/>
    <s v="Town Melbourne Beach                   Brevard County"/>
    <s v="Town Melbourne Beach"/>
    <m/>
    <m/>
    <m/>
    <n v="0"/>
    <n v="1"/>
    <n v="1.8062313105157"/>
    <n v="0.26563998702800001"/>
    <n v="724.70359914863798"/>
    <m/>
    <n v="-1"/>
    <n v="-1"/>
    <n v="-1"/>
    <n v="-1"/>
    <n v="0"/>
    <m/>
    <m/>
    <s v="Central IRL A"/>
    <n v="-1"/>
    <m/>
    <m/>
    <n v="604"/>
    <x v="13"/>
    <s v="Basins 4, 6, 10, 15"/>
    <x v="0"/>
    <m/>
    <n v="113.481984290714"/>
    <n v="0.58775636590000002"/>
  </r>
  <r>
    <n v="450000"/>
    <n v="870000"/>
    <n v="870000"/>
    <x v="0"/>
    <x v="0"/>
    <s v="IR12-21"/>
    <s v="62-304.520 (7), F.A.C."/>
    <n v="0.56000000000000005"/>
    <n v="0.48"/>
    <s v="Town Melbourne Beach"/>
    <n v="2.6896383364050001E-2"/>
    <n v="3661.4881877084599"/>
    <n v="9.1257924142943008"/>
    <n v="1.3421179028621999"/>
    <n v="0.24545081127560001"/>
    <n v="3.6098117635130003E-2"/>
    <n v="98.480789979551204"/>
    <n v="1210"/>
    <s v="Fixed Single Family Units"/>
    <n v="1210"/>
    <s v="Town Melbourne Beach                   Brevard County"/>
    <s v="Town Melbourne Beach"/>
    <m/>
    <m/>
    <m/>
    <n v="0"/>
    <n v="1"/>
    <n v="0.24545081127560001"/>
    <n v="3.6098117635130003E-2"/>
    <n v="98.480789979551901"/>
    <m/>
    <n v="-1"/>
    <n v="-1"/>
    <n v="-1"/>
    <n v="-1"/>
    <n v="0"/>
    <m/>
    <m/>
    <s v="Central IRL A"/>
    <n v="-1"/>
    <m/>
    <m/>
    <n v="604"/>
    <x v="13"/>
    <s v="Basins 4, 6, 10, 15"/>
    <x v="0"/>
    <m/>
    <n v="60.840471876161303"/>
    <n v="7.9870875899999999E-2"/>
  </r>
  <r>
    <n v="450000"/>
    <n v="870000"/>
    <n v="870000"/>
    <x v="0"/>
    <x v="0"/>
    <s v="IR12-21"/>
    <s v="62-304.520 (7), F.A.C."/>
    <n v="0.56000000000000005"/>
    <n v="0.48"/>
    <s v="Town Melbourne Beach"/>
    <n v="2.0733924241830001E-2"/>
    <n v="3661.4881877084599"/>
    <n v="9.1257924142943008"/>
    <n v="1.3421179028621999"/>
    <n v="0.18921348856466"/>
    <n v="2.782737092155E-2"/>
    <n v="75.917018696309995"/>
    <n v="1210"/>
    <s v="Fixed Single Family Units"/>
    <n v="1210"/>
    <s v="Town Melbourne Beach                   Brevard County"/>
    <s v="Town Melbourne Beach"/>
    <m/>
    <m/>
    <m/>
    <n v="0"/>
    <n v="1"/>
    <n v="0.18921348856466"/>
    <n v="2.782737092155E-2"/>
    <n v="75.917018696310805"/>
    <m/>
    <n v="-1"/>
    <n v="-1"/>
    <n v="-1"/>
    <n v="-1"/>
    <n v="0"/>
    <m/>
    <m/>
    <s v="Central IRL A"/>
    <n v="-1"/>
    <m/>
    <m/>
    <n v="604"/>
    <x v="13"/>
    <s v="Basins 4, 6, 10, 15"/>
    <x v="0"/>
    <m/>
    <n v="54.537428379604897"/>
    <n v="6.1570980300000001E-2"/>
  </r>
  <r>
    <n v="450000"/>
    <n v="870000"/>
    <n v="870000"/>
    <x v="0"/>
    <x v="0"/>
    <s v="IR12-21"/>
    <s v="62-304.520 (7), F.A.C."/>
    <n v="0.56000000000000005"/>
    <n v="0.48"/>
    <s v="Town Melbourne Beach"/>
    <n v="0.17965617569563999"/>
    <n v="3661.4881877084599"/>
    <n v="9.1257924142943008"/>
    <n v="1.3421179028621999"/>
    <n v="1.6395049653443901"/>
    <n v="0.24111976976086999"/>
    <n v="657.808965158462"/>
    <n v="1210"/>
    <s v="Fixed Single Family Units"/>
    <n v="1210"/>
    <s v="Town Melbourne Beach                   Brevard County"/>
    <s v="Town Melbourne Beach"/>
    <m/>
    <m/>
    <m/>
    <n v="0"/>
    <n v="1"/>
    <n v="1.6395049653443901"/>
    <n v="0.24111976976086999"/>
    <n v="657.808965158462"/>
    <m/>
    <n v="-1"/>
    <n v="-1"/>
    <n v="-1"/>
    <n v="-1"/>
    <n v="0"/>
    <m/>
    <m/>
    <s v="Central IRL A"/>
    <n v="-1"/>
    <m/>
    <m/>
    <n v="604"/>
    <x v="13"/>
    <s v="Basins 4, 6, 10, 15"/>
    <x v="0"/>
    <m/>
    <n v="108.73715971296301"/>
    <n v="0.53350281030000002"/>
  </r>
  <r>
    <n v="450000"/>
    <n v="870000"/>
    <n v="870000"/>
    <x v="0"/>
    <x v="0"/>
    <s v="IR12-21"/>
    <s v="62-304.520 (7), F.A.C."/>
    <n v="0.56000000000000005"/>
    <n v="0.48"/>
    <s v="Town Melbourne Beach"/>
    <n v="0.25052211894255999"/>
    <n v="3654.9754803481401"/>
    <n v="9.1105447569801008"/>
    <n v="1.33990890398096"/>
    <n v="2.28239297723968"/>
    <n v="0.33567681781531"/>
    <n v="915.652202019918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28239297723968"/>
    <n v="0.33567681781531"/>
    <n v="915.65220201991804"/>
    <m/>
    <n v="-1"/>
    <n v="-1"/>
    <n v="-1"/>
    <n v="-1"/>
    <n v="0"/>
    <m/>
    <m/>
    <s v="Central IRL A"/>
    <n v="-1"/>
    <m/>
    <m/>
    <n v="604"/>
    <x v="13"/>
    <s v="Basins 4, 6, 10, 15"/>
    <x v="0"/>
    <m/>
    <n v="230.88327050624201"/>
    <n v="0.74262141280000005"/>
  </r>
  <r>
    <n v="450000"/>
    <n v="870000"/>
    <n v="870000"/>
    <x v="0"/>
    <x v="0"/>
    <s v="IR12-21"/>
    <s v="62-304.520 (7), F.A.C."/>
    <n v="0.56000000000000005"/>
    <n v="0.48"/>
    <s v="Town Melbourne Beach"/>
    <n v="5.2735555959879998E-2"/>
    <n v="3654.9754803481401"/>
    <n v="9.1105447569801008"/>
    <n v="1.33990890398096"/>
    <n v="0.48044964285671998"/>
    <n v="7.0660840987030002E-2"/>
    <n v="192.74716397589199"/>
    <n v="1210"/>
    <s v="Fixed Single Family Units"/>
    <n v="1210"/>
    <s v="Town Melbourne Beach                   Brevard County"/>
    <s v="Town Melbourne Beach"/>
    <m/>
    <m/>
    <m/>
    <n v="0"/>
    <n v="1"/>
    <n v="0.48044964285671998"/>
    <n v="7.0660840987030002E-2"/>
    <n v="192.747163975891"/>
    <m/>
    <n v="-1"/>
    <n v="-1"/>
    <n v="-1"/>
    <n v="-1"/>
    <n v="0"/>
    <m/>
    <m/>
    <s v="Central IRL A"/>
    <n v="-1"/>
    <m/>
    <m/>
    <n v="604"/>
    <x v="13"/>
    <s v="Basins 4, 6, 10, 15"/>
    <x v="0"/>
    <m/>
    <n v="70.414762464072197"/>
    <n v="0.15632373399999999"/>
  </r>
  <r>
    <n v="450000"/>
    <n v="870000"/>
    <n v="870000"/>
    <x v="0"/>
    <x v="0"/>
    <s v="IR12-21"/>
    <s v="62-304.520 (7), F.A.C."/>
    <n v="0.56000000000000005"/>
    <n v="0.48"/>
    <s v="Town Melbourne Beach"/>
    <n v="1.6956095092069998E-2"/>
    <n v="3654.9754803481401"/>
    <n v="9.1105447569801008"/>
    <n v="1.33990890398096"/>
    <n v="0.15447926323996"/>
    <n v="2.2719622790619998E-2"/>
    <n v="61.974111803989302"/>
    <n v="1210"/>
    <s v="Fixed Single Family Units"/>
    <n v="1210"/>
    <s v="Town Melbourne Beach                   Brevard County"/>
    <s v="Town Melbourne Beach"/>
    <m/>
    <m/>
    <m/>
    <n v="0"/>
    <n v="1"/>
    <n v="0.15447926323996"/>
    <n v="2.2719622790619998E-2"/>
    <n v="61.974111803990702"/>
    <m/>
    <n v="-1"/>
    <n v="-1"/>
    <n v="-1"/>
    <n v="-1"/>
    <n v="0"/>
    <m/>
    <m/>
    <s v="Central IRL A"/>
    <n v="-1"/>
    <m/>
    <m/>
    <n v="604"/>
    <x v="13"/>
    <s v="Basins 4, 6, 10, 15"/>
    <x v="0"/>
    <m/>
    <n v="40.108135251472198"/>
    <n v="5.0262864400000003E-2"/>
  </r>
  <r>
    <n v="450000"/>
    <n v="870000"/>
    <n v="870000"/>
    <x v="0"/>
    <x v="0"/>
    <s v="IR12-21"/>
    <s v="62-304.520 (7), F.A.C."/>
    <n v="0.56000000000000005"/>
    <n v="0.48"/>
    <s v="Town Melbourne Beach"/>
    <n v="5.200343130059E-2"/>
    <n v="3654.9754803481401"/>
    <n v="9.1105447569801008"/>
    <n v="1.33990890398096"/>
    <n v="0.47377958838061002"/>
    <n v="6.9679860637230001E-2"/>
    <n v="190.071266297644"/>
    <n v="1210"/>
    <s v="Fixed Single Family Units"/>
    <n v="1210"/>
    <s v="Town Melbourne Beach                   Brevard County"/>
    <s v="Town Melbourne Beach"/>
    <m/>
    <m/>
    <m/>
    <n v="0"/>
    <n v="1"/>
    <n v="0.47377958838061002"/>
    <n v="6.9679860637230001E-2"/>
    <n v="190.07126629764201"/>
    <m/>
    <n v="-1"/>
    <n v="-1"/>
    <n v="-1"/>
    <n v="-1"/>
    <n v="0"/>
    <m/>
    <m/>
    <s v="Central IRL A"/>
    <n v="-1"/>
    <m/>
    <m/>
    <n v="604"/>
    <x v="13"/>
    <s v="Basins 4, 6, 10, 15"/>
    <x v="0"/>
    <m/>
    <n v="71.319867891107904"/>
    <n v="0.15415350059999999"/>
  </r>
  <r>
    <n v="450000"/>
    <n v="870000"/>
    <n v="870000"/>
    <x v="0"/>
    <x v="0"/>
    <s v="IR12-21"/>
    <s v="62-304.520 (7), F.A.C."/>
    <n v="0.56000000000000005"/>
    <n v="0.48"/>
    <s v="Town Melbourne Beach"/>
    <n v="0.24554625248786"/>
    <n v="3654.9754803481401"/>
    <n v="9.1105447569801008"/>
    <n v="1.33990890398096"/>
    <n v="2.23706012319946"/>
    <n v="0.32900961004765"/>
    <n v="897.46553213453603"/>
    <n v="1210"/>
    <s v="Fixed Single Family Units"/>
    <n v="1210"/>
    <s v="Town Melbourne Beach                   Brevard County"/>
    <s v="Town Melbourne Beach"/>
    <m/>
    <m/>
    <m/>
    <n v="0"/>
    <n v="1"/>
    <n v="2.23706012319946"/>
    <n v="0.32900961004765"/>
    <n v="897.46553213453603"/>
    <m/>
    <n v="-1"/>
    <n v="-1"/>
    <n v="-1"/>
    <n v="-1"/>
    <n v="0"/>
    <m/>
    <m/>
    <s v="Central IRL A"/>
    <n v="-1"/>
    <m/>
    <m/>
    <n v="604"/>
    <x v="13"/>
    <s v="Basins 4, 6, 10, 15"/>
    <x v="0"/>
    <m/>
    <n v="125.87113126931099"/>
    <n v="0.72787147780000006"/>
  </r>
  <r>
    <n v="450000"/>
    <n v="870000"/>
    <n v="870000"/>
    <x v="0"/>
    <x v="0"/>
    <s v="IR12-21"/>
    <s v="62-304.520 (7), F.A.C."/>
    <n v="0.56000000000000005"/>
    <n v="0.48"/>
    <s v="Town Melbourne Beach"/>
    <n v="0.16702805931494"/>
    <n v="3633.0519898821599"/>
    <n v="9.0592813824315606"/>
    <n v="1.33248446571623"/>
    <n v="1.5131541880955399"/>
    <n v="0.22256229437589001"/>
    <n v="606.82162326031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131541880955399"/>
    <n v="0.22256229437589001"/>
    <n v="606.821623260313"/>
    <m/>
    <n v="-1"/>
    <n v="-1"/>
    <n v="-1"/>
    <n v="-1"/>
    <n v="0"/>
    <m/>
    <m/>
    <s v="Central IRL A"/>
    <n v="-1"/>
    <m/>
    <m/>
    <n v="604"/>
    <x v="13"/>
    <s v="Basins 4, 6, 10, 15"/>
    <x v="0"/>
    <m/>
    <n v="127.05231023555299"/>
    <n v="0.49215054600000002"/>
  </r>
  <r>
    <n v="450000"/>
    <n v="870000"/>
    <n v="870000"/>
    <x v="0"/>
    <x v="0"/>
    <s v="IR12-21"/>
    <s v="62-304.520 (7), F.A.C."/>
    <n v="0.56000000000000005"/>
    <n v="0.48"/>
    <s v="Town Melbourne Beach"/>
    <n v="9.1340573792400001E-2"/>
    <n v="3633.0519898821599"/>
    <n v="9.0592813824315606"/>
    <n v="1.33248446571623"/>
    <n v="0.82747995961816001"/>
    <n v="0.12170989566798"/>
    <n v="331.845053373479"/>
    <n v="1210"/>
    <s v="Fixed Single Family Units"/>
    <n v="1210"/>
    <s v="Town Melbourne Beach                   Brevard County"/>
    <s v="Town Melbourne Beach"/>
    <m/>
    <m/>
    <m/>
    <n v="0"/>
    <n v="1"/>
    <n v="0.82747995961816001"/>
    <n v="0.12170989566798"/>
    <n v="331.845053373479"/>
    <m/>
    <n v="-1"/>
    <n v="-1"/>
    <n v="-1"/>
    <n v="-1"/>
    <n v="0"/>
    <m/>
    <m/>
    <s v="Central IRL A"/>
    <n v="-1"/>
    <m/>
    <m/>
    <n v="604"/>
    <x v="13"/>
    <s v="Basins 4, 6, 10, 15"/>
    <x v="0"/>
    <m/>
    <n v="91.311519252432007"/>
    <n v="0.26913629630000002"/>
  </r>
  <r>
    <n v="450000"/>
    <n v="870000"/>
    <n v="870000"/>
    <x v="0"/>
    <x v="0"/>
    <s v="IR12-21"/>
    <s v="62-304.520 (7), F.A.C."/>
    <n v="0.56000000000000005"/>
    <n v="0.48"/>
    <s v="Town Melbourne Beach"/>
    <n v="0.25610314461082001"/>
    <n v="3633.0519898821599"/>
    <n v="9.0592813824315606"/>
    <n v="1.33248446571623"/>
    <n v="2.32011044995506"/>
    <n v="0.34125346181499999"/>
    <n v="930.43603914345101"/>
    <n v="1210"/>
    <s v="Fixed Single Family Units"/>
    <n v="1210"/>
    <s v="Town Melbourne Beach                   Brevard County"/>
    <s v="Town Melbourne Beach"/>
    <m/>
    <m/>
    <m/>
    <n v="0"/>
    <n v="1"/>
    <n v="2.32011044995506"/>
    <n v="0.34125346181499999"/>
    <n v="930.43603914345101"/>
    <m/>
    <n v="-1"/>
    <n v="-1"/>
    <n v="-1"/>
    <n v="-1"/>
    <n v="0"/>
    <m/>
    <m/>
    <s v="Central IRL A"/>
    <n v="-1"/>
    <m/>
    <m/>
    <n v="604"/>
    <x v="13"/>
    <s v="Basins 4, 6, 10, 15"/>
    <x v="0"/>
    <m/>
    <n v="129.26893910923201"/>
    <n v="0.7546115484"/>
  </r>
  <r>
    <n v="450000"/>
    <n v="870000"/>
    <n v="870000"/>
    <x v="0"/>
    <x v="0"/>
    <s v="IR12-21"/>
    <s v="62-304.520 (7), F.A.C."/>
    <n v="0.56000000000000005"/>
    <n v="0.48"/>
    <s v="Town Melbourne Beach"/>
    <n v="8.9093036459099995E-3"/>
    <n v="3633.0519898821599"/>
    <n v="9.0592813824315606"/>
    <n v="1.33248446571623"/>
    <n v="8.0711888649889998E-2"/>
    <n v="1.187150870853E-2"/>
    <n v="32.367963339266801"/>
    <n v="1210"/>
    <s v="Fixed Single Family Units"/>
    <n v="1210"/>
    <s v="Town Melbourne Beach                   Brevard County"/>
    <s v="Town Melbourne Beach"/>
    <m/>
    <m/>
    <m/>
    <n v="0"/>
    <n v="1"/>
    <n v="8.0711888649889998E-2"/>
    <n v="1.187150870853E-2"/>
    <n v="32.367963339266403"/>
    <m/>
    <n v="-1"/>
    <n v="-1"/>
    <n v="-1"/>
    <n v="-1"/>
    <n v="0"/>
    <m/>
    <m/>
    <s v="Central IRL A"/>
    <n v="-1"/>
    <m/>
    <m/>
    <n v="604"/>
    <x v="13"/>
    <s v="Basins 4, 6, 10, 15"/>
    <x v="0"/>
    <m/>
    <n v="46.029362188621597"/>
    <n v="2.6251389600000001E-2"/>
  </r>
  <r>
    <n v="450000"/>
    <n v="870000"/>
    <n v="870000"/>
    <x v="0"/>
    <x v="0"/>
    <s v="IR12-21"/>
    <s v="62-304.520 (7), F.A.C."/>
    <n v="0.56000000000000005"/>
    <n v="0.48"/>
    <s v="Town Melbourne Beach"/>
    <n v="8.6859567977809998E-2"/>
    <n v="3633.0519898821599"/>
    <n v="9.0592813824315606"/>
    <n v="1.33248446571623"/>
    <n v="0.78688526706744999"/>
    <n v="0.11573902502926001"/>
    <n v="315.5653262820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8688526706744999"/>
    <n v="0.11573902502926001"/>
    <n v="315.56532628209601"/>
    <m/>
    <n v="-1"/>
    <n v="-1"/>
    <n v="-1"/>
    <n v="-1"/>
    <n v="0"/>
    <m/>
    <m/>
    <s v="Central IRL A"/>
    <n v="-1"/>
    <m/>
    <m/>
    <n v="604"/>
    <x v="13"/>
    <s v="Basins 4, 6, 10, 15"/>
    <x v="0"/>
    <m/>
    <n v="90.372943387077001"/>
    <n v="0.25593294909999997"/>
  </r>
  <r>
    <n v="450000"/>
    <n v="870000"/>
    <n v="870000"/>
    <x v="0"/>
    <x v="0"/>
    <s v="IR12-21"/>
    <s v="62-304.520 (7), F.A.C."/>
    <n v="0.56000000000000005"/>
    <n v="0.48"/>
    <s v="Town Melbourne Beach"/>
    <n v="7.5228042569600003E-3"/>
    <n v="3633.0519898821599"/>
    <n v="9.0592813824315606"/>
    <n v="1.33248446571623"/>
    <n v="6.8151200548780003E-2"/>
    <n v="1.002401981102E-2"/>
    <n v="27.3307389752534"/>
    <n v="1210"/>
    <s v="Fixed Single Family Units"/>
    <n v="1210"/>
    <s v="Town Melbourne Beach                   Brevard County"/>
    <s v="Town Melbourne Beach"/>
    <m/>
    <m/>
    <m/>
    <n v="0"/>
    <n v="1"/>
    <n v="6.8151200548780003E-2"/>
    <n v="1.002401981102E-2"/>
    <n v="27.330738975253801"/>
    <m/>
    <n v="-1"/>
    <n v="-1"/>
    <n v="-1"/>
    <n v="-1"/>
    <n v="0"/>
    <m/>
    <m/>
    <s v="Central IRL A"/>
    <n v="-1"/>
    <m/>
    <m/>
    <n v="604"/>
    <x v="13"/>
    <s v="Basins 4, 6, 10, 15"/>
    <x v="0"/>
    <m/>
    <n v="59.417950262395102"/>
    <n v="2.21660495E-2"/>
  </r>
  <r>
    <n v="450000"/>
    <n v="870000"/>
    <n v="870000"/>
    <x v="0"/>
    <x v="0"/>
    <s v="IR12-21"/>
    <s v="62-304.520 (7), F.A.C."/>
    <n v="0.56000000000000005"/>
    <n v="0.48"/>
    <s v="FDOT District 5"/>
    <n v="1.3358754163400001E-3"/>
    <n v="3698.0527495711999"/>
    <n v="10.627388938257599"/>
    <n v="2.0462571870902901"/>
    <n v="1.41968676225E-2"/>
    <n v="2.7335446717400001E-3"/>
    <n v="4.94013775648071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41968676225E-2"/>
    <n v="2.7335446717400001E-3"/>
    <n v="250.73679555957699"/>
    <m/>
    <n v="-1"/>
    <n v="-1"/>
    <n v="-1"/>
    <n v="-1"/>
    <n v="0"/>
    <m/>
    <m/>
    <s v="Central IRL A"/>
    <n v="-1"/>
    <m/>
    <m/>
    <n v="604"/>
    <x v="13"/>
    <s v="Basins 4, 6, 10, 15"/>
    <x v="0"/>
    <m/>
    <n v="12.7921899845767"/>
    <n v="0.2033550653"/>
  </r>
  <r>
    <n v="450000"/>
    <n v="870000"/>
    <n v="870000"/>
    <x v="0"/>
    <x v="0"/>
    <s v="IR12-21"/>
    <s v="62-304.520 (7), F.A.C."/>
    <n v="0.56000000000000005"/>
    <n v="0.48"/>
    <s v="Town Melbourne Beach"/>
    <n v="1.308735129614E-2"/>
    <n v="3690.4700940892099"/>
    <n v="10.6069220977007"/>
    <n v="2.0424705732641502"/>
    <n v="0.13881651566346001"/>
    <n v="2.6730529904340002E-2"/>
    <n v="48.2984785692665"/>
    <n v="1300"/>
    <s v="Residential, High Density"/>
    <n v="1300"/>
    <s v="Town Melbourne Beach                   Brevard County"/>
    <s v="Town Melbourne Beach"/>
    <m/>
    <m/>
    <m/>
    <n v="0"/>
    <n v="1"/>
    <n v="0.13881651566346001"/>
    <n v="2.6730529904340002E-2"/>
    <n v="76.729330084245404"/>
    <m/>
    <n v="-1"/>
    <n v="-1"/>
    <n v="-1"/>
    <n v="-1"/>
    <n v="0"/>
    <m/>
    <m/>
    <s v="Central IRL A"/>
    <n v="-1"/>
    <m/>
    <m/>
    <n v="604"/>
    <x v="13"/>
    <s v="Basins 4, 6, 10, 15"/>
    <x v="0"/>
    <m/>
    <n v="109.849966995255"/>
    <n v="6.2229789200000003E-2"/>
  </r>
  <r>
    <n v="450000"/>
    <n v="870000"/>
    <n v="870000"/>
    <x v="0"/>
    <x v="0"/>
    <s v="IR12-21"/>
    <s v="62-304.520 (7), F.A.C."/>
    <n v="0.56000000000000005"/>
    <n v="0.48"/>
    <s v="FDOT District 5"/>
    <n v="0.12059079313116"/>
    <n v="3690.4700940892099"/>
    <n v="10.6069220977007"/>
    <n v="2.0424705732641502"/>
    <n v="1.2790971484422"/>
    <n v="0.24630314637698"/>
    <n v="445.03671567305997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2790971484422"/>
    <n v="0.24630314637698"/>
    <n v="1053.07621937717"/>
    <m/>
    <n v="-1"/>
    <n v="-1"/>
    <n v="-1"/>
    <n v="-1"/>
    <n v="0"/>
    <m/>
    <m/>
    <s v="Central IRL A"/>
    <n v="-1"/>
    <m/>
    <m/>
    <n v="604"/>
    <x v="13"/>
    <s v="Basins 4, 6, 10, 15"/>
    <x v="0"/>
    <m/>
    <n v="127.286284441055"/>
    <n v="0.85407641469999995"/>
  </r>
  <r>
    <n v="450000"/>
    <n v="870000"/>
    <n v="870000"/>
    <x v="0"/>
    <x v="0"/>
    <s v="IR12-21"/>
    <s v="62-304.520 (7), F.A.C."/>
    <n v="0.56000000000000005"/>
    <n v="0.48"/>
    <s v="Town Melbourne Beach"/>
    <n v="0.27211617684320999"/>
    <n v="3690.4700940892099"/>
    <n v="10.6069220977007"/>
    <n v="2.0424705732641502"/>
    <n v="2.8863150893001102"/>
    <n v="0.55578928371140002"/>
    <n v="1004.23661275777"/>
    <n v="1300"/>
    <s v="Residential, High Density"/>
    <n v="1300"/>
    <s v="Town Melbourne Beach                   Brevard County"/>
    <s v="Town Melbourne Beach"/>
    <m/>
    <m/>
    <m/>
    <n v="0"/>
    <n v="1"/>
    <n v="2.8863150893001102"/>
    <n v="0.55578928371140002"/>
    <n v="1004.23661275777"/>
    <m/>
    <n v="-1"/>
    <n v="-1"/>
    <n v="-1"/>
    <n v="-1"/>
    <n v="0"/>
    <m/>
    <m/>
    <s v="Central IRL A"/>
    <n v="-1"/>
    <m/>
    <m/>
    <n v="604"/>
    <x v="13"/>
    <s v="Basins 4, 6, 10, 15"/>
    <x v="0"/>
    <m/>
    <n v="148.05081746497399"/>
    <n v="0.81446602820000003"/>
  </r>
  <r>
    <n v="450000"/>
    <n v="870000"/>
    <n v="870000"/>
    <x v="0"/>
    <x v="0"/>
    <s v="IR12-21"/>
    <s v="62-304.520 (7), F.A.C."/>
    <n v="0.56000000000000005"/>
    <n v="0.48"/>
    <s v="Town Melbourne Beach"/>
    <n v="0.32954960057959998"/>
    <n v="3662.1090305675498"/>
    <n v="9.0554953916856693"/>
    <n v="1.32576709593089"/>
    <n v="2.98423488938043"/>
    <n v="0.43690601692559999"/>
    <n v="1206.84656830247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98423488938043"/>
    <n v="0.43690601692559999"/>
    <n v="1238.2874568868201"/>
    <m/>
    <n v="-1"/>
    <n v="-1"/>
    <n v="-1"/>
    <n v="-1"/>
    <n v="0"/>
    <m/>
    <m/>
    <s v="Central IRL A"/>
    <n v="-1"/>
    <m/>
    <m/>
    <n v="604"/>
    <x v="13"/>
    <s v="Basins 4, 6, 10, 15"/>
    <x v="0"/>
    <m/>
    <n v="197.696385529937"/>
    <n v="1.0042882862"/>
  </r>
  <r>
    <n v="450000"/>
    <n v="870000"/>
    <n v="870000"/>
    <x v="0"/>
    <x v="0"/>
    <s v="IR12-21"/>
    <s v="62-304.520 (7), F.A.C."/>
    <n v="0.56000000000000005"/>
    <n v="0.48"/>
    <s v="Town Melbourne Beach"/>
    <n v="2.9147612168180001E-2"/>
    <n v="3662.1090305675498"/>
    <n v="9.0554953916856693"/>
    <n v="1.32576709593089"/>
    <n v="0.26394606766766998"/>
    <n v="3.8642945137539998E-2"/>
    <n v="106.741733740605"/>
    <n v="1210"/>
    <s v="Fixed Single Family Units"/>
    <n v="1210"/>
    <s v="Town Melbourne Beach                   Brevard County"/>
    <s v="Town Melbourne Beach"/>
    <m/>
    <m/>
    <m/>
    <n v="0"/>
    <n v="1"/>
    <n v="0.26394606766766998"/>
    <n v="3.8642945137539998E-2"/>
    <n v="106.741733740604"/>
    <m/>
    <n v="-1"/>
    <n v="-1"/>
    <n v="-1"/>
    <n v="-1"/>
    <n v="0"/>
    <m/>
    <m/>
    <s v="Central IRL A"/>
    <n v="-1"/>
    <m/>
    <m/>
    <n v="604"/>
    <x v="13"/>
    <s v="Basins 4, 6, 10, 15"/>
    <x v="0"/>
    <m/>
    <n v="55.232227167278303"/>
    <n v="8.6570749200000005E-2"/>
  </r>
  <r>
    <n v="450000"/>
    <n v="870000"/>
    <n v="870000"/>
    <x v="0"/>
    <x v="0"/>
    <s v="IR12-21"/>
    <s v="62-304.520 (7), F.A.C."/>
    <n v="0.56000000000000005"/>
    <n v="0.48"/>
    <s v="Town Melbourne Beach"/>
    <n v="6.3756887667289999E-2"/>
    <n v="3662.1090305675498"/>
    <n v="9.0554953916856693"/>
    <n v="1.32576709593089"/>
    <n v="0.57735020245937996"/>
    <n v="8.4526783808250003E-2"/>
    <n v="233.484674087271"/>
    <n v="1210"/>
    <s v="Fixed Single Family Units"/>
    <n v="1210"/>
    <s v="Town Melbourne Beach                   Brevard County"/>
    <s v="Town Melbourne Beach"/>
    <m/>
    <m/>
    <m/>
    <n v="0"/>
    <n v="1"/>
    <n v="0.57735020245937996"/>
    <n v="8.4526783808250003E-2"/>
    <n v="339.67468768523798"/>
    <m/>
    <n v="-1"/>
    <n v="-1"/>
    <n v="-1"/>
    <n v="-1"/>
    <n v="0"/>
    <m/>
    <m/>
    <s v="Central IRL A"/>
    <n v="-1"/>
    <m/>
    <m/>
    <n v="604"/>
    <x v="13"/>
    <s v="Basins 4, 6, 10, 15"/>
    <x v="0"/>
    <m/>
    <n v="71.356169943443106"/>
    <n v="0.27548636469999999"/>
  </r>
  <r>
    <n v="450000"/>
    <n v="870000"/>
    <n v="870000"/>
    <x v="0"/>
    <x v="0"/>
    <s v="IR12-21"/>
    <s v="62-304.520 (7), F.A.C."/>
    <n v="0.56000000000000005"/>
    <n v="0.48"/>
    <s v="Town Melbourne Beach"/>
    <n v="0.12292802864412999"/>
    <n v="3662.1090305675498"/>
    <n v="9.0554953916856693"/>
    <n v="1.32576709593089"/>
    <n v="1.1131741968959199"/>
    <n v="0.16297393554403"/>
    <n v="450.17584380753601"/>
    <n v="1210"/>
    <s v="Fixed Single Family Units"/>
    <n v="1210"/>
    <s v="Town Melbourne Beach                   Brevard County"/>
    <s v="Town Melbourne Beach"/>
    <m/>
    <m/>
    <m/>
    <n v="0"/>
    <n v="1"/>
    <n v="1.1131741968959199"/>
    <n v="0.16297393554403"/>
    <n v="450.17584380753601"/>
    <m/>
    <n v="-1"/>
    <n v="-1"/>
    <n v="-1"/>
    <n v="-1"/>
    <n v="0"/>
    <m/>
    <m/>
    <s v="Central IRL A"/>
    <n v="-1"/>
    <m/>
    <m/>
    <n v="604"/>
    <x v="13"/>
    <s v="Basins 4, 6, 10, 15"/>
    <x v="0"/>
    <m/>
    <n v="99.218528973566507"/>
    <n v="0.3651061183"/>
  </r>
  <r>
    <n v="450000"/>
    <n v="870000"/>
    <n v="870000"/>
    <x v="0"/>
    <x v="0"/>
    <s v="IR12-21"/>
    <s v="62-304.520 (7), F.A.C."/>
    <n v="0.56000000000000005"/>
    <n v="0.48"/>
    <s v="Town Melbourne Beach"/>
    <n v="3.4798801569670003E-2"/>
    <n v="3662.1090305675498"/>
    <n v="9.0554953916856693"/>
    <n v="1.32576709593089"/>
    <n v="0.31512038725040997"/>
    <n v="4.6135106098900001E-2"/>
    <n v="127.43700548125"/>
    <n v="1780"/>
    <s v="Commercial Child Care"/>
    <n v="1780"/>
    <s v="Town Melbourne Beach                   Brevard County"/>
    <s v="Town Melbourne Beach"/>
    <m/>
    <m/>
    <m/>
    <n v="0"/>
    <n v="1"/>
    <n v="0.31512038725040997"/>
    <n v="4.6135106098900001E-2"/>
    <n v="127.43700548124799"/>
    <m/>
    <n v="-1"/>
    <n v="-1"/>
    <n v="-1"/>
    <n v="-1"/>
    <n v="0"/>
    <m/>
    <m/>
    <s v="Central IRL A"/>
    <n v="-1"/>
    <m/>
    <m/>
    <n v="604"/>
    <x v="13"/>
    <s v="Basins 4, 6, 10, 15"/>
    <x v="0"/>
    <m/>
    <n v="51.8635518697291"/>
    <n v="0.1033552356"/>
  </r>
  <r>
    <n v="450000"/>
    <n v="870000"/>
    <n v="870000"/>
    <x v="0"/>
    <x v="0"/>
    <s v="IR12-21"/>
    <s v="62-304.520 (7), F.A.C."/>
    <n v="0.56000000000000005"/>
    <n v="0.48"/>
    <s v="Town Melbourne Beach"/>
    <n v="0.10265158741001"/>
    <n v="3665.1386589976"/>
    <n v="9.1342777566984203"/>
    <n v="1.34334499977641"/>
    <n v="0.93764811156911998"/>
    <n v="0.13789649666636"/>
    <n v="376.232301423931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3764811156911998"/>
    <n v="0.13789649666636"/>
    <n v="564.90418845517604"/>
    <m/>
    <n v="-1"/>
    <n v="-1"/>
    <n v="-1"/>
    <n v="-1"/>
    <n v="0"/>
    <m/>
    <m/>
    <s v="Central IRL A"/>
    <n v="-1"/>
    <m/>
    <m/>
    <n v="604"/>
    <x v="13"/>
    <s v="Basins 4, 6, 10, 15"/>
    <x v="0"/>
    <m/>
    <n v="143.371081546281"/>
    <n v="0.45815424850000003"/>
  </r>
  <r>
    <n v="450000"/>
    <n v="870000"/>
    <n v="870000"/>
    <x v="0"/>
    <x v="0"/>
    <s v="IR12-21"/>
    <s v="62-304.520 (7), F.A.C."/>
    <n v="0.56000000000000005"/>
    <n v="0.48"/>
    <s v="Town Melbourne Beach"/>
    <n v="0.16828835050159999"/>
    <n v="3665.1386589976"/>
    <n v="9.1342777566984203"/>
    <n v="1.34334499977641"/>
    <n v="1.5371925366982999"/>
    <n v="0.22606931416695"/>
    <n v="616.80013928238202"/>
    <n v="1210"/>
    <s v="Fixed Single Family Units"/>
    <n v="1210"/>
    <s v="Town Melbourne Beach                   Brevard County"/>
    <s v="Town Melbourne Beach"/>
    <m/>
    <m/>
    <m/>
    <n v="0"/>
    <n v="1"/>
    <n v="1.5371925366982999"/>
    <n v="0.22606931416695"/>
    <n v="616.80013928238202"/>
    <m/>
    <n v="-1"/>
    <n v="-1"/>
    <n v="-1"/>
    <n v="-1"/>
    <n v="0"/>
    <m/>
    <m/>
    <s v="Central IRL A"/>
    <n v="-1"/>
    <m/>
    <m/>
    <n v="604"/>
    <x v="13"/>
    <s v="Basins 4, 6, 10, 15"/>
    <x v="0"/>
    <m/>
    <n v="114.916634306803"/>
    <n v="0.50024342200000005"/>
  </r>
  <r>
    <n v="450000"/>
    <n v="870000"/>
    <n v="870000"/>
    <x v="0"/>
    <x v="0"/>
    <s v="IR12-21"/>
    <s v="62-304.520 (7), F.A.C."/>
    <n v="0.56000000000000005"/>
    <n v="0.48"/>
    <s v="Town Melbourne Beach"/>
    <n v="0.23540808859998999"/>
    <n v="3665.1386589976"/>
    <n v="9.1342777566984203"/>
    <n v="1.34334499977641"/>
    <n v="2.1502828674457901"/>
    <n v="0.31623427872771998"/>
    <n v="862.803286168564"/>
    <n v="1210"/>
    <s v="Fixed Single Family Units"/>
    <n v="1210"/>
    <s v="Town Melbourne Beach                   Brevard County"/>
    <s v="Town Melbourne Beach"/>
    <m/>
    <m/>
    <m/>
    <n v="0"/>
    <n v="1"/>
    <n v="2.1502828674457901"/>
    <n v="0.31623427872771998"/>
    <n v="862.803286168564"/>
    <m/>
    <n v="-1"/>
    <n v="-1"/>
    <n v="-1"/>
    <n v="-1"/>
    <n v="0"/>
    <m/>
    <m/>
    <s v="Central IRL A"/>
    <n v="-1"/>
    <m/>
    <m/>
    <n v="604"/>
    <x v="13"/>
    <s v="Basins 4, 6, 10, 15"/>
    <x v="0"/>
    <m/>
    <n v="124.87646926054801"/>
    <n v="0.69975935619999996"/>
  </r>
  <r>
    <n v="450000"/>
    <n v="870000"/>
    <n v="870000"/>
    <x v="0"/>
    <x v="0"/>
    <s v="IR12-21"/>
    <s v="62-304.520 (7), F.A.C."/>
    <n v="0.56000000000000005"/>
    <n v="0.48"/>
    <s v="Town Melbourne Beach"/>
    <n v="2.3454266187060001E-2"/>
    <n v="3665.1386589976"/>
    <n v="9.1342777566984203"/>
    <n v="1.34334499977641"/>
    <n v="0.21423778193222001"/>
    <n v="3.150717120582E-2"/>
    <n v="85.963137720646898"/>
    <n v="1210"/>
    <s v="Fixed Single Family Units"/>
    <n v="1210"/>
    <s v="Town Melbourne Beach                   Brevard County"/>
    <s v="Town Melbourne Beach"/>
    <m/>
    <m/>
    <m/>
    <n v="0"/>
    <n v="1"/>
    <n v="0.21423778193222001"/>
    <n v="3.150717120582E-2"/>
    <n v="85.963137720647296"/>
    <m/>
    <n v="-1"/>
    <n v="-1"/>
    <n v="-1"/>
    <n v="-1"/>
    <n v="0"/>
    <m/>
    <m/>
    <s v="Central IRL A"/>
    <n v="-1"/>
    <m/>
    <m/>
    <n v="604"/>
    <x v="13"/>
    <s v="Basins 4, 6, 10, 15"/>
    <x v="0"/>
    <m/>
    <n v="45.5734796883972"/>
    <n v="6.97186843E-2"/>
  </r>
  <r>
    <n v="450000"/>
    <n v="870000"/>
    <n v="870000"/>
    <x v="0"/>
    <x v="0"/>
    <s v="IR12-21"/>
    <s v="62-304.520 (7), F.A.C."/>
    <n v="0.56000000000000005"/>
    <n v="0.48"/>
    <s v="Town Melbourne Beach"/>
    <n v="0.17189832907772001"/>
    <n v="3725.6160859548099"/>
    <n v="10.7019374168685"/>
    <n v="2.0600682170908202"/>
    <n v="1.8396451598540899"/>
    <n v="0.35412228430404002"/>
    <n v="640.42717996072599"/>
    <n v="1300"/>
    <s v="Residential, High Density"/>
    <n v="1300"/>
    <s v="Town Melbourne Beach                   Brevard County"/>
    <s v="Town Melbourne Beach"/>
    <m/>
    <m/>
    <m/>
    <n v="0"/>
    <n v="1"/>
    <n v="1.8396451598540899"/>
    <n v="0.35412228430404002"/>
    <n v="1029.72064759863"/>
    <m/>
    <n v="-1"/>
    <n v="-1"/>
    <n v="-1"/>
    <n v="-1"/>
    <n v="0"/>
    <m/>
    <m/>
    <s v="Central IRL A"/>
    <n v="-1"/>
    <m/>
    <m/>
    <n v="604"/>
    <x v="13"/>
    <s v="Basins 4, 6, 10, 15"/>
    <x v="0"/>
    <m/>
    <n v="127.836848247302"/>
    <n v="0.83513434519999996"/>
  </r>
  <r>
    <n v="450000"/>
    <n v="870000"/>
    <n v="870000"/>
    <x v="0"/>
    <x v="0"/>
    <s v="IR12-21"/>
    <s v="62-304.520 (7), F.A.C."/>
    <n v="0.56000000000000005"/>
    <n v="0.48"/>
    <s v="Town Melbourne Beach"/>
    <n v="4.674374495085E-2"/>
    <n v="3649.16709761017"/>
    <n v="9.0949047491995803"/>
    <n v="1.33756921579897"/>
    <n v="0.42512990794893002"/>
    <n v="6.2522994277420002E-2"/>
    <n v="170.57573609375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2512990794893002"/>
    <n v="6.2522994277420002E-2"/>
    <n v="390.87734102380102"/>
    <m/>
    <n v="-1"/>
    <n v="-1"/>
    <n v="-1"/>
    <n v="-1"/>
    <n v="0"/>
    <m/>
    <m/>
    <s v="Central IRL A"/>
    <n v="-1"/>
    <m/>
    <m/>
    <n v="604"/>
    <x v="13"/>
    <s v="Basins 4, 6, 10, 15"/>
    <x v="0"/>
    <m/>
    <n v="69.122199315249603"/>
    <n v="0.3170132531"/>
  </r>
  <r>
    <n v="450000"/>
    <n v="870000"/>
    <n v="870000"/>
    <x v="0"/>
    <x v="0"/>
    <s v="IR12-21"/>
    <s v="62-304.520 (7), F.A.C."/>
    <n v="0.56000000000000005"/>
    <n v="0.48"/>
    <s v="Town Melbourne Beach"/>
    <n v="5.9956617475899997E-3"/>
    <n v="3649.16709761017"/>
    <n v="9.0949047491995803"/>
    <n v="1.33756921579897"/>
    <n v="5.4529972502760003E-2"/>
    <n v="8.0196125819200006E-3"/>
    <n v="21.879171577712601"/>
    <n v="1210"/>
    <s v="Fixed Single Family Units"/>
    <n v="1210"/>
    <s v="Town Melbourne Beach                   Brevard County"/>
    <s v="Town Melbourne Beach"/>
    <m/>
    <m/>
    <m/>
    <n v="0"/>
    <n v="1"/>
    <n v="5.4529972502760003E-2"/>
    <n v="8.0196125819200006E-3"/>
    <n v="21.879171577712899"/>
    <m/>
    <n v="-1"/>
    <n v="-1"/>
    <n v="-1"/>
    <n v="-1"/>
    <n v="0"/>
    <m/>
    <m/>
    <s v="Central IRL A"/>
    <n v="-1"/>
    <m/>
    <m/>
    <n v="604"/>
    <x v="13"/>
    <s v="Basins 4, 6, 10, 15"/>
    <x v="0"/>
    <m/>
    <n v="23.817250013290099"/>
    <n v="1.7744664699999999E-2"/>
  </r>
  <r>
    <n v="450000"/>
    <n v="870000"/>
    <n v="870000"/>
    <x v="0"/>
    <x v="0"/>
    <s v="IR12-21"/>
    <s v="62-304.520 (7), F.A.C."/>
    <n v="0.56000000000000005"/>
    <n v="0.48"/>
    <s v="Town Melbourne Beach"/>
    <n v="7.04818387458E-3"/>
    <n v="3649.16709761017"/>
    <n v="9.0949047491995803"/>
    <n v="1.33756921579897"/>
    <n v="6.4102560994200003E-2"/>
    <n v="9.4274337779300006E-3"/>
    <n v="25.720000693045801"/>
    <n v="1210"/>
    <s v="Fixed Single Family Units"/>
    <n v="1210"/>
    <s v="Town Melbourne Beach                   Brevard County"/>
    <s v="Town Melbourne Beach"/>
    <m/>
    <m/>
    <m/>
    <n v="0"/>
    <n v="1"/>
    <n v="6.4102560994200003E-2"/>
    <n v="9.4274337779300006E-3"/>
    <n v="25.720000693045701"/>
    <m/>
    <n v="-1"/>
    <n v="-1"/>
    <n v="-1"/>
    <n v="-1"/>
    <n v="0"/>
    <m/>
    <m/>
    <s v="Central IRL A"/>
    <n v="-1"/>
    <m/>
    <m/>
    <n v="604"/>
    <x v="13"/>
    <s v="Basins 4, 6, 10, 15"/>
    <x v="0"/>
    <m/>
    <n v="25.666809421679801"/>
    <n v="2.0859692400000001E-2"/>
  </r>
  <r>
    <n v="450000"/>
    <n v="870000"/>
    <n v="870000"/>
    <x v="0"/>
    <x v="0"/>
    <s v="IR12-21"/>
    <s v="62-304.520 (7), F.A.C."/>
    <n v="0.56000000000000005"/>
    <n v="0.48"/>
    <s v="Town Melbourne Beach"/>
    <n v="2.5504510060459999E-2"/>
    <n v="3629.3751855691798"/>
    <n v="8.5218162063836793"/>
    <n v="1.23397090920186"/>
    <n v="0.21734474716916999"/>
    <n v="3.1471823468060003E-2"/>
    <n v="92.565435933562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1734474716916999"/>
    <n v="3.1471823468060003E-2"/>
    <n v="92.565435933561005"/>
    <m/>
    <n v="-1"/>
    <n v="-1"/>
    <n v="-1"/>
    <n v="-1"/>
    <n v="0"/>
    <m/>
    <m/>
    <s v="Central IRL A"/>
    <n v="-1"/>
    <m/>
    <m/>
    <n v="604"/>
    <x v="13"/>
    <s v="Basins 4, 6, 10, 15"/>
    <x v="0"/>
    <m/>
    <n v="104.143164637721"/>
    <n v="7.5073346299999996E-2"/>
  </r>
  <r>
    <n v="450000"/>
    <n v="870000"/>
    <n v="870000"/>
    <x v="0"/>
    <x v="0"/>
    <s v="IR12-21"/>
    <s v="62-304.520 (7), F.A.C."/>
    <n v="0.56000000000000005"/>
    <n v="0.48"/>
    <s v="Town Melbourne Beach"/>
    <n v="8.3803284100039996E-2"/>
    <n v="3629.3751855691798"/>
    <n v="8.5218162063836793"/>
    <n v="1.23397090920186"/>
    <n v="0.71415618459189001"/>
    <n v="0.10341081467502"/>
    <n v="304.15355978188899"/>
    <n v="1210"/>
    <s v="Fixed Single Family Units"/>
    <n v="1210"/>
    <s v="Town Melbourne Beach                   Brevard County"/>
    <s v="Town Melbourne Beach"/>
    <m/>
    <m/>
    <m/>
    <n v="0"/>
    <n v="1"/>
    <n v="0.71415618459189001"/>
    <n v="0.10341081467502"/>
    <n v="867.73784016877801"/>
    <m/>
    <n v="-1"/>
    <n v="-1"/>
    <n v="-1"/>
    <n v="-1"/>
    <n v="0"/>
    <m/>
    <m/>
    <s v="Central IRL A"/>
    <n v="-1"/>
    <m/>
    <m/>
    <n v="604"/>
    <x v="13"/>
    <s v="Basins 4, 6, 10, 15"/>
    <x v="0"/>
    <m/>
    <n v="81.251445297368704"/>
    <n v="0.70376142750000004"/>
  </r>
  <r>
    <n v="450000"/>
    <n v="870000"/>
    <n v="870000"/>
    <x v="0"/>
    <x v="0"/>
    <s v="IR12-21"/>
    <s v="62-304.520 (7), F.A.C."/>
    <n v="0.56000000000000005"/>
    <n v="0.48"/>
    <s v="Town Melbourne Beach"/>
    <n v="9.0906911883959995E-2"/>
    <n v="3629.3751855691798"/>
    <n v="8.5218162063836793"/>
    <n v="1.23397090920186"/>
    <n v="0.77469199496509999"/>
    <n v="0.11217648471019"/>
    <n v="329.93529018840098"/>
    <n v="1210"/>
    <s v="Fixed Single Family Units"/>
    <n v="1210"/>
    <s v="Town Melbourne Beach                   Brevard County"/>
    <s v="Town Melbourne Beach"/>
    <m/>
    <m/>
    <m/>
    <n v="0"/>
    <n v="1"/>
    <n v="0.77469199496509999"/>
    <n v="0.11217648471019"/>
    <n v="719.15609143335803"/>
    <m/>
    <n v="-1"/>
    <n v="-1"/>
    <n v="-1"/>
    <n v="-1"/>
    <n v="0"/>
    <m/>
    <m/>
    <s v="Central IRL A"/>
    <n v="-1"/>
    <m/>
    <m/>
    <n v="604"/>
    <x v="13"/>
    <s v="Basins 4, 6, 10, 15"/>
    <x v="0"/>
    <m/>
    <n v="77.833315488984098"/>
    <n v="0.58325717070000005"/>
  </r>
  <r>
    <n v="450000"/>
    <n v="870000"/>
    <n v="870000"/>
    <x v="0"/>
    <x v="0"/>
    <s v="IR12-21"/>
    <s v="62-304.520 (7), F.A.C."/>
    <n v="0.56000000000000005"/>
    <n v="0.48"/>
    <s v="Town Melbourne Beach"/>
    <n v="6.5465930146899999E-3"/>
    <n v="3636.90776873204"/>
    <n v="8.6674580930738792"/>
    <n v="1.2600690252292299"/>
    <n v="5.674232060724E-2"/>
    <n v="8.2491590785899998E-3"/>
    <n v="23.8093549938566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5.674232060724E-2"/>
    <n v="8.2491590785899998E-3"/>
    <n v="23.809354993854999"/>
    <m/>
    <n v="-1"/>
    <n v="-1"/>
    <n v="-1"/>
    <n v="-1"/>
    <n v="0"/>
    <m/>
    <m/>
    <s v="Central IRL A"/>
    <n v="-1"/>
    <m/>
    <m/>
    <n v="604"/>
    <x v="13"/>
    <s v="Basins 4, 6, 10, 15"/>
    <x v="0"/>
    <m/>
    <n v="24.833345565826601"/>
    <n v="1.9310101400000002E-2"/>
  </r>
  <r>
    <n v="450000"/>
    <n v="870000"/>
    <n v="870000"/>
    <x v="0"/>
    <x v="0"/>
    <s v="IR12-21"/>
    <s v="62-304.520 (7), F.A.C."/>
    <n v="0.56000000000000005"/>
    <n v="0.48"/>
    <s v="Town Melbourne Beach"/>
    <n v="1.2520733608160001E-2"/>
    <n v="3636.90776873204"/>
    <n v="8.6674580930738792"/>
    <n v="1.2600690252292299"/>
    <n v="0.10852293384334"/>
    <n v="1.5776988592799999E-2"/>
    <n v="45.5367533297742"/>
    <n v="1210"/>
    <s v="Fixed Single Family Units"/>
    <n v="1210"/>
    <s v="Town Melbourne Beach                   Brevard County"/>
    <s v="Town Melbourne Beach"/>
    <m/>
    <m/>
    <m/>
    <n v="0"/>
    <n v="1"/>
    <n v="0.10852293384334"/>
    <n v="1.5776988592799999E-2"/>
    <n v="345.77053863029897"/>
    <m/>
    <n v="-1"/>
    <n v="-1"/>
    <n v="-1"/>
    <n v="-1"/>
    <n v="0"/>
    <m/>
    <m/>
    <s v="Central IRL A"/>
    <n v="-1"/>
    <m/>
    <m/>
    <n v="604"/>
    <x v="13"/>
    <s v="Basins 4, 6, 10, 15"/>
    <x v="0"/>
    <m/>
    <n v="34.368251554300997"/>
    <n v="0.28043028269999998"/>
  </r>
  <r>
    <n v="450000"/>
    <n v="870000"/>
    <n v="870000"/>
    <x v="0"/>
    <x v="0"/>
    <s v="IR12-21"/>
    <s v="62-304.520 (7), F.A.C."/>
    <n v="0.56000000000000005"/>
    <n v="0.48"/>
    <s v="Town Melbourne Beach"/>
    <n v="8.4251932975729998E-2"/>
    <n v="3636.90776873204"/>
    <n v="8.6674580930738792"/>
    <n v="1.2600690252292299"/>
    <n v="0.73025009832761001"/>
    <n v="0.10616325105839999"/>
    <n v="306.41650957012303"/>
    <n v="1210"/>
    <s v="Fixed Single Family Units"/>
    <n v="1210"/>
    <s v="Town Melbourne Beach                   Brevard County"/>
    <s v="Town Melbourne Beach"/>
    <m/>
    <m/>
    <m/>
    <n v="0"/>
    <n v="1"/>
    <n v="0.73025009832761001"/>
    <n v="0.10616325105839999"/>
    <n v="1016.56264934289"/>
    <m/>
    <n v="-1"/>
    <n v="-1"/>
    <n v="-1"/>
    <n v="-1"/>
    <n v="0"/>
    <m/>
    <m/>
    <s v="Central IRL A"/>
    <n v="-1"/>
    <m/>
    <m/>
    <n v="604"/>
    <x v="13"/>
    <s v="Basins 4, 6, 10, 15"/>
    <x v="0"/>
    <m/>
    <n v="74.831863510055001"/>
    <n v="0.82446281369999996"/>
  </r>
  <r>
    <n v="450000"/>
    <n v="870000"/>
    <n v="870000"/>
    <x v="0"/>
    <x v="0"/>
    <s v="IR12-21"/>
    <s v="62-304.520 (7), F.A.C."/>
    <n v="0.56000000000000005"/>
    <n v="0.48"/>
    <s v="FDOT District 5"/>
    <n v="2.322877652314E-2"/>
    <n v="3646.8764832095198"/>
    <n v="9.7439670263734701"/>
    <n v="1.68221787510566"/>
    <n v="0.22634043250454999"/>
    <n v="3.9075863084070003E-2"/>
    <n v="84.7124788359978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22634043250454999"/>
    <n v="3.9075863084070003E-2"/>
    <n v="516.68102970656798"/>
    <m/>
    <n v="-1"/>
    <n v="-1"/>
    <n v="-1"/>
    <n v="-1"/>
    <n v="0"/>
    <m/>
    <m/>
    <s v="Central IRL A"/>
    <n v="-1"/>
    <m/>
    <m/>
    <n v="604"/>
    <x v="13"/>
    <s v="Basins 4, 6, 10, 15"/>
    <x v="0"/>
    <m/>
    <n v="53.359518244505502"/>
    <n v="0.41904381969999999"/>
  </r>
  <r>
    <n v="450000"/>
    <n v="870000"/>
    <n v="870000"/>
    <x v="0"/>
    <x v="0"/>
    <s v="IR12-21"/>
    <s v="62-304.520 (7), F.A.C."/>
    <n v="0.56000000000000005"/>
    <n v="0.48"/>
    <s v="Town Melbourne Beach"/>
    <n v="0.12589666932520999"/>
    <n v="3686.79256101173"/>
    <n v="9.6147172929746603"/>
    <n v="1.5634740724534499"/>
    <n v="1.21046088368905"/>
    <n v="0.19683617829822"/>
    <n v="464.154903924356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21046088368905"/>
    <n v="0.19683617829822"/>
    <n v="664.08747510107196"/>
    <m/>
    <n v="-1"/>
    <n v="-1"/>
    <n v="-1"/>
    <n v="-1"/>
    <n v="0"/>
    <m/>
    <m/>
    <s v="Central IRL A"/>
    <n v="-1"/>
    <m/>
    <m/>
    <n v="604"/>
    <x v="13"/>
    <s v="Basins 4, 6, 10, 15"/>
    <x v="0"/>
    <m/>
    <n v="128.86594707615001"/>
    <n v="0.53859487029999997"/>
  </r>
  <r>
    <n v="450000"/>
    <n v="870000"/>
    <n v="870000"/>
    <x v="0"/>
    <x v="0"/>
    <s v="IR12-21"/>
    <s v="62-304.520 (7), F.A.C."/>
    <n v="0.56000000000000005"/>
    <n v="0.48"/>
    <s v="Town Melbourne Beach"/>
    <n v="0.20711744859678999"/>
    <n v="3686.79256101173"/>
    <n v="9.6147172929746603"/>
    <n v="1.5634740724534499"/>
    <n v="1.9913757147003801"/>
    <n v="0.32382276083379002"/>
    <n v="763.59906874238902"/>
    <n v="1210"/>
    <s v="Fixed Single Family Units"/>
    <n v="1210"/>
    <s v="Town Melbourne Beach                   Brevard County"/>
    <s v="Town Melbourne Beach"/>
    <m/>
    <m/>
    <m/>
    <n v="0"/>
    <n v="1"/>
    <n v="1.9913757147003801"/>
    <n v="0.32382276083379002"/>
    <n v="822.04993259820696"/>
    <m/>
    <n v="-1"/>
    <n v="-1"/>
    <n v="-1"/>
    <n v="-1"/>
    <n v="0"/>
    <m/>
    <m/>
    <s v="Central IRL A"/>
    <n v="-1"/>
    <m/>
    <m/>
    <n v="604"/>
    <x v="13"/>
    <s v="Basins 4, 6, 10, 15"/>
    <x v="0"/>
    <m/>
    <n v="116.640724684049"/>
    <n v="0.66670716350000003"/>
  </r>
  <r>
    <n v="450000"/>
    <n v="870000"/>
    <n v="870000"/>
    <x v="0"/>
    <x v="0"/>
    <s v="IR12-21"/>
    <s v="62-304.520 (7), F.A.C."/>
    <n v="0.56000000000000005"/>
    <n v="0.48"/>
    <s v="Town Melbourne Beach"/>
    <n v="6.3306233895E-4"/>
    <n v="3686.79256101173"/>
    <n v="9.6147172929746603"/>
    <n v="1.5634740724534499"/>
    <n v="6.0867154178499997E-3"/>
    <n v="9.8977655319000004E-4"/>
    <n v="2.3339695219049199"/>
    <n v="1210"/>
    <s v="Fixed Single Family Units"/>
    <n v="1210"/>
    <s v="Town Melbourne Beach                   Brevard County"/>
    <s v="Town Melbourne Beach"/>
    <m/>
    <m/>
    <m/>
    <n v="0"/>
    <n v="1"/>
    <n v="6.0867154178499997E-3"/>
    <n v="9.8977655319000004E-4"/>
    <n v="75.686273391388795"/>
    <m/>
    <n v="-1"/>
    <n v="-1"/>
    <n v="-1"/>
    <n v="-1"/>
    <n v="0"/>
    <m/>
    <m/>
    <s v="Central IRL A"/>
    <n v="-1"/>
    <m/>
    <m/>
    <n v="604"/>
    <x v="13"/>
    <s v="Basins 4, 6, 10, 15"/>
    <x v="0"/>
    <m/>
    <n v="6.90939019563372"/>
    <n v="6.1383838900000001E-2"/>
  </r>
  <r>
    <n v="450000"/>
    <n v="870000"/>
    <n v="870000"/>
    <x v="0"/>
    <x v="0"/>
    <s v="IR12-21"/>
    <s v="62-304.520 (7), F.A.C."/>
    <n v="0.56000000000000005"/>
    <n v="0.48"/>
    <s v="Town Melbourne Beach"/>
    <n v="1.6421482008000001E-4"/>
    <n v="3686.79256101173"/>
    <n v="9.6147172929746603"/>
    <n v="1.5634740724534499"/>
    <n v="1.57887907045E-3"/>
    <n v="2.5674561350999997E-4"/>
    <n v="0.60542597710462998"/>
    <n v="1210"/>
    <s v="Fixed Single Family Units"/>
    <n v="1210"/>
    <s v="Town Melbourne Beach                   Brevard County"/>
    <s v="Town Melbourne Beach"/>
    <m/>
    <m/>
    <m/>
    <n v="0"/>
    <n v="1"/>
    <n v="1.57887907045E-3"/>
    <n v="2.5674561350999997E-4"/>
    <n v="0.60542597710608004"/>
    <m/>
    <n v="-1"/>
    <n v="-1"/>
    <n v="-1"/>
    <n v="-1"/>
    <n v="0"/>
    <m/>
    <m/>
    <s v="Central IRL A"/>
    <n v="-1"/>
    <m/>
    <m/>
    <n v="604"/>
    <x v="13"/>
    <s v="Basins 4, 6, 10, 15"/>
    <x v="0"/>
    <m/>
    <n v="47.7830135576028"/>
    <n v="4.9101859999999995E-4"/>
  </r>
  <r>
    <n v="450000"/>
    <n v="870000"/>
    <n v="870000"/>
    <x v="0"/>
    <x v="0"/>
    <s v="IR12-21"/>
    <s v="62-304.520 (7), F.A.C."/>
    <n v="0.56000000000000005"/>
    <n v="0.48"/>
    <s v="Town Melbourne Beach"/>
    <n v="1.8582451805680002E-2"/>
    <n v="3686.79256101173"/>
    <n v="9.6147172929746603"/>
    <n v="1.5634740724534499"/>
    <n v="0.17866502072200999"/>
    <n v="2.9053181600800001E-2"/>
    <n v="68.50964508256950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7866502072200999"/>
    <n v="2.9053181600800001E-2"/>
    <n v="702.59392173709102"/>
    <m/>
    <n v="-1"/>
    <n v="-1"/>
    <n v="-1"/>
    <n v="-1"/>
    <n v="0"/>
    <m/>
    <m/>
    <s v="Central IRL A"/>
    <n v="-1"/>
    <m/>
    <m/>
    <n v="604"/>
    <x v="13"/>
    <s v="Basins 4, 6, 10, 15"/>
    <x v="0"/>
    <m/>
    <n v="68.038396504583503"/>
    <n v="0.56982475399999999"/>
  </r>
  <r>
    <n v="450000"/>
    <n v="870000"/>
    <n v="870000"/>
    <x v="0"/>
    <x v="0"/>
    <s v="IR12-21"/>
    <s v="62-304.520 (7), F.A.C."/>
    <n v="0.56000000000000005"/>
    <n v="0.48"/>
    <s v="Town Melbourne Beach"/>
    <n v="1.077675896E-5"/>
    <n v="3686.79256101173"/>
    <n v="9.6147172929746603"/>
    <n v="1.5634740724534499"/>
    <n v="1.0361549074999999E-4"/>
    <n v="1.6849183220000001E-5"/>
    <n v="3.9731674772910001E-2"/>
    <n v="1210"/>
    <s v="Fixed Single Family Units"/>
    <n v="1210"/>
    <s v="Town Melbourne Beach                   Brevard County"/>
    <s v="Town Melbourne Beach"/>
    <m/>
    <m/>
    <m/>
    <n v="0"/>
    <n v="1"/>
    <n v="1.0361549074999999E-4"/>
    <n v="1.6849183220000001E-5"/>
    <n v="3.9731674772489997E-2"/>
    <m/>
    <n v="-1"/>
    <n v="-1"/>
    <n v="-1"/>
    <n v="-1"/>
    <n v="0"/>
    <m/>
    <m/>
    <s v="Central IRL A"/>
    <n v="-1"/>
    <m/>
    <m/>
    <n v="604"/>
    <x v="13"/>
    <s v="Basins 4, 6, 10, 15"/>
    <x v="0"/>
    <m/>
    <n v="10.6092747845184"/>
    <n v="3.2223600000000001E-5"/>
  </r>
  <r>
    <n v="450000"/>
    <n v="870000"/>
    <n v="870000"/>
    <x v="0"/>
    <x v="0"/>
    <s v="IR12-21"/>
    <s v="62-304.520 (7), F.A.C."/>
    <n v="0.56000000000000005"/>
    <n v="0.48"/>
    <s v="Town Melbourne Beach"/>
    <n v="0.10315246891752"/>
    <n v="3673.6187802526201"/>
    <n v="9.5322636845143602"/>
    <n v="1.5308912433595401"/>
    <n v="0.98327653343054"/>
    <n v="0.15791521139676001"/>
    <n v="378.942847044855"/>
    <n v="1300"/>
    <s v="Residential, High Density"/>
    <n v="1300"/>
    <s v="Town Melbourne Beach                   Brevard County"/>
    <s v="Town Melbourne Beach"/>
    <m/>
    <m/>
    <m/>
    <n v="0"/>
    <n v="1"/>
    <n v="0.98327653343054"/>
    <n v="0.15791521139676001"/>
    <n v="378.942847044855"/>
    <m/>
    <n v="-1"/>
    <n v="-1"/>
    <n v="-1"/>
    <n v="-1"/>
    <n v="0"/>
    <m/>
    <m/>
    <s v="Central IRL A"/>
    <n v="-1"/>
    <m/>
    <m/>
    <n v="604"/>
    <x v="13"/>
    <s v="Basins 4, 6, 10, 15"/>
    <x v="0"/>
    <m/>
    <n v="91.828833165344705"/>
    <n v="0.30733402030000001"/>
  </r>
  <r>
    <n v="450000"/>
    <n v="870000"/>
    <n v="870000"/>
    <x v="0"/>
    <x v="0"/>
    <s v="IR12-21"/>
    <s v="62-304.520 (7), F.A.C."/>
    <n v="0.56000000000000005"/>
    <n v="0.48"/>
    <s v="Town Melbourne Beach"/>
    <n v="0.15042381892702"/>
    <n v="3673.6187802526201"/>
    <n v="9.5322636845143602"/>
    <n v="1.5308912433595401"/>
    <n v="1.4338795064440299"/>
    <n v="0.23028250718807999"/>
    <n v="552.599766207634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338795064440299"/>
    <n v="0.23028250718807999"/>
    <n v="552.59976620763496"/>
    <m/>
    <n v="-1"/>
    <n v="-1"/>
    <n v="-1"/>
    <n v="-1"/>
    <n v="0"/>
    <m/>
    <m/>
    <s v="Central IRL A"/>
    <n v="-1"/>
    <m/>
    <m/>
    <n v="604"/>
    <x v="13"/>
    <s v="Basins 4, 6, 10, 15"/>
    <x v="0"/>
    <m/>
    <n v="101.720898631661"/>
    <n v="0.44817499290000001"/>
  </r>
  <r>
    <n v="450000"/>
    <n v="870000"/>
    <n v="870000"/>
    <x v="0"/>
    <x v="0"/>
    <s v="IR12-21"/>
    <s v="62-304.520 (7), F.A.C."/>
    <n v="0.56000000000000005"/>
    <n v="0.48"/>
    <s v="Town Melbourne Beach"/>
    <n v="2.5668783129099999E-3"/>
    <n v="3673.6187802526201"/>
    <n v="9.5322636845143602"/>
    <n v="1.5308912433595401"/>
    <n v="2.4468160924769999E-2"/>
    <n v="3.9296115320099998E-3"/>
    <n v="9.42973237695137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4468160924769999E-2"/>
    <n v="3.9296115320099998E-3"/>
    <n v="9.4297323769525594"/>
    <m/>
    <n v="-1"/>
    <n v="-1"/>
    <n v="-1"/>
    <n v="-1"/>
    <n v="0"/>
    <m/>
    <m/>
    <s v="Central IRL A"/>
    <n v="-1"/>
    <m/>
    <m/>
    <n v="604"/>
    <x v="13"/>
    <s v="Basins 4, 6, 10, 15"/>
    <x v="0"/>
    <m/>
    <n v="17.236234997201301"/>
    <n v="7.6477958999999996E-3"/>
  </r>
  <r>
    <n v="450000"/>
    <n v="870000"/>
    <n v="870000"/>
    <x v="0"/>
    <x v="0"/>
    <s v="IR12-21"/>
    <s v="62-304.520 (7), F.A.C."/>
    <n v="0.56000000000000005"/>
    <n v="0.48"/>
    <s v="Town Melbourne Beach"/>
    <n v="0.16029749217257"/>
    <n v="3673.6187802526201"/>
    <n v="9.5322636845143602"/>
    <n v="1.5308912433595401"/>
    <n v="1.52799796335539"/>
    <n v="0.24539802709948999"/>
    <n v="588.87187767258001"/>
    <n v="1210"/>
    <s v="Fixed Single Family Units"/>
    <n v="1210"/>
    <s v="Town Melbourne Beach                   Brevard County"/>
    <s v="Town Melbourne Beach"/>
    <m/>
    <m/>
    <m/>
    <n v="0"/>
    <n v="1"/>
    <n v="1.52799796335539"/>
    <n v="0.24539802709948999"/>
    <n v="588.87187767258001"/>
    <m/>
    <n v="-1"/>
    <n v="-1"/>
    <n v="-1"/>
    <n v="-1"/>
    <n v="0"/>
    <m/>
    <m/>
    <s v="Central IRL A"/>
    <n v="-1"/>
    <m/>
    <m/>
    <n v="604"/>
    <x v="13"/>
    <s v="Basins 4, 6, 10, 15"/>
    <x v="0"/>
    <m/>
    <n v="103.552554009337"/>
    <n v="0.47759276369999998"/>
  </r>
  <r>
    <n v="450000"/>
    <n v="870000"/>
    <n v="870000"/>
    <x v="0"/>
    <x v="0"/>
    <s v="IR12-21"/>
    <s v="62-304.520 (7), F.A.C."/>
    <n v="0.56000000000000005"/>
    <n v="0.48"/>
    <s v="Town Melbourne Beach"/>
    <n v="4.2510826560129999E-2"/>
    <n v="3673.6187802526201"/>
    <n v="9.5322636845143602"/>
    <n v="1.5308912433595401"/>
    <n v="0.40522440821782002"/>
    <n v="6.507945212888E-2"/>
    <n v="156.168570815359"/>
    <n v="1210"/>
    <s v="Fixed Single Family Units"/>
    <n v="1210"/>
    <s v="Town Melbourne Beach                   Brevard County"/>
    <s v="Town Melbourne Beach"/>
    <m/>
    <m/>
    <m/>
    <n v="0"/>
    <n v="1"/>
    <n v="0.40522440821782002"/>
    <n v="6.507945212888E-2"/>
    <n v="156.16857081536"/>
    <m/>
    <n v="-1"/>
    <n v="-1"/>
    <n v="-1"/>
    <n v="-1"/>
    <n v="0"/>
    <m/>
    <m/>
    <s v="Central IRL A"/>
    <n v="-1"/>
    <m/>
    <m/>
    <n v="604"/>
    <x v="13"/>
    <s v="Basins 4, 6, 10, 15"/>
    <x v="0"/>
    <m/>
    <n v="58.138164565052101"/>
    <n v="0.1266573973"/>
  </r>
  <r>
    <n v="450000"/>
    <n v="870000"/>
    <n v="870000"/>
    <x v="0"/>
    <x v="0"/>
    <s v="IR12-21"/>
    <s v="62-304.520 (7), F.A.C."/>
    <n v="0.56000000000000005"/>
    <n v="0.48"/>
    <s v="Town Melbourne Beach"/>
    <n v="8.2012061295000003E-4"/>
    <n v="3673.6187802526201"/>
    <n v="9.5322636845143602"/>
    <n v="1.5308912433595401"/>
    <n v="7.8176059357600008E-3"/>
    <n v="1.2555154648599999E-3"/>
    <n v="3.012810485812759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7.8176059357600008E-3"/>
    <n v="1.2555154648599999E-3"/>
    <n v="3.01281048581163"/>
    <m/>
    <n v="-1"/>
    <n v="-1"/>
    <n v="-1"/>
    <n v="-1"/>
    <n v="0"/>
    <m/>
    <m/>
    <s v="Central IRL A"/>
    <n v="-1"/>
    <m/>
    <m/>
    <n v="604"/>
    <x v="13"/>
    <s v="Basins 4, 6, 10, 15"/>
    <x v="0"/>
    <m/>
    <n v="7.6233873611741299"/>
    <n v="2.4434796999999999E-3"/>
  </r>
  <r>
    <n v="450000"/>
    <n v="870000"/>
    <n v="870000"/>
    <x v="0"/>
    <x v="0"/>
    <s v="IR12-21"/>
    <s v="62-304.520 (7), F.A.C."/>
    <n v="0.56000000000000005"/>
    <n v="0.48"/>
    <s v="Town Melbourne Beach"/>
    <n v="7.9143703983740002E-2"/>
    <n v="3673.6187802526201"/>
    <n v="9.5322636845143602"/>
    <n v="1.5308912433595401"/>
    <n v="0.75441865534217001"/>
    <n v="0.12116040339575"/>
    <n v="290.743797293429"/>
    <n v="1210"/>
    <s v="Fixed Single Family Units"/>
    <n v="1210"/>
    <s v="Town Melbourne Beach                   Brevard County"/>
    <s v="Town Melbourne Beach"/>
    <m/>
    <m/>
    <m/>
    <n v="0"/>
    <n v="1"/>
    <n v="0.75441865534217001"/>
    <n v="0.12116040339575"/>
    <n v="290.743797293429"/>
    <m/>
    <n v="-1"/>
    <n v="-1"/>
    <n v="-1"/>
    <n v="-1"/>
    <n v="0"/>
    <m/>
    <m/>
    <s v="Central IRL A"/>
    <n v="-1"/>
    <m/>
    <m/>
    <n v="604"/>
    <x v="13"/>
    <s v="Basins 4, 6, 10, 15"/>
    <x v="0"/>
    <m/>
    <n v="82.349655385437103"/>
    <n v="0.23580194430000001"/>
  </r>
  <r>
    <n v="450000"/>
    <n v="870000"/>
    <n v="870000"/>
    <x v="0"/>
    <x v="0"/>
    <s v="IR12-21"/>
    <s v="62-304.520 (7), F.A.C."/>
    <n v="0.56000000000000005"/>
    <n v="0.48"/>
    <s v="Town Melbourne Beach"/>
    <n v="1.847328550628E-2"/>
    <n v="3673.6187802526201"/>
    <n v="9.5322636845143602"/>
    <n v="1.5308912433595401"/>
    <n v="0.17609222856522999"/>
    <n v="2.828059101765E-2"/>
    <n v="67.863808568860804"/>
    <n v="1210"/>
    <s v="Fixed Single Family Units"/>
    <n v="1210"/>
    <s v="Town Melbourne Beach                   Brevard County"/>
    <s v="Town Melbourne Beach"/>
    <m/>
    <m/>
    <m/>
    <n v="0"/>
    <n v="1"/>
    <n v="0.17609222856522999"/>
    <n v="2.828059101765E-2"/>
    <n v="67.863808568859298"/>
    <m/>
    <n v="-1"/>
    <n v="-1"/>
    <n v="-1"/>
    <n v="-1"/>
    <n v="0"/>
    <m/>
    <m/>
    <s v="Central IRL A"/>
    <n v="-1"/>
    <m/>
    <m/>
    <n v="604"/>
    <x v="13"/>
    <s v="Basins 4, 6, 10, 15"/>
    <x v="0"/>
    <m/>
    <n v="35.496126531965203"/>
    <n v="5.5039585199999998E-2"/>
  </r>
  <r>
    <n v="450000"/>
    <n v="870000"/>
    <n v="870000"/>
    <x v="0"/>
    <x v="0"/>
    <s v="IR12-21"/>
    <s v="62-304.520 (7), F.A.C."/>
    <n v="0.56000000000000005"/>
    <n v="0.48"/>
    <s v="Town Melbourne Beach"/>
    <n v="6.0374858697769998E-2"/>
    <n v="3673.6187802526201"/>
    <n v="9.5322636845143602"/>
    <n v="1.5308912433595401"/>
    <n v="0.57550907302244003"/>
    <n v="9.2427342499479995E-2"/>
    <n v="221.79421476722601"/>
    <n v="1300"/>
    <s v="Residential, High Density"/>
    <n v="1300"/>
    <s v="Town Melbourne Beach                   Brevard County"/>
    <s v="Town Melbourne Beach"/>
    <m/>
    <m/>
    <m/>
    <n v="0"/>
    <n v="1"/>
    <n v="0.57550907302244003"/>
    <n v="9.2427342499479995E-2"/>
    <n v="221.79421476722601"/>
    <m/>
    <n v="-1"/>
    <n v="-1"/>
    <n v="-1"/>
    <n v="-1"/>
    <n v="0"/>
    <m/>
    <m/>
    <s v="Central IRL A"/>
    <n v="-1"/>
    <m/>
    <m/>
    <n v="604"/>
    <x v="13"/>
    <s v="Basins 4, 6, 10, 15"/>
    <x v="0"/>
    <m/>
    <n v="65.9942723981287"/>
    <n v="0.17988176380000001"/>
  </r>
  <r>
    <n v="450000"/>
    <n v="870000"/>
    <n v="870000"/>
    <x v="0"/>
    <x v="0"/>
    <s v="IR12-21"/>
    <s v="62-304.520 (7), F.A.C."/>
    <n v="0.56000000000000005"/>
    <n v="0.48"/>
    <s v="Town Melbourne Beach"/>
    <n v="4.0367569994699997E-3"/>
    <n v="3325.6543605729398"/>
    <n v="8.3005656419674398"/>
    <n v="1.2211537843296301"/>
    <n v="3.3507366454819998E-2"/>
    <n v="4.92950108632E-3"/>
    <n v="13.4248585178807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3507366454819998E-2"/>
    <n v="4.92950108632E-3"/>
    <n v="867.15131263733895"/>
    <m/>
    <n v="-1"/>
    <n v="-1"/>
    <n v="-1"/>
    <n v="-1"/>
    <n v="0"/>
    <m/>
    <m/>
    <s v="Central IRL A"/>
    <n v="-1"/>
    <m/>
    <m/>
    <n v="604"/>
    <x v="13"/>
    <s v="Basins 4, 6, 10, 15"/>
    <x v="0"/>
    <m/>
    <n v="19.605939037091101"/>
    <n v="0.7032857361"/>
  </r>
  <r>
    <n v="450000"/>
    <n v="870000"/>
    <n v="870000"/>
    <x v="0"/>
    <x v="0"/>
    <s v="IR12-21"/>
    <s v="62-304.520 (7), F.A.C."/>
    <n v="0.56000000000000005"/>
    <n v="0.48"/>
    <s v="Town Melbourne Beach"/>
    <n v="0.25740856345099"/>
    <n v="3669.9933395787398"/>
    <n v="9.1456634923083495"/>
    <n v="1.3449952232418301"/>
    <n v="2.3541721013612902"/>
    <n v="0.34621328826313003"/>
    <n v="944.687713415679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3541721013612902"/>
    <n v="0.34621328826313003"/>
    <n v="944.68771341567901"/>
    <m/>
    <n v="-1"/>
    <n v="-1"/>
    <n v="-1"/>
    <n v="-1"/>
    <n v="0"/>
    <m/>
    <m/>
    <s v="Central IRL A"/>
    <n v="-1"/>
    <m/>
    <m/>
    <n v="604"/>
    <x v="13"/>
    <s v="Basins 4, 6, 10, 15"/>
    <x v="0"/>
    <m/>
    <n v="171.00331828910399"/>
    <n v="0.76617008389999997"/>
  </r>
  <r>
    <n v="450000"/>
    <n v="870000"/>
    <n v="870000"/>
    <x v="0"/>
    <x v="0"/>
    <s v="IR12-21"/>
    <s v="62-304.520 (7), F.A.C."/>
    <n v="0.56000000000000005"/>
    <n v="0.48"/>
    <s v="Town Melbourne Beach"/>
    <n v="9.1766865503800001E-3"/>
    <n v="3669.9933395787398"/>
    <n v="9.1456634923083495"/>
    <n v="1.3449952232418301"/>
    <n v="8.3926887164159997E-2"/>
    <n v="1.234259957544E-2"/>
    <n v="33.678378519296402"/>
    <n v="1210"/>
    <s v="Fixed Single Family Units"/>
    <n v="1210"/>
    <s v="Town Melbourne Beach                   Brevard County"/>
    <s v="Town Melbourne Beach"/>
    <m/>
    <m/>
    <m/>
    <n v="0"/>
    <n v="1"/>
    <n v="8.3926887164159997E-2"/>
    <n v="1.234259957544E-2"/>
    <n v="33.678378519294498"/>
    <m/>
    <n v="-1"/>
    <n v="-1"/>
    <n v="-1"/>
    <n v="-1"/>
    <n v="0"/>
    <m/>
    <m/>
    <s v="Central IRL A"/>
    <n v="-1"/>
    <m/>
    <m/>
    <n v="604"/>
    <x v="13"/>
    <s v="Basins 4, 6, 10, 15"/>
    <x v="0"/>
    <m/>
    <n v="32.144379035420499"/>
    <n v="2.7314175600000001E-2"/>
  </r>
  <r>
    <n v="450000"/>
    <n v="870000"/>
    <n v="870000"/>
    <x v="0"/>
    <x v="0"/>
    <s v="IR12-21"/>
    <s v="62-304.520 (7), F.A.C."/>
    <n v="0.56000000000000005"/>
    <n v="0.48"/>
    <s v="Town Melbourne Beach"/>
    <n v="2.1437416143530001E-2"/>
    <n v="3669.9933395787398"/>
    <n v="9.1456634923083495"/>
    <n v="1.3449952232418301"/>
    <n v="0.19605939419335"/>
    <n v="2.8833222311700001E-2"/>
    <n v="78.6751744645548"/>
    <n v="1210"/>
    <s v="Fixed Single Family Units"/>
    <n v="1210"/>
    <s v="Town Melbourne Beach                   Brevard County"/>
    <s v="Town Melbourne Beach"/>
    <m/>
    <m/>
    <m/>
    <n v="0"/>
    <n v="1"/>
    <n v="0.19605939419335"/>
    <n v="2.8833222311700001E-2"/>
    <n v="78.675174464555198"/>
    <m/>
    <n v="-1"/>
    <n v="-1"/>
    <n v="-1"/>
    <n v="-1"/>
    <n v="0"/>
    <m/>
    <m/>
    <s v="Central IRL A"/>
    <n v="-1"/>
    <m/>
    <m/>
    <n v="604"/>
    <x v="13"/>
    <s v="Basins 4, 6, 10, 15"/>
    <x v="0"/>
    <m/>
    <n v="37.644102743573498"/>
    <n v="6.3807927400000006E-2"/>
  </r>
  <r>
    <n v="450000"/>
    <n v="870000"/>
    <n v="870000"/>
    <x v="0"/>
    <x v="0"/>
    <s v="IR12-21"/>
    <s v="62-304.520 (7), F.A.C."/>
    <n v="0.56000000000000005"/>
    <n v="0.48"/>
    <s v="Town Melbourne Beach"/>
    <n v="0.28092981728159999"/>
    <n v="3669.9933395787398"/>
    <n v="9.1456634923083495"/>
    <n v="1.3449952232418301"/>
    <n v="2.56928957381326"/>
    <n v="0.37784926230996002"/>
    <n v="1031.0105583125701"/>
    <n v="1210"/>
    <s v="Fixed Single Family Units"/>
    <n v="1210"/>
    <s v="Town Melbourne Beach                   Brevard County"/>
    <s v="Town Melbourne Beach"/>
    <m/>
    <m/>
    <m/>
    <n v="0"/>
    <n v="1"/>
    <n v="2.56928957381326"/>
    <n v="0.37784926230996002"/>
    <n v="1031.0105583125701"/>
    <m/>
    <n v="-1"/>
    <n v="-1"/>
    <n v="-1"/>
    <n v="-1"/>
    <n v="0"/>
    <m/>
    <m/>
    <s v="Central IRL A"/>
    <n v="-1"/>
    <m/>
    <m/>
    <n v="604"/>
    <x v="13"/>
    <s v="Basins 4, 6, 10, 15"/>
    <x v="0"/>
    <m/>
    <n v="134.200179351055"/>
    <n v="0.83618050150000001"/>
  </r>
  <r>
    <n v="450000"/>
    <n v="870000"/>
    <n v="870000"/>
    <x v="0"/>
    <x v="0"/>
    <s v="IR12-21"/>
    <s v="62-304.520 (7), F.A.C."/>
    <n v="0.56000000000000005"/>
    <n v="0.48"/>
    <s v="Town Melbourne Beach"/>
    <n v="4.8810970310430003E-2"/>
    <n v="3669.9933395787398"/>
    <n v="9.1456634923083495"/>
    <n v="1.3449952232418301"/>
    <n v="0.44640870919228998"/>
    <n v="6.5650521909330004E-2"/>
    <n v="179.135935937672"/>
    <n v="1210"/>
    <s v="Fixed Single Family Units"/>
    <n v="1210"/>
    <s v="Town Melbourne Beach                   Brevard County"/>
    <s v="Town Melbourne Beach"/>
    <m/>
    <m/>
    <m/>
    <n v="0"/>
    <n v="1"/>
    <n v="0.44640870919228998"/>
    <n v="6.5650521909330004E-2"/>
    <n v="179.135935937673"/>
    <m/>
    <n v="-1"/>
    <n v="-1"/>
    <n v="-1"/>
    <n v="-1"/>
    <n v="0"/>
    <m/>
    <m/>
    <s v="Central IRL A"/>
    <n v="-1"/>
    <m/>
    <m/>
    <n v="604"/>
    <x v="13"/>
    <s v="Basins 4, 6, 10, 15"/>
    <x v="0"/>
    <m/>
    <n v="66.620376140139697"/>
    <n v="0.1452846196"/>
  </r>
  <r>
    <n v="450000"/>
    <n v="870000"/>
    <n v="870000"/>
    <x v="0"/>
    <x v="0"/>
    <s v="IR12-21"/>
    <s v="62-304.520 (7), F.A.C."/>
    <n v="0.56000000000000005"/>
    <n v="0.48"/>
    <s v="Town Melbourne Beach"/>
    <n v="0.18887364931385001"/>
    <n v="3666.5915003662399"/>
    <n v="9.1377154940338503"/>
    <n v="1.34384435470926"/>
    <n v="1.7258736717499199"/>
    <n v="0.25381678738376001"/>
    <n v="692.52251721733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258736717499199"/>
    <n v="0.25381678738376001"/>
    <n v="692.52251721733501"/>
    <m/>
    <n v="-1"/>
    <n v="-1"/>
    <n v="-1"/>
    <n v="-1"/>
    <n v="0"/>
    <m/>
    <m/>
    <s v="Central IRL A"/>
    <n v="-1"/>
    <m/>
    <m/>
    <n v="604"/>
    <x v="13"/>
    <s v="Basins 4, 6, 10, 15"/>
    <x v="0"/>
    <m/>
    <n v="130.615527153345"/>
    <n v="0.56165654279999999"/>
  </r>
  <r>
    <n v="450000"/>
    <n v="870000"/>
    <n v="870000"/>
    <x v="0"/>
    <x v="0"/>
    <s v="IR12-21"/>
    <s v="62-304.520 (7), F.A.C."/>
    <n v="0.56000000000000005"/>
    <n v="0.48"/>
    <s v="Town Melbourne Beach"/>
    <n v="2.394091515397E-2"/>
    <n v="3666.5915003662399"/>
    <n v="9.1377154940338503"/>
    <n v="1.34384435470926"/>
    <n v="0.21876527134386001"/>
    <n v="3.2172863676239997E-2"/>
    <n v="87.781556014568807"/>
    <n v="1210"/>
    <s v="Fixed Single Family Units"/>
    <n v="1210"/>
    <s v="Town Melbourne Beach                   Brevard County"/>
    <s v="Town Melbourne Beach"/>
    <m/>
    <m/>
    <m/>
    <n v="0"/>
    <n v="1"/>
    <n v="0.21876527134386001"/>
    <n v="3.2172863676239997E-2"/>
    <n v="87.781556014567002"/>
    <m/>
    <n v="-1"/>
    <n v="-1"/>
    <n v="-1"/>
    <n v="-1"/>
    <n v="0"/>
    <m/>
    <m/>
    <s v="Central IRL A"/>
    <n v="-1"/>
    <m/>
    <m/>
    <n v="604"/>
    <x v="13"/>
    <s v="Basins 4, 6, 10, 15"/>
    <x v="0"/>
    <m/>
    <n v="60.415830926336497"/>
    <n v="7.11934761E-2"/>
  </r>
  <r>
    <n v="450000"/>
    <n v="870000"/>
    <n v="870000"/>
    <x v="0"/>
    <x v="0"/>
    <s v="IR12-21"/>
    <s v="62-304.520 (7), F.A.C."/>
    <n v="0.56000000000000005"/>
    <n v="0.48"/>
    <s v="Town Melbourne Beach"/>
    <n v="0.19848705442098"/>
    <n v="3666.5915003662399"/>
    <n v="9.1377154940338503"/>
    <n v="1.34384435470926"/>
    <n v="1.8137182325477601"/>
    <n v="0.26673570756650999"/>
    <n v="727.77094667271194"/>
    <n v="1210"/>
    <s v="Fixed Single Family Units"/>
    <n v="1210"/>
    <s v="Town Melbourne Beach                   Brevard County"/>
    <s v="Town Melbourne Beach"/>
    <m/>
    <m/>
    <m/>
    <n v="0"/>
    <n v="1"/>
    <n v="1.8137182325477601"/>
    <n v="0.26673570756650999"/>
    <n v="727.77094667271194"/>
    <m/>
    <n v="-1"/>
    <n v="-1"/>
    <n v="-1"/>
    <n v="-1"/>
    <n v="0"/>
    <m/>
    <m/>
    <s v="Central IRL A"/>
    <n v="-1"/>
    <m/>
    <m/>
    <n v="604"/>
    <x v="13"/>
    <s v="Basins 4, 6, 10, 15"/>
    <x v="0"/>
    <m/>
    <n v="113.705655912095"/>
    <n v="0.59024407680000002"/>
  </r>
  <r>
    <n v="450000"/>
    <n v="870000"/>
    <n v="870000"/>
    <x v="0"/>
    <x v="0"/>
    <s v="IR12-21"/>
    <s v="62-304.520 (7), F.A.C."/>
    <n v="0.56000000000000005"/>
    <n v="0.48"/>
    <s v="Town Melbourne Beach"/>
    <n v="0.10156099691316001"/>
    <n v="3666.5915003662399"/>
    <n v="9.1377154940338503"/>
    <n v="1.34384435470926"/>
    <n v="0.92803549508295002"/>
    <n v="0.1364821723604"/>
    <n v="372.38268805053298"/>
    <n v="1210"/>
    <s v="Fixed Single Family Units"/>
    <n v="1210"/>
    <s v="Town Melbourne Beach                   Brevard County"/>
    <s v="Town Melbourne Beach"/>
    <m/>
    <m/>
    <m/>
    <n v="0"/>
    <n v="1"/>
    <n v="0.92803549508295002"/>
    <n v="0.1364821723604"/>
    <n v="372.38268805053298"/>
    <m/>
    <n v="-1"/>
    <n v="-1"/>
    <n v="-1"/>
    <n v="-1"/>
    <n v="0"/>
    <m/>
    <m/>
    <s v="Central IRL A"/>
    <n v="-1"/>
    <m/>
    <m/>
    <n v="604"/>
    <x v="13"/>
    <s v="Basins 4, 6, 10, 15"/>
    <x v="0"/>
    <m/>
    <n v="83.609458064741105"/>
    <n v="0.30201353450000001"/>
  </r>
  <r>
    <n v="450000"/>
    <n v="870000"/>
    <n v="870000"/>
    <x v="0"/>
    <x v="0"/>
    <s v="IR12-21"/>
    <s v="62-304.520 (7), F.A.C."/>
    <n v="0.56000000000000005"/>
    <n v="0.48"/>
    <s v="Town Melbourne Beach"/>
    <n v="7.0634715671899998E-3"/>
    <n v="3666.5915003662399"/>
    <n v="9.1377154940338503"/>
    <n v="1.34384435470926"/>
    <n v="6.4543993581190007E-2"/>
    <n v="9.49220639022E-3"/>
    <n v="25.898864811344801"/>
    <n v="1210"/>
    <s v="Fixed Single Family Units"/>
    <n v="1210"/>
    <s v="Town Melbourne Beach                   Brevard County"/>
    <s v="Town Melbourne Beach"/>
    <m/>
    <m/>
    <m/>
    <n v="0"/>
    <n v="1"/>
    <n v="6.4543993581190007E-2"/>
    <n v="9.49220639022E-3"/>
    <n v="25.898864811344598"/>
    <m/>
    <n v="-1"/>
    <n v="-1"/>
    <n v="-1"/>
    <n v="-1"/>
    <n v="0"/>
    <m/>
    <m/>
    <s v="Central IRL A"/>
    <n v="-1"/>
    <m/>
    <m/>
    <n v="604"/>
    <x v="13"/>
    <s v="Basins 4, 6, 10, 15"/>
    <x v="0"/>
    <m/>
    <n v="23.3127631822273"/>
    <n v="2.1004756499999999E-2"/>
  </r>
  <r>
    <n v="450000"/>
    <n v="870000"/>
    <n v="870000"/>
    <x v="0"/>
    <x v="0"/>
    <s v="IR12-21"/>
    <s v="62-304.520 (7), F.A.C."/>
    <n v="0.56000000000000005"/>
    <n v="0.48"/>
    <s v="Town Melbourne Beach"/>
    <n v="6.2937820869830005E-2"/>
    <n v="3666.5915003662399"/>
    <n v="9.1377154940338503"/>
    <n v="1.34384435470926"/>
    <n v="0.57510790092302"/>
    <n v="8.4578635273630007E-2"/>
    <n v="230.76727905291401"/>
    <n v="1210"/>
    <s v="Fixed Single Family Units"/>
    <n v="1210"/>
    <s v="Town Melbourne Beach                   Brevard County"/>
    <s v="Town Melbourne Beach"/>
    <m/>
    <m/>
    <m/>
    <n v="0"/>
    <n v="1"/>
    <n v="0.57510790092302"/>
    <n v="8.4578635273630007E-2"/>
    <n v="230.76727905291199"/>
    <m/>
    <n v="-1"/>
    <n v="-1"/>
    <n v="-1"/>
    <n v="-1"/>
    <n v="0"/>
    <m/>
    <m/>
    <s v="Central IRL A"/>
    <n v="-1"/>
    <m/>
    <m/>
    <n v="604"/>
    <x v="13"/>
    <s v="Basins 4, 6, 10, 15"/>
    <x v="0"/>
    <m/>
    <n v="77.443095029029294"/>
    <n v="0.18715918819999999"/>
  </r>
  <r>
    <n v="450000"/>
    <n v="870000"/>
    <n v="870000"/>
    <x v="0"/>
    <x v="0"/>
    <s v="IR12-21"/>
    <s v="62-304.520 (7), F.A.C."/>
    <n v="0.56000000000000005"/>
    <n v="0.48"/>
    <s v="Town Melbourne Beach"/>
    <n v="3.4899545428900003E-2"/>
    <n v="3666.5915003662399"/>
    <n v="9.1377154940338503"/>
    <n v="1.34384435470926"/>
    <n v="0.31890211700041998"/>
    <n v="4.6899557106549999E-2"/>
    <n v="127.962376636261"/>
    <n v="1210"/>
    <s v="Fixed Single Family Units"/>
    <n v="1210"/>
    <s v="Town Melbourne Beach                   Brevard County"/>
    <s v="Town Melbourne Beach"/>
    <m/>
    <m/>
    <m/>
    <n v="0"/>
    <n v="1"/>
    <n v="0.31890211700041998"/>
    <n v="4.6899557106549999E-2"/>
    <n v="127.962376636263"/>
    <m/>
    <n v="-1"/>
    <n v="-1"/>
    <n v="-1"/>
    <n v="-1"/>
    <n v="0"/>
    <m/>
    <m/>
    <s v="Central IRL A"/>
    <n v="-1"/>
    <m/>
    <m/>
    <n v="604"/>
    <x v="13"/>
    <s v="Basins 4, 6, 10, 15"/>
    <x v="0"/>
    <m/>
    <n v="49.814141732975102"/>
    <n v="0.1037813274"/>
  </r>
  <r>
    <n v="450000"/>
    <n v="870000"/>
    <n v="870000"/>
    <x v="0"/>
    <x v="0"/>
    <s v="IR12-21"/>
    <s v="62-304.520 (7), F.A.C."/>
    <n v="0.56000000000000005"/>
    <n v="0.48"/>
    <s v="Town Melbourne Beach"/>
    <n v="0.21288361041008999"/>
    <n v="3666.5915005028301"/>
    <n v="9.1377154943742607"/>
    <n v="1.34384435475933"/>
    <n v="1.9452698653426099"/>
    <n v="0.28608243807037997"/>
    <n v="780.557236525992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452698653426099"/>
    <n v="0.28608243807037997"/>
    <n v="780.55723652599295"/>
    <m/>
    <n v="-1"/>
    <n v="-1"/>
    <n v="-1"/>
    <n v="-1"/>
    <n v="0"/>
    <m/>
    <m/>
    <s v="Central IRL A"/>
    <n v="-1"/>
    <m/>
    <m/>
    <n v="604"/>
    <x v="13"/>
    <s v="Basins 4, 6, 10, 15"/>
    <x v="0"/>
    <m/>
    <n v="134.480636839776"/>
    <n v="0.63305534190000001"/>
  </r>
  <r>
    <n v="450000"/>
    <n v="870000"/>
    <n v="870000"/>
    <x v="0"/>
    <x v="0"/>
    <s v="IR12-21"/>
    <s v="62-304.520 (7), F.A.C."/>
    <n v="0.56000000000000005"/>
    <n v="0.48"/>
    <s v="Town Melbourne Beach"/>
    <n v="1.7655114884500001E-2"/>
    <n v="3666.5915005028301"/>
    <n v="9.1377154943742607"/>
    <n v="1.34384435475933"/>
    <n v="0.16132741683509"/>
    <n v="2.372572647016E-2"/>
    <n v="64.734094175923502"/>
    <n v="1210"/>
    <s v="Fixed Single Family Units"/>
    <n v="1210"/>
    <s v="Town Melbourne Beach                   Brevard County"/>
    <s v="Town Melbourne Beach"/>
    <m/>
    <m/>
    <m/>
    <n v="0"/>
    <n v="1"/>
    <n v="0.16132741683509"/>
    <n v="2.372572647016E-2"/>
    <n v="64.734094175922394"/>
    <m/>
    <n v="-1"/>
    <n v="-1"/>
    <n v="-1"/>
    <n v="-1"/>
    <n v="0"/>
    <m/>
    <m/>
    <s v="Central IRL A"/>
    <n v="-1"/>
    <m/>
    <m/>
    <n v="604"/>
    <x v="13"/>
    <s v="Basins 4, 6, 10, 15"/>
    <x v="0"/>
    <m/>
    <n v="41.9333003399476"/>
    <n v="5.2501292900000003E-2"/>
  </r>
  <r>
    <n v="450000"/>
    <n v="870000"/>
    <n v="870000"/>
    <x v="0"/>
    <x v="0"/>
    <s v="IR12-21"/>
    <s v="62-304.520 (7), F.A.C."/>
    <n v="0.56000000000000005"/>
    <n v="0.48"/>
    <s v="Town Melbourne Beach"/>
    <n v="0.12405881140836"/>
    <n v="3666.5915005028301"/>
    <n v="9.1377154943742607"/>
    <n v="1.34384435475933"/>
    <n v="1.1336141232199"/>
    <n v="0.16671573336928"/>
    <n v="454.87298347241"/>
    <n v="1210"/>
    <s v="Fixed Single Family Units"/>
    <n v="1210"/>
    <s v="Town Melbourne Beach                   Brevard County"/>
    <s v="Town Melbourne Beach"/>
    <m/>
    <m/>
    <m/>
    <n v="0"/>
    <n v="1"/>
    <n v="1.1336141232199"/>
    <n v="0.16671573336928"/>
    <n v="454.87298347241"/>
    <m/>
    <n v="-1"/>
    <n v="-1"/>
    <n v="-1"/>
    <n v="-1"/>
    <n v="0"/>
    <m/>
    <m/>
    <s v="Central IRL A"/>
    <n v="-1"/>
    <m/>
    <m/>
    <n v="604"/>
    <x v="13"/>
    <s v="Basins 4, 6, 10, 15"/>
    <x v="0"/>
    <m/>
    <n v="93.976172321634706"/>
    <n v="0.3689156395"/>
  </r>
  <r>
    <n v="450000"/>
    <n v="870000"/>
    <n v="870000"/>
    <x v="0"/>
    <x v="0"/>
    <s v="IR12-21"/>
    <s v="62-304.520 (7), F.A.C."/>
    <n v="0.56000000000000005"/>
    <n v="0.48"/>
    <s v="Town Melbourne Beach"/>
    <n v="6.0367375935190003E-2"/>
    <n v="3666.5915005028301"/>
    <n v="9.1377154943742607"/>
    <n v="1.34384435475933"/>
    <n v="0.55161990643771996"/>
    <n v="8.1124357362140007E-2"/>
    <n v="221.34250751163401"/>
    <n v="1210"/>
    <s v="Fixed Single Family Units"/>
    <n v="1210"/>
    <s v="Town Melbourne Beach                   Brevard County"/>
    <s v="Town Melbourne Beach"/>
    <m/>
    <m/>
    <m/>
    <n v="0"/>
    <n v="1"/>
    <n v="0.55161990643771996"/>
    <n v="8.1124357362140007E-2"/>
    <n v="221.34250751163501"/>
    <m/>
    <n v="-1"/>
    <n v="-1"/>
    <n v="-1"/>
    <n v="-1"/>
    <n v="0"/>
    <m/>
    <m/>
    <s v="Central IRL A"/>
    <n v="-1"/>
    <m/>
    <m/>
    <n v="604"/>
    <x v="13"/>
    <s v="Basins 4, 6, 10, 15"/>
    <x v="0"/>
    <m/>
    <n v="62.550361322753702"/>
    <n v="0.17951541569999999"/>
  </r>
  <r>
    <n v="450000"/>
    <n v="870000"/>
    <n v="870000"/>
    <x v="0"/>
    <x v="0"/>
    <s v="IR12-21"/>
    <s v="62-304.520 (7), F.A.C."/>
    <n v="0.56000000000000005"/>
    <n v="0.48"/>
    <s v="Town Melbourne Beach"/>
    <n v="2.2412570539209999E-2"/>
    <n v="3666.5915005028301"/>
    <n v="9.1377154943742607"/>
    <n v="1.34384435475933"/>
    <n v="0.20479969308494"/>
    <n v="3.0119006394759999E-2"/>
    <n v="82.177740643505999"/>
    <n v="1210"/>
    <s v="Fixed Single Family Units"/>
    <n v="1210"/>
    <s v="Town Melbourne Beach                   Brevard County"/>
    <s v="Town Melbourne Beach"/>
    <m/>
    <m/>
    <m/>
    <n v="0"/>
    <n v="1"/>
    <n v="0.20479969308494"/>
    <n v="3.0119006394759999E-2"/>
    <n v="82.177740643504094"/>
    <m/>
    <n v="-1"/>
    <n v="-1"/>
    <n v="-1"/>
    <n v="-1"/>
    <n v="0"/>
    <m/>
    <m/>
    <s v="Central IRL A"/>
    <n v="-1"/>
    <m/>
    <m/>
    <n v="604"/>
    <x v="13"/>
    <s v="Basins 4, 6, 10, 15"/>
    <x v="0"/>
    <m/>
    <n v="43.1793405095707"/>
    <n v="6.6648613699999998E-2"/>
  </r>
  <r>
    <n v="450000"/>
    <n v="870000"/>
    <n v="870000"/>
    <x v="0"/>
    <x v="0"/>
    <s v="IR12-21"/>
    <s v="62-304.520 (7), F.A.C."/>
    <n v="0.56000000000000005"/>
    <n v="0.48"/>
    <s v="Town Melbourne Beach"/>
    <n v="0.12065745190967"/>
    <n v="3666.5915005028301"/>
    <n v="9.1377154943742607"/>
    <n v="1.34384435475933"/>
    <n v="1.10253346782676"/>
    <n v="0.16214483560845999"/>
    <n v="442.40158764434699"/>
    <n v="1210"/>
    <s v="Fixed Single Family Units"/>
    <n v="1210"/>
    <s v="Town Melbourne Beach                   Brevard County"/>
    <s v="Town Melbourne Beach"/>
    <m/>
    <m/>
    <m/>
    <n v="0"/>
    <n v="1"/>
    <n v="1.10253346782676"/>
    <n v="0.16214483560845999"/>
    <n v="442.40158764434699"/>
    <m/>
    <n v="-1"/>
    <n v="-1"/>
    <n v="-1"/>
    <n v="-1"/>
    <n v="0"/>
    <m/>
    <m/>
    <s v="Central IRL A"/>
    <n v="-1"/>
    <m/>
    <m/>
    <n v="604"/>
    <x v="13"/>
    <s v="Basins 4, 6, 10, 15"/>
    <x v="0"/>
    <m/>
    <n v="92.506759556392893"/>
    <n v="0.35880096319999999"/>
  </r>
  <r>
    <n v="450000"/>
    <n v="870000"/>
    <n v="870000"/>
    <x v="0"/>
    <x v="0"/>
    <s v="IR12-21"/>
    <s v="62-304.520 (7), F.A.C."/>
    <n v="0.56000000000000005"/>
    <n v="0.48"/>
    <s v="Town Melbourne Beach"/>
    <n v="5.9728518511819997E-2"/>
    <n v="3666.5915005028301"/>
    <n v="9.1377154943742607"/>
    <n v="1.34384435475933"/>
    <n v="0.54578220906153996"/>
    <n v="8.0265832420249997E-2"/>
    <n v="219.000078313091"/>
    <n v="1210"/>
    <s v="Fixed Single Family Units"/>
    <n v="1210"/>
    <s v="Town Melbourne Beach                   Brevard County"/>
    <s v="Town Melbourne Beach"/>
    <m/>
    <m/>
    <m/>
    <n v="0"/>
    <n v="1"/>
    <n v="0.54578220906153996"/>
    <n v="8.0265832420249997E-2"/>
    <n v="219.00007831309"/>
    <m/>
    <n v="-1"/>
    <n v="-1"/>
    <n v="-1"/>
    <n v="-1"/>
    <n v="0"/>
    <m/>
    <m/>
    <s v="Central IRL A"/>
    <n v="-1"/>
    <m/>
    <m/>
    <n v="604"/>
    <x v="13"/>
    <s v="Basins 4, 6, 10, 15"/>
    <x v="0"/>
    <m/>
    <n v="62.395296624146603"/>
    <n v="0.17761563529999999"/>
  </r>
  <r>
    <n v="450000"/>
    <n v="870000"/>
    <n v="870000"/>
    <x v="0"/>
    <x v="0"/>
    <s v="IR12-21"/>
    <s v="62-304.520 (7), F.A.C."/>
    <n v="0.56000000000000005"/>
    <n v="0.48"/>
    <s v="Town Melbourne Beach"/>
    <n v="0.18120798992754"/>
    <n v="3647.1180423011401"/>
    <n v="9.0921867781975898"/>
    <n v="1.33725067251687"/>
    <n v="1.6475768901230099"/>
    <n v="0.24232050639604"/>
    <n v="660.886929473883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475768901230099"/>
    <n v="0.24232050639604"/>
    <n v="660.88692947388301"/>
    <m/>
    <n v="-1"/>
    <n v="-1"/>
    <n v="-1"/>
    <n v="-1"/>
    <n v="0"/>
    <m/>
    <m/>
    <s v="Central IRL A"/>
    <n v="-1"/>
    <m/>
    <m/>
    <n v="604"/>
    <x v="13"/>
    <s v="Basins 4, 6, 10, 15"/>
    <x v="0"/>
    <m/>
    <n v="129.362272077808"/>
    <n v="0.53599913180000003"/>
  </r>
  <r>
    <n v="450000"/>
    <n v="870000"/>
    <n v="870000"/>
    <x v="0"/>
    <x v="0"/>
    <s v="IR12-21"/>
    <s v="62-304.520 (7), F.A.C."/>
    <n v="0.56000000000000005"/>
    <n v="0.48"/>
    <s v="Town Melbourne Beach"/>
    <n v="6.5683828539189998E-2"/>
    <n v="3647.1180423011401"/>
    <n v="9.0921867781975898"/>
    <n v="1.33725067251687"/>
    <n v="0.59720963738546995"/>
    <n v="8.7835743887519996E-2"/>
    <n v="239.55667615271599"/>
    <n v="1210"/>
    <s v="Fixed Single Family Units"/>
    <n v="1210"/>
    <s v="Town Melbourne Beach                   Brevard County"/>
    <s v="Town Melbourne Beach"/>
    <m/>
    <m/>
    <m/>
    <n v="0"/>
    <n v="1"/>
    <n v="0.59720963738546995"/>
    <n v="8.7835743887519996E-2"/>
    <n v="239.556676152715"/>
    <m/>
    <n v="-1"/>
    <n v="-1"/>
    <n v="-1"/>
    <n v="-1"/>
    <n v="0"/>
    <m/>
    <m/>
    <s v="Central IRL A"/>
    <n v="-1"/>
    <m/>
    <m/>
    <n v="604"/>
    <x v="13"/>
    <s v="Basins 4, 6, 10, 15"/>
    <x v="0"/>
    <m/>
    <n v="65.2922198078017"/>
    <n v="0.194287653"/>
  </r>
  <r>
    <n v="450000"/>
    <n v="870000"/>
    <n v="870000"/>
    <x v="0"/>
    <x v="0"/>
    <s v="IR12-21"/>
    <s v="62-304.520 (7), F.A.C."/>
    <n v="0.56000000000000005"/>
    <n v="0.48"/>
    <s v="Town Melbourne Beach"/>
    <n v="0.13221886871901001"/>
    <n v="3647.1180423011401"/>
    <n v="9.0921867781975898"/>
    <n v="1.33725067251687"/>
    <n v="1.2021586499952599"/>
    <n v="0.17680977111391999"/>
    <n v="482.21782163776101"/>
    <n v="1210"/>
    <s v="Fixed Single Family Units"/>
    <n v="1210"/>
    <s v="Town Melbourne Beach                   Brevard County"/>
    <s v="Town Melbourne Beach"/>
    <m/>
    <m/>
    <m/>
    <n v="0"/>
    <n v="1"/>
    <n v="1.2021586499952599"/>
    <n v="0.17680977111391999"/>
    <n v="482.21782163776101"/>
    <m/>
    <n v="-1"/>
    <n v="-1"/>
    <n v="-1"/>
    <n v="-1"/>
    <n v="0"/>
    <m/>
    <m/>
    <s v="Central IRL A"/>
    <n v="-1"/>
    <m/>
    <m/>
    <n v="604"/>
    <x v="13"/>
    <s v="Basins 4, 6, 10, 15"/>
    <x v="0"/>
    <m/>
    <n v="95.965045625396101"/>
    <n v="0.3910931238"/>
  </r>
  <r>
    <n v="450000"/>
    <n v="870000"/>
    <n v="870000"/>
    <x v="0"/>
    <x v="0"/>
    <s v="IR12-21"/>
    <s v="62-304.520 (7), F.A.C."/>
    <n v="0.56000000000000005"/>
    <n v="0.48"/>
    <s v="Town Melbourne Beach"/>
    <n v="1.8254768443310001E-2"/>
    <n v="3647.1180423011401"/>
    <n v="9.0921867781975898"/>
    <n v="1.33725067251687"/>
    <n v="0.16597576427936001"/>
    <n v="2.4411201377460001E-2"/>
    <n v="66.577295347643599"/>
    <n v="1210"/>
    <s v="Fixed Single Family Units"/>
    <n v="1210"/>
    <s v="Town Melbourne Beach                   Brevard County"/>
    <s v="Town Melbourne Beach"/>
    <m/>
    <m/>
    <m/>
    <n v="0"/>
    <n v="1"/>
    <n v="0.16597576427936001"/>
    <n v="2.4411201377460001E-2"/>
    <n v="66.577295347643201"/>
    <m/>
    <n v="-1"/>
    <n v="-1"/>
    <n v="-1"/>
    <n v="-1"/>
    <n v="0"/>
    <m/>
    <m/>
    <s v="Central IRL A"/>
    <n v="-1"/>
    <m/>
    <m/>
    <n v="604"/>
    <x v="13"/>
    <s v="Basins 4, 6, 10, 15"/>
    <x v="0"/>
    <m/>
    <n v="44.290322137369301"/>
    <n v="5.3996184400000001E-2"/>
  </r>
  <r>
    <n v="450000"/>
    <n v="870000"/>
    <n v="870000"/>
    <x v="0"/>
    <x v="0"/>
    <s v="IR12-21"/>
    <s v="62-304.520 (7), F.A.C."/>
    <n v="0.56000000000000005"/>
    <n v="0.48"/>
    <s v="Town Melbourne Beach"/>
    <n v="0.11261741835015"/>
    <n v="3647.1180423011401"/>
    <n v="9.0921867781975898"/>
    <n v="1.33725067251687"/>
    <n v="1.0239386021180401"/>
    <n v="0.15059771842586001"/>
    <n v="410.72901834223302"/>
    <n v="1210"/>
    <s v="Fixed Single Family Units"/>
    <n v="1210"/>
    <s v="Town Melbourne Beach                   Brevard County"/>
    <s v="Town Melbourne Beach"/>
    <m/>
    <m/>
    <m/>
    <n v="0"/>
    <n v="1"/>
    <n v="1.0239386021180401"/>
    <n v="0.15059771842586001"/>
    <n v="410.72901834223302"/>
    <m/>
    <n v="-1"/>
    <n v="-1"/>
    <n v="-1"/>
    <n v="-1"/>
    <n v="0"/>
    <m/>
    <m/>
    <s v="Central IRL A"/>
    <n v="-1"/>
    <m/>
    <m/>
    <n v="604"/>
    <x v="13"/>
    <s v="Basins 4, 6, 10, 15"/>
    <x v="0"/>
    <m/>
    <n v="86.533695823322105"/>
    <n v="0.33311355910000001"/>
  </r>
  <r>
    <n v="450000"/>
    <n v="870000"/>
    <n v="870000"/>
    <x v="0"/>
    <x v="0"/>
    <s v="IR12-21"/>
    <s v="62-304.520 (7), F.A.C."/>
    <n v="0.56000000000000005"/>
    <n v="0.48"/>
    <s v="Town Melbourne Beach"/>
    <n v="0.10778057978073"/>
    <n v="3647.1180423011401"/>
    <n v="9.0921867781975898"/>
    <n v="1.33725067251687"/>
    <n v="0.97996116242887998"/>
    <n v="0.14412965279604001"/>
    <n v="393.08849712800298"/>
    <n v="1210"/>
    <s v="Fixed Single Family Units"/>
    <n v="1210"/>
    <s v="Town Melbourne Beach                   Brevard County"/>
    <s v="Town Melbourne Beach"/>
    <m/>
    <m/>
    <m/>
    <n v="0"/>
    <n v="1"/>
    <n v="0.97996116242887998"/>
    <n v="0.14412965279604001"/>
    <n v="393.08849712800298"/>
    <m/>
    <n v="-1"/>
    <n v="-1"/>
    <n v="-1"/>
    <n v="-1"/>
    <n v="0"/>
    <m/>
    <m/>
    <s v="Central IRL A"/>
    <n v="-1"/>
    <m/>
    <m/>
    <n v="604"/>
    <x v="13"/>
    <s v="Basins 4, 6, 10, 15"/>
    <x v="0"/>
    <m/>
    <n v="84.826171899272794"/>
    <n v="0.31880656699999999"/>
  </r>
  <r>
    <n v="450000"/>
    <n v="870000"/>
    <n v="870000"/>
    <x v="0"/>
    <x v="0"/>
    <s v="IR12-21"/>
    <s v="62-304.520 (7), F.A.C."/>
    <n v="0.56000000000000005"/>
    <n v="0.48"/>
    <s v="Town Melbourne Beach"/>
    <n v="0.18535882381749999"/>
    <n v="3654.9754800758201"/>
    <n v="9.1105447563013193"/>
    <n v="1.33990890388113"/>
    <n v="1.6887198603647799"/>
    <n v="0.24836393844601001"/>
    <n v="677.481956068691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887198603647799"/>
    <n v="0.24836393844601001"/>
    <n v="677.48195606869103"/>
    <m/>
    <n v="-1"/>
    <n v="-1"/>
    <n v="-1"/>
    <n v="-1"/>
    <n v="0"/>
    <m/>
    <m/>
    <s v="Central IRL A"/>
    <n v="-1"/>
    <m/>
    <m/>
    <n v="604"/>
    <x v="13"/>
    <s v="Basins 4, 6, 10, 15"/>
    <x v="0"/>
    <m/>
    <n v="131.64659031303"/>
    <n v="0.54945819630000003"/>
  </r>
  <r>
    <n v="450000"/>
    <n v="870000"/>
    <n v="870000"/>
    <x v="0"/>
    <x v="0"/>
    <s v="IR12-21"/>
    <s v="62-304.520 (7), F.A.C."/>
    <n v="0.56000000000000005"/>
    <n v="0.48"/>
    <s v="Town Melbourne Beach"/>
    <n v="0.13397492013135001"/>
    <n v="3654.9754800758201"/>
    <n v="9.1105447563013193"/>
    <n v="1.33990890388113"/>
    <n v="1.22058450607859"/>
    <n v="0.17951418838076"/>
    <n v="489.67504802521597"/>
    <n v="1210"/>
    <s v="Fixed Single Family Units"/>
    <n v="1210"/>
    <s v="Town Melbourne Beach                   Brevard County"/>
    <s v="Town Melbourne Beach"/>
    <m/>
    <m/>
    <m/>
    <n v="0"/>
    <n v="1"/>
    <n v="1.22058450607859"/>
    <n v="0.17951418838076"/>
    <n v="489.67504802521597"/>
    <m/>
    <n v="-1"/>
    <n v="-1"/>
    <n v="-1"/>
    <n v="-1"/>
    <n v="0"/>
    <m/>
    <m/>
    <s v="Central IRL A"/>
    <n v="-1"/>
    <m/>
    <m/>
    <n v="604"/>
    <x v="13"/>
    <s v="Basins 4, 6, 10, 15"/>
    <x v="0"/>
    <m/>
    <n v="99.649888772636899"/>
    <n v="0.39714115820000001"/>
  </r>
  <r>
    <n v="450000"/>
    <n v="870000"/>
    <n v="870000"/>
    <x v="0"/>
    <x v="0"/>
    <s v="IR12-21"/>
    <s v="62-304.520 (7), F.A.C."/>
    <n v="0.56000000000000005"/>
    <n v="0.48"/>
    <s v="Town Melbourne Beach"/>
    <n v="0.29842970983410999"/>
    <n v="3654.9754800758201"/>
    <n v="9.1105447563013193"/>
    <n v="1.33990890388113"/>
    <n v="2.71885722805373"/>
    <n v="0.39986862538939"/>
    <n v="1090.7532719698399"/>
    <n v="1210"/>
    <s v="Fixed Single Family Units"/>
    <n v="1210"/>
    <s v="Town Melbourne Beach                   Brevard County"/>
    <s v="Town Melbourne Beach"/>
    <m/>
    <m/>
    <m/>
    <n v="0"/>
    <n v="1"/>
    <n v="2.71885722805373"/>
    <n v="0.39986862538939"/>
    <n v="1090.7532719698399"/>
    <m/>
    <n v="-1"/>
    <n v="-1"/>
    <n v="-1"/>
    <n v="-1"/>
    <n v="0"/>
    <m/>
    <m/>
    <s v="Central IRL A"/>
    <n v="-1"/>
    <m/>
    <m/>
    <n v="604"/>
    <x v="13"/>
    <s v="Basins 4, 6, 10, 15"/>
    <x v="0"/>
    <m/>
    <n v="138.43169738910501"/>
    <n v="0.88463363500000003"/>
  </r>
  <r>
    <n v="450000"/>
    <n v="870000"/>
    <n v="870000"/>
    <x v="0"/>
    <x v="0"/>
    <s v="IR12-21"/>
    <s v="62-304.520 (7), F.A.C."/>
    <n v="0.56000000000000005"/>
    <n v="0.48"/>
    <s v="Town Melbourne Beach"/>
    <n v="0.25254665813659"/>
    <n v="3653.9722485853199"/>
    <n v="9.6360728654169705"/>
    <n v="1.5975200519255099"/>
    <n v="2.43355799972178"/>
    <n v="0.40344835041999"/>
    <n v="922.79848030408698"/>
    <n v="1210"/>
    <s v="Fixed Single Family Units"/>
    <n v="1210"/>
    <s v="Town Melbourne Beach                   Brevard County"/>
    <s v="Town Melbourne Beach"/>
    <m/>
    <m/>
    <m/>
    <n v="0"/>
    <n v="1"/>
    <n v="2.43355799972178"/>
    <n v="0.40344835041999"/>
    <n v="922.79848030408698"/>
    <m/>
    <n v="-1"/>
    <n v="-1"/>
    <n v="-1"/>
    <n v="-1"/>
    <n v="0"/>
    <m/>
    <m/>
    <s v="Central IRL A"/>
    <n v="-1"/>
    <m/>
    <m/>
    <n v="604"/>
    <x v="13"/>
    <s v="Basins 4, 6, 10, 15"/>
    <x v="0"/>
    <m/>
    <n v="133.50542230052099"/>
    <n v="0.748417259"/>
  </r>
  <r>
    <n v="450000"/>
    <n v="870000"/>
    <n v="870000"/>
    <x v="0"/>
    <x v="0"/>
    <s v="IR12-21"/>
    <s v="62-304.520 (7), F.A.C."/>
    <n v="0.56000000000000005"/>
    <n v="0.48"/>
    <s v="Town Melbourne Beach"/>
    <n v="0.13431755853114999"/>
    <n v="3653.9722485853199"/>
    <n v="9.6360728654169705"/>
    <n v="1.5975200519255099"/>
    <n v="1.2942937811110899"/>
    <n v="0.21457499307919001"/>
    <n v="490.79263137056398"/>
    <n v="1210"/>
    <s v="Fixed Single Family Units"/>
    <n v="1210"/>
    <s v="Town Melbourne Beach                   Brevard County"/>
    <s v="Town Melbourne Beach"/>
    <m/>
    <m/>
    <m/>
    <n v="0"/>
    <n v="1"/>
    <n v="1.2942937811110899"/>
    <n v="0.21457499307919001"/>
    <n v="490.79263137056398"/>
    <m/>
    <n v="-1"/>
    <n v="-1"/>
    <n v="-1"/>
    <n v="-1"/>
    <n v="0"/>
    <m/>
    <m/>
    <s v="Central IRL A"/>
    <n v="-1"/>
    <m/>
    <m/>
    <n v="604"/>
    <x v="13"/>
    <s v="Basins 4, 6, 10, 15"/>
    <x v="0"/>
    <m/>
    <n v="107.944979340236"/>
    <n v="0.39804755180000001"/>
  </r>
  <r>
    <n v="450000"/>
    <n v="870000"/>
    <n v="870000"/>
    <x v="0"/>
    <x v="0"/>
    <s v="IR12-21"/>
    <s v="62-304.520 (7), F.A.C."/>
    <n v="0.56000000000000005"/>
    <n v="0.48"/>
    <s v="Town Melbourne Beach"/>
    <n v="0.23089923711523"/>
    <n v="3653.9722485853199"/>
    <n v="9.6360728654169705"/>
    <n v="1.5975200519255099"/>
    <n v="2.2249618734115701"/>
    <n v="0.36886616126588001"/>
    <n v="843.69940463858404"/>
    <n v="1300"/>
    <s v="Residential, High Density"/>
    <n v="1300"/>
    <s v="Town Melbourne Beach                   Brevard County"/>
    <s v="Town Melbourne Beach"/>
    <m/>
    <m/>
    <m/>
    <n v="0"/>
    <n v="1"/>
    <n v="2.2249618734115701"/>
    <n v="0.36886616126588001"/>
    <n v="843.69940463858404"/>
    <m/>
    <n v="-1"/>
    <n v="-1"/>
    <n v="-1"/>
    <n v="-1"/>
    <n v="0"/>
    <m/>
    <m/>
    <s v="Central IRL A"/>
    <n v="-1"/>
    <m/>
    <m/>
    <n v="604"/>
    <x v="13"/>
    <s v="Basins 4, 6, 10, 15"/>
    <x v="0"/>
    <m/>
    <n v="141.46229123046501"/>
    <n v="0.68426553499999998"/>
  </r>
  <r>
    <n v="450000"/>
    <n v="870000"/>
    <n v="870000"/>
    <x v="0"/>
    <x v="0"/>
    <s v="IR12-21"/>
    <s v="62-304.520 (7), F.A.C."/>
    <n v="0.56000000000000005"/>
    <n v="0.48"/>
    <s v="Town Melbourne Beach"/>
    <n v="0.19936945939611"/>
    <n v="3647.1180416218099"/>
    <n v="9.0921867765040396"/>
    <n v="1.3372506722677899"/>
    <n v="1.81270436236011"/>
    <n v="0.26660694360712001"/>
    <n v="727.123952311957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1270436236011"/>
    <n v="0.26660694360712001"/>
    <n v="727.12395231195796"/>
    <m/>
    <n v="-1"/>
    <n v="-1"/>
    <n v="-1"/>
    <n v="-1"/>
    <n v="0"/>
    <m/>
    <m/>
    <s v="Central IRL A"/>
    <n v="-1"/>
    <m/>
    <m/>
    <n v="604"/>
    <x v="13"/>
    <s v="Basins 4, 6, 10, 15"/>
    <x v="0"/>
    <m/>
    <n v="132.30230747998499"/>
    <n v="0.5897193449"/>
  </r>
  <r>
    <n v="450000"/>
    <n v="870000"/>
    <n v="870000"/>
    <x v="0"/>
    <x v="0"/>
    <s v="IR12-21"/>
    <s v="62-304.520 (7), F.A.C."/>
    <n v="0.56000000000000005"/>
    <n v="0.48"/>
    <s v="Town Melbourne Beach"/>
    <n v="2.885705426797E-2"/>
    <n v="3647.1180416218099"/>
    <n v="9.0921867765040396"/>
    <n v="1.3372506722677899"/>
    <n v="0.26237372722416002"/>
    <n v="3.858911521952E-2"/>
    <n v="105.245083248802"/>
    <n v="1210"/>
    <s v="Fixed Single Family Units"/>
    <n v="1210"/>
    <s v="Town Melbourne Beach                   Brevard County"/>
    <s v="Town Melbourne Beach"/>
    <m/>
    <m/>
    <m/>
    <n v="0"/>
    <n v="1"/>
    <n v="0.26237372722416002"/>
    <n v="3.858911521952E-2"/>
    <n v="105.245083248803"/>
    <m/>
    <n v="-1"/>
    <n v="-1"/>
    <n v="-1"/>
    <n v="-1"/>
    <n v="0"/>
    <m/>
    <m/>
    <s v="Central IRL A"/>
    <n v="-1"/>
    <m/>
    <m/>
    <n v="604"/>
    <x v="13"/>
    <s v="Basins 4, 6, 10, 15"/>
    <x v="0"/>
    <m/>
    <n v="63.150032152296298"/>
    <n v="8.5356920700000005E-2"/>
  </r>
  <r>
    <n v="450000"/>
    <n v="870000"/>
    <n v="870000"/>
    <x v="0"/>
    <x v="0"/>
    <s v="IR12-21"/>
    <s v="62-304.520 (7), F.A.C."/>
    <n v="0.56000000000000005"/>
    <n v="0.48"/>
    <s v="Town Melbourne Beach"/>
    <n v="2.0606055028759999E-2"/>
    <n v="3647.1180416218099"/>
    <n v="9.0921867765040396"/>
    <n v="1.3372506722677899"/>
    <n v="0.18735410104840999"/>
    <n v="2.7555460939989999E-2"/>
    <n v="75.152715062045999"/>
    <n v="1210"/>
    <s v="Fixed Single Family Units"/>
    <n v="1210"/>
    <s v="Town Melbourne Beach                   Brevard County"/>
    <s v="Town Melbourne Beach"/>
    <m/>
    <m/>
    <m/>
    <n v="0"/>
    <n v="1"/>
    <n v="0.18735410104840999"/>
    <n v="2.7555460939989999E-2"/>
    <n v="75.152715062047093"/>
    <m/>
    <n v="-1"/>
    <n v="-1"/>
    <n v="-1"/>
    <n v="-1"/>
    <n v="0"/>
    <m/>
    <m/>
    <s v="Central IRL A"/>
    <n v="-1"/>
    <m/>
    <m/>
    <n v="604"/>
    <x v="13"/>
    <s v="Basins 4, 6, 10, 15"/>
    <x v="0"/>
    <m/>
    <n v="52.768154220211201"/>
    <n v="6.0951107099999999E-2"/>
  </r>
  <r>
    <n v="450000"/>
    <n v="870000"/>
    <n v="870000"/>
    <x v="0"/>
    <x v="0"/>
    <s v="IR12-21"/>
    <s v="62-304.520 (7), F.A.C."/>
    <n v="0.56000000000000005"/>
    <n v="0.48"/>
    <s v="Town Melbourne Beach"/>
    <n v="0.19628338020159999"/>
    <n v="3647.1180416218099"/>
    <n v="9.0921867765040396"/>
    <n v="1.3372506722677899"/>
    <n v="1.78464515391654"/>
    <n v="0.26248008212959001"/>
    <n v="715.86865720378705"/>
    <n v="1210"/>
    <s v="Fixed Single Family Units"/>
    <n v="1210"/>
    <s v="Town Melbourne Beach                   Brevard County"/>
    <s v="Town Melbourne Beach"/>
    <m/>
    <m/>
    <m/>
    <n v="0"/>
    <n v="1"/>
    <n v="1.78464515391654"/>
    <n v="0.26248008212959001"/>
    <n v="715.86865720378705"/>
    <m/>
    <n v="-1"/>
    <n v="-1"/>
    <n v="-1"/>
    <n v="-1"/>
    <n v="0"/>
    <m/>
    <m/>
    <s v="Central IRL A"/>
    <n v="-1"/>
    <m/>
    <m/>
    <n v="604"/>
    <x v="13"/>
    <s v="Basins 4, 6, 10, 15"/>
    <x v="0"/>
    <m/>
    <n v="112.997007228999"/>
    <n v="0.58059096290000001"/>
  </r>
  <r>
    <n v="450000"/>
    <n v="870000"/>
    <n v="870000"/>
    <x v="0"/>
    <x v="0"/>
    <s v="IR12-21"/>
    <s v="62-304.520 (7), F.A.C."/>
    <n v="0.56000000000000005"/>
    <n v="0.48"/>
    <s v="Town Melbourne Beach"/>
    <n v="0.17264750498056999"/>
    <n v="3647.1180416218099"/>
    <n v="9.0921867765040396"/>
    <n v="1.3372506722677899"/>
    <n v="1.5697433617808001"/>
    <n v="0.23087299210063"/>
    <n v="629.66583025564603"/>
    <n v="1210"/>
    <s v="Fixed Single Family Units"/>
    <n v="1210"/>
    <s v="Town Melbourne Beach                   Brevard County"/>
    <s v="Town Melbourne Beach"/>
    <m/>
    <m/>
    <m/>
    <n v="0"/>
    <n v="1"/>
    <n v="1.5697433617808001"/>
    <n v="0.23087299210063"/>
    <n v="629.66583025564603"/>
    <m/>
    <n v="-1"/>
    <n v="-1"/>
    <n v="-1"/>
    <n v="-1"/>
    <n v="0"/>
    <m/>
    <m/>
    <s v="Central IRL A"/>
    <n v="-1"/>
    <m/>
    <m/>
    <n v="604"/>
    <x v="13"/>
    <s v="Basins 4, 6, 10, 15"/>
    <x v="0"/>
    <m/>
    <n v="106.38911339412699"/>
    <n v="0.51067788339999998"/>
  </r>
  <r>
    <n v="450000"/>
    <n v="870000"/>
    <n v="870000"/>
    <x v="0"/>
    <x v="0"/>
    <s v="IR12-21"/>
    <s v="62-304.520 (7), F.A.C."/>
    <n v="0.56000000000000005"/>
    <n v="0.48"/>
    <s v="Town Melbourne Beach"/>
    <n v="5.6647327879400002E-2"/>
    <n v="3702.03191874923"/>
    <n v="10.638141164608101"/>
    <n v="2.0482479413273502"/>
    <n v="0.60262227057898998"/>
    <n v="0.11602777271068999"/>
    <n v="209.710215921425"/>
    <n v="1300"/>
    <s v="Residential, High Density"/>
    <n v="1300"/>
    <s v="Town Melbourne Beach                   Brevard County"/>
    <s v="Town Melbourne Beach"/>
    <m/>
    <m/>
    <m/>
    <n v="0"/>
    <n v="1"/>
    <n v="0.60262227057898998"/>
    <n v="0.11602777271068999"/>
    <n v="237.17828168186799"/>
    <m/>
    <n v="-1"/>
    <n v="-1"/>
    <n v="-1"/>
    <n v="-1"/>
    <n v="0"/>
    <m/>
    <m/>
    <s v="Central IRL A"/>
    <n v="-1"/>
    <m/>
    <m/>
    <n v="604"/>
    <x v="13"/>
    <s v="Basins 4, 6, 10, 15"/>
    <x v="0"/>
    <m/>
    <n v="117.585663991972"/>
    <n v="0.19235870369999999"/>
  </r>
  <r>
    <n v="450000"/>
    <n v="870000"/>
    <n v="870000"/>
    <x v="0"/>
    <x v="0"/>
    <s v="IR12-21"/>
    <s v="62-304.520 (7), F.A.C."/>
    <n v="0.56000000000000005"/>
    <n v="0.48"/>
    <s v="FDOT District 5"/>
    <n v="0.11485046101602001"/>
    <n v="3702.03191874923"/>
    <n v="10.638141164608101"/>
    <n v="2.0482479413273502"/>
    <n v="1.2217954171088199"/>
    <n v="0.23524222033657"/>
    <n v="425.180072564400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2217954171088199"/>
    <n v="0.23524222033657"/>
    <n v="1087.7833208641"/>
    <m/>
    <n v="-1"/>
    <n v="-1"/>
    <n v="-1"/>
    <n v="-1"/>
    <n v="0"/>
    <m/>
    <m/>
    <s v="Central IRL A"/>
    <n v="-1"/>
    <m/>
    <m/>
    <n v="604"/>
    <x v="13"/>
    <s v="Basins 4, 6, 10, 15"/>
    <x v="0"/>
    <m/>
    <n v="126.476526321137"/>
    <n v="0.88222491550000004"/>
  </r>
  <r>
    <n v="450000"/>
    <n v="870000"/>
    <n v="870000"/>
    <x v="0"/>
    <x v="0"/>
    <s v="IR12-21"/>
    <s v="62-304.520 (7), F.A.C."/>
    <n v="0.56000000000000005"/>
    <n v="0.48"/>
    <s v="Town Melbourne Beach"/>
    <n v="5.4680605625439999E-2"/>
    <n v="3702.03191874923"/>
    <n v="10.638141164608101"/>
    <n v="2.0482479413273502"/>
    <n v="0.58170000160969004"/>
    <n v="0.11199943790284"/>
    <n v="202.42934736191799"/>
    <n v="1300"/>
    <s v="Residential, High Density"/>
    <n v="1300"/>
    <s v="Town Melbourne Beach                   Brevard County"/>
    <s v="Town Melbourne Beach"/>
    <m/>
    <m/>
    <m/>
    <n v="0"/>
    <n v="1"/>
    <n v="0.58170000160969004"/>
    <n v="0.11199943790284"/>
    <n v="202.42934736191799"/>
    <m/>
    <n v="-1"/>
    <n v="-1"/>
    <n v="-1"/>
    <n v="-1"/>
    <n v="0"/>
    <m/>
    <m/>
    <s v="Central IRL A"/>
    <n v="-1"/>
    <m/>
    <m/>
    <n v="604"/>
    <x v="13"/>
    <s v="Basins 4, 6, 10, 15"/>
    <x v="0"/>
    <m/>
    <n v="64.719078720297304"/>
    <n v="0.1641762752"/>
  </r>
  <r>
    <n v="450000"/>
    <n v="870000"/>
    <n v="870000"/>
    <x v="0"/>
    <x v="0"/>
    <s v="IR12-21"/>
    <s v="62-304.520 (7), F.A.C."/>
    <n v="0.56000000000000005"/>
    <n v="0.48"/>
    <s v="Town Melbourne Beach"/>
    <n v="0.14959495879622001"/>
    <n v="3702.03191874923"/>
    <n v="10.638141164608101"/>
    <n v="2.0482479413273502"/>
    <n v="1.59141228918799"/>
    <n v="0.30640756638731997"/>
    <n v="553.80531234760895"/>
    <n v="1300"/>
    <s v="Residential, High Density"/>
    <n v="1300"/>
    <s v="Town Melbourne Beach                   Brevard County"/>
    <s v="Town Melbourne Beach"/>
    <m/>
    <m/>
    <m/>
    <n v="0"/>
    <n v="1"/>
    <n v="1.59141228918799"/>
    <n v="0.30640756638731997"/>
    <n v="553.80531234760895"/>
    <m/>
    <n v="-1"/>
    <n v="-1"/>
    <n v="-1"/>
    <n v="-1"/>
    <n v="0"/>
    <m/>
    <m/>
    <s v="Central IRL A"/>
    <n v="-1"/>
    <m/>
    <m/>
    <n v="604"/>
    <x v="13"/>
    <s v="Basins 4, 6, 10, 15"/>
    <x v="0"/>
    <m/>
    <n v="102.099677766863"/>
    <n v="0.44915272699999997"/>
  </r>
  <r>
    <n v="450000"/>
    <n v="870000"/>
    <n v="870000"/>
    <x v="0"/>
    <x v="0"/>
    <s v="IR12-21"/>
    <s v="62-304.520 (7), F.A.C."/>
    <n v="0.56000000000000005"/>
    <n v="0.48"/>
    <s v="Town Melbourne Beach"/>
    <n v="0.20809683291117001"/>
    <n v="3669.9933395787398"/>
    <n v="9.1456634923083495"/>
    <n v="1.3449952232418301"/>
    <n v="1.90318360762074"/>
    <n v="0.27988924623728001"/>
    <n v="763.713990771448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90318360762074"/>
    <n v="0.27988924623728001"/>
    <n v="763.71399077144895"/>
    <m/>
    <n v="-1"/>
    <n v="-1"/>
    <n v="-1"/>
    <n v="-1"/>
    <n v="0"/>
    <m/>
    <m/>
    <s v="Central IRL A"/>
    <n v="-1"/>
    <m/>
    <m/>
    <n v="604"/>
    <x v="13"/>
    <s v="Basins 4, 6, 10, 15"/>
    <x v="0"/>
    <m/>
    <n v="144.85707375245701"/>
    <n v="0.61939496409999995"/>
  </r>
  <r>
    <n v="450000"/>
    <n v="870000"/>
    <n v="870000"/>
    <x v="0"/>
    <x v="0"/>
    <s v="IR12-21"/>
    <s v="62-304.520 (7), F.A.C."/>
    <n v="0.56000000000000005"/>
    <n v="0.48"/>
    <s v="Town Melbourne Beach"/>
    <n v="8.7878498099739993E-2"/>
    <n v="3669.9933395787398"/>
    <n v="9.1456634923083495"/>
    <n v="1.3449952232418301"/>
    <n v="0.80370717182969997"/>
    <n v="0.11819616016982"/>
    <n v="322.51350271823901"/>
    <n v="1210"/>
    <s v="Fixed Single Family Units"/>
    <n v="1210"/>
    <s v="Town Melbourne Beach                   Brevard County"/>
    <s v="Town Melbourne Beach"/>
    <m/>
    <m/>
    <m/>
    <n v="0"/>
    <n v="1"/>
    <n v="0.80370717182969997"/>
    <n v="0.11819616016982"/>
    <n v="404.73854842762302"/>
    <m/>
    <n v="-1"/>
    <n v="-1"/>
    <n v="-1"/>
    <n v="-1"/>
    <n v="0"/>
    <m/>
    <m/>
    <s v="Central IRL A"/>
    <n v="-1"/>
    <m/>
    <m/>
    <n v="604"/>
    <x v="13"/>
    <s v="Basins 4, 6, 10, 15"/>
    <x v="0"/>
    <m/>
    <n v="78.889580719449995"/>
    <n v="0.32825510819999998"/>
  </r>
  <r>
    <n v="450000"/>
    <n v="870000"/>
    <n v="870000"/>
    <x v="0"/>
    <x v="0"/>
    <s v="IR12-21"/>
    <s v="62-304.520 (7), F.A.C."/>
    <n v="0.56000000000000005"/>
    <n v="0.48"/>
    <s v="Town Melbourne Beach"/>
    <n v="0.16845390619046999"/>
    <n v="3669.9933395787398"/>
    <n v="9.1456634923083495"/>
    <n v="1.3449952232418301"/>
    <n v="1.5406227399829699"/>
    <n v="0.22656969916260999"/>
    <n v="618.22471374506904"/>
    <n v="1210"/>
    <s v="Fixed Single Family Units"/>
    <n v="1210"/>
    <s v="Town Melbourne Beach                   Brevard County"/>
    <s v="Town Melbourne Beach"/>
    <m/>
    <m/>
    <m/>
    <n v="0"/>
    <n v="1"/>
    <n v="1.5406227399829699"/>
    <n v="0.22656969916260999"/>
    <n v="731.22961242820804"/>
    <m/>
    <n v="-1"/>
    <n v="-1"/>
    <n v="-1"/>
    <n v="-1"/>
    <n v="0"/>
    <m/>
    <m/>
    <s v="Central IRL A"/>
    <n v="-1"/>
    <m/>
    <m/>
    <n v="604"/>
    <x v="13"/>
    <s v="Basins 4, 6, 10, 15"/>
    <x v="0"/>
    <m/>
    <n v="104.43223205086601"/>
    <n v="0.59304915849999995"/>
  </r>
  <r>
    <n v="450000"/>
    <n v="870000"/>
    <n v="870000"/>
    <x v="0"/>
    <x v="0"/>
    <s v="IR12-21"/>
    <s v="62-304.520 (7), F.A.C."/>
    <n v="0.56000000000000005"/>
    <n v="0.48"/>
    <s v="Town Melbourne Beach"/>
    <n v="7.8385610784779999E-2"/>
    <n v="3669.9933395787398"/>
    <n v="9.1456634923083495"/>
    <n v="1.3449952232418301"/>
    <n v="0.71688841887667998"/>
    <n v="0.10542827207642"/>
    <n v="287.67466949896499"/>
    <n v="1210"/>
    <s v="Fixed Single Family Units"/>
    <n v="1210"/>
    <s v="Town Melbourne Beach                   Brevard County"/>
    <s v="Town Melbourne Beach"/>
    <m/>
    <m/>
    <m/>
    <n v="0"/>
    <n v="1"/>
    <n v="0.71688841887667998"/>
    <n v="0.10542827207642"/>
    <n v="287.67466949896601"/>
    <m/>
    <n v="-1"/>
    <n v="-1"/>
    <n v="-1"/>
    <n v="-1"/>
    <n v="0"/>
    <m/>
    <m/>
    <s v="Central IRL A"/>
    <n v="-1"/>
    <m/>
    <m/>
    <n v="604"/>
    <x v="13"/>
    <s v="Basins 4, 6, 10, 15"/>
    <x v="0"/>
    <m/>
    <n v="89.117967899057305"/>
    <n v="0.23331278950000001"/>
  </r>
  <r>
    <n v="450000"/>
    <n v="870000"/>
    <n v="870000"/>
    <x v="0"/>
    <x v="0"/>
    <s v="IR12-21"/>
    <s v="62-304.520 (7), F.A.C."/>
    <n v="0.56000000000000005"/>
    <n v="0.48"/>
    <s v="Town Melbourne Beach"/>
    <n v="2.1752339212539998E-2"/>
    <n v="3669.9933395787398"/>
    <n v="9.1456634923083495"/>
    <n v="1.3449952232418301"/>
    <n v="0.19893957460844999"/>
    <n v="2.92567923352E-2"/>
    <n v="79.830940030286598"/>
    <n v="1210"/>
    <s v="Fixed Single Family Units"/>
    <n v="1210"/>
    <s v="Town Melbourne Beach                   Brevard County"/>
    <s v="Town Melbourne Beach"/>
    <m/>
    <m/>
    <m/>
    <n v="0"/>
    <n v="1"/>
    <n v="0.19893957460844999"/>
    <n v="2.92567923352E-2"/>
    <n v="79.830940030285106"/>
    <m/>
    <n v="-1"/>
    <n v="-1"/>
    <n v="-1"/>
    <n v="-1"/>
    <n v="0"/>
    <m/>
    <m/>
    <s v="Central IRL A"/>
    <n v="-1"/>
    <m/>
    <m/>
    <n v="604"/>
    <x v="13"/>
    <s v="Basins 4, 6, 10, 15"/>
    <x v="0"/>
    <m/>
    <n v="43.382369890796603"/>
    <n v="6.4745287900000004E-2"/>
  </r>
  <r>
    <n v="450000"/>
    <n v="870000"/>
    <n v="870000"/>
    <x v="0"/>
    <x v="0"/>
    <s v="IR12-21"/>
    <s v="62-304.520 (7), F.A.C."/>
    <n v="0.56000000000000005"/>
    <n v="0.48"/>
    <s v="Town Melbourne Beach"/>
    <n v="0.19144859150238"/>
    <n v="3669.9674477621002"/>
    <n v="9.1235971175569706"/>
    <n v="1.3408084803112099"/>
    <n v="1.74669981759153"/>
    <n v="0.25669589503002999"/>
    <n v="702.61009873366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4669981759153"/>
    <n v="0.25669589503002999"/>
    <n v="702.610098733668"/>
    <m/>
    <n v="-1"/>
    <n v="-1"/>
    <n v="-1"/>
    <n v="-1"/>
    <n v="0"/>
    <m/>
    <m/>
    <s v="Central IRL A"/>
    <n v="-1"/>
    <m/>
    <m/>
    <n v="604"/>
    <x v="13"/>
    <s v="Basins 4, 6, 10, 15"/>
    <x v="0"/>
    <m/>
    <n v="138.95344774218501"/>
    <n v="0.56983787409999997"/>
  </r>
  <r>
    <n v="450000"/>
    <n v="870000"/>
    <n v="870000"/>
    <x v="0"/>
    <x v="0"/>
    <s v="IR12-21"/>
    <s v="62-304.520 (7), F.A.C."/>
    <n v="0.56000000000000005"/>
    <n v="0.48"/>
    <s v="Town Melbourne Beach"/>
    <n v="3.549532359871E-2"/>
    <n v="3669.9674477621002"/>
    <n v="9.1235971175569706"/>
    <n v="1.3408084803112099"/>
    <n v="0.32384503207194998"/>
    <n v="4.7592430892539998E-2"/>
    <n v="130.266682155051"/>
    <n v="1210"/>
    <s v="Fixed Single Family Units"/>
    <n v="1210"/>
    <s v="Town Melbourne Beach                   Brevard County"/>
    <s v="Town Melbourne Beach"/>
    <m/>
    <m/>
    <m/>
    <n v="0"/>
    <n v="1"/>
    <n v="0.32384503207194998"/>
    <n v="4.7592430892539998E-2"/>
    <n v="140.21025049418199"/>
    <m/>
    <n v="-1"/>
    <n v="-1"/>
    <n v="-1"/>
    <n v="-1"/>
    <n v="0"/>
    <m/>
    <m/>
    <s v="Central IRL A"/>
    <n v="-1"/>
    <m/>
    <m/>
    <n v="604"/>
    <x v="13"/>
    <s v="Basins 4, 6, 10, 15"/>
    <x v="0"/>
    <m/>
    <n v="73.863895828841393"/>
    <n v="0.1137147206"/>
  </r>
  <r>
    <n v="450000"/>
    <n v="870000"/>
    <n v="870000"/>
    <x v="0"/>
    <x v="0"/>
    <s v="IR12-21"/>
    <s v="62-304.520 (7), F.A.C."/>
    <n v="0.56000000000000005"/>
    <n v="0.48"/>
    <s v="Town Melbourne Beach"/>
    <n v="7.4437471885199996E-3"/>
    <n v="3669.9674477621002"/>
    <n v="9.1235971175569706"/>
    <n v="1.3408084803112099"/>
    <n v="6.7913750393059996E-2"/>
    <n v="9.9806393556699999E-3"/>
    <n v="27.318309871264699"/>
    <n v="1210"/>
    <s v="Fixed Single Family Units"/>
    <n v="1210"/>
    <s v="Town Melbourne Beach                   Brevard County"/>
    <s v="Town Melbourne Beach"/>
    <m/>
    <m/>
    <m/>
    <n v="0"/>
    <n v="1"/>
    <n v="6.7913750393059996E-2"/>
    <n v="9.9806393556699999E-3"/>
    <n v="27.318309871266202"/>
    <m/>
    <n v="-1"/>
    <n v="-1"/>
    <n v="-1"/>
    <n v="-1"/>
    <n v="0"/>
    <m/>
    <m/>
    <s v="Central IRL A"/>
    <n v="-1"/>
    <m/>
    <m/>
    <n v="604"/>
    <x v="13"/>
    <s v="Basins 4, 6, 10, 15"/>
    <x v="0"/>
    <m/>
    <n v="30.846424125296501"/>
    <n v="2.2155969099999999E-2"/>
  </r>
  <r>
    <n v="450000"/>
    <n v="870000"/>
    <n v="870000"/>
    <x v="0"/>
    <x v="0"/>
    <s v="IR12-21"/>
    <s v="62-304.520 (7), F.A.C."/>
    <n v="0.56000000000000005"/>
    <n v="0.48"/>
    <s v="Town Melbourne Beach"/>
    <n v="0.11312665500709999"/>
    <n v="3669.9674477621002"/>
    <n v="9.1235971175569706"/>
    <n v="1.3408084803112099"/>
    <n v="1.0321220235416999"/>
    <n v="0.15168117838277001"/>
    <n v="415.17114135029601"/>
    <n v="1210"/>
    <s v="Fixed Single Family Units"/>
    <n v="1210"/>
    <s v="Town Melbourne Beach                   Brevard County"/>
    <s v="Town Melbourne Beach"/>
    <m/>
    <m/>
    <m/>
    <n v="0"/>
    <n v="1"/>
    <n v="1.0321220235416999"/>
    <n v="0.15168117838277001"/>
    <n v="477.45803194485302"/>
    <m/>
    <n v="-1"/>
    <n v="-1"/>
    <n v="-1"/>
    <n v="-1"/>
    <n v="0"/>
    <m/>
    <m/>
    <s v="Central IRL A"/>
    <n v="-1"/>
    <m/>
    <m/>
    <n v="604"/>
    <x v="13"/>
    <s v="Basins 4, 6, 10, 15"/>
    <x v="0"/>
    <m/>
    <n v="93.769954771260799"/>
    <n v="0.38723279150000001"/>
  </r>
  <r>
    <n v="450000"/>
    <n v="870000"/>
    <n v="870000"/>
    <x v="0"/>
    <x v="0"/>
    <s v="IR12-21"/>
    <s v="62-304.520 (7), F.A.C."/>
    <n v="0.56000000000000005"/>
    <n v="0.48"/>
    <s v="Town Melbourne Beach"/>
    <n v="0.23064464158003001"/>
    <n v="3669.9674477621002"/>
    <n v="9.1235971175569706"/>
    <n v="1.3408084803112099"/>
    <n v="2.1043087870995598"/>
    <n v="0.30925029136885002"/>
    <n v="846.45832659948303"/>
    <n v="1210"/>
    <s v="Fixed Single Family Units"/>
    <n v="1210"/>
    <s v="Town Melbourne Beach                   Brevard County"/>
    <s v="Town Melbourne Beach"/>
    <m/>
    <m/>
    <m/>
    <n v="0"/>
    <n v="1"/>
    <n v="2.1043087870995598"/>
    <n v="0.30925029136885002"/>
    <n v="891.88088707768497"/>
    <m/>
    <n v="-1"/>
    <n v="-1"/>
    <n v="-1"/>
    <n v="-1"/>
    <n v="0"/>
    <m/>
    <m/>
    <s v="Central IRL A"/>
    <n v="-1"/>
    <m/>
    <m/>
    <n v="604"/>
    <x v="13"/>
    <s v="Basins 4, 6, 10, 15"/>
    <x v="0"/>
    <m/>
    <n v="122.04656060222899"/>
    <n v="0.72334216309999999"/>
  </r>
  <r>
    <n v="450000"/>
    <n v="870000"/>
    <n v="870000"/>
    <x v="0"/>
    <x v="0"/>
    <s v="IR12-21"/>
    <s v="62-304.520 (7), F.A.C."/>
    <n v="0.56000000000000005"/>
    <n v="0.48"/>
    <s v="FDOT District 5"/>
    <n v="3.777790347545E-2"/>
    <n v="3707.93204776022"/>
    <n v="10.2718567052754"/>
    <n v="1.86438006892121"/>
    <n v="0.38804921112558"/>
    <n v="7.0432370285260004E-2"/>
    <n v="140.077898993823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38804921112558"/>
    <n v="7.0432370285260004E-2"/>
    <n v="739.70978362520202"/>
    <m/>
    <n v="-1"/>
    <n v="-1"/>
    <n v="-1"/>
    <n v="-1"/>
    <n v="0"/>
    <m/>
    <m/>
    <s v="Central IRL A"/>
    <n v="-1"/>
    <m/>
    <m/>
    <n v="604"/>
    <x v="13"/>
    <s v="Basins 4, 6, 10, 15"/>
    <x v="0"/>
    <m/>
    <n v="52.386741068578701"/>
    <n v="0.59992683179999995"/>
  </r>
  <r>
    <n v="450000"/>
    <n v="870000"/>
    <n v="870000"/>
    <x v="0"/>
    <x v="0"/>
    <s v="IR12-21"/>
    <s v="62-304.520 (7), F.A.C."/>
    <n v="0.56000000000000005"/>
    <n v="0.48"/>
    <s v="Town Melbourne Beach"/>
    <n v="1.660740856107E-2"/>
    <n v="3707.93204776022"/>
    <n v="10.2718567052754"/>
    <n v="1.86438006892121"/>
    <n v="0.17058892098535"/>
    <n v="3.0962521517700001E-2"/>
    <n v="61.579142433868597"/>
    <n v="1300"/>
    <s v="Residential, High Density"/>
    <n v="1300"/>
    <s v="Town Melbourne Beach                   Brevard County"/>
    <s v="Town Melbourne Beach"/>
    <m/>
    <m/>
    <m/>
    <n v="0"/>
    <n v="1"/>
    <n v="0.17058892098535"/>
    <n v="3.0962521517700001E-2"/>
    <n v="64.612312751556004"/>
    <m/>
    <n v="-1"/>
    <n v="-1"/>
    <n v="-1"/>
    <n v="-1"/>
    <n v="0"/>
    <m/>
    <m/>
    <s v="Central IRL A"/>
    <n v="-1"/>
    <m/>
    <m/>
    <n v="604"/>
    <x v="13"/>
    <s v="Basins 4, 6, 10, 15"/>
    <x v="0"/>
    <m/>
    <n v="39.392131418867699"/>
    <n v="5.2402524499999999E-2"/>
  </r>
  <r>
    <n v="450000"/>
    <n v="870000"/>
    <n v="870000"/>
    <x v="0"/>
    <x v="0"/>
    <s v="IR12-21"/>
    <s v="62-304.520 (7), F.A.C."/>
    <n v="0.56000000000000005"/>
    <n v="0.48"/>
    <s v="FDOT District 5"/>
    <n v="1.1922613168099999E-3"/>
    <n v="3707.93204776022"/>
    <n v="10.2718567052754"/>
    <n v="1.86438006892121"/>
    <n v="1.2246737401530001E-2"/>
    <n v="2.2228282360100002E-3"/>
    <n v="4.4208239459120096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2246737401530001E-2"/>
    <n v="2.2228282360100002E-3"/>
    <n v="5.7584275173851003"/>
    <m/>
    <n v="-1"/>
    <n v="-1"/>
    <n v="-1"/>
    <n v="-1"/>
    <n v="0"/>
    <m/>
    <m/>
    <s v="Central IRL A"/>
    <n v="-1"/>
    <m/>
    <m/>
    <n v="604"/>
    <x v="13"/>
    <s v="Basins 4, 6, 10, 15"/>
    <x v="0"/>
    <m/>
    <n v="31.997323330020599"/>
    <n v="4.6702575000000003E-3"/>
  </r>
  <r>
    <n v="450000"/>
    <n v="870000"/>
    <n v="870000"/>
    <x v="0"/>
    <x v="0"/>
    <s v="IR12-21"/>
    <s v="62-304.520 (7), F.A.C."/>
    <n v="0.56000000000000005"/>
    <n v="0.48"/>
    <s v="Town Melbourne Beach"/>
    <n v="9.9435703467840003E-2"/>
    <n v="3658.5104823492402"/>
    <n v="9.1188019825013598"/>
    <n v="1.34110447996916"/>
    <n v="0.90673448991400996"/>
    <n v="0.13335366738960999"/>
    <n v="363.78656345688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0673448991400996"/>
    <n v="0.13335366738960999"/>
    <n v="702.57395404596002"/>
    <m/>
    <n v="-1"/>
    <n v="-1"/>
    <n v="-1"/>
    <n v="-1"/>
    <n v="0"/>
    <m/>
    <m/>
    <s v="Central IRL A"/>
    <n v="-1"/>
    <m/>
    <m/>
    <n v="604"/>
    <x v="13"/>
    <s v="Basins 4, 6, 10, 15"/>
    <x v="0"/>
    <m/>
    <n v="140.44920957922301"/>
    <n v="0.56980855959999999"/>
  </r>
  <r>
    <n v="450000"/>
    <n v="870000"/>
    <n v="870000"/>
    <x v="0"/>
    <x v="0"/>
    <s v="IR12-21"/>
    <s v="62-304.520 (7), F.A.C."/>
    <n v="0.56000000000000005"/>
    <n v="0.48"/>
    <s v="Town Melbourne Beach"/>
    <n v="0.22499220383719001"/>
    <n v="3658.5104823492402"/>
    <n v="9.1188019825013598"/>
    <n v="1.34110447996916"/>
    <n v="2.0516593543979398"/>
    <n v="0.30173805252419"/>
    <n v="823.13633618522704"/>
    <n v="1210"/>
    <s v="Fixed Single Family Units"/>
    <n v="1210"/>
    <s v="Town Melbourne Beach                   Brevard County"/>
    <s v="Town Melbourne Beach"/>
    <m/>
    <m/>
    <m/>
    <n v="0"/>
    <n v="1"/>
    <n v="2.0516593543979398"/>
    <n v="0.30173805252419"/>
    <n v="823.13633618522704"/>
    <m/>
    <n v="-1"/>
    <n v="-1"/>
    <n v="-1"/>
    <n v="-1"/>
    <n v="0"/>
    <m/>
    <m/>
    <s v="Central IRL A"/>
    <n v="-1"/>
    <m/>
    <m/>
    <n v="604"/>
    <x v="13"/>
    <s v="Basins 4, 6, 10, 15"/>
    <x v="0"/>
    <m/>
    <n v="119.68929173230001"/>
    <n v="0.66758826940000005"/>
  </r>
  <r>
    <n v="450000"/>
    <n v="870000"/>
    <n v="870000"/>
    <x v="0"/>
    <x v="0"/>
    <s v="IR12-21"/>
    <s v="62-304.520 (7), F.A.C."/>
    <n v="0.56000000000000005"/>
    <n v="0.48"/>
    <s v="Town Melbourne Beach"/>
    <n v="4.3878686029950001E-2"/>
    <n v="3658.5104823492402"/>
    <n v="9.1188019825013598"/>
    <n v="1.34110447996916"/>
    <n v="0.40012104915948998"/>
    <n v="5.8845902409929998E-2"/>
    <n v="160.53063279229701"/>
    <n v="1210"/>
    <s v="Fixed Single Family Units"/>
    <n v="1210"/>
    <s v="Town Melbourne Beach                   Brevard County"/>
    <s v="Town Melbourne Beach"/>
    <m/>
    <m/>
    <m/>
    <n v="0"/>
    <n v="1"/>
    <n v="0.40012104915948998"/>
    <n v="5.8845902409929998E-2"/>
    <n v="160.53063279229701"/>
    <m/>
    <n v="-1"/>
    <n v="-1"/>
    <n v="-1"/>
    <n v="-1"/>
    <n v="0"/>
    <m/>
    <m/>
    <s v="Central IRL A"/>
    <n v="-1"/>
    <m/>
    <m/>
    <n v="604"/>
    <x v="13"/>
    <s v="Basins 4, 6, 10, 15"/>
    <x v="0"/>
    <m/>
    <n v="58.951407431720803"/>
    <n v="0.13019516040000001"/>
  </r>
  <r>
    <n v="450000"/>
    <n v="870000"/>
    <n v="870000"/>
    <x v="0"/>
    <x v="0"/>
    <s v="IR12-21"/>
    <s v="62-304.520 (7), F.A.C."/>
    <n v="0.56000000000000005"/>
    <n v="0.48"/>
    <s v="Town Melbourne Beach"/>
    <n v="0.13965858752020999"/>
    <n v="3658.5104823492402"/>
    <n v="9.1188019825013598"/>
    <n v="1.34110447996916"/>
    <n v="1.2735190047526901"/>
    <n v="0.18729675738952001"/>
    <n v="510.94240639280201"/>
    <n v="1210"/>
    <s v="Fixed Single Family Units"/>
    <n v="1210"/>
    <s v="Town Melbourne Beach                   Brevard County"/>
    <s v="Town Melbourne Beach"/>
    <m/>
    <m/>
    <m/>
    <n v="0"/>
    <n v="1"/>
    <n v="1.2735190047526901"/>
    <n v="0.18729675738952001"/>
    <n v="510.94240639280201"/>
    <m/>
    <n v="-1"/>
    <n v="-1"/>
    <n v="-1"/>
    <n v="-1"/>
    <n v="0"/>
    <m/>
    <m/>
    <s v="Central IRL A"/>
    <n v="-1"/>
    <m/>
    <m/>
    <n v="604"/>
    <x v="13"/>
    <s v="Basins 4, 6, 10, 15"/>
    <x v="0"/>
    <m/>
    <n v="104.892919676088"/>
    <n v="0.41438962400000001"/>
  </r>
  <r>
    <n v="450000"/>
    <n v="870000"/>
    <n v="870000"/>
    <x v="0"/>
    <x v="0"/>
    <s v="IR12-21"/>
    <s v="62-304.520 (7), F.A.C."/>
    <n v="0.56000000000000005"/>
    <n v="0.48"/>
    <s v="Town Melbourne Beach"/>
    <n v="2.1531098330000002E-6"/>
    <n v="3658.5104823492402"/>
    <n v="9.1188019825013598"/>
    <n v="1.34110447996916"/>
    <n v="1.9633782209999999E-5"/>
    <n v="2.8875452429020002E-6"/>
    <n v="7.8771748936699998E-3"/>
    <n v="1210"/>
    <s v="Fixed Single Family Units"/>
    <n v="1210"/>
    <s v="Town Melbourne Beach                   Brevard County"/>
    <s v="Town Melbourne Beach"/>
    <m/>
    <m/>
    <m/>
    <n v="0"/>
    <n v="1"/>
    <n v="1.9633782209999999E-5"/>
    <n v="2.8875452429020002E-6"/>
    <n v="7.8771748921300008E-3"/>
    <m/>
    <n v="-1"/>
    <n v="-1"/>
    <n v="-1"/>
    <n v="-1"/>
    <n v="0"/>
    <m/>
    <m/>
    <s v="Central IRL A"/>
    <n v="-1"/>
    <m/>
    <m/>
    <n v="604"/>
    <x v="13"/>
    <s v="Basins 4, 6, 10, 15"/>
    <x v="0"/>
    <m/>
    <n v="0.45084737701824001"/>
    <n v="6.3886252000000001E-6"/>
  </r>
  <r>
    <n v="450000"/>
    <n v="870000"/>
    <n v="870000"/>
    <x v="0"/>
    <x v="0"/>
    <s v="IR12-21"/>
    <s v="62-304.520 (7), F.A.C."/>
    <n v="0.56000000000000005"/>
    <n v="0.48"/>
    <s v="Town Melbourne Beach"/>
    <n v="3.5291572053089998E-2"/>
    <n v="3709.49342805592"/>
    <n v="10.658303983346"/>
    <n v="2.0519811555805001"/>
    <n v="0.37614830299204999"/>
    <n v="7.2417640803759994E-2"/>
    <n v="130.913854596721"/>
    <n v="1300"/>
    <s v="Residential, High Density"/>
    <n v="1300"/>
    <s v="Town Melbourne Beach                   Brevard County"/>
    <s v="Town Melbourne Beach"/>
    <m/>
    <m/>
    <m/>
    <n v="0"/>
    <n v="1"/>
    <n v="0.37614830299204999"/>
    <n v="7.2417640803759994E-2"/>
    <n v="130.91385459672199"/>
    <m/>
    <n v="-1"/>
    <n v="-1"/>
    <n v="-1"/>
    <n v="-1"/>
    <n v="0"/>
    <m/>
    <m/>
    <s v="Central IRL A"/>
    <n v="-1"/>
    <m/>
    <m/>
    <n v="604"/>
    <x v="13"/>
    <s v="Basins 4, 6, 10, 15"/>
    <x v="0"/>
    <m/>
    <n v="79.534866290769699"/>
    <n v="0.10617506459999999"/>
  </r>
  <r>
    <n v="450000"/>
    <n v="870000"/>
    <n v="870000"/>
    <x v="0"/>
    <x v="0"/>
    <s v="IR12-21"/>
    <s v="62-304.520 (7), F.A.C."/>
    <n v="0.56000000000000005"/>
    <n v="0.48"/>
    <s v="FDOT District 5"/>
    <n v="2.6770039136530002E-2"/>
    <n v="3709.49342805592"/>
    <n v="10.658303983346"/>
    <n v="2.0519811555805001"/>
    <n v="0.28532321476328998"/>
    <n v="5.4931615842320002E-2"/>
    <n v="99.303284245787594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28532321476328998"/>
    <n v="5.4931615842320002E-2"/>
    <n v="99.396979431933104"/>
    <m/>
    <n v="-1"/>
    <n v="-1"/>
    <n v="-1"/>
    <n v="-1"/>
    <n v="0"/>
    <m/>
    <m/>
    <s v="Central IRL A"/>
    <n v="-1"/>
    <m/>
    <m/>
    <n v="604"/>
    <x v="13"/>
    <s v="Basins 4, 6, 10, 15"/>
    <x v="0"/>
    <m/>
    <n v="57.211307839321897"/>
    <n v="8.0613932999999999E-2"/>
  </r>
  <r>
    <n v="450000"/>
    <n v="870000"/>
    <n v="870000"/>
    <x v="0"/>
    <x v="0"/>
    <s v="IR12-21"/>
    <s v="62-304.520 (7), F.A.C."/>
    <n v="0.56000000000000005"/>
    <n v="0.48"/>
    <s v="Town Melbourne Beach"/>
    <n v="0.38333945401421998"/>
    <n v="3709.49342805592"/>
    <n v="10.658303983346"/>
    <n v="2.0519811555805001"/>
    <n v="4.0857484296934601"/>
    <n v="0.78660533582769998"/>
    <n v="1421.99518538029"/>
    <n v="1300"/>
    <s v="Residential, High Density"/>
    <n v="1300"/>
    <s v="Town Melbourne Beach                   Brevard County"/>
    <s v="Town Melbourne Beach"/>
    <m/>
    <m/>
    <m/>
    <n v="0"/>
    <n v="1"/>
    <n v="4.0857484296934601"/>
    <n v="0.78660533582769998"/>
    <n v="1421.99518538029"/>
    <m/>
    <n v="-1"/>
    <n v="-1"/>
    <n v="-1"/>
    <n v="-1"/>
    <n v="0"/>
    <m/>
    <m/>
    <s v="Central IRL A"/>
    <n v="-1"/>
    <m/>
    <m/>
    <n v="604"/>
    <x v="13"/>
    <s v="Basins 4, 6, 10, 15"/>
    <x v="0"/>
    <m/>
    <n v="158.502155541756"/>
    <n v="1.1532807667"/>
  </r>
  <r>
    <n v="450000"/>
    <n v="870000"/>
    <n v="870000"/>
    <x v="0"/>
    <x v="0"/>
    <s v="IR12-21"/>
    <s v="62-304.520 (7), F.A.C."/>
    <n v="0.56000000000000005"/>
    <n v="0.48"/>
    <s v="Town Melbourne Beach"/>
    <n v="0.17233713017904001"/>
    <n v="3709.49342805592"/>
    <n v="10.658303983346"/>
    <n v="2.0519811555805001"/>
    <n v="1.8368215210657499"/>
    <n v="0.35363254353422002"/>
    <n v="639.28345180919302"/>
    <n v="1300"/>
    <s v="Residential, High Density"/>
    <n v="1300"/>
    <s v="Town Melbourne Beach                   Brevard County"/>
    <s v="Town Melbourne Beach"/>
    <m/>
    <m/>
    <m/>
    <n v="0"/>
    <n v="1"/>
    <n v="1.8368215210657499"/>
    <n v="0.35363254353422002"/>
    <n v="639.28345180919302"/>
    <m/>
    <n v="-1"/>
    <n v="-1"/>
    <n v="-1"/>
    <n v="-1"/>
    <n v="0"/>
    <m/>
    <m/>
    <s v="Central IRL A"/>
    <n v="-1"/>
    <m/>
    <m/>
    <n v="604"/>
    <x v="13"/>
    <s v="Basins 4, 6, 10, 15"/>
    <x v="0"/>
    <m/>
    <n v="115.051211557123"/>
    <n v="0.5184780631"/>
  </r>
  <r>
    <n v="450000"/>
    <n v="870000"/>
    <n v="870000"/>
    <x v="0"/>
    <x v="0"/>
    <s v="IR12-21"/>
    <s v="62-304.520 (7), F.A.C."/>
    <n v="0.56000000000000005"/>
    <n v="0.48"/>
    <s v="Town Melbourne Beach"/>
    <n v="1.46771229369E-3"/>
    <n v="3674.4298321311499"/>
    <n v="9.1560573703253691"/>
    <n v="1.3465012890385499"/>
    <n v="1.3438457964239999E-2"/>
    <n v="1.9762764954E-3"/>
    <n v="5.3930058369532397"/>
    <n v="1210"/>
    <s v="Fixed Single Family Units"/>
    <n v="1210"/>
    <s v="Town Melbourne Beach                   Brevard County"/>
    <s v="Town Melbourne Beach"/>
    <m/>
    <m/>
    <m/>
    <n v="0"/>
    <n v="1"/>
    <n v="1.3438457964239999E-2"/>
    <n v="1.9762764954E-3"/>
    <n v="11.0659188194838"/>
    <m/>
    <n v="-1"/>
    <n v="-1"/>
    <n v="-1"/>
    <n v="-1"/>
    <n v="0"/>
    <m/>
    <m/>
    <s v="Central IRL A"/>
    <n v="-1"/>
    <m/>
    <m/>
    <n v="604"/>
    <x v="13"/>
    <s v="Basins 4, 6, 10, 15"/>
    <x v="0"/>
    <m/>
    <n v="23.537685385089802"/>
    <n v="8.9747921999999997E-3"/>
  </r>
  <r>
    <n v="450000"/>
    <n v="870000"/>
    <n v="870000"/>
    <x v="0"/>
    <x v="0"/>
    <s v="IR12-21"/>
    <s v="62-304.520 (7), F.A.C."/>
    <n v="0.56000000000000005"/>
    <n v="0.48"/>
    <s v="Town Melbourne Beach"/>
    <n v="7.6147987469119993E-2"/>
    <n v="3674.4298321311499"/>
    <n v="9.1560573703253691"/>
    <n v="1.3465012890385499"/>
    <n v="0.69721534190212997"/>
    <n v="0.10253336328487"/>
    <n v="279.800436813305"/>
    <n v="1210"/>
    <s v="Fixed Single Family Units"/>
    <n v="1210"/>
    <s v="Town Melbourne Beach                   Brevard County"/>
    <s v="Town Melbourne Beach"/>
    <m/>
    <m/>
    <m/>
    <n v="0"/>
    <n v="1"/>
    <n v="0.69721534190212997"/>
    <n v="0.10253336328487"/>
    <n v="490.53141395845"/>
    <m/>
    <n v="-1"/>
    <n v="-1"/>
    <n v="-1"/>
    <n v="-1"/>
    <n v="0"/>
    <m/>
    <m/>
    <s v="Central IRL A"/>
    <n v="-1"/>
    <m/>
    <m/>
    <n v="604"/>
    <x v="13"/>
    <s v="Basins 4, 6, 10, 15"/>
    <x v="0"/>
    <m/>
    <n v="78.305369761012102"/>
    <n v="0.39783569660000001"/>
  </r>
  <r>
    <n v="450000"/>
    <n v="870000"/>
    <n v="870000"/>
    <x v="0"/>
    <x v="0"/>
    <s v="IR12-21"/>
    <s v="62-304.520 (7), F.A.C."/>
    <n v="0.56000000000000005"/>
    <n v="0.48"/>
    <s v="Town Melbourne Beach"/>
    <n v="5.438248166654E-2"/>
    <n v="3674.4298321311499"/>
    <n v="9.1560573703253691"/>
    <n v="1.3465012890385499"/>
    <n v="0.49792912207953999"/>
    <n v="7.3226081665109993E-2"/>
    <n v="199.82461298087401"/>
    <n v="1210"/>
    <s v="Fixed Single Family Units"/>
    <n v="1210"/>
    <s v="Town Melbourne Beach                   Brevard County"/>
    <s v="Town Melbourne Beach"/>
    <m/>
    <m/>
    <m/>
    <n v="0"/>
    <n v="1"/>
    <n v="0.49792912207953999"/>
    <n v="7.3226081665109993E-2"/>
    <n v="352.66367188414898"/>
    <m/>
    <n v="-1"/>
    <n v="-1"/>
    <n v="-1"/>
    <n v="-1"/>
    <n v="0"/>
    <m/>
    <m/>
    <s v="Central IRL A"/>
    <n v="-1"/>
    <m/>
    <m/>
    <n v="604"/>
    <x v="13"/>
    <s v="Basins 4, 6, 10, 15"/>
    <x v="0"/>
    <m/>
    <n v="63.219524856761602"/>
    <n v="0.28602082070000001"/>
  </r>
  <r>
    <n v="450000"/>
    <n v="870000"/>
    <n v="870000"/>
    <x v="0"/>
    <x v="0"/>
    <s v="IR12-21"/>
    <s v="62-304.520 (7), F.A.C."/>
    <n v="0.56000000000000005"/>
    <n v="0.48"/>
    <s v="Town Melbourne Beach"/>
    <n v="0.15894448426237001"/>
    <n v="3658.5104824855298"/>
    <n v="9.1188019828410596"/>
    <n v="1.3411044800191201"/>
    <n v="1.44938327825338"/>
    <n v="0.21316115991859999"/>
    <n v="581.5000618071510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4938327825338"/>
    <n v="0.21316115991859999"/>
    <n v="935.39930677311804"/>
    <m/>
    <n v="-1"/>
    <n v="-1"/>
    <n v="-1"/>
    <n v="-1"/>
    <n v="0"/>
    <m/>
    <m/>
    <s v="Central IRL A"/>
    <n v="-1"/>
    <m/>
    <m/>
    <n v="604"/>
    <x v="13"/>
    <s v="Basins 4, 6, 10, 15"/>
    <x v="0"/>
    <m/>
    <n v="176.858276083639"/>
    <n v="0.7586369074"/>
  </r>
  <r>
    <n v="450000"/>
    <n v="870000"/>
    <n v="870000"/>
    <x v="0"/>
    <x v="0"/>
    <s v="IR12-21"/>
    <s v="62-304.520 (7), F.A.C."/>
    <n v="0.56000000000000005"/>
    <n v="0.48"/>
    <s v="Town Melbourne Beach"/>
    <n v="1.6846327031999999E-4"/>
    <n v="3658.5104824855298"/>
    <n v="9.1188019828410596"/>
    <n v="1.3411044800191201"/>
    <n v="1.5361832034300001E-3"/>
    <n v="2.2592684654000001E-4"/>
    <n v="0.61632464038317003"/>
    <n v="1210"/>
    <s v="Fixed Single Family Units"/>
    <n v="1210"/>
    <s v="Town Melbourne Beach                   Brevard County"/>
    <s v="Town Melbourne Beach"/>
    <m/>
    <m/>
    <m/>
    <n v="0"/>
    <n v="1"/>
    <n v="1.5361832034300001E-3"/>
    <n v="2.2592684654000001E-4"/>
    <n v="12.6330846149748"/>
    <m/>
    <n v="-1"/>
    <n v="-1"/>
    <n v="-1"/>
    <n v="-1"/>
    <n v="0"/>
    <m/>
    <m/>
    <s v="Central IRL A"/>
    <n v="-1"/>
    <m/>
    <m/>
    <n v="604"/>
    <x v="13"/>
    <s v="Basins 4, 6, 10, 15"/>
    <x v="0"/>
    <m/>
    <n v="5.9274130071255904"/>
    <n v="1.02458107E-2"/>
  </r>
  <r>
    <n v="450000"/>
    <n v="870000"/>
    <n v="870000"/>
    <x v="0"/>
    <x v="0"/>
    <s v="IR12-21"/>
    <s v="62-304.520 (7), F.A.C."/>
    <n v="0.56000000000000005"/>
    <n v="0.48"/>
    <s v="Town Melbourne Beach"/>
    <n v="0.26674443755319999"/>
    <n v="3658.5104824855298"/>
    <n v="9.1188019828410596"/>
    <n v="1.3411044800191201"/>
    <n v="2.4323897060720201"/>
    <n v="0.35773216022278997"/>
    <n v="975.88732093312103"/>
    <n v="1210"/>
    <s v="Fixed Single Family Units"/>
    <n v="1210"/>
    <s v="Town Melbourne Beach                   Brevard County"/>
    <s v="Town Melbourne Beach"/>
    <m/>
    <m/>
    <m/>
    <n v="0"/>
    <n v="1"/>
    <n v="2.4323897060720201"/>
    <n v="0.35773216022278997"/>
    <n v="975.88732093312103"/>
    <m/>
    <n v="-1"/>
    <n v="-1"/>
    <n v="-1"/>
    <n v="-1"/>
    <n v="0"/>
    <m/>
    <m/>
    <s v="Central IRL A"/>
    <n v="-1"/>
    <m/>
    <m/>
    <n v="604"/>
    <x v="13"/>
    <s v="Basins 4, 6, 10, 15"/>
    <x v="0"/>
    <m/>
    <n v="125.38753048764301"/>
    <n v="0.79147390179999999"/>
  </r>
  <r>
    <n v="450000"/>
    <n v="870000"/>
    <n v="870000"/>
    <x v="0"/>
    <x v="0"/>
    <s v="IR12-21"/>
    <s v="62-304.520 (7), F.A.C."/>
    <n v="0.56000000000000005"/>
    <n v="0.48"/>
    <s v="Town Melbourne Beach"/>
    <n v="4.5345686568820001E-2"/>
    <n v="3658.5104824855298"/>
    <n v="9.1188019828410596"/>
    <n v="1.3411044800191201"/>
    <n v="0.41349833659705998"/>
    <n v="6.0813303406990003E-2"/>
    <n v="165.89766964753801"/>
    <n v="1210"/>
    <s v="Fixed Single Family Units"/>
    <n v="1210"/>
    <s v="Town Melbourne Beach                   Brevard County"/>
    <s v="Town Melbourne Beach"/>
    <m/>
    <m/>
    <m/>
    <n v="0"/>
    <n v="1"/>
    <n v="0.41349833659705998"/>
    <n v="6.0813303406990003E-2"/>
    <n v="165.89766964753801"/>
    <m/>
    <n v="-1"/>
    <n v="-1"/>
    <n v="-1"/>
    <n v="-1"/>
    <n v="0"/>
    <m/>
    <m/>
    <s v="Central IRL A"/>
    <n v="-1"/>
    <m/>
    <m/>
    <n v="604"/>
    <x v="13"/>
    <s v="Basins 4, 6, 10, 15"/>
    <x v="0"/>
    <m/>
    <n v="59.162238437749799"/>
    <n v="0.13454798840000001"/>
  </r>
  <r>
    <n v="450000"/>
    <n v="870000"/>
    <n v="870000"/>
    <x v="0"/>
    <x v="0"/>
    <s v="IR12-21"/>
    <s v="62-304.520 (7), F.A.C."/>
    <n v="0.56000000000000005"/>
    <n v="0.48"/>
    <s v="Town Melbourne Beach"/>
    <n v="1.72506126815E-3"/>
    <n v="3661.59283657989"/>
    <n v="8.5652329440585397"/>
    <n v="1.21271110487123"/>
    <n v="1.477555160453E-2"/>
    <n v="2.0920009564700001E-3"/>
    <n v="6.31647198214510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77555160453E-2"/>
    <n v="2.0920009564700001E-3"/>
    <n v="1205.96982636181"/>
    <m/>
    <n v="-1"/>
    <n v="-1"/>
    <n v="-1"/>
    <n v="-1"/>
    <n v="0"/>
    <m/>
    <m/>
    <s v="Central IRL A"/>
    <n v="-1"/>
    <m/>
    <m/>
    <n v="604"/>
    <x v="13"/>
    <s v="Basins 4, 6, 10, 15"/>
    <x v="0"/>
    <m/>
    <n v="14.042188842792401"/>
    <n v="0.97807771809999999"/>
  </r>
  <r>
    <n v="450000"/>
    <n v="870000"/>
    <n v="870000"/>
    <x v="0"/>
    <x v="0"/>
    <s v="IR12-21"/>
    <s v="62-304.520 (7), F.A.C."/>
    <n v="0.56000000000000005"/>
    <n v="0.48"/>
    <s v="Town Melbourne Beach"/>
    <n v="9.0727181800850001E-2"/>
    <n v="3661.59283657989"/>
    <n v="8.5652329440585397"/>
    <n v="1.21271110487123"/>
    <n v="0.77709944648227003"/>
    <n v="0.11002586088356001"/>
    <n v="332.205998965092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7709944648227003"/>
    <n v="0.11002586088356001"/>
    <n v="1205.96982636181"/>
    <m/>
    <n v="-1"/>
    <n v="-1"/>
    <n v="-1"/>
    <n v="-1"/>
    <n v="0"/>
    <m/>
    <m/>
    <s v="Central IRL A"/>
    <n v="-1"/>
    <m/>
    <m/>
    <n v="604"/>
    <x v="13"/>
    <s v="Basins 4, 6, 10, 15"/>
    <x v="0"/>
    <m/>
    <n v="100.081222472954"/>
    <n v="0.97807771809999999"/>
  </r>
  <r>
    <n v="450000"/>
    <n v="870000"/>
    <n v="870000"/>
    <x v="0"/>
    <x v="0"/>
    <s v="IR12-21"/>
    <s v="62-304.520 (7), F.A.C."/>
    <n v="0.56000000000000005"/>
    <n v="0.48"/>
    <s v="Town Melbourne Beach"/>
    <n v="3.9108512317580002E-2"/>
    <n v="3661.59283657989"/>
    <n v="8.5652329440585397"/>
    <n v="1.21271110487123"/>
    <n v="0.33497351809573001"/>
    <n v="4.7427327182530003E-2"/>
    <n v="143.19944855137999"/>
    <n v="1780"/>
    <s v="Commercial Child Care"/>
    <n v="1780"/>
    <s v="Town Melbourne Beach                   Brevard County"/>
    <s v="Town Melbourne Beach"/>
    <m/>
    <m/>
    <m/>
    <n v="0"/>
    <n v="1"/>
    <n v="0.33497351809573001"/>
    <n v="4.7427327182530003E-2"/>
    <n v="994.91119033701295"/>
    <m/>
    <n v="-1"/>
    <n v="-1"/>
    <n v="-1"/>
    <n v="-1"/>
    <n v="0"/>
    <m/>
    <m/>
    <s v="Central IRL A"/>
    <n v="-1"/>
    <m/>
    <m/>
    <n v="604"/>
    <x v="13"/>
    <s v="Basins 4, 6, 10, 15"/>
    <x v="0"/>
    <m/>
    <n v="58.774343097529503"/>
    <n v="0.80690283080000003"/>
  </r>
  <r>
    <n v="450000"/>
    <n v="870000"/>
    <n v="880000"/>
    <x v="0"/>
    <x v="0"/>
    <s v="IR12-21"/>
    <s v="62-304.520 (7), F.A.C."/>
    <n v="0.56000000000000005"/>
    <n v="0.48"/>
    <s v="Town Melbourne Beach"/>
    <n v="0.10582786746908"/>
    <n v="3654.3990459220799"/>
    <n v="9.1092122870560299"/>
    <n v="1.3397164810528199"/>
    <n v="0.96400851066228999"/>
    <n v="0.14177933820300001"/>
    <n v="386.737257910982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96400851066228999"/>
    <n v="0.14177933820300001"/>
    <n v="386.73725791098201"/>
    <m/>
    <n v="-1"/>
    <n v="-1"/>
    <n v="-1"/>
    <n v="-1"/>
    <n v="0"/>
    <m/>
    <m/>
    <s v="Central IRL A"/>
    <n v="-1"/>
    <m/>
    <m/>
    <n v="604"/>
    <x v="13"/>
    <s v="Basins 4, 6, 10, 15"/>
    <x v="0"/>
    <m/>
    <n v="117.028891943343"/>
    <n v="0.31365552140000003"/>
  </r>
  <r>
    <n v="450000"/>
    <n v="870000"/>
    <n v="880000"/>
    <x v="0"/>
    <x v="0"/>
    <s v="IR12-21"/>
    <s v="62-304.520 (7), F.A.C."/>
    <n v="0.56000000000000005"/>
    <n v="0.48"/>
    <s v="Town Melbourne Beach"/>
    <n v="0.16502356182960001"/>
    <n v="3654.3990459220799"/>
    <n v="9.1092122870560299"/>
    <n v="1.3397164810528199"/>
    <n v="1.5032346570719699"/>
    <n v="0.22108478554514999"/>
    <n v="603.06194690476502"/>
    <n v="1210"/>
    <s v="Fixed Single Family Units"/>
    <n v="1210"/>
    <s v="Town Melbourne Beach                   Brevard County"/>
    <s v="Town Melbourne Beach"/>
    <m/>
    <m/>
    <m/>
    <n v="0"/>
    <n v="1"/>
    <n v="1.5032346570719699"/>
    <n v="0.22108478554514999"/>
    <n v="603.06194690476502"/>
    <m/>
    <n v="-1"/>
    <n v="-1"/>
    <n v="-1"/>
    <n v="-1"/>
    <n v="0"/>
    <m/>
    <m/>
    <s v="Central IRL A"/>
    <n v="-1"/>
    <m/>
    <m/>
    <n v="604"/>
    <x v="13"/>
    <s v="Basins 4, 6, 10, 15"/>
    <x v="0"/>
    <m/>
    <n v="109.455791328899"/>
    <n v="0.48910133569999997"/>
  </r>
  <r>
    <n v="450000"/>
    <n v="870000"/>
    <n v="880000"/>
    <x v="0"/>
    <x v="0"/>
    <s v="IR12-21"/>
    <s v="62-304.520 (7), F.A.C."/>
    <n v="0.56000000000000005"/>
    <n v="0.48"/>
    <s v="Town Melbourne Beach"/>
    <n v="0.28536803445171999"/>
    <n v="3654.3990459220799"/>
    <n v="9.1092122870560299"/>
    <n v="1.3397164810528199"/>
    <n v="2.5994780057606701"/>
    <n v="0.38231225892061999"/>
    <n v="1042.8486728370401"/>
    <n v="1210"/>
    <s v="Fixed Single Family Units"/>
    <n v="1210"/>
    <s v="Town Melbourne Beach                   Brevard County"/>
    <s v="Town Melbourne Beach"/>
    <m/>
    <m/>
    <m/>
    <n v="0"/>
    <n v="1"/>
    <n v="2.5994780057606701"/>
    <n v="0.38231225892061999"/>
    <n v="1042.8486728370401"/>
    <m/>
    <n v="-1"/>
    <n v="-1"/>
    <n v="-1"/>
    <n v="-1"/>
    <n v="0"/>
    <m/>
    <m/>
    <s v="Central IRL A"/>
    <n v="-1"/>
    <m/>
    <m/>
    <n v="604"/>
    <x v="13"/>
    <s v="Basins 4, 6, 10, 15"/>
    <x v="0"/>
    <m/>
    <n v="136.28723845725301"/>
    <n v="0.84578156760000001"/>
  </r>
  <r>
    <n v="450000"/>
    <n v="870000"/>
    <n v="880000"/>
    <x v="0"/>
    <x v="0"/>
    <s v="IR12-21"/>
    <s v="62-304.520 (7), F.A.C."/>
    <n v="0.56000000000000005"/>
    <n v="0.48"/>
    <s v="Town Melbourne Beach"/>
    <n v="5.8880321777699998E-3"/>
    <n v="3654.3990459220799"/>
    <n v="9.1092122870560299"/>
    <n v="1.3397164810528199"/>
    <n v="5.3635335060350002E-2"/>
    <n v="7.8882937495299999E-3"/>
    <n v="21.517219172812101"/>
    <n v="1210"/>
    <s v="Fixed Single Family Units"/>
    <n v="1210"/>
    <s v="Town Melbourne Beach                   Brevard County"/>
    <s v="Town Melbourne Beach"/>
    <m/>
    <m/>
    <m/>
    <n v="0"/>
    <n v="1"/>
    <n v="5.3635335060350002E-2"/>
    <n v="7.8882937495299999E-3"/>
    <n v="21.5172191728104"/>
    <m/>
    <n v="-1"/>
    <n v="-1"/>
    <n v="-1"/>
    <n v="-1"/>
    <n v="0"/>
    <m/>
    <m/>
    <s v="Central IRL A"/>
    <n v="-1"/>
    <m/>
    <m/>
    <n v="604"/>
    <x v="13"/>
    <s v="Basins 4, 6, 10, 15"/>
    <x v="0"/>
    <m/>
    <n v="19.682256500476601"/>
    <n v="1.7451110400000001E-2"/>
  </r>
  <r>
    <n v="450000"/>
    <n v="870000"/>
    <n v="880000"/>
    <x v="0"/>
    <x v="0"/>
    <s v="IR12-21"/>
    <s v="62-304.520 (7), F.A.C."/>
    <n v="0.56000000000000005"/>
    <n v="0.48"/>
    <s v="Town Melbourne Beach"/>
    <n v="3.882372800212E-2"/>
    <n v="3654.3990459220799"/>
    <n v="9.1092122870560299"/>
    <n v="1.3397164810528199"/>
    <n v="0.35365358014623999"/>
    <n v="5.2012788260350003E-2"/>
    <n v="141.877394570089"/>
    <n v="1210"/>
    <s v="Fixed Single Family Units"/>
    <n v="1210"/>
    <s v="Town Melbourne Beach                   Brevard County"/>
    <s v="Town Melbourne Beach"/>
    <m/>
    <m/>
    <m/>
    <n v="0"/>
    <n v="1"/>
    <n v="0.35365358014623999"/>
    <n v="5.2012788260350003E-2"/>
    <n v="141.87739457008701"/>
    <m/>
    <n v="-1"/>
    <n v="-1"/>
    <n v="-1"/>
    <n v="-1"/>
    <n v="0"/>
    <m/>
    <m/>
    <s v="Central IRL A"/>
    <n v="-1"/>
    <m/>
    <m/>
    <n v="604"/>
    <x v="13"/>
    <s v="Basins 4, 6, 10, 15"/>
    <x v="0"/>
    <m/>
    <n v="71.718350180566702"/>
    <n v="0.1150668245"/>
  </r>
  <r>
    <n v="450000"/>
    <n v="870000"/>
    <n v="880000"/>
    <x v="0"/>
    <x v="0"/>
    <s v="IR12-21"/>
    <s v="62-304.520 (7), F.A.C."/>
    <n v="0.56000000000000005"/>
    <n v="0.48"/>
    <s v="Town Melbourne Beach"/>
    <n v="1.6832229668569999E-2"/>
    <n v="3654.3990459220799"/>
    <n v="9.1092122870560299"/>
    <n v="1.3397164810528199"/>
    <n v="0.15332835331548"/>
    <n v="2.255041549984E-2"/>
    <n v="61.511684041563598"/>
    <n v="1210"/>
    <s v="Fixed Single Family Units"/>
    <n v="1210"/>
    <s v="Town Melbourne Beach                   Brevard County"/>
    <s v="Town Melbourne Beach"/>
    <m/>
    <m/>
    <m/>
    <n v="0"/>
    <n v="1"/>
    <n v="0.15332835331548"/>
    <n v="2.255041549984E-2"/>
    <n v="61.511684041562901"/>
    <m/>
    <n v="-1"/>
    <n v="-1"/>
    <n v="-1"/>
    <n v="-1"/>
    <n v="0"/>
    <m/>
    <m/>
    <s v="Central IRL A"/>
    <n v="-1"/>
    <m/>
    <m/>
    <n v="604"/>
    <x v="13"/>
    <s v="Basins 4, 6, 10, 15"/>
    <x v="0"/>
    <m/>
    <n v="39.019445562275401"/>
    <n v="4.98878216E-2"/>
  </r>
  <r>
    <n v="450000"/>
    <n v="870000"/>
    <n v="880000"/>
    <x v="0"/>
    <x v="0"/>
    <s v="IR12-21"/>
    <s v="62-304.520 (7), F.A.C."/>
    <n v="0.56000000000000005"/>
    <n v="0.48"/>
    <s v="Town Melbourne Beach"/>
    <n v="0.1786713701033"/>
    <n v="3649.6723729297501"/>
    <n v="9.0981577392488102"/>
    <n v="1.3381153776502399"/>
    <n v="1.62558030868753"/>
    <n v="0.23908290788105999"/>
    <n v="652.091963299524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62558030868753"/>
    <n v="0.23908290788105999"/>
    <n v="652.09196329952499"/>
    <m/>
    <n v="-1"/>
    <n v="-1"/>
    <n v="-1"/>
    <n v="-1"/>
    <n v="0"/>
    <m/>
    <m/>
    <s v="Central IRL A"/>
    <n v="-1"/>
    <m/>
    <m/>
    <n v="604"/>
    <x v="13"/>
    <s v="Basins 4, 6, 10, 15"/>
    <x v="0"/>
    <m/>
    <n v="128.92607195827699"/>
    <n v="0.52886615029999995"/>
  </r>
  <r>
    <n v="450000"/>
    <n v="870000"/>
    <n v="880000"/>
    <x v="0"/>
    <x v="0"/>
    <s v="IR12-21"/>
    <s v="62-304.520 (7), F.A.C."/>
    <n v="0.56000000000000005"/>
    <n v="0.48"/>
    <s v="Town Melbourne Beach"/>
    <n v="2.8315582507220001E-2"/>
    <n v="3649.6723729297501"/>
    <n v="9.0981577392488102"/>
    <n v="1.3381153776502399"/>
    <n v="0.25761963612948002"/>
    <n v="3.7889516380039998E-2"/>
    <n v="103.342599200046"/>
    <n v="1210"/>
    <s v="Fixed Single Family Units"/>
    <n v="1210"/>
    <s v="Town Melbourne Beach                   Brevard County"/>
    <s v="Town Melbourne Beach"/>
    <m/>
    <m/>
    <m/>
    <n v="0"/>
    <n v="1"/>
    <n v="0.25761963612948002"/>
    <n v="3.7889516380039998E-2"/>
    <n v="103.342599200045"/>
    <m/>
    <n v="-1"/>
    <n v="-1"/>
    <n v="-1"/>
    <n v="-1"/>
    <n v="0"/>
    <m/>
    <m/>
    <s v="Central IRL A"/>
    <n v="-1"/>
    <m/>
    <m/>
    <n v="604"/>
    <x v="13"/>
    <s v="Basins 4, 6, 10, 15"/>
    <x v="0"/>
    <m/>
    <n v="50.2231705115436"/>
    <n v="8.3813949099999993E-2"/>
  </r>
  <r>
    <n v="450000"/>
    <n v="870000"/>
    <n v="880000"/>
    <x v="0"/>
    <x v="0"/>
    <s v="IR12-21"/>
    <s v="62-304.520 (7), F.A.C."/>
    <n v="0.56000000000000005"/>
    <n v="0.48"/>
    <s v="Town Melbourne Beach"/>
    <n v="0.14586482520137001"/>
    <n v="3649.6723729297501"/>
    <n v="9.0981577392488102"/>
    <n v="1.3381153776502399"/>
    <n v="1.3271011882900501"/>
    <n v="0.19518396566022"/>
    <n v="532.35882271968296"/>
    <n v="1210"/>
    <s v="Fixed Single Family Units"/>
    <n v="1210"/>
    <s v="Town Melbourne Beach                   Brevard County"/>
    <s v="Town Melbourne Beach"/>
    <m/>
    <m/>
    <m/>
    <n v="0"/>
    <n v="1"/>
    <n v="1.3271011882900501"/>
    <n v="0.19518396566022"/>
    <n v="532.35882271968296"/>
    <m/>
    <n v="-1"/>
    <n v="-1"/>
    <n v="-1"/>
    <n v="-1"/>
    <n v="0"/>
    <m/>
    <m/>
    <s v="Central IRL A"/>
    <n v="-1"/>
    <m/>
    <m/>
    <n v="604"/>
    <x v="13"/>
    <s v="Basins 4, 6, 10, 15"/>
    <x v="0"/>
    <m/>
    <n v="99.703687358550496"/>
    <n v="0.43175898029999998"/>
  </r>
  <r>
    <n v="450000"/>
    <n v="870000"/>
    <n v="880000"/>
    <x v="0"/>
    <x v="0"/>
    <s v="IR12-21"/>
    <s v="62-304.520 (7), F.A.C."/>
    <n v="0.56000000000000005"/>
    <n v="0.48"/>
    <s v="Town Melbourne Beach"/>
    <n v="6.5802731610399998E-2"/>
    <n v="3649.6723729297501"/>
    <n v="9.0981577392488102"/>
    <n v="1.3381153776502399"/>
    <n v="0.59868363186494999"/>
    <n v="8.8051647059279994E-2"/>
    <n v="240.15841162182099"/>
    <n v="1210"/>
    <s v="Fixed Single Family Units"/>
    <n v="1210"/>
    <s v="Town Melbourne Beach                   Brevard County"/>
    <s v="Town Melbourne Beach"/>
    <m/>
    <m/>
    <m/>
    <n v="0"/>
    <n v="1"/>
    <n v="0.59868363186494999"/>
    <n v="8.8051647059279994E-2"/>
    <n v="240.15841162182201"/>
    <m/>
    <n v="-1"/>
    <n v="-1"/>
    <n v="-1"/>
    <n v="-1"/>
    <n v="0"/>
    <m/>
    <m/>
    <s v="Central IRL A"/>
    <n v="-1"/>
    <m/>
    <m/>
    <n v="604"/>
    <x v="13"/>
    <s v="Basins 4, 6, 10, 15"/>
    <x v="0"/>
    <m/>
    <n v="66.426602673765203"/>
    <n v="0.19477567849999999"/>
  </r>
  <r>
    <n v="450000"/>
    <n v="870000"/>
    <n v="880000"/>
    <x v="0"/>
    <x v="0"/>
    <s v="IR12-21"/>
    <s v="62-304.520 (7), F.A.C."/>
    <n v="0.56000000000000005"/>
    <n v="0.48"/>
    <s v="Town Melbourne Beach"/>
    <n v="6.2501733393139997E-2"/>
    <n v="3649.6723729297501"/>
    <n v="9.0981577392488102"/>
    <n v="1.3381153776502399"/>
    <n v="0.56865062938729005"/>
    <n v="8.3634530583160005E-2"/>
    <n v="228.11084962517899"/>
    <n v="1210"/>
    <s v="Fixed Single Family Units"/>
    <n v="1210"/>
    <s v="Town Melbourne Beach                   Brevard County"/>
    <s v="Town Melbourne Beach"/>
    <m/>
    <m/>
    <m/>
    <n v="0"/>
    <n v="1"/>
    <n v="0.56865062938729005"/>
    <n v="8.3634530583160005E-2"/>
    <n v="228.110849625177"/>
    <m/>
    <n v="-1"/>
    <n v="-1"/>
    <n v="-1"/>
    <n v="-1"/>
    <n v="0"/>
    <m/>
    <m/>
    <s v="Central IRL A"/>
    <n v="-1"/>
    <m/>
    <m/>
    <n v="604"/>
    <x v="13"/>
    <s v="Basins 4, 6, 10, 15"/>
    <x v="0"/>
    <m/>
    <n v="63.6428791755663"/>
    <n v="0.18500474419999999"/>
  </r>
  <r>
    <n v="450000"/>
    <n v="870000"/>
    <n v="880000"/>
    <x v="0"/>
    <x v="0"/>
    <s v="IR12-21"/>
    <s v="62-304.520 (7), F.A.C."/>
    <n v="0.56000000000000005"/>
    <n v="0.48"/>
    <s v="Town Melbourne Beach"/>
    <n v="0.12145244549581"/>
    <n v="3649.6723729297501"/>
    <n v="9.0981577392488102"/>
    <n v="1.3381153776502399"/>
    <n v="1.10499350693846"/>
    <n v="0.16251738497118001"/>
    <n v="443.26163495084"/>
    <n v="1210"/>
    <s v="Fixed Single Family Units"/>
    <n v="1210"/>
    <s v="Town Melbourne Beach                   Brevard County"/>
    <s v="Town Melbourne Beach"/>
    <m/>
    <m/>
    <m/>
    <n v="0"/>
    <n v="1"/>
    <n v="1.10499350693846"/>
    <n v="0.16251738497118001"/>
    <n v="443.26163495084"/>
    <m/>
    <n v="-1"/>
    <n v="-1"/>
    <n v="-1"/>
    <n v="-1"/>
    <n v="0"/>
    <m/>
    <m/>
    <s v="Central IRL A"/>
    <n v="-1"/>
    <m/>
    <m/>
    <n v="604"/>
    <x v="13"/>
    <s v="Basins 4, 6, 10, 15"/>
    <x v="0"/>
    <m/>
    <n v="93.382003426829797"/>
    <n v="0.35949848740000001"/>
  </r>
  <r>
    <n v="450000"/>
    <n v="870000"/>
    <n v="880000"/>
    <x v="0"/>
    <x v="0"/>
    <s v="IR12-21"/>
    <s v="62-304.520 (7), F.A.C."/>
    <n v="0.56000000000000005"/>
    <n v="0.48"/>
    <s v="Town Melbourne Beach"/>
    <n v="1.5154765034450001E-2"/>
    <n v="3649.6723729297501"/>
    <n v="9.0981577392488102"/>
    <n v="1.3381153776502399"/>
    <n v="0.13788044278468001"/>
    <n v="2.0278824137269998E-2"/>
    <n v="55.3099272644777"/>
    <n v="1210"/>
    <s v="Fixed Single Family Units"/>
    <n v="1210"/>
    <s v="Town Melbourne Beach                   Brevard County"/>
    <s v="Town Melbourne Beach"/>
    <m/>
    <m/>
    <m/>
    <n v="0"/>
    <n v="1"/>
    <n v="0.13788044278468001"/>
    <n v="2.0278824137269998E-2"/>
    <n v="55.309927264478397"/>
    <m/>
    <n v="-1"/>
    <n v="-1"/>
    <n v="-1"/>
    <n v="-1"/>
    <n v="0"/>
    <m/>
    <m/>
    <s v="Central IRL A"/>
    <n v="-1"/>
    <m/>
    <m/>
    <n v="604"/>
    <x v="13"/>
    <s v="Basins 4, 6, 10, 15"/>
    <x v="0"/>
    <m/>
    <n v="39.353177890757699"/>
    <n v="4.4858010800000001E-2"/>
  </r>
  <r>
    <n v="450000"/>
    <n v="870000"/>
    <n v="880000"/>
    <x v="0"/>
    <x v="0"/>
    <s v="IR12-21"/>
    <s v="62-304.520 (7), F.A.C."/>
    <n v="0.56000000000000005"/>
    <n v="0.48"/>
    <s v="Town Melbourne Beach"/>
    <n v="0.26026881072961"/>
    <n v="3658.51048194036"/>
    <n v="9.1188019814822496"/>
    <n v="1.3411044798192799"/>
    <n v="2.3733397469992101"/>
    <n v="0.34904766802671999"/>
    <n v="952.196172176438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3733397469992101"/>
    <n v="0.34904766802671999"/>
    <n v="952.19617217643895"/>
    <m/>
    <n v="-1"/>
    <n v="-1"/>
    <n v="-1"/>
    <n v="-1"/>
    <n v="0"/>
    <m/>
    <m/>
    <s v="Central IRL A"/>
    <n v="-1"/>
    <m/>
    <m/>
    <n v="604"/>
    <x v="13"/>
    <s v="Basins 4, 6, 10, 15"/>
    <x v="0"/>
    <m/>
    <n v="172.574058663513"/>
    <n v="0.7722596692"/>
  </r>
  <r>
    <n v="450000"/>
    <n v="870000"/>
    <n v="880000"/>
    <x v="0"/>
    <x v="0"/>
    <s v="IR12-21"/>
    <s v="62-304.520 (7), F.A.C."/>
    <n v="0.56000000000000005"/>
    <n v="0.48"/>
    <s v="Town Melbourne Beach"/>
    <n v="5.8545495060790001E-2"/>
    <n v="3658.51048194036"/>
    <n v="9.1188019814822496"/>
    <n v="1.3411044798192799"/>
    <n v="0.53386477636718999"/>
    <n v="7.8515625699260003E-2"/>
    <n v="214.189307350288"/>
    <n v="1210"/>
    <s v="Fixed Single Family Units"/>
    <n v="1210"/>
    <s v="Town Melbourne Beach                   Brevard County"/>
    <s v="Town Melbourne Beach"/>
    <m/>
    <m/>
    <m/>
    <n v="0"/>
    <n v="1"/>
    <n v="0.53386477636718999"/>
    <n v="7.8515625699260003E-2"/>
    <n v="214.189307350288"/>
    <m/>
    <n v="-1"/>
    <n v="-1"/>
    <n v="-1"/>
    <n v="-1"/>
    <n v="0"/>
    <m/>
    <m/>
    <s v="Central IRL A"/>
    <n v="-1"/>
    <m/>
    <m/>
    <n v="604"/>
    <x v="13"/>
    <s v="Basins 4, 6, 10, 15"/>
    <x v="0"/>
    <m/>
    <n v="74.397361973410995"/>
    <n v="0.17371395570000001"/>
  </r>
  <r>
    <n v="450000"/>
    <n v="870000"/>
    <n v="880000"/>
    <x v="0"/>
    <x v="0"/>
    <s v="IR12-21"/>
    <s v="62-304.520 (7), F.A.C."/>
    <n v="0.56000000000000005"/>
    <n v="0.48"/>
    <s v="Town Melbourne Beach"/>
    <n v="0.20913883837894001"/>
    <n v="3658.51048194036"/>
    <n v="9.1188019814822496"/>
    <n v="1.3411044798192799"/>
    <n v="1.90709565381483"/>
    <n v="0.28047703305420002"/>
    <n v="765.13663239020605"/>
    <n v="1210"/>
    <s v="Fixed Single Family Units"/>
    <n v="1210"/>
    <s v="Town Melbourne Beach                   Brevard County"/>
    <s v="Town Melbourne Beach"/>
    <m/>
    <m/>
    <m/>
    <n v="0"/>
    <n v="1"/>
    <n v="1.90709565381483"/>
    <n v="0.28047703305420002"/>
    <n v="765.13663239020605"/>
    <m/>
    <n v="-1"/>
    <n v="-1"/>
    <n v="-1"/>
    <n v="-1"/>
    <n v="0"/>
    <m/>
    <m/>
    <s v="Central IRL A"/>
    <n v="-1"/>
    <m/>
    <m/>
    <n v="604"/>
    <x v="13"/>
    <s v="Basins 4, 6, 10, 15"/>
    <x v="0"/>
    <m/>
    <n v="113.43489827496801"/>
    <n v="0.62054876920000002"/>
  </r>
  <r>
    <n v="450000"/>
    <n v="870000"/>
    <n v="880000"/>
    <x v="0"/>
    <x v="0"/>
    <s v="IR12-21"/>
    <s v="62-304.520 (7), F.A.C."/>
    <n v="0.56000000000000005"/>
    <n v="0.48"/>
    <s v="Town Melbourne Beach"/>
    <n v="5.9119926603570003E-2"/>
    <n v="3658.51048194036"/>
    <n v="9.1188019814822496"/>
    <n v="1.3411044798192799"/>
    <n v="0.53910290385778004"/>
    <n v="7.9285998414639999E-2"/>
    <n v="216.29087117073101"/>
    <n v="1210"/>
    <s v="Fixed Single Family Units"/>
    <n v="1210"/>
    <s v="Town Melbourne Beach                   Brevard County"/>
    <s v="Town Melbourne Beach"/>
    <m/>
    <m/>
    <m/>
    <n v="0"/>
    <n v="1"/>
    <n v="0.53910290385778004"/>
    <n v="7.9285998414639999E-2"/>
    <n v="216.29087117072999"/>
    <m/>
    <n v="-1"/>
    <n v="-1"/>
    <n v="-1"/>
    <n v="-1"/>
    <n v="0"/>
    <m/>
    <m/>
    <s v="Central IRL A"/>
    <n v="-1"/>
    <m/>
    <m/>
    <n v="604"/>
    <x v="13"/>
    <s v="Basins 4, 6, 10, 15"/>
    <x v="0"/>
    <m/>
    <n v="70.254740967660197"/>
    <n v="0.17541838700000001"/>
  </r>
  <r>
    <n v="450000"/>
    <n v="870000"/>
    <n v="880000"/>
    <x v="0"/>
    <x v="0"/>
    <s v="IR12-21"/>
    <s v="62-304.520 (7), F.A.C."/>
    <n v="0.56000000000000005"/>
    <n v="0.48"/>
    <s v="Town Melbourne Beach"/>
    <n v="3.0690382825939999E-2"/>
    <n v="3658.51048194036"/>
    <n v="9.1188019814822496"/>
    <n v="1.3411044798192799"/>
    <n v="0.27985952372569001"/>
    <n v="4.1159009895239997E-2"/>
    <n v="112.281087263489"/>
    <n v="1210"/>
    <s v="Fixed Single Family Units"/>
    <n v="1210"/>
    <s v="Town Melbourne Beach                   Brevard County"/>
    <s v="Town Melbourne Beach"/>
    <m/>
    <m/>
    <m/>
    <n v="0"/>
    <n v="1"/>
    <n v="0.27985952372569001"/>
    <n v="4.1159009895239997E-2"/>
    <n v="112.281087263491"/>
    <m/>
    <n v="-1"/>
    <n v="-1"/>
    <n v="-1"/>
    <n v="-1"/>
    <n v="0"/>
    <m/>
    <m/>
    <s v="Central IRL A"/>
    <n v="-1"/>
    <m/>
    <m/>
    <n v="604"/>
    <x v="13"/>
    <s v="Basins 4, 6, 10, 15"/>
    <x v="0"/>
    <m/>
    <n v="56.9521604051398"/>
    <n v="9.1063331100000006E-2"/>
  </r>
  <r>
    <n v="450000"/>
    <n v="870000"/>
    <n v="880000"/>
    <x v="0"/>
    <x v="0"/>
    <s v="IR12-21"/>
    <s v="62-304.520 (7), F.A.C."/>
    <n v="0.56000000000000005"/>
    <n v="0.48"/>
    <s v="Town Melbourne Beach"/>
    <n v="1.1935183168379999E-2"/>
    <n v="3674.4298321311499"/>
    <n v="9.1560573703253691"/>
    <n v="1.3465012890385499"/>
    <n v="0.10927922181503"/>
    <n v="1.6070739521130001E-2"/>
    <n v="43.854993085848697"/>
    <n v="1210"/>
    <s v="Fixed Single Family Units"/>
    <n v="1210"/>
    <s v="Town Melbourne Beach                   Brevard County"/>
    <s v="Town Melbourne Beach"/>
    <m/>
    <m/>
    <m/>
    <n v="0"/>
    <n v="1"/>
    <n v="0.10927922181503"/>
    <n v="1.6070739521130001E-2"/>
    <n v="81.586325746773198"/>
    <m/>
    <n v="-1"/>
    <n v="-1"/>
    <n v="-1"/>
    <n v="-1"/>
    <n v="0"/>
    <m/>
    <m/>
    <s v="Central IRL A"/>
    <n v="-1"/>
    <m/>
    <m/>
    <n v="604"/>
    <x v="13"/>
    <s v="Basins 4, 6, 10, 15"/>
    <x v="0"/>
    <m/>
    <n v="29.733742002341"/>
    <n v="6.6168958400000005E-2"/>
  </r>
  <r>
    <n v="450000"/>
    <n v="870000"/>
    <n v="880000"/>
    <x v="0"/>
    <x v="0"/>
    <s v="IR12-21"/>
    <s v="62-304.520 (7), F.A.C."/>
    <n v="0.56000000000000005"/>
    <n v="0.48"/>
    <s v="Town Melbourne Beach"/>
    <n v="7.1891572435429998E-2"/>
    <n v="3674.4298321311499"/>
    <n v="9.1560573703253691"/>
    <n v="1.3465012890385499"/>
    <n v="0.65824336166171005"/>
    <n v="9.6802094955310003E-2"/>
    <n v="264.16053843556898"/>
    <n v="1210"/>
    <s v="Fixed Single Family Units"/>
    <n v="1210"/>
    <s v="Town Melbourne Beach                   Brevard County"/>
    <s v="Town Melbourne Beach"/>
    <m/>
    <m/>
    <m/>
    <n v="0"/>
    <n v="1"/>
    <n v="0.65824336166171005"/>
    <n v="9.6802094955310003E-2"/>
    <n v="482.672126475163"/>
    <m/>
    <n v="-1"/>
    <n v="-1"/>
    <n v="-1"/>
    <n v="-1"/>
    <n v="0"/>
    <m/>
    <m/>
    <s v="Central IRL A"/>
    <n v="-1"/>
    <m/>
    <m/>
    <n v="604"/>
    <x v="13"/>
    <s v="Basins 4, 6, 10, 15"/>
    <x v="0"/>
    <m/>
    <n v="79.503436998338401"/>
    <n v="0.39146157860000003"/>
  </r>
  <r>
    <n v="450000"/>
    <n v="870000"/>
    <n v="880000"/>
    <x v="0"/>
    <x v="0"/>
    <s v="IR12-21"/>
    <s v="62-304.520 (7), F.A.C."/>
    <n v="0.56000000000000005"/>
    <n v="0.48"/>
    <s v="Town Melbourne Beach"/>
    <n v="3.4269062208590002E-2"/>
    <n v="3674.4298321311499"/>
    <n v="9.1560573703253691"/>
    <n v="1.3465012890385499"/>
    <n v="0.31376949960915002"/>
    <n v="4.6143336438010003E-2"/>
    <n v="125.919264498423"/>
    <n v="1210"/>
    <s v="Fixed Single Family Units"/>
    <n v="1210"/>
    <s v="Town Melbourne Beach                   Brevard County"/>
    <s v="Town Melbourne Beach"/>
    <m/>
    <m/>
    <m/>
    <n v="0"/>
    <n v="1"/>
    <n v="0.31376949960915002"/>
    <n v="4.6143336438010003E-2"/>
    <n v="236.02115011737001"/>
    <m/>
    <n v="-1"/>
    <n v="-1"/>
    <n v="-1"/>
    <n v="-1"/>
    <n v="0"/>
    <m/>
    <m/>
    <s v="Central IRL A"/>
    <n v="-1"/>
    <m/>
    <m/>
    <n v="604"/>
    <x v="13"/>
    <s v="Basins 4, 6, 10, 15"/>
    <x v="0"/>
    <m/>
    <n v="48.595531348423499"/>
    <n v="0.19142023529999999"/>
  </r>
  <r>
    <n v="450000"/>
    <n v="880000"/>
    <n v="880000"/>
    <x v="0"/>
    <x v="0"/>
    <s v="IR12-21"/>
    <s v="62-304.520 (7), F.A.C."/>
    <n v="0.56000000000000005"/>
    <n v="0.48"/>
    <s v="Town Melbourne Beach"/>
    <n v="6.9039977159119997E-2"/>
    <n v="3696.2787702031301"/>
    <n v="10.045966169486301"/>
    <n v="1.76350038310721"/>
    <n v="0.69357327488267995"/>
    <n v="0.12175202616983"/>
    <n v="255.191001868586"/>
    <n v="1300"/>
    <s v="Residential, High Density"/>
    <n v="1300"/>
    <s v="Town Melbourne Beach                   Brevard County"/>
    <s v="Town Melbourne Beach"/>
    <m/>
    <m/>
    <m/>
    <n v="0"/>
    <n v="1"/>
    <n v="0.69357327488267995"/>
    <n v="0.12175202616983"/>
    <n v="255.191001868586"/>
    <m/>
    <n v="-1"/>
    <n v="-1"/>
    <n v="-1"/>
    <n v="-1"/>
    <n v="0"/>
    <m/>
    <m/>
    <s v="Central IRL A"/>
    <n v="-1"/>
    <m/>
    <m/>
    <n v="604"/>
    <x v="13"/>
    <s v="Basins 4, 6, 10, 15"/>
    <x v="0"/>
    <m/>
    <n v="104.361176705883"/>
    <n v="0.20696756029999999"/>
  </r>
  <r>
    <n v="450000"/>
    <n v="880000"/>
    <n v="880000"/>
    <x v="0"/>
    <x v="0"/>
    <s v="IR12-21"/>
    <s v="62-304.520 (7), F.A.C."/>
    <n v="0.56000000000000005"/>
    <n v="0.48"/>
    <s v="Town Melbourne Beach"/>
    <n v="6.1521828419000004E-4"/>
    <n v="3696.2787702031301"/>
    <n v="10.045966169486301"/>
    <n v="1.76350038310721"/>
    <n v="6.1804620698199999E-3"/>
    <n v="1.0849376798599999E-3"/>
    <n v="2.2740182828922899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6.1804620698199999E-3"/>
    <n v="1.0849376798599999E-3"/>
    <n v="2.2740182828930502"/>
    <m/>
    <n v="-1"/>
    <n v="-1"/>
    <n v="-1"/>
    <n v="-1"/>
    <n v="0"/>
    <m/>
    <m/>
    <s v="Central IRL A"/>
    <n v="-1"/>
    <m/>
    <m/>
    <n v="604"/>
    <x v="13"/>
    <s v="Basins 4, 6, 10, 15"/>
    <x v="0"/>
    <m/>
    <n v="6.6912269497328598"/>
    <n v="1.8442971E-3"/>
  </r>
  <r>
    <n v="450000"/>
    <n v="880000"/>
    <n v="880000"/>
    <x v="0"/>
    <x v="0"/>
    <s v="IR12-21"/>
    <s v="62-304.520 (7), F.A.C."/>
    <n v="0.56000000000000005"/>
    <n v="0.48"/>
    <s v="Town Melbourne Beach"/>
    <n v="1.92398098637E-3"/>
    <n v="3696.2787702031301"/>
    <n v="10.045966169486301"/>
    <n v="1.76350038310721"/>
    <n v="1.9328247899800002E-2"/>
    <n v="3.3929412065500002E-3"/>
    <n v="7.11157007419391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1.9328247899800002E-2"/>
    <n v="3.3929412065500002E-3"/>
    <n v="7.1115700741943897"/>
    <m/>
    <n v="-1"/>
    <n v="-1"/>
    <n v="-1"/>
    <n v="-1"/>
    <n v="0"/>
    <m/>
    <m/>
    <s v="Central IRL A"/>
    <n v="-1"/>
    <m/>
    <m/>
    <n v="604"/>
    <x v="13"/>
    <s v="Basins 4, 6, 10, 15"/>
    <x v="0"/>
    <m/>
    <n v="18.097218883954799"/>
    <n v="5.7676966999999999E-3"/>
  </r>
  <r>
    <n v="450000"/>
    <n v="880000"/>
    <n v="880000"/>
    <x v="0"/>
    <x v="0"/>
    <s v="IR12-21"/>
    <s v="62-304.520 (7), F.A.C."/>
    <n v="0.56000000000000005"/>
    <n v="0.48"/>
    <s v="Town Melbourne Beach"/>
    <n v="3.6820327340000001E-3"/>
    <n v="3696.2787702031301"/>
    <n v="10.045966169486301"/>
    <n v="1.76350038310721"/>
    <n v="3.6989576280719999E-2"/>
    <n v="6.4932661370199997E-3"/>
    <n v="13.6098194258845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3.6989576280719999E-2"/>
    <n v="6.4932661370199997E-3"/>
    <n v="13.6098194258856"/>
    <m/>
    <n v="-1"/>
    <n v="-1"/>
    <n v="-1"/>
    <n v="-1"/>
    <n v="0"/>
    <m/>
    <m/>
    <s v="Central IRL A"/>
    <n v="-1"/>
    <m/>
    <m/>
    <n v="604"/>
    <x v="13"/>
    <s v="Basins 4, 6, 10, 15"/>
    <x v="0"/>
    <m/>
    <n v="19.9314482383963"/>
    <n v="1.1037972E-2"/>
  </r>
  <r>
    <n v="450000"/>
    <n v="880000"/>
    <n v="880000"/>
    <x v="0"/>
    <x v="0"/>
    <s v="IR12-21"/>
    <s v="62-304.520 (7), F.A.C."/>
    <n v="0.56000000000000005"/>
    <n v="0.48"/>
    <s v="Town Melbourne Beach"/>
    <n v="5.4260841631599997E-3"/>
    <n v="3696.2787702031301"/>
    <n v="10.045966169486301"/>
    <n v="1.76350038310721"/>
    <n v="5.4510257935939999E-2"/>
    <n v="9.5689015005099992E-3"/>
    <n v="20.05631969764219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5.4510257935939999E-2"/>
    <n v="9.5689015005099992E-3"/>
    <n v="20.056319697642099"/>
    <m/>
    <n v="-1"/>
    <n v="-1"/>
    <n v="-1"/>
    <n v="-1"/>
    <n v="0"/>
    <m/>
    <m/>
    <s v="Central IRL A"/>
    <n v="-1"/>
    <m/>
    <m/>
    <n v="604"/>
    <x v="13"/>
    <s v="Basins 4, 6, 10, 15"/>
    <x v="0"/>
    <m/>
    <n v="23.3507047848925"/>
    <n v="1.62662771E-2"/>
  </r>
  <r>
    <n v="450000"/>
    <n v="880000"/>
    <n v="880000"/>
    <x v="0"/>
    <x v="0"/>
    <s v="IR12-21"/>
    <s v="62-304.520 (7), F.A.C."/>
    <n v="0.56000000000000005"/>
    <n v="0.48"/>
    <s v="Town Melbourne Beach"/>
    <n v="5.9279086032799997E-3"/>
    <n v="3696.2787702031301"/>
    <n v="10.045966169486301"/>
    <n v="1.76350038310721"/>
    <n v="5.9551569284439998E-2"/>
    <n v="1.0453869092919999E-2"/>
    <n v="21.91120272204160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5.9551569284439998E-2"/>
    <n v="1.0453869092919999E-2"/>
    <n v="21.9112027220425"/>
    <m/>
    <n v="-1"/>
    <n v="-1"/>
    <n v="-1"/>
    <n v="-1"/>
    <n v="0"/>
    <m/>
    <m/>
    <s v="Central IRL A"/>
    <n v="-1"/>
    <m/>
    <m/>
    <n v="604"/>
    <x v="13"/>
    <s v="Basins 4, 6, 10, 15"/>
    <x v="0"/>
    <m/>
    <n v="19.645441947191401"/>
    <n v="1.7770642900000001E-2"/>
  </r>
  <r>
    <n v="450000"/>
    <n v="880000"/>
    <n v="880000"/>
    <x v="0"/>
    <x v="0"/>
    <s v="IR12-21"/>
    <s v="62-304.520 (7), F.A.C."/>
    <n v="0.56000000000000005"/>
    <n v="0.48"/>
    <s v="Town Melbourne Beach"/>
    <n v="0.20981344350156"/>
    <n v="3696.2787702031301"/>
    <n v="10.045966169486301"/>
    <n v="1.76350038310721"/>
    <n v="2.1077787553201102"/>
    <n v="0.37000608799604001"/>
    <n v="775.528976918034"/>
    <n v="1210"/>
    <s v="Fixed Single Family Units"/>
    <n v="1210"/>
    <s v="Town Melbourne Beach                   Brevard County"/>
    <s v="Town Melbourne Beach"/>
    <m/>
    <m/>
    <m/>
    <n v="0"/>
    <n v="1"/>
    <n v="2.1077787553201102"/>
    <n v="0.37000608799604001"/>
    <n v="775.528976918034"/>
    <m/>
    <n v="-1"/>
    <n v="-1"/>
    <n v="-1"/>
    <n v="-1"/>
    <n v="0"/>
    <m/>
    <m/>
    <s v="Central IRL A"/>
    <n v="-1"/>
    <m/>
    <m/>
    <n v="604"/>
    <x v="13"/>
    <s v="Basins 4, 6, 10, 15"/>
    <x v="0"/>
    <m/>
    <n v="116.76470327656099"/>
    <n v="0.62897727240000001"/>
  </r>
  <r>
    <n v="450000"/>
    <n v="880000"/>
    <n v="880000"/>
    <x v="0"/>
    <x v="0"/>
    <s v="IR12-21"/>
    <s v="62-304.520 (7), F.A.C."/>
    <n v="0.56000000000000005"/>
    <n v="0.48"/>
    <s v="Town Melbourne Beach"/>
    <n v="4.38561877162E-2"/>
    <n v="3696.2787702031301"/>
    <n v="10.045966169486301"/>
    <n v="1.76350038310721"/>
    <n v="0.44057777811957999"/>
    <n v="7.7340403839139996E-2"/>
    <n v="162.10469559743299"/>
    <n v="1210"/>
    <s v="Fixed Single Family Units"/>
    <n v="1210"/>
    <s v="Town Melbourne Beach                   Brevard County"/>
    <s v="Town Melbourne Beach"/>
    <m/>
    <m/>
    <m/>
    <n v="0"/>
    <n v="1"/>
    <n v="0.44057777811957999"/>
    <n v="7.7340403839139996E-2"/>
    <n v="162.10469559743501"/>
    <m/>
    <n v="-1"/>
    <n v="-1"/>
    <n v="-1"/>
    <n v="-1"/>
    <n v="0"/>
    <m/>
    <m/>
    <s v="Central IRL A"/>
    <n v="-1"/>
    <m/>
    <m/>
    <n v="604"/>
    <x v="13"/>
    <s v="Basins 4, 6, 10, 15"/>
    <x v="0"/>
    <m/>
    <n v="67.168861557422204"/>
    <n v="0.13147177260000001"/>
  </r>
  <r>
    <n v="450000"/>
    <n v="880000"/>
    <n v="880000"/>
    <x v="0"/>
    <x v="0"/>
    <s v="IR12-21"/>
    <s v="62-304.520 (7), F.A.C."/>
    <n v="0.56000000000000005"/>
    <n v="0.48"/>
    <s v="Town Melbourne Beach"/>
    <n v="0.27747862072712998"/>
    <n v="3696.2787702031301"/>
    <n v="10.045966169486301"/>
    <n v="1.76350038310721"/>
    <n v="2.7875408365804799"/>
    <n v="0.48933365395634998"/>
    <n v="1025.6383349789401"/>
    <n v="1300"/>
    <s v="Residential, High Density"/>
    <n v="1300"/>
    <s v="Town Melbourne Beach                   Brevard County"/>
    <s v="Town Melbourne Beach"/>
    <m/>
    <m/>
    <m/>
    <n v="0"/>
    <n v="1"/>
    <n v="2.7875408365804799"/>
    <n v="0.48933365395634998"/>
    <n v="1025.6383349789401"/>
    <m/>
    <n v="-1"/>
    <n v="-1"/>
    <n v="-1"/>
    <n v="-1"/>
    <n v="0"/>
    <m/>
    <m/>
    <s v="Central IRL A"/>
    <n v="-1"/>
    <m/>
    <m/>
    <n v="604"/>
    <x v="13"/>
    <s v="Basins 4, 6, 10, 15"/>
    <x v="0"/>
    <m/>
    <n v="144.93138514656201"/>
    <n v="0.83182346709999999"/>
  </r>
  <r>
    <n v="450000"/>
    <n v="880000"/>
    <n v="880000"/>
    <x v="0"/>
    <x v="0"/>
    <s v="IR12-21"/>
    <s v="62-304.520 (7), F.A.C."/>
    <n v="0.56000000000000005"/>
    <n v="0.48"/>
    <s v="Town Melbourne Beach"/>
    <n v="0.20307166188031001"/>
    <n v="3709.49342888506"/>
    <n v="10.658303985728301"/>
    <n v="2.0519811560391501"/>
    <n v="2.1643995032074299"/>
    <n v="0.41669922350395999"/>
    <n v="753.29299533779704"/>
    <n v="1300"/>
    <s v="Residential, High Density"/>
    <n v="1300"/>
    <s v="Town Melbourne Beach                   Brevard County"/>
    <s v="Town Melbourne Beach"/>
    <m/>
    <m/>
    <m/>
    <n v="0"/>
    <n v="1"/>
    <n v="2.1643995032074299"/>
    <n v="0.41669922350395999"/>
    <n v="753.29299533779704"/>
    <m/>
    <n v="-1"/>
    <n v="-1"/>
    <n v="-1"/>
    <n v="-1"/>
    <n v="0"/>
    <m/>
    <m/>
    <s v="Central IRL A"/>
    <n v="-1"/>
    <m/>
    <m/>
    <n v="604"/>
    <x v="13"/>
    <s v="Basins 4, 6, 10, 15"/>
    <x v="0"/>
    <m/>
    <n v="129.29377219898799"/>
    <n v="0.61094322410000002"/>
  </r>
  <r>
    <n v="450000"/>
    <n v="880000"/>
    <n v="880000"/>
    <x v="0"/>
    <x v="0"/>
    <s v="IR12-21"/>
    <s v="62-304.520 (7), F.A.C."/>
    <n v="0.56000000000000005"/>
    <n v="0.48"/>
    <s v="FDOT District 5"/>
    <n v="0.10647708534083"/>
    <n v="3709.49342888506"/>
    <n v="10.658303985728301"/>
    <n v="2.0519811560391501"/>
    <n v="1.1348651430769401"/>
    <n v="0.21848897266935999"/>
    <n v="394.976048398656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1348651430769401"/>
    <n v="0.21848897266935999"/>
    <n v="545.74948148764202"/>
    <m/>
    <n v="-1"/>
    <n v="-1"/>
    <n v="-1"/>
    <n v="-1"/>
    <n v="0"/>
    <m/>
    <m/>
    <s v="Central IRL A"/>
    <n v="-1"/>
    <m/>
    <m/>
    <n v="604"/>
    <x v="13"/>
    <s v="Basins 4, 6, 10, 15"/>
    <x v="0"/>
    <m/>
    <n v="118.78138890480599"/>
    <n v="0.44261920640000002"/>
  </r>
  <r>
    <n v="450000"/>
    <n v="880000"/>
    <n v="880000"/>
    <x v="0"/>
    <x v="0"/>
    <s v="IR12-21"/>
    <s v="62-304.520 (7), F.A.C."/>
    <n v="0.56000000000000005"/>
    <n v="0.48"/>
    <s v="Town Melbourne Beach"/>
    <n v="2.573446898943E-2"/>
    <n v="3709.49342888506"/>
    <n v="10.658303985728301"/>
    <n v="2.0519811560391501"/>
    <n v="0.27428579340068998"/>
    <n v="5.2806645426989998E-2"/>
    <n v="95.461843612155505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7428579340068998"/>
    <n v="5.2806645426989998E-2"/>
    <n v="95.461843612155107"/>
    <m/>
    <n v="-1"/>
    <n v="-1"/>
    <n v="-1"/>
    <n v="-1"/>
    <n v="0"/>
    <m/>
    <m/>
    <s v="Central IRL A"/>
    <n v="-1"/>
    <m/>
    <m/>
    <n v="604"/>
    <x v="13"/>
    <s v="Basins 4, 6, 10, 15"/>
    <x v="0"/>
    <m/>
    <n v="51.670976756693797"/>
    <n v="7.7422419800000003E-2"/>
  </r>
  <r>
    <n v="450000"/>
    <n v="880000"/>
    <n v="880000"/>
    <x v="0"/>
    <x v="0"/>
    <s v="IR12-21"/>
    <s v="62-304.520 (7), F.A.C."/>
    <n v="0.56000000000000005"/>
    <n v="0.48"/>
    <s v="Town Melbourne Beach"/>
    <n v="0.23995385377319001"/>
    <n v="3709.49342888506"/>
    <n v="10.658303985728301"/>
    <n v="2.0519811560391501"/>
    <n v="2.5575011160616801"/>
    <n v="0.49238078626156001"/>
    <n v="890.10724380730198"/>
    <n v="1300"/>
    <s v="Residential, High Density"/>
    <n v="1300"/>
    <s v="Town Melbourne Beach                   Brevard County"/>
    <s v="Town Melbourne Beach"/>
    <m/>
    <m/>
    <m/>
    <n v="0"/>
    <n v="1"/>
    <n v="2.5575011160616801"/>
    <n v="0.49238078626156001"/>
    <n v="890.10724380730198"/>
    <m/>
    <n v="-1"/>
    <n v="-1"/>
    <n v="-1"/>
    <n v="-1"/>
    <n v="0"/>
    <m/>
    <m/>
    <s v="Central IRL A"/>
    <n v="-1"/>
    <m/>
    <m/>
    <n v="604"/>
    <x v="13"/>
    <s v="Basins 4, 6, 10, 15"/>
    <x v="0"/>
    <m/>
    <n v="133.01447418911101"/>
    <n v="0.72190368520000003"/>
  </r>
  <r>
    <n v="450000"/>
    <n v="880000"/>
    <n v="880000"/>
    <x v="0"/>
    <x v="0"/>
    <s v="IR12-21"/>
    <s v="62-304.520 (7), F.A.C."/>
    <n v="0.56000000000000005"/>
    <n v="0.48"/>
    <s v="FDOT District 5"/>
    <n v="1.8810943996800001E-3"/>
    <n v="3709.49342888506"/>
    <n v="10.658303985728301"/>
    <n v="2.0519811560391501"/>
    <n v="2.0049275937639999E-2"/>
    <n v="3.85997026087E-3"/>
    <n v="6.9779073147254396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2.0049275937639999E-2"/>
    <n v="3.85997026087E-3"/>
    <n v="6.9779073147268198"/>
    <m/>
    <n v="-1"/>
    <n v="-1"/>
    <n v="-1"/>
    <n v="-1"/>
    <n v="0"/>
    <m/>
    <m/>
    <s v="Central IRL A"/>
    <n v="-1"/>
    <m/>
    <m/>
    <n v="604"/>
    <x v="13"/>
    <s v="Basins 4, 6, 10, 15"/>
    <x v="0"/>
    <m/>
    <n v="49.674589798474202"/>
    <n v="5.6592921999999999E-3"/>
  </r>
  <r>
    <n v="450000"/>
    <n v="880000"/>
    <n v="880000"/>
    <x v="0"/>
    <x v="0"/>
    <s v="IR12-21"/>
    <s v="62-304.520 (7), F.A.C."/>
    <n v="0.56000000000000005"/>
    <n v="0.48"/>
    <s v="Town Melbourne Beach"/>
    <n v="9.5822053716480005E-2"/>
    <n v="3680.5655615795899"/>
    <n v="10.280528833167899"/>
    <n v="1.89096622642944"/>
    <n v="0.98510138608566"/>
    <n v="0.18119626732496999"/>
    <n v="352.67935094871302"/>
    <n v="1210"/>
    <s v="Fixed Single Family Units"/>
    <n v="1210"/>
    <s v="Town Melbourne Beach                   Brevard County"/>
    <s v="Town Melbourne Beach"/>
    <m/>
    <m/>
    <m/>
    <n v="0"/>
    <n v="1"/>
    <n v="0.98510138608566"/>
    <n v="0.18119626732496999"/>
    <n v="352.67935094871399"/>
    <m/>
    <n v="-1"/>
    <n v="-1"/>
    <n v="-1"/>
    <n v="-1"/>
    <n v="0"/>
    <m/>
    <m/>
    <s v="Central IRL A"/>
    <n v="-1"/>
    <m/>
    <m/>
    <n v="604"/>
    <x v="13"/>
    <s v="Basins 4, 6, 10, 15"/>
    <x v="0"/>
    <m/>
    <n v="88.472419087040294"/>
    <n v="0.2860335369"/>
  </r>
  <r>
    <n v="450000"/>
    <n v="880000"/>
    <n v="880000"/>
    <x v="0"/>
    <x v="0"/>
    <s v="IR12-21"/>
    <s v="62-304.520 (7), F.A.C."/>
    <n v="0.56000000000000005"/>
    <n v="0.48"/>
    <s v="Town Melbourne Beach"/>
    <n v="1.364580600003E-2"/>
    <n v="3680.5655615795899"/>
    <n v="10.280528833167899"/>
    <n v="1.89096622642944"/>
    <n v="0.14028610203516001"/>
    <n v="2.580375827847E-2"/>
    <n v="50.224283623721298"/>
    <n v="1210"/>
    <s v="Fixed Single Family Units"/>
    <n v="1210"/>
    <s v="Town Melbourne Beach                   Brevard County"/>
    <s v="Town Melbourne Beach"/>
    <m/>
    <m/>
    <m/>
    <n v="0"/>
    <n v="1"/>
    <n v="0.14028610203516001"/>
    <n v="2.580375827847E-2"/>
    <n v="50.224283623722798"/>
    <m/>
    <n v="-1"/>
    <n v="-1"/>
    <n v="-1"/>
    <n v="-1"/>
    <n v="0"/>
    <m/>
    <m/>
    <s v="Central IRL A"/>
    <n v="-1"/>
    <m/>
    <m/>
    <n v="604"/>
    <x v="13"/>
    <s v="Basins 4, 6, 10, 15"/>
    <x v="0"/>
    <m/>
    <n v="38.784799815093002"/>
    <n v="4.0733401199999998E-2"/>
  </r>
  <r>
    <n v="450000"/>
    <n v="880000"/>
    <n v="880000"/>
    <x v="0"/>
    <x v="0"/>
    <s v="IR12-21"/>
    <s v="62-304.520 (7), F.A.C."/>
    <n v="0.56000000000000005"/>
    <n v="0.48"/>
    <s v="Town Melbourne Beach"/>
    <n v="2.3250872832770001E-2"/>
    <n v="3680.5655615795899"/>
    <n v="10.280528833167899"/>
    <n v="1.89096622642944"/>
    <n v="0.23903126855368001"/>
    <n v="4.3966615261780001E-2"/>
    <n v="85.576361824985597"/>
    <n v="1210"/>
    <s v="Fixed Single Family Units"/>
    <n v="1210"/>
    <s v="Town Melbourne Beach                   Brevard County"/>
    <s v="Town Melbourne Beach"/>
    <m/>
    <m/>
    <m/>
    <n v="0"/>
    <n v="1"/>
    <n v="0.23903126855368001"/>
    <n v="4.3966615261780001E-2"/>
    <n v="85.576361824986293"/>
    <m/>
    <n v="-1"/>
    <n v="-1"/>
    <n v="-1"/>
    <n v="-1"/>
    <n v="0"/>
    <m/>
    <m/>
    <s v="Central IRL A"/>
    <n v="-1"/>
    <m/>
    <m/>
    <n v="604"/>
    <x v="13"/>
    <s v="Basins 4, 6, 10, 15"/>
    <x v="0"/>
    <m/>
    <n v="49.796459842441102"/>
    <n v="6.9404997400000001E-2"/>
  </r>
  <r>
    <n v="450000"/>
    <n v="880000"/>
    <n v="880000"/>
    <x v="0"/>
    <x v="0"/>
    <s v="IR12-21"/>
    <s v="62-304.520 (7), F.A.C."/>
    <n v="0.56000000000000005"/>
    <n v="0.48"/>
    <s v="Town Melbourne Beach"/>
    <n v="0.48504472123367998"/>
    <n v="3680.5655615795899"/>
    <n v="10.280528833167899"/>
    <n v="1.89096622642944"/>
    <n v="4.9865162420188396"/>
    <n v="0.91720318616078"/>
    <n v="1785.2388967986799"/>
    <n v="1300"/>
    <s v="Residential, High Density"/>
    <n v="1300"/>
    <s v="Town Melbourne Beach                   Brevard County"/>
    <s v="Town Melbourne Beach"/>
    <m/>
    <m/>
    <m/>
    <n v="0"/>
    <n v="1"/>
    <n v="4.9865162420188396"/>
    <n v="0.91720318616078"/>
    <n v="1785.2388967986799"/>
    <m/>
    <n v="-1"/>
    <n v="-1"/>
    <n v="-1"/>
    <n v="-1"/>
    <n v="0"/>
    <m/>
    <m/>
    <s v="Central IRL A"/>
    <n v="-1"/>
    <m/>
    <m/>
    <n v="604"/>
    <x v="13"/>
    <s v="Basins 4, 6, 10, 15"/>
    <x v="0"/>
    <m/>
    <n v="182.47079020251601"/>
    <n v="1.4478823168999999"/>
  </r>
  <r>
    <n v="450000"/>
    <n v="880000"/>
    <n v="880000"/>
    <x v="0"/>
    <x v="0"/>
    <s v="IR12-21"/>
    <s v="62-304.520 (7), F.A.C."/>
    <n v="0.56000000000000005"/>
    <n v="0.48"/>
    <s v="Town Melbourne Beach"/>
    <n v="6.3275006666099996E-3"/>
    <n v="3658.5104816677799"/>
    <n v="9.11880198080285"/>
    <n v="1.3411044797193601"/>
    <n v="5.7699225612259999E-2"/>
    <n v="8.4858394894199995E-3"/>
    <n v="23.1492275115745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5.7699225612259999E-2"/>
    <n v="8.4858394894199995E-3"/>
    <n v="23.149227511573802"/>
    <m/>
    <n v="-1"/>
    <n v="-1"/>
    <n v="-1"/>
    <n v="-1"/>
    <n v="0"/>
    <m/>
    <m/>
    <s v="Central IRL A"/>
    <n v="-1"/>
    <m/>
    <m/>
    <n v="604"/>
    <x v="13"/>
    <s v="Basins 4, 6, 10, 15"/>
    <x v="0"/>
    <m/>
    <n v="24.4417026608775"/>
    <n v="1.8774718199999998E-2"/>
  </r>
  <r>
    <n v="450000"/>
    <n v="880000"/>
    <n v="880000"/>
    <x v="0"/>
    <x v="0"/>
    <s v="IR12-21"/>
    <s v="62-304.520 (7), F.A.C."/>
    <n v="0.56000000000000005"/>
    <n v="0.48"/>
    <s v="Town Melbourne Beach"/>
    <n v="0.10148876657245"/>
    <n v="3658.5104816677799"/>
    <n v="9.11880198080285"/>
    <n v="1.3411044797193601"/>
    <n v="0.92545596565012"/>
    <n v="0.13610703949151001"/>
    <n v="371.29771627685398"/>
    <n v="1210"/>
    <s v="Fixed Single Family Units"/>
    <n v="1210"/>
    <s v="Town Melbourne Beach                   Brevard County"/>
    <s v="Town Melbourne Beach"/>
    <m/>
    <m/>
    <m/>
    <n v="0"/>
    <n v="1"/>
    <n v="0.92545596565012"/>
    <n v="0.13610703949151001"/>
    <n v="371.29771627685398"/>
    <m/>
    <n v="-1"/>
    <n v="-1"/>
    <n v="-1"/>
    <n v="-1"/>
    <n v="0"/>
    <m/>
    <m/>
    <s v="Central IRL A"/>
    <n v="-1"/>
    <m/>
    <m/>
    <n v="604"/>
    <x v="13"/>
    <s v="Basins 4, 6, 10, 15"/>
    <x v="0"/>
    <m/>
    <n v="92.976328224290597"/>
    <n v="0.30113358979999999"/>
  </r>
  <r>
    <n v="450000"/>
    <n v="880000"/>
    <n v="880000"/>
    <x v="0"/>
    <x v="0"/>
    <s v="IR12-21"/>
    <s v="62-304.520 (7), F.A.C."/>
    <n v="0.56000000000000005"/>
    <n v="0.48"/>
    <s v="Town Melbourne Beach"/>
    <n v="0.22496583529753"/>
    <n v="3658.5104816677799"/>
    <n v="9.11880198080285"/>
    <n v="1.3411044797193601"/>
    <n v="2.05141890452416"/>
    <n v="0.30170268950133"/>
    <n v="823.03986645319605"/>
    <n v="1210"/>
    <s v="Fixed Single Family Units"/>
    <n v="1210"/>
    <s v="Town Melbourne Beach                   Brevard County"/>
    <s v="Town Melbourne Beach"/>
    <m/>
    <m/>
    <m/>
    <n v="0"/>
    <n v="1"/>
    <n v="2.05141890452416"/>
    <n v="0.30170268950133"/>
    <n v="823.03986645319605"/>
    <m/>
    <n v="-1"/>
    <n v="-1"/>
    <n v="-1"/>
    <n v="-1"/>
    <n v="0"/>
    <m/>
    <m/>
    <s v="Central IRL A"/>
    <n v="-1"/>
    <m/>
    <m/>
    <n v="604"/>
    <x v="13"/>
    <s v="Basins 4, 6, 10, 15"/>
    <x v="0"/>
    <m/>
    <n v="117.57606199848"/>
    <n v="0.66751002960000005"/>
  </r>
  <r>
    <n v="450000"/>
    <n v="880000"/>
    <n v="880000"/>
    <x v="0"/>
    <x v="0"/>
    <s v="IR12-21"/>
    <s v="62-304.520 (7), F.A.C."/>
    <n v="0.56000000000000005"/>
    <n v="0.48"/>
    <s v="Town Melbourne Beach"/>
    <n v="1.4893697385750001E-2"/>
    <n v="3658.5104816677799"/>
    <n v="9.11880198080285"/>
    <n v="1.3411044797193601"/>
    <n v="0.13581267722269999"/>
    <n v="1.9974004283619999E-2"/>
    <n v="54.488747996572798"/>
    <n v="1210"/>
    <s v="Fixed Single Family Units"/>
    <n v="1210"/>
    <s v="Town Melbourne Beach                   Brevard County"/>
    <s v="Town Melbourne Beach"/>
    <m/>
    <m/>
    <m/>
    <n v="0"/>
    <n v="1"/>
    <n v="0.13581267722269999"/>
    <n v="1.9974004283619999E-2"/>
    <n v="54.488747996573501"/>
    <m/>
    <n v="-1"/>
    <n v="-1"/>
    <n v="-1"/>
    <n v="-1"/>
    <n v="0"/>
    <m/>
    <m/>
    <s v="Central IRL A"/>
    <n v="-1"/>
    <m/>
    <m/>
    <n v="604"/>
    <x v="13"/>
    <s v="Basins 4, 6, 10, 15"/>
    <x v="0"/>
    <m/>
    <n v="37.424895307928203"/>
    <n v="4.41920097E-2"/>
  </r>
  <r>
    <n v="450000"/>
    <n v="880000"/>
    <n v="880000"/>
    <x v="0"/>
    <x v="0"/>
    <s v="IR12-21"/>
    <s v="62-304.520 (7), F.A.C."/>
    <n v="0.56000000000000005"/>
    <n v="0.48"/>
    <s v="Town Melbourne Beach"/>
    <n v="3.9009499969479999E-2"/>
    <n v="3658.5104816677799"/>
    <n v="9.11880198080285"/>
    <n v="1.3411044797193601"/>
    <n v="0.35571990559189998"/>
    <n v="5.2315815160689998E-2"/>
    <n v="142.71666452299399"/>
    <n v="1210"/>
    <s v="Fixed Single Family Units"/>
    <n v="1210"/>
    <s v="Town Melbourne Beach                   Brevard County"/>
    <s v="Town Melbourne Beach"/>
    <m/>
    <m/>
    <m/>
    <n v="0"/>
    <n v="1"/>
    <n v="0.35571990559189998"/>
    <n v="5.2315815160689998E-2"/>
    <n v="142.71666452299399"/>
    <m/>
    <n v="-1"/>
    <n v="-1"/>
    <n v="-1"/>
    <n v="-1"/>
    <n v="0"/>
    <m/>
    <m/>
    <s v="Central IRL A"/>
    <n v="-1"/>
    <m/>
    <m/>
    <n v="604"/>
    <x v="13"/>
    <s v="Basins 4, 6, 10, 15"/>
    <x v="0"/>
    <m/>
    <n v="55.2179822576107"/>
    <n v="0.1157474976"/>
  </r>
  <r>
    <n v="450000"/>
    <n v="880000"/>
    <n v="880000"/>
    <x v="0"/>
    <x v="0"/>
    <s v="IR12-21"/>
    <s v="62-304.520 (7), F.A.C."/>
    <n v="0.56000000000000005"/>
    <n v="0.48"/>
    <s v="Town Melbourne Beach"/>
    <n v="2.0710541626769999E-2"/>
    <n v="3658.5104816677799"/>
    <n v="9.11880198080285"/>
    <n v="1.3411044797193601"/>
    <n v="0.18885532800977001"/>
    <n v="2.7775000153080001E-2"/>
    <n v="75.769733622588006"/>
    <n v="1210"/>
    <s v="Fixed Single Family Units"/>
    <n v="1210"/>
    <s v="Town Melbourne Beach                   Brevard County"/>
    <s v="Town Melbourne Beach"/>
    <m/>
    <m/>
    <m/>
    <n v="0"/>
    <n v="1"/>
    <n v="0.18885532800977001"/>
    <n v="2.7775000153080001E-2"/>
    <n v="75.769733622587296"/>
    <m/>
    <n v="-1"/>
    <n v="-1"/>
    <n v="-1"/>
    <n v="-1"/>
    <n v="0"/>
    <m/>
    <m/>
    <s v="Central IRL A"/>
    <n v="-1"/>
    <m/>
    <m/>
    <n v="604"/>
    <x v="13"/>
    <s v="Basins 4, 6, 10, 15"/>
    <x v="0"/>
    <m/>
    <n v="44.688422869359101"/>
    <n v="6.1451527700000001E-2"/>
  </r>
  <r>
    <n v="450000"/>
    <n v="880000"/>
    <n v="880000"/>
    <x v="0"/>
    <x v="0"/>
    <s v="IR12-21"/>
    <s v="62-304.520 (7), F.A.C."/>
    <n v="0.56000000000000005"/>
    <n v="0.48"/>
    <s v="Town Melbourne Beach"/>
    <n v="0.21036761221832001"/>
    <n v="3658.5104816677799"/>
    <n v="9.11880198080285"/>
    <n v="1.3411044797193601"/>
    <n v="1.9183005989932"/>
    <n v="0.28212494713385"/>
    <n v="769.63211430415595"/>
    <n v="1210"/>
    <s v="Fixed Single Family Units"/>
    <n v="1210"/>
    <s v="Town Melbourne Beach                   Brevard County"/>
    <s v="Town Melbourne Beach"/>
    <m/>
    <m/>
    <m/>
    <n v="0"/>
    <n v="1"/>
    <n v="1.9183005989932"/>
    <n v="0.28212494713385"/>
    <n v="769.63211430415595"/>
    <m/>
    <n v="-1"/>
    <n v="-1"/>
    <n v="-1"/>
    <n v="-1"/>
    <n v="0"/>
    <m/>
    <m/>
    <s v="Central IRL A"/>
    <n v="-1"/>
    <m/>
    <m/>
    <n v="604"/>
    <x v="13"/>
    <s v="Basins 4, 6, 10, 15"/>
    <x v="0"/>
    <m/>
    <n v="118.577034083101"/>
    <n v="0.62419473989999996"/>
  </r>
  <r>
    <n v="450000"/>
    <n v="880000"/>
    <n v="880000"/>
    <x v="0"/>
    <x v="0"/>
    <s v="IR12-21"/>
    <s v="62-304.520 (7), F.A.C."/>
    <n v="0.56000000000000005"/>
    <n v="0.48"/>
    <s v="Town Melbourne Beach"/>
    <n v="0.20791398488311999"/>
    <n v="3663.10394748823"/>
    <n v="9.1295472161966593"/>
    <n v="1.3426608640059099"/>
    <n v="1.89816054189807"/>
    <n v="0.27915797058207997"/>
    <n v="761.610538763375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9816054189807"/>
    <n v="0.27915797058207997"/>
    <n v="761.61053876337598"/>
    <m/>
    <n v="-1"/>
    <n v="-1"/>
    <n v="-1"/>
    <n v="-1"/>
    <n v="0"/>
    <m/>
    <m/>
    <s v="Central IRL A"/>
    <n v="-1"/>
    <m/>
    <m/>
    <n v="604"/>
    <x v="13"/>
    <s v="Basins 4, 6, 10, 15"/>
    <x v="0"/>
    <m/>
    <n v="153.72266425594401"/>
    <n v="0.61768900140000005"/>
  </r>
  <r>
    <n v="450000"/>
    <n v="880000"/>
    <n v="880000"/>
    <x v="0"/>
    <x v="0"/>
    <s v="IR12-21"/>
    <s v="62-304.520 (7), F.A.C."/>
    <n v="0.56000000000000005"/>
    <n v="0.48"/>
    <s v="Town Melbourne Beach"/>
    <n v="2.1990768958599998E-3"/>
    <n v="3663.10394748823"/>
    <n v="9.1295472161966593"/>
    <n v="1.3426608640059099"/>
    <n v="2.007657635286E-2"/>
    <n v="2.95261448502E-3"/>
    <n v="8.0554472580805694"/>
    <n v="1210"/>
    <s v="Fixed Single Family Units"/>
    <n v="1210"/>
    <s v="Town Melbourne Beach                   Brevard County"/>
    <s v="Town Melbourne Beach"/>
    <m/>
    <m/>
    <m/>
    <n v="0"/>
    <n v="1"/>
    <n v="2.007657635286E-2"/>
    <n v="2.95261448502E-3"/>
    <n v="8.0554472580799903"/>
    <m/>
    <n v="-1"/>
    <n v="-1"/>
    <n v="-1"/>
    <n v="-1"/>
    <n v="0"/>
    <m/>
    <m/>
    <s v="Central IRL A"/>
    <n v="-1"/>
    <m/>
    <m/>
    <n v="604"/>
    <x v="13"/>
    <s v="Basins 4, 6, 10, 15"/>
    <x v="0"/>
    <m/>
    <n v="14.409059102189399"/>
    <n v="6.5332094999999996E-3"/>
  </r>
  <r>
    <n v="450000"/>
    <n v="880000"/>
    <n v="880000"/>
    <x v="0"/>
    <x v="0"/>
    <s v="IR12-21"/>
    <s v="62-304.520 (7), F.A.C."/>
    <n v="0.56000000000000005"/>
    <n v="0.48"/>
    <s v="Town Melbourne Beach"/>
    <n v="0.22888754208657999"/>
    <n v="3663.10394748823"/>
    <n v="9.1295472161966593"/>
    <n v="1.3426608640059099"/>
    <n v="2.08963962267869"/>
    <n v="0.30731834501816002"/>
    <n v="838.43885894825496"/>
    <n v="1210"/>
    <s v="Fixed Single Family Units"/>
    <n v="1210"/>
    <s v="Town Melbourne Beach                   Brevard County"/>
    <s v="Town Melbourne Beach"/>
    <m/>
    <m/>
    <m/>
    <n v="0"/>
    <n v="1"/>
    <n v="2.08963962267869"/>
    <n v="0.30731834501816002"/>
    <n v="838.43885894825496"/>
    <m/>
    <n v="-1"/>
    <n v="-1"/>
    <n v="-1"/>
    <n v="-1"/>
    <n v="0"/>
    <m/>
    <m/>
    <s v="Central IRL A"/>
    <n v="-1"/>
    <m/>
    <m/>
    <n v="604"/>
    <x v="13"/>
    <s v="Basins 4, 6, 10, 15"/>
    <x v="0"/>
    <m/>
    <n v="118.290132574053"/>
    <n v="0.67999907459999998"/>
  </r>
  <r>
    <n v="450000"/>
    <n v="880000"/>
    <n v="880000"/>
    <x v="0"/>
    <x v="0"/>
    <s v="IR12-21"/>
    <s v="62-304.520 (7), F.A.C."/>
    <n v="0.56000000000000005"/>
    <n v="0.48"/>
    <s v="Town Melbourne Beach"/>
    <n v="5.1935455233910001E-2"/>
    <n v="3663.10394748823"/>
    <n v="9.1295472161966593"/>
    <n v="1.3426608640059099"/>
    <n v="0.47414719075264999"/>
    <n v="6.9731703196900002E-2"/>
    <n v="190.24497108193401"/>
    <n v="1210"/>
    <s v="Fixed Single Family Units"/>
    <n v="1210"/>
    <s v="Town Melbourne Beach                   Brevard County"/>
    <s v="Town Melbourne Beach"/>
    <m/>
    <m/>
    <m/>
    <n v="0"/>
    <n v="1"/>
    <n v="0.47414719075264999"/>
    <n v="6.9731703196900002E-2"/>
    <n v="190.24497108193299"/>
    <m/>
    <n v="-1"/>
    <n v="-1"/>
    <n v="-1"/>
    <n v="-1"/>
    <n v="0"/>
    <m/>
    <m/>
    <s v="Central IRL A"/>
    <n v="-1"/>
    <m/>
    <m/>
    <n v="604"/>
    <x v="13"/>
    <s v="Basins 4, 6, 10, 15"/>
    <x v="0"/>
    <m/>
    <n v="64.854054279932399"/>
    <n v="0.15429438039999999"/>
  </r>
  <r>
    <n v="450000"/>
    <n v="880000"/>
    <n v="880000"/>
    <x v="0"/>
    <x v="0"/>
    <s v="IR12-21"/>
    <s v="62-304.520 (7), F.A.C."/>
    <n v="0.56000000000000005"/>
    <n v="0.48"/>
    <s v="Town Melbourne Beach"/>
    <n v="7.3394893872129996E-2"/>
    <n v="3663.10394748823"/>
    <n v="9.1295472161966593"/>
    <n v="1.3426608640059099"/>
    <n v="0.67006214903337002"/>
    <n v="9.8544451619969997E-2"/>
    <n v="268.85312546848598"/>
    <n v="1210"/>
    <s v="Fixed Single Family Units"/>
    <n v="1210"/>
    <s v="Town Melbourne Beach                   Brevard County"/>
    <s v="Town Melbourne Beach"/>
    <m/>
    <m/>
    <m/>
    <n v="0"/>
    <n v="1"/>
    <n v="0.67006214903337002"/>
    <n v="9.8544451619969997E-2"/>
    <n v="268.85312546848502"/>
    <m/>
    <n v="-1"/>
    <n v="-1"/>
    <n v="-1"/>
    <n v="-1"/>
    <n v="0"/>
    <m/>
    <m/>
    <s v="Central IRL A"/>
    <n v="-1"/>
    <m/>
    <m/>
    <n v="604"/>
    <x v="13"/>
    <s v="Basins 4, 6, 10, 15"/>
    <x v="0"/>
    <m/>
    <n v="77.683165551843004"/>
    <n v="0.2180479525"/>
  </r>
  <r>
    <n v="450000"/>
    <n v="880000"/>
    <n v="880000"/>
    <x v="0"/>
    <x v="0"/>
    <s v="IR12-21"/>
    <s v="62-304.520 (7), F.A.C."/>
    <n v="0.56000000000000005"/>
    <n v="0.48"/>
    <s v="Town Melbourne Beach"/>
    <n v="5.3432500581219997E-2"/>
    <n v="3663.10394748823"/>
    <n v="9.1295472161966593"/>
    <n v="1.3426608640059099"/>
    <n v="0.48781453693576998"/>
    <n v="7.1741727396380003E-2"/>
    <n v="195.72880380326299"/>
    <n v="1210"/>
    <s v="Fixed Single Family Units"/>
    <n v="1210"/>
    <s v="Town Melbourne Beach                   Brevard County"/>
    <s v="Town Melbourne Beach"/>
    <m/>
    <m/>
    <m/>
    <n v="0"/>
    <n v="1"/>
    <n v="0.48781453693576998"/>
    <n v="7.1741727396380003E-2"/>
    <n v="195.728803803262"/>
    <m/>
    <n v="-1"/>
    <n v="-1"/>
    <n v="-1"/>
    <n v="-1"/>
    <n v="0"/>
    <m/>
    <m/>
    <s v="Central IRL A"/>
    <n v="-1"/>
    <m/>
    <m/>
    <n v="604"/>
    <x v="13"/>
    <s v="Basins 4, 6, 10, 15"/>
    <x v="0"/>
    <m/>
    <n v="64.123391165932105"/>
    <n v="0.1587419333"/>
  </r>
  <r>
    <n v="450000"/>
    <n v="880000"/>
    <n v="880000"/>
    <x v="0"/>
    <x v="0"/>
    <s v="IR12-21"/>
    <s v="62-304.520 (7), F.A.C."/>
    <n v="0.56000000000000005"/>
    <n v="0.48"/>
    <s v="Town Melbourne Beach"/>
    <n v="3.7243790902359998E-2"/>
    <n v="3666.5914996832898"/>
    <n v="9.1377154923318091"/>
    <n v="1.34384435445895"/>
    <n v="0.34032316512172001"/>
    <n v="5.0049858142789998E-2"/>
    <n v="136.557767138600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4032316512172001"/>
    <n v="5.0049858142789998E-2"/>
    <n v="136.55776713860101"/>
    <m/>
    <n v="-1"/>
    <n v="-1"/>
    <n v="-1"/>
    <n v="-1"/>
    <n v="0"/>
    <m/>
    <m/>
    <s v="Central IRL A"/>
    <n v="-1"/>
    <m/>
    <m/>
    <n v="604"/>
    <x v="13"/>
    <s v="Basins 4, 6, 10, 15"/>
    <x v="0"/>
    <m/>
    <n v="106.032807995493"/>
    <n v="0.110752447"/>
  </r>
  <r>
    <n v="450000"/>
    <n v="880000"/>
    <n v="880000"/>
    <x v="0"/>
    <x v="0"/>
    <s v="IR12-21"/>
    <s v="62-304.520 (7), F.A.C."/>
    <n v="0.56000000000000005"/>
    <n v="0.48"/>
    <s v="Town Melbourne Beach"/>
    <n v="0.20036848025057999"/>
    <n v="3666.5914996832898"/>
    <n v="9.1377154923318091"/>
    <n v="1.34384435445895"/>
    <n v="1.8309101661607801"/>
    <n v="0.26926405099626999"/>
    <n v="734.66936649126501"/>
    <n v="1210"/>
    <s v="Fixed Single Family Units"/>
    <n v="1210"/>
    <s v="Town Melbourne Beach                   Brevard County"/>
    <s v="Town Melbourne Beach"/>
    <m/>
    <m/>
    <m/>
    <n v="0"/>
    <n v="1"/>
    <n v="1.8309101661607801"/>
    <n v="0.26926405099626999"/>
    <n v="734.66936649126501"/>
    <m/>
    <n v="-1"/>
    <n v="-1"/>
    <n v="-1"/>
    <n v="-1"/>
    <n v="0"/>
    <m/>
    <m/>
    <s v="Central IRL A"/>
    <n v="-1"/>
    <m/>
    <m/>
    <n v="604"/>
    <x v="13"/>
    <s v="Basins 4, 6, 10, 15"/>
    <x v="0"/>
    <m/>
    <n v="116.944691257675"/>
    <n v="0.59583890230000003"/>
  </r>
  <r>
    <n v="450000"/>
    <n v="880000"/>
    <n v="880000"/>
    <x v="0"/>
    <x v="0"/>
    <s v="IR12-21"/>
    <s v="62-304.520 (7), F.A.C."/>
    <n v="0.56000000000000005"/>
    <n v="0.48"/>
    <s v="Town Melbourne Beach"/>
    <n v="0.24149069680946"/>
    <n v="3666.5914996832898"/>
    <n v="9.1377154923318091"/>
    <n v="1.34384435445895"/>
    <n v="2.2066732814898402"/>
    <n v="0.32452590956174998"/>
    <n v="885.44773617417502"/>
    <n v="1210"/>
    <s v="Fixed Single Family Units"/>
    <n v="1210"/>
    <s v="Town Melbourne Beach                   Brevard County"/>
    <s v="Town Melbourne Beach"/>
    <m/>
    <m/>
    <m/>
    <n v="0"/>
    <n v="1"/>
    <n v="2.2066732814898402"/>
    <n v="0.32452590956174998"/>
    <n v="885.44773617417502"/>
    <m/>
    <n v="-1"/>
    <n v="-1"/>
    <n v="-1"/>
    <n v="-1"/>
    <n v="0"/>
    <m/>
    <m/>
    <s v="Central IRL A"/>
    <n v="-1"/>
    <m/>
    <m/>
    <n v="604"/>
    <x v="13"/>
    <s v="Basins 4, 6, 10, 15"/>
    <x v="0"/>
    <m/>
    <n v="126.23927508550899"/>
    <n v="0.71812468470000002"/>
  </r>
  <r>
    <n v="450000"/>
    <n v="880000"/>
    <n v="880000"/>
    <x v="0"/>
    <x v="0"/>
    <s v="IR12-21"/>
    <s v="62-304.520 (7), F.A.C."/>
    <n v="0.56000000000000005"/>
    <n v="0.48"/>
    <s v="Town Melbourne Beach"/>
    <n v="7.6411148569800001E-3"/>
    <n v="3666.5914996832898"/>
    <n v="9.1377154923318091"/>
    <n v="1.34384435445895"/>
    <n v="6.982233360732E-2"/>
    <n v="1.026846906232E-2"/>
    <n v="28.0168467827102"/>
    <n v="1210"/>
    <s v="Fixed Single Family Units"/>
    <n v="1210"/>
    <s v="Town Melbourne Beach                   Brevard County"/>
    <s v="Town Melbourne Beach"/>
    <m/>
    <m/>
    <m/>
    <n v="0"/>
    <n v="1"/>
    <n v="6.982233360732E-2"/>
    <n v="1.026846906232E-2"/>
    <n v="28.016846782709401"/>
    <m/>
    <n v="-1"/>
    <n v="-1"/>
    <n v="-1"/>
    <n v="-1"/>
    <n v="0"/>
    <m/>
    <m/>
    <s v="Central IRL A"/>
    <n v="-1"/>
    <m/>
    <m/>
    <n v="604"/>
    <x v="13"/>
    <s v="Basins 4, 6, 10, 15"/>
    <x v="0"/>
    <m/>
    <n v="27.172457934081599"/>
    <n v="2.2722503500000001E-2"/>
  </r>
  <r>
    <n v="450000"/>
    <n v="880000"/>
    <n v="880000"/>
    <x v="0"/>
    <x v="0"/>
    <s v="IR12-21"/>
    <s v="62-304.520 (7), F.A.C."/>
    <n v="0.56000000000000005"/>
    <n v="0.48"/>
    <s v="Town Melbourne Beach"/>
    <n v="8.4144983833709996E-2"/>
    <n v="3666.5914996832898"/>
    <n v="9.1377154923318091"/>
    <n v="1.34384435445895"/>
    <n v="0.76889292237930995"/>
    <n v="0.11307776148097"/>
    <n v="308.52528246567198"/>
    <n v="1210"/>
    <s v="Fixed Single Family Units"/>
    <n v="1210"/>
    <s v="Town Melbourne Beach                   Brevard County"/>
    <s v="Town Melbourne Beach"/>
    <m/>
    <m/>
    <m/>
    <n v="0"/>
    <n v="1"/>
    <n v="0.76889292237930995"/>
    <n v="0.11307776148097"/>
    <n v="308.52528246567101"/>
    <m/>
    <n v="-1"/>
    <n v="-1"/>
    <n v="-1"/>
    <n v="-1"/>
    <n v="0"/>
    <m/>
    <m/>
    <s v="Central IRL A"/>
    <n v="-1"/>
    <m/>
    <m/>
    <n v="604"/>
    <x v="13"/>
    <s v="Basins 4, 6, 10, 15"/>
    <x v="0"/>
    <m/>
    <n v="83.571820552696906"/>
    <n v="0.25022326230000003"/>
  </r>
  <r>
    <n v="450000"/>
    <n v="880000"/>
    <n v="880000"/>
    <x v="0"/>
    <x v="0"/>
    <s v="IR12-21"/>
    <s v="62-304.520 (7), F.A.C."/>
    <n v="0.56000000000000005"/>
    <n v="0.48"/>
    <s v="Town Melbourne Beach"/>
    <n v="4.687438712987E-2"/>
    <n v="3666.5914996832898"/>
    <n v="9.1377154923318091"/>
    <n v="1.34384435445895"/>
    <n v="0.42832481347016998"/>
    <n v="6.2991880513190004E-2"/>
    <n v="171.86922940324499"/>
    <n v="1210"/>
    <s v="Fixed Single Family Units"/>
    <n v="1210"/>
    <s v="Town Melbourne Beach                   Brevard County"/>
    <s v="Town Melbourne Beach"/>
    <m/>
    <m/>
    <m/>
    <n v="0"/>
    <n v="1"/>
    <n v="0.42832481347016998"/>
    <n v="6.2991880513190004E-2"/>
    <n v="171.86922940324601"/>
    <m/>
    <n v="-1"/>
    <n v="-1"/>
    <n v="-1"/>
    <n v="-1"/>
    <n v="0"/>
    <m/>
    <m/>
    <s v="Central IRL A"/>
    <n v="-1"/>
    <m/>
    <m/>
    <n v="604"/>
    <x v="13"/>
    <s v="Basins 4, 6, 10, 15"/>
    <x v="0"/>
    <m/>
    <n v="55.955065870942697"/>
    <n v="0.1393911025"/>
  </r>
  <r>
    <n v="450000"/>
    <n v="880000"/>
    <n v="880000"/>
    <x v="0"/>
    <x v="0"/>
    <s v="IR12-21"/>
    <s v="62-304.520 (7), F.A.C."/>
    <n v="0.56000000000000005"/>
    <n v="0.48"/>
    <s v="Town Melbourne Beach"/>
    <n v="0.20382517338445999"/>
    <n v="3661.4881872992601"/>
    <n v="9.1257924132744197"/>
    <n v="1.3421179027122101"/>
    <n v="1.8600662209062999"/>
    <n v="0.27355741422271002"/>
    <n v="746.30346462144598"/>
    <n v="1210"/>
    <s v="Fixed Single Family Units"/>
    <n v="1210"/>
    <s v="Town Melbourne Beach                   Brevard County"/>
    <s v="Town Melbourne Beach"/>
    <m/>
    <m/>
    <m/>
    <n v="0"/>
    <n v="1"/>
    <n v="1.8600662209062999"/>
    <n v="0.27355741422271002"/>
    <n v="746.30346462144598"/>
    <m/>
    <n v="-1"/>
    <n v="-1"/>
    <n v="-1"/>
    <n v="-1"/>
    <n v="0"/>
    <m/>
    <m/>
    <s v="Central IRL A"/>
    <n v="-1"/>
    <m/>
    <m/>
    <n v="604"/>
    <x v="13"/>
    <s v="Basins 4, 6, 10, 15"/>
    <x v="0"/>
    <m/>
    <n v="115.793163411317"/>
    <n v="0.60527450500000002"/>
  </r>
  <r>
    <n v="450000"/>
    <n v="880000"/>
    <n v="880000"/>
    <x v="0"/>
    <x v="0"/>
    <s v="IR12-21"/>
    <s v="62-304.520 (7), F.A.C."/>
    <n v="0.56000000000000005"/>
    <n v="0.48"/>
    <s v="Town Melbourne Beach"/>
    <n v="9.0881939251140006E-2"/>
    <n v="3661.4881872992601"/>
    <n v="9.1257924132744197"/>
    <n v="1.3421179027122101"/>
    <n v="0.82936971172178997"/>
    <n v="0.12197427770216"/>
    <n v="332.763147006927"/>
    <n v="1210"/>
    <s v="Fixed Single Family Units"/>
    <n v="1210"/>
    <s v="Town Melbourne Beach                   Brevard County"/>
    <s v="Town Melbourne Beach"/>
    <m/>
    <m/>
    <m/>
    <n v="0"/>
    <n v="1"/>
    <n v="0.82936971172178997"/>
    <n v="0.12197427770216"/>
    <n v="332.763147006927"/>
    <m/>
    <n v="-1"/>
    <n v="-1"/>
    <n v="-1"/>
    <n v="-1"/>
    <n v="0"/>
    <m/>
    <m/>
    <s v="Central IRL A"/>
    <n v="-1"/>
    <m/>
    <m/>
    <n v="604"/>
    <x v="13"/>
    <s v="Basins 4, 6, 10, 15"/>
    <x v="0"/>
    <m/>
    <n v="77.367922022147297"/>
    <n v="0.26988089780000002"/>
  </r>
  <r>
    <n v="450000"/>
    <n v="880000"/>
    <n v="880000"/>
    <x v="0"/>
    <x v="0"/>
    <s v="IR12-21"/>
    <s v="62-304.520 (7), F.A.C."/>
    <n v="0.56000000000000005"/>
    <n v="0.48"/>
    <s v="Town Melbourne Beach"/>
    <n v="0.12149446722412"/>
    <n v="3661.4881872992601"/>
    <n v="9.1257924132744197"/>
    <n v="1.3421179027122101"/>
    <n v="1.1087332872487199"/>
    <n v="0.16305989954197"/>
    <n v="444.85055656334703"/>
    <n v="1210"/>
    <s v="Fixed Single Family Units"/>
    <n v="1210"/>
    <s v="Town Melbourne Beach                   Brevard County"/>
    <s v="Town Melbourne Beach"/>
    <m/>
    <m/>
    <m/>
    <n v="0"/>
    <n v="1"/>
    <n v="1.1087332872487199"/>
    <n v="0.16305989954197"/>
    <n v="444.85055656334703"/>
    <m/>
    <n v="-1"/>
    <n v="-1"/>
    <n v="-1"/>
    <n v="-1"/>
    <n v="0"/>
    <m/>
    <m/>
    <s v="Central IRL A"/>
    <n v="-1"/>
    <m/>
    <m/>
    <n v="604"/>
    <x v="13"/>
    <s v="Basins 4, 6, 10, 15"/>
    <x v="0"/>
    <m/>
    <n v="91.260928219995805"/>
    <n v="0.36078715049999999"/>
  </r>
  <r>
    <n v="450000"/>
    <n v="880000"/>
    <n v="880000"/>
    <x v="0"/>
    <x v="0"/>
    <s v="IR12-21"/>
    <s v="62-304.520 (7), F.A.C."/>
    <n v="0.56000000000000005"/>
    <n v="0.48"/>
    <s v="Town Melbourne Beach"/>
    <n v="0.20156187392323999"/>
    <n v="3661.4881872992601"/>
    <n v="9.1257924132744197"/>
    <n v="1.3421179027122101"/>
    <n v="1.8394118198541001"/>
    <n v="0.27051979949659999"/>
    <n v="738.01642037985698"/>
    <n v="1210"/>
    <s v="Fixed Single Family Units"/>
    <n v="1210"/>
    <s v="Town Melbourne Beach                   Brevard County"/>
    <s v="Town Melbourne Beach"/>
    <m/>
    <m/>
    <m/>
    <n v="0"/>
    <n v="1"/>
    <n v="1.8394118198541001"/>
    <n v="0.27051979949659999"/>
    <n v="738.01642037985698"/>
    <m/>
    <n v="-1"/>
    <n v="-1"/>
    <n v="-1"/>
    <n v="-1"/>
    <n v="0"/>
    <m/>
    <m/>
    <s v="Central IRL A"/>
    <n v="-1"/>
    <m/>
    <m/>
    <n v="604"/>
    <x v="13"/>
    <s v="Basins 4, 6, 10, 15"/>
    <x v="0"/>
    <m/>
    <n v="115.523276034568"/>
    <n v="0.59855346340000004"/>
  </r>
  <r>
    <n v="450000"/>
    <n v="880000"/>
    <n v="880000"/>
    <x v="0"/>
    <x v="0"/>
    <s v="IR12-21"/>
    <s v="62-304.520 (7), F.A.C."/>
    <n v="0.56000000000000005"/>
    <n v="0.48"/>
    <s v="Town Melbourne Beach"/>
    <n v="6.3659702430610005E-2"/>
    <n v="3699.7622054293201"/>
    <n v="10.595930480420099"/>
    <n v="2.0358691119980299"/>
    <n v="0.67453378135898001"/>
    <n v="0.12960282185746"/>
    <n v="235.525761061651"/>
    <n v="1300"/>
    <s v="Residential, High Density"/>
    <n v="1300"/>
    <s v="Town Melbourne Beach                   Brevard County"/>
    <s v="Town Melbourne Beach"/>
    <m/>
    <m/>
    <m/>
    <n v="0"/>
    <n v="1"/>
    <n v="0.67453378135898001"/>
    <n v="0.12960282185746"/>
    <n v="235.52576106165199"/>
    <m/>
    <n v="-1"/>
    <n v="-1"/>
    <n v="-1"/>
    <n v="-1"/>
    <n v="0"/>
    <m/>
    <m/>
    <s v="Central IRL A"/>
    <n v="-1"/>
    <m/>
    <m/>
    <n v="604"/>
    <x v="13"/>
    <s v="Basins 4, 6, 10, 15"/>
    <x v="0"/>
    <m/>
    <n v="118.157603987801"/>
    <n v="0.19101845989999999"/>
  </r>
  <r>
    <n v="450000"/>
    <n v="880000"/>
    <n v="880000"/>
    <x v="0"/>
    <x v="0"/>
    <s v="IR12-21"/>
    <s v="62-304.520 (7), F.A.C."/>
    <n v="0.56000000000000005"/>
    <n v="0.48"/>
    <s v="FDOT District 5"/>
    <n v="0.11153294603406"/>
    <n v="3699.7622054293201"/>
    <n v="10.595930480420099"/>
    <n v="2.0358691119980299"/>
    <n v="1.1817953424534"/>
    <n v="0.22706647980089001"/>
    <n v="412.645378397022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1817953424534"/>
    <n v="0.22706647980089001"/>
    <n v="864.49091916204497"/>
    <m/>
    <n v="-1"/>
    <n v="-1"/>
    <n v="-1"/>
    <n v="-1"/>
    <n v="0"/>
    <m/>
    <m/>
    <s v="Central IRL A"/>
    <n v="-1"/>
    <m/>
    <m/>
    <n v="604"/>
    <x v="13"/>
    <s v="Basins 4, 6, 10, 15"/>
    <x v="0"/>
    <m/>
    <n v="126.504144470789"/>
    <n v="0.70112807720000003"/>
  </r>
  <r>
    <n v="450000"/>
    <n v="880000"/>
    <n v="880000"/>
    <x v="0"/>
    <x v="0"/>
    <s v="IR12-21"/>
    <s v="62-304.520 (7), F.A.C."/>
    <n v="0.56000000000000005"/>
    <n v="0.48"/>
    <s v="Town Melbourne Beach"/>
    <n v="0.24346186019407001"/>
    <n v="3699.7622054293201"/>
    <n v="10.595930480420099"/>
    <n v="2.0358691119980299"/>
    <n v="2.5797049452501999"/>
    <n v="0.49565648111869998"/>
    <n v="900.75098880956705"/>
    <n v="1300"/>
    <s v="Residential, High Density"/>
    <n v="1300"/>
    <s v="Town Melbourne Beach                   Brevard County"/>
    <s v="Town Melbourne Beach"/>
    <m/>
    <m/>
    <m/>
    <n v="0"/>
    <n v="1"/>
    <n v="2.5797049452501999"/>
    <n v="0.49565648111869998"/>
    <n v="900.75098880956705"/>
    <m/>
    <n v="-1"/>
    <n v="-1"/>
    <n v="-1"/>
    <n v="-1"/>
    <n v="0"/>
    <m/>
    <m/>
    <s v="Central IRL A"/>
    <n v="-1"/>
    <m/>
    <m/>
    <n v="604"/>
    <x v="13"/>
    <s v="Basins 4, 6, 10, 15"/>
    <x v="0"/>
    <m/>
    <n v="128.85858405805399"/>
    <n v="0.73053608179999996"/>
  </r>
  <r>
    <n v="450000"/>
    <n v="880000"/>
    <n v="880000"/>
    <x v="0"/>
    <x v="0"/>
    <s v="IR12-21"/>
    <s v="62-304.520 (7), F.A.C."/>
    <n v="0.56000000000000005"/>
    <n v="0.48"/>
    <s v="Town Melbourne Beach"/>
    <n v="6.9085444626559994E-2"/>
    <n v="3699.7622054293201"/>
    <n v="10.595930480420099"/>
    <n v="2.0358691119980299"/>
    <n v="0.73202456847198005"/>
    <n v="0.14064892280387001"/>
    <n v="255.59971697464101"/>
    <n v="1300"/>
    <s v="Residential, High Density"/>
    <n v="1300"/>
    <s v="Town Melbourne Beach                   Brevard County"/>
    <s v="Town Melbourne Beach"/>
    <m/>
    <m/>
    <m/>
    <n v="0"/>
    <n v="1"/>
    <n v="0.73202456847198005"/>
    <n v="0.14064892280387001"/>
    <n v="255.59971697464201"/>
    <m/>
    <n v="-1"/>
    <n v="-1"/>
    <n v="-1"/>
    <n v="-1"/>
    <n v="0"/>
    <m/>
    <m/>
    <s v="Central IRL A"/>
    <n v="-1"/>
    <m/>
    <m/>
    <n v="604"/>
    <x v="13"/>
    <s v="Basins 4, 6, 10, 15"/>
    <x v="0"/>
    <m/>
    <n v="68.177142579827901"/>
    <n v="0.2072990405"/>
  </r>
  <r>
    <n v="450000"/>
    <n v="880000"/>
    <n v="880000"/>
    <x v="0"/>
    <x v="0"/>
    <s v="IR12-21"/>
    <s v="62-304.520 (7), F.A.C."/>
    <n v="0.56000000000000005"/>
    <n v="0.48"/>
    <s v="Town Melbourne Beach"/>
    <n v="5.8830004641720002E-2"/>
    <n v="3708.44243185287"/>
    <n v="10.5097293607518"/>
    <n v="1.98021395900015"/>
    <n v="0.61828742707629003"/>
    <n v="0.11649599639958"/>
    <n v="218.16768547947001"/>
    <n v="1300"/>
    <s v="Residential, High Density"/>
    <n v="1300"/>
    <s v="Town Melbourne Beach                   Brevard County"/>
    <s v="Town Melbourne Beach"/>
    <m/>
    <m/>
    <m/>
    <n v="0"/>
    <n v="1"/>
    <n v="0.61828742707629003"/>
    <n v="0.11649599639958"/>
    <n v="218.167685479471"/>
    <m/>
    <n v="-1"/>
    <n v="-1"/>
    <n v="-1"/>
    <n v="-1"/>
    <n v="0"/>
    <m/>
    <m/>
    <s v="Central IRL A"/>
    <n v="-1"/>
    <m/>
    <m/>
    <n v="604"/>
    <x v="13"/>
    <s v="Basins 4, 6, 10, 15"/>
    <x v="0"/>
    <m/>
    <n v="99.963858368926594"/>
    <n v="0.17694053970000001"/>
  </r>
  <r>
    <n v="450000"/>
    <n v="880000"/>
    <n v="880000"/>
    <x v="0"/>
    <x v="0"/>
    <s v="IR12-21"/>
    <s v="62-304.520 (7), F.A.C."/>
    <n v="0.56000000000000005"/>
    <n v="0.48"/>
    <s v="FDOT District 5"/>
    <n v="0.12843451839516001"/>
    <n v="3708.44243185287"/>
    <n v="10.5097293607518"/>
    <n v="1.98021395900015"/>
    <n v="1.34981202891163"/>
    <n v="0.25432782614354998"/>
    <n v="476.2920177311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34981202891163"/>
    <n v="0.25432782614354998"/>
    <n v="1039.9308219872801"/>
    <m/>
    <n v="-1"/>
    <n v="-1"/>
    <n v="-1"/>
    <n v="-1"/>
    <n v="0"/>
    <m/>
    <m/>
    <s v="Central IRL A"/>
    <n v="-1"/>
    <m/>
    <m/>
    <n v="604"/>
    <x v="13"/>
    <s v="Basins 4, 6, 10, 15"/>
    <x v="0"/>
    <m/>
    <n v="129.10156654289699"/>
    <n v="0.843415103"/>
  </r>
  <r>
    <n v="450000"/>
    <n v="880000"/>
    <n v="880000"/>
    <x v="0"/>
    <x v="0"/>
    <s v="IR12-21"/>
    <s v="62-304.520 (7), F.A.C."/>
    <n v="0.56000000000000005"/>
    <n v="0.48"/>
    <s v="Town Melbourne Beach"/>
    <n v="1.3190438193369999E-2"/>
    <n v="3708.44243185287"/>
    <n v="10.5097293607518"/>
    <n v="1.98021395900015"/>
    <n v="0.13862793556208999"/>
    <n v="2.6119889835850001E-2"/>
    <n v="48.915980691044602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3862793556208999"/>
    <n v="2.6119889835850001E-2"/>
    <n v="48.915980691043103"/>
    <m/>
    <n v="-1"/>
    <n v="-1"/>
    <n v="-1"/>
    <n v="-1"/>
    <n v="0"/>
    <m/>
    <m/>
    <s v="Central IRL A"/>
    <n v="-1"/>
    <m/>
    <m/>
    <n v="604"/>
    <x v="13"/>
    <s v="Basins 4, 6, 10, 15"/>
    <x v="0"/>
    <m/>
    <n v="47.5788047804215"/>
    <n v="3.9672328200000002E-2"/>
  </r>
  <r>
    <n v="450000"/>
    <n v="880000"/>
    <n v="880000"/>
    <x v="0"/>
    <x v="0"/>
    <s v="IR12-21"/>
    <s v="62-304.520 (7), F.A.C."/>
    <n v="0.56000000000000005"/>
    <n v="0.48"/>
    <s v="Town Melbourne Beach"/>
    <n v="2.4776523196529999E-2"/>
    <n v="3708.44243185287"/>
    <n v="10.5097293607518"/>
    <n v="1.98021395900015"/>
    <n v="0.26039455329592998"/>
    <n v="4.9062817089259997E-2"/>
    <n v="91.882309935802496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6039455329592998"/>
    <n v="4.9062817089259997E-2"/>
    <n v="91.882309935804003"/>
    <m/>
    <n v="-1"/>
    <n v="-1"/>
    <n v="-1"/>
    <n v="-1"/>
    <n v="0"/>
    <m/>
    <m/>
    <s v="Central IRL A"/>
    <n v="-1"/>
    <m/>
    <m/>
    <n v="604"/>
    <x v="13"/>
    <s v="Basins 4, 6, 10, 15"/>
    <x v="0"/>
    <m/>
    <n v="49.596899692457001"/>
    <n v="7.4519310599999999E-2"/>
  </r>
  <r>
    <n v="450000"/>
    <n v="880000"/>
    <n v="880000"/>
    <x v="0"/>
    <x v="0"/>
    <s v="IR12-21"/>
    <s v="62-304.520 (7), F.A.C."/>
    <n v="0.56000000000000005"/>
    <n v="0.48"/>
    <s v="Town Melbourne Beach"/>
    <n v="2.2674793095480001E-2"/>
    <n v="3708.44243185287"/>
    <n v="10.5097293607518"/>
    <n v="1.98021395900015"/>
    <n v="0.23830593874462999"/>
    <n v="4.4900941805119998E-2"/>
    <n v="84.088164848795898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23830593874462999"/>
    <n v="4.4900941805119998E-2"/>
    <n v="84.088164848797405"/>
    <m/>
    <n v="-1"/>
    <n v="-1"/>
    <n v="-1"/>
    <n v="-1"/>
    <n v="0"/>
    <m/>
    <m/>
    <s v="Central IRL A"/>
    <n v="-1"/>
    <m/>
    <m/>
    <n v="604"/>
    <x v="13"/>
    <s v="Basins 4, 6, 10, 15"/>
    <x v="0"/>
    <m/>
    <n v="45.4160627189503"/>
    <n v="6.8198024999999995E-2"/>
  </r>
  <r>
    <n v="450000"/>
    <n v="880000"/>
    <n v="880000"/>
    <x v="0"/>
    <x v="0"/>
    <s v="IR12-21"/>
    <s v="62-304.520 (7), F.A.C."/>
    <n v="0.56000000000000005"/>
    <n v="0.48"/>
    <s v="Town Melbourne Beach"/>
    <n v="1.897853510549E-2"/>
    <n v="3708.44243185287"/>
    <n v="10.5097293607518"/>
    <n v="1.98021395900015"/>
    <n v="0.19945926762223001"/>
    <n v="3.7581560137260002E-2"/>
    <n v="70.3808048796121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9945926762223001"/>
    <n v="3.7581560137260002E-2"/>
    <n v="70.380804879610295"/>
    <m/>
    <n v="-1"/>
    <n v="-1"/>
    <n v="-1"/>
    <n v="-1"/>
    <n v="0"/>
    <m/>
    <m/>
    <s v="Central IRL A"/>
    <n v="-1"/>
    <m/>
    <m/>
    <n v="604"/>
    <x v="13"/>
    <s v="Basins 4, 6, 10, 15"/>
    <x v="0"/>
    <m/>
    <n v="40.661426291462703"/>
    <n v="5.7080944799999998E-2"/>
  </r>
  <r>
    <n v="450000"/>
    <n v="880000"/>
    <n v="880000"/>
    <x v="0"/>
    <x v="0"/>
    <s v="IR12-21"/>
    <s v="62-304.520 (7), F.A.C."/>
    <n v="0.56000000000000005"/>
    <n v="0.48"/>
    <s v="Town Melbourne Beach"/>
    <n v="1.77542133386E-2"/>
    <n v="3708.44243185287"/>
    <n v="10.5097293607518"/>
    <n v="1.98021395900015"/>
    <n v="0.18659197720178"/>
    <n v="3.515714108417E-2"/>
    <n v="65.840478089051004"/>
    <n v="1330"/>
    <s v="Residential, High density; Multiple Dwelling Units, Low Rise &lt;Two stories or less&gt;"/>
    <n v="1330"/>
    <s v="Town Melbourne Beach                   Brevard County"/>
    <s v="Town Melbourne Beach"/>
    <m/>
    <m/>
    <m/>
    <n v="0"/>
    <n v="1"/>
    <n v="0.18659197720178"/>
    <n v="3.515714108417E-2"/>
    <n v="65.840478089051402"/>
    <m/>
    <n v="-1"/>
    <n v="-1"/>
    <n v="-1"/>
    <n v="-1"/>
    <n v="0"/>
    <m/>
    <m/>
    <s v="Central IRL A"/>
    <n v="-1"/>
    <m/>
    <m/>
    <n v="604"/>
    <x v="13"/>
    <s v="Basins 4, 6, 10, 15"/>
    <x v="0"/>
    <m/>
    <n v="37.4030194662474"/>
    <n v="5.3398603500000003E-2"/>
  </r>
  <r>
    <n v="450000"/>
    <n v="880000"/>
    <n v="880000"/>
    <x v="0"/>
    <x v="0"/>
    <s v="IR12-21"/>
    <s v="62-304.520 (7), F.A.C."/>
    <n v="0.56000000000000005"/>
    <n v="0.48"/>
    <s v="Town Melbourne Beach"/>
    <n v="6.4888049360239994E-2"/>
    <n v="3708.44243185287"/>
    <n v="10.5097293607518"/>
    <n v="1.98021395900015"/>
    <n v="0.68195583752329003"/>
    <n v="0.12849222111545"/>
    <n v="240.63359556770001"/>
    <n v="1300"/>
    <s v="Residential, High Density"/>
    <n v="1300"/>
    <s v="Town Melbourne Beach                   Brevard County"/>
    <s v="Town Melbourne Beach"/>
    <m/>
    <m/>
    <m/>
    <n v="0"/>
    <n v="1"/>
    <n v="0.68195583752329003"/>
    <n v="0.12849222111545"/>
    <n v="240.63359556769799"/>
    <m/>
    <n v="-1"/>
    <n v="-1"/>
    <n v="-1"/>
    <n v="-1"/>
    <n v="0"/>
    <m/>
    <m/>
    <s v="Central IRL A"/>
    <n v="-1"/>
    <m/>
    <m/>
    <n v="604"/>
    <x v="13"/>
    <s v="Basins 4, 6, 10, 15"/>
    <x v="0"/>
    <m/>
    <n v="69.249347713568298"/>
    <n v="0.19516106699999999"/>
  </r>
  <r>
    <n v="450000"/>
    <n v="880000"/>
    <n v="880000"/>
    <x v="0"/>
    <x v="0"/>
    <s v="IR12-21"/>
    <s v="62-304.520 (7), F.A.C."/>
    <n v="0.56000000000000005"/>
    <n v="0.48"/>
    <s v="FDOT District 5"/>
    <n v="1.76657652319E-3"/>
    <n v="3708.44243185287"/>
    <n v="10.5097293607518"/>
    <n v="1.98021395900015"/>
    <n v="1.856624115384E-2"/>
    <n v="3.49819949087E-3"/>
    <n v="6.55124733773515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856624115384E-2"/>
    <n v="3.49819949087E-3"/>
    <n v="6.5512473377360196"/>
    <m/>
    <n v="-1"/>
    <n v="-1"/>
    <n v="-1"/>
    <n v="-1"/>
    <n v="0"/>
    <m/>
    <m/>
    <s v="Central IRL A"/>
    <n v="-1"/>
    <m/>
    <m/>
    <n v="604"/>
    <x v="13"/>
    <s v="Basins 4, 6, 10, 15"/>
    <x v="0"/>
    <m/>
    <n v="47.091487288702297"/>
    <n v="5.3132581999999996E-3"/>
  </r>
  <r>
    <n v="450000"/>
    <n v="880000"/>
    <n v="880000"/>
    <x v="0"/>
    <x v="0"/>
    <s v="IR12-21"/>
    <s v="62-304.520 (7), F.A.C."/>
    <n v="0.56000000000000005"/>
    <n v="0.48"/>
    <s v="Town Melbourne Beach"/>
    <n v="0.22514330200165"/>
    <n v="3661.4881881176598"/>
    <n v="9.1257924153141907"/>
    <n v="1.3421179030121899"/>
    <n v="2.0546110377654698"/>
    <n v="0.30216885635969998"/>
    <n v="824.359540912861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546110377654698"/>
    <n v="0.30216885635969998"/>
    <n v="824.35954091286101"/>
    <m/>
    <n v="-1"/>
    <n v="-1"/>
    <n v="-1"/>
    <n v="-1"/>
    <n v="0"/>
    <m/>
    <m/>
    <s v="Central IRL A"/>
    <n v="-1"/>
    <m/>
    <m/>
    <n v="604"/>
    <x v="13"/>
    <s v="Basins 4, 6, 10, 15"/>
    <x v="0"/>
    <m/>
    <n v="136.364085874892"/>
    <n v="0.66858032519999999"/>
  </r>
  <r>
    <n v="450000"/>
    <n v="880000"/>
    <n v="880000"/>
    <x v="0"/>
    <x v="0"/>
    <s v="IR12-21"/>
    <s v="62-304.520 (7), F.A.C."/>
    <n v="0.56000000000000005"/>
    <n v="0.48"/>
    <s v="Town Melbourne Beach"/>
    <n v="6.2615023476530002E-2"/>
    <n v="3661.4881881176598"/>
    <n v="9.1257924153141907"/>
    <n v="1.3421179030121899"/>
    <n v="0.57141170632686999"/>
    <n v="8.4036744005379999E-2"/>
    <n v="229.264168858039"/>
    <n v="1210"/>
    <s v="Fixed Single Family Units"/>
    <n v="1210"/>
    <s v="Town Melbourne Beach                   Brevard County"/>
    <s v="Town Melbourne Beach"/>
    <m/>
    <m/>
    <m/>
    <n v="0"/>
    <n v="1"/>
    <n v="0.57141170632686999"/>
    <n v="8.4036744005379999E-2"/>
    <n v="229.26416885803999"/>
    <m/>
    <n v="-1"/>
    <n v="-1"/>
    <n v="-1"/>
    <n v="-1"/>
    <n v="0"/>
    <m/>
    <m/>
    <s v="Central IRL A"/>
    <n v="-1"/>
    <m/>
    <m/>
    <n v="604"/>
    <x v="13"/>
    <s v="Basins 4, 6, 10, 15"/>
    <x v="0"/>
    <m/>
    <n v="64.202400804324796"/>
    <n v="0.18594012069999999"/>
  </r>
  <r>
    <n v="450000"/>
    <n v="880000"/>
    <n v="880000"/>
    <x v="0"/>
    <x v="0"/>
    <s v="IR12-21"/>
    <s v="62-304.520 (7), F.A.C."/>
    <n v="0.56000000000000005"/>
    <n v="0.48"/>
    <s v="Town Melbourne Beach"/>
    <n v="0.13150956601231001"/>
    <n v="3661.4881881176598"/>
    <n v="9.1257924153141907"/>
    <n v="1.3421179030121899"/>
    <n v="1.20012900005642"/>
    <n v="0.17650134296249001"/>
    <n v="481.52072257856503"/>
    <n v="1210"/>
    <s v="Fixed Single Family Units"/>
    <n v="1210"/>
    <s v="Town Melbourne Beach                   Brevard County"/>
    <s v="Town Melbourne Beach"/>
    <m/>
    <m/>
    <m/>
    <n v="0"/>
    <n v="1"/>
    <n v="1.20012900005642"/>
    <n v="0.17650134296249001"/>
    <n v="481.52072257856503"/>
    <m/>
    <n v="-1"/>
    <n v="-1"/>
    <n v="-1"/>
    <n v="-1"/>
    <n v="0"/>
    <m/>
    <m/>
    <s v="Central IRL A"/>
    <n v="-1"/>
    <m/>
    <m/>
    <n v="604"/>
    <x v="13"/>
    <s v="Basins 4, 6, 10, 15"/>
    <x v="0"/>
    <m/>
    <n v="95.527392683290998"/>
    <n v="0.39052775550000002"/>
  </r>
  <r>
    <n v="450000"/>
    <n v="880000"/>
    <n v="880000"/>
    <x v="0"/>
    <x v="0"/>
    <s v="IR12-21"/>
    <s v="62-304.520 (7), F.A.C."/>
    <n v="0.56000000000000005"/>
    <n v="0.48"/>
    <s v="Town Melbourne Beach"/>
    <n v="2.5684189026999999E-2"/>
    <n v="3661.4881881176598"/>
    <n v="9.1257924153141907"/>
    <n v="1.3421179030121899"/>
    <n v="0.23438857741616001"/>
    <n v="3.4471209917490003E-2"/>
    <n v="94.042354743771199"/>
    <n v="1210"/>
    <s v="Fixed Single Family Units"/>
    <n v="1210"/>
    <s v="Town Melbourne Beach                   Brevard County"/>
    <s v="Town Melbourne Beach"/>
    <m/>
    <m/>
    <m/>
    <n v="0"/>
    <n v="1"/>
    <n v="0.23438857741616001"/>
    <n v="3.4471209917490003E-2"/>
    <n v="94.042354743770503"/>
    <m/>
    <n v="-1"/>
    <n v="-1"/>
    <n v="-1"/>
    <n v="-1"/>
    <n v="0"/>
    <m/>
    <m/>
    <s v="Central IRL A"/>
    <n v="-1"/>
    <m/>
    <m/>
    <n v="604"/>
    <x v="13"/>
    <s v="Basins 4, 6, 10, 15"/>
    <x v="0"/>
    <m/>
    <n v="46.830742337855199"/>
    <n v="7.6271171700000001E-2"/>
  </r>
  <r>
    <n v="450000"/>
    <n v="880000"/>
    <n v="880000"/>
    <x v="0"/>
    <x v="0"/>
    <s v="IR12-21"/>
    <s v="62-304.520 (7), F.A.C."/>
    <n v="0.56000000000000005"/>
    <n v="0.48"/>
    <s v="Town Melbourne Beach"/>
    <n v="5.0542458975000003E-2"/>
    <n v="3661.4881881176598"/>
    <n v="9.1257924153141907"/>
    <n v="1.3421179030121899"/>
    <n v="0.46123998876543998"/>
    <n v="6.7833939052609996E-2"/>
    <n v="185.06061653540999"/>
    <n v="1210"/>
    <s v="Fixed Single Family Units"/>
    <n v="1210"/>
    <s v="Town Melbourne Beach                   Brevard County"/>
    <s v="Town Melbourne Beach"/>
    <m/>
    <m/>
    <m/>
    <n v="0"/>
    <n v="1"/>
    <n v="0.46123998876543998"/>
    <n v="6.7833939052609996E-2"/>
    <n v="185.060616535408"/>
    <m/>
    <n v="-1"/>
    <n v="-1"/>
    <n v="-1"/>
    <n v="-1"/>
    <n v="0"/>
    <m/>
    <m/>
    <s v="Central IRL A"/>
    <n v="-1"/>
    <m/>
    <m/>
    <n v="604"/>
    <x v="13"/>
    <s v="Basins 4, 6, 10, 15"/>
    <x v="0"/>
    <m/>
    <n v="57.290702029003597"/>
    <n v="0.15008971330000001"/>
  </r>
  <r>
    <n v="450000"/>
    <n v="880000"/>
    <n v="880000"/>
    <x v="0"/>
    <x v="0"/>
    <s v="IR12-21"/>
    <s v="62-304.520 (7), F.A.C."/>
    <n v="0.56000000000000005"/>
    <n v="0.48"/>
    <s v="Town Melbourne Beach"/>
    <n v="0.10608076617895"/>
    <n v="3661.4881881176598"/>
    <n v="9.1257924153141907"/>
    <n v="1.3421179030121899"/>
    <n v="0.96807105140664995"/>
    <n v="0.14237289545403001"/>
    <n v="388.41347235072698"/>
    <n v="1210"/>
    <s v="Fixed Single Family Units"/>
    <n v="1210"/>
    <s v="Town Melbourne Beach                   Brevard County"/>
    <s v="Town Melbourne Beach"/>
    <m/>
    <m/>
    <m/>
    <n v="0"/>
    <n v="1"/>
    <n v="0.96807105140664995"/>
    <n v="0.14237289545403001"/>
    <n v="388.41347235072698"/>
    <m/>
    <n v="-1"/>
    <n v="-1"/>
    <n v="-1"/>
    <n v="-1"/>
    <n v="0"/>
    <m/>
    <m/>
    <s v="Central IRL A"/>
    <n v="-1"/>
    <m/>
    <m/>
    <n v="604"/>
    <x v="13"/>
    <s v="Basins 4, 6, 10, 15"/>
    <x v="0"/>
    <m/>
    <n v="89.064693046744495"/>
    <n v="0.31501498160000002"/>
  </r>
  <r>
    <n v="450000"/>
    <n v="880000"/>
    <n v="880000"/>
    <x v="0"/>
    <x v="0"/>
    <s v="IR12-21"/>
    <s v="62-304.520 (7), F.A.C."/>
    <n v="0.56000000000000005"/>
    <n v="0.48"/>
    <s v="Town Melbourne Beach"/>
    <n v="1.618814801945E-2"/>
    <n v="3661.4881881176598"/>
    <n v="9.1257924153141907"/>
    <n v="1.3421179030121899"/>
    <n v="0.14772967841390999"/>
    <n v="2.172640327352E-2"/>
    <n v="59.272712760731203"/>
    <n v="1210"/>
    <s v="Fixed Single Family Units"/>
    <n v="1210"/>
    <s v="Town Melbourne Beach                   Brevard County"/>
    <s v="Town Melbourne Beach"/>
    <m/>
    <m/>
    <m/>
    <n v="0"/>
    <n v="1"/>
    <n v="0.14772967841390999"/>
    <n v="2.172640327352E-2"/>
    <n v="59.272712760730897"/>
    <m/>
    <n v="-1"/>
    <n v="-1"/>
    <n v="-1"/>
    <n v="-1"/>
    <n v="0"/>
    <m/>
    <m/>
    <s v="Central IRL A"/>
    <n v="-1"/>
    <m/>
    <m/>
    <n v="604"/>
    <x v="13"/>
    <s v="Basins 4, 6, 10, 15"/>
    <x v="0"/>
    <m/>
    <n v="38.090149231497399"/>
    <n v="4.8071948699999999E-2"/>
  </r>
  <r>
    <n v="450000"/>
    <n v="880000"/>
    <n v="880000"/>
    <x v="0"/>
    <x v="0"/>
    <s v="IR12-21"/>
    <s v="62-304.520 (7), F.A.C."/>
    <n v="0.56000000000000005"/>
    <n v="0.48"/>
    <s v="Town Melbourne Beach"/>
    <n v="3.9837896022750001E-2"/>
    <n v="3682.59813766149"/>
    <n v="9.1751459501170505"/>
    <n v="1.34926546710053"/>
    <n v="0.36551851035439997"/>
    <n v="5.3751897385449998E-2"/>
    <n v="146.70696170176399"/>
    <n v="1210"/>
    <s v="Fixed Single Family Units"/>
    <n v="1210"/>
    <s v="Town Melbourne Beach                   Brevard County"/>
    <s v="Town Melbourne Beach"/>
    <m/>
    <m/>
    <m/>
    <n v="0"/>
    <n v="1"/>
    <n v="0.36551851035439997"/>
    <n v="5.3751897385449998E-2"/>
    <n v="310.79080513489203"/>
    <m/>
    <n v="-1"/>
    <n v="-1"/>
    <n v="-1"/>
    <n v="-1"/>
    <n v="0"/>
    <m/>
    <m/>
    <s v="Central IRL A"/>
    <n v="-1"/>
    <m/>
    <m/>
    <n v="604"/>
    <x v="13"/>
    <s v="Basins 4, 6, 10, 15"/>
    <x v="0"/>
    <m/>
    <n v="57.086161849171397"/>
    <n v="0.25206066919999998"/>
  </r>
  <r>
    <n v="450000"/>
    <n v="880000"/>
    <n v="880000"/>
    <x v="0"/>
    <x v="0"/>
    <s v="IR12-21"/>
    <s v="62-304.520 (7), F.A.C."/>
    <n v="0.56000000000000005"/>
    <n v="0.48"/>
    <s v="Town Melbourne Beach"/>
    <n v="5.3048244172659999E-2"/>
    <n v="3682.59813766149"/>
    <n v="9.1751459501170505"/>
    <n v="1.34926546710053"/>
    <n v="0.48672538268163001"/>
    <n v="7.1576163952490002E-2"/>
    <n v="195.35536519646101"/>
    <n v="1210"/>
    <s v="Fixed Single Family Units"/>
    <n v="1210"/>
    <s v="Town Melbourne Beach                   Brevard County"/>
    <s v="Town Melbourne Beach"/>
    <m/>
    <m/>
    <m/>
    <n v="0"/>
    <n v="1"/>
    <n v="0.48672538268163001"/>
    <n v="7.1576163952490002E-2"/>
    <n v="422.984627028896"/>
    <m/>
    <n v="-1"/>
    <n v="-1"/>
    <n v="-1"/>
    <n v="-1"/>
    <n v="0"/>
    <m/>
    <m/>
    <s v="Central IRL A"/>
    <n v="-1"/>
    <m/>
    <m/>
    <n v="604"/>
    <x v="13"/>
    <s v="Basins 4, 6, 10, 15"/>
    <x v="0"/>
    <m/>
    <n v="73.133613942065296"/>
    <n v="0.3430532255"/>
  </r>
  <r>
    <n v="450000"/>
    <n v="880000"/>
    <n v="880000"/>
    <x v="0"/>
    <x v="0"/>
    <s v="IR12-21"/>
    <s v="62-304.520 (7), F.A.C."/>
    <n v="0.56000000000000005"/>
    <n v="0.48"/>
    <s v="Town Melbourne Beach"/>
    <n v="0.16892904361339001"/>
    <n v="3648.5658463744599"/>
    <n v="9.1081606179865808"/>
    <n v="1.3438900470442601"/>
    <n v="1.53863286227368"/>
    <n v="0.22702206036875"/>
    <n v="616.34873898854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3863286227368"/>
    <n v="0.22702206036875"/>
    <n v="616.348738988543"/>
    <m/>
    <n v="-1"/>
    <n v="-1"/>
    <n v="-1"/>
    <n v="-1"/>
    <n v="0"/>
    <m/>
    <m/>
    <s v="Central IRL A"/>
    <n v="-1"/>
    <m/>
    <m/>
    <n v="604"/>
    <x v="13"/>
    <s v="Basins 4, 6, 10, 15"/>
    <x v="0"/>
    <m/>
    <n v="128.348469198239"/>
    <n v="0.49987732280000002"/>
  </r>
  <r>
    <n v="450000"/>
    <n v="880000"/>
    <n v="880000"/>
    <x v="0"/>
    <x v="0"/>
    <s v="IR12-21"/>
    <s v="62-304.520 (7), F.A.C."/>
    <n v="0.56000000000000005"/>
    <n v="0.48"/>
    <s v="Town Melbourne Beach"/>
    <n v="0.23162348820331999"/>
    <n v="3648.5658463744599"/>
    <n v="9.1081606179865808"/>
    <n v="1.3438900470442601"/>
    <n v="2.1096639334542302"/>
    <n v="0.31127650045812"/>
    <n v="845.09354827678203"/>
    <n v="1210"/>
    <s v="Fixed Single Family Units"/>
    <n v="1210"/>
    <s v="Town Melbourne Beach                   Brevard County"/>
    <s v="Town Melbourne Beach"/>
    <m/>
    <m/>
    <m/>
    <n v="0"/>
    <n v="1"/>
    <n v="2.1096639334542302"/>
    <n v="0.31127650045812"/>
    <n v="845.09354827678203"/>
    <m/>
    <n v="-1"/>
    <n v="-1"/>
    <n v="-1"/>
    <n v="-1"/>
    <n v="0"/>
    <m/>
    <m/>
    <s v="Central IRL A"/>
    <n v="-1"/>
    <m/>
    <m/>
    <n v="604"/>
    <x v="13"/>
    <s v="Basins 4, 6, 10, 15"/>
    <x v="0"/>
    <m/>
    <n v="123.20123535645099"/>
    <n v="0.68539622730000005"/>
  </r>
  <r>
    <n v="450000"/>
    <n v="880000"/>
    <n v="880000"/>
    <x v="0"/>
    <x v="0"/>
    <s v="IR12-21"/>
    <s v="62-304.520 (7), F.A.C."/>
    <n v="0.56000000000000005"/>
    <n v="0.48"/>
    <s v="Town Melbourne Beach"/>
    <n v="0.16498398156758001"/>
    <n v="3648.5658463744599"/>
    <n v="9.1081606179865808"/>
    <n v="1.3438900470442601"/>
    <n v="1.5027006035124599"/>
    <n v="0.22172033075040001"/>
    <n v="601.95492034635004"/>
    <n v="1210"/>
    <s v="Fixed Single Family Units"/>
    <n v="1210"/>
    <s v="Town Melbourne Beach                   Brevard County"/>
    <s v="Town Melbourne Beach"/>
    <m/>
    <m/>
    <m/>
    <n v="0"/>
    <n v="1"/>
    <n v="1.5027006035124599"/>
    <n v="0.22172033075040001"/>
    <n v="601.95492034635004"/>
    <m/>
    <n v="-1"/>
    <n v="-1"/>
    <n v="-1"/>
    <n v="-1"/>
    <n v="0"/>
    <m/>
    <m/>
    <s v="Central IRL A"/>
    <n v="-1"/>
    <m/>
    <m/>
    <n v="604"/>
    <x v="13"/>
    <s v="Basins 4, 6, 10, 15"/>
    <x v="0"/>
    <m/>
    <n v="112.618958907641"/>
    <n v="0.4882035039"/>
  </r>
  <r>
    <n v="450000"/>
    <n v="880000"/>
    <n v="880000"/>
    <x v="0"/>
    <x v="0"/>
    <s v="IR12-21"/>
    <s v="62-304.520 (7), F.A.C."/>
    <n v="0.56000000000000005"/>
    <n v="0.48"/>
    <s v="Town Melbourne Beach"/>
    <n v="5.4855822436899997E-3"/>
    <n v="3648.5658463744599"/>
    <n v="9.1081606179865808"/>
    <n v="1.3438900470442601"/>
    <n v="4.996356415876E-2"/>
    <n v="7.3720193795399997E-3"/>
    <n v="20.014508021831102"/>
    <n v="1300"/>
    <s v="Residential, High Density"/>
    <n v="1300"/>
    <s v="Town Melbourne Beach                   Brevard County"/>
    <s v="Town Melbourne Beach"/>
    <m/>
    <m/>
    <m/>
    <n v="0"/>
    <n v="1"/>
    <n v="4.996356415876E-2"/>
    <n v="7.3720193795399997E-3"/>
    <n v="20.014508021831801"/>
    <m/>
    <n v="-1"/>
    <n v="-1"/>
    <n v="-1"/>
    <n v="-1"/>
    <n v="0"/>
    <m/>
    <m/>
    <s v="Central IRL A"/>
    <n v="-1"/>
    <m/>
    <m/>
    <n v="604"/>
    <x v="13"/>
    <s v="Basins 4, 6, 10, 15"/>
    <x v="0"/>
    <m/>
    <n v="25.7303032604569"/>
    <n v="1.6232366599999999E-2"/>
  </r>
  <r>
    <n v="450000"/>
    <n v="880000"/>
    <n v="880000"/>
    <x v="0"/>
    <x v="0"/>
    <s v="IR12-21"/>
    <s v="62-304.520 (7), F.A.C."/>
    <n v="0.56000000000000005"/>
    <n v="0.48"/>
    <s v="Town Melbourne Beach"/>
    <n v="1.551633095853E-2"/>
    <n v="3648.5658463744599"/>
    <n v="9.1081606179865808"/>
    <n v="1.3438900470442601"/>
    <n v="0.14132523457214999"/>
    <n v="2.0852242741809999E-2"/>
    <n v="56.6123551963463"/>
    <n v="1210"/>
    <s v="Fixed Single Family Units"/>
    <n v="1210"/>
    <s v="Town Melbourne Beach                   Brevard County"/>
    <s v="Town Melbourne Beach"/>
    <m/>
    <m/>
    <m/>
    <n v="0"/>
    <n v="1"/>
    <n v="0.14132523457214999"/>
    <n v="2.0852242741809999E-2"/>
    <n v="56.612355196345597"/>
    <m/>
    <n v="-1"/>
    <n v="-1"/>
    <n v="-1"/>
    <n v="-1"/>
    <n v="0"/>
    <m/>
    <m/>
    <s v="Central IRL A"/>
    <n v="-1"/>
    <m/>
    <m/>
    <n v="604"/>
    <x v="13"/>
    <s v="Basins 4, 6, 10, 15"/>
    <x v="0"/>
    <m/>
    <n v="32.546591736697899"/>
    <n v="4.5914318900000001E-2"/>
  </r>
  <r>
    <n v="450000"/>
    <n v="880000"/>
    <n v="880000"/>
    <x v="0"/>
    <x v="0"/>
    <s v="IR12-21"/>
    <s v="62-304.520 (7), F.A.C."/>
    <n v="0.56000000000000005"/>
    <n v="0.48"/>
    <s v="Town Melbourne Beach"/>
    <n v="1.3258110209400001E-2"/>
    <n v="3648.5658463744599"/>
    <n v="9.1081606179865808"/>
    <n v="1.3438900470442601"/>
    <n v="0.12075699727825"/>
    <n v="1.781744235303E-2"/>
    <n v="48.373088097514596"/>
    <n v="1210"/>
    <s v="Fixed Single Family Units"/>
    <n v="1210"/>
    <s v="Town Melbourne Beach                   Brevard County"/>
    <s v="Town Melbourne Beach"/>
    <m/>
    <m/>
    <m/>
    <n v="0"/>
    <n v="1"/>
    <n v="0.12075699727825"/>
    <n v="1.781744235303E-2"/>
    <n v="48.373088097515698"/>
    <m/>
    <n v="-1"/>
    <n v="-1"/>
    <n v="-1"/>
    <n v="-1"/>
    <n v="0"/>
    <m/>
    <m/>
    <s v="Central IRL A"/>
    <n v="-1"/>
    <m/>
    <m/>
    <n v="604"/>
    <x v="13"/>
    <s v="Basins 4, 6, 10, 15"/>
    <x v="0"/>
    <m/>
    <n v="40.393143465135502"/>
    <n v="3.9232026000000003E-2"/>
  </r>
  <r>
    <n v="450000"/>
    <n v="880000"/>
    <n v="880000"/>
    <x v="0"/>
    <x v="0"/>
    <s v="IR12-21"/>
    <s v="62-304.520 (7), F.A.C."/>
    <n v="0.56000000000000005"/>
    <n v="0.48"/>
    <s v="Town Melbourne Beach"/>
    <n v="1.79669167569E-2"/>
    <n v="3648.5658463744599"/>
    <n v="9.1081606179865808"/>
    <n v="1.3438900470442601"/>
    <n v="0.16364556363185001"/>
    <n v="2.414556060567E-2"/>
    <n v="65.553478843885699"/>
    <n v="1210"/>
    <s v="Fixed Single Family Units"/>
    <n v="1210"/>
    <s v="Town Melbourne Beach                   Brevard County"/>
    <s v="Town Melbourne Beach"/>
    <m/>
    <m/>
    <m/>
    <n v="0"/>
    <n v="1"/>
    <n v="0.16364556363185001"/>
    <n v="2.414556060567E-2"/>
    <n v="65.553478843886495"/>
    <m/>
    <n v="-1"/>
    <n v="-1"/>
    <n v="-1"/>
    <n v="-1"/>
    <n v="0"/>
    <m/>
    <m/>
    <s v="Central IRL A"/>
    <n v="-1"/>
    <m/>
    <m/>
    <n v="604"/>
    <x v="13"/>
    <s v="Basins 4, 6, 10, 15"/>
    <x v="0"/>
    <m/>
    <n v="47.023704511846297"/>
    <n v="5.31658385E-2"/>
  </r>
  <r>
    <n v="450000"/>
    <n v="880000"/>
    <n v="880000"/>
    <x v="0"/>
    <x v="0"/>
    <s v="IR12-21"/>
    <s v="62-304.520 (7), F.A.C."/>
    <n v="0.56000000000000005"/>
    <n v="0.48"/>
    <s v="Town Melbourne Beach"/>
    <n v="0.26288372443162999"/>
    <n v="3658.51048194036"/>
    <n v="9.1188019814822496"/>
    <n v="1.3411044798192799"/>
    <n v="2.3971846272466202"/>
    <n v="0.35255454050683999"/>
    <n v="961.76286136465603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3971846272466202"/>
    <n v="0.35255454050683999"/>
    <n v="961.76286136465603"/>
    <m/>
    <n v="-1"/>
    <n v="-1"/>
    <n v="-1"/>
    <n v="-1"/>
    <n v="0"/>
    <m/>
    <m/>
    <s v="Central IRL A"/>
    <n v="-1"/>
    <m/>
    <m/>
    <n v="604"/>
    <x v="13"/>
    <s v="Basins 4, 6, 10, 15"/>
    <x v="0"/>
    <m/>
    <n v="171.871844771946"/>
    <n v="0.78001854130000003"/>
  </r>
  <r>
    <n v="450000"/>
    <n v="880000"/>
    <n v="880000"/>
    <x v="0"/>
    <x v="0"/>
    <s v="IR12-21"/>
    <s v="62-304.520 (7), F.A.C."/>
    <n v="0.56000000000000005"/>
    <n v="0.48"/>
    <s v="Town Melbourne Beach"/>
    <n v="1.9035718976599999E-2"/>
    <n v="3658.51048194036"/>
    <n v="9.1188019814822496"/>
    <n v="1.3411044798192799"/>
    <n v="0.17358295192275"/>
    <n v="2.5528887996089999E-2"/>
    <n v="69.6423774071623"/>
    <n v="1210"/>
    <s v="Fixed Single Family Units"/>
    <n v="1210"/>
    <s v="Town Melbourne Beach                   Brevard County"/>
    <s v="Town Melbourne Beach"/>
    <m/>
    <m/>
    <m/>
    <n v="0"/>
    <n v="1"/>
    <n v="0.17358295192275"/>
    <n v="2.5528887996089999E-2"/>
    <n v="69.642377407160794"/>
    <m/>
    <n v="-1"/>
    <n v="-1"/>
    <n v="-1"/>
    <n v="-1"/>
    <n v="0"/>
    <m/>
    <m/>
    <s v="Central IRL A"/>
    <n v="-1"/>
    <m/>
    <m/>
    <n v="604"/>
    <x v="13"/>
    <s v="Basins 4, 6, 10, 15"/>
    <x v="0"/>
    <m/>
    <n v="42.835630124971502"/>
    <n v="5.64820579E-2"/>
  </r>
  <r>
    <n v="450000"/>
    <n v="880000"/>
    <n v="880000"/>
    <x v="0"/>
    <x v="0"/>
    <s v="IR12-21"/>
    <s v="62-304.520 (7), F.A.C."/>
    <n v="0.56000000000000005"/>
    <n v="0.48"/>
    <s v="Town Melbourne Beach"/>
    <n v="3.1883555672610003E-2"/>
    <n v="3658.51048194036"/>
    <n v="9.1188019814822496"/>
    <n v="1.3411044798192799"/>
    <n v="0.29073983064415998"/>
    <n v="4.2759179345109997E-2"/>
    <n v="116.64632262979799"/>
    <n v="1210"/>
    <s v="Fixed Single Family Units"/>
    <n v="1210"/>
    <s v="Town Melbourne Beach                   Brevard County"/>
    <s v="Town Melbourne Beach"/>
    <m/>
    <m/>
    <m/>
    <n v="0"/>
    <n v="1"/>
    <n v="0.29073983064415998"/>
    <n v="4.2759179345109997E-2"/>
    <n v="116.6463226298"/>
    <m/>
    <n v="-1"/>
    <n v="-1"/>
    <n v="-1"/>
    <n v="-1"/>
    <n v="0"/>
    <m/>
    <m/>
    <s v="Central IRL A"/>
    <n v="-1"/>
    <m/>
    <m/>
    <n v="604"/>
    <x v="13"/>
    <s v="Basins 4, 6, 10, 15"/>
    <x v="0"/>
    <m/>
    <n v="54.756585576466598"/>
    <n v="9.4603668000000002E-2"/>
  </r>
  <r>
    <n v="450000"/>
    <n v="880000"/>
    <n v="880000"/>
    <x v="0"/>
    <x v="0"/>
    <s v="IR12-21"/>
    <s v="62-304.520 (7), F.A.C."/>
    <n v="0.56000000000000005"/>
    <n v="0.48"/>
    <s v="Town Melbourne Beach"/>
    <n v="0.11330083417042"/>
    <n v="3658.51048194036"/>
    <n v="9.1188019814822496"/>
    <n v="1.3411044798192799"/>
    <n v="1.0331678711368399"/>
    <n v="0.15194825627320999"/>
    <n v="414.51228942507998"/>
    <n v="1210"/>
    <s v="Fixed Single Family Units"/>
    <n v="1210"/>
    <s v="Town Melbourne Beach                   Brevard County"/>
    <s v="Town Melbourne Beach"/>
    <m/>
    <m/>
    <m/>
    <n v="0"/>
    <n v="1"/>
    <n v="1.0331678711368399"/>
    <n v="0.15194825627320999"/>
    <n v="495.66037946124197"/>
    <m/>
    <n v="-1"/>
    <n v="-1"/>
    <n v="-1"/>
    <n v="-1"/>
    <n v="0"/>
    <m/>
    <m/>
    <s v="Central IRL A"/>
    <n v="-1"/>
    <m/>
    <m/>
    <n v="604"/>
    <x v="13"/>
    <s v="Basins 4, 6, 10, 15"/>
    <x v="0"/>
    <m/>
    <n v="86.677225984277399"/>
    <n v="0.4019954416"/>
  </r>
  <r>
    <n v="450000"/>
    <n v="880000"/>
    <n v="880000"/>
    <x v="0"/>
    <x v="0"/>
    <s v="IR12-21"/>
    <s v="62-304.520 (7), F.A.C."/>
    <n v="0.56000000000000005"/>
    <n v="0.48"/>
    <s v="Town Melbourne Beach"/>
    <n v="0.16847898428503"/>
    <n v="3658.51048194036"/>
    <n v="9.1188019814822496"/>
    <n v="1.3411044798192799"/>
    <n v="1.5363264957364999"/>
    <n v="0.22594792058006"/>
    <n v="616.38212999347002"/>
    <n v="1210"/>
    <s v="Fixed Single Family Units"/>
    <n v="1210"/>
    <s v="Town Melbourne Beach                   Brevard County"/>
    <s v="Town Melbourne Beach"/>
    <m/>
    <m/>
    <m/>
    <n v="0"/>
    <n v="1"/>
    <n v="1.5363264957364999"/>
    <n v="0.22594792058006"/>
    <n v="616.38212999347002"/>
    <m/>
    <n v="-1"/>
    <n v="-1"/>
    <n v="-1"/>
    <n v="-1"/>
    <n v="0"/>
    <m/>
    <m/>
    <s v="Central IRL A"/>
    <n v="-1"/>
    <m/>
    <m/>
    <n v="604"/>
    <x v="13"/>
    <s v="Basins 4, 6, 10, 15"/>
    <x v="0"/>
    <m/>
    <n v="102.77602741885499"/>
    <n v="0.49990440390000002"/>
  </r>
  <r>
    <n v="450000"/>
    <n v="880000"/>
    <n v="880000"/>
    <x v="0"/>
    <x v="0"/>
    <s v="IR12-21"/>
    <s v="62-304.520 (7), F.A.C."/>
    <n v="0.56000000000000005"/>
    <n v="0.48"/>
    <s v="Town Melbourne Beach"/>
    <n v="0.14256852666985001"/>
    <n v="3659.6222207276601"/>
    <n v="9.1214137013396108"/>
    <n v="1.34148317372096"/>
    <n v="1.30042651254621"/>
    <n v="0.19125327962979999"/>
    <n v="521.746948177404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30042651254621"/>
    <n v="0.19125327962979999"/>
    <n v="521.74694817740499"/>
    <m/>
    <n v="-1"/>
    <n v="-1"/>
    <n v="-1"/>
    <n v="-1"/>
    <n v="0"/>
    <m/>
    <m/>
    <s v="Central IRL A"/>
    <n v="-1"/>
    <m/>
    <m/>
    <n v="604"/>
    <x v="13"/>
    <s v="Basins 4, 6, 10, 15"/>
    <x v="0"/>
    <m/>
    <n v="123.094606636328"/>
    <n v="0.42315243159999999"/>
  </r>
  <r>
    <n v="450000"/>
    <n v="880000"/>
    <n v="880000"/>
    <x v="0"/>
    <x v="0"/>
    <s v="IR12-21"/>
    <s v="62-304.520 (7), F.A.C."/>
    <n v="0.56000000000000005"/>
    <n v="0.48"/>
    <s v="Town Melbourne Beach"/>
    <n v="6.1085579280299998E-3"/>
    <n v="3659.6222207276601"/>
    <n v="9.1214137013396108"/>
    <n v="1.34148317372096"/>
    <n v="5.5718683980179998E-2"/>
    <n v="8.1945276761500006E-3"/>
    <n v="22.3550143300317"/>
    <n v="1210"/>
    <s v="Fixed Single Family Units"/>
    <n v="1210"/>
    <s v="Town Melbourne Beach                   Brevard County"/>
    <s v="Town Melbourne Beach"/>
    <m/>
    <m/>
    <m/>
    <n v="0"/>
    <n v="1"/>
    <n v="5.5718683980179998E-2"/>
    <n v="8.1945276761500006E-3"/>
    <n v="22.355014330032699"/>
    <m/>
    <n v="-1"/>
    <n v="-1"/>
    <n v="-1"/>
    <n v="-1"/>
    <n v="0"/>
    <m/>
    <m/>
    <s v="Central IRL A"/>
    <n v="-1"/>
    <m/>
    <m/>
    <n v="604"/>
    <x v="13"/>
    <s v="Basins 4, 6, 10, 15"/>
    <x v="0"/>
    <m/>
    <n v="36.370528012269297"/>
    <n v="1.81305875E-2"/>
  </r>
  <r>
    <n v="450000"/>
    <n v="880000"/>
    <n v="880000"/>
    <x v="0"/>
    <x v="0"/>
    <s v="IR12-21"/>
    <s v="62-304.520 (7), F.A.C."/>
    <n v="0.56000000000000005"/>
    <n v="0.48"/>
    <s v="Town Melbourne Beach"/>
    <n v="8.7631164395190003E-2"/>
    <n v="3659.6222207276601"/>
    <n v="9.1214137013396108"/>
    <n v="1.34148317372096"/>
    <n v="0.79932010357868999"/>
    <n v="0.11755573252973001"/>
    <n v="320.69695644890101"/>
    <n v="1210"/>
    <s v="Fixed Single Family Units"/>
    <n v="1210"/>
    <s v="Town Melbourne Beach                   Brevard County"/>
    <s v="Town Melbourne Beach"/>
    <m/>
    <m/>
    <m/>
    <n v="0"/>
    <n v="1"/>
    <n v="0.79932010357868999"/>
    <n v="0.11755573252973001"/>
    <n v="320.69695644889998"/>
    <m/>
    <n v="-1"/>
    <n v="-1"/>
    <n v="-1"/>
    <n v="-1"/>
    <n v="0"/>
    <m/>
    <m/>
    <s v="Central IRL A"/>
    <n v="-1"/>
    <m/>
    <m/>
    <n v="604"/>
    <x v="13"/>
    <s v="Basins 4, 6, 10, 15"/>
    <x v="0"/>
    <m/>
    <n v="93.591480306166403"/>
    <n v="0.26009485519999997"/>
  </r>
  <r>
    <n v="450000"/>
    <n v="880000"/>
    <n v="880000"/>
    <x v="0"/>
    <x v="0"/>
    <s v="IR12-21"/>
    <s v="62-304.520 (7), F.A.C."/>
    <n v="0.56000000000000005"/>
    <n v="0.48"/>
    <s v="Town Melbourne Beach"/>
    <n v="0.29781966966508"/>
    <n v="3659.6222207276601"/>
    <n v="9.1214137013396108"/>
    <n v="1.34148317372096"/>
    <n v="2.7165364154115199"/>
    <n v="0.39952007565884001"/>
    <n v="1089.90748087611"/>
    <n v="1210"/>
    <s v="Fixed Single Family Units"/>
    <n v="1210"/>
    <s v="Town Melbourne Beach                   Brevard County"/>
    <s v="Town Melbourne Beach"/>
    <m/>
    <m/>
    <m/>
    <n v="0"/>
    <n v="1"/>
    <n v="2.7165364154115199"/>
    <n v="0.39952007565884001"/>
    <n v="1089.90748087611"/>
    <m/>
    <n v="-1"/>
    <n v="-1"/>
    <n v="-1"/>
    <n v="-1"/>
    <n v="0"/>
    <m/>
    <m/>
    <s v="Central IRL A"/>
    <n v="-1"/>
    <m/>
    <m/>
    <n v="604"/>
    <x v="13"/>
    <s v="Basins 4, 6, 10, 15"/>
    <x v="0"/>
    <m/>
    <n v="139.32755746967999"/>
    <n v="0.8839476731"/>
  </r>
  <r>
    <n v="450000"/>
    <n v="880000"/>
    <n v="880000"/>
    <x v="0"/>
    <x v="0"/>
    <s v="IR12-21"/>
    <s v="62-304.520 (7), F.A.C."/>
    <n v="0.56000000000000005"/>
    <n v="0.48"/>
    <s v="Town Melbourne Beach"/>
    <n v="7.2482031718209994E-2"/>
    <n v="3659.6222207276601"/>
    <n v="9.1214137013396108"/>
    <n v="1.34148317372096"/>
    <n v="0.66113859721543999"/>
    <n v="9.7233425947090002E-2"/>
    <n v="265.25685387945902"/>
    <n v="1210"/>
    <s v="Fixed Single Family Units"/>
    <n v="1210"/>
    <s v="Town Melbourne Beach                   Brevard County"/>
    <s v="Town Melbourne Beach"/>
    <m/>
    <m/>
    <m/>
    <n v="0"/>
    <n v="1"/>
    <n v="0.66113859721543999"/>
    <n v="9.7233425947090002E-2"/>
    <n v="265.25685387945998"/>
    <m/>
    <n v="-1"/>
    <n v="-1"/>
    <n v="-1"/>
    <n v="-1"/>
    <n v="0"/>
    <m/>
    <m/>
    <s v="Central IRL A"/>
    <n v="-1"/>
    <m/>
    <m/>
    <n v="604"/>
    <x v="13"/>
    <s v="Basins 4, 6, 10, 15"/>
    <x v="0"/>
    <m/>
    <n v="89.758627798977699"/>
    <n v="0.21513126839999999"/>
  </r>
  <r>
    <n v="450000"/>
    <n v="880000"/>
    <n v="880000"/>
    <x v="0"/>
    <x v="0"/>
    <s v="IR12-21"/>
    <s v="62-304.520 (7), F.A.C."/>
    <n v="0.56000000000000005"/>
    <n v="0.48"/>
    <s v="Town Melbourne Beach"/>
    <n v="1.1153503222490001E-2"/>
    <n v="3659.6222207276601"/>
    <n v="9.1214137013396108"/>
    <n v="1.34148317372096"/>
    <n v="0.10173571711156"/>
    <n v="1.496223690101E-2"/>
    <n v="40.817608231985602"/>
    <n v="1210"/>
    <s v="Fixed Single Family Units"/>
    <n v="1210"/>
    <s v="Town Melbourne Beach                   Brevard County"/>
    <s v="Town Melbourne Beach"/>
    <m/>
    <m/>
    <m/>
    <n v="0"/>
    <n v="1"/>
    <n v="0.10173571711156"/>
    <n v="1.496223690101E-2"/>
    <n v="40.8176082319874"/>
    <m/>
    <n v="-1"/>
    <n v="-1"/>
    <n v="-1"/>
    <n v="-1"/>
    <n v="0"/>
    <m/>
    <m/>
    <s v="Central IRL A"/>
    <n v="-1"/>
    <m/>
    <m/>
    <n v="604"/>
    <x v="13"/>
    <s v="Basins 4, 6, 10, 15"/>
    <x v="0"/>
    <m/>
    <n v="69.433793852356501"/>
    <n v="3.3104305100000002E-2"/>
  </r>
  <r>
    <n v="450000"/>
    <n v="880000"/>
    <n v="880000"/>
    <x v="0"/>
    <x v="0"/>
    <s v="IR12-21"/>
    <s v="62-304.520 (7), F.A.C."/>
    <n v="0.56000000000000005"/>
    <n v="0.48"/>
    <s v="Town Melbourne Beach"/>
    <n v="0.11534330985338"/>
    <n v="3654.3990470111798"/>
    <n v="9.1092122897707792"/>
    <n v="1.3397164814520801"/>
    <n v="1.05068669565929"/>
    <n v="0.15452733323581"/>
    <n v="421.51048160732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05068669565929"/>
    <n v="0.15452733323581"/>
    <n v="421.510481607325"/>
    <m/>
    <n v="-1"/>
    <n v="-1"/>
    <n v="-1"/>
    <n v="-1"/>
    <n v="0"/>
    <m/>
    <m/>
    <s v="Central IRL A"/>
    <n v="-1"/>
    <m/>
    <m/>
    <n v="604"/>
    <x v="13"/>
    <s v="Basins 4, 6, 10, 15"/>
    <x v="0"/>
    <m/>
    <n v="118.675406581187"/>
    <n v="0.34185764930000001"/>
  </r>
  <r>
    <n v="450000"/>
    <n v="880000"/>
    <n v="880000"/>
    <x v="0"/>
    <x v="0"/>
    <s v="IR12-21"/>
    <s v="62-304.520 (7), F.A.C."/>
    <n v="0.56000000000000005"/>
    <n v="0.48"/>
    <s v="Town Melbourne Beach"/>
    <n v="5.4594415308800003E-3"/>
    <n v="3654.3990470111798"/>
    <n v="9.1092122897707792"/>
    <n v="1.3397164814520801"/>
    <n v="4.9731211888449998E-2"/>
    <n v="7.3141037984500003E-3"/>
    <n v="19.950977927694002"/>
    <n v="1210"/>
    <s v="Fixed Single Family Units"/>
    <n v="1210"/>
    <s v="Town Melbourne Beach                   Brevard County"/>
    <s v="Town Melbourne Beach"/>
    <m/>
    <m/>
    <m/>
    <n v="0"/>
    <n v="1"/>
    <n v="4.9731211888449998E-2"/>
    <n v="7.3141037984500003E-3"/>
    <n v="19.950977927694201"/>
    <m/>
    <n v="-1"/>
    <n v="-1"/>
    <n v="-1"/>
    <n v="-1"/>
    <n v="0"/>
    <m/>
    <m/>
    <s v="Central IRL A"/>
    <n v="-1"/>
    <m/>
    <m/>
    <n v="604"/>
    <x v="13"/>
    <s v="Basins 4, 6, 10, 15"/>
    <x v="0"/>
    <m/>
    <n v="74.519347764649694"/>
    <n v="1.6180841800000002E-2"/>
  </r>
  <r>
    <n v="450000"/>
    <n v="880000"/>
    <n v="880000"/>
    <x v="0"/>
    <x v="0"/>
    <s v="IR12-21"/>
    <s v="62-304.520 (7), F.A.C."/>
    <n v="0.56000000000000005"/>
    <n v="0.48"/>
    <s v="Town Melbourne Beach"/>
    <n v="0.28771695305687001"/>
    <n v="3654.3990470111798"/>
    <n v="9.1092122897707792"/>
    <n v="1.3397164814520801"/>
    <n v="2.6208748047610801"/>
    <n v="0.38545914400346998"/>
    <n v="1051.4325590599999"/>
    <n v="1210"/>
    <s v="Fixed Single Family Units"/>
    <n v="1210"/>
    <s v="Town Melbourne Beach                   Brevard County"/>
    <s v="Town Melbourne Beach"/>
    <m/>
    <m/>
    <m/>
    <n v="0"/>
    <n v="1"/>
    <n v="2.6208748047610801"/>
    <n v="0.38545914400346998"/>
    <n v="1051.4325590599999"/>
    <m/>
    <n v="-1"/>
    <n v="-1"/>
    <n v="-1"/>
    <n v="-1"/>
    <n v="0"/>
    <m/>
    <m/>
    <s v="Central IRL A"/>
    <n v="-1"/>
    <m/>
    <m/>
    <n v="604"/>
    <x v="13"/>
    <s v="Basins 4, 6, 10, 15"/>
    <x v="0"/>
    <m/>
    <n v="136.88610376174299"/>
    <n v="0.85274335690000003"/>
  </r>
  <r>
    <n v="450000"/>
    <n v="880000"/>
    <n v="880000"/>
    <x v="0"/>
    <x v="0"/>
    <s v="IR12-21"/>
    <s v="62-304.520 (7), F.A.C."/>
    <n v="0.56000000000000005"/>
    <n v="0.48"/>
    <s v="Town Melbourne Beach"/>
    <n v="0.16269327550137999"/>
    <n v="3654.3990470111798"/>
    <n v="9.1092122897707792"/>
    <n v="1.3397164814520801"/>
    <n v="1.4820075846602301"/>
    <n v="0.21796286261062001"/>
    <n v="594.54615094737005"/>
    <n v="1210"/>
    <s v="Fixed Single Family Units"/>
    <n v="1210"/>
    <s v="Town Melbourne Beach                   Brevard County"/>
    <s v="Town Melbourne Beach"/>
    <m/>
    <m/>
    <m/>
    <n v="0"/>
    <n v="1"/>
    <n v="1.4820075846602301"/>
    <n v="0.21796286261062001"/>
    <n v="594.54615094737005"/>
    <m/>
    <n v="-1"/>
    <n v="-1"/>
    <n v="-1"/>
    <n v="-1"/>
    <n v="0"/>
    <m/>
    <m/>
    <s v="Central IRL A"/>
    <n v="-1"/>
    <m/>
    <m/>
    <n v="604"/>
    <x v="13"/>
    <s v="Basins 4, 6, 10, 15"/>
    <x v="0"/>
    <m/>
    <n v="109.645820584096"/>
    <n v="0.48219476960000002"/>
  </r>
  <r>
    <n v="450000"/>
    <n v="880000"/>
    <n v="880000"/>
    <x v="0"/>
    <x v="0"/>
    <s v="IR12-21"/>
    <s v="62-304.520 (7), F.A.C."/>
    <n v="0.56000000000000005"/>
    <n v="0.48"/>
    <s v="Town Melbourne Beach"/>
    <n v="1.5982456756760001E-2"/>
    <n v="3654.3990470111798"/>
    <n v="9.1092122897707792"/>
    <n v="1.3397164814520801"/>
    <n v="0.14558759150948"/>
    <n v="2.1411960731130001E-2"/>
    <n v="58.406274740830398"/>
    <n v="1210"/>
    <s v="Fixed Single Family Units"/>
    <n v="1210"/>
    <s v="Town Melbourne Beach                   Brevard County"/>
    <s v="Town Melbourne Beach"/>
    <m/>
    <m/>
    <m/>
    <n v="0"/>
    <n v="1"/>
    <n v="0.14558759150948"/>
    <n v="2.1411960731130001E-2"/>
    <n v="58.406274740830398"/>
    <m/>
    <n v="-1"/>
    <n v="-1"/>
    <n v="-1"/>
    <n v="-1"/>
    <n v="0"/>
    <m/>
    <m/>
    <s v="Central IRL A"/>
    <n v="-1"/>
    <m/>
    <m/>
    <n v="604"/>
    <x v="13"/>
    <s v="Basins 4, 6, 10, 15"/>
    <x v="0"/>
    <m/>
    <n v="39.274383221157898"/>
    <n v="4.7369241499999999E-2"/>
  </r>
  <r>
    <n v="450000"/>
    <n v="880000"/>
    <n v="880000"/>
    <x v="0"/>
    <x v="0"/>
    <s v="IR12-21"/>
    <s v="62-304.520 (7), F.A.C."/>
    <n v="0.56000000000000005"/>
    <n v="0.48"/>
    <s v="Town Melbourne Beach"/>
    <n v="2.7766851796550002E-2"/>
    <n v="3654.3990470111798"/>
    <n v="9.1092122897707792"/>
    <n v="1.3397164814520801"/>
    <n v="0.25293414763340999"/>
    <n v="3.7199708989880002E-2"/>
    <n v="101.471156743827"/>
    <n v="1210"/>
    <s v="Fixed Single Family Units"/>
    <n v="1210"/>
    <s v="Town Melbourne Beach                   Brevard County"/>
    <s v="Town Melbourne Beach"/>
    <m/>
    <m/>
    <m/>
    <n v="0"/>
    <n v="1"/>
    <n v="0.25293414763340999"/>
    <n v="3.7199708989880002E-2"/>
    <n v="101.471156743828"/>
    <m/>
    <n v="-1"/>
    <n v="-1"/>
    <n v="-1"/>
    <n v="-1"/>
    <n v="0"/>
    <m/>
    <m/>
    <s v="Central IRL A"/>
    <n v="-1"/>
    <m/>
    <m/>
    <n v="604"/>
    <x v="13"/>
    <s v="Basins 4, 6, 10, 15"/>
    <x v="0"/>
    <m/>
    <n v="69.285343796910595"/>
    <n v="8.2296153100000005E-2"/>
  </r>
  <r>
    <n v="450000"/>
    <n v="880000"/>
    <n v="880000"/>
    <x v="0"/>
    <x v="0"/>
    <s v="IR12-21"/>
    <s v="62-304.520 (7), F.A.C."/>
    <n v="0.56000000000000005"/>
    <n v="0.48"/>
    <s v="Town Melbourne Beach"/>
    <n v="2.8011647808300001E-3"/>
    <n v="3654.3990470111798"/>
    <n v="9.1092122897707792"/>
    <n v="1.3397164814520801"/>
    <n v="2.5516404647240001E-2"/>
    <n v="3.7527666241399999E-3"/>
    <n v="10.236573905601"/>
    <n v="1210"/>
    <s v="Fixed Single Family Units"/>
    <n v="1210"/>
    <s v="Town Melbourne Beach                   Brevard County"/>
    <s v="Town Melbourne Beach"/>
    <m/>
    <m/>
    <m/>
    <n v="0"/>
    <n v="1"/>
    <n v="2.5516404647240001E-2"/>
    <n v="3.7527666241399999E-3"/>
    <n v="10.2365739056024"/>
    <m/>
    <n v="-1"/>
    <n v="-1"/>
    <n v="-1"/>
    <n v="-1"/>
    <n v="0"/>
    <m/>
    <m/>
    <s v="Central IRL A"/>
    <n v="-1"/>
    <m/>
    <m/>
    <n v="604"/>
    <x v="13"/>
    <s v="Basins 4, 6, 10, 15"/>
    <x v="0"/>
    <m/>
    <n v="13.4863460555354"/>
    <n v="8.3021685999999997E-3"/>
  </r>
  <r>
    <n v="450000"/>
    <n v="880000"/>
    <n v="880000"/>
    <x v="0"/>
    <x v="0"/>
    <s v="IR12-21"/>
    <s v="62-304.520 (7), F.A.C."/>
    <n v="0.56000000000000005"/>
    <n v="0.48"/>
    <s v="Town Melbourne Beach"/>
    <n v="0.23619193565428001"/>
    <n v="3649.6723722499501"/>
    <n v="9.0981577375541498"/>
    <n v="1.338115377401"/>
    <n v="2.1489114869209001"/>
    <n v="0.31605206111709999"/>
    <n v="862.023182105675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1489114869209001"/>
    <n v="0.31605206111709999"/>
    <n v="862.02318210567501"/>
    <m/>
    <n v="-1"/>
    <n v="-1"/>
    <n v="-1"/>
    <n v="-1"/>
    <n v="0"/>
    <m/>
    <m/>
    <s v="Central IRL A"/>
    <n v="-1"/>
    <m/>
    <m/>
    <n v="604"/>
    <x v="13"/>
    <s v="Basins 4, 6, 10, 15"/>
    <x v="0"/>
    <m/>
    <n v="154.44412246386199"/>
    <n v="0.69912666840000004"/>
  </r>
  <r>
    <n v="450000"/>
    <n v="880000"/>
    <n v="880000"/>
    <x v="0"/>
    <x v="0"/>
    <s v="IR12-21"/>
    <s v="62-304.520 (7), F.A.C."/>
    <n v="0.56000000000000005"/>
    <n v="0.48"/>
    <s v="Town Melbourne Beach"/>
    <n v="1.9395779933700001E-2"/>
    <n v="3649.6723722499501"/>
    <n v="9.0981577375541498"/>
    <n v="1.338115377401"/>
    <n v="0.17646586527971"/>
    <n v="2.5953791385969999E-2"/>
    <n v="70.788242162275793"/>
    <n v="1210"/>
    <s v="Fixed Single Family Units"/>
    <n v="1210"/>
    <s v="Town Melbourne Beach                   Brevard County"/>
    <s v="Town Melbourne Beach"/>
    <m/>
    <m/>
    <m/>
    <n v="0"/>
    <n v="1"/>
    <n v="0.17646586527971"/>
    <n v="2.5953791385969999E-2"/>
    <n v="70.788242162275793"/>
    <m/>
    <n v="-1"/>
    <n v="-1"/>
    <n v="-1"/>
    <n v="-1"/>
    <n v="0"/>
    <m/>
    <m/>
    <s v="Central IRL A"/>
    <n v="-1"/>
    <m/>
    <m/>
    <n v="604"/>
    <x v="13"/>
    <s v="Basins 4, 6, 10, 15"/>
    <x v="0"/>
    <m/>
    <n v="42.707705733795301"/>
    <n v="5.7411388600000002E-2"/>
  </r>
  <r>
    <n v="450000"/>
    <n v="880000"/>
    <n v="880000"/>
    <x v="0"/>
    <x v="0"/>
    <s v="IR12-21"/>
    <s v="62-304.520 (7), F.A.C."/>
    <n v="0.56000000000000005"/>
    <n v="0.48"/>
    <s v="Town Melbourne Beach"/>
    <n v="0.1165545934224"/>
    <n v="3649.6723722499501"/>
    <n v="9.0981577375541498"/>
    <n v="1.338115377401"/>
    <n v="1.0604320759935399"/>
    <n v="0.15596349376523999"/>
    <n v="425.386079472581"/>
    <n v="1210"/>
    <s v="Fixed Single Family Units"/>
    <n v="1210"/>
    <s v="Town Melbourne Beach                   Brevard County"/>
    <s v="Town Melbourne Beach"/>
    <m/>
    <m/>
    <m/>
    <n v="0"/>
    <n v="1"/>
    <n v="1.0604320759935399"/>
    <n v="0.15596349376523999"/>
    <n v="431.58941852567801"/>
    <m/>
    <n v="-1"/>
    <n v="-1"/>
    <n v="-1"/>
    <n v="-1"/>
    <n v="0"/>
    <m/>
    <m/>
    <s v="Central IRL A"/>
    <n v="-1"/>
    <m/>
    <m/>
    <n v="604"/>
    <x v="13"/>
    <s v="Basins 4, 6, 10, 15"/>
    <x v="0"/>
    <m/>
    <n v="88.856360722718406"/>
    <n v="0.35003196959999999"/>
  </r>
  <r>
    <n v="450000"/>
    <n v="880000"/>
    <n v="880000"/>
    <x v="0"/>
    <x v="0"/>
    <s v="IR12-21"/>
    <s v="62-304.520 (7), F.A.C."/>
    <n v="0.56000000000000005"/>
    <n v="0.48"/>
    <s v="Town Melbourne Beach"/>
    <n v="2.4798480716799998E-3"/>
    <n v="3649.6723722499501"/>
    <n v="9.0981577375541498"/>
    <n v="1.338115377401"/>
    <n v="2.2562048921310002E-2"/>
    <n v="3.3183228383299999E-3"/>
    <n v="9.0506329945878203"/>
    <n v="1210"/>
    <s v="Fixed Single Family Units"/>
    <n v="1210"/>
    <s v="Town Melbourne Beach                   Brevard County"/>
    <s v="Town Melbourne Beach"/>
    <m/>
    <m/>
    <m/>
    <n v="0"/>
    <n v="1"/>
    <n v="2.2562048921310002E-2"/>
    <n v="3.3183228383299999E-3"/>
    <n v="9.0506329945893107"/>
    <m/>
    <n v="-1"/>
    <n v="-1"/>
    <n v="-1"/>
    <n v="-1"/>
    <n v="0"/>
    <m/>
    <m/>
    <s v="Central IRL A"/>
    <n v="-1"/>
    <m/>
    <m/>
    <n v="604"/>
    <x v="13"/>
    <s v="Basins 4, 6, 10, 15"/>
    <x v="0"/>
    <m/>
    <n v="15.338249894435"/>
    <n v="7.3403349999999999E-3"/>
  </r>
  <r>
    <n v="450000"/>
    <n v="880000"/>
    <n v="880000"/>
    <x v="0"/>
    <x v="0"/>
    <s v="IR12-21"/>
    <s v="62-304.520 (7), F.A.C."/>
    <n v="0.56000000000000005"/>
    <n v="0.48"/>
    <s v="Town Melbourne Beach"/>
    <n v="0.17181934609960001"/>
    <n v="3649.6723722499501"/>
    <n v="9.0981577375541498"/>
    <n v="1.338115377401"/>
    <n v="1.56323951317763"/>
    <n v="0.22991410915086"/>
    <n v="627.08432047778797"/>
    <n v="1210"/>
    <s v="Fixed Single Family Units"/>
    <n v="1210"/>
    <s v="Town Melbourne Beach                   Brevard County"/>
    <s v="Town Melbourne Beach"/>
    <m/>
    <m/>
    <m/>
    <n v="0"/>
    <n v="1"/>
    <n v="1.56323951317763"/>
    <n v="0.22991410915086"/>
    <n v="627.08432047778797"/>
    <m/>
    <n v="-1"/>
    <n v="-1"/>
    <n v="-1"/>
    <n v="-1"/>
    <n v="0"/>
    <m/>
    <m/>
    <s v="Central IRL A"/>
    <n v="-1"/>
    <m/>
    <m/>
    <n v="604"/>
    <x v="13"/>
    <s v="Basins 4, 6, 10, 15"/>
    <x v="0"/>
    <m/>
    <n v="118.473810683576"/>
    <n v="0.50858420150000005"/>
  </r>
  <r>
    <n v="450000"/>
    <n v="880000"/>
    <n v="880000"/>
    <x v="0"/>
    <x v="0"/>
    <s v="IR12-21"/>
    <s v="62-304.520 (7), F.A.C."/>
    <n v="0.56000000000000005"/>
    <n v="0.48"/>
    <s v="Town Melbourne Beach"/>
    <n v="6.9622252996590001E-2"/>
    <n v="3649.6723722499501"/>
    <n v="9.0981577375541498"/>
    <n v="1.338115377401"/>
    <n v="0.63343423980696001"/>
    <n v="9.3162607344050005E-2"/>
    <n v="254.098413255483"/>
    <n v="1210"/>
    <s v="Fixed Single Family Units"/>
    <n v="1210"/>
    <s v="Town Melbourne Beach                   Brevard County"/>
    <s v="Town Melbourne Beach"/>
    <m/>
    <m/>
    <m/>
    <n v="0"/>
    <n v="1"/>
    <n v="0.63343423980696001"/>
    <n v="9.3162607344050005E-2"/>
    <n v="254.098413255482"/>
    <m/>
    <n v="-1"/>
    <n v="-1"/>
    <n v="-1"/>
    <n v="-1"/>
    <n v="0"/>
    <m/>
    <m/>
    <s v="Central IRL A"/>
    <n v="-1"/>
    <m/>
    <m/>
    <n v="604"/>
    <x v="13"/>
    <s v="Basins 4, 6, 10, 15"/>
    <x v="0"/>
    <m/>
    <n v="81.031193182693997"/>
    <n v="0.20608143819999999"/>
  </r>
  <r>
    <n v="450000"/>
    <n v="880000"/>
    <n v="880000"/>
    <x v="0"/>
    <x v="0"/>
    <s v="IR12-21"/>
    <s v="62-304.520 (7), F.A.C."/>
    <n v="0.56000000000000005"/>
    <n v="0.48"/>
    <s v="Town Melbourne Beach"/>
    <n v="0.22674782798540999"/>
    <n v="3661.4881889360699"/>
    <n v="9.1257924173539706"/>
    <n v="1.3421179033121799"/>
    <n v="2.06925360928081"/>
    <n v="0.30432231947638"/>
    <n v="830.2344940355169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06925360928081"/>
    <n v="0.30432231947638"/>
    <n v="830.23449403551695"/>
    <m/>
    <n v="-1"/>
    <n v="-1"/>
    <n v="-1"/>
    <n v="-1"/>
    <n v="0"/>
    <m/>
    <m/>
    <s v="Central IRL A"/>
    <n v="-1"/>
    <m/>
    <m/>
    <n v="604"/>
    <x v="13"/>
    <s v="Basins 4, 6, 10, 15"/>
    <x v="0"/>
    <m/>
    <n v="136.73413109510699"/>
    <n v="0.67334508839999996"/>
  </r>
  <r>
    <n v="450000"/>
    <n v="880000"/>
    <n v="880000"/>
    <x v="0"/>
    <x v="0"/>
    <s v="IR12-21"/>
    <s v="62-304.520 (7), F.A.C."/>
    <n v="0.56000000000000005"/>
    <n v="0.48"/>
    <s v="Town Melbourne Beach"/>
    <n v="1.630110096321E-2"/>
    <n v="3661.4881889360699"/>
    <n v="9.1257924173539706"/>
    <n v="1.3421179033121799"/>
    <n v="0.14876046356459999"/>
    <n v="2.187799944642E-2"/>
    <n v="59.6862886434552"/>
    <n v="1210"/>
    <s v="Fixed Single Family Units"/>
    <n v="1210"/>
    <s v="Town Melbourne Beach                   Brevard County"/>
    <s v="Town Melbourne Beach"/>
    <m/>
    <m/>
    <m/>
    <n v="0"/>
    <n v="1"/>
    <n v="0.14876046356459999"/>
    <n v="2.187799944642E-2"/>
    <n v="59.686288643456301"/>
    <m/>
    <n v="-1"/>
    <n v="-1"/>
    <n v="-1"/>
    <n v="-1"/>
    <n v="0"/>
    <m/>
    <m/>
    <s v="Central IRL A"/>
    <n v="-1"/>
    <m/>
    <m/>
    <n v="604"/>
    <x v="13"/>
    <s v="Basins 4, 6, 10, 15"/>
    <x v="0"/>
    <m/>
    <n v="45.670172826877199"/>
    <n v="4.84073712E-2"/>
  </r>
  <r>
    <n v="450000"/>
    <n v="880000"/>
    <n v="880000"/>
    <x v="0"/>
    <x v="0"/>
    <s v="IR12-21"/>
    <s v="62-304.520 (7), F.A.C."/>
    <n v="0.56000000000000005"/>
    <n v="0.48"/>
    <s v="Town Melbourne Beach"/>
    <n v="0.14023515479481999"/>
    <n v="3661.4881889360699"/>
    <n v="9.1257924173539706"/>
    <n v="1.3421179033121799"/>
    <n v="1.2797569122730399"/>
    <n v="0.18821211192387999"/>
    <n v="513.46936295486296"/>
    <n v="1210"/>
    <s v="Fixed Single Family Units"/>
    <n v="1210"/>
    <s v="Town Melbourne Beach                   Brevard County"/>
    <s v="Town Melbourne Beach"/>
    <m/>
    <m/>
    <m/>
    <n v="0"/>
    <n v="1"/>
    <n v="1.2797569122730399"/>
    <n v="0.18821211192387999"/>
    <n v="513.46936295486296"/>
    <m/>
    <n v="-1"/>
    <n v="-1"/>
    <n v="-1"/>
    <n v="-1"/>
    <n v="0"/>
    <m/>
    <m/>
    <s v="Central IRL A"/>
    <n v="-1"/>
    <m/>
    <m/>
    <n v="604"/>
    <x v="13"/>
    <s v="Basins 4, 6, 10, 15"/>
    <x v="0"/>
    <m/>
    <n v="97.709853890701297"/>
    <n v="0.41643906159999999"/>
  </r>
  <r>
    <n v="450000"/>
    <n v="880000"/>
    <n v="880000"/>
    <x v="0"/>
    <x v="0"/>
    <s v="IR12-21"/>
    <s v="62-304.520 (7), F.A.C."/>
    <n v="0.56000000000000005"/>
    <n v="0.48"/>
    <s v="Town Melbourne Beach"/>
    <n v="7.6660945388909996E-2"/>
    <n v="3661.4881889360699"/>
    <n v="9.1257924173539706"/>
    <n v="1.3421179033121799"/>
    <n v="0.69959187413733004"/>
    <n v="0.10288802729129"/>
    <n v="280.693146094182"/>
    <n v="1210"/>
    <s v="Fixed Single Family Units"/>
    <n v="1210"/>
    <s v="Town Melbourne Beach                   Brevard County"/>
    <s v="Town Melbourne Beach"/>
    <m/>
    <m/>
    <m/>
    <n v="0"/>
    <n v="1"/>
    <n v="0.69959187413733004"/>
    <n v="0.10288802729129"/>
    <n v="280.69314609418001"/>
    <m/>
    <n v="-1"/>
    <n v="-1"/>
    <n v="-1"/>
    <n v="-1"/>
    <n v="0"/>
    <m/>
    <m/>
    <s v="Central IRL A"/>
    <n v="-1"/>
    <m/>
    <m/>
    <n v="604"/>
    <x v="13"/>
    <s v="Basins 4, 6, 10, 15"/>
    <x v="0"/>
    <m/>
    <n v="70.541193757230403"/>
    <n v="0.22765056459999999"/>
  </r>
  <r>
    <n v="450000"/>
    <n v="880000"/>
    <n v="880000"/>
    <x v="0"/>
    <x v="0"/>
    <s v="IR12-21"/>
    <s v="62-304.520 (7), F.A.C."/>
    <n v="0.56000000000000005"/>
    <n v="0.48"/>
    <s v="Town Melbourne Beach"/>
    <n v="1.221864706282E-2"/>
    <n v="3661.4881889360699"/>
    <n v="9.1257924173539706"/>
    <n v="1.3421179033121799"/>
    <n v="0.11150483671622"/>
    <n v="1.6398864977260001E-2"/>
    <n v="44.738431905301198"/>
    <n v="1210"/>
    <s v="Fixed Single Family Units"/>
    <n v="1210"/>
    <s v="Town Melbourne Beach                   Brevard County"/>
    <s v="Town Melbourne Beach"/>
    <m/>
    <m/>
    <m/>
    <n v="0"/>
    <n v="1"/>
    <n v="0.11150483671622"/>
    <n v="1.6398864977260001E-2"/>
    <n v="44.738431905302598"/>
    <m/>
    <n v="-1"/>
    <n v="-1"/>
    <n v="-1"/>
    <n v="-1"/>
    <n v="0"/>
    <m/>
    <m/>
    <s v="Central IRL A"/>
    <n v="-1"/>
    <m/>
    <m/>
    <n v="604"/>
    <x v="13"/>
    <s v="Basins 4, 6, 10, 15"/>
    <x v="0"/>
    <m/>
    <n v="32.529929497140898"/>
    <n v="3.6284210800000001E-2"/>
  </r>
  <r>
    <n v="450000"/>
    <n v="880000"/>
    <n v="880000"/>
    <x v="0"/>
    <x v="0"/>
    <s v="IR12-21"/>
    <s v="62-304.520 (7), F.A.C."/>
    <n v="0.56000000000000005"/>
    <n v="0.48"/>
    <s v="Town Melbourne Beach"/>
    <n v="9.4799569828400002E-2"/>
    <n v="3661.4881889360699"/>
    <n v="9.1257924173539706"/>
    <n v="1.3421179033121799"/>
    <n v="0.86512119550845001"/>
    <n v="0.12723219989299001"/>
    <n v="347.10750524291802"/>
    <n v="1210"/>
    <s v="Fixed Single Family Units"/>
    <n v="1210"/>
    <s v="Town Melbourne Beach                   Brevard County"/>
    <s v="Town Melbourne Beach"/>
    <m/>
    <m/>
    <m/>
    <n v="0"/>
    <n v="1"/>
    <n v="0.86512119550845001"/>
    <n v="0.12723219989299001"/>
    <n v="347.10750524291598"/>
    <m/>
    <n v="-1"/>
    <n v="-1"/>
    <n v="-1"/>
    <n v="-1"/>
    <n v="0"/>
    <m/>
    <m/>
    <s v="Central IRL A"/>
    <n v="-1"/>
    <m/>
    <m/>
    <n v="604"/>
    <x v="13"/>
    <s v="Basins 4, 6, 10, 15"/>
    <x v="0"/>
    <m/>
    <n v="86.0116881381431"/>
    <n v="0.28151460280000001"/>
  </r>
  <r>
    <n v="450000"/>
    <n v="880000"/>
    <n v="880000"/>
    <x v="0"/>
    <x v="0"/>
    <s v="IR12-21"/>
    <s v="62-304.520 (7), F.A.C."/>
    <n v="0.56000000000000005"/>
    <n v="0.48"/>
    <s v="Town Melbourne Beach"/>
    <n v="5.080020725309E-2"/>
    <n v="3661.4881889360699"/>
    <n v="9.1257924173539706"/>
    <n v="1.3421179033121799"/>
    <n v="0.46359214615028999"/>
    <n v="6.8179867646340001E-2"/>
    <n v="186.00435885270801"/>
    <n v="1210"/>
    <s v="Fixed Single Family Units"/>
    <n v="1210"/>
    <s v="Town Melbourne Beach                   Brevard County"/>
    <s v="Town Melbourne Beach"/>
    <m/>
    <m/>
    <m/>
    <n v="0"/>
    <n v="1"/>
    <n v="0.46359214615028999"/>
    <n v="6.8179867646340001E-2"/>
    <n v="186.00435885270701"/>
    <m/>
    <n v="-1"/>
    <n v="-1"/>
    <n v="-1"/>
    <n v="-1"/>
    <n v="0"/>
    <m/>
    <m/>
    <s v="Central IRL A"/>
    <n v="-1"/>
    <m/>
    <m/>
    <n v="604"/>
    <x v="13"/>
    <s v="Basins 4, 6, 10, 15"/>
    <x v="0"/>
    <m/>
    <n v="57.556507602844597"/>
    <n v="0.15085511670000001"/>
  </r>
  <r>
    <n v="450000"/>
    <n v="880000"/>
    <n v="880000"/>
    <x v="0"/>
    <x v="0"/>
    <s v="IR12-21"/>
    <s v="62-304.520 (7), F.A.C."/>
    <n v="0.56000000000000005"/>
    <n v="0.48"/>
    <s v="Town Melbourne Beach"/>
    <n v="2.467503299278E-2"/>
    <n v="3709.4879755990501"/>
    <n v="10.6582883170732"/>
    <n v="2.0519781394445098"/>
    <n v="0.26299361587039"/>
    <n v="5.0632628291260001E-2"/>
    <n v="91.531738184245796"/>
    <n v="1300"/>
    <s v="Residential, High Density"/>
    <n v="1300"/>
    <s v="Town Melbourne Beach                   Brevard County"/>
    <s v="Town Melbourne Beach"/>
    <m/>
    <m/>
    <m/>
    <n v="0"/>
    <n v="1"/>
    <n v="0.26299361587039"/>
    <n v="5.0632628291260001E-2"/>
    <n v="118.331280261413"/>
    <m/>
    <n v="-1"/>
    <n v="-1"/>
    <n v="-1"/>
    <n v="-1"/>
    <n v="0"/>
    <m/>
    <m/>
    <s v="Central IRL A"/>
    <n v="-1"/>
    <m/>
    <m/>
    <n v="604"/>
    <x v="13"/>
    <s v="Basins 4, 6, 10, 15"/>
    <x v="0"/>
    <m/>
    <n v="61.830768656875698"/>
    <n v="9.5970219199999998E-2"/>
  </r>
  <r>
    <n v="450000"/>
    <n v="880000"/>
    <n v="880000"/>
    <x v="0"/>
    <x v="0"/>
    <s v="IR12-21"/>
    <s v="62-304.520 (7), F.A.C."/>
    <n v="0.56000000000000005"/>
    <n v="0.48"/>
    <s v="FDOT District 5"/>
    <n v="8.6650445878749996E-2"/>
    <n v="3709.4879755990501"/>
    <n v="10.6582883170732"/>
    <n v="2.0519781394445098"/>
    <n v="0.92354543497871999"/>
    <n v="0.17780482071632001"/>
    <n v="321.428787067538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92354543497871999"/>
    <n v="0.17780482071632001"/>
    <n v="1100.3650220448401"/>
    <m/>
    <n v="-1"/>
    <n v="-1"/>
    <n v="-1"/>
    <n v="-1"/>
    <n v="0"/>
    <m/>
    <m/>
    <s v="Central IRL A"/>
    <n v="-1"/>
    <m/>
    <m/>
    <n v="604"/>
    <x v="13"/>
    <s v="Basins 4, 6, 10, 15"/>
    <x v="0"/>
    <m/>
    <n v="113.954383224945"/>
    <n v="0.89242905279999996"/>
  </r>
  <r>
    <n v="450000"/>
    <n v="880000"/>
    <n v="880000"/>
    <x v="0"/>
    <x v="0"/>
    <s v="IR12-21"/>
    <s v="62-304.520 (7), F.A.C."/>
    <n v="0.56000000000000005"/>
    <n v="0.48"/>
    <s v="Town Melbourne Beach"/>
    <n v="1.1574705952050001E-2"/>
    <n v="3709.4879755990501"/>
    <n v="10.6582883170732"/>
    <n v="2.0519781394445098"/>
    <n v="0.12336655322237"/>
    <n v="2.3751043584119998E-2"/>
    <n v="42.936232550253898"/>
    <n v="1300"/>
    <s v="Residential, High Density"/>
    <n v="1300"/>
    <s v="Town Melbourne Beach                   Brevard County"/>
    <s v="Town Melbourne Beach"/>
    <m/>
    <m/>
    <m/>
    <n v="0"/>
    <n v="1"/>
    <n v="0.12336655322237"/>
    <n v="2.3751043584119998E-2"/>
    <n v="42.936232550252797"/>
    <m/>
    <n v="-1"/>
    <n v="-1"/>
    <n v="-1"/>
    <n v="-1"/>
    <n v="0"/>
    <m/>
    <m/>
    <s v="Central IRL A"/>
    <n v="-1"/>
    <m/>
    <m/>
    <n v="604"/>
    <x v="13"/>
    <s v="Basins 4, 6, 10, 15"/>
    <x v="0"/>
    <m/>
    <n v="37.601452821405303"/>
    <n v="3.4822573000000002E-2"/>
  </r>
  <r>
    <n v="450000"/>
    <n v="880000"/>
    <n v="880000"/>
    <x v="0"/>
    <x v="0"/>
    <s v="IR12-21"/>
    <s v="62-304.520 (7), F.A.C."/>
    <n v="0.56000000000000005"/>
    <n v="0.48"/>
    <s v="Town Melbourne Beach"/>
    <n v="0.11028992919286"/>
    <n v="3649.6723714341801"/>
    <n v="9.0981577355205498"/>
    <n v="1.3381153771019101"/>
    <n v="1.0034351724360699"/>
    <n v="0.14758065019245001"/>
    <n v="402.52210742262798"/>
    <n v="1210"/>
    <s v="Fixed Single Family Units"/>
    <n v="1210"/>
    <s v="Town Melbourne Beach                   Brevard County"/>
    <s v="Town Melbourne Beach"/>
    <m/>
    <m/>
    <m/>
    <n v="0"/>
    <n v="1"/>
    <n v="1.0034351724360699"/>
    <n v="0.14758065019245001"/>
    <n v="402.52210742262798"/>
    <m/>
    <n v="-1"/>
    <n v="-1"/>
    <n v="-1"/>
    <n v="-1"/>
    <n v="0"/>
    <m/>
    <m/>
    <s v="Central IRL A"/>
    <n v="-1"/>
    <m/>
    <m/>
    <n v="604"/>
    <x v="13"/>
    <s v="Basins 4, 6, 10, 15"/>
    <x v="0"/>
    <m/>
    <n v="86.489994120834794"/>
    <n v="0.32645750800000001"/>
  </r>
  <r>
    <n v="450000"/>
    <n v="880000"/>
    <n v="880000"/>
    <x v="0"/>
    <x v="0"/>
    <s v="IR12-21"/>
    <s v="62-304.520 (7), F.A.C."/>
    <n v="0.56000000000000005"/>
    <n v="0.48"/>
    <s v="Town Melbourne Beach"/>
    <n v="9.6825125240079996E-2"/>
    <n v="3649.6723714341801"/>
    <n v="9.0981577355205498"/>
    <n v="1.3381153771019101"/>
    <n v="0.88093026219586001"/>
    <n v="0.12956318897357999"/>
    <n v="353.37998444940803"/>
    <n v="1210"/>
    <s v="Fixed Single Family Units"/>
    <n v="1210"/>
    <s v="Town Melbourne Beach                   Brevard County"/>
    <s v="Town Melbourne Beach"/>
    <m/>
    <m/>
    <m/>
    <n v="0"/>
    <n v="1"/>
    <n v="0.88093026219586001"/>
    <n v="0.12956318897357999"/>
    <n v="353.379984449407"/>
    <m/>
    <n v="-1"/>
    <n v="-1"/>
    <n v="-1"/>
    <n v="-1"/>
    <n v="0"/>
    <m/>
    <m/>
    <s v="Central IRL A"/>
    <n v="-1"/>
    <m/>
    <m/>
    <n v="604"/>
    <x v="13"/>
    <s v="Basins 4, 6, 10, 15"/>
    <x v="0"/>
    <m/>
    <n v="80.602920274872204"/>
    <n v="0.28660177170000001"/>
  </r>
  <r>
    <n v="450000"/>
    <n v="880000"/>
    <n v="880000"/>
    <x v="0"/>
    <x v="0"/>
    <s v="IR12-21"/>
    <s v="62-304.520 (7), F.A.C."/>
    <n v="0.56000000000000005"/>
    <n v="0.48"/>
    <s v="Town Melbourne Beach"/>
    <n v="5.403093532383E-2"/>
    <n v="3649.6723714341801"/>
    <n v="9.0981577355205498"/>
    <n v="1.3381153771019101"/>
    <n v="0.49158197217394001"/>
    <n v="7.2299625396020001E-2"/>
    <n v="197.19521185414001"/>
    <n v="1210"/>
    <s v="Fixed Single Family Units"/>
    <n v="1210"/>
    <s v="Town Melbourne Beach                   Brevard County"/>
    <s v="Town Melbourne Beach"/>
    <m/>
    <m/>
    <m/>
    <n v="0"/>
    <n v="1"/>
    <n v="0.49158197217394001"/>
    <n v="7.2299625396020001E-2"/>
    <n v="197.195211854142"/>
    <m/>
    <n v="-1"/>
    <n v="-1"/>
    <n v="-1"/>
    <n v="-1"/>
    <n v="0"/>
    <m/>
    <m/>
    <s v="Central IRL A"/>
    <n v="-1"/>
    <m/>
    <m/>
    <n v="604"/>
    <x v="13"/>
    <s v="Basins 4, 6, 10, 15"/>
    <x v="0"/>
    <m/>
    <n v="78.837778825739306"/>
    <n v="0.1599312343"/>
  </r>
  <r>
    <n v="450000"/>
    <n v="880000"/>
    <n v="880000"/>
    <x v="0"/>
    <x v="0"/>
    <s v="IR12-21"/>
    <s v="62-304.520 (7), F.A.C."/>
    <n v="0.56000000000000005"/>
    <n v="0.48"/>
    <s v="Town Melbourne Beach"/>
    <n v="0.24441097372764001"/>
    <n v="3649.6723714341801"/>
    <n v="9.0981577355205498"/>
    <n v="1.3381153771019101"/>
    <n v="2.22368959126629"/>
    <n v="0.32705008227741"/>
    <n v="892.01997808911699"/>
    <n v="1210"/>
    <s v="Fixed Single Family Units"/>
    <n v="1210"/>
    <s v="Town Melbourne Beach                   Brevard County"/>
    <s v="Town Melbourne Beach"/>
    <m/>
    <m/>
    <m/>
    <n v="0"/>
    <n v="1"/>
    <n v="2.22368959126629"/>
    <n v="0.32705008227741"/>
    <n v="892.01997808911699"/>
    <m/>
    <n v="-1"/>
    <n v="-1"/>
    <n v="-1"/>
    <n v="-1"/>
    <n v="0"/>
    <m/>
    <m/>
    <s v="Central IRL A"/>
    <n v="-1"/>
    <m/>
    <m/>
    <n v="604"/>
    <x v="13"/>
    <s v="Basins 4, 6, 10, 15"/>
    <x v="0"/>
    <m/>
    <n v="125.989236932604"/>
    <n v="0.72345497010000004"/>
  </r>
  <r>
    <n v="450000"/>
    <n v="880000"/>
    <n v="880000"/>
    <x v="0"/>
    <x v="0"/>
    <s v="IR12-21"/>
    <s v="62-304.520 (7), F.A.C."/>
    <n v="0.56000000000000005"/>
    <n v="0.48"/>
    <s v="Town Melbourne Beach"/>
    <n v="0.11220649029854"/>
    <n v="3649.6723714341801"/>
    <n v="9.0981577355205498"/>
    <n v="1.3381153771019101"/>
    <n v="1.0208723476853401"/>
    <n v="0.15014523007912001"/>
    <n v="409.51692753820902"/>
    <n v="1210"/>
    <s v="Fixed Single Family Units"/>
    <n v="1210"/>
    <s v="Town Melbourne Beach                   Brevard County"/>
    <s v="Town Melbourne Beach"/>
    <m/>
    <m/>
    <m/>
    <n v="0"/>
    <n v="1"/>
    <n v="1.0208723476853401"/>
    <n v="0.15014523007912001"/>
    <n v="409.51692753820902"/>
    <m/>
    <n v="-1"/>
    <n v="-1"/>
    <n v="-1"/>
    <n v="-1"/>
    <n v="0"/>
    <m/>
    <m/>
    <s v="Central IRL A"/>
    <n v="-1"/>
    <m/>
    <m/>
    <n v="604"/>
    <x v="13"/>
    <s v="Basins 4, 6, 10, 15"/>
    <x v="0"/>
    <m/>
    <n v="94.239410020499193"/>
    <n v="0.33213051710000002"/>
  </r>
  <r>
    <n v="450000"/>
    <n v="880000"/>
    <n v="880000"/>
    <x v="0"/>
    <x v="0"/>
    <s v="IR12-21"/>
    <s v="62-304.520 (7), F.A.C."/>
    <n v="0.56000000000000005"/>
    <n v="0.48"/>
    <s v="Town Melbourne Beach"/>
    <n v="0.36833622445427999"/>
    <n v="3643.65219545538"/>
    <n v="9.0840684998868007"/>
    <n v="1.3360743958488399"/>
    <n v="3.3459914939324098"/>
    <n v="0.49212459855700003"/>
    <n v="1342.089092898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3459914939324098"/>
    <n v="0.49212459855700003"/>
    <n v="1342.0890928986"/>
    <m/>
    <n v="-1"/>
    <n v="-1"/>
    <n v="-1"/>
    <n v="-1"/>
    <n v="0"/>
    <m/>
    <m/>
    <s v="Central IRL A"/>
    <n v="-1"/>
    <m/>
    <m/>
    <n v="604"/>
    <x v="13"/>
    <s v="Basins 4, 6, 10, 15"/>
    <x v="0"/>
    <m/>
    <n v="187.130799671799"/>
    <n v="1.0884745279000001"/>
  </r>
  <r>
    <n v="450000"/>
    <n v="880000"/>
    <n v="880000"/>
    <x v="0"/>
    <x v="0"/>
    <s v="IR12-21"/>
    <s v="62-304.520 (7), F.A.C."/>
    <n v="0.56000000000000005"/>
    <n v="0.48"/>
    <s v="Town Melbourne Beach"/>
    <n v="6.8698548010970001E-2"/>
    <n v="3643.65219545538"/>
    <n v="9.0840684998868007"/>
    <n v="1.3360743958488399"/>
    <n v="0.62406231597446005"/>
    <n v="9.1786371029450003E-2"/>
    <n v="250.31361528478601"/>
    <n v="1210"/>
    <s v="Fixed Single Family Units"/>
    <n v="1210"/>
    <s v="Town Melbourne Beach                   Brevard County"/>
    <s v="Town Melbourne Beach"/>
    <m/>
    <m/>
    <m/>
    <n v="0"/>
    <n v="1"/>
    <n v="0.62406231597446005"/>
    <n v="9.1786371029450003E-2"/>
    <n v="267.18571566604101"/>
    <m/>
    <n v="-1"/>
    <n v="-1"/>
    <n v="-1"/>
    <n v="-1"/>
    <n v="0"/>
    <m/>
    <m/>
    <s v="Central IRL A"/>
    <n v="-1"/>
    <m/>
    <m/>
    <n v="604"/>
    <x v="13"/>
    <s v="Basins 4, 6, 10, 15"/>
    <x v="0"/>
    <m/>
    <n v="74.995465651744396"/>
    <n v="0.21669563310000001"/>
  </r>
  <r>
    <n v="450000"/>
    <n v="880000"/>
    <n v="880000"/>
    <x v="0"/>
    <x v="0"/>
    <s v="IR12-21"/>
    <s v="62-304.520 (7), F.A.C."/>
    <n v="0.56000000000000005"/>
    <n v="0.48"/>
    <s v="Town Melbourne Beach"/>
    <n v="7.9283258551350003E-2"/>
    <n v="3643.65219545538"/>
    <n v="9.0840684998868007"/>
    <n v="1.3360743958488399"/>
    <n v="0.72021455157475001"/>
    <n v="0.10592833176993"/>
    <n v="288.88061908350397"/>
    <n v="1210"/>
    <s v="Fixed Single Family Units"/>
    <n v="1210"/>
    <s v="Town Melbourne Beach                   Brevard County"/>
    <s v="Town Melbourne Beach"/>
    <m/>
    <m/>
    <m/>
    <n v="0"/>
    <n v="1"/>
    <n v="0.72021455157475001"/>
    <n v="0.10592833176993"/>
    <n v="326.62962022912501"/>
    <m/>
    <n v="-1"/>
    <n v="-1"/>
    <n v="-1"/>
    <n v="-1"/>
    <n v="0"/>
    <m/>
    <m/>
    <s v="Central IRL A"/>
    <n v="-1"/>
    <m/>
    <m/>
    <n v="604"/>
    <x v="13"/>
    <s v="Basins 4, 6, 10, 15"/>
    <x v="0"/>
    <m/>
    <n v="78.310281558186304"/>
    <n v="0.26490642349999999"/>
  </r>
  <r>
    <n v="450000"/>
    <n v="880000"/>
    <n v="880000"/>
    <x v="0"/>
    <x v="0"/>
    <s v="IR12-21"/>
    <s v="62-304.520 (7), F.A.C."/>
    <n v="0.56000000000000005"/>
    <n v="0.48"/>
    <s v="Town Melbourne Beach"/>
    <n v="1.1286052308419999E-2"/>
    <n v="3643.65219545538"/>
    <n v="9.0840684998868007"/>
    <n v="1.3360743958488399"/>
    <n v="0.102523272263"/>
    <n v="1.5079005519490001E-2"/>
    <n v="41.122449271602399"/>
    <n v="1210"/>
    <s v="Fixed Single Family Units"/>
    <n v="1210"/>
    <s v="Town Melbourne Beach                   Brevard County"/>
    <s v="Town Melbourne Beach"/>
    <m/>
    <m/>
    <m/>
    <n v="0"/>
    <n v="1"/>
    <n v="0.102523272263"/>
    <n v="1.5079005519490001E-2"/>
    <n v="41.122449271600601"/>
    <m/>
    <n v="-1"/>
    <n v="-1"/>
    <n v="-1"/>
    <n v="-1"/>
    <n v="0"/>
    <m/>
    <m/>
    <s v="Central IRL A"/>
    <n v="-1"/>
    <m/>
    <m/>
    <n v="604"/>
    <x v="13"/>
    <s v="Basins 4, 6, 10, 15"/>
    <x v="0"/>
    <m/>
    <n v="28.779687735893699"/>
    <n v="3.3351540399999997E-2"/>
  </r>
  <r>
    <n v="450000"/>
    <n v="880000"/>
    <n v="880000"/>
    <x v="0"/>
    <x v="0"/>
    <s v="IR12-21"/>
    <s v="62-304.520 (7), F.A.C."/>
    <n v="0.56000000000000005"/>
    <n v="0.48"/>
    <s v="Town Melbourne Beach"/>
    <n v="3.845291729803E-2"/>
    <n v="3643.65219545538"/>
    <n v="9.0840684998868007"/>
    <n v="1.3360743958488399"/>
    <n v="0.34930893475579999"/>
    <n v="5.1375958247590003E-2"/>
    <n v="140.109056534638"/>
    <n v="1210"/>
    <s v="Fixed Single Family Units"/>
    <n v="1210"/>
    <s v="Town Melbourne Beach                   Brevard County"/>
    <s v="Town Melbourne Beach"/>
    <m/>
    <m/>
    <m/>
    <n v="0"/>
    <n v="1"/>
    <n v="0.34930893475579999"/>
    <n v="5.1375958247590003E-2"/>
    <n v="140.10905653463601"/>
    <m/>
    <n v="-1"/>
    <n v="-1"/>
    <n v="-1"/>
    <n v="-1"/>
    <n v="0"/>
    <m/>
    <m/>
    <s v="Central IRL A"/>
    <n v="-1"/>
    <m/>
    <m/>
    <n v="604"/>
    <x v="13"/>
    <s v="Basins 4, 6, 10, 15"/>
    <x v="0"/>
    <m/>
    <n v="53.641520880557898"/>
    <n v="0.1136326493"/>
  </r>
  <r>
    <n v="450000"/>
    <n v="880000"/>
    <n v="880000"/>
    <x v="0"/>
    <x v="0"/>
    <s v="IR12-21"/>
    <s v="62-304.520 (7), F.A.C."/>
    <n v="0.56000000000000005"/>
    <n v="0.48"/>
    <s v="Town Melbourne Beach"/>
    <n v="3.6715696696120001E-2"/>
    <n v="3643.65219545538"/>
    <n v="9.0840684998868007"/>
    <n v="1.3360743958488399"/>
    <n v="0.33352790380864"/>
    <n v="4.9054902281440001E-2"/>
    <n v="133.779228874502"/>
    <n v="1210"/>
    <s v="Fixed Single Family Units"/>
    <n v="1210"/>
    <s v="Town Melbourne Beach                   Brevard County"/>
    <s v="Town Melbourne Beach"/>
    <m/>
    <m/>
    <m/>
    <n v="0"/>
    <n v="1"/>
    <n v="0.33352790380864"/>
    <n v="4.9054902281440001E-2"/>
    <n v="133.77922887450299"/>
    <m/>
    <n v="-1"/>
    <n v="-1"/>
    <n v="-1"/>
    <n v="-1"/>
    <n v="0"/>
    <m/>
    <m/>
    <s v="Central IRL A"/>
    <n v="-1"/>
    <m/>
    <m/>
    <n v="604"/>
    <x v="13"/>
    <s v="Basins 4, 6, 10, 15"/>
    <x v="0"/>
    <m/>
    <n v="72.531268888121403"/>
    <n v="0.1084989691"/>
  </r>
  <r>
    <n v="450000"/>
    <n v="880000"/>
    <n v="880000"/>
    <x v="0"/>
    <x v="0"/>
    <s v="IR12-21"/>
    <s v="62-304.520 (7), F.A.C."/>
    <n v="0.56000000000000005"/>
    <n v="0.48"/>
    <s v="Town Melbourne Beach"/>
    <n v="7.1012856554119999E-2"/>
    <n v="3674.4298329524499"/>
    <n v="9.1560573723718992"/>
    <n v="1.3465012893395201"/>
    <n v="0.65019778878560996"/>
    <n v="9.5618902909809997E-2"/>
    <n v="260.93175864566098"/>
    <n v="1210"/>
    <s v="Fixed Single Family Units"/>
    <n v="1210"/>
    <s v="Town Melbourne Beach                   Brevard County"/>
    <s v="Town Melbourne Beach"/>
    <m/>
    <m/>
    <m/>
    <n v="0"/>
    <n v="1"/>
    <n v="0.65019778878560996"/>
    <n v="9.5618902909809997E-2"/>
    <n v="440.83726954552299"/>
    <m/>
    <n v="-1"/>
    <n v="-1"/>
    <n v="-1"/>
    <n v="-1"/>
    <n v="0"/>
    <m/>
    <m/>
    <s v="Central IRL A"/>
    <n v="-1"/>
    <m/>
    <m/>
    <n v="604"/>
    <x v="13"/>
    <s v="Basins 4, 6, 10, 15"/>
    <x v="0"/>
    <m/>
    <n v="71.709433708693496"/>
    <n v="0.35753225430000002"/>
  </r>
  <r>
    <n v="450000"/>
    <n v="880000"/>
    <n v="880000"/>
    <x v="0"/>
    <x v="0"/>
    <s v="IR12-21"/>
    <s v="62-304.520 (7), F.A.C."/>
    <n v="0.56000000000000005"/>
    <n v="0.48"/>
    <s v="Town Melbourne Beach"/>
    <n v="7.4831163285950006E-2"/>
    <n v="3674.4298329524499"/>
    <n v="9.1560573723718992"/>
    <n v="1.3465012893395201"/>
    <n v="0.68515842428747997"/>
    <n v="0.1007602578473"/>
    <n v="274.96185881243099"/>
    <n v="1210"/>
    <s v="Fixed Single Family Units"/>
    <n v="1210"/>
    <s v="Town Melbourne Beach                   Brevard County"/>
    <s v="Town Melbourne Beach"/>
    <m/>
    <m/>
    <m/>
    <n v="0"/>
    <n v="1"/>
    <n v="0.68515842428747997"/>
    <n v="0.1007602578473"/>
    <n v="468.51445805388101"/>
    <m/>
    <n v="-1"/>
    <n v="-1"/>
    <n v="-1"/>
    <n v="-1"/>
    <n v="0"/>
    <m/>
    <m/>
    <s v="Central IRL A"/>
    <n v="-1"/>
    <m/>
    <m/>
    <n v="604"/>
    <x v="13"/>
    <s v="Basins 4, 6, 10, 15"/>
    <x v="0"/>
    <m/>
    <n v="75.566984243724207"/>
    <n v="0.37997928469999998"/>
  </r>
  <r>
    <n v="450000"/>
    <n v="880000"/>
    <n v="880000"/>
    <x v="0"/>
    <x v="0"/>
    <s v="IR12-21"/>
    <s v="62-304.520 (7), F.A.C."/>
    <n v="0.56000000000000005"/>
    <n v="0.48"/>
    <s v="Town Melbourne Beach"/>
    <n v="0.19327290781869999"/>
    <n v="3637.1459322209798"/>
    <n v="9.0688611980811196"/>
    <n v="1.33387215757538"/>
    <n v="1.75276517435738"/>
    <n v="0.25780135055300002"/>
    <n v="702.96177048133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75276517435738"/>
    <n v="0.25780135055300002"/>
    <n v="702.961770481332"/>
    <m/>
    <n v="-1"/>
    <n v="-1"/>
    <n v="-1"/>
    <n v="-1"/>
    <n v="0"/>
    <m/>
    <m/>
    <s v="Central IRL A"/>
    <n v="-1"/>
    <m/>
    <m/>
    <n v="604"/>
    <x v="13"/>
    <s v="Basins 4, 6, 10, 15"/>
    <x v="0"/>
    <m/>
    <n v="132.63137445782701"/>
    <n v="0.57012309039999998"/>
  </r>
  <r>
    <n v="450000"/>
    <n v="880000"/>
    <n v="880000"/>
    <x v="0"/>
    <x v="0"/>
    <s v="IR12-21"/>
    <s v="62-304.520 (7), F.A.C."/>
    <n v="0.56000000000000005"/>
    <n v="0.48"/>
    <s v="Town Melbourne Beach"/>
    <n v="0.17139142918437"/>
    <n v="3637.1459322209798"/>
    <n v="9.0688611980811196"/>
    <n v="1.33387215757538"/>
    <n v="1.5543250818138099"/>
    <n v="0.22861425543607999"/>
    <n v="623.37563947547596"/>
    <n v="1210"/>
    <s v="Fixed Single Family Units"/>
    <n v="1210"/>
    <s v="Town Melbourne Beach                   Brevard County"/>
    <s v="Town Melbourne Beach"/>
    <m/>
    <m/>
    <m/>
    <n v="0"/>
    <n v="1"/>
    <n v="1.5543250818138099"/>
    <n v="0.22861425543607999"/>
    <n v="623.37563947547596"/>
    <m/>
    <n v="-1"/>
    <n v="-1"/>
    <n v="-1"/>
    <n v="-1"/>
    <n v="0"/>
    <m/>
    <m/>
    <s v="Central IRL A"/>
    <n v="-1"/>
    <m/>
    <m/>
    <n v="604"/>
    <x v="13"/>
    <s v="Basins 4, 6, 10, 15"/>
    <x v="0"/>
    <m/>
    <n v="108.37396972881599"/>
    <n v="0.5055763499"/>
  </r>
  <r>
    <n v="450000"/>
    <n v="880000"/>
    <n v="880000"/>
    <x v="0"/>
    <x v="0"/>
    <s v="IR12-21"/>
    <s v="62-304.520 (7), F.A.C."/>
    <n v="0.56000000000000005"/>
    <n v="0.48"/>
    <s v="Town Melbourne Beach"/>
    <n v="0.24588231931508001"/>
    <n v="3637.1459322209798"/>
    <n v="9.0688611980811196"/>
    <n v="1.33387215757538"/>
    <n v="2.2298726249307999"/>
    <n v="0.32797557977445002"/>
    <n v="894.30987750193799"/>
    <n v="1210"/>
    <s v="Fixed Single Family Units"/>
    <n v="1210"/>
    <s v="Town Melbourne Beach                   Brevard County"/>
    <s v="Town Melbourne Beach"/>
    <m/>
    <m/>
    <m/>
    <n v="0"/>
    <n v="1"/>
    <n v="2.2298726249307999"/>
    <n v="0.32797557977445002"/>
    <n v="894.30987750193799"/>
    <m/>
    <n v="-1"/>
    <n v="-1"/>
    <n v="-1"/>
    <n v="-1"/>
    <n v="0"/>
    <m/>
    <m/>
    <s v="Central IRL A"/>
    <n v="-1"/>
    <m/>
    <m/>
    <n v="604"/>
    <x v="13"/>
    <s v="Basins 4, 6, 10, 15"/>
    <x v="0"/>
    <m/>
    <n v="125.71203031206301"/>
    <n v="0.72531214720000003"/>
  </r>
  <r>
    <n v="450000"/>
    <n v="880000"/>
    <n v="880000"/>
    <x v="0"/>
    <x v="0"/>
    <s v="IR12-21"/>
    <s v="62-304.520 (7), F.A.C."/>
    <n v="0.56000000000000005"/>
    <n v="0.48"/>
    <s v="Town Melbourne Beach"/>
    <n v="7.2167972807000002E-3"/>
    <n v="3637.1459322209798"/>
    <n v="9.0688611980811196"/>
    <n v="1.33387215757538"/>
    <n v="6.5448132833399994E-2"/>
    <n v="9.6262849595900001E-3"/>
    <n v="26.248544873179601"/>
    <n v="1210"/>
    <s v="Fixed Single Family Units"/>
    <n v="1210"/>
    <s v="Town Melbourne Beach                   Brevard County"/>
    <s v="Town Melbourne Beach"/>
    <m/>
    <m/>
    <m/>
    <n v="0"/>
    <n v="1"/>
    <n v="6.5448132833399994E-2"/>
    <n v="9.6262849595900001E-3"/>
    <n v="26.2485448731791"/>
    <m/>
    <n v="-1"/>
    <n v="-1"/>
    <n v="-1"/>
    <n v="-1"/>
    <n v="0"/>
    <m/>
    <m/>
    <s v="Central IRL A"/>
    <n v="-1"/>
    <m/>
    <m/>
    <n v="604"/>
    <x v="13"/>
    <s v="Basins 4, 6, 10, 15"/>
    <x v="0"/>
    <m/>
    <n v="77.526867274950206"/>
    <n v="2.1288357599999998E-2"/>
  </r>
  <r>
    <n v="450000"/>
    <n v="880000"/>
    <n v="880000"/>
    <x v="0"/>
    <x v="0"/>
    <s v="IR12-21"/>
    <s v="62-304.520 (7), F.A.C."/>
    <n v="0.56000000000000005"/>
    <n v="0.48"/>
    <s v="Town Melbourne Beach"/>
    <n v="1.6684838198E-4"/>
    <n v="3669.9933398521698"/>
    <n v="9.1456634929897493"/>
    <n v="1.3449952233420399"/>
    <n v="1.5259391560100001E-3"/>
    <n v="2.2441027678999999E-4"/>
    <n v="0.6123324506610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259391560100001E-3"/>
    <n v="2.2441027678999999E-4"/>
    <n v="0.61233245066232"/>
    <m/>
    <n v="-1"/>
    <n v="-1"/>
    <n v="-1"/>
    <n v="-1"/>
    <n v="0"/>
    <m/>
    <m/>
    <s v="Central IRL A"/>
    <n v="-1"/>
    <m/>
    <m/>
    <n v="604"/>
    <x v="13"/>
    <s v="Basins 4, 6, 10, 15"/>
    <x v="0"/>
    <m/>
    <n v="41.744821921653902"/>
    <n v="4.9662000000000003E-4"/>
  </r>
  <r>
    <n v="450000"/>
    <n v="880000"/>
    <n v="880000"/>
    <x v="0"/>
    <x v="0"/>
    <s v="IR12-21"/>
    <s v="62-304.520 (7), F.A.C."/>
    <n v="0.56000000000000005"/>
    <n v="0.48"/>
    <s v="Town Melbourne Beach"/>
    <n v="9.8832406852340002E-2"/>
    <n v="3669.9933398521698"/>
    <n v="9.1456634929897493"/>
    <n v="1.3449952233420399"/>
    <n v="0.90388793527377997"/>
    <n v="0.13292911512778999"/>
    <n v="362.71427490965903"/>
    <n v="1210"/>
    <s v="Fixed Single Family Units"/>
    <n v="1210"/>
    <s v="Town Melbourne Beach                   Brevard County"/>
    <s v="Town Melbourne Beach"/>
    <m/>
    <m/>
    <m/>
    <n v="0"/>
    <n v="1"/>
    <n v="0.90388793527377997"/>
    <n v="0.13292911512778999"/>
    <n v="362.71427490965903"/>
    <m/>
    <n v="-1"/>
    <n v="-1"/>
    <n v="-1"/>
    <n v="-1"/>
    <n v="0"/>
    <m/>
    <m/>
    <s v="Central IRL A"/>
    <n v="-1"/>
    <m/>
    <m/>
    <n v="604"/>
    <x v="13"/>
    <s v="Basins 4, 6, 10, 15"/>
    <x v="0"/>
    <m/>
    <n v="83.786927093557296"/>
    <n v="0.29417216130000001"/>
  </r>
  <r>
    <n v="450000"/>
    <n v="880000"/>
    <n v="880000"/>
    <x v="0"/>
    <x v="0"/>
    <s v="IR12-21"/>
    <s v="62-304.520 (7), F.A.C."/>
    <n v="0.56000000000000005"/>
    <n v="0.48"/>
    <s v="Town Melbourne Beach"/>
    <n v="8.5463473652770003E-2"/>
    <n v="3669.9933398521698"/>
    <n v="9.1456634929897493"/>
    <n v="1.3449952233420399"/>
    <n v="0.78162017097027003"/>
    <n v="0.1149479638332"/>
    <n v="313.650379106316"/>
    <n v="1210"/>
    <s v="Fixed Single Family Units"/>
    <n v="1210"/>
    <s v="Town Melbourne Beach                   Brevard County"/>
    <s v="Town Melbourne Beach"/>
    <m/>
    <m/>
    <m/>
    <n v="0"/>
    <n v="1"/>
    <n v="0.78162017097027003"/>
    <n v="0.1149479638332"/>
    <n v="313.650379106316"/>
    <m/>
    <n v="-1"/>
    <n v="-1"/>
    <n v="-1"/>
    <n v="-1"/>
    <n v="0"/>
    <m/>
    <m/>
    <s v="Central IRL A"/>
    <n v="-1"/>
    <m/>
    <m/>
    <n v="604"/>
    <x v="13"/>
    <s v="Basins 4, 6, 10, 15"/>
    <x v="0"/>
    <m/>
    <n v="75.964051691738007"/>
    <n v="0.25437986950000002"/>
  </r>
  <r>
    <n v="450000"/>
    <n v="880000"/>
    <n v="880000"/>
    <x v="0"/>
    <x v="0"/>
    <s v="IR12-21"/>
    <s v="62-304.520 (7), F.A.C."/>
    <n v="0.56000000000000005"/>
    <n v="0.48"/>
    <s v="Town Melbourne Beach"/>
    <n v="0.20187995756791"/>
    <n v="3669.9933398521698"/>
    <n v="9.1456634929897493"/>
    <n v="1.3449952233420399"/>
    <n v="1.84632615789517"/>
    <n v="0.27152757861733001"/>
    <n v="740.89809972387695"/>
    <n v="1210"/>
    <s v="Fixed Single Family Units"/>
    <n v="1210"/>
    <s v="Town Melbourne Beach                   Brevard County"/>
    <s v="Town Melbourne Beach"/>
    <m/>
    <m/>
    <m/>
    <n v="0"/>
    <n v="1"/>
    <n v="1.84632615789517"/>
    <n v="0.27152757861733001"/>
    <n v="740.89809972387695"/>
    <m/>
    <n v="-1"/>
    <n v="-1"/>
    <n v="-1"/>
    <n v="-1"/>
    <n v="0"/>
    <m/>
    <m/>
    <s v="Central IRL A"/>
    <n v="-1"/>
    <m/>
    <m/>
    <n v="604"/>
    <x v="13"/>
    <s v="Basins 4, 6, 10, 15"/>
    <x v="0"/>
    <m/>
    <n v="116.596312718319"/>
    <n v="0.60089059180000004"/>
  </r>
  <r>
    <n v="450000"/>
    <n v="880000"/>
    <n v="880000"/>
    <x v="0"/>
    <x v="0"/>
    <s v="IR12-21"/>
    <s v="62-304.520 (7), F.A.C."/>
    <n v="0.56000000000000005"/>
    <n v="0.48"/>
    <s v="Town Melbourne Beach"/>
    <n v="0.23142076714384999"/>
    <n v="3669.9933398521698"/>
    <n v="9.1456634929897493"/>
    <n v="1.3449952233420399"/>
    <n v="2.1164964615872299"/>
    <n v="0.31125982639062999"/>
    <n v="849.31267412142904"/>
    <n v="1210"/>
    <s v="Fixed Single Family Units"/>
    <n v="1210"/>
    <s v="Town Melbourne Beach                   Brevard County"/>
    <s v="Town Melbourne Beach"/>
    <m/>
    <m/>
    <m/>
    <n v="0"/>
    <n v="1"/>
    <n v="2.1164964615872299"/>
    <n v="0.31125982639062999"/>
    <n v="849.31267412142904"/>
    <m/>
    <n v="-1"/>
    <n v="-1"/>
    <n v="-1"/>
    <n v="-1"/>
    <n v="0"/>
    <m/>
    <m/>
    <s v="Central IRL A"/>
    <n v="-1"/>
    <m/>
    <m/>
    <n v="604"/>
    <x v="13"/>
    <s v="Basins 4, 6, 10, 15"/>
    <x v="0"/>
    <m/>
    <n v="123.63508629186801"/>
    <n v="0.68881806499999998"/>
  </r>
  <r>
    <n v="450000"/>
    <n v="880000"/>
    <n v="880000"/>
    <x v="0"/>
    <x v="0"/>
    <s v="IR12-21"/>
    <s v="62-304.520 (7), F.A.C."/>
    <n v="0.56000000000000005"/>
    <n v="0.48"/>
    <s v="Town Melbourne Beach"/>
    <n v="1.05524314513E-3"/>
    <n v="3658.5104823492402"/>
    <n v="9.1188019825013598"/>
    <n v="1.34110447996916"/>
    <n v="9.6225532838800001E-3"/>
    <n v="1.4151913093900001E-3"/>
    <n v="3.86061810790722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9.6225532838800001E-3"/>
    <n v="1.4151913093900001E-3"/>
    <n v="3.8606181079058"/>
    <m/>
    <n v="-1"/>
    <n v="-1"/>
    <n v="-1"/>
    <n v="-1"/>
    <n v="0"/>
    <m/>
    <m/>
    <s v="Central IRL A"/>
    <n v="-1"/>
    <m/>
    <m/>
    <n v="604"/>
    <x v="13"/>
    <s v="Basins 4, 6, 10, 15"/>
    <x v="0"/>
    <m/>
    <n v="9.9858664450308208"/>
    <n v="3.1310770999999999E-3"/>
  </r>
  <r>
    <n v="450000"/>
    <n v="880000"/>
    <n v="880000"/>
    <x v="0"/>
    <x v="0"/>
    <s v="IR12-21"/>
    <s v="62-304.520 (7), F.A.C."/>
    <n v="0.56000000000000005"/>
    <n v="0.48"/>
    <s v="Town Melbourne Beach"/>
    <n v="1.9026432716200001E-2"/>
    <n v="3658.5104823492402"/>
    <n v="9.1188019825013598"/>
    <n v="1.34110447996916"/>
    <n v="0.17349827237248999"/>
    <n v="2.5516434153540001E-2"/>
    <n v="69.608403533963099"/>
    <n v="1210"/>
    <s v="Fixed Single Family Units"/>
    <n v="1210"/>
    <s v="Town Melbourne Beach                   Brevard County"/>
    <s v="Town Melbourne Beach"/>
    <m/>
    <m/>
    <m/>
    <n v="0"/>
    <n v="1"/>
    <n v="0.17349827237248999"/>
    <n v="2.5516434153540001E-2"/>
    <n v="69.608403533962402"/>
    <m/>
    <n v="-1"/>
    <n v="-1"/>
    <n v="-1"/>
    <n v="-1"/>
    <n v="0"/>
    <m/>
    <m/>
    <s v="Central IRL A"/>
    <n v="-1"/>
    <m/>
    <m/>
    <n v="604"/>
    <x v="13"/>
    <s v="Basins 4, 6, 10, 15"/>
    <x v="0"/>
    <m/>
    <n v="42.4422831328434"/>
    <n v="5.6454504099999997E-2"/>
  </r>
  <r>
    <n v="450000"/>
    <n v="880000"/>
    <n v="880000"/>
    <x v="0"/>
    <x v="0"/>
    <s v="IR12-21"/>
    <s v="62-304.520 (7), F.A.C."/>
    <n v="0.56000000000000005"/>
    <n v="0.48"/>
    <s v="Town Melbourne Beach"/>
    <n v="3.47638083774E-3"/>
    <n v="3658.5104823492402"/>
    <n v="9.1188019825013598"/>
    <n v="1.34110447996916"/>
    <n v="3.1700428475190001E-2"/>
    <n v="4.6621899155799996E-3"/>
    <n v="12.718375735542701"/>
    <n v="1210"/>
    <s v="Fixed Single Family Units"/>
    <n v="1210"/>
    <s v="Town Melbourne Beach                   Brevard County"/>
    <s v="Town Melbourne Beach"/>
    <m/>
    <m/>
    <m/>
    <n v="0"/>
    <n v="1"/>
    <n v="3.1700428475190001E-2"/>
    <n v="4.6621899155799996E-3"/>
    <n v="12.718375735544001"/>
    <m/>
    <n v="-1"/>
    <n v="-1"/>
    <n v="-1"/>
    <n v="-1"/>
    <n v="0"/>
    <m/>
    <m/>
    <s v="Central IRL A"/>
    <n v="-1"/>
    <m/>
    <m/>
    <n v="604"/>
    <x v="13"/>
    <s v="Basins 4, 6, 10, 15"/>
    <x v="0"/>
    <m/>
    <n v="18.124730719961399"/>
    <n v="1.0314984399999999E-2"/>
  </r>
  <r>
    <n v="450000"/>
    <n v="880000"/>
    <n v="880000"/>
    <x v="0"/>
    <x v="0"/>
    <s v="IR12-21"/>
    <s v="62-304.520 (7), F.A.C."/>
    <n v="0.56000000000000005"/>
    <n v="0.48"/>
    <s v="Town Melbourne Beach"/>
    <n v="0.20755093912277001"/>
    <n v="3658.5104823492402"/>
    <n v="9.1188019825013598"/>
    <n v="1.34110447996916"/>
    <n v="1.8926159151427999"/>
    <n v="0.27834749427936001"/>
    <n v="759.32728640211201"/>
    <n v="1210"/>
    <s v="Fixed Single Family Units"/>
    <n v="1210"/>
    <s v="Town Melbourne Beach                   Brevard County"/>
    <s v="Town Melbourne Beach"/>
    <m/>
    <m/>
    <m/>
    <n v="0"/>
    <n v="1"/>
    <n v="1.8926159151427999"/>
    <n v="0.27834749427936001"/>
    <n v="946.34049297030504"/>
    <m/>
    <n v="-1"/>
    <n v="-1"/>
    <n v="-1"/>
    <n v="-1"/>
    <n v="0"/>
    <m/>
    <m/>
    <s v="Central IRL A"/>
    <n v="-1"/>
    <m/>
    <m/>
    <n v="604"/>
    <x v="13"/>
    <s v="Basins 4, 6, 10, 15"/>
    <x v="0"/>
    <m/>
    <n v="116.77217870774"/>
    <n v="0.7675105377"/>
  </r>
  <r>
    <n v="450000"/>
    <n v="880000"/>
    <n v="880000"/>
    <x v="0"/>
    <x v="0"/>
    <s v="IR12-21"/>
    <s v="62-304.520 (7), F.A.C."/>
    <n v="0.56000000000000005"/>
    <n v="0.48"/>
    <s v="Town Melbourne Beach"/>
    <n v="0.19958489144085001"/>
    <n v="3658.5104823492402"/>
    <n v="9.1188019825013598"/>
    <n v="1.34110447996916"/>
    <n v="1.81997510374814"/>
    <n v="0.26766419204547998"/>
    <n v="730.18341745488397"/>
    <n v="1210"/>
    <s v="Fixed Single Family Units"/>
    <n v="1210"/>
    <s v="Town Melbourne Beach                   Brevard County"/>
    <s v="Town Melbourne Beach"/>
    <m/>
    <m/>
    <m/>
    <n v="0"/>
    <n v="1"/>
    <n v="1.81997510374814"/>
    <n v="0.26766419204547998"/>
    <n v="730.18341745488397"/>
    <m/>
    <n v="-1"/>
    <n v="-1"/>
    <n v="-1"/>
    <n v="-1"/>
    <n v="0"/>
    <m/>
    <m/>
    <s v="Central IRL A"/>
    <n v="-1"/>
    <m/>
    <m/>
    <n v="604"/>
    <x v="13"/>
    <s v="Basins 4, 6, 10, 15"/>
    <x v="0"/>
    <m/>
    <n v="114.71389066971599"/>
    <n v="0.59220066299999996"/>
  </r>
  <r>
    <n v="450000"/>
    <n v="880000"/>
    <n v="880000"/>
    <x v="0"/>
    <x v="0"/>
    <s v="IR12-21"/>
    <s v="62-304.520 (7), F.A.C."/>
    <n v="0.56000000000000005"/>
    <n v="0.48"/>
    <s v="Town Melbourne Beach"/>
    <n v="7.7461620280190005E-2"/>
    <n v="3658.5104823492402"/>
    <n v="9.1188019825013598"/>
    <n v="1.34110447996916"/>
    <n v="0.70635717657881003"/>
    <n v="0.10388412598344"/>
    <n v="283.39414977484898"/>
    <n v="1210"/>
    <s v="Fixed Single Family Units"/>
    <n v="1210"/>
    <s v="Town Melbourne Beach                   Brevard County"/>
    <s v="Town Melbourne Beach"/>
    <m/>
    <m/>
    <m/>
    <n v="0"/>
    <n v="1"/>
    <n v="0.70635717657881003"/>
    <n v="0.10388412598344"/>
    <n v="432.68075786484002"/>
    <m/>
    <n v="-1"/>
    <n v="-1"/>
    <n v="-1"/>
    <n v="-1"/>
    <n v="0"/>
    <m/>
    <m/>
    <s v="Central IRL A"/>
    <n v="-1"/>
    <m/>
    <m/>
    <n v="604"/>
    <x v="13"/>
    <s v="Basins 4, 6, 10, 15"/>
    <x v="0"/>
    <m/>
    <n v="77.964655709215904"/>
    <n v="0.35091707859999999"/>
  </r>
  <r>
    <n v="450000"/>
    <n v="880000"/>
    <n v="880000"/>
    <x v="0"/>
    <x v="0"/>
    <s v="IR12-21"/>
    <s v="62-304.520 (7), F.A.C."/>
    <n v="0.56000000000000005"/>
    <n v="0.48"/>
    <s v="Town Melbourne Beach"/>
    <n v="1.7685340749319999E-2"/>
    <n v="3658.5104823492402"/>
    <n v="9.1188019825013598"/>
    <n v="1.34110447996916"/>
    <n v="0.16126912028616"/>
    <n v="2.37178897087E-2"/>
    <n v="64.702004515327303"/>
    <n v="1210"/>
    <s v="Fixed Single Family Units"/>
    <n v="1210"/>
    <s v="Town Melbourne Beach                   Brevard County"/>
    <s v="Town Melbourne Beach"/>
    <m/>
    <m/>
    <m/>
    <n v="0"/>
    <n v="1"/>
    <n v="0.16126912028616"/>
    <n v="2.37178897087E-2"/>
    <n v="64.702004515326607"/>
    <m/>
    <n v="-1"/>
    <n v="-1"/>
    <n v="-1"/>
    <n v="-1"/>
    <n v="0"/>
    <m/>
    <m/>
    <s v="Central IRL A"/>
    <n v="-1"/>
    <m/>
    <m/>
    <n v="604"/>
    <x v="13"/>
    <s v="Basins 4, 6, 10, 15"/>
    <x v="0"/>
    <m/>
    <n v="40.064409666597498"/>
    <n v="5.2475267200000002E-2"/>
  </r>
  <r>
    <n v="450000"/>
    <n v="880000"/>
    <n v="880000"/>
    <x v="0"/>
    <x v="0"/>
    <s v="IR12-21"/>
    <s v="62-304.520 (7), F.A.C."/>
    <n v="0.56000000000000005"/>
    <n v="0.48"/>
    <s v="Town Melbourne Beach"/>
    <n v="1.8511887309639999E-2"/>
    <n v="3639.6383405613101"/>
    <n v="9.0746748862456794"/>
    <n v="1.3347136329085201"/>
    <n v="0.16798935886581001"/>
    <n v="2.4708068363040001E-2"/>
    <n v="67.3765748083232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16798935886581001"/>
    <n v="2.4708068363040001E-2"/>
    <n v="67.376574808322303"/>
    <m/>
    <n v="-1"/>
    <n v="-1"/>
    <n v="-1"/>
    <n v="-1"/>
    <n v="0"/>
    <m/>
    <m/>
    <s v="Central IRL A"/>
    <n v="-1"/>
    <m/>
    <m/>
    <n v="604"/>
    <x v="13"/>
    <s v="Basins 4, 6, 10, 15"/>
    <x v="0"/>
    <m/>
    <n v="41.816205054910498"/>
    <n v="5.4644423999999997E-2"/>
  </r>
  <r>
    <n v="450000"/>
    <n v="880000"/>
    <n v="880000"/>
    <x v="0"/>
    <x v="0"/>
    <s v="IR12-21"/>
    <s v="62-304.520 (7), F.A.C."/>
    <n v="0.56000000000000005"/>
    <n v="0.48"/>
    <s v="Town Melbourne Beach"/>
    <n v="8.1386134862840007E-2"/>
    <n v="3639.6383405613101"/>
    <n v="9.0746748862456794"/>
    <n v="1.3347136329085201"/>
    <n v="0.73855271412849999"/>
    <n v="0.10862718373117"/>
    <n v="296.21609683691798"/>
    <n v="1210"/>
    <s v="Fixed Single Family Units"/>
    <n v="1210"/>
    <s v="Town Melbourne Beach                   Brevard County"/>
    <s v="Town Melbourne Beach"/>
    <m/>
    <m/>
    <m/>
    <n v="0"/>
    <n v="1"/>
    <n v="0.73855271412849999"/>
    <n v="0.10862718373117"/>
    <n v="798.14511149298301"/>
    <m/>
    <n v="-1"/>
    <n v="-1"/>
    <n v="-1"/>
    <n v="-1"/>
    <n v="0"/>
    <m/>
    <m/>
    <s v="Central IRL A"/>
    <n v="-1"/>
    <m/>
    <m/>
    <n v="604"/>
    <x v="13"/>
    <s v="Basins 4, 6, 10, 15"/>
    <x v="0"/>
    <m/>
    <n v="78.599412673646498"/>
    <n v="0.64731963619999999"/>
  </r>
  <r>
    <n v="450000"/>
    <n v="880000"/>
    <n v="880000"/>
    <x v="0"/>
    <x v="0"/>
    <s v="IR12-21"/>
    <s v="62-304.520 (7), F.A.C."/>
    <n v="0.56000000000000005"/>
    <n v="0.48"/>
    <s v="Town Melbourne Beach"/>
    <n v="6.1416217239489999E-2"/>
    <n v="3639.6383405613101"/>
    <n v="9.0746748862456794"/>
    <n v="1.3347136329085201"/>
    <n v="0.55733220419145002"/>
    <n v="8.1973062431220003E-2"/>
    <n v="223.532818997108"/>
    <n v="1210"/>
    <s v="Fixed Single Family Units"/>
    <n v="1210"/>
    <s v="Town Melbourne Beach                   Brevard County"/>
    <s v="Town Melbourne Beach"/>
    <m/>
    <m/>
    <m/>
    <n v="0"/>
    <n v="1"/>
    <n v="0.55733220419145002"/>
    <n v="8.1973062431220003E-2"/>
    <n v="653.07610284954103"/>
    <m/>
    <n v="-1"/>
    <n v="-1"/>
    <n v="-1"/>
    <n v="-1"/>
    <n v="0"/>
    <m/>
    <m/>
    <s v="Central IRL A"/>
    <n v="-1"/>
    <m/>
    <m/>
    <n v="604"/>
    <x v="13"/>
    <s v="Basins 4, 6, 10, 15"/>
    <x v="0"/>
    <m/>
    <n v="71.797247977130695"/>
    <n v="0.52966431700000005"/>
  </r>
  <r>
    <n v="450000"/>
    <n v="880000"/>
    <n v="880000"/>
    <x v="0"/>
    <x v="0"/>
    <s v="IR12-21"/>
    <s v="62-304.520 (7), F.A.C."/>
    <n v="0.56000000000000005"/>
    <n v="0.48"/>
    <s v="Town Melbourne Beach"/>
    <n v="2.955307026018E-2"/>
    <n v="3666.6652595072101"/>
    <n v="9.1378992057292603"/>
    <n v="1.34387136874015"/>
    <n v="0.27005297725742"/>
    <n v="3.9715524981030002E-2"/>
    <n v="108.36121603480299"/>
    <n v="1210"/>
    <s v="Fixed Single Family Units"/>
    <n v="1210"/>
    <s v="Town Melbourne Beach                   Brevard County"/>
    <s v="Town Melbourne Beach"/>
    <m/>
    <m/>
    <m/>
    <n v="0"/>
    <n v="1"/>
    <n v="0.27005297725742"/>
    <n v="3.9715524981030002E-2"/>
    <n v="108.361216034804"/>
    <m/>
    <n v="-1"/>
    <n v="-1"/>
    <n v="-1"/>
    <n v="-1"/>
    <n v="0"/>
    <m/>
    <m/>
    <s v="Central IRL A"/>
    <n v="-1"/>
    <m/>
    <m/>
    <n v="604"/>
    <x v="13"/>
    <s v="Basins 4, 6, 10, 15"/>
    <x v="0"/>
    <m/>
    <n v="60.6544151581177"/>
    <n v="8.7884197900000002E-2"/>
  </r>
  <r>
    <n v="450000"/>
    <n v="880000"/>
    <n v="880000"/>
    <x v="0"/>
    <x v="0"/>
    <s v="IR12-21"/>
    <s v="62-304.520 (7), F.A.C."/>
    <n v="0.56000000000000005"/>
    <n v="0.48"/>
    <s v="Town Melbourne Beach"/>
    <n v="0.18846243310201999"/>
    <n v="3666.6652595072101"/>
    <n v="9.1378992057292603"/>
    <n v="1.34387136874015"/>
    <n v="1.7221507177527799"/>
    <n v="0.25326926792891002"/>
    <n v="691.02865617738905"/>
    <n v="1210"/>
    <s v="Fixed Single Family Units"/>
    <n v="1210"/>
    <s v="Town Melbourne Beach                   Brevard County"/>
    <s v="Town Melbourne Beach"/>
    <m/>
    <m/>
    <m/>
    <n v="0"/>
    <n v="1"/>
    <n v="1.7221507177527799"/>
    <n v="0.25326926792891002"/>
    <n v="691.02865617738905"/>
    <m/>
    <n v="-1"/>
    <n v="-1"/>
    <n v="-1"/>
    <n v="-1"/>
    <n v="0"/>
    <m/>
    <m/>
    <s v="Central IRL A"/>
    <n v="-1"/>
    <m/>
    <m/>
    <n v="604"/>
    <x v="13"/>
    <s v="Basins 4, 6, 10, 15"/>
    <x v="0"/>
    <m/>
    <n v="110.925966139903"/>
    <n v="0.56044497660000003"/>
  </r>
  <r>
    <n v="450000"/>
    <n v="880000"/>
    <n v="880000"/>
    <x v="0"/>
    <x v="0"/>
    <s v="IR12-21"/>
    <s v="62-304.520 (7), F.A.C."/>
    <n v="0.56000000000000005"/>
    <n v="0.48"/>
    <s v="Town Melbourne Beach"/>
    <n v="9.2283447193860002E-2"/>
    <n v="3666.6652595072101"/>
    <n v="9.1378992057292603"/>
    <n v="1.34387136874015"/>
    <n v="0.84327683881475002"/>
    <n v="0.12401708249247"/>
    <n v="338.37250985330502"/>
    <n v="1210"/>
    <s v="Fixed Single Family Units"/>
    <n v="1210"/>
    <s v="Town Melbourne Beach                   Brevard County"/>
    <s v="Town Melbourne Beach"/>
    <m/>
    <m/>
    <m/>
    <n v="0"/>
    <n v="1"/>
    <n v="0.84327683881475002"/>
    <n v="0.12401708249247"/>
    <n v="338.37250985330297"/>
    <m/>
    <n v="-1"/>
    <n v="-1"/>
    <n v="-1"/>
    <n v="-1"/>
    <n v="0"/>
    <m/>
    <m/>
    <s v="Central IRL A"/>
    <n v="-1"/>
    <m/>
    <m/>
    <n v="604"/>
    <x v="13"/>
    <s v="Basins 4, 6, 10, 15"/>
    <x v="0"/>
    <m/>
    <n v="79.637379805345603"/>
    <n v="0.27443025939999999"/>
  </r>
  <r>
    <n v="450000"/>
    <n v="880000"/>
    <n v="880000"/>
    <x v="0"/>
    <x v="0"/>
    <s v="IR12-21"/>
    <s v="62-304.520 (7), F.A.C."/>
    <n v="0.56000000000000005"/>
    <n v="0.48"/>
    <s v="Town Melbourne Beach"/>
    <n v="0.14151022630803001"/>
    <n v="3666.6652595072101"/>
    <n v="9.1378992057292603"/>
    <n v="1.34387136874015"/>
    <n v="1.2931061845827301"/>
    <n v="0.19017154151929999"/>
    <n v="518.87063066866403"/>
    <n v="1210"/>
    <s v="Fixed Single Family Units"/>
    <n v="1210"/>
    <s v="Town Melbourne Beach                   Brevard County"/>
    <s v="Town Melbourne Beach"/>
    <m/>
    <m/>
    <m/>
    <n v="0"/>
    <n v="1"/>
    <n v="1.2931061845827301"/>
    <n v="0.19017154151929999"/>
    <n v="518.87063066866403"/>
    <m/>
    <n v="-1"/>
    <n v="-1"/>
    <n v="-1"/>
    <n v="-1"/>
    <n v="0"/>
    <m/>
    <m/>
    <s v="Central IRL A"/>
    <n v="-1"/>
    <m/>
    <m/>
    <n v="604"/>
    <x v="13"/>
    <s v="Basins 4, 6, 10, 15"/>
    <x v="0"/>
    <m/>
    <n v="95.7615402953478"/>
    <n v="0.42081965180000003"/>
  </r>
  <r>
    <n v="450000"/>
    <n v="880000"/>
    <n v="880000"/>
    <x v="0"/>
    <x v="0"/>
    <s v="IR12-21"/>
    <s v="62-304.520 (7), F.A.C."/>
    <n v="0.56000000000000005"/>
    <n v="0.48"/>
    <s v="Town Melbourne Beach"/>
    <n v="0.16569153807552001"/>
    <n v="3666.6652595072101"/>
    <n v="9.1378992057292603"/>
    <n v="1.34387136874015"/>
    <n v="1.5140725741763501"/>
    <n v="0.22266811406220999"/>
    <n v="607.53540645582495"/>
    <n v="1210"/>
    <s v="Fixed Single Family Units"/>
    <n v="1210"/>
    <s v="Town Melbourne Beach                   Brevard County"/>
    <s v="Town Melbourne Beach"/>
    <m/>
    <m/>
    <m/>
    <n v="0"/>
    <n v="1"/>
    <n v="1.5140725741763501"/>
    <n v="0.22266811406220999"/>
    <n v="607.53540645582495"/>
    <m/>
    <n v="-1"/>
    <n v="-1"/>
    <n v="-1"/>
    <n v="-1"/>
    <n v="0"/>
    <m/>
    <m/>
    <s v="Central IRL A"/>
    <n v="-1"/>
    <m/>
    <m/>
    <n v="604"/>
    <x v="13"/>
    <s v="Basins 4, 6, 10, 15"/>
    <x v="0"/>
    <m/>
    <n v="103.482675245924"/>
    <n v="0.49272944559999998"/>
  </r>
  <r>
    <n v="450000"/>
    <n v="880000"/>
    <n v="880000"/>
    <x v="0"/>
    <x v="0"/>
    <s v="IR12-21"/>
    <s v="62-304.520 (7), F.A.C."/>
    <n v="0.56000000000000005"/>
    <n v="0.48"/>
    <s v="Town Melbourne Beach"/>
    <n v="2.6273852116000002E-4"/>
    <n v="3666.6652595072101"/>
    <n v="9.1378992057292603"/>
    <n v="1.34387136874015"/>
    <n v="2.4008781238700001E-3"/>
    <n v="3.5308677606000002E-4"/>
    <n v="0.96337420789367001"/>
    <n v="1210"/>
    <s v="Fixed Single Family Units"/>
    <n v="1210"/>
    <s v="Town Melbourne Beach                   Brevard County"/>
    <s v="Town Melbourne Beach"/>
    <m/>
    <m/>
    <m/>
    <n v="0"/>
    <n v="1"/>
    <n v="2.4008781238700001E-3"/>
    <n v="3.5308677606000002E-4"/>
    <n v="0.96337420789535999"/>
    <m/>
    <n v="-1"/>
    <n v="-1"/>
    <n v="-1"/>
    <n v="-1"/>
    <n v="0"/>
    <m/>
    <m/>
    <s v="Central IRL A"/>
    <n v="-1"/>
    <m/>
    <m/>
    <n v="604"/>
    <x v="13"/>
    <s v="Basins 4, 6, 10, 15"/>
    <x v="0"/>
    <m/>
    <n v="18.9413597474006"/>
    <n v="7.8132539999999995E-4"/>
  </r>
  <r>
    <n v="450000"/>
    <n v="880000"/>
    <n v="880000"/>
    <x v="0"/>
    <x v="0"/>
    <s v="IR12-21"/>
    <s v="62-304.520 (7), F.A.C."/>
    <n v="0.56000000000000005"/>
    <n v="0.48"/>
    <s v="Town Melbourne Beach"/>
    <n v="0.14372973623299001"/>
    <n v="3666.6652586876398"/>
    <n v="9.1378992036867803"/>
    <n v="1.3438713684397701"/>
    <n v="1.3133878422695899"/>
    <n v="0.19315427731692"/>
    <n v="527.00883048586195"/>
    <n v="1210"/>
    <s v="Fixed Single Family Units"/>
    <n v="1210"/>
    <s v="Town Melbourne Beach                   Brevard County"/>
    <s v="Town Melbourne Beach"/>
    <m/>
    <m/>
    <m/>
    <n v="0"/>
    <n v="1"/>
    <n v="1.3133878422695899"/>
    <n v="0.19315427731692"/>
    <n v="527.00883048586195"/>
    <m/>
    <n v="-1"/>
    <n v="-1"/>
    <n v="-1"/>
    <n v="-1"/>
    <n v="0"/>
    <m/>
    <m/>
    <s v="Central IRL A"/>
    <n v="-1"/>
    <m/>
    <m/>
    <n v="604"/>
    <x v="13"/>
    <s v="Basins 4, 6, 10, 15"/>
    <x v="0"/>
    <m/>
    <n v="96.587108624261106"/>
    <n v="0.42741997609999999"/>
  </r>
  <r>
    <n v="450000"/>
    <n v="880000"/>
    <n v="880000"/>
    <x v="0"/>
    <x v="0"/>
    <s v="IR12-21"/>
    <s v="62-304.520 (7), F.A.C."/>
    <n v="0.56000000000000005"/>
    <n v="0.48"/>
    <s v="Town Melbourne Beach"/>
    <n v="0.13658264779863999"/>
    <n v="3666.6652586876398"/>
    <n v="9.1378992036867803"/>
    <n v="1.3438713684397701"/>
    <n v="1.2480784685566699"/>
    <n v="0.18354950980229001"/>
    <n v="500.80284962286203"/>
    <n v="1210"/>
    <s v="Fixed Single Family Units"/>
    <n v="1210"/>
    <s v="Town Melbourne Beach                   Brevard County"/>
    <s v="Town Melbourne Beach"/>
    <m/>
    <m/>
    <m/>
    <n v="0"/>
    <n v="1"/>
    <n v="1.2480784685566699"/>
    <n v="0.18354950980229001"/>
    <n v="500.80284962286203"/>
    <m/>
    <n v="-1"/>
    <n v="-1"/>
    <n v="-1"/>
    <n v="-1"/>
    <n v="0"/>
    <m/>
    <m/>
    <s v="Central IRL A"/>
    <n v="-1"/>
    <m/>
    <m/>
    <n v="604"/>
    <x v="13"/>
    <s v="Basins 4, 6, 10, 15"/>
    <x v="0"/>
    <m/>
    <n v="94.160674886469195"/>
    <n v="0.4061661392"/>
  </r>
  <r>
    <n v="450000"/>
    <n v="880000"/>
    <n v="880000"/>
    <x v="0"/>
    <x v="0"/>
    <s v="IR12-21"/>
    <s v="62-304.520 (7), F.A.C."/>
    <n v="0.56000000000000005"/>
    <n v="0.48"/>
    <s v="Town Melbourne Beach"/>
    <n v="2.7114449941310001E-2"/>
    <n v="3666.6652586876398"/>
    <n v="9.1378992036867803"/>
    <n v="1.3438713684397701"/>
    <n v="0.24776911052715"/>
    <n v="3.6438332947119997E-2"/>
    <n v="99.419611608248701"/>
    <n v="1210"/>
    <s v="Fixed Single Family Units"/>
    <n v="1210"/>
    <s v="Town Melbourne Beach                   Brevard County"/>
    <s v="Town Melbourne Beach"/>
    <m/>
    <m/>
    <m/>
    <n v="0"/>
    <n v="1"/>
    <n v="0.24776911052715"/>
    <n v="3.6438332947119997E-2"/>
    <n v="99.419611608248303"/>
    <m/>
    <n v="-1"/>
    <n v="-1"/>
    <n v="-1"/>
    <n v="-1"/>
    <n v="0"/>
    <m/>
    <m/>
    <s v="Central IRL A"/>
    <n v="-1"/>
    <m/>
    <m/>
    <n v="604"/>
    <x v="13"/>
    <s v="Basins 4, 6, 10, 15"/>
    <x v="0"/>
    <m/>
    <n v="61.721283307858997"/>
    <n v="8.0632288400000002E-2"/>
  </r>
  <r>
    <n v="450000"/>
    <n v="880000"/>
    <n v="880000"/>
    <x v="0"/>
    <x v="0"/>
    <s v="IR12-21"/>
    <s v="62-304.520 (7), F.A.C."/>
    <n v="0.56000000000000005"/>
    <n v="0.48"/>
    <s v="Town Melbourne Beach"/>
    <n v="0.20444249631872999"/>
    <n v="3666.6652586876398"/>
    <n v="9.1378992036867803"/>
    <n v="1.3438713684397701"/>
    <n v="1.86817492431071"/>
    <n v="0.27474441729510002"/>
    <n v="749.622198651286"/>
    <n v="1210"/>
    <s v="Fixed Single Family Units"/>
    <n v="1210"/>
    <s v="Town Melbourne Beach                   Brevard County"/>
    <s v="Town Melbourne Beach"/>
    <m/>
    <m/>
    <m/>
    <n v="0"/>
    <n v="1"/>
    <n v="1.86817492431071"/>
    <n v="0.27474441729510002"/>
    <n v="749.622198651286"/>
    <m/>
    <n v="-1"/>
    <n v="-1"/>
    <n v="-1"/>
    <n v="-1"/>
    <n v="0"/>
    <m/>
    <m/>
    <s v="Central IRL A"/>
    <n v="-1"/>
    <m/>
    <m/>
    <n v="604"/>
    <x v="13"/>
    <s v="Basins 4, 6, 10, 15"/>
    <x v="0"/>
    <m/>
    <n v="115.254707404363"/>
    <n v="0.6079660979"/>
  </r>
  <r>
    <n v="450000"/>
    <n v="880000"/>
    <n v="880000"/>
    <x v="0"/>
    <x v="0"/>
    <s v="IR12-21"/>
    <s v="62-304.520 (7), F.A.C."/>
    <n v="0.56000000000000005"/>
    <n v="0.48"/>
    <s v="Town Melbourne Beach"/>
    <n v="0.10589412344526"/>
    <n v="3666.6652586876398"/>
    <n v="9.1378992036867803"/>
    <n v="1.3438713684397701"/>
    <n v="0.96764982630556995"/>
    <n v="0.14230808058411001"/>
    <n v="388.27830353592299"/>
    <n v="1210"/>
    <s v="Fixed Single Family Units"/>
    <n v="1210"/>
    <s v="Town Melbourne Beach                   Brevard County"/>
    <s v="Town Melbourne Beach"/>
    <m/>
    <m/>
    <m/>
    <n v="0"/>
    <n v="1"/>
    <n v="0.96764982630556995"/>
    <n v="0.14230808058411001"/>
    <n v="388.27830353592299"/>
    <m/>
    <n v="-1"/>
    <n v="-1"/>
    <n v="-1"/>
    <n v="-1"/>
    <n v="0"/>
    <m/>
    <m/>
    <s v="Central IRL A"/>
    <n v="-1"/>
    <m/>
    <m/>
    <n v="604"/>
    <x v="13"/>
    <s v="Basins 4, 6, 10, 15"/>
    <x v="0"/>
    <m/>
    <n v="86.372197955854503"/>
    <n v="0.3149053557"/>
  </r>
  <r>
    <n v="450000"/>
    <n v="880000"/>
    <n v="880000"/>
    <x v="0"/>
    <x v="0"/>
    <s v="IR12-21"/>
    <s v="62-304.520 (7), F.A.C."/>
    <n v="0.56000000000000005"/>
    <n v="0.48"/>
    <s v="Town Melbourne Beach"/>
    <n v="0.1538326855846"/>
    <n v="3665.1386587245302"/>
    <n v="9.1342777560178607"/>
    <n v="1.34334499967632"/>
    <n v="1.4051504780839399"/>
    <n v="0.20665036896686001"/>
    <n v="563.818122911550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4051504780839399"/>
    <n v="0.20665036896686001"/>
    <n v="1352.17930857992"/>
    <m/>
    <n v="-1"/>
    <n v="-1"/>
    <n v="-1"/>
    <n v="-1"/>
    <n v="0"/>
    <m/>
    <m/>
    <s v="Central IRL A"/>
    <n v="-1"/>
    <m/>
    <m/>
    <n v="604"/>
    <x v="13"/>
    <s v="Basins 4, 6, 10, 15"/>
    <x v="0"/>
    <m/>
    <n v="152.32535089816301"/>
    <n v="1.0966579956"/>
  </r>
  <r>
    <n v="450000"/>
    <n v="880000"/>
    <n v="880000"/>
    <x v="0"/>
    <x v="0"/>
    <s v="IR12-21"/>
    <s v="62-304.520 (7), F.A.C."/>
    <n v="0.56000000000000005"/>
    <n v="0.48"/>
    <s v="Town Melbourne Beach"/>
    <n v="2.2399124022040001E-2"/>
    <n v="3665.1386587245302"/>
    <n v="9.1342777560178607"/>
    <n v="1.34334499967632"/>
    <n v="0.2045998203088"/>
    <n v="3.0089751252129999E-2"/>
    <n v="82.095895374744103"/>
    <n v="1210"/>
    <s v="Fixed Single Family Units"/>
    <n v="1210"/>
    <s v="Town Melbourne Beach                   Brevard County"/>
    <s v="Town Melbourne Beach"/>
    <m/>
    <m/>
    <m/>
    <n v="0"/>
    <n v="1"/>
    <n v="0.2045998203088"/>
    <n v="3.0089751252129999E-2"/>
    <n v="82.095895374743705"/>
    <m/>
    <n v="-1"/>
    <n v="-1"/>
    <n v="-1"/>
    <n v="-1"/>
    <n v="0"/>
    <m/>
    <m/>
    <s v="Central IRL A"/>
    <n v="-1"/>
    <m/>
    <m/>
    <n v="604"/>
    <x v="13"/>
    <s v="Basins 4, 6, 10, 15"/>
    <x v="0"/>
    <m/>
    <n v="46.8914138579905"/>
    <n v="6.6582234700000006E-2"/>
  </r>
  <r>
    <n v="450000"/>
    <n v="880000"/>
    <n v="880000"/>
    <x v="0"/>
    <x v="0"/>
    <s v="IR12-21"/>
    <s v="62-304.520 (7), F.A.C."/>
    <n v="0.56000000000000005"/>
    <n v="0.48"/>
    <s v="Town Melbourne Beach"/>
    <n v="4.606835124032E-2"/>
    <n v="3665.1386587245302"/>
    <n v="9.1342777560178607"/>
    <n v="1.34334499967632"/>
    <n v="0.42080111599091002"/>
    <n v="6.1885689282019998E-2"/>
    <n v="168.84689507461499"/>
    <n v="1210"/>
    <s v="Fixed Single Family Units"/>
    <n v="1210"/>
    <s v="Town Melbourne Beach                   Brevard County"/>
    <s v="Town Melbourne Beach"/>
    <m/>
    <m/>
    <m/>
    <n v="0"/>
    <n v="1"/>
    <n v="0.42080111599091002"/>
    <n v="6.1885689282019998E-2"/>
    <n v="168.84689507461599"/>
    <m/>
    <n v="-1"/>
    <n v="-1"/>
    <n v="-1"/>
    <n v="-1"/>
    <n v="0"/>
    <m/>
    <m/>
    <s v="Central IRL A"/>
    <n v="-1"/>
    <m/>
    <m/>
    <n v="604"/>
    <x v="13"/>
    <s v="Basins 4, 6, 10, 15"/>
    <x v="0"/>
    <m/>
    <n v="66.650129192443501"/>
    <n v="0.13693989870000001"/>
  </r>
  <r>
    <n v="450000"/>
    <n v="880000"/>
    <n v="880000"/>
    <x v="0"/>
    <x v="0"/>
    <s v="IR12-21"/>
    <s v="62-304.520 (7), F.A.C."/>
    <n v="0.56000000000000005"/>
    <n v="0.48"/>
    <s v="Town Melbourne Beach"/>
    <n v="0.15818697961950001"/>
    <n v="3665.1386587245302"/>
    <n v="9.1342777560178607"/>
    <n v="1.34334499967632"/>
    <n v="1.44492380923006"/>
    <n v="0.21249968808575001"/>
    <n v="579.77721431030602"/>
    <n v="1210"/>
    <s v="Fixed Single Family Units"/>
    <n v="1210"/>
    <s v="Town Melbourne Beach                   Brevard County"/>
    <s v="Town Melbourne Beach"/>
    <m/>
    <m/>
    <m/>
    <n v="0"/>
    <n v="1"/>
    <n v="1.44492380923006"/>
    <n v="0.21249968808575001"/>
    <n v="579.77721431030602"/>
    <m/>
    <n v="-1"/>
    <n v="-1"/>
    <n v="-1"/>
    <n v="-1"/>
    <n v="0"/>
    <m/>
    <m/>
    <s v="Central IRL A"/>
    <n v="-1"/>
    <m/>
    <m/>
    <n v="604"/>
    <x v="13"/>
    <s v="Basins 4, 6, 10, 15"/>
    <x v="0"/>
    <m/>
    <n v="100.97110262361601"/>
    <n v="0.47021671879999999"/>
  </r>
  <r>
    <n v="450000"/>
    <n v="880000"/>
    <n v="880000"/>
    <x v="0"/>
    <x v="0"/>
    <s v="IR12-21"/>
    <s v="62-304.520 (7), F.A.C."/>
    <n v="0.56000000000000005"/>
    <n v="0.48"/>
    <s v="Town Melbourne Beach"/>
    <n v="3.8369403524760003E-2"/>
    <n v="3649.6723722499501"/>
    <n v="9.0981577375541498"/>
    <n v="1.338115377401"/>
    <n v="0.34909088556413997"/>
    <n v="5.1342688878179998E-2"/>
    <n v="140.035751984029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4909088556413997"/>
    <n v="5.1342688878179998E-2"/>
    <n v="140.03575198403101"/>
    <m/>
    <n v="-1"/>
    <n v="-1"/>
    <n v="-1"/>
    <n v="-1"/>
    <n v="0"/>
    <m/>
    <m/>
    <s v="Central IRL A"/>
    <n v="-1"/>
    <m/>
    <m/>
    <n v="604"/>
    <x v="13"/>
    <s v="Basins 4, 6, 10, 15"/>
    <x v="0"/>
    <m/>
    <n v="60.187726845657799"/>
    <n v="0.1135731971"/>
  </r>
  <r>
    <n v="450000"/>
    <n v="880000"/>
    <n v="880000"/>
    <x v="0"/>
    <x v="0"/>
    <s v="IR12-21"/>
    <s v="62-304.520 (7), F.A.C."/>
    <n v="0.56000000000000005"/>
    <n v="0.48"/>
    <s v="Town Melbourne Beach"/>
    <n v="4.6244528663650003E-2"/>
    <n v="3649.6723722499501"/>
    <n v="9.0981577375541498"/>
    <n v="1.338115377401"/>
    <n v="0.42074001628074997"/>
    <n v="6.1880514925490002E-2"/>
    <n v="168.777378631451"/>
    <n v="1210"/>
    <s v="Fixed Single Family Units"/>
    <n v="1210"/>
    <s v="Town Melbourne Beach                   Brevard County"/>
    <s v="Town Melbourne Beach"/>
    <m/>
    <m/>
    <m/>
    <n v="0"/>
    <n v="1"/>
    <n v="0.42074001628074997"/>
    <n v="6.1880514925490002E-2"/>
    <n v="461.69994318710297"/>
    <m/>
    <n v="-1"/>
    <n v="-1"/>
    <n v="-1"/>
    <n v="-1"/>
    <n v="0"/>
    <m/>
    <m/>
    <s v="Central IRL A"/>
    <n v="-1"/>
    <m/>
    <m/>
    <n v="604"/>
    <x v="13"/>
    <s v="Basins 4, 6, 10, 15"/>
    <x v="0"/>
    <m/>
    <n v="66.682336969836598"/>
    <n v="0.37445250870000002"/>
  </r>
  <r>
    <n v="450000"/>
    <n v="880000"/>
    <n v="880000"/>
    <x v="0"/>
    <x v="0"/>
    <s v="IR12-21"/>
    <s v="62-304.520 (7), F.A.C."/>
    <n v="0.56000000000000005"/>
    <n v="0.48"/>
    <s v="Town Melbourne Beach"/>
    <n v="5.2908740475510002E-2"/>
    <n v="3649.6723722499501"/>
    <n v="9.0981577375541498"/>
    <n v="1.338115377401"/>
    <n v="0.48137206654157"/>
    <n v="7.0797999229209999E-2"/>
    <n v="193.099568364041"/>
    <n v="1210"/>
    <s v="Fixed Single Family Units"/>
    <n v="1210"/>
    <s v="Town Melbourne Beach                   Brevard County"/>
    <s v="Town Melbourne Beach"/>
    <m/>
    <m/>
    <m/>
    <n v="0"/>
    <n v="1"/>
    <n v="0.48137206654157"/>
    <n v="7.0797999229209999E-2"/>
    <n v="271.45445471835899"/>
    <m/>
    <n v="-1"/>
    <n v="-1"/>
    <n v="-1"/>
    <n v="-1"/>
    <n v="0"/>
    <m/>
    <m/>
    <s v="Central IRL A"/>
    <n v="-1"/>
    <m/>
    <m/>
    <n v="604"/>
    <x v="13"/>
    <s v="Basins 4, 6, 10, 15"/>
    <x v="0"/>
    <m/>
    <n v="68.587443608291906"/>
    <n v="0.2201577086"/>
  </r>
  <r>
    <n v="450000"/>
    <n v="880000"/>
    <n v="880000"/>
    <x v="0"/>
    <x v="0"/>
    <s v="IR12-21"/>
    <s v="62-304.520 (7), F.A.C."/>
    <n v="0.56000000000000005"/>
    <n v="0.48"/>
    <s v="Town Melbourne Beach"/>
    <n v="1.4363728553869999E-2"/>
    <n v="3649.6723722499501"/>
    <n v="9.0981577375541498"/>
    <n v="1.338115377401"/>
    <n v="0.13068346808258999"/>
    <n v="1.9220326054749999E-2"/>
    <n v="52.422903265586299"/>
    <n v="1210"/>
    <s v="Fixed Single Family Units"/>
    <n v="1210"/>
    <s v="Town Melbourne Beach                   Brevard County"/>
    <s v="Town Melbourne Beach"/>
    <m/>
    <m/>
    <m/>
    <n v="0"/>
    <n v="1"/>
    <n v="0.13068346808258999"/>
    <n v="1.9220326054749999E-2"/>
    <n v="52.422903265586697"/>
    <m/>
    <n v="-1"/>
    <n v="-1"/>
    <n v="-1"/>
    <n v="-1"/>
    <n v="0"/>
    <m/>
    <m/>
    <s v="Central IRL A"/>
    <n v="-1"/>
    <m/>
    <m/>
    <n v="604"/>
    <x v="13"/>
    <s v="Basins 4, 6, 10, 15"/>
    <x v="0"/>
    <m/>
    <n v="36.890503427609701"/>
    <n v="4.2516547699999997E-2"/>
  </r>
  <r>
    <n v="450000"/>
    <n v="880000"/>
    <n v="880000"/>
    <x v="0"/>
    <x v="0"/>
    <s v="IR12-21"/>
    <s v="62-304.520 (7), F.A.C."/>
    <n v="0.56000000000000005"/>
    <n v="0.48"/>
    <s v="Town Melbourne Beach"/>
    <n v="0.25419213450227002"/>
    <n v="3649.6723722499501"/>
    <n v="9.0981577375541498"/>
    <n v="1.338115377401"/>
    <n v="2.3126801353472701"/>
    <n v="0.34013840399187001"/>
    <n v="927.71801053619697"/>
    <n v="1210"/>
    <s v="Fixed Single Family Units"/>
    <n v="1210"/>
    <s v="Town Melbourne Beach                   Brevard County"/>
    <s v="Town Melbourne Beach"/>
    <m/>
    <m/>
    <m/>
    <n v="0"/>
    <n v="1"/>
    <n v="2.3126801353472701"/>
    <n v="0.34013840399187001"/>
    <n v="936.823910259493"/>
    <m/>
    <n v="-1"/>
    <n v="-1"/>
    <n v="-1"/>
    <n v="-1"/>
    <n v="0"/>
    <m/>
    <m/>
    <s v="Central IRL A"/>
    <n v="-1"/>
    <m/>
    <m/>
    <n v="604"/>
    <x v="13"/>
    <s v="Basins 4, 6, 10, 15"/>
    <x v="0"/>
    <m/>
    <n v="123.678897122156"/>
    <n v="0.75979230350000004"/>
  </r>
  <r>
    <n v="450000"/>
    <n v="880000"/>
    <n v="880000"/>
    <x v="0"/>
    <x v="0"/>
    <s v="IR12-21"/>
    <s v="62-304.520 (7), F.A.C."/>
    <n v="0.56000000000000005"/>
    <n v="0.48"/>
    <s v="Town Melbourne Beach"/>
    <n v="0.10111189266404"/>
    <n v="3649.6723722499501"/>
    <n v="9.0981577375541498"/>
    <n v="1.338115377401"/>
    <n v="0.91993194860011995"/>
    <n v="0.13529937841187001"/>
    <n v="369.02528116186699"/>
    <n v="1210"/>
    <s v="Fixed Single Family Units"/>
    <n v="1210"/>
    <s v="Town Melbourne Beach                   Brevard County"/>
    <s v="Town Melbourne Beach"/>
    <m/>
    <m/>
    <m/>
    <n v="0"/>
    <n v="1"/>
    <n v="0.91993194860011995"/>
    <n v="0.13529937841187001"/>
    <n v="369.02528116186699"/>
    <m/>
    <n v="-1"/>
    <n v="-1"/>
    <n v="-1"/>
    <n v="-1"/>
    <n v="0"/>
    <m/>
    <m/>
    <s v="Central IRL A"/>
    <n v="-1"/>
    <m/>
    <m/>
    <n v="604"/>
    <x v="13"/>
    <s v="Basins 4, 6, 10, 15"/>
    <x v="0"/>
    <m/>
    <n v="88.513017380855302"/>
    <n v="0.29929057679999999"/>
  </r>
  <r>
    <n v="450000"/>
    <n v="880000"/>
    <n v="880000"/>
    <x v="0"/>
    <x v="0"/>
    <s v="IR12-21"/>
    <s v="62-304.520 (7), F.A.C."/>
    <n v="0.56000000000000005"/>
    <n v="0.48"/>
    <s v="Town Melbourne Beach"/>
    <n v="3.7072323325150001E-2"/>
    <n v="3658.5104816677799"/>
    <n v="9.11880198080285"/>
    <n v="1.3411044797193601"/>
    <n v="0.33805517537037999"/>
    <n v="4.9717858884969997E-2"/>
    <n v="135.629483464856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33805517537037999"/>
    <n v="4.9717858884969997E-2"/>
    <n v="741.15518205535795"/>
    <m/>
    <n v="-1"/>
    <n v="-1"/>
    <n v="-1"/>
    <n v="-1"/>
    <n v="0"/>
    <m/>
    <m/>
    <s v="Central IRL A"/>
    <n v="-1"/>
    <m/>
    <m/>
    <n v="604"/>
    <x v="13"/>
    <s v="Basins 4, 6, 10, 15"/>
    <x v="0"/>
    <m/>
    <n v="59.161615701552599"/>
    <n v="0.6010990933"/>
  </r>
  <r>
    <n v="450000"/>
    <n v="880000"/>
    <n v="880000"/>
    <x v="0"/>
    <x v="0"/>
    <s v="IR12-21"/>
    <s v="62-304.520 (7), F.A.C."/>
    <n v="0.56000000000000005"/>
    <n v="0.48"/>
    <s v="Town Melbourne Beach"/>
    <n v="1.40592819866E-3"/>
    <n v="3658.5104816677799"/>
    <n v="9.11880198080285"/>
    <n v="1.3411044797193601"/>
    <n v="1.2820380842820001E-2"/>
    <n v="1.88549660538E-3"/>
    <n v="5.14360305127723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2820380842820001E-2"/>
    <n v="1.88549660538E-3"/>
    <n v="741.15518205535795"/>
    <m/>
    <n v="-1"/>
    <n v="-1"/>
    <n v="-1"/>
    <n v="-1"/>
    <n v="0"/>
    <m/>
    <m/>
    <s v="Central IRL A"/>
    <n v="-1"/>
    <m/>
    <m/>
    <n v="604"/>
    <x v="13"/>
    <s v="Basins 4, 6, 10, 15"/>
    <x v="0"/>
    <m/>
    <n v="11.5171812308191"/>
    <n v="0.6010990933"/>
  </r>
  <r>
    <n v="450000"/>
    <n v="880000"/>
    <n v="880000"/>
    <x v="0"/>
    <x v="0"/>
    <s v="IR12-21"/>
    <s v="62-304.520 (7), F.A.C."/>
    <n v="0.56000000000000005"/>
    <n v="0.48"/>
    <s v="Town Melbourne Beach"/>
    <n v="0.10494919538573"/>
    <n v="3658.5104816677799"/>
    <n v="9.11880198080285"/>
    <n v="1.3411044797193601"/>
    <n v="0.95701093076707"/>
    <n v="0.14074783607474001"/>
    <n v="383.957731361301"/>
    <n v="1210"/>
    <s v="Fixed Single Family Units"/>
    <n v="1210"/>
    <s v="Town Melbourne Beach                   Brevard County"/>
    <s v="Town Melbourne Beach"/>
    <m/>
    <m/>
    <m/>
    <n v="0"/>
    <n v="1"/>
    <n v="0.95701093076707"/>
    <n v="0.14074783607474001"/>
    <n v="876.77174324922703"/>
    <m/>
    <n v="-1"/>
    <n v="-1"/>
    <n v="-1"/>
    <n v="-1"/>
    <n v="0"/>
    <m/>
    <m/>
    <s v="Central IRL A"/>
    <n v="-1"/>
    <m/>
    <m/>
    <n v="604"/>
    <x v="13"/>
    <s v="Basins 4, 6, 10, 15"/>
    <x v="0"/>
    <m/>
    <n v="87.551630248821297"/>
    <n v="0.71108819400000001"/>
  </r>
  <r>
    <n v="450000"/>
    <n v="880000"/>
    <n v="880000"/>
    <x v="0"/>
    <x v="0"/>
    <s v="IR12-21"/>
    <s v="62-304.520 (7), F.A.C."/>
    <n v="0.56000000000000005"/>
    <n v="0.48"/>
    <s v="Town Melbourne Beach"/>
    <n v="5.5904214906599997E-2"/>
    <n v="3658.5104816677799"/>
    <n v="9.11880198080285"/>
    <n v="1.3411044797193601"/>
    <n v="0.50977946562554999"/>
    <n v="7.4973393046429998E-2"/>
    <n v="204.526156205212"/>
    <n v="1210"/>
    <s v="Fixed Single Family Units"/>
    <n v="1210"/>
    <s v="Town Melbourne Beach                   Brevard County"/>
    <s v="Town Melbourne Beach"/>
    <m/>
    <m/>
    <m/>
    <n v="0"/>
    <n v="1"/>
    <n v="0.50977946562554999"/>
    <n v="7.4973393046429998E-2"/>
    <n v="589.22771150337701"/>
    <m/>
    <n v="-1"/>
    <n v="-1"/>
    <n v="-1"/>
    <n v="-1"/>
    <n v="0"/>
    <m/>
    <m/>
    <s v="Central IRL A"/>
    <n v="-1"/>
    <m/>
    <m/>
    <n v="604"/>
    <x v="13"/>
    <s v="Basins 4, 6, 10, 15"/>
    <x v="0"/>
    <m/>
    <n v="63.594575271382801"/>
    <n v="0.4778813556"/>
  </r>
  <r>
    <n v="450000"/>
    <n v="880000"/>
    <n v="880000"/>
    <x v="0"/>
    <x v="0"/>
    <s v="IR12-21"/>
    <s v="62-304.520 (7), F.A.C."/>
    <n v="0.56000000000000005"/>
    <n v="0.48"/>
    <s v="Town Melbourne Beach"/>
    <n v="5.5954153646300001E-3"/>
    <n v="3665.2967568238"/>
    <n v="7.83728911785908"/>
    <n v="1.0970741634160599"/>
    <n v="4.3852887947149997E-2"/>
    <n v="6.1385856301199998E-3"/>
    <n v="20.5088577890787"/>
    <n v="1210"/>
    <s v="Fixed Single Family Units"/>
    <n v="1210"/>
    <s v="Town Melbourne Beach                   Brevard County"/>
    <s v="Town Melbourne Beach"/>
    <m/>
    <m/>
    <m/>
    <n v="0"/>
    <n v="1"/>
    <n v="4.3852887947149997E-2"/>
    <n v="6.1385856301199998E-3"/>
    <n v="335.36002381220197"/>
    <m/>
    <n v="-1"/>
    <n v="-1"/>
    <n v="-1"/>
    <n v="-1"/>
    <n v="0"/>
    <m/>
    <m/>
    <s v="Central IRL A"/>
    <n v="-1"/>
    <m/>
    <m/>
    <n v="604"/>
    <x v="13"/>
    <s v="Basins 4, 6, 10, 15"/>
    <x v="0"/>
    <m/>
    <n v="25.071694757439602"/>
    <n v="0.27198704280000002"/>
  </r>
  <r>
    <n v="450000"/>
    <n v="880000"/>
    <n v="880000"/>
    <x v="0"/>
    <x v="0"/>
    <s v="IR12-21"/>
    <s v="62-304.520 (7), F.A.C."/>
    <n v="0.56000000000000005"/>
    <n v="0.48"/>
    <s v="Town Melbourne Beach"/>
    <n v="1.9052091718639998E-2"/>
    <n v="3665.2967568238"/>
    <n v="7.83728911785908"/>
    <n v="1.0970741634160599"/>
    <n v="0.14931675109899001"/>
    <n v="2.0901557583550001E-2"/>
    <n v="69.831569987059098"/>
    <n v="1210"/>
    <s v="Fixed Single Family Units"/>
    <n v="1210"/>
    <s v="Town Melbourne Beach                   Brevard County"/>
    <s v="Town Melbourne Beach"/>
    <m/>
    <m/>
    <m/>
    <n v="0"/>
    <n v="1"/>
    <n v="0.14931675109899001"/>
    <n v="2.0901557583550001E-2"/>
    <n v="287.94745839485898"/>
    <m/>
    <n v="-1"/>
    <n v="-1"/>
    <n v="-1"/>
    <n v="-1"/>
    <n v="0"/>
    <m/>
    <m/>
    <s v="Central IRL A"/>
    <n v="-1"/>
    <m/>
    <m/>
    <n v="604"/>
    <x v="13"/>
    <s v="Basins 4, 6, 10, 15"/>
    <x v="0"/>
    <m/>
    <n v="36.9362890993837"/>
    <n v="0.23353402949999999"/>
  </r>
  <r>
    <n v="450000"/>
    <n v="880000"/>
    <n v="880000"/>
    <x v="0"/>
    <x v="0"/>
    <s v="IR12-21"/>
    <s v="62-304.520 (7), F.A.C."/>
    <n v="0.56000000000000005"/>
    <n v="0.48"/>
    <s v="Town Melbourne Beach"/>
    <n v="0.23589488314370999"/>
    <n v="3639.6383394766099"/>
    <n v="9.0746748835412099"/>
    <n v="1.33471363251074"/>
    <n v="2.1406693712201799"/>
    <n v="0.31485211637145"/>
    <n v="858.57206077623096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1406693712201799"/>
    <n v="0.31485211637145"/>
    <n v="858.57206077623096"/>
    <m/>
    <n v="-1"/>
    <n v="-1"/>
    <n v="-1"/>
    <n v="-1"/>
    <n v="0"/>
    <m/>
    <m/>
    <s v="Central IRL A"/>
    <n v="-1"/>
    <m/>
    <m/>
    <n v="604"/>
    <x v="13"/>
    <s v="Basins 4, 6, 10, 15"/>
    <x v="0"/>
    <m/>
    <n v="154.149315919294"/>
    <n v="0.6963277054"/>
  </r>
  <r>
    <n v="450000"/>
    <n v="880000"/>
    <n v="880000"/>
    <x v="0"/>
    <x v="0"/>
    <s v="IR12-21"/>
    <s v="62-304.520 (7), F.A.C."/>
    <n v="0.56000000000000005"/>
    <n v="0.48"/>
    <s v="Town Melbourne Beach"/>
    <n v="0.10977822334525"/>
    <n v="3639.6383394766099"/>
    <n v="9.0746748835412099"/>
    <n v="1.33471363251074"/>
    <n v="0.99620168615097004"/>
    <n v="0.14652249125172001"/>
    <n v="399.55303052701998"/>
    <n v="1210"/>
    <s v="Fixed Single Family Units"/>
    <n v="1210"/>
    <s v="Town Melbourne Beach                   Brevard County"/>
    <s v="Town Melbourne Beach"/>
    <m/>
    <m/>
    <m/>
    <n v="0"/>
    <n v="1"/>
    <n v="0.99620168615097004"/>
    <n v="0.14652249125172001"/>
    <n v="516.70535118973203"/>
    <m/>
    <n v="-1"/>
    <n v="-1"/>
    <n v="-1"/>
    <n v="-1"/>
    <n v="0"/>
    <m/>
    <m/>
    <s v="Central IRL A"/>
    <n v="-1"/>
    <m/>
    <m/>
    <n v="604"/>
    <x v="13"/>
    <s v="Basins 4, 6, 10, 15"/>
    <x v="0"/>
    <m/>
    <n v="87.748037017254205"/>
    <n v="0.4190635452"/>
  </r>
  <r>
    <n v="450000"/>
    <n v="880000"/>
    <n v="880000"/>
    <x v="0"/>
    <x v="0"/>
    <s v="IR12-21"/>
    <s v="62-304.520 (7), F.A.C."/>
    <n v="0.56000000000000005"/>
    <n v="0.48"/>
    <s v="Town Melbourne Beach"/>
    <n v="4.1815423113060003E-2"/>
    <n v="3639.6383394766099"/>
    <n v="9.0746748835412099"/>
    <n v="1.33471363251074"/>
    <n v="0.37946136986877999"/>
    <n v="5.5811615278209999E-2"/>
    <n v="152.19301714375101"/>
    <n v="1210"/>
    <s v="Fixed Single Family Units"/>
    <n v="1210"/>
    <s v="Town Melbourne Beach                   Brevard County"/>
    <s v="Town Melbourne Beach"/>
    <m/>
    <m/>
    <m/>
    <n v="0"/>
    <n v="1"/>
    <n v="0.37946136986877999"/>
    <n v="5.5811615278209999E-2"/>
    <n v="156.64091186554799"/>
    <m/>
    <n v="-1"/>
    <n v="-1"/>
    <n v="-1"/>
    <n v="-1"/>
    <n v="0"/>
    <m/>
    <m/>
    <s v="Central IRL A"/>
    <n v="-1"/>
    <m/>
    <m/>
    <n v="604"/>
    <x v="13"/>
    <s v="Basins 4, 6, 10, 15"/>
    <x v="0"/>
    <m/>
    <n v="59.273778811261302"/>
    <n v="0.12704048000000001"/>
  </r>
  <r>
    <n v="450000"/>
    <n v="880000"/>
    <n v="880000"/>
    <x v="0"/>
    <x v="0"/>
    <s v="IR12-21"/>
    <s v="62-304.520 (7), F.A.C."/>
    <n v="0.56000000000000005"/>
    <n v="0.48"/>
    <s v="Town Melbourne Beach"/>
    <n v="5.6903428180900004E-3"/>
    <n v="3639.6383394766099"/>
    <n v="9.0746748835412099"/>
    <n v="1.33471363251074"/>
    <n v="5.1638011050099998E-2"/>
    <n v="7.5949781329700001E-3"/>
    <n v="20.7107898855039"/>
    <n v="1210"/>
    <s v="Fixed Single Family Units"/>
    <n v="1210"/>
    <s v="Town Melbourne Beach                   Brevard County"/>
    <s v="Town Melbourne Beach"/>
    <m/>
    <m/>
    <m/>
    <n v="0"/>
    <n v="1"/>
    <n v="5.1638011050099998E-2"/>
    <n v="7.5949781329700001E-3"/>
    <n v="20.710789885503999"/>
    <m/>
    <n v="-1"/>
    <n v="-1"/>
    <n v="-1"/>
    <n v="-1"/>
    <n v="0"/>
    <m/>
    <m/>
    <s v="Central IRL A"/>
    <n v="-1"/>
    <m/>
    <m/>
    <n v="604"/>
    <x v="13"/>
    <s v="Basins 4, 6, 10, 15"/>
    <x v="0"/>
    <m/>
    <n v="19.254241302426301"/>
    <n v="1.6797072100000001E-2"/>
  </r>
  <r>
    <n v="450000"/>
    <n v="880000"/>
    <n v="880000"/>
    <x v="0"/>
    <x v="0"/>
    <s v="IR12-21"/>
    <s v="62-304.520 (7), F.A.C."/>
    <n v="0.56000000000000005"/>
    <n v="0.48"/>
    <s v="Town Melbourne Beach"/>
    <n v="5.2173971993600002E-3"/>
    <n v="3639.6383394766099"/>
    <n v="9.0746748835412099"/>
    <n v="1.33471363251074"/>
    <n v="4.734618332249E-2"/>
    <n v="6.9637311681999998E-3"/>
    <n v="18.989438879068501"/>
    <n v="1210"/>
    <s v="Fixed Single Family Units"/>
    <n v="1210"/>
    <s v="Town Melbourne Beach                   Brevard County"/>
    <s v="Town Melbourne Beach"/>
    <m/>
    <m/>
    <m/>
    <n v="0"/>
    <n v="1"/>
    <n v="4.734618332249E-2"/>
    <n v="6.9637311681999998E-3"/>
    <n v="18.989438879069599"/>
    <m/>
    <n v="-1"/>
    <n v="-1"/>
    <n v="-1"/>
    <n v="-1"/>
    <n v="0"/>
    <m/>
    <m/>
    <s v="Central IRL A"/>
    <n v="-1"/>
    <m/>
    <m/>
    <n v="604"/>
    <x v="13"/>
    <s v="Basins 4, 6, 10, 15"/>
    <x v="0"/>
    <m/>
    <n v="22.337256810144002"/>
    <n v="1.54010048E-2"/>
  </r>
  <r>
    <n v="450000"/>
    <n v="880000"/>
    <n v="880000"/>
    <x v="0"/>
    <x v="0"/>
    <s v="IR12-21"/>
    <s v="62-304.520 (7), F.A.C."/>
    <n v="0.56000000000000005"/>
    <n v="0.48"/>
    <s v="Town Melbourne Beach"/>
    <n v="0.14661115368015001"/>
    <n v="3639.6383394766099"/>
    <n v="9.0746748835412099"/>
    <n v="1.33471363251074"/>
    <n v="1.33044855394826"/>
    <n v="0.19568390549501999"/>
    <n v="533.61157592917505"/>
    <n v="1210"/>
    <s v="Fixed Single Family Units"/>
    <n v="1210"/>
    <s v="Town Melbourne Beach                   Brevard County"/>
    <s v="Town Melbourne Beach"/>
    <m/>
    <m/>
    <m/>
    <n v="0"/>
    <n v="1"/>
    <n v="1.33044855394826"/>
    <n v="0.19568390549501999"/>
    <n v="533.61157592917505"/>
    <m/>
    <n v="-1"/>
    <n v="-1"/>
    <n v="-1"/>
    <n v="-1"/>
    <n v="0"/>
    <m/>
    <m/>
    <s v="Central IRL A"/>
    <n v="-1"/>
    <m/>
    <m/>
    <n v="604"/>
    <x v="13"/>
    <s v="Basins 4, 6, 10, 15"/>
    <x v="0"/>
    <m/>
    <n v="116.388086188719"/>
    <n v="0.43277500079999998"/>
  </r>
  <r>
    <n v="450000"/>
    <n v="880000"/>
    <n v="880000"/>
    <x v="0"/>
    <x v="0"/>
    <s v="IR12-21"/>
    <s v="62-304.520 (7), F.A.C."/>
    <n v="0.56000000000000005"/>
    <n v="0.48"/>
    <s v="Town Melbourne Beach"/>
    <n v="3.934605838099E-2"/>
    <n v="3639.6383394766099"/>
    <n v="9.0746748835412099"/>
    <n v="1.33471363251074"/>
    <n v="0.35705268775637999"/>
    <n v="5.2515720506679998E-2"/>
    <n v="143.20542259076501"/>
    <n v="1210"/>
    <s v="Fixed Single Family Units"/>
    <n v="1210"/>
    <s v="Town Melbourne Beach                   Brevard County"/>
    <s v="Town Melbourne Beach"/>
    <m/>
    <m/>
    <m/>
    <n v="0"/>
    <n v="1"/>
    <n v="0.35705268775637999"/>
    <n v="5.2515720506679998E-2"/>
    <n v="143.20542259076399"/>
    <m/>
    <n v="-1"/>
    <n v="-1"/>
    <n v="-1"/>
    <n v="-1"/>
    <n v="0"/>
    <m/>
    <m/>
    <s v="Central IRL A"/>
    <n v="-1"/>
    <m/>
    <m/>
    <n v="604"/>
    <x v="13"/>
    <s v="Basins 4, 6, 10, 15"/>
    <x v="0"/>
    <m/>
    <n v="77.182966266756395"/>
    <n v="0.116143895"/>
  </r>
  <r>
    <n v="450000"/>
    <n v="880000"/>
    <n v="880000"/>
    <x v="0"/>
    <x v="0"/>
    <s v="IR12-21"/>
    <s v="62-304.520 (7), F.A.C."/>
    <n v="0.56000000000000005"/>
    <n v="0.48"/>
    <s v="Town Melbourne Beach"/>
    <n v="0.20101784961041999"/>
    <n v="3649.6723722499501"/>
    <n v="9.0981577375541498"/>
    <n v="1.338115377401"/>
    <n v="1.82889210381957"/>
    <n v="0.26898507569579"/>
    <n v="733.6492920522599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82889210381957"/>
    <n v="0.26898507569579"/>
    <n v="733.64929205225997"/>
    <m/>
    <n v="-1"/>
    <n v="-1"/>
    <n v="-1"/>
    <n v="-1"/>
    <n v="0"/>
    <m/>
    <m/>
    <s v="Central IRL A"/>
    <n v="-1"/>
    <m/>
    <m/>
    <n v="604"/>
    <x v="13"/>
    <s v="Basins 4, 6, 10, 15"/>
    <x v="0"/>
    <m/>
    <n v="132.63636520273801"/>
    <n v="0.59501159130000003"/>
  </r>
  <r>
    <n v="450000"/>
    <n v="880000"/>
    <n v="880000"/>
    <x v="0"/>
    <x v="0"/>
    <s v="IR12-21"/>
    <s v="62-304.520 (7), F.A.C."/>
    <n v="0.56000000000000005"/>
    <n v="0.48"/>
    <s v="Town Melbourne Beach"/>
    <n v="9.1009417817499993E-3"/>
    <n v="3649.6723722499501"/>
    <n v="9.0981577375541498"/>
    <n v="1.338115377401"/>
    <n v="8.2801803890699993E-2"/>
    <n v="1.2178110146990001E-2"/>
    <n v="33.215455782326501"/>
    <n v="1210"/>
    <s v="Fixed Single Family Units"/>
    <n v="1210"/>
    <s v="Town Melbourne Beach                   Brevard County"/>
    <s v="Town Melbourne Beach"/>
    <m/>
    <m/>
    <m/>
    <n v="0"/>
    <n v="1"/>
    <n v="8.2801803890699993E-2"/>
    <n v="1.2178110146990001E-2"/>
    <n v="33.215455782327197"/>
    <m/>
    <n v="-1"/>
    <n v="-1"/>
    <n v="-1"/>
    <n v="-1"/>
    <n v="0"/>
    <m/>
    <m/>
    <s v="Central IRL A"/>
    <n v="-1"/>
    <m/>
    <m/>
    <n v="604"/>
    <x v="13"/>
    <s v="Basins 4, 6, 10, 15"/>
    <x v="0"/>
    <m/>
    <n v="37.891091327178202"/>
    <n v="2.6938731399999999E-2"/>
  </r>
  <r>
    <n v="450000"/>
    <n v="880000"/>
    <n v="880000"/>
    <x v="0"/>
    <x v="0"/>
    <s v="IR12-21"/>
    <s v="62-304.520 (7), F.A.C."/>
    <n v="0.56000000000000005"/>
    <n v="0.48"/>
    <s v="Town Melbourne Beach"/>
    <n v="1.267176010076E-2"/>
    <n v="3649.6723722499501"/>
    <n v="9.0981577375541498"/>
    <n v="1.338115377401"/>
    <n v="0.11528967220916"/>
    <n v="1.6956277049560001E-2"/>
    <n v="46.247772747526703"/>
    <n v="1210"/>
    <s v="Fixed Single Family Units"/>
    <n v="1210"/>
    <s v="Town Melbourne Beach                   Brevard County"/>
    <s v="Town Melbourne Beach"/>
    <m/>
    <m/>
    <m/>
    <n v="0"/>
    <n v="1"/>
    <n v="0.11528967220916"/>
    <n v="1.6956277049560001E-2"/>
    <n v="46.247772747526703"/>
    <m/>
    <n v="-1"/>
    <n v="-1"/>
    <n v="-1"/>
    <n v="-1"/>
    <n v="0"/>
    <m/>
    <m/>
    <s v="Central IRL A"/>
    <n v="-1"/>
    <m/>
    <m/>
    <n v="604"/>
    <x v="13"/>
    <s v="Basins 4, 6, 10, 15"/>
    <x v="0"/>
    <m/>
    <n v="63.060068767155798"/>
    <n v="3.7508331499999999E-2"/>
  </r>
  <r>
    <n v="450000"/>
    <n v="880000"/>
    <n v="880000"/>
    <x v="0"/>
    <x v="0"/>
    <s v="IR12-21"/>
    <s v="62-304.520 (7), F.A.C."/>
    <n v="0.56000000000000005"/>
    <n v="0.48"/>
    <s v="Town Melbourne Beach"/>
    <n v="1.13723408661E-3"/>
    <n v="3649.6723722499501"/>
    <n v="9.0981577375541498"/>
    <n v="1.338115377401"/>
    <n v="1.0346735104510001E-2"/>
    <n v="1.5217504189899999E-3"/>
    <n v="4.1505318266850697"/>
    <n v="1210"/>
    <s v="Fixed Single Family Units"/>
    <n v="1210"/>
    <s v="Town Melbourne Beach                   Brevard County"/>
    <s v="Town Melbourne Beach"/>
    <m/>
    <m/>
    <m/>
    <n v="0"/>
    <n v="1"/>
    <n v="1.0346735104510001E-2"/>
    <n v="1.5217504189899999E-3"/>
    <n v="4.15053182668668"/>
    <m/>
    <n v="-1"/>
    <n v="-1"/>
    <n v="-1"/>
    <n v="-1"/>
    <n v="0"/>
    <m/>
    <m/>
    <s v="Central IRL A"/>
    <n v="-1"/>
    <m/>
    <m/>
    <n v="604"/>
    <x v="13"/>
    <s v="Basins 4, 6, 10, 15"/>
    <x v="0"/>
    <m/>
    <n v="9.5677097136205091"/>
    <n v="3.3662059E-3"/>
  </r>
  <r>
    <n v="450000"/>
    <n v="880000"/>
    <n v="880000"/>
    <x v="0"/>
    <x v="0"/>
    <s v="IR12-21"/>
    <s v="62-304.520 (7), F.A.C."/>
    <n v="0.56000000000000005"/>
    <n v="0.48"/>
    <s v="Town Melbourne Beach"/>
    <n v="0.11613977733173"/>
    <n v="3649.6723722499501"/>
    <n v="9.0981577375541498"/>
    <n v="1.338115377401"/>
    <n v="1.05665801376853"/>
    <n v="0.15540842197551999"/>
    <n v="423.87213664689102"/>
    <n v="1210"/>
    <s v="Fixed Single Family Units"/>
    <n v="1210"/>
    <s v="Town Melbourne Beach                   Brevard County"/>
    <s v="Town Melbourne Beach"/>
    <m/>
    <m/>
    <m/>
    <n v="0"/>
    <n v="1"/>
    <n v="1.05665801376853"/>
    <n v="0.15540842197551999"/>
    <n v="423.87213664689102"/>
    <m/>
    <n v="-1"/>
    <n v="-1"/>
    <n v="-1"/>
    <n v="-1"/>
    <n v="0"/>
    <m/>
    <m/>
    <s v="Central IRL A"/>
    <n v="-1"/>
    <m/>
    <m/>
    <n v="604"/>
    <x v="13"/>
    <s v="Basins 4, 6, 10, 15"/>
    <x v="0"/>
    <m/>
    <n v="92.984943036316096"/>
    <n v="0.34377302240000002"/>
  </r>
  <r>
    <n v="450000"/>
    <n v="880000"/>
    <n v="880000"/>
    <x v="0"/>
    <x v="0"/>
    <s v="IR12-21"/>
    <s v="62-304.520 (7), F.A.C."/>
    <n v="0.56000000000000005"/>
    <n v="0.48"/>
    <s v="Town Melbourne Beach"/>
    <n v="0.24369592310600999"/>
    <n v="3649.6723722499501"/>
    <n v="9.0981577375541498"/>
    <n v="1.338115377401"/>
    <n v="2.2171839484174201"/>
    <n v="0.32609326211808998"/>
    <n v="889.41027778998296"/>
    <n v="1210"/>
    <s v="Fixed Single Family Units"/>
    <n v="1210"/>
    <s v="Town Melbourne Beach                   Brevard County"/>
    <s v="Town Melbourne Beach"/>
    <m/>
    <m/>
    <m/>
    <n v="0"/>
    <n v="1"/>
    <n v="2.2171839484174201"/>
    <n v="0.32609326211808998"/>
    <n v="889.41027778998296"/>
    <m/>
    <n v="-1"/>
    <n v="-1"/>
    <n v="-1"/>
    <n v="-1"/>
    <n v="0"/>
    <m/>
    <m/>
    <s v="Central IRL A"/>
    <n v="-1"/>
    <m/>
    <m/>
    <n v="604"/>
    <x v="13"/>
    <s v="Basins 4, 6, 10, 15"/>
    <x v="0"/>
    <m/>
    <n v="125.665156299733"/>
    <n v="0.72133842479999999"/>
  </r>
  <r>
    <n v="450000"/>
    <n v="880000"/>
    <n v="880000"/>
    <x v="0"/>
    <x v="0"/>
    <s v="IR12-21"/>
    <s v="62-304.520 (7), F.A.C."/>
    <n v="0.56000000000000005"/>
    <n v="0.48"/>
    <s v="Town Melbourne Beach"/>
    <n v="3.3999967443480002E-2"/>
    <n v="3649.6723722499501"/>
    <n v="9.0981577375541498"/>
    <n v="1.338115377401"/>
    <n v="0.30933706687256002"/>
    <n v="4.5495879267260002E-2"/>
    <n v="124.088741835896"/>
    <n v="1210"/>
    <s v="Fixed Single Family Units"/>
    <n v="1210"/>
    <s v="Town Melbourne Beach                   Brevard County"/>
    <s v="Town Melbourne Beach"/>
    <m/>
    <m/>
    <m/>
    <n v="0"/>
    <n v="1"/>
    <n v="0.30933706687256002"/>
    <n v="4.5495879267260002E-2"/>
    <n v="124.088741835896"/>
    <m/>
    <n v="-1"/>
    <n v="-1"/>
    <n v="-1"/>
    <n v="-1"/>
    <n v="0"/>
    <m/>
    <m/>
    <s v="Central IRL A"/>
    <n v="-1"/>
    <m/>
    <m/>
    <n v="604"/>
    <x v="13"/>
    <s v="Basins 4, 6, 10, 15"/>
    <x v="0"/>
    <m/>
    <n v="72.969088797090905"/>
    <n v="0.1006396933"/>
  </r>
  <r>
    <n v="450000"/>
    <n v="880000"/>
    <n v="880000"/>
    <x v="0"/>
    <x v="0"/>
    <s v="IR12-21"/>
    <s v="62-304.520 (7), F.A.C."/>
    <n v="0.56000000000000005"/>
    <n v="0.48"/>
    <s v="Town Melbourne Beach"/>
    <n v="0.17105352525845"/>
    <n v="3643.2862252987802"/>
    <n v="9.0832297101224899"/>
    <n v="1.33595352858134"/>
    <n v="1.5537184626487599"/>
    <n v="0.22851956064529999"/>
    <n v="623.19695236291898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1.5537184626487599"/>
    <n v="0.22851956064529999"/>
    <n v="623.19695236291898"/>
    <m/>
    <n v="-1"/>
    <n v="-1"/>
    <n v="-1"/>
    <n v="-1"/>
    <n v="0"/>
    <m/>
    <m/>
    <s v="Central IRL A"/>
    <n v="-1"/>
    <m/>
    <m/>
    <n v="604"/>
    <x v="13"/>
    <s v="Basins 4, 6, 10, 15"/>
    <x v="0"/>
    <m/>
    <n v="135.69980681345001"/>
    <n v="0.50543142929999996"/>
  </r>
  <r>
    <n v="450000"/>
    <n v="880000"/>
    <n v="880000"/>
    <x v="0"/>
    <x v="0"/>
    <s v="IR12-21"/>
    <s v="62-304.520 (7), F.A.C."/>
    <n v="0.56000000000000005"/>
    <n v="0.48"/>
    <s v="Town Melbourne Beach"/>
    <n v="2.1287386504580001E-2"/>
    <n v="3643.2862252987802"/>
    <n v="9.0832297101224899"/>
    <n v="1.33595352858134"/>
    <n v="0.19335822154926999"/>
    <n v="2.8438959115069998E-2"/>
    <n v="77.556042024751093"/>
    <n v="1210"/>
    <s v="Fixed Single Family Units"/>
    <n v="1210"/>
    <s v="Town Melbourne Beach                   Brevard County"/>
    <s v="Town Melbourne Beach"/>
    <m/>
    <m/>
    <m/>
    <n v="0"/>
    <n v="1"/>
    <n v="0.19335822154926999"/>
    <n v="2.8438959115069998E-2"/>
    <n v="77.556042024751804"/>
    <m/>
    <n v="-1"/>
    <n v="-1"/>
    <n v="-1"/>
    <n v="-1"/>
    <n v="0"/>
    <m/>
    <m/>
    <s v="Central IRL A"/>
    <n v="-1"/>
    <m/>
    <m/>
    <n v="604"/>
    <x v="13"/>
    <s v="Basins 4, 6, 10, 15"/>
    <x v="0"/>
    <m/>
    <n v="50.937859926023101"/>
    <n v="6.2900277399999996E-2"/>
  </r>
  <r>
    <n v="450000"/>
    <n v="880000"/>
    <n v="880000"/>
    <x v="0"/>
    <x v="0"/>
    <s v="IR12-21"/>
    <s v="62-304.520 (7), F.A.C."/>
    <n v="0.56000000000000005"/>
    <n v="0.48"/>
    <s v="Town Melbourne Beach"/>
    <n v="0.10773756577283999"/>
    <n v="3643.2862252987802"/>
    <n v="9.0832297101224899"/>
    <n v="1.33595352858134"/>
    <n v="0.97860505832419997"/>
    <n v="0.14393238115500001"/>
    <n v="392.518789327435"/>
    <n v="1210"/>
    <s v="Fixed Single Family Units"/>
    <n v="1210"/>
    <s v="Town Melbourne Beach                   Brevard County"/>
    <s v="Town Melbourne Beach"/>
    <m/>
    <m/>
    <m/>
    <n v="0"/>
    <n v="1"/>
    <n v="0.97860505832419997"/>
    <n v="0.14393238115500001"/>
    <n v="392.518789327435"/>
    <m/>
    <n v="-1"/>
    <n v="-1"/>
    <n v="-1"/>
    <n v="-1"/>
    <n v="0"/>
    <m/>
    <m/>
    <s v="Central IRL A"/>
    <n v="-1"/>
    <m/>
    <m/>
    <n v="604"/>
    <x v="13"/>
    <s v="Basins 4, 6, 10, 15"/>
    <x v="0"/>
    <m/>
    <n v="88.0163469952752"/>
    <n v="0.31834451689999999"/>
  </r>
  <r>
    <n v="450000"/>
    <n v="880000"/>
    <n v="880000"/>
    <x v="0"/>
    <x v="0"/>
    <s v="IR12-21"/>
    <s v="62-304.520 (7), F.A.C."/>
    <n v="0.56000000000000005"/>
    <n v="0.48"/>
    <s v="Town Melbourne Beach"/>
    <n v="0.31768497587888"/>
    <n v="3643.2862252987802"/>
    <n v="9.0832297101224899"/>
    <n v="1.33595352858134"/>
    <n v="2.8856056113626201"/>
    <n v="0.42441236450267"/>
    <n v="1157.41729660391"/>
    <n v="1210"/>
    <s v="Fixed Single Family Units"/>
    <n v="1210"/>
    <s v="Town Melbourne Beach                   Brevard County"/>
    <s v="Town Melbourne Beach"/>
    <m/>
    <m/>
    <m/>
    <n v="0"/>
    <n v="1"/>
    <n v="2.8856056113626201"/>
    <n v="0.42441236450267"/>
    <n v="1157.41729660391"/>
    <m/>
    <n v="-1"/>
    <n v="-1"/>
    <n v="-1"/>
    <n v="-1"/>
    <n v="0"/>
    <m/>
    <m/>
    <s v="Central IRL A"/>
    <n v="-1"/>
    <m/>
    <m/>
    <n v="604"/>
    <x v="13"/>
    <s v="Basins 4, 6, 10, 15"/>
    <x v="0"/>
    <m/>
    <n v="141.353625175909"/>
    <n v="0.93870015949999996"/>
  </r>
  <r>
    <n v="460000"/>
    <n v="880000"/>
    <n v="880000"/>
    <x v="0"/>
    <x v="0"/>
    <s v="IR12-21"/>
    <s v="62-304.520 (7), F.A.C."/>
    <n v="0.56000000000000005"/>
    <n v="0.48"/>
    <s v="Town Melbourne Beach"/>
    <n v="0.1197588408832"/>
    <n v="3647.118042437"/>
    <n v="9.0921867785363002"/>
    <n v="1.3372506725666899"/>
    <n v="1.0888697496911399"/>
    <n v="0.16014759051687"/>
    <n v="436.77462932649399"/>
    <n v="1210"/>
    <s v="Fixed Single Family Units"/>
    <n v="1210"/>
    <s v="Town Melbourne Beach                   Brevard County"/>
    <s v="Town Melbourne Beach"/>
    <m/>
    <m/>
    <m/>
    <n v="0"/>
    <n v="1"/>
    <n v="1.0888697496911399"/>
    <n v="0.16014759051687"/>
    <n v="436.77462932649399"/>
    <m/>
    <n v="-1"/>
    <n v="-1"/>
    <n v="-1"/>
    <n v="-1"/>
    <n v="0"/>
    <m/>
    <m/>
    <s v="Central IRL A"/>
    <n v="-1"/>
    <m/>
    <m/>
    <n v="604"/>
    <x v="13"/>
    <s v="Basins 4, 6, 10, 15"/>
    <x v="0"/>
    <m/>
    <n v="94.856636728384203"/>
    <n v="0.35423733120000001"/>
  </r>
  <r>
    <n v="460000"/>
    <n v="880000"/>
    <n v="880000"/>
    <x v="0"/>
    <x v="0"/>
    <s v="IR12-21"/>
    <s v="62-304.520 (7), F.A.C."/>
    <n v="0.56000000000000005"/>
    <n v="0.48"/>
    <s v="Town Melbourne Beach"/>
    <n v="0.24979949561594"/>
    <n v="3647.118042437"/>
    <n v="9.0921867785363002"/>
    <n v="1.3372506725666899"/>
    <n v="2.2712236713243601"/>
    <n v="0.33404454351924001"/>
    <n v="911.04824745258702"/>
    <n v="1210"/>
    <s v="Fixed Single Family Units"/>
    <n v="1210"/>
    <s v="Town Melbourne Beach                   Brevard County"/>
    <s v="Town Melbourne Beach"/>
    <m/>
    <m/>
    <m/>
    <n v="0"/>
    <n v="1"/>
    <n v="2.2712236713243601"/>
    <n v="0.33404454351924001"/>
    <n v="911.04824745258702"/>
    <m/>
    <n v="-1"/>
    <n v="-1"/>
    <n v="-1"/>
    <n v="-1"/>
    <n v="0"/>
    <m/>
    <m/>
    <s v="Central IRL A"/>
    <n v="-1"/>
    <m/>
    <m/>
    <n v="604"/>
    <x v="13"/>
    <s v="Basins 4, 6, 10, 15"/>
    <x v="0"/>
    <m/>
    <n v="127.212591847966"/>
    <n v="0.73888746750000001"/>
  </r>
  <r>
    <n v="460000"/>
    <n v="880000"/>
    <n v="880000"/>
    <x v="0"/>
    <x v="0"/>
    <s v="IR12-21"/>
    <s v="62-304.520 (7), F.A.C."/>
    <n v="0.56000000000000005"/>
    <n v="0.48"/>
    <s v="Town Melbourne Beach"/>
    <n v="2.6912470717099998E-2"/>
    <n v="3647.118042437"/>
    <n v="9.0921867785363002"/>
    <n v="1.3372506725666899"/>
    <n v="0.24469321043178999"/>
    <n v="3.5988719566869998E-2"/>
    <n v="98.152957518907499"/>
    <n v="1210"/>
    <s v="Fixed Single Family Units"/>
    <n v="1210"/>
    <s v="Town Melbourne Beach                   Brevard County"/>
    <s v="Town Melbourne Beach"/>
    <m/>
    <m/>
    <m/>
    <n v="0"/>
    <n v="1"/>
    <n v="0.24469321043178999"/>
    <n v="3.5988719566869998E-2"/>
    <n v="98.152957518908593"/>
    <m/>
    <n v="-1"/>
    <n v="-1"/>
    <n v="-1"/>
    <n v="-1"/>
    <n v="0"/>
    <m/>
    <m/>
    <s v="Central IRL A"/>
    <n v="-1"/>
    <m/>
    <m/>
    <n v="604"/>
    <x v="13"/>
    <s v="Basins 4, 6, 10, 15"/>
    <x v="0"/>
    <m/>
    <n v="69.970883095816006"/>
    <n v="7.9604993900000004E-2"/>
  </r>
  <r>
    <n v="460000"/>
    <n v="880000"/>
    <n v="880000"/>
    <x v="0"/>
    <x v="0"/>
    <s v="IR12-21"/>
    <s v="62-304.520 (7), F.A.C."/>
    <n v="0.56000000000000005"/>
    <n v="0.48"/>
    <s v="Town Melbourne Beach"/>
    <n v="0.10807056742357"/>
    <n v="3647.118042437"/>
    <n v="9.0921867785363002"/>
    <n v="1.3372506725666899"/>
    <n v="0.98259778427754996"/>
    <n v="0.14451743897184"/>
    <n v="394.146116306929"/>
    <n v="1210"/>
    <s v="Fixed Single Family Units"/>
    <n v="1210"/>
    <s v="Town Melbourne Beach                   Brevard County"/>
    <s v="Town Melbourne Beach"/>
    <m/>
    <m/>
    <m/>
    <n v="0"/>
    <n v="1"/>
    <n v="0.98259778427754996"/>
    <n v="0.14451743897184"/>
    <n v="394.146116306929"/>
    <m/>
    <n v="-1"/>
    <n v="-1"/>
    <n v="-1"/>
    <n v="-1"/>
    <n v="0"/>
    <m/>
    <m/>
    <s v="Central IRL A"/>
    <n v="-1"/>
    <m/>
    <m/>
    <n v="604"/>
    <x v="13"/>
    <s v="Basins 4, 6, 10, 15"/>
    <x v="0"/>
    <m/>
    <n v="84.8999220361314"/>
    <n v="0.31966432789999999"/>
  </r>
  <r>
    <n v="460000"/>
    <n v="880000"/>
    <n v="880000"/>
    <x v="0"/>
    <x v="0"/>
    <s v="IR12-21"/>
    <s v="62-304.520 (7), F.A.C."/>
    <n v="0.56000000000000005"/>
    <n v="0.48"/>
    <s v="Town Melbourne Beach"/>
    <n v="0.11322207905109"/>
    <n v="3647.118042437"/>
    <n v="9.0921867785363002"/>
    <n v="1.3372506725666899"/>
    <n v="1.02943629018671"/>
    <n v="0.15140630136045999"/>
    <n v="412.93428730945902"/>
    <n v="1210"/>
    <s v="Fixed Single Family Units"/>
    <n v="1210"/>
    <s v="Town Melbourne Beach                   Brevard County"/>
    <s v="Town Melbourne Beach"/>
    <m/>
    <m/>
    <m/>
    <n v="0"/>
    <n v="1"/>
    <n v="1.02943629018671"/>
    <n v="0.15140630136045999"/>
    <n v="412.93428730945902"/>
    <m/>
    <n v="-1"/>
    <n v="-1"/>
    <n v="-1"/>
    <n v="-1"/>
    <n v="0"/>
    <m/>
    <m/>
    <s v="Central IRL A"/>
    <n v="-1"/>
    <m/>
    <m/>
    <n v="604"/>
    <x v="13"/>
    <s v="Basins 4, 6, 10, 15"/>
    <x v="0"/>
    <m/>
    <n v="86.747822374163206"/>
    <n v="0.33490209840000001"/>
  </r>
  <r>
    <n v="460000"/>
    <n v="880000"/>
    <n v="880000"/>
    <x v="0"/>
    <x v="0"/>
    <s v="IR12-21"/>
    <s v="62-304.520 (7), F.A.C."/>
    <n v="0.56000000000000005"/>
    <n v="0.48"/>
    <s v="Town Melbourne Beach"/>
    <n v="0.10417872350562001"/>
    <n v="3694.2442616429798"/>
    <n v="10.2166662547216"/>
    <n v="1.8485801459061499"/>
    <n v="1.0643592488998901"/>
    <n v="0.19258271989834"/>
    <n v="384.86165149594302"/>
    <n v="1210"/>
    <s v="Fixed Single Family Units"/>
    <n v="1210"/>
    <s v="Town Melbourne Beach                   Brevard County"/>
    <s v="Town Melbourne Beach"/>
    <m/>
    <m/>
    <m/>
    <n v="0"/>
    <n v="1"/>
    <n v="1.0643592488998901"/>
    <n v="0.19258271989834"/>
    <n v="384.86165149594302"/>
    <m/>
    <n v="-1"/>
    <n v="-1"/>
    <n v="-1"/>
    <n v="-1"/>
    <n v="0"/>
    <m/>
    <m/>
    <s v="Central IRL A"/>
    <n v="-1"/>
    <m/>
    <m/>
    <n v="604"/>
    <x v="13"/>
    <s v="Basins 4, 6, 10, 15"/>
    <x v="0"/>
    <m/>
    <n v="83.878647057525697"/>
    <n v="0.31213434829999998"/>
  </r>
  <r>
    <n v="460000"/>
    <n v="880000"/>
    <n v="880000"/>
    <x v="0"/>
    <x v="0"/>
    <s v="IR12-21"/>
    <s v="62-304.520 (7), F.A.C."/>
    <n v="0.56000000000000005"/>
    <n v="0.48"/>
    <s v="Town Melbourne Beach"/>
    <n v="0.26639061001578002"/>
    <n v="3694.2442616429798"/>
    <n v="10.2166662547216"/>
    <n v="1.8485801459061499"/>
    <n v="2.7216239559230302"/>
    <n v="0.49244439273100998"/>
    <n v="984.11198240640294"/>
    <n v="1300"/>
    <s v="Residential, High Density"/>
    <n v="1300"/>
    <s v="Town Melbourne Beach                   Brevard County"/>
    <s v="Town Melbourne Beach"/>
    <m/>
    <m/>
    <m/>
    <n v="0"/>
    <n v="1"/>
    <n v="2.7216239559230302"/>
    <n v="0.49244439273100998"/>
    <n v="984.11198240640294"/>
    <m/>
    <n v="-1"/>
    <n v="-1"/>
    <n v="-1"/>
    <n v="-1"/>
    <n v="0"/>
    <m/>
    <m/>
    <s v="Central IRL A"/>
    <n v="-1"/>
    <m/>
    <m/>
    <n v="604"/>
    <x v="13"/>
    <s v="Basins 4, 6, 10, 15"/>
    <x v="0"/>
    <m/>
    <n v="133.90219656422499"/>
    <n v="0.79814434909999998"/>
  </r>
  <r>
    <n v="460000"/>
    <n v="880000"/>
    <n v="880000"/>
    <x v="0"/>
    <x v="0"/>
    <s v="IR12-21"/>
    <s v="62-304.520 (7), F.A.C."/>
    <n v="0.56000000000000005"/>
    <n v="0.48"/>
    <s v="Town Melbourne Beach"/>
    <n v="7.2366137619059995E-2"/>
    <n v="3694.2442616429798"/>
    <n v="10.2166662547216"/>
    <n v="1.8485801459061499"/>
    <n v="0.73934067619723998"/>
    <n v="0.13377460523851001"/>
    <n v="267.33818863649702"/>
    <n v="1210"/>
    <s v="Fixed Single Family Units"/>
    <n v="1210"/>
    <s v="Town Melbourne Beach                   Brevard County"/>
    <s v="Town Melbourne Beach"/>
    <m/>
    <m/>
    <m/>
    <n v="0"/>
    <n v="1"/>
    <n v="0.73934067619723998"/>
    <n v="0.13377460523851001"/>
    <n v="267.338188636496"/>
    <m/>
    <n v="-1"/>
    <n v="-1"/>
    <n v="-1"/>
    <n v="-1"/>
    <n v="0"/>
    <m/>
    <m/>
    <s v="Central IRL A"/>
    <n v="-1"/>
    <m/>
    <m/>
    <n v="604"/>
    <x v="13"/>
    <s v="Basins 4, 6, 10, 15"/>
    <x v="0"/>
    <m/>
    <n v="81.2307931026224"/>
    <n v="0.21681929329999999"/>
  </r>
  <r>
    <n v="460000"/>
    <n v="880000"/>
    <n v="880000"/>
    <x v="0"/>
    <x v="0"/>
    <s v="IR12-21"/>
    <s v="62-304.520 (7), F.A.C."/>
    <n v="0.56000000000000005"/>
    <n v="0.48"/>
    <s v="Town Melbourne Beach"/>
    <n v="0.1748279824814"/>
    <n v="3694.2442616429798"/>
    <n v="10.2166662547216"/>
    <n v="1.8485801459061499"/>
    <n v="1.78615914899888"/>
    <n v="0.32318353736395999"/>
    <n v="645.85727105656599"/>
    <n v="1300"/>
    <s v="Residential, High Density"/>
    <n v="1300"/>
    <s v="Town Melbourne Beach                   Brevard County"/>
    <s v="Town Melbourne Beach"/>
    <m/>
    <m/>
    <m/>
    <n v="0"/>
    <n v="1"/>
    <n v="1.78615914899888"/>
    <n v="0.32318353736395999"/>
    <n v="645.85727105656599"/>
    <m/>
    <n v="-1"/>
    <n v="-1"/>
    <n v="-1"/>
    <n v="-1"/>
    <n v="0"/>
    <m/>
    <m/>
    <s v="Central IRL A"/>
    <n v="-1"/>
    <m/>
    <m/>
    <n v="604"/>
    <x v="13"/>
    <s v="Basins 4, 6, 10, 15"/>
    <x v="0"/>
    <m/>
    <n v="119.553902421204"/>
    <n v="0.52380962779999996"/>
  </r>
  <r>
    <n v="460000"/>
    <n v="880000"/>
    <n v="880000"/>
    <x v="0"/>
    <x v="0"/>
    <s v="IR12-21"/>
    <s v="62-304.520 (7), F.A.C."/>
    <n v="0.56000000000000005"/>
    <n v="0.48"/>
    <s v="Town Melbourne Beach"/>
    <n v="2.8191911709749998E-2"/>
    <n v="3658.51048194036"/>
    <n v="9.1188019814822496"/>
    <n v="1.3411044798192799"/>
    <n v="0.25707646036064002"/>
    <n v="3.7808299088609998E-2"/>
    <n v="103.14040449605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5707646036064002"/>
    <n v="3.7808299088609998E-2"/>
    <n v="761.80602479389302"/>
    <m/>
    <n v="-1"/>
    <n v="-1"/>
    <n v="-1"/>
    <n v="-1"/>
    <n v="0"/>
    <m/>
    <m/>
    <s v="Central IRL A"/>
    <n v="-1"/>
    <m/>
    <m/>
    <n v="604"/>
    <x v="13"/>
    <s v="Basins 4, 6, 10, 15"/>
    <x v="0"/>
    <m/>
    <n v="51.591440094459003"/>
    <n v="0.61784754649999996"/>
  </r>
  <r>
    <n v="460000"/>
    <n v="880000"/>
    <n v="880000"/>
    <x v="0"/>
    <x v="0"/>
    <s v="IR12-21"/>
    <s v="62-304.520 (7), F.A.C."/>
    <n v="0.56000000000000005"/>
    <n v="0.48"/>
    <s v="Town Melbourne Beach"/>
    <n v="2.7631756723900001E-3"/>
    <n v="3658.51048194036"/>
    <n v="9.1188019814822496"/>
    <n v="1.3411044798192799"/>
    <n v="2.519685179664E-2"/>
    <n v="3.7057072727799999E-3"/>
    <n v="10.1091071609107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2.519685179664E-2"/>
    <n v="3.7057072727799999E-3"/>
    <n v="761.80602479389302"/>
    <m/>
    <n v="-1"/>
    <n v="-1"/>
    <n v="-1"/>
    <n v="-1"/>
    <n v="0"/>
    <m/>
    <m/>
    <s v="Central IRL A"/>
    <n v="-1"/>
    <m/>
    <m/>
    <n v="604"/>
    <x v="13"/>
    <s v="Basins 4, 6, 10, 15"/>
    <x v="0"/>
    <m/>
    <n v="16.149316677430502"/>
    <n v="0.61784754649999996"/>
  </r>
  <r>
    <n v="460000"/>
    <n v="880000"/>
    <n v="880000"/>
    <x v="0"/>
    <x v="0"/>
    <s v="IR12-21"/>
    <s v="62-304.520 (7), F.A.C."/>
    <n v="0.56000000000000005"/>
    <n v="0.48"/>
    <s v="Town Melbourne Beach"/>
    <n v="7.8817544514720006E-2"/>
    <n v="3658.51048194036"/>
    <n v="9.1188019814822496"/>
    <n v="1.3411044798192799"/>
    <n v="0.71872158109640005"/>
    <n v="0.10570256203704"/>
    <n v="288.35481276790802"/>
    <n v="1210"/>
    <s v="Fixed Single Family Units"/>
    <n v="1210"/>
    <s v="Town Melbourne Beach                   Brevard County"/>
    <s v="Town Melbourne Beach"/>
    <m/>
    <m/>
    <m/>
    <n v="0"/>
    <n v="1"/>
    <n v="0.71872158109640005"/>
    <n v="0.10570256203704"/>
    <n v="926.27687138136002"/>
    <m/>
    <n v="-1"/>
    <n v="-1"/>
    <n v="-1"/>
    <n v="-1"/>
    <n v="0"/>
    <m/>
    <m/>
    <s v="Central IRL A"/>
    <n v="-1"/>
    <m/>
    <m/>
    <n v="604"/>
    <x v="13"/>
    <s v="Basins 4, 6, 10, 15"/>
    <x v="0"/>
    <m/>
    <n v="84.084960079511006"/>
    <n v="0.75123833849999999"/>
  </r>
  <r>
    <n v="460000"/>
    <n v="880000"/>
    <n v="880000"/>
    <x v="0"/>
    <x v="0"/>
    <s v="IR12-21"/>
    <s v="62-304.520 (7), F.A.C."/>
    <n v="0.56000000000000005"/>
    <n v="0.48"/>
    <s v="Town Melbourne Beach"/>
    <n v="1.517132495932E-2"/>
    <n v="3658.51048194036"/>
    <n v="9.1188019814822496"/>
    <n v="1.3411044798192799"/>
    <n v="0.13834430810078999"/>
    <n v="2.034633186774E-2"/>
    <n v="55.504451388610399"/>
    <n v="1210"/>
    <s v="Fixed Single Family Units"/>
    <n v="1210"/>
    <s v="Town Melbourne Beach                   Brevard County"/>
    <s v="Town Melbourne Beach"/>
    <m/>
    <m/>
    <m/>
    <n v="0"/>
    <n v="1"/>
    <n v="0.13834430810078999"/>
    <n v="2.034633186774E-2"/>
    <n v="457.64384542755403"/>
    <m/>
    <n v="-1"/>
    <n v="-1"/>
    <n v="-1"/>
    <n v="-1"/>
    <n v="0"/>
    <m/>
    <m/>
    <s v="Central IRL A"/>
    <n v="-1"/>
    <m/>
    <m/>
    <n v="604"/>
    <x v="13"/>
    <s v="Basins 4, 6, 10, 15"/>
    <x v="0"/>
    <m/>
    <n v="39.088256704787803"/>
    <n v="0.3711628917"/>
  </r>
  <r>
    <n v="460000"/>
    <n v="880000"/>
    <n v="880000"/>
    <x v="0"/>
    <x v="0"/>
    <s v="IR12-21"/>
    <s v="62-304.520 (7), F.A.C."/>
    <n v="0.56000000000000005"/>
    <n v="0.48"/>
    <s v="Town Melbourne Beach"/>
    <n v="2.0847324634E-4"/>
    <n v="3658.51048194036"/>
    <n v="9.1188019814822496"/>
    <n v="1.3411044798192799"/>
    <n v="1.9010262518300001E-3"/>
    <n v="2.7958440459E-4"/>
    <n v="0.76270155694999997"/>
    <n v="1210"/>
    <s v="Fixed Single Family Units"/>
    <n v="1210"/>
    <s v="Town Melbourne Beach                   Brevard County"/>
    <s v="Town Melbourne Beach"/>
    <m/>
    <m/>
    <m/>
    <n v="0"/>
    <n v="1"/>
    <n v="1.9010262518300001E-3"/>
    <n v="2.7958440459E-4"/>
    <n v="114.36732975869199"/>
    <m/>
    <n v="-1"/>
    <n v="-1"/>
    <n v="-1"/>
    <n v="-1"/>
    <n v="0"/>
    <m/>
    <m/>
    <s v="Central IRL A"/>
    <n v="-1"/>
    <m/>
    <m/>
    <n v="604"/>
    <x v="13"/>
    <s v="Basins 4, 6, 10, 15"/>
    <x v="0"/>
    <m/>
    <n v="4.6537141774008397"/>
    <n v="9.2755336399999999E-2"/>
  </r>
  <r>
    <n v="460000"/>
    <n v="880000"/>
    <n v="880000"/>
    <x v="0"/>
    <x v="0"/>
    <s v="IR12-21"/>
    <s v="62-304.520 (7), F.A.C."/>
    <n v="0.56000000000000005"/>
    <n v="0.48"/>
    <s v="FDOT District 5"/>
    <n v="1.2155177070500001E-3"/>
    <n v="3709.0708626679798"/>
    <n v="10.645988538845801"/>
    <n v="2.0463073386572201"/>
    <n v="1.2940387578019999E-2"/>
    <n v="2.4873228042000001E-3"/>
    <n v="4.50844131027985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1.2940387578019999E-2"/>
    <n v="2.4873228042000001E-3"/>
    <n v="4.5084413102801504"/>
    <m/>
    <n v="-1"/>
    <n v="-1"/>
    <n v="-1"/>
    <n v="-1"/>
    <n v="0"/>
    <m/>
    <m/>
    <s v="Central IRL A"/>
    <n v="-1"/>
    <m/>
    <m/>
    <n v="604"/>
    <x v="13"/>
    <s v="Basins 4, 6, 10, 15"/>
    <x v="0"/>
    <m/>
    <n v="12.4014281731924"/>
    <n v="3.6564812000000001E-3"/>
  </r>
  <r>
    <n v="460000"/>
    <n v="880000"/>
    <n v="880000"/>
    <x v="0"/>
    <x v="0"/>
    <s v="IR12-21"/>
    <s v="62-304.520 (7), F.A.C."/>
    <n v="0.56000000000000005"/>
    <n v="0.48"/>
    <s v="Town Melbourne Beach"/>
    <n v="4.3272503691999999E-3"/>
    <n v="3709.0708626679798"/>
    <n v="10.645988538845801"/>
    <n v="2.0463073386572201"/>
    <n v="4.6067857835249998E-2"/>
    <n v="8.8548841866999996E-3"/>
    <n v="16.050078259880099"/>
    <n v="1210"/>
    <s v="Fixed Single Family Units"/>
    <n v="1210"/>
    <s v="Town Melbourne Beach                   Brevard County"/>
    <s v="Town Melbourne Beach"/>
    <m/>
    <m/>
    <m/>
    <n v="0"/>
    <n v="1"/>
    <n v="4.6067857835249998E-2"/>
    <n v="8.8548841866999996E-3"/>
    <n v="16.050078259879498"/>
    <m/>
    <n v="-1"/>
    <n v="-1"/>
    <n v="-1"/>
    <n v="-1"/>
    <n v="0"/>
    <m/>
    <m/>
    <s v="Central IRL A"/>
    <n v="-1"/>
    <m/>
    <m/>
    <n v="604"/>
    <x v="13"/>
    <s v="Basins 4, 6, 10, 15"/>
    <x v="0"/>
    <m/>
    <n v="18.914075389443301"/>
    <n v="1.3017095100000001E-2"/>
  </r>
  <r>
    <n v="460000"/>
    <n v="880000"/>
    <n v="880000"/>
    <x v="0"/>
    <x v="0"/>
    <s v="IR12-21"/>
    <s v="62-304.520 (7), F.A.C."/>
    <n v="0.56000000000000005"/>
    <n v="0.48"/>
    <s v="Town Melbourne Beach"/>
    <n v="0.43265358814859001"/>
    <n v="3709.0708626679798"/>
    <n v="10.645988538845801"/>
    <n v="2.0463073386572201"/>
    <n v="4.6060251407204902"/>
    <n v="0.88534221252485001"/>
    <n v="1604.7428174307099"/>
    <n v="1300"/>
    <s v="Residential, High Density"/>
    <n v="1300"/>
    <s v="Town Melbourne Beach                   Brevard County"/>
    <s v="Town Melbourne Beach"/>
    <m/>
    <m/>
    <m/>
    <n v="0"/>
    <n v="1"/>
    <n v="4.6060251407204902"/>
    <n v="0.88534221252485001"/>
    <n v="1604.7428174307099"/>
    <m/>
    <n v="-1"/>
    <n v="-1"/>
    <n v="-1"/>
    <n v="-1"/>
    <n v="0"/>
    <m/>
    <m/>
    <s v="Central IRL A"/>
    <n v="-1"/>
    <m/>
    <m/>
    <n v="604"/>
    <x v="13"/>
    <s v="Basins 4, 6, 10, 15"/>
    <x v="0"/>
    <m/>
    <n v="167.630844189768"/>
    <n v="1.3014945802"/>
  </r>
  <r>
    <n v="460000"/>
    <n v="880000"/>
    <n v="880000"/>
    <x v="0"/>
    <x v="0"/>
    <s v="IR12-21"/>
    <s v="62-304.520 (7), F.A.C."/>
    <n v="0.56000000000000005"/>
    <n v="0.48"/>
    <s v="Town Melbourne Beach"/>
    <n v="0.17851845285493001"/>
    <n v="3709.0708626679798"/>
    <n v="10.645988538845801"/>
    <n v="2.0463073386572201"/>
    <n v="1.9005054030661499"/>
    <n v="0.36530362016279"/>
    <n v="662.13759193281805"/>
    <n v="1300"/>
    <s v="Residential, High Density"/>
    <n v="1300"/>
    <s v="Town Melbourne Beach                   Brevard County"/>
    <s v="Town Melbourne Beach"/>
    <m/>
    <m/>
    <m/>
    <n v="0"/>
    <n v="1"/>
    <n v="1.9005054030661499"/>
    <n v="0.36530362016279"/>
    <n v="662.13759193281805"/>
    <m/>
    <n v="-1"/>
    <n v="-1"/>
    <n v="-1"/>
    <n v="-1"/>
    <n v="0"/>
    <m/>
    <m/>
    <s v="Central IRL A"/>
    <n v="-1"/>
    <m/>
    <m/>
    <n v="604"/>
    <x v="13"/>
    <s v="Basins 4, 6, 10, 15"/>
    <x v="0"/>
    <m/>
    <n v="127.33121006770401"/>
    <n v="0.53701345659999999"/>
  </r>
  <r>
    <n v="460000"/>
    <n v="880000"/>
    <n v="880000"/>
    <x v="0"/>
    <x v="0"/>
    <s v="IR12-21"/>
    <s v="62-304.520 (7), F.A.C."/>
    <n v="0.56000000000000005"/>
    <n v="0.48"/>
    <s v="FDOT District 5"/>
    <n v="4.5053465365999998E-4"/>
    <n v="3709.0708626679798"/>
    <n v="10.645988538845801"/>
    <n v="2.0463073386572201"/>
    <n v="4.7963867592199999E-3"/>
    <n v="9.2193236810000001E-4"/>
    <n v="1.6710649565162199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4.7963867592199999E-3"/>
    <n v="9.2193236810000001E-4"/>
    <n v="1.6710649565160201"/>
    <m/>
    <n v="-1"/>
    <n v="-1"/>
    <n v="-1"/>
    <n v="-1"/>
    <n v="0"/>
    <m/>
    <m/>
    <s v="Central IRL A"/>
    <n v="-1"/>
    <m/>
    <m/>
    <n v="604"/>
    <x v="13"/>
    <s v="Basins 4, 6, 10, 15"/>
    <x v="0"/>
    <m/>
    <n v="12.932367239705"/>
    <n v="1.3552837999999999E-3"/>
  </r>
  <r>
    <n v="460000"/>
    <n v="880000"/>
    <n v="880000"/>
    <x v="0"/>
    <x v="0"/>
    <s v="IR12-21"/>
    <s v="62-304.520 (7), F.A.C."/>
    <n v="0.56000000000000005"/>
    <n v="0.48"/>
    <s v="Town Melbourne Beach"/>
    <n v="5.9811000349999999E-4"/>
    <n v="3709.0708626679798"/>
    <n v="10.645988538845801"/>
    <n v="2.0463073386572201"/>
    <n v="6.36747224227E-3"/>
    <n v="1.2239168894899999E-3"/>
    <n v="2.21843238666693"/>
    <n v="1210"/>
    <s v="Fixed Single Family Units"/>
    <n v="1210"/>
    <s v="Town Melbourne Beach                   Brevard County"/>
    <s v="Town Melbourne Beach"/>
    <m/>
    <m/>
    <m/>
    <n v="0"/>
    <n v="1"/>
    <n v="6.36747224227E-3"/>
    <n v="1.2239168894899999E-3"/>
    <n v="2.2184323866650999"/>
    <m/>
    <n v="-1"/>
    <n v="-1"/>
    <n v="-1"/>
    <n v="-1"/>
    <n v="0"/>
    <m/>
    <m/>
    <s v="Central IRL A"/>
    <n v="-1"/>
    <m/>
    <m/>
    <n v="604"/>
    <x v="13"/>
    <s v="Basins 4, 6, 10, 15"/>
    <x v="0"/>
    <m/>
    <n v="8.6114021487576693"/>
    <n v="1.7992151999999999E-3"/>
  </r>
  <r>
    <n v="460000"/>
    <n v="880000"/>
    <n v="880000"/>
    <x v="0"/>
    <x v="0"/>
    <s v="IR12-21"/>
    <s v="62-304.520 (7), F.A.C."/>
    <n v="0.56000000000000005"/>
    <n v="0.48"/>
    <s v="Town Melbourne Beach"/>
    <n v="4.3994218891340003E-2"/>
    <n v="3655.3739788653102"/>
    <n v="9.3716423658443802"/>
    <n v="1.53344511305501"/>
    <n v="0.41229808561435"/>
    <n v="6.7462719961599998E-2"/>
    <n v="160.81532295592299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41229808561435"/>
    <n v="6.7462719961599998E-2"/>
    <n v="160.81532295592399"/>
    <m/>
    <n v="-1"/>
    <n v="-1"/>
    <n v="-1"/>
    <n v="-1"/>
    <n v="0"/>
    <m/>
    <m/>
    <s v="Central IRL A"/>
    <n v="-1"/>
    <m/>
    <m/>
    <n v="604"/>
    <x v="13"/>
    <s v="Basins 4, 6, 10, 15"/>
    <x v="0"/>
    <m/>
    <n v="56.881113148294702"/>
    <n v="0.13042605269999999"/>
  </r>
  <r>
    <n v="460000"/>
    <n v="880000"/>
    <n v="880000"/>
    <x v="0"/>
    <x v="0"/>
    <s v="IR12-21"/>
    <s v="62-304.520 (7), F.A.C."/>
    <n v="0.56000000000000005"/>
    <n v="0.48"/>
    <s v="Town Melbourne Beach"/>
    <n v="7.5972669752110006E-2"/>
    <n v="3655.3739788653102"/>
    <n v="9.3716423658443802"/>
    <n v="1.53344511305501"/>
    <n v="0.71198869049520996"/>
    <n v="0.11649991915712"/>
    <n v="277.708520116805"/>
    <n v="1800"/>
    <s v="Recreational"/>
    <n v="1800"/>
    <s v="Town Melbourne Beach                   Brevard County"/>
    <s v="Town Melbourne Beach"/>
    <m/>
    <m/>
    <m/>
    <n v="0"/>
    <n v="1"/>
    <n v="0.71198869049520996"/>
    <n v="0.11649991915712"/>
    <n v="277.70852011680603"/>
    <m/>
    <n v="-1"/>
    <n v="-1"/>
    <n v="-1"/>
    <n v="-1"/>
    <n v="0"/>
    <m/>
    <m/>
    <s v="Central IRL A"/>
    <n v="-1"/>
    <m/>
    <m/>
    <n v="604"/>
    <x v="13"/>
    <s v="Basins 4, 6, 10, 15"/>
    <x v="0"/>
    <m/>
    <n v="71.507758777406195"/>
    <n v="0.22522994330000001"/>
  </r>
  <r>
    <n v="460000"/>
    <n v="880000"/>
    <n v="880000"/>
    <x v="0"/>
    <x v="0"/>
    <s v="IR12-21"/>
    <s v="62-304.520 (7), F.A.C."/>
    <n v="0.56000000000000005"/>
    <n v="0.48"/>
    <s v="Town Melbourne Beach"/>
    <n v="8.5343061137400006E-2"/>
    <n v="3655.3739788653102"/>
    <n v="9.3716423658443802"/>
    <n v="1.53344511305501"/>
    <n v="0.79980464738616996"/>
    <n v="0.13086890003431001"/>
    <n v="311.96080495838902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79980464738616996"/>
    <n v="0.13086890003431001"/>
    <n v="311.960804958388"/>
    <m/>
    <n v="-1"/>
    <n v="-1"/>
    <n v="-1"/>
    <n v="-1"/>
    <n v="0"/>
    <m/>
    <m/>
    <s v="Central IRL A"/>
    <n v="-1"/>
    <m/>
    <m/>
    <n v="604"/>
    <x v="13"/>
    <s v="Basins 4, 6, 10, 15"/>
    <x v="0"/>
    <m/>
    <n v="81.698099171238397"/>
    <n v="0.25300957419999998"/>
  </r>
  <r>
    <n v="460000"/>
    <n v="880000"/>
    <n v="880000"/>
    <x v="0"/>
    <x v="0"/>
    <s v="IR12-21"/>
    <s v="62-304.520 (7), F.A.C."/>
    <n v="0.56000000000000005"/>
    <n v="0.48"/>
    <s v="Town Melbourne Beach"/>
    <n v="1.9790180655550001E-2"/>
    <n v="3655.3739788653102"/>
    <n v="9.3716423658443802"/>
    <n v="1.53344511305501"/>
    <n v="0.18546649545930999"/>
    <n v="3.0347155812729999E-2"/>
    <n v="72.340511405359393"/>
    <n v="1300"/>
    <s v="Residential, High Density"/>
    <n v="1300"/>
    <s v="Town Melbourne Beach                   Brevard County"/>
    <s v="Town Melbourne Beach"/>
    <m/>
    <m/>
    <m/>
    <n v="0"/>
    <n v="1"/>
    <n v="0.18546649545930999"/>
    <n v="3.0347155812729999E-2"/>
    <n v="72.340511405359393"/>
    <m/>
    <n v="-1"/>
    <n v="-1"/>
    <n v="-1"/>
    <n v="-1"/>
    <n v="0"/>
    <m/>
    <m/>
    <s v="Central IRL A"/>
    <n v="-1"/>
    <m/>
    <m/>
    <n v="604"/>
    <x v="13"/>
    <s v="Basins 4, 6, 10, 15"/>
    <x v="0"/>
    <m/>
    <n v="37.832230410574702"/>
    <n v="5.8670325600000003E-2"/>
  </r>
  <r>
    <n v="460000"/>
    <n v="880000"/>
    <n v="880000"/>
    <x v="0"/>
    <x v="0"/>
    <s v="IR12-21"/>
    <s v="62-304.520 (7), F.A.C."/>
    <n v="0.56000000000000005"/>
    <n v="0.48"/>
    <s v="Town Melbourne Beach"/>
    <n v="4.9944716362240002E-2"/>
    <n v="3655.3739788653102"/>
    <n v="9.3716423658443802"/>
    <n v="1.53344511305501"/>
    <n v="0.46806401981049001"/>
    <n v="7.6587481228599999E-2"/>
    <n v="182.56661657235799"/>
    <n v="1210"/>
    <s v="Fixed Single Family Units"/>
    <n v="1210"/>
    <s v="Town Melbourne Beach                   Brevard County"/>
    <s v="Town Melbourne Beach"/>
    <m/>
    <m/>
    <m/>
    <n v="0"/>
    <n v="1"/>
    <n v="0.46806401981049001"/>
    <n v="7.6587481228599999E-2"/>
    <n v="182.56661657235799"/>
    <m/>
    <n v="-1"/>
    <n v="-1"/>
    <n v="-1"/>
    <n v="-1"/>
    <n v="0"/>
    <m/>
    <m/>
    <s v="Central IRL A"/>
    <n v="-1"/>
    <m/>
    <m/>
    <n v="604"/>
    <x v="13"/>
    <s v="Basins 4, 6, 10, 15"/>
    <x v="0"/>
    <m/>
    <n v="80.320180478449601"/>
    <n v="0.14806700449999999"/>
  </r>
  <r>
    <n v="460000"/>
    <n v="880000"/>
    <n v="880000"/>
    <x v="0"/>
    <x v="0"/>
    <s v="IR12-21"/>
    <s v="62-304.520 (7), F.A.C."/>
    <n v="0.56000000000000005"/>
    <n v="0.48"/>
    <s v="Town Melbourne Beach"/>
    <n v="0.15492150916674"/>
    <n v="3655.3739788653102"/>
    <n v="9.3716423658443802"/>
    <n v="1.53344511305501"/>
    <n v="1.45186897868759"/>
    <n v="0.23756363113885001"/>
    <n v="566.29605337465603"/>
    <n v="1210"/>
    <s v="Fixed Single Family Units"/>
    <n v="1210"/>
    <s v="Town Melbourne Beach                   Brevard County"/>
    <s v="Town Melbourne Beach"/>
    <m/>
    <m/>
    <m/>
    <n v="0"/>
    <n v="1"/>
    <n v="1.45186897868759"/>
    <n v="0.23756363113885001"/>
    <n v="566.29605337465603"/>
    <m/>
    <n v="-1"/>
    <n v="-1"/>
    <n v="-1"/>
    <n v="-1"/>
    <n v="0"/>
    <m/>
    <m/>
    <s v="Central IRL A"/>
    <n v="-1"/>
    <m/>
    <m/>
    <n v="604"/>
    <x v="13"/>
    <s v="Basins 4, 6, 10, 15"/>
    <x v="0"/>
    <m/>
    <n v="103.01147888698399"/>
    <n v="0.45928309280000001"/>
  </r>
  <r>
    <n v="460000"/>
    <n v="880000"/>
    <n v="880000"/>
    <x v="0"/>
    <x v="0"/>
    <s v="IR12-21"/>
    <s v="62-304.520 (7), F.A.C."/>
    <n v="0.56000000000000005"/>
    <n v="0.48"/>
    <s v="Town Melbourne Beach"/>
    <n v="0.18779709763346"/>
    <n v="3655.3739788653102"/>
    <n v="9.3716423658443802"/>
    <n v="1.53344511305501"/>
    <n v="1.7599672363643899"/>
    <n v="0.28797654161195002"/>
    <n v="686.46862399579595"/>
    <n v="1300"/>
    <s v="Residential, High Density"/>
    <n v="1300"/>
    <s v="Town Melbourne Beach                   Brevard County"/>
    <s v="Town Melbourne Beach"/>
    <m/>
    <m/>
    <m/>
    <n v="0"/>
    <n v="1"/>
    <n v="1.7599672363643899"/>
    <n v="0.28797654161195002"/>
    <n v="686.46862399579595"/>
    <m/>
    <n v="-1"/>
    <n v="-1"/>
    <n v="-1"/>
    <n v="-1"/>
    <n v="0"/>
    <m/>
    <m/>
    <s v="Central IRL A"/>
    <n v="-1"/>
    <m/>
    <m/>
    <n v="604"/>
    <x v="13"/>
    <s v="Basins 4, 6, 10, 15"/>
    <x v="0"/>
    <m/>
    <n v="112.529362676066"/>
    <n v="0.55674665369999998"/>
  </r>
  <r>
    <n v="460000"/>
    <n v="880000"/>
    <n v="880000"/>
    <x v="0"/>
    <x v="0"/>
    <s v="IR12-21"/>
    <s v="62-304.520 (7), F.A.C."/>
    <n v="0.56000000000000005"/>
    <n v="0.48"/>
    <s v="Town Melbourne Beach"/>
    <n v="2.815509965821E-2"/>
    <n v="3643.6521946409598"/>
    <n v="9.0840684978563608"/>
    <n v="1.3360743955502099"/>
    <n v="0.25576285385915998"/>
    <n v="3.7617307757500003E-2"/>
    <n v="102.587390659975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0.25576285385915998"/>
    <n v="3.7617307757500003E-2"/>
    <n v="102.587390659975"/>
    <m/>
    <n v="-1"/>
    <n v="-1"/>
    <n v="-1"/>
    <n v="-1"/>
    <n v="0"/>
    <m/>
    <m/>
    <s v="Central IRL A"/>
    <n v="-1"/>
    <m/>
    <m/>
    <n v="604"/>
    <x v="13"/>
    <s v="Basins 4, 6, 10, 15"/>
    <x v="0"/>
    <m/>
    <n v="51.4975838710182"/>
    <n v="8.3201452300000006E-2"/>
  </r>
  <r>
    <n v="460000"/>
    <n v="880000"/>
    <n v="880000"/>
    <x v="0"/>
    <x v="0"/>
    <s v="IR12-21"/>
    <s v="62-304.520 (7), F.A.C."/>
    <n v="0.56000000000000005"/>
    <n v="0.48"/>
    <s v="Town Melbourne Beach"/>
    <n v="6.1166040626770002E-2"/>
    <n v="3643.6521946409598"/>
    <n v="9.0840684978563608"/>
    <n v="1.3360743955502099"/>
    <n v="0.55563650279628995"/>
    <n v="8.1722380758610005E-2"/>
    <n v="222.86777816725001"/>
    <n v="1210"/>
    <s v="Fixed Single Family Units"/>
    <n v="1210"/>
    <s v="Town Melbourne Beach                   Brevard County"/>
    <s v="Town Melbourne Beach"/>
    <m/>
    <m/>
    <m/>
    <n v="0"/>
    <n v="1"/>
    <n v="0.55563650279628995"/>
    <n v="8.1722380758610005E-2"/>
    <n v="575.689477065294"/>
    <m/>
    <n v="-1"/>
    <n v="-1"/>
    <n v="-1"/>
    <n v="-1"/>
    <n v="0"/>
    <m/>
    <m/>
    <s v="Central IRL A"/>
    <n v="-1"/>
    <m/>
    <m/>
    <n v="604"/>
    <x v="13"/>
    <s v="Basins 4, 6, 10, 15"/>
    <x v="0"/>
    <m/>
    <n v="70.214222795656397"/>
    <n v="0.4669014413"/>
  </r>
  <r>
    <n v="460000"/>
    <n v="880000"/>
    <n v="880000"/>
    <x v="0"/>
    <x v="0"/>
    <s v="IR12-21"/>
    <s v="62-304.520 (7), F.A.C."/>
    <n v="0.56000000000000005"/>
    <n v="0.48"/>
    <s v="Town Melbourne Beach"/>
    <n v="0.12199229429883"/>
    <n v="3643.6521946409598"/>
    <n v="9.0840684978563608"/>
    <n v="1.3360743955502099"/>
    <n v="1.1081863576212501"/>
    <n v="0.16299078086709001"/>
    <n v="444.49749085122801"/>
    <n v="1210"/>
    <s v="Fixed Single Family Units"/>
    <n v="1210"/>
    <s v="Town Melbourne Beach                   Brevard County"/>
    <s v="Town Melbourne Beach"/>
    <m/>
    <m/>
    <m/>
    <n v="0"/>
    <n v="1"/>
    <n v="1.1081863576212501"/>
    <n v="0.16299078086709001"/>
    <n v="840.433939798084"/>
    <m/>
    <n v="-1"/>
    <n v="-1"/>
    <n v="-1"/>
    <n v="-1"/>
    <n v="0"/>
    <m/>
    <m/>
    <s v="Central IRL A"/>
    <n v="-1"/>
    <m/>
    <m/>
    <n v="604"/>
    <x v="13"/>
    <s v="Basins 4, 6, 10, 15"/>
    <x v="0"/>
    <m/>
    <n v="90.367650610153305"/>
    <n v="0.68161714500000004"/>
  </r>
  <r>
    <n v="460000"/>
    <n v="880000"/>
    <n v="880000"/>
    <x v="0"/>
    <x v="0"/>
    <s v="IR12-21"/>
    <s v="62-304.520 (7), F.A.C."/>
    <n v="0.56000000000000005"/>
    <n v="0.48"/>
    <s v="Town Melbourne Beach"/>
    <n v="8.7539419560099998E-3"/>
    <n v="3643.6521946409598"/>
    <n v="9.0840684978563608"/>
    <n v="1.3360743955502099"/>
    <n v="7.9521408354650006E-2"/>
    <n v="1.169591770755E-2"/>
    <n v="31.8963198197754"/>
    <n v="1210"/>
    <s v="Fixed Single Family Units"/>
    <n v="1210"/>
    <s v="Town Melbourne Beach                   Brevard County"/>
    <s v="Town Melbourne Beach"/>
    <m/>
    <m/>
    <m/>
    <n v="0"/>
    <n v="1"/>
    <n v="7.9521408354650006E-2"/>
    <n v="1.169591770755E-2"/>
    <n v="134.54790427306199"/>
    <m/>
    <n v="-1"/>
    <n v="-1"/>
    <n v="-1"/>
    <n v="-1"/>
    <n v="0"/>
    <m/>
    <m/>
    <s v="Central IRL A"/>
    <n v="-1"/>
    <m/>
    <m/>
    <n v="604"/>
    <x v="13"/>
    <s v="Basins 4, 6, 10, 15"/>
    <x v="0"/>
    <m/>
    <n v="29.038516266361398"/>
    <n v="0.10912238790000001"/>
  </r>
  <r>
    <n v="460000"/>
    <n v="880000"/>
    <n v="890000"/>
    <x v="0"/>
    <x v="0"/>
    <s v="IR12-21"/>
    <s v="62-304.520 (7), F.A.C."/>
    <n v="0.56000000000000005"/>
    <n v="0.48"/>
    <s v="Town Melbourne Beach"/>
    <n v="2.4873772680299999E-3"/>
    <n v="3654.9754808927801"/>
    <n v="9.1105447583376797"/>
    <n v="1.33990890418062"/>
    <n v="2.266136193127E-2"/>
    <n v="3.3328589494899998E-3"/>
    <n v="9.0913029263870193"/>
    <n v="1210"/>
    <s v="Fixed Single Family Units"/>
    <n v="1210"/>
    <s v="Town Melbourne Beach                   Brevard County"/>
    <s v="Town Melbourne Beach"/>
    <m/>
    <m/>
    <m/>
    <n v="0"/>
    <n v="1"/>
    <n v="2.266136193127E-2"/>
    <n v="3.3328589494899998E-3"/>
    <n v="144.76131476294501"/>
    <m/>
    <n v="-1"/>
    <n v="-1"/>
    <n v="-1"/>
    <n v="-1"/>
    <n v="0"/>
    <m/>
    <m/>
    <s v="Central IRL A"/>
    <n v="-1"/>
    <m/>
    <m/>
    <n v="604"/>
    <x v="13"/>
    <s v="Basins 4, 6, 10, 15"/>
    <x v="0"/>
    <m/>
    <n v="15.068898733034199"/>
    <n v="0.1174057703"/>
  </r>
  <r>
    <n v="460000"/>
    <n v="880000"/>
    <n v="890000"/>
    <x v="0"/>
    <x v="0"/>
    <s v="IR12-21"/>
    <s v="62-304.520 (7), F.A.C."/>
    <n v="0.56000000000000005"/>
    <n v="0.48"/>
    <s v="Town Melbourne Beach"/>
    <n v="0.17938241603127"/>
    <n v="3654.9754808927801"/>
    <n v="9.1105447583376797"/>
    <n v="1.33990890418062"/>
    <n v="1.63427153011163"/>
    <n v="0.24035609649372999"/>
    <n v="655.63833229759905"/>
    <n v="1210"/>
    <s v="Fixed Single Family Units"/>
    <n v="1210"/>
    <s v="Town Melbourne Beach                   Brevard County"/>
    <s v="Town Melbourne Beach"/>
    <m/>
    <m/>
    <m/>
    <n v="0"/>
    <n v="1"/>
    <n v="1.63427153011163"/>
    <n v="0.24035609649372999"/>
    <n v="1320.49913757076"/>
    <m/>
    <n v="-1"/>
    <n v="-1"/>
    <n v="-1"/>
    <n v="-1"/>
    <n v="0"/>
    <m/>
    <m/>
    <s v="Central IRL A"/>
    <n v="-1"/>
    <m/>
    <m/>
    <n v="604"/>
    <x v="13"/>
    <s v="Basins 4, 6, 10, 15"/>
    <x v="0"/>
    <m/>
    <n v="105.81397309277"/>
    <n v="1.0709644263"/>
  </r>
  <r>
    <n v="460000"/>
    <n v="880000"/>
    <n v="890000"/>
    <x v="0"/>
    <x v="0"/>
    <s v="IR12-21"/>
    <s v="62-304.520 (7), F.A.C."/>
    <n v="0.56000000000000005"/>
    <n v="0.48"/>
    <s v="Town Melbourne Beach"/>
    <n v="0.12465366421592999"/>
    <n v="3654.9754808927801"/>
    <n v="9.1105447583376797"/>
    <n v="1.33990890418062"/>
    <n v="1.13566278713007"/>
    <n v="0.16702455462167001"/>
    <n v="455.606086312684"/>
    <n v="1210"/>
    <s v="Fixed Single Family Units"/>
    <n v="1210"/>
    <s v="Town Melbourne Beach                   Brevard County"/>
    <s v="Town Melbourne Beach"/>
    <m/>
    <m/>
    <m/>
    <n v="0"/>
    <n v="1"/>
    <n v="1.13566278713007"/>
    <n v="0.16702455462167001"/>
    <n v="668.29133804957905"/>
    <m/>
    <n v="-1"/>
    <n v="-1"/>
    <n v="-1"/>
    <n v="-1"/>
    <n v="0"/>
    <m/>
    <m/>
    <s v="Central IRL A"/>
    <n v="-1"/>
    <m/>
    <m/>
    <n v="604"/>
    <x v="13"/>
    <s v="Basins 4, 6, 10, 15"/>
    <x v="0"/>
    <m/>
    <n v="95.950506265085394"/>
    <n v="0.54200432929999998"/>
  </r>
  <r>
    <n v="460000"/>
    <n v="880000"/>
    <n v="890000"/>
    <x v="0"/>
    <x v="0"/>
    <s v="IR12-21"/>
    <s v="62-304.520 (7), F.A.C."/>
    <n v="0.56000000000000005"/>
    <n v="0.48"/>
    <s v="Town Melbourne Beach"/>
    <n v="3.3015121207910003E-2"/>
    <n v="3654.9754808927801"/>
    <n v="9.1105447583376797"/>
    <n v="1.33990890418062"/>
    <n v="0.30078573946663001"/>
    <n v="4.423725487908E-2"/>
    <n v="120.669458513625"/>
    <n v="1210"/>
    <s v="Fixed Single Family Units"/>
    <n v="1210"/>
    <s v="Town Melbourne Beach                   Brevard County"/>
    <s v="Town Melbourne Beach"/>
    <m/>
    <m/>
    <m/>
    <n v="0"/>
    <n v="1"/>
    <n v="0.30078573946663001"/>
    <n v="4.423725487908E-2"/>
    <n v="120.66945851362399"/>
    <m/>
    <n v="-1"/>
    <n v="-1"/>
    <n v="-1"/>
    <n v="-1"/>
    <n v="0"/>
    <m/>
    <m/>
    <s v="Central IRL A"/>
    <n v="-1"/>
    <m/>
    <m/>
    <n v="604"/>
    <x v="13"/>
    <s v="Basins 4, 6, 10, 15"/>
    <x v="0"/>
    <m/>
    <n v="52.489222915119001"/>
    <n v="9.7866551900000001E-2"/>
  </r>
  <r>
    <n v="460000"/>
    <n v="880000"/>
    <n v="890000"/>
    <x v="0"/>
    <x v="0"/>
    <s v="IR12-21"/>
    <s v="62-304.520 (7), F.A.C."/>
    <n v="0.56000000000000005"/>
    <n v="0.48"/>
    <s v="Town Melbourne Beach"/>
    <n v="1.0093164832099999E-3"/>
    <n v="3654.9754808927801"/>
    <n v="9.1105447583376797"/>
    <n v="1.33990890418062"/>
    <n v="9.1954229956699995E-3"/>
    <n v="1.3523921429900001E-3"/>
    <n v="3.68902699861906"/>
    <n v="1210"/>
    <s v="Fixed Single Family Units"/>
    <n v="1210"/>
    <s v="Town Melbourne Beach                   Brevard County"/>
    <s v="Town Melbourne Beach"/>
    <m/>
    <m/>
    <m/>
    <n v="0"/>
    <n v="1"/>
    <n v="9.1954229956699995E-3"/>
    <n v="1.3523921429900001E-3"/>
    <n v="3.6890269986174902"/>
    <m/>
    <n v="-1"/>
    <n v="-1"/>
    <n v="-1"/>
    <n v="-1"/>
    <n v="0"/>
    <m/>
    <m/>
    <s v="Central IRL A"/>
    <n v="-1"/>
    <m/>
    <m/>
    <n v="604"/>
    <x v="13"/>
    <s v="Basins 4, 6, 10, 15"/>
    <x v="0"/>
    <m/>
    <n v="9.7272523820588201"/>
    <n v="2.9919116000000001E-3"/>
  </r>
  <r>
    <n v="460000"/>
    <n v="2000000"/>
    <n v="2000000"/>
    <x v="0"/>
    <x v="0"/>
    <s v="IR12-21"/>
    <s v="62-304.520 (7), F.A.C."/>
    <n v="0.56000000000000005"/>
    <n v="0.48"/>
    <s v="FDOT District 5"/>
    <n v="6.4161504264500001E-3"/>
    <n v="3536.34294228313"/>
    <n v="8.9676759721669193"/>
    <n v="1.58886952329036"/>
    <n v="5.7537958013150002E-2"/>
    <n v="1.0194425869439999E-2"/>
    <n v="22.689708277231599"/>
    <n v="3200"/>
    <s v="Shrub and Brushland"/>
    <n v="3200"/>
    <s v="FDOT District 5                                            Brevard County"/>
    <s v="FDOT District 5"/>
    <m/>
    <m/>
    <s v="Natural Lands"/>
    <n v="0"/>
    <n v="1"/>
    <n v="5.7537958013150002E-2"/>
    <n v="1.0194425869439999E-2"/>
    <n v="98.007781887622102"/>
    <m/>
    <n v="-1"/>
    <n v="-1"/>
    <n v="-1"/>
    <n v="-1"/>
    <n v="0"/>
    <m/>
    <m/>
    <s v="Central IRL A"/>
    <n v="-1"/>
    <m/>
    <m/>
    <n v="604"/>
    <x v="13"/>
    <s v="Basins 4, 6, 10, 15"/>
    <x v="0"/>
    <m/>
    <n v="21.556044265419899"/>
    <n v="7.9487252100000003E-2"/>
  </r>
  <r>
    <n v="470000"/>
    <n v="2000000"/>
    <n v="2000000"/>
    <x v="0"/>
    <x v="0"/>
    <s v="IR12-21"/>
    <s v="62-304.520 (7), F.A.C."/>
    <n v="0.56000000000000005"/>
    <n v="0.48"/>
    <s v="FDOT District 5"/>
    <n v="2.3625503222999999E-4"/>
    <n v="3459.5902501775599"/>
    <n v="6.6456984244487503"/>
    <n v="0.90428702996642996"/>
    <n v="1.5700796954900001E-3"/>
    <n v="2.1364236140999999E-4"/>
    <n v="0.81734560607905005"/>
    <n v="3200"/>
    <s v="Shrub and Brushland"/>
    <n v="3200"/>
    <s v="FDOT District 5                                            Brevard County"/>
    <s v="FDOT District 5"/>
    <m/>
    <m/>
    <s v="Natural Lands"/>
    <n v="0"/>
    <n v="1"/>
    <n v="1.5700796954900001E-3"/>
    <n v="2.1364236140999999E-4"/>
    <n v="468.78532078166"/>
    <m/>
    <n v="-1"/>
    <n v="-1"/>
    <n v="-1"/>
    <n v="-1"/>
    <n v="0"/>
    <m/>
    <m/>
    <s v="Central IRL A"/>
    <n v="-1"/>
    <m/>
    <m/>
    <n v="604"/>
    <x v="13"/>
    <s v="Basins 4, 6, 10, 15"/>
    <x v="0"/>
    <m/>
    <n v="9.1004032112528996"/>
    <n v="0.38019896250000002"/>
  </r>
  <r>
    <n v="550000"/>
    <n v="720000"/>
    <n v="720000"/>
    <x v="0"/>
    <x v="0"/>
    <s v="IR12-21"/>
    <s v="62-304.520 (7), F.A.C."/>
    <n v="0.56000000000000005"/>
    <n v="0.48"/>
    <s v="Town Melbourne Beach"/>
    <n v="1.3409424171340001E-2"/>
    <n v="3658.5104824855298"/>
    <n v="9.1188019828410596"/>
    <n v="1.3411044800191201"/>
    <n v="0.12227788372245001"/>
    <n v="1.7983438830669999E-2"/>
    <n v="49.058518894975101"/>
    <n v="1210"/>
    <s v="Fixed Single Family Units"/>
    <n v="1210"/>
    <s v="Town Melbourne Beach                   Brevard County"/>
    <s v="Town Melbourne Beach"/>
    <m/>
    <m/>
    <m/>
    <n v="0"/>
    <n v="1"/>
    <n v="0.12227788372245001"/>
    <n v="1.7983438830669999E-2"/>
    <n v="713.24624373589097"/>
    <m/>
    <n v="-1"/>
    <n v="-1"/>
    <n v="-1"/>
    <n v="-1"/>
    <n v="0"/>
    <m/>
    <m/>
    <s v="Central IRL A"/>
    <n v="-1"/>
    <m/>
    <m/>
    <n v="604"/>
    <x v="13"/>
    <s v="Basins 4, 6, 10, 15"/>
    <x v="0"/>
    <m/>
    <n v="33.945796750192798"/>
    <n v="0.57846410680000004"/>
  </r>
  <r>
    <n v="550000"/>
    <n v="720000"/>
    <n v="720000"/>
    <x v="0"/>
    <x v="0"/>
    <s v="IR12-21"/>
    <s v="62-304.520 (7), F.A.C."/>
    <n v="0.56000000000000005"/>
    <n v="0.48"/>
    <s v="Town Melbourne Beach"/>
    <n v="4.9713067588799996E-3"/>
    <n v="3658.5104824855298"/>
    <n v="9.1188019828410596"/>
    <n v="1.3411044800191201"/>
    <n v="4.533236193022E-2"/>
    <n v="6.6670417658800003E-3"/>
    <n v="18.187577889028201"/>
    <n v="1210"/>
    <s v="Fixed Single Family Units"/>
    <n v="1210"/>
    <s v="Town Melbourne Beach                   Brevard County"/>
    <s v="Town Melbourne Beach"/>
    <m/>
    <m/>
    <m/>
    <n v="0"/>
    <n v="1"/>
    <n v="4.533236193022E-2"/>
    <n v="6.6670417658800003E-3"/>
    <n v="559.07813198481699"/>
    <m/>
    <n v="-1"/>
    <n v="-1"/>
    <n v="-1"/>
    <n v="-1"/>
    <n v="0"/>
    <m/>
    <m/>
    <s v="Central IRL A"/>
    <n v="-1"/>
    <m/>
    <m/>
    <n v="604"/>
    <x v="13"/>
    <s v="Basins 4, 6, 10, 15"/>
    <x v="0"/>
    <m/>
    <n v="21.7317026238232"/>
    <n v="0.4534291419"/>
  </r>
  <r>
    <n v="550000"/>
    <n v="730000"/>
    <n v="730000"/>
    <x v="0"/>
    <x v="0"/>
    <s v="IR12-21"/>
    <s v="62-304.520 (7), F.A.C."/>
    <n v="0.56000000000000005"/>
    <n v="0.48"/>
    <s v="Town Melbourne Beach"/>
    <n v="6.1970119642329999E-2"/>
    <n v="3643.6521946409598"/>
    <n v="9.0840684978563608"/>
    <n v="1.3360743955502099"/>
    <n v="0.56294081165130005"/>
    <n v="8.2796690143300003E-2"/>
    <n v="225.79756243694899"/>
    <n v="1210"/>
    <s v="Fixed Single Family Units"/>
    <n v="1210"/>
    <s v="Town Melbourne Beach                   Brevard County"/>
    <s v="Town Melbourne Beach"/>
    <m/>
    <m/>
    <m/>
    <n v="0"/>
    <n v="1"/>
    <n v="0.56294081165130005"/>
    <n v="8.2796690143300003E-2"/>
    <n v="439.65583993823702"/>
    <m/>
    <n v="-1"/>
    <n v="-1"/>
    <n v="-1"/>
    <n v="-1"/>
    <n v="0"/>
    <m/>
    <m/>
    <s v="Central IRL A"/>
    <n v="-1"/>
    <m/>
    <m/>
    <n v="604"/>
    <x v="13"/>
    <s v="Basins 4, 6, 10, 15"/>
    <x v="0"/>
    <m/>
    <n v="76.8579902161582"/>
    <n v="0.35657407940000002"/>
  </r>
  <r>
    <n v="550000"/>
    <n v="730000"/>
    <n v="730000"/>
    <x v="0"/>
    <x v="0"/>
    <s v="IR12-21"/>
    <s v="62-304.520 (7), F.A.C."/>
    <n v="0.56000000000000005"/>
    <n v="0.48"/>
    <s v="Town Melbourne Beach"/>
    <n v="0.18399428391302999"/>
    <n v="3643.6521946409598"/>
    <n v="9.0840684978563608"/>
    <n v="1.3360743955502099"/>
    <n v="1.6714166782800099"/>
    <n v="0.24583005166378999"/>
    <n v="670.41117638111098"/>
    <n v="1210"/>
    <s v="Fixed Single Family Units"/>
    <n v="1210"/>
    <s v="Town Melbourne Beach                   Brevard County"/>
    <s v="Town Melbourne Beach"/>
    <m/>
    <m/>
    <m/>
    <n v="0"/>
    <n v="1"/>
    <n v="1.6714166782800099"/>
    <n v="0.24583005166378999"/>
    <n v="1428.4515451069501"/>
    <m/>
    <n v="-1"/>
    <n v="-1"/>
    <n v="-1"/>
    <n v="-1"/>
    <n v="0"/>
    <m/>
    <m/>
    <s v="Central IRL A"/>
    <n v="-1"/>
    <m/>
    <m/>
    <n v="604"/>
    <x v="13"/>
    <s v="Basins 4, 6, 10, 15"/>
    <x v="0"/>
    <m/>
    <n v="105.966176575652"/>
    <n v="1.1585170682000001"/>
  </r>
  <r>
    <n v="550000"/>
    <n v="730000"/>
    <n v="730000"/>
    <x v="0"/>
    <x v="0"/>
    <s v="IR12-21"/>
    <s v="62-304.520 (7), F.A.C."/>
    <n v="0.56000000000000005"/>
    <n v="0.48"/>
    <s v="Town Melbourne Beach"/>
    <n v="4.0224147746030003E-2"/>
    <n v="3643.6521946409598"/>
    <n v="9.0840684978563608"/>
    <n v="1.3360743955502099"/>
    <n v="0.36539891339285002"/>
    <n v="5.3742453886300001E-2"/>
    <n v="146.56280421239501"/>
    <n v="1210"/>
    <s v="Fixed Single Family Units"/>
    <n v="1210"/>
    <s v="Town Melbourne Beach                   Brevard County"/>
    <s v="Town Melbourne Beach"/>
    <m/>
    <m/>
    <m/>
    <n v="0"/>
    <n v="1"/>
    <n v="0.36539891339285002"/>
    <n v="5.3742453886300001E-2"/>
    <n v="287.42838529180602"/>
    <m/>
    <n v="-1"/>
    <n v="-1"/>
    <n v="-1"/>
    <n v="-1"/>
    <n v="0"/>
    <m/>
    <m/>
    <s v="Central IRL A"/>
    <n v="-1"/>
    <m/>
    <m/>
    <n v="604"/>
    <x v="13"/>
    <s v="Basins 4, 6, 10, 15"/>
    <x v="0"/>
    <m/>
    <n v="61.327167130786698"/>
    <n v="0.23311304569999999"/>
  </r>
  <r>
    <n v="550000"/>
    <n v="730000"/>
    <n v="730000"/>
    <x v="0"/>
    <x v="0"/>
    <s v="IR12-21"/>
    <s v="62-304.520 (7), F.A.C."/>
    <n v="0.56000000000000005"/>
    <n v="0.48"/>
    <s v="Town Melbourne Beach"/>
    <n v="2.6176865558379999E-2"/>
    <n v="3643.6521946409598"/>
    <n v="9.0840684978563608"/>
    <n v="1.3360743955502099"/>
    <n v="0.23779243979153999"/>
    <n v="3.4974239828310001E-2"/>
    <n v="95.379393640630894"/>
    <n v="1210"/>
    <s v="Fixed Single Family Units"/>
    <n v="1210"/>
    <s v="Town Melbourne Beach                   Brevard County"/>
    <s v="Town Melbourne Beach"/>
    <m/>
    <m/>
    <m/>
    <n v="0"/>
    <n v="1"/>
    <n v="0.23779243979153999"/>
    <n v="3.4974239828310001E-2"/>
    <n v="95.379393640632003"/>
    <m/>
    <n v="-1"/>
    <n v="-1"/>
    <n v="-1"/>
    <n v="-1"/>
    <n v="0"/>
    <m/>
    <m/>
    <s v="Central IRL A"/>
    <n v="-1"/>
    <m/>
    <m/>
    <n v="604"/>
    <x v="13"/>
    <s v="Basins 4, 6, 10, 15"/>
    <x v="0"/>
    <m/>
    <n v="49.704202782884302"/>
    <n v="7.73555504E-2"/>
  </r>
  <r>
    <n v="550000"/>
    <n v="810000"/>
    <n v="810000"/>
    <x v="0"/>
    <x v="0"/>
    <s v="IR12-21"/>
    <s v="62-304.520 (7), F.A.C."/>
    <n v="0.56000000000000005"/>
    <n v="0.48"/>
    <s v="Town Melbourne Beach"/>
    <n v="1.980988065846E-2"/>
    <n v="3633.9182238683702"/>
    <n v="8.6119236449041097"/>
    <n v="1.2501283429777299"/>
    <n v="0.17060117964537999"/>
    <n v="2.4764893282150001E-2"/>
    <n v="71.987486337460794"/>
    <n v="1210"/>
    <s v="Fixed Single Family Units"/>
    <n v="1210"/>
    <s v="Town Melbourne Beach                   Brevard County"/>
    <s v="Town Melbourne Beach"/>
    <m/>
    <m/>
    <m/>
    <n v="0"/>
    <n v="1"/>
    <n v="0.17060117964537999"/>
    <n v="2.4764893282150001E-2"/>
    <n v="499.73528457947799"/>
    <m/>
    <n v="-1"/>
    <n v="-1"/>
    <n v="-1"/>
    <n v="-1"/>
    <n v="0"/>
    <m/>
    <m/>
    <s v="Central IRL A"/>
    <n v="-1"/>
    <m/>
    <m/>
    <n v="604"/>
    <x v="13"/>
    <s v="Basins 4, 6, 10, 15"/>
    <x v="0"/>
    <m/>
    <n v="42.475566606353702"/>
    <n v="0.40530031189999999"/>
  </r>
  <r>
    <n v="550000"/>
    <n v="810000"/>
    <n v="810000"/>
    <x v="0"/>
    <x v="0"/>
    <s v="IR12-21"/>
    <s v="62-304.520 (7), F.A.C."/>
    <n v="0.56000000000000005"/>
    <n v="0.48"/>
    <s v="Town Melbourne Beach"/>
    <n v="1.6072793225250001E-2"/>
    <n v="3633.9182238683702"/>
    <n v="8.6119236449041097"/>
    <n v="1.2501283429777299"/>
    <n v="0.13841766801621999"/>
    <n v="2.0093054361710001E-2"/>
    <n v="58.407216209718598"/>
    <n v="1210"/>
    <s v="Fixed Single Family Units"/>
    <n v="1210"/>
    <s v="Town Melbourne Beach                   Brevard County"/>
    <s v="Town Melbourne Beach"/>
    <m/>
    <m/>
    <m/>
    <n v="0"/>
    <n v="1"/>
    <n v="0.13841766801621999"/>
    <n v="2.0093054361710001E-2"/>
    <n v="859.65731352511102"/>
    <m/>
    <n v="-1"/>
    <n v="-1"/>
    <n v="-1"/>
    <n v="-1"/>
    <n v="0"/>
    <m/>
    <m/>
    <s v="Central IRL A"/>
    <n v="-1"/>
    <m/>
    <m/>
    <n v="604"/>
    <x v="13"/>
    <s v="Basins 4, 6, 10, 15"/>
    <x v="0"/>
    <m/>
    <n v="41.703915278294403"/>
    <n v="0.69720787799999995"/>
  </r>
  <r>
    <n v="550000"/>
    <n v="810000"/>
    <n v="810000"/>
    <x v="0"/>
    <x v="0"/>
    <s v="IR12-21"/>
    <s v="62-304.520 (7), F.A.C."/>
    <n v="0.56000000000000005"/>
    <n v="0.48"/>
    <s v="Town Melbourne Beach"/>
    <n v="2.6308788021800001E-3"/>
    <n v="3633.9182238683702"/>
    <n v="8.6119236449041097"/>
    <n v="1.2501283429777299"/>
    <n v="2.2656927363370001E-2"/>
    <n v="3.2889361575399998E-3"/>
    <n v="9.5603984240309003"/>
    <n v="1210"/>
    <s v="Fixed Single Family Units"/>
    <n v="1210"/>
    <s v="Town Melbourne Beach                   Brevard County"/>
    <s v="Town Melbourne Beach"/>
    <m/>
    <m/>
    <m/>
    <n v="0"/>
    <n v="1"/>
    <n v="2.2656927363370001E-2"/>
    <n v="3.2889361575399998E-3"/>
    <n v="859.65731352511102"/>
    <m/>
    <n v="-1"/>
    <n v="-1"/>
    <n v="-1"/>
    <n v="-1"/>
    <n v="0"/>
    <m/>
    <m/>
    <s v="Central IRL A"/>
    <n v="-1"/>
    <m/>
    <m/>
    <n v="604"/>
    <x v="13"/>
    <s v="Basins 4, 6, 10, 15"/>
    <x v="0"/>
    <m/>
    <n v="21.820467101019201"/>
    <n v="0.69720787799999995"/>
  </r>
  <r>
    <n v="550000"/>
    <n v="810000"/>
    <n v="810000"/>
    <x v="0"/>
    <x v="0"/>
    <s v="IR12-21"/>
    <s v="62-304.520 (7), F.A.C."/>
    <n v="0.56000000000000005"/>
    <n v="0.48"/>
    <s v="Town Melbourne Beach"/>
    <n v="2.0217577089899999E-3"/>
    <n v="3633.9182238683702"/>
    <n v="8.6119236449041097"/>
    <n v="1.2501283429777299"/>
    <n v="1.7411223018319998E-2"/>
    <n v="2.5274566146399999E-3"/>
    <n v="7.3469021829487602"/>
    <n v="1210"/>
    <s v="Fixed Single Family Units"/>
    <n v="1210"/>
    <s v="Town Melbourne Beach                   Brevard County"/>
    <s v="Town Melbourne Beach"/>
    <m/>
    <m/>
    <m/>
    <n v="0"/>
    <n v="1"/>
    <n v="1.7411223018319998E-2"/>
    <n v="2.5274566146399999E-3"/>
    <n v="211.03061653639699"/>
    <m/>
    <n v="-1"/>
    <n v="-1"/>
    <n v="-1"/>
    <n v="-1"/>
    <n v="0"/>
    <m/>
    <m/>
    <s v="Central IRL A"/>
    <n v="-1"/>
    <m/>
    <m/>
    <n v="604"/>
    <x v="13"/>
    <s v="Basins 4, 6, 10, 15"/>
    <x v="0"/>
    <m/>
    <n v="16.074238398718201"/>
    <n v="0.17115216259999999"/>
  </r>
  <r>
    <n v="550000"/>
    <n v="820000"/>
    <n v="820000"/>
    <x v="0"/>
    <x v="0"/>
    <s v="IR12-21"/>
    <s v="62-304.520 (7), F.A.C."/>
    <n v="0.56000000000000005"/>
    <n v="0.48"/>
    <s v="Brevard County"/>
    <n v="1.923007725146E-2"/>
    <n v="3665.0077663738102"/>
    <n v="9.4321892491547299"/>
    <n v="1.6872774491235001"/>
    <n v="0.18138172791165999"/>
    <n v="3.244647569129E-2"/>
    <n v="70.4783824745803"/>
    <n v="1750"/>
    <s v="Governmental"/>
    <n v="1750"/>
    <s v="Brevard County"/>
    <s v="Brevard County"/>
    <m/>
    <m/>
    <m/>
    <n v="0"/>
    <n v="1"/>
    <n v="0.18138172791165999"/>
    <n v="3.244647569129E-2"/>
    <n v="158.33902362848801"/>
    <m/>
    <n v="-1"/>
    <n v="-1"/>
    <n v="-1"/>
    <n v="-1"/>
    <n v="0"/>
    <m/>
    <m/>
    <s v="Central IRL A"/>
    <n v="-1"/>
    <m/>
    <m/>
    <n v="604"/>
    <x v="13"/>
    <s v="Basins 4, 6, 10, 15"/>
    <x v="0"/>
    <m/>
    <n v="45.734467305263699"/>
    <n v="0.12841769959999999"/>
  </r>
  <r>
    <n v="550000"/>
    <n v="820000"/>
    <n v="820000"/>
    <x v="0"/>
    <x v="0"/>
    <s v="IR12-21"/>
    <s v="62-304.520 (7), F.A.C."/>
    <n v="0.56000000000000005"/>
    <n v="0.48"/>
    <s v="Town Melbourne Beach"/>
    <n v="6.5072824232850004E-2"/>
    <n v="3665.0077663738102"/>
    <n v="9.4321892491547299"/>
    <n v="1.6872774491235001"/>
    <n v="0.61377919314127005"/>
    <n v="0.10979590887887"/>
    <n v="238.492406193291"/>
    <n v="1750"/>
    <s v="Governmental"/>
    <n v="1750"/>
    <s v="Town Melbourne Beach                   Brevard County"/>
    <s v="Town Melbourne Beach"/>
    <m/>
    <m/>
    <m/>
    <n v="0"/>
    <n v="1"/>
    <n v="0.61377919314127005"/>
    <n v="0.10979590887887"/>
    <n v="540.54489686322404"/>
    <m/>
    <n v="-1"/>
    <n v="-1"/>
    <n v="-1"/>
    <n v="-1"/>
    <n v="0"/>
    <m/>
    <m/>
    <s v="Central IRL A"/>
    <n v="-1"/>
    <m/>
    <m/>
    <n v="604"/>
    <x v="13"/>
    <s v="Basins 4, 6, 10, 15"/>
    <x v="0"/>
    <m/>
    <n v="70.676362186500597"/>
    <n v="0.4383981321"/>
  </r>
  <r>
    <n v="550000"/>
    <n v="820000"/>
    <n v="820000"/>
    <x v="0"/>
    <x v="0"/>
    <s v="IR12-21"/>
    <s v="62-304.520 (7), F.A.C."/>
    <n v="0.56000000000000005"/>
    <n v="0.48"/>
    <s v="Town Melbourne Beach"/>
    <n v="3.9218707841400004E-3"/>
    <n v="3665.0077663738102"/>
    <n v="9.4321892491547299"/>
    <n v="1.6872774491235001"/>
    <n v="3.6991827446750003E-2"/>
    <n v="6.6172841324499999E-3"/>
    <n v="14.3736868825949"/>
    <n v="1210"/>
    <s v="Fixed Single Family Units"/>
    <n v="1210"/>
    <s v="Town Melbourne Beach                   Brevard County"/>
    <s v="Town Melbourne Beach"/>
    <m/>
    <m/>
    <m/>
    <n v="0"/>
    <n v="1"/>
    <n v="3.6991827446750003E-2"/>
    <n v="6.6172841324499999E-3"/>
    <n v="43.700870496078402"/>
    <m/>
    <n v="-1"/>
    <n v="-1"/>
    <n v="-1"/>
    <n v="-1"/>
    <n v="0"/>
    <m/>
    <m/>
    <s v="Central IRL A"/>
    <n v="-1"/>
    <m/>
    <m/>
    <n v="604"/>
    <x v="13"/>
    <s v="Basins 4, 6, 10, 15"/>
    <x v="0"/>
    <m/>
    <n v="21.744482686045099"/>
    <n v="3.5442717399999997E-2"/>
  </r>
  <r>
    <n v="550000"/>
    <n v="820000"/>
    <n v="820000"/>
    <x v="0"/>
    <x v="0"/>
    <s v="IR12-21"/>
    <s v="62-304.520 (7), F.A.C."/>
    <n v="0.56000000000000005"/>
    <n v="0.48"/>
    <s v="Town Melbourne Beach"/>
    <n v="4.8543049999799998E-2"/>
    <n v="3665.0077663738102"/>
    <n v="9.4321892491547299"/>
    <n v="1.6872774491235001"/>
    <n v="0.45786723432933002"/>
    <n v="8.1905593576340002E-2"/>
    <n v="177.910655252754"/>
    <n v="1300"/>
    <s v="Residential, High Density"/>
    <n v="1300"/>
    <s v="Town Melbourne Beach                   Brevard County"/>
    <s v="Town Melbourne Beach"/>
    <m/>
    <m/>
    <m/>
    <n v="0"/>
    <n v="1"/>
    <n v="0.45786723432933002"/>
    <n v="8.1905593576340002E-2"/>
    <n v="1521.5231154615601"/>
    <m/>
    <n v="-1"/>
    <n v="-1"/>
    <n v="-1"/>
    <n v="-1"/>
    <n v="0"/>
    <m/>
    <m/>
    <s v="Central IRL A"/>
    <n v="-1"/>
    <m/>
    <m/>
    <n v="604"/>
    <x v="13"/>
    <s v="Basins 4, 6, 10, 15"/>
    <x v="0"/>
    <m/>
    <n v="61.083743518564603"/>
    <n v="1.2340009047"/>
  </r>
  <r>
    <n v="550000"/>
    <n v="820000"/>
    <n v="820000"/>
    <x v="0"/>
    <x v="0"/>
    <s v="IR12-21"/>
    <s v="62-304.520 (7), F.A.C."/>
    <n v="0.56000000000000005"/>
    <n v="0.48"/>
    <s v="Town Melbourne Beach"/>
    <n v="5.9437114993099997E-2"/>
    <n v="3665.0077663738102"/>
    <n v="9.4321892491547299"/>
    <n v="1.6872774491235001"/>
    <n v="0.56062211703876996"/>
    <n v="0.10028690376883"/>
    <n v="217.837488060597"/>
    <n v="1300"/>
    <s v="Residential, High Density"/>
    <n v="1300"/>
    <s v="Town Melbourne Beach                   Brevard County"/>
    <s v="Town Melbourne Beach"/>
    <m/>
    <m/>
    <m/>
    <n v="0"/>
    <n v="1"/>
    <n v="0.56062211703876996"/>
    <n v="0.10028690376883"/>
    <n v="1521.5231154615601"/>
    <m/>
    <n v="-1"/>
    <n v="-1"/>
    <n v="-1"/>
    <n v="-1"/>
    <n v="0"/>
    <m/>
    <m/>
    <s v="Central IRL A"/>
    <n v="-1"/>
    <m/>
    <m/>
    <n v="604"/>
    <x v="13"/>
    <s v="Basins 4, 6, 10, 15"/>
    <x v="0"/>
    <m/>
    <n v="76.735271925448899"/>
    <n v="1.2340009047"/>
  </r>
  <r>
    <n v="550000"/>
    <n v="850000"/>
    <n v="850000"/>
    <x v="0"/>
    <x v="0"/>
    <s v="IR12-21"/>
    <s v="62-304.520 (7), F.A.C."/>
    <n v="0.56000000000000005"/>
    <n v="0.48"/>
    <s v="Town Melbourne Beach"/>
    <n v="6.9133793899E-4"/>
    <n v="3679.33101625364"/>
    <n v="9.1675109103501793"/>
    <n v="1.3481598498673899"/>
    <n v="6.3378480984800003E-3"/>
    <n v="9.3203405204000001E-4"/>
    <n v="2.54366112166085"/>
    <n v="1210"/>
    <s v="Fixed Single Family Units"/>
    <n v="1210"/>
    <s v="Town Melbourne Beach                   Brevard County"/>
    <s v="Town Melbourne Beach"/>
    <m/>
    <m/>
    <m/>
    <n v="0"/>
    <n v="1"/>
    <n v="6.3378480984800003E-3"/>
    <n v="9.3203405204000001E-4"/>
    <n v="195.969782455607"/>
    <m/>
    <n v="-1"/>
    <n v="-1"/>
    <n v="-1"/>
    <n v="-1"/>
    <n v="0"/>
    <m/>
    <m/>
    <s v="Central IRL A"/>
    <n v="-1"/>
    <m/>
    <m/>
    <n v="604"/>
    <x v="13"/>
    <s v="Basins 4, 6, 10, 15"/>
    <x v="0"/>
    <m/>
    <n v="25.7035282308746"/>
    <n v="0.15893737429999999"/>
  </r>
  <r>
    <n v="550000"/>
    <n v="850000"/>
    <n v="850000"/>
    <x v="0"/>
    <x v="0"/>
    <s v="IR12-21"/>
    <s v="62-304.520 (7), F.A.C."/>
    <n v="0.56000000000000005"/>
    <n v="0.48"/>
    <s v="Town Melbourne Beach"/>
    <n v="1.93095219631E-3"/>
    <n v="3679.33101625364"/>
    <n v="9.1675109103501793"/>
    <n v="1.3481598498673899"/>
    <n v="1.770202532703E-2"/>
    <n v="2.60323222307E-3"/>
    <n v="7.1046123067864801"/>
    <n v="1210"/>
    <s v="Fixed Single Family Units"/>
    <n v="1210"/>
    <s v="Town Melbourne Beach                   Brevard County"/>
    <s v="Town Melbourne Beach"/>
    <m/>
    <m/>
    <m/>
    <n v="0"/>
    <n v="1"/>
    <n v="1.770202532703E-2"/>
    <n v="2.60323222307E-3"/>
    <n v="466.88321878733001"/>
    <m/>
    <n v="-1"/>
    <n v="-1"/>
    <n v="-1"/>
    <n v="-1"/>
    <n v="0"/>
    <m/>
    <m/>
    <s v="Central IRL A"/>
    <n v="-1"/>
    <m/>
    <m/>
    <n v="604"/>
    <x v="13"/>
    <s v="Basins 4, 6, 10, 15"/>
    <x v="0"/>
    <m/>
    <n v="61.7167147955426"/>
    <n v="0.3786563007"/>
  </r>
  <r>
    <n v="550000"/>
    <n v="850000"/>
    <n v="850000"/>
    <x v="0"/>
    <x v="0"/>
    <s v="IR12-21"/>
    <s v="62-304.520 (7), F.A.C."/>
    <n v="0.56000000000000005"/>
    <n v="0.48"/>
    <s v="Town Melbourne Beach"/>
    <n v="4.1849908287999997E-4"/>
    <n v="3679.33101625364"/>
    <n v="9.1675109103501793"/>
    <n v="1.3481598498673899"/>
    <n v="3.83659490832E-3"/>
    <n v="5.6420366074999995E-4"/>
    <n v="1.53979665593616"/>
    <n v="1210"/>
    <s v="Fixed Single Family Units"/>
    <n v="1210"/>
    <s v="Town Melbourne Beach                   Brevard County"/>
    <s v="Town Melbourne Beach"/>
    <m/>
    <m/>
    <m/>
    <n v="0"/>
    <n v="1"/>
    <n v="3.83659490832E-3"/>
    <n v="5.6420366074999995E-4"/>
    <n v="101.578588212939"/>
    <m/>
    <n v="-1"/>
    <n v="-1"/>
    <n v="-1"/>
    <n v="-1"/>
    <n v="0"/>
    <m/>
    <m/>
    <s v="Central IRL A"/>
    <n v="-1"/>
    <m/>
    <m/>
    <n v="604"/>
    <x v="13"/>
    <s v="Basins 4, 6, 10, 15"/>
    <x v="0"/>
    <m/>
    <n v="14.0427489576941"/>
    <n v="8.2383283200000004E-2"/>
  </r>
  <r>
    <n v="550000"/>
    <n v="850000"/>
    <n v="850000"/>
    <x v="0"/>
    <x v="0"/>
    <s v="IR12-21"/>
    <s v="62-304.520 (7), F.A.C."/>
    <n v="0.56000000000000005"/>
    <n v="0.48"/>
    <s v="Town Melbourne Beach"/>
    <n v="1.2255335289999999E-6"/>
    <n v="3682.59813766149"/>
    <n v="9.1751459501170505"/>
    <n v="1.34926546710053"/>
    <n v="1.1244448989999999E-5"/>
    <n v="1.653570069454E-6"/>
    <n v="4.5131474915300002E-3"/>
    <n v="1210"/>
    <s v="Fixed Single Family Units"/>
    <n v="1210"/>
    <s v="Town Melbourne Beach                   Brevard County"/>
    <s v="Town Melbourne Beach"/>
    <m/>
    <m/>
    <m/>
    <n v="0"/>
    <n v="1"/>
    <n v="1.1244448989999999E-5"/>
    <n v="1.653570069454E-6"/>
    <n v="21.473891461409899"/>
    <m/>
    <n v="-1"/>
    <n v="-1"/>
    <n v="-1"/>
    <n v="-1"/>
    <n v="0"/>
    <m/>
    <m/>
    <s v="Central IRL A"/>
    <n v="-1"/>
    <m/>
    <m/>
    <n v="604"/>
    <x v="13"/>
    <s v="Basins 4, 6, 10, 15"/>
    <x v="0"/>
    <m/>
    <n v="2.9569811210583401"/>
    <n v="1.7415970400000001E-2"/>
  </r>
  <r>
    <n v="550000"/>
    <n v="860000"/>
    <n v="860000"/>
    <x v="0"/>
    <x v="0"/>
    <s v="IR12-21"/>
    <s v="62-304.520 (7), F.A.C."/>
    <n v="0.56000000000000005"/>
    <n v="0.48"/>
    <s v="Town Melbourne Beach"/>
    <n v="0.27124502801150002"/>
    <n v="3630.6683912733001"/>
    <n v="8.4903671084208305"/>
    <n v="1.2422161350488301"/>
    <n v="2.3029698641515601"/>
    <n v="0.33694495034765998"/>
    <n v="984.80074949140999"/>
    <n v="1210"/>
    <s v="Fixed Single Family Units"/>
    <n v="1210"/>
    <s v="Town Melbourne Beach                   Brevard County"/>
    <s v="Town Melbourne Beach"/>
    <m/>
    <m/>
    <m/>
    <n v="0"/>
    <n v="1"/>
    <n v="2.3029698641515601"/>
    <n v="0.33694495034765998"/>
    <n v="1520.24528903488"/>
    <m/>
    <n v="-1"/>
    <n v="-1"/>
    <n v="-1"/>
    <n v="-1"/>
    <n v="0"/>
    <m/>
    <m/>
    <s v="Central IRL A"/>
    <n v="-1"/>
    <m/>
    <m/>
    <n v="604"/>
    <x v="13"/>
    <s v="Basins 4, 6, 10, 15"/>
    <x v="0"/>
    <m/>
    <n v="139.21038098738799"/>
    <n v="1.2329645491000001"/>
  </r>
  <r>
    <n v="550000"/>
    <n v="860000"/>
    <n v="860000"/>
    <x v="0"/>
    <x v="0"/>
    <s v="IR12-21"/>
    <s v="62-304.520 (7), F.A.C."/>
    <n v="0.56000000000000005"/>
    <n v="0.48"/>
    <s v="Town Melbourne Beach"/>
    <n v="6.4045904216700001E-3"/>
    <n v="3630.6683912733001"/>
    <n v="8.4903671084208305"/>
    <n v="1.2422161350488301"/>
    <n v="5.4377323859099998E-2"/>
    <n v="7.9558855601800007E-3"/>
    <n v="23.252944003030802"/>
    <n v="1300"/>
    <s v="Residential, High Density"/>
    <n v="1300"/>
    <s v="Town Melbourne Beach                   Brevard County"/>
    <s v="Town Melbourne Beach"/>
    <m/>
    <m/>
    <m/>
    <n v="0"/>
    <n v="1"/>
    <n v="5.4377323859099998E-2"/>
    <n v="7.9558855601800007E-3"/>
    <n v="73.726888673652795"/>
    <m/>
    <n v="-1"/>
    <n v="-1"/>
    <n v="-1"/>
    <n v="-1"/>
    <n v="0"/>
    <m/>
    <m/>
    <s v="Central IRL A"/>
    <n v="-1"/>
    <m/>
    <m/>
    <n v="604"/>
    <x v="13"/>
    <s v="Basins 4, 6, 10, 15"/>
    <x v="0"/>
    <m/>
    <n v="27.872408170089699"/>
    <n v="5.9794719099999998E-2"/>
  </r>
  <r>
    <n v="550000"/>
    <n v="860000"/>
    <n v="860000"/>
    <x v="0"/>
    <x v="0"/>
    <s v="IR12-21"/>
    <s v="62-304.520 (7), F.A.C."/>
    <n v="0.56000000000000005"/>
    <n v="0.48"/>
    <s v="Brevard County"/>
    <n v="4.4582124692299999E-3"/>
    <n v="3614.7873788189199"/>
    <n v="6.9104811129710804"/>
    <n v="0.93894795997739999"/>
    <n v="3.0808393066230001E-2"/>
    <n v="4.1860295031300003E-3"/>
    <n v="16.1154901658693"/>
    <n v="1750"/>
    <s v="Governmental"/>
    <n v="1750"/>
    <s v="Brevard County"/>
    <s v="Brevard County"/>
    <m/>
    <m/>
    <m/>
    <n v="0"/>
    <n v="1"/>
    <n v="3.0808393066230001E-2"/>
    <n v="4.1860295031300003E-3"/>
    <n v="2233.0835361630602"/>
    <m/>
    <n v="-1"/>
    <n v="-1"/>
    <n v="-1"/>
    <n v="-1"/>
    <n v="0"/>
    <m/>
    <m/>
    <s v="Central IRL A"/>
    <n v="-1"/>
    <m/>
    <m/>
    <n v="604"/>
    <x v="13"/>
    <s v="Basins 4, 6, 10, 15"/>
    <x v="0"/>
    <m/>
    <n v="36.243394339388303"/>
    <n v="1.8110977584000001"/>
  </r>
  <r>
    <n v="550000"/>
    <n v="860000"/>
    <n v="870000"/>
    <x v="0"/>
    <x v="0"/>
    <s v="IR12-21"/>
    <s v="62-304.520 (7), F.A.C."/>
    <n v="0.56000000000000005"/>
    <n v="0.48"/>
    <s v="Town Melbourne Beach"/>
    <n v="1.7373630529699999E-3"/>
    <n v="3629.6640881832"/>
    <n v="8.5623035585064198"/>
    <n v="1.241390876898"/>
    <n v="1.4875829850889999E-2"/>
    <n v="2.1567466438200001E-3"/>
    <n v="6.3060442815160496"/>
    <n v="1210"/>
    <s v="Fixed Single Family Units"/>
    <n v="1210"/>
    <s v="Town Melbourne Beach                   Brevard County"/>
    <s v="Town Melbourne Beach"/>
    <m/>
    <m/>
    <m/>
    <n v="0"/>
    <n v="1"/>
    <n v="1.4875829850889999E-2"/>
    <n v="2.1567466438200001E-3"/>
    <n v="204.815615832768"/>
    <m/>
    <n v="-1"/>
    <n v="-1"/>
    <n v="-1"/>
    <n v="-1"/>
    <n v="0"/>
    <m/>
    <m/>
    <s v="Central IRL A"/>
    <n v="-1"/>
    <m/>
    <m/>
    <n v="604"/>
    <x v="13"/>
    <s v="Basins 4, 6, 10, 15"/>
    <x v="0"/>
    <m/>
    <n v="15.2414139101018"/>
    <n v="0.16611161059999999"/>
  </r>
  <r>
    <n v="550000"/>
    <n v="860000"/>
    <n v="870000"/>
    <x v="0"/>
    <x v="0"/>
    <s v="IR12-21"/>
    <s v="62-304.520 (7), F.A.C."/>
    <n v="0.56000000000000005"/>
    <n v="0.48"/>
    <s v="Town Melbourne Beach"/>
    <n v="2.7657197727399998E-3"/>
    <n v="3629.6640881832"/>
    <n v="8.5623035585064198"/>
    <n v="1.241390876898"/>
    <n v="2.368093225196E-2"/>
    <n v="3.4333392939299998E-3"/>
    <n v="10.0386337370925"/>
    <n v="1210"/>
    <s v="Fixed Single Family Units"/>
    <n v="1210"/>
    <s v="Town Melbourne Beach                   Brevard County"/>
    <s v="Town Melbourne Beach"/>
    <m/>
    <m/>
    <m/>
    <n v="0"/>
    <n v="1"/>
    <n v="2.368093225196E-2"/>
    <n v="3.4333392939299998E-3"/>
    <n v="943.939548813241"/>
    <m/>
    <n v="-1"/>
    <n v="-1"/>
    <n v="-1"/>
    <n v="-1"/>
    <n v="0"/>
    <m/>
    <m/>
    <s v="Central IRL A"/>
    <n v="-1"/>
    <m/>
    <m/>
    <n v="604"/>
    <x v="13"/>
    <s v="Basins 4, 6, 10, 15"/>
    <x v="0"/>
    <m/>
    <n v="26.7108079165242"/>
    <n v="0.76556329990000005"/>
  </r>
  <r>
    <n v="550000"/>
    <n v="860000"/>
    <n v="870000"/>
    <x v="0"/>
    <x v="0"/>
    <s v="IR12-21"/>
    <s v="62-304.520 (7), F.A.C."/>
    <n v="0.56000000000000005"/>
    <n v="0.48"/>
    <s v="Town Melbourne Beach"/>
    <n v="5.4360238016700002E-3"/>
    <n v="3629.6640881832"/>
    <n v="8.5623035585064198"/>
    <n v="1.241390876898"/>
    <n v="4.654488594121E-2"/>
    <n v="6.7482303540000003E-3"/>
    <n v="19.730940375452398"/>
    <n v="1210"/>
    <s v="Fixed Single Family Units"/>
    <n v="1210"/>
    <s v="Town Melbourne Beach                   Brevard County"/>
    <s v="Town Melbourne Beach"/>
    <m/>
    <m/>
    <m/>
    <n v="0"/>
    <n v="1"/>
    <n v="4.654488594121E-2"/>
    <n v="6.7482303540000003E-3"/>
    <n v="943.939548813241"/>
    <m/>
    <n v="-1"/>
    <n v="-1"/>
    <n v="-1"/>
    <n v="-1"/>
    <n v="0"/>
    <m/>
    <m/>
    <s v="Central IRL A"/>
    <n v="-1"/>
    <m/>
    <m/>
    <n v="604"/>
    <x v="13"/>
    <s v="Basins 4, 6, 10, 15"/>
    <x v="0"/>
    <m/>
    <n v="37.417185781255199"/>
    <n v="0.76556329990000005"/>
  </r>
  <r>
    <n v="550000"/>
    <n v="860000"/>
    <n v="870000"/>
    <x v="0"/>
    <x v="0"/>
    <s v="IR12-21"/>
    <s v="62-304.520 (7), F.A.C."/>
    <n v="0.56000000000000005"/>
    <n v="0.48"/>
    <s v="Town Melbourne Beach"/>
    <n v="9.2775141380599998E-3"/>
    <n v="3629.6640881832"/>
    <n v="8.5623035585064198"/>
    <n v="1.241390876898"/>
    <n v="7.9436892318469995E-2"/>
    <n v="1.1517021411289999E-2"/>
    <n v="33.674259894557302"/>
    <n v="1210"/>
    <s v="Fixed Single Family Units"/>
    <n v="1210"/>
    <s v="Town Melbourne Beach                   Brevard County"/>
    <s v="Town Melbourne Beach"/>
    <m/>
    <m/>
    <m/>
    <n v="0"/>
    <n v="1"/>
    <n v="7.9436892318469995E-2"/>
    <n v="1.1517021411289999E-2"/>
    <n v="426.207524829573"/>
    <m/>
    <n v="-1"/>
    <n v="-1"/>
    <n v="-1"/>
    <n v="-1"/>
    <n v="0"/>
    <m/>
    <m/>
    <s v="Central IRL A"/>
    <n v="-1"/>
    <m/>
    <m/>
    <n v="604"/>
    <x v="13"/>
    <s v="Basins 4, 6, 10, 15"/>
    <x v="0"/>
    <m/>
    <n v="32.642660929018703"/>
    <n v="0.34566709229999998"/>
  </r>
  <r>
    <n v="550000"/>
    <n v="870000"/>
    <n v="870000"/>
    <x v="0"/>
    <x v="0"/>
    <s v="IR12-21"/>
    <s v="62-304.520 (7), F.A.C."/>
    <n v="0.56000000000000005"/>
    <n v="0.48"/>
    <s v="Town Melbourne Beach"/>
    <n v="0.11986561768025999"/>
    <n v="3639.6383397477798"/>
    <n v="9.0746748842173304"/>
    <n v="1.3347136326101801"/>
    <n v="1.08774151024426"/>
    <n v="0.15998627399908"/>
    <n v="436.26749772662799"/>
    <n v="1210"/>
    <s v="Fixed Single Family Units"/>
    <n v="1210"/>
    <s v="Town Melbourne Beach                   Brevard County"/>
    <s v="Town Melbourne Beach"/>
    <m/>
    <m/>
    <m/>
    <n v="0"/>
    <n v="1"/>
    <n v="1.08774151024426"/>
    <n v="0.15998627399908"/>
    <n v="912.857686897235"/>
    <m/>
    <n v="-1"/>
    <n v="-1"/>
    <n v="-1"/>
    <n v="-1"/>
    <n v="0"/>
    <m/>
    <m/>
    <s v="Central IRL A"/>
    <n v="-1"/>
    <m/>
    <m/>
    <n v="604"/>
    <x v="13"/>
    <s v="Basins 4, 6, 10, 15"/>
    <x v="0"/>
    <m/>
    <n v="96.876683970960798"/>
    <n v="0.74035497719999999"/>
  </r>
  <r>
    <n v="550000"/>
    <n v="870000"/>
    <n v="870000"/>
    <x v="0"/>
    <x v="0"/>
    <s v="IR12-21"/>
    <s v="62-304.520 (7), F.A.C."/>
    <n v="0.56000000000000005"/>
    <n v="0.48"/>
    <s v="Town Melbourne Beach"/>
    <n v="0.16963596663169001"/>
    <n v="3639.6383397477798"/>
    <n v="9.0746748842173304"/>
    <n v="1.3347136326101801"/>
    <n v="1.5393912458525301"/>
    <n v="0.22641543724432001"/>
    <n v="617.41356795287902"/>
    <n v="1210"/>
    <s v="Fixed Single Family Units"/>
    <n v="1210"/>
    <s v="Town Melbourne Beach                   Brevard County"/>
    <s v="Town Melbourne Beach"/>
    <m/>
    <m/>
    <m/>
    <n v="0"/>
    <n v="1"/>
    <n v="1.5393912458525301"/>
    <n v="0.22641543724432001"/>
    <n v="1201.91082032502"/>
    <m/>
    <n v="-1"/>
    <n v="-1"/>
    <n v="-1"/>
    <n v="-1"/>
    <n v="0"/>
    <m/>
    <m/>
    <s v="Central IRL A"/>
    <n v="-1"/>
    <m/>
    <m/>
    <n v="604"/>
    <x v="13"/>
    <s v="Basins 4, 6, 10, 15"/>
    <x v="0"/>
    <m/>
    <n v="105.25645737552"/>
    <n v="0.97478574240000004"/>
  </r>
  <r>
    <n v="550000"/>
    <n v="870000"/>
    <n v="870000"/>
    <x v="0"/>
    <x v="0"/>
    <s v="IR12-21"/>
    <s v="62-304.520 (7), F.A.C."/>
    <n v="0.56000000000000005"/>
    <n v="0.48"/>
    <s v="Town Melbourne Beach"/>
    <n v="5.1703994961500004E-3"/>
    <n v="3639.6383397477798"/>
    <n v="9.0746748842173304"/>
    <n v="1.3347136326101801"/>
    <n v="4.6919694449120003E-2"/>
    <n v="6.9010026935500002E-3"/>
    <n v="18.8183842380183"/>
    <n v="1210"/>
    <s v="Fixed Single Family Units"/>
    <n v="1210"/>
    <s v="Town Melbourne Beach                   Brevard County"/>
    <s v="Town Melbourne Beach"/>
    <m/>
    <m/>
    <m/>
    <n v="0"/>
    <n v="1"/>
    <n v="4.6919694449120003E-2"/>
    <n v="6.9010026935500002E-3"/>
    <n v="18.818384238018101"/>
    <m/>
    <n v="-1"/>
    <n v="-1"/>
    <n v="-1"/>
    <n v="-1"/>
    <n v="0"/>
    <m/>
    <m/>
    <s v="Central IRL A"/>
    <n v="-1"/>
    <m/>
    <m/>
    <n v="604"/>
    <x v="13"/>
    <s v="Basins 4, 6, 10, 15"/>
    <x v="0"/>
    <m/>
    <n v="22.1152473293842"/>
    <n v="1.52622743E-2"/>
  </r>
  <r>
    <n v="550000"/>
    <n v="870000"/>
    <n v="870000"/>
    <x v="0"/>
    <x v="0"/>
    <s v="IR12-21"/>
    <s v="62-304.520 (7), F.A.C."/>
    <n v="0.56000000000000005"/>
    <n v="0.48"/>
    <s v="Town Melbourne Beach"/>
    <n v="8.3079931242299992E-3"/>
    <n v="3639.6383397477798"/>
    <n v="9.0746748842173304"/>
    <n v="1.3347136326101801"/>
    <n v="7.5392336542759994E-2"/>
    <n v="1.108879168255E-2"/>
    <n v="30.238090301333902"/>
    <n v="1210"/>
    <s v="Fixed Single Family Units"/>
    <n v="1210"/>
    <s v="Town Melbourne Beach                   Brevard County"/>
    <s v="Town Melbourne Beach"/>
    <m/>
    <m/>
    <m/>
    <n v="0"/>
    <n v="1"/>
    <n v="7.5392336542759994E-2"/>
    <n v="1.108879168255E-2"/>
    <n v="56.744306850956598"/>
    <m/>
    <n v="-1"/>
    <n v="-1"/>
    <n v="-1"/>
    <n v="-1"/>
    <n v="0"/>
    <m/>
    <m/>
    <s v="Central IRL A"/>
    <n v="-1"/>
    <m/>
    <m/>
    <n v="604"/>
    <x v="13"/>
    <s v="Basins 4, 6, 10, 15"/>
    <x v="0"/>
    <m/>
    <n v="27.3178125018621"/>
    <n v="4.6021335599999998E-2"/>
  </r>
  <r>
    <n v="550000"/>
    <n v="870000"/>
    <n v="870000"/>
    <x v="0"/>
    <x v="0"/>
    <s v="IR12-21"/>
    <s v="62-304.520 (7), F.A.C."/>
    <n v="0.56000000000000005"/>
    <n v="0.48"/>
    <s v="Town Melbourne Beach"/>
    <n v="1.4038222181839999E-2"/>
    <n v="3639.6383397477798"/>
    <n v="9.0746748842173304"/>
    <n v="1.3347136326101801"/>
    <n v="0.12739230225265999"/>
    <n v="1.8737006523719998E-2"/>
    <n v="51.094051674944502"/>
    <n v="1210"/>
    <s v="Fixed Single Family Units"/>
    <n v="1210"/>
    <s v="Town Melbourne Beach                   Brevard County"/>
    <s v="Town Melbourne Beach"/>
    <m/>
    <m/>
    <m/>
    <n v="0"/>
    <n v="1"/>
    <n v="0.12739230225265999"/>
    <n v="1.8737006523719998E-2"/>
    <n v="51.094051674944097"/>
    <m/>
    <n v="-1"/>
    <n v="-1"/>
    <n v="-1"/>
    <n v="-1"/>
    <n v="0"/>
    <m/>
    <m/>
    <s v="Central IRL A"/>
    <n v="-1"/>
    <m/>
    <m/>
    <n v="604"/>
    <x v="13"/>
    <s v="Basins 4, 6, 10, 15"/>
    <x v="0"/>
    <m/>
    <n v="33.727886068005603"/>
    <n v="4.1438809100000001E-2"/>
  </r>
  <r>
    <n v="550000"/>
    <n v="870000"/>
    <n v="870000"/>
    <x v="0"/>
    <x v="0"/>
    <s v="IR12-21"/>
    <s v="62-304.520 (7), F.A.C."/>
    <n v="0.56000000000000005"/>
    <n v="0.48"/>
    <s v="FDOT District 5"/>
    <n v="5.0342856222900002E-3"/>
    <n v="3536.34294228313"/>
    <n v="8.9676759721669193"/>
    <n v="1.58886952329036"/>
    <n v="4.5145842212030003E-2"/>
    <n v="7.9988229967900004E-3"/>
    <n v="17.8029604298227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4.5145842212030003E-2"/>
    <n v="7.9988229967900004E-3"/>
    <n v="656.01149101630403"/>
    <m/>
    <n v="-1"/>
    <n v="-1"/>
    <n v="-1"/>
    <n v="-1"/>
    <n v="0"/>
    <m/>
    <m/>
    <s v="Central IRL A"/>
    <n v="-1"/>
    <m/>
    <m/>
    <n v="604"/>
    <x v="13"/>
    <s v="Basins 4, 6, 10, 15"/>
    <x v="0"/>
    <m/>
    <n v="27.774370636645099"/>
    <n v="0.53204500489999995"/>
  </r>
  <r>
    <n v="550000"/>
    <n v="870000"/>
    <n v="870000"/>
    <x v="0"/>
    <x v="0"/>
    <s v="IR12-21"/>
    <s v="62-304.520 (7), F.A.C."/>
    <n v="0.56000000000000005"/>
    <n v="0.48"/>
    <s v="FDOT District 5"/>
    <n v="5.6973760906500002E-3"/>
    <n v="3536.34294228313"/>
    <n v="8.9676759721669193"/>
    <n v="1.58886952329036"/>
    <n v="5.1092222672519998E-2"/>
    <n v="9.0523872331499996E-3"/>
    <n v="20.1478757277063"/>
    <n v="3200"/>
    <s v="Shrub and Brushland"/>
    <n v="3200"/>
    <s v="FDOT District 5                         Town Melbourne Beach                   Brevard County"/>
    <s v="FDOT District 5"/>
    <m/>
    <m/>
    <s v="Natural Lands"/>
    <n v="0"/>
    <n v="1"/>
    <n v="5.1092222672519998E-2"/>
    <n v="9.0523872331499996E-3"/>
    <n v="196.44091015316999"/>
    <m/>
    <n v="-1"/>
    <n v="-1"/>
    <n v="-1"/>
    <n v="-1"/>
    <n v="0"/>
    <m/>
    <m/>
    <s v="Central IRL A"/>
    <n v="-1"/>
    <m/>
    <m/>
    <n v="604"/>
    <x v="13"/>
    <s v="Basins 4, 6, 10, 15"/>
    <x v="0"/>
    <m/>
    <n v="32.3088007736702"/>
    <n v="0.15931947299999999"/>
  </r>
  <r>
    <n v="550000"/>
    <n v="870000"/>
    <n v="870000"/>
    <x v="0"/>
    <x v="0"/>
    <s v="IR12-21"/>
    <s v="62-304.520 (7), F.A.C."/>
    <n v="0.56000000000000005"/>
    <n v="0.48"/>
    <s v="Brevard County"/>
    <n v="2.7944034866320001E-2"/>
    <n v="3536.34294228313"/>
    <n v="8.9676759721669193"/>
    <n v="1.58886952329036"/>
    <n v="0.25059305003615001"/>
    <n v="4.4399425356869998E-2"/>
    <n v="98.819690478449303"/>
    <n v="1750"/>
    <s v="Governmental"/>
    <n v="1750"/>
    <s v="Brevard County"/>
    <s v="Brevard County"/>
    <m/>
    <m/>
    <m/>
    <n v="0"/>
    <n v="1"/>
    <n v="0.25059305003615001"/>
    <n v="4.4399425356869998E-2"/>
    <n v="98.819690478447498"/>
    <m/>
    <n v="-1"/>
    <n v="-1"/>
    <n v="-1"/>
    <n v="-1"/>
    <n v="0"/>
    <m/>
    <m/>
    <s v="Central IRL A"/>
    <n v="-1"/>
    <m/>
    <m/>
    <n v="604"/>
    <x v="13"/>
    <s v="Basins 4, 6, 10, 15"/>
    <x v="0"/>
    <m/>
    <n v="54.518654229112201"/>
    <n v="8.0145734400000002E-2"/>
  </r>
  <r>
    <n v="550000"/>
    <n v="870000"/>
    <n v="870000"/>
    <x v="0"/>
    <x v="0"/>
    <s v="IR12-21"/>
    <s v="62-304.520 (7), F.A.C."/>
    <n v="0.56000000000000005"/>
    <n v="0.48"/>
    <s v="Town Melbourne Beach"/>
    <n v="5.0228659443640002E-2"/>
    <n v="3536.34294228313"/>
    <n v="8.9676759721669193"/>
    <n v="1.58886952329036"/>
    <n v="0.45043434240689001"/>
    <n v="7.9806786185730005E-2"/>
    <n v="177.625765323862"/>
    <n v="1750"/>
    <s v="Governmental"/>
    <n v="1750"/>
    <s v="Town Melbourne Beach                   Brevard County"/>
    <s v="Town Melbourne Beach"/>
    <m/>
    <m/>
    <m/>
    <n v="0"/>
    <n v="1"/>
    <n v="0.45043434240689001"/>
    <n v="7.9806786185730005E-2"/>
    <n v="177.625765323861"/>
    <m/>
    <n v="-1"/>
    <n v="-1"/>
    <n v="-1"/>
    <n v="-1"/>
    <n v="0"/>
    <m/>
    <m/>
    <s v="Central IRL A"/>
    <n v="-1"/>
    <m/>
    <m/>
    <n v="604"/>
    <x v="13"/>
    <s v="Basins 4, 6, 10, 15"/>
    <x v="0"/>
    <m/>
    <n v="59.707165706379897"/>
    <n v="0.14405982589999999"/>
  </r>
  <r>
    <n v="550000"/>
    <n v="870000"/>
    <n v="870000"/>
    <x v="0"/>
    <x v="0"/>
    <s v="IR12-21"/>
    <s v="62-304.520 (7), F.A.C."/>
    <n v="0.56000000000000005"/>
    <n v="0.48"/>
    <s v="FDOT District 5"/>
    <n v="7.4025312000200001E-3"/>
    <n v="3536.34294228313"/>
    <n v="8.9676759721669193"/>
    <n v="1.58886952329036"/>
    <n v="6.638350117564E-2"/>
    <n v="1.176165621891E-2"/>
    <n v="26.177888964224898"/>
    <n v="1750"/>
    <s v="Governmental"/>
    <n v="1750"/>
    <s v="FDOT District 5                                            Brevard County"/>
    <s v="FDOT District 5"/>
    <m/>
    <m/>
    <m/>
    <n v="0"/>
    <n v="1"/>
    <n v="6.638350117564E-2"/>
    <n v="1.176165621891E-2"/>
    <n v="26.1778889642233"/>
    <m/>
    <n v="-1"/>
    <n v="-1"/>
    <n v="-1"/>
    <n v="-1"/>
    <n v="0"/>
    <m/>
    <m/>
    <s v="Central IRL A"/>
    <n v="-1"/>
    <m/>
    <m/>
    <n v="604"/>
    <x v="13"/>
    <s v="Basins 4, 6, 10, 15"/>
    <x v="0"/>
    <m/>
    <n v="22.794082599442"/>
    <n v="2.1231053499999999E-2"/>
  </r>
  <r>
    <n v="550000"/>
    <n v="870000"/>
    <n v="870000"/>
    <x v="0"/>
    <x v="0"/>
    <s v="IR12-21"/>
    <s v="62-304.520 (7), F.A.C."/>
    <n v="0.56000000000000005"/>
    <n v="0.48"/>
    <s v="FDOT District 5"/>
    <n v="1.359734213601E-2"/>
    <n v="3536.34294228313"/>
    <n v="8.9676759721669193"/>
    <n v="1.58886952329036"/>
    <n v="0.12193655835849999"/>
    <n v="2.1604402517669999E-2"/>
    <n v="48.084864896516301"/>
    <n v="1750"/>
    <s v="Governmental"/>
    <n v="1750"/>
    <s v="FDOT District 5                         Town Melbourne Beach                   Brevard County"/>
    <s v="FDOT District 5"/>
    <m/>
    <m/>
    <m/>
    <n v="0"/>
    <n v="1"/>
    <n v="0.12193655835849999"/>
    <n v="2.1604402517669999E-2"/>
    <n v="48.084864896515903"/>
    <m/>
    <n v="-1"/>
    <n v="-1"/>
    <n v="-1"/>
    <n v="-1"/>
    <n v="0"/>
    <m/>
    <m/>
    <s v="Central IRL A"/>
    <n v="-1"/>
    <m/>
    <m/>
    <n v="604"/>
    <x v="13"/>
    <s v="Basins 4, 6, 10, 15"/>
    <x v="0"/>
    <m/>
    <n v="33.166643256610598"/>
    <n v="3.8998268400000001E-2"/>
  </r>
  <r>
    <n v="550000"/>
    <n v="870000"/>
    <n v="870000"/>
    <x v="0"/>
    <x v="0"/>
    <s v="IR12-21"/>
    <s v="62-304.520 (7), F.A.C."/>
    <n v="0.56000000000000005"/>
    <n v="0.48"/>
    <s v="Town Melbourne Beach"/>
    <n v="3.9277241383160001E-2"/>
    <n v="3536.34294228313"/>
    <n v="8.9676759721669193"/>
    <n v="1.58886952329036"/>
    <n v="0.35222557380482999"/>
    <n v="6.2406411792629998E-2"/>
    <n v="138.897795357717"/>
    <n v="1300"/>
    <s v="Residential, High Density"/>
    <n v="1300"/>
    <s v="Town Melbourne Beach                   Brevard County"/>
    <s v="Town Melbourne Beach"/>
    <m/>
    <m/>
    <m/>
    <n v="0"/>
    <n v="1"/>
    <n v="0.35222557380482999"/>
    <n v="6.2406411792629998E-2"/>
    <n v="276.61998810761003"/>
    <m/>
    <n v="-1"/>
    <n v="-1"/>
    <n v="-1"/>
    <n v="-1"/>
    <n v="0"/>
    <m/>
    <m/>
    <s v="Central IRL A"/>
    <n v="-1"/>
    <m/>
    <m/>
    <n v="604"/>
    <x v="13"/>
    <s v="Basins 4, 6, 10, 15"/>
    <x v="0"/>
    <m/>
    <n v="51.370891297595698"/>
    <n v="0.2243471112"/>
  </r>
  <r>
    <n v="550000"/>
    <n v="870000"/>
    <n v="870000"/>
    <x v="0"/>
    <x v="0"/>
    <s v="IR12-21"/>
    <s v="62-304.520 (7), F.A.C."/>
    <n v="0.56000000000000005"/>
    <n v="0.48"/>
    <s v="FDOT District 5"/>
    <n v="1.673022077844E-2"/>
    <n v="3536.34294228313"/>
    <n v="8.9676759721669193"/>
    <n v="1.58886952329036"/>
    <n v="0.15003119888390001"/>
    <n v="2.6582137912789999E-2"/>
    <n v="59.163798172692601"/>
    <n v="1300"/>
    <s v="Residential, High Density"/>
    <n v="1300"/>
    <s v="FDOT District 5                         Town Melbourne Beach                   Brevard County"/>
    <s v="FDOT District 5"/>
    <m/>
    <m/>
    <m/>
    <n v="0"/>
    <n v="1"/>
    <n v="0.15003119888390001"/>
    <n v="2.6582137912789999E-2"/>
    <n v="71.404952679035105"/>
    <m/>
    <n v="-1"/>
    <n v="-1"/>
    <n v="-1"/>
    <n v="-1"/>
    <n v="0"/>
    <m/>
    <m/>
    <s v="Central IRL A"/>
    <n v="-1"/>
    <m/>
    <m/>
    <n v="604"/>
    <x v="13"/>
    <s v="Basins 4, 6, 10, 15"/>
    <x v="0"/>
    <m/>
    <n v="37.979480040343901"/>
    <n v="5.79115594E-2"/>
  </r>
  <r>
    <n v="550000"/>
    <n v="870000"/>
    <n v="870000"/>
    <x v="0"/>
    <x v="0"/>
    <s v="IR12-21"/>
    <s v="62-304.520 (7), F.A.C."/>
    <n v="0.56000000000000005"/>
    <n v="0.48"/>
    <s v="Town Melbourne Beach"/>
    <n v="4.4917273568900002E-3"/>
    <n v="3629.06694814398"/>
    <n v="8.4789097921362409"/>
    <n v="1.2261077960951801"/>
    <n v="3.8084951069989999E-2"/>
    <n v="5.5073419302199998E-3"/>
    <n v="16.3007792909853"/>
    <n v="1210"/>
    <s v="Fixed Single Family Units"/>
    <n v="1210"/>
    <s v="Town Melbourne Beach                   Brevard County"/>
    <s v="Town Melbourne Beach"/>
    <m/>
    <m/>
    <m/>
    <n v="0"/>
    <n v="1"/>
    <n v="3.8084951069989999E-2"/>
    <n v="5.5073419302199998E-3"/>
    <n v="79.498169646134698"/>
    <m/>
    <n v="-1"/>
    <n v="-1"/>
    <n v="-1"/>
    <n v="-1"/>
    <n v="0"/>
    <m/>
    <m/>
    <s v="Central IRL A"/>
    <n v="-1"/>
    <m/>
    <m/>
    <n v="604"/>
    <x v="13"/>
    <s v="Basins 4, 6, 10, 15"/>
    <x v="0"/>
    <m/>
    <n v="19.727142774713499"/>
    <n v="6.4475401200000004E-2"/>
  </r>
  <r>
    <n v="550000"/>
    <n v="870000"/>
    <n v="870000"/>
    <x v="0"/>
    <x v="0"/>
    <s v="IR12-21"/>
    <s v="62-304.520 (7), F.A.C."/>
    <n v="0.56000000000000005"/>
    <n v="0.48"/>
    <s v="Town Melbourne Beach"/>
    <n v="4.4928591840249998E-2"/>
    <n v="3629.06694814398"/>
    <n v="8.4789097921362409"/>
    <n v="1.2261077960951801"/>
    <n v="0.38094547730123002"/>
    <n v="5.5087296722909997E-2"/>
    <n v="163.04886767412401"/>
    <n v="1210"/>
    <s v="Fixed Single Family Units"/>
    <n v="1210"/>
    <s v="Town Melbourne Beach                   Brevard County"/>
    <s v="Town Melbourne Beach"/>
    <m/>
    <m/>
    <m/>
    <n v="0"/>
    <n v="1"/>
    <n v="0.38094547730123002"/>
    <n v="5.5087296722909997E-2"/>
    <n v="1131.27172774634"/>
    <m/>
    <n v="-1"/>
    <n v="-1"/>
    <n v="-1"/>
    <n v="-1"/>
    <n v="0"/>
    <m/>
    <m/>
    <s v="Central IRL A"/>
    <n v="-1"/>
    <m/>
    <m/>
    <n v="604"/>
    <x v="13"/>
    <s v="Basins 4, 6, 10, 15"/>
    <x v="0"/>
    <m/>
    <n v="76.703430104160702"/>
    <n v="0.91749531849999999"/>
  </r>
  <r>
    <n v="550000"/>
    <n v="870000"/>
    <n v="870000"/>
    <x v="0"/>
    <x v="0"/>
    <s v="IR12-21"/>
    <s v="62-304.520 (7), F.A.C."/>
    <n v="0.56000000000000005"/>
    <n v="0.48"/>
    <s v="Town Melbourne Beach"/>
    <n v="4.4389879669629997E-2"/>
    <n v="3629.06694814398"/>
    <n v="8.4789097921362409"/>
    <n v="1.2261077960951801"/>
    <n v="0.37637778540257999"/>
    <n v="5.4426777530659998E-2"/>
    <n v="161.09384514114601"/>
    <n v="1210"/>
    <s v="Fixed Single Family Units"/>
    <n v="1210"/>
    <s v="Town Melbourne Beach                   Brevard County"/>
    <s v="Town Melbourne Beach"/>
    <m/>
    <m/>
    <m/>
    <n v="0"/>
    <n v="1"/>
    <n v="0.37637778540257999"/>
    <n v="5.4426777530659998E-2"/>
    <n v="396.89819532709498"/>
    <m/>
    <n v="-1"/>
    <n v="-1"/>
    <n v="-1"/>
    <n v="-1"/>
    <n v="0"/>
    <m/>
    <m/>
    <s v="Central IRL A"/>
    <n v="-1"/>
    <m/>
    <m/>
    <n v="604"/>
    <x v="13"/>
    <s v="Basins 4, 6, 10, 15"/>
    <x v="0"/>
    <m/>
    <n v="63.726964246641401"/>
    <n v="0.32189634659999999"/>
  </r>
  <r>
    <n v="550000"/>
    <n v="870000"/>
    <n v="870000"/>
    <x v="0"/>
    <x v="0"/>
    <s v="IR12-21"/>
    <s v="62-304.520 (7), F.A.C."/>
    <n v="0.56000000000000005"/>
    <n v="0.48"/>
    <s v="Town Melbourne Beach"/>
    <n v="3.3675144831000001E-4"/>
    <n v="3648.3603945524901"/>
    <n v="9.0455157108563906"/>
    <n v="1.32626436478933"/>
    <n v="3.0460905163500001E-3"/>
    <n v="4.4662144567999998E-4"/>
    <n v="1.2285906468260399"/>
    <n v="1210"/>
    <s v="Fixed Single Family Units"/>
    <n v="1210"/>
    <s v="Town Melbourne Beach                   Brevard County"/>
    <s v="Town Melbourne Beach"/>
    <m/>
    <m/>
    <m/>
    <n v="0"/>
    <n v="1"/>
    <n v="3.0460905163500001E-3"/>
    <n v="4.4662144567999998E-4"/>
    <n v="768.42955160800796"/>
    <m/>
    <n v="-1"/>
    <n v="-1"/>
    <n v="-1"/>
    <n v="-1"/>
    <n v="0"/>
    <m/>
    <m/>
    <s v="Central IRL A"/>
    <n v="-1"/>
    <m/>
    <m/>
    <n v="604"/>
    <x v="13"/>
    <s v="Basins 4, 6, 10, 15"/>
    <x v="0"/>
    <m/>
    <n v="6.3572425518367996"/>
    <n v="0.62321942549999998"/>
  </r>
  <r>
    <n v="550000"/>
    <n v="870000"/>
    <n v="870000"/>
    <x v="0"/>
    <x v="0"/>
    <s v="IR12-21"/>
    <s v="62-304.520 (7), F.A.C."/>
    <n v="0.56000000000000005"/>
    <n v="0.48"/>
    <s v="Town Melbourne Beach"/>
    <n v="0.11438782954317001"/>
    <n v="3637.2540904265902"/>
    <n v="8.7196729203819405"/>
    <n v="1.2695493020722799"/>
    <n v="0.99742445968892002"/>
    <n v="0.14522098916209999"/>
    <n v="416.05760090094799"/>
    <n v="1210"/>
    <s v="Fixed Single Family Units"/>
    <n v="1210"/>
    <s v="Town Melbourne Beach                   Brevard County"/>
    <s v="Town Melbourne Beach"/>
    <m/>
    <m/>
    <m/>
    <n v="0"/>
    <n v="1"/>
    <n v="0.99742445968892002"/>
    <n v="0.14522098916209999"/>
    <n v="1819.9258379227099"/>
    <m/>
    <n v="-1"/>
    <n v="-1"/>
    <n v="-1"/>
    <n v="-1"/>
    <n v="0"/>
    <m/>
    <m/>
    <s v="Central IRL A"/>
    <n v="-1"/>
    <m/>
    <m/>
    <n v="604"/>
    <x v="13"/>
    <s v="Basins 4, 6, 10, 15"/>
    <x v="0"/>
    <m/>
    <n v="105.88955310985"/>
    <n v="1.4760144670999999"/>
  </r>
  <r>
    <n v="550000"/>
    <n v="870000"/>
    <n v="870000"/>
    <x v="0"/>
    <x v="0"/>
    <s v="IR12-21"/>
    <s v="62-304.520 (7), F.A.C."/>
    <n v="0.56000000000000005"/>
    <n v="0.48"/>
    <s v="Town Melbourne Beach"/>
    <n v="1.2986339684310001E-2"/>
    <n v="3637.2540904265902"/>
    <n v="8.7196729203819405"/>
    <n v="1.2695493020722799"/>
    <n v="0.11323663448015001"/>
    <n v="1.6486798482680001E-2"/>
    <n v="47.234617136425797"/>
    <n v="1210"/>
    <s v="Fixed Single Family Units"/>
    <n v="1210"/>
    <s v="Town Melbourne Beach                   Brevard County"/>
    <s v="Town Melbourne Beach"/>
    <m/>
    <m/>
    <m/>
    <n v="0"/>
    <n v="1"/>
    <n v="0.11323663448015001"/>
    <n v="1.6486798482680001E-2"/>
    <n v="47.234617136424298"/>
    <m/>
    <n v="-1"/>
    <n v="-1"/>
    <n v="-1"/>
    <n v="-1"/>
    <n v="0"/>
    <m/>
    <m/>
    <s v="Central IRL A"/>
    <n v="-1"/>
    <m/>
    <m/>
    <n v="604"/>
    <x v="13"/>
    <s v="Basins 4, 6, 10, 15"/>
    <x v="0"/>
    <m/>
    <n v="35.0153752256413"/>
    <n v="3.8308691899999997E-2"/>
  </r>
  <r>
    <n v="550000"/>
    <n v="870000"/>
    <n v="870000"/>
    <x v="0"/>
    <x v="0"/>
    <s v="IR12-21"/>
    <s v="62-304.520 (7), F.A.C."/>
    <n v="0.56000000000000005"/>
    <n v="0.48"/>
    <s v="Town Melbourne Beach"/>
    <n v="4.4611707658959998E-2"/>
    <n v="3629.3751855691798"/>
    <n v="8.5218162063836793"/>
    <n v="1.23397090920186"/>
    <n v="0.38017277332257998"/>
    <n v="5.5049549460970001E-2"/>
    <n v="161.91262476329899"/>
    <n v="1210"/>
    <s v="Fixed Single Family Units"/>
    <n v="1210"/>
    <s v="Town Melbourne Beach                   Brevard County"/>
    <s v="Town Melbourne Beach"/>
    <m/>
    <m/>
    <m/>
    <n v="0"/>
    <n v="1"/>
    <n v="0.38017277332257998"/>
    <n v="5.5049549460970001E-2"/>
    <n v="867.73784016877801"/>
    <m/>
    <n v="-1"/>
    <n v="-1"/>
    <n v="-1"/>
    <n v="-1"/>
    <n v="0"/>
    <m/>
    <m/>
    <s v="Central IRL A"/>
    <n v="-1"/>
    <m/>
    <m/>
    <n v="604"/>
    <x v="13"/>
    <s v="Basins 4, 6, 10, 15"/>
    <x v="0"/>
    <m/>
    <n v="66.706357033825"/>
    <n v="0.70376142750000004"/>
  </r>
  <r>
    <n v="550000"/>
    <n v="870000"/>
    <n v="870000"/>
    <x v="0"/>
    <x v="0"/>
    <s v="IR12-21"/>
    <s v="62-304.520 (7), F.A.C."/>
    <n v="0.56000000000000005"/>
    <n v="0.48"/>
    <s v="Town Melbourne Beach"/>
    <n v="1.126898382719E-2"/>
    <n v="3629.3751855691798"/>
    <n v="8.5218162063836793"/>
    <n v="1.23397090920186"/>
    <n v="9.6032209008040006E-2"/>
    <n v="1.390559821902E-2"/>
    <n v="40.899370268994701"/>
    <n v="1210"/>
    <s v="Fixed Single Family Units"/>
    <n v="1210"/>
    <s v="Town Melbourne Beach                   Brevard County"/>
    <s v="Town Melbourne Beach"/>
    <m/>
    <m/>
    <m/>
    <n v="0"/>
    <n v="1"/>
    <n v="9.6032209008040006E-2"/>
    <n v="1.390559821902E-2"/>
    <n v="719.15609143335803"/>
    <m/>
    <n v="-1"/>
    <n v="-1"/>
    <n v="-1"/>
    <n v="-1"/>
    <n v="0"/>
    <m/>
    <m/>
    <s v="Central IRL A"/>
    <n v="-1"/>
    <m/>
    <m/>
    <n v="604"/>
    <x v="13"/>
    <s v="Basins 4, 6, 10, 15"/>
    <x v="0"/>
    <m/>
    <n v="46.3827254273452"/>
    <n v="0.58325717070000005"/>
  </r>
  <r>
    <n v="550000"/>
    <n v="870000"/>
    <n v="870000"/>
    <x v="0"/>
    <x v="0"/>
    <s v="IR12-21"/>
    <s v="62-304.520 (7), F.A.C."/>
    <n v="0.56000000000000005"/>
    <n v="0.48"/>
    <s v="Town Melbourne Beach"/>
    <n v="9.5470021099999995E-5"/>
    <n v="3629.3751855691798"/>
    <n v="8.5218162063836793"/>
    <n v="1.23397090920186"/>
    <n v="8.1357797304000003E-4"/>
    <n v="1.1780722874E-4"/>
    <n v="0.34649652554972998"/>
    <n v="1210"/>
    <s v="Fixed Single Family Units"/>
    <n v="1210"/>
    <s v="Town Melbourne Beach                   Brevard County"/>
    <s v="Town Melbourne Beach"/>
    <m/>
    <m/>
    <m/>
    <n v="0"/>
    <n v="1"/>
    <n v="8.1357797304000003E-4"/>
    <n v="1.1780722874E-4"/>
    <n v="719.15609143335803"/>
    <m/>
    <n v="-1"/>
    <n v="-1"/>
    <n v="-1"/>
    <n v="-1"/>
    <n v="0"/>
    <m/>
    <m/>
    <s v="Central IRL A"/>
    <n v="-1"/>
    <m/>
    <m/>
    <n v="604"/>
    <x v="13"/>
    <s v="Basins 4, 6, 10, 15"/>
    <x v="0"/>
    <m/>
    <n v="4.2695167951591397"/>
    <n v="0.58325717070000005"/>
  </r>
  <r>
    <n v="550000"/>
    <n v="870000"/>
    <n v="870000"/>
    <x v="0"/>
    <x v="0"/>
    <s v="IR12-21"/>
    <s v="62-304.520 (7), F.A.C."/>
    <n v="0.56000000000000005"/>
    <n v="0.48"/>
    <s v="Town Melbourne Beach"/>
    <n v="8.8379790960000003E-6"/>
    <n v="3636.90776873204"/>
    <n v="8.6674580930738792"/>
    <n v="1.2600690252292299"/>
    <n v="7.6602813440000006E-5"/>
    <n v="1.1136463699999999E-5"/>
    <n v="3.2142914834130003E-2"/>
    <n v="1210"/>
    <s v="Fixed Single Family Units"/>
    <n v="1210"/>
    <s v="Town Melbourne Beach                   Brevard County"/>
    <s v="Town Melbourne Beach"/>
    <m/>
    <m/>
    <m/>
    <n v="0"/>
    <n v="1"/>
    <n v="7.6602813440000006E-5"/>
    <n v="1.1136463699999999E-5"/>
    <n v="433.86029832799699"/>
    <m/>
    <n v="-1"/>
    <n v="-1"/>
    <n v="-1"/>
    <n v="-1"/>
    <n v="0"/>
    <m/>
    <m/>
    <s v="Central IRL A"/>
    <n v="-1"/>
    <m/>
    <m/>
    <n v="604"/>
    <x v="13"/>
    <s v="Basins 4, 6, 10, 15"/>
    <x v="0"/>
    <m/>
    <n v="1.1427863236708899"/>
    <n v="0.3518737213"/>
  </r>
  <r>
    <n v="550000"/>
    <n v="870000"/>
    <n v="870000"/>
    <x v="0"/>
    <x v="0"/>
    <s v="IR12-21"/>
    <s v="62-304.520 (7), F.A.C."/>
    <n v="0.56000000000000005"/>
    <n v="0.48"/>
    <s v="Town Melbourne Beach"/>
    <n v="6.6332144909810001E-2"/>
    <n v="3636.90776873204"/>
    <n v="8.6674580930738792"/>
    <n v="1.2600690252292299"/>
    <n v="0.57493108622950995"/>
    <n v="8.358308117787E-2"/>
    <n v="241.243893139162"/>
    <n v="1210"/>
    <s v="Fixed Single Family Units"/>
    <n v="1210"/>
    <s v="Town Melbourne Beach                   Brevard County"/>
    <s v="Town Melbourne Beach"/>
    <m/>
    <m/>
    <m/>
    <n v="0"/>
    <n v="1"/>
    <n v="0.57493108622950995"/>
    <n v="8.358308117787E-2"/>
    <n v="345.77053863029897"/>
    <m/>
    <n v="-1"/>
    <n v="-1"/>
    <n v="-1"/>
    <n v="-1"/>
    <n v="0"/>
    <m/>
    <m/>
    <s v="Central IRL A"/>
    <n v="-1"/>
    <m/>
    <m/>
    <n v="604"/>
    <x v="13"/>
    <s v="Basins 4, 6, 10, 15"/>
    <x v="0"/>
    <m/>
    <n v="65.055875796898604"/>
    <n v="0.28043028269999998"/>
  </r>
  <r>
    <n v="550000"/>
    <n v="870000"/>
    <n v="870000"/>
    <x v="0"/>
    <x v="0"/>
    <s v="IR12-21"/>
    <s v="62-304.520 (7), F.A.C."/>
    <n v="0.56000000000000005"/>
    <n v="0.48"/>
    <s v="Town Melbourne Beach"/>
    <n v="4.6587119388300001E-3"/>
    <n v="3636.90776873204"/>
    <n v="8.6674580930738792"/>
    <n v="1.2600690252292299"/>
    <n v="4.0379190497560002E-2"/>
    <n v="5.8702986115900004E-3"/>
    <n v="16.943305642637299"/>
    <n v="1210"/>
    <s v="Fixed Single Family Units"/>
    <n v="1210"/>
    <s v="Town Melbourne Beach                   Brevard County"/>
    <s v="Town Melbourne Beach"/>
    <m/>
    <m/>
    <m/>
    <n v="0"/>
    <n v="1"/>
    <n v="4.0379190497560002E-2"/>
    <n v="5.8702986115900004E-3"/>
    <n v="1016.56264934289"/>
    <m/>
    <n v="-1"/>
    <n v="-1"/>
    <n v="-1"/>
    <n v="-1"/>
    <n v="0"/>
    <m/>
    <m/>
    <s v="Central IRL A"/>
    <n v="-1"/>
    <m/>
    <m/>
    <n v="604"/>
    <x v="13"/>
    <s v="Basins 4, 6, 10, 15"/>
    <x v="0"/>
    <m/>
    <n v="26.8824261459445"/>
    <n v="0.82446281369999996"/>
  </r>
  <r>
    <n v="550000"/>
    <n v="870000"/>
    <n v="870000"/>
    <x v="0"/>
    <x v="0"/>
    <s v="IR12-21"/>
    <s v="62-304.520 (7), F.A.C."/>
    <n v="0.56000000000000005"/>
    <n v="0.48"/>
    <s v="Town Melbourne Beach"/>
    <n v="1.298501351068E-2"/>
    <n v="3636.90776873204"/>
    <n v="8.6674580930738792"/>
    <n v="1.2600690252292299"/>
    <n v="0.11254706044182999"/>
    <n v="1.6362013316989998E-2"/>
    <n v="47.225296514089898"/>
    <n v="1210"/>
    <s v="Fixed Single Family Units"/>
    <n v="1210"/>
    <s v="Town Melbourne Beach                   Brevard County"/>
    <s v="Town Melbourne Beach"/>
    <m/>
    <m/>
    <m/>
    <n v="0"/>
    <n v="1"/>
    <n v="0.11254706044182999"/>
    <n v="1.6362013316989998E-2"/>
    <n v="1016.56264934289"/>
    <m/>
    <n v="-1"/>
    <n v="-1"/>
    <n v="-1"/>
    <n v="-1"/>
    <n v="0"/>
    <m/>
    <m/>
    <s v="Central IRL A"/>
    <n v="-1"/>
    <m/>
    <m/>
    <n v="604"/>
    <x v="13"/>
    <s v="Basins 4, 6, 10, 15"/>
    <x v="0"/>
    <m/>
    <n v="43.940744920120103"/>
    <n v="0.82446281369999996"/>
  </r>
  <r>
    <n v="550000"/>
    <n v="870000"/>
    <n v="870000"/>
    <x v="0"/>
    <x v="0"/>
    <s v="IR12-21"/>
    <s v="62-304.520 (7), F.A.C."/>
    <n v="0.56000000000000005"/>
    <n v="0.48"/>
    <s v="Town Melbourne Beach"/>
    <n v="8.7306621039999999E-6"/>
    <n v="3674.4298321311499"/>
    <n v="9.1560573703253691"/>
    <n v="1.3465012890385499"/>
    <n v="7.9938443100000003E-5"/>
    <n v="1.175584777E-5"/>
    <n v="3.2080205289189999E-2"/>
    <n v="1210"/>
    <s v="Fixed Single Family Units"/>
    <n v="1210"/>
    <s v="Town Melbourne Beach                   Brevard County"/>
    <s v="Town Melbourne Beach"/>
    <m/>
    <m/>
    <m/>
    <n v="0"/>
    <n v="1"/>
    <n v="7.9938443100000003E-5"/>
    <n v="1.175584777E-5"/>
    <n v="11.0659188194838"/>
    <m/>
    <n v="-1"/>
    <n v="-1"/>
    <n v="-1"/>
    <n v="-1"/>
    <n v="0"/>
    <m/>
    <m/>
    <s v="Central IRL A"/>
    <n v="-1"/>
    <m/>
    <m/>
    <n v="604"/>
    <x v="13"/>
    <s v="Basins 4, 6, 10, 15"/>
    <x v="0"/>
    <m/>
    <n v="1.43746579686946"/>
    <n v="8.9747921999999997E-3"/>
  </r>
  <r>
    <n v="550000"/>
    <n v="870000"/>
    <n v="870000"/>
    <x v="0"/>
    <x v="0"/>
    <s v="IR12-21"/>
    <s v="62-304.520 (7), F.A.C."/>
    <n v="0.56000000000000005"/>
    <n v="0.48"/>
    <s v="Town Melbourne Beach"/>
    <n v="5.3394145017999996E-4"/>
    <n v="3674.4298321311499"/>
    <n v="9.1560573703253691"/>
    <n v="1.3465012890385499"/>
    <n v="4.8887985503200003E-3"/>
    <n v="7.1895285095000005E-4"/>
    <n v="1.9619303931858301"/>
    <n v="1210"/>
    <s v="Fixed Single Family Units"/>
    <n v="1210"/>
    <s v="Town Melbourne Beach                   Brevard County"/>
    <s v="Town Melbourne Beach"/>
    <m/>
    <m/>
    <m/>
    <n v="0"/>
    <n v="1"/>
    <n v="4.8887985503200003E-3"/>
    <n v="7.1895285095000005E-4"/>
    <n v="490.53141395845"/>
    <m/>
    <n v="-1"/>
    <n v="-1"/>
    <n v="-1"/>
    <n v="-1"/>
    <n v="0"/>
    <m/>
    <m/>
    <s v="Central IRL A"/>
    <n v="-1"/>
    <m/>
    <m/>
    <n v="604"/>
    <x v="13"/>
    <s v="Basins 4, 6, 10, 15"/>
    <x v="0"/>
    <m/>
    <n v="56.898189393165701"/>
    <n v="0.39783569660000001"/>
  </r>
  <r>
    <n v="550000"/>
    <n v="870000"/>
    <n v="870000"/>
    <x v="0"/>
    <x v="0"/>
    <s v="IR12-21"/>
    <s v="62-304.520 (7), F.A.C."/>
    <n v="0.56000000000000005"/>
    <n v="0.48"/>
    <s v="Town Melbourne Beach"/>
    <n v="5.9792260643000005E-4"/>
    <n v="3674.4298321311499"/>
    <n v="9.1560573703253691"/>
    <n v="1.3465012890385499"/>
    <n v="5.4746136875199998E-3"/>
    <n v="8.0510356030000002E-4"/>
    <n v="2.1970246623867"/>
    <n v="1210"/>
    <s v="Fixed Single Family Units"/>
    <n v="1210"/>
    <s v="Town Melbourne Beach                   Brevard County"/>
    <s v="Town Melbourne Beach"/>
    <m/>
    <m/>
    <m/>
    <n v="0"/>
    <n v="1"/>
    <n v="5.4746136875199998E-3"/>
    <n v="8.0510356030000002E-4"/>
    <n v="352.66367188414898"/>
    <m/>
    <n v="-1"/>
    <n v="-1"/>
    <n v="-1"/>
    <n v="-1"/>
    <n v="0"/>
    <m/>
    <m/>
    <s v="Central IRL A"/>
    <n v="-1"/>
    <m/>
    <m/>
    <n v="604"/>
    <x v="13"/>
    <s v="Basins 4, 6, 10, 15"/>
    <x v="0"/>
    <m/>
    <n v="42.177278973949498"/>
    <n v="0.28602082070000001"/>
  </r>
  <r>
    <n v="550000"/>
    <n v="870000"/>
    <n v="880000"/>
    <x v="0"/>
    <x v="0"/>
    <s v="IR12-21"/>
    <s v="62-304.520 (7), F.A.C."/>
    <n v="0.56000000000000005"/>
    <n v="0.48"/>
    <s v="Town Melbourne Beach"/>
    <n v="1.6772906626999999E-4"/>
    <n v="3674.4298321311499"/>
    <n v="9.1560573703253691"/>
    <n v="1.3465012890385499"/>
    <n v="1.5357369534499999E-3"/>
    <n v="2.2584740393999999E-4"/>
    <n v="0.61630868482533996"/>
    <n v="1210"/>
    <s v="Fixed Single Family Units"/>
    <n v="1210"/>
    <s v="Town Melbourne Beach                   Brevard County"/>
    <s v="Town Melbourne Beach"/>
    <m/>
    <m/>
    <m/>
    <n v="0"/>
    <n v="1"/>
    <n v="1.5357369534499999E-3"/>
    <n v="2.2584740393999999E-4"/>
    <n v="81.586325746773198"/>
    <m/>
    <n v="-1"/>
    <n v="-1"/>
    <n v="-1"/>
    <n v="-1"/>
    <n v="0"/>
    <m/>
    <m/>
    <s v="Central IRL A"/>
    <n v="-1"/>
    <m/>
    <m/>
    <n v="604"/>
    <x v="13"/>
    <s v="Basins 4, 6, 10, 15"/>
    <x v="0"/>
    <m/>
    <n v="10.254235532752899"/>
    <n v="6.6168958400000005E-2"/>
  </r>
  <r>
    <n v="550000"/>
    <n v="870000"/>
    <n v="880000"/>
    <x v="0"/>
    <x v="0"/>
    <s v="IR12-21"/>
    <s v="62-304.520 (7), F.A.C."/>
    <n v="0.56000000000000005"/>
    <n v="0.48"/>
    <s v="Town Melbourne Beach"/>
    <n v="1.21284497886E-3"/>
    <n v="3674.4298321311499"/>
    <n v="9.1560573703253691"/>
    <n v="1.3465012890385499"/>
    <n v="1.110487820776E-2"/>
    <n v="1.63309732744E-3"/>
    <n v="4.4565137720773302"/>
    <n v="1210"/>
    <s v="Fixed Single Family Units"/>
    <n v="1210"/>
    <s v="Town Melbourne Beach                   Brevard County"/>
    <s v="Town Melbourne Beach"/>
    <m/>
    <m/>
    <m/>
    <n v="0"/>
    <n v="1"/>
    <n v="1.110487820776E-2"/>
    <n v="1.63309732744E-3"/>
    <n v="482.672126475163"/>
    <m/>
    <n v="-1"/>
    <n v="-1"/>
    <n v="-1"/>
    <n v="-1"/>
    <n v="0"/>
    <m/>
    <m/>
    <s v="Central IRL A"/>
    <n v="-1"/>
    <m/>
    <m/>
    <n v="604"/>
    <x v="13"/>
    <s v="Basins 4, 6, 10, 15"/>
    <x v="0"/>
    <m/>
    <n v="60.268514610167998"/>
    <n v="0.39146157860000003"/>
  </r>
  <r>
    <n v="550000"/>
    <n v="870000"/>
    <n v="880000"/>
    <x v="0"/>
    <x v="0"/>
    <s v="IR12-21"/>
    <s v="62-304.520 (7), F.A.C."/>
    <n v="0.56000000000000005"/>
    <n v="0.48"/>
    <s v="Town Melbourne Beach"/>
    <n v="7.4203934059E-4"/>
    <n v="3674.4298321311499"/>
    <n v="9.1560573703253691"/>
    <n v="1.3465012890385499"/>
    <n v="6.7941547735500003E-3"/>
    <n v="9.991569286299999E-4"/>
    <n v="2.7265714897082201"/>
    <n v="1210"/>
    <s v="Fixed Single Family Units"/>
    <n v="1210"/>
    <s v="Town Melbourne Beach                   Brevard County"/>
    <s v="Town Melbourne Beach"/>
    <m/>
    <m/>
    <m/>
    <n v="0"/>
    <n v="1"/>
    <n v="6.7941547735500003E-3"/>
    <n v="9.991569286299999E-4"/>
    <n v="236.02115011737001"/>
    <m/>
    <n v="-1"/>
    <n v="-1"/>
    <n v="-1"/>
    <n v="-1"/>
    <n v="0"/>
    <m/>
    <m/>
    <s v="Central IRL A"/>
    <n v="-1"/>
    <m/>
    <m/>
    <n v="604"/>
    <x v="13"/>
    <s v="Basins 4, 6, 10, 15"/>
    <x v="0"/>
    <m/>
    <n v="30.499548645419399"/>
    <n v="0.19142023529999999"/>
  </r>
  <r>
    <n v="550000"/>
    <n v="880000"/>
    <n v="880000"/>
    <x v="0"/>
    <x v="0"/>
    <s v="IR12-21"/>
    <s v="62-304.520 (7), F.A.C."/>
    <n v="0.56000000000000005"/>
    <n v="0.48"/>
    <s v="Town Melbourne Beach"/>
    <n v="2.33028951E-7"/>
    <n v="3638.5615390757098"/>
    <n v="8.9913597274192796"/>
    <n v="1.31594243850888"/>
    <n v="2.095247125344E-6"/>
    <n v="3.066526860221E-7"/>
    <n v="8.4789017859000001E-4"/>
    <n v="1210"/>
    <s v="Fixed Single Family Units"/>
    <n v="1210"/>
    <s v="Town Melbourne Beach                   Brevard County"/>
    <s v="Town Melbourne Beach"/>
    <m/>
    <m/>
    <m/>
    <n v="0"/>
    <n v="1"/>
    <n v="2.095247125344E-6"/>
    <n v="3.066526860221E-7"/>
    <n v="697.09675341565298"/>
    <m/>
    <n v="-1"/>
    <n v="-1"/>
    <n v="-1"/>
    <n v="-1"/>
    <n v="0"/>
    <m/>
    <m/>
    <s v="Central IRL A"/>
    <n v="-1"/>
    <m/>
    <m/>
    <n v="604"/>
    <x v="13"/>
    <s v="Basins 4, 6, 10, 15"/>
    <x v="0"/>
    <m/>
    <n v="0.14915718872285"/>
    <n v="0.56536638559999997"/>
  </r>
  <r>
    <n v="550000"/>
    <n v="880000"/>
    <n v="880000"/>
    <x v="0"/>
    <x v="0"/>
    <s v="IR12-21"/>
    <s v="62-304.520 (7), F.A.C."/>
    <n v="0.56000000000000005"/>
    <n v="0.48"/>
    <s v="Town Melbourne Beach"/>
    <n v="9.6627046742999996E-4"/>
    <n v="3682.59813766149"/>
    <n v="9.1751459501170505"/>
    <n v="1.34926546710053"/>
    <n v="8.8656725660100008E-3"/>
    <n v="1.3037553735900001E-3"/>
    <n v="3.55838582385711"/>
    <n v="1210"/>
    <s v="Fixed Single Family Units"/>
    <n v="1210"/>
    <s v="Town Melbourne Beach                   Brevard County"/>
    <s v="Town Melbourne Beach"/>
    <m/>
    <m/>
    <m/>
    <n v="0"/>
    <n v="1"/>
    <n v="8.8656725660100008E-3"/>
    <n v="1.3037553735900001E-3"/>
    <n v="310.79080513489203"/>
    <m/>
    <n v="-1"/>
    <n v="-1"/>
    <n v="-1"/>
    <n v="-1"/>
    <n v="0"/>
    <m/>
    <m/>
    <s v="Central IRL A"/>
    <n v="-1"/>
    <m/>
    <m/>
    <n v="604"/>
    <x v="13"/>
    <s v="Basins 4, 6, 10, 15"/>
    <x v="0"/>
    <m/>
    <n v="42.188762128877698"/>
    <n v="0.25206066919999998"/>
  </r>
  <r>
    <n v="550000"/>
    <n v="880000"/>
    <n v="880000"/>
    <x v="0"/>
    <x v="0"/>
    <s v="IR12-21"/>
    <s v="62-304.520 (7), F.A.C."/>
    <n v="0.56000000000000005"/>
    <n v="0.48"/>
    <s v="Town Melbourne Beach"/>
    <n v="5.2533063934999999E-4"/>
    <n v="3682.59813766149"/>
    <n v="9.1751459501170505"/>
    <n v="1.34926546710053"/>
    <n v="4.8199852881500001E-3"/>
    <n v="7.0881049049E-4"/>
    <n v="1.93458163414524"/>
    <n v="1210"/>
    <s v="Fixed Single Family Units"/>
    <n v="1210"/>
    <s v="Town Melbourne Beach                   Brevard County"/>
    <s v="Town Melbourne Beach"/>
    <m/>
    <m/>
    <m/>
    <n v="0"/>
    <n v="1"/>
    <n v="4.8199852881500001E-3"/>
    <n v="7.0881049049E-4"/>
    <n v="422.984627028896"/>
    <m/>
    <n v="-1"/>
    <n v="-1"/>
    <n v="-1"/>
    <n v="-1"/>
    <n v="0"/>
    <m/>
    <m/>
    <s v="Central IRL A"/>
    <n v="-1"/>
    <m/>
    <m/>
    <n v="604"/>
    <x v="13"/>
    <s v="Basins 4, 6, 10, 15"/>
    <x v="0"/>
    <m/>
    <n v="58.349094183754502"/>
    <n v="0.3430532255"/>
  </r>
  <r>
    <n v="550000"/>
    <n v="880000"/>
    <n v="880000"/>
    <x v="0"/>
    <x v="0"/>
    <s v="IR12-21"/>
    <s v="62-304.520 (7), F.A.C."/>
    <n v="0.56000000000000005"/>
    <n v="0.48"/>
    <s v="Town Melbourne Beach"/>
    <n v="1.6996975126499999E-3"/>
    <n v="3649.6723722499501"/>
    <n v="9.0981577375541498"/>
    <n v="1.338115377401"/>
    <n v="1.546411607621E-2"/>
    <n v="2.2743913786E-3"/>
    <n v="6.2033390531006702"/>
    <n v="1210"/>
    <s v="Fixed Single Family Units"/>
    <n v="1210"/>
    <s v="Town Melbourne Beach                   Brevard County"/>
    <s v="Town Melbourne Beach"/>
    <m/>
    <m/>
    <m/>
    <n v="0"/>
    <n v="1"/>
    <n v="1.546411607621E-2"/>
    <n v="2.2743913786E-3"/>
    <n v="431.58941852567801"/>
    <m/>
    <n v="-1"/>
    <n v="-1"/>
    <n v="-1"/>
    <n v="-1"/>
    <n v="0"/>
    <m/>
    <m/>
    <s v="Central IRL A"/>
    <n v="-1"/>
    <m/>
    <m/>
    <n v="604"/>
    <x v="13"/>
    <s v="Basins 4, 6, 10, 15"/>
    <x v="0"/>
    <m/>
    <n v="12.4260867755891"/>
    <n v="0.35003196959999999"/>
  </r>
  <r>
    <n v="550000"/>
    <n v="880000"/>
    <n v="880000"/>
    <x v="0"/>
    <x v="0"/>
    <s v="IR12-21"/>
    <s v="62-304.520 (7), F.A.C."/>
    <n v="0.56000000000000005"/>
    <n v="0.48"/>
    <s v="Town Melbourne Beach"/>
    <n v="4.6305463591999997E-3"/>
    <n v="3643.65219545538"/>
    <n v="9.0840684998868007"/>
    <n v="1.3360743958488399"/>
    <n v="4.2064200318870003E-2"/>
    <n v="6.1867544293099999E-3"/>
    <n v="16.872100407857001"/>
    <n v="1210"/>
    <s v="Fixed Single Family Units"/>
    <n v="1210"/>
    <s v="Town Melbourne Beach                   Brevard County"/>
    <s v="Town Melbourne Beach"/>
    <m/>
    <m/>
    <m/>
    <n v="0"/>
    <n v="1"/>
    <n v="4.2064200318870003E-2"/>
    <n v="6.1867544293099999E-3"/>
    <n v="267.18571566604101"/>
    <m/>
    <n v="-1"/>
    <n v="-1"/>
    <n v="-1"/>
    <n v="-1"/>
    <n v="0"/>
    <m/>
    <m/>
    <s v="Central IRL A"/>
    <n v="-1"/>
    <m/>
    <m/>
    <n v="604"/>
    <x v="13"/>
    <s v="Basins 4, 6, 10, 15"/>
    <x v="0"/>
    <m/>
    <n v="21.073576914135501"/>
    <n v="0.21669563310000001"/>
  </r>
  <r>
    <n v="550000"/>
    <n v="880000"/>
    <n v="880000"/>
    <x v="0"/>
    <x v="0"/>
    <s v="IR12-21"/>
    <s v="62-304.520 (7), F.A.C."/>
    <n v="0.56000000000000005"/>
    <n v="0.48"/>
    <s v="Town Melbourne Beach"/>
    <n v="1.0360209782399999E-2"/>
    <n v="3643.65219545538"/>
    <n v="9.0840684998868007"/>
    <n v="1.3360743958488399"/>
    <n v="9.4112855336509996E-2"/>
    <n v="1.3842011025880001E-2"/>
    <n v="37.749001119020001"/>
    <n v="1210"/>
    <s v="Fixed Single Family Units"/>
    <n v="1210"/>
    <s v="Town Melbourne Beach                   Brevard County"/>
    <s v="Town Melbourne Beach"/>
    <m/>
    <m/>
    <m/>
    <n v="0"/>
    <n v="1"/>
    <n v="9.4112855336509996E-2"/>
    <n v="1.3842011025880001E-2"/>
    <n v="326.62962022912501"/>
    <m/>
    <n v="-1"/>
    <n v="-1"/>
    <n v="-1"/>
    <n v="-1"/>
    <n v="0"/>
    <m/>
    <m/>
    <s v="Central IRL A"/>
    <n v="-1"/>
    <m/>
    <m/>
    <n v="604"/>
    <x v="13"/>
    <s v="Basins 4, 6, 10, 15"/>
    <x v="0"/>
    <m/>
    <n v="28.346377717868901"/>
    <n v="0.26490642349999999"/>
  </r>
  <r>
    <n v="550000"/>
    <n v="880000"/>
    <n v="880000"/>
    <x v="0"/>
    <x v="0"/>
    <s v="IR12-21"/>
    <s v="62-304.520 (7), F.A.C."/>
    <n v="0.56000000000000005"/>
    <n v="0.48"/>
    <s v="Town Melbourne Beach"/>
    <n v="9.5164260389999993E-6"/>
    <n v="3674.4298329524499"/>
    <n v="9.1560573723718992"/>
    <n v="1.3465012893395201"/>
    <n v="8.7132942790000005E-5"/>
    <n v="1.2813879929999999E-5"/>
    <n v="3.4967439740780003E-2"/>
    <n v="1210"/>
    <s v="Fixed Single Family Units"/>
    <n v="1210"/>
    <s v="Town Melbourne Beach                   Brevard County"/>
    <s v="Town Melbourne Beach"/>
    <m/>
    <m/>
    <m/>
    <n v="0"/>
    <n v="1"/>
    <n v="8.7132942790000005E-5"/>
    <n v="1.2813879929999999E-5"/>
    <n v="440.83726954552299"/>
    <m/>
    <n v="-1"/>
    <n v="-1"/>
    <n v="-1"/>
    <n v="-1"/>
    <n v="0"/>
    <m/>
    <m/>
    <s v="Central IRL A"/>
    <n v="-1"/>
    <m/>
    <m/>
    <n v="604"/>
    <x v="13"/>
    <s v="Basins 4, 6, 10, 15"/>
    <x v="0"/>
    <m/>
    <n v="13.936738960704799"/>
    <n v="0.35753225430000002"/>
  </r>
  <r>
    <n v="550000"/>
    <n v="880000"/>
    <n v="880000"/>
    <x v="0"/>
    <x v="0"/>
    <s v="IR12-21"/>
    <s v="62-304.520 (7), F.A.C."/>
    <n v="0.56000000000000005"/>
    <n v="0.48"/>
    <s v="Town Melbourne Beach"/>
    <n v="2.0513729073000001E-4"/>
    <n v="3674.4298329524499"/>
    <n v="9.1560573723718992"/>
    <n v="1.3465012893395201"/>
    <n v="1.87824880315E-3"/>
    <n v="2.7621762646000002E-4"/>
    <n v="0.75376258091670001"/>
    <n v="1210"/>
    <s v="Fixed Single Family Units"/>
    <n v="1210"/>
    <s v="Town Melbourne Beach                   Brevard County"/>
    <s v="Town Melbourne Beach"/>
    <m/>
    <m/>
    <m/>
    <n v="0"/>
    <n v="1"/>
    <n v="1.87824880315E-3"/>
    <n v="2.7621762646000002E-4"/>
    <n v="468.51445805388101"/>
    <m/>
    <n v="-1"/>
    <n v="-1"/>
    <n v="-1"/>
    <n v="-1"/>
    <n v="0"/>
    <m/>
    <m/>
    <s v="Central IRL A"/>
    <n v="-1"/>
    <m/>
    <m/>
    <n v="604"/>
    <x v="13"/>
    <s v="Basins 4, 6, 10, 15"/>
    <x v="0"/>
    <m/>
    <n v="52.265486106839802"/>
    <n v="0.37997928469999998"/>
  </r>
  <r>
    <n v="550000"/>
    <n v="880000"/>
    <n v="880000"/>
    <x v="0"/>
    <x v="0"/>
    <s v="IR12-21"/>
    <s v="62-304.520 (7), F.A.C."/>
    <n v="0.56000000000000005"/>
    <n v="0.48"/>
    <s v="Town Melbourne Beach"/>
    <n v="1.69778073238E-3"/>
    <n v="3658.5104823492402"/>
    <n v="9.1188019825013598"/>
    <n v="1.34110447996916"/>
    <n v="1.548172630835E-2"/>
    <n v="2.2769013462099999E-3"/>
    <n v="6.2113486061720602"/>
    <n v="1210"/>
    <s v="Fixed Single Family Units"/>
    <n v="1210"/>
    <s v="Town Melbourne Beach                   Brevard County"/>
    <s v="Town Melbourne Beach"/>
    <m/>
    <m/>
    <m/>
    <n v="0"/>
    <n v="1"/>
    <n v="1.548172630835E-2"/>
    <n v="2.2769013462099999E-3"/>
    <n v="946.34049297030504"/>
    <m/>
    <n v="-1"/>
    <n v="-1"/>
    <n v="-1"/>
    <n v="-1"/>
    <n v="0"/>
    <m/>
    <m/>
    <s v="Central IRL A"/>
    <n v="-1"/>
    <m/>
    <m/>
    <n v="604"/>
    <x v="13"/>
    <s v="Basins 4, 6, 10, 15"/>
    <x v="0"/>
    <m/>
    <n v="16.544915490727099"/>
    <n v="0.7675105377"/>
  </r>
  <r>
    <n v="550000"/>
    <n v="880000"/>
    <n v="880000"/>
    <x v="0"/>
    <x v="0"/>
    <s v="IR12-21"/>
    <s v="62-304.520 (7), F.A.C."/>
    <n v="0.56000000000000005"/>
    <n v="0.48"/>
    <s v="Town Melbourne Beach"/>
    <n v="0.10861869905177"/>
    <n v="3639.6383405613101"/>
    <n v="9.0746748862456794"/>
    <n v="1.3347136329085201"/>
    <n v="0.98567938046180004"/>
    <n v="0.14497485841318"/>
    <n v="395.332781570723"/>
    <n v="1210"/>
    <s v="Fixed Single Family Units"/>
    <n v="1210"/>
    <s v="Town Melbourne Beach                   Brevard County"/>
    <s v="Town Melbourne Beach"/>
    <m/>
    <m/>
    <m/>
    <n v="0"/>
    <n v="1"/>
    <n v="0.98567938046180004"/>
    <n v="0.14497485841318"/>
    <n v="405.78955413568099"/>
    <m/>
    <n v="-1"/>
    <n v="-1"/>
    <n v="-1"/>
    <n v="-1"/>
    <n v="0"/>
    <m/>
    <m/>
    <s v="Central IRL A"/>
    <n v="-1"/>
    <m/>
    <m/>
    <n v="604"/>
    <x v="13"/>
    <s v="Basins 4, 6, 10, 15"/>
    <x v="0"/>
    <m/>
    <n v="95.152061085806807"/>
    <n v="0.3291075054"/>
  </r>
  <r>
    <n v="550000"/>
    <n v="880000"/>
    <n v="880000"/>
    <x v="0"/>
    <x v="0"/>
    <s v="IR12-21"/>
    <s v="62-304.520 (7), F.A.C."/>
    <n v="0.56000000000000005"/>
    <n v="0.48"/>
    <s v="Town Melbourne Beach"/>
    <n v="1.4870754207419999E-2"/>
    <n v="3639.6383405613101"/>
    <n v="9.0746748862456794"/>
    <n v="1.3347136329085201"/>
    <n v="0.13494725974564001"/>
    <n v="1.9848198372279999E-2"/>
    <n v="54.124167166403801"/>
    <n v="1210"/>
    <s v="Fixed Single Family Units"/>
    <n v="1210"/>
    <s v="Town Melbourne Beach                   Brevard County"/>
    <s v="Town Melbourne Beach"/>
    <m/>
    <m/>
    <m/>
    <n v="0"/>
    <n v="1"/>
    <n v="0.13494725974564001"/>
    <n v="1.9848198372279999E-2"/>
    <n v="54.124167166405599"/>
    <m/>
    <n v="-1"/>
    <n v="-1"/>
    <n v="-1"/>
    <n v="-1"/>
    <n v="0"/>
    <m/>
    <m/>
    <s v="Central IRL A"/>
    <n v="-1"/>
    <m/>
    <m/>
    <n v="604"/>
    <x v="13"/>
    <s v="Basins 4, 6, 10, 15"/>
    <x v="0"/>
    <m/>
    <n v="37.5043459440733"/>
    <n v="4.3896323700000003E-2"/>
  </r>
  <r>
    <n v="550000"/>
    <n v="880000"/>
    <n v="880000"/>
    <x v="0"/>
    <x v="0"/>
    <s v="IR12-21"/>
    <s v="62-304.520 (7), F.A.C."/>
    <n v="0.56000000000000005"/>
    <n v="0.48"/>
    <s v="Town Melbourne Beach"/>
    <n v="7.290512244788E-2"/>
    <n v="3639.6383405613101"/>
    <n v="9.0746748862456794"/>
    <n v="1.3347136329085201"/>
    <n v="0.66159028375646001"/>
    <n v="9.730746084005E-2"/>
    <n v="265.34827888462797"/>
    <n v="1210"/>
    <s v="Fixed Single Family Units"/>
    <n v="1210"/>
    <s v="Town Melbourne Beach                   Brevard County"/>
    <s v="Town Melbourne Beach"/>
    <m/>
    <m/>
    <m/>
    <n v="0"/>
    <n v="1"/>
    <n v="0.66159028375646001"/>
    <n v="9.730746084005E-2"/>
    <n v="266.02854206113398"/>
    <m/>
    <n v="-1"/>
    <n v="-1"/>
    <n v="-1"/>
    <n v="-1"/>
    <n v="0"/>
    <m/>
    <m/>
    <s v="Central IRL A"/>
    <n v="-1"/>
    <m/>
    <m/>
    <n v="604"/>
    <x v="13"/>
    <s v="Basins 4, 6, 10, 15"/>
    <x v="0"/>
    <m/>
    <n v="81.426058239087396"/>
    <n v="0.21575713060000001"/>
  </r>
  <r>
    <n v="550000"/>
    <n v="880000"/>
    <n v="880000"/>
    <x v="0"/>
    <x v="0"/>
    <s v="IR12-21"/>
    <s v="62-304.520 (7), F.A.C."/>
    <n v="0.56000000000000005"/>
    <n v="0.48"/>
    <s v="Town Melbourne Beach"/>
    <n v="0.13790628840697999"/>
    <n v="3639.6383405613101"/>
    <n v="9.0746748862456794"/>
    <n v="1.3347136329085201"/>
    <n v="1.25145473206224"/>
    <n v="0.18406540320062001"/>
    <n v="501.92901469057898"/>
    <n v="1210"/>
    <s v="Fixed Single Family Units"/>
    <n v="1210"/>
    <s v="Town Melbourne Beach                   Brevard County"/>
    <s v="Town Melbourne Beach"/>
    <m/>
    <m/>
    <m/>
    <n v="0"/>
    <n v="1"/>
    <n v="1.25145473206224"/>
    <n v="0.18406540320062001"/>
    <n v="798.14511149298301"/>
    <m/>
    <n v="-1"/>
    <n v="-1"/>
    <n v="-1"/>
    <n v="-1"/>
    <n v="0"/>
    <m/>
    <m/>
    <s v="Central IRL A"/>
    <n v="-1"/>
    <m/>
    <m/>
    <n v="604"/>
    <x v="13"/>
    <s v="Basins 4, 6, 10, 15"/>
    <x v="0"/>
    <m/>
    <n v="96.265031424139906"/>
    <n v="0.64731963619999999"/>
  </r>
  <r>
    <n v="550000"/>
    <n v="880000"/>
    <n v="880000"/>
    <x v="0"/>
    <x v="0"/>
    <s v="IR12-21"/>
    <s v="62-304.520 (7), F.A.C."/>
    <n v="0.56000000000000005"/>
    <n v="0.48"/>
    <s v="Town Melbourne Beach"/>
    <n v="0.11801812257853"/>
    <n v="3639.6383405613101"/>
    <n v="9.0746748862456794"/>
    <n v="1.3347136329085201"/>
    <n v="1.07097609308533"/>
    <n v="0.15752039713584001"/>
    <n v="429.54328381791498"/>
    <n v="1210"/>
    <s v="Fixed Single Family Units"/>
    <n v="1210"/>
    <s v="Town Melbourne Beach                   Brevard County"/>
    <s v="Town Melbourne Beach"/>
    <m/>
    <m/>
    <m/>
    <n v="0"/>
    <n v="1"/>
    <n v="1.07097609308533"/>
    <n v="0.15752039713584001"/>
    <n v="653.07610284954103"/>
    <m/>
    <n v="-1"/>
    <n v="-1"/>
    <n v="-1"/>
    <n v="-1"/>
    <n v="0"/>
    <m/>
    <m/>
    <s v="Central IRL A"/>
    <n v="-1"/>
    <m/>
    <m/>
    <n v="604"/>
    <x v="13"/>
    <s v="Basins 4, 6, 10, 15"/>
    <x v="0"/>
    <m/>
    <n v="87.351558794711295"/>
    <n v="0.52966431700000005"/>
  </r>
  <r>
    <n v="550000"/>
    <n v="880000"/>
    <n v="880000"/>
    <x v="0"/>
    <x v="0"/>
    <s v="IR12-21"/>
    <s v="62-304.520 (7), F.A.C."/>
    <n v="0.56000000000000005"/>
    <n v="0.48"/>
    <s v="Town Melbourne Beach"/>
    <n v="1.07029812714E-3"/>
    <n v="3639.6383405613101"/>
    <n v="9.0746748862456794"/>
    <n v="1.3347136329085201"/>
    <n v="9.7126075352000005E-3"/>
    <n v="1.4285415015699999E-3"/>
    <n v="3.8954980993915398"/>
    <n v="1210"/>
    <s v="Fixed Single Family Units"/>
    <n v="1210"/>
    <s v="Town Melbourne Beach                   Brevard County"/>
    <s v="Town Melbourne Beach"/>
    <m/>
    <m/>
    <m/>
    <n v="0"/>
    <n v="1"/>
    <n v="9.7126075352000005E-3"/>
    <n v="1.4285415015699999E-3"/>
    <n v="3.89549809939041"/>
    <m/>
    <n v="-1"/>
    <n v="-1"/>
    <n v="-1"/>
    <n v="-1"/>
    <n v="0"/>
    <m/>
    <m/>
    <s v="Central IRL A"/>
    <n v="-1"/>
    <m/>
    <m/>
    <n v="604"/>
    <x v="13"/>
    <s v="Basins 4, 6, 10, 15"/>
    <x v="0"/>
    <m/>
    <n v="10.0538208172905"/>
    <n v="3.1593658999999998E-3"/>
  </r>
  <r>
    <n v="550000"/>
    <n v="880000"/>
    <n v="880000"/>
    <x v="0"/>
    <x v="0"/>
    <s v="IR12-21"/>
    <s v="62-304.520 (7), F.A.C."/>
    <n v="0.56000000000000005"/>
    <n v="0.48"/>
    <s v="Town Melbourne Beach"/>
    <n v="6.3490533060599997E-3"/>
    <n v="3649.6723722499501"/>
    <n v="9.0981577375541498"/>
    <n v="1.338115377401"/>
    <n v="5.7764688462730002E-2"/>
    <n v="8.49576586078E-3"/>
    <n v="23.1719644410949"/>
    <n v="1210"/>
    <s v="Fixed Single Family Units"/>
    <n v="1210"/>
    <s v="Town Melbourne Beach                   Brevard County"/>
    <s v="Town Melbourne Beach"/>
    <m/>
    <m/>
    <m/>
    <n v="0"/>
    <n v="1"/>
    <n v="5.7764688462730002E-2"/>
    <n v="8.49576586078E-3"/>
    <n v="23.1719644410956"/>
    <m/>
    <n v="-1"/>
    <n v="-1"/>
    <n v="-1"/>
    <n v="-1"/>
    <n v="0"/>
    <m/>
    <m/>
    <s v="Central IRL A"/>
    <n v="-1"/>
    <m/>
    <m/>
    <n v="604"/>
    <x v="13"/>
    <s v="Basins 4, 6, 10, 15"/>
    <x v="0"/>
    <m/>
    <n v="24.510171228777001"/>
    <n v="1.8793158500000001E-2"/>
  </r>
  <r>
    <n v="550000"/>
    <n v="880000"/>
    <n v="880000"/>
    <x v="0"/>
    <x v="0"/>
    <s v="IR12-21"/>
    <s v="62-304.520 (7), F.A.C."/>
    <n v="0.56000000000000005"/>
    <n v="0.48"/>
    <s v="Town Melbourne Beach"/>
    <n v="8.0259961658420004E-2"/>
    <n v="3649.6723722499501"/>
    <n v="9.0981577375541498"/>
    <n v="1.338115377401"/>
    <n v="0.73021779117839003"/>
    <n v="0.10739708888475"/>
    <n v="292.92256466258999"/>
    <n v="1210"/>
    <s v="Fixed Single Family Units"/>
    <n v="1210"/>
    <s v="Town Melbourne Beach                   Brevard County"/>
    <s v="Town Melbourne Beach"/>
    <m/>
    <m/>
    <m/>
    <n v="0"/>
    <n v="1"/>
    <n v="0.73021779117839003"/>
    <n v="0.10739708888475"/>
    <n v="461.69994318710297"/>
    <m/>
    <n v="-1"/>
    <n v="-1"/>
    <n v="-1"/>
    <n v="-1"/>
    <n v="0"/>
    <m/>
    <m/>
    <s v="Central IRL A"/>
    <n v="-1"/>
    <m/>
    <m/>
    <n v="604"/>
    <x v="13"/>
    <s v="Basins 4, 6, 10, 15"/>
    <x v="0"/>
    <m/>
    <n v="77.895837769521407"/>
    <n v="0.37445250870000002"/>
  </r>
  <r>
    <n v="550000"/>
    <n v="880000"/>
    <n v="880000"/>
    <x v="0"/>
    <x v="0"/>
    <s v="IR12-21"/>
    <s v="62-304.520 (7), F.A.C."/>
    <n v="0.56000000000000005"/>
    <n v="0.48"/>
    <s v="Town Melbourne Beach"/>
    <n v="2.1469019249309999E-2"/>
    <n v="3649.6723722499501"/>
    <n v="9.0981577375541498"/>
    <n v="1.338115377401"/>
    <n v="0.19532852360087999"/>
    <n v="2.8728024795230001E-2"/>
    <n v="78.354886413538296"/>
    <n v="1210"/>
    <s v="Fixed Single Family Units"/>
    <n v="1210"/>
    <s v="Town Melbourne Beach                   Brevard County"/>
    <s v="Town Melbourne Beach"/>
    <m/>
    <m/>
    <m/>
    <n v="0"/>
    <n v="1"/>
    <n v="0.19532852360087999"/>
    <n v="2.8728024795230001E-2"/>
    <n v="271.45445471835899"/>
    <m/>
    <n v="-1"/>
    <n v="-1"/>
    <n v="-1"/>
    <n v="-1"/>
    <n v="0"/>
    <m/>
    <m/>
    <s v="Central IRL A"/>
    <n v="-1"/>
    <m/>
    <m/>
    <n v="604"/>
    <x v="13"/>
    <s v="Basins 4, 6, 10, 15"/>
    <x v="0"/>
    <m/>
    <n v="46.053255575069798"/>
    <n v="0.2201577086"/>
  </r>
  <r>
    <n v="550000"/>
    <n v="880000"/>
    <n v="880000"/>
    <x v="0"/>
    <x v="0"/>
    <s v="IR12-21"/>
    <s v="62-304.520 (7), F.A.C."/>
    <n v="0.56000000000000005"/>
    <n v="0.48"/>
    <s v="Town Melbourne Beach"/>
    <n v="2.4949909549000001E-3"/>
    <n v="3649.6723722499501"/>
    <n v="9.0981577375541498"/>
    <n v="1.338115377401"/>
    <n v="2.269982126151E-2"/>
    <n v="3.3385857632299999E-3"/>
    <n v="9.1058995571376098"/>
    <n v="1210"/>
    <s v="Fixed Single Family Units"/>
    <n v="1210"/>
    <s v="Town Melbourne Beach                   Brevard County"/>
    <s v="Town Melbourne Beach"/>
    <m/>
    <m/>
    <m/>
    <n v="0"/>
    <n v="1"/>
    <n v="2.269982126151E-2"/>
    <n v="3.3385857632299999E-3"/>
    <n v="936.823910259493"/>
    <m/>
    <n v="-1"/>
    <n v="-1"/>
    <n v="-1"/>
    <n v="-1"/>
    <n v="0"/>
    <m/>
    <m/>
    <s v="Central IRL A"/>
    <n v="-1"/>
    <m/>
    <m/>
    <n v="604"/>
    <x v="13"/>
    <s v="Basins 4, 6, 10, 15"/>
    <x v="0"/>
    <m/>
    <n v="16.463099107284201"/>
    <n v="0.75979230350000004"/>
  </r>
  <r>
    <n v="550000"/>
    <n v="880000"/>
    <n v="880000"/>
    <x v="0"/>
    <x v="0"/>
    <s v="IR12-21"/>
    <s v="62-304.520 (7), F.A.C."/>
    <n v="0.56000000000000005"/>
    <n v="0.48"/>
    <s v="Town Melbourne Beach"/>
    <n v="3.218790158037E-2"/>
    <n v="3639.6383394766099"/>
    <n v="9.0746748835412099"/>
    <n v="1.33471363251074"/>
    <n v="0.29209474202530999"/>
    <n v="4.2961631041229999E-2"/>
    <n v="117.15232065922901"/>
    <n v="1210"/>
    <s v="Fixed Single Family Units"/>
    <n v="1210"/>
    <s v="Town Melbourne Beach                   Brevard County"/>
    <s v="Town Melbourne Beach"/>
    <m/>
    <m/>
    <m/>
    <n v="0"/>
    <n v="1"/>
    <n v="0.29209474202530999"/>
    <n v="4.2961631041229999E-2"/>
    <n v="516.70535118973203"/>
    <m/>
    <n v="-1"/>
    <n v="-1"/>
    <n v="-1"/>
    <n v="-1"/>
    <n v="0"/>
    <m/>
    <m/>
    <s v="Central IRL A"/>
    <n v="-1"/>
    <m/>
    <m/>
    <n v="604"/>
    <x v="13"/>
    <s v="Basins 4, 6, 10, 15"/>
    <x v="0"/>
    <m/>
    <n v="51.920234277602098"/>
    <n v="0.4190635452"/>
  </r>
  <r>
    <n v="550000"/>
    <n v="880000"/>
    <n v="880000"/>
    <x v="0"/>
    <x v="0"/>
    <s v="IR12-21"/>
    <s v="62-304.520 (7), F.A.C."/>
    <n v="0.56000000000000005"/>
    <n v="0.48"/>
    <s v="Town Melbourne Beach"/>
    <n v="1.22207052196E-3"/>
    <n v="3639.6383394766099"/>
    <n v="9.0746748835412099"/>
    <n v="1.33471363251074"/>
    <n v="1.1089892671560001E-2"/>
    <n v="1.63111418555E-3"/>
    <n v="4.4478947252770897"/>
    <n v="1210"/>
    <s v="Fixed Single Family Units"/>
    <n v="1210"/>
    <s v="Town Melbourne Beach                   Brevard County"/>
    <s v="Town Melbourne Beach"/>
    <m/>
    <m/>
    <m/>
    <n v="0"/>
    <n v="1"/>
    <n v="1.1089892671560001E-2"/>
    <n v="1.63111418555E-3"/>
    <n v="156.64091186554799"/>
    <m/>
    <n v="-1"/>
    <n v="-1"/>
    <n v="-1"/>
    <n v="-1"/>
    <n v="0"/>
    <m/>
    <m/>
    <s v="Central IRL A"/>
    <n v="-1"/>
    <m/>
    <m/>
    <n v="604"/>
    <x v="13"/>
    <s v="Basins 4, 6, 10, 15"/>
    <x v="0"/>
    <m/>
    <n v="10.727613648712101"/>
    <n v="0.12704048000000001"/>
  </r>
  <r>
    <n v="550000"/>
    <n v="880000"/>
    <n v="880000"/>
    <x v="0"/>
    <x v="0"/>
    <s v="IR12-21"/>
    <s v="62-304.520 (7), F.A.C."/>
    <n v="0.56000000000000005"/>
    <n v="0.48"/>
    <s v="Brevard County"/>
    <n v="3.6925511487800001E-3"/>
    <n v="3459.5902501775599"/>
    <n v="6.6456984244487503"/>
    <n v="0.90428702996642996"/>
    <n v="2.4539581351649999E-2"/>
    <n v="3.3391261113299999E-3"/>
    <n v="12.774713952604699"/>
    <n v="1750"/>
    <s v="Governmental"/>
    <n v="1750"/>
    <s v="Brevard County"/>
    <s v="Brevard County"/>
    <m/>
    <m/>
    <m/>
    <n v="0"/>
    <n v="1"/>
    <n v="2.4539581351649999E-2"/>
    <n v="3.3391261113299999E-3"/>
    <n v="1463.9396405971199"/>
    <m/>
    <n v="-1"/>
    <n v="-1"/>
    <n v="-1"/>
    <n v="-1"/>
    <n v="0"/>
    <m/>
    <m/>
    <s v="Central IRL A"/>
    <n v="-1"/>
    <m/>
    <m/>
    <n v="604"/>
    <x v="13"/>
    <s v="Basins 4, 6, 10, 15"/>
    <x v="0"/>
    <m/>
    <n v="47.589296927240397"/>
    <n v="1.1872989786000001"/>
  </r>
  <r>
    <n v="550000"/>
    <n v="880000"/>
    <n v="880000"/>
    <x v="0"/>
    <x v="0"/>
    <s v="IR12-21"/>
    <s v="62-304.520 (7), F.A.C."/>
    <n v="0.56000000000000005"/>
    <n v="0.48"/>
    <s v="FDOT District 5"/>
    <n v="4.5039953040999997E-4"/>
    <n v="3459.5902501775599"/>
    <n v="6.6456984244487503"/>
    <n v="0.90428702996642996"/>
    <n v="2.99321944965E-3"/>
    <n v="4.0729045364999998E-4"/>
    <n v="1.5581978241082799"/>
    <n v="1750"/>
    <s v="Governmental"/>
    <n v="1750"/>
    <s v="FDOT District 5                                            Brevard County"/>
    <s v="FDOT District 5"/>
    <m/>
    <m/>
    <m/>
    <n v="0"/>
    <n v="1"/>
    <n v="2.99321944965E-3"/>
    <n v="4.0729045364999998E-4"/>
    <n v="191.21627845815499"/>
    <m/>
    <n v="-1"/>
    <n v="-1"/>
    <n v="-1"/>
    <n v="-1"/>
    <n v="0"/>
    <m/>
    <m/>
    <s v="Central IRL A"/>
    <n v="-1"/>
    <m/>
    <m/>
    <n v="604"/>
    <x v="13"/>
    <s v="Basins 4, 6, 10, 15"/>
    <x v="0"/>
    <m/>
    <n v="11.1326758918267"/>
    <n v="0.1550821399"/>
  </r>
  <r>
    <n v="550000"/>
    <n v="880000"/>
    <n v="880000"/>
    <x v="0"/>
    <x v="0"/>
    <s v="IR12-21"/>
    <s v="62-304.520 (7), F.A.C."/>
    <n v="0.56000000000000005"/>
    <n v="0.48"/>
    <s v="Town Melbourne Beach"/>
    <n v="4.3449176473700002E-2"/>
    <n v="3643.6521946409598"/>
    <n v="9.0840684978563608"/>
    <n v="1.3360743955502099"/>
    <n v="0.39469529526260999"/>
    <n v="5.8051332194260001E-2"/>
    <n v="158.31368721376799"/>
    <n v="1210"/>
    <s v="Fixed Single Family Units"/>
    <n v="1210"/>
    <s v="Town Melbourne Beach                   Brevard County"/>
    <s v="Town Melbourne Beach"/>
    <m/>
    <m/>
    <m/>
    <n v="0"/>
    <n v="1"/>
    <n v="0.39469529526260999"/>
    <n v="5.8051332194260001E-2"/>
    <n v="158.313687213767"/>
    <m/>
    <n v="-1"/>
    <n v="-1"/>
    <n v="-1"/>
    <n v="-1"/>
    <n v="0"/>
    <m/>
    <m/>
    <s v="Central IRL A"/>
    <n v="-1"/>
    <m/>
    <m/>
    <n v="604"/>
    <x v="13"/>
    <s v="Basins 4, 6, 10, 15"/>
    <x v="0"/>
    <m/>
    <n v="63.910642129180701"/>
    <n v="0.12839715099999999"/>
  </r>
  <r>
    <n v="550000"/>
    <n v="880000"/>
    <n v="880000"/>
    <x v="0"/>
    <x v="0"/>
    <s v="IR12-21"/>
    <s v="62-304.520 (7), F.A.C."/>
    <n v="0.56000000000000005"/>
    <n v="0.48"/>
    <s v="Town Melbourne Beach"/>
    <n v="0.11974387803229"/>
    <n v="3643.6521946409598"/>
    <n v="9.0840684978563608"/>
    <n v="1.3360743955502099"/>
    <n v="1.08776159024435"/>
    <n v="0.15998672946284001"/>
    <n v="436.305043987202"/>
    <n v="1210"/>
    <s v="Fixed Single Family Units"/>
    <n v="1210"/>
    <s v="Town Melbourne Beach                   Brevard County"/>
    <s v="Town Melbourne Beach"/>
    <m/>
    <m/>
    <m/>
    <n v="0"/>
    <n v="1"/>
    <n v="1.08776159024435"/>
    <n v="0.15998672946284001"/>
    <n v="436.305043987202"/>
    <m/>
    <n v="-1"/>
    <n v="-1"/>
    <n v="-1"/>
    <n v="-1"/>
    <n v="0"/>
    <m/>
    <m/>
    <s v="Central IRL A"/>
    <n v="-1"/>
    <m/>
    <m/>
    <n v="604"/>
    <x v="13"/>
    <s v="Basins 4, 6, 10, 15"/>
    <x v="0"/>
    <m/>
    <n v="93.470452847451995"/>
    <n v="0.35385648339999998"/>
  </r>
  <r>
    <n v="550000"/>
    <n v="880000"/>
    <n v="880000"/>
    <x v="0"/>
    <x v="0"/>
    <s v="IR12-21"/>
    <s v="62-304.520 (7), F.A.C."/>
    <n v="0.56000000000000005"/>
    <n v="0.48"/>
    <s v="Town Melbourne Beach"/>
    <n v="9.6831881872350006E-2"/>
    <n v="3643.6521946409598"/>
    <n v="9.0840684978563608"/>
    <n v="1.3360743955502099"/>
    <n v="0.87962744770475998"/>
    <n v="0.12937459804258"/>
    <n v="352.82169889540199"/>
    <n v="1210"/>
    <s v="Fixed Single Family Units"/>
    <n v="1210"/>
    <s v="Town Melbourne Beach                   Brevard County"/>
    <s v="Town Melbourne Beach"/>
    <m/>
    <m/>
    <m/>
    <n v="0"/>
    <n v="1"/>
    <n v="0.87962744770475998"/>
    <n v="0.12937459804258"/>
    <n v="575.689477065294"/>
    <m/>
    <n v="-1"/>
    <n v="-1"/>
    <n v="-1"/>
    <n v="-1"/>
    <n v="0"/>
    <m/>
    <m/>
    <s v="Central IRL A"/>
    <n v="-1"/>
    <m/>
    <m/>
    <n v="604"/>
    <x v="13"/>
    <s v="Basins 4, 6, 10, 15"/>
    <x v="0"/>
    <m/>
    <n v="79.627186440287403"/>
    <n v="0.4669014413"/>
  </r>
  <r>
    <n v="550000"/>
    <n v="880000"/>
    <n v="880000"/>
    <x v="0"/>
    <x v="0"/>
    <s v="IR12-21"/>
    <s v="62-304.520 (7), F.A.C."/>
    <n v="0.56000000000000005"/>
    <n v="0.48"/>
    <s v="Town Melbourne Beach"/>
    <n v="8.3370237362999995E-4"/>
    <n v="3643.6521946409598"/>
    <n v="9.0840684978563608"/>
    <n v="1.3360743955502099"/>
    <n v="7.5734094689000001E-3"/>
    <n v="1.1138883949200001E-3"/>
    <n v="3.0377214833652602"/>
    <n v="1210"/>
    <s v="Fixed Single Family Units"/>
    <n v="1210"/>
    <s v="Town Melbourne Beach                   Brevard County"/>
    <s v="Town Melbourne Beach"/>
    <m/>
    <m/>
    <m/>
    <n v="0"/>
    <n v="1"/>
    <n v="7.5734094689000001E-3"/>
    <n v="1.1138883949200001E-3"/>
    <n v="3.0377214833644701"/>
    <m/>
    <n v="-1"/>
    <n v="-1"/>
    <n v="-1"/>
    <n v="-1"/>
    <n v="0"/>
    <m/>
    <m/>
    <s v="Central IRL A"/>
    <n v="-1"/>
    <m/>
    <m/>
    <n v="604"/>
    <x v="13"/>
    <s v="Basins 4, 6, 10, 15"/>
    <x v="0"/>
    <m/>
    <n v="8.8855564697132294"/>
    <n v="2.4636833E-3"/>
  </r>
  <r>
    <n v="550000"/>
    <n v="880000"/>
    <n v="880000"/>
    <x v="0"/>
    <x v="0"/>
    <s v="IR12-21"/>
    <s v="62-304.520 (7), F.A.C."/>
    <n v="0.56000000000000005"/>
    <n v="0.48"/>
    <s v="Town Melbourne Beach"/>
    <n v="0.10866472094781"/>
    <n v="3643.6521946409598"/>
    <n v="9.0840684978563608"/>
    <n v="1.3360743955502099"/>
    <n v="0.98711776839039"/>
    <n v="0.14518415135797999"/>
    <n v="395.93644896155001"/>
    <n v="1210"/>
    <s v="Fixed Single Family Units"/>
    <n v="1210"/>
    <s v="Town Melbourne Beach                   Brevard County"/>
    <s v="Town Melbourne Beach"/>
    <m/>
    <m/>
    <m/>
    <n v="0"/>
    <n v="1"/>
    <n v="0.98711776839039"/>
    <n v="0.14518415135797999"/>
    <n v="840.433939798084"/>
    <m/>
    <n v="-1"/>
    <n v="-1"/>
    <n v="-1"/>
    <n v="-1"/>
    <n v="0"/>
    <m/>
    <m/>
    <s v="Central IRL A"/>
    <n v="-1"/>
    <m/>
    <m/>
    <n v="604"/>
    <x v="13"/>
    <s v="Basins 4, 6, 10, 15"/>
    <x v="0"/>
    <m/>
    <n v="88.946991211786596"/>
    <n v="0.68161714500000004"/>
  </r>
  <r>
    <n v="550000"/>
    <n v="880000"/>
    <n v="880000"/>
    <x v="0"/>
    <x v="0"/>
    <s v="IR12-21"/>
    <s v="62-304.520 (7), F.A.C."/>
    <n v="0.56000000000000005"/>
    <n v="0.48"/>
    <s v="Town Melbourne Beach"/>
    <n v="2.81727176354E-2"/>
    <n v="3643.6521946409598"/>
    <n v="9.0840684978563608"/>
    <n v="1.3360743955502099"/>
    <n v="0.25592289677076002"/>
    <n v="3.764084668572E-2"/>
    <n v="102.651584441236"/>
    <n v="1210"/>
    <s v="Fixed Single Family Units"/>
    <n v="1210"/>
    <s v="Town Melbourne Beach                   Brevard County"/>
    <s v="Town Melbourne Beach"/>
    <m/>
    <m/>
    <m/>
    <n v="0"/>
    <n v="1"/>
    <n v="0.25592289677076002"/>
    <n v="3.764084668572E-2"/>
    <n v="134.54790427306199"/>
    <m/>
    <n v="-1"/>
    <n v="-1"/>
    <n v="-1"/>
    <n v="-1"/>
    <n v="0"/>
    <m/>
    <m/>
    <s v="Central IRL A"/>
    <n v="-1"/>
    <m/>
    <m/>
    <n v="604"/>
    <x v="13"/>
    <s v="Basins 4, 6, 10, 15"/>
    <x v="0"/>
    <m/>
    <n v="44.627969262943303"/>
    <n v="0.10912238790000001"/>
  </r>
  <r>
    <n v="550000"/>
    <n v="880000"/>
    <n v="890000"/>
    <x v="0"/>
    <x v="0"/>
    <s v="IR12-21"/>
    <s v="62-304.520 (7), F.A.C."/>
    <n v="0.56000000000000005"/>
    <n v="0.48"/>
    <s v="Town Melbourne Beach"/>
    <n v="2.8843785398419999E-2"/>
    <n v="3654.9754808927801"/>
    <n v="9.1105447583376797"/>
    <n v="1.33990890418062"/>
    <n v="0.26278259787218999"/>
    <n v="3.8648044885610001E-2"/>
    <n v="105.423328407358"/>
    <n v="1210"/>
    <s v="Fixed Single Family Units"/>
    <n v="1210"/>
    <s v="Town Melbourne Beach                   Brevard County"/>
    <s v="Town Melbourne Beach"/>
    <m/>
    <m/>
    <m/>
    <n v="0"/>
    <n v="1"/>
    <n v="0.26278259787218999"/>
    <n v="3.8648044885610001E-2"/>
    <n v="144.76131476294501"/>
    <m/>
    <n v="-1"/>
    <n v="-1"/>
    <n v="-1"/>
    <n v="-1"/>
    <n v="0"/>
    <m/>
    <m/>
    <s v="Central IRL A"/>
    <n v="-1"/>
    <m/>
    <m/>
    <n v="604"/>
    <x v="13"/>
    <s v="Basins 4, 6, 10, 15"/>
    <x v="0"/>
    <m/>
    <n v="44.907245085527499"/>
    <n v="0.1174057703"/>
  </r>
  <r>
    <n v="550000"/>
    <n v="880000"/>
    <n v="890000"/>
    <x v="0"/>
    <x v="0"/>
    <s v="IR12-21"/>
    <s v="62-304.520 (7), F.A.C."/>
    <n v="0.56000000000000005"/>
    <n v="0.48"/>
    <s v="Town Melbourne Beach"/>
    <n v="6.7996216422389996E-2"/>
    <n v="3654.9754808927801"/>
    <n v="9.1105447583376797"/>
    <n v="1.33990890418062"/>
    <n v="0.61948257311383004"/>
    <n v="9.1108735834949994E-2"/>
    <n v="248.52450381732899"/>
    <n v="1210"/>
    <s v="Fixed Single Family Units"/>
    <n v="1210"/>
    <s v="Town Melbourne Beach                   Brevard County"/>
    <s v="Town Melbourne Beach"/>
    <m/>
    <m/>
    <m/>
    <n v="0"/>
    <n v="1"/>
    <n v="0.61948257311383004"/>
    <n v="9.1108735834949994E-2"/>
    <n v="1320.49913757076"/>
    <m/>
    <n v="-1"/>
    <n v="-1"/>
    <n v="-1"/>
    <n v="-1"/>
    <n v="0"/>
    <m/>
    <m/>
    <s v="Central IRL A"/>
    <n v="-1"/>
    <m/>
    <m/>
    <n v="604"/>
    <x v="13"/>
    <s v="Basins 4, 6, 10, 15"/>
    <x v="0"/>
    <m/>
    <n v="83.410848552418599"/>
    <n v="1.0709644263"/>
  </r>
  <r>
    <n v="550000"/>
    <n v="880000"/>
    <n v="890000"/>
    <x v="0"/>
    <x v="0"/>
    <s v="IR12-21"/>
    <s v="62-304.520 (7), F.A.C."/>
    <n v="0.56000000000000005"/>
    <n v="0.48"/>
    <s v="Town Melbourne Beach"/>
    <n v="1.9601041402029999E-2"/>
    <n v="3654.9754808927801"/>
    <n v="9.1105447583376797"/>
    <n v="1.33990890418062"/>
    <n v="0.17857616500330001"/>
    <n v="2.6263609905800001E-2"/>
    <n v="71.641325724416703"/>
    <n v="1210"/>
    <s v="Fixed Single Family Units"/>
    <n v="1210"/>
    <s v="Town Melbourne Beach                   Brevard County"/>
    <s v="Town Melbourne Beach"/>
    <m/>
    <m/>
    <m/>
    <n v="0"/>
    <n v="1"/>
    <n v="0.17857616500330001"/>
    <n v="2.6263609905800001E-2"/>
    <n v="668.29133804957905"/>
    <m/>
    <n v="-1"/>
    <n v="-1"/>
    <n v="-1"/>
    <n v="-1"/>
    <n v="0"/>
    <m/>
    <m/>
    <s v="Central IRL A"/>
    <n v="-1"/>
    <m/>
    <m/>
    <n v="604"/>
    <x v="13"/>
    <s v="Basins 4, 6, 10, 15"/>
    <x v="0"/>
    <m/>
    <n v="49.591793850533001"/>
    <n v="0.54200432929999998"/>
  </r>
  <r>
    <n v="560000"/>
    <n v="2000000"/>
    <n v="2000000"/>
    <x v="0"/>
    <x v="0"/>
    <s v="IR12-21"/>
    <s v="62-304.520 (7), F.A.C."/>
    <n v="0.56000000000000005"/>
    <n v="0.48"/>
    <s v="FDOT District 5"/>
    <n v="2.2563206502899998E-3"/>
    <n v="3536.34294228313"/>
    <n v="8.9676759721669193"/>
    <n v="1.58886952329036"/>
    <n v="2.0233952481109999E-2"/>
    <n v="3.58499911601E-3"/>
    <n v="7.9791236071842597"/>
    <n v="3200"/>
    <s v="Shrub and Brushland"/>
    <n v="3200"/>
    <s v="FDOT District 5                                            Brevard County"/>
    <s v="FDOT District 5"/>
    <m/>
    <m/>
    <s v="Natural Lands"/>
    <n v="0"/>
    <n v="1"/>
    <n v="2.0233952481109999E-2"/>
    <n v="3.58499911601E-3"/>
    <n v="98.007781887622102"/>
    <m/>
    <n v="-1"/>
    <n v="-1"/>
    <n v="-1"/>
    <n v="-1"/>
    <n v="0"/>
    <m/>
    <m/>
    <s v="Central IRL A"/>
    <n v="-1"/>
    <m/>
    <m/>
    <n v="604"/>
    <x v="13"/>
    <s v="Basins 4, 6, 10, 15"/>
    <x v="0"/>
    <m/>
    <n v="15.824958033758399"/>
    <n v="7.9487252100000003E-2"/>
  </r>
  <r>
    <n v="560000"/>
    <n v="2000000"/>
    <n v="2000000"/>
    <x v="0"/>
    <x v="0"/>
    <s v="IR12-21"/>
    <s v="62-304.520 (7), F.A.C."/>
    <n v="0.56000000000000005"/>
    <n v="0.48"/>
    <s v="FDOT District 5"/>
    <n v="1.0338390152999999E-4"/>
    <n v="3459.5902501775599"/>
    <n v="6.6456984244487503"/>
    <n v="0.90428702996642996"/>
    <n v="6.8705823155000003E-4"/>
    <n v="9.3488721260000005E-5"/>
    <n v="0.35766593777925998"/>
    <n v="3200"/>
    <s v="Shrub and Brushland"/>
    <n v="3200"/>
    <s v="FDOT District 5                                            Brevard County"/>
    <s v="FDOT District 5"/>
    <m/>
    <m/>
    <s v="Natural Lands"/>
    <n v="0"/>
    <n v="1"/>
    <n v="6.8705823155000003E-4"/>
    <n v="9.3488721260000005E-5"/>
    <n v="468.78532078166"/>
    <m/>
    <n v="-1"/>
    <n v="-1"/>
    <n v="-1"/>
    <n v="-1"/>
    <n v="0"/>
    <m/>
    <m/>
    <s v="Central IRL A"/>
    <n v="-1"/>
    <m/>
    <m/>
    <n v="604"/>
    <x v="13"/>
    <s v="Basins 4, 6, 10, 15"/>
    <x v="0"/>
    <m/>
    <n v="3.5741644797189598"/>
    <n v="0.38019896250000002"/>
  </r>
  <r>
    <n v="560000"/>
    <n v="810000"/>
    <n v="810000"/>
    <x v="0"/>
    <x v="0"/>
    <s v="IR12-21"/>
    <s v="62-304.520 (7), F.A.C."/>
    <n v="0.56000000000000005"/>
    <n v="0.48"/>
    <s v="Town Melbourne Beach"/>
    <n v="7.1694515893569996E-2"/>
    <n v="3633.9182238683702"/>
    <n v="8.6119236449041097"/>
    <n v="1.2501283429777299"/>
    <n v="0.61742769663381003"/>
    <n v="8.9627346354619997E-2"/>
    <n v="260.53200785707497"/>
    <n v="1210"/>
    <s v="Fixed Single Family Units"/>
    <n v="1210"/>
    <s v="Town Melbourne Beach                   Brevard County"/>
    <s v="Town Melbourne Beach"/>
    <m/>
    <m/>
    <m/>
    <n v="0"/>
    <n v="1"/>
    <n v="0.61742769663381003"/>
    <n v="8.9627346354619997E-2"/>
    <n v="499.73528457947799"/>
    <m/>
    <n v="-1"/>
    <n v="-1"/>
    <n v="-1"/>
    <n v="-1"/>
    <n v="0"/>
    <m/>
    <m/>
    <s v="Central IRL A"/>
    <n v="-1"/>
    <m/>
    <m/>
    <n v="604"/>
    <x v="13"/>
    <s v="Basins 4, 6, 10, 15"/>
    <x v="0"/>
    <m/>
    <n v="68.442486518983202"/>
    <n v="0.40530031189999999"/>
  </r>
  <r>
    <n v="560000"/>
    <n v="810000"/>
    <n v="810000"/>
    <x v="0"/>
    <x v="0"/>
    <s v="IR12-21"/>
    <s v="62-304.520 (7), F.A.C."/>
    <n v="0.56000000000000005"/>
    <n v="0.48"/>
    <s v="Town Melbourne Beach"/>
    <n v="0.12761866270259001"/>
    <n v="3633.9182238683702"/>
    <n v="8.6119236449041097"/>
    <n v="1.2501283429777299"/>
    <n v="1.0990421788595399"/>
    <n v="0.15953970733743"/>
    <n v="463.75578410068198"/>
    <n v="1210"/>
    <s v="Fixed Single Family Units"/>
    <n v="1210"/>
    <s v="Town Melbourne Beach                   Brevard County"/>
    <s v="Town Melbourne Beach"/>
    <m/>
    <m/>
    <m/>
    <n v="0"/>
    <n v="1"/>
    <n v="1.0990421788595399"/>
    <n v="0.15953970733743"/>
    <n v="859.65731352511102"/>
    <m/>
    <n v="-1"/>
    <n v="-1"/>
    <n v="-1"/>
    <n v="-1"/>
    <n v="0"/>
    <m/>
    <m/>
    <s v="Central IRL A"/>
    <n v="-1"/>
    <m/>
    <m/>
    <n v="604"/>
    <x v="13"/>
    <s v="Basins 4, 6, 10, 15"/>
    <x v="0"/>
    <m/>
    <n v="92.202324993905904"/>
    <n v="0.69720787799999995"/>
  </r>
  <r>
    <n v="560000"/>
    <n v="810000"/>
    <n v="810000"/>
    <x v="0"/>
    <x v="0"/>
    <s v="IR12-21"/>
    <s v="62-304.520 (7), F.A.C."/>
    <n v="0.56000000000000005"/>
    <n v="0.48"/>
    <s v="Town Melbourne Beach"/>
    <n v="0.13161826607565"/>
    <n v="3633.9182238683702"/>
    <n v="8.6119236449041097"/>
    <n v="1.2501283429777299"/>
    <n v="1.13348645771822"/>
    <n v="0.16453972487476001"/>
    <n v="478.290015686282"/>
    <n v="1750"/>
    <s v="Governmental"/>
    <n v="1750"/>
    <s v="Town Melbourne Beach                   Brevard County"/>
    <s v="Town Melbourne Beach"/>
    <m/>
    <m/>
    <m/>
    <n v="0"/>
    <n v="1"/>
    <n v="1.13348645771822"/>
    <n v="0.16453972487476001"/>
    <n v="478.290015686282"/>
    <m/>
    <n v="-1"/>
    <n v="-1"/>
    <n v="-1"/>
    <n v="-1"/>
    <n v="0"/>
    <m/>
    <m/>
    <s v="Central IRL A"/>
    <n v="-1"/>
    <m/>
    <m/>
    <n v="604"/>
    <x v="13"/>
    <s v="Basins 4, 6, 10, 15"/>
    <x v="0"/>
    <m/>
    <n v="121.209482852997"/>
    <n v="0.38790755529999998"/>
  </r>
  <r>
    <n v="560000"/>
    <n v="810000"/>
    <n v="810000"/>
    <x v="0"/>
    <x v="0"/>
    <s v="IR12-21"/>
    <s v="62-304.520 (7), F.A.C."/>
    <n v="0.56000000000000005"/>
    <n v="0.48"/>
    <s v="Town Melbourne Beach"/>
    <n v="3.1136817365480001E-2"/>
    <n v="3633.9182238683702"/>
    <n v="8.6119236449041097"/>
    <n v="1.2501283429777299"/>
    <n v="0.26814789369686998"/>
    <n v="3.8925017898710002E-2"/>
    <n v="113.14864805769299"/>
    <n v="1210"/>
    <s v="Fixed Single Family Units"/>
    <n v="1210"/>
    <s v="Town Melbourne Beach                   Brevard County"/>
    <s v="Town Melbourne Beach"/>
    <m/>
    <m/>
    <m/>
    <n v="0"/>
    <n v="1"/>
    <n v="0.26814789369686998"/>
    <n v="3.8925017898710002E-2"/>
    <n v="211.03061653639699"/>
    <m/>
    <n v="-1"/>
    <n v="-1"/>
    <n v="-1"/>
    <n v="-1"/>
    <n v="0"/>
    <m/>
    <m/>
    <s v="Central IRL A"/>
    <n v="-1"/>
    <m/>
    <m/>
    <n v="604"/>
    <x v="13"/>
    <s v="Basins 4, 6, 10, 15"/>
    <x v="0"/>
    <m/>
    <n v="50.106805509547598"/>
    <n v="0.17115216259999999"/>
  </r>
  <r>
    <n v="560000"/>
    <n v="820000"/>
    <n v="820000"/>
    <x v="0"/>
    <x v="0"/>
    <s v="IR12-21"/>
    <s v="62-304.520 (7), F.A.C."/>
    <n v="0.56000000000000005"/>
    <n v="0.48"/>
    <s v="Brevard County"/>
    <n v="3.0236982421979999E-2"/>
    <n v="3616.45730542826"/>
    <n v="6.9137024079523002"/>
    <n v="0.93938810135518003"/>
    <n v="0.20904949818005999"/>
    <n v="2.8404261508090001E-2"/>
    <n v="109.35075597408201"/>
    <n v="1750"/>
    <s v="Governmental"/>
    <n v="1750"/>
    <s v="Brevard County"/>
    <s v="Brevard County"/>
    <m/>
    <m/>
    <m/>
    <n v="0"/>
    <n v="1"/>
    <n v="0.20904949818005999"/>
    <n v="2.8404261508090001E-2"/>
    <n v="2234.1151554600501"/>
    <m/>
    <n v="-1"/>
    <n v="-1"/>
    <n v="-1"/>
    <n v="-1"/>
    <n v="0"/>
    <m/>
    <m/>
    <s v="Central IRL A"/>
    <n v="-1"/>
    <m/>
    <m/>
    <n v="604"/>
    <x v="13"/>
    <s v="Basins 4, 6, 10, 15"/>
    <x v="0"/>
    <m/>
    <n v="104.905418620791"/>
    <n v="1.8119344327"/>
  </r>
  <r>
    <n v="560000"/>
    <n v="820000"/>
    <n v="820000"/>
    <x v="0"/>
    <x v="0"/>
    <s v="IR12-21"/>
    <s v="62-304.520 (7), F.A.C."/>
    <n v="0.56000000000000005"/>
    <n v="0.48"/>
    <s v="Brevard County"/>
    <n v="2.3972839020739999E-2"/>
    <n v="3665.0077663738102"/>
    <n v="9.4321892491547299"/>
    <n v="1.6872774491235001"/>
    <n v="0.22611635448316"/>
    <n v="4.0448830671160001E-2"/>
    <n v="87.860641193048593"/>
    <n v="1750"/>
    <s v="Governmental"/>
    <n v="1750"/>
    <s v="Brevard County"/>
    <s v="Brevard County"/>
    <m/>
    <m/>
    <m/>
    <n v="0"/>
    <n v="1"/>
    <n v="0.22611635448316"/>
    <n v="4.0448830671160001E-2"/>
    <n v="158.33902362848801"/>
    <m/>
    <n v="-1"/>
    <n v="-1"/>
    <n v="-1"/>
    <n v="-1"/>
    <n v="0"/>
    <m/>
    <m/>
    <s v="Central IRL A"/>
    <n v="-1"/>
    <m/>
    <m/>
    <n v="604"/>
    <x v="13"/>
    <s v="Basins 4, 6, 10, 15"/>
    <x v="0"/>
    <m/>
    <n v="69.931521586076002"/>
    <n v="0.12841769959999999"/>
  </r>
  <r>
    <n v="560000"/>
    <n v="820000"/>
    <n v="820000"/>
    <x v="0"/>
    <x v="0"/>
    <s v="IR12-21"/>
    <s v="62-304.520 (7), F.A.C."/>
    <n v="0.56000000000000005"/>
    <n v="0.48"/>
    <s v="Town Melbourne Beach"/>
    <n v="8.2415238916909994E-2"/>
    <n v="3665.0077663738102"/>
    <n v="9.4321892491547299"/>
    <n v="1.6872774491235001"/>
    <n v="0.77735613047860996"/>
    <n v="0.13905737408863"/>
    <n v="302.052490698035"/>
    <n v="1750"/>
    <s v="Governmental"/>
    <n v="1750"/>
    <s v="Town Melbourne Beach                   Brevard County"/>
    <s v="Town Melbourne Beach"/>
    <m/>
    <m/>
    <m/>
    <n v="0"/>
    <n v="1"/>
    <n v="0.77735613047860996"/>
    <n v="0.13905737408863"/>
    <n v="540.54489686322404"/>
    <m/>
    <n v="-1"/>
    <n v="-1"/>
    <n v="-1"/>
    <n v="-1"/>
    <n v="0"/>
    <m/>
    <m/>
    <s v="Central IRL A"/>
    <n v="-1"/>
    <m/>
    <m/>
    <n v="604"/>
    <x v="13"/>
    <s v="Basins 4, 6, 10, 15"/>
    <x v="0"/>
    <m/>
    <n v="80.420676680441602"/>
    <n v="0.4383981321"/>
  </r>
  <r>
    <n v="560000"/>
    <n v="820000"/>
    <n v="820000"/>
    <x v="0"/>
    <x v="0"/>
    <s v="IR12-21"/>
    <s v="62-304.520 (7), F.A.C."/>
    <n v="0.56000000000000005"/>
    <n v="0.48"/>
    <s v="Town Melbourne Beach"/>
    <n v="8.0019431093599994E-3"/>
    <n v="3665.0077663738102"/>
    <n v="9.4321892491547299"/>
    <n v="1.6872774491235001"/>
    <n v="7.5475841768519999E-2"/>
    <n v="1.35014981576E-2"/>
    <n v="29.327183641915099"/>
    <n v="1210"/>
    <s v="Fixed Single Family Units"/>
    <n v="1210"/>
    <s v="Town Melbourne Beach                   Brevard County"/>
    <s v="Town Melbourne Beach"/>
    <m/>
    <m/>
    <m/>
    <n v="0"/>
    <n v="1"/>
    <n v="7.5475841768519999E-2"/>
    <n v="1.35014981576E-2"/>
    <n v="43.700870496078402"/>
    <m/>
    <n v="-1"/>
    <n v="-1"/>
    <n v="-1"/>
    <n v="-1"/>
    <n v="0"/>
    <m/>
    <m/>
    <s v="Central IRL A"/>
    <n v="-1"/>
    <m/>
    <m/>
    <n v="604"/>
    <x v="13"/>
    <s v="Basins 4, 6, 10, 15"/>
    <x v="0"/>
    <m/>
    <n v="23.436780783349299"/>
    <n v="3.5442717399999997E-2"/>
  </r>
  <r>
    <n v="560000"/>
    <n v="820000"/>
    <n v="820000"/>
    <x v="0"/>
    <x v="0"/>
    <s v="IR12-21"/>
    <s v="62-304.520 (7), F.A.C."/>
    <n v="0.56000000000000005"/>
    <n v="0.48"/>
    <s v="Town Melbourne Beach"/>
    <n v="2.8075763132070001E-2"/>
    <n v="3665.0077663738102"/>
    <n v="9.4321892491547299"/>
    <n v="1.6872774491235001"/>
    <n v="0.26481591117615"/>
    <n v="4.7371601999679998E-2"/>
    <n v="102.897889925919"/>
    <n v="1300"/>
    <s v="Residential, High Density"/>
    <n v="1300"/>
    <s v="Town Melbourne Beach                   Brevard County"/>
    <s v="Town Melbourne Beach"/>
    <m/>
    <m/>
    <m/>
    <n v="0"/>
    <n v="1"/>
    <n v="0.26481591117615"/>
    <n v="4.7371601999679998E-2"/>
    <n v="1521.5231154615601"/>
    <m/>
    <n v="-1"/>
    <n v="-1"/>
    <n v="-1"/>
    <n v="-1"/>
    <n v="0"/>
    <m/>
    <m/>
    <s v="Central IRL A"/>
    <n v="-1"/>
    <m/>
    <m/>
    <n v="604"/>
    <x v="13"/>
    <s v="Basins 4, 6, 10, 15"/>
    <x v="0"/>
    <m/>
    <n v="48.241734638130502"/>
    <n v="1.2340009047"/>
  </r>
  <r>
    <n v="560000"/>
    <n v="850000"/>
    <n v="850000"/>
    <x v="0"/>
    <x v="0"/>
    <s v="IR12-21"/>
    <s v="62-304.520 (7), F.A.C."/>
    <n v="0.56000000000000005"/>
    <n v="0.48"/>
    <s v="Brevard County"/>
    <n v="2.9424055186890001E-2"/>
    <n v="3616.4573056977101"/>
    <n v="6.9137024084674197"/>
    <n v="0.93938810142517004"/>
    <n v="0.20342916121252"/>
    <n v="2.764060733824E-2"/>
    <n v="106.410839343902"/>
    <n v="1750"/>
    <s v="Governmental"/>
    <n v="1750"/>
    <s v="Brevard County"/>
    <s v="Brevard County"/>
    <m/>
    <m/>
    <m/>
    <n v="0"/>
    <n v="1"/>
    <n v="0.20342916121252"/>
    <n v="2.764060733824E-2"/>
    <n v="2184.6861317733901"/>
    <m/>
    <n v="-1"/>
    <n v="-1"/>
    <n v="-1"/>
    <n v="-1"/>
    <n v="0"/>
    <m/>
    <m/>
    <s v="Central IRL A"/>
    <n v="-1"/>
    <m/>
    <m/>
    <n v="604"/>
    <x v="13"/>
    <s v="Basins 4, 6, 10, 15"/>
    <x v="0"/>
    <m/>
    <n v="104.78636099993901"/>
    <n v="1.7718460112000001"/>
  </r>
  <r>
    <n v="560000"/>
    <n v="850000"/>
    <n v="850000"/>
    <x v="0"/>
    <x v="0"/>
    <s v="IR12-21"/>
    <s v="62-304.520 (7), F.A.C."/>
    <n v="0.56000000000000005"/>
    <n v="0.48"/>
    <s v="Town Melbourne Beach"/>
    <n v="1.3667683964099999E-2"/>
    <n v="3616.4573056977101"/>
    <n v="6.9137024084674197"/>
    <n v="0.93938810142517004"/>
    <n v="9.4494299540779994E-2"/>
    <n v="1.2839259689909999E-2"/>
    <n v="49.428595523944097"/>
    <n v="1750"/>
    <s v="Governmental"/>
    <n v="1750"/>
    <s v="Town Melbourne Beach                   Brevard County"/>
    <s v="Town Melbourne Beach"/>
    <m/>
    <m/>
    <m/>
    <n v="0"/>
    <n v="1"/>
    <n v="9.4494299540779994E-2"/>
    <n v="1.2839259689909999E-2"/>
    <n v="49.428595523943699"/>
    <m/>
    <n v="-1"/>
    <n v="-1"/>
    <n v="-1"/>
    <n v="-1"/>
    <n v="0"/>
    <m/>
    <m/>
    <s v="Central IRL A"/>
    <n v="-1"/>
    <m/>
    <m/>
    <n v="604"/>
    <x v="13"/>
    <s v="Basins 4, 6, 10, 15"/>
    <x v="0"/>
    <m/>
    <n v="100.57057181236"/>
    <n v="4.0088074199999997E-2"/>
  </r>
  <r>
    <n v="560000"/>
    <n v="860000"/>
    <n v="860000"/>
    <x v="0"/>
    <x v="0"/>
    <s v="IR12-21"/>
    <s v="62-304.520 (7), F.A.C."/>
    <n v="0.56000000000000005"/>
    <n v="0.48"/>
    <s v="Brevard County"/>
    <n v="1.4644065741239999E-2"/>
    <n v="3630.6683912733001"/>
    <n v="8.4903671084208305"/>
    <n v="1.2422161350488301"/>
    <n v="0.12433349410302"/>
    <n v="1.819109474649E-2"/>
    <n v="53.167746606470097"/>
    <n v="1750"/>
    <s v="Governmental"/>
    <n v="1750"/>
    <s v="Brevard County"/>
    <s v="Brevard County"/>
    <m/>
    <m/>
    <m/>
    <n v="0"/>
    <n v="1"/>
    <n v="0.12433349410302"/>
    <n v="1.819109474649E-2"/>
    <n v="53.167746606468299"/>
    <m/>
    <n v="-1"/>
    <n v="-1"/>
    <n v="-1"/>
    <n v="-1"/>
    <n v="0"/>
    <m/>
    <m/>
    <s v="Central IRL A"/>
    <n v="-1"/>
    <m/>
    <m/>
    <n v="604"/>
    <x v="13"/>
    <s v="Basins 4, 6, 10, 15"/>
    <x v="0"/>
    <m/>
    <n v="102.42297132339"/>
    <n v="4.3120638000000003E-2"/>
  </r>
  <r>
    <n v="560000"/>
    <n v="860000"/>
    <n v="860000"/>
    <x v="0"/>
    <x v="0"/>
    <s v="IR12-21"/>
    <s v="62-304.520 (7), F.A.C."/>
    <n v="0.56000000000000005"/>
    <n v="0.48"/>
    <s v="Town Melbourne Beach"/>
    <n v="0.16408942924756001"/>
    <n v="3630.6683912733001"/>
    <n v="8.4903671084208305"/>
    <n v="1.2422161350488301"/>
    <n v="1.3931794929231001"/>
    <n v="0.20383453660227999"/>
    <n v="595.75430411122602"/>
    <n v="1750"/>
    <s v="Governmental"/>
    <n v="1750"/>
    <s v="Town Melbourne Beach                   Brevard County"/>
    <s v="Town Melbourne Beach"/>
    <m/>
    <m/>
    <m/>
    <n v="0"/>
    <n v="1"/>
    <n v="1.3931794929231001"/>
    <n v="0.20383453660227999"/>
    <n v="595.75430411122602"/>
    <m/>
    <n v="-1"/>
    <n v="-1"/>
    <n v="-1"/>
    <n v="-1"/>
    <n v="0"/>
    <m/>
    <m/>
    <s v="Central IRL A"/>
    <n v="-1"/>
    <m/>
    <m/>
    <n v="604"/>
    <x v="13"/>
    <s v="Basins 4, 6, 10, 15"/>
    <x v="0"/>
    <m/>
    <n v="126.623563615588"/>
    <n v="0.48317461810000001"/>
  </r>
  <r>
    <n v="560000"/>
    <n v="860000"/>
    <n v="860000"/>
    <x v="0"/>
    <x v="0"/>
    <s v="IR12-21"/>
    <s v="62-304.520 (7), F.A.C."/>
    <n v="0.56000000000000005"/>
    <n v="0.48"/>
    <s v="Town Melbourne Beach"/>
    <n v="6.6505388027790005E-2"/>
    <n v="3630.6683912733001"/>
    <n v="8.4903671084208305"/>
    <n v="1.2422161350488301"/>
    <n v="0.56465515904393004"/>
    <n v="8.2614066075800005E-2"/>
    <n v="241.45901016187"/>
    <n v="1210"/>
    <s v="Fixed Single Family Units"/>
    <n v="1210"/>
    <s v="Town Melbourne Beach                   Brevard County"/>
    <s v="Town Melbourne Beach"/>
    <m/>
    <m/>
    <m/>
    <n v="0"/>
    <n v="1"/>
    <n v="0.56465515904393004"/>
    <n v="8.2614066075800005E-2"/>
    <n v="1520.24528903488"/>
    <m/>
    <n v="-1"/>
    <n v="-1"/>
    <n v="-1"/>
    <n v="-1"/>
    <n v="0"/>
    <m/>
    <m/>
    <s v="Central IRL A"/>
    <n v="-1"/>
    <m/>
    <m/>
    <n v="604"/>
    <x v="13"/>
    <s v="Basins 4, 6, 10, 15"/>
    <x v="0"/>
    <m/>
    <n v="110.874845856365"/>
    <n v="1.2329645491000001"/>
  </r>
  <r>
    <n v="560000"/>
    <n v="860000"/>
    <n v="860000"/>
    <x v="0"/>
    <x v="0"/>
    <s v="IR12-21"/>
    <s v="62-304.520 (7), F.A.C."/>
    <n v="0.56000000000000005"/>
    <n v="0.48"/>
    <s v="Brevard County"/>
    <n v="1.292425225025E-2"/>
    <n v="3614.7873788189199"/>
    <n v="6.9104811129710804"/>
    <n v="0.93894795997739999"/>
    <n v="8.9312801074659998E-2"/>
    <n v="1.2135200284609999E-2"/>
    <n v="46.7184239148974"/>
    <n v="1750"/>
    <s v="Governmental"/>
    <n v="1750"/>
    <s v="Brevard County"/>
    <s v="Brevard County"/>
    <m/>
    <m/>
    <m/>
    <n v="0"/>
    <n v="1"/>
    <n v="8.9312801074659998E-2"/>
    <n v="1.2135200284609999E-2"/>
    <n v="2233.0835361630602"/>
    <m/>
    <n v="-1"/>
    <n v="-1"/>
    <n v="-1"/>
    <n v="-1"/>
    <n v="0"/>
    <m/>
    <m/>
    <s v="Central IRL A"/>
    <n v="-1"/>
    <m/>
    <m/>
    <n v="604"/>
    <x v="13"/>
    <s v="Basins 4, 6, 10, 15"/>
    <x v="0"/>
    <m/>
    <n v="69.408459642351104"/>
    <n v="1.8110977584000001"/>
  </r>
  <r>
    <n v="560000"/>
    <n v="860000"/>
    <n v="860000"/>
    <x v="0"/>
    <x v="0"/>
    <s v="IR12-21"/>
    <s v="62-304.520 (7), F.A.C."/>
    <n v="0.56000000000000005"/>
    <n v="0.48"/>
    <s v="Brevard County"/>
    <n v="1.2632049387099999E-3"/>
    <n v="3616.4573056977101"/>
    <n v="6.9137024084674197"/>
    <n v="0.93938810142517004"/>
    <n v="8.7334230271399992E-3"/>
    <n v="1.1866396890800001E-3"/>
    <n v="4.5683267291912104"/>
    <n v="1750"/>
    <s v="Governmental"/>
    <n v="1750"/>
    <s v="Brevard County"/>
    <s v="Brevard County"/>
    <m/>
    <m/>
    <m/>
    <n v="0"/>
    <n v="1"/>
    <n v="8.7334230271399992E-3"/>
    <n v="1.1866396890800001E-3"/>
    <n v="1979.9532283854601"/>
    <m/>
    <n v="-1"/>
    <n v="-1"/>
    <n v="-1"/>
    <n v="-1"/>
    <n v="0"/>
    <m/>
    <m/>
    <s v="Central IRL A"/>
    <n v="-1"/>
    <m/>
    <m/>
    <n v="604"/>
    <x v="13"/>
    <s v="Basins 4, 6, 10, 15"/>
    <x v="0"/>
    <m/>
    <n v="40.965869370269303"/>
    <n v="1.6058014829"/>
  </r>
  <r>
    <n v="560000"/>
    <n v="860000"/>
    <n v="860000"/>
    <x v="0"/>
    <x v="0"/>
    <s v="IR12-21"/>
    <s v="62-304.520 (7), F.A.C."/>
    <n v="0.56000000000000005"/>
    <n v="0.48"/>
    <s v="Town Melbourne Beach"/>
    <n v="6.7537955037469996E-2"/>
    <n v="3616.4573056977101"/>
    <n v="6.9137024084674197"/>
    <n v="0.93938810142517004"/>
    <n v="0.46693732240556002"/>
    <n v="6.3444351356789996E-2"/>
    <n v="244.248130907167"/>
    <n v="1750"/>
    <s v="Governmental"/>
    <n v="1750"/>
    <s v="Town Melbourne Beach                   Brevard County"/>
    <s v="Town Melbourne Beach"/>
    <m/>
    <m/>
    <m/>
    <n v="0"/>
    <n v="1"/>
    <n v="0.46693732240556002"/>
    <n v="6.3444351356789996E-2"/>
    <n v="254.16192690813199"/>
    <m/>
    <n v="-1"/>
    <n v="-1"/>
    <n v="-1"/>
    <n v="-1"/>
    <n v="0"/>
    <m/>
    <m/>
    <s v="Central IRL A"/>
    <n v="-1"/>
    <m/>
    <m/>
    <n v="604"/>
    <x v="13"/>
    <s v="Basins 4, 6, 10, 15"/>
    <x v="0"/>
    <m/>
    <n v="110.659091259432"/>
    <n v="0.2061329496"/>
  </r>
  <r>
    <n v="560000"/>
    <n v="860000"/>
    <n v="870000"/>
    <x v="0"/>
    <x v="0"/>
    <s v="IR12-21"/>
    <s v="62-304.520 (7), F.A.C."/>
    <n v="0.56000000000000005"/>
    <n v="0.48"/>
    <s v="Town Melbourne Beach"/>
    <n v="2.5147776246270001E-2"/>
    <n v="3629.6640881832"/>
    <n v="8.5623035585064198"/>
    <n v="1.241390876898"/>
    <n v="0.21532289404197"/>
    <n v="3.1218220006390001E-2"/>
    <n v="91.277980338759903"/>
    <n v="1210"/>
    <s v="Fixed Single Family Units"/>
    <n v="1210"/>
    <s v="Town Melbourne Beach                   Brevard County"/>
    <s v="Town Melbourne Beach"/>
    <m/>
    <m/>
    <m/>
    <n v="0"/>
    <n v="1"/>
    <n v="0.21532289404197"/>
    <n v="3.1218220006390001E-2"/>
    <n v="204.815615832768"/>
    <m/>
    <n v="-1"/>
    <n v="-1"/>
    <n v="-1"/>
    <n v="-1"/>
    <n v="0"/>
    <m/>
    <m/>
    <s v="Central IRL A"/>
    <n v="-1"/>
    <m/>
    <m/>
    <n v="604"/>
    <x v="13"/>
    <s v="Basins 4, 6, 10, 15"/>
    <x v="0"/>
    <m/>
    <n v="45.143399820385099"/>
    <n v="0.16611161059999999"/>
  </r>
  <r>
    <n v="560000"/>
    <n v="860000"/>
    <n v="870000"/>
    <x v="0"/>
    <x v="0"/>
    <s v="IR12-21"/>
    <s v="62-304.520 (7), F.A.C."/>
    <n v="0.56000000000000005"/>
    <n v="0.48"/>
    <s v="Town Melbourne Beach"/>
    <n v="0.12493257869002999"/>
    <n v="3629.6640881832"/>
    <n v="8.5623035585064198"/>
    <n v="1.241390876898"/>
    <n v="1.06971066309102"/>
    <n v="0.15509016341314"/>
    <n v="453.46329431532303"/>
    <n v="1210"/>
    <s v="Fixed Single Family Units"/>
    <n v="1210"/>
    <s v="Town Melbourne Beach                   Brevard County"/>
    <s v="Town Melbourne Beach"/>
    <m/>
    <m/>
    <m/>
    <n v="0"/>
    <n v="1"/>
    <n v="1.06971066309102"/>
    <n v="0.15509016341314"/>
    <n v="943.939548813241"/>
    <m/>
    <n v="-1"/>
    <n v="-1"/>
    <n v="-1"/>
    <n v="-1"/>
    <n v="0"/>
    <m/>
    <m/>
    <s v="Central IRL A"/>
    <n v="-1"/>
    <m/>
    <m/>
    <n v="604"/>
    <x v="13"/>
    <s v="Basins 4, 6, 10, 15"/>
    <x v="0"/>
    <m/>
    <n v="93.385974495325797"/>
    <n v="0.76556329990000005"/>
  </r>
  <r>
    <n v="560000"/>
    <n v="860000"/>
    <n v="870000"/>
    <x v="0"/>
    <x v="0"/>
    <s v="IR12-21"/>
    <s v="62-304.520 (7), F.A.C."/>
    <n v="0.56000000000000005"/>
    <n v="0.48"/>
    <s v="Town Melbourne Beach"/>
    <n v="6.4179573800340006E-2"/>
    <n v="3629.6640881832"/>
    <n v="8.5623035585064198"/>
    <n v="1.241390876898"/>
    <n v="0.54952499313412995"/>
    <n v="7.9671937398949996E-2"/>
    <n v="232.95029421802201"/>
    <n v="1210"/>
    <s v="Fixed Single Family Units"/>
    <n v="1210"/>
    <s v="Town Melbourne Beach                   Brevard County"/>
    <s v="Town Melbourne Beach"/>
    <m/>
    <m/>
    <m/>
    <n v="0"/>
    <n v="1"/>
    <n v="0.54952499313412995"/>
    <n v="7.9671937398949996E-2"/>
    <n v="426.207524829573"/>
    <m/>
    <n v="-1"/>
    <n v="-1"/>
    <n v="-1"/>
    <n v="-1"/>
    <n v="0"/>
    <m/>
    <m/>
    <s v="Central IRL A"/>
    <n v="-1"/>
    <m/>
    <m/>
    <n v="604"/>
    <x v="13"/>
    <s v="Basins 4, 6, 10, 15"/>
    <x v="0"/>
    <m/>
    <n v="65.062750472440797"/>
    <n v="0.34566709229999998"/>
  </r>
  <r>
    <n v="560000"/>
    <n v="860000"/>
    <n v="870000"/>
    <x v="0"/>
    <x v="0"/>
    <s v="IR12-21"/>
    <s v="62-304.520 (7), F.A.C."/>
    <n v="0.56000000000000005"/>
    <n v="0.48"/>
    <s v="Town Melbourne Beach"/>
    <n v="0.14335156763883999"/>
    <n v="3629.6640881832"/>
    <n v="8.5623035585064198"/>
    <n v="1.241390876898"/>
    <n v="1.22741963771155"/>
    <n v="0.17795532825589"/>
    <n v="520.31803704347999"/>
    <n v="1750"/>
    <s v="Governmental"/>
    <n v="1750"/>
    <s v="Town Melbourne Beach                   Brevard County"/>
    <s v="Town Melbourne Beach"/>
    <m/>
    <m/>
    <m/>
    <n v="0"/>
    <n v="1"/>
    <n v="1.22741963771155"/>
    <n v="0.17795532825589"/>
    <n v="520.31803704347999"/>
    <m/>
    <n v="-1"/>
    <n v="-1"/>
    <n v="-1"/>
    <n v="-1"/>
    <n v="0"/>
    <m/>
    <m/>
    <s v="Central IRL A"/>
    <n v="-1"/>
    <m/>
    <m/>
    <n v="604"/>
    <x v="13"/>
    <s v="Basins 4, 6, 10, 15"/>
    <x v="0"/>
    <m/>
    <n v="123.265726070976"/>
    <n v="0.42199354179999998"/>
  </r>
  <r>
    <n v="560000"/>
    <n v="870000"/>
    <n v="870000"/>
    <x v="0"/>
    <x v="0"/>
    <s v="IR12-21"/>
    <s v="62-304.520 (7), F.A.C."/>
    <n v="0.56000000000000005"/>
    <n v="0.48"/>
    <s v="Town Melbourne Beach"/>
    <n v="1.082847689763E-2"/>
    <n v="3629.06694814398"/>
    <n v="8.4789097921362409"/>
    <n v="1.2261077960951801"/>
    <n v="9.1813678801240001E-2"/>
    <n v="1.3276879944019999E-2"/>
    <n v="39.2972676079333"/>
    <n v="1210"/>
    <s v="Fixed Single Family Units"/>
    <n v="1210"/>
    <s v="Town Melbourne Beach                   Brevard County"/>
    <s v="Town Melbourne Beach"/>
    <m/>
    <m/>
    <m/>
    <n v="0"/>
    <n v="1"/>
    <n v="9.1813678801240001E-2"/>
    <n v="1.3276879944019999E-2"/>
    <n v="79.498169646134698"/>
    <m/>
    <n v="-1"/>
    <n v="-1"/>
    <n v="-1"/>
    <n v="-1"/>
    <n v="0"/>
    <m/>
    <m/>
    <s v="Central IRL A"/>
    <n v="-1"/>
    <m/>
    <m/>
    <n v="604"/>
    <x v="13"/>
    <s v="Basins 4, 6, 10, 15"/>
    <x v="0"/>
    <m/>
    <n v="37.491565718904099"/>
    <n v="6.4475401200000004E-2"/>
  </r>
  <r>
    <n v="560000"/>
    <n v="870000"/>
    <n v="870000"/>
    <x v="0"/>
    <x v="0"/>
    <s v="IR12-21"/>
    <s v="62-304.520 (7), F.A.C."/>
    <n v="0.56000000000000005"/>
    <n v="0.48"/>
    <s v="Town Melbourne Beach"/>
    <n v="0.17630271641983"/>
    <n v="3629.06694814398"/>
    <n v="8.4789097921362409"/>
    <n v="1.2261077960951801"/>
    <n v="1.49485482863238"/>
    <n v="0.21616613507512"/>
    <n v="639.81436102723501"/>
    <n v="1210"/>
    <s v="Fixed Single Family Units"/>
    <n v="1210"/>
    <s v="Town Melbourne Beach                   Brevard County"/>
    <s v="Town Melbourne Beach"/>
    <m/>
    <m/>
    <m/>
    <n v="0"/>
    <n v="1"/>
    <n v="1.49485482863238"/>
    <n v="0.21616613507512"/>
    <n v="1131.27172774634"/>
    <m/>
    <n v="-1"/>
    <n v="-1"/>
    <n v="-1"/>
    <n v="-1"/>
    <n v="0"/>
    <m/>
    <m/>
    <s v="Central IRL A"/>
    <n v="-1"/>
    <m/>
    <m/>
    <n v="604"/>
    <x v="13"/>
    <s v="Basins 4, 6, 10, 15"/>
    <x v="0"/>
    <m/>
    <n v="117.865299265918"/>
    <n v="0.91749531849999999"/>
  </r>
  <r>
    <n v="560000"/>
    <n v="870000"/>
    <n v="870000"/>
    <x v="0"/>
    <x v="0"/>
    <s v="IR12-21"/>
    <s v="62-304.520 (7), F.A.C."/>
    <n v="0.56000000000000005"/>
    <n v="0.48"/>
    <s v="Brevard County"/>
    <n v="4.2432842350000002E-6"/>
    <n v="3629.06694814398"/>
    <n v="8.4789097921362409"/>
    <n v="1.2261077960951801"/>
    <n v="3.5978424249999999E-5"/>
    <n v="5.2027238815810001E-6"/>
    <n v="1.539916256881E-2"/>
    <n v="1750"/>
    <s v="Governmental"/>
    <n v="1750"/>
    <s v="Brevard County"/>
    <s v="Brevard County"/>
    <m/>
    <m/>
    <m/>
    <n v="0"/>
    <n v="1"/>
    <n v="3.5978424249999999E-5"/>
    <n v="5.2027238815810001E-6"/>
    <n v="1.5399162567829999E-2"/>
    <m/>
    <n v="-1"/>
    <n v="-1"/>
    <n v="-1"/>
    <n v="-1"/>
    <n v="0"/>
    <m/>
    <m/>
    <s v="Central IRL A"/>
    <n v="-1"/>
    <m/>
    <m/>
    <n v="604"/>
    <x v="13"/>
    <s v="Basins 4, 6, 10, 15"/>
    <x v="0"/>
    <m/>
    <n v="1.7729859588694199"/>
    <n v="1.2489200000000001E-5"/>
  </r>
  <r>
    <n v="560000"/>
    <n v="870000"/>
    <n v="870000"/>
    <x v="0"/>
    <x v="0"/>
    <s v="IR12-21"/>
    <s v="62-304.520 (7), F.A.C."/>
    <n v="0.56000000000000005"/>
    <n v="0.48"/>
    <s v="Town Melbourne Beach"/>
    <n v="0.16738573771973"/>
    <n v="3629.06694814398"/>
    <n v="8.4789097921362409"/>
    <n v="1.2261077960951801"/>
    <n v="1.41924857061583"/>
    <n v="0.20523295797331001"/>
    <n v="607.45404834939802"/>
    <n v="1750"/>
    <s v="Governmental"/>
    <n v="1750"/>
    <s v="Town Melbourne Beach                   Brevard County"/>
    <s v="Town Melbourne Beach"/>
    <m/>
    <m/>
    <m/>
    <n v="0"/>
    <n v="1"/>
    <n v="1.41924857061583"/>
    <n v="0.20523295797331001"/>
    <n v="607.45404834939802"/>
    <m/>
    <n v="-1"/>
    <n v="-1"/>
    <n v="-1"/>
    <n v="-1"/>
    <n v="0"/>
    <m/>
    <m/>
    <s v="Central IRL A"/>
    <n v="-1"/>
    <m/>
    <m/>
    <n v="604"/>
    <x v="13"/>
    <s v="Basins 4, 6, 10, 15"/>
    <x v="0"/>
    <m/>
    <n v="127.05360030469799"/>
    <n v="0.49266346179999998"/>
  </r>
  <r>
    <n v="560000"/>
    <n v="870000"/>
    <n v="870000"/>
    <x v="0"/>
    <x v="0"/>
    <s v="IR12-21"/>
    <s v="62-304.520 (7), F.A.C."/>
    <n v="0.56000000000000005"/>
    <n v="0.48"/>
    <s v="Town Melbourne Beach"/>
    <n v="1.8696578823880001E-2"/>
    <n v="3629.06694814398"/>
    <n v="8.4789097921362409"/>
    <n v="1.2261077960951801"/>
    <n v="0.15852660526931001"/>
    <n v="2.2924021056269998E-2"/>
    <n v="67.851136253140595"/>
    <n v="1210"/>
    <s v="Fixed Single Family Units"/>
    <n v="1210"/>
    <s v="Town Melbourne Beach                   Brevard County"/>
    <s v="Town Melbourne Beach"/>
    <m/>
    <m/>
    <m/>
    <n v="0"/>
    <n v="1"/>
    <n v="0.15852660526931001"/>
    <n v="2.2924021056269998E-2"/>
    <n v="396.89819532709498"/>
    <m/>
    <n v="-1"/>
    <n v="-1"/>
    <n v="-1"/>
    <n v="-1"/>
    <n v="0"/>
    <m/>
    <m/>
    <s v="Central IRL A"/>
    <n v="-1"/>
    <m/>
    <m/>
    <n v="604"/>
    <x v="13"/>
    <s v="Basins 4, 6, 10, 15"/>
    <x v="0"/>
    <m/>
    <n v="56.8338752085034"/>
    <n v="0.32189634659999999"/>
  </r>
  <r>
    <n v="560000"/>
    <n v="870000"/>
    <n v="870000"/>
    <x v="0"/>
    <x v="0"/>
    <s v="IR12-21"/>
    <s v="62-304.520 (7), F.A.C."/>
    <n v="0.56000000000000005"/>
    <n v="0.48"/>
    <s v="Town Melbourne Beach"/>
    <n v="6.4996939128369999E-2"/>
    <n v="3623.1210197810801"/>
    <n v="6.9342757552004697"/>
    <n v="0.94202023694076997"/>
    <n v="0.45070669916011002"/>
    <n v="6.1228431998130002E-2"/>
    <n v="235.491776377435"/>
    <n v="1750"/>
    <s v="Governmental"/>
    <n v="1750"/>
    <s v="Town Melbourne Beach                   Brevard County"/>
    <s v="Town Melbourne Beach"/>
    <m/>
    <m/>
    <m/>
    <n v="0"/>
    <n v="1"/>
    <n v="0.45070669916011002"/>
    <n v="6.1228431998130002E-2"/>
    <n v="459.52408877405202"/>
    <m/>
    <n v="-1"/>
    <n v="-1"/>
    <n v="-1"/>
    <n v="-1"/>
    <n v="0"/>
    <m/>
    <m/>
    <s v="Central IRL A"/>
    <n v="-1"/>
    <m/>
    <m/>
    <n v="604"/>
    <x v="13"/>
    <s v="Basins 4, 6, 10, 15"/>
    <x v="0"/>
    <m/>
    <n v="90.233882500515307"/>
    <n v="0.37268782540000001"/>
  </r>
  <r>
    <n v="560000"/>
    <n v="870000"/>
    <n v="870000"/>
    <x v="0"/>
    <x v="0"/>
    <s v="IR12-21"/>
    <s v="62-304.520 (7), F.A.C."/>
    <n v="0.56000000000000005"/>
    <n v="0.48"/>
    <s v="Town Melbourne Beach"/>
    <n v="0.13453095198067999"/>
    <n v="3637.2540904265902"/>
    <n v="8.7196729203819405"/>
    <n v="1.2695493020722799"/>
    <n v="1.17306589893921"/>
    <n v="0.17079367619419999"/>
    <n v="489.32325538074502"/>
    <n v="1210"/>
    <s v="Fixed Single Family Units"/>
    <n v="1210"/>
    <s v="Town Melbourne Beach                   Brevard County"/>
    <s v="Town Melbourne Beach"/>
    <m/>
    <m/>
    <m/>
    <n v="0"/>
    <n v="1"/>
    <n v="1.17306589893921"/>
    <n v="0.17079367619419999"/>
    <n v="1819.9258379227099"/>
    <m/>
    <n v="-1"/>
    <n v="-1"/>
    <n v="-1"/>
    <n v="-1"/>
    <n v="0"/>
    <m/>
    <m/>
    <s v="Central IRL A"/>
    <n v="-1"/>
    <m/>
    <m/>
    <n v="604"/>
    <x v="13"/>
    <s v="Basins 4, 6, 10, 15"/>
    <x v="0"/>
    <m/>
    <n v="98.658167280192202"/>
    <n v="1.4760144670999999"/>
  </r>
  <r>
    <n v="560000"/>
    <n v="870000"/>
    <n v="870000"/>
    <x v="0"/>
    <x v="0"/>
    <s v="IR12-21"/>
    <s v="62-304.520 (7), F.A.C."/>
    <n v="0.56000000000000005"/>
    <n v="0.48"/>
    <s v="Town Melbourne Beach"/>
    <n v="3.9201361750999998E-4"/>
    <n v="3637.2540904265902"/>
    <n v="8.7196729203819405"/>
    <n v="1.2695493020722799"/>
    <n v="3.41823052505E-3"/>
    <n v="4.9768061450999998E-4"/>
    <n v="1.4258531338057201"/>
    <n v="1750"/>
    <s v="Governmental"/>
    <n v="1750"/>
    <s v="Town Melbourne Beach                   Brevard County"/>
    <s v="Town Melbourne Beach"/>
    <m/>
    <m/>
    <m/>
    <n v="0"/>
    <n v="1"/>
    <n v="3.41823052505E-3"/>
    <n v="4.9768061450999998E-4"/>
    <n v="369.98111204614099"/>
    <m/>
    <n v="-1"/>
    <n v="-1"/>
    <n v="-1"/>
    <n v="-1"/>
    <n v="0"/>
    <m/>
    <m/>
    <s v="Central IRL A"/>
    <n v="-1"/>
    <m/>
    <m/>
    <n v="604"/>
    <x v="13"/>
    <s v="Basins 4, 6, 10, 15"/>
    <x v="0"/>
    <m/>
    <n v="6.1237212780436101"/>
    <n v="0.30006578430000003"/>
  </r>
  <r>
    <n v="560000"/>
    <n v="870000"/>
    <n v="870000"/>
    <x v="0"/>
    <x v="0"/>
    <s v="IR12-21"/>
    <s v="62-304.520 (7), F.A.C."/>
    <n v="0.56000000000000005"/>
    <n v="0.48"/>
    <s v="Town Melbourne Beach"/>
    <n v="0.11067239818563999"/>
    <n v="3629.3751855691798"/>
    <n v="8.5218162063836793"/>
    <n v="1.23397090920186"/>
    <n v="0.94312983645778004"/>
    <n v="0.13656651981269"/>
    <n v="401.67165570241502"/>
    <n v="1210"/>
    <s v="Fixed Single Family Units"/>
    <n v="1210"/>
    <s v="Town Melbourne Beach                   Brevard County"/>
    <s v="Town Melbourne Beach"/>
    <m/>
    <m/>
    <m/>
    <n v="0"/>
    <n v="1"/>
    <n v="0.94312983645778004"/>
    <n v="0.13656651981269"/>
    <n v="867.73784016877801"/>
    <m/>
    <n v="-1"/>
    <n v="-1"/>
    <n v="-1"/>
    <n v="-1"/>
    <n v="0"/>
    <m/>
    <m/>
    <s v="Central IRL A"/>
    <n v="-1"/>
    <m/>
    <m/>
    <n v="604"/>
    <x v="13"/>
    <s v="Basins 4, 6, 10, 15"/>
    <x v="0"/>
    <m/>
    <n v="87.365008272185193"/>
    <n v="0.70376142750000004"/>
  </r>
  <r>
    <n v="560000"/>
    <n v="870000"/>
    <n v="870000"/>
    <x v="0"/>
    <x v="0"/>
    <s v="IR12-21"/>
    <s v="62-304.520 (7), F.A.C."/>
    <n v="0.56000000000000005"/>
    <n v="0.48"/>
    <s v="Town Melbourne Beach"/>
    <n v="9.5877366399319999E-2"/>
    <n v="3629.3751855691798"/>
    <n v="8.5218162063836793"/>
    <n v="1.23397090920186"/>
    <n v="0.81704929480710997"/>
    <n v="0.11830988098764"/>
    <n v="347.97493446741601"/>
    <n v="1210"/>
    <s v="Fixed Single Family Units"/>
    <n v="1210"/>
    <s v="Town Melbourne Beach                   Brevard County"/>
    <s v="Town Melbourne Beach"/>
    <m/>
    <m/>
    <m/>
    <n v="0"/>
    <n v="1"/>
    <n v="0.81704929480710997"/>
    <n v="0.11830988098764"/>
    <n v="719.15609143335803"/>
    <m/>
    <n v="-1"/>
    <n v="-1"/>
    <n v="-1"/>
    <n v="-1"/>
    <n v="0"/>
    <m/>
    <m/>
    <s v="Central IRL A"/>
    <n v="-1"/>
    <m/>
    <m/>
    <n v="604"/>
    <x v="13"/>
    <s v="Basins 4, 6, 10, 15"/>
    <x v="0"/>
    <m/>
    <n v="79.2915010631162"/>
    <n v="0.58325717070000005"/>
  </r>
  <r>
    <n v="560000"/>
    <n v="870000"/>
    <n v="870000"/>
    <x v="0"/>
    <x v="0"/>
    <s v="IR12-21"/>
    <s v="62-304.520 (7), F.A.C."/>
    <n v="0.56000000000000005"/>
    <n v="0.48"/>
    <s v="Town Melbourne Beach"/>
    <n v="0.15502273637367001"/>
    <n v="3629.3751855691798"/>
    <n v="8.5218162063836793"/>
    <n v="1.23397090920186"/>
    <n v="1.32107526718716"/>
    <n v="0.19129354694999001"/>
    <n v="562.635672593663"/>
    <n v="1750"/>
    <s v="Governmental"/>
    <n v="1750"/>
    <s v="Town Melbourne Beach                   Brevard County"/>
    <s v="Town Melbourne Beach"/>
    <m/>
    <m/>
    <m/>
    <n v="0"/>
    <n v="1"/>
    <n v="1.32107526718716"/>
    <n v="0.19129354694999001"/>
    <n v="562.635672593663"/>
    <m/>
    <n v="-1"/>
    <n v="-1"/>
    <n v="-1"/>
    <n v="-1"/>
    <n v="0"/>
    <m/>
    <m/>
    <s v="Central IRL A"/>
    <n v="-1"/>
    <m/>
    <m/>
    <n v="604"/>
    <x v="13"/>
    <s v="Basins 4, 6, 10, 15"/>
    <x v="0"/>
    <m/>
    <n v="125.235555720796"/>
    <n v="0.45631441410000001"/>
  </r>
  <r>
    <n v="560000"/>
    <n v="870000"/>
    <n v="870000"/>
    <x v="0"/>
    <x v="0"/>
    <s v="IR12-21"/>
    <s v="62-304.520 (7), F.A.C."/>
    <n v="0.56000000000000005"/>
    <n v="0.48"/>
    <s v="Town Melbourne Beach"/>
    <n v="0.11928489335497"/>
    <n v="3636.90776873204"/>
    <n v="8.6674580930738792"/>
    <n v="1.2600690252292299"/>
    <n v="1.0338968142910601"/>
    <n v="0.15030719929438"/>
    <n v="433.82815533509603"/>
    <n v="1210"/>
    <s v="Fixed Single Family Units"/>
    <n v="1210"/>
    <s v="Town Melbourne Beach                   Brevard County"/>
    <s v="Town Melbourne Beach"/>
    <m/>
    <m/>
    <m/>
    <n v="0"/>
    <n v="1"/>
    <n v="1.0338968142910601"/>
    <n v="0.15030719929438"/>
    <n v="433.86029832799699"/>
    <m/>
    <n v="-1"/>
    <n v="-1"/>
    <n v="-1"/>
    <n v="-1"/>
    <n v="0"/>
    <m/>
    <m/>
    <s v="Central IRL A"/>
    <n v="-1"/>
    <m/>
    <m/>
    <n v="604"/>
    <x v="13"/>
    <s v="Basins 4, 6, 10, 15"/>
    <x v="0"/>
    <m/>
    <n v="104.79224451806699"/>
    <n v="0.3518737213"/>
  </r>
  <r>
    <n v="560000"/>
    <n v="870000"/>
    <n v="870000"/>
    <x v="0"/>
    <x v="0"/>
    <s v="IR12-21"/>
    <s v="62-304.520 (7), F.A.C."/>
    <n v="0.56000000000000005"/>
    <n v="0.48"/>
    <s v="Town Melbourne Beach"/>
    <n v="1.6219793274239998E-2"/>
    <n v="3636.90776873204"/>
    <n v="8.6674580930738792"/>
    <n v="1.2600690252292299"/>
    <n v="0.14058437848281999"/>
    <n v="2.043805910049E-2"/>
    <n v="58.9898921663221"/>
    <n v="1210"/>
    <s v="Fixed Single Family Units"/>
    <n v="1210"/>
    <s v="Town Melbourne Beach                   Brevard County"/>
    <s v="Town Melbourne Beach"/>
    <m/>
    <m/>
    <m/>
    <n v="0"/>
    <n v="1"/>
    <n v="0.14058437848281999"/>
    <n v="2.043805910049E-2"/>
    <n v="345.77053863029897"/>
    <m/>
    <n v="-1"/>
    <n v="-1"/>
    <n v="-1"/>
    <n v="-1"/>
    <n v="0"/>
    <m/>
    <m/>
    <s v="Central IRL A"/>
    <n v="-1"/>
    <m/>
    <m/>
    <n v="604"/>
    <x v="13"/>
    <s v="Basins 4, 6, 10, 15"/>
    <x v="0"/>
    <m/>
    <n v="49.217229107336102"/>
    <n v="0.28043028269999998"/>
  </r>
  <r>
    <n v="560000"/>
    <n v="870000"/>
    <n v="870000"/>
    <x v="0"/>
    <x v="0"/>
    <s v="IR12-21"/>
    <s v="62-304.520 (7), F.A.C."/>
    <n v="0.56000000000000005"/>
    <n v="0.48"/>
    <s v="Town Melbourne Beach"/>
    <n v="0.10842446776465001"/>
    <n v="3636.90776873204"/>
    <n v="8.6674580930738792"/>
    <n v="1.2600690252292299"/>
    <n v="0.93976453061394005"/>
    <n v="0.13662231340719999"/>
    <n v="394.32978913389201"/>
    <n v="1750"/>
    <s v="Governmental"/>
    <n v="1750"/>
    <s v="Town Melbourne Beach                   Brevard County"/>
    <s v="Town Melbourne Beach"/>
    <m/>
    <m/>
    <m/>
    <n v="0"/>
    <n v="1"/>
    <n v="0.93976453061394005"/>
    <n v="0.13662231340719999"/>
    <n v="426.745877143558"/>
    <m/>
    <n v="-1"/>
    <n v="-1"/>
    <n v="-1"/>
    <n v="-1"/>
    <n v="0"/>
    <m/>
    <m/>
    <s v="Central IRL A"/>
    <n v="-1"/>
    <m/>
    <m/>
    <n v="604"/>
    <x v="13"/>
    <s v="Basins 4, 6, 10, 15"/>
    <x v="0"/>
    <m/>
    <n v="114.140045210457"/>
    <n v="0.34610371220000002"/>
  </r>
  <r>
    <n v="560000"/>
    <n v="870000"/>
    <n v="870000"/>
    <x v="0"/>
    <x v="0"/>
    <s v="IR12-21"/>
    <s v="62-304.520 (7), F.A.C."/>
    <n v="0.56000000000000005"/>
    <n v="0.48"/>
    <s v="Town Melbourne Beach"/>
    <n v="0.17761724484204999"/>
    <n v="3636.90776873204"/>
    <n v="8.6674580930738792"/>
    <n v="1.2600690252292299"/>
    <n v="1.5394900262757101"/>
    <n v="0.22380998857202"/>
    <n v="645.97753762683305"/>
    <n v="1210"/>
    <s v="Fixed Single Family Units"/>
    <n v="1210"/>
    <s v="Town Melbourne Beach                   Brevard County"/>
    <s v="Town Melbourne Beach"/>
    <m/>
    <m/>
    <m/>
    <n v="0"/>
    <n v="1"/>
    <n v="1.5394900262757101"/>
    <n v="0.22380998857202"/>
    <n v="1016.56264934289"/>
    <m/>
    <n v="-1"/>
    <n v="-1"/>
    <n v="-1"/>
    <n v="-1"/>
    <n v="0"/>
    <m/>
    <m/>
    <s v="Central IRL A"/>
    <n v="-1"/>
    <m/>
    <m/>
    <n v="604"/>
    <x v="13"/>
    <s v="Basins 4, 6, 10, 15"/>
    <x v="0"/>
    <m/>
    <n v="111.387406258547"/>
    <n v="0.82446281369999996"/>
  </r>
  <r>
    <n v="560000"/>
    <n v="870000"/>
    <n v="880000"/>
    <x v="0"/>
    <x v="0"/>
    <s v="IR12-21"/>
    <s v="62-304.520 (7), F.A.C."/>
    <n v="0.56000000000000005"/>
    <n v="0.48"/>
    <s v="Brevard County"/>
    <n v="1.397499890828E-2"/>
    <n v="3616.4573056977101"/>
    <n v="6.9137024084674197"/>
    <n v="0.93938810142517004"/>
    <n v="9.6618983610539999E-2"/>
    <n v="1.312794769187E-2"/>
    <n v="50.5399868989848"/>
    <n v="1750"/>
    <s v="Governmental"/>
    <n v="1750"/>
    <s v="Brevard County"/>
    <s v="Brevard County"/>
    <m/>
    <m/>
    <m/>
    <n v="0"/>
    <n v="1"/>
    <n v="9.6618983610539999E-2"/>
    <n v="1.312794769187E-2"/>
    <n v="2082.3270870943002"/>
    <m/>
    <n v="-1"/>
    <n v="-1"/>
    <n v="-1"/>
    <n v="-1"/>
    <n v="0"/>
    <m/>
    <m/>
    <s v="Central IRL A"/>
    <n v="-1"/>
    <m/>
    <m/>
    <n v="604"/>
    <x v="13"/>
    <s v="Basins 4, 6, 10, 15"/>
    <x v="0"/>
    <m/>
    <n v="102.325484333766"/>
    <n v="1.6888297542999999"/>
  </r>
  <r>
    <n v="560000"/>
    <n v="870000"/>
    <n v="880000"/>
    <x v="0"/>
    <x v="0"/>
    <s v="IR12-21"/>
    <s v="62-304.520 (7), F.A.C."/>
    <n v="0.56000000000000005"/>
    <n v="0.48"/>
    <s v="Town Melbourne Beach"/>
    <n v="4.1971480729750002E-2"/>
    <n v="3616.4573056977101"/>
    <n v="6.9137024084674197"/>
    <n v="0.93938810142517004"/>
    <n v="0.29017832740824001"/>
    <n v="3.9427509596719999E-2"/>
    <n v="151.78806811606901"/>
    <n v="1750"/>
    <s v="Governmental"/>
    <n v="1750"/>
    <s v="Town Melbourne Beach                   Brevard County"/>
    <s v="Town Melbourne Beach"/>
    <m/>
    <m/>
    <m/>
    <n v="0"/>
    <n v="1"/>
    <n v="0.29017832740824001"/>
    <n v="3.9427509596719999E-2"/>
    <n v="151.788068116067"/>
    <m/>
    <n v="-1"/>
    <n v="-1"/>
    <n v="-1"/>
    <n v="-1"/>
    <n v="0"/>
    <m/>
    <m/>
    <s v="Central IRL A"/>
    <n v="-1"/>
    <m/>
    <m/>
    <n v="604"/>
    <x v="13"/>
    <s v="Basins 4, 6, 10, 15"/>
    <x v="0"/>
    <m/>
    <n v="106.846570199385"/>
    <n v="0.1231046781"/>
  </r>
  <r>
    <n v="560000"/>
    <n v="880000"/>
    <n v="880000"/>
    <x v="0"/>
    <x v="0"/>
    <s v="IR12-21"/>
    <s v="62-304.520 (7), F.A.C."/>
    <n v="0.56000000000000005"/>
    <n v="0.48"/>
    <s v="Town Melbourne Beach"/>
    <n v="8.1655885844709994E-2"/>
    <n v="3620.4729689617602"/>
    <n v="6.9214583926233404"/>
    <n v="0.94044866192719001"/>
    <n v="0.56517781638699005"/>
    <n v="7.6793168581140006E-2"/>
    <n v="295.63292745741802"/>
    <n v="1750"/>
    <s v="Governmental"/>
    <n v="1750"/>
    <s v="Town Melbourne Beach                   Brevard County"/>
    <s v="Town Melbourne Beach"/>
    <m/>
    <m/>
    <m/>
    <n v="0"/>
    <n v="1"/>
    <n v="0.56517781638699005"/>
    <n v="7.6793168581140006E-2"/>
    <n v="356.93167800569199"/>
    <m/>
    <n v="-1"/>
    <n v="-1"/>
    <n v="-1"/>
    <n v="-1"/>
    <n v="0"/>
    <m/>
    <m/>
    <s v="Central IRL A"/>
    <n v="-1"/>
    <m/>
    <m/>
    <n v="604"/>
    <x v="13"/>
    <s v="Basins 4, 6, 10, 15"/>
    <x v="0"/>
    <m/>
    <n v="113.228810614281"/>
    <n v="0.2894823017"/>
  </r>
  <r>
    <n v="440000"/>
    <n v="810000"/>
    <n v="810000"/>
    <x v="0"/>
    <x v="0"/>
    <s v="IR12-21"/>
    <s v="62-304.520 (7), F.A.C."/>
    <n v="0.56000000000000005"/>
    <n v="0.48"/>
    <s v="Town Melbourne Beach"/>
    <n v="8.8144594825809996E-2"/>
    <n v="3574.1855329879099"/>
    <n v="8.4388784487781905"/>
    <n v="1.1914339289087199"/>
    <n v="0.74384152165182005"/>
    <n v="0.10501846092538"/>
    <n v="315.04513563749498"/>
    <n v="1410"/>
    <s v="Retail Sales and Services"/>
    <n v="1410"/>
    <s v="Town Melbourne Beach                   Brevard County"/>
    <s v="Town Melbourne Beach"/>
    <m/>
    <m/>
    <m/>
    <n v="0"/>
    <n v="1"/>
    <n v="0.74384152165182005"/>
    <n v="0.10501846092538"/>
    <n v="445.44190976429502"/>
    <m/>
    <n v="-1"/>
    <n v="-1"/>
    <n v="-1"/>
    <n v="-1"/>
    <n v="0"/>
    <m/>
    <m/>
    <s v="Central IRL A"/>
    <n v="-1"/>
    <m/>
    <m/>
    <n v="605"/>
    <x v="14"/>
    <s v="Melbourne Beach Chevron"/>
    <x v="0"/>
    <m/>
    <n v="76.281506490926802"/>
    <n v="0.3612667557"/>
  </r>
  <r>
    <n v="450000"/>
    <n v="850000"/>
    <n v="850000"/>
    <x v="0"/>
    <x v="0"/>
    <s v="IR12-21"/>
    <s v="62-304.520 (7), F.A.C."/>
    <n v="0.56000000000000005"/>
    <n v="0.48"/>
    <s v="FDOT District 5"/>
    <n v="1.4296620688979999E-2"/>
    <n v="3834.8213269243502"/>
    <n v="10.4726166024604"/>
    <n v="1.39865906681591"/>
    <n v="0.14972302718655001"/>
    <n v="1.999609815147E-2"/>
    <n v="54.824985921071402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0.14972302718655001"/>
    <n v="1.999609815147E-2"/>
    <n v="697.59056614494"/>
    <m/>
    <n v="-1"/>
    <n v="-1"/>
    <n v="-1"/>
    <n v="-1"/>
    <n v="0"/>
    <m/>
    <m/>
    <s v="Central IRL A"/>
    <n v="-1"/>
    <m/>
    <m/>
    <n v="605"/>
    <x v="14"/>
    <s v="Melbourne Beach Chevron"/>
    <x v="0"/>
    <m/>
    <n v="49.985304183353698"/>
    <n v="0.56576688249999996"/>
  </r>
  <r>
    <n v="450000"/>
    <n v="850000"/>
    <n v="850000"/>
    <x v="0"/>
    <x v="0"/>
    <s v="IR12-21"/>
    <s v="62-304.520 (7), F.A.C."/>
    <n v="0.56000000000000005"/>
    <n v="0.48"/>
    <s v="Town Melbourne Beach"/>
    <n v="0.16185690329317001"/>
    <n v="3834.8213269243502"/>
    <n v="10.4726166024604"/>
    <n v="1.39865906681591"/>
    <n v="1.69506529265091"/>
    <n v="0.22638262531774"/>
    <n v="620.69230465859096"/>
    <n v="1410"/>
    <s v="Retail Sales and Services"/>
    <n v="1410"/>
    <s v="Town Melbourne Beach                   Brevard County"/>
    <s v="Town Melbourne Beach"/>
    <m/>
    <m/>
    <m/>
    <n v="0"/>
    <n v="1"/>
    <n v="1.69506529265091"/>
    <n v="0.22638262531774"/>
    <n v="689.85467592880605"/>
    <m/>
    <n v="-1"/>
    <n v="-1"/>
    <n v="-1"/>
    <n v="-1"/>
    <n v="0"/>
    <m/>
    <m/>
    <s v="Central IRL A"/>
    <n v="-1"/>
    <m/>
    <m/>
    <n v="605"/>
    <x v="14"/>
    <s v="Melbourne Beach Chevron"/>
    <x v="0"/>
    <m/>
    <n v="103.476759825465"/>
    <n v="0.55949284340000005"/>
  </r>
  <r>
    <n v="450000"/>
    <n v="850000"/>
    <n v="850000"/>
    <x v="0"/>
    <x v="0"/>
    <s v="IR12-21"/>
    <s v="62-304.520 (7), F.A.C."/>
    <n v="0.56000000000000005"/>
    <n v="0.48"/>
    <s v="FDOT District 5"/>
    <n v="1.82505670621E-3"/>
    <n v="3834.8213269243502"/>
    <n v="10.4726166024604"/>
    <n v="1.39865906681591"/>
    <n v="1.911311916192E-2"/>
    <n v="2.5526321095899998E-3"/>
    <n v="6.9987663798357502"/>
    <n v="1410"/>
    <s v="Retail Sales and Services"/>
    <n v="1410"/>
    <s v="FDOT District 5                         Town Melbourne Beach                   Brevard County"/>
    <s v="FDOT District 5"/>
    <m/>
    <m/>
    <m/>
    <n v="0"/>
    <n v="1"/>
    <n v="1.911311916192E-2"/>
    <n v="2.5526321095899998E-3"/>
    <n v="7.8049404087236702"/>
    <m/>
    <n v="-1"/>
    <n v="-1"/>
    <n v="-1"/>
    <n v="-1"/>
    <n v="0"/>
    <m/>
    <m/>
    <s v="Central IRL A"/>
    <n v="-1"/>
    <m/>
    <m/>
    <n v="605"/>
    <x v="14"/>
    <s v="Melbourne Beach Chevron"/>
    <x v="0"/>
    <m/>
    <n v="45.4282468630091"/>
    <n v="6.3300409000000002E-3"/>
  </r>
  <r>
    <n v="450000"/>
    <n v="870000"/>
    <n v="870000"/>
    <x v="0"/>
    <x v="0"/>
    <s v="IR12-21"/>
    <s v="62-304.520 (7), F.A.C."/>
    <n v="0.56000000000000005"/>
    <n v="0.48"/>
    <s v="Town Melbourne Beach"/>
    <n v="6.0370981326159999E-2"/>
    <n v="3832.2717959850502"/>
    <n v="10.830820639946801"/>
    <n v="1.4391182632149899"/>
    <n v="0.65386727060123995"/>
    <n v="8.6880981794690004E-2"/>
    <n v="231.35800903219001"/>
    <n v="1400"/>
    <s v="Commercial and Services"/>
    <n v="1400"/>
    <s v="Town Melbourne Beach                   Brevard County"/>
    <s v="Town Melbourne Beach"/>
    <m/>
    <m/>
    <m/>
    <n v="0"/>
    <n v="1"/>
    <n v="0.65386727060123995"/>
    <n v="8.6880981794690004E-2"/>
    <n v="890.19758522478196"/>
    <m/>
    <n v="-1"/>
    <n v="-1"/>
    <n v="-1"/>
    <n v="-1"/>
    <n v="0"/>
    <m/>
    <m/>
    <s v="Central IRL A"/>
    <n v="-1"/>
    <m/>
    <m/>
    <n v="605"/>
    <x v="14"/>
    <s v="Melbourne Beach Chevron"/>
    <x v="0"/>
    <m/>
    <n v="77.108798284418995"/>
    <n v="0.72197695480000001"/>
  </r>
  <r>
    <n v="450000"/>
    <n v="870000"/>
    <n v="870000"/>
    <x v="0"/>
    <x v="0"/>
    <s v="IR12-21"/>
    <s v="62-304.520 (7), F.A.C."/>
    <n v="0.56000000000000005"/>
    <n v="0.48"/>
    <s v="FDOT District 5"/>
    <n v="1.9145728292330001E-2"/>
    <n v="3832.2717959850502"/>
    <n v="10.830820639946801"/>
    <n v="1.4391182632149899"/>
    <n v="0.20736394915542999"/>
    <n v="2.7552967248049998E-2"/>
    <n v="73.371634548308407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0.20736394915542999"/>
    <n v="2.7552967248049998E-2"/>
    <n v="801.26617335841695"/>
    <m/>
    <n v="-1"/>
    <n v="-1"/>
    <n v="-1"/>
    <n v="-1"/>
    <n v="0"/>
    <m/>
    <m/>
    <s v="Central IRL A"/>
    <n v="-1"/>
    <m/>
    <m/>
    <n v="605"/>
    <x v="14"/>
    <s v="Melbourne Beach Chevron"/>
    <x v="0"/>
    <m/>
    <n v="64.455964856257296"/>
    <n v="0.64985091110000004"/>
  </r>
  <r>
    <n v="450000"/>
    <n v="870000"/>
    <n v="870000"/>
    <x v="0"/>
    <x v="0"/>
    <s v="IR12-21"/>
    <s v="62-304.520 (7), F.A.C."/>
    <n v="0.56000000000000005"/>
    <n v="0.48"/>
    <s v="Town Melbourne Beach"/>
    <n v="0.16272998921446"/>
    <n v="3832.2717959850502"/>
    <n v="10.830820639946801"/>
    <n v="1.4391182632149899"/>
    <n v="1.76249932592236"/>
    <n v="0.23418769945130999"/>
    <n v="623.62554802754903"/>
    <n v="1410"/>
    <s v="Retail Sales and Services"/>
    <n v="1410"/>
    <s v="Town Melbourne Beach                   Brevard County"/>
    <s v="Town Melbourne Beach"/>
    <m/>
    <m/>
    <m/>
    <n v="0"/>
    <n v="1"/>
    <n v="1.76249932592236"/>
    <n v="0.23418769945130999"/>
    <n v="623.62554802754903"/>
    <m/>
    <n v="-1"/>
    <n v="-1"/>
    <n v="-1"/>
    <n v="-1"/>
    <n v="0"/>
    <m/>
    <m/>
    <s v="Central IRL A"/>
    <n v="-1"/>
    <m/>
    <m/>
    <n v="605"/>
    <x v="14"/>
    <s v="Melbourne Beach Chevron"/>
    <x v="0"/>
    <m/>
    <n v="103.997609397885"/>
    <n v="0.50577903329999996"/>
  </r>
  <r>
    <n v="450000"/>
    <n v="870000"/>
    <n v="870000"/>
    <x v="0"/>
    <x v="0"/>
    <s v="IR12-21"/>
    <s v="62-304.520 (7), F.A.C."/>
    <n v="0.56000000000000005"/>
    <n v="0.48"/>
    <s v="FDOT District 5"/>
    <n v="1.7507785256199999E-3"/>
    <n v="3832.2717959850502"/>
    <n v="10.830820639946801"/>
    <n v="1.4391182632149899"/>
    <n v="1.896236819134E-2"/>
    <n v="2.5195773510700002E-3"/>
    <n v="6.70945916478047"/>
    <n v="1410"/>
    <s v="Retail Sales and Services"/>
    <n v="1410"/>
    <s v="FDOT District 5                         Town Melbourne Beach                   Brevard County"/>
    <s v="FDOT District 5"/>
    <m/>
    <m/>
    <m/>
    <n v="0"/>
    <n v="1"/>
    <n v="1.896236819134E-2"/>
    <n v="2.5195773510700002E-3"/>
    <n v="6.7094591647791697"/>
    <m/>
    <n v="-1"/>
    <n v="-1"/>
    <n v="-1"/>
    <n v="-1"/>
    <n v="0"/>
    <m/>
    <m/>
    <s v="Central IRL A"/>
    <n v="-1"/>
    <m/>
    <m/>
    <n v="605"/>
    <x v="14"/>
    <s v="Melbourne Beach Chevron"/>
    <x v="0"/>
    <m/>
    <n v="43.593969297518498"/>
    <n v="5.4415727000000002E-3"/>
  </r>
  <r>
    <n v="450000"/>
    <n v="880000"/>
    <n v="880000"/>
    <x v="0"/>
    <x v="0"/>
    <s v="IR12-21"/>
    <s v="62-304.520 (7), F.A.C."/>
    <n v="0.56000000000000005"/>
    <n v="0.48"/>
    <s v="Town Melbourne Beach"/>
    <n v="2.868970421273E-2"/>
    <n v="3514.1599776645799"/>
    <n v="8.9208179185341407"/>
    <n v="1.19259516463828"/>
    <n v="0.25593562741838"/>
    <n v="3.4215202519000003E-2"/>
    <n v="100.820210315417"/>
    <n v="1400"/>
    <s v="Commercial and Services"/>
    <n v="1400"/>
    <s v="Town Melbourne Beach                   Brevard County"/>
    <s v="Town Melbourne Beach"/>
    <m/>
    <m/>
    <m/>
    <n v="0"/>
    <n v="1"/>
    <n v="0.25593562741838"/>
    <n v="3.4215202519000003E-2"/>
    <n v="936.59935107623596"/>
    <m/>
    <n v="-1"/>
    <n v="-1"/>
    <n v="-1"/>
    <n v="-1"/>
    <n v="0"/>
    <m/>
    <m/>
    <s v="Central IRL A"/>
    <n v="-1"/>
    <m/>
    <m/>
    <n v="605"/>
    <x v="14"/>
    <s v="Melbourne Beach Chevron"/>
    <x v="0"/>
    <m/>
    <n v="46.266675376741198"/>
    <n v="0.75961017929999997"/>
  </r>
  <r>
    <n v="450000"/>
    <n v="880000"/>
    <n v="880000"/>
    <x v="0"/>
    <x v="0"/>
    <s v="IR12-21"/>
    <s v="62-304.520 (7), F.A.C."/>
    <n v="0.56000000000000005"/>
    <n v="0.48"/>
    <s v="Natural Lands"/>
    <n v="1.6331771350700001E-3"/>
    <n v="3514.1599776645799"/>
    <n v="8.9208179185341407"/>
    <n v="1.19259516463828"/>
    <n v="1.456927585071E-2"/>
    <n v="1.9477191542799999E-3"/>
    <n v="5.7392457245174704"/>
    <n v="3100"/>
    <s v="Herbaceous Dry Prairie"/>
    <n v="3100"/>
    <s v="Town Melbourne Beach                   Brevard County"/>
    <s v="Town Melbourne Beach"/>
    <m/>
    <m/>
    <s v="Natural Lands"/>
    <n v="0"/>
    <n v="1"/>
    <n v="1.456927585071E-2"/>
    <n v="1.9477191542799999E-3"/>
    <n v="828.99835547757698"/>
    <m/>
    <n v="-1"/>
    <n v="-1"/>
    <n v="-1"/>
    <n v="-1"/>
    <n v="0"/>
    <m/>
    <m/>
    <s v="Central IRL A"/>
    <n v="-1"/>
    <m/>
    <m/>
    <n v="605"/>
    <x v="14"/>
    <s v="Melbourne Beach Chevron"/>
    <x v="0"/>
    <m/>
    <n v="17.5989419944937"/>
    <n v="0.67234254299999996"/>
  </r>
  <r>
    <n v="450000"/>
    <n v="880000"/>
    <n v="880000"/>
    <x v="0"/>
    <x v="0"/>
    <s v="IR12-21"/>
    <s v="62-304.520 (7), F.A.C."/>
    <n v="0.56000000000000005"/>
    <n v="0.48"/>
    <s v="Town Melbourne Beach"/>
    <n v="8.663863023842E-2"/>
    <n v="3514.1599776645799"/>
    <n v="8.9208179185341407"/>
    <n v="1.19259516463828"/>
    <n v="0.77288744506823004"/>
    <n v="0.10332481149323"/>
    <n v="304.46200690356699"/>
    <n v="1410"/>
    <s v="Retail Sales and Services"/>
    <n v="1410"/>
    <s v="Town Melbourne Beach                   Brevard County"/>
    <s v="Town Melbourne Beach"/>
    <m/>
    <m/>
    <m/>
    <n v="0"/>
    <n v="1"/>
    <n v="0.77288744506823004"/>
    <n v="0.10332481149323"/>
    <n v="404.945794863044"/>
    <m/>
    <n v="-1"/>
    <n v="-1"/>
    <n v="-1"/>
    <n v="-1"/>
    <n v="0"/>
    <m/>
    <m/>
    <s v="Central IRL A"/>
    <n v="-1"/>
    <m/>
    <m/>
    <n v="605"/>
    <x v="14"/>
    <s v="Melbourne Beach Chevron"/>
    <x v="0"/>
    <m/>
    <n v="76.109720648642906"/>
    <n v="0.32842319129999997"/>
  </r>
  <r>
    <n v="450000"/>
    <n v="850000"/>
    <n v="850000"/>
    <x v="0"/>
    <x v="0"/>
    <s v="IR12-21"/>
    <s v="62-304.520 (7), F.A.C."/>
    <n v="0.56000000000000005"/>
    <n v="0.48"/>
    <s v="Town Melbourne Beach"/>
    <n v="1.587648403532E-2"/>
    <n v="3834.8213269243502"/>
    <n v="10.4726166024604"/>
    <n v="1.39865906681591"/>
    <n v="0.16626833029700999"/>
    <n v="2.2205788345159998E-2"/>
    <n v="60.883479575226701"/>
    <n v="1400"/>
    <s v="Commercial and Services"/>
    <n v="1400"/>
    <s v="Town Melbourne Beach                   Brevard County"/>
    <s v="Town Melbourne Beach"/>
    <m/>
    <m/>
    <m/>
    <n v="0"/>
    <n v="1"/>
    <n v="0.16626833029700999"/>
    <n v="2.2205788345159998E-2"/>
    <n v="759.46385345756198"/>
    <m/>
    <n v="-1"/>
    <n v="-1"/>
    <n v="-1"/>
    <n v="-1"/>
    <n v="0"/>
    <m/>
    <m/>
    <s v="Central IRL A"/>
    <n v="-1"/>
    <m/>
    <m/>
    <n v="606"/>
    <x v="15"/>
    <s v="Melbourne Beach Library"/>
    <x v="0"/>
    <m/>
    <n v="91.561732366900301"/>
    <n v="0.6159479752"/>
  </r>
  <r>
    <n v="450000"/>
    <n v="850000"/>
    <n v="850000"/>
    <x v="0"/>
    <x v="0"/>
    <s v="IR12-21"/>
    <s v="62-304.520 (7), F.A.C."/>
    <n v="0.56000000000000005"/>
    <n v="0.48"/>
    <s v="FDOT District 5"/>
    <n v="1.6095689887149999E-2"/>
    <n v="3834.8213269243502"/>
    <n v="10.4726166024604"/>
    <n v="1.39865906681591"/>
    <n v="0.16856398914031001"/>
    <n v="2.2512382597329999E-2"/>
    <n v="61.724094850837901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0.16856398914031001"/>
    <n v="2.2512382597329999E-2"/>
    <n v="697.59056614494"/>
    <m/>
    <n v="-1"/>
    <n v="-1"/>
    <n v="-1"/>
    <n v="-1"/>
    <n v="0"/>
    <m/>
    <m/>
    <s v="Central IRL A"/>
    <n v="-1"/>
    <m/>
    <m/>
    <n v="606"/>
    <x v="15"/>
    <s v="Melbourne Beach Library"/>
    <x v="0"/>
    <m/>
    <n v="91.540654618905293"/>
    <n v="0.56576688249999996"/>
  </r>
  <r>
    <n v="450000"/>
    <n v="850000"/>
    <n v="850000"/>
    <x v="0"/>
    <x v="0"/>
    <s v="IR12-21"/>
    <s v="62-304.520 (7), F.A.C."/>
    <n v="0.56000000000000005"/>
    <n v="0.48"/>
    <s v="Town Melbourne Beach"/>
    <n v="3.5376412522720002E-2"/>
    <n v="3834.8213269243502"/>
    <n v="10.4726166024604"/>
    <n v="1.39865906681591"/>
    <n v="0.37048360512100997"/>
    <n v="4.9479540126329997E-2"/>
    <n v="135.662221212231"/>
    <n v="1750"/>
    <s v="Governmental"/>
    <n v="1750"/>
    <s v="Town Melbourne Beach                   Brevard County"/>
    <s v="Town Melbourne Beach"/>
    <m/>
    <m/>
    <m/>
    <n v="0"/>
    <n v="1"/>
    <n v="0.37048360512100997"/>
    <n v="4.9479540126329997E-2"/>
    <n v="135.662221212231"/>
    <m/>
    <n v="-1"/>
    <n v="-1"/>
    <n v="-1"/>
    <n v="-1"/>
    <n v="0"/>
    <m/>
    <m/>
    <s v="Central IRL A"/>
    <n v="-1"/>
    <m/>
    <m/>
    <n v="606"/>
    <x v="15"/>
    <s v="Melbourne Beach Library"/>
    <x v="0"/>
    <m/>
    <n v="92.969956936540598"/>
    <n v="0.1100261324"/>
  </r>
  <r>
    <n v="450000"/>
    <n v="850000"/>
    <n v="850000"/>
    <x v="0"/>
    <x v="0"/>
    <s v="IR12-21"/>
    <s v="62-304.520 (7), F.A.C."/>
    <n v="0.56000000000000005"/>
    <n v="0.48"/>
    <s v="Town Melbourne Beach"/>
    <n v="1.1029976964800001E-3"/>
    <n v="3834.8213269243502"/>
    <n v="10.4726166024604"/>
    <n v="1.39865906681591"/>
    <n v="1.1551271988650001E-2"/>
    <n v="1.54271772886E-3"/>
    <n v="4.2297990900176003"/>
    <n v="1210"/>
    <s v="Fixed Single Family Units"/>
    <n v="1210"/>
    <s v="Town Melbourne Beach                   Brevard County"/>
    <s v="Town Melbourne Beach"/>
    <m/>
    <m/>
    <m/>
    <n v="0"/>
    <n v="1"/>
    <n v="1.1551271988650001E-2"/>
    <n v="1.54271772886E-3"/>
    <n v="23.718014513464201"/>
    <m/>
    <n v="-1"/>
    <n v="-1"/>
    <n v="-1"/>
    <n v="-1"/>
    <n v="0"/>
    <m/>
    <m/>
    <s v="Central IRL A"/>
    <n v="-1"/>
    <m/>
    <m/>
    <n v="606"/>
    <x v="15"/>
    <s v="Melbourne Beach Library"/>
    <x v="0"/>
    <m/>
    <n v="9.71691248229072"/>
    <n v="1.9236021499999999E-2"/>
  </r>
  <r>
    <n v="450000"/>
    <n v="860000"/>
    <n v="860000"/>
    <x v="0"/>
    <x v="0"/>
    <s v="IR12-21"/>
    <s v="62-304.520 (7), F.A.C."/>
    <n v="0.56000000000000005"/>
    <n v="0.48"/>
    <s v="Town Melbourne Beach"/>
    <n v="2.3832632416599998E-3"/>
    <n v="3744.0310389841102"/>
    <n v="8.7260657800849195"/>
    <n v="1.1848186852356699"/>
    <n v="2.079651181804E-2"/>
    <n v="2.8237348205600002E-3"/>
    <n v="8.9230115508711503"/>
    <n v="1210"/>
    <s v="Fixed Single Family Units"/>
    <n v="1210"/>
    <s v="Town Melbourne Beach                   Brevard County"/>
    <s v="Town Melbourne Beach"/>
    <m/>
    <m/>
    <m/>
    <n v="0"/>
    <n v="1"/>
    <n v="2.079651181804E-2"/>
    <n v="2.8237348205600002E-3"/>
    <n v="135.45517732276801"/>
    <m/>
    <n v="-1"/>
    <n v="-1"/>
    <n v="-1"/>
    <n v="-1"/>
    <n v="0"/>
    <m/>
    <m/>
    <s v="Central IRL A"/>
    <n v="-1"/>
    <m/>
    <m/>
    <n v="606"/>
    <x v="15"/>
    <s v="Melbourne Beach Library"/>
    <x v="0"/>
    <m/>
    <n v="12.4257487486224"/>
    <n v="0.1098582136"/>
  </r>
  <r>
    <n v="450000"/>
    <n v="860000"/>
    <n v="860000"/>
    <x v="0"/>
    <x v="0"/>
    <s v="IR12-21"/>
    <s v="62-304.520 (7), F.A.C."/>
    <n v="0.56000000000000005"/>
    <n v="0.48"/>
    <s v="Town Melbourne Beach"/>
    <n v="1.1429621561639999E-2"/>
    <n v="3744.0310389841102"/>
    <n v="8.7260657800849195"/>
    <n v="1.1848186852356699"/>
    <n v="9.9735629588360006E-2"/>
    <n v="1.3542029191400001E-2"/>
    <n v="42.792857890629698"/>
    <n v="1210"/>
    <s v="Fixed Single Family Units"/>
    <n v="1210"/>
    <s v="Town Melbourne Beach                   Brevard County"/>
    <s v="Town Melbourne Beach"/>
    <m/>
    <m/>
    <m/>
    <n v="0"/>
    <n v="1"/>
    <n v="9.9735629588360006E-2"/>
    <n v="1.3542029191400001E-2"/>
    <n v="90.400999249076506"/>
    <m/>
    <n v="-1"/>
    <n v="-1"/>
    <n v="-1"/>
    <n v="-1"/>
    <n v="0"/>
    <m/>
    <m/>
    <s v="Central IRL A"/>
    <n v="-1"/>
    <m/>
    <m/>
    <n v="606"/>
    <x v="15"/>
    <s v="Melbourne Beach Library"/>
    <x v="0"/>
    <m/>
    <n v="37.9311998755947"/>
    <n v="7.3317923199999996E-2"/>
  </r>
  <r>
    <n v="450000"/>
    <n v="860000"/>
    <n v="860000"/>
    <x v="0"/>
    <x v="0"/>
    <s v="IR12-21"/>
    <s v="62-304.520 (7), F.A.C."/>
    <n v="0.56000000000000005"/>
    <n v="0.48"/>
    <s v="Town Melbourne Beach"/>
    <n v="5.6555248428299997E-3"/>
    <n v="3744.0310389841102"/>
    <n v="8.7260657800849195"/>
    <n v="1.1848186852356699"/>
    <n v="4.9350481799500003E-2"/>
    <n v="6.7007715086000001E-3"/>
    <n v="21.174460553331201"/>
    <n v="1210"/>
    <s v="Fixed Single Family Units"/>
    <n v="1210"/>
    <s v="Town Melbourne Beach                   Brevard County"/>
    <s v="Town Melbourne Beach"/>
    <m/>
    <m/>
    <m/>
    <n v="0"/>
    <n v="1"/>
    <n v="4.9350481799500003E-2"/>
    <n v="6.7007715086000001E-3"/>
    <n v="51.477574671168199"/>
    <m/>
    <n v="-1"/>
    <n v="-1"/>
    <n v="-1"/>
    <n v="-1"/>
    <n v="0"/>
    <m/>
    <m/>
    <s v="Central IRL A"/>
    <n v="-1"/>
    <m/>
    <m/>
    <n v="606"/>
    <x v="15"/>
    <s v="Melbourne Beach Library"/>
    <x v="0"/>
    <m/>
    <n v="23.121463568996699"/>
    <n v="4.1749857799999998E-2"/>
  </r>
  <r>
    <n v="450000"/>
    <n v="860000"/>
    <n v="860000"/>
    <x v="0"/>
    <x v="0"/>
    <s v="IR12-21"/>
    <s v="62-304.520 (7), F.A.C."/>
    <n v="0.56000000000000005"/>
    <n v="0.48"/>
    <s v="Town Melbourne Beach"/>
    <n v="0.31606724099944999"/>
    <n v="3744.0310389841102"/>
    <n v="8.7260657800849195"/>
    <n v="1.1848186852356699"/>
    <n v="2.7580235358911902"/>
    <n v="0.37448237292704001"/>
    <n v="1183.36556070802"/>
    <n v="1750"/>
    <s v="Governmental"/>
    <n v="1750"/>
    <s v="Town Melbourne Beach                   Brevard County"/>
    <s v="Town Melbourne Beach"/>
    <m/>
    <m/>
    <m/>
    <n v="0"/>
    <n v="1"/>
    <n v="2.7580235358911902"/>
    <n v="0.37448237292704001"/>
    <n v="1347.4671136218001"/>
    <m/>
    <n v="-1"/>
    <n v="-1"/>
    <n v="-1"/>
    <n v="-1"/>
    <n v="0"/>
    <m/>
    <m/>
    <s v="Central IRL A"/>
    <n v="-1"/>
    <m/>
    <m/>
    <n v="606"/>
    <x v="15"/>
    <s v="Melbourne Beach Library"/>
    <x v="0"/>
    <m/>
    <n v="146.077899402794"/>
    <n v="1.0928362641"/>
  </r>
  <r>
    <n v="450000"/>
    <n v="870000"/>
    <n v="870000"/>
    <x v="0"/>
    <x v="0"/>
    <s v="IR12-21"/>
    <s v="62-304.520 (7), F.A.C."/>
    <n v="0.56000000000000005"/>
    <n v="0.48"/>
    <s v="Town Melbourne Beach"/>
    <n v="4.6899159245000001E-4"/>
    <n v="3769.25623195555"/>
    <n v="9.8005123641042005"/>
    <n v="1.3053215664328801"/>
    <n v="4.5963579005200003E-3"/>
    <n v="6.1218484009999997E-4"/>
    <n v="1.7677494825995299"/>
    <n v="1400"/>
    <s v="Commercial and Services"/>
    <n v="1400"/>
    <s v="Town Melbourne Beach                   Brevard County"/>
    <s v="Town Melbourne Beach"/>
    <m/>
    <m/>
    <m/>
    <n v="0"/>
    <n v="1"/>
    <n v="4.5963579005200003E-3"/>
    <n v="6.1218484009999997E-4"/>
    <n v="192.074321614094"/>
    <m/>
    <n v="-1"/>
    <n v="-1"/>
    <n v="-1"/>
    <n v="-1"/>
    <n v="0"/>
    <m/>
    <m/>
    <s v="Central IRL A"/>
    <n v="-1"/>
    <m/>
    <m/>
    <n v="606"/>
    <x v="15"/>
    <s v="Melbourne Beach Library"/>
    <x v="0"/>
    <m/>
    <n v="109.290360107553"/>
    <n v="0.1557780386"/>
  </r>
  <r>
    <n v="450000"/>
    <n v="870000"/>
    <n v="870000"/>
    <x v="0"/>
    <x v="0"/>
    <s v="IR12-21"/>
    <s v="62-304.520 (7), F.A.C."/>
    <n v="0.56000000000000005"/>
    <n v="0.48"/>
    <s v="FDOT District 5"/>
    <n v="4.5828333712640001E-2"/>
    <n v="3769.25623195555"/>
    <n v="9.8005123641042005"/>
    <n v="1.3053215664328801"/>
    <n v="0.44914115117706999"/>
    <n v="5.9820712348790002E-2"/>
    <n v="172.738732446526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0.44914115117706999"/>
    <n v="5.9820712348790002E-2"/>
    <n v="1117.9714968251501"/>
    <m/>
    <n v="-1"/>
    <n v="-1"/>
    <n v="-1"/>
    <n v="-1"/>
    <n v="0"/>
    <m/>
    <m/>
    <s v="Central IRL A"/>
    <n v="-1"/>
    <m/>
    <m/>
    <n v="606"/>
    <x v="15"/>
    <s v="Melbourne Beach Library"/>
    <x v="0"/>
    <m/>
    <n v="115.43697582572101"/>
    <n v="0.90670843209999996"/>
  </r>
  <r>
    <n v="450000"/>
    <n v="870000"/>
    <n v="870000"/>
    <x v="0"/>
    <x v="0"/>
    <s v="IR12-21"/>
    <s v="62-304.520 (7), F.A.C."/>
    <n v="0.56000000000000005"/>
    <n v="0.48"/>
    <s v="Town Melbourne Beach"/>
    <n v="0.25357346975204997"/>
    <n v="3769.25623195555"/>
    <n v="9.8005123641042005"/>
    <n v="1.3053215664328801"/>
    <n v="2.4851499255137699"/>
    <n v="0.33099491874255998"/>
    <n v="955.783381121508"/>
    <n v="1750"/>
    <s v="Governmental"/>
    <n v="1750"/>
    <s v="Town Melbourne Beach                   Brevard County"/>
    <s v="Town Melbourne Beach"/>
    <m/>
    <m/>
    <m/>
    <n v="0"/>
    <n v="1"/>
    <n v="2.4851499255137699"/>
    <n v="0.33099491874255998"/>
    <n v="955.783381121508"/>
    <m/>
    <n v="-1"/>
    <n v="-1"/>
    <n v="-1"/>
    <n v="-1"/>
    <n v="0"/>
    <m/>
    <m/>
    <s v="Central IRL A"/>
    <n v="-1"/>
    <m/>
    <m/>
    <n v="606"/>
    <x v="15"/>
    <s v="Melbourne Beach Library"/>
    <x v="0"/>
    <m/>
    <n v="139.871556802047"/>
    <n v="0.77516900330000005"/>
  </r>
  <r>
    <n v="450000"/>
    <n v="870000"/>
    <n v="870000"/>
    <x v="0"/>
    <x v="0"/>
    <s v="IR12-21"/>
    <s v="62-304.520 (7), F.A.C."/>
    <n v="0.56000000000000005"/>
    <n v="0.48"/>
    <s v="Town Melbourne Beach"/>
    <n v="1.37075577832E-3"/>
    <n v="3832.2717959850502"/>
    <n v="10.830820639946801"/>
    <n v="1.4391182632149899"/>
    <n v="1.4846409976200001E-2"/>
    <n v="1.9726796749899998E-3"/>
    <n v="5.2531087084584298"/>
    <n v="1400"/>
    <s v="Commercial and Services"/>
    <n v="1400"/>
    <s v="Town Melbourne Beach                   Brevard County"/>
    <s v="Town Melbourne Beach"/>
    <m/>
    <m/>
    <m/>
    <n v="0"/>
    <n v="1"/>
    <n v="1.4846409976200001E-2"/>
    <n v="1.9726796749899998E-3"/>
    <n v="890.19758522478196"/>
    <m/>
    <n v="-1"/>
    <n v="-1"/>
    <n v="-1"/>
    <n v="-1"/>
    <n v="0"/>
    <m/>
    <m/>
    <s v="Central IRL A"/>
    <n v="-1"/>
    <m/>
    <m/>
    <n v="606"/>
    <x v="15"/>
    <s v="Melbourne Beach Library"/>
    <x v="0"/>
    <m/>
    <n v="34.052116449147299"/>
    <n v="0.72197695480000001"/>
  </r>
  <r>
    <n v="450000"/>
    <n v="870000"/>
    <n v="870000"/>
    <x v="0"/>
    <x v="0"/>
    <s v="IR12-21"/>
    <s v="62-304.520 (7), F.A.C."/>
    <n v="0.56000000000000005"/>
    <n v="0.48"/>
    <s v="FDOT District 5"/>
    <n v="1.7150845650610001E-2"/>
    <n v="3832.2717959850502"/>
    <n v="10.830820639946801"/>
    <n v="1.4391182632149899"/>
    <n v="0.18575773306525001"/>
    <n v="2.4682095205379999E-2"/>
    <n v="65.7267020641562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0.18575773306525001"/>
    <n v="2.4682095205379999E-2"/>
    <n v="801.26617335841695"/>
    <m/>
    <n v="-1"/>
    <n v="-1"/>
    <n v="-1"/>
    <n v="-1"/>
    <n v="0"/>
    <m/>
    <m/>
    <s v="Central IRL A"/>
    <n v="-1"/>
    <m/>
    <m/>
    <n v="606"/>
    <x v="15"/>
    <s v="Melbourne Beach Library"/>
    <x v="0"/>
    <m/>
    <n v="54.2980583693315"/>
    <n v="0.64985091110000004"/>
  </r>
  <r>
    <n v="450000"/>
    <n v="870000"/>
    <n v="870000"/>
    <x v="0"/>
    <x v="0"/>
    <s v="IR12-21"/>
    <s v="62-304.520 (7), F.A.C."/>
    <n v="0.56000000000000005"/>
    <n v="0.48"/>
    <s v="Town Melbourne Beach"/>
    <n v="6.9748053297700001E-3"/>
    <n v="3832.2717959850502"/>
    <n v="10.830820639946801"/>
    <n v="1.4391182632149899"/>
    <n v="7.5542865525330002E-2"/>
    <n v="1.0037569732440001E-2"/>
    <n v="26.729349747782901"/>
    <n v="1750"/>
    <s v="Governmental"/>
    <n v="1750"/>
    <s v="Town Melbourne Beach                   Brevard County"/>
    <s v="Town Melbourne Beach"/>
    <m/>
    <m/>
    <m/>
    <n v="0"/>
    <n v="1"/>
    <n v="7.5542865525330002E-2"/>
    <n v="1.0037569732440001E-2"/>
    <n v="26.729349747784099"/>
    <m/>
    <n v="-1"/>
    <n v="-1"/>
    <n v="-1"/>
    <n v="-1"/>
    <n v="0"/>
    <m/>
    <m/>
    <s v="Central IRL A"/>
    <n v="-1"/>
    <m/>
    <m/>
    <n v="606"/>
    <x v="15"/>
    <s v="Melbourne Beach Library"/>
    <x v="0"/>
    <m/>
    <n v="33.617606464315003"/>
    <n v="2.1678304700000001E-2"/>
  </r>
  <r>
    <n v="450000"/>
    <n v="880000"/>
    <n v="880000"/>
    <x v="0"/>
    <x v="0"/>
    <s v="IR12-21"/>
    <s v="62-304.520 (7), F.A.C."/>
    <n v="0.56000000000000005"/>
    <n v="0.48"/>
    <s v="Town Melbourne Beach"/>
    <n v="2.6180288899999999E-5"/>
    <n v="3774.2132500850598"/>
    <n v="10.352470964337799"/>
    <n v="1.3786707843891299"/>
    <n v="2.7103068066999998E-4"/>
    <n v="3.6093999429999997E-5"/>
    <n v="9.8809993257430007E-2"/>
    <n v="1400"/>
    <s v="Commercial and Services"/>
    <n v="1400"/>
    <s v="Town Melbourne Beach                   Brevard County"/>
    <s v="Town Melbourne Beach"/>
    <m/>
    <m/>
    <m/>
    <n v="0"/>
    <n v="1"/>
    <n v="2.7103068066999998E-4"/>
    <n v="3.6093999429999997E-5"/>
    <n v="135.82966047570201"/>
    <m/>
    <n v="-1"/>
    <n v="-1"/>
    <n v="-1"/>
    <n v="-1"/>
    <n v="0"/>
    <m/>
    <m/>
    <s v="Central IRL A"/>
    <n v="-1"/>
    <m/>
    <m/>
    <n v="606"/>
    <x v="15"/>
    <s v="Melbourne Beach Library"/>
    <x v="0"/>
    <m/>
    <n v="61.729091023808699"/>
    <n v="0.1101619306"/>
  </r>
  <r>
    <n v="450000"/>
    <n v="880000"/>
    <n v="880000"/>
    <x v="0"/>
    <x v="0"/>
    <s v="IR12-21"/>
    <s v="62-304.520 (7), F.A.C."/>
    <n v="0.56000000000000005"/>
    <n v="0.48"/>
    <s v="FDOT District 5"/>
    <n v="3.01983064689E-2"/>
    <n v="3774.2132500850598"/>
    <n v="10.352470964337799"/>
    <n v="1.3786707843891299"/>
    <n v="0.31262709089146001"/>
    <n v="4.1633522866700003E-2"/>
    <n v="113.97484840505101"/>
    <n v="1400"/>
    <s v="Commercial and Services"/>
    <n v="1400"/>
    <s v="FDOT District 5                         Town Melbourne Beach                   Brevard County"/>
    <s v="FDOT District 5"/>
    <m/>
    <m/>
    <m/>
    <n v="0"/>
    <n v="1"/>
    <n v="0.31262709089146001"/>
    <n v="4.1633522866700003E-2"/>
    <n v="1074.09595342016"/>
    <m/>
    <n v="-1"/>
    <n v="-1"/>
    <n v="-1"/>
    <n v="-1"/>
    <n v="0"/>
    <m/>
    <m/>
    <s v="Central IRL A"/>
    <n v="-1"/>
    <m/>
    <m/>
    <n v="606"/>
    <x v="15"/>
    <s v="Melbourne Beach Library"/>
    <x v="0"/>
    <m/>
    <n v="69.787795313249603"/>
    <n v="0.87112404980000002"/>
  </r>
  <r>
    <n v="450000"/>
    <n v="880000"/>
    <n v="880000"/>
    <x v="0"/>
    <x v="0"/>
    <s v="IR12-21"/>
    <s v="62-304.520 (7), F.A.C."/>
    <n v="0.56000000000000005"/>
    <n v="0.48"/>
    <s v="Town Melbourne Beach"/>
    <n v="0.15090066609979"/>
    <n v="3774.2132500850598"/>
    <n v="10.352470964337799"/>
    <n v="1.3786707843891299"/>
    <n v="1.56219476429733"/>
    <n v="0.20804233969663999"/>
    <n v="569.53129344049705"/>
    <n v="1750"/>
    <s v="Governmental"/>
    <n v="1750"/>
    <s v="Town Melbourne Beach                   Brevard County"/>
    <s v="Town Melbourne Beach"/>
    <m/>
    <m/>
    <m/>
    <n v="0"/>
    <n v="1"/>
    <n v="1.56219476429733"/>
    <n v="0.20804233969663999"/>
    <n v="630.94410730976801"/>
    <m/>
    <n v="-1"/>
    <n v="-1"/>
    <n v="-1"/>
    <n v="-1"/>
    <n v="0"/>
    <m/>
    <m/>
    <s v="Central IRL A"/>
    <n v="-1"/>
    <m/>
    <m/>
    <n v="606"/>
    <x v="15"/>
    <s v="Melbourne Beach Library"/>
    <x v="0"/>
    <m/>
    <n v="101.02444513626899"/>
    <n v="0.51171460449999995"/>
  </r>
  <r>
    <n v="450000"/>
    <n v="880000"/>
    <n v="880000"/>
    <x v="0"/>
    <x v="0"/>
    <s v="IR12-21"/>
    <s v="62-304.520 (7), F.A.C."/>
    <n v="0.56000000000000005"/>
    <n v="0.48"/>
    <s v="Town Melbourne Beach"/>
    <n v="8.8042777353200003E-3"/>
    <n v="3711.5032761059401"/>
    <n v="7.3758687280136801"/>
    <n v="1.01572150580047"/>
    <n v="6.4939196820719997E-2"/>
    <n v="8.9426942387999999E-3"/>
    <n v="32.677105658401601"/>
    <n v="1210"/>
    <s v="Fixed Single Family Units"/>
    <n v="1210"/>
    <s v="Town Melbourne Beach                   Brevard County"/>
    <s v="Town Melbourne Beach"/>
    <m/>
    <m/>
    <m/>
    <n v="0"/>
    <n v="1"/>
    <n v="6.4939196820719997E-2"/>
    <n v="8.9426942387999999E-3"/>
    <n v="93.594997789550902"/>
    <m/>
    <n v="-1"/>
    <n v="-1"/>
    <n v="-1"/>
    <n v="-1"/>
    <n v="0"/>
    <m/>
    <m/>
    <s v="Central IRL A"/>
    <n v="-1"/>
    <m/>
    <m/>
    <n v="606"/>
    <x v="15"/>
    <s v="Melbourne Beach Library"/>
    <x v="0"/>
    <m/>
    <n v="36.840210481068603"/>
    <n v="7.5908351799999996E-2"/>
  </r>
  <r>
    <n v="450000"/>
    <n v="880000"/>
    <n v="880000"/>
    <x v="0"/>
    <x v="0"/>
    <s v="IR12-21"/>
    <s v="62-304.520 (7), F.A.C."/>
    <n v="0.56000000000000005"/>
    <n v="0.48"/>
    <s v="Town Melbourne Beach"/>
    <n v="0.53771375806036004"/>
    <n v="3711.5032761059401"/>
    <n v="7.3758687280136801"/>
    <n v="1.01572150580047"/>
    <n v="3.9661060927001599"/>
    <n v="0.54616742802670004"/>
    <n v="1995.7263746482799"/>
    <n v="1750"/>
    <s v="Governmental"/>
    <n v="1750"/>
    <s v="Town Melbourne Beach                   Brevard County"/>
    <s v="Town Melbourne Beach"/>
    <m/>
    <m/>
    <m/>
    <n v="0"/>
    <n v="1"/>
    <n v="3.9661060927001599"/>
    <n v="0.54616742802670004"/>
    <n v="1995.7263746482799"/>
    <m/>
    <n v="-1"/>
    <n v="-1"/>
    <n v="-1"/>
    <n v="-1"/>
    <n v="0"/>
    <m/>
    <m/>
    <s v="Central IRL A"/>
    <n v="-1"/>
    <m/>
    <m/>
    <n v="606"/>
    <x v="15"/>
    <s v="Melbourne Beach Library"/>
    <x v="0"/>
    <m/>
    <n v="186.976832228587"/>
    <n v="1.6185939778"/>
  </r>
  <r>
    <n v="450000"/>
    <n v="880000"/>
    <n v="880000"/>
    <x v="0"/>
    <x v="0"/>
    <s v="IR12-21"/>
    <s v="62-304.520 (7), F.A.C."/>
    <n v="0.56000000000000005"/>
    <n v="0.48"/>
    <s v="Town Melbourne Beach"/>
    <n v="1.352950053769E-2"/>
    <n v="3711.5032761059401"/>
    <n v="7.3758687280136801"/>
    <n v="1.01572150580047"/>
    <n v="9.9791819921590003E-2"/>
    <n v="1.3742204658869999E-2"/>
    <n v="50.214785569713598"/>
    <n v="1210"/>
    <s v="Fixed Single Family Units"/>
    <n v="1210"/>
    <s v="Town Melbourne Beach                   Brevard County"/>
    <s v="Town Melbourne Beach"/>
    <m/>
    <m/>
    <m/>
    <n v="0"/>
    <n v="1"/>
    <n v="9.9791819921590003E-2"/>
    <n v="1.3742204658869999E-2"/>
    <n v="203.50970808627"/>
    <m/>
    <n v="-1"/>
    <n v="-1"/>
    <n v="-1"/>
    <n v="-1"/>
    <n v="0"/>
    <m/>
    <m/>
    <s v="Central IRL A"/>
    <n v="-1"/>
    <m/>
    <m/>
    <n v="606"/>
    <x v="15"/>
    <s v="Melbourne Beach Library"/>
    <x v="0"/>
    <m/>
    <n v="70.833592573266102"/>
    <n v="0.16505248019999999"/>
  </r>
  <r>
    <n v="170000"/>
    <n v="660000"/>
    <n v="660000"/>
    <x v="0"/>
    <x v="0"/>
    <s v="IR12-21"/>
    <s v="62-304.520 (7), F.A.C."/>
    <n v="0.56000000000000005"/>
    <n v="0.48"/>
    <s v="Town Melbourne Beach"/>
    <n v="0.51587375406193003"/>
    <n v="3733.2615128082098"/>
    <n v="7.8148310151418396"/>
    <n v="1.06275046800605"/>
    <n v="4.0314662131408898"/>
    <n v="0.54824507356135999"/>
    <n v="1925.89163150732"/>
    <n v="1750"/>
    <s v="Governmental"/>
    <n v="1750"/>
    <s v="Town Melbourne Beach                   Brevard County"/>
    <s v="Town Melbourne Beach"/>
    <m/>
    <m/>
    <m/>
    <n v="0"/>
    <n v="1"/>
    <n v="4.0314662131408898"/>
    <n v="0.54824507356135999"/>
    <n v="2110.1841084276698"/>
    <m/>
    <n v="-1"/>
    <n v="-1"/>
    <n v="-1"/>
    <n v="-1"/>
    <n v="0"/>
    <m/>
    <m/>
    <s v="Central IRL A"/>
    <n v="-1"/>
    <m/>
    <m/>
    <n v="607"/>
    <x v="16"/>
    <s v="Melbourne Beach Town Hall"/>
    <x v="0"/>
    <m/>
    <n v="190.08125266526901"/>
    <n v="1.7114226346000001"/>
  </r>
  <r>
    <n v="170000"/>
    <n v="710000"/>
    <n v="710000"/>
    <x v="0"/>
    <x v="0"/>
    <s v="IR12-21"/>
    <s v="62-304.520 (7), F.A.C."/>
    <n v="0.56000000000000005"/>
    <n v="0.48"/>
    <s v="Town Melbourne Beach"/>
    <n v="3.3948759872999999E-3"/>
    <n v="3723.2242181123802"/>
    <n v="7.5425882104501003"/>
    <n v="1.0334002340039601"/>
    <n v="2.5606151597749999E-2"/>
    <n v="3.5082656396900002E-3"/>
    <n v="12.6398844934072"/>
    <n v="1400"/>
    <s v="Commercial and Services"/>
    <n v="1400"/>
    <s v="Town Melbourne Beach                   Brevard County"/>
    <s v="Town Melbourne Beach"/>
    <m/>
    <m/>
    <m/>
    <n v="0"/>
    <n v="1"/>
    <n v="2.5606151597749999E-2"/>
    <n v="3.5082656396900002E-3"/>
    <n v="14.1440553570114"/>
    <m/>
    <n v="-1"/>
    <n v="-1"/>
    <n v="-1"/>
    <n v="-1"/>
    <n v="0"/>
    <m/>
    <m/>
    <s v="Central IRL A"/>
    <n v="-1"/>
    <m/>
    <m/>
    <n v="607"/>
    <x v="16"/>
    <s v="Melbourne Beach Town Hall"/>
    <x v="0"/>
    <m/>
    <n v="16.092273402321599"/>
    <n v="1.14712533E-2"/>
  </r>
  <r>
    <n v="170000"/>
    <n v="710000"/>
    <n v="710000"/>
    <x v="0"/>
    <x v="0"/>
    <s v="IR12-21"/>
    <s v="62-304.520 (7), F.A.C."/>
    <n v="0.56000000000000005"/>
    <n v="0.48"/>
    <s v="Town Melbourne Beach"/>
    <n v="5.2765406161160003E-2"/>
    <n v="3723.2242181123802"/>
    <n v="7.5425882104501003"/>
    <n v="1.0334002340039601"/>
    <n v="0.39798773043079"/>
    <n v="5.4527783074259997E-2"/>
    <n v="196.45743809777801"/>
    <n v="1750"/>
    <s v="Governmental"/>
    <n v="1750"/>
    <s v="Town Melbourne Beach                   Brevard County"/>
    <s v="Town Melbourne Beach"/>
    <m/>
    <m/>
    <m/>
    <n v="0"/>
    <n v="1"/>
    <n v="0.39798773043079"/>
    <n v="5.4527783074259997E-2"/>
    <n v="2199.2909940596201"/>
    <m/>
    <n v="-1"/>
    <n v="-1"/>
    <n v="-1"/>
    <n v="-1"/>
    <n v="0"/>
    <m/>
    <m/>
    <s v="Central IRL A"/>
    <n v="-1"/>
    <m/>
    <m/>
    <n v="607"/>
    <x v="16"/>
    <s v="Melbourne Beach Town Hall"/>
    <x v="0"/>
    <m/>
    <n v="86.016799315948006"/>
    <n v="1.7836909927"/>
  </r>
  <r>
    <n v="200000"/>
    <n v="810000"/>
    <n v="810000"/>
    <x v="0"/>
    <x v="0"/>
    <s v="IR12-21"/>
    <s v="62-304.520 (7), F.A.C."/>
    <n v="0.56000000000000005"/>
    <n v="0.48"/>
    <s v="Town Melbourne Beach"/>
    <n v="3.5292370892280003E-2"/>
    <n v="3729.6089081252298"/>
    <n v="7.6940617673781198"/>
    <n v="1.04773201374793"/>
    <n v="0.27154168156247999"/>
    <n v="3.6976946824909998E-2"/>
    <n v="131.62674086873599"/>
    <n v="1400"/>
    <s v="Commercial and Services"/>
    <n v="1400"/>
    <s v="Town Melbourne Beach                   Brevard County"/>
    <s v="Town Melbourne Beach"/>
    <m/>
    <m/>
    <m/>
    <n v="0"/>
    <n v="1"/>
    <n v="0.27154168156247999"/>
    <n v="3.6976946824909998E-2"/>
    <n v="131.626740868735"/>
    <m/>
    <n v="-1"/>
    <n v="-1"/>
    <n v="-1"/>
    <n v="-1"/>
    <n v="0"/>
    <m/>
    <m/>
    <s v="Central IRL A"/>
    <n v="-1"/>
    <m/>
    <m/>
    <n v="607"/>
    <x v="16"/>
    <s v="Melbourne Beach Town Hall"/>
    <x v="0"/>
    <m/>
    <n v="105.718032500991"/>
    <n v="0.1067532367"/>
  </r>
  <r>
    <n v="200000"/>
    <n v="810000"/>
    <n v="810000"/>
    <x v="0"/>
    <x v="0"/>
    <s v="IR12-21"/>
    <s v="62-304.520 (7), F.A.C."/>
    <n v="0.56000000000000005"/>
    <n v="0.48"/>
    <s v="Town Melbourne Beach"/>
    <n v="0.57428768286926002"/>
    <n v="3729.6089081252298"/>
    <n v="7.6940617673781198"/>
    <n v="1.04773201374793"/>
    <n v="4.4186049042405999"/>
    <n v="0.60169959044325005"/>
    <n v="2141.86845785581"/>
    <n v="1750"/>
    <s v="Governmental"/>
    <n v="1750"/>
    <s v="Town Melbourne Beach                   Brevard County"/>
    <s v="Town Melbourne Beach"/>
    <m/>
    <m/>
    <m/>
    <n v="0"/>
    <n v="1"/>
    <n v="4.4186049042405999"/>
    <n v="0.60169959044325005"/>
    <n v="2172.3893443668599"/>
    <m/>
    <n v="-1"/>
    <n v="-1"/>
    <n v="-1"/>
    <n v="-1"/>
    <n v="0"/>
    <m/>
    <m/>
    <s v="Central IRL A"/>
    <n v="-1"/>
    <m/>
    <m/>
    <n v="607"/>
    <x v="16"/>
    <s v="Melbourne Beach Town Hall"/>
    <x v="0"/>
    <m/>
    <n v="189.53364232739401"/>
    <n v="1.7618729475999999"/>
  </r>
  <r>
    <n v="210000"/>
    <n v="830000"/>
    <n v="830000"/>
    <x v="0"/>
    <x v="0"/>
    <s v="IR12-21"/>
    <s v="62-304.520 (7), F.A.C."/>
    <n v="0.56000000000000005"/>
    <n v="0.48"/>
    <s v="Town Melbourne Beach"/>
    <n v="3.9228685874459997E-2"/>
    <n v="3725.0863716894701"/>
    <n v="7.6687591668196102"/>
    <n v="1.05447093331468"/>
    <n v="0.30083534440212001"/>
    <n v="4.1365509006759997E-2"/>
    <n v="146.130243130271"/>
    <n v="1750"/>
    <s v="Governmental"/>
    <n v="1750"/>
    <s v="Town Melbourne Beach                   Brevard County"/>
    <s v="Town Melbourne Beach"/>
    <m/>
    <m/>
    <m/>
    <n v="0"/>
    <n v="1"/>
    <n v="0.30083534440212001"/>
    <n v="4.1365509006759997E-2"/>
    <n v="2074.04051001887"/>
    <m/>
    <n v="-1"/>
    <n v="-1"/>
    <n v="-1"/>
    <n v="-1"/>
    <n v="0"/>
    <m/>
    <m/>
    <s v="Central IRL A"/>
    <n v="-1"/>
    <m/>
    <m/>
    <n v="607"/>
    <x v="16"/>
    <s v="Melbourne Beach Town Hall"/>
    <x v="0"/>
    <m/>
    <n v="65.000111589050704"/>
    <n v="1.6821090916999999"/>
  </r>
  <r>
    <n v="220000"/>
    <n v="860000"/>
    <n v="860000"/>
    <x v="0"/>
    <x v="0"/>
    <s v="IR12-21"/>
    <s v="62-304.520 (7), F.A.C."/>
    <n v="0.56000000000000005"/>
    <n v="0.48"/>
    <s v="Town Melbourne Beach"/>
    <n v="6.2570938170400006E-2"/>
    <n v="3743.4527701965699"/>
    <n v="9.6368619189800295"/>
    <n v="1.39154854943603"/>
    <n v="0.60298749128919005"/>
    <n v="8.7070498247869998E-2"/>
    <n v="234.231351827786"/>
    <n v="1400"/>
    <s v="Commercial and Services"/>
    <n v="1400"/>
    <s v="Town Melbourne Beach                   Brevard County"/>
    <s v="Town Melbourne Beach"/>
    <m/>
    <m/>
    <m/>
    <n v="0"/>
    <n v="1"/>
    <n v="0.60298749128919005"/>
    <n v="8.7070498247869998E-2"/>
    <n v="333.94126136238498"/>
    <m/>
    <n v="-1"/>
    <n v="-1"/>
    <n v="-1"/>
    <n v="-1"/>
    <n v="0"/>
    <m/>
    <m/>
    <s v="Central IRL A"/>
    <n v="-1"/>
    <m/>
    <m/>
    <n v="607"/>
    <x v="16"/>
    <s v="Melbourne Beach Town Hall"/>
    <x v="0"/>
    <m/>
    <n v="110.13534229904501"/>
    <n v="0.27083638389999998"/>
  </r>
  <r>
    <n v="220000"/>
    <n v="870000"/>
    <n v="870000"/>
    <x v="0"/>
    <x v="0"/>
    <s v="IR12-21"/>
    <s v="62-304.520 (7), F.A.C."/>
    <n v="0.56000000000000005"/>
    <n v="0.48"/>
    <s v="Town Melbourne Beach"/>
    <n v="4.7229955248000001E-3"/>
    <n v="3733.3533841108501"/>
    <n v="9.3842483312876404"/>
    <n v="1.3725800964836801"/>
    <n v="4.432176287234E-2"/>
    <n v="6.4826896531300004E-3"/>
    <n v="17.632611325674901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4.432176287234E-2"/>
    <n v="6.4826896531300004E-3"/>
    <n v="427.81624031728597"/>
    <m/>
    <n v="-1"/>
    <n v="-1"/>
    <n v="-1"/>
    <n v="-1"/>
    <n v="0"/>
    <m/>
    <m/>
    <s v="Central IRL A"/>
    <n v="-1"/>
    <m/>
    <m/>
    <n v="607"/>
    <x v="16"/>
    <s v="Melbourne Beach Town Hall"/>
    <x v="0"/>
    <m/>
    <n v="17.499117747144499"/>
    <n v="0.34697180890000001"/>
  </r>
  <r>
    <n v="220000"/>
    <n v="870000"/>
    <n v="870000"/>
    <x v="0"/>
    <x v="0"/>
    <s v="IR12-21"/>
    <s v="62-304.520 (7), F.A.C."/>
    <n v="0.56000000000000005"/>
    <n v="0.48"/>
    <s v="Town Melbourne Beach"/>
    <n v="1.7869400718369999E-2"/>
    <n v="3733.3533841108501"/>
    <n v="9.3842483312876404"/>
    <n v="1.3725800964836801"/>
    <n v="0.16769089387246999"/>
    <n v="2.452718376212E-2"/>
    <n v="66.712787643959501"/>
    <n v="1400"/>
    <s v="Commercial and Services"/>
    <n v="1400"/>
    <s v="Town Melbourne Beach                   Brevard County"/>
    <s v="Town Melbourne Beach"/>
    <m/>
    <m/>
    <m/>
    <n v="0"/>
    <n v="1"/>
    <n v="0.16769089387246999"/>
    <n v="2.452718376212E-2"/>
    <n v="94.364852586716594"/>
    <m/>
    <n v="-1"/>
    <n v="-1"/>
    <n v="-1"/>
    <n v="-1"/>
    <n v="0"/>
    <m/>
    <m/>
    <s v="Central IRL A"/>
    <n v="-1"/>
    <m/>
    <m/>
    <n v="607"/>
    <x v="16"/>
    <s v="Melbourne Beach Town Hall"/>
    <x v="0"/>
    <m/>
    <n v="41.032026938926798"/>
    <n v="7.6532727199999998E-2"/>
  </r>
  <r>
    <n v="230000"/>
    <n v="870000"/>
    <n v="870000"/>
    <x v="0"/>
    <x v="0"/>
    <s v="IR12-21"/>
    <s v="62-304.520 (7), F.A.C."/>
    <n v="0.56000000000000005"/>
    <n v="0.48"/>
    <s v="Town Melbourne Beach"/>
    <n v="7.9739366975000001E-4"/>
    <n v="3731.5510520120101"/>
    <n v="7.7869253812360499"/>
    <n v="1.0615903117222201"/>
    <n v="6.2092450058600004E-3"/>
    <n v="8.4650539443999998E-4"/>
    <n v="2.97551518724572"/>
    <n v="1400"/>
    <s v="Commercial and Services"/>
    <n v="1400"/>
    <s v="Town Melbourne Beach                   Brevard County"/>
    <s v="Town Melbourne Beach"/>
    <m/>
    <m/>
    <m/>
    <n v="0"/>
    <n v="1"/>
    <n v="6.2092450058600004E-3"/>
    <n v="8.4650539443999998E-4"/>
    <n v="162.18179665954801"/>
    <m/>
    <n v="-1"/>
    <n v="-1"/>
    <n v="-1"/>
    <n v="-1"/>
    <n v="0"/>
    <m/>
    <m/>
    <s v="Central IRL A"/>
    <n v="-1"/>
    <m/>
    <m/>
    <n v="607"/>
    <x v="16"/>
    <s v="Melbourne Beach Town Hall"/>
    <x v="0"/>
    <m/>
    <n v="20.970744108865901"/>
    <n v="0.13153430390000001"/>
  </r>
  <r>
    <n v="230000"/>
    <n v="870000"/>
    <n v="870000"/>
    <x v="0"/>
    <x v="0"/>
    <s v="IR12-21"/>
    <s v="62-304.520 (7), F.A.C."/>
    <n v="0.56000000000000005"/>
    <n v="0.48"/>
    <s v="Town Melbourne Beach"/>
    <n v="1.2280955837000001E-4"/>
    <n v="3731.5510520120101"/>
    <n v="7.7869253812360499"/>
    <n v="1.0615903117222201"/>
    <n v="9.5630886715999995E-4"/>
    <n v="1.3037343735E-4"/>
    <n v="0.45827013675136002"/>
    <n v="1210"/>
    <s v="Fixed Single Family Units"/>
    <n v="1210"/>
    <s v="Town Melbourne Beach                   Brevard County"/>
    <s v="Town Melbourne Beach"/>
    <m/>
    <m/>
    <m/>
    <n v="0"/>
    <n v="1"/>
    <n v="9.5630886715999995E-4"/>
    <n v="1.3037343735E-4"/>
    <n v="44.495212681871898"/>
    <m/>
    <n v="-1"/>
    <n v="-1"/>
    <n v="-1"/>
    <n v="-1"/>
    <n v="0"/>
    <m/>
    <m/>
    <s v="Central IRL A"/>
    <n v="-1"/>
    <m/>
    <m/>
    <n v="607"/>
    <x v="16"/>
    <s v="Melbourne Beach Town Hall"/>
    <x v="0"/>
    <m/>
    <n v="3.1474933278315"/>
    <n v="3.6086952700000001E-2"/>
  </r>
  <r>
    <n v="230000"/>
    <n v="870000"/>
    <n v="870000"/>
    <x v="0"/>
    <x v="0"/>
    <s v="IR12-21"/>
    <s v="62-304.520 (7), F.A.C."/>
    <n v="0.56000000000000005"/>
    <n v="0.48"/>
    <s v="Town Melbourne Beach"/>
    <n v="0.20378459575492"/>
    <n v="3731.5510520120101"/>
    <n v="7.7869253812360499"/>
    <n v="1.0615903117222201"/>
    <n v="1.5868554409889699"/>
    <n v="0.21633575253166001"/>
    <n v="760.43262267314105"/>
    <n v="1750"/>
    <s v="Governmental"/>
    <n v="1750"/>
    <s v="Town Melbourne Beach                   Brevard County"/>
    <s v="Town Melbourne Beach"/>
    <m/>
    <m/>
    <m/>
    <n v="0"/>
    <n v="1"/>
    <n v="1.5868554409889699"/>
    <n v="0.21633575253166001"/>
    <n v="917.18706299706696"/>
    <m/>
    <n v="-1"/>
    <n v="-1"/>
    <n v="-1"/>
    <n v="-1"/>
    <n v="0"/>
    <m/>
    <m/>
    <s v="Central IRL A"/>
    <n v="-1"/>
    <m/>
    <m/>
    <n v="607"/>
    <x v="16"/>
    <s v="Melbourne Beach Town Hall"/>
    <x v="0"/>
    <m/>
    <n v="127.815400826505"/>
    <n v="0.74386623110000005"/>
  </r>
  <r>
    <n v="230000"/>
    <n v="870000"/>
    <n v="870000"/>
    <x v="0"/>
    <x v="0"/>
    <s v="IR12-21"/>
    <s v="62-304.520 (7), F.A.C."/>
    <n v="0.56000000000000005"/>
    <n v="0.48"/>
    <s v="Town Melbourne Beach"/>
    <n v="3.45967934803E-3"/>
    <n v="3730.3644193114301"/>
    <n v="8.7014639199356907"/>
    <n v="1.24848960859738"/>
    <n v="3.0104275021480002E-2"/>
    <n v="4.3193737150999997E-3"/>
    <n v="12.90586474214"/>
    <n v="1200"/>
    <s v="Residential, Medium Density-Two-five dwellingunits per acre"/>
    <n v="1200"/>
    <s v="Town Melbourne Beach                   Brevard County"/>
    <s v="Town Melbourne Beach"/>
    <m/>
    <m/>
    <m/>
    <n v="0"/>
    <n v="1"/>
    <n v="3.0104275021480002E-2"/>
    <n v="4.3193737150999997E-3"/>
    <n v="119.22661452463799"/>
    <m/>
    <n v="-1"/>
    <n v="-1"/>
    <n v="-1"/>
    <n v="-1"/>
    <n v="0"/>
    <m/>
    <m/>
    <s v="Central IRL A"/>
    <n v="-1"/>
    <m/>
    <m/>
    <n v="607"/>
    <x v="16"/>
    <s v="Melbourne Beach Town Hall"/>
    <x v="0"/>
    <m/>
    <n v="15.0246055067282"/>
    <n v="9.6696362100000002E-2"/>
  </r>
  <r>
    <n v="230000"/>
    <n v="870000"/>
    <n v="870000"/>
    <x v="0"/>
    <x v="0"/>
    <s v="IR12-21"/>
    <s v="62-304.520 (7), F.A.C."/>
    <n v="0.56000000000000005"/>
    <n v="0.48"/>
    <s v="Town Melbourne Beach"/>
    <n v="1.334241596233E-2"/>
    <n v="3730.3644193114301"/>
    <n v="8.7014639199356907"/>
    <n v="1.24848960859738"/>
    <n v="0.11609855110099"/>
    <n v="1.6657867682549999E-2"/>
    <n v="49.772073773532497"/>
    <n v="1400"/>
    <s v="Commercial and Services"/>
    <n v="1400"/>
    <s v="Town Melbourne Beach                   Brevard County"/>
    <s v="Town Melbourne Beach"/>
    <m/>
    <m/>
    <m/>
    <n v="0"/>
    <n v="1"/>
    <n v="0.11609855110099"/>
    <n v="1.6657867682549999E-2"/>
    <n v="49.772073773533201"/>
    <m/>
    <n v="-1"/>
    <n v="-1"/>
    <n v="-1"/>
    <n v="-1"/>
    <n v="0"/>
    <m/>
    <m/>
    <s v="Central IRL A"/>
    <n v="-1"/>
    <m/>
    <m/>
    <n v="607"/>
    <x v="16"/>
    <s v="Melbourne Beach Town Hall"/>
    <x v="0"/>
    <m/>
    <n v="39.101288579626697"/>
    <n v="4.0366645399999998E-2"/>
  </r>
  <r>
    <n v="230000"/>
    <n v="870000"/>
    <n v="870000"/>
    <x v="0"/>
    <x v="0"/>
    <s v="IR12-21"/>
    <s v="62-304.520 (7), F.A.C."/>
    <n v="0.56000000000000005"/>
    <n v="0.48"/>
    <s v="Town Melbourne Beach"/>
    <n v="9.1978901469900003E-3"/>
    <n v="3730.3644193114301"/>
    <n v="8.7014639199356907"/>
    <n v="1.24848960859738"/>
    <n v="8.0035109253599995E-2"/>
    <n v="1.1483470269540001E-2"/>
    <n v="34.311482137081597"/>
    <n v="1210"/>
    <s v="Fixed Single Family Units"/>
    <n v="1210"/>
    <s v="Town Melbourne Beach                   Brevard County"/>
    <s v="Town Melbourne Beach"/>
    <m/>
    <m/>
    <m/>
    <n v="0"/>
    <n v="1"/>
    <n v="8.0035109253599995E-2"/>
    <n v="1.1483470269540001E-2"/>
    <n v="1334.93325814535"/>
    <m/>
    <n v="-1"/>
    <n v="-1"/>
    <n v="-1"/>
    <n v="-1"/>
    <n v="0"/>
    <m/>
    <m/>
    <s v="Central IRL A"/>
    <n v="-1"/>
    <m/>
    <m/>
    <n v="607"/>
    <x v="16"/>
    <s v="Melbourne Beach Town Hall"/>
    <x v="0"/>
    <m/>
    <n v="94.634020240347098"/>
    <n v="1.0826709312"/>
  </r>
  <r>
    <n v="230000"/>
    <n v="870000"/>
    <n v="870000"/>
    <x v="0"/>
    <x v="0"/>
    <s v="IR12-21"/>
    <s v="62-304.520 (7), F.A.C."/>
    <n v="0.56000000000000005"/>
    <n v="0.48"/>
    <s v="Town Melbourne Beach"/>
    <n v="0.21460377342473999"/>
    <n v="3730.3644193114301"/>
    <n v="8.7014639199356907"/>
    <n v="1.24848960859738"/>
    <n v="1.86736699153745"/>
    <n v="0.26793058108658002"/>
    <n v="800.55028063363397"/>
    <n v="1750"/>
    <s v="Governmental"/>
    <n v="1750"/>
    <s v="Town Melbourne Beach                   Brevard County"/>
    <s v="Town Melbourne Beach"/>
    <m/>
    <m/>
    <m/>
    <n v="0"/>
    <n v="1"/>
    <n v="1.86736699153745"/>
    <n v="0.26793058108658002"/>
    <n v="800.55028063363397"/>
    <m/>
    <n v="-1"/>
    <n v="-1"/>
    <n v="-1"/>
    <n v="-1"/>
    <n v="0"/>
    <m/>
    <m/>
    <s v="Central IRL A"/>
    <n v="-1"/>
    <m/>
    <m/>
    <n v="607"/>
    <x v="16"/>
    <s v="Melbourne Beach Town Hall"/>
    <x v="0"/>
    <m/>
    <n v="130.54072948517901"/>
    <n v="0.64927030060000002"/>
  </r>
  <r>
    <n v="230000"/>
    <n v="870000"/>
    <n v="870000"/>
    <x v="0"/>
    <x v="0"/>
    <s v="IR12-21"/>
    <s v="62-304.520 (7), F.A.C."/>
    <n v="0.56000000000000005"/>
    <n v="0.48"/>
    <s v="Town Melbourne Beach"/>
    <n v="7.4924982661599996E-3"/>
    <n v="3752.3986475648699"/>
    <n v="9.9761233777733906"/>
    <n v="1.6658588702469901"/>
    <n v="7.4746087110959994E-2"/>
    <n v="1.248144469699E-2"/>
    <n v="28.114840360820899"/>
    <n v="1400"/>
    <s v="Commercial and Services"/>
    <n v="1400"/>
    <s v="Town Melbourne Beach                   Brevard County"/>
    <s v="Town Melbourne Beach"/>
    <m/>
    <m/>
    <m/>
    <n v="0"/>
    <n v="1"/>
    <n v="7.4746087110959994E-2"/>
    <n v="1.248144469699E-2"/>
    <n v="44.965416188436798"/>
    <m/>
    <n v="-1"/>
    <n v="-1"/>
    <n v="-1"/>
    <n v="-1"/>
    <n v="0"/>
    <m/>
    <m/>
    <s v="Central IRL A"/>
    <n v="-1"/>
    <m/>
    <m/>
    <n v="607"/>
    <x v="16"/>
    <s v="Melbourne Beach Town Hall"/>
    <x v="0"/>
    <m/>
    <n v="22.027068214002"/>
    <n v="3.64683019E-2"/>
  </r>
  <r>
    <n v="420000"/>
    <n v="660000"/>
    <n v="660000"/>
    <x v="0"/>
    <x v="0"/>
    <s v="IR12-21"/>
    <s v="62-304.520 (7), F.A.C."/>
    <n v="0.56000000000000005"/>
    <n v="0.48"/>
    <s v="Town Melbourne Beach"/>
    <n v="3.2417952273230001E-2"/>
    <n v="3733.2615128082098"/>
    <n v="7.8148310151418396"/>
    <n v="1.06275046800605"/>
    <n v="0.25334081887227999"/>
    <n v="3.4452193950180003E-2"/>
    <n v="121.02469354573201"/>
    <n v="1750"/>
    <s v="Governmental"/>
    <n v="1750"/>
    <s v="Town Melbourne Beach                   Brevard County"/>
    <s v="Town Melbourne Beach"/>
    <m/>
    <m/>
    <m/>
    <n v="0"/>
    <n v="1"/>
    <n v="0.25334081887227999"/>
    <n v="3.4452193950180003E-2"/>
    <n v="2110.1841084276698"/>
    <m/>
    <n v="-1"/>
    <n v="-1"/>
    <n v="-1"/>
    <n v="-1"/>
    <n v="0"/>
    <m/>
    <m/>
    <s v="Central IRL A"/>
    <n v="-1"/>
    <m/>
    <m/>
    <n v="607"/>
    <x v="16"/>
    <s v="Melbourne Beach Town Hall"/>
    <x v="0"/>
    <m/>
    <n v="148.11785391821601"/>
    <n v="1.7114226346000001"/>
  </r>
  <r>
    <n v="430000"/>
    <n v="710000"/>
    <n v="710000"/>
    <x v="0"/>
    <x v="0"/>
    <s v="IR12-21"/>
    <s v="62-304.520 (7), F.A.C."/>
    <n v="0.56000000000000005"/>
    <n v="0.48"/>
    <s v="Town Melbourne Beach"/>
    <n v="1.074742657597E-2"/>
    <n v="3723.2242181123802"/>
    <n v="7.5425882104501003"/>
    <n v="1.0334002340039601"/>
    <n v="8.1063412984630004E-2"/>
    <n v="1.110639313855E-2"/>
    <n v="40.015078910058399"/>
    <n v="1750"/>
    <s v="Governmental"/>
    <n v="1750"/>
    <s v="Town Melbourne Beach                   Brevard County"/>
    <s v="Town Melbourne Beach"/>
    <m/>
    <m/>
    <m/>
    <n v="0"/>
    <n v="1"/>
    <n v="8.1063412984630004E-2"/>
    <n v="1.110639313855E-2"/>
    <n v="2199.2909940596201"/>
    <m/>
    <n v="-1"/>
    <n v="-1"/>
    <n v="-1"/>
    <n v="-1"/>
    <n v="0"/>
    <m/>
    <m/>
    <s v="Central IRL A"/>
    <n v="-1"/>
    <m/>
    <m/>
    <n v="607"/>
    <x v="16"/>
    <s v="Melbourne Beach Town Hall"/>
    <x v="0"/>
    <m/>
    <n v="36.360394946593402"/>
    <n v="1.7836909927"/>
  </r>
  <r>
    <n v="440000"/>
    <n v="810000"/>
    <n v="810000"/>
    <x v="0"/>
    <x v="0"/>
    <s v="IR12-21"/>
    <s v="62-304.520 (7), F.A.C."/>
    <n v="0.56000000000000005"/>
    <n v="0.48"/>
    <s v="Town Melbourne Beach"/>
    <n v="8.18340135643E-3"/>
    <n v="3729.6089081252298"/>
    <n v="7.6940617673781198"/>
    <n v="1.04773201374793"/>
    <n v="6.2963595503609998E-2"/>
    <n v="8.5740115824799994E-3"/>
    <n v="30.520886597705399"/>
    <n v="1750"/>
    <s v="Governmental"/>
    <n v="1750"/>
    <s v="Town Melbourne Beach                   Brevard County"/>
    <s v="Town Melbourne Beach"/>
    <m/>
    <m/>
    <m/>
    <n v="0"/>
    <n v="1"/>
    <n v="6.2963595503609998E-2"/>
    <n v="8.5740115824799994E-3"/>
    <n v="2172.3893443668599"/>
    <m/>
    <n v="-1"/>
    <n v="-1"/>
    <n v="-1"/>
    <n v="-1"/>
    <n v="0"/>
    <m/>
    <m/>
    <s v="Central IRL A"/>
    <n v="-1"/>
    <m/>
    <m/>
    <n v="607"/>
    <x v="16"/>
    <s v="Melbourne Beach Town Hall"/>
    <x v="0"/>
    <m/>
    <n v="27.8380110549612"/>
    <n v="1.7618729475999999"/>
  </r>
  <r>
    <n v="450000"/>
    <n v="830000"/>
    <n v="830000"/>
    <x v="0"/>
    <x v="0"/>
    <s v="IR12-21"/>
    <s v="62-304.520 (7), F.A.C."/>
    <n v="0.56000000000000005"/>
    <n v="0.48"/>
    <s v="Town Melbourne Beach"/>
    <n v="8.2034329767899997E-3"/>
    <n v="3725.0863716894701"/>
    <n v="7.6687591668196102"/>
    <n v="1.05447093331468"/>
    <n v="6.2910151840189998E-2"/>
    <n v="8.6502816274200006E-3"/>
    <n v="30.558496382930802"/>
    <n v="1750"/>
    <s v="Governmental"/>
    <n v="1750"/>
    <s v="Town Melbourne Beach                   Brevard County"/>
    <s v="Town Melbourne Beach"/>
    <m/>
    <m/>
    <m/>
    <n v="0"/>
    <n v="1"/>
    <n v="6.2910151840189998E-2"/>
    <n v="8.6502816274200006E-3"/>
    <n v="2074.04051001887"/>
    <m/>
    <n v="-1"/>
    <n v="-1"/>
    <n v="-1"/>
    <n v="-1"/>
    <n v="0"/>
    <m/>
    <m/>
    <s v="Central IRL A"/>
    <n v="-1"/>
    <m/>
    <m/>
    <n v="607"/>
    <x v="16"/>
    <s v="Melbourne Beach Town Hall"/>
    <x v="0"/>
    <m/>
    <n v="78.281710672363801"/>
    <n v="1.6821090916999999"/>
  </r>
  <r>
    <n v="450000"/>
    <n v="870000"/>
    <n v="870000"/>
    <x v="0"/>
    <x v="0"/>
    <s v="IR12-21"/>
    <s v="62-304.520 (7), F.A.C."/>
    <n v="0.56000000000000005"/>
    <n v="0.48"/>
    <s v="Town Melbourne Beach"/>
    <n v="2.4931996082000002E-4"/>
    <n v="3731.5510520120101"/>
    <n v="7.7869253812360499"/>
    <n v="1.0615903117222201"/>
    <n v="1.9414359310200001E-3"/>
    <n v="2.6467565493000001E-4"/>
    <n v="0.93035016211903998"/>
    <n v="1400"/>
    <s v="Commercial and Services"/>
    <n v="1400"/>
    <s v="Town Melbourne Beach                   Brevard County"/>
    <s v="Town Melbourne Beach"/>
    <m/>
    <m/>
    <m/>
    <n v="0"/>
    <n v="1"/>
    <n v="1.9414359310200001E-3"/>
    <n v="2.6467565493000001E-4"/>
    <n v="162.18179665954801"/>
    <m/>
    <n v="-1"/>
    <n v="-1"/>
    <n v="-1"/>
    <n v="-1"/>
    <n v="0"/>
    <m/>
    <m/>
    <s v="Central IRL A"/>
    <n v="-1"/>
    <m/>
    <m/>
    <n v="607"/>
    <x v="16"/>
    <s v="Melbourne Beach Town Hall"/>
    <x v="0"/>
    <m/>
    <n v="26.694791409426202"/>
    <n v="0.13153430390000001"/>
  </r>
  <r>
    <n v="450000"/>
    <n v="870000"/>
    <n v="870000"/>
    <x v="0"/>
    <x v="0"/>
    <s v="IR12-21"/>
    <s v="62-304.520 (7), F.A.C."/>
    <n v="0.56000000000000005"/>
    <n v="0.48"/>
    <s v="Town Melbourne Beach"/>
    <n v="2.8957829871999999E-4"/>
    <n v="3731.5510520120101"/>
    <n v="7.7869253812360499"/>
    <n v="1.0615903117222201"/>
    <n v="2.2549246041500002E-3"/>
    <n v="3.074135164E-4"/>
    <n v="1.08057620522846"/>
    <n v="1750"/>
    <s v="Governmental"/>
    <n v="1750"/>
    <s v="Town Melbourne Beach                   Brevard County"/>
    <s v="Town Melbourne Beach"/>
    <m/>
    <m/>
    <m/>
    <n v="0"/>
    <n v="1"/>
    <n v="2.2549246041500002E-3"/>
    <n v="3.074135164E-4"/>
    <n v="917.18706299706696"/>
    <m/>
    <n v="-1"/>
    <n v="-1"/>
    <n v="-1"/>
    <n v="-1"/>
    <n v="0"/>
    <m/>
    <m/>
    <s v="Central IRL A"/>
    <n v="-1"/>
    <m/>
    <m/>
    <n v="607"/>
    <x v="16"/>
    <s v="Melbourne Beach Town Hall"/>
    <x v="0"/>
    <m/>
    <n v="14.174514092549799"/>
    <n v="0.743866231100000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6" cacheId="2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1:F38" firstHeaderRow="0" firstDataRow="1" firstDataCol="1"/>
  <pivotFields count="49">
    <pivotField numFmtId="11" showAll="0"/>
    <pivotField numFmtId="11" showAll="0"/>
    <pivotField numFmtId="11" showAll="0"/>
    <pivotField axis="axisRow" showAll="0">
      <items count="2">
        <item x="0"/>
        <item t="default"/>
      </items>
    </pivotField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showAll="0"/>
    <pivotField axis="axisRow" showAll="0">
      <items count="2">
        <item x="0"/>
        <item t="default"/>
      </items>
    </pivotField>
    <pivotField showAll="0"/>
    <pivotField showAll="0"/>
    <pivotField dataField="1" showAll="0"/>
  </pivotFields>
  <rowFields count="4">
    <field x="45"/>
    <field x="3"/>
    <field x="43"/>
    <field x="4"/>
  </rowFields>
  <rowItems count="37">
    <i>
      <x/>
    </i>
    <i r="1">
      <x/>
    </i>
    <i r="2">
      <x/>
    </i>
    <i r="3">
      <x/>
    </i>
    <i r="2">
      <x v="1"/>
    </i>
    <i r="3">
      <x/>
    </i>
    <i r="2">
      <x v="2"/>
    </i>
    <i r="3">
      <x/>
    </i>
    <i r="2">
      <x v="3"/>
    </i>
    <i r="3">
      <x/>
    </i>
    <i r="2">
      <x v="4"/>
    </i>
    <i r="3">
      <x/>
    </i>
    <i r="2">
      <x v="5"/>
    </i>
    <i r="3">
      <x/>
    </i>
    <i r="2">
      <x v="6"/>
    </i>
    <i r="3">
      <x/>
    </i>
    <i r="2">
      <x v="7"/>
    </i>
    <i r="3">
      <x/>
    </i>
    <i r="2">
      <x v="8"/>
    </i>
    <i r="3">
      <x/>
    </i>
    <i r="2">
      <x v="9"/>
    </i>
    <i r="3">
      <x/>
    </i>
    <i r="2">
      <x v="10"/>
    </i>
    <i r="3">
      <x/>
    </i>
    <i r="2">
      <x v="11"/>
    </i>
    <i r="3">
      <x/>
    </i>
    <i r="2">
      <x v="12"/>
    </i>
    <i r="3">
      <x/>
    </i>
    <i r="2">
      <x v="13"/>
    </i>
    <i r="3">
      <x/>
    </i>
    <i r="2">
      <x v="14"/>
    </i>
    <i r="3">
      <x/>
    </i>
    <i r="2">
      <x v="15"/>
    </i>
    <i r="3">
      <x/>
    </i>
    <i r="2">
      <x v="16"/>
    </i>
    <i r="3">
      <x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TN_C1" fld="27" baseField="0" baseItem="0"/>
    <dataField name="Sum of TP_C1" fld="28" baseField="0" baseItem="0"/>
    <dataField name="Sum of Vol_C1" fld="29" baseField="0" baseItem="0"/>
    <dataField name="Sum of vol_c1_ACFT" fld="48" baseField="0" baseItem="0"/>
    <dataField name="Sum of Acres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4F432471-C715-4A3E-8FBF-95BE17112DC0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9DF5FF5E-AF1D-414B-8E7A-EC7E12D2B897}">
    <text>From SRJWMD 2012 Water Supply Impact Study</text>
  </threadedComment>
  <threadedComment ref="M5" dT="2019-06-10T15:30:10.02" personId="{6B54A8B9-46D5-4347-9433-314EAB1FEC81}" id="{55EACB19-7D32-49B7-862D-1911929E0670}">
    <text>Pag 182 stormwater quality handbook</text>
  </threadedComment>
  <threadedComment ref="D32" dT="2020-10-14T14:29:32.36" personId="{7DCBAE47-86C4-4F96-873F-06D62C3BE409}" id="{3598EB10-C2C6-49EB-B6DE-FBE513051A89}">
    <text>Sum of acres to use in weighted average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"/>
  <sheetViews>
    <sheetView workbookViewId="0">
      <selection activeCell="B19" sqref="B19"/>
    </sheetView>
  </sheetViews>
  <sheetFormatPr defaultColWidth="8.85546875" defaultRowHeight="15" x14ac:dyDescent="0.25"/>
  <cols>
    <col min="1" max="1" width="16.140625" style="9" customWidth="1"/>
    <col min="2" max="2" width="20" style="9" customWidth="1"/>
    <col min="3" max="16384" width="8.85546875" style="9"/>
  </cols>
  <sheetData>
    <row r="1" spans="1:7" x14ac:dyDescent="0.25">
      <c r="A1" s="53" t="s">
        <v>55</v>
      </c>
    </row>
    <row r="2" spans="1:7" x14ac:dyDescent="0.25">
      <c r="A2" s="9" t="s">
        <v>54</v>
      </c>
    </row>
    <row r="3" spans="1:7" x14ac:dyDescent="0.25">
      <c r="A3"/>
    </row>
    <row r="5" spans="1:7" x14ac:dyDescent="0.25">
      <c r="B5" s="125" t="s">
        <v>65</v>
      </c>
      <c r="C5" s="126"/>
      <c r="D5" s="126"/>
      <c r="E5" s="126"/>
      <c r="F5" s="126"/>
      <c r="G5" s="127"/>
    </row>
    <row r="6" spans="1:7" x14ac:dyDescent="0.25">
      <c r="B6" s="24"/>
      <c r="C6" s="25" t="s">
        <v>40</v>
      </c>
      <c r="D6" s="25"/>
      <c r="E6" s="25"/>
      <c r="F6" s="25"/>
      <c r="G6" s="26"/>
    </row>
    <row r="7" spans="1:7" x14ac:dyDescent="0.25">
      <c r="B7" s="27"/>
      <c r="C7" s="25" t="s">
        <v>47</v>
      </c>
      <c r="D7" s="25"/>
      <c r="E7" s="25"/>
      <c r="F7" s="25"/>
      <c r="G7" s="26"/>
    </row>
    <row r="8" spans="1:7" x14ac:dyDescent="0.25">
      <c r="B8" s="28"/>
      <c r="C8" s="25" t="s">
        <v>41</v>
      </c>
      <c r="D8" s="25"/>
      <c r="E8" s="25"/>
      <c r="F8" s="25"/>
      <c r="G8" s="26"/>
    </row>
    <row r="9" spans="1:7" x14ac:dyDescent="0.25">
      <c r="B9" s="50"/>
      <c r="C9" s="49" t="s">
        <v>46</v>
      </c>
      <c r="D9" s="29"/>
      <c r="E9" s="29"/>
      <c r="F9" s="29"/>
      <c r="G9" s="30"/>
    </row>
    <row r="12" spans="1:7" x14ac:dyDescent="0.25">
      <c r="A12" s="9" t="s">
        <v>42</v>
      </c>
    </row>
    <row r="15" spans="1:7" x14ac:dyDescent="0.25">
      <c r="A15" s="9" t="s">
        <v>14</v>
      </c>
    </row>
    <row r="16" spans="1:7" x14ac:dyDescent="0.25">
      <c r="A16" s="48"/>
      <c r="B16" s="9" t="s">
        <v>44</v>
      </c>
    </row>
    <row r="18" spans="1:2" x14ac:dyDescent="0.25">
      <c r="A18" s="23" t="s">
        <v>64</v>
      </c>
      <c r="B18" s="23" t="s">
        <v>77</v>
      </c>
    </row>
    <row r="19" spans="1:2" ht="31.5" x14ac:dyDescent="0.25">
      <c r="A19" s="9" t="s">
        <v>13</v>
      </c>
      <c r="B19" s="58" t="s">
        <v>78</v>
      </c>
    </row>
    <row r="20" spans="1:2" ht="15.75" x14ac:dyDescent="0.25">
      <c r="A20" s="9" t="s">
        <v>71</v>
      </c>
      <c r="B20" s="58" t="s">
        <v>79</v>
      </c>
    </row>
    <row r="21" spans="1:2" ht="31.5" x14ac:dyDescent="0.25">
      <c r="A21" s="9" t="s">
        <v>72</v>
      </c>
      <c r="B21" s="58" t="s">
        <v>80</v>
      </c>
    </row>
    <row r="22" spans="1:2" ht="31.5" x14ac:dyDescent="0.25">
      <c r="A22" s="9" t="s">
        <v>67</v>
      </c>
      <c r="B22" s="58" t="s">
        <v>81</v>
      </c>
    </row>
    <row r="23" spans="1:2" ht="31.5" x14ac:dyDescent="0.25">
      <c r="A23" s="9" t="s">
        <v>73</v>
      </c>
      <c r="B23" s="58" t="s">
        <v>82</v>
      </c>
    </row>
    <row r="24" spans="1:2" ht="47.25" x14ac:dyDescent="0.25">
      <c r="A24" s="9" t="s">
        <v>66</v>
      </c>
      <c r="B24" s="58" t="s">
        <v>83</v>
      </c>
    </row>
    <row r="25" spans="1:2" ht="47.25" x14ac:dyDescent="0.25">
      <c r="A25" s="9" t="s">
        <v>74</v>
      </c>
      <c r="B25" s="58" t="s">
        <v>84</v>
      </c>
    </row>
    <row r="26" spans="1:2" ht="15.75" x14ac:dyDescent="0.25">
      <c r="A26" s="9" t="s">
        <v>68</v>
      </c>
      <c r="B26" s="58" t="s">
        <v>85</v>
      </c>
    </row>
    <row r="27" spans="1:2" ht="15.75" x14ac:dyDescent="0.25">
      <c r="A27" s="9" t="s">
        <v>59</v>
      </c>
      <c r="B27" s="58" t="s">
        <v>86</v>
      </c>
    </row>
    <row r="28" spans="1:2" ht="31.5" x14ac:dyDescent="0.25">
      <c r="A28" s="9" t="s">
        <v>12</v>
      </c>
      <c r="B28" s="58" t="s">
        <v>87</v>
      </c>
    </row>
    <row r="29" spans="1:2" ht="31.5" x14ac:dyDescent="0.25">
      <c r="A29" s="9" t="s">
        <v>75</v>
      </c>
      <c r="B29" s="58" t="s">
        <v>88</v>
      </c>
    </row>
    <row r="30" spans="1:2" ht="47.25" x14ac:dyDescent="0.25">
      <c r="A30" s="9" t="s">
        <v>45</v>
      </c>
      <c r="B30" s="58" t="s">
        <v>89</v>
      </c>
    </row>
    <row r="31" spans="1:2" ht="31.5" x14ac:dyDescent="0.25">
      <c r="A31" s="9" t="s">
        <v>76</v>
      </c>
      <c r="B31" s="58" t="s">
        <v>90</v>
      </c>
    </row>
    <row r="32" spans="1:2" ht="15.75" x14ac:dyDescent="0.25">
      <c r="A32" s="9" t="s">
        <v>62</v>
      </c>
      <c r="B32" s="58" t="s">
        <v>91</v>
      </c>
    </row>
    <row r="33" spans="2:2" ht="31.5" x14ac:dyDescent="0.25">
      <c r="B33" s="58" t="s">
        <v>92</v>
      </c>
    </row>
    <row r="34" spans="2:2" ht="31.5" x14ac:dyDescent="0.25">
      <c r="B34" s="58" t="s">
        <v>93</v>
      </c>
    </row>
    <row r="35" spans="2:2" ht="15.75" x14ac:dyDescent="0.25">
      <c r="B35" s="58" t="s">
        <v>94</v>
      </c>
    </row>
    <row r="36" spans="2:2" ht="15.75" x14ac:dyDescent="0.25">
      <c r="B36" s="58" t="s">
        <v>95</v>
      </c>
    </row>
    <row r="37" spans="2:2" ht="31.5" x14ac:dyDescent="0.25">
      <c r="B37" s="58" t="s">
        <v>96</v>
      </c>
    </row>
    <row r="38" spans="2:2" ht="15.75" x14ac:dyDescent="0.25">
      <c r="B38" s="58" t="s">
        <v>97</v>
      </c>
    </row>
    <row r="39" spans="2:2" ht="47.25" x14ac:dyDescent="0.25">
      <c r="B39" s="58" t="s">
        <v>98</v>
      </c>
    </row>
    <row r="40" spans="2:2" ht="15.75" x14ac:dyDescent="0.25">
      <c r="B40" s="58" t="s">
        <v>99</v>
      </c>
    </row>
    <row r="41" spans="2:2" ht="15.75" x14ac:dyDescent="0.25">
      <c r="B41" s="58" t="s">
        <v>100</v>
      </c>
    </row>
    <row r="42" spans="2:2" ht="31.5" x14ac:dyDescent="0.25">
      <c r="B42" s="58" t="s">
        <v>101</v>
      </c>
    </row>
    <row r="43" spans="2:2" ht="15.75" x14ac:dyDescent="0.25">
      <c r="B43" s="58" t="s">
        <v>102</v>
      </c>
    </row>
    <row r="44" spans="2:2" ht="31.5" x14ac:dyDescent="0.25">
      <c r="B44" s="58" t="s">
        <v>103</v>
      </c>
    </row>
    <row r="45" spans="2:2" ht="15.75" x14ac:dyDescent="0.25">
      <c r="B45" s="58" t="s">
        <v>104</v>
      </c>
    </row>
    <row r="46" spans="2:2" ht="15.75" x14ac:dyDescent="0.25">
      <c r="B46" s="58" t="s">
        <v>105</v>
      </c>
    </row>
    <row r="47" spans="2:2" ht="15.75" x14ac:dyDescent="0.25">
      <c r="B47" s="58" t="s">
        <v>106</v>
      </c>
    </row>
    <row r="48" spans="2:2" ht="63" x14ac:dyDescent="0.25">
      <c r="B48" s="58" t="s">
        <v>107</v>
      </c>
    </row>
    <row r="49" spans="2:2" ht="31.5" x14ac:dyDescent="0.25">
      <c r="B49" s="58" t="s">
        <v>108</v>
      </c>
    </row>
    <row r="50" spans="2:2" ht="47.25" x14ac:dyDescent="0.25">
      <c r="B50" s="58" t="s">
        <v>109</v>
      </c>
    </row>
    <row r="51" spans="2:2" ht="47.25" x14ac:dyDescent="0.25">
      <c r="B51" s="58" t="s">
        <v>110</v>
      </c>
    </row>
    <row r="52" spans="2:2" ht="47.25" x14ac:dyDescent="0.25">
      <c r="B52" s="58" t="s">
        <v>111</v>
      </c>
    </row>
    <row r="53" spans="2:2" ht="31.5" x14ac:dyDescent="0.25">
      <c r="B53" s="58" t="s">
        <v>112</v>
      </c>
    </row>
    <row r="54" spans="2:2" ht="31.5" x14ac:dyDescent="0.25">
      <c r="B54" s="58" t="s">
        <v>113</v>
      </c>
    </row>
    <row r="55" spans="2:2" ht="15.75" x14ac:dyDescent="0.25">
      <c r="B55" s="58" t="s">
        <v>114</v>
      </c>
    </row>
    <row r="56" spans="2:2" ht="47.25" x14ac:dyDescent="0.25">
      <c r="B56" s="58" t="s">
        <v>115</v>
      </c>
    </row>
    <row r="57" spans="2:2" ht="63" x14ac:dyDescent="0.25">
      <c r="B57" s="58" t="s">
        <v>116</v>
      </c>
    </row>
    <row r="58" spans="2:2" ht="31.5" x14ac:dyDescent="0.25">
      <c r="B58" s="58" t="s">
        <v>117</v>
      </c>
    </row>
    <row r="59" spans="2:2" ht="15.75" x14ac:dyDescent="0.25">
      <c r="B59" s="58" t="s">
        <v>118</v>
      </c>
    </row>
    <row r="60" spans="2:2" ht="15.75" x14ac:dyDescent="0.25">
      <c r="B60" s="58" t="s">
        <v>119</v>
      </c>
    </row>
    <row r="61" spans="2:2" ht="15.75" x14ac:dyDescent="0.25">
      <c r="B61" s="58" t="s">
        <v>120</v>
      </c>
    </row>
    <row r="62" spans="2:2" ht="15.75" x14ac:dyDescent="0.25">
      <c r="B62" s="58" t="s">
        <v>121</v>
      </c>
    </row>
    <row r="63" spans="2:2" ht="15.75" x14ac:dyDescent="0.25">
      <c r="B63" s="58" t="s">
        <v>122</v>
      </c>
    </row>
    <row r="64" spans="2:2" ht="15.75" x14ac:dyDescent="0.25">
      <c r="B64" s="58" t="s">
        <v>123</v>
      </c>
    </row>
    <row r="65" spans="2:2" ht="31.5" x14ac:dyDescent="0.25">
      <c r="B65" s="58" t="s">
        <v>124</v>
      </c>
    </row>
    <row r="66" spans="2:2" ht="31.5" x14ac:dyDescent="0.25">
      <c r="B66" s="58" t="s">
        <v>125</v>
      </c>
    </row>
    <row r="67" spans="2:2" ht="31.5" x14ac:dyDescent="0.25">
      <c r="B67" s="58" t="s">
        <v>126</v>
      </c>
    </row>
    <row r="68" spans="2:2" ht="47.25" x14ac:dyDescent="0.25">
      <c r="B68" s="58" t="s">
        <v>127</v>
      </c>
    </row>
    <row r="69" spans="2:2" ht="31.5" x14ac:dyDescent="0.25">
      <c r="B69" s="58" t="s">
        <v>128</v>
      </c>
    </row>
    <row r="70" spans="2:2" ht="31.5" x14ac:dyDescent="0.25">
      <c r="B70" s="58" t="s">
        <v>129</v>
      </c>
    </row>
    <row r="71" spans="2:2" ht="31.5" x14ac:dyDescent="0.25">
      <c r="B71" s="58" t="s">
        <v>130</v>
      </c>
    </row>
    <row r="72" spans="2:2" ht="31.5" x14ac:dyDescent="0.25">
      <c r="B72" s="58" t="s">
        <v>131</v>
      </c>
    </row>
    <row r="73" spans="2:2" ht="78.75" x14ac:dyDescent="0.25">
      <c r="B73" s="58" t="s">
        <v>132</v>
      </c>
    </row>
    <row r="74" spans="2:2" ht="15.75" x14ac:dyDescent="0.25">
      <c r="B74" s="58" t="s">
        <v>133</v>
      </c>
    </row>
    <row r="75" spans="2:2" ht="31.5" x14ac:dyDescent="0.25">
      <c r="B75" s="58" t="s">
        <v>134</v>
      </c>
    </row>
    <row r="76" spans="2:2" ht="31.5" x14ac:dyDescent="0.25">
      <c r="B76" s="58" t="s">
        <v>135</v>
      </c>
    </row>
    <row r="77" spans="2:2" ht="31.5" x14ac:dyDescent="0.25">
      <c r="B77" s="58" t="s">
        <v>136</v>
      </c>
    </row>
    <row r="78" spans="2:2" ht="47.25" x14ac:dyDescent="0.25">
      <c r="B78" s="58" t="s">
        <v>137</v>
      </c>
    </row>
    <row r="79" spans="2:2" ht="63" x14ac:dyDescent="0.25">
      <c r="B79" s="58" t="s">
        <v>138</v>
      </c>
    </row>
    <row r="80" spans="2:2" ht="47.25" x14ac:dyDescent="0.25">
      <c r="B80" s="58" t="s">
        <v>139</v>
      </c>
    </row>
    <row r="81" spans="2:2" ht="47.25" x14ac:dyDescent="0.25">
      <c r="B81" s="58" t="s">
        <v>140</v>
      </c>
    </row>
    <row r="82" spans="2:2" ht="78.75" x14ac:dyDescent="0.25">
      <c r="B82" s="58" t="s">
        <v>141</v>
      </c>
    </row>
    <row r="83" spans="2:2" ht="31.5" x14ac:dyDescent="0.25">
      <c r="B83" s="58" t="s">
        <v>142</v>
      </c>
    </row>
    <row r="84" spans="2:2" ht="15.75" x14ac:dyDescent="0.25">
      <c r="B84" s="58" t="s">
        <v>143</v>
      </c>
    </row>
    <row r="85" spans="2:2" ht="31.5" x14ac:dyDescent="0.25">
      <c r="B85" s="58" t="s">
        <v>144</v>
      </c>
    </row>
    <row r="86" spans="2:2" ht="31.5" x14ac:dyDescent="0.25">
      <c r="B86" s="58" t="s">
        <v>145</v>
      </c>
    </row>
    <row r="87" spans="2:2" ht="47.25" x14ac:dyDescent="0.25">
      <c r="B87" s="58" t="s">
        <v>146</v>
      </c>
    </row>
    <row r="88" spans="2:2" ht="31.5" x14ac:dyDescent="0.25">
      <c r="B88" s="58" t="s">
        <v>147</v>
      </c>
    </row>
    <row r="89" spans="2:2" ht="31.5" x14ac:dyDescent="0.25">
      <c r="B89" s="58" t="s">
        <v>148</v>
      </c>
    </row>
    <row r="90" spans="2:2" ht="15.75" x14ac:dyDescent="0.25">
      <c r="B90" s="58" t="s">
        <v>149</v>
      </c>
    </row>
    <row r="91" spans="2:2" ht="31.5" x14ac:dyDescent="0.25">
      <c r="B91" s="58" t="s">
        <v>150</v>
      </c>
    </row>
    <row r="92" spans="2:2" ht="31.5" x14ac:dyDescent="0.25">
      <c r="B92" s="58" t="s">
        <v>151</v>
      </c>
    </row>
    <row r="93" spans="2:2" ht="47.25" x14ac:dyDescent="0.25">
      <c r="B93" s="58" t="s">
        <v>152</v>
      </c>
    </row>
    <row r="94" spans="2:2" ht="15.75" x14ac:dyDescent="0.25">
      <c r="B94" s="58" t="s">
        <v>3</v>
      </c>
    </row>
    <row r="95" spans="2:2" ht="15.75" x14ac:dyDescent="0.25">
      <c r="B95" s="58" t="s">
        <v>153</v>
      </c>
    </row>
    <row r="96" spans="2:2" ht="47.25" x14ac:dyDescent="0.25">
      <c r="B96" s="58" t="s">
        <v>154</v>
      </c>
    </row>
    <row r="97" spans="2:2" ht="15.75" x14ac:dyDescent="0.25">
      <c r="B97" s="58" t="s">
        <v>155</v>
      </c>
    </row>
    <row r="98" spans="2:2" ht="31.5" x14ac:dyDescent="0.25">
      <c r="B98" s="58" t="s">
        <v>156</v>
      </c>
    </row>
    <row r="99" spans="2:2" ht="31.5" x14ac:dyDescent="0.25">
      <c r="B99" s="58" t="s">
        <v>157</v>
      </c>
    </row>
    <row r="100" spans="2:2" ht="15.75" x14ac:dyDescent="0.25">
      <c r="B100" s="58" t="s">
        <v>158</v>
      </c>
    </row>
    <row r="101" spans="2:2" ht="15.75" x14ac:dyDescent="0.25">
      <c r="B101" s="58" t="s">
        <v>159</v>
      </c>
    </row>
    <row r="102" spans="2:2" ht="15.75" x14ac:dyDescent="0.25">
      <c r="B102" s="58" t="s">
        <v>160</v>
      </c>
    </row>
    <row r="103" spans="2:2" ht="31.5" x14ac:dyDescent="0.25">
      <c r="B103" s="58" t="s">
        <v>161</v>
      </c>
    </row>
    <row r="104" spans="2:2" ht="31.5" x14ac:dyDescent="0.25">
      <c r="B104" s="58" t="s">
        <v>162</v>
      </c>
    </row>
    <row r="105" spans="2:2" ht="15.75" x14ac:dyDescent="0.25">
      <c r="B105" s="58" t="s">
        <v>163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63"/>
  <sheetViews>
    <sheetView workbookViewId="0">
      <selection activeCell="C32" sqref="C32"/>
    </sheetView>
  </sheetViews>
  <sheetFormatPr defaultRowHeight="15" x14ac:dyDescent="0.25"/>
  <cols>
    <col min="1" max="1" width="9.140625" style="9"/>
    <col min="2" max="2" width="8.42578125" style="1" customWidth="1"/>
    <col min="3" max="3" width="39.42578125" style="9" bestFit="1" customWidth="1"/>
    <col min="4" max="5" width="12.7109375" style="9" customWidth="1"/>
    <col min="6" max="6" width="14.140625" style="9" bestFit="1" customWidth="1"/>
    <col min="7" max="8" width="9.85546875" style="9" customWidth="1"/>
    <col min="9" max="9" width="11.5703125" style="9" bestFit="1" customWidth="1"/>
    <col min="10" max="10" width="10.5703125" style="9" bestFit="1" customWidth="1"/>
    <col min="11" max="14" width="10.5703125" style="9" customWidth="1"/>
    <col min="15" max="15" width="50.85546875" style="9" bestFit="1" customWidth="1"/>
    <col min="16" max="16" width="4.42578125" style="9" customWidth="1"/>
    <col min="17" max="16384" width="9.140625" style="9"/>
  </cols>
  <sheetData>
    <row r="1" spans="1:17" ht="45" x14ac:dyDescent="0.25">
      <c r="A1" s="16" t="s">
        <v>164</v>
      </c>
      <c r="B1" s="16" t="s">
        <v>18</v>
      </c>
      <c r="C1" s="17" t="s">
        <v>19</v>
      </c>
      <c r="D1" s="16" t="s">
        <v>165</v>
      </c>
      <c r="E1" s="16" t="s">
        <v>166</v>
      </c>
      <c r="F1" s="16" t="s">
        <v>27</v>
      </c>
      <c r="G1" s="16" t="s">
        <v>167</v>
      </c>
      <c r="H1" s="16" t="s">
        <v>168</v>
      </c>
      <c r="I1" s="16" t="s">
        <v>169</v>
      </c>
      <c r="J1" s="16" t="s">
        <v>170</v>
      </c>
      <c r="K1" s="16" t="s">
        <v>171</v>
      </c>
      <c r="L1" s="16" t="s">
        <v>172</v>
      </c>
      <c r="M1" s="16" t="s">
        <v>173</v>
      </c>
      <c r="N1" s="16" t="s">
        <v>174</v>
      </c>
      <c r="O1" s="17" t="s">
        <v>30</v>
      </c>
      <c r="Q1" s="18" t="s">
        <v>31</v>
      </c>
    </row>
    <row r="2" spans="1:17" ht="15.75" x14ac:dyDescent="0.25">
      <c r="A2" s="59"/>
      <c r="B2" s="59"/>
      <c r="C2" s="59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.75" x14ac:dyDescent="0.25">
      <c r="A3" s="59"/>
      <c r="B3" s="59"/>
      <c r="C3" s="59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75" x14ac:dyDescent="0.25">
      <c r="A4" s="59"/>
      <c r="B4" s="59"/>
      <c r="C4" s="59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75" x14ac:dyDescent="0.25">
      <c r="A5" s="59"/>
      <c r="B5" s="59"/>
      <c r="C5" s="59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75" x14ac:dyDescent="0.25">
      <c r="A6" s="59"/>
      <c r="B6" s="59"/>
      <c r="C6" s="59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75" x14ac:dyDescent="0.25">
      <c r="A7" s="59"/>
      <c r="B7" s="59"/>
      <c r="C7" s="59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75" x14ac:dyDescent="0.25">
      <c r="A8" s="59"/>
      <c r="B8" s="59"/>
      <c r="C8" s="59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75" x14ac:dyDescent="0.25">
      <c r="A9" s="59"/>
      <c r="B9" s="59"/>
      <c r="C9" s="59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25">
      <c r="A10" s="59"/>
      <c r="B10" s="59"/>
      <c r="C10" s="59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25">
      <c r="A11" s="59"/>
      <c r="B11" s="59"/>
      <c r="C11" s="59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25">
      <c r="A12" s="59"/>
      <c r="B12" s="59"/>
      <c r="C12" s="59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25">
      <c r="A13" s="59"/>
      <c r="B13" s="59"/>
      <c r="C13" s="59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25">
      <c r="A14" s="59"/>
      <c r="B14" s="59"/>
      <c r="C14" s="59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25">
      <c r="A15" s="59"/>
      <c r="B15" s="59"/>
      <c r="C15" s="59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25">
      <c r="A16" s="59"/>
      <c r="B16" s="59"/>
      <c r="C16" s="59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25">
      <c r="A17" s="59"/>
      <c r="B17" s="59"/>
      <c r="C17" s="59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25">
      <c r="A18" s="59"/>
      <c r="B18" s="59"/>
      <c r="C18" s="59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25">
      <c r="A19" s="59"/>
      <c r="B19" s="59"/>
      <c r="C19" s="59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25">
      <c r="A20" s="59"/>
      <c r="B20" s="59"/>
      <c r="C20" s="59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25">
      <c r="A21" s="59"/>
      <c r="B21" s="59"/>
      <c r="C21" s="59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25">
      <c r="A22" s="59"/>
      <c r="B22" s="59"/>
      <c r="C22" s="59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25">
      <c r="A23" s="59"/>
      <c r="B23" s="59"/>
      <c r="C23" s="59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25">
      <c r="A24" s="59"/>
      <c r="B24" s="59"/>
      <c r="C24" s="59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25">
      <c r="A25" s="59"/>
      <c r="B25" s="59"/>
      <c r="C25" s="59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25">
      <c r="A26" s="59"/>
      <c r="B26" s="59"/>
      <c r="C26" s="59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25">
      <c r="A27" s="59"/>
      <c r="B27" s="59"/>
      <c r="C27" s="59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25">
      <c r="A28" s="59"/>
      <c r="B28" s="59"/>
      <c r="C28" s="59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25">
      <c r="A29" s="59"/>
      <c r="B29" s="59"/>
      <c r="C29" s="59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25">
      <c r="D47" s="9" t="s">
        <v>15</v>
      </c>
    </row>
    <row r="48" spans="4:4" x14ac:dyDescent="0.25">
      <c r="D48" s="9" t="s">
        <v>15</v>
      </c>
    </row>
    <row r="54" spans="4:4" x14ac:dyDescent="0.25">
      <c r="D54" s="9" t="s">
        <v>15</v>
      </c>
    </row>
    <row r="55" spans="4:4" x14ac:dyDescent="0.25">
      <c r="D55" s="9" t="s">
        <v>15</v>
      </c>
    </row>
    <row r="61" spans="4:4" x14ac:dyDescent="0.25">
      <c r="D61" s="9" t="s">
        <v>15</v>
      </c>
    </row>
    <row r="62" spans="4:4" x14ac:dyDescent="0.25">
      <c r="D62" s="9" t="s">
        <v>15</v>
      </c>
    </row>
    <row r="63" spans="4:4" x14ac:dyDescent="0.25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workbookViewId="0">
      <selection activeCell="C9" sqref="C9"/>
    </sheetView>
  </sheetViews>
  <sheetFormatPr defaultRowHeight="15" x14ac:dyDescent="0.25"/>
  <cols>
    <col min="1" max="1" width="17.42578125" bestFit="1" customWidth="1"/>
    <col min="2" max="2" width="15.140625" style="4" bestFit="1" customWidth="1"/>
    <col min="3" max="3" width="13.42578125" customWidth="1"/>
    <col min="4" max="4" width="17" customWidth="1"/>
    <col min="5" max="5" width="13.7109375" customWidth="1"/>
    <col min="6" max="6" width="13.42578125" bestFit="1" customWidth="1"/>
    <col min="7" max="7" width="12.5703125" bestFit="1" customWidth="1"/>
    <col min="8" max="8" width="10.7109375" style="4" bestFit="1" customWidth="1"/>
    <col min="9" max="9" width="30.42578125" customWidth="1"/>
  </cols>
  <sheetData>
    <row r="1" spans="1:9" s="9" customFormat="1" ht="45" x14ac:dyDescent="0.25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25">
      <c r="A2" s="11"/>
      <c r="B2" s="13"/>
      <c r="C2" s="20"/>
      <c r="D2" s="20"/>
      <c r="E2" s="51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25">
      <c r="A3" s="11"/>
      <c r="B3" s="13"/>
      <c r="C3" s="20"/>
      <c r="D3" s="20"/>
      <c r="E3" s="51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25">
      <c r="A4" s="11"/>
      <c r="B4" s="13"/>
      <c r="C4" s="20"/>
      <c r="D4" s="20"/>
      <c r="E4" s="51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25">
      <c r="A5" s="11"/>
      <c r="B5" s="13"/>
      <c r="C5" s="20"/>
      <c r="D5" s="20"/>
      <c r="E5" s="51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25">
      <c r="A6" s="11"/>
      <c r="B6" s="13"/>
      <c r="C6" s="20"/>
      <c r="D6" s="20"/>
      <c r="E6" s="51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25">
      <c r="A7" s="11"/>
      <c r="B7" s="13"/>
      <c r="C7" s="20"/>
      <c r="D7" s="20"/>
      <c r="E7" s="51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25">
      <c r="A8" s="11"/>
      <c r="B8" s="13"/>
      <c r="C8" s="20"/>
      <c r="D8" s="20"/>
      <c r="E8" s="51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25">
      <c r="A9" s="11"/>
      <c r="B9" s="13"/>
      <c r="C9" s="20"/>
      <c r="D9" s="20"/>
      <c r="E9" s="51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25">
      <c r="A10" s="11"/>
      <c r="B10" s="13"/>
      <c r="C10" s="20"/>
      <c r="D10" s="20"/>
      <c r="E10" s="51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25">
      <c r="A14" s="3"/>
    </row>
    <row r="15" spans="1:9" x14ac:dyDescent="0.25">
      <c r="A15" s="3"/>
    </row>
    <row r="16" spans="1:9" x14ac:dyDescent="0.25">
      <c r="A16" s="3"/>
    </row>
    <row r="17" spans="1:8" x14ac:dyDescent="0.25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7"/>
  <sheetViews>
    <sheetView workbookViewId="0">
      <selection activeCell="B18" sqref="B18"/>
    </sheetView>
  </sheetViews>
  <sheetFormatPr defaultRowHeight="15" x14ac:dyDescent="0.25"/>
  <cols>
    <col min="1" max="1" width="9" style="12"/>
    <col min="2" max="2" width="23.42578125" style="12" customWidth="1"/>
    <col min="3" max="3" width="9" style="12"/>
    <col min="4" max="4" width="23" style="12" customWidth="1"/>
    <col min="5" max="5" width="9" style="12"/>
    <col min="6" max="6" width="13.28515625" style="12" customWidth="1"/>
    <col min="7" max="7" width="12.85546875" style="12" customWidth="1"/>
    <col min="8" max="8" width="34.28515625" style="12" customWidth="1"/>
  </cols>
  <sheetData>
    <row r="1" spans="1:8" x14ac:dyDescent="0.25">
      <c r="A1"/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x14ac:dyDescent="0.25">
      <c r="A5"/>
      <c r="B5"/>
      <c r="C5"/>
      <c r="D5"/>
      <c r="E5"/>
      <c r="F5"/>
      <c r="G5"/>
      <c r="H5"/>
    </row>
    <row r="6" spans="1:8" x14ac:dyDescent="0.25">
      <c r="A6"/>
      <c r="B6"/>
      <c r="C6"/>
      <c r="D6"/>
      <c r="E6"/>
      <c r="F6"/>
      <c r="G6"/>
      <c r="H6"/>
    </row>
    <row r="7" spans="1:8" x14ac:dyDescent="0.25">
      <c r="A7"/>
      <c r="B7"/>
      <c r="C7"/>
      <c r="D7"/>
      <c r="E7"/>
      <c r="F7"/>
      <c r="G7"/>
      <c r="H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"/>
  <sheetViews>
    <sheetView tabSelected="1" workbookViewId="0"/>
  </sheetViews>
  <sheetFormatPr defaultRowHeight="15" x14ac:dyDescent="0.25"/>
  <cols>
    <col min="1" max="1" width="24.140625" style="87" customWidth="1"/>
    <col min="2" max="2" width="22.28515625" style="87" customWidth="1"/>
    <col min="3" max="3" width="19.85546875" style="87" customWidth="1"/>
    <col min="4" max="4" width="18.85546875" style="87" customWidth="1"/>
    <col min="5" max="5" width="18.140625" style="87" customWidth="1"/>
    <col min="6" max="6" width="23.140625" style="87" customWidth="1"/>
    <col min="7" max="7" width="22" style="87" customWidth="1"/>
    <col min="8" max="8" width="15.5703125" style="87" customWidth="1"/>
    <col min="9" max="9" width="16.140625" style="87" customWidth="1"/>
    <col min="10" max="16384" width="9.140625" style="87"/>
  </cols>
  <sheetData>
    <row r="1" spans="1:9" s="114" customFormat="1" ht="28.5" x14ac:dyDescent="0.25">
      <c r="A1" s="113" t="s">
        <v>17</v>
      </c>
      <c r="B1" s="113" t="s">
        <v>48</v>
      </c>
      <c r="C1" s="113" t="s">
        <v>49</v>
      </c>
      <c r="D1" s="113" t="s">
        <v>8</v>
      </c>
      <c r="E1" s="113" t="s">
        <v>50</v>
      </c>
      <c r="F1" s="113" t="s">
        <v>51</v>
      </c>
      <c r="G1" s="113" t="s">
        <v>52</v>
      </c>
      <c r="H1" s="113" t="s">
        <v>11</v>
      </c>
      <c r="I1" s="113" t="s">
        <v>53</v>
      </c>
    </row>
    <row r="2" spans="1:9" s="114" customFormat="1" x14ac:dyDescent="0.25">
      <c r="A2" s="112" t="s">
        <v>59</v>
      </c>
      <c r="B2" s="113"/>
      <c r="C2" s="113"/>
      <c r="D2" s="113"/>
      <c r="E2" s="113"/>
      <c r="F2" s="113"/>
      <c r="G2" s="113"/>
      <c r="H2" s="113"/>
      <c r="I2" s="113"/>
    </row>
    <row r="3" spans="1:9" s="114" customFormat="1" x14ac:dyDescent="0.25">
      <c r="A3" s="107" t="s">
        <v>60</v>
      </c>
      <c r="B3" s="113"/>
      <c r="C3" s="113"/>
      <c r="D3" s="113"/>
      <c r="E3" s="113"/>
      <c r="F3" s="113"/>
      <c r="G3" s="113"/>
      <c r="H3" s="113"/>
      <c r="I3" s="113"/>
    </row>
    <row r="4" spans="1:9" s="111" customFormat="1" x14ac:dyDescent="0.25">
      <c r="A4" s="108" t="s">
        <v>296</v>
      </c>
      <c r="B4" s="109">
        <v>5252</v>
      </c>
      <c r="C4" s="109">
        <v>2817</v>
      </c>
      <c r="D4" s="109">
        <f>'CIRL Summary'!H35</f>
        <v>659.71671992040126</v>
      </c>
      <c r="E4" s="110">
        <f>D4/C4</f>
        <v>0.2341912388783817</v>
      </c>
      <c r="F4" s="109">
        <v>779</v>
      </c>
      <c r="G4" s="109">
        <v>446</v>
      </c>
      <c r="H4" s="109">
        <f>'CIRL Summary'!K35</f>
        <v>97.120223600616143</v>
      </c>
      <c r="I4" s="110">
        <f>H4/G4</f>
        <v>0.21775834888030526</v>
      </c>
    </row>
    <row r="5" spans="1:9" s="111" customFormat="1" x14ac:dyDescent="0.25">
      <c r="A5" s="112" t="s">
        <v>61</v>
      </c>
      <c r="B5" s="116">
        <f>SUM(B4)</f>
        <v>5252</v>
      </c>
      <c r="C5" s="116">
        <f t="shared" ref="C5:H5" si="0">SUM(C4)</f>
        <v>2817</v>
      </c>
      <c r="D5" s="116">
        <f t="shared" si="0"/>
        <v>659.71671992040126</v>
      </c>
      <c r="E5" s="124">
        <f>D5/C5</f>
        <v>0.2341912388783817</v>
      </c>
      <c r="F5" s="116">
        <f t="shared" si="0"/>
        <v>779</v>
      </c>
      <c r="G5" s="116">
        <f t="shared" si="0"/>
        <v>446</v>
      </c>
      <c r="H5" s="116">
        <f t="shared" si="0"/>
        <v>97.120223600616143</v>
      </c>
      <c r="I5" s="124">
        <f>H5/G5</f>
        <v>0.21775834888030526</v>
      </c>
    </row>
    <row r="6" spans="1:9" ht="30" x14ac:dyDescent="0.25">
      <c r="B6" s="55" t="s">
        <v>56</v>
      </c>
      <c r="C6" s="55" t="s">
        <v>56</v>
      </c>
      <c r="D6" s="56" t="s">
        <v>57</v>
      </c>
      <c r="E6" s="56" t="s">
        <v>58</v>
      </c>
      <c r="F6" s="55" t="s">
        <v>56</v>
      </c>
      <c r="G6" s="55" t="s">
        <v>56</v>
      </c>
      <c r="H6" s="56" t="s">
        <v>57</v>
      </c>
      <c r="I6" s="56" t="s">
        <v>58</v>
      </c>
    </row>
    <row r="7" spans="1:9" x14ac:dyDescent="0.25">
      <c r="C7" s="6"/>
      <c r="D7" s="6"/>
      <c r="E7" s="54"/>
      <c r="F7" s="6"/>
      <c r="G7" s="6"/>
      <c r="H7" s="6"/>
      <c r="I7" s="54"/>
    </row>
    <row r="8" spans="1:9" x14ac:dyDescent="0.25">
      <c r="C8" s="6"/>
      <c r="D8" s="6"/>
      <c r="E8" s="54"/>
      <c r="F8" s="6"/>
      <c r="G8" s="6"/>
      <c r="H8" s="6"/>
      <c r="I8" s="54"/>
    </row>
    <row r="9" spans="1:9" x14ac:dyDescent="0.25">
      <c r="B9" s="6"/>
      <c r="C9" s="6"/>
      <c r="D9" s="6"/>
      <c r="E9" s="54"/>
      <c r="F9" s="6"/>
      <c r="G9" s="6"/>
      <c r="H9" s="6"/>
      <c r="I9" s="54"/>
    </row>
    <row r="10" spans="1:9" x14ac:dyDescent="0.25">
      <c r="C10" s="6"/>
      <c r="D10" s="6"/>
      <c r="E10" s="54"/>
      <c r="F10" s="6"/>
      <c r="G10" s="6"/>
      <c r="H10" s="6"/>
      <c r="I10" s="54"/>
    </row>
  </sheetData>
  <pageMargins left="0.7" right="0.7" top="0.75" bottom="0.75" header="0.3" footer="0.3"/>
  <pageSetup scale="68" fitToHeight="0" orientation="landscape" r:id="rId1"/>
  <ignoredErrors>
    <ignoredError sqref="E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BI39"/>
  <sheetViews>
    <sheetView zoomScale="90" zoomScaleNormal="90" workbookViewId="0">
      <pane ySplit="1" topLeftCell="A6" activePane="bottomLeft" state="frozen"/>
      <selection pane="bottomLeft"/>
    </sheetView>
  </sheetViews>
  <sheetFormatPr defaultColWidth="9.140625" defaultRowHeight="12.75" x14ac:dyDescent="0.25"/>
  <cols>
    <col min="1" max="1" width="9.140625" style="41"/>
    <col min="2" max="2" width="32.140625" style="42" customWidth="1"/>
    <col min="3" max="3" width="34.28515625" style="42" customWidth="1"/>
    <col min="4" max="4" width="38.42578125" style="42" customWidth="1"/>
    <col min="5" max="5" width="12.140625" style="43" bestFit="1" customWidth="1"/>
    <col min="6" max="10" width="12.140625" style="42" bestFit="1" customWidth="1"/>
    <col min="11" max="11" width="12.140625" style="42" customWidth="1"/>
    <col min="12" max="12" width="37.7109375" style="42" customWidth="1"/>
    <col min="13" max="14" width="9.140625" style="42"/>
    <col min="15" max="15" width="13.28515625" style="47" bestFit="1" customWidth="1"/>
    <col min="16" max="16" width="23.28515625" style="47" bestFit="1" customWidth="1"/>
    <col min="17" max="17" width="23" style="47" bestFit="1" customWidth="1"/>
    <col min="18" max="16384" width="9.140625" style="47"/>
  </cols>
  <sheetData>
    <row r="1" spans="1:61" s="32" customFormat="1" ht="43.5" x14ac:dyDescent="0.25">
      <c r="A1" s="136" t="s">
        <v>4</v>
      </c>
      <c r="B1" s="136" t="s">
        <v>0</v>
      </c>
      <c r="C1" s="136" t="s">
        <v>1</v>
      </c>
      <c r="D1" s="136" t="s">
        <v>69</v>
      </c>
      <c r="E1" s="137" t="s">
        <v>5</v>
      </c>
      <c r="F1" s="138" t="s">
        <v>6</v>
      </c>
      <c r="G1" s="139" t="s">
        <v>7</v>
      </c>
      <c r="H1" s="140" t="s">
        <v>8</v>
      </c>
      <c r="I1" s="138" t="s">
        <v>9</v>
      </c>
      <c r="J1" s="139" t="s">
        <v>10</v>
      </c>
      <c r="K1" s="138" t="s">
        <v>11</v>
      </c>
      <c r="L1" s="136" t="s">
        <v>16</v>
      </c>
      <c r="M1" s="31"/>
      <c r="N1" s="31"/>
      <c r="O1"/>
      <c r="P1"/>
      <c r="Q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</row>
    <row r="2" spans="1:61" s="32" customFormat="1" ht="15" x14ac:dyDescent="0.25">
      <c r="A2" s="59" t="s">
        <v>245</v>
      </c>
      <c r="B2" s="59" t="s">
        <v>246</v>
      </c>
      <c r="C2" s="88" t="s">
        <v>102</v>
      </c>
      <c r="D2" s="59" t="s">
        <v>13</v>
      </c>
      <c r="E2" s="141">
        <f>GETPIVOTDATA("Sum of vol_c1_ACFT",'2020 Pivot Load Summary'!$A$1,"BMAP","Central IRL","PZ","A","ProjNumber","MB-01","ProjEntity","Town of Melbourne Beach")</f>
        <v>65.953479212899992</v>
      </c>
      <c r="F2" s="142">
        <f>GETPIVOTDATA("Sum of TN_C1",'2020 Pivot Load Summary'!$A$1,"BMAP","Central IRL","PZ","A","ProjNumber","MB-01","ProjEntity","Town of Melbourne Beach")</f>
        <v>123.02531275778568</v>
      </c>
      <c r="G2" s="143">
        <f>'Exfil Trenches'!F2</f>
        <v>0.93700000000000006</v>
      </c>
      <c r="H2" s="142">
        <f>F2*G2</f>
        <v>115.2747180540452</v>
      </c>
      <c r="I2" s="142">
        <f>GETPIVOTDATA("Sum of TP_C1",'2020 Pivot Load Summary'!$A$1,"BMAP","Central IRL","PZ","A","ProjNumber","MB-01","ProjEntity","Town of Melbourne Beach")</f>
        <v>18.855464694158215</v>
      </c>
      <c r="J2" s="143">
        <f>'Exfil Trenches'!F2</f>
        <v>0.93700000000000006</v>
      </c>
      <c r="K2" s="142">
        <f>I2*J2</f>
        <v>17.667570418426248</v>
      </c>
      <c r="L2" s="144"/>
      <c r="M2" s="33"/>
      <c r="N2" s="33"/>
      <c r="O2"/>
      <c r="P2"/>
      <c r="Q2"/>
      <c r="R2" s="33"/>
      <c r="S2" s="33"/>
      <c r="T2" s="33"/>
      <c r="U2" s="33"/>
      <c r="V2" s="33"/>
      <c r="W2" s="33"/>
      <c r="X2" s="33" t="s">
        <v>2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</row>
    <row r="3" spans="1:61" s="32" customFormat="1" ht="25.5" x14ac:dyDescent="0.25">
      <c r="A3" s="59" t="s">
        <v>247</v>
      </c>
      <c r="B3" s="59" t="s">
        <v>248</v>
      </c>
      <c r="C3" s="88" t="s">
        <v>82</v>
      </c>
      <c r="D3" s="59" t="s">
        <v>13</v>
      </c>
      <c r="E3" s="141">
        <f>GETPIVOTDATA("Sum of vol_c1_ACFT",'2020 Pivot Load Summary'!$A$1,"BMAP","Central IRL","PZ","A","ProjNumber","MB-02","ProjEntity","Town of Melbourne Beach")</f>
        <v>338.92843709850001</v>
      </c>
      <c r="F3" s="142">
        <f>GETPIVOTDATA("Sum of TN_C1",'2020 Pivot Load Summary'!$A$1,"BMAP","Central IRL","PZ","A","ProjNumber","MB-02","ProjEntity","Town of Melbourne Beach")</f>
        <v>798.73229844408525</v>
      </c>
      <c r="G3" s="145">
        <v>0.1905</v>
      </c>
      <c r="H3" s="142">
        <f t="shared" ref="H3:H18" si="0">F3*G3</f>
        <v>152.15850285359824</v>
      </c>
      <c r="I3" s="142">
        <f>GETPIVOTDATA("Sum of TP_C1",'2020 Pivot Load Summary'!$A$1,"BMAP","Central IRL","PZ","A","ProjNumber","MB-02","ProjEntity","Town of Melbourne Beach")</f>
        <v>121.15384508781106</v>
      </c>
      <c r="J3" s="143">
        <v>0.155</v>
      </c>
      <c r="K3" s="142">
        <f t="shared" ref="K3:K14" si="1">I3*J3</f>
        <v>18.778845988610716</v>
      </c>
      <c r="L3" s="144"/>
      <c r="M3" s="33"/>
      <c r="N3" s="33"/>
      <c r="O3"/>
      <c r="P3"/>
      <c r="Q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</row>
    <row r="4" spans="1:61" s="32" customFormat="1" ht="25.5" x14ac:dyDescent="0.25">
      <c r="A4" s="59" t="s">
        <v>249</v>
      </c>
      <c r="B4" s="59" t="s">
        <v>250</v>
      </c>
      <c r="C4" s="88" t="s">
        <v>110</v>
      </c>
      <c r="D4" s="59" t="s">
        <v>13</v>
      </c>
      <c r="E4" s="141">
        <f>GETPIVOTDATA("Sum of vol_c1_ACFT",'2020 Pivot Load Summary'!$A$1,"BMAP","Central IRL","PZ","A","ProjNumber","MB-03","ProjEntity","Town of Melbourne Beach")</f>
        <v>200.62898831300015</v>
      </c>
      <c r="F4" s="142">
        <f>GETPIVOTDATA("Sum of TN_C1",'2020 Pivot Load Summary'!$A$1,"BMAP","Central IRL","PZ","A","ProjNumber","MB-03","ProjEntity","Town of Melbourne Beach")</f>
        <v>414.96419515156231</v>
      </c>
      <c r="G4" s="143">
        <f>'Retention, Trains, and Swales'!F2</f>
        <v>0.48039108699097532</v>
      </c>
      <c r="H4" s="142">
        <f t="shared" si="0"/>
        <v>199.34510077119424</v>
      </c>
      <c r="I4" s="142">
        <f>GETPIVOTDATA("Sum of TP_C1",'2020 Pivot Load Summary'!$A$1,"BMAP","Central IRL","PZ","A","ProjNumber","MB-03","ProjEntity","Town of Melbourne Beach")</f>
        <v>61.864622981116135</v>
      </c>
      <c r="J4" s="143">
        <f>'Retention, Trains, and Swales'!F2</f>
        <v>0.48039108699097532</v>
      </c>
      <c r="K4" s="142">
        <f t="shared" si="1"/>
        <v>29.719213480185253</v>
      </c>
      <c r="L4" s="144"/>
      <c r="M4" s="33"/>
      <c r="N4" s="33"/>
      <c r="O4"/>
      <c r="P4"/>
      <c r="Q4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</row>
    <row r="5" spans="1:61" s="32" customFormat="1" ht="38.25" x14ac:dyDescent="0.25">
      <c r="A5" s="59" t="s">
        <v>251</v>
      </c>
      <c r="B5" s="59" t="s">
        <v>252</v>
      </c>
      <c r="C5" s="88" t="s">
        <v>82</v>
      </c>
      <c r="D5" s="59" t="s">
        <v>13</v>
      </c>
      <c r="E5" s="141">
        <f>GETPIVOTDATA("Sum of vol_c1_ACFT",'2020 Pivot Load Summary'!$A$1,"BMAP","Central IRL","PZ","A","ProjNumber","MB-04","ProjEntity","Town of Melbourne Beach")</f>
        <v>295.72095277025841</v>
      </c>
      <c r="F5" s="142">
        <f>GETPIVOTDATA("Sum of TN_C1",'2020 Pivot Load Summary'!$A$1,"BMAP","Central IRL","PZ","A","ProjNumber","MB-04","ProjEntity","Town of Melbourne Beach")</f>
        <v>787.61523441857469</v>
      </c>
      <c r="G5" s="145">
        <v>0.1905</v>
      </c>
      <c r="H5" s="142">
        <f t="shared" si="0"/>
        <v>150.04070215673849</v>
      </c>
      <c r="I5" s="142">
        <f>GETPIVOTDATA("Sum of TP_C1",'2020 Pivot Load Summary'!$A$1,"BMAP","Central IRL","PZ","A","ProjNumber","MB-04","ProjEntity","Town of Melbourne Beach")</f>
        <v>115.81235483855897</v>
      </c>
      <c r="J5" s="143">
        <v>0.155</v>
      </c>
      <c r="K5" s="142">
        <f t="shared" si="1"/>
        <v>17.950914999976639</v>
      </c>
      <c r="L5" s="144"/>
      <c r="M5" s="33"/>
      <c r="N5" s="33"/>
      <c r="O5"/>
      <c r="P5"/>
      <c r="Q5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</row>
    <row r="6" spans="1:61" s="32" customFormat="1" ht="25.5" x14ac:dyDescent="0.25">
      <c r="A6" s="59" t="s">
        <v>253</v>
      </c>
      <c r="B6" s="59" t="s">
        <v>254</v>
      </c>
      <c r="C6" s="88" t="s">
        <v>110</v>
      </c>
      <c r="D6" s="59" t="s">
        <v>13</v>
      </c>
      <c r="E6" s="141">
        <f>GETPIVOTDATA("Sum of vol_c1_ACFT",'2020 Pivot Load Summary'!$A$1,"BMAP","Central IRL","PZ","A","ProjNumber","MB-05","ProjEntity","Town of Melbourne Beach")</f>
        <v>6.7974001325000009</v>
      </c>
      <c r="F6" s="142">
        <f>GETPIVOTDATA("Sum of TN_C1",'2020 Pivot Load Summary'!$A$1,"BMAP","Central IRL","PZ","A","ProjNumber","MB-05","ProjEntity","Town of Melbourne Beach")</f>
        <v>8.0742705651513003</v>
      </c>
      <c r="G6" s="143">
        <f>'Retention, Trains, and Swales'!F3</f>
        <v>0.48039108699097532</v>
      </c>
      <c r="H6" s="142">
        <f t="shared" si="0"/>
        <v>3.87880761345227</v>
      </c>
      <c r="I6" s="142">
        <f>GETPIVOTDATA("Sum of TP_C1",'2020 Pivot Load Summary'!$A$1,"BMAP","Central IRL","PZ","A","ProjNumber","MB-05","ProjEntity","Town of Melbourne Beach")</f>
        <v>1.1869542327303699</v>
      </c>
      <c r="J6" s="143">
        <f>'Retention, Trains, and Swales'!F3</f>
        <v>0.48039108699097532</v>
      </c>
      <c r="K6" s="142">
        <f t="shared" si="1"/>
        <v>0.57020223406988146</v>
      </c>
      <c r="L6" s="144"/>
      <c r="M6" s="33"/>
      <c r="N6" s="33"/>
      <c r="O6"/>
      <c r="P6"/>
      <c r="Q6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</row>
    <row r="7" spans="1:61" s="32" customFormat="1" ht="25.5" x14ac:dyDescent="0.25">
      <c r="A7" s="59" t="s">
        <v>255</v>
      </c>
      <c r="B7" s="59" t="s">
        <v>256</v>
      </c>
      <c r="C7" s="88" t="s">
        <v>110</v>
      </c>
      <c r="D7" s="59" t="s">
        <v>13</v>
      </c>
      <c r="E7" s="141">
        <f>GETPIVOTDATA("Sum of vol_c1_ACFT",'2020 Pivot Load Summary'!$A$1,"BMAP","Central IRL","PZ","A","ProjNumber","MB-06","ProjEntity","Town of Melbourne Beach")</f>
        <v>18.992387047200001</v>
      </c>
      <c r="F7" s="142">
        <f>GETPIVOTDATA("Sum of TN_C1",'2020 Pivot Load Summary'!$A$1,"BMAP","Central IRL","PZ","A","ProjNumber","MB-06","ProjEntity","Town of Melbourne Beach")</f>
        <v>9.3118168634292591</v>
      </c>
      <c r="G7" s="143">
        <f>'Retention, Trains, and Swales'!F4</f>
        <v>0.48039108699097532</v>
      </c>
      <c r="H7" s="142">
        <f t="shared" si="0"/>
        <v>4.4733138248836761</v>
      </c>
      <c r="I7" s="142">
        <f>GETPIVOTDATA("Sum of TP_C1",'2020 Pivot Load Summary'!$A$1,"BMAP","Central IRL","PZ","A","ProjNumber","MB-06","ProjEntity","Town of Melbourne Beach")</f>
        <v>1.3693090138065578</v>
      </c>
      <c r="J7" s="143">
        <f>'Retention, Trains, and Swales'!F4</f>
        <v>0.48039108699097532</v>
      </c>
      <c r="K7" s="142">
        <f t="shared" si="1"/>
        <v>0.65780384556907279</v>
      </c>
      <c r="L7" s="144"/>
      <c r="M7" s="33"/>
      <c r="N7" s="33"/>
      <c r="O7"/>
      <c r="P7"/>
      <c r="Q7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</row>
    <row r="8" spans="1:61" s="32" customFormat="1" ht="25.5" x14ac:dyDescent="0.25">
      <c r="A8" s="59" t="s">
        <v>257</v>
      </c>
      <c r="B8" s="59" t="s">
        <v>258</v>
      </c>
      <c r="C8" s="89" t="s">
        <v>81</v>
      </c>
      <c r="D8" s="59" t="s">
        <v>13</v>
      </c>
      <c r="E8" s="141">
        <f>GETPIVOTDATA("Sum of vol_c1_ACFT",'2020 Pivot Load Summary'!$A$1,"BMAP","Central IRL","PZ","A","ProjNumber","MB-07","ProjEntity","Town of Melbourne Beach")</f>
        <v>18.786397900099999</v>
      </c>
      <c r="F8" s="142">
        <f>GETPIVOTDATA("Sum of TN_C1",'2020 Pivot Load Summary'!$A$1,"BMAP","Central IRL","PZ","A","ProjNumber","MB-07","ProjEntity","Town of Melbourne Beach")</f>
        <v>28.815863841788467</v>
      </c>
      <c r="G8" s="143">
        <v>5.0000000000000001E-3</v>
      </c>
      <c r="H8" s="142">
        <f t="shared" si="0"/>
        <v>0.14407931920894235</v>
      </c>
      <c r="I8" s="142">
        <f>GETPIVOTDATA("Sum of TP_C1",'2020 Pivot Load Summary'!$A$1,"BMAP","Central IRL","PZ","A","ProjNumber","MB-07","ProjEntity","Town of Melbourne Beach")</f>
        <v>4.24554684193693</v>
      </c>
      <c r="J8" s="146">
        <v>2.3E-2</v>
      </c>
      <c r="K8" s="142">
        <f t="shared" si="1"/>
        <v>9.764757736454939E-2</v>
      </c>
      <c r="L8" s="144"/>
      <c r="M8" s="33" t="s">
        <v>2</v>
      </c>
      <c r="N8" s="33"/>
      <c r="O8"/>
      <c r="P8"/>
      <c r="Q8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</row>
    <row r="9" spans="1:61" s="32" customFormat="1" ht="25.5" x14ac:dyDescent="0.25">
      <c r="A9" s="59" t="s">
        <v>259</v>
      </c>
      <c r="B9" s="59" t="s">
        <v>260</v>
      </c>
      <c r="C9" s="89" t="s">
        <v>81</v>
      </c>
      <c r="D9" s="59" t="s">
        <v>13</v>
      </c>
      <c r="E9" s="141">
        <f>GETPIVOTDATA("Sum of vol_c1_ACFT",'2020 Pivot Load Summary'!$A$1,"BMAP","Central IRL","PZ","A","ProjNumber","MB-08","ProjEntity","Town of Melbourne Beach")</f>
        <v>8.3036194256999991</v>
      </c>
      <c r="F9" s="142">
        <f>GETPIVOTDATA("Sum of TN_C1",'2020 Pivot Load Summary'!$A$1,"BMAP","Central IRL","PZ","A","ProjNumber","MB-08","ProjEntity","Town of Melbourne Beach")</f>
        <v>15.264338630958697</v>
      </c>
      <c r="G9" s="143">
        <v>5.0000000000000001E-3</v>
      </c>
      <c r="H9" s="142">
        <f t="shared" si="0"/>
        <v>7.6321693154793493E-2</v>
      </c>
      <c r="I9" s="142">
        <f>GETPIVOTDATA("Sum of TP_C1",'2020 Pivot Load Summary'!$A$1,"BMAP","Central IRL","PZ","A","ProjNumber","MB-08","ProjEntity","Town of Melbourne Beach")</f>
        <v>2.2460416705382404</v>
      </c>
      <c r="J9" s="146">
        <v>2.3E-2</v>
      </c>
      <c r="K9" s="142">
        <f t="shared" si="1"/>
        <v>5.1658958422379532E-2</v>
      </c>
      <c r="L9" s="144"/>
      <c r="M9" s="33"/>
      <c r="N9" s="33"/>
      <c r="O9"/>
      <c r="P9"/>
      <c r="Q9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</row>
    <row r="10" spans="1:61" s="37" customFormat="1" ht="15" x14ac:dyDescent="0.25">
      <c r="A10" s="59" t="s">
        <v>261</v>
      </c>
      <c r="B10" s="59" t="s">
        <v>262</v>
      </c>
      <c r="C10" s="89" t="s">
        <v>81</v>
      </c>
      <c r="D10" s="59" t="s">
        <v>13</v>
      </c>
      <c r="E10" s="141">
        <f>GETPIVOTDATA("Sum of vol_c1_ACFT",'2020 Pivot Load Summary'!$A$1,"BMAP","Central IRL","PZ","A","ProjNumber","MB-09","ProjEntity","Town of Melbourne Beach")</f>
        <v>228.71774444325882</v>
      </c>
      <c r="F10" s="142">
        <f>GETPIVOTDATA("Sum of TN_C1",'2020 Pivot Load Summary'!$A$1,"BMAP","Central IRL","PZ","A","ProjNumber","MB-09","ProjEntity","Town of Melbourne Beach")</f>
        <v>566.57914600297067</v>
      </c>
      <c r="G10" s="143">
        <v>5.0000000000000001E-3</v>
      </c>
      <c r="H10" s="142">
        <f t="shared" si="0"/>
        <v>2.8328957300148536</v>
      </c>
      <c r="I10" s="142">
        <f>GETPIVOTDATA("Sum of TP_C1",'2020 Pivot Load Summary'!$A$1,"BMAP","Central IRL","PZ","A","ProjNumber","MB-09","ProjEntity","Town of Melbourne Beach")</f>
        <v>82.375723996446339</v>
      </c>
      <c r="J10" s="146">
        <v>2.3E-2</v>
      </c>
      <c r="K10" s="142">
        <f t="shared" si="1"/>
        <v>1.8946416519182658</v>
      </c>
      <c r="L10" s="144"/>
      <c r="M10" s="35"/>
      <c r="N10" s="35"/>
      <c r="O10"/>
      <c r="P10"/>
      <c r="Q10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6"/>
    </row>
    <row r="11" spans="1:61" s="32" customFormat="1" ht="15" x14ac:dyDescent="0.25">
      <c r="A11" s="59" t="s">
        <v>263</v>
      </c>
      <c r="B11" s="59" t="s">
        <v>264</v>
      </c>
      <c r="C11" s="89" t="s">
        <v>81</v>
      </c>
      <c r="D11" s="59" t="s">
        <v>13</v>
      </c>
      <c r="E11" s="141">
        <f>GETPIVOTDATA("Sum of vol_c1_ACFT",'2020 Pivot Load Summary'!$A$1,"BMAP","Central IRL","PZ","A","ProjNumber","MB-10","ProjEntity","Town of Melbourne Beach")</f>
        <v>355.89663977179987</v>
      </c>
      <c r="F11" s="142">
        <f>GETPIVOTDATA("Sum of TN_C1",'2020 Pivot Load Summary'!$A$1,"BMAP","Central IRL","PZ","A","ProjNumber","MB-10","ProjEntity","Town of Melbourne Beach")</f>
        <v>808.16154031730002</v>
      </c>
      <c r="G11" s="143">
        <v>5.0000000000000001E-3</v>
      </c>
      <c r="H11" s="142">
        <f t="shared" si="0"/>
        <v>4.0408077015865</v>
      </c>
      <c r="I11" s="142">
        <f>GETPIVOTDATA("Sum of TP_C1",'2020 Pivot Load Summary'!$A$1,"BMAP","Central IRL","PZ","A","ProjNumber","MB-10","ProjEntity","Town of Melbourne Beach")</f>
        <v>124.1701279240485</v>
      </c>
      <c r="J11" s="146">
        <v>2.3E-2</v>
      </c>
      <c r="K11" s="142">
        <f t="shared" si="1"/>
        <v>2.8559129422531155</v>
      </c>
      <c r="L11" s="144"/>
      <c r="M11" s="39"/>
      <c r="N11" s="39"/>
      <c r="O11"/>
      <c r="P11"/>
      <c r="Q11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8"/>
      <c r="BG11" s="38"/>
      <c r="BH11" s="38"/>
      <c r="BI11" s="38"/>
    </row>
    <row r="12" spans="1:61" s="32" customFormat="1" ht="15" x14ac:dyDescent="0.25">
      <c r="A12" s="59" t="s">
        <v>265</v>
      </c>
      <c r="B12" s="59" t="s">
        <v>266</v>
      </c>
      <c r="C12" s="89" t="s">
        <v>81</v>
      </c>
      <c r="D12" s="59" t="s">
        <v>13</v>
      </c>
      <c r="E12" s="141">
        <f>GETPIVOTDATA("Sum of vol_c1_ACFT",'2020 Pivot Load Summary'!$A$1,"BMAP","Central IRL","PZ","A","ProjNumber","MB-11","ProjEntity","Town of Melbourne Beach")</f>
        <v>41.300479653825207</v>
      </c>
      <c r="F12" s="142">
        <f>GETPIVOTDATA("Sum of TN_C1",'2020 Pivot Load Summary'!$A$1,"BMAP","Central IRL","PZ","A","ProjNumber","MB-11","ProjEntity","Town of Melbourne Beach")</f>
        <v>52.421355530349196</v>
      </c>
      <c r="G12" s="143">
        <v>5.0000000000000001E-3</v>
      </c>
      <c r="H12" s="142">
        <f t="shared" si="0"/>
        <v>0.262106777651746</v>
      </c>
      <c r="I12" s="142">
        <f>GETPIVOTDATA("Sum of TP_C1",'2020 Pivot Load Summary'!$A$1,"BMAP","Central IRL","PZ","A","ProjNumber","MB-11","ProjEntity","Town of Melbourne Beach")</f>
        <v>7.7035724461095425</v>
      </c>
      <c r="J12" s="146">
        <v>2.3E-2</v>
      </c>
      <c r="K12" s="142">
        <f t="shared" si="1"/>
        <v>0.17718216626051947</v>
      </c>
      <c r="L12" s="144"/>
      <c r="M12" s="39"/>
      <c r="N12" s="39"/>
      <c r="O12"/>
      <c r="P12"/>
      <c r="Q12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8"/>
      <c r="BG12" s="38"/>
      <c r="BH12" s="38"/>
      <c r="BI12" s="38"/>
    </row>
    <row r="13" spans="1:61" s="32" customFormat="1" ht="15" x14ac:dyDescent="0.25">
      <c r="A13" s="59" t="s">
        <v>267</v>
      </c>
      <c r="B13" s="59" t="s">
        <v>268</v>
      </c>
      <c r="C13" s="89" t="s">
        <v>81</v>
      </c>
      <c r="D13" s="59" t="s">
        <v>13</v>
      </c>
      <c r="E13" s="141">
        <f>GETPIVOTDATA("Sum of vol_c1_ACFT",'2020 Pivot Load Summary'!$A$1,"BMAP","Central IRL","PZ","A","ProjNumber","MB-12","ProjEntity","Town of Melbourne Beach")</f>
        <v>12.6709353225</v>
      </c>
      <c r="F13" s="142">
        <f>GETPIVOTDATA("Sum of TN_C1",'2020 Pivot Load Summary'!$A$1,"BMAP","Central IRL","PZ","A","ProjNumber","MB-12","ProjEntity","Town of Melbourne Beach")</f>
        <v>9.2619414851331197</v>
      </c>
      <c r="G13" s="143">
        <v>5.0000000000000001E-3</v>
      </c>
      <c r="H13" s="142">
        <f t="shared" si="0"/>
        <v>4.6309707425665599E-2</v>
      </c>
      <c r="I13" s="142">
        <f>GETPIVOTDATA("Sum of TP_C1",'2020 Pivot Load Summary'!$A$1,"BMAP","Central IRL","PZ","A","ProjNumber","MB-12","ProjEntity","Town of Melbourne Beach")</f>
        <v>1.3632954241411899</v>
      </c>
      <c r="J13" s="146">
        <v>2.3E-2</v>
      </c>
      <c r="K13" s="142">
        <f t="shared" si="1"/>
        <v>3.1355794755247364E-2</v>
      </c>
      <c r="L13" s="144"/>
      <c r="M13" s="39"/>
      <c r="N13" s="39"/>
      <c r="O13"/>
      <c r="P13"/>
      <c r="Q13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8"/>
      <c r="BG13" s="38"/>
      <c r="BH13" s="38"/>
      <c r="BI13" s="38"/>
    </row>
    <row r="14" spans="1:61" s="32" customFormat="1" ht="15" x14ac:dyDescent="0.25">
      <c r="A14" s="59" t="s">
        <v>269</v>
      </c>
      <c r="B14" s="59" t="s">
        <v>270</v>
      </c>
      <c r="C14" s="89" t="s">
        <v>81</v>
      </c>
      <c r="D14" s="59" t="s">
        <v>13</v>
      </c>
      <c r="E14" s="141">
        <f>GETPIVOTDATA("Sum of vol_c1_ACFT",'2020 Pivot Load Summary'!$A$1,"BMAP","Central IRL","PZ","A","ProjNumber","MB-13","ProjEntity","Town of Melbourne Beach")</f>
        <v>31.572336679000006</v>
      </c>
      <c r="F14" s="142">
        <f>GETPIVOTDATA("Sum of TN_C1",'2020 Pivot Load Summary'!$A$1,"BMAP","Central IRL","PZ","A","ProjNumber","MB-13","ProjEntity","Town of Melbourne Beach")</f>
        <v>52.061514776542126</v>
      </c>
      <c r="G14" s="143">
        <v>5.0000000000000001E-3</v>
      </c>
      <c r="H14" s="142">
        <f t="shared" si="0"/>
        <v>0.26030757388271064</v>
      </c>
      <c r="I14" s="142">
        <f>GETPIVOTDATA("Sum of TP_C1",'2020 Pivot Load Summary'!$A$1,"BMAP","Central IRL","PZ","A","ProjNumber","MB-13","ProjEntity","Town of Melbourne Beach")</f>
        <v>7.6579246104196725</v>
      </c>
      <c r="J14" s="146">
        <v>2.3E-2</v>
      </c>
      <c r="K14" s="142">
        <f t="shared" si="1"/>
        <v>0.17613226603965246</v>
      </c>
      <c r="L14" s="144"/>
      <c r="M14" s="39"/>
      <c r="N14" s="39"/>
      <c r="O14"/>
      <c r="P14"/>
      <c r="Q14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8"/>
      <c r="BG14" s="38"/>
      <c r="BH14" s="38"/>
      <c r="BI14" s="38"/>
    </row>
    <row r="15" spans="1:61" s="37" customFormat="1" ht="15" x14ac:dyDescent="0.25">
      <c r="A15" s="59" t="s">
        <v>271</v>
      </c>
      <c r="B15" s="59" t="s">
        <v>272</v>
      </c>
      <c r="C15" s="88" t="s">
        <v>89</v>
      </c>
      <c r="D15" s="59" t="s">
        <v>13</v>
      </c>
      <c r="E15" s="147" t="s">
        <v>12</v>
      </c>
      <c r="F15" s="147" t="s">
        <v>12</v>
      </c>
      <c r="G15" s="148" t="s">
        <v>12</v>
      </c>
      <c r="H15" s="147">
        <f>'Street Sweeping and CO'!G2</f>
        <v>5</v>
      </c>
      <c r="I15" s="147" t="s">
        <v>12</v>
      </c>
      <c r="J15" s="148" t="s">
        <v>12</v>
      </c>
      <c r="K15" s="147">
        <f>'Street Sweeping and CO'!H2</f>
        <v>3.5</v>
      </c>
      <c r="L15" s="149"/>
      <c r="M15" s="40"/>
      <c r="N15" s="40"/>
      <c r="O15"/>
      <c r="P15"/>
      <c r="Q15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</row>
    <row r="16" spans="1:61" s="32" customFormat="1" ht="15" x14ac:dyDescent="0.25">
      <c r="A16" s="59" t="s">
        <v>273</v>
      </c>
      <c r="B16" s="59" t="s">
        <v>274</v>
      </c>
      <c r="C16" s="90" t="s">
        <v>78</v>
      </c>
      <c r="D16" s="59" t="s">
        <v>13</v>
      </c>
      <c r="E16" s="141">
        <f>GETPIVOTDATA("Sum of vol_c1_ACFT",'2020 Pivot Load Summary'!$A$1,"BMAP","Central IRL","PZ","A","ProjNumber","MB-15","ProjEntity","Town of Melbourne Beach")</f>
        <v>5.1362809079999998</v>
      </c>
      <c r="F16" s="142">
        <f>GETPIVOTDATA("Sum of TN_C1",'2020 Pivot Load Summary'!$A$1,"BMAP","Central IRL","PZ","A","ProjNumber","MB-15","ProjEntity","Town of Melbourne Beach")</f>
        <v>6.2938282228588909</v>
      </c>
      <c r="G16" s="143">
        <f>'Retention, Trains, and Swales'!F5</f>
        <v>0.99107174912376517</v>
      </c>
      <c r="H16" s="142">
        <f t="shared" si="0"/>
        <v>6.2376353455132794</v>
      </c>
      <c r="I16" s="142">
        <f>GETPIVOTDATA("Sum of TP_C1",'2020 Pivot Load Summary'!$A$1,"BMAP","Central IRL","PZ","A","ProjNumber","MB-15","ProjEntity","Town of Melbourne Beach")</f>
        <v>0.84457877551581007</v>
      </c>
      <c r="J16" s="143">
        <f>'Retention, Trains, and Swales'!F5</f>
        <v>0.99107174912376517</v>
      </c>
      <c r="K16" s="142">
        <f t="shared" ref="K16:K18" si="2">I16*J16</f>
        <v>0.83703816432326172</v>
      </c>
      <c r="L16" s="149"/>
      <c r="M16" s="39"/>
      <c r="N16" s="39"/>
      <c r="O16"/>
      <c r="P16"/>
      <c r="Q16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</row>
    <row r="17" spans="1:57" s="32" customFormat="1" ht="15" x14ac:dyDescent="0.25">
      <c r="A17" s="59" t="s">
        <v>275</v>
      </c>
      <c r="B17" s="59" t="s">
        <v>276</v>
      </c>
      <c r="C17" s="88" t="s">
        <v>99</v>
      </c>
      <c r="D17" s="59" t="s">
        <v>13</v>
      </c>
      <c r="E17" s="141">
        <f>GETPIVOTDATA("Sum of vol_c1_ACFT",'2020 Pivot Load Summary'!$A$1,"BMAP","Central IRL","PZ","A","ProjNumber","MB-16","ProjEntity","Town of Melbourne Beach")</f>
        <v>9.2124563095999985</v>
      </c>
      <c r="F17" s="142">
        <f>GETPIVOTDATA("Sum of TN_C1",'2020 Pivot Load Summary'!$A$1,"BMAP","Central IRL","PZ","A","ProjNumber","MB-16","ProjEntity","Town of Melbourne Beach")</f>
        <v>12.865737794114141</v>
      </c>
      <c r="G17" s="143">
        <v>0.1</v>
      </c>
      <c r="H17" s="142">
        <f t="shared" si="0"/>
        <v>1.2865737794114143</v>
      </c>
      <c r="I17" s="142">
        <f>GETPIVOTDATA("Sum of TP_C1",'2020 Pivot Load Summary'!$A$1,"BMAP","Central IRL","PZ","A","ProjNumber","MB-16","ProjEntity","Town of Melbourne Beach")</f>
        <v>1.7399737812766798</v>
      </c>
      <c r="J17" s="143">
        <v>0.1</v>
      </c>
      <c r="K17" s="142">
        <f t="shared" si="2"/>
        <v>0.173997378127668</v>
      </c>
      <c r="L17" s="149"/>
      <c r="M17" s="39"/>
      <c r="N17" s="39"/>
      <c r="O17"/>
      <c r="P17"/>
      <c r="Q17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</row>
    <row r="18" spans="1:57" s="32" customFormat="1" ht="15" x14ac:dyDescent="0.25">
      <c r="A18" s="59" t="s">
        <v>277</v>
      </c>
      <c r="B18" s="59" t="s">
        <v>278</v>
      </c>
      <c r="C18" s="90" t="s">
        <v>78</v>
      </c>
      <c r="D18" s="59" t="s">
        <v>13</v>
      </c>
      <c r="E18" s="141">
        <f>GETPIVOTDATA("Sum of vol_c1_ACFT",'2020 Pivot Load Summary'!$A$1,"BMAP","Central IRL","PZ","A","ProjNumber","MB-17","ProjEntity","Town of Melbourne Beach")</f>
        <v>18.383117307100001</v>
      </c>
      <c r="F18" s="142">
        <f>GETPIVOTDATA("Sum of TN_C1",'2020 Pivot Load Summary'!$A$1,"BMAP","Central IRL","PZ","A","ProjNumber","MB-17","ProjEntity","Town of Melbourne Beach")</f>
        <v>14.48788852203098</v>
      </c>
      <c r="G18" s="143">
        <f>'Retention, Trains, and Swales'!F6</f>
        <v>0.99107174912376517</v>
      </c>
      <c r="H18" s="142">
        <f t="shared" si="0"/>
        <v>14.358537018639364</v>
      </c>
      <c r="I18" s="142">
        <f>GETPIVOTDATA("Sum of TP_C1",'2020 Pivot Load Summary'!$A$1,"BMAP","Central IRL","PZ","A","ProjNumber","MB-17","ProjEntity","Town of Melbourne Beach")</f>
        <v>1.9979438784975201</v>
      </c>
      <c r="J18" s="143">
        <f>'Retention, Trains, and Swales'!F6</f>
        <v>0.99107174912376517</v>
      </c>
      <c r="K18" s="142">
        <f t="shared" si="2"/>
        <v>1.9801057343136566</v>
      </c>
      <c r="L18" s="149"/>
      <c r="M18" s="39"/>
      <c r="N18" s="39"/>
      <c r="O18"/>
      <c r="P18"/>
      <c r="Q18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</row>
    <row r="19" spans="1:57" s="32" customFormat="1" ht="15" x14ac:dyDescent="0.25">
      <c r="A19" s="144"/>
      <c r="B19" s="150"/>
      <c r="C19" s="150"/>
      <c r="D19" s="150"/>
      <c r="E19" s="151"/>
      <c r="F19" s="152"/>
      <c r="G19" s="143"/>
      <c r="H19" s="153"/>
      <c r="I19" s="152"/>
      <c r="J19" s="143"/>
      <c r="K19" s="153"/>
      <c r="L19" s="14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</row>
    <row r="20" spans="1:57" s="32" customFormat="1" ht="15" x14ac:dyDescent="0.25">
      <c r="A20" s="144"/>
      <c r="B20" s="150"/>
      <c r="C20" s="150"/>
      <c r="D20" s="150"/>
      <c r="E20" s="151"/>
      <c r="F20" s="152"/>
      <c r="G20" s="143"/>
      <c r="H20" s="153"/>
      <c r="I20" s="152"/>
      <c r="J20" s="143"/>
      <c r="K20" s="153"/>
      <c r="L20" s="14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</row>
    <row r="21" spans="1:57" s="32" customFormat="1" ht="15" x14ac:dyDescent="0.25">
      <c r="A21" s="144"/>
      <c r="B21" s="150"/>
      <c r="C21" s="150"/>
      <c r="D21" s="150"/>
      <c r="E21" s="151"/>
      <c r="F21" s="152"/>
      <c r="G21" s="143"/>
      <c r="H21" s="153"/>
      <c r="I21" s="152"/>
      <c r="J21" s="143"/>
      <c r="K21" s="153"/>
      <c r="L21" s="14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</row>
    <row r="22" spans="1:57" s="32" customFormat="1" ht="15" x14ac:dyDescent="0.25">
      <c r="A22" s="144"/>
      <c r="B22" s="150"/>
      <c r="C22" s="150"/>
      <c r="D22" s="150"/>
      <c r="E22" s="151"/>
      <c r="F22" s="152"/>
      <c r="G22" s="143"/>
      <c r="H22" s="153"/>
      <c r="I22" s="152"/>
      <c r="J22" s="143"/>
      <c r="K22" s="153"/>
      <c r="L22" s="14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</row>
    <row r="23" spans="1:57" s="32" customFormat="1" ht="15" x14ac:dyDescent="0.25">
      <c r="A23" s="144"/>
      <c r="B23" s="150"/>
      <c r="C23" s="150"/>
      <c r="D23" s="150"/>
      <c r="E23" s="151"/>
      <c r="F23" s="152"/>
      <c r="G23" s="143"/>
      <c r="H23" s="153"/>
      <c r="I23" s="152"/>
      <c r="J23" s="143"/>
      <c r="K23" s="153"/>
      <c r="L23" s="14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</row>
    <row r="24" spans="1:57" s="32" customFormat="1" ht="15" x14ac:dyDescent="0.25">
      <c r="A24" s="144"/>
      <c r="B24" s="150"/>
      <c r="C24" s="150"/>
      <c r="D24" s="150"/>
      <c r="E24" s="151"/>
      <c r="F24" s="152"/>
      <c r="G24" s="154"/>
      <c r="H24" s="154"/>
      <c r="I24" s="152"/>
      <c r="J24" s="154"/>
      <c r="K24" s="154"/>
      <c r="L24" s="155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</row>
    <row r="25" spans="1:57" s="32" customFormat="1" ht="15" x14ac:dyDescent="0.25">
      <c r="A25" s="144"/>
      <c r="B25" s="150"/>
      <c r="C25" s="150"/>
      <c r="D25" s="150"/>
      <c r="E25" s="151"/>
      <c r="F25" s="152"/>
      <c r="G25" s="154"/>
      <c r="H25" s="154"/>
      <c r="I25" s="152"/>
      <c r="J25" s="154"/>
      <c r="K25" s="154"/>
      <c r="L25" s="155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</row>
    <row r="26" spans="1:57" s="32" customFormat="1" ht="15" x14ac:dyDescent="0.25">
      <c r="A26" s="144"/>
      <c r="B26" s="150"/>
      <c r="C26" s="150"/>
      <c r="D26" s="150"/>
      <c r="E26" s="151"/>
      <c r="F26" s="152"/>
      <c r="G26" s="156"/>
      <c r="H26" s="153"/>
      <c r="I26" s="152"/>
      <c r="J26" s="146"/>
      <c r="K26" s="153"/>
      <c r="L26" s="150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</row>
    <row r="27" spans="1:57" s="32" customFormat="1" ht="15" x14ac:dyDescent="0.25">
      <c r="A27" s="144"/>
      <c r="B27" s="150"/>
      <c r="C27" s="150"/>
      <c r="D27" s="150"/>
      <c r="E27" s="151"/>
      <c r="F27" s="152"/>
      <c r="G27" s="156"/>
      <c r="H27" s="153"/>
      <c r="I27" s="152"/>
      <c r="J27" s="146"/>
      <c r="K27" s="153"/>
      <c r="L27" s="150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</row>
    <row r="28" spans="1:57" s="32" customFormat="1" ht="15" x14ac:dyDescent="0.25">
      <c r="A28" s="144"/>
      <c r="B28" s="150"/>
      <c r="C28" s="150"/>
      <c r="D28" s="150"/>
      <c r="E28" s="151"/>
      <c r="F28" s="152"/>
      <c r="G28" s="156"/>
      <c r="H28" s="153"/>
      <c r="I28" s="152"/>
      <c r="J28" s="146"/>
      <c r="K28" s="153"/>
      <c r="L28" s="150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</row>
    <row r="29" spans="1:57" s="32" customFormat="1" ht="15" x14ac:dyDescent="0.25">
      <c r="A29" s="144"/>
      <c r="B29" s="150"/>
      <c r="C29" s="150"/>
      <c r="D29" s="150"/>
      <c r="E29" s="151"/>
      <c r="F29" s="152"/>
      <c r="G29" s="156"/>
      <c r="H29" s="153"/>
      <c r="I29" s="152"/>
      <c r="J29" s="146"/>
      <c r="K29" s="153"/>
      <c r="L29" s="150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</row>
    <row r="30" spans="1:57" s="32" customFormat="1" ht="15" x14ac:dyDescent="0.25">
      <c r="A30" s="144"/>
      <c r="B30" s="150"/>
      <c r="C30" s="150"/>
      <c r="D30" s="150"/>
      <c r="E30" s="151"/>
      <c r="F30" s="152"/>
      <c r="G30" s="156"/>
      <c r="H30" s="153"/>
      <c r="I30" s="152"/>
      <c r="J30" s="146"/>
      <c r="K30" s="153"/>
      <c r="L30" s="150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</row>
    <row r="31" spans="1:57" s="32" customFormat="1" ht="15" x14ac:dyDescent="0.25">
      <c r="A31" s="144"/>
      <c r="B31" s="150"/>
      <c r="C31" s="150"/>
      <c r="D31" s="150"/>
      <c r="E31" s="151"/>
      <c r="F31" s="152"/>
      <c r="G31" s="154"/>
      <c r="H31" s="154"/>
      <c r="I31" s="152"/>
      <c r="J31" s="154"/>
      <c r="K31" s="154"/>
      <c r="L31" s="155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</row>
    <row r="32" spans="1:57" s="32" customFormat="1" ht="15" x14ac:dyDescent="0.25">
      <c r="A32" s="157"/>
      <c r="B32" s="158"/>
      <c r="C32" s="159"/>
      <c r="D32" s="150"/>
      <c r="E32" s="151"/>
      <c r="F32" s="157"/>
      <c r="G32" s="157"/>
      <c r="H32" s="157"/>
      <c r="I32" s="157"/>
      <c r="J32" s="157"/>
      <c r="K32" s="157"/>
      <c r="L32" s="159"/>
    </row>
    <row r="33" spans="1:12" s="32" customFormat="1" ht="15" x14ac:dyDescent="0.25">
      <c r="A33" s="157"/>
      <c r="B33" s="158"/>
      <c r="C33" s="160"/>
      <c r="D33" s="150"/>
      <c r="E33" s="151"/>
      <c r="F33" s="161"/>
      <c r="G33" s="162"/>
      <c r="H33" s="153"/>
      <c r="I33" s="161"/>
      <c r="J33" s="162"/>
      <c r="K33" s="153"/>
      <c r="L33" s="159"/>
    </row>
    <row r="34" spans="1:12" s="32" customFormat="1" ht="15" x14ac:dyDescent="0.25">
      <c r="A34" s="157"/>
      <c r="B34" s="159"/>
      <c r="C34" s="160"/>
      <c r="D34" s="150"/>
      <c r="E34" s="151"/>
      <c r="F34" s="152"/>
      <c r="G34" s="154"/>
      <c r="H34" s="154"/>
      <c r="I34" s="152"/>
      <c r="J34" s="154"/>
      <c r="K34" s="154"/>
      <c r="L34" s="155"/>
    </row>
    <row r="35" spans="1:12" x14ac:dyDescent="0.25">
      <c r="G35" s="44" t="s">
        <v>43</v>
      </c>
      <c r="H35" s="45">
        <f>SUM(H2:H34)</f>
        <v>659.71671992040126</v>
      </c>
      <c r="I35" s="46"/>
      <c r="J35" s="46"/>
      <c r="K35" s="45">
        <f>SUM(K2:K34)</f>
        <v>97.120223600616143</v>
      </c>
    </row>
    <row r="38" spans="1:12" x14ac:dyDescent="0.25">
      <c r="A38" s="57" t="s">
        <v>63</v>
      </c>
    </row>
    <row r="39" spans="1:12" x14ac:dyDescent="0.25">
      <c r="A39" s="57" t="s">
        <v>70</v>
      </c>
    </row>
  </sheetData>
  <autoFilter ref="A1:M18" xr:uid="{00000000-0009-0000-0000-000002000000}"/>
  <pageMargins left="0.7" right="0.7" top="0.75" bottom="0.75" header="0.3" footer="0.3"/>
  <pageSetup orientation="portrait" r:id="rId1"/>
  <ignoredErrors>
    <ignoredError sqref="H15 K15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Notes!$A$19:$A$32</xm:f>
          </x14:formula1>
          <xm:sqref>D19:D34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8"/>
  <sheetViews>
    <sheetView workbookViewId="0">
      <selection activeCell="H17" sqref="H17"/>
    </sheetView>
  </sheetViews>
  <sheetFormatPr defaultRowHeight="15" x14ac:dyDescent="0.25"/>
  <cols>
    <col min="1" max="1" width="26.5703125" bestFit="1" customWidth="1"/>
    <col min="2" max="2" width="13.28515625" bestFit="1" customWidth="1"/>
    <col min="3" max="3" width="12.85546875" bestFit="1" customWidth="1"/>
    <col min="4" max="4" width="13.85546875" bestFit="1" customWidth="1"/>
    <col min="5" max="5" width="18.85546875" bestFit="1" customWidth="1"/>
    <col min="6" max="6" width="12.42578125" bestFit="1" customWidth="1"/>
  </cols>
  <sheetData>
    <row r="1" spans="1:6" x14ac:dyDescent="0.25">
      <c r="A1" s="118" t="s">
        <v>385</v>
      </c>
      <c r="B1" s="115" t="s">
        <v>387</v>
      </c>
      <c r="C1" s="115" t="s">
        <v>388</v>
      </c>
      <c r="D1" s="115" t="s">
        <v>389</v>
      </c>
      <c r="E1" s="115" t="s">
        <v>390</v>
      </c>
      <c r="F1" s="115" t="s">
        <v>391</v>
      </c>
    </row>
    <row r="2" spans="1:6" x14ac:dyDescent="0.25">
      <c r="A2" s="119" t="s">
        <v>296</v>
      </c>
      <c r="B2" s="123">
        <v>4803.7520855844132</v>
      </c>
      <c r="C2" s="123">
        <v>721.66439911127009</v>
      </c>
      <c r="D2" s="123">
        <v>2621847.9188510035</v>
      </c>
      <c r="E2" s="123">
        <v>2126.3973388897689</v>
      </c>
      <c r="F2" s="123">
        <v>515.07930194950484</v>
      </c>
    </row>
    <row r="3" spans="1:6" x14ac:dyDescent="0.25">
      <c r="A3" s="120" t="s">
        <v>342</v>
      </c>
      <c r="B3" s="123">
        <v>4803.7520855844132</v>
      </c>
      <c r="C3" s="123">
        <v>721.66439911127009</v>
      </c>
      <c r="D3" s="123">
        <v>2621847.9188510035</v>
      </c>
      <c r="E3" s="123">
        <v>2126.3973388897689</v>
      </c>
      <c r="F3" s="123">
        <v>515.07930194950484</v>
      </c>
    </row>
    <row r="4" spans="1:6" x14ac:dyDescent="0.25">
      <c r="A4" s="121" t="s">
        <v>245</v>
      </c>
      <c r="B4" s="123">
        <v>123.02531275778568</v>
      </c>
      <c r="C4" s="123">
        <v>18.855464694158215</v>
      </c>
      <c r="D4" s="123">
        <v>81320.639869313978</v>
      </c>
      <c r="E4" s="123">
        <v>65.953479212899992</v>
      </c>
      <c r="F4" s="123">
        <v>13.14151661069849</v>
      </c>
    </row>
    <row r="5" spans="1:6" x14ac:dyDescent="0.25">
      <c r="A5" s="122" t="s">
        <v>13</v>
      </c>
      <c r="B5" s="123">
        <v>123.02531275778568</v>
      </c>
      <c r="C5" s="123">
        <v>18.855464694158215</v>
      </c>
      <c r="D5" s="123">
        <v>81320.639869313978</v>
      </c>
      <c r="E5" s="123">
        <v>65.953479212899992</v>
      </c>
      <c r="F5" s="123">
        <v>13.14151661069849</v>
      </c>
    </row>
    <row r="6" spans="1:6" x14ac:dyDescent="0.25">
      <c r="A6" s="121" t="s">
        <v>247</v>
      </c>
      <c r="B6" s="123">
        <v>798.73229844408525</v>
      </c>
      <c r="C6" s="123">
        <v>121.15384508781106</v>
      </c>
      <c r="D6" s="123">
        <v>417898.76294354076</v>
      </c>
      <c r="E6" s="123">
        <v>338.92843709850001</v>
      </c>
      <c r="F6" s="123">
        <v>85.668920520782819</v>
      </c>
    </row>
    <row r="7" spans="1:6" x14ac:dyDescent="0.25">
      <c r="A7" s="122" t="s">
        <v>13</v>
      </c>
      <c r="B7" s="123">
        <v>798.73229844408525</v>
      </c>
      <c r="C7" s="123">
        <v>121.15384508781106</v>
      </c>
      <c r="D7" s="123">
        <v>417898.76294354076</v>
      </c>
      <c r="E7" s="123">
        <v>338.92843709850001</v>
      </c>
      <c r="F7" s="123">
        <v>85.668920520782819</v>
      </c>
    </row>
    <row r="8" spans="1:6" x14ac:dyDescent="0.25">
      <c r="A8" s="121" t="s">
        <v>249</v>
      </c>
      <c r="B8" s="123">
        <v>414.96419515156231</v>
      </c>
      <c r="C8" s="123">
        <v>61.864622981116135</v>
      </c>
      <c r="D8" s="123">
        <v>247375.54259065771</v>
      </c>
      <c r="E8" s="123">
        <v>200.62898831300015</v>
      </c>
      <c r="F8" s="123">
        <v>45.147044568193678</v>
      </c>
    </row>
    <row r="9" spans="1:6" x14ac:dyDescent="0.25">
      <c r="A9" s="122" t="s">
        <v>13</v>
      </c>
      <c r="B9" s="123">
        <v>414.96419515156231</v>
      </c>
      <c r="C9" s="123">
        <v>61.864622981116135</v>
      </c>
      <c r="D9" s="123">
        <v>247375.54259065771</v>
      </c>
      <c r="E9" s="123">
        <v>200.62898831300015</v>
      </c>
      <c r="F9" s="123">
        <v>45.147044568193678</v>
      </c>
    </row>
    <row r="10" spans="1:6" x14ac:dyDescent="0.25">
      <c r="A10" s="121" t="s">
        <v>251</v>
      </c>
      <c r="B10" s="123">
        <v>787.61523441857469</v>
      </c>
      <c r="C10" s="123">
        <v>115.81235483855897</v>
      </c>
      <c r="D10" s="123">
        <v>364623.93476550921</v>
      </c>
      <c r="E10" s="123">
        <v>295.72095277025841</v>
      </c>
      <c r="F10" s="123">
        <v>83.713894035677484</v>
      </c>
    </row>
    <row r="11" spans="1:6" x14ac:dyDescent="0.25">
      <c r="A11" s="122" t="s">
        <v>13</v>
      </c>
      <c r="B11" s="123">
        <v>787.61523441857469</v>
      </c>
      <c r="C11" s="123">
        <v>115.81235483855897</v>
      </c>
      <c r="D11" s="123">
        <v>364623.93476550921</v>
      </c>
      <c r="E11" s="123">
        <v>295.72095277025841</v>
      </c>
      <c r="F11" s="123">
        <v>83.713894035677484</v>
      </c>
    </row>
    <row r="12" spans="1:6" x14ac:dyDescent="0.25">
      <c r="A12" s="121" t="s">
        <v>253</v>
      </c>
      <c r="B12" s="123">
        <v>8.0742705651513003</v>
      </c>
      <c r="C12" s="123">
        <v>1.1869542327303699</v>
      </c>
      <c r="D12" s="123">
        <v>8381.1943633732008</v>
      </c>
      <c r="E12" s="123">
        <v>6.7974001325000009</v>
      </c>
      <c r="F12" s="123">
        <v>0.85960056904364002</v>
      </c>
    </row>
    <row r="13" spans="1:6" x14ac:dyDescent="0.25">
      <c r="A13" s="122" t="s">
        <v>13</v>
      </c>
      <c r="B13" s="123">
        <v>8.0742705651513003</v>
      </c>
      <c r="C13" s="123">
        <v>1.1869542327303699</v>
      </c>
      <c r="D13" s="123">
        <v>8381.1943633732008</v>
      </c>
      <c r="E13" s="123">
        <v>6.7974001325000009</v>
      </c>
      <c r="F13" s="123">
        <v>0.85960056904364002</v>
      </c>
    </row>
    <row r="14" spans="1:6" x14ac:dyDescent="0.25">
      <c r="A14" s="121" t="s">
        <v>255</v>
      </c>
      <c r="B14" s="123">
        <v>9.3118168634292591</v>
      </c>
      <c r="C14" s="123">
        <v>1.3693090138065578</v>
      </c>
      <c r="D14" s="123">
        <v>23417.613228921397</v>
      </c>
      <c r="E14" s="123">
        <v>18.992387047200001</v>
      </c>
      <c r="F14" s="123">
        <v>1.0123084022662798</v>
      </c>
    </row>
    <row r="15" spans="1:6" x14ac:dyDescent="0.25">
      <c r="A15" s="122" t="s">
        <v>13</v>
      </c>
      <c r="B15" s="123">
        <v>9.3118168634292591</v>
      </c>
      <c r="C15" s="123">
        <v>1.3693090138065578</v>
      </c>
      <c r="D15" s="123">
        <v>23417.613228921397</v>
      </c>
      <c r="E15" s="123">
        <v>18.992387047200001</v>
      </c>
      <c r="F15" s="123">
        <v>1.0123084022662798</v>
      </c>
    </row>
    <row r="16" spans="1:6" x14ac:dyDescent="0.25">
      <c r="A16" s="121" t="s">
        <v>257</v>
      </c>
      <c r="B16" s="123">
        <v>28.815863841788467</v>
      </c>
      <c r="C16" s="123">
        <v>4.24554684193693</v>
      </c>
      <c r="D16" s="123">
        <v>23163.628611000378</v>
      </c>
      <c r="E16" s="123">
        <v>18.786397900099999</v>
      </c>
      <c r="F16" s="123">
        <v>3.2819226552507903</v>
      </c>
    </row>
    <row r="17" spans="1:6" x14ac:dyDescent="0.25">
      <c r="A17" s="122" t="s">
        <v>13</v>
      </c>
      <c r="B17" s="123">
        <v>28.815863841788467</v>
      </c>
      <c r="C17" s="123">
        <v>4.24554684193693</v>
      </c>
      <c r="D17" s="123">
        <v>23163.628611000378</v>
      </c>
      <c r="E17" s="123">
        <v>18.786397900099999</v>
      </c>
      <c r="F17" s="123">
        <v>3.2819226552507903</v>
      </c>
    </row>
    <row r="18" spans="1:6" x14ac:dyDescent="0.25">
      <c r="A18" s="121" t="s">
        <v>259</v>
      </c>
      <c r="B18" s="123">
        <v>15.264338630958697</v>
      </c>
      <c r="C18" s="123">
        <v>2.2460416705382404</v>
      </c>
      <c r="D18" s="123">
        <v>10238.36275156621</v>
      </c>
      <c r="E18" s="123">
        <v>8.3036194256999991</v>
      </c>
      <c r="F18" s="123">
        <v>1.75257579550042</v>
      </c>
    </row>
    <row r="19" spans="1:6" x14ac:dyDescent="0.25">
      <c r="A19" s="122" t="s">
        <v>13</v>
      </c>
      <c r="B19" s="123">
        <v>15.264338630958697</v>
      </c>
      <c r="C19" s="123">
        <v>2.2460416705382404</v>
      </c>
      <c r="D19" s="123">
        <v>10238.36275156621</v>
      </c>
      <c r="E19" s="123">
        <v>8.3036194256999991</v>
      </c>
      <c r="F19" s="123">
        <v>1.75257579550042</v>
      </c>
    </row>
    <row r="20" spans="1:6" x14ac:dyDescent="0.25">
      <c r="A20" s="121" t="s">
        <v>261</v>
      </c>
      <c r="B20" s="123">
        <v>566.57914600297067</v>
      </c>
      <c r="C20" s="123">
        <v>82.375723996446339</v>
      </c>
      <c r="D20" s="123">
        <v>282008.9788991856</v>
      </c>
      <c r="E20" s="123">
        <v>228.71774444325882</v>
      </c>
      <c r="F20" s="123">
        <v>58.286523473425312</v>
      </c>
    </row>
    <row r="21" spans="1:6" x14ac:dyDescent="0.25">
      <c r="A21" s="122" t="s">
        <v>13</v>
      </c>
      <c r="B21" s="123">
        <v>566.57914600297067</v>
      </c>
      <c r="C21" s="123">
        <v>82.375723996446339</v>
      </c>
      <c r="D21" s="123">
        <v>282008.9788991856</v>
      </c>
      <c r="E21" s="123">
        <v>228.71774444325882</v>
      </c>
      <c r="F21" s="123">
        <v>58.286523473425312</v>
      </c>
    </row>
    <row r="22" spans="1:6" x14ac:dyDescent="0.25">
      <c r="A22" s="121" t="s">
        <v>263</v>
      </c>
      <c r="B22" s="123">
        <v>808.16154031730002</v>
      </c>
      <c r="C22" s="123">
        <v>124.1701279240485</v>
      </c>
      <c r="D22" s="123">
        <v>438820.55683774332</v>
      </c>
      <c r="E22" s="123">
        <v>355.89663977179987</v>
      </c>
      <c r="F22" s="123">
        <v>87.432664414741694</v>
      </c>
    </row>
    <row r="23" spans="1:6" x14ac:dyDescent="0.25">
      <c r="A23" s="122" t="s">
        <v>13</v>
      </c>
      <c r="B23" s="123">
        <v>808.16154031730002</v>
      </c>
      <c r="C23" s="123">
        <v>124.1701279240485</v>
      </c>
      <c r="D23" s="123">
        <v>438820.55683774332</v>
      </c>
      <c r="E23" s="123">
        <v>355.89663977179987</v>
      </c>
      <c r="F23" s="123">
        <v>87.432664414741694</v>
      </c>
    </row>
    <row r="24" spans="1:6" x14ac:dyDescent="0.25">
      <c r="A24" s="121" t="s">
        <v>265</v>
      </c>
      <c r="B24" s="123">
        <v>52.421355530349196</v>
      </c>
      <c r="C24" s="123">
        <v>7.7035724461095425</v>
      </c>
      <c r="D24" s="123">
        <v>50923.49141348213</v>
      </c>
      <c r="E24" s="123">
        <v>41.300479653825207</v>
      </c>
      <c r="F24" s="123">
        <v>5.7561108290881764</v>
      </c>
    </row>
    <row r="25" spans="1:6" x14ac:dyDescent="0.25">
      <c r="A25" s="122" t="s">
        <v>13</v>
      </c>
      <c r="B25" s="123">
        <v>52.421355530349196</v>
      </c>
      <c r="C25" s="123">
        <v>7.7035724461095425</v>
      </c>
      <c r="D25" s="123">
        <v>50923.49141348213</v>
      </c>
      <c r="E25" s="123">
        <v>41.300479653825207</v>
      </c>
      <c r="F25" s="123">
        <v>5.7561108290881764</v>
      </c>
    </row>
    <row r="26" spans="1:6" x14ac:dyDescent="0.25">
      <c r="A26" s="121" t="s">
        <v>267</v>
      </c>
      <c r="B26" s="123">
        <v>9.2619414851331197</v>
      </c>
      <c r="C26" s="123">
        <v>1.3632954241411899</v>
      </c>
      <c r="D26" s="123">
        <v>15623.263252524031</v>
      </c>
      <c r="E26" s="123">
        <v>12.6709353225</v>
      </c>
      <c r="F26" s="123">
        <v>1.0522537916888199</v>
      </c>
    </row>
    <row r="27" spans="1:6" x14ac:dyDescent="0.25">
      <c r="A27" s="122" t="s">
        <v>13</v>
      </c>
      <c r="B27" s="123">
        <v>9.2619414851331197</v>
      </c>
      <c r="C27" s="123">
        <v>1.3632954241411899</v>
      </c>
      <c r="D27" s="123">
        <v>15623.263252524031</v>
      </c>
      <c r="E27" s="123">
        <v>12.6709353225</v>
      </c>
      <c r="F27" s="123">
        <v>1.0522537916888199</v>
      </c>
    </row>
    <row r="28" spans="1:6" x14ac:dyDescent="0.25">
      <c r="A28" s="121" t="s">
        <v>269</v>
      </c>
      <c r="B28" s="123">
        <v>52.061514776542126</v>
      </c>
      <c r="C28" s="123">
        <v>7.6579246104196725</v>
      </c>
      <c r="D28" s="123">
        <v>38928.691124983619</v>
      </c>
      <c r="E28" s="123">
        <v>31.572336679000006</v>
      </c>
      <c r="F28" s="123">
        <v>5.9083928323940098</v>
      </c>
    </row>
    <row r="29" spans="1:6" x14ac:dyDescent="0.25">
      <c r="A29" s="122" t="s">
        <v>13</v>
      </c>
      <c r="B29" s="123">
        <v>52.061514776542126</v>
      </c>
      <c r="C29" s="123">
        <v>7.6579246104196725</v>
      </c>
      <c r="D29" s="123">
        <v>38928.691124983619</v>
      </c>
      <c r="E29" s="123">
        <v>31.572336679000006</v>
      </c>
      <c r="F29" s="123">
        <v>5.9083928323940098</v>
      </c>
    </row>
    <row r="30" spans="1:6" x14ac:dyDescent="0.25">
      <c r="A30" s="121" t="s">
        <v>271</v>
      </c>
      <c r="B30" s="123">
        <v>1095.8158022597779</v>
      </c>
      <c r="C30" s="123">
        <v>167.07711891415823</v>
      </c>
      <c r="D30" s="123">
        <v>578764.88157044933</v>
      </c>
      <c r="E30" s="123">
        <v>469.39568659452613</v>
      </c>
      <c r="F30" s="123">
        <v>118.14906588266699</v>
      </c>
    </row>
    <row r="31" spans="1:6" x14ac:dyDescent="0.25">
      <c r="A31" s="122" t="s">
        <v>13</v>
      </c>
      <c r="B31" s="123">
        <v>1095.8158022597779</v>
      </c>
      <c r="C31" s="123">
        <v>167.07711891415823</v>
      </c>
      <c r="D31" s="123">
        <v>578764.88157044933</v>
      </c>
      <c r="E31" s="123">
        <v>469.39568659452613</v>
      </c>
      <c r="F31" s="123">
        <v>118.14906588266699</v>
      </c>
    </row>
    <row r="32" spans="1:6" x14ac:dyDescent="0.25">
      <c r="A32" s="121" t="s">
        <v>273</v>
      </c>
      <c r="B32" s="123">
        <v>6.2938282228588909</v>
      </c>
      <c r="C32" s="123">
        <v>0.84457877551581007</v>
      </c>
      <c r="D32" s="123">
        <v>6333.0343594391488</v>
      </c>
      <c r="E32" s="123">
        <v>5.1362809079999998</v>
      </c>
      <c r="F32" s="123">
        <v>0.62708216445896003</v>
      </c>
    </row>
    <row r="33" spans="1:6" x14ac:dyDescent="0.25">
      <c r="A33" s="122" t="s">
        <v>13</v>
      </c>
      <c r="B33" s="123">
        <v>6.2938282228588909</v>
      </c>
      <c r="C33" s="123">
        <v>0.84457877551581007</v>
      </c>
      <c r="D33" s="123">
        <v>6333.0343594391488</v>
      </c>
      <c r="E33" s="123">
        <v>5.1362809079999998</v>
      </c>
      <c r="F33" s="123">
        <v>0.62708216445896003</v>
      </c>
    </row>
    <row r="34" spans="1:6" x14ac:dyDescent="0.25">
      <c r="A34" s="121" t="s">
        <v>275</v>
      </c>
      <c r="B34" s="123">
        <v>12.865737794114141</v>
      </c>
      <c r="C34" s="123">
        <v>1.7399737812766798</v>
      </c>
      <c r="D34" s="123">
        <v>11358.958629814477</v>
      </c>
      <c r="E34" s="123">
        <v>9.2124563095999985</v>
      </c>
      <c r="F34" s="123">
        <v>1.47052712579405</v>
      </c>
    </row>
    <row r="35" spans="1:6" x14ac:dyDescent="0.25">
      <c r="A35" s="122" t="s">
        <v>13</v>
      </c>
      <c r="B35" s="123">
        <v>12.865737794114141</v>
      </c>
      <c r="C35" s="123">
        <v>1.7399737812766798</v>
      </c>
      <c r="D35" s="123">
        <v>11358.958629814477</v>
      </c>
      <c r="E35" s="123">
        <v>9.2124563095999985</v>
      </c>
      <c r="F35" s="123">
        <v>1.47052712579405</v>
      </c>
    </row>
    <row r="36" spans="1:6" x14ac:dyDescent="0.25">
      <c r="A36" s="121" t="s">
        <v>277</v>
      </c>
      <c r="B36" s="123">
        <v>14.48788852203098</v>
      </c>
      <c r="C36" s="123">
        <v>1.9979438784975201</v>
      </c>
      <c r="D36" s="123">
        <v>22666.383639498868</v>
      </c>
      <c r="E36" s="123">
        <v>18.383117307100001</v>
      </c>
      <c r="F36" s="123">
        <v>1.8188982778332099</v>
      </c>
    </row>
    <row r="37" spans="1:6" x14ac:dyDescent="0.25">
      <c r="A37" s="122" t="s">
        <v>13</v>
      </c>
      <c r="B37" s="123">
        <v>14.48788852203098</v>
      </c>
      <c r="C37" s="123">
        <v>1.9979438784975201</v>
      </c>
      <c r="D37" s="123">
        <v>22666.383639498868</v>
      </c>
      <c r="E37" s="123">
        <v>18.383117307100001</v>
      </c>
      <c r="F37" s="123">
        <v>1.8188982778332099</v>
      </c>
    </row>
    <row r="38" spans="1:6" x14ac:dyDescent="0.25">
      <c r="A38" s="119" t="s">
        <v>386</v>
      </c>
      <c r="B38" s="123">
        <v>4803.7520855844132</v>
      </c>
      <c r="C38" s="123">
        <v>721.66439911127009</v>
      </c>
      <c r="D38" s="123">
        <v>2621847.9188510035</v>
      </c>
      <c r="E38" s="123">
        <v>2126.3973388897689</v>
      </c>
      <c r="F38" s="123">
        <v>515.07930194950484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5978"/>
  <sheetViews>
    <sheetView workbookViewId="0">
      <selection activeCell="B7" sqref="B7"/>
    </sheetView>
  </sheetViews>
  <sheetFormatPr defaultRowHeight="15" x14ac:dyDescent="0.25"/>
  <cols>
    <col min="1" max="16384" width="9.140625" style="115"/>
  </cols>
  <sheetData>
    <row r="1" spans="1:49" x14ac:dyDescent="0.25">
      <c r="A1" s="115" t="s">
        <v>297</v>
      </c>
      <c r="B1" s="115" t="s">
        <v>298</v>
      </c>
      <c r="C1" s="115" t="s">
        <v>299</v>
      </c>
      <c r="D1" s="115" t="s">
        <v>164</v>
      </c>
      <c r="E1" s="115" t="s">
        <v>300</v>
      </c>
      <c r="F1" s="115" t="s">
        <v>301</v>
      </c>
      <c r="G1" s="115" t="s">
        <v>302</v>
      </c>
      <c r="H1" s="115" t="s">
        <v>303</v>
      </c>
      <c r="I1" s="115" t="s">
        <v>304</v>
      </c>
      <c r="J1" s="115" t="s">
        <v>17</v>
      </c>
      <c r="K1" s="115" t="s">
        <v>14</v>
      </c>
      <c r="L1" s="115" t="s">
        <v>305</v>
      </c>
      <c r="M1" s="115" t="s">
        <v>306</v>
      </c>
      <c r="N1" s="115" t="s">
        <v>307</v>
      </c>
      <c r="O1" s="115" t="s">
        <v>308</v>
      </c>
      <c r="P1" s="115" t="s">
        <v>309</v>
      </c>
      <c r="Q1" s="115" t="s">
        <v>310</v>
      </c>
      <c r="R1" s="115" t="s">
        <v>311</v>
      </c>
      <c r="S1" s="115" t="s">
        <v>312</v>
      </c>
      <c r="T1" s="115" t="s">
        <v>313</v>
      </c>
      <c r="U1" s="115" t="s">
        <v>314</v>
      </c>
      <c r="V1" s="115" t="s">
        <v>315</v>
      </c>
      <c r="W1" s="115" t="s">
        <v>316</v>
      </c>
      <c r="X1" s="115" t="s">
        <v>317</v>
      </c>
      <c r="Y1" s="115" t="s">
        <v>318</v>
      </c>
      <c r="Z1" s="115" t="s">
        <v>319</v>
      </c>
      <c r="AA1" s="115" t="s">
        <v>320</v>
      </c>
      <c r="AB1" s="115" t="s">
        <v>321</v>
      </c>
      <c r="AC1" s="115" t="s">
        <v>322</v>
      </c>
      <c r="AD1" s="115" t="s">
        <v>323</v>
      </c>
      <c r="AE1" s="115" t="s">
        <v>324</v>
      </c>
      <c r="AF1" s="115" t="s">
        <v>325</v>
      </c>
      <c r="AG1" s="115" t="s">
        <v>326</v>
      </c>
      <c r="AH1" s="115" t="s">
        <v>327</v>
      </c>
      <c r="AI1" s="115" t="s">
        <v>328</v>
      </c>
      <c r="AJ1" s="115" t="s">
        <v>329</v>
      </c>
      <c r="AK1" s="115" t="s">
        <v>330</v>
      </c>
      <c r="AL1" s="115" t="s">
        <v>331</v>
      </c>
      <c r="AM1" s="115" t="s">
        <v>175</v>
      </c>
      <c r="AN1" s="115" t="s">
        <v>332</v>
      </c>
      <c r="AO1" s="115" t="s">
        <v>333</v>
      </c>
      <c r="AP1" s="115" t="s">
        <v>334</v>
      </c>
      <c r="AQ1" s="115" t="s">
        <v>335</v>
      </c>
      <c r="AR1" s="115" t="s">
        <v>336</v>
      </c>
      <c r="AS1" s="115" t="s">
        <v>337</v>
      </c>
      <c r="AT1" s="115" t="s">
        <v>338</v>
      </c>
      <c r="AU1" s="115" t="s">
        <v>339</v>
      </c>
      <c r="AV1" s="115" t="s">
        <v>340</v>
      </c>
      <c r="AW1" s="115" t="s">
        <v>341</v>
      </c>
    </row>
    <row r="2" spans="1:49" x14ac:dyDescent="0.25">
      <c r="A2" s="117">
        <v>230000</v>
      </c>
      <c r="B2" s="117">
        <v>870000</v>
      </c>
      <c r="C2" s="117">
        <v>870000</v>
      </c>
      <c r="D2" s="115" t="s">
        <v>342</v>
      </c>
      <c r="E2" s="115" t="s">
        <v>13</v>
      </c>
      <c r="F2" s="115" t="s">
        <v>343</v>
      </c>
      <c r="G2" s="115" t="s">
        <v>344</v>
      </c>
      <c r="H2" s="115">
        <v>0.56000000000000005</v>
      </c>
      <c r="I2" s="115">
        <v>0.48</v>
      </c>
      <c r="J2" s="115" t="s">
        <v>345</v>
      </c>
      <c r="K2" s="115">
        <v>9.0658831730000002E-5</v>
      </c>
      <c r="L2" s="115">
        <v>3727.8422111027298</v>
      </c>
      <c r="M2" s="115">
        <v>10.7079693679022</v>
      </c>
      <c r="N2" s="115">
        <v>2.06118708650907</v>
      </c>
      <c r="O2" s="115">
        <v>9.7077199319000002E-4</v>
      </c>
      <c r="P2" s="115">
        <v>1.8686481324999999E-4</v>
      </c>
      <c r="Q2" s="115">
        <v>0.33796181976590001</v>
      </c>
      <c r="R2" s="115">
        <v>1300</v>
      </c>
      <c r="S2" s="115" t="s">
        <v>346</v>
      </c>
      <c r="T2" s="115">
        <v>1300</v>
      </c>
      <c r="U2" s="115" t="s">
        <v>347</v>
      </c>
      <c r="V2" s="115" t="s">
        <v>345</v>
      </c>
      <c r="Z2" s="115">
        <v>0</v>
      </c>
      <c r="AA2" s="115">
        <v>1</v>
      </c>
      <c r="AB2" s="115">
        <v>9.7077199319000002E-4</v>
      </c>
      <c r="AC2" s="115">
        <v>1.8686481324999999E-4</v>
      </c>
      <c r="AD2" s="115">
        <v>329.40238453596697</v>
      </c>
      <c r="AF2" s="115">
        <v>-1</v>
      </c>
      <c r="AG2" s="115">
        <v>-1</v>
      </c>
      <c r="AH2" s="115">
        <v>-1</v>
      </c>
      <c r="AI2" s="115">
        <v>-1</v>
      </c>
      <c r="AJ2" s="115">
        <v>0</v>
      </c>
      <c r="AM2" s="115" t="s">
        <v>348</v>
      </c>
      <c r="AN2" s="115">
        <v>-1</v>
      </c>
      <c r="AQ2" s="115">
        <v>600</v>
      </c>
      <c r="AR2" s="115" t="s">
        <v>245</v>
      </c>
      <c r="AS2" s="115" t="s">
        <v>349</v>
      </c>
      <c r="AT2" s="115" t="s">
        <v>296</v>
      </c>
      <c r="AV2" s="115">
        <v>29.029451941775299</v>
      </c>
      <c r="AW2" s="115">
        <v>0.26715521860000002</v>
      </c>
    </row>
    <row r="3" spans="1:49" x14ac:dyDescent="0.25">
      <c r="A3" s="117">
        <v>230000</v>
      </c>
      <c r="B3" s="117">
        <v>870000</v>
      </c>
      <c r="C3" s="117">
        <v>870000</v>
      </c>
      <c r="D3" s="115" t="s">
        <v>342</v>
      </c>
      <c r="E3" s="115" t="s">
        <v>13</v>
      </c>
      <c r="F3" s="115" t="s">
        <v>343</v>
      </c>
      <c r="G3" s="115" t="s">
        <v>344</v>
      </c>
      <c r="H3" s="115">
        <v>0.56000000000000005</v>
      </c>
      <c r="I3" s="115">
        <v>0.48</v>
      </c>
      <c r="J3" s="115" t="s">
        <v>345</v>
      </c>
      <c r="K3" s="115">
        <v>9.0485451924999995E-4</v>
      </c>
      <c r="L3" s="115">
        <v>3727.44264522311</v>
      </c>
      <c r="M3" s="115">
        <v>10.706886355925599</v>
      </c>
      <c r="N3" s="115">
        <v>2.0609861560358702</v>
      </c>
      <c r="O3" s="115">
        <v>9.6881745063200006E-3</v>
      </c>
      <c r="P3" s="115">
        <v>1.8648926374099999E-3</v>
      </c>
      <c r="Q3" s="115">
        <v>3.3727933227976701</v>
      </c>
      <c r="R3" s="115">
        <v>1300</v>
      </c>
      <c r="S3" s="115" t="s">
        <v>346</v>
      </c>
      <c r="T3" s="115">
        <v>1300</v>
      </c>
      <c r="U3" s="115" t="s">
        <v>347</v>
      </c>
      <c r="V3" s="115" t="s">
        <v>345</v>
      </c>
      <c r="Z3" s="115">
        <v>0</v>
      </c>
      <c r="AA3" s="115">
        <v>1</v>
      </c>
      <c r="AB3" s="115">
        <v>9.6881745063200006E-3</v>
      </c>
      <c r="AC3" s="115">
        <v>1.8648926374099999E-3</v>
      </c>
      <c r="AD3" s="115">
        <v>832.94655487344198</v>
      </c>
      <c r="AF3" s="115">
        <v>-1</v>
      </c>
      <c r="AG3" s="115">
        <v>-1</v>
      </c>
      <c r="AH3" s="115">
        <v>-1</v>
      </c>
      <c r="AI3" s="115">
        <v>-1</v>
      </c>
      <c r="AJ3" s="115">
        <v>0</v>
      </c>
      <c r="AM3" s="115" t="s">
        <v>348</v>
      </c>
      <c r="AN3" s="115">
        <v>-1</v>
      </c>
      <c r="AQ3" s="115">
        <v>600</v>
      </c>
      <c r="AR3" s="115" t="s">
        <v>245</v>
      </c>
      <c r="AS3" s="115" t="s">
        <v>349</v>
      </c>
      <c r="AT3" s="115" t="s">
        <v>296</v>
      </c>
      <c r="AV3" s="115">
        <v>106.423773537811</v>
      </c>
      <c r="AW3" s="115">
        <v>0.67554465119999996</v>
      </c>
    </row>
    <row r="4" spans="1:49" x14ac:dyDescent="0.25">
      <c r="A4" s="117">
        <v>450000</v>
      </c>
      <c r="B4" s="117">
        <v>870000</v>
      </c>
      <c r="C4" s="117">
        <v>870000</v>
      </c>
      <c r="D4" s="115" t="s">
        <v>342</v>
      </c>
      <c r="E4" s="115" t="s">
        <v>13</v>
      </c>
      <c r="F4" s="115" t="s">
        <v>343</v>
      </c>
      <c r="G4" s="115" t="s">
        <v>344</v>
      </c>
      <c r="H4" s="115">
        <v>0.56000000000000005</v>
      </c>
      <c r="I4" s="115">
        <v>0.48</v>
      </c>
      <c r="J4" s="115" t="s">
        <v>345</v>
      </c>
      <c r="K4" s="117">
        <v>5.7309054739999998E-6</v>
      </c>
      <c r="L4" s="115">
        <v>3727.8422111027298</v>
      </c>
      <c r="M4" s="115">
        <v>10.7079693679022</v>
      </c>
      <c r="N4" s="115">
        <v>2.06118708650907</v>
      </c>
      <c r="O4" s="115">
        <v>6.1366360259999995E-5</v>
      </c>
      <c r="P4" s="115">
        <v>1.1812468350000001E-5</v>
      </c>
      <c r="Q4" s="115">
        <v>2.136391133381E-2</v>
      </c>
      <c r="R4" s="115">
        <v>1300</v>
      </c>
      <c r="S4" s="115" t="s">
        <v>346</v>
      </c>
      <c r="T4" s="115">
        <v>1300</v>
      </c>
      <c r="U4" s="115" t="s">
        <v>347</v>
      </c>
      <c r="V4" s="115" t="s">
        <v>345</v>
      </c>
      <c r="Z4" s="115">
        <v>0</v>
      </c>
      <c r="AA4" s="115">
        <v>1</v>
      </c>
      <c r="AB4" s="115">
        <v>6.1366360259999995E-5</v>
      </c>
      <c r="AC4" s="115">
        <v>1.1812468350000001E-5</v>
      </c>
      <c r="AD4" s="115">
        <v>329.40238453596697</v>
      </c>
      <c r="AF4" s="115">
        <v>-1</v>
      </c>
      <c r="AG4" s="115">
        <v>-1</v>
      </c>
      <c r="AH4" s="115">
        <v>-1</v>
      </c>
      <c r="AI4" s="115">
        <v>-1</v>
      </c>
      <c r="AJ4" s="115">
        <v>0</v>
      </c>
      <c r="AM4" s="115" t="s">
        <v>348</v>
      </c>
      <c r="AN4" s="115">
        <v>-1</v>
      </c>
      <c r="AQ4" s="115">
        <v>600</v>
      </c>
      <c r="AR4" s="115" t="s">
        <v>245</v>
      </c>
      <c r="AS4" s="115" t="s">
        <v>349</v>
      </c>
      <c r="AT4" s="115" t="s">
        <v>296</v>
      </c>
      <c r="AV4" s="115">
        <v>15.894988768089799</v>
      </c>
      <c r="AW4" s="115">
        <v>0.26715521860000002</v>
      </c>
    </row>
    <row r="5" spans="1:49" x14ac:dyDescent="0.25">
      <c r="A5" s="117">
        <v>450000</v>
      </c>
      <c r="B5" s="117">
        <v>870000</v>
      </c>
      <c r="C5" s="117">
        <v>870000</v>
      </c>
      <c r="D5" s="115" t="s">
        <v>342</v>
      </c>
      <c r="E5" s="115" t="s">
        <v>13</v>
      </c>
      <c r="F5" s="115" t="s">
        <v>343</v>
      </c>
      <c r="G5" s="115" t="s">
        <v>344</v>
      </c>
      <c r="H5" s="115">
        <v>0.56000000000000005</v>
      </c>
      <c r="I5" s="115">
        <v>0.48</v>
      </c>
      <c r="J5" s="115" t="s">
        <v>345</v>
      </c>
      <c r="K5" s="117">
        <v>4.8147625380000003E-6</v>
      </c>
      <c r="L5" s="115">
        <v>3727.8422111027298</v>
      </c>
      <c r="M5" s="115">
        <v>10.7079693679022</v>
      </c>
      <c r="N5" s="115">
        <v>2.06118708650907</v>
      </c>
      <c r="O5" s="115">
        <v>5.1556329770000002E-5</v>
      </c>
      <c r="P5" s="117">
        <v>9.9241263679329992E-6</v>
      </c>
      <c r="Q5" s="115">
        <v>1.794867502559E-2</v>
      </c>
      <c r="R5" s="115">
        <v>1300</v>
      </c>
      <c r="S5" s="115" t="s">
        <v>346</v>
      </c>
      <c r="T5" s="115">
        <v>1300</v>
      </c>
      <c r="U5" s="115" t="s">
        <v>347</v>
      </c>
      <c r="V5" s="115" t="s">
        <v>345</v>
      </c>
      <c r="Z5" s="115">
        <v>0</v>
      </c>
      <c r="AA5" s="115">
        <v>1</v>
      </c>
      <c r="AB5" s="115">
        <v>5.1556329770000002E-5</v>
      </c>
      <c r="AC5" s="117">
        <v>9.9241263679329992E-6</v>
      </c>
      <c r="AD5" s="115">
        <v>329.40238453596697</v>
      </c>
      <c r="AF5" s="115">
        <v>-1</v>
      </c>
      <c r="AG5" s="115">
        <v>-1</v>
      </c>
      <c r="AH5" s="115">
        <v>-1</v>
      </c>
      <c r="AI5" s="115">
        <v>-1</v>
      </c>
      <c r="AJ5" s="115">
        <v>0</v>
      </c>
      <c r="AM5" s="115" t="s">
        <v>348</v>
      </c>
      <c r="AN5" s="115">
        <v>-1</v>
      </c>
      <c r="AQ5" s="115">
        <v>600</v>
      </c>
      <c r="AR5" s="115" t="s">
        <v>245</v>
      </c>
      <c r="AS5" s="115" t="s">
        <v>349</v>
      </c>
      <c r="AT5" s="115" t="s">
        <v>296</v>
      </c>
      <c r="AV5" s="115">
        <v>16.2773408736657</v>
      </c>
      <c r="AW5" s="115">
        <v>0.26715521860000002</v>
      </c>
    </row>
    <row r="6" spans="1:49" x14ac:dyDescent="0.25">
      <c r="A6" s="117">
        <v>450000</v>
      </c>
      <c r="B6" s="117">
        <v>870000</v>
      </c>
      <c r="C6" s="117">
        <v>870000</v>
      </c>
      <c r="D6" s="115" t="s">
        <v>342</v>
      </c>
      <c r="E6" s="115" t="s">
        <v>13</v>
      </c>
      <c r="F6" s="115" t="s">
        <v>343</v>
      </c>
      <c r="G6" s="115" t="s">
        <v>344</v>
      </c>
      <c r="H6" s="115">
        <v>0.56000000000000005</v>
      </c>
      <c r="I6" s="115">
        <v>0.48</v>
      </c>
      <c r="J6" s="115" t="s">
        <v>345</v>
      </c>
      <c r="K6" s="115">
        <v>3.4419993539E-4</v>
      </c>
      <c r="L6" s="115">
        <v>3727.44264522311</v>
      </c>
      <c r="M6" s="115">
        <v>10.706886355925599</v>
      </c>
      <c r="N6" s="115">
        <v>2.0609861560358702</v>
      </c>
      <c r="O6" s="115">
        <v>3.6853095919300001E-3</v>
      </c>
      <c r="P6" s="115">
        <v>7.0939130174000004E-4</v>
      </c>
      <c r="Q6" s="115">
        <v>1.2829855176557201</v>
      </c>
      <c r="R6" s="115">
        <v>1300</v>
      </c>
      <c r="S6" s="115" t="s">
        <v>346</v>
      </c>
      <c r="T6" s="115">
        <v>1300</v>
      </c>
      <c r="U6" s="115" t="s">
        <v>347</v>
      </c>
      <c r="V6" s="115" t="s">
        <v>345</v>
      </c>
      <c r="Z6" s="115">
        <v>0</v>
      </c>
      <c r="AA6" s="115">
        <v>1</v>
      </c>
      <c r="AB6" s="115">
        <v>3.6853095919300001E-3</v>
      </c>
      <c r="AC6" s="115">
        <v>7.0939130174000004E-4</v>
      </c>
      <c r="AD6" s="115">
        <v>832.94655487344198</v>
      </c>
      <c r="AF6" s="115">
        <v>-1</v>
      </c>
      <c r="AG6" s="115">
        <v>-1</v>
      </c>
      <c r="AH6" s="115">
        <v>-1</v>
      </c>
      <c r="AI6" s="115">
        <v>-1</v>
      </c>
      <c r="AJ6" s="115">
        <v>0</v>
      </c>
      <c r="AM6" s="115" t="s">
        <v>348</v>
      </c>
      <c r="AN6" s="115">
        <v>-1</v>
      </c>
      <c r="AQ6" s="115">
        <v>600</v>
      </c>
      <c r="AR6" s="115" t="s">
        <v>245</v>
      </c>
      <c r="AS6" s="115" t="s">
        <v>349</v>
      </c>
      <c r="AT6" s="115" t="s">
        <v>296</v>
      </c>
      <c r="AV6" s="115">
        <v>108.060366623226</v>
      </c>
      <c r="AW6" s="115">
        <v>0.67554465119999996</v>
      </c>
    </row>
    <row r="7" spans="1:49" x14ac:dyDescent="0.25">
      <c r="A7" s="117">
        <v>460000</v>
      </c>
      <c r="B7" s="117">
        <v>880000</v>
      </c>
      <c r="C7" s="117">
        <v>880000</v>
      </c>
      <c r="D7" s="115" t="s">
        <v>342</v>
      </c>
      <c r="E7" s="115" t="s">
        <v>13</v>
      </c>
      <c r="F7" s="115" t="s">
        <v>343</v>
      </c>
      <c r="G7" s="115" t="s">
        <v>344</v>
      </c>
      <c r="H7" s="115">
        <v>0.56000000000000005</v>
      </c>
      <c r="I7" s="115">
        <v>0.48</v>
      </c>
      <c r="J7" s="115" t="s">
        <v>345</v>
      </c>
      <c r="K7" s="115">
        <v>7.1649864360000002E-5</v>
      </c>
      <c r="L7" s="115">
        <v>3721.7610862889501</v>
      </c>
      <c r="M7" s="115">
        <v>10.5841050523739</v>
      </c>
      <c r="N7" s="115">
        <v>2.0056483529217801</v>
      </c>
      <c r="O7" s="115">
        <v>7.5834969141999999E-4</v>
      </c>
      <c r="P7" s="115">
        <v>1.4370443245E-4</v>
      </c>
      <c r="Q7" s="115">
        <v>0.26666367703152999</v>
      </c>
      <c r="R7" s="115">
        <v>1300</v>
      </c>
      <c r="S7" s="115" t="s">
        <v>346</v>
      </c>
      <c r="T7" s="115">
        <v>1300</v>
      </c>
      <c r="U7" s="115" t="s">
        <v>347</v>
      </c>
      <c r="V7" s="115" t="s">
        <v>345</v>
      </c>
      <c r="Z7" s="115">
        <v>0</v>
      </c>
      <c r="AA7" s="115">
        <v>1</v>
      </c>
      <c r="AB7" s="115">
        <v>7.5834969141999999E-4</v>
      </c>
      <c r="AC7" s="115">
        <v>1.4370443245E-4</v>
      </c>
      <c r="AD7" s="115">
        <v>755.94695756363103</v>
      </c>
      <c r="AF7" s="115">
        <v>-1</v>
      </c>
      <c r="AG7" s="115">
        <v>-1</v>
      </c>
      <c r="AH7" s="115">
        <v>-1</v>
      </c>
      <c r="AI7" s="115">
        <v>-1</v>
      </c>
      <c r="AJ7" s="115">
        <v>0</v>
      </c>
      <c r="AM7" s="115" t="s">
        <v>348</v>
      </c>
      <c r="AN7" s="115">
        <v>-1</v>
      </c>
      <c r="AQ7" s="115">
        <v>600</v>
      </c>
      <c r="AR7" s="115" t="s">
        <v>245</v>
      </c>
      <c r="AS7" s="115" t="s">
        <v>349</v>
      </c>
      <c r="AT7" s="115" t="s">
        <v>296</v>
      </c>
      <c r="AV7" s="115">
        <v>27.238309729290201</v>
      </c>
      <c r="AW7" s="115">
        <v>0.61309566709999996</v>
      </c>
    </row>
    <row r="8" spans="1:49" x14ac:dyDescent="0.25">
      <c r="A8" s="117">
        <v>540000</v>
      </c>
      <c r="B8" s="117">
        <v>720000</v>
      </c>
      <c r="C8" s="117">
        <v>720000</v>
      </c>
      <c r="D8" s="115" t="s">
        <v>342</v>
      </c>
      <c r="E8" s="115" t="s">
        <v>13</v>
      </c>
      <c r="F8" s="115" t="s">
        <v>343</v>
      </c>
      <c r="G8" s="115" t="s">
        <v>344</v>
      </c>
      <c r="H8" s="115">
        <v>0.56000000000000005</v>
      </c>
      <c r="I8" s="115">
        <v>0.48</v>
      </c>
      <c r="J8" s="115" t="s">
        <v>350</v>
      </c>
      <c r="K8" s="115">
        <v>0.18334376207028999</v>
      </c>
      <c r="L8" s="115">
        <v>3688.32792874495</v>
      </c>
      <c r="M8" s="115">
        <v>9.1885121497232092</v>
      </c>
      <c r="N8" s="115">
        <v>1.35120013659794</v>
      </c>
      <c r="O8" s="115">
        <v>1.6846563853588501</v>
      </c>
      <c r="P8" s="115">
        <v>0.24773411635376</v>
      </c>
      <c r="Q8" s="115">
        <v>676.23191820503496</v>
      </c>
      <c r="R8" s="115">
        <v>1200</v>
      </c>
      <c r="S8" s="115" t="s">
        <v>351</v>
      </c>
      <c r="T8" s="115">
        <v>1200</v>
      </c>
      <c r="U8" s="115" t="s">
        <v>352</v>
      </c>
      <c r="V8" s="115" t="s">
        <v>350</v>
      </c>
      <c r="Z8" s="115">
        <v>0</v>
      </c>
      <c r="AA8" s="115">
        <v>1</v>
      </c>
      <c r="AB8" s="115">
        <v>1.6846563853588501</v>
      </c>
      <c r="AC8" s="115">
        <v>0.24773411635376</v>
      </c>
      <c r="AD8" s="115">
        <v>676.23191820503496</v>
      </c>
      <c r="AF8" s="115">
        <v>-1</v>
      </c>
      <c r="AG8" s="115">
        <v>-1</v>
      </c>
      <c r="AH8" s="115">
        <v>-1</v>
      </c>
      <c r="AI8" s="115">
        <v>-1</v>
      </c>
      <c r="AJ8" s="115">
        <v>0</v>
      </c>
      <c r="AM8" s="115" t="s">
        <v>348</v>
      </c>
      <c r="AN8" s="115">
        <v>-1</v>
      </c>
      <c r="AQ8" s="115">
        <v>600</v>
      </c>
      <c r="AR8" s="115" t="s">
        <v>245</v>
      </c>
      <c r="AS8" s="115" t="s">
        <v>349</v>
      </c>
      <c r="AT8" s="115" t="s">
        <v>296</v>
      </c>
      <c r="AV8" s="115">
        <v>164.04481591349401</v>
      </c>
      <c r="AW8" s="115">
        <v>0.54844437810000002</v>
      </c>
    </row>
    <row r="9" spans="1:49" x14ac:dyDescent="0.25">
      <c r="A9" s="117">
        <v>540000</v>
      </c>
      <c r="B9" s="117">
        <v>720000</v>
      </c>
      <c r="C9" s="117">
        <v>720000</v>
      </c>
      <c r="D9" s="115" t="s">
        <v>342</v>
      </c>
      <c r="E9" s="115" t="s">
        <v>13</v>
      </c>
      <c r="F9" s="115" t="s">
        <v>343</v>
      </c>
      <c r="G9" s="115" t="s">
        <v>344</v>
      </c>
      <c r="H9" s="115">
        <v>0.56000000000000005</v>
      </c>
      <c r="I9" s="115">
        <v>0.48</v>
      </c>
      <c r="J9" s="115" t="s">
        <v>350</v>
      </c>
      <c r="K9" s="115">
        <v>5.7633193066499999E-3</v>
      </c>
      <c r="L9" s="115">
        <v>3688.32792874495</v>
      </c>
      <c r="M9" s="115">
        <v>9.1885121497232092</v>
      </c>
      <c r="N9" s="115">
        <v>1.35120013659794</v>
      </c>
      <c r="O9" s="115">
        <v>5.2956329471910001E-2</v>
      </c>
      <c r="P9" s="115">
        <v>7.7873978344000002E-3</v>
      </c>
      <c r="Q9" s="115">
        <v>21.2570115610032</v>
      </c>
      <c r="R9" s="115">
        <v>1210</v>
      </c>
      <c r="S9" s="115" t="s">
        <v>353</v>
      </c>
      <c r="T9" s="115">
        <v>1210</v>
      </c>
      <c r="U9" s="115" t="s">
        <v>352</v>
      </c>
      <c r="V9" s="115" t="s">
        <v>350</v>
      </c>
      <c r="Z9" s="115">
        <v>0</v>
      </c>
      <c r="AA9" s="115">
        <v>1</v>
      </c>
      <c r="AB9" s="115">
        <v>5.2956329471910001E-2</v>
      </c>
      <c r="AC9" s="115">
        <v>7.7873978344000002E-3</v>
      </c>
      <c r="AD9" s="115">
        <v>21.257011561003601</v>
      </c>
      <c r="AF9" s="115">
        <v>-1</v>
      </c>
      <c r="AG9" s="115">
        <v>-1</v>
      </c>
      <c r="AH9" s="115">
        <v>-1</v>
      </c>
      <c r="AI9" s="115">
        <v>-1</v>
      </c>
      <c r="AJ9" s="115">
        <v>0</v>
      </c>
      <c r="AM9" s="115" t="s">
        <v>348</v>
      </c>
      <c r="AN9" s="115">
        <v>-1</v>
      </c>
      <c r="AQ9" s="115">
        <v>600</v>
      </c>
      <c r="AR9" s="115" t="s">
        <v>245</v>
      </c>
      <c r="AS9" s="115" t="s">
        <v>349</v>
      </c>
      <c r="AT9" s="115" t="s">
        <v>296</v>
      </c>
      <c r="AV9" s="115">
        <v>40.029629238814302</v>
      </c>
      <c r="AW9" s="115">
        <v>1.7240074300000002E-2</v>
      </c>
    </row>
    <row r="10" spans="1:49" x14ac:dyDescent="0.25">
      <c r="A10" s="117">
        <v>540000</v>
      </c>
      <c r="B10" s="117">
        <v>720000</v>
      </c>
      <c r="C10" s="117">
        <v>720000</v>
      </c>
      <c r="D10" s="115" t="s">
        <v>342</v>
      </c>
      <c r="E10" s="115" t="s">
        <v>13</v>
      </c>
      <c r="F10" s="115" t="s">
        <v>343</v>
      </c>
      <c r="G10" s="115" t="s">
        <v>344</v>
      </c>
      <c r="H10" s="115">
        <v>0.56000000000000005</v>
      </c>
      <c r="I10" s="115">
        <v>0.48</v>
      </c>
      <c r="J10" s="115" t="s">
        <v>350</v>
      </c>
      <c r="K10" s="115">
        <v>0.10553342897822</v>
      </c>
      <c r="L10" s="115">
        <v>3688.32792874495</v>
      </c>
      <c r="M10" s="115">
        <v>9.1885121497232092</v>
      </c>
      <c r="N10" s="115">
        <v>1.35120013659794</v>
      </c>
      <c r="O10" s="115">
        <v>0.96969519436835006</v>
      </c>
      <c r="P10" s="115">
        <v>0.14259678365101999</v>
      </c>
      <c r="Q10" s="115">
        <v>389.24189351660198</v>
      </c>
      <c r="R10" s="115">
        <v>1210</v>
      </c>
      <c r="S10" s="115" t="s">
        <v>353</v>
      </c>
      <c r="T10" s="115">
        <v>1210</v>
      </c>
      <c r="U10" s="115" t="s">
        <v>352</v>
      </c>
      <c r="V10" s="115" t="s">
        <v>350</v>
      </c>
      <c r="Z10" s="115">
        <v>0</v>
      </c>
      <c r="AA10" s="115">
        <v>1</v>
      </c>
      <c r="AB10" s="115">
        <v>0.96969519436835006</v>
      </c>
      <c r="AC10" s="115">
        <v>0.14259678365101999</v>
      </c>
      <c r="AD10" s="115">
        <v>389.24189351660198</v>
      </c>
      <c r="AF10" s="115">
        <v>-1</v>
      </c>
      <c r="AG10" s="115">
        <v>-1</v>
      </c>
      <c r="AH10" s="115">
        <v>-1</v>
      </c>
      <c r="AI10" s="115">
        <v>-1</v>
      </c>
      <c r="AJ10" s="115">
        <v>0</v>
      </c>
      <c r="AM10" s="115" t="s">
        <v>348</v>
      </c>
      <c r="AN10" s="115">
        <v>-1</v>
      </c>
      <c r="AQ10" s="115">
        <v>600</v>
      </c>
      <c r="AR10" s="115" t="s">
        <v>245</v>
      </c>
      <c r="AS10" s="115" t="s">
        <v>349</v>
      </c>
      <c r="AT10" s="115" t="s">
        <v>296</v>
      </c>
      <c r="AV10" s="115">
        <v>83.186054221843307</v>
      </c>
      <c r="AW10" s="115">
        <v>0.31568685610000002</v>
      </c>
    </row>
    <row r="11" spans="1:49" x14ac:dyDescent="0.25">
      <c r="A11" s="117">
        <v>540000</v>
      </c>
      <c r="B11" s="117">
        <v>720000</v>
      </c>
      <c r="C11" s="117">
        <v>720000</v>
      </c>
      <c r="D11" s="115" t="s">
        <v>342</v>
      </c>
      <c r="E11" s="115" t="s">
        <v>13</v>
      </c>
      <c r="F11" s="115" t="s">
        <v>343</v>
      </c>
      <c r="G11" s="115" t="s">
        <v>344</v>
      </c>
      <c r="H11" s="115">
        <v>0.56000000000000005</v>
      </c>
      <c r="I11" s="115">
        <v>0.48</v>
      </c>
      <c r="J11" s="115" t="s">
        <v>350</v>
      </c>
      <c r="K11" s="115">
        <v>0.10445926508353</v>
      </c>
      <c r="L11" s="115">
        <v>3688.32792874495</v>
      </c>
      <c r="M11" s="115">
        <v>9.1885121497232092</v>
      </c>
      <c r="N11" s="115">
        <v>1.35120013659794</v>
      </c>
      <c r="O11" s="115">
        <v>0.95982522637117995</v>
      </c>
      <c r="P11" s="115">
        <v>0.14114537324977999</v>
      </c>
      <c r="Q11" s="115">
        <v>385.28002482376002</v>
      </c>
      <c r="R11" s="115">
        <v>1210</v>
      </c>
      <c r="S11" s="115" t="s">
        <v>353</v>
      </c>
      <c r="T11" s="115">
        <v>1210</v>
      </c>
      <c r="U11" s="115" t="s">
        <v>352</v>
      </c>
      <c r="V11" s="115" t="s">
        <v>350</v>
      </c>
      <c r="Z11" s="115">
        <v>0</v>
      </c>
      <c r="AA11" s="115">
        <v>1</v>
      </c>
      <c r="AB11" s="115">
        <v>0.95982522637117995</v>
      </c>
      <c r="AC11" s="115">
        <v>0.14114537324977999</v>
      </c>
      <c r="AD11" s="115">
        <v>385.28002482376002</v>
      </c>
      <c r="AF11" s="115">
        <v>-1</v>
      </c>
      <c r="AG11" s="115">
        <v>-1</v>
      </c>
      <c r="AH11" s="115">
        <v>-1</v>
      </c>
      <c r="AI11" s="115">
        <v>-1</v>
      </c>
      <c r="AJ11" s="115">
        <v>0</v>
      </c>
      <c r="AM11" s="115" t="s">
        <v>348</v>
      </c>
      <c r="AN11" s="115">
        <v>-1</v>
      </c>
      <c r="AQ11" s="115">
        <v>600</v>
      </c>
      <c r="AR11" s="115" t="s">
        <v>245</v>
      </c>
      <c r="AS11" s="115" t="s">
        <v>349</v>
      </c>
      <c r="AT11" s="115" t="s">
        <v>296</v>
      </c>
      <c r="AV11" s="115">
        <v>83.031484544723796</v>
      </c>
      <c r="AW11" s="115">
        <v>0.31247366170000002</v>
      </c>
    </row>
    <row r="12" spans="1:49" x14ac:dyDescent="0.25">
      <c r="A12" s="117">
        <v>540000</v>
      </c>
      <c r="B12" s="117">
        <v>720000</v>
      </c>
      <c r="C12" s="117">
        <v>720000</v>
      </c>
      <c r="D12" s="115" t="s">
        <v>342</v>
      </c>
      <c r="E12" s="115" t="s">
        <v>13</v>
      </c>
      <c r="F12" s="115" t="s">
        <v>343</v>
      </c>
      <c r="G12" s="115" t="s">
        <v>344</v>
      </c>
      <c r="H12" s="115">
        <v>0.56000000000000005</v>
      </c>
      <c r="I12" s="115">
        <v>0.48</v>
      </c>
      <c r="J12" s="115" t="s">
        <v>350</v>
      </c>
      <c r="K12" s="115">
        <v>1.0062757310729999E-2</v>
      </c>
      <c r="L12" s="115">
        <v>3688.32792874495</v>
      </c>
      <c r="M12" s="115">
        <v>9.1885121497232092</v>
      </c>
      <c r="N12" s="115">
        <v>1.35120013659794</v>
      </c>
      <c r="O12" s="115">
        <v>9.2461767809429996E-2</v>
      </c>
      <c r="P12" s="115">
        <v>1.359679905282E-2</v>
      </c>
      <c r="Q12" s="115">
        <v>37.114748829377397</v>
      </c>
      <c r="R12" s="115">
        <v>1210</v>
      </c>
      <c r="S12" s="115" t="s">
        <v>353</v>
      </c>
      <c r="T12" s="115">
        <v>1210</v>
      </c>
      <c r="U12" s="115" t="s">
        <v>352</v>
      </c>
      <c r="V12" s="115" t="s">
        <v>350</v>
      </c>
      <c r="Z12" s="115">
        <v>0</v>
      </c>
      <c r="AA12" s="115">
        <v>1</v>
      </c>
      <c r="AB12" s="115">
        <v>9.2461767809429996E-2</v>
      </c>
      <c r="AC12" s="115">
        <v>1.359679905282E-2</v>
      </c>
      <c r="AD12" s="115">
        <v>37.114748829376701</v>
      </c>
      <c r="AF12" s="115">
        <v>-1</v>
      </c>
      <c r="AG12" s="115">
        <v>-1</v>
      </c>
      <c r="AH12" s="115">
        <v>-1</v>
      </c>
      <c r="AI12" s="115">
        <v>-1</v>
      </c>
      <c r="AJ12" s="115">
        <v>0</v>
      </c>
      <c r="AM12" s="115" t="s">
        <v>348</v>
      </c>
      <c r="AN12" s="115">
        <v>-1</v>
      </c>
      <c r="AQ12" s="115">
        <v>600</v>
      </c>
      <c r="AR12" s="115" t="s">
        <v>245</v>
      </c>
      <c r="AS12" s="115" t="s">
        <v>349</v>
      </c>
      <c r="AT12" s="115" t="s">
        <v>296</v>
      </c>
      <c r="AV12" s="115">
        <v>40.607723373905998</v>
      </c>
      <c r="AW12" s="115">
        <v>3.0101175000000001E-2</v>
      </c>
    </row>
    <row r="13" spans="1:49" x14ac:dyDescent="0.25">
      <c r="A13" s="117">
        <v>540000</v>
      </c>
      <c r="B13" s="117">
        <v>720000</v>
      </c>
      <c r="C13" s="117">
        <v>720000</v>
      </c>
      <c r="D13" s="115" t="s">
        <v>342</v>
      </c>
      <c r="E13" s="115" t="s">
        <v>13</v>
      </c>
      <c r="F13" s="115" t="s">
        <v>343</v>
      </c>
      <c r="G13" s="115" t="s">
        <v>344</v>
      </c>
      <c r="H13" s="115">
        <v>0.56000000000000005</v>
      </c>
      <c r="I13" s="115">
        <v>0.48</v>
      </c>
      <c r="J13" s="115" t="s">
        <v>350</v>
      </c>
      <c r="K13" s="115">
        <v>4.9979300871699998E-3</v>
      </c>
      <c r="L13" s="115">
        <v>3688.32792874495</v>
      </c>
      <c r="M13" s="115">
        <v>9.1885121497232092</v>
      </c>
      <c r="N13" s="115">
        <v>1.35120013659794</v>
      </c>
      <c r="O13" s="115">
        <v>4.5923541329510001E-2</v>
      </c>
      <c r="P13" s="115">
        <v>6.7532038164999997E-3</v>
      </c>
      <c r="Q13" s="115">
        <v>18.434005126456999</v>
      </c>
      <c r="R13" s="115">
        <v>1210</v>
      </c>
      <c r="S13" s="115" t="s">
        <v>353</v>
      </c>
      <c r="T13" s="115">
        <v>1210</v>
      </c>
      <c r="U13" s="115" t="s">
        <v>352</v>
      </c>
      <c r="V13" s="115" t="s">
        <v>350</v>
      </c>
      <c r="Z13" s="115">
        <v>0</v>
      </c>
      <c r="AA13" s="115">
        <v>1</v>
      </c>
      <c r="AB13" s="115">
        <v>4.5923541329510001E-2</v>
      </c>
      <c r="AC13" s="115">
        <v>6.7532038164999997E-3</v>
      </c>
      <c r="AD13" s="115">
        <v>18.434005126457201</v>
      </c>
      <c r="AF13" s="115">
        <v>-1</v>
      </c>
      <c r="AG13" s="115">
        <v>-1</v>
      </c>
      <c r="AH13" s="115">
        <v>-1</v>
      </c>
      <c r="AI13" s="115">
        <v>-1</v>
      </c>
      <c r="AJ13" s="115">
        <v>0</v>
      </c>
      <c r="AM13" s="115" t="s">
        <v>348</v>
      </c>
      <c r="AN13" s="115">
        <v>-1</v>
      </c>
      <c r="AQ13" s="115">
        <v>600</v>
      </c>
      <c r="AR13" s="115" t="s">
        <v>245</v>
      </c>
      <c r="AS13" s="115" t="s">
        <v>349</v>
      </c>
      <c r="AT13" s="115" t="s">
        <v>296</v>
      </c>
      <c r="AV13" s="115">
        <v>36.732805289408702</v>
      </c>
      <c r="AW13" s="115">
        <v>1.49505313E-2</v>
      </c>
    </row>
    <row r="14" spans="1:49" x14ac:dyDescent="0.25">
      <c r="A14" s="117">
        <v>540000</v>
      </c>
      <c r="B14" s="117">
        <v>720000</v>
      </c>
      <c r="C14" s="117">
        <v>720000</v>
      </c>
      <c r="D14" s="115" t="s">
        <v>342</v>
      </c>
      <c r="E14" s="115" t="s">
        <v>13</v>
      </c>
      <c r="F14" s="115" t="s">
        <v>343</v>
      </c>
      <c r="G14" s="115" t="s">
        <v>344</v>
      </c>
      <c r="H14" s="115">
        <v>0.56000000000000005</v>
      </c>
      <c r="I14" s="115">
        <v>0.48</v>
      </c>
      <c r="J14" s="115" t="s">
        <v>350</v>
      </c>
      <c r="K14" s="115">
        <v>0.10253729679244</v>
      </c>
      <c r="L14" s="115">
        <v>3688.32792874495</v>
      </c>
      <c r="M14" s="115">
        <v>9.1885121497232092</v>
      </c>
      <c r="N14" s="115">
        <v>1.35120013659794</v>
      </c>
      <c r="O14" s="115">
        <v>0.94216519737718996</v>
      </c>
      <c r="P14" s="115">
        <v>0.13854840943234001</v>
      </c>
      <c r="Q14" s="115">
        <v>378.1911754976</v>
      </c>
      <c r="R14" s="115">
        <v>1210</v>
      </c>
      <c r="S14" s="115" t="s">
        <v>353</v>
      </c>
      <c r="T14" s="115">
        <v>1210</v>
      </c>
      <c r="U14" s="115" t="s">
        <v>352</v>
      </c>
      <c r="V14" s="115" t="s">
        <v>350</v>
      </c>
      <c r="Z14" s="115">
        <v>0</v>
      </c>
      <c r="AA14" s="115">
        <v>1</v>
      </c>
      <c r="AB14" s="115">
        <v>0.94216519737718996</v>
      </c>
      <c r="AC14" s="115">
        <v>0.13854840943234001</v>
      </c>
      <c r="AD14" s="115">
        <v>378.1911754976</v>
      </c>
      <c r="AF14" s="115">
        <v>-1</v>
      </c>
      <c r="AG14" s="115">
        <v>-1</v>
      </c>
      <c r="AH14" s="115">
        <v>-1</v>
      </c>
      <c r="AI14" s="115">
        <v>-1</v>
      </c>
      <c r="AJ14" s="115">
        <v>0</v>
      </c>
      <c r="AM14" s="115" t="s">
        <v>348</v>
      </c>
      <c r="AN14" s="115">
        <v>-1</v>
      </c>
      <c r="AQ14" s="115">
        <v>600</v>
      </c>
      <c r="AR14" s="115" t="s">
        <v>245</v>
      </c>
      <c r="AS14" s="115" t="s">
        <v>349</v>
      </c>
      <c r="AT14" s="115" t="s">
        <v>296</v>
      </c>
      <c r="AV14" s="115">
        <v>82.433097251443897</v>
      </c>
      <c r="AW14" s="115">
        <v>0.30672439210000002</v>
      </c>
    </row>
    <row r="15" spans="1:49" x14ac:dyDescent="0.25">
      <c r="A15" s="117">
        <v>540000</v>
      </c>
      <c r="B15" s="117">
        <v>720000</v>
      </c>
      <c r="C15" s="117">
        <v>720000</v>
      </c>
      <c r="D15" s="115" t="s">
        <v>342</v>
      </c>
      <c r="E15" s="115" t="s">
        <v>13</v>
      </c>
      <c r="F15" s="115" t="s">
        <v>343</v>
      </c>
      <c r="G15" s="115" t="s">
        <v>344</v>
      </c>
      <c r="H15" s="115">
        <v>0.56000000000000005</v>
      </c>
      <c r="I15" s="115">
        <v>0.48</v>
      </c>
      <c r="J15" s="115" t="s">
        <v>350</v>
      </c>
      <c r="K15" s="115">
        <v>0.10106569415390999</v>
      </c>
      <c r="L15" s="115">
        <v>3688.32792874495</v>
      </c>
      <c r="M15" s="115">
        <v>9.1885121497232092</v>
      </c>
      <c r="N15" s="115">
        <v>1.35120013659794</v>
      </c>
      <c r="O15" s="115">
        <v>0.92864335865344005</v>
      </c>
      <c r="P15" s="115">
        <v>0.13655997974612999</v>
      </c>
      <c r="Q15" s="115">
        <v>372.76342238587301</v>
      </c>
      <c r="R15" s="115">
        <v>1210</v>
      </c>
      <c r="S15" s="115" t="s">
        <v>353</v>
      </c>
      <c r="T15" s="115">
        <v>1210</v>
      </c>
      <c r="U15" s="115" t="s">
        <v>352</v>
      </c>
      <c r="V15" s="115" t="s">
        <v>350</v>
      </c>
      <c r="Z15" s="115">
        <v>0</v>
      </c>
      <c r="AA15" s="115">
        <v>1</v>
      </c>
      <c r="AB15" s="115">
        <v>0.92864335865344005</v>
      </c>
      <c r="AC15" s="115">
        <v>0.13655997974612999</v>
      </c>
      <c r="AD15" s="115">
        <v>372.76342238587301</v>
      </c>
      <c r="AF15" s="115">
        <v>-1</v>
      </c>
      <c r="AG15" s="115">
        <v>-1</v>
      </c>
      <c r="AH15" s="115">
        <v>-1</v>
      </c>
      <c r="AI15" s="115">
        <v>-1</v>
      </c>
      <c r="AJ15" s="115">
        <v>0</v>
      </c>
      <c r="AM15" s="115" t="s">
        <v>348</v>
      </c>
      <c r="AN15" s="115">
        <v>-1</v>
      </c>
      <c r="AQ15" s="115">
        <v>600</v>
      </c>
      <c r="AR15" s="115" t="s">
        <v>245</v>
      </c>
      <c r="AS15" s="115" t="s">
        <v>349</v>
      </c>
      <c r="AT15" s="115" t="s">
        <v>296</v>
      </c>
      <c r="AV15" s="115">
        <v>81.498384760445205</v>
      </c>
      <c r="AW15" s="115">
        <v>0.30232232149999999</v>
      </c>
    </row>
    <row r="16" spans="1:49" x14ac:dyDescent="0.25">
      <c r="A16" s="117">
        <v>550000</v>
      </c>
      <c r="B16" s="117">
        <v>770000</v>
      </c>
      <c r="C16" s="117">
        <v>770000</v>
      </c>
      <c r="D16" s="115" t="s">
        <v>342</v>
      </c>
      <c r="E16" s="115" t="s">
        <v>13</v>
      </c>
      <c r="F16" s="115" t="s">
        <v>343</v>
      </c>
      <c r="G16" s="115" t="s">
        <v>344</v>
      </c>
      <c r="H16" s="115">
        <v>0.56000000000000005</v>
      </c>
      <c r="I16" s="115">
        <v>0.48</v>
      </c>
      <c r="J16" s="115" t="s">
        <v>350</v>
      </c>
      <c r="K16" s="115">
        <v>4.3242792417329999E-2</v>
      </c>
      <c r="L16" s="115">
        <v>3687.95144534783</v>
      </c>
      <c r="M16" s="115">
        <v>9.1876587278747905</v>
      </c>
      <c r="N16" s="115">
        <v>1.3510775106131001</v>
      </c>
      <c r="O16" s="115">
        <v>0.39730001917081997</v>
      </c>
      <c r="P16" s="115">
        <v>5.8424364331170001E-2</v>
      </c>
      <c r="Q16" s="115">
        <v>159.477318796394</v>
      </c>
      <c r="R16" s="115">
        <v>1210</v>
      </c>
      <c r="S16" s="115" t="s">
        <v>353</v>
      </c>
      <c r="T16" s="115">
        <v>1210</v>
      </c>
      <c r="U16" s="115" t="s">
        <v>352</v>
      </c>
      <c r="V16" s="115" t="s">
        <v>350</v>
      </c>
      <c r="Z16" s="115">
        <v>0</v>
      </c>
      <c r="AA16" s="115">
        <v>1</v>
      </c>
      <c r="AB16" s="115">
        <v>0.39730001917081997</v>
      </c>
      <c r="AC16" s="115">
        <v>5.8424364331170001E-2</v>
      </c>
      <c r="AD16" s="115">
        <v>308.04936369543299</v>
      </c>
      <c r="AF16" s="115">
        <v>-1</v>
      </c>
      <c r="AG16" s="115">
        <v>-1</v>
      </c>
      <c r="AH16" s="115">
        <v>-1</v>
      </c>
      <c r="AI16" s="115">
        <v>-1</v>
      </c>
      <c r="AJ16" s="115">
        <v>0</v>
      </c>
      <c r="AM16" s="115" t="s">
        <v>348</v>
      </c>
      <c r="AN16" s="115">
        <v>-1</v>
      </c>
      <c r="AQ16" s="115">
        <v>600</v>
      </c>
      <c r="AR16" s="115" t="s">
        <v>245</v>
      </c>
      <c r="AS16" s="115" t="s">
        <v>349</v>
      </c>
      <c r="AT16" s="115" t="s">
        <v>296</v>
      </c>
      <c r="AV16" s="115">
        <v>52.197342665717201</v>
      </c>
      <c r="AW16" s="115">
        <v>0.24983727789999999</v>
      </c>
    </row>
    <row r="17" spans="1:49" x14ac:dyDescent="0.25">
      <c r="A17" s="117">
        <v>550000</v>
      </c>
      <c r="B17" s="117">
        <v>770000</v>
      </c>
      <c r="C17" s="117">
        <v>770000</v>
      </c>
      <c r="D17" s="115" t="s">
        <v>342</v>
      </c>
      <c r="E17" s="115" t="s">
        <v>13</v>
      </c>
      <c r="F17" s="115" t="s">
        <v>343</v>
      </c>
      <c r="G17" s="115" t="s">
        <v>344</v>
      </c>
      <c r="H17" s="115">
        <v>0.56000000000000005</v>
      </c>
      <c r="I17" s="115">
        <v>0.48</v>
      </c>
      <c r="J17" s="115" t="s">
        <v>350</v>
      </c>
      <c r="K17" s="115">
        <v>7.7661347085170002E-2</v>
      </c>
      <c r="L17" s="115">
        <v>3687.95144534783</v>
      </c>
      <c r="M17" s="115">
        <v>9.1876587278747905</v>
      </c>
      <c r="N17" s="115">
        <v>1.3510775106131001</v>
      </c>
      <c r="O17" s="115">
        <v>0.71352595336559999</v>
      </c>
      <c r="P17" s="115">
        <v>0.10492649949069</v>
      </c>
      <c r="Q17" s="115">
        <v>286.41127723042302</v>
      </c>
      <c r="R17" s="115">
        <v>1210</v>
      </c>
      <c r="S17" s="115" t="s">
        <v>353</v>
      </c>
      <c r="T17" s="115">
        <v>1210</v>
      </c>
      <c r="U17" s="115" t="s">
        <v>352</v>
      </c>
      <c r="V17" s="115" t="s">
        <v>350</v>
      </c>
      <c r="Z17" s="115">
        <v>0</v>
      </c>
      <c r="AA17" s="115">
        <v>1</v>
      </c>
      <c r="AB17" s="115">
        <v>0.71352595336559999</v>
      </c>
      <c r="AC17" s="115">
        <v>0.10492649949069</v>
      </c>
      <c r="AD17" s="115">
        <v>557.98391573037998</v>
      </c>
      <c r="AF17" s="115">
        <v>-1</v>
      </c>
      <c r="AG17" s="115">
        <v>-1</v>
      </c>
      <c r="AH17" s="115">
        <v>-1</v>
      </c>
      <c r="AI17" s="115">
        <v>-1</v>
      </c>
      <c r="AJ17" s="115">
        <v>0</v>
      </c>
      <c r="AM17" s="115" t="s">
        <v>348</v>
      </c>
      <c r="AN17" s="115">
        <v>-1</v>
      </c>
      <c r="AQ17" s="115">
        <v>600</v>
      </c>
      <c r="AR17" s="115" t="s">
        <v>245</v>
      </c>
      <c r="AS17" s="115" t="s">
        <v>349</v>
      </c>
      <c r="AT17" s="115" t="s">
        <v>296</v>
      </c>
      <c r="AV17" s="115">
        <v>72.743059816631401</v>
      </c>
      <c r="AW17" s="115">
        <v>0.45254169970000002</v>
      </c>
    </row>
    <row r="18" spans="1:49" x14ac:dyDescent="0.25">
      <c r="A18" s="117">
        <v>550000</v>
      </c>
      <c r="B18" s="117">
        <v>770000</v>
      </c>
      <c r="C18" s="117">
        <v>770000</v>
      </c>
      <c r="D18" s="115" t="s">
        <v>342</v>
      </c>
      <c r="E18" s="115" t="s">
        <v>13</v>
      </c>
      <c r="F18" s="115" t="s">
        <v>343</v>
      </c>
      <c r="G18" s="115" t="s">
        <v>344</v>
      </c>
      <c r="H18" s="115">
        <v>0.56000000000000005</v>
      </c>
      <c r="I18" s="115">
        <v>0.48</v>
      </c>
      <c r="J18" s="115" t="s">
        <v>350</v>
      </c>
      <c r="K18" s="115">
        <v>5.063086348668E-2</v>
      </c>
      <c r="L18" s="115">
        <v>3687.95144534783</v>
      </c>
      <c r="M18" s="115">
        <v>9.1876587278747905</v>
      </c>
      <c r="N18" s="115">
        <v>1.3510775106131001</v>
      </c>
      <c r="O18" s="115">
        <v>0.46517909481327002</v>
      </c>
      <c r="P18" s="115">
        <v>6.8406220999779999E-2</v>
      </c>
      <c r="Q18" s="115">
        <v>186.724166174928</v>
      </c>
      <c r="R18" s="115">
        <v>1210</v>
      </c>
      <c r="S18" s="115" t="s">
        <v>353</v>
      </c>
      <c r="T18" s="115">
        <v>1210</v>
      </c>
      <c r="U18" s="115" t="s">
        <v>352</v>
      </c>
      <c r="V18" s="115" t="s">
        <v>350</v>
      </c>
      <c r="Z18" s="115">
        <v>0</v>
      </c>
      <c r="AA18" s="115">
        <v>1</v>
      </c>
      <c r="AB18" s="115">
        <v>0.46517909481327002</v>
      </c>
      <c r="AC18" s="115">
        <v>6.8406220999779999E-2</v>
      </c>
      <c r="AD18" s="115">
        <v>388.44368636849498</v>
      </c>
      <c r="AF18" s="115">
        <v>-1</v>
      </c>
      <c r="AG18" s="115">
        <v>-1</v>
      </c>
      <c r="AH18" s="115">
        <v>-1</v>
      </c>
      <c r="AI18" s="115">
        <v>-1</v>
      </c>
      <c r="AJ18" s="115">
        <v>0</v>
      </c>
      <c r="AM18" s="115" t="s">
        <v>348</v>
      </c>
      <c r="AN18" s="115">
        <v>-1</v>
      </c>
      <c r="AQ18" s="115">
        <v>600</v>
      </c>
      <c r="AR18" s="115" t="s">
        <v>245</v>
      </c>
      <c r="AS18" s="115" t="s">
        <v>349</v>
      </c>
      <c r="AT18" s="115" t="s">
        <v>296</v>
      </c>
      <c r="AV18" s="115">
        <v>57.596677578632402</v>
      </c>
      <c r="AW18" s="115">
        <v>0.31503948609999999</v>
      </c>
    </row>
    <row r="19" spans="1:49" x14ac:dyDescent="0.25">
      <c r="A19" s="117">
        <v>550000</v>
      </c>
      <c r="B19" s="117">
        <v>790000</v>
      </c>
      <c r="C19" s="117">
        <v>790000</v>
      </c>
      <c r="D19" s="115" t="s">
        <v>342</v>
      </c>
      <c r="E19" s="115" t="s">
        <v>13</v>
      </c>
      <c r="F19" s="115" t="s">
        <v>343</v>
      </c>
      <c r="G19" s="115" t="s">
        <v>344</v>
      </c>
      <c r="H19" s="115">
        <v>0.56000000000000005</v>
      </c>
      <c r="I19" s="115">
        <v>0.48</v>
      </c>
      <c r="J19" s="115" t="s">
        <v>350</v>
      </c>
      <c r="K19" s="115">
        <v>1.614595718E-5</v>
      </c>
      <c r="L19" s="115">
        <v>3692.1473056227601</v>
      </c>
      <c r="M19" s="115">
        <v>9.1974220051432205</v>
      </c>
      <c r="N19" s="115">
        <v>1.3524897862732901</v>
      </c>
      <c r="O19" s="115">
        <v>1.4850118193E-4</v>
      </c>
      <c r="P19" s="115">
        <v>2.183724218E-5</v>
      </c>
      <c r="Q19" s="115">
        <v>5.9613252328370003E-2</v>
      </c>
      <c r="R19" s="115">
        <v>1200</v>
      </c>
      <c r="S19" s="115" t="s">
        <v>351</v>
      </c>
      <c r="T19" s="115">
        <v>1200</v>
      </c>
      <c r="U19" s="115" t="s">
        <v>352</v>
      </c>
      <c r="V19" s="115" t="s">
        <v>350</v>
      </c>
      <c r="Z19" s="115">
        <v>0</v>
      </c>
      <c r="AA19" s="115">
        <v>1</v>
      </c>
      <c r="AB19" s="115">
        <v>1.4850118193E-4</v>
      </c>
      <c r="AC19" s="115">
        <v>2.183724218E-5</v>
      </c>
      <c r="AD19" s="115">
        <v>232.807469118028</v>
      </c>
      <c r="AF19" s="115">
        <v>-1</v>
      </c>
      <c r="AG19" s="115">
        <v>-1</v>
      </c>
      <c r="AH19" s="115">
        <v>-1</v>
      </c>
      <c r="AI19" s="115">
        <v>-1</v>
      </c>
      <c r="AJ19" s="115">
        <v>0</v>
      </c>
      <c r="AM19" s="115" t="s">
        <v>348</v>
      </c>
      <c r="AN19" s="115">
        <v>-1</v>
      </c>
      <c r="AQ19" s="115">
        <v>600</v>
      </c>
      <c r="AR19" s="115" t="s">
        <v>245</v>
      </c>
      <c r="AS19" s="115" t="s">
        <v>349</v>
      </c>
      <c r="AT19" s="115" t="s">
        <v>296</v>
      </c>
      <c r="AV19" s="115">
        <v>3.9322852875849401</v>
      </c>
      <c r="AW19" s="115">
        <v>0.1888138436</v>
      </c>
    </row>
    <row r="20" spans="1:49" x14ac:dyDescent="0.25">
      <c r="A20" s="117">
        <v>550000</v>
      </c>
      <c r="B20" s="117">
        <v>810000</v>
      </c>
      <c r="C20" s="117">
        <v>810000</v>
      </c>
      <c r="D20" s="115" t="s">
        <v>342</v>
      </c>
      <c r="E20" s="115" t="s">
        <v>13</v>
      </c>
      <c r="F20" s="115" t="s">
        <v>343</v>
      </c>
      <c r="G20" s="115" t="s">
        <v>344</v>
      </c>
      <c r="H20" s="115">
        <v>0.56000000000000005</v>
      </c>
      <c r="I20" s="115">
        <v>0.48</v>
      </c>
      <c r="J20" s="115" t="s">
        <v>350</v>
      </c>
      <c r="K20" s="115">
        <v>5.8618861291800002E-3</v>
      </c>
      <c r="L20" s="115">
        <v>3693.6096903959101</v>
      </c>
      <c r="M20" s="115">
        <v>9.2008597190577195</v>
      </c>
      <c r="N20" s="115">
        <v>1.35298832867218</v>
      </c>
      <c r="O20" s="115">
        <v>5.3934391963680002E-2</v>
      </c>
      <c r="P20" s="115">
        <v>7.9310635167799994E-3</v>
      </c>
      <c r="Q20" s="115">
        <v>21.651519410740299</v>
      </c>
      <c r="R20" s="115">
        <v>1210</v>
      </c>
      <c r="S20" s="115" t="s">
        <v>353</v>
      </c>
      <c r="T20" s="115">
        <v>1210</v>
      </c>
      <c r="U20" s="115" t="s">
        <v>352</v>
      </c>
      <c r="V20" s="115" t="s">
        <v>350</v>
      </c>
      <c r="Z20" s="115">
        <v>0</v>
      </c>
      <c r="AA20" s="115">
        <v>1</v>
      </c>
      <c r="AB20" s="115">
        <v>5.3934391963680002E-2</v>
      </c>
      <c r="AC20" s="115">
        <v>7.9310635167799994E-3</v>
      </c>
      <c r="AD20" s="115">
        <v>61.666382961987203</v>
      </c>
      <c r="AF20" s="115">
        <v>-1</v>
      </c>
      <c r="AG20" s="115">
        <v>-1</v>
      </c>
      <c r="AH20" s="115">
        <v>-1</v>
      </c>
      <c r="AI20" s="115">
        <v>-1</v>
      </c>
      <c r="AJ20" s="115">
        <v>0</v>
      </c>
      <c r="AM20" s="115" t="s">
        <v>348</v>
      </c>
      <c r="AN20" s="115">
        <v>-1</v>
      </c>
      <c r="AQ20" s="115">
        <v>600</v>
      </c>
      <c r="AR20" s="115" t="s">
        <v>245</v>
      </c>
      <c r="AS20" s="115" t="s">
        <v>349</v>
      </c>
      <c r="AT20" s="115" t="s">
        <v>296</v>
      </c>
      <c r="AV20" s="115">
        <v>24.651938866391799</v>
      </c>
      <c r="AW20" s="115">
        <v>5.0013287099999998E-2</v>
      </c>
    </row>
    <row r="21" spans="1:49" x14ac:dyDescent="0.25">
      <c r="A21" s="117">
        <v>550000</v>
      </c>
      <c r="B21" s="117">
        <v>810000</v>
      </c>
      <c r="C21" s="117">
        <v>810000</v>
      </c>
      <c r="D21" s="115" t="s">
        <v>342</v>
      </c>
      <c r="E21" s="115" t="s">
        <v>13</v>
      </c>
      <c r="F21" s="115" t="s">
        <v>343</v>
      </c>
      <c r="G21" s="115" t="s">
        <v>344</v>
      </c>
      <c r="H21" s="115">
        <v>0.56000000000000005</v>
      </c>
      <c r="I21" s="115">
        <v>0.48</v>
      </c>
      <c r="J21" s="115" t="s">
        <v>350</v>
      </c>
      <c r="K21" s="115">
        <v>5.619657079656E-2</v>
      </c>
      <c r="L21" s="115">
        <v>3693.6096903959101</v>
      </c>
      <c r="M21" s="115">
        <v>9.2008597190577195</v>
      </c>
      <c r="N21" s="115">
        <v>1.35298832867218</v>
      </c>
      <c r="O21" s="115">
        <v>0.51705676459129002</v>
      </c>
      <c r="P21" s="115">
        <v>7.6033304399150001E-2</v>
      </c>
      <c r="Q21" s="115">
        <v>207.56819846121201</v>
      </c>
      <c r="R21" s="115">
        <v>1210</v>
      </c>
      <c r="S21" s="115" t="s">
        <v>353</v>
      </c>
      <c r="T21" s="115">
        <v>1210</v>
      </c>
      <c r="U21" s="115" t="s">
        <v>352</v>
      </c>
      <c r="V21" s="115" t="s">
        <v>350</v>
      </c>
      <c r="Z21" s="115">
        <v>0</v>
      </c>
      <c r="AA21" s="115">
        <v>1</v>
      </c>
      <c r="AB21" s="115">
        <v>0.51705676459129002</v>
      </c>
      <c r="AC21" s="115">
        <v>7.6033304399150001E-2</v>
      </c>
      <c r="AD21" s="115">
        <v>539.12448032533302</v>
      </c>
      <c r="AF21" s="115">
        <v>-1</v>
      </c>
      <c r="AG21" s="115">
        <v>-1</v>
      </c>
      <c r="AH21" s="115">
        <v>-1</v>
      </c>
      <c r="AI21" s="115">
        <v>-1</v>
      </c>
      <c r="AJ21" s="115">
        <v>0</v>
      </c>
      <c r="AM21" s="115" t="s">
        <v>348</v>
      </c>
      <c r="AN21" s="115">
        <v>-1</v>
      </c>
      <c r="AQ21" s="115">
        <v>600</v>
      </c>
      <c r="AR21" s="115" t="s">
        <v>245</v>
      </c>
      <c r="AS21" s="115" t="s">
        <v>349</v>
      </c>
      <c r="AT21" s="115" t="s">
        <v>296</v>
      </c>
      <c r="AV21" s="115">
        <v>66.2379014197804</v>
      </c>
      <c r="AW21" s="115">
        <v>0.43724613169999998</v>
      </c>
    </row>
    <row r="22" spans="1:49" x14ac:dyDescent="0.25">
      <c r="A22" s="117">
        <v>550000</v>
      </c>
      <c r="B22" s="117">
        <v>810000</v>
      </c>
      <c r="C22" s="117">
        <v>810000</v>
      </c>
      <c r="D22" s="115" t="s">
        <v>342</v>
      </c>
      <c r="E22" s="115" t="s">
        <v>13</v>
      </c>
      <c r="F22" s="115" t="s">
        <v>343</v>
      </c>
      <c r="G22" s="115" t="s">
        <v>344</v>
      </c>
      <c r="H22" s="115">
        <v>0.56000000000000005</v>
      </c>
      <c r="I22" s="115">
        <v>0.48</v>
      </c>
      <c r="J22" s="115" t="s">
        <v>350</v>
      </c>
      <c r="K22" s="115">
        <v>5.3671304453460002E-2</v>
      </c>
      <c r="L22" s="115">
        <v>3693.6096903959101</v>
      </c>
      <c r="M22" s="115">
        <v>9.2008597190577195</v>
      </c>
      <c r="N22" s="115">
        <v>1.35298832867218</v>
      </c>
      <c r="O22" s="115">
        <v>0.49382214321516998</v>
      </c>
      <c r="P22" s="115">
        <v>7.2616648510149998E-2</v>
      </c>
      <c r="Q22" s="115">
        <v>198.240850225511</v>
      </c>
      <c r="R22" s="115">
        <v>1210</v>
      </c>
      <c r="S22" s="115" t="s">
        <v>353</v>
      </c>
      <c r="T22" s="115">
        <v>1210</v>
      </c>
      <c r="U22" s="115" t="s">
        <v>352</v>
      </c>
      <c r="V22" s="115" t="s">
        <v>350</v>
      </c>
      <c r="Z22" s="115">
        <v>0</v>
      </c>
      <c r="AA22" s="115">
        <v>1</v>
      </c>
      <c r="AB22" s="115">
        <v>0.49382214321516998</v>
      </c>
      <c r="AC22" s="115">
        <v>7.2616648510149998E-2</v>
      </c>
      <c r="AD22" s="115">
        <v>531.44942749194604</v>
      </c>
      <c r="AF22" s="115">
        <v>-1</v>
      </c>
      <c r="AG22" s="115">
        <v>-1</v>
      </c>
      <c r="AH22" s="115">
        <v>-1</v>
      </c>
      <c r="AI22" s="115">
        <v>-1</v>
      </c>
      <c r="AJ22" s="115">
        <v>0</v>
      </c>
      <c r="AM22" s="115" t="s">
        <v>348</v>
      </c>
      <c r="AN22" s="115">
        <v>-1</v>
      </c>
      <c r="AQ22" s="115">
        <v>600</v>
      </c>
      <c r="AR22" s="115" t="s">
        <v>245</v>
      </c>
      <c r="AS22" s="115" t="s">
        <v>349</v>
      </c>
      <c r="AT22" s="115" t="s">
        <v>296</v>
      </c>
      <c r="AV22" s="115">
        <v>65.230207766209205</v>
      </c>
      <c r="AW22" s="115">
        <v>0.4310214335</v>
      </c>
    </row>
    <row r="23" spans="1:49" x14ac:dyDescent="0.25">
      <c r="A23" s="117">
        <v>550000</v>
      </c>
      <c r="B23" s="117">
        <v>810000</v>
      </c>
      <c r="C23" s="117">
        <v>810000</v>
      </c>
      <c r="D23" s="115" t="s">
        <v>342</v>
      </c>
      <c r="E23" s="115" t="s">
        <v>13</v>
      </c>
      <c r="F23" s="115" t="s">
        <v>343</v>
      </c>
      <c r="G23" s="115" t="s">
        <v>344</v>
      </c>
      <c r="H23" s="115">
        <v>0.56000000000000005</v>
      </c>
      <c r="I23" s="115">
        <v>0.48</v>
      </c>
      <c r="J23" s="115" t="s">
        <v>350</v>
      </c>
      <c r="K23" s="115">
        <v>2.1016393812399998E-3</v>
      </c>
      <c r="L23" s="115">
        <v>3693.6096903959101</v>
      </c>
      <c r="M23" s="115">
        <v>9.2008597190577195</v>
      </c>
      <c r="N23" s="115">
        <v>1.35298832867218</v>
      </c>
      <c r="O23" s="115">
        <v>1.9336889126890001E-2</v>
      </c>
      <c r="P23" s="115">
        <v>2.8434935539E-3</v>
      </c>
      <c r="Q23" s="115">
        <v>7.7626355842879002</v>
      </c>
      <c r="R23" s="115">
        <v>1210</v>
      </c>
      <c r="S23" s="115" t="s">
        <v>353</v>
      </c>
      <c r="T23" s="115">
        <v>1210</v>
      </c>
      <c r="U23" s="115" t="s">
        <v>352</v>
      </c>
      <c r="V23" s="115" t="s">
        <v>350</v>
      </c>
      <c r="Z23" s="115">
        <v>0</v>
      </c>
      <c r="AA23" s="115">
        <v>1</v>
      </c>
      <c r="AB23" s="115">
        <v>1.9336889126890001E-2</v>
      </c>
      <c r="AC23" s="115">
        <v>2.8434935539E-3</v>
      </c>
      <c r="AD23" s="115">
        <v>16.795297629565699</v>
      </c>
      <c r="AF23" s="115">
        <v>-1</v>
      </c>
      <c r="AG23" s="115">
        <v>-1</v>
      </c>
      <c r="AH23" s="115">
        <v>-1</v>
      </c>
      <c r="AI23" s="115">
        <v>-1</v>
      </c>
      <c r="AJ23" s="115">
        <v>0</v>
      </c>
      <c r="AM23" s="115" t="s">
        <v>348</v>
      </c>
      <c r="AN23" s="115">
        <v>-1</v>
      </c>
      <c r="AQ23" s="115">
        <v>600</v>
      </c>
      <c r="AR23" s="115" t="s">
        <v>245</v>
      </c>
      <c r="AS23" s="115" t="s">
        <v>349</v>
      </c>
      <c r="AT23" s="115" t="s">
        <v>296</v>
      </c>
      <c r="AV23" s="115">
        <v>20.113333059299102</v>
      </c>
      <c r="AW23" s="115">
        <v>1.36214904E-2</v>
      </c>
    </row>
    <row r="24" spans="1:49" x14ac:dyDescent="0.25">
      <c r="A24" s="117">
        <v>550000</v>
      </c>
      <c r="B24" s="117">
        <v>810000</v>
      </c>
      <c r="C24" s="117">
        <v>810000</v>
      </c>
      <c r="D24" s="115" t="s">
        <v>342</v>
      </c>
      <c r="E24" s="115" t="s">
        <v>13</v>
      </c>
      <c r="F24" s="115" t="s">
        <v>343</v>
      </c>
      <c r="G24" s="115" t="s">
        <v>344</v>
      </c>
      <c r="H24" s="115">
        <v>0.56000000000000005</v>
      </c>
      <c r="I24" s="115">
        <v>0.48</v>
      </c>
      <c r="J24" s="115" t="s">
        <v>345</v>
      </c>
      <c r="K24" s="115">
        <v>3.8036526303100002E-3</v>
      </c>
      <c r="L24" s="115">
        <v>3727.8422111027298</v>
      </c>
      <c r="M24" s="115">
        <v>10.7079693679022</v>
      </c>
      <c r="N24" s="115">
        <v>2.06118708650907</v>
      </c>
      <c r="O24" s="115">
        <v>4.0729395851580003E-2</v>
      </c>
      <c r="P24" s="115">
        <v>7.8400396831699998E-3</v>
      </c>
      <c r="Q24" s="115">
        <v>14.179416831671301</v>
      </c>
      <c r="R24" s="115">
        <v>1300</v>
      </c>
      <c r="S24" s="115" t="s">
        <v>346</v>
      </c>
      <c r="T24" s="115">
        <v>1300</v>
      </c>
      <c r="U24" s="115" t="s">
        <v>347</v>
      </c>
      <c r="V24" s="115" t="s">
        <v>345</v>
      </c>
      <c r="Z24" s="115">
        <v>0</v>
      </c>
      <c r="AA24" s="115">
        <v>1</v>
      </c>
      <c r="AB24" s="115">
        <v>4.0729395851580003E-2</v>
      </c>
      <c r="AC24" s="115">
        <v>7.8400396831699998E-3</v>
      </c>
      <c r="AD24" s="115">
        <v>359.07521198370398</v>
      </c>
      <c r="AF24" s="115">
        <v>-1</v>
      </c>
      <c r="AG24" s="115">
        <v>-1</v>
      </c>
      <c r="AH24" s="115">
        <v>-1</v>
      </c>
      <c r="AI24" s="115">
        <v>-1</v>
      </c>
      <c r="AJ24" s="115">
        <v>0</v>
      </c>
      <c r="AM24" s="115" t="s">
        <v>348</v>
      </c>
      <c r="AN24" s="115">
        <v>-1</v>
      </c>
      <c r="AQ24" s="115">
        <v>600</v>
      </c>
      <c r="AR24" s="115" t="s">
        <v>245</v>
      </c>
      <c r="AS24" s="115" t="s">
        <v>349</v>
      </c>
      <c r="AT24" s="115" t="s">
        <v>296</v>
      </c>
      <c r="AV24" s="115">
        <v>21.539454720938199</v>
      </c>
      <c r="AW24" s="115">
        <v>0.29122077210000002</v>
      </c>
    </row>
    <row r="25" spans="1:49" x14ac:dyDescent="0.25">
      <c r="A25" s="117">
        <v>550000</v>
      </c>
      <c r="B25" s="117">
        <v>810000</v>
      </c>
      <c r="C25" s="117">
        <v>810000</v>
      </c>
      <c r="D25" s="115" t="s">
        <v>342</v>
      </c>
      <c r="E25" s="115" t="s">
        <v>13</v>
      </c>
      <c r="F25" s="115" t="s">
        <v>343</v>
      </c>
      <c r="G25" s="115" t="s">
        <v>344</v>
      </c>
      <c r="H25" s="115">
        <v>0.56000000000000005</v>
      </c>
      <c r="I25" s="115">
        <v>0.48</v>
      </c>
      <c r="J25" s="115" t="s">
        <v>350</v>
      </c>
      <c r="K25" s="115">
        <v>2.480319137969E-2</v>
      </c>
      <c r="L25" s="115">
        <v>3727.8422111027298</v>
      </c>
      <c r="M25" s="115">
        <v>10.7079693679022</v>
      </c>
      <c r="N25" s="115">
        <v>2.06118708650907</v>
      </c>
      <c r="O25" s="115">
        <v>0.26559181351997002</v>
      </c>
      <c r="P25" s="115">
        <v>5.1124017776029998E-2</v>
      </c>
      <c r="Q25" s="115">
        <v>92.462383795278996</v>
      </c>
      <c r="R25" s="115">
        <v>1330</v>
      </c>
      <c r="S25" s="115" t="s">
        <v>354</v>
      </c>
      <c r="T25" s="115">
        <v>1330</v>
      </c>
      <c r="U25" s="115" t="s">
        <v>352</v>
      </c>
      <c r="V25" s="115" t="s">
        <v>350</v>
      </c>
      <c r="Z25" s="115">
        <v>0</v>
      </c>
      <c r="AA25" s="115">
        <v>1</v>
      </c>
      <c r="AB25" s="115">
        <v>0.26559181351997002</v>
      </c>
      <c r="AC25" s="115">
        <v>5.1124017776029998E-2</v>
      </c>
      <c r="AD25" s="115">
        <v>92.462383795277901</v>
      </c>
      <c r="AF25" s="115">
        <v>-1</v>
      </c>
      <c r="AG25" s="115">
        <v>-1</v>
      </c>
      <c r="AH25" s="115">
        <v>-1</v>
      </c>
      <c r="AI25" s="115">
        <v>-1</v>
      </c>
      <c r="AJ25" s="115">
        <v>0</v>
      </c>
      <c r="AM25" s="115" t="s">
        <v>348</v>
      </c>
      <c r="AN25" s="115">
        <v>-1</v>
      </c>
      <c r="AQ25" s="115">
        <v>600</v>
      </c>
      <c r="AR25" s="115" t="s">
        <v>245</v>
      </c>
      <c r="AS25" s="115" t="s">
        <v>349</v>
      </c>
      <c r="AT25" s="115" t="s">
        <v>296</v>
      </c>
      <c r="AV25" s="115">
        <v>49.178294815057498</v>
      </c>
      <c r="AW25" s="115">
        <v>7.4989767900000004E-2</v>
      </c>
    </row>
    <row r="26" spans="1:49" x14ac:dyDescent="0.25">
      <c r="A26" s="117">
        <v>550000</v>
      </c>
      <c r="B26" s="117">
        <v>810000</v>
      </c>
      <c r="C26" s="117">
        <v>810000</v>
      </c>
      <c r="D26" s="115" t="s">
        <v>342</v>
      </c>
      <c r="E26" s="115" t="s">
        <v>13</v>
      </c>
      <c r="F26" s="115" t="s">
        <v>343</v>
      </c>
      <c r="G26" s="115" t="s">
        <v>344</v>
      </c>
      <c r="H26" s="115">
        <v>0.56000000000000005</v>
      </c>
      <c r="I26" s="115">
        <v>0.48</v>
      </c>
      <c r="J26" s="115" t="s">
        <v>350</v>
      </c>
      <c r="K26" s="115">
        <v>2.435970398037E-2</v>
      </c>
      <c r="L26" s="115">
        <v>3727.8422111027298</v>
      </c>
      <c r="M26" s="115">
        <v>10.7079693679022</v>
      </c>
      <c r="N26" s="115">
        <v>2.06118708650907</v>
      </c>
      <c r="O26" s="115">
        <v>0.26084296403306001</v>
      </c>
      <c r="P26" s="115">
        <v>5.0209907275539999E-2</v>
      </c>
      <c r="Q26" s="115">
        <v>90.809132748024098</v>
      </c>
      <c r="R26" s="115">
        <v>1330</v>
      </c>
      <c r="S26" s="115" t="s">
        <v>354</v>
      </c>
      <c r="T26" s="115">
        <v>1330</v>
      </c>
      <c r="U26" s="115" t="s">
        <v>352</v>
      </c>
      <c r="V26" s="115" t="s">
        <v>350</v>
      </c>
      <c r="Z26" s="115">
        <v>0</v>
      </c>
      <c r="AA26" s="115">
        <v>1</v>
      </c>
      <c r="AB26" s="115">
        <v>0.26084296403306001</v>
      </c>
      <c r="AC26" s="115">
        <v>5.0209907275539999E-2</v>
      </c>
      <c r="AD26" s="115">
        <v>129.185659221913</v>
      </c>
      <c r="AF26" s="115">
        <v>-1</v>
      </c>
      <c r="AG26" s="115">
        <v>-1</v>
      </c>
      <c r="AH26" s="115">
        <v>-1</v>
      </c>
      <c r="AI26" s="115">
        <v>-1</v>
      </c>
      <c r="AJ26" s="115">
        <v>0</v>
      </c>
      <c r="AM26" s="115" t="s">
        <v>348</v>
      </c>
      <c r="AN26" s="115">
        <v>-1</v>
      </c>
      <c r="AQ26" s="115">
        <v>600</v>
      </c>
      <c r="AR26" s="115" t="s">
        <v>245</v>
      </c>
      <c r="AS26" s="115" t="s">
        <v>349</v>
      </c>
      <c r="AT26" s="115" t="s">
        <v>296</v>
      </c>
      <c r="AV26" s="115">
        <v>54.735059721469199</v>
      </c>
      <c r="AW26" s="115">
        <v>0.10477344619999999</v>
      </c>
    </row>
    <row r="27" spans="1:49" x14ac:dyDescent="0.25">
      <c r="A27" s="117">
        <v>550000</v>
      </c>
      <c r="B27" s="117">
        <v>810000</v>
      </c>
      <c r="C27" s="117">
        <v>810000</v>
      </c>
      <c r="D27" s="115" t="s">
        <v>342</v>
      </c>
      <c r="E27" s="115" t="s">
        <v>13</v>
      </c>
      <c r="F27" s="115" t="s">
        <v>343</v>
      </c>
      <c r="G27" s="115" t="s">
        <v>344</v>
      </c>
      <c r="H27" s="115">
        <v>0.56000000000000005</v>
      </c>
      <c r="I27" s="115">
        <v>0.48</v>
      </c>
      <c r="J27" s="115" t="s">
        <v>350</v>
      </c>
      <c r="K27" s="115">
        <v>4.4931218887199996E-3</v>
      </c>
      <c r="L27" s="115">
        <v>3727.8422111027298</v>
      </c>
      <c r="M27" s="115">
        <v>10.7079693679022</v>
      </c>
      <c r="N27" s="115">
        <v>2.06118708650907</v>
      </c>
      <c r="O27" s="115">
        <v>4.8112211550739997E-2</v>
      </c>
      <c r="P27" s="115">
        <v>9.2611648151500001E-3</v>
      </c>
      <c r="Q27" s="115">
        <v>16.7496494364261</v>
      </c>
      <c r="R27" s="115">
        <v>1330</v>
      </c>
      <c r="S27" s="115" t="s">
        <v>354</v>
      </c>
      <c r="T27" s="115">
        <v>1330</v>
      </c>
      <c r="U27" s="115" t="s">
        <v>352</v>
      </c>
      <c r="V27" s="115" t="s">
        <v>350</v>
      </c>
      <c r="Z27" s="115">
        <v>0</v>
      </c>
      <c r="AA27" s="115">
        <v>1</v>
      </c>
      <c r="AB27" s="115">
        <v>4.8112211550739997E-2</v>
      </c>
      <c r="AC27" s="115">
        <v>9.2611648151500001E-3</v>
      </c>
      <c r="AD27" s="115">
        <v>83.317334940953103</v>
      </c>
      <c r="AF27" s="115">
        <v>-1</v>
      </c>
      <c r="AG27" s="115">
        <v>-1</v>
      </c>
      <c r="AH27" s="115">
        <v>-1</v>
      </c>
      <c r="AI27" s="115">
        <v>-1</v>
      </c>
      <c r="AJ27" s="115">
        <v>0</v>
      </c>
      <c r="AM27" s="115" t="s">
        <v>348</v>
      </c>
      <c r="AN27" s="115">
        <v>-1</v>
      </c>
      <c r="AQ27" s="115">
        <v>600</v>
      </c>
      <c r="AR27" s="115" t="s">
        <v>245</v>
      </c>
      <c r="AS27" s="115" t="s">
        <v>349</v>
      </c>
      <c r="AT27" s="115" t="s">
        <v>296</v>
      </c>
      <c r="AV27" s="115">
        <v>17.471283560587199</v>
      </c>
      <c r="AW27" s="115">
        <v>6.7572858799999996E-2</v>
      </c>
    </row>
    <row r="28" spans="1:49" x14ac:dyDescent="0.25">
      <c r="A28" s="117">
        <v>550000</v>
      </c>
      <c r="B28" s="117">
        <v>810000</v>
      </c>
      <c r="C28" s="117">
        <v>810000</v>
      </c>
      <c r="D28" s="115" t="s">
        <v>342</v>
      </c>
      <c r="E28" s="115" t="s">
        <v>13</v>
      </c>
      <c r="F28" s="115" t="s">
        <v>343</v>
      </c>
      <c r="G28" s="115" t="s">
        <v>344</v>
      </c>
      <c r="H28" s="115">
        <v>0.56000000000000005</v>
      </c>
      <c r="I28" s="115">
        <v>0.48</v>
      </c>
      <c r="J28" s="115" t="s">
        <v>350</v>
      </c>
      <c r="K28" s="115">
        <v>6.0432224764699997E-3</v>
      </c>
      <c r="L28" s="115">
        <v>3727.8422111027298</v>
      </c>
      <c r="M28" s="115">
        <v>10.7079693679022</v>
      </c>
      <c r="N28" s="115">
        <v>2.06118708650907</v>
      </c>
      <c r="O28" s="115">
        <v>6.4710641161529997E-2</v>
      </c>
      <c r="P28" s="115">
        <v>1.245621212941E-2</v>
      </c>
      <c r="Q28" s="115">
        <v>22.528179838895699</v>
      </c>
      <c r="R28" s="115">
        <v>1330</v>
      </c>
      <c r="S28" s="115" t="s">
        <v>354</v>
      </c>
      <c r="T28" s="115">
        <v>1330</v>
      </c>
      <c r="U28" s="115" t="s">
        <v>352</v>
      </c>
      <c r="V28" s="115" t="s">
        <v>350</v>
      </c>
      <c r="Z28" s="115">
        <v>0</v>
      </c>
      <c r="AA28" s="115">
        <v>1</v>
      </c>
      <c r="AB28" s="115">
        <v>6.4710641161529997E-2</v>
      </c>
      <c r="AC28" s="115">
        <v>1.245621212941E-2</v>
      </c>
      <c r="AD28" s="115">
        <v>40.707059003935797</v>
      </c>
      <c r="AF28" s="115">
        <v>-1</v>
      </c>
      <c r="AG28" s="115">
        <v>-1</v>
      </c>
      <c r="AH28" s="115">
        <v>-1</v>
      </c>
      <c r="AI28" s="115">
        <v>-1</v>
      </c>
      <c r="AJ28" s="115">
        <v>0</v>
      </c>
      <c r="AM28" s="115" t="s">
        <v>348</v>
      </c>
      <c r="AN28" s="115">
        <v>-1</v>
      </c>
      <c r="AQ28" s="115">
        <v>600</v>
      </c>
      <c r="AR28" s="115" t="s">
        <v>245</v>
      </c>
      <c r="AS28" s="115" t="s">
        <v>349</v>
      </c>
      <c r="AT28" s="115" t="s">
        <v>296</v>
      </c>
      <c r="AV28" s="115">
        <v>20.1966754912212</v>
      </c>
      <c r="AW28" s="115">
        <v>3.30146464E-2</v>
      </c>
    </row>
    <row r="29" spans="1:49" x14ac:dyDescent="0.25">
      <c r="A29" s="117">
        <v>550000</v>
      </c>
      <c r="B29" s="117">
        <v>810000</v>
      </c>
      <c r="C29" s="117">
        <v>810000</v>
      </c>
      <c r="D29" s="115" t="s">
        <v>342</v>
      </c>
      <c r="E29" s="115" t="s">
        <v>13</v>
      </c>
      <c r="F29" s="115" t="s">
        <v>343</v>
      </c>
      <c r="G29" s="115" t="s">
        <v>344</v>
      </c>
      <c r="H29" s="115">
        <v>0.56000000000000005</v>
      </c>
      <c r="I29" s="115">
        <v>0.48</v>
      </c>
      <c r="J29" s="115" t="s">
        <v>350</v>
      </c>
      <c r="K29" s="115">
        <v>9.1220786131500003E-2</v>
      </c>
      <c r="L29" s="115">
        <v>3727.8422111027298</v>
      </c>
      <c r="M29" s="115">
        <v>10.7079693679022</v>
      </c>
      <c r="N29" s="115">
        <v>2.06118708650907</v>
      </c>
      <c r="O29" s="115">
        <v>0.97678938361211998</v>
      </c>
      <c r="P29" s="115">
        <v>0.18802310639545999</v>
      </c>
      <c r="Q29" s="115">
        <v>340.05669707100299</v>
      </c>
      <c r="R29" s="115">
        <v>1300</v>
      </c>
      <c r="S29" s="115" t="s">
        <v>346</v>
      </c>
      <c r="T29" s="115">
        <v>1300</v>
      </c>
      <c r="U29" s="115" t="s">
        <v>352</v>
      </c>
      <c r="V29" s="115" t="s">
        <v>350</v>
      </c>
      <c r="Z29" s="115">
        <v>0</v>
      </c>
      <c r="AA29" s="115">
        <v>1</v>
      </c>
      <c r="AB29" s="115">
        <v>0.97678938361211998</v>
      </c>
      <c r="AC29" s="115">
        <v>0.18802310639545999</v>
      </c>
      <c r="AD29" s="115">
        <v>1026.67785509703</v>
      </c>
      <c r="AF29" s="115">
        <v>-1</v>
      </c>
      <c r="AG29" s="115">
        <v>-1</v>
      </c>
      <c r="AH29" s="115">
        <v>-1</v>
      </c>
      <c r="AI29" s="115">
        <v>-1</v>
      </c>
      <c r="AJ29" s="115">
        <v>0</v>
      </c>
      <c r="AM29" s="115" t="s">
        <v>348</v>
      </c>
      <c r="AN29" s="115">
        <v>-1</v>
      </c>
      <c r="AQ29" s="115">
        <v>600</v>
      </c>
      <c r="AR29" s="115" t="s">
        <v>245</v>
      </c>
      <c r="AS29" s="115" t="s">
        <v>349</v>
      </c>
      <c r="AT29" s="115" t="s">
        <v>296</v>
      </c>
      <c r="AV29" s="115">
        <v>141.11735950905799</v>
      </c>
      <c r="AW29" s="115">
        <v>0.83266654910000004</v>
      </c>
    </row>
    <row r="30" spans="1:49" x14ac:dyDescent="0.25">
      <c r="A30" s="117">
        <v>550000</v>
      </c>
      <c r="B30" s="117">
        <v>810000</v>
      </c>
      <c r="C30" s="117">
        <v>810000</v>
      </c>
      <c r="D30" s="115" t="s">
        <v>342</v>
      </c>
      <c r="E30" s="115" t="s">
        <v>13</v>
      </c>
      <c r="F30" s="115" t="s">
        <v>343</v>
      </c>
      <c r="G30" s="115" t="s">
        <v>344</v>
      </c>
      <c r="H30" s="115">
        <v>0.56000000000000005</v>
      </c>
      <c r="I30" s="115">
        <v>0.48</v>
      </c>
      <c r="J30" s="115" t="s">
        <v>345</v>
      </c>
      <c r="K30" s="115">
        <v>7.320378373E-4</v>
      </c>
      <c r="L30" s="115">
        <v>3727.8422111027298</v>
      </c>
      <c r="M30" s="115">
        <v>10.7079693679022</v>
      </c>
      <c r="N30" s="115">
        <v>2.06118708650907</v>
      </c>
      <c r="O30" s="115">
        <v>7.8386387379899992E-3</v>
      </c>
      <c r="P30" s="115">
        <v>1.50886693708E-3</v>
      </c>
      <c r="Q30" s="115">
        <v>2.7289215500261998</v>
      </c>
      <c r="R30" s="115">
        <v>1300</v>
      </c>
      <c r="S30" s="115" t="s">
        <v>346</v>
      </c>
      <c r="T30" s="115">
        <v>1300</v>
      </c>
      <c r="U30" s="115" t="s">
        <v>347</v>
      </c>
      <c r="V30" s="115" t="s">
        <v>345</v>
      </c>
      <c r="Z30" s="115">
        <v>0</v>
      </c>
      <c r="AA30" s="115">
        <v>1</v>
      </c>
      <c r="AB30" s="115">
        <v>7.8386387379899992E-3</v>
      </c>
      <c r="AC30" s="115">
        <v>1.50886693708E-3</v>
      </c>
      <c r="AD30" s="115">
        <v>13.6602251467652</v>
      </c>
      <c r="AF30" s="115">
        <v>-1</v>
      </c>
      <c r="AG30" s="115">
        <v>-1</v>
      </c>
      <c r="AH30" s="115">
        <v>-1</v>
      </c>
      <c r="AI30" s="115">
        <v>-1</v>
      </c>
      <c r="AJ30" s="115">
        <v>0</v>
      </c>
      <c r="AM30" s="115" t="s">
        <v>348</v>
      </c>
      <c r="AN30" s="115">
        <v>-1</v>
      </c>
      <c r="AQ30" s="115">
        <v>600</v>
      </c>
      <c r="AR30" s="115" t="s">
        <v>245</v>
      </c>
      <c r="AS30" s="115" t="s">
        <v>349</v>
      </c>
      <c r="AT30" s="115" t="s">
        <v>296</v>
      </c>
      <c r="AV30" s="115">
        <v>20.344928964183801</v>
      </c>
      <c r="AW30" s="115">
        <v>1.10788525E-2</v>
      </c>
    </row>
    <row r="31" spans="1:49" x14ac:dyDescent="0.25">
      <c r="A31" s="117">
        <v>550000</v>
      </c>
      <c r="B31" s="117">
        <v>830000</v>
      </c>
      <c r="C31" s="117">
        <v>830000</v>
      </c>
      <c r="D31" s="115" t="s">
        <v>342</v>
      </c>
      <c r="E31" s="115" t="s">
        <v>13</v>
      </c>
      <c r="F31" s="115" t="s">
        <v>343</v>
      </c>
      <c r="G31" s="115" t="s">
        <v>344</v>
      </c>
      <c r="H31" s="115">
        <v>0.56000000000000005</v>
      </c>
      <c r="I31" s="115">
        <v>0.48</v>
      </c>
      <c r="J31" s="115" t="s">
        <v>350</v>
      </c>
      <c r="K31" s="115">
        <v>3.1106433634499999E-3</v>
      </c>
      <c r="L31" s="115">
        <v>3688.32792943196</v>
      </c>
      <c r="M31" s="115">
        <v>9.1885121514347006</v>
      </c>
      <c r="N31" s="115">
        <v>1.35120013684962</v>
      </c>
      <c r="O31" s="115">
        <v>2.8582184343910001E-2</v>
      </c>
      <c r="P31" s="115">
        <v>4.2031017383900001E-3</v>
      </c>
      <c r="Q31" s="115">
        <v>11.473072795944301</v>
      </c>
      <c r="R31" s="115">
        <v>1210</v>
      </c>
      <c r="S31" s="115" t="s">
        <v>353</v>
      </c>
      <c r="T31" s="115">
        <v>1210</v>
      </c>
      <c r="U31" s="115" t="s">
        <v>352</v>
      </c>
      <c r="V31" s="115" t="s">
        <v>350</v>
      </c>
      <c r="Z31" s="115">
        <v>0</v>
      </c>
      <c r="AA31" s="115">
        <v>1</v>
      </c>
      <c r="AB31" s="115">
        <v>2.8582184343910001E-2</v>
      </c>
      <c r="AC31" s="115">
        <v>4.2031017383900001E-3</v>
      </c>
      <c r="AD31" s="115">
        <v>79.063761938676095</v>
      </c>
      <c r="AF31" s="115">
        <v>-1</v>
      </c>
      <c r="AG31" s="115">
        <v>-1</v>
      </c>
      <c r="AH31" s="115">
        <v>-1</v>
      </c>
      <c r="AI31" s="115">
        <v>-1</v>
      </c>
      <c r="AJ31" s="115">
        <v>0</v>
      </c>
      <c r="AM31" s="115" t="s">
        <v>348</v>
      </c>
      <c r="AN31" s="115">
        <v>-1</v>
      </c>
      <c r="AQ31" s="115">
        <v>600</v>
      </c>
      <c r="AR31" s="115" t="s">
        <v>245</v>
      </c>
      <c r="AS31" s="115" t="s">
        <v>349</v>
      </c>
      <c r="AT31" s="115" t="s">
        <v>296</v>
      </c>
      <c r="AV31" s="115">
        <v>14.2253362213286</v>
      </c>
      <c r="AW31" s="115">
        <v>6.4123083499999997E-2</v>
      </c>
    </row>
    <row r="32" spans="1:49" x14ac:dyDescent="0.25">
      <c r="A32" s="117">
        <v>550000</v>
      </c>
      <c r="B32" s="117">
        <v>830000</v>
      </c>
      <c r="C32" s="117">
        <v>830000</v>
      </c>
      <c r="D32" s="115" t="s">
        <v>342</v>
      </c>
      <c r="E32" s="115" t="s">
        <v>13</v>
      </c>
      <c r="F32" s="115" t="s">
        <v>343</v>
      </c>
      <c r="G32" s="115" t="s">
        <v>344</v>
      </c>
      <c r="H32" s="115">
        <v>0.56000000000000005</v>
      </c>
      <c r="I32" s="115">
        <v>0.48</v>
      </c>
      <c r="J32" s="115" t="s">
        <v>350</v>
      </c>
      <c r="K32" s="115">
        <v>1.7549348509E-4</v>
      </c>
      <c r="L32" s="115">
        <v>3688.32792943196</v>
      </c>
      <c r="M32" s="115">
        <v>9.1885121514347006</v>
      </c>
      <c r="N32" s="115">
        <v>1.35120013684962</v>
      </c>
      <c r="O32" s="115">
        <v>1.6125240202999999E-3</v>
      </c>
      <c r="P32" s="115">
        <v>2.3712682106999999E-4</v>
      </c>
      <c r="Q32" s="115">
        <v>0.64727752251292003</v>
      </c>
      <c r="R32" s="115">
        <v>1210</v>
      </c>
      <c r="S32" s="115" t="s">
        <v>353</v>
      </c>
      <c r="T32" s="115">
        <v>1210</v>
      </c>
      <c r="U32" s="115" t="s">
        <v>352</v>
      </c>
      <c r="V32" s="115" t="s">
        <v>350</v>
      </c>
      <c r="Z32" s="115">
        <v>0</v>
      </c>
      <c r="AA32" s="115">
        <v>1</v>
      </c>
      <c r="AB32" s="115">
        <v>1.6125240202999999E-3</v>
      </c>
      <c r="AC32" s="115">
        <v>2.3712682106999999E-4</v>
      </c>
      <c r="AD32" s="115">
        <v>1.4998513764913</v>
      </c>
      <c r="AF32" s="115">
        <v>-1</v>
      </c>
      <c r="AG32" s="115">
        <v>-1</v>
      </c>
      <c r="AH32" s="115">
        <v>-1</v>
      </c>
      <c r="AI32" s="115">
        <v>-1</v>
      </c>
      <c r="AJ32" s="115">
        <v>0</v>
      </c>
      <c r="AM32" s="115" t="s">
        <v>348</v>
      </c>
      <c r="AN32" s="115">
        <v>-1</v>
      </c>
      <c r="AQ32" s="115">
        <v>600</v>
      </c>
      <c r="AR32" s="115" t="s">
        <v>245</v>
      </c>
      <c r="AS32" s="115" t="s">
        <v>349</v>
      </c>
      <c r="AT32" s="115" t="s">
        <v>296</v>
      </c>
      <c r="AV32" s="115">
        <v>6.2245756080086503</v>
      </c>
      <c r="AW32" s="115">
        <v>1.2164245E-3</v>
      </c>
    </row>
    <row r="33" spans="1:49" x14ac:dyDescent="0.25">
      <c r="A33" s="117">
        <v>550000</v>
      </c>
      <c r="B33" s="117">
        <v>830000</v>
      </c>
      <c r="C33" s="117">
        <v>830000</v>
      </c>
      <c r="D33" s="115" t="s">
        <v>342</v>
      </c>
      <c r="E33" s="115" t="s">
        <v>13</v>
      </c>
      <c r="F33" s="115" t="s">
        <v>343</v>
      </c>
      <c r="G33" s="115" t="s">
        <v>344</v>
      </c>
      <c r="H33" s="115">
        <v>0.56000000000000005</v>
      </c>
      <c r="I33" s="115">
        <v>0.48</v>
      </c>
      <c r="J33" s="115" t="s">
        <v>350</v>
      </c>
      <c r="K33" s="115">
        <v>1.361642207818E-2</v>
      </c>
      <c r="L33" s="115">
        <v>3688.32792943196</v>
      </c>
      <c r="M33" s="115">
        <v>9.1885121514347006</v>
      </c>
      <c r="N33" s="115">
        <v>1.35120013684962</v>
      </c>
      <c r="O33" s="115">
        <v>0.12511465972444999</v>
      </c>
      <c r="P33" s="115">
        <v>1.8398511375440001E-2</v>
      </c>
      <c r="Q33" s="115">
        <v>50.221829849899997</v>
      </c>
      <c r="R33" s="115">
        <v>1210</v>
      </c>
      <c r="S33" s="115" t="s">
        <v>353</v>
      </c>
      <c r="T33" s="115">
        <v>1210</v>
      </c>
      <c r="U33" s="115" t="s">
        <v>352</v>
      </c>
      <c r="V33" s="115" t="s">
        <v>350</v>
      </c>
      <c r="Z33" s="115">
        <v>0</v>
      </c>
      <c r="AA33" s="115">
        <v>1</v>
      </c>
      <c r="AB33" s="115">
        <v>0.12511465972444999</v>
      </c>
      <c r="AC33" s="115">
        <v>1.8398511375440001E-2</v>
      </c>
      <c r="AD33" s="115">
        <v>467.40764291496203</v>
      </c>
      <c r="AF33" s="115">
        <v>-1</v>
      </c>
      <c r="AG33" s="115">
        <v>-1</v>
      </c>
      <c r="AH33" s="115">
        <v>-1</v>
      </c>
      <c r="AI33" s="115">
        <v>-1</v>
      </c>
      <c r="AJ33" s="115">
        <v>0</v>
      </c>
      <c r="AM33" s="115" t="s">
        <v>348</v>
      </c>
      <c r="AN33" s="115">
        <v>-1</v>
      </c>
      <c r="AQ33" s="115">
        <v>600</v>
      </c>
      <c r="AR33" s="115" t="s">
        <v>245</v>
      </c>
      <c r="AS33" s="115" t="s">
        <v>349</v>
      </c>
      <c r="AT33" s="115" t="s">
        <v>296</v>
      </c>
      <c r="AV33" s="115">
        <v>51.056947980357997</v>
      </c>
      <c r="AW33" s="115">
        <v>0.37908162439999998</v>
      </c>
    </row>
    <row r="34" spans="1:49" x14ac:dyDescent="0.25">
      <c r="A34" s="117">
        <v>550000</v>
      </c>
      <c r="B34" s="117">
        <v>830000</v>
      </c>
      <c r="C34" s="117">
        <v>830000</v>
      </c>
      <c r="D34" s="115" t="s">
        <v>342</v>
      </c>
      <c r="E34" s="115" t="s">
        <v>13</v>
      </c>
      <c r="F34" s="115" t="s">
        <v>343</v>
      </c>
      <c r="G34" s="115" t="s">
        <v>344</v>
      </c>
      <c r="H34" s="115">
        <v>0.56000000000000005</v>
      </c>
      <c r="I34" s="115">
        <v>0.48</v>
      </c>
      <c r="J34" s="115" t="s">
        <v>350</v>
      </c>
      <c r="K34" s="115">
        <v>1.1895549381890001E-2</v>
      </c>
      <c r="L34" s="115">
        <v>3688.32792943196</v>
      </c>
      <c r="M34" s="115">
        <v>9.1885121514347006</v>
      </c>
      <c r="N34" s="115">
        <v>1.35120013684962</v>
      </c>
      <c r="O34" s="115">
        <v>0.10930240004349</v>
      </c>
      <c r="P34" s="115">
        <v>1.607326795271E-2</v>
      </c>
      <c r="Q34" s="115">
        <v>43.874687021165599</v>
      </c>
      <c r="R34" s="115">
        <v>1210</v>
      </c>
      <c r="S34" s="115" t="s">
        <v>353</v>
      </c>
      <c r="T34" s="115">
        <v>1210</v>
      </c>
      <c r="U34" s="115" t="s">
        <v>352</v>
      </c>
      <c r="V34" s="115" t="s">
        <v>350</v>
      </c>
      <c r="Z34" s="115">
        <v>0</v>
      </c>
      <c r="AA34" s="115">
        <v>1</v>
      </c>
      <c r="AB34" s="115">
        <v>0.10930240004349</v>
      </c>
      <c r="AC34" s="115">
        <v>1.607326795271E-2</v>
      </c>
      <c r="AD34" s="115">
        <v>480.40580509645002</v>
      </c>
      <c r="AF34" s="115">
        <v>-1</v>
      </c>
      <c r="AG34" s="115">
        <v>-1</v>
      </c>
      <c r="AH34" s="115">
        <v>-1</v>
      </c>
      <c r="AI34" s="115">
        <v>-1</v>
      </c>
      <c r="AJ34" s="115">
        <v>0</v>
      </c>
      <c r="AM34" s="115" t="s">
        <v>348</v>
      </c>
      <c r="AN34" s="115">
        <v>-1</v>
      </c>
      <c r="AQ34" s="115">
        <v>600</v>
      </c>
      <c r="AR34" s="115" t="s">
        <v>245</v>
      </c>
      <c r="AS34" s="115" t="s">
        <v>349</v>
      </c>
      <c r="AT34" s="115" t="s">
        <v>296</v>
      </c>
      <c r="AV34" s="115">
        <v>51.587155121664203</v>
      </c>
      <c r="AW34" s="115">
        <v>0.389623524</v>
      </c>
    </row>
    <row r="35" spans="1:49" x14ac:dyDescent="0.25">
      <c r="A35" s="117">
        <v>550000</v>
      </c>
      <c r="B35" s="117">
        <v>830000</v>
      </c>
      <c r="C35" s="117">
        <v>830000</v>
      </c>
      <c r="D35" s="115" t="s">
        <v>342</v>
      </c>
      <c r="E35" s="115" t="s">
        <v>13</v>
      </c>
      <c r="F35" s="115" t="s">
        <v>343</v>
      </c>
      <c r="G35" s="115" t="s">
        <v>344</v>
      </c>
      <c r="H35" s="115">
        <v>0.56000000000000005</v>
      </c>
      <c r="I35" s="115">
        <v>0.48</v>
      </c>
      <c r="J35" s="115" t="s">
        <v>350</v>
      </c>
      <c r="K35" s="115">
        <v>0.22237871737055001</v>
      </c>
      <c r="L35" s="115">
        <v>3692.1473050725899</v>
      </c>
      <c r="M35" s="115">
        <v>9.1974220037727008</v>
      </c>
      <c r="N35" s="115">
        <v>1.35248978607176</v>
      </c>
      <c r="O35" s="115">
        <v>2.0453109083147001</v>
      </c>
      <c r="P35" s="115">
        <v>0.30076494388341002</v>
      </c>
      <c r="Q35" s="115">
        <v>821.05498204519699</v>
      </c>
      <c r="R35" s="115">
        <v>1200</v>
      </c>
      <c r="S35" s="115" t="s">
        <v>351</v>
      </c>
      <c r="T35" s="115">
        <v>1200</v>
      </c>
      <c r="U35" s="115" t="s">
        <v>352</v>
      </c>
      <c r="V35" s="115" t="s">
        <v>350</v>
      </c>
      <c r="Z35" s="115">
        <v>0</v>
      </c>
      <c r="AA35" s="115">
        <v>1</v>
      </c>
      <c r="AB35" s="115">
        <v>2.0453109083147001</v>
      </c>
      <c r="AC35" s="115">
        <v>0.30076494388341002</v>
      </c>
      <c r="AD35" s="115">
        <v>991.00248919879402</v>
      </c>
      <c r="AF35" s="115">
        <v>-1</v>
      </c>
      <c r="AG35" s="115">
        <v>-1</v>
      </c>
      <c r="AH35" s="115">
        <v>-1</v>
      </c>
      <c r="AI35" s="115">
        <v>-1</v>
      </c>
      <c r="AJ35" s="115">
        <v>0</v>
      </c>
      <c r="AM35" s="115" t="s">
        <v>348</v>
      </c>
      <c r="AN35" s="115">
        <v>-1</v>
      </c>
      <c r="AQ35" s="115">
        <v>600</v>
      </c>
      <c r="AR35" s="115" t="s">
        <v>245</v>
      </c>
      <c r="AS35" s="115" t="s">
        <v>349</v>
      </c>
      <c r="AT35" s="115" t="s">
        <v>296</v>
      </c>
      <c r="AV35" s="115">
        <v>192.45952568968701</v>
      </c>
      <c r="AW35" s="115">
        <v>0.80373275690000001</v>
      </c>
    </row>
    <row r="36" spans="1:49" x14ac:dyDescent="0.25">
      <c r="A36" s="117">
        <v>550000</v>
      </c>
      <c r="B36" s="117">
        <v>830000</v>
      </c>
      <c r="C36" s="117">
        <v>830000</v>
      </c>
      <c r="D36" s="115" t="s">
        <v>342</v>
      </c>
      <c r="E36" s="115" t="s">
        <v>13</v>
      </c>
      <c r="F36" s="115" t="s">
        <v>343</v>
      </c>
      <c r="G36" s="115" t="s">
        <v>344</v>
      </c>
      <c r="H36" s="115">
        <v>0.56000000000000005</v>
      </c>
      <c r="I36" s="115">
        <v>0.48</v>
      </c>
      <c r="J36" s="115" t="s">
        <v>350</v>
      </c>
      <c r="K36" s="115">
        <v>6.5010613007949997E-2</v>
      </c>
      <c r="L36" s="115">
        <v>3692.1473050725899</v>
      </c>
      <c r="M36" s="115">
        <v>9.1974220037727008</v>
      </c>
      <c r="N36" s="115">
        <v>1.35248978607176</v>
      </c>
      <c r="O36" s="115">
        <v>0.59793004255814997</v>
      </c>
      <c r="P36" s="115">
        <v>8.7926190079520003E-2</v>
      </c>
      <c r="Q36" s="115">
        <v>240.028759618452</v>
      </c>
      <c r="R36" s="115">
        <v>1210</v>
      </c>
      <c r="S36" s="115" t="s">
        <v>353</v>
      </c>
      <c r="T36" s="115">
        <v>1210</v>
      </c>
      <c r="U36" s="115" t="s">
        <v>352</v>
      </c>
      <c r="V36" s="115" t="s">
        <v>350</v>
      </c>
      <c r="Z36" s="115">
        <v>0</v>
      </c>
      <c r="AA36" s="115">
        <v>1</v>
      </c>
      <c r="AB36" s="115">
        <v>0.59793004255814997</v>
      </c>
      <c r="AC36" s="115">
        <v>8.7926190079520003E-2</v>
      </c>
      <c r="AD36" s="115">
        <v>240.02875961845399</v>
      </c>
      <c r="AF36" s="115">
        <v>-1</v>
      </c>
      <c r="AG36" s="115">
        <v>-1</v>
      </c>
      <c r="AH36" s="115">
        <v>-1</v>
      </c>
      <c r="AI36" s="115">
        <v>-1</v>
      </c>
      <c r="AJ36" s="115">
        <v>0</v>
      </c>
      <c r="AM36" s="115" t="s">
        <v>348</v>
      </c>
      <c r="AN36" s="115">
        <v>-1</v>
      </c>
      <c r="AQ36" s="115">
        <v>600</v>
      </c>
      <c r="AR36" s="115" t="s">
        <v>245</v>
      </c>
      <c r="AS36" s="115" t="s">
        <v>349</v>
      </c>
      <c r="AT36" s="115" t="s">
        <v>296</v>
      </c>
      <c r="AV36" s="115">
        <v>89.888400301638598</v>
      </c>
      <c r="AW36" s="115">
        <v>0.1946705269</v>
      </c>
    </row>
    <row r="37" spans="1:49" x14ac:dyDescent="0.25">
      <c r="A37" s="117">
        <v>550000</v>
      </c>
      <c r="B37" s="117">
        <v>830000</v>
      </c>
      <c r="C37" s="117">
        <v>830000</v>
      </c>
      <c r="D37" s="115" t="s">
        <v>342</v>
      </c>
      <c r="E37" s="115" t="s">
        <v>13</v>
      </c>
      <c r="F37" s="115" t="s">
        <v>343</v>
      </c>
      <c r="G37" s="115" t="s">
        <v>344</v>
      </c>
      <c r="H37" s="115">
        <v>0.56000000000000005</v>
      </c>
      <c r="I37" s="115">
        <v>0.48</v>
      </c>
      <c r="J37" s="115" t="s">
        <v>350</v>
      </c>
      <c r="K37" s="115">
        <v>0.28434467392939</v>
      </c>
      <c r="L37" s="115">
        <v>3692.1473050725899</v>
      </c>
      <c r="M37" s="115">
        <v>9.1974220037727008</v>
      </c>
      <c r="N37" s="115">
        <v>1.35248978607176</v>
      </c>
      <c r="O37" s="115">
        <v>2.6152379606538001</v>
      </c>
      <c r="P37" s="115">
        <v>0.38457326721341001</v>
      </c>
      <c r="Q37" s="115">
        <v>1049.8424215601599</v>
      </c>
      <c r="R37" s="115">
        <v>1210</v>
      </c>
      <c r="S37" s="115" t="s">
        <v>353</v>
      </c>
      <c r="T37" s="115">
        <v>1210</v>
      </c>
      <c r="U37" s="115" t="s">
        <v>352</v>
      </c>
      <c r="V37" s="115" t="s">
        <v>350</v>
      </c>
      <c r="Z37" s="115">
        <v>0</v>
      </c>
      <c r="AA37" s="115">
        <v>1</v>
      </c>
      <c r="AB37" s="115">
        <v>2.6152379606538001</v>
      </c>
      <c r="AC37" s="115">
        <v>0.38457326721341001</v>
      </c>
      <c r="AD37" s="115">
        <v>1049.8424215601599</v>
      </c>
      <c r="AF37" s="115">
        <v>-1</v>
      </c>
      <c r="AG37" s="115">
        <v>-1</v>
      </c>
      <c r="AH37" s="115">
        <v>-1</v>
      </c>
      <c r="AI37" s="115">
        <v>-1</v>
      </c>
      <c r="AJ37" s="115">
        <v>0</v>
      </c>
      <c r="AM37" s="115" t="s">
        <v>348</v>
      </c>
      <c r="AN37" s="115">
        <v>-1</v>
      </c>
      <c r="AQ37" s="115">
        <v>600</v>
      </c>
      <c r="AR37" s="115" t="s">
        <v>245</v>
      </c>
      <c r="AS37" s="115" t="s">
        <v>349</v>
      </c>
      <c r="AT37" s="115" t="s">
        <v>296</v>
      </c>
      <c r="AV37" s="115">
        <v>136.75884376315199</v>
      </c>
      <c r="AW37" s="115">
        <v>0.85145370769999995</v>
      </c>
    </row>
    <row r="38" spans="1:49" x14ac:dyDescent="0.25">
      <c r="A38" s="117">
        <v>550000</v>
      </c>
      <c r="B38" s="117">
        <v>840000</v>
      </c>
      <c r="C38" s="117">
        <v>840000</v>
      </c>
      <c r="D38" s="115" t="s">
        <v>342</v>
      </c>
      <c r="E38" s="115" t="s">
        <v>13</v>
      </c>
      <c r="F38" s="115" t="s">
        <v>343</v>
      </c>
      <c r="G38" s="115" t="s">
        <v>344</v>
      </c>
      <c r="H38" s="115">
        <v>0.56000000000000005</v>
      </c>
      <c r="I38" s="115">
        <v>0.48</v>
      </c>
      <c r="J38" s="115" t="s">
        <v>350</v>
      </c>
      <c r="K38" s="115">
        <v>3.66704061235E-3</v>
      </c>
      <c r="L38" s="115">
        <v>3679.3310163907099</v>
      </c>
      <c r="M38" s="115">
        <v>9.1675109106916892</v>
      </c>
      <c r="N38" s="115">
        <v>1.3481598499176199</v>
      </c>
      <c r="O38" s="115">
        <v>3.3617634823660002E-2</v>
      </c>
      <c r="P38" s="115">
        <v>4.9437569215800004E-3</v>
      </c>
      <c r="Q38" s="115">
        <v>13.4922562633837</v>
      </c>
      <c r="R38" s="115">
        <v>1210</v>
      </c>
      <c r="S38" s="115" t="s">
        <v>353</v>
      </c>
      <c r="T38" s="115">
        <v>1210</v>
      </c>
      <c r="U38" s="115" t="s">
        <v>352</v>
      </c>
      <c r="V38" s="115" t="s">
        <v>350</v>
      </c>
      <c r="Z38" s="115">
        <v>0</v>
      </c>
      <c r="AA38" s="115">
        <v>1</v>
      </c>
      <c r="AB38" s="115">
        <v>3.3617634823660002E-2</v>
      </c>
      <c r="AC38" s="115">
        <v>4.9437569215800004E-3</v>
      </c>
      <c r="AD38" s="115">
        <v>120.564378660225</v>
      </c>
      <c r="AF38" s="115">
        <v>-1</v>
      </c>
      <c r="AG38" s="115">
        <v>-1</v>
      </c>
      <c r="AH38" s="115">
        <v>-1</v>
      </c>
      <c r="AI38" s="115">
        <v>-1</v>
      </c>
      <c r="AJ38" s="115">
        <v>0</v>
      </c>
      <c r="AM38" s="115" t="s">
        <v>348</v>
      </c>
      <c r="AN38" s="115">
        <v>-1</v>
      </c>
      <c r="AQ38" s="115">
        <v>600</v>
      </c>
      <c r="AR38" s="115" t="s">
        <v>245</v>
      </c>
      <c r="AS38" s="115" t="s">
        <v>349</v>
      </c>
      <c r="AT38" s="115" t="s">
        <v>296</v>
      </c>
      <c r="AV38" s="115">
        <v>15.6168865710455</v>
      </c>
      <c r="AW38" s="115">
        <v>9.7781329E-2</v>
      </c>
    </row>
    <row r="39" spans="1:49" x14ac:dyDescent="0.25">
      <c r="A39" s="117">
        <v>550000</v>
      </c>
      <c r="B39" s="117">
        <v>840000</v>
      </c>
      <c r="C39" s="117">
        <v>840000</v>
      </c>
      <c r="D39" s="115" t="s">
        <v>342</v>
      </c>
      <c r="E39" s="115" t="s">
        <v>13</v>
      </c>
      <c r="F39" s="115" t="s">
        <v>343</v>
      </c>
      <c r="G39" s="115" t="s">
        <v>344</v>
      </c>
      <c r="H39" s="115">
        <v>0.56000000000000005</v>
      </c>
      <c r="I39" s="115">
        <v>0.48</v>
      </c>
      <c r="J39" s="115" t="s">
        <v>350</v>
      </c>
      <c r="K39" s="115">
        <v>2.3898909791419998E-2</v>
      </c>
      <c r="L39" s="115">
        <v>3679.3310163907099</v>
      </c>
      <c r="M39" s="115">
        <v>9.1675109106916892</v>
      </c>
      <c r="N39" s="115">
        <v>1.3481598499176199</v>
      </c>
      <c r="O39" s="115">
        <v>0.21909351626649001</v>
      </c>
      <c r="P39" s="115">
        <v>3.2219550637590001E-2</v>
      </c>
      <c r="Q39" s="115">
        <v>87.932000053502705</v>
      </c>
      <c r="R39" s="115">
        <v>1210</v>
      </c>
      <c r="S39" s="115" t="s">
        <v>353</v>
      </c>
      <c r="T39" s="115">
        <v>1210</v>
      </c>
      <c r="U39" s="115" t="s">
        <v>352</v>
      </c>
      <c r="V39" s="115" t="s">
        <v>350</v>
      </c>
      <c r="Z39" s="115">
        <v>0</v>
      </c>
      <c r="AA39" s="115">
        <v>1</v>
      </c>
      <c r="AB39" s="115">
        <v>0.21909351626649001</v>
      </c>
      <c r="AC39" s="115">
        <v>3.2219550637590001E-2</v>
      </c>
      <c r="AD39" s="115">
        <v>921.22095181116697</v>
      </c>
      <c r="AF39" s="115">
        <v>-1</v>
      </c>
      <c r="AG39" s="115">
        <v>-1</v>
      </c>
      <c r="AH39" s="115">
        <v>-1</v>
      </c>
      <c r="AI39" s="115">
        <v>-1</v>
      </c>
      <c r="AJ39" s="115">
        <v>0</v>
      </c>
      <c r="AM39" s="115" t="s">
        <v>348</v>
      </c>
      <c r="AN39" s="115">
        <v>-1</v>
      </c>
      <c r="AQ39" s="115">
        <v>600</v>
      </c>
      <c r="AR39" s="115" t="s">
        <v>245</v>
      </c>
      <c r="AS39" s="115" t="s">
        <v>349</v>
      </c>
      <c r="AT39" s="115" t="s">
        <v>296</v>
      </c>
      <c r="AV39" s="115">
        <v>63.451084610609399</v>
      </c>
      <c r="AW39" s="115">
        <v>0.74713783600000006</v>
      </c>
    </row>
    <row r="40" spans="1:49" x14ac:dyDescent="0.25">
      <c r="A40" s="117">
        <v>550000</v>
      </c>
      <c r="B40" s="117">
        <v>840000</v>
      </c>
      <c r="C40" s="117">
        <v>840000</v>
      </c>
      <c r="D40" s="115" t="s">
        <v>342</v>
      </c>
      <c r="E40" s="115" t="s">
        <v>13</v>
      </c>
      <c r="F40" s="115" t="s">
        <v>343</v>
      </c>
      <c r="G40" s="115" t="s">
        <v>344</v>
      </c>
      <c r="H40" s="115">
        <v>0.56000000000000005</v>
      </c>
      <c r="I40" s="115">
        <v>0.48</v>
      </c>
      <c r="J40" s="115" t="s">
        <v>350</v>
      </c>
      <c r="K40" s="115">
        <v>8.1168282796000007E-3</v>
      </c>
      <c r="L40" s="115">
        <v>3679.3310163907099</v>
      </c>
      <c r="M40" s="115">
        <v>9.1675109106916892</v>
      </c>
      <c r="N40" s="115">
        <v>1.3481598499176199</v>
      </c>
      <c r="O40" s="115">
        <v>7.4411111813459996E-2</v>
      </c>
      <c r="P40" s="115">
        <v>1.0942781995229999E-2</v>
      </c>
      <c r="Q40" s="115">
        <v>29.864498043856901</v>
      </c>
      <c r="R40" s="115">
        <v>1210</v>
      </c>
      <c r="S40" s="115" t="s">
        <v>353</v>
      </c>
      <c r="T40" s="115">
        <v>1210</v>
      </c>
      <c r="U40" s="115" t="s">
        <v>352</v>
      </c>
      <c r="V40" s="115" t="s">
        <v>350</v>
      </c>
      <c r="Z40" s="115">
        <v>0</v>
      </c>
      <c r="AA40" s="115">
        <v>1</v>
      </c>
      <c r="AB40" s="115">
        <v>7.4411111813459996E-2</v>
      </c>
      <c r="AC40" s="115">
        <v>1.0942781995229999E-2</v>
      </c>
      <c r="AD40" s="115">
        <v>581.08455366518001</v>
      </c>
      <c r="AF40" s="115">
        <v>-1</v>
      </c>
      <c r="AG40" s="115">
        <v>-1</v>
      </c>
      <c r="AH40" s="115">
        <v>-1</v>
      </c>
      <c r="AI40" s="115">
        <v>-1</v>
      </c>
      <c r="AJ40" s="115">
        <v>0</v>
      </c>
      <c r="AM40" s="115" t="s">
        <v>348</v>
      </c>
      <c r="AN40" s="115">
        <v>-1</v>
      </c>
      <c r="AQ40" s="115">
        <v>600</v>
      </c>
      <c r="AR40" s="115" t="s">
        <v>245</v>
      </c>
      <c r="AS40" s="115" t="s">
        <v>349</v>
      </c>
      <c r="AT40" s="115" t="s">
        <v>296</v>
      </c>
      <c r="AV40" s="115">
        <v>40.507386677423497</v>
      </c>
      <c r="AW40" s="115">
        <v>0.47127701030000002</v>
      </c>
    </row>
    <row r="41" spans="1:49" x14ac:dyDescent="0.25">
      <c r="A41" s="117">
        <v>550000</v>
      </c>
      <c r="B41" s="117">
        <v>840000</v>
      </c>
      <c r="C41" s="117">
        <v>840000</v>
      </c>
      <c r="D41" s="115" t="s">
        <v>342</v>
      </c>
      <c r="E41" s="115" t="s">
        <v>13</v>
      </c>
      <c r="F41" s="115" t="s">
        <v>343</v>
      </c>
      <c r="G41" s="115" t="s">
        <v>344</v>
      </c>
      <c r="H41" s="115">
        <v>0.56000000000000005</v>
      </c>
      <c r="I41" s="115">
        <v>0.48</v>
      </c>
      <c r="J41" s="115" t="s">
        <v>350</v>
      </c>
      <c r="K41" s="115">
        <v>0.31173838194023001</v>
      </c>
      <c r="L41" s="115">
        <v>3705.5512839247299</v>
      </c>
      <c r="M41" s="115">
        <v>10.052043608439901</v>
      </c>
      <c r="N41" s="115">
        <v>1.75892833720077</v>
      </c>
      <c r="O41" s="115">
        <v>3.1336078096877</v>
      </c>
      <c r="P41" s="115">
        <v>0.54832547378778995</v>
      </c>
      <c r="Q41" s="115">
        <v>1155.16256144724</v>
      </c>
      <c r="R41" s="115">
        <v>1300</v>
      </c>
      <c r="S41" s="115" t="s">
        <v>346</v>
      </c>
      <c r="T41" s="115">
        <v>1300</v>
      </c>
      <c r="U41" s="115" t="s">
        <v>352</v>
      </c>
      <c r="V41" s="115" t="s">
        <v>350</v>
      </c>
      <c r="Z41" s="115">
        <v>0</v>
      </c>
      <c r="AA41" s="115">
        <v>1</v>
      </c>
      <c r="AB41" s="115">
        <v>3.1336078096877</v>
      </c>
      <c r="AC41" s="115">
        <v>0.54832547378778995</v>
      </c>
      <c r="AD41" s="115">
        <v>1155.1832829125301</v>
      </c>
      <c r="AF41" s="115">
        <v>-1</v>
      </c>
      <c r="AG41" s="115">
        <v>-1</v>
      </c>
      <c r="AH41" s="115">
        <v>-1</v>
      </c>
      <c r="AI41" s="115">
        <v>-1</v>
      </c>
      <c r="AJ41" s="115">
        <v>0</v>
      </c>
      <c r="AM41" s="115" t="s">
        <v>348</v>
      </c>
      <c r="AN41" s="115">
        <v>-1</v>
      </c>
      <c r="AQ41" s="115">
        <v>600</v>
      </c>
      <c r="AR41" s="115" t="s">
        <v>245</v>
      </c>
      <c r="AS41" s="115" t="s">
        <v>349</v>
      </c>
      <c r="AT41" s="115" t="s">
        <v>296</v>
      </c>
      <c r="AV41" s="115">
        <v>166.188743896164</v>
      </c>
      <c r="AW41" s="115">
        <v>0.93688830729999995</v>
      </c>
    </row>
    <row r="42" spans="1:49" x14ac:dyDescent="0.25">
      <c r="A42" s="117">
        <v>550000</v>
      </c>
      <c r="B42" s="117">
        <v>840000</v>
      </c>
      <c r="C42" s="117">
        <v>840000</v>
      </c>
      <c r="D42" s="115" t="s">
        <v>342</v>
      </c>
      <c r="E42" s="115" t="s">
        <v>13</v>
      </c>
      <c r="F42" s="115" t="s">
        <v>343</v>
      </c>
      <c r="G42" s="115" t="s">
        <v>344</v>
      </c>
      <c r="H42" s="115">
        <v>0.56000000000000005</v>
      </c>
      <c r="I42" s="115">
        <v>0.48</v>
      </c>
      <c r="J42" s="115" t="s">
        <v>350</v>
      </c>
      <c r="K42" s="115">
        <v>1.732579605242E-2</v>
      </c>
      <c r="L42" s="115">
        <v>3705.5512839247299</v>
      </c>
      <c r="M42" s="115">
        <v>10.052043608439901</v>
      </c>
      <c r="N42" s="115">
        <v>1.75892833720077</v>
      </c>
      <c r="O42" s="115">
        <v>0.17415965746991</v>
      </c>
      <c r="P42" s="115">
        <v>3.0474833641169999E-2</v>
      </c>
      <c r="Q42" s="115">
        <v>64.201625807081498</v>
      </c>
      <c r="R42" s="115">
        <v>1200</v>
      </c>
      <c r="S42" s="115" t="s">
        <v>351</v>
      </c>
      <c r="T42" s="115">
        <v>1200</v>
      </c>
      <c r="U42" s="115" t="s">
        <v>352</v>
      </c>
      <c r="V42" s="115" t="s">
        <v>350</v>
      </c>
      <c r="Z42" s="115">
        <v>0</v>
      </c>
      <c r="AA42" s="115">
        <v>1</v>
      </c>
      <c r="AB42" s="115">
        <v>0.17415965746991</v>
      </c>
      <c r="AC42" s="115">
        <v>3.0474833641169999E-2</v>
      </c>
      <c r="AD42" s="115">
        <v>64.201625807080404</v>
      </c>
      <c r="AF42" s="115">
        <v>-1</v>
      </c>
      <c r="AG42" s="115">
        <v>-1</v>
      </c>
      <c r="AH42" s="115">
        <v>-1</v>
      </c>
      <c r="AI42" s="115">
        <v>-1</v>
      </c>
      <c r="AJ42" s="115">
        <v>0</v>
      </c>
      <c r="AM42" s="115" t="s">
        <v>348</v>
      </c>
      <c r="AN42" s="115">
        <v>-1</v>
      </c>
      <c r="AQ42" s="115">
        <v>600</v>
      </c>
      <c r="AR42" s="115" t="s">
        <v>245</v>
      </c>
      <c r="AS42" s="115" t="s">
        <v>349</v>
      </c>
      <c r="AT42" s="115" t="s">
        <v>296</v>
      </c>
      <c r="AV42" s="115">
        <v>34.737979964409597</v>
      </c>
      <c r="AW42" s="115">
        <v>5.20694451E-2</v>
      </c>
    </row>
    <row r="43" spans="1:49" x14ac:dyDescent="0.25">
      <c r="A43" s="117">
        <v>550000</v>
      </c>
      <c r="B43" s="117">
        <v>840000</v>
      </c>
      <c r="C43" s="117">
        <v>840000</v>
      </c>
      <c r="D43" s="115" t="s">
        <v>342</v>
      </c>
      <c r="E43" s="115" t="s">
        <v>13</v>
      </c>
      <c r="F43" s="115" t="s">
        <v>343</v>
      </c>
      <c r="G43" s="115" t="s">
        <v>344</v>
      </c>
      <c r="H43" s="115">
        <v>0.56000000000000005</v>
      </c>
      <c r="I43" s="115">
        <v>0.48</v>
      </c>
      <c r="J43" s="115" t="s">
        <v>350</v>
      </c>
      <c r="K43" s="115">
        <v>1.242505141121E-2</v>
      </c>
      <c r="L43" s="115">
        <v>3705.5512839247299</v>
      </c>
      <c r="M43" s="115">
        <v>10.052043608439901</v>
      </c>
      <c r="N43" s="115">
        <v>1.75892833720077</v>
      </c>
      <c r="O43" s="115">
        <v>0.12489715862265</v>
      </c>
      <c r="P43" s="115">
        <v>2.1854775018360001E-2</v>
      </c>
      <c r="Q43" s="115">
        <v>46.041665209662298</v>
      </c>
      <c r="R43" s="115">
        <v>1200</v>
      </c>
      <c r="S43" s="115" t="s">
        <v>351</v>
      </c>
      <c r="T43" s="115">
        <v>1200</v>
      </c>
      <c r="U43" s="115" t="s">
        <v>352</v>
      </c>
      <c r="V43" s="115" t="s">
        <v>350</v>
      </c>
      <c r="Z43" s="115">
        <v>0</v>
      </c>
      <c r="AA43" s="115">
        <v>1</v>
      </c>
      <c r="AB43" s="115">
        <v>0.12489715862265</v>
      </c>
      <c r="AC43" s="115">
        <v>2.1854775018360001E-2</v>
      </c>
      <c r="AD43" s="115">
        <v>46.041665209660401</v>
      </c>
      <c r="AF43" s="115">
        <v>-1</v>
      </c>
      <c r="AG43" s="115">
        <v>-1</v>
      </c>
      <c r="AH43" s="115">
        <v>-1</v>
      </c>
      <c r="AI43" s="115">
        <v>-1</v>
      </c>
      <c r="AJ43" s="115">
        <v>0</v>
      </c>
      <c r="AM43" s="115" t="s">
        <v>348</v>
      </c>
      <c r="AN43" s="115">
        <v>-1</v>
      </c>
      <c r="AQ43" s="115">
        <v>600</v>
      </c>
      <c r="AR43" s="115" t="s">
        <v>245</v>
      </c>
      <c r="AS43" s="115" t="s">
        <v>349</v>
      </c>
      <c r="AT43" s="115" t="s">
        <v>296</v>
      </c>
      <c r="AV43" s="115">
        <v>30.677857743062098</v>
      </c>
      <c r="AW43" s="115">
        <v>3.73411721E-2</v>
      </c>
    </row>
    <row r="44" spans="1:49" x14ac:dyDescent="0.25">
      <c r="A44" s="117">
        <v>550000</v>
      </c>
      <c r="B44" s="117">
        <v>840000</v>
      </c>
      <c r="C44" s="117">
        <v>840000</v>
      </c>
      <c r="D44" s="115" t="s">
        <v>342</v>
      </c>
      <c r="E44" s="115" t="s">
        <v>13</v>
      </c>
      <c r="F44" s="115" t="s">
        <v>343</v>
      </c>
      <c r="G44" s="115" t="s">
        <v>344</v>
      </c>
      <c r="H44" s="115">
        <v>0.56000000000000005</v>
      </c>
      <c r="I44" s="115">
        <v>0.48</v>
      </c>
      <c r="J44" s="115" t="s">
        <v>350</v>
      </c>
      <c r="K44" s="115">
        <v>8.7671003093300007E-3</v>
      </c>
      <c r="L44" s="115">
        <v>3705.5512839247299</v>
      </c>
      <c r="M44" s="115">
        <v>10.052043608439901</v>
      </c>
      <c r="N44" s="115">
        <v>1.75892833720077</v>
      </c>
      <c r="O44" s="115">
        <v>8.8127274629010002E-2</v>
      </c>
      <c r="P44" s="115">
        <v>1.5420701169169999E-2</v>
      </c>
      <c r="Q44" s="115">
        <v>32.486939807556901</v>
      </c>
      <c r="R44" s="115">
        <v>1300</v>
      </c>
      <c r="S44" s="115" t="s">
        <v>346</v>
      </c>
      <c r="T44" s="115">
        <v>1300</v>
      </c>
      <c r="U44" s="115" t="s">
        <v>352</v>
      </c>
      <c r="V44" s="115" t="s">
        <v>350</v>
      </c>
      <c r="Z44" s="115">
        <v>0</v>
      </c>
      <c r="AA44" s="115">
        <v>1</v>
      </c>
      <c r="AB44" s="115">
        <v>8.8127274629010002E-2</v>
      </c>
      <c r="AC44" s="115">
        <v>1.5420701169169999E-2</v>
      </c>
      <c r="AD44" s="115">
        <v>32.486939807557903</v>
      </c>
      <c r="AF44" s="115">
        <v>-1</v>
      </c>
      <c r="AG44" s="115">
        <v>-1</v>
      </c>
      <c r="AH44" s="115">
        <v>-1</v>
      </c>
      <c r="AI44" s="115">
        <v>-1</v>
      </c>
      <c r="AJ44" s="115">
        <v>0</v>
      </c>
      <c r="AM44" s="115" t="s">
        <v>348</v>
      </c>
      <c r="AN44" s="115">
        <v>-1</v>
      </c>
      <c r="AQ44" s="115">
        <v>600</v>
      </c>
      <c r="AR44" s="115" t="s">
        <v>245</v>
      </c>
      <c r="AS44" s="115" t="s">
        <v>349</v>
      </c>
      <c r="AT44" s="115" t="s">
        <v>296</v>
      </c>
      <c r="AV44" s="115">
        <v>25.531377134364</v>
      </c>
      <c r="AW44" s="115">
        <v>2.63478831E-2</v>
      </c>
    </row>
    <row r="45" spans="1:49" x14ac:dyDescent="0.25">
      <c r="A45" s="117">
        <v>550000</v>
      </c>
      <c r="B45" s="117">
        <v>840000</v>
      </c>
      <c r="C45" s="117">
        <v>840000</v>
      </c>
      <c r="D45" s="115" t="s">
        <v>342</v>
      </c>
      <c r="E45" s="115" t="s">
        <v>13</v>
      </c>
      <c r="F45" s="115" t="s">
        <v>343</v>
      </c>
      <c r="G45" s="115" t="s">
        <v>344</v>
      </c>
      <c r="H45" s="115">
        <v>0.56000000000000005</v>
      </c>
      <c r="I45" s="115">
        <v>0.48</v>
      </c>
      <c r="J45" s="115" t="s">
        <v>350</v>
      </c>
      <c r="K45" s="115">
        <v>0.14092083331637001</v>
      </c>
      <c r="L45" s="115">
        <v>3705.5512839247299</v>
      </c>
      <c r="M45" s="115">
        <v>10.052043608439901</v>
      </c>
      <c r="N45" s="115">
        <v>1.75892833720077</v>
      </c>
      <c r="O45" s="115">
        <v>1.4165423618338999</v>
      </c>
      <c r="P45" s="115">
        <v>0.24786964702212</v>
      </c>
      <c r="Q45" s="115">
        <v>522.18937482724004</v>
      </c>
      <c r="R45" s="115">
        <v>1210</v>
      </c>
      <c r="S45" s="115" t="s">
        <v>353</v>
      </c>
      <c r="T45" s="115">
        <v>1210</v>
      </c>
      <c r="U45" s="115" t="s">
        <v>352</v>
      </c>
      <c r="V45" s="115" t="s">
        <v>350</v>
      </c>
      <c r="Z45" s="115">
        <v>0</v>
      </c>
      <c r="AA45" s="115">
        <v>1</v>
      </c>
      <c r="AB45" s="115">
        <v>1.4165423618338999</v>
      </c>
      <c r="AC45" s="115">
        <v>0.24786964702212</v>
      </c>
      <c r="AD45" s="115">
        <v>587.34389484937697</v>
      </c>
      <c r="AF45" s="115">
        <v>-1</v>
      </c>
      <c r="AG45" s="115">
        <v>-1</v>
      </c>
      <c r="AH45" s="115">
        <v>-1</v>
      </c>
      <c r="AI45" s="115">
        <v>-1</v>
      </c>
      <c r="AJ45" s="115">
        <v>0</v>
      </c>
      <c r="AM45" s="115" t="s">
        <v>348</v>
      </c>
      <c r="AN45" s="115">
        <v>-1</v>
      </c>
      <c r="AQ45" s="115">
        <v>600</v>
      </c>
      <c r="AR45" s="115" t="s">
        <v>245</v>
      </c>
      <c r="AS45" s="115" t="s">
        <v>349</v>
      </c>
      <c r="AT45" s="115" t="s">
        <v>296</v>
      </c>
      <c r="AV45" s="115">
        <v>96.402653098320798</v>
      </c>
      <c r="AW45" s="115">
        <v>0.47635352380000001</v>
      </c>
    </row>
    <row r="46" spans="1:49" x14ac:dyDescent="0.25">
      <c r="A46" s="117">
        <v>550000</v>
      </c>
      <c r="B46" s="117">
        <v>840000</v>
      </c>
      <c r="C46" s="117">
        <v>840000</v>
      </c>
      <c r="D46" s="115" t="s">
        <v>342</v>
      </c>
      <c r="E46" s="115" t="s">
        <v>13</v>
      </c>
      <c r="F46" s="115" t="s">
        <v>343</v>
      </c>
      <c r="G46" s="115" t="s">
        <v>344</v>
      </c>
      <c r="H46" s="115">
        <v>0.56000000000000005</v>
      </c>
      <c r="I46" s="115">
        <v>0.48</v>
      </c>
      <c r="J46" s="115" t="s">
        <v>350</v>
      </c>
      <c r="K46" s="115">
        <v>7.3084541720239996E-2</v>
      </c>
      <c r="L46" s="115">
        <v>3705.5512839247299</v>
      </c>
      <c r="M46" s="115">
        <v>10.052043608439901</v>
      </c>
      <c r="N46" s="115">
        <v>1.75892833720077</v>
      </c>
      <c r="O46" s="115">
        <v>0.73464900047475001</v>
      </c>
      <c r="P46" s="115">
        <v>0.12855047144307</v>
      </c>
      <c r="Q46" s="115">
        <v>270.81851740650802</v>
      </c>
      <c r="R46" s="115">
        <v>1210</v>
      </c>
      <c r="S46" s="115" t="s">
        <v>353</v>
      </c>
      <c r="T46" s="115">
        <v>1210</v>
      </c>
      <c r="U46" s="115" t="s">
        <v>352</v>
      </c>
      <c r="V46" s="115" t="s">
        <v>350</v>
      </c>
      <c r="Z46" s="115">
        <v>0</v>
      </c>
      <c r="AA46" s="115">
        <v>1</v>
      </c>
      <c r="AB46" s="115">
        <v>0.73464900047475001</v>
      </c>
      <c r="AC46" s="115">
        <v>0.12855047144307</v>
      </c>
      <c r="AD46" s="115">
        <v>270.81851740650802</v>
      </c>
      <c r="AF46" s="115">
        <v>-1</v>
      </c>
      <c r="AG46" s="115">
        <v>-1</v>
      </c>
      <c r="AH46" s="115">
        <v>-1</v>
      </c>
      <c r="AI46" s="115">
        <v>-1</v>
      </c>
      <c r="AJ46" s="115">
        <v>0</v>
      </c>
      <c r="AM46" s="115" t="s">
        <v>348</v>
      </c>
      <c r="AN46" s="115">
        <v>-1</v>
      </c>
      <c r="AQ46" s="115">
        <v>600</v>
      </c>
      <c r="AR46" s="115" t="s">
        <v>245</v>
      </c>
      <c r="AS46" s="115" t="s">
        <v>349</v>
      </c>
      <c r="AT46" s="115" t="s">
        <v>296</v>
      </c>
      <c r="AV46" s="115">
        <v>83.978202542301005</v>
      </c>
      <c r="AW46" s="115">
        <v>0.21964194440000001</v>
      </c>
    </row>
    <row r="47" spans="1:49" x14ac:dyDescent="0.25">
      <c r="A47" s="117">
        <v>550000</v>
      </c>
      <c r="B47" s="117">
        <v>840000</v>
      </c>
      <c r="C47" s="117">
        <v>840000</v>
      </c>
      <c r="D47" s="115" t="s">
        <v>342</v>
      </c>
      <c r="E47" s="115" t="s">
        <v>13</v>
      </c>
      <c r="F47" s="115" t="s">
        <v>343</v>
      </c>
      <c r="G47" s="115" t="s">
        <v>344</v>
      </c>
      <c r="H47" s="115">
        <v>0.56000000000000005</v>
      </c>
      <c r="I47" s="115">
        <v>0.48</v>
      </c>
      <c r="J47" s="115" t="s">
        <v>350</v>
      </c>
      <c r="K47" s="115">
        <v>3.5913207494389997E-2</v>
      </c>
      <c r="L47" s="115">
        <v>3705.5512839247299</v>
      </c>
      <c r="M47" s="115">
        <v>10.052043608439901</v>
      </c>
      <c r="N47" s="115">
        <v>1.75892833720077</v>
      </c>
      <c r="O47" s="115">
        <v>0.36100112785256</v>
      </c>
      <c r="P47" s="115">
        <v>6.3168758341650005E-2</v>
      </c>
      <c r="Q47" s="115">
        <v>133.078232140696</v>
      </c>
      <c r="R47" s="115">
        <v>1300</v>
      </c>
      <c r="S47" s="115" t="s">
        <v>346</v>
      </c>
      <c r="T47" s="115">
        <v>1300</v>
      </c>
      <c r="U47" s="115" t="s">
        <v>352</v>
      </c>
      <c r="V47" s="115" t="s">
        <v>350</v>
      </c>
      <c r="Z47" s="115">
        <v>0</v>
      </c>
      <c r="AA47" s="115">
        <v>1</v>
      </c>
      <c r="AB47" s="115">
        <v>0.36100112785256</v>
      </c>
      <c r="AC47" s="115">
        <v>6.3168758341650005E-2</v>
      </c>
      <c r="AD47" s="115">
        <v>133.078232140696</v>
      </c>
      <c r="AF47" s="115">
        <v>-1</v>
      </c>
      <c r="AG47" s="115">
        <v>-1</v>
      </c>
      <c r="AH47" s="115">
        <v>-1</v>
      </c>
      <c r="AI47" s="115">
        <v>-1</v>
      </c>
      <c r="AJ47" s="115">
        <v>0</v>
      </c>
      <c r="AM47" s="115" t="s">
        <v>348</v>
      </c>
      <c r="AN47" s="115">
        <v>-1</v>
      </c>
      <c r="AQ47" s="115">
        <v>600</v>
      </c>
      <c r="AR47" s="115" t="s">
        <v>245</v>
      </c>
      <c r="AS47" s="115" t="s">
        <v>349</v>
      </c>
      <c r="AT47" s="115" t="s">
        <v>296</v>
      </c>
      <c r="AV47" s="115">
        <v>51.164842638632599</v>
      </c>
      <c r="AW47" s="115">
        <v>0.10793043970000001</v>
      </c>
    </row>
    <row r="48" spans="1:49" x14ac:dyDescent="0.25">
      <c r="A48" s="117">
        <v>550000</v>
      </c>
      <c r="B48" s="117">
        <v>850000</v>
      </c>
      <c r="C48" s="117">
        <v>850000</v>
      </c>
      <c r="D48" s="115" t="s">
        <v>342</v>
      </c>
      <c r="E48" s="115" t="s">
        <v>13</v>
      </c>
      <c r="F48" s="115" t="s">
        <v>343</v>
      </c>
      <c r="G48" s="115" t="s">
        <v>344</v>
      </c>
      <c r="H48" s="115">
        <v>0.56000000000000005</v>
      </c>
      <c r="I48" s="115">
        <v>0.48</v>
      </c>
      <c r="J48" s="115" t="s">
        <v>350</v>
      </c>
      <c r="K48" s="115">
        <v>7.5274395706099997E-3</v>
      </c>
      <c r="L48" s="115">
        <v>3688.3279290197502</v>
      </c>
      <c r="M48" s="115">
        <v>9.1885121504077993</v>
      </c>
      <c r="N48" s="115">
        <v>1.3512001366986199</v>
      </c>
      <c r="O48" s="115">
        <v>6.9165969956060003E-2</v>
      </c>
      <c r="P48" s="115">
        <v>1.01710773768E-2</v>
      </c>
      <c r="Q48" s="115">
        <v>27.763665602311399</v>
      </c>
      <c r="R48" s="115">
        <v>1200</v>
      </c>
      <c r="S48" s="115" t="s">
        <v>351</v>
      </c>
      <c r="T48" s="115">
        <v>1200</v>
      </c>
      <c r="U48" s="115" t="s">
        <v>352</v>
      </c>
      <c r="V48" s="115" t="s">
        <v>350</v>
      </c>
      <c r="Z48" s="115">
        <v>0</v>
      </c>
      <c r="AA48" s="115">
        <v>1</v>
      </c>
      <c r="AB48" s="115">
        <v>6.9165969956060003E-2</v>
      </c>
      <c r="AC48" s="115">
        <v>1.01710773768E-2</v>
      </c>
      <c r="AD48" s="115">
        <v>27.763665602310699</v>
      </c>
      <c r="AF48" s="115">
        <v>-1</v>
      </c>
      <c r="AG48" s="115">
        <v>-1</v>
      </c>
      <c r="AH48" s="115">
        <v>-1</v>
      </c>
      <c r="AI48" s="115">
        <v>-1</v>
      </c>
      <c r="AJ48" s="115">
        <v>0</v>
      </c>
      <c r="AM48" s="115" t="s">
        <v>348</v>
      </c>
      <c r="AN48" s="115">
        <v>-1</v>
      </c>
      <c r="AQ48" s="115">
        <v>600</v>
      </c>
      <c r="AR48" s="115" t="s">
        <v>245</v>
      </c>
      <c r="AS48" s="115" t="s">
        <v>349</v>
      </c>
      <c r="AT48" s="115" t="s">
        <v>296</v>
      </c>
      <c r="AV48" s="115">
        <v>30.109793202819699</v>
      </c>
      <c r="AW48" s="115">
        <v>2.25171659E-2</v>
      </c>
    </row>
    <row r="49" spans="1:49" x14ac:dyDescent="0.25">
      <c r="A49" s="117">
        <v>550000</v>
      </c>
      <c r="B49" s="117">
        <v>850000</v>
      </c>
      <c r="C49" s="117">
        <v>850000</v>
      </c>
      <c r="D49" s="115" t="s">
        <v>342</v>
      </c>
      <c r="E49" s="115" t="s">
        <v>13</v>
      </c>
      <c r="F49" s="115" t="s">
        <v>343</v>
      </c>
      <c r="G49" s="115" t="s">
        <v>344</v>
      </c>
      <c r="H49" s="115">
        <v>0.56000000000000005</v>
      </c>
      <c r="I49" s="115">
        <v>0.48</v>
      </c>
      <c r="J49" s="115" t="s">
        <v>350</v>
      </c>
      <c r="K49" s="115">
        <v>6.5684724844399999E-3</v>
      </c>
      <c r="L49" s="115">
        <v>3688.3279290197502</v>
      </c>
      <c r="M49" s="115">
        <v>9.1885121504077993</v>
      </c>
      <c r="N49" s="115">
        <v>1.3512001366986199</v>
      </c>
      <c r="O49" s="115">
        <v>6.0354489232900002E-2</v>
      </c>
      <c r="P49" s="115">
        <v>8.87532091887E-3</v>
      </c>
      <c r="Q49" s="115">
        <v>24.226680515361501</v>
      </c>
      <c r="R49" s="115">
        <v>1210</v>
      </c>
      <c r="S49" s="115" t="s">
        <v>353</v>
      </c>
      <c r="T49" s="115">
        <v>1210</v>
      </c>
      <c r="U49" s="115" t="s">
        <v>352</v>
      </c>
      <c r="V49" s="115" t="s">
        <v>350</v>
      </c>
      <c r="Z49" s="115">
        <v>0</v>
      </c>
      <c r="AA49" s="115">
        <v>1</v>
      </c>
      <c r="AB49" s="115">
        <v>6.0354489232900002E-2</v>
      </c>
      <c r="AC49" s="115">
        <v>8.87532091887E-3</v>
      </c>
      <c r="AD49" s="115">
        <v>24.226680515362499</v>
      </c>
      <c r="AF49" s="115">
        <v>-1</v>
      </c>
      <c r="AG49" s="115">
        <v>-1</v>
      </c>
      <c r="AH49" s="115">
        <v>-1</v>
      </c>
      <c r="AI49" s="115">
        <v>-1</v>
      </c>
      <c r="AJ49" s="115">
        <v>0</v>
      </c>
      <c r="AM49" s="115" t="s">
        <v>348</v>
      </c>
      <c r="AN49" s="115">
        <v>-1</v>
      </c>
      <c r="AQ49" s="115">
        <v>600</v>
      </c>
      <c r="AR49" s="115" t="s">
        <v>245</v>
      </c>
      <c r="AS49" s="115" t="s">
        <v>349</v>
      </c>
      <c r="AT49" s="115" t="s">
        <v>296</v>
      </c>
      <c r="AV49" s="115">
        <v>55.487352060314997</v>
      </c>
      <c r="AW49" s="115">
        <v>1.9648564899999998E-2</v>
      </c>
    </row>
    <row r="50" spans="1:49" x14ac:dyDescent="0.25">
      <c r="A50" s="117">
        <v>550000</v>
      </c>
      <c r="B50" s="117">
        <v>850000</v>
      </c>
      <c r="C50" s="117">
        <v>850000</v>
      </c>
      <c r="D50" s="115" t="s">
        <v>342</v>
      </c>
      <c r="E50" s="115" t="s">
        <v>13</v>
      </c>
      <c r="F50" s="115" t="s">
        <v>343</v>
      </c>
      <c r="G50" s="115" t="s">
        <v>344</v>
      </c>
      <c r="H50" s="115">
        <v>0.56000000000000005</v>
      </c>
      <c r="I50" s="115">
        <v>0.48</v>
      </c>
      <c r="J50" s="115" t="s">
        <v>350</v>
      </c>
      <c r="K50" s="115">
        <v>0.15359924103257</v>
      </c>
      <c r="L50" s="115">
        <v>3688.3279290197502</v>
      </c>
      <c r="M50" s="115">
        <v>9.1885121504077993</v>
      </c>
      <c r="N50" s="115">
        <v>1.3512001366986199</v>
      </c>
      <c r="O50" s="115">
        <v>1.4113484925212201</v>
      </c>
      <c r="P50" s="115">
        <v>0.20754331548001001</v>
      </c>
      <c r="Q50" s="115">
        <v>566.52437057667998</v>
      </c>
      <c r="R50" s="115">
        <v>1210</v>
      </c>
      <c r="S50" s="115" t="s">
        <v>353</v>
      </c>
      <c r="T50" s="115">
        <v>1210</v>
      </c>
      <c r="U50" s="115" t="s">
        <v>352</v>
      </c>
      <c r="V50" s="115" t="s">
        <v>350</v>
      </c>
      <c r="Z50" s="115">
        <v>0</v>
      </c>
      <c r="AA50" s="115">
        <v>1</v>
      </c>
      <c r="AB50" s="115">
        <v>1.4113484925212201</v>
      </c>
      <c r="AC50" s="115">
        <v>0.20754331548001001</v>
      </c>
      <c r="AD50" s="115">
        <v>566.52437057667998</v>
      </c>
      <c r="AF50" s="115">
        <v>-1</v>
      </c>
      <c r="AG50" s="115">
        <v>-1</v>
      </c>
      <c r="AH50" s="115">
        <v>-1</v>
      </c>
      <c r="AI50" s="115">
        <v>-1</v>
      </c>
      <c r="AJ50" s="115">
        <v>0</v>
      </c>
      <c r="AM50" s="115" t="s">
        <v>348</v>
      </c>
      <c r="AN50" s="115">
        <v>-1</v>
      </c>
      <c r="AQ50" s="115">
        <v>600</v>
      </c>
      <c r="AR50" s="115" t="s">
        <v>245</v>
      </c>
      <c r="AS50" s="115" t="s">
        <v>349</v>
      </c>
      <c r="AT50" s="115" t="s">
        <v>296</v>
      </c>
      <c r="AV50" s="115">
        <v>100.013362231503</v>
      </c>
      <c r="AW50" s="115">
        <v>0.45946826489999998</v>
      </c>
    </row>
    <row r="51" spans="1:49" x14ac:dyDescent="0.25">
      <c r="A51" s="117">
        <v>550000</v>
      </c>
      <c r="B51" s="117">
        <v>850000</v>
      </c>
      <c r="C51" s="117">
        <v>850000</v>
      </c>
      <c r="D51" s="115" t="s">
        <v>342</v>
      </c>
      <c r="E51" s="115" t="s">
        <v>13</v>
      </c>
      <c r="F51" s="115" t="s">
        <v>343</v>
      </c>
      <c r="G51" s="115" t="s">
        <v>344</v>
      </c>
      <c r="H51" s="115">
        <v>0.56000000000000005</v>
      </c>
      <c r="I51" s="115">
        <v>0.48</v>
      </c>
      <c r="J51" s="115" t="s">
        <v>350</v>
      </c>
      <c r="K51" s="115">
        <v>6.1988243765700004E-3</v>
      </c>
      <c r="L51" s="115">
        <v>3688.3279290197502</v>
      </c>
      <c r="M51" s="115">
        <v>9.1885121504077993</v>
      </c>
      <c r="N51" s="115">
        <v>1.3512001366986199</v>
      </c>
      <c r="O51" s="115">
        <v>5.6957973102419998E-2</v>
      </c>
      <c r="P51" s="115">
        <v>8.3758523450000004E-3</v>
      </c>
      <c r="Q51" s="115">
        <v>22.8632970752174</v>
      </c>
      <c r="R51" s="115">
        <v>1210</v>
      </c>
      <c r="S51" s="115" t="s">
        <v>353</v>
      </c>
      <c r="T51" s="115">
        <v>1210</v>
      </c>
      <c r="U51" s="115" t="s">
        <v>352</v>
      </c>
      <c r="V51" s="115" t="s">
        <v>350</v>
      </c>
      <c r="Z51" s="115">
        <v>0</v>
      </c>
      <c r="AA51" s="115">
        <v>1</v>
      </c>
      <c r="AB51" s="115">
        <v>5.6957973102419998E-2</v>
      </c>
      <c r="AC51" s="115">
        <v>8.3758523450000004E-3</v>
      </c>
      <c r="AD51" s="115">
        <v>22.863297075218799</v>
      </c>
      <c r="AF51" s="115">
        <v>-1</v>
      </c>
      <c r="AG51" s="115">
        <v>-1</v>
      </c>
      <c r="AH51" s="115">
        <v>-1</v>
      </c>
      <c r="AI51" s="115">
        <v>-1</v>
      </c>
      <c r="AJ51" s="115">
        <v>0</v>
      </c>
      <c r="AM51" s="115" t="s">
        <v>348</v>
      </c>
      <c r="AN51" s="115">
        <v>-1</v>
      </c>
      <c r="AQ51" s="115">
        <v>600</v>
      </c>
      <c r="AR51" s="115" t="s">
        <v>245</v>
      </c>
      <c r="AS51" s="115" t="s">
        <v>349</v>
      </c>
      <c r="AT51" s="115" t="s">
        <v>296</v>
      </c>
      <c r="AV51" s="115">
        <v>21.605198050819201</v>
      </c>
      <c r="AW51" s="115">
        <v>1.8542820000000002E-2</v>
      </c>
    </row>
    <row r="52" spans="1:49" x14ac:dyDescent="0.25">
      <c r="A52" s="117">
        <v>550000</v>
      </c>
      <c r="B52" s="117">
        <v>850000</v>
      </c>
      <c r="C52" s="117">
        <v>850000</v>
      </c>
      <c r="D52" s="115" t="s">
        <v>342</v>
      </c>
      <c r="E52" s="115" t="s">
        <v>13</v>
      </c>
      <c r="F52" s="115" t="s">
        <v>343</v>
      </c>
      <c r="G52" s="115" t="s">
        <v>344</v>
      </c>
      <c r="H52" s="115">
        <v>0.56000000000000005</v>
      </c>
      <c r="I52" s="115">
        <v>0.48</v>
      </c>
      <c r="J52" s="115" t="s">
        <v>350</v>
      </c>
      <c r="K52" s="115">
        <v>3.2476201144E-3</v>
      </c>
      <c r="L52" s="115">
        <v>3688.3279290197502</v>
      </c>
      <c r="M52" s="115">
        <v>9.1885121504077993</v>
      </c>
      <c r="N52" s="115">
        <v>1.3512001366986199</v>
      </c>
      <c r="O52" s="115">
        <v>2.9840796881119999E-2</v>
      </c>
      <c r="P52" s="115">
        <v>4.38818474253E-3</v>
      </c>
      <c r="Q52" s="115">
        <v>11.9782879708099</v>
      </c>
      <c r="R52" s="115">
        <v>1210</v>
      </c>
      <c r="S52" s="115" t="s">
        <v>353</v>
      </c>
      <c r="T52" s="115">
        <v>1210</v>
      </c>
      <c r="U52" s="115" t="s">
        <v>352</v>
      </c>
      <c r="V52" s="115" t="s">
        <v>350</v>
      </c>
      <c r="Z52" s="115">
        <v>0</v>
      </c>
      <c r="AA52" s="115">
        <v>1</v>
      </c>
      <c r="AB52" s="115">
        <v>2.9840796881119999E-2</v>
      </c>
      <c r="AC52" s="115">
        <v>4.38818474253E-3</v>
      </c>
      <c r="AD52" s="115">
        <v>11.978287970811699</v>
      </c>
      <c r="AF52" s="115">
        <v>-1</v>
      </c>
      <c r="AG52" s="115">
        <v>-1</v>
      </c>
      <c r="AH52" s="115">
        <v>-1</v>
      </c>
      <c r="AI52" s="115">
        <v>-1</v>
      </c>
      <c r="AJ52" s="115">
        <v>0</v>
      </c>
      <c r="AM52" s="115" t="s">
        <v>348</v>
      </c>
      <c r="AN52" s="115">
        <v>-1</v>
      </c>
      <c r="AQ52" s="115">
        <v>600</v>
      </c>
      <c r="AR52" s="115" t="s">
        <v>245</v>
      </c>
      <c r="AS52" s="115" t="s">
        <v>349</v>
      </c>
      <c r="AT52" s="115" t="s">
        <v>296</v>
      </c>
      <c r="AV52" s="115">
        <v>47.639230687397799</v>
      </c>
      <c r="AW52" s="115">
        <v>9.7147510000000006E-3</v>
      </c>
    </row>
    <row r="53" spans="1:49" x14ac:dyDescent="0.25">
      <c r="A53" s="117">
        <v>550000</v>
      </c>
      <c r="B53" s="117">
        <v>850000</v>
      </c>
      <c r="C53" s="117">
        <v>850000</v>
      </c>
      <c r="D53" s="115" t="s">
        <v>342</v>
      </c>
      <c r="E53" s="115" t="s">
        <v>13</v>
      </c>
      <c r="F53" s="115" t="s">
        <v>343</v>
      </c>
      <c r="G53" s="115" t="s">
        <v>344</v>
      </c>
      <c r="H53" s="115">
        <v>0.56000000000000005</v>
      </c>
      <c r="I53" s="115">
        <v>0.48</v>
      </c>
      <c r="J53" s="115" t="s">
        <v>350</v>
      </c>
      <c r="K53" s="115">
        <v>0.13206482058826999</v>
      </c>
      <c r="L53" s="115">
        <v>3688.3279290197502</v>
      </c>
      <c r="M53" s="115">
        <v>9.1885121504077993</v>
      </c>
      <c r="N53" s="115">
        <v>1.3512001366986199</v>
      </c>
      <c r="O53" s="115">
        <v>1.2134792086168</v>
      </c>
      <c r="P53" s="115">
        <v>0.17844600363195001</v>
      </c>
      <c r="Q53" s="115">
        <v>487.09836621672099</v>
      </c>
      <c r="R53" s="115">
        <v>1210</v>
      </c>
      <c r="S53" s="115" t="s">
        <v>353</v>
      </c>
      <c r="T53" s="115">
        <v>1210</v>
      </c>
      <c r="U53" s="115" t="s">
        <v>352</v>
      </c>
      <c r="V53" s="115" t="s">
        <v>350</v>
      </c>
      <c r="Z53" s="115">
        <v>0</v>
      </c>
      <c r="AA53" s="115">
        <v>1</v>
      </c>
      <c r="AB53" s="115">
        <v>1.2134792086168</v>
      </c>
      <c r="AC53" s="115">
        <v>0.17844600363195001</v>
      </c>
      <c r="AD53" s="115">
        <v>487.09836621672099</v>
      </c>
      <c r="AF53" s="115">
        <v>-1</v>
      </c>
      <c r="AG53" s="115">
        <v>-1</v>
      </c>
      <c r="AH53" s="115">
        <v>-1</v>
      </c>
      <c r="AI53" s="115">
        <v>-1</v>
      </c>
      <c r="AJ53" s="115">
        <v>0</v>
      </c>
      <c r="AM53" s="115" t="s">
        <v>348</v>
      </c>
      <c r="AN53" s="115">
        <v>-1</v>
      </c>
      <c r="AQ53" s="115">
        <v>600</v>
      </c>
      <c r="AR53" s="115" t="s">
        <v>245</v>
      </c>
      <c r="AS53" s="115" t="s">
        <v>349</v>
      </c>
      <c r="AT53" s="115" t="s">
        <v>296</v>
      </c>
      <c r="AV53" s="115">
        <v>92.481318816081099</v>
      </c>
      <c r="AW53" s="115">
        <v>0.39505139189999999</v>
      </c>
    </row>
    <row r="54" spans="1:49" x14ac:dyDescent="0.25">
      <c r="A54" s="117">
        <v>550000</v>
      </c>
      <c r="B54" s="117">
        <v>850000</v>
      </c>
      <c r="C54" s="117">
        <v>850000</v>
      </c>
      <c r="D54" s="115" t="s">
        <v>342</v>
      </c>
      <c r="E54" s="115" t="s">
        <v>13</v>
      </c>
      <c r="F54" s="115" t="s">
        <v>343</v>
      </c>
      <c r="G54" s="115" t="s">
        <v>344</v>
      </c>
      <c r="H54" s="115">
        <v>0.56000000000000005</v>
      </c>
      <c r="I54" s="115">
        <v>0.48</v>
      </c>
      <c r="J54" s="115" t="s">
        <v>350</v>
      </c>
      <c r="K54" s="115">
        <v>0.13060543712941</v>
      </c>
      <c r="L54" s="115">
        <v>3688.3279290197502</v>
      </c>
      <c r="M54" s="115">
        <v>9.1885121504077993</v>
      </c>
      <c r="N54" s="115">
        <v>1.3512001366986199</v>
      </c>
      <c r="O54" s="115">
        <v>1.2000696459729201</v>
      </c>
      <c r="P54" s="115">
        <v>0.17647408450284</v>
      </c>
      <c r="Q54" s="115">
        <v>481.71568144624399</v>
      </c>
      <c r="R54" s="115">
        <v>1210</v>
      </c>
      <c r="S54" s="115" t="s">
        <v>353</v>
      </c>
      <c r="T54" s="115">
        <v>1210</v>
      </c>
      <c r="U54" s="115" t="s">
        <v>352</v>
      </c>
      <c r="V54" s="115" t="s">
        <v>350</v>
      </c>
      <c r="Z54" s="115">
        <v>0</v>
      </c>
      <c r="AA54" s="115">
        <v>1</v>
      </c>
      <c r="AB54" s="115">
        <v>1.2000696459729201</v>
      </c>
      <c r="AC54" s="115">
        <v>0.17647408450284</v>
      </c>
      <c r="AD54" s="115">
        <v>481.71568144624399</v>
      </c>
      <c r="AF54" s="115">
        <v>-1</v>
      </c>
      <c r="AG54" s="115">
        <v>-1</v>
      </c>
      <c r="AH54" s="115">
        <v>-1</v>
      </c>
      <c r="AI54" s="115">
        <v>-1</v>
      </c>
      <c r="AJ54" s="115">
        <v>0</v>
      </c>
      <c r="AM54" s="115" t="s">
        <v>348</v>
      </c>
      <c r="AN54" s="115">
        <v>-1</v>
      </c>
      <c r="AQ54" s="115">
        <v>600</v>
      </c>
      <c r="AR54" s="115" t="s">
        <v>245</v>
      </c>
      <c r="AS54" s="115" t="s">
        <v>349</v>
      </c>
      <c r="AT54" s="115" t="s">
        <v>296</v>
      </c>
      <c r="AV54" s="115">
        <v>91.970317171498706</v>
      </c>
      <c r="AW54" s="115">
        <v>0.39068587300000002</v>
      </c>
    </row>
    <row r="55" spans="1:49" x14ac:dyDescent="0.25">
      <c r="A55" s="117">
        <v>550000</v>
      </c>
      <c r="B55" s="117">
        <v>850000</v>
      </c>
      <c r="C55" s="117">
        <v>850000</v>
      </c>
      <c r="D55" s="115" t="s">
        <v>342</v>
      </c>
      <c r="E55" s="115" t="s">
        <v>13</v>
      </c>
      <c r="F55" s="115" t="s">
        <v>343</v>
      </c>
      <c r="G55" s="115" t="s">
        <v>344</v>
      </c>
      <c r="H55" s="115">
        <v>0.56000000000000005</v>
      </c>
      <c r="I55" s="115">
        <v>0.48</v>
      </c>
      <c r="J55" s="115" t="s">
        <v>350</v>
      </c>
      <c r="K55" s="115">
        <v>2.1647656624410001E-2</v>
      </c>
      <c r="L55" s="115">
        <v>3688.3279290197502</v>
      </c>
      <c r="M55" s="115">
        <v>9.1885121504077993</v>
      </c>
      <c r="N55" s="115">
        <v>1.3512001366986199</v>
      </c>
      <c r="O55" s="115">
        <v>0.19890975592133001</v>
      </c>
      <c r="P55" s="115">
        <v>2.925031659012E-2</v>
      </c>
      <c r="Q55" s="115">
        <v>79.843656525674106</v>
      </c>
      <c r="R55" s="115">
        <v>1210</v>
      </c>
      <c r="S55" s="115" t="s">
        <v>353</v>
      </c>
      <c r="T55" s="115">
        <v>1210</v>
      </c>
      <c r="U55" s="115" t="s">
        <v>352</v>
      </c>
      <c r="V55" s="115" t="s">
        <v>350</v>
      </c>
      <c r="Z55" s="115">
        <v>0</v>
      </c>
      <c r="AA55" s="115">
        <v>1</v>
      </c>
      <c r="AB55" s="115">
        <v>0.19890975592133001</v>
      </c>
      <c r="AC55" s="115">
        <v>2.925031659012E-2</v>
      </c>
      <c r="AD55" s="115">
        <v>79.843656525675996</v>
      </c>
      <c r="AF55" s="115">
        <v>-1</v>
      </c>
      <c r="AG55" s="115">
        <v>-1</v>
      </c>
      <c r="AH55" s="115">
        <v>-1</v>
      </c>
      <c r="AI55" s="115">
        <v>-1</v>
      </c>
      <c r="AJ55" s="115">
        <v>0</v>
      </c>
      <c r="AM55" s="115" t="s">
        <v>348</v>
      </c>
      <c r="AN55" s="115">
        <v>-1</v>
      </c>
      <c r="AQ55" s="115">
        <v>600</v>
      </c>
      <c r="AR55" s="115" t="s">
        <v>245</v>
      </c>
      <c r="AS55" s="115" t="s">
        <v>349</v>
      </c>
      <c r="AT55" s="115" t="s">
        <v>296</v>
      </c>
      <c r="AV55" s="115">
        <v>65.731861323021405</v>
      </c>
      <c r="AW55" s="115">
        <v>6.4755601400000001E-2</v>
      </c>
    </row>
    <row r="56" spans="1:49" x14ac:dyDescent="0.25">
      <c r="A56" s="117">
        <v>550000</v>
      </c>
      <c r="B56" s="117">
        <v>850000</v>
      </c>
      <c r="C56" s="117">
        <v>850000</v>
      </c>
      <c r="D56" s="115" t="s">
        <v>342</v>
      </c>
      <c r="E56" s="115" t="s">
        <v>13</v>
      </c>
      <c r="F56" s="115" t="s">
        <v>343</v>
      </c>
      <c r="G56" s="115" t="s">
        <v>344</v>
      </c>
      <c r="H56" s="115">
        <v>0.56000000000000005</v>
      </c>
      <c r="I56" s="115">
        <v>0.48</v>
      </c>
      <c r="J56" s="115" t="s">
        <v>350</v>
      </c>
      <c r="K56" s="115">
        <v>0.15630394186225</v>
      </c>
      <c r="L56" s="115">
        <v>3688.3279290197502</v>
      </c>
      <c r="M56" s="115">
        <v>9.1885121504077993</v>
      </c>
      <c r="N56" s="115">
        <v>1.3512001366986199</v>
      </c>
      <c r="O56" s="115">
        <v>1.43620066895799</v>
      </c>
      <c r="P56" s="115">
        <v>0.21119790761081</v>
      </c>
      <c r="Q56" s="115">
        <v>576.50019418644604</v>
      </c>
      <c r="R56" s="115">
        <v>1210</v>
      </c>
      <c r="S56" s="115" t="s">
        <v>353</v>
      </c>
      <c r="T56" s="115">
        <v>1210</v>
      </c>
      <c r="U56" s="115" t="s">
        <v>352</v>
      </c>
      <c r="V56" s="115" t="s">
        <v>350</v>
      </c>
      <c r="Z56" s="115">
        <v>0</v>
      </c>
      <c r="AA56" s="115">
        <v>1</v>
      </c>
      <c r="AB56" s="115">
        <v>1.43620066895799</v>
      </c>
      <c r="AC56" s="115">
        <v>0.21119790761081</v>
      </c>
      <c r="AD56" s="115">
        <v>576.50019418644604</v>
      </c>
      <c r="AF56" s="115">
        <v>-1</v>
      </c>
      <c r="AG56" s="115">
        <v>-1</v>
      </c>
      <c r="AH56" s="115">
        <v>-1</v>
      </c>
      <c r="AI56" s="115">
        <v>-1</v>
      </c>
      <c r="AJ56" s="115">
        <v>0</v>
      </c>
      <c r="AM56" s="115" t="s">
        <v>348</v>
      </c>
      <c r="AN56" s="115">
        <v>-1</v>
      </c>
      <c r="AQ56" s="115">
        <v>600</v>
      </c>
      <c r="AR56" s="115" t="s">
        <v>245</v>
      </c>
      <c r="AS56" s="115" t="s">
        <v>349</v>
      </c>
      <c r="AT56" s="115" t="s">
        <v>296</v>
      </c>
      <c r="AV56" s="115">
        <v>100.900382174372</v>
      </c>
      <c r="AW56" s="115">
        <v>0.46755895720000001</v>
      </c>
    </row>
    <row r="57" spans="1:49" x14ac:dyDescent="0.25">
      <c r="A57" s="117">
        <v>550000</v>
      </c>
      <c r="B57" s="117">
        <v>860000</v>
      </c>
      <c r="C57" s="117">
        <v>860000</v>
      </c>
      <c r="D57" s="115" t="s">
        <v>342</v>
      </c>
      <c r="E57" s="115" t="s">
        <v>13</v>
      </c>
      <c r="F57" s="115" t="s">
        <v>343</v>
      </c>
      <c r="G57" s="115" t="s">
        <v>344</v>
      </c>
      <c r="H57" s="115">
        <v>0.56000000000000005</v>
      </c>
      <c r="I57" s="115">
        <v>0.48</v>
      </c>
      <c r="J57" s="115" t="s">
        <v>350</v>
      </c>
      <c r="K57" s="115">
        <v>7.8801029865019995E-2</v>
      </c>
      <c r="L57" s="115">
        <v>3682.59813779868</v>
      </c>
      <c r="M57" s="115">
        <v>9.17514595045885</v>
      </c>
      <c r="N57" s="115">
        <v>1.34926546715079</v>
      </c>
      <c r="O57" s="115">
        <v>0.72301095005805005</v>
      </c>
      <c r="P57" s="115">
        <v>0.10632350837279</v>
      </c>
      <c r="Q57" s="115">
        <v>290.19252583755201</v>
      </c>
      <c r="R57" s="115">
        <v>1210</v>
      </c>
      <c r="S57" s="115" t="s">
        <v>353</v>
      </c>
      <c r="T57" s="115">
        <v>1210</v>
      </c>
      <c r="U57" s="115" t="s">
        <v>352</v>
      </c>
      <c r="V57" s="115" t="s">
        <v>350</v>
      </c>
      <c r="Z57" s="115">
        <v>0</v>
      </c>
      <c r="AA57" s="115">
        <v>1</v>
      </c>
      <c r="AB57" s="115">
        <v>0.72301095005805005</v>
      </c>
      <c r="AC57" s="115">
        <v>0.10632350837279</v>
      </c>
      <c r="AD57" s="115">
        <v>480.993427851371</v>
      </c>
      <c r="AF57" s="115">
        <v>-1</v>
      </c>
      <c r="AG57" s="115">
        <v>-1</v>
      </c>
      <c r="AH57" s="115">
        <v>-1</v>
      </c>
      <c r="AI57" s="115">
        <v>-1</v>
      </c>
      <c r="AJ57" s="115">
        <v>0</v>
      </c>
      <c r="AM57" s="115" t="s">
        <v>348</v>
      </c>
      <c r="AN57" s="115">
        <v>-1</v>
      </c>
      <c r="AQ57" s="115">
        <v>600</v>
      </c>
      <c r="AR57" s="115" t="s">
        <v>245</v>
      </c>
      <c r="AS57" s="115" t="s">
        <v>349</v>
      </c>
      <c r="AT57" s="115" t="s">
        <v>296</v>
      </c>
      <c r="AV57" s="115">
        <v>74.657607817019198</v>
      </c>
      <c r="AW57" s="115">
        <v>0.39010010369999998</v>
      </c>
    </row>
    <row r="58" spans="1:49" x14ac:dyDescent="0.25">
      <c r="A58" s="117">
        <v>550000</v>
      </c>
      <c r="B58" s="117">
        <v>860000</v>
      </c>
      <c r="C58" s="117">
        <v>860000</v>
      </c>
      <c r="D58" s="115" t="s">
        <v>342</v>
      </c>
      <c r="E58" s="115" t="s">
        <v>13</v>
      </c>
      <c r="F58" s="115" t="s">
        <v>343</v>
      </c>
      <c r="G58" s="115" t="s">
        <v>344</v>
      </c>
      <c r="H58" s="115">
        <v>0.56000000000000005</v>
      </c>
      <c r="I58" s="115">
        <v>0.48</v>
      </c>
      <c r="J58" s="115" t="s">
        <v>350</v>
      </c>
      <c r="K58" s="115">
        <v>0.10556256710426</v>
      </c>
      <c r="L58" s="115">
        <v>3682.59813779868</v>
      </c>
      <c r="M58" s="115">
        <v>9.17514595045885</v>
      </c>
      <c r="N58" s="115">
        <v>1.34926546715079</v>
      </c>
      <c r="O58" s="115">
        <v>0.96855196008668998</v>
      </c>
      <c r="P58" s="115">
        <v>0.14243192641756</v>
      </c>
      <c r="Q58" s="115">
        <v>388.744513039396</v>
      </c>
      <c r="R58" s="115">
        <v>1210</v>
      </c>
      <c r="S58" s="115" t="s">
        <v>353</v>
      </c>
      <c r="T58" s="115">
        <v>1210</v>
      </c>
      <c r="U58" s="115" t="s">
        <v>352</v>
      </c>
      <c r="V58" s="115" t="s">
        <v>350</v>
      </c>
      <c r="Z58" s="115">
        <v>0</v>
      </c>
      <c r="AA58" s="115">
        <v>1</v>
      </c>
      <c r="AB58" s="115">
        <v>0.96855196008668998</v>
      </c>
      <c r="AC58" s="115">
        <v>0.14243192641756</v>
      </c>
      <c r="AD58" s="115">
        <v>797.83848109579105</v>
      </c>
      <c r="AF58" s="115">
        <v>-1</v>
      </c>
      <c r="AG58" s="115">
        <v>-1</v>
      </c>
      <c r="AH58" s="115">
        <v>-1</v>
      </c>
      <c r="AI58" s="115">
        <v>-1</v>
      </c>
      <c r="AJ58" s="115">
        <v>0</v>
      </c>
      <c r="AM58" s="115" t="s">
        <v>348</v>
      </c>
      <c r="AN58" s="115">
        <v>-1</v>
      </c>
      <c r="AQ58" s="115">
        <v>600</v>
      </c>
      <c r="AR58" s="115" t="s">
        <v>245</v>
      </c>
      <c r="AS58" s="115" t="s">
        <v>349</v>
      </c>
      <c r="AT58" s="115" t="s">
        <v>296</v>
      </c>
      <c r="AV58" s="115">
        <v>89.451141565249998</v>
      </c>
      <c r="AW58" s="115">
        <v>0.64707094980000002</v>
      </c>
    </row>
    <row r="59" spans="1:49" x14ac:dyDescent="0.25">
      <c r="A59" s="117">
        <v>550000</v>
      </c>
      <c r="B59" s="117">
        <v>860000</v>
      </c>
      <c r="C59" s="117">
        <v>860000</v>
      </c>
      <c r="D59" s="115" t="s">
        <v>342</v>
      </c>
      <c r="E59" s="115" t="s">
        <v>13</v>
      </c>
      <c r="F59" s="115" t="s">
        <v>343</v>
      </c>
      <c r="G59" s="115" t="s">
        <v>344</v>
      </c>
      <c r="H59" s="115">
        <v>0.56000000000000005</v>
      </c>
      <c r="I59" s="115">
        <v>0.48</v>
      </c>
      <c r="J59" s="115" t="s">
        <v>350</v>
      </c>
      <c r="K59" s="115">
        <v>3.9091312266099996E-3</v>
      </c>
      <c r="L59" s="115">
        <v>3682.59813779868</v>
      </c>
      <c r="M59" s="115">
        <v>9.17514595045885</v>
      </c>
      <c r="N59" s="115">
        <v>1.34926546715079</v>
      </c>
      <c r="O59" s="115">
        <v>3.5866849543649999E-2</v>
      </c>
      <c r="P59" s="115">
        <v>5.27445577062E-3</v>
      </c>
      <c r="Q59" s="115">
        <v>14.3957593755283</v>
      </c>
      <c r="R59" s="115">
        <v>1210</v>
      </c>
      <c r="S59" s="115" t="s">
        <v>353</v>
      </c>
      <c r="T59" s="115">
        <v>1210</v>
      </c>
      <c r="U59" s="115" t="s">
        <v>352</v>
      </c>
      <c r="V59" s="115" t="s">
        <v>350</v>
      </c>
      <c r="Z59" s="115">
        <v>0</v>
      </c>
      <c r="AA59" s="115">
        <v>1</v>
      </c>
      <c r="AB59" s="115">
        <v>3.5866849543649999E-2</v>
      </c>
      <c r="AC59" s="115">
        <v>5.27445577062E-3</v>
      </c>
      <c r="AD59" s="115">
        <v>29.6662718987114</v>
      </c>
      <c r="AF59" s="115">
        <v>-1</v>
      </c>
      <c r="AG59" s="115">
        <v>-1</v>
      </c>
      <c r="AH59" s="115">
        <v>-1</v>
      </c>
      <c r="AI59" s="115">
        <v>-1</v>
      </c>
      <c r="AJ59" s="115">
        <v>0</v>
      </c>
      <c r="AM59" s="115" t="s">
        <v>348</v>
      </c>
      <c r="AN59" s="115">
        <v>-1</v>
      </c>
      <c r="AQ59" s="115">
        <v>600</v>
      </c>
      <c r="AR59" s="115" t="s">
        <v>245</v>
      </c>
      <c r="AS59" s="115" t="s">
        <v>349</v>
      </c>
      <c r="AT59" s="115" t="s">
        <v>296</v>
      </c>
      <c r="AV59" s="115">
        <v>26.012089876589499</v>
      </c>
      <c r="AW59" s="115">
        <v>2.4060236700000001E-2</v>
      </c>
    </row>
    <row r="60" spans="1:49" x14ac:dyDescent="0.25">
      <c r="A60" s="117">
        <v>550000</v>
      </c>
      <c r="B60" s="117">
        <v>860000</v>
      </c>
      <c r="C60" s="117">
        <v>860000</v>
      </c>
      <c r="D60" s="115" t="s">
        <v>342</v>
      </c>
      <c r="E60" s="115" t="s">
        <v>13</v>
      </c>
      <c r="F60" s="115" t="s">
        <v>343</v>
      </c>
      <c r="G60" s="115" t="s">
        <v>344</v>
      </c>
      <c r="H60" s="115">
        <v>0.56000000000000005</v>
      </c>
      <c r="I60" s="115">
        <v>0.48</v>
      </c>
      <c r="J60" s="115" t="s">
        <v>350</v>
      </c>
      <c r="K60" s="115">
        <v>1.94944772459E-3</v>
      </c>
      <c r="L60" s="115">
        <v>3682.59813779868</v>
      </c>
      <c r="M60" s="115">
        <v>9.17514595045885</v>
      </c>
      <c r="N60" s="115">
        <v>1.34926546715079</v>
      </c>
      <c r="O60" s="115">
        <v>1.7886467395909999E-2</v>
      </c>
      <c r="P60" s="115">
        <v>2.6303224948000001E-3</v>
      </c>
      <c r="Q60" s="115">
        <v>7.1790325603146901</v>
      </c>
      <c r="R60" s="115">
        <v>1210</v>
      </c>
      <c r="S60" s="115" t="s">
        <v>353</v>
      </c>
      <c r="T60" s="115">
        <v>1210</v>
      </c>
      <c r="U60" s="115" t="s">
        <v>352</v>
      </c>
      <c r="V60" s="115" t="s">
        <v>350</v>
      </c>
      <c r="Z60" s="115">
        <v>0</v>
      </c>
      <c r="AA60" s="115">
        <v>1</v>
      </c>
      <c r="AB60" s="115">
        <v>1.7886467395909999E-2</v>
      </c>
      <c r="AC60" s="115">
        <v>2.6303224948000001E-3</v>
      </c>
      <c r="AD60" s="115">
        <v>329.23392620638202</v>
      </c>
      <c r="AF60" s="115">
        <v>-1</v>
      </c>
      <c r="AG60" s="115">
        <v>-1</v>
      </c>
      <c r="AH60" s="115">
        <v>-1</v>
      </c>
      <c r="AI60" s="115">
        <v>-1</v>
      </c>
      <c r="AJ60" s="115">
        <v>0</v>
      </c>
      <c r="AM60" s="115" t="s">
        <v>348</v>
      </c>
      <c r="AN60" s="115">
        <v>-1</v>
      </c>
      <c r="AQ60" s="115">
        <v>600</v>
      </c>
      <c r="AR60" s="115" t="s">
        <v>245</v>
      </c>
      <c r="AS60" s="115" t="s">
        <v>349</v>
      </c>
      <c r="AT60" s="115" t="s">
        <v>296</v>
      </c>
      <c r="AV60" s="115">
        <v>21.941729542272299</v>
      </c>
      <c r="AW60" s="115">
        <v>0.26701859379999998</v>
      </c>
    </row>
    <row r="61" spans="1:49" x14ac:dyDescent="0.25">
      <c r="A61" s="117">
        <v>550000</v>
      </c>
      <c r="B61" s="117">
        <v>860000</v>
      </c>
      <c r="C61" s="117">
        <v>860000</v>
      </c>
      <c r="D61" s="115" t="s">
        <v>342</v>
      </c>
      <c r="E61" s="115" t="s">
        <v>13</v>
      </c>
      <c r="F61" s="115" t="s">
        <v>343</v>
      </c>
      <c r="G61" s="115" t="s">
        <v>344</v>
      </c>
      <c r="H61" s="115">
        <v>0.56000000000000005</v>
      </c>
      <c r="I61" s="115">
        <v>0.48</v>
      </c>
      <c r="J61" s="115" t="s">
        <v>350</v>
      </c>
      <c r="K61" s="115">
        <v>3.0602873180000001E-4</v>
      </c>
      <c r="L61" s="115">
        <v>3682.59813779868</v>
      </c>
      <c r="M61" s="115">
        <v>9.17514595045885</v>
      </c>
      <c r="N61" s="115">
        <v>1.34926546715079</v>
      </c>
      <c r="O61" s="115">
        <v>2.8078582793000001E-3</v>
      </c>
      <c r="P61" s="115">
        <v>4.1291399977000002E-4</v>
      </c>
      <c r="Q61" s="115">
        <v>1.12698083784325</v>
      </c>
      <c r="R61" s="115">
        <v>1210</v>
      </c>
      <c r="S61" s="115" t="s">
        <v>353</v>
      </c>
      <c r="T61" s="115">
        <v>1210</v>
      </c>
      <c r="U61" s="115" t="s">
        <v>352</v>
      </c>
      <c r="V61" s="115" t="s">
        <v>350</v>
      </c>
      <c r="Z61" s="115">
        <v>0</v>
      </c>
      <c r="AA61" s="115">
        <v>1</v>
      </c>
      <c r="AB61" s="115">
        <v>2.8078582793000001E-3</v>
      </c>
      <c r="AC61" s="115">
        <v>4.1291399977000002E-4</v>
      </c>
      <c r="AD61" s="115">
        <v>865.315478626507</v>
      </c>
      <c r="AF61" s="115">
        <v>-1</v>
      </c>
      <c r="AG61" s="115">
        <v>-1</v>
      </c>
      <c r="AH61" s="115">
        <v>-1</v>
      </c>
      <c r="AI61" s="115">
        <v>-1</v>
      </c>
      <c r="AJ61" s="115">
        <v>0</v>
      </c>
      <c r="AM61" s="115" t="s">
        <v>348</v>
      </c>
      <c r="AN61" s="115">
        <v>-1</v>
      </c>
      <c r="AQ61" s="115">
        <v>600</v>
      </c>
      <c r="AR61" s="115" t="s">
        <v>245</v>
      </c>
      <c r="AS61" s="115" t="s">
        <v>349</v>
      </c>
      <c r="AT61" s="115" t="s">
        <v>296</v>
      </c>
      <c r="AV61" s="115">
        <v>12.3090085806296</v>
      </c>
      <c r="AW61" s="115">
        <v>0.70179681959999995</v>
      </c>
    </row>
    <row r="62" spans="1:49" x14ac:dyDescent="0.25">
      <c r="A62" s="117">
        <v>550000</v>
      </c>
      <c r="B62" s="117">
        <v>860000</v>
      </c>
      <c r="C62" s="117">
        <v>860000</v>
      </c>
      <c r="D62" s="115" t="s">
        <v>342</v>
      </c>
      <c r="E62" s="115" t="s">
        <v>13</v>
      </c>
      <c r="F62" s="115" t="s">
        <v>343</v>
      </c>
      <c r="G62" s="115" t="s">
        <v>344</v>
      </c>
      <c r="H62" s="115">
        <v>0.56000000000000005</v>
      </c>
      <c r="I62" s="115">
        <v>0.48</v>
      </c>
      <c r="J62" s="115" t="s">
        <v>350</v>
      </c>
      <c r="K62" s="115">
        <v>2.0907804102409999E-2</v>
      </c>
      <c r="L62" s="115">
        <v>3697.3813855888002</v>
      </c>
      <c r="M62" s="115">
        <v>9.2096594654569905</v>
      </c>
      <c r="N62" s="115">
        <v>1.3542620814797801</v>
      </c>
      <c r="O62" s="115">
        <v>0.19255375595372001</v>
      </c>
      <c r="P62" s="115">
        <v>2.8314646302899999E-2</v>
      </c>
      <c r="Q62" s="115">
        <v>77.304125701806498</v>
      </c>
      <c r="R62" s="115">
        <v>1200</v>
      </c>
      <c r="S62" s="115" t="s">
        <v>351</v>
      </c>
      <c r="T62" s="115">
        <v>1200</v>
      </c>
      <c r="U62" s="115" t="s">
        <v>352</v>
      </c>
      <c r="V62" s="115" t="s">
        <v>350</v>
      </c>
      <c r="Z62" s="115">
        <v>0</v>
      </c>
      <c r="AA62" s="115">
        <v>1</v>
      </c>
      <c r="AB62" s="115">
        <v>0.19255375595372001</v>
      </c>
      <c r="AC62" s="115">
        <v>2.8314646302899999E-2</v>
      </c>
      <c r="AD62" s="115">
        <v>957.37235618627199</v>
      </c>
      <c r="AF62" s="115">
        <v>-1</v>
      </c>
      <c r="AG62" s="115">
        <v>-1</v>
      </c>
      <c r="AH62" s="115">
        <v>-1</v>
      </c>
      <c r="AI62" s="115">
        <v>-1</v>
      </c>
      <c r="AJ62" s="115">
        <v>0</v>
      </c>
      <c r="AM62" s="115" t="s">
        <v>348</v>
      </c>
      <c r="AN62" s="115">
        <v>-1</v>
      </c>
      <c r="AQ62" s="115">
        <v>600</v>
      </c>
      <c r="AR62" s="115" t="s">
        <v>245</v>
      </c>
      <c r="AS62" s="115" t="s">
        <v>349</v>
      </c>
      <c r="AT62" s="115" t="s">
        <v>296</v>
      </c>
      <c r="AV62" s="115">
        <v>37.257353931106699</v>
      </c>
      <c r="AW62" s="115">
        <v>0.77645770979999995</v>
      </c>
    </row>
    <row r="63" spans="1:49" x14ac:dyDescent="0.25">
      <c r="A63" s="117">
        <v>550000</v>
      </c>
      <c r="B63" s="117">
        <v>860000</v>
      </c>
      <c r="C63" s="117">
        <v>860000</v>
      </c>
      <c r="D63" s="115" t="s">
        <v>342</v>
      </c>
      <c r="E63" s="115" t="s">
        <v>13</v>
      </c>
      <c r="F63" s="115" t="s">
        <v>343</v>
      </c>
      <c r="G63" s="115" t="s">
        <v>344</v>
      </c>
      <c r="H63" s="115">
        <v>0.56000000000000005</v>
      </c>
      <c r="I63" s="115">
        <v>0.48</v>
      </c>
      <c r="J63" s="115" t="s">
        <v>350</v>
      </c>
      <c r="K63" s="115">
        <v>0.10071448387329</v>
      </c>
      <c r="L63" s="115">
        <v>3697.3813855888002</v>
      </c>
      <c r="M63" s="115">
        <v>9.2096594654569905</v>
      </c>
      <c r="N63" s="115">
        <v>1.3542620814797801</v>
      </c>
      <c r="O63" s="115">
        <v>0.92754609971227997</v>
      </c>
      <c r="P63" s="115">
        <v>0.13639380656540001</v>
      </c>
      <c r="Q63" s="115">
        <v>372.37985793229399</v>
      </c>
      <c r="R63" s="115">
        <v>1210</v>
      </c>
      <c r="S63" s="115" t="s">
        <v>353</v>
      </c>
      <c r="T63" s="115">
        <v>1210</v>
      </c>
      <c r="U63" s="115" t="s">
        <v>352</v>
      </c>
      <c r="V63" s="115" t="s">
        <v>350</v>
      </c>
      <c r="Z63" s="115">
        <v>0</v>
      </c>
      <c r="AA63" s="115">
        <v>1</v>
      </c>
      <c r="AB63" s="115">
        <v>0.92754609971227997</v>
      </c>
      <c r="AC63" s="115">
        <v>0.13639380656540001</v>
      </c>
      <c r="AD63" s="115">
        <v>921.39810922410504</v>
      </c>
      <c r="AF63" s="115">
        <v>-1</v>
      </c>
      <c r="AG63" s="115">
        <v>-1</v>
      </c>
      <c r="AH63" s="115">
        <v>-1</v>
      </c>
      <c r="AI63" s="115">
        <v>-1</v>
      </c>
      <c r="AJ63" s="115">
        <v>0</v>
      </c>
      <c r="AM63" s="115" t="s">
        <v>348</v>
      </c>
      <c r="AN63" s="115">
        <v>-1</v>
      </c>
      <c r="AQ63" s="115">
        <v>600</v>
      </c>
      <c r="AR63" s="115" t="s">
        <v>245</v>
      </c>
      <c r="AS63" s="115" t="s">
        <v>349</v>
      </c>
      <c r="AT63" s="115" t="s">
        <v>296</v>
      </c>
      <c r="AV63" s="115">
        <v>102.287197419981</v>
      </c>
      <c r="AW63" s="115">
        <v>0.74728151600000003</v>
      </c>
    </row>
    <row r="64" spans="1:49" x14ac:dyDescent="0.25">
      <c r="A64" s="117">
        <v>550000</v>
      </c>
      <c r="B64" s="117">
        <v>860000</v>
      </c>
      <c r="C64" s="117">
        <v>860000</v>
      </c>
      <c r="D64" s="115" t="s">
        <v>342</v>
      </c>
      <c r="E64" s="115" t="s">
        <v>13</v>
      </c>
      <c r="F64" s="115" t="s">
        <v>343</v>
      </c>
      <c r="G64" s="115" t="s">
        <v>344</v>
      </c>
      <c r="H64" s="115">
        <v>0.56000000000000005</v>
      </c>
      <c r="I64" s="115">
        <v>0.48</v>
      </c>
      <c r="J64" s="115" t="s">
        <v>350</v>
      </c>
      <c r="K64" s="115">
        <v>4.6795868371269998E-2</v>
      </c>
      <c r="L64" s="115">
        <v>3682.59813779868</v>
      </c>
      <c r="M64" s="115">
        <v>9.17514595045885</v>
      </c>
      <c r="N64" s="115">
        <v>1.34926546715079</v>
      </c>
      <c r="O64" s="115">
        <v>0.42935892218491001</v>
      </c>
      <c r="P64" s="115">
        <v>6.3140049198689999E-2</v>
      </c>
      <c r="Q64" s="115">
        <v>172.33037772072899</v>
      </c>
      <c r="R64" s="115">
        <v>1210</v>
      </c>
      <c r="S64" s="115" t="s">
        <v>353</v>
      </c>
      <c r="T64" s="115">
        <v>1210</v>
      </c>
      <c r="U64" s="115" t="s">
        <v>352</v>
      </c>
      <c r="V64" s="115" t="s">
        <v>350</v>
      </c>
      <c r="Z64" s="115">
        <v>0</v>
      </c>
      <c r="AA64" s="115">
        <v>1</v>
      </c>
      <c r="AB64" s="115">
        <v>0.42935892218491001</v>
      </c>
      <c r="AC64" s="115">
        <v>6.3140049198689999E-2</v>
      </c>
      <c r="AD64" s="115">
        <v>172.33037772072799</v>
      </c>
      <c r="AF64" s="115">
        <v>-1</v>
      </c>
      <c r="AG64" s="115">
        <v>-1</v>
      </c>
      <c r="AH64" s="115">
        <v>-1</v>
      </c>
      <c r="AI64" s="115">
        <v>-1</v>
      </c>
      <c r="AJ64" s="115">
        <v>0</v>
      </c>
      <c r="AM64" s="115" t="s">
        <v>348</v>
      </c>
      <c r="AN64" s="115">
        <v>-1</v>
      </c>
      <c r="AQ64" s="115">
        <v>600</v>
      </c>
      <c r="AR64" s="115" t="s">
        <v>245</v>
      </c>
      <c r="AS64" s="115" t="s">
        <v>349</v>
      </c>
      <c r="AT64" s="115" t="s">
        <v>296</v>
      </c>
      <c r="AV64" s="115">
        <v>56.862551674162802</v>
      </c>
      <c r="AW64" s="115">
        <v>0.13976510759999999</v>
      </c>
    </row>
    <row r="65" spans="1:49" x14ac:dyDescent="0.25">
      <c r="A65" s="117">
        <v>550000</v>
      </c>
      <c r="B65" s="117">
        <v>860000</v>
      </c>
      <c r="C65" s="117">
        <v>860000</v>
      </c>
      <c r="D65" s="115" t="s">
        <v>342</v>
      </c>
      <c r="E65" s="115" t="s">
        <v>13</v>
      </c>
      <c r="F65" s="115" t="s">
        <v>343</v>
      </c>
      <c r="G65" s="115" t="s">
        <v>344</v>
      </c>
      <c r="H65" s="115">
        <v>0.56000000000000005</v>
      </c>
      <c r="I65" s="115">
        <v>0.48</v>
      </c>
      <c r="J65" s="115" t="s">
        <v>350</v>
      </c>
      <c r="K65" s="115">
        <v>0.17803253955180001</v>
      </c>
      <c r="L65" s="115">
        <v>3682.59813779868</v>
      </c>
      <c r="M65" s="115">
        <v>9.17514595045885</v>
      </c>
      <c r="N65" s="115">
        <v>1.34926546715079</v>
      </c>
      <c r="O65" s="115">
        <v>1.6334745343186501</v>
      </c>
      <c r="P65" s="115">
        <v>0.24021315764640999</v>
      </c>
      <c r="Q65" s="115">
        <v>655.62229862105096</v>
      </c>
      <c r="R65" s="115">
        <v>1210</v>
      </c>
      <c r="S65" s="115" t="s">
        <v>353</v>
      </c>
      <c r="T65" s="115">
        <v>1210</v>
      </c>
      <c r="U65" s="115" t="s">
        <v>352</v>
      </c>
      <c r="V65" s="115" t="s">
        <v>350</v>
      </c>
      <c r="Z65" s="115">
        <v>0</v>
      </c>
      <c r="AA65" s="115">
        <v>1</v>
      </c>
      <c r="AB65" s="115">
        <v>1.6334745343186501</v>
      </c>
      <c r="AC65" s="115">
        <v>0.24021315764640999</v>
      </c>
      <c r="AD65" s="115">
        <v>655.62229862105096</v>
      </c>
      <c r="AF65" s="115">
        <v>-1</v>
      </c>
      <c r="AG65" s="115">
        <v>-1</v>
      </c>
      <c r="AH65" s="115">
        <v>-1</v>
      </c>
      <c r="AI65" s="115">
        <v>-1</v>
      </c>
      <c r="AJ65" s="115">
        <v>0</v>
      </c>
      <c r="AM65" s="115" t="s">
        <v>348</v>
      </c>
      <c r="AN65" s="115">
        <v>-1</v>
      </c>
      <c r="AQ65" s="115">
        <v>600</v>
      </c>
      <c r="AR65" s="115" t="s">
        <v>245</v>
      </c>
      <c r="AS65" s="115" t="s">
        <v>349</v>
      </c>
      <c r="AT65" s="115" t="s">
        <v>296</v>
      </c>
      <c r="AV65" s="115">
        <v>109.3485593809</v>
      </c>
      <c r="AW65" s="115">
        <v>0.5317293582</v>
      </c>
    </row>
    <row r="66" spans="1:49" x14ac:dyDescent="0.25">
      <c r="A66" s="117">
        <v>550000</v>
      </c>
      <c r="B66" s="117">
        <v>860000</v>
      </c>
      <c r="C66" s="117">
        <v>860000</v>
      </c>
      <c r="D66" s="115" t="s">
        <v>342</v>
      </c>
      <c r="E66" s="115" t="s">
        <v>13</v>
      </c>
      <c r="F66" s="115" t="s">
        <v>343</v>
      </c>
      <c r="G66" s="115" t="s">
        <v>344</v>
      </c>
      <c r="H66" s="115">
        <v>0.56000000000000005</v>
      </c>
      <c r="I66" s="115">
        <v>0.48</v>
      </c>
      <c r="J66" s="115" t="s">
        <v>350</v>
      </c>
      <c r="K66" s="115">
        <v>0.13306304742344</v>
      </c>
      <c r="L66" s="115">
        <v>3682.59813779868</v>
      </c>
      <c r="M66" s="115">
        <v>9.17514595045885</v>
      </c>
      <c r="N66" s="115">
        <v>1.34926546715079</v>
      </c>
      <c r="O66" s="115">
        <v>1.2208728807229201</v>
      </c>
      <c r="P66" s="115">
        <v>0.17953737484230001</v>
      </c>
      <c r="Q66" s="115">
        <v>490.01773065139201</v>
      </c>
      <c r="R66" s="115">
        <v>1210</v>
      </c>
      <c r="S66" s="115" t="s">
        <v>353</v>
      </c>
      <c r="T66" s="115">
        <v>1210</v>
      </c>
      <c r="U66" s="115" t="s">
        <v>352</v>
      </c>
      <c r="V66" s="115" t="s">
        <v>350</v>
      </c>
      <c r="Z66" s="115">
        <v>0</v>
      </c>
      <c r="AA66" s="115">
        <v>1</v>
      </c>
      <c r="AB66" s="115">
        <v>1.2208728807229201</v>
      </c>
      <c r="AC66" s="115">
        <v>0.17953737484230001</v>
      </c>
      <c r="AD66" s="115">
        <v>490.01773065139201</v>
      </c>
      <c r="AF66" s="115">
        <v>-1</v>
      </c>
      <c r="AG66" s="115">
        <v>-1</v>
      </c>
      <c r="AH66" s="115">
        <v>-1</v>
      </c>
      <c r="AI66" s="115">
        <v>-1</v>
      </c>
      <c r="AJ66" s="115">
        <v>0</v>
      </c>
      <c r="AM66" s="115" t="s">
        <v>348</v>
      </c>
      <c r="AN66" s="115">
        <v>-1</v>
      </c>
      <c r="AQ66" s="115">
        <v>600</v>
      </c>
      <c r="AR66" s="115" t="s">
        <v>245</v>
      </c>
      <c r="AS66" s="115" t="s">
        <v>349</v>
      </c>
      <c r="AT66" s="115" t="s">
        <v>296</v>
      </c>
      <c r="AV66" s="115">
        <v>97.573473778121794</v>
      </c>
      <c r="AW66" s="115">
        <v>0.39741908409999999</v>
      </c>
    </row>
    <row r="67" spans="1:49" x14ac:dyDescent="0.25">
      <c r="A67" s="117">
        <v>550000</v>
      </c>
      <c r="B67" s="117">
        <v>860000</v>
      </c>
      <c r="C67" s="117">
        <v>860000</v>
      </c>
      <c r="D67" s="115" t="s">
        <v>342</v>
      </c>
      <c r="E67" s="115" t="s">
        <v>13</v>
      </c>
      <c r="F67" s="115" t="s">
        <v>343</v>
      </c>
      <c r="G67" s="115" t="s">
        <v>344</v>
      </c>
      <c r="H67" s="115">
        <v>0.56000000000000005</v>
      </c>
      <c r="I67" s="115">
        <v>0.48</v>
      </c>
      <c r="J67" s="115" t="s">
        <v>350</v>
      </c>
      <c r="K67" s="115">
        <v>8.5609830532279996E-2</v>
      </c>
      <c r="L67" s="115">
        <v>3682.59813779868</v>
      </c>
      <c r="M67" s="115">
        <v>9.17514595045885</v>
      </c>
      <c r="N67" s="115">
        <v>1.34926546715079</v>
      </c>
      <c r="O67" s="115">
        <v>0.78548268992770998</v>
      </c>
      <c r="P67" s="115">
        <v>0.11551038798582999</v>
      </c>
      <c r="Q67" s="115">
        <v>315.266602495435</v>
      </c>
      <c r="R67" s="115">
        <v>1210</v>
      </c>
      <c r="S67" s="115" t="s">
        <v>353</v>
      </c>
      <c r="T67" s="115">
        <v>1210</v>
      </c>
      <c r="U67" s="115" t="s">
        <v>352</v>
      </c>
      <c r="V67" s="115" t="s">
        <v>350</v>
      </c>
      <c r="Z67" s="115">
        <v>0</v>
      </c>
      <c r="AA67" s="115">
        <v>1</v>
      </c>
      <c r="AB67" s="115">
        <v>0.78548268992770998</v>
      </c>
      <c r="AC67" s="115">
        <v>0.11551038798582999</v>
      </c>
      <c r="AD67" s="115">
        <v>315.26660249543602</v>
      </c>
      <c r="AF67" s="115">
        <v>-1</v>
      </c>
      <c r="AG67" s="115">
        <v>-1</v>
      </c>
      <c r="AH67" s="115">
        <v>-1</v>
      </c>
      <c r="AI67" s="115">
        <v>-1</v>
      </c>
      <c r="AJ67" s="115">
        <v>0</v>
      </c>
      <c r="AM67" s="115" t="s">
        <v>348</v>
      </c>
      <c r="AN67" s="115">
        <v>-1</v>
      </c>
      <c r="AQ67" s="115">
        <v>600</v>
      </c>
      <c r="AR67" s="115" t="s">
        <v>245</v>
      </c>
      <c r="AS67" s="115" t="s">
        <v>349</v>
      </c>
      <c r="AT67" s="115" t="s">
        <v>296</v>
      </c>
      <c r="AV67" s="115">
        <v>83.836840053622495</v>
      </c>
      <c r="AW67" s="115">
        <v>0.25569067519999999</v>
      </c>
    </row>
    <row r="68" spans="1:49" x14ac:dyDescent="0.25">
      <c r="A68" s="117">
        <v>550000</v>
      </c>
      <c r="B68" s="117">
        <v>860000</v>
      </c>
      <c r="C68" s="117">
        <v>860000</v>
      </c>
      <c r="D68" s="115" t="s">
        <v>342</v>
      </c>
      <c r="E68" s="115" t="s">
        <v>13</v>
      </c>
      <c r="F68" s="115" t="s">
        <v>343</v>
      </c>
      <c r="G68" s="115" t="s">
        <v>344</v>
      </c>
      <c r="H68" s="115">
        <v>0.56000000000000005</v>
      </c>
      <c r="I68" s="115">
        <v>0.48</v>
      </c>
      <c r="J68" s="115" t="s">
        <v>350</v>
      </c>
      <c r="K68" s="115">
        <v>4.7552646450599997E-3</v>
      </c>
      <c r="L68" s="115">
        <v>3682.59813779868</v>
      </c>
      <c r="M68" s="115">
        <v>9.17514595045885</v>
      </c>
      <c r="N68" s="115">
        <v>1.34926546715079</v>
      </c>
      <c r="O68" s="115">
        <v>4.3630247151510003E-2</v>
      </c>
      <c r="P68" s="115">
        <v>6.41611437274E-3</v>
      </c>
      <c r="Q68" s="115">
        <v>17.511728726648901</v>
      </c>
      <c r="R68" s="115">
        <v>1210</v>
      </c>
      <c r="S68" s="115" t="s">
        <v>353</v>
      </c>
      <c r="T68" s="115">
        <v>1210</v>
      </c>
      <c r="U68" s="115" t="s">
        <v>352</v>
      </c>
      <c r="V68" s="115" t="s">
        <v>350</v>
      </c>
      <c r="Z68" s="115">
        <v>0</v>
      </c>
      <c r="AA68" s="115">
        <v>1</v>
      </c>
      <c r="AB68" s="115">
        <v>4.3630247151510003E-2</v>
      </c>
      <c r="AC68" s="115">
        <v>6.41611437274E-3</v>
      </c>
      <c r="AD68" s="115">
        <v>17.5117287266484</v>
      </c>
      <c r="AF68" s="115">
        <v>-1</v>
      </c>
      <c r="AG68" s="115">
        <v>-1</v>
      </c>
      <c r="AH68" s="115">
        <v>-1</v>
      </c>
      <c r="AI68" s="115">
        <v>-1</v>
      </c>
      <c r="AJ68" s="115">
        <v>0</v>
      </c>
      <c r="AM68" s="115" t="s">
        <v>348</v>
      </c>
      <c r="AN68" s="115">
        <v>-1</v>
      </c>
      <c r="AQ68" s="115">
        <v>600</v>
      </c>
      <c r="AR68" s="115" t="s">
        <v>245</v>
      </c>
      <c r="AS68" s="115" t="s">
        <v>349</v>
      </c>
      <c r="AT68" s="115" t="s">
        <v>296</v>
      </c>
      <c r="AV68" s="115">
        <v>26.720921589387299</v>
      </c>
      <c r="AW68" s="115">
        <v>1.4202537499999999E-2</v>
      </c>
    </row>
    <row r="69" spans="1:49" x14ac:dyDescent="0.25">
      <c r="A69" s="117">
        <v>550000</v>
      </c>
      <c r="B69" s="117">
        <v>860000</v>
      </c>
      <c r="C69" s="117">
        <v>860000</v>
      </c>
      <c r="D69" s="115" t="s">
        <v>342</v>
      </c>
      <c r="E69" s="115" t="s">
        <v>13</v>
      </c>
      <c r="F69" s="115" t="s">
        <v>343</v>
      </c>
      <c r="G69" s="115" t="s">
        <v>344</v>
      </c>
      <c r="H69" s="115">
        <v>0.56000000000000005</v>
      </c>
      <c r="I69" s="115">
        <v>0.48</v>
      </c>
      <c r="J69" s="115" t="s">
        <v>350</v>
      </c>
      <c r="K69" s="115">
        <v>9.6744900745769996E-2</v>
      </c>
      <c r="L69" s="115">
        <v>3682.59813779868</v>
      </c>
      <c r="M69" s="115">
        <v>9.17514595045885</v>
      </c>
      <c r="N69" s="115">
        <v>1.34926546715079</v>
      </c>
      <c r="O69" s="115">
        <v>0.88764858430508997</v>
      </c>
      <c r="P69" s="115">
        <v>0.13053455369919001</v>
      </c>
      <c r="Q69" s="115">
        <v>356.27259132789101</v>
      </c>
      <c r="R69" s="115">
        <v>1210</v>
      </c>
      <c r="S69" s="115" t="s">
        <v>353</v>
      </c>
      <c r="T69" s="115">
        <v>1210</v>
      </c>
      <c r="U69" s="115" t="s">
        <v>352</v>
      </c>
      <c r="V69" s="115" t="s">
        <v>350</v>
      </c>
      <c r="Z69" s="115">
        <v>0</v>
      </c>
      <c r="AA69" s="115">
        <v>1</v>
      </c>
      <c r="AB69" s="115">
        <v>0.88764858430508997</v>
      </c>
      <c r="AC69" s="115">
        <v>0.13053455369919001</v>
      </c>
      <c r="AD69" s="115">
        <v>356.27259132788998</v>
      </c>
      <c r="AF69" s="115">
        <v>-1</v>
      </c>
      <c r="AG69" s="115">
        <v>-1</v>
      </c>
      <c r="AH69" s="115">
        <v>-1</v>
      </c>
      <c r="AI69" s="115">
        <v>-1</v>
      </c>
      <c r="AJ69" s="115">
        <v>0</v>
      </c>
      <c r="AM69" s="115" t="s">
        <v>348</v>
      </c>
      <c r="AN69" s="115">
        <v>-1</v>
      </c>
      <c r="AQ69" s="115">
        <v>600</v>
      </c>
      <c r="AR69" s="115" t="s">
        <v>245</v>
      </c>
      <c r="AS69" s="115" t="s">
        <v>349</v>
      </c>
      <c r="AT69" s="115" t="s">
        <v>296</v>
      </c>
      <c r="AV69" s="115">
        <v>79.679630204590097</v>
      </c>
      <c r="AW69" s="115">
        <v>0.28894776259999999</v>
      </c>
    </row>
    <row r="70" spans="1:49" x14ac:dyDescent="0.25">
      <c r="A70" s="117">
        <v>550000</v>
      </c>
      <c r="B70" s="117">
        <v>860000</v>
      </c>
      <c r="C70" s="117">
        <v>860000</v>
      </c>
      <c r="D70" s="115" t="s">
        <v>342</v>
      </c>
      <c r="E70" s="115" t="s">
        <v>13</v>
      </c>
      <c r="F70" s="115" t="s">
        <v>343</v>
      </c>
      <c r="G70" s="115" t="s">
        <v>344</v>
      </c>
      <c r="H70" s="115">
        <v>0.56000000000000005</v>
      </c>
      <c r="I70" s="115">
        <v>0.48</v>
      </c>
      <c r="J70" s="115" t="s">
        <v>350</v>
      </c>
      <c r="K70" s="115">
        <v>7.2762002421280003E-2</v>
      </c>
      <c r="L70" s="115">
        <v>3682.59813779868</v>
      </c>
      <c r="M70" s="115">
        <v>9.17514595045885</v>
      </c>
      <c r="N70" s="115">
        <v>1.34926546715079</v>
      </c>
      <c r="O70" s="115">
        <v>0.66760199186295999</v>
      </c>
      <c r="P70" s="115">
        <v>9.8175257187780002E-2</v>
      </c>
      <c r="Q70" s="115">
        <v>267.95321461914199</v>
      </c>
      <c r="R70" s="115">
        <v>1210</v>
      </c>
      <c r="S70" s="115" t="s">
        <v>353</v>
      </c>
      <c r="T70" s="115">
        <v>1210</v>
      </c>
      <c r="U70" s="115" t="s">
        <v>352</v>
      </c>
      <c r="V70" s="115" t="s">
        <v>350</v>
      </c>
      <c r="Z70" s="115">
        <v>0</v>
      </c>
      <c r="AA70" s="115">
        <v>1</v>
      </c>
      <c r="AB70" s="115">
        <v>0.66760199186295999</v>
      </c>
      <c r="AC70" s="115">
        <v>9.8175257187780002E-2</v>
      </c>
      <c r="AD70" s="115">
        <v>267.95321461914</v>
      </c>
      <c r="AF70" s="115">
        <v>-1</v>
      </c>
      <c r="AG70" s="115">
        <v>-1</v>
      </c>
      <c r="AH70" s="115">
        <v>-1</v>
      </c>
      <c r="AI70" s="115">
        <v>-1</v>
      </c>
      <c r="AJ70" s="115">
        <v>0</v>
      </c>
      <c r="AM70" s="115" t="s">
        <v>348</v>
      </c>
      <c r="AN70" s="115">
        <v>-1</v>
      </c>
      <c r="AQ70" s="115">
        <v>600</v>
      </c>
      <c r="AR70" s="115" t="s">
        <v>245</v>
      </c>
      <c r="AS70" s="115" t="s">
        <v>349</v>
      </c>
      <c r="AT70" s="115" t="s">
        <v>296</v>
      </c>
      <c r="AV70" s="115">
        <v>68.741392369949395</v>
      </c>
      <c r="AW70" s="115">
        <v>0.2173180978</v>
      </c>
    </row>
    <row r="71" spans="1:49" x14ac:dyDescent="0.25">
      <c r="A71" s="117">
        <v>550000</v>
      </c>
      <c r="B71" s="117">
        <v>860000</v>
      </c>
      <c r="C71" s="117">
        <v>860000</v>
      </c>
      <c r="D71" s="115" t="s">
        <v>342</v>
      </c>
      <c r="E71" s="115" t="s">
        <v>13</v>
      </c>
      <c r="F71" s="115" t="s">
        <v>343</v>
      </c>
      <c r="G71" s="115" t="s">
        <v>344</v>
      </c>
      <c r="H71" s="115">
        <v>0.56000000000000005</v>
      </c>
      <c r="I71" s="115">
        <v>0.48</v>
      </c>
      <c r="J71" s="115" t="s">
        <v>350</v>
      </c>
      <c r="K71" s="115">
        <v>2.95510712489E-3</v>
      </c>
      <c r="L71" s="115">
        <v>3691.0556527353601</v>
      </c>
      <c r="M71" s="115">
        <v>9.4184085202826804</v>
      </c>
      <c r="N71" s="115">
        <v>1.4612208191693301</v>
      </c>
      <c r="O71" s="115">
        <v>2.7832406123450001E-2</v>
      </c>
      <c r="P71" s="115">
        <v>4.3180640537699997E-3</v>
      </c>
      <c r="Q71" s="115">
        <v>10.9074648577785</v>
      </c>
      <c r="R71" s="115">
        <v>1210</v>
      </c>
      <c r="S71" s="115" t="s">
        <v>353</v>
      </c>
      <c r="T71" s="115">
        <v>1210</v>
      </c>
      <c r="U71" s="115" t="s">
        <v>352</v>
      </c>
      <c r="V71" s="115" t="s">
        <v>350</v>
      </c>
      <c r="Z71" s="115">
        <v>0</v>
      </c>
      <c r="AA71" s="115">
        <v>1</v>
      </c>
      <c r="AB71" s="115">
        <v>2.7832406123450001E-2</v>
      </c>
      <c r="AC71" s="115">
        <v>4.3180640537699997E-3</v>
      </c>
      <c r="AD71" s="115">
        <v>92.209910858103797</v>
      </c>
      <c r="AF71" s="115">
        <v>-1</v>
      </c>
      <c r="AG71" s="115">
        <v>-1</v>
      </c>
      <c r="AH71" s="115">
        <v>-1</v>
      </c>
      <c r="AI71" s="115">
        <v>-1</v>
      </c>
      <c r="AJ71" s="115">
        <v>0</v>
      </c>
      <c r="AM71" s="115" t="s">
        <v>348</v>
      </c>
      <c r="AN71" s="115">
        <v>-1</v>
      </c>
      <c r="AQ71" s="115">
        <v>600</v>
      </c>
      <c r="AR71" s="115" t="s">
        <v>245</v>
      </c>
      <c r="AS71" s="115" t="s">
        <v>349</v>
      </c>
      <c r="AT71" s="115" t="s">
        <v>296</v>
      </c>
      <c r="AV71" s="115">
        <v>14.743403438763</v>
      </c>
      <c r="AW71" s="115">
        <v>7.4785004799999999E-2</v>
      </c>
    </row>
    <row r="72" spans="1:49" x14ac:dyDescent="0.25">
      <c r="A72" s="117">
        <v>550000</v>
      </c>
      <c r="B72" s="117">
        <v>860000</v>
      </c>
      <c r="C72" s="117">
        <v>860000</v>
      </c>
      <c r="D72" s="115" t="s">
        <v>342</v>
      </c>
      <c r="E72" s="115" t="s">
        <v>13</v>
      </c>
      <c r="F72" s="115" t="s">
        <v>343</v>
      </c>
      <c r="G72" s="115" t="s">
        <v>344</v>
      </c>
      <c r="H72" s="115">
        <v>0.56000000000000005</v>
      </c>
      <c r="I72" s="115">
        <v>0.48</v>
      </c>
      <c r="J72" s="115" t="s">
        <v>350</v>
      </c>
      <c r="K72" s="115">
        <v>1.625443821763E-2</v>
      </c>
      <c r="L72" s="115">
        <v>3691.0556527353601</v>
      </c>
      <c r="M72" s="115">
        <v>9.4184085202826804</v>
      </c>
      <c r="N72" s="115">
        <v>1.4612208191693301</v>
      </c>
      <c r="O72" s="115">
        <v>0.15309093940134</v>
      </c>
      <c r="P72" s="115">
        <v>2.37513235275E-2</v>
      </c>
      <c r="Q72" s="115">
        <v>59.996036065224601</v>
      </c>
      <c r="R72" s="115">
        <v>1210</v>
      </c>
      <c r="S72" s="115" t="s">
        <v>353</v>
      </c>
      <c r="T72" s="115">
        <v>1210</v>
      </c>
      <c r="U72" s="115" t="s">
        <v>352</v>
      </c>
      <c r="V72" s="115" t="s">
        <v>350</v>
      </c>
      <c r="Z72" s="115">
        <v>0</v>
      </c>
      <c r="AA72" s="115">
        <v>1</v>
      </c>
      <c r="AB72" s="115">
        <v>0.15309093940134</v>
      </c>
      <c r="AC72" s="115">
        <v>2.37513235275E-2</v>
      </c>
      <c r="AD72" s="115">
        <v>439.81051238653902</v>
      </c>
      <c r="AF72" s="115">
        <v>-1</v>
      </c>
      <c r="AG72" s="115">
        <v>-1</v>
      </c>
      <c r="AH72" s="115">
        <v>-1</v>
      </c>
      <c r="AI72" s="115">
        <v>-1</v>
      </c>
      <c r="AJ72" s="115">
        <v>0</v>
      </c>
      <c r="AM72" s="115" t="s">
        <v>348</v>
      </c>
      <c r="AN72" s="115">
        <v>-1</v>
      </c>
      <c r="AQ72" s="115">
        <v>600</v>
      </c>
      <c r="AR72" s="115" t="s">
        <v>245</v>
      </c>
      <c r="AS72" s="115" t="s">
        <v>349</v>
      </c>
      <c r="AT72" s="115" t="s">
        <v>296</v>
      </c>
      <c r="AV72" s="115">
        <v>51.395709372976299</v>
      </c>
      <c r="AW72" s="115">
        <v>0.3566995234</v>
      </c>
    </row>
    <row r="73" spans="1:49" x14ac:dyDescent="0.25">
      <c r="A73" s="117">
        <v>550000</v>
      </c>
      <c r="B73" s="117">
        <v>860000</v>
      </c>
      <c r="C73" s="117">
        <v>860000</v>
      </c>
      <c r="D73" s="115" t="s">
        <v>342</v>
      </c>
      <c r="E73" s="115" t="s">
        <v>13</v>
      </c>
      <c r="F73" s="115" t="s">
        <v>343</v>
      </c>
      <c r="G73" s="115" t="s">
        <v>344</v>
      </c>
      <c r="H73" s="115">
        <v>0.56000000000000005</v>
      </c>
      <c r="I73" s="115">
        <v>0.48</v>
      </c>
      <c r="J73" s="115" t="s">
        <v>350</v>
      </c>
      <c r="K73" s="115">
        <v>1.7842227138900001E-2</v>
      </c>
      <c r="L73" s="115">
        <v>3691.0556527353601</v>
      </c>
      <c r="M73" s="115">
        <v>9.4184085202826804</v>
      </c>
      <c r="N73" s="115">
        <v>1.4612208191693301</v>
      </c>
      <c r="O73" s="115">
        <v>0.16804538410591999</v>
      </c>
      <c r="P73" s="115">
        <v>2.6071433755719998E-2</v>
      </c>
      <c r="Q73" s="115">
        <v>65.856653338458301</v>
      </c>
      <c r="R73" s="115">
        <v>1210</v>
      </c>
      <c r="S73" s="115" t="s">
        <v>353</v>
      </c>
      <c r="T73" s="115">
        <v>1210</v>
      </c>
      <c r="U73" s="115" t="s">
        <v>352</v>
      </c>
      <c r="V73" s="115" t="s">
        <v>350</v>
      </c>
      <c r="Z73" s="115">
        <v>0</v>
      </c>
      <c r="AA73" s="115">
        <v>1</v>
      </c>
      <c r="AB73" s="115">
        <v>0.16804538410591999</v>
      </c>
      <c r="AC73" s="115">
        <v>2.6071433755719998E-2</v>
      </c>
      <c r="AD73" s="115">
        <v>440.59677128401898</v>
      </c>
      <c r="AF73" s="115">
        <v>-1</v>
      </c>
      <c r="AG73" s="115">
        <v>-1</v>
      </c>
      <c r="AH73" s="115">
        <v>-1</v>
      </c>
      <c r="AI73" s="115">
        <v>-1</v>
      </c>
      <c r="AJ73" s="115">
        <v>0</v>
      </c>
      <c r="AM73" s="115" t="s">
        <v>348</v>
      </c>
      <c r="AN73" s="115">
        <v>-1</v>
      </c>
      <c r="AQ73" s="115">
        <v>600</v>
      </c>
      <c r="AR73" s="115" t="s">
        <v>245</v>
      </c>
      <c r="AS73" s="115" t="s">
        <v>349</v>
      </c>
      <c r="AT73" s="115" t="s">
        <v>296</v>
      </c>
      <c r="AV73" s="115">
        <v>50.624372698014596</v>
      </c>
      <c r="AW73" s="115">
        <v>0.35733720299999999</v>
      </c>
    </row>
    <row r="74" spans="1:49" x14ac:dyDescent="0.25">
      <c r="A74" s="117">
        <v>550000</v>
      </c>
      <c r="B74" s="117">
        <v>860000</v>
      </c>
      <c r="C74" s="117">
        <v>860000</v>
      </c>
      <c r="D74" s="115" t="s">
        <v>342</v>
      </c>
      <c r="E74" s="115" t="s">
        <v>13</v>
      </c>
      <c r="F74" s="115" t="s">
        <v>343</v>
      </c>
      <c r="G74" s="115" t="s">
        <v>344</v>
      </c>
      <c r="H74" s="115">
        <v>0.56000000000000005</v>
      </c>
      <c r="I74" s="115">
        <v>0.48</v>
      </c>
      <c r="J74" s="115" t="s">
        <v>350</v>
      </c>
      <c r="K74" s="115">
        <v>0.17125000735956</v>
      </c>
      <c r="L74" s="115">
        <v>3682.59813697555</v>
      </c>
      <c r="M74" s="115">
        <v>9.1751459484080495</v>
      </c>
      <c r="N74" s="115">
        <v>1.3492654668492099</v>
      </c>
      <c r="O74" s="115">
        <v>1.5712438111899201</v>
      </c>
      <c r="P74" s="115">
        <v>0.23106172112792001</v>
      </c>
      <c r="Q74" s="115">
        <v>630.64495805936997</v>
      </c>
      <c r="R74" s="115">
        <v>1200</v>
      </c>
      <c r="S74" s="115" t="s">
        <v>351</v>
      </c>
      <c r="T74" s="115">
        <v>1200</v>
      </c>
      <c r="U74" s="115" t="s">
        <v>352</v>
      </c>
      <c r="V74" s="115" t="s">
        <v>350</v>
      </c>
      <c r="Z74" s="115">
        <v>0</v>
      </c>
      <c r="AA74" s="115">
        <v>1</v>
      </c>
      <c r="AB74" s="115">
        <v>1.5712438111899201</v>
      </c>
      <c r="AC74" s="115">
        <v>0.23106172112792001</v>
      </c>
      <c r="AD74" s="115">
        <v>630.64495805936997</v>
      </c>
      <c r="AF74" s="115">
        <v>-1</v>
      </c>
      <c r="AG74" s="115">
        <v>-1</v>
      </c>
      <c r="AH74" s="115">
        <v>-1</v>
      </c>
      <c r="AI74" s="115">
        <v>-1</v>
      </c>
      <c r="AJ74" s="115">
        <v>0</v>
      </c>
      <c r="AM74" s="115" t="s">
        <v>348</v>
      </c>
      <c r="AN74" s="115">
        <v>-1</v>
      </c>
      <c r="AQ74" s="115">
        <v>600</v>
      </c>
      <c r="AR74" s="115" t="s">
        <v>245</v>
      </c>
      <c r="AS74" s="115" t="s">
        <v>349</v>
      </c>
      <c r="AT74" s="115" t="s">
        <v>296</v>
      </c>
      <c r="AV74" s="115">
        <v>127.817397756001</v>
      </c>
      <c r="AW74" s="115">
        <v>0.51147198540000005</v>
      </c>
    </row>
    <row r="75" spans="1:49" x14ac:dyDescent="0.25">
      <c r="A75" s="117">
        <v>550000</v>
      </c>
      <c r="B75" s="117">
        <v>860000</v>
      </c>
      <c r="C75" s="117">
        <v>860000</v>
      </c>
      <c r="D75" s="115" t="s">
        <v>342</v>
      </c>
      <c r="E75" s="115" t="s">
        <v>13</v>
      </c>
      <c r="F75" s="115" t="s">
        <v>343</v>
      </c>
      <c r="G75" s="115" t="s">
        <v>344</v>
      </c>
      <c r="H75" s="115">
        <v>0.56000000000000005</v>
      </c>
      <c r="I75" s="115">
        <v>0.48</v>
      </c>
      <c r="J75" s="115" t="s">
        <v>350</v>
      </c>
      <c r="K75" s="115">
        <v>7.9933946323320001E-2</v>
      </c>
      <c r="L75" s="115">
        <v>3682.59813697555</v>
      </c>
      <c r="M75" s="115">
        <v>9.1751459484080495</v>
      </c>
      <c r="N75" s="115">
        <v>1.3492654668492099</v>
      </c>
      <c r="O75" s="115">
        <v>0.73340562374869001</v>
      </c>
      <c r="P75" s="115">
        <v>0.10785211340303</v>
      </c>
      <c r="Q75" s="115">
        <v>294.36460181136903</v>
      </c>
      <c r="R75" s="115">
        <v>1210</v>
      </c>
      <c r="S75" s="115" t="s">
        <v>353</v>
      </c>
      <c r="T75" s="115">
        <v>1210</v>
      </c>
      <c r="U75" s="115" t="s">
        <v>352</v>
      </c>
      <c r="V75" s="115" t="s">
        <v>350</v>
      </c>
      <c r="Z75" s="115">
        <v>0</v>
      </c>
      <c r="AA75" s="115">
        <v>1</v>
      </c>
      <c r="AB75" s="115">
        <v>0.73340562374869001</v>
      </c>
      <c r="AC75" s="115">
        <v>0.10785211340303</v>
      </c>
      <c r="AD75" s="115">
        <v>378.79000812749302</v>
      </c>
      <c r="AF75" s="115">
        <v>-1</v>
      </c>
      <c r="AG75" s="115">
        <v>-1</v>
      </c>
      <c r="AH75" s="115">
        <v>-1</v>
      </c>
      <c r="AI75" s="115">
        <v>-1</v>
      </c>
      <c r="AJ75" s="115">
        <v>0</v>
      </c>
      <c r="AM75" s="115" t="s">
        <v>348</v>
      </c>
      <c r="AN75" s="115">
        <v>-1</v>
      </c>
      <c r="AQ75" s="115">
        <v>600</v>
      </c>
      <c r="AR75" s="115" t="s">
        <v>245</v>
      </c>
      <c r="AS75" s="115" t="s">
        <v>349</v>
      </c>
      <c r="AT75" s="115" t="s">
        <v>296</v>
      </c>
      <c r="AV75" s="115">
        <v>71.965006426291296</v>
      </c>
      <c r="AW75" s="115">
        <v>0.30721006340000001</v>
      </c>
    </row>
    <row r="76" spans="1:49" x14ac:dyDescent="0.25">
      <c r="A76" s="117">
        <v>550000</v>
      </c>
      <c r="B76" s="117">
        <v>860000</v>
      </c>
      <c r="C76" s="117">
        <v>860000</v>
      </c>
      <c r="D76" s="115" t="s">
        <v>342</v>
      </c>
      <c r="E76" s="115" t="s">
        <v>13</v>
      </c>
      <c r="F76" s="115" t="s">
        <v>343</v>
      </c>
      <c r="G76" s="115" t="s">
        <v>344</v>
      </c>
      <c r="H76" s="115">
        <v>0.56000000000000005</v>
      </c>
      <c r="I76" s="115">
        <v>0.48</v>
      </c>
      <c r="J76" s="115" t="s">
        <v>350</v>
      </c>
      <c r="K76" s="115">
        <v>0.14043105563517999</v>
      </c>
      <c r="L76" s="115">
        <v>3682.59813697555</v>
      </c>
      <c r="M76" s="115">
        <v>9.1751459484080495</v>
      </c>
      <c r="N76" s="115">
        <v>1.3492654668492099</v>
      </c>
      <c r="O76" s="115">
        <v>1.2884754311418301</v>
      </c>
      <c r="P76" s="115">
        <v>0.18947877384173001</v>
      </c>
      <c r="Q76" s="115">
        <v>517.151143855643</v>
      </c>
      <c r="R76" s="115">
        <v>1210</v>
      </c>
      <c r="S76" s="115" t="s">
        <v>353</v>
      </c>
      <c r="T76" s="115">
        <v>1210</v>
      </c>
      <c r="U76" s="115" t="s">
        <v>352</v>
      </c>
      <c r="V76" s="115" t="s">
        <v>350</v>
      </c>
      <c r="Z76" s="115">
        <v>0</v>
      </c>
      <c r="AA76" s="115">
        <v>1</v>
      </c>
      <c r="AB76" s="115">
        <v>1.2884754311418301</v>
      </c>
      <c r="AC76" s="115">
        <v>0.18947877384173001</v>
      </c>
      <c r="AD76" s="115">
        <v>685.45036899683203</v>
      </c>
      <c r="AF76" s="115">
        <v>-1</v>
      </c>
      <c r="AG76" s="115">
        <v>-1</v>
      </c>
      <c r="AH76" s="115">
        <v>-1</v>
      </c>
      <c r="AI76" s="115">
        <v>-1</v>
      </c>
      <c r="AJ76" s="115">
        <v>0</v>
      </c>
      <c r="AM76" s="115" t="s">
        <v>348</v>
      </c>
      <c r="AN76" s="115">
        <v>-1</v>
      </c>
      <c r="AQ76" s="115">
        <v>600</v>
      </c>
      <c r="AR76" s="115" t="s">
        <v>245</v>
      </c>
      <c r="AS76" s="115" t="s">
        <v>349</v>
      </c>
      <c r="AT76" s="115" t="s">
        <v>296</v>
      </c>
      <c r="AV76" s="115">
        <v>100.16296172467</v>
      </c>
      <c r="AW76" s="115">
        <v>0.55592081829999995</v>
      </c>
    </row>
    <row r="77" spans="1:49" x14ac:dyDescent="0.25">
      <c r="A77" s="117">
        <v>550000</v>
      </c>
      <c r="B77" s="117">
        <v>860000</v>
      </c>
      <c r="C77" s="117">
        <v>860000</v>
      </c>
      <c r="D77" s="115" t="s">
        <v>342</v>
      </c>
      <c r="E77" s="115" t="s">
        <v>13</v>
      </c>
      <c r="F77" s="115" t="s">
        <v>343</v>
      </c>
      <c r="G77" s="115" t="s">
        <v>344</v>
      </c>
      <c r="H77" s="115">
        <v>0.56000000000000005</v>
      </c>
      <c r="I77" s="115">
        <v>0.48</v>
      </c>
      <c r="J77" s="115" t="s">
        <v>350</v>
      </c>
      <c r="K77" s="115">
        <v>3.1348793006329999E-2</v>
      </c>
      <c r="L77" s="115">
        <v>3682.59813697555</v>
      </c>
      <c r="M77" s="115">
        <v>9.1751459484080495</v>
      </c>
      <c r="N77" s="115">
        <v>1.3492654668492099</v>
      </c>
      <c r="O77" s="115">
        <v>0.28762975113956002</v>
      </c>
      <c r="P77" s="115">
        <v>4.2297843830850002E-2</v>
      </c>
      <c r="Q77" s="115">
        <v>115.44500672156499</v>
      </c>
      <c r="R77" s="115">
        <v>1210</v>
      </c>
      <c r="S77" s="115" t="s">
        <v>353</v>
      </c>
      <c r="T77" s="115">
        <v>1210</v>
      </c>
      <c r="U77" s="115" t="s">
        <v>352</v>
      </c>
      <c r="V77" s="115" t="s">
        <v>350</v>
      </c>
      <c r="Z77" s="115">
        <v>0</v>
      </c>
      <c r="AA77" s="115">
        <v>1</v>
      </c>
      <c r="AB77" s="115">
        <v>0.28762975113956002</v>
      </c>
      <c r="AC77" s="115">
        <v>4.2297843830850002E-2</v>
      </c>
      <c r="AD77" s="115">
        <v>115.445006721564</v>
      </c>
      <c r="AF77" s="115">
        <v>-1</v>
      </c>
      <c r="AG77" s="115">
        <v>-1</v>
      </c>
      <c r="AH77" s="115">
        <v>-1</v>
      </c>
      <c r="AI77" s="115">
        <v>-1</v>
      </c>
      <c r="AJ77" s="115">
        <v>0</v>
      </c>
      <c r="AM77" s="115" t="s">
        <v>348</v>
      </c>
      <c r="AN77" s="115">
        <v>-1</v>
      </c>
      <c r="AQ77" s="115">
        <v>600</v>
      </c>
      <c r="AR77" s="115" t="s">
        <v>245</v>
      </c>
      <c r="AS77" s="115" t="s">
        <v>349</v>
      </c>
      <c r="AT77" s="115" t="s">
        <v>296</v>
      </c>
      <c r="AV77" s="115">
        <v>45.298388037446102</v>
      </c>
      <c r="AW77" s="115">
        <v>9.3629364699999995E-2</v>
      </c>
    </row>
    <row r="78" spans="1:49" x14ac:dyDescent="0.25">
      <c r="A78" s="117">
        <v>550000</v>
      </c>
      <c r="B78" s="117">
        <v>860000</v>
      </c>
      <c r="C78" s="117">
        <v>860000</v>
      </c>
      <c r="D78" s="115" t="s">
        <v>342</v>
      </c>
      <c r="E78" s="115" t="s">
        <v>13</v>
      </c>
      <c r="F78" s="115" t="s">
        <v>343</v>
      </c>
      <c r="G78" s="115" t="s">
        <v>344</v>
      </c>
      <c r="H78" s="115">
        <v>0.56000000000000005</v>
      </c>
      <c r="I78" s="115">
        <v>0.48</v>
      </c>
      <c r="J78" s="115" t="s">
        <v>350</v>
      </c>
      <c r="K78" s="115">
        <v>7.8088580262969998E-2</v>
      </c>
      <c r="L78" s="115">
        <v>3682.59813697555</v>
      </c>
      <c r="M78" s="115">
        <v>9.1751459484080495</v>
      </c>
      <c r="N78" s="115">
        <v>1.3492654668492099</v>
      </c>
      <c r="O78" s="115">
        <v>0.71647412081674</v>
      </c>
      <c r="P78" s="115">
        <v>0.10536222470411</v>
      </c>
      <c r="Q78" s="115">
        <v>287.56886019548699</v>
      </c>
      <c r="R78" s="115">
        <v>1210</v>
      </c>
      <c r="S78" s="115" t="s">
        <v>353</v>
      </c>
      <c r="T78" s="115">
        <v>1210</v>
      </c>
      <c r="U78" s="115" t="s">
        <v>352</v>
      </c>
      <c r="V78" s="115" t="s">
        <v>350</v>
      </c>
      <c r="Z78" s="115">
        <v>0</v>
      </c>
      <c r="AA78" s="115">
        <v>1</v>
      </c>
      <c r="AB78" s="115">
        <v>0.71647412081674</v>
      </c>
      <c r="AC78" s="115">
        <v>0.10536222470411</v>
      </c>
      <c r="AD78" s="115">
        <v>311.28587591341199</v>
      </c>
      <c r="AF78" s="115">
        <v>-1</v>
      </c>
      <c r="AG78" s="115">
        <v>-1</v>
      </c>
      <c r="AH78" s="115">
        <v>-1</v>
      </c>
      <c r="AI78" s="115">
        <v>-1</v>
      </c>
      <c r="AJ78" s="115">
        <v>0</v>
      </c>
      <c r="AM78" s="115" t="s">
        <v>348</v>
      </c>
      <c r="AN78" s="115">
        <v>-1</v>
      </c>
      <c r="AQ78" s="115">
        <v>600</v>
      </c>
      <c r="AR78" s="115" t="s">
        <v>245</v>
      </c>
      <c r="AS78" s="115" t="s">
        <v>349</v>
      </c>
      <c r="AT78" s="115" t="s">
        <v>296</v>
      </c>
      <c r="AV78" s="115">
        <v>75.415683165428305</v>
      </c>
      <c r="AW78" s="115">
        <v>0.25246218650000002</v>
      </c>
    </row>
    <row r="79" spans="1:49" x14ac:dyDescent="0.25">
      <c r="A79" s="117">
        <v>550000</v>
      </c>
      <c r="B79" s="117">
        <v>860000</v>
      </c>
      <c r="C79" s="117">
        <v>860000</v>
      </c>
      <c r="D79" s="115" t="s">
        <v>342</v>
      </c>
      <c r="E79" s="115" t="s">
        <v>13</v>
      </c>
      <c r="F79" s="115" t="s">
        <v>343</v>
      </c>
      <c r="G79" s="115" t="s">
        <v>344</v>
      </c>
      <c r="H79" s="115">
        <v>0.56000000000000005</v>
      </c>
      <c r="I79" s="115">
        <v>0.48</v>
      </c>
      <c r="J79" s="115" t="s">
        <v>350</v>
      </c>
      <c r="K79" s="115">
        <v>1.514585103391E-2</v>
      </c>
      <c r="L79" s="115">
        <v>3682.59813697555</v>
      </c>
      <c r="M79" s="115">
        <v>9.1751459484080495</v>
      </c>
      <c r="N79" s="115">
        <v>1.3492654668492099</v>
      </c>
      <c r="O79" s="115">
        <v>0.13896539374896999</v>
      </c>
      <c r="P79" s="115">
        <v>2.0435773766090001E-2</v>
      </c>
      <c r="Q79" s="115">
        <v>55.776082800386298</v>
      </c>
      <c r="R79" s="115">
        <v>1210</v>
      </c>
      <c r="S79" s="115" t="s">
        <v>353</v>
      </c>
      <c r="T79" s="115">
        <v>1210</v>
      </c>
      <c r="U79" s="115" t="s">
        <v>352</v>
      </c>
      <c r="V79" s="115" t="s">
        <v>350</v>
      </c>
      <c r="Z79" s="115">
        <v>0</v>
      </c>
      <c r="AA79" s="115">
        <v>1</v>
      </c>
      <c r="AB79" s="115">
        <v>0.13896539374896999</v>
      </c>
      <c r="AC79" s="115">
        <v>2.0435773766090001E-2</v>
      </c>
      <c r="AD79" s="115">
        <v>153.35832549612201</v>
      </c>
      <c r="AF79" s="115">
        <v>-1</v>
      </c>
      <c r="AG79" s="115">
        <v>-1</v>
      </c>
      <c r="AH79" s="115">
        <v>-1</v>
      </c>
      <c r="AI79" s="115">
        <v>-1</v>
      </c>
      <c r="AJ79" s="115">
        <v>0</v>
      </c>
      <c r="AM79" s="115" t="s">
        <v>348</v>
      </c>
      <c r="AN79" s="115">
        <v>-1</v>
      </c>
      <c r="AQ79" s="115">
        <v>600</v>
      </c>
      <c r="AR79" s="115" t="s">
        <v>245</v>
      </c>
      <c r="AS79" s="115" t="s">
        <v>349</v>
      </c>
      <c r="AT79" s="115" t="s">
        <v>296</v>
      </c>
      <c r="AV79" s="115">
        <v>37.322597863305504</v>
      </c>
      <c r="AW79" s="115">
        <v>0.12437820400000001</v>
      </c>
    </row>
    <row r="80" spans="1:49" x14ac:dyDescent="0.25">
      <c r="A80" s="117">
        <v>550000</v>
      </c>
      <c r="B80" s="117">
        <v>870000</v>
      </c>
      <c r="C80" s="117">
        <v>870000</v>
      </c>
      <c r="D80" s="115" t="s">
        <v>342</v>
      </c>
      <c r="E80" s="115" t="s">
        <v>13</v>
      </c>
      <c r="F80" s="115" t="s">
        <v>343</v>
      </c>
      <c r="G80" s="115" t="s">
        <v>344</v>
      </c>
      <c r="H80" s="115">
        <v>0.56000000000000005</v>
      </c>
      <c r="I80" s="115">
        <v>0.48</v>
      </c>
      <c r="J80" s="115" t="s">
        <v>350</v>
      </c>
      <c r="K80" s="115">
        <v>0.16592876740747001</v>
      </c>
      <c r="L80" s="115">
        <v>3675.09193173822</v>
      </c>
      <c r="M80" s="115">
        <v>9.1748998317773793</v>
      </c>
      <c r="N80" s="115">
        <v>1.35516941839256</v>
      </c>
      <c r="O80" s="115">
        <v>1.5223798201738299</v>
      </c>
      <c r="P80" s="115">
        <v>0.22486159122217</v>
      </c>
      <c r="Q80" s="115">
        <v>609.80347434246505</v>
      </c>
      <c r="R80" s="115">
        <v>1200</v>
      </c>
      <c r="S80" s="115" t="s">
        <v>351</v>
      </c>
      <c r="T80" s="115">
        <v>1200</v>
      </c>
      <c r="U80" s="115" t="s">
        <v>352</v>
      </c>
      <c r="V80" s="115" t="s">
        <v>350</v>
      </c>
      <c r="Z80" s="115">
        <v>0</v>
      </c>
      <c r="AA80" s="115">
        <v>1</v>
      </c>
      <c r="AB80" s="115">
        <v>1.5223798201738299</v>
      </c>
      <c r="AC80" s="115">
        <v>0.22486159122217</v>
      </c>
      <c r="AD80" s="115">
        <v>609.80347434246505</v>
      </c>
      <c r="AF80" s="115">
        <v>-1</v>
      </c>
      <c r="AG80" s="115">
        <v>-1</v>
      </c>
      <c r="AH80" s="115">
        <v>-1</v>
      </c>
      <c r="AI80" s="115">
        <v>-1</v>
      </c>
      <c r="AJ80" s="115">
        <v>0</v>
      </c>
      <c r="AM80" s="115" t="s">
        <v>348</v>
      </c>
      <c r="AN80" s="115">
        <v>-1</v>
      </c>
      <c r="AQ80" s="115">
        <v>600</v>
      </c>
      <c r="AR80" s="115" t="s">
        <v>245</v>
      </c>
      <c r="AS80" s="115" t="s">
        <v>349</v>
      </c>
      <c r="AT80" s="115" t="s">
        <v>296</v>
      </c>
      <c r="AV80" s="115">
        <v>128.433485674617</v>
      </c>
      <c r="AW80" s="115">
        <v>0.49456891670000003</v>
      </c>
    </row>
    <row r="81" spans="1:49" x14ac:dyDescent="0.25">
      <c r="A81" s="117">
        <v>550000</v>
      </c>
      <c r="B81" s="117">
        <v>870000</v>
      </c>
      <c r="C81" s="117">
        <v>870000</v>
      </c>
      <c r="D81" s="115" t="s">
        <v>342</v>
      </c>
      <c r="E81" s="115" t="s">
        <v>13</v>
      </c>
      <c r="F81" s="115" t="s">
        <v>343</v>
      </c>
      <c r="G81" s="115" t="s">
        <v>344</v>
      </c>
      <c r="H81" s="115">
        <v>0.56000000000000005</v>
      </c>
      <c r="I81" s="115">
        <v>0.48</v>
      </c>
      <c r="J81" s="115" t="s">
        <v>350</v>
      </c>
      <c r="K81" s="115">
        <v>7.4891222076700001E-3</v>
      </c>
      <c r="L81" s="115">
        <v>3675.09193173822</v>
      </c>
      <c r="M81" s="115">
        <v>9.1748998317773793</v>
      </c>
      <c r="N81" s="115">
        <v>1.35516941839256</v>
      </c>
      <c r="O81" s="115">
        <v>6.871194608332E-2</v>
      </c>
      <c r="P81" s="115">
        <v>1.014902938644E-2</v>
      </c>
      <c r="Q81" s="115">
        <v>27.523212601213199</v>
      </c>
      <c r="R81" s="115">
        <v>1300</v>
      </c>
      <c r="S81" s="115" t="s">
        <v>346</v>
      </c>
      <c r="T81" s="115">
        <v>1300</v>
      </c>
      <c r="U81" s="115" t="s">
        <v>352</v>
      </c>
      <c r="V81" s="115" t="s">
        <v>350</v>
      </c>
      <c r="Z81" s="115">
        <v>0</v>
      </c>
      <c r="AA81" s="115">
        <v>1</v>
      </c>
      <c r="AB81" s="115">
        <v>6.871194608332E-2</v>
      </c>
      <c r="AC81" s="115">
        <v>1.014902938644E-2</v>
      </c>
      <c r="AD81" s="115">
        <v>27.5232126012137</v>
      </c>
      <c r="AF81" s="115">
        <v>-1</v>
      </c>
      <c r="AG81" s="115">
        <v>-1</v>
      </c>
      <c r="AH81" s="115">
        <v>-1</v>
      </c>
      <c r="AI81" s="115">
        <v>-1</v>
      </c>
      <c r="AJ81" s="115">
        <v>0</v>
      </c>
      <c r="AM81" s="115" t="s">
        <v>348</v>
      </c>
      <c r="AN81" s="115">
        <v>-1</v>
      </c>
      <c r="AQ81" s="115">
        <v>600</v>
      </c>
      <c r="AR81" s="115" t="s">
        <v>245</v>
      </c>
      <c r="AS81" s="115" t="s">
        <v>349</v>
      </c>
      <c r="AT81" s="115" t="s">
        <v>296</v>
      </c>
      <c r="AV81" s="115">
        <v>22.743180382136298</v>
      </c>
      <c r="AW81" s="115">
        <v>2.2322151299999999E-2</v>
      </c>
    </row>
    <row r="82" spans="1:49" x14ac:dyDescent="0.25">
      <c r="A82" s="117">
        <v>550000</v>
      </c>
      <c r="B82" s="117">
        <v>870000</v>
      </c>
      <c r="C82" s="117">
        <v>870000</v>
      </c>
      <c r="D82" s="115" t="s">
        <v>342</v>
      </c>
      <c r="E82" s="115" t="s">
        <v>13</v>
      </c>
      <c r="F82" s="115" t="s">
        <v>343</v>
      </c>
      <c r="G82" s="115" t="s">
        <v>344</v>
      </c>
      <c r="H82" s="115">
        <v>0.56000000000000005</v>
      </c>
      <c r="I82" s="115">
        <v>0.48</v>
      </c>
      <c r="J82" s="115" t="s">
        <v>350</v>
      </c>
      <c r="K82" s="115">
        <v>1.106203755965E-2</v>
      </c>
      <c r="L82" s="115">
        <v>3675.09193173822</v>
      </c>
      <c r="M82" s="115">
        <v>9.1748998317773793</v>
      </c>
      <c r="N82" s="115">
        <v>1.35516941839256</v>
      </c>
      <c r="O82" s="115">
        <v>0.10149308654519</v>
      </c>
      <c r="P82" s="115">
        <v>1.499093500595E-2</v>
      </c>
      <c r="Q82" s="115">
        <v>40.654004984073197</v>
      </c>
      <c r="R82" s="115">
        <v>1210</v>
      </c>
      <c r="S82" s="115" t="s">
        <v>353</v>
      </c>
      <c r="T82" s="115">
        <v>1210</v>
      </c>
      <c r="U82" s="115" t="s">
        <v>352</v>
      </c>
      <c r="V82" s="115" t="s">
        <v>350</v>
      </c>
      <c r="Z82" s="115">
        <v>0</v>
      </c>
      <c r="AA82" s="115">
        <v>1</v>
      </c>
      <c r="AB82" s="115">
        <v>0.10149308654519</v>
      </c>
      <c r="AC82" s="115">
        <v>1.499093500595E-2</v>
      </c>
      <c r="AD82" s="115">
        <v>50.898042429924303</v>
      </c>
      <c r="AF82" s="115">
        <v>-1</v>
      </c>
      <c r="AG82" s="115">
        <v>-1</v>
      </c>
      <c r="AH82" s="115">
        <v>-1</v>
      </c>
      <c r="AI82" s="115">
        <v>-1</v>
      </c>
      <c r="AJ82" s="115">
        <v>0</v>
      </c>
      <c r="AM82" s="115" t="s">
        <v>348</v>
      </c>
      <c r="AN82" s="115">
        <v>-1</v>
      </c>
      <c r="AQ82" s="115">
        <v>600</v>
      </c>
      <c r="AR82" s="115" t="s">
        <v>245</v>
      </c>
      <c r="AS82" s="115" t="s">
        <v>349</v>
      </c>
      <c r="AT82" s="115" t="s">
        <v>296</v>
      </c>
      <c r="AV82" s="115">
        <v>46.207855911269597</v>
      </c>
      <c r="AW82" s="115">
        <v>4.1279839800000002E-2</v>
      </c>
    </row>
    <row r="83" spans="1:49" x14ac:dyDescent="0.25">
      <c r="A83" s="117">
        <v>550000</v>
      </c>
      <c r="B83" s="117">
        <v>870000</v>
      </c>
      <c r="C83" s="117">
        <v>870000</v>
      </c>
      <c r="D83" s="115" t="s">
        <v>342</v>
      </c>
      <c r="E83" s="115" t="s">
        <v>13</v>
      </c>
      <c r="F83" s="115" t="s">
        <v>343</v>
      </c>
      <c r="G83" s="115" t="s">
        <v>344</v>
      </c>
      <c r="H83" s="115">
        <v>0.56000000000000005</v>
      </c>
      <c r="I83" s="115">
        <v>0.48</v>
      </c>
      <c r="J83" s="115" t="s">
        <v>350</v>
      </c>
      <c r="K83" s="115">
        <v>0.14259167154793001</v>
      </c>
      <c r="L83" s="115">
        <v>3675.09193173822</v>
      </c>
      <c r="M83" s="115">
        <v>9.1748998317773793</v>
      </c>
      <c r="N83" s="115">
        <v>1.35516941839256</v>
      </c>
      <c r="O83" s="115">
        <v>1.3082643032980299</v>
      </c>
      <c r="P83" s="115">
        <v>0.19323587259923999</v>
      </c>
      <c r="Q83" s="115">
        <v>524.03750163889299</v>
      </c>
      <c r="R83" s="115">
        <v>1210</v>
      </c>
      <c r="S83" s="115" t="s">
        <v>353</v>
      </c>
      <c r="T83" s="115">
        <v>1210</v>
      </c>
      <c r="U83" s="115" t="s">
        <v>352</v>
      </c>
      <c r="V83" s="115" t="s">
        <v>350</v>
      </c>
      <c r="Z83" s="115">
        <v>0</v>
      </c>
      <c r="AA83" s="115">
        <v>1</v>
      </c>
      <c r="AB83" s="115">
        <v>1.3082643032980299</v>
      </c>
      <c r="AC83" s="115">
        <v>0.19323587259923999</v>
      </c>
      <c r="AD83" s="115">
        <v>683.20478768277303</v>
      </c>
      <c r="AF83" s="115">
        <v>-1</v>
      </c>
      <c r="AG83" s="115">
        <v>-1</v>
      </c>
      <c r="AH83" s="115">
        <v>-1</v>
      </c>
      <c r="AI83" s="115">
        <v>-1</v>
      </c>
      <c r="AJ83" s="115">
        <v>0</v>
      </c>
      <c r="AM83" s="115" t="s">
        <v>348</v>
      </c>
      <c r="AN83" s="115">
        <v>-1</v>
      </c>
      <c r="AQ83" s="115">
        <v>600</v>
      </c>
      <c r="AR83" s="115" t="s">
        <v>245</v>
      </c>
      <c r="AS83" s="115" t="s">
        <v>349</v>
      </c>
      <c r="AT83" s="115" t="s">
        <v>296</v>
      </c>
      <c r="AV83" s="115">
        <v>97.651855927054399</v>
      </c>
      <c r="AW83" s="115">
        <v>0.55409958449999996</v>
      </c>
    </row>
    <row r="84" spans="1:49" x14ac:dyDescent="0.25">
      <c r="A84" s="117">
        <v>550000</v>
      </c>
      <c r="B84" s="117">
        <v>870000</v>
      </c>
      <c r="C84" s="117">
        <v>870000</v>
      </c>
      <c r="D84" s="115" t="s">
        <v>342</v>
      </c>
      <c r="E84" s="115" t="s">
        <v>13</v>
      </c>
      <c r="F84" s="115" t="s">
        <v>343</v>
      </c>
      <c r="G84" s="115" t="s">
        <v>344</v>
      </c>
      <c r="H84" s="115">
        <v>0.56000000000000005</v>
      </c>
      <c r="I84" s="115">
        <v>0.48</v>
      </c>
      <c r="J84" s="115" t="s">
        <v>350</v>
      </c>
      <c r="K84" s="115">
        <v>8.8822620989410003E-2</v>
      </c>
      <c r="L84" s="115">
        <v>3675.09193173822</v>
      </c>
      <c r="M84" s="115">
        <v>9.1748998317773793</v>
      </c>
      <c r="N84" s="115">
        <v>1.35516941839256</v>
      </c>
      <c r="O84" s="115">
        <v>0.81493865037377</v>
      </c>
      <c r="P84" s="115">
        <v>0.12036969962632001</v>
      </c>
      <c r="Q84" s="115">
        <v>326.43129775402599</v>
      </c>
      <c r="R84" s="115">
        <v>1210</v>
      </c>
      <c r="S84" s="115" t="s">
        <v>353</v>
      </c>
      <c r="T84" s="115">
        <v>1210</v>
      </c>
      <c r="U84" s="115" t="s">
        <v>352</v>
      </c>
      <c r="V84" s="115" t="s">
        <v>350</v>
      </c>
      <c r="Z84" s="115">
        <v>0</v>
      </c>
      <c r="AA84" s="115">
        <v>1</v>
      </c>
      <c r="AB84" s="115">
        <v>0.81493865037377</v>
      </c>
      <c r="AC84" s="115">
        <v>0.12036969962632001</v>
      </c>
      <c r="AD84" s="115">
        <v>449.40802518170801</v>
      </c>
      <c r="AF84" s="115">
        <v>-1</v>
      </c>
      <c r="AG84" s="115">
        <v>-1</v>
      </c>
      <c r="AH84" s="115">
        <v>-1</v>
      </c>
      <c r="AI84" s="115">
        <v>-1</v>
      </c>
      <c r="AJ84" s="115">
        <v>0</v>
      </c>
      <c r="AM84" s="115" t="s">
        <v>348</v>
      </c>
      <c r="AN84" s="115">
        <v>-1</v>
      </c>
      <c r="AQ84" s="115">
        <v>600</v>
      </c>
      <c r="AR84" s="115" t="s">
        <v>245</v>
      </c>
      <c r="AS84" s="115" t="s">
        <v>349</v>
      </c>
      <c r="AT84" s="115" t="s">
        <v>296</v>
      </c>
      <c r="AV84" s="115">
        <v>75.868208963140603</v>
      </c>
      <c r="AW84" s="115">
        <v>0.36448339429999999</v>
      </c>
    </row>
    <row r="85" spans="1:49" x14ac:dyDescent="0.25">
      <c r="A85" s="117">
        <v>550000</v>
      </c>
      <c r="B85" s="117">
        <v>870000</v>
      </c>
      <c r="C85" s="117">
        <v>870000</v>
      </c>
      <c r="D85" s="115" t="s">
        <v>342</v>
      </c>
      <c r="E85" s="115" t="s">
        <v>13</v>
      </c>
      <c r="F85" s="115" t="s">
        <v>343</v>
      </c>
      <c r="G85" s="115" t="s">
        <v>344</v>
      </c>
      <c r="H85" s="115">
        <v>0.56000000000000005</v>
      </c>
      <c r="I85" s="115">
        <v>0.48</v>
      </c>
      <c r="J85" s="115" t="s">
        <v>350</v>
      </c>
      <c r="K85" s="115">
        <v>5.0248414827860001E-2</v>
      </c>
      <c r="L85" s="115">
        <v>3675.09193173822</v>
      </c>
      <c r="M85" s="115">
        <v>9.1748998317773793</v>
      </c>
      <c r="N85" s="115">
        <v>1.35516941839256</v>
      </c>
      <c r="O85" s="115">
        <v>0.46102417275126001</v>
      </c>
      <c r="P85" s="115">
        <v>6.809511509742E-2</v>
      </c>
      <c r="Q85" s="115">
        <v>184.66754391652501</v>
      </c>
      <c r="R85" s="115">
        <v>1210</v>
      </c>
      <c r="S85" s="115" t="s">
        <v>353</v>
      </c>
      <c r="T85" s="115">
        <v>1210</v>
      </c>
      <c r="U85" s="115" t="s">
        <v>352</v>
      </c>
      <c r="V85" s="115" t="s">
        <v>350</v>
      </c>
      <c r="Z85" s="115">
        <v>0</v>
      </c>
      <c r="AA85" s="115">
        <v>1</v>
      </c>
      <c r="AB85" s="115">
        <v>0.46102417275126001</v>
      </c>
      <c r="AC85" s="115">
        <v>6.809511509742E-2</v>
      </c>
      <c r="AD85" s="115">
        <v>184.66754391652401</v>
      </c>
      <c r="AF85" s="115">
        <v>-1</v>
      </c>
      <c r="AG85" s="115">
        <v>-1</v>
      </c>
      <c r="AH85" s="115">
        <v>-1</v>
      </c>
      <c r="AI85" s="115">
        <v>-1</v>
      </c>
      <c r="AJ85" s="115">
        <v>0</v>
      </c>
      <c r="AM85" s="115" t="s">
        <v>348</v>
      </c>
      <c r="AN85" s="115">
        <v>-1</v>
      </c>
      <c r="AQ85" s="115">
        <v>600</v>
      </c>
      <c r="AR85" s="115" t="s">
        <v>245</v>
      </c>
      <c r="AS85" s="115" t="s">
        <v>349</v>
      </c>
      <c r="AT85" s="115" t="s">
        <v>296</v>
      </c>
      <c r="AV85" s="115">
        <v>61.690776362221399</v>
      </c>
      <c r="AW85" s="115">
        <v>0.1497709196</v>
      </c>
    </row>
    <row r="86" spans="1:49" x14ac:dyDescent="0.25">
      <c r="A86" s="117">
        <v>550000</v>
      </c>
      <c r="B86" s="117">
        <v>870000</v>
      </c>
      <c r="C86" s="117">
        <v>870000</v>
      </c>
      <c r="D86" s="115" t="s">
        <v>342</v>
      </c>
      <c r="E86" s="115" t="s">
        <v>13</v>
      </c>
      <c r="F86" s="115" t="s">
        <v>343</v>
      </c>
      <c r="G86" s="115" t="s">
        <v>344</v>
      </c>
      <c r="H86" s="115">
        <v>0.56000000000000005</v>
      </c>
      <c r="I86" s="115">
        <v>0.48</v>
      </c>
      <c r="J86" s="115" t="s">
        <v>350</v>
      </c>
      <c r="K86" s="115">
        <v>6.8607810486530002E-2</v>
      </c>
      <c r="L86" s="115">
        <v>3675.09193173822</v>
      </c>
      <c r="M86" s="115">
        <v>9.1748998317773793</v>
      </c>
      <c r="N86" s="115">
        <v>1.35516941839256</v>
      </c>
      <c r="O86" s="115">
        <v>0.62946978889156002</v>
      </c>
      <c r="P86" s="115">
        <v>9.2975206634230007E-2</v>
      </c>
      <c r="Q86" s="115">
        <v>252.140010773304</v>
      </c>
      <c r="R86" s="115">
        <v>1210</v>
      </c>
      <c r="S86" s="115" t="s">
        <v>353</v>
      </c>
      <c r="T86" s="115">
        <v>1210</v>
      </c>
      <c r="U86" s="115" t="s">
        <v>352</v>
      </c>
      <c r="V86" s="115" t="s">
        <v>350</v>
      </c>
      <c r="Z86" s="115">
        <v>0</v>
      </c>
      <c r="AA86" s="115">
        <v>1</v>
      </c>
      <c r="AB86" s="115">
        <v>0.62946978889156002</v>
      </c>
      <c r="AC86" s="115">
        <v>9.2975206634230007E-2</v>
      </c>
      <c r="AD86" s="115">
        <v>252.140010773303</v>
      </c>
      <c r="AF86" s="115">
        <v>-1</v>
      </c>
      <c r="AG86" s="115">
        <v>-1</v>
      </c>
      <c r="AH86" s="115">
        <v>-1</v>
      </c>
      <c r="AI86" s="115">
        <v>-1</v>
      </c>
      <c r="AJ86" s="115">
        <v>0</v>
      </c>
      <c r="AM86" s="115" t="s">
        <v>348</v>
      </c>
      <c r="AN86" s="115">
        <v>-1</v>
      </c>
      <c r="AQ86" s="115">
        <v>600</v>
      </c>
      <c r="AR86" s="115" t="s">
        <v>245</v>
      </c>
      <c r="AS86" s="115" t="s">
        <v>349</v>
      </c>
      <c r="AT86" s="115" t="s">
        <v>296</v>
      </c>
      <c r="AV86" s="115">
        <v>75.047050386042699</v>
      </c>
      <c r="AW86" s="115">
        <v>0.204493115</v>
      </c>
    </row>
    <row r="87" spans="1:49" x14ac:dyDescent="0.25">
      <c r="A87" s="117">
        <v>550000</v>
      </c>
      <c r="B87" s="117">
        <v>870000</v>
      </c>
      <c r="C87" s="117">
        <v>870000</v>
      </c>
      <c r="D87" s="115" t="s">
        <v>342</v>
      </c>
      <c r="E87" s="115" t="s">
        <v>13</v>
      </c>
      <c r="F87" s="115" t="s">
        <v>343</v>
      </c>
      <c r="G87" s="115" t="s">
        <v>344</v>
      </c>
      <c r="H87" s="115">
        <v>0.56000000000000005</v>
      </c>
      <c r="I87" s="115">
        <v>0.48</v>
      </c>
      <c r="J87" s="115" t="s">
        <v>350</v>
      </c>
      <c r="K87" s="115">
        <v>3.4536246621E-3</v>
      </c>
      <c r="L87" s="115">
        <v>3675.09193173822</v>
      </c>
      <c r="M87" s="115">
        <v>9.1748998317773793</v>
      </c>
      <c r="N87" s="115">
        <v>1.35516941839256</v>
      </c>
      <c r="O87" s="115">
        <v>3.1686660331379998E-2</v>
      </c>
      <c r="P87" s="115">
        <v>4.6802465246899997E-3</v>
      </c>
      <c r="Q87" s="115">
        <v>12.692388130961501</v>
      </c>
      <c r="R87" s="115">
        <v>1210</v>
      </c>
      <c r="S87" s="115" t="s">
        <v>353</v>
      </c>
      <c r="T87" s="115">
        <v>1210</v>
      </c>
      <c r="U87" s="115" t="s">
        <v>352</v>
      </c>
      <c r="V87" s="115" t="s">
        <v>350</v>
      </c>
      <c r="Z87" s="115">
        <v>0</v>
      </c>
      <c r="AA87" s="115">
        <v>1</v>
      </c>
      <c r="AB87" s="115">
        <v>3.1686660331379998E-2</v>
      </c>
      <c r="AC87" s="115">
        <v>4.6802465246899997E-3</v>
      </c>
      <c r="AD87" s="115">
        <v>12.692388130961801</v>
      </c>
      <c r="AF87" s="115">
        <v>-1</v>
      </c>
      <c r="AG87" s="115">
        <v>-1</v>
      </c>
      <c r="AH87" s="115">
        <v>-1</v>
      </c>
      <c r="AI87" s="115">
        <v>-1</v>
      </c>
      <c r="AJ87" s="115">
        <v>0</v>
      </c>
      <c r="AM87" s="115" t="s">
        <v>348</v>
      </c>
      <c r="AN87" s="115">
        <v>-1</v>
      </c>
      <c r="AQ87" s="115">
        <v>600</v>
      </c>
      <c r="AR87" s="115" t="s">
        <v>245</v>
      </c>
      <c r="AS87" s="115" t="s">
        <v>349</v>
      </c>
      <c r="AT87" s="115" t="s">
        <v>296</v>
      </c>
      <c r="AV87" s="115">
        <v>23.646116754148998</v>
      </c>
      <c r="AW87" s="115">
        <v>1.0293907600000001E-2</v>
      </c>
    </row>
    <row r="88" spans="1:49" x14ac:dyDescent="0.25">
      <c r="A88" s="117">
        <v>550000</v>
      </c>
      <c r="B88" s="117">
        <v>870000</v>
      </c>
      <c r="C88" s="117">
        <v>870000</v>
      </c>
      <c r="D88" s="115" t="s">
        <v>342</v>
      </c>
      <c r="E88" s="115" t="s">
        <v>13</v>
      </c>
      <c r="F88" s="115" t="s">
        <v>343</v>
      </c>
      <c r="G88" s="115" t="s">
        <v>344</v>
      </c>
      <c r="H88" s="115">
        <v>0.56000000000000005</v>
      </c>
      <c r="I88" s="115">
        <v>0.48</v>
      </c>
      <c r="J88" s="115" t="s">
        <v>350</v>
      </c>
      <c r="K88" s="115">
        <v>7.2710995630299998E-3</v>
      </c>
      <c r="L88" s="115">
        <v>3688.3279295693601</v>
      </c>
      <c r="M88" s="115">
        <v>9.1885121517769992</v>
      </c>
      <c r="N88" s="115">
        <v>1.35120013689996</v>
      </c>
      <c r="O88" s="115">
        <v>6.6810586691690002E-2</v>
      </c>
      <c r="P88" s="115">
        <v>9.82471072498E-3</v>
      </c>
      <c r="Q88" s="115">
        <v>26.818199597006799</v>
      </c>
      <c r="R88" s="115">
        <v>1210</v>
      </c>
      <c r="S88" s="115" t="s">
        <v>353</v>
      </c>
      <c r="T88" s="115">
        <v>1210</v>
      </c>
      <c r="U88" s="115" t="s">
        <v>352</v>
      </c>
      <c r="V88" s="115" t="s">
        <v>350</v>
      </c>
      <c r="Z88" s="115">
        <v>0</v>
      </c>
      <c r="AA88" s="115">
        <v>1</v>
      </c>
      <c r="AB88" s="115">
        <v>6.6810586691690002E-2</v>
      </c>
      <c r="AC88" s="115">
        <v>9.82471072498E-3</v>
      </c>
      <c r="AD88" s="115">
        <v>26.818199597004998</v>
      </c>
      <c r="AF88" s="115">
        <v>-1</v>
      </c>
      <c r="AG88" s="115">
        <v>-1</v>
      </c>
      <c r="AH88" s="115">
        <v>-1</v>
      </c>
      <c r="AI88" s="115">
        <v>-1</v>
      </c>
      <c r="AJ88" s="115">
        <v>0</v>
      </c>
      <c r="AM88" s="115" t="s">
        <v>348</v>
      </c>
      <c r="AN88" s="115">
        <v>-1</v>
      </c>
      <c r="AQ88" s="115">
        <v>600</v>
      </c>
      <c r="AR88" s="115" t="s">
        <v>245</v>
      </c>
      <c r="AS88" s="115" t="s">
        <v>349</v>
      </c>
      <c r="AT88" s="115" t="s">
        <v>296</v>
      </c>
      <c r="AV88" s="115">
        <v>33.277798129326797</v>
      </c>
      <c r="AW88" s="115">
        <v>2.1750364599999999E-2</v>
      </c>
    </row>
    <row r="89" spans="1:49" x14ac:dyDescent="0.25">
      <c r="A89" s="117">
        <v>550000</v>
      </c>
      <c r="B89" s="117">
        <v>870000</v>
      </c>
      <c r="C89" s="117">
        <v>870000</v>
      </c>
      <c r="D89" s="115" t="s">
        <v>342</v>
      </c>
      <c r="E89" s="115" t="s">
        <v>13</v>
      </c>
      <c r="F89" s="115" t="s">
        <v>343</v>
      </c>
      <c r="G89" s="115" t="s">
        <v>344</v>
      </c>
      <c r="H89" s="115">
        <v>0.56000000000000005</v>
      </c>
      <c r="I89" s="115">
        <v>0.48</v>
      </c>
      <c r="J89" s="115" t="s">
        <v>350</v>
      </c>
      <c r="K89" s="115">
        <v>1.0927313300119999E-2</v>
      </c>
      <c r="L89" s="115">
        <v>3688.3279295693601</v>
      </c>
      <c r="M89" s="115">
        <v>9.1885121517769992</v>
      </c>
      <c r="N89" s="115">
        <v>1.35120013689996</v>
      </c>
      <c r="O89" s="115">
        <v>0.10040575104443999</v>
      </c>
      <c r="P89" s="115">
        <v>1.476498722707E-2</v>
      </c>
      <c r="Q89" s="115">
        <v>40.303514839994698</v>
      </c>
      <c r="R89" s="115">
        <v>1210</v>
      </c>
      <c r="S89" s="115" t="s">
        <v>353</v>
      </c>
      <c r="T89" s="115">
        <v>1210</v>
      </c>
      <c r="U89" s="115" t="s">
        <v>352</v>
      </c>
      <c r="V89" s="115" t="s">
        <v>350</v>
      </c>
      <c r="Z89" s="115">
        <v>0</v>
      </c>
      <c r="AA89" s="115">
        <v>1</v>
      </c>
      <c r="AB89" s="115">
        <v>0.10040575104443999</v>
      </c>
      <c r="AC89" s="115">
        <v>1.476498722707E-2</v>
      </c>
      <c r="AD89" s="115">
        <v>40.303514839996502</v>
      </c>
      <c r="AF89" s="115">
        <v>-1</v>
      </c>
      <c r="AG89" s="115">
        <v>-1</v>
      </c>
      <c r="AH89" s="115">
        <v>-1</v>
      </c>
      <c r="AI89" s="115">
        <v>-1</v>
      </c>
      <c r="AJ89" s="115">
        <v>0</v>
      </c>
      <c r="AM89" s="115" t="s">
        <v>348</v>
      </c>
      <c r="AN89" s="115">
        <v>-1</v>
      </c>
      <c r="AQ89" s="115">
        <v>600</v>
      </c>
      <c r="AR89" s="115" t="s">
        <v>245</v>
      </c>
      <c r="AS89" s="115" t="s">
        <v>349</v>
      </c>
      <c r="AT89" s="115" t="s">
        <v>296</v>
      </c>
      <c r="AV89" s="115">
        <v>63.8446768461544</v>
      </c>
      <c r="AW89" s="115">
        <v>3.2687359999999999E-2</v>
      </c>
    </row>
    <row r="90" spans="1:49" x14ac:dyDescent="0.25">
      <c r="A90" s="117">
        <v>550000</v>
      </c>
      <c r="B90" s="117">
        <v>870000</v>
      </c>
      <c r="C90" s="117">
        <v>870000</v>
      </c>
      <c r="D90" s="115" t="s">
        <v>342</v>
      </c>
      <c r="E90" s="115" t="s">
        <v>13</v>
      </c>
      <c r="F90" s="115" t="s">
        <v>343</v>
      </c>
      <c r="G90" s="115" t="s">
        <v>344</v>
      </c>
      <c r="H90" s="115">
        <v>0.56000000000000005</v>
      </c>
      <c r="I90" s="115">
        <v>0.48</v>
      </c>
      <c r="J90" s="115" t="s">
        <v>350</v>
      </c>
      <c r="K90" s="115">
        <v>0.17774072423876</v>
      </c>
      <c r="L90" s="115">
        <v>3688.3279295693601</v>
      </c>
      <c r="M90" s="115">
        <v>9.1885121517769992</v>
      </c>
      <c r="N90" s="115">
        <v>1.35120013689996</v>
      </c>
      <c r="O90" s="115">
        <v>1.6331728045334899</v>
      </c>
      <c r="P90" s="115">
        <v>0.24016329092411001</v>
      </c>
      <c r="Q90" s="115">
        <v>655.566077431704</v>
      </c>
      <c r="R90" s="115">
        <v>1210</v>
      </c>
      <c r="S90" s="115" t="s">
        <v>353</v>
      </c>
      <c r="T90" s="115">
        <v>1210</v>
      </c>
      <c r="U90" s="115" t="s">
        <v>352</v>
      </c>
      <c r="V90" s="115" t="s">
        <v>350</v>
      </c>
      <c r="Z90" s="115">
        <v>0</v>
      </c>
      <c r="AA90" s="115">
        <v>1</v>
      </c>
      <c r="AB90" s="115">
        <v>1.6331728045334899</v>
      </c>
      <c r="AC90" s="115">
        <v>0.24016329092411001</v>
      </c>
      <c r="AD90" s="115">
        <v>655.566077431704</v>
      </c>
      <c r="AF90" s="115">
        <v>-1</v>
      </c>
      <c r="AG90" s="115">
        <v>-1</v>
      </c>
      <c r="AH90" s="115">
        <v>-1</v>
      </c>
      <c r="AI90" s="115">
        <v>-1</v>
      </c>
      <c r="AJ90" s="115">
        <v>0</v>
      </c>
      <c r="AM90" s="115" t="s">
        <v>348</v>
      </c>
      <c r="AN90" s="115">
        <v>-1</v>
      </c>
      <c r="AQ90" s="115">
        <v>600</v>
      </c>
      <c r="AR90" s="115" t="s">
        <v>245</v>
      </c>
      <c r="AS90" s="115" t="s">
        <v>349</v>
      </c>
      <c r="AT90" s="115" t="s">
        <v>296</v>
      </c>
      <c r="AV90" s="115">
        <v>108.08696387107599</v>
      </c>
      <c r="AW90" s="115">
        <v>0.53168376110000004</v>
      </c>
    </row>
    <row r="91" spans="1:49" x14ac:dyDescent="0.25">
      <c r="A91" s="117">
        <v>550000</v>
      </c>
      <c r="B91" s="117">
        <v>870000</v>
      </c>
      <c r="C91" s="117">
        <v>870000</v>
      </c>
      <c r="D91" s="115" t="s">
        <v>342</v>
      </c>
      <c r="E91" s="115" t="s">
        <v>13</v>
      </c>
      <c r="F91" s="115" t="s">
        <v>343</v>
      </c>
      <c r="G91" s="115" t="s">
        <v>344</v>
      </c>
      <c r="H91" s="115">
        <v>0.56000000000000005</v>
      </c>
      <c r="I91" s="115">
        <v>0.48</v>
      </c>
      <c r="J91" s="115" t="s">
        <v>350</v>
      </c>
      <c r="K91" s="115">
        <v>0.170535042054</v>
      </c>
      <c r="L91" s="115">
        <v>3688.3279295693601</v>
      </c>
      <c r="M91" s="115">
        <v>9.1885121517769992</v>
      </c>
      <c r="N91" s="115">
        <v>1.35120013689996</v>
      </c>
      <c r="O91" s="115">
        <v>1.5669633062170001</v>
      </c>
      <c r="P91" s="115">
        <v>0.23042697216960001</v>
      </c>
      <c r="Q91" s="115">
        <v>628.98915857806105</v>
      </c>
      <c r="R91" s="115">
        <v>1210</v>
      </c>
      <c r="S91" s="115" t="s">
        <v>353</v>
      </c>
      <c r="T91" s="115">
        <v>1210</v>
      </c>
      <c r="U91" s="115" t="s">
        <v>352</v>
      </c>
      <c r="V91" s="115" t="s">
        <v>350</v>
      </c>
      <c r="Z91" s="115">
        <v>0</v>
      </c>
      <c r="AA91" s="115">
        <v>1</v>
      </c>
      <c r="AB91" s="115">
        <v>1.5669633062170001</v>
      </c>
      <c r="AC91" s="115">
        <v>0.23042697216960001</v>
      </c>
      <c r="AD91" s="115">
        <v>628.98915857806105</v>
      </c>
      <c r="AF91" s="115">
        <v>-1</v>
      </c>
      <c r="AG91" s="115">
        <v>-1</v>
      </c>
      <c r="AH91" s="115">
        <v>-1</v>
      </c>
      <c r="AI91" s="115">
        <v>-1</v>
      </c>
      <c r="AJ91" s="115">
        <v>0</v>
      </c>
      <c r="AM91" s="115" t="s">
        <v>348</v>
      </c>
      <c r="AN91" s="115">
        <v>-1</v>
      </c>
      <c r="AQ91" s="115">
        <v>600</v>
      </c>
      <c r="AR91" s="115" t="s">
        <v>245</v>
      </c>
      <c r="AS91" s="115" t="s">
        <v>349</v>
      </c>
      <c r="AT91" s="115" t="s">
        <v>296</v>
      </c>
      <c r="AV91" s="115">
        <v>106.108205658736</v>
      </c>
      <c r="AW91" s="115">
        <v>0.51012908239999999</v>
      </c>
    </row>
    <row r="92" spans="1:49" x14ac:dyDescent="0.25">
      <c r="A92" s="117">
        <v>550000</v>
      </c>
      <c r="B92" s="117">
        <v>870000</v>
      </c>
      <c r="C92" s="117">
        <v>870000</v>
      </c>
      <c r="D92" s="115" t="s">
        <v>342</v>
      </c>
      <c r="E92" s="115" t="s">
        <v>13</v>
      </c>
      <c r="F92" s="115" t="s">
        <v>343</v>
      </c>
      <c r="G92" s="115" t="s">
        <v>344</v>
      </c>
      <c r="H92" s="115">
        <v>0.56000000000000005</v>
      </c>
      <c r="I92" s="115">
        <v>0.48</v>
      </c>
      <c r="J92" s="115" t="s">
        <v>350</v>
      </c>
      <c r="K92" s="115">
        <v>1.07493173934E-2</v>
      </c>
      <c r="L92" s="115">
        <v>3688.3279295693601</v>
      </c>
      <c r="M92" s="115">
        <v>9.1885121517769992</v>
      </c>
      <c r="N92" s="115">
        <v>1.35120013689996</v>
      </c>
      <c r="O92" s="115">
        <v>9.8770233492609993E-2</v>
      </c>
      <c r="P92" s="115">
        <v>1.4524479133550001E-2</v>
      </c>
      <c r="Q92" s="115">
        <v>39.647007565901298</v>
      </c>
      <c r="R92" s="115">
        <v>1210</v>
      </c>
      <c r="S92" s="115" t="s">
        <v>353</v>
      </c>
      <c r="T92" s="115">
        <v>1210</v>
      </c>
      <c r="U92" s="115" t="s">
        <v>352</v>
      </c>
      <c r="V92" s="115" t="s">
        <v>350</v>
      </c>
      <c r="Z92" s="115">
        <v>0</v>
      </c>
      <c r="AA92" s="115">
        <v>1</v>
      </c>
      <c r="AB92" s="115">
        <v>9.8770233492609993E-2</v>
      </c>
      <c r="AC92" s="115">
        <v>1.4524479133550001E-2</v>
      </c>
      <c r="AD92" s="115">
        <v>39.647007565900601</v>
      </c>
      <c r="AF92" s="115">
        <v>-1</v>
      </c>
      <c r="AG92" s="115">
        <v>-1</v>
      </c>
      <c r="AH92" s="115">
        <v>-1</v>
      </c>
      <c r="AI92" s="115">
        <v>-1</v>
      </c>
      <c r="AJ92" s="115">
        <v>0</v>
      </c>
      <c r="AM92" s="115" t="s">
        <v>348</v>
      </c>
      <c r="AN92" s="115">
        <v>-1</v>
      </c>
      <c r="AQ92" s="115">
        <v>600</v>
      </c>
      <c r="AR92" s="115" t="s">
        <v>245</v>
      </c>
      <c r="AS92" s="115" t="s">
        <v>349</v>
      </c>
      <c r="AT92" s="115" t="s">
        <v>296</v>
      </c>
      <c r="AV92" s="115">
        <v>58.7366253311965</v>
      </c>
      <c r="AW92" s="115">
        <v>3.2154912899999999E-2</v>
      </c>
    </row>
    <row r="93" spans="1:49" x14ac:dyDescent="0.25">
      <c r="A93" s="117">
        <v>550000</v>
      </c>
      <c r="B93" s="117">
        <v>870000</v>
      </c>
      <c r="C93" s="117">
        <v>870000</v>
      </c>
      <c r="D93" s="115" t="s">
        <v>342</v>
      </c>
      <c r="E93" s="115" t="s">
        <v>13</v>
      </c>
      <c r="F93" s="115" t="s">
        <v>343</v>
      </c>
      <c r="G93" s="115" t="s">
        <v>344</v>
      </c>
      <c r="H93" s="115">
        <v>0.56000000000000005</v>
      </c>
      <c r="I93" s="115">
        <v>0.48</v>
      </c>
      <c r="J93" s="115" t="s">
        <v>350</v>
      </c>
      <c r="K93" s="115">
        <v>9.3155075829999996E-3</v>
      </c>
      <c r="L93" s="115">
        <v>3688.3279295693601</v>
      </c>
      <c r="M93" s="115">
        <v>9.1885121517769992</v>
      </c>
      <c r="N93" s="115">
        <v>1.35120013689996</v>
      </c>
      <c r="O93" s="115">
        <v>8.5595654626379997E-2</v>
      </c>
      <c r="P93" s="115">
        <v>1.258711512144E-2</v>
      </c>
      <c r="Q93" s="115">
        <v>34.358646796501397</v>
      </c>
      <c r="R93" s="115">
        <v>1210</v>
      </c>
      <c r="S93" s="115" t="s">
        <v>353</v>
      </c>
      <c r="T93" s="115">
        <v>1210</v>
      </c>
      <c r="U93" s="115" t="s">
        <v>352</v>
      </c>
      <c r="V93" s="115" t="s">
        <v>350</v>
      </c>
      <c r="Z93" s="115">
        <v>0</v>
      </c>
      <c r="AA93" s="115">
        <v>1</v>
      </c>
      <c r="AB93" s="115">
        <v>8.5595654626379997E-2</v>
      </c>
      <c r="AC93" s="115">
        <v>1.258711512144E-2</v>
      </c>
      <c r="AD93" s="115">
        <v>34.358646796501098</v>
      </c>
      <c r="AF93" s="115">
        <v>-1</v>
      </c>
      <c r="AG93" s="115">
        <v>-1</v>
      </c>
      <c r="AH93" s="115">
        <v>-1</v>
      </c>
      <c r="AI93" s="115">
        <v>-1</v>
      </c>
      <c r="AJ93" s="115">
        <v>0</v>
      </c>
      <c r="AM93" s="115" t="s">
        <v>348</v>
      </c>
      <c r="AN93" s="115">
        <v>-1</v>
      </c>
      <c r="AQ93" s="115">
        <v>600</v>
      </c>
      <c r="AR93" s="115" t="s">
        <v>245</v>
      </c>
      <c r="AS93" s="115" t="s">
        <v>349</v>
      </c>
      <c r="AT93" s="115" t="s">
        <v>296</v>
      </c>
      <c r="AV93" s="115">
        <v>42.930046731297999</v>
      </c>
      <c r="AW93" s="115">
        <v>2.78658936E-2</v>
      </c>
    </row>
    <row r="94" spans="1:49" x14ac:dyDescent="0.25">
      <c r="A94" s="117">
        <v>550000</v>
      </c>
      <c r="B94" s="117">
        <v>870000</v>
      </c>
      <c r="C94" s="117">
        <v>870000</v>
      </c>
      <c r="D94" s="115" t="s">
        <v>342</v>
      </c>
      <c r="E94" s="115" t="s">
        <v>13</v>
      </c>
      <c r="F94" s="115" t="s">
        <v>343</v>
      </c>
      <c r="G94" s="115" t="s">
        <v>344</v>
      </c>
      <c r="H94" s="115">
        <v>0.56000000000000005</v>
      </c>
      <c r="I94" s="115">
        <v>0.48</v>
      </c>
      <c r="J94" s="115" t="s">
        <v>350</v>
      </c>
      <c r="K94" s="115">
        <v>0.11479110439657</v>
      </c>
      <c r="L94" s="115">
        <v>3688.3279295693601</v>
      </c>
      <c r="M94" s="115">
        <v>9.1885121517769992</v>
      </c>
      <c r="N94" s="115">
        <v>1.35120013689996</v>
      </c>
      <c r="O94" s="115">
        <v>1.0547594576638399</v>
      </c>
      <c r="P94" s="115">
        <v>0.15510575597555001</v>
      </c>
      <c r="Q94" s="115">
        <v>423.38723641200301</v>
      </c>
      <c r="R94" s="115">
        <v>1210</v>
      </c>
      <c r="S94" s="115" t="s">
        <v>353</v>
      </c>
      <c r="T94" s="115">
        <v>1210</v>
      </c>
      <c r="U94" s="115" t="s">
        <v>352</v>
      </c>
      <c r="V94" s="115" t="s">
        <v>350</v>
      </c>
      <c r="Z94" s="115">
        <v>0</v>
      </c>
      <c r="AA94" s="115">
        <v>1</v>
      </c>
      <c r="AB94" s="115">
        <v>1.0547594576638399</v>
      </c>
      <c r="AC94" s="115">
        <v>0.15510575597555001</v>
      </c>
      <c r="AD94" s="115">
        <v>423.38723641200301</v>
      </c>
      <c r="AF94" s="115">
        <v>-1</v>
      </c>
      <c r="AG94" s="115">
        <v>-1</v>
      </c>
      <c r="AH94" s="115">
        <v>-1</v>
      </c>
      <c r="AI94" s="115">
        <v>-1</v>
      </c>
      <c r="AJ94" s="115">
        <v>0</v>
      </c>
      <c r="AM94" s="115" t="s">
        <v>348</v>
      </c>
      <c r="AN94" s="115">
        <v>-1</v>
      </c>
      <c r="AQ94" s="115">
        <v>600</v>
      </c>
      <c r="AR94" s="115" t="s">
        <v>245</v>
      </c>
      <c r="AS94" s="115" t="s">
        <v>349</v>
      </c>
      <c r="AT94" s="115" t="s">
        <v>296</v>
      </c>
      <c r="AV94" s="115">
        <v>86.575137387550299</v>
      </c>
      <c r="AW94" s="115">
        <v>0.34337975380000002</v>
      </c>
    </row>
    <row r="95" spans="1:49" x14ac:dyDescent="0.25">
      <c r="A95" s="117">
        <v>550000</v>
      </c>
      <c r="B95" s="117">
        <v>870000</v>
      </c>
      <c r="C95" s="117">
        <v>870000</v>
      </c>
      <c r="D95" s="115" t="s">
        <v>342</v>
      </c>
      <c r="E95" s="115" t="s">
        <v>13</v>
      </c>
      <c r="F95" s="115" t="s">
        <v>343</v>
      </c>
      <c r="G95" s="115" t="s">
        <v>344</v>
      </c>
      <c r="H95" s="115">
        <v>0.56000000000000005</v>
      </c>
      <c r="I95" s="115">
        <v>0.48</v>
      </c>
      <c r="J95" s="115" t="s">
        <v>350</v>
      </c>
      <c r="K95" s="115">
        <v>0.11430871660345999</v>
      </c>
      <c r="L95" s="115">
        <v>3688.3279295693601</v>
      </c>
      <c r="M95" s="115">
        <v>9.1885121517769992</v>
      </c>
      <c r="N95" s="115">
        <v>1.35120013689996</v>
      </c>
      <c r="O95" s="115">
        <v>1.05032703156493</v>
      </c>
      <c r="P95" s="115">
        <v>0.15445395352345001</v>
      </c>
      <c r="Q95" s="115">
        <v>421.60803204177398</v>
      </c>
      <c r="R95" s="115">
        <v>1210</v>
      </c>
      <c r="S95" s="115" t="s">
        <v>353</v>
      </c>
      <c r="T95" s="115">
        <v>1210</v>
      </c>
      <c r="U95" s="115" t="s">
        <v>352</v>
      </c>
      <c r="V95" s="115" t="s">
        <v>350</v>
      </c>
      <c r="Z95" s="115">
        <v>0</v>
      </c>
      <c r="AA95" s="115">
        <v>1</v>
      </c>
      <c r="AB95" s="115">
        <v>1.05032703156493</v>
      </c>
      <c r="AC95" s="115">
        <v>0.15445395352345001</v>
      </c>
      <c r="AD95" s="115">
        <v>421.60803204177398</v>
      </c>
      <c r="AF95" s="115">
        <v>-1</v>
      </c>
      <c r="AG95" s="115">
        <v>-1</v>
      </c>
      <c r="AH95" s="115">
        <v>-1</v>
      </c>
      <c r="AI95" s="115">
        <v>-1</v>
      </c>
      <c r="AJ95" s="115">
        <v>0</v>
      </c>
      <c r="AM95" s="115" t="s">
        <v>348</v>
      </c>
      <c r="AN95" s="115">
        <v>-1</v>
      </c>
      <c r="AQ95" s="115">
        <v>600</v>
      </c>
      <c r="AR95" s="115" t="s">
        <v>245</v>
      </c>
      <c r="AS95" s="115" t="s">
        <v>349</v>
      </c>
      <c r="AT95" s="115" t="s">
        <v>296</v>
      </c>
      <c r="AV95" s="115">
        <v>86.280784524635095</v>
      </c>
      <c r="AW95" s="115">
        <v>0.34193676560000003</v>
      </c>
    </row>
    <row r="96" spans="1:49" x14ac:dyDescent="0.25">
      <c r="A96" s="117">
        <v>550000</v>
      </c>
      <c r="B96" s="117">
        <v>870000</v>
      </c>
      <c r="C96" s="117">
        <v>870000</v>
      </c>
      <c r="D96" s="115" t="s">
        <v>342</v>
      </c>
      <c r="E96" s="115" t="s">
        <v>13</v>
      </c>
      <c r="F96" s="115" t="s">
        <v>343</v>
      </c>
      <c r="G96" s="115" t="s">
        <v>344</v>
      </c>
      <c r="H96" s="115">
        <v>0.56000000000000005</v>
      </c>
      <c r="I96" s="115">
        <v>0.48</v>
      </c>
      <c r="J96" s="115" t="s">
        <v>350</v>
      </c>
      <c r="K96" s="115">
        <v>2.1246284665099998E-3</v>
      </c>
      <c r="L96" s="115">
        <v>3688.3279295693601</v>
      </c>
      <c r="M96" s="115">
        <v>9.1885121517769992</v>
      </c>
      <c r="N96" s="115">
        <v>1.35120013689996</v>
      </c>
      <c r="O96" s="115">
        <v>1.9522174482570001E-2</v>
      </c>
      <c r="P96" s="115">
        <v>2.8707982748100002E-3</v>
      </c>
      <c r="Q96" s="115">
        <v>7.8363265130017004</v>
      </c>
      <c r="R96" s="115">
        <v>1210</v>
      </c>
      <c r="S96" s="115" t="s">
        <v>353</v>
      </c>
      <c r="T96" s="115">
        <v>1210</v>
      </c>
      <c r="U96" s="115" t="s">
        <v>352</v>
      </c>
      <c r="V96" s="115" t="s">
        <v>350</v>
      </c>
      <c r="Z96" s="115">
        <v>0</v>
      </c>
      <c r="AA96" s="115">
        <v>1</v>
      </c>
      <c r="AB96" s="115">
        <v>1.9522174482570001E-2</v>
      </c>
      <c r="AC96" s="115">
        <v>2.8707982748100002E-3</v>
      </c>
      <c r="AD96" s="115">
        <v>7.8363265129999</v>
      </c>
      <c r="AF96" s="115">
        <v>-1</v>
      </c>
      <c r="AG96" s="115">
        <v>-1</v>
      </c>
      <c r="AH96" s="115">
        <v>-1</v>
      </c>
      <c r="AI96" s="115">
        <v>-1</v>
      </c>
      <c r="AJ96" s="115">
        <v>0</v>
      </c>
      <c r="AM96" s="115" t="s">
        <v>348</v>
      </c>
      <c r="AN96" s="115">
        <v>-1</v>
      </c>
      <c r="AQ96" s="115">
        <v>600</v>
      </c>
      <c r="AR96" s="115" t="s">
        <v>245</v>
      </c>
      <c r="AS96" s="115" t="s">
        <v>349</v>
      </c>
      <c r="AT96" s="115" t="s">
        <v>296</v>
      </c>
      <c r="AV96" s="115">
        <v>17.422152063401299</v>
      </c>
      <c r="AW96" s="115">
        <v>6.3554960000000004E-3</v>
      </c>
    </row>
    <row r="97" spans="1:49" x14ac:dyDescent="0.25">
      <c r="A97" s="117">
        <v>550000</v>
      </c>
      <c r="B97" s="117">
        <v>870000</v>
      </c>
      <c r="C97" s="117">
        <v>870000</v>
      </c>
      <c r="D97" s="115" t="s">
        <v>342</v>
      </c>
      <c r="E97" s="115" t="s">
        <v>13</v>
      </c>
      <c r="F97" s="115" t="s">
        <v>343</v>
      </c>
      <c r="G97" s="115" t="s">
        <v>344</v>
      </c>
      <c r="H97" s="115">
        <v>0.56000000000000005</v>
      </c>
      <c r="I97" s="115">
        <v>0.48</v>
      </c>
      <c r="J97" s="115" t="s">
        <v>350</v>
      </c>
      <c r="K97" s="115">
        <v>0.22521008920217001</v>
      </c>
      <c r="L97" s="115">
        <v>3682.59813697555</v>
      </c>
      <c r="M97" s="115">
        <v>9.1751459484080407</v>
      </c>
      <c r="N97" s="115">
        <v>1.3492654668492099</v>
      </c>
      <c r="O97" s="115">
        <v>2.0663354374839602</v>
      </c>
      <c r="P97" s="115">
        <v>0.30386819614652</v>
      </c>
      <c r="Q97" s="115">
        <v>829.35825492403205</v>
      </c>
      <c r="R97" s="115">
        <v>1200</v>
      </c>
      <c r="S97" s="115" t="s">
        <v>351</v>
      </c>
      <c r="T97" s="115">
        <v>1200</v>
      </c>
      <c r="U97" s="115" t="s">
        <v>352</v>
      </c>
      <c r="V97" s="115" t="s">
        <v>350</v>
      </c>
      <c r="Z97" s="115">
        <v>0</v>
      </c>
      <c r="AA97" s="115">
        <v>1</v>
      </c>
      <c r="AB97" s="115">
        <v>2.0663354374839602</v>
      </c>
      <c r="AC97" s="115">
        <v>0.30386819614652</v>
      </c>
      <c r="AD97" s="115">
        <v>1121.38071585084</v>
      </c>
      <c r="AF97" s="115">
        <v>-1</v>
      </c>
      <c r="AG97" s="115">
        <v>-1</v>
      </c>
      <c r="AH97" s="115">
        <v>-1</v>
      </c>
      <c r="AI97" s="115">
        <v>-1</v>
      </c>
      <c r="AJ97" s="115">
        <v>0</v>
      </c>
      <c r="AM97" s="115" t="s">
        <v>348</v>
      </c>
      <c r="AN97" s="115">
        <v>-1</v>
      </c>
      <c r="AQ97" s="115">
        <v>600</v>
      </c>
      <c r="AR97" s="115" t="s">
        <v>245</v>
      </c>
      <c r="AS97" s="115" t="s">
        <v>349</v>
      </c>
      <c r="AT97" s="115" t="s">
        <v>296</v>
      </c>
      <c r="AV97" s="115">
        <v>172.011365692884</v>
      </c>
      <c r="AW97" s="115">
        <v>0.90947341110000002</v>
      </c>
    </row>
    <row r="98" spans="1:49" x14ac:dyDescent="0.25">
      <c r="A98" s="117">
        <v>550000</v>
      </c>
      <c r="B98" s="117">
        <v>870000</v>
      </c>
      <c r="C98" s="117">
        <v>870000</v>
      </c>
      <c r="D98" s="115" t="s">
        <v>342</v>
      </c>
      <c r="E98" s="115" t="s">
        <v>13</v>
      </c>
      <c r="F98" s="115" t="s">
        <v>343</v>
      </c>
      <c r="G98" s="115" t="s">
        <v>344</v>
      </c>
      <c r="H98" s="115">
        <v>0.56000000000000005</v>
      </c>
      <c r="I98" s="115">
        <v>0.48</v>
      </c>
      <c r="J98" s="115" t="s">
        <v>350</v>
      </c>
      <c r="K98" s="115">
        <v>0.14035686516212001</v>
      </c>
      <c r="L98" s="115">
        <v>3682.59813697555</v>
      </c>
      <c r="M98" s="115">
        <v>9.1751459484080407</v>
      </c>
      <c r="N98" s="115">
        <v>1.3492654668492099</v>
      </c>
      <c r="O98" s="115">
        <v>1.28779472272351</v>
      </c>
      <c r="P98" s="115">
        <v>0.18937867119846</v>
      </c>
      <c r="Q98" s="115">
        <v>516.87793015776697</v>
      </c>
      <c r="R98" s="115">
        <v>1210</v>
      </c>
      <c r="S98" s="115" t="s">
        <v>353</v>
      </c>
      <c r="T98" s="115">
        <v>1210</v>
      </c>
      <c r="U98" s="115" t="s">
        <v>352</v>
      </c>
      <c r="V98" s="115" t="s">
        <v>350</v>
      </c>
      <c r="Z98" s="115">
        <v>0</v>
      </c>
      <c r="AA98" s="115">
        <v>1</v>
      </c>
      <c r="AB98" s="115">
        <v>1.28779472272351</v>
      </c>
      <c r="AC98" s="115">
        <v>0.18937867119846</v>
      </c>
      <c r="AD98" s="115">
        <v>603.867180923967</v>
      </c>
      <c r="AF98" s="115">
        <v>-1</v>
      </c>
      <c r="AG98" s="115">
        <v>-1</v>
      </c>
      <c r="AH98" s="115">
        <v>-1</v>
      </c>
      <c r="AI98" s="115">
        <v>-1</v>
      </c>
      <c r="AJ98" s="115">
        <v>0</v>
      </c>
      <c r="AM98" s="115" t="s">
        <v>348</v>
      </c>
      <c r="AN98" s="115">
        <v>-1</v>
      </c>
      <c r="AQ98" s="115">
        <v>600</v>
      </c>
      <c r="AR98" s="115" t="s">
        <v>245</v>
      </c>
      <c r="AS98" s="115" t="s">
        <v>349</v>
      </c>
      <c r="AT98" s="115" t="s">
        <v>296</v>
      </c>
      <c r="AV98" s="115">
        <v>104.498303955556</v>
      </c>
      <c r="AW98" s="115">
        <v>0.48975440460000003</v>
      </c>
    </row>
    <row r="99" spans="1:49" x14ac:dyDescent="0.25">
      <c r="A99" s="117">
        <v>550000</v>
      </c>
      <c r="B99" s="117">
        <v>870000</v>
      </c>
      <c r="C99" s="117">
        <v>870000</v>
      </c>
      <c r="D99" s="115" t="s">
        <v>342</v>
      </c>
      <c r="E99" s="115" t="s">
        <v>13</v>
      </c>
      <c r="F99" s="115" t="s">
        <v>343</v>
      </c>
      <c r="G99" s="115" t="s">
        <v>344</v>
      </c>
      <c r="H99" s="115">
        <v>0.56000000000000005</v>
      </c>
      <c r="I99" s="115">
        <v>0.48</v>
      </c>
      <c r="J99" s="115" t="s">
        <v>350</v>
      </c>
      <c r="K99" s="115">
        <v>1.9889934460660001E-2</v>
      </c>
      <c r="L99" s="115">
        <v>3682.59813697555</v>
      </c>
      <c r="M99" s="115">
        <v>9.1751459484080407</v>
      </c>
      <c r="N99" s="115">
        <v>1.3492654668492099</v>
      </c>
      <c r="O99" s="115">
        <v>0.18249305158085999</v>
      </c>
      <c r="P99" s="115">
        <v>2.683680170566E-2</v>
      </c>
      <c r="Q99" s="115">
        <v>73.246635589407205</v>
      </c>
      <c r="R99" s="115">
        <v>1210</v>
      </c>
      <c r="S99" s="115" t="s">
        <v>353</v>
      </c>
      <c r="T99" s="115">
        <v>1210</v>
      </c>
      <c r="U99" s="115" t="s">
        <v>352</v>
      </c>
      <c r="V99" s="115" t="s">
        <v>350</v>
      </c>
      <c r="Z99" s="115">
        <v>0</v>
      </c>
      <c r="AA99" s="115">
        <v>1</v>
      </c>
      <c r="AB99" s="115">
        <v>0.18249305158085999</v>
      </c>
      <c r="AC99" s="115">
        <v>2.683680170566E-2</v>
      </c>
      <c r="AD99" s="115">
        <v>94.386017793728499</v>
      </c>
      <c r="AF99" s="115">
        <v>-1</v>
      </c>
      <c r="AG99" s="115">
        <v>-1</v>
      </c>
      <c r="AH99" s="115">
        <v>-1</v>
      </c>
      <c r="AI99" s="115">
        <v>-1</v>
      </c>
      <c r="AJ99" s="115">
        <v>0</v>
      </c>
      <c r="AM99" s="115" t="s">
        <v>348</v>
      </c>
      <c r="AN99" s="115">
        <v>-1</v>
      </c>
      <c r="AQ99" s="115">
        <v>600</v>
      </c>
      <c r="AR99" s="115" t="s">
        <v>245</v>
      </c>
      <c r="AS99" s="115" t="s">
        <v>349</v>
      </c>
      <c r="AT99" s="115" t="s">
        <v>296</v>
      </c>
      <c r="AV99" s="115">
        <v>44.299232215238099</v>
      </c>
      <c r="AW99" s="115">
        <v>7.6549892800000005E-2</v>
      </c>
    </row>
    <row r="100" spans="1:49" x14ac:dyDescent="0.25">
      <c r="A100" s="117">
        <v>550000</v>
      </c>
      <c r="B100" s="117">
        <v>870000</v>
      </c>
      <c r="C100" s="117">
        <v>870000</v>
      </c>
      <c r="D100" s="115" t="s">
        <v>342</v>
      </c>
      <c r="E100" s="115" t="s">
        <v>13</v>
      </c>
      <c r="F100" s="115" t="s">
        <v>343</v>
      </c>
      <c r="G100" s="115" t="s">
        <v>344</v>
      </c>
      <c r="H100" s="115">
        <v>0.56000000000000005</v>
      </c>
      <c r="I100" s="115">
        <v>0.48</v>
      </c>
      <c r="J100" s="115" t="s">
        <v>350</v>
      </c>
      <c r="K100" s="115">
        <v>9.4473774708599995E-2</v>
      </c>
      <c r="L100" s="115">
        <v>3682.59813697555</v>
      </c>
      <c r="M100" s="115">
        <v>9.1751459484080407</v>
      </c>
      <c r="N100" s="115">
        <v>1.3492654668492099</v>
      </c>
      <c r="O100" s="115">
        <v>0.86681067124843003</v>
      </c>
      <c r="P100" s="115">
        <v>0.1274702017372</v>
      </c>
      <c r="Q100" s="115">
        <v>347.90894673494199</v>
      </c>
      <c r="R100" s="115">
        <v>1210</v>
      </c>
      <c r="S100" s="115" t="s">
        <v>353</v>
      </c>
      <c r="T100" s="115">
        <v>1210</v>
      </c>
      <c r="U100" s="115" t="s">
        <v>352</v>
      </c>
      <c r="V100" s="115" t="s">
        <v>350</v>
      </c>
      <c r="Z100" s="115">
        <v>0</v>
      </c>
      <c r="AA100" s="115">
        <v>1</v>
      </c>
      <c r="AB100" s="115">
        <v>0.86681067124843003</v>
      </c>
      <c r="AC100" s="115">
        <v>0.1274702017372</v>
      </c>
      <c r="AD100" s="115">
        <v>389.42330604924302</v>
      </c>
      <c r="AF100" s="115">
        <v>-1</v>
      </c>
      <c r="AG100" s="115">
        <v>-1</v>
      </c>
      <c r="AH100" s="115">
        <v>-1</v>
      </c>
      <c r="AI100" s="115">
        <v>-1</v>
      </c>
      <c r="AJ100" s="115">
        <v>0</v>
      </c>
      <c r="AM100" s="115" t="s">
        <v>348</v>
      </c>
      <c r="AN100" s="115">
        <v>-1</v>
      </c>
      <c r="AQ100" s="115">
        <v>600</v>
      </c>
      <c r="AR100" s="115" t="s">
        <v>245</v>
      </c>
      <c r="AS100" s="115" t="s">
        <v>349</v>
      </c>
      <c r="AT100" s="115" t="s">
        <v>296</v>
      </c>
      <c r="AV100" s="115">
        <v>82.989250748262094</v>
      </c>
      <c r="AW100" s="115">
        <v>0.31583398709999999</v>
      </c>
    </row>
    <row r="101" spans="1:49" x14ac:dyDescent="0.25">
      <c r="A101" s="117">
        <v>550000</v>
      </c>
      <c r="B101" s="117">
        <v>870000</v>
      </c>
      <c r="C101" s="117">
        <v>870000</v>
      </c>
      <c r="D101" s="115" t="s">
        <v>342</v>
      </c>
      <c r="E101" s="115" t="s">
        <v>13</v>
      </c>
      <c r="F101" s="115" t="s">
        <v>343</v>
      </c>
      <c r="G101" s="115" t="s">
        <v>344</v>
      </c>
      <c r="H101" s="115">
        <v>0.56000000000000005</v>
      </c>
      <c r="I101" s="115">
        <v>0.48</v>
      </c>
      <c r="J101" s="115" t="s">
        <v>350</v>
      </c>
      <c r="K101" s="115">
        <v>2.7968467449000003E-4</v>
      </c>
      <c r="L101" s="115">
        <v>3682.59813697555</v>
      </c>
      <c r="M101" s="115">
        <v>9.1751459484080407</v>
      </c>
      <c r="N101" s="115">
        <v>1.3492654668492099</v>
      </c>
      <c r="O101" s="115">
        <v>2.56614770803E-3</v>
      </c>
      <c r="P101" s="115">
        <v>3.773688729E-4</v>
      </c>
      <c r="Q101" s="115">
        <v>1.0299662612395799</v>
      </c>
      <c r="R101" s="115">
        <v>1210</v>
      </c>
      <c r="S101" s="115" t="s">
        <v>353</v>
      </c>
      <c r="T101" s="115">
        <v>1210</v>
      </c>
      <c r="U101" s="115" t="s">
        <v>352</v>
      </c>
      <c r="V101" s="115" t="s">
        <v>350</v>
      </c>
      <c r="Z101" s="115">
        <v>0</v>
      </c>
      <c r="AA101" s="115">
        <v>1</v>
      </c>
      <c r="AB101" s="115">
        <v>2.56614770803E-3</v>
      </c>
      <c r="AC101" s="115">
        <v>3.773688729E-4</v>
      </c>
      <c r="AD101" s="115">
        <v>65.917323205505696</v>
      </c>
      <c r="AF101" s="115">
        <v>-1</v>
      </c>
      <c r="AG101" s="115">
        <v>-1</v>
      </c>
      <c r="AH101" s="115">
        <v>-1</v>
      </c>
      <c r="AI101" s="115">
        <v>-1</v>
      </c>
      <c r="AJ101" s="115">
        <v>0</v>
      </c>
      <c r="AM101" s="115" t="s">
        <v>348</v>
      </c>
      <c r="AN101" s="115">
        <v>-1</v>
      </c>
      <c r="AQ101" s="115">
        <v>600</v>
      </c>
      <c r="AR101" s="115" t="s">
        <v>245</v>
      </c>
      <c r="AS101" s="115" t="s">
        <v>349</v>
      </c>
      <c r="AT101" s="115" t="s">
        <v>296</v>
      </c>
      <c r="AV101" s="115">
        <v>5.46831911455841</v>
      </c>
      <c r="AW101" s="115">
        <v>5.3460927200000001E-2</v>
      </c>
    </row>
    <row r="102" spans="1:49" x14ac:dyDescent="0.25">
      <c r="A102" s="117">
        <v>550000</v>
      </c>
      <c r="B102" s="117">
        <v>870000</v>
      </c>
      <c r="C102" s="117">
        <v>870000</v>
      </c>
      <c r="D102" s="115" t="s">
        <v>342</v>
      </c>
      <c r="E102" s="115" t="s">
        <v>13</v>
      </c>
      <c r="F102" s="115" t="s">
        <v>343</v>
      </c>
      <c r="G102" s="115" t="s">
        <v>344</v>
      </c>
      <c r="H102" s="115">
        <v>0.56000000000000005</v>
      </c>
      <c r="I102" s="115">
        <v>0.48</v>
      </c>
      <c r="J102" s="115" t="s">
        <v>350</v>
      </c>
      <c r="K102" s="115">
        <v>0.17305711187761</v>
      </c>
      <c r="L102" s="115">
        <v>3674.4298314467301</v>
      </c>
      <c r="M102" s="115">
        <v>9.1560573686199191</v>
      </c>
      <c r="N102" s="115">
        <v>1.3465012887877399</v>
      </c>
      <c r="O102" s="115">
        <v>1.5845208443990699</v>
      </c>
      <c r="P102" s="115">
        <v>0.23302162417708</v>
      </c>
      <c r="Q102" s="115">
        <v>635.88621442710496</v>
      </c>
      <c r="R102" s="115">
        <v>1200</v>
      </c>
      <c r="S102" s="115" t="s">
        <v>351</v>
      </c>
      <c r="T102" s="115">
        <v>1200</v>
      </c>
      <c r="U102" s="115" t="s">
        <v>352</v>
      </c>
      <c r="V102" s="115" t="s">
        <v>350</v>
      </c>
      <c r="Z102" s="115">
        <v>0</v>
      </c>
      <c r="AA102" s="115">
        <v>1</v>
      </c>
      <c r="AB102" s="115">
        <v>1.5845208443990699</v>
      </c>
      <c r="AC102" s="115">
        <v>0.23302162417708</v>
      </c>
      <c r="AD102" s="115">
        <v>635.88621442710496</v>
      </c>
      <c r="AF102" s="115">
        <v>-1</v>
      </c>
      <c r="AG102" s="115">
        <v>-1</v>
      </c>
      <c r="AH102" s="115">
        <v>-1</v>
      </c>
      <c r="AI102" s="115">
        <v>-1</v>
      </c>
      <c r="AJ102" s="115">
        <v>0</v>
      </c>
      <c r="AM102" s="115" t="s">
        <v>348</v>
      </c>
      <c r="AN102" s="115">
        <v>-1</v>
      </c>
      <c r="AQ102" s="115">
        <v>600</v>
      </c>
      <c r="AR102" s="115" t="s">
        <v>245</v>
      </c>
      <c r="AS102" s="115" t="s">
        <v>349</v>
      </c>
      <c r="AT102" s="115" t="s">
        <v>296</v>
      </c>
      <c r="AV102" s="115">
        <v>127.918519347485</v>
      </c>
      <c r="AW102" s="115">
        <v>0.51572280159999995</v>
      </c>
    </row>
    <row r="103" spans="1:49" x14ac:dyDescent="0.25">
      <c r="A103" s="117">
        <v>550000</v>
      </c>
      <c r="B103" s="117">
        <v>870000</v>
      </c>
      <c r="C103" s="117">
        <v>870000</v>
      </c>
      <c r="D103" s="115" t="s">
        <v>342</v>
      </c>
      <c r="E103" s="115" t="s">
        <v>13</v>
      </c>
      <c r="F103" s="115" t="s">
        <v>343</v>
      </c>
      <c r="G103" s="115" t="s">
        <v>344</v>
      </c>
      <c r="H103" s="115">
        <v>0.56000000000000005</v>
      </c>
      <c r="I103" s="115">
        <v>0.48</v>
      </c>
      <c r="J103" s="115" t="s">
        <v>350</v>
      </c>
      <c r="K103" s="115">
        <v>3.1761084589059997E-2</v>
      </c>
      <c r="L103" s="115">
        <v>3674.4298314467301</v>
      </c>
      <c r="M103" s="115">
        <v>9.1560573686199191</v>
      </c>
      <c r="N103" s="115">
        <v>1.3465012887877399</v>
      </c>
      <c r="O103" s="115">
        <v>0.29080631258709999</v>
      </c>
      <c r="P103" s="115">
        <v>4.2766341332470002E-2</v>
      </c>
      <c r="Q103" s="115">
        <v>116.703876693178</v>
      </c>
      <c r="R103" s="115">
        <v>1210</v>
      </c>
      <c r="S103" s="115" t="s">
        <v>353</v>
      </c>
      <c r="T103" s="115">
        <v>1210</v>
      </c>
      <c r="U103" s="115" t="s">
        <v>352</v>
      </c>
      <c r="V103" s="115" t="s">
        <v>350</v>
      </c>
      <c r="Z103" s="115">
        <v>0</v>
      </c>
      <c r="AA103" s="115">
        <v>1</v>
      </c>
      <c r="AB103" s="115">
        <v>0.29080631258709999</v>
      </c>
      <c r="AC103" s="115">
        <v>4.2766341332470002E-2</v>
      </c>
      <c r="AD103" s="115">
        <v>162.762197989757</v>
      </c>
      <c r="AF103" s="115">
        <v>-1</v>
      </c>
      <c r="AG103" s="115">
        <v>-1</v>
      </c>
      <c r="AH103" s="115">
        <v>-1</v>
      </c>
      <c r="AI103" s="115">
        <v>-1</v>
      </c>
      <c r="AJ103" s="115">
        <v>0</v>
      </c>
      <c r="AM103" s="115" t="s">
        <v>348</v>
      </c>
      <c r="AN103" s="115">
        <v>-1</v>
      </c>
      <c r="AQ103" s="115">
        <v>600</v>
      </c>
      <c r="AR103" s="115" t="s">
        <v>245</v>
      </c>
      <c r="AS103" s="115" t="s">
        <v>349</v>
      </c>
      <c r="AT103" s="115" t="s">
        <v>296</v>
      </c>
      <c r="AV103" s="115">
        <v>50.320005621607997</v>
      </c>
      <c r="AW103" s="115">
        <v>0.13200502680000001</v>
      </c>
    </row>
    <row r="104" spans="1:49" x14ac:dyDescent="0.25">
      <c r="A104" s="117">
        <v>550000</v>
      </c>
      <c r="B104" s="117">
        <v>870000</v>
      </c>
      <c r="C104" s="117">
        <v>870000</v>
      </c>
      <c r="D104" s="115" t="s">
        <v>342</v>
      </c>
      <c r="E104" s="115" t="s">
        <v>13</v>
      </c>
      <c r="F104" s="115" t="s">
        <v>343</v>
      </c>
      <c r="G104" s="115" t="s">
        <v>344</v>
      </c>
      <c r="H104" s="115">
        <v>0.56000000000000005</v>
      </c>
      <c r="I104" s="115">
        <v>0.48</v>
      </c>
      <c r="J104" s="115" t="s">
        <v>350</v>
      </c>
      <c r="K104" s="115">
        <v>0.11215810704123</v>
      </c>
      <c r="L104" s="115">
        <v>3674.4298314467301</v>
      </c>
      <c r="M104" s="115">
        <v>9.1560573686199191</v>
      </c>
      <c r="N104" s="115">
        <v>1.3465012887877399</v>
      </c>
      <c r="O104" s="115">
        <v>1.02692606242533</v>
      </c>
      <c r="P104" s="115">
        <v>0.15102103567901001</v>
      </c>
      <c r="Q104" s="115">
        <v>412.11709435089898</v>
      </c>
      <c r="R104" s="115">
        <v>1210</v>
      </c>
      <c r="S104" s="115" t="s">
        <v>353</v>
      </c>
      <c r="T104" s="115">
        <v>1210</v>
      </c>
      <c r="U104" s="115" t="s">
        <v>352</v>
      </c>
      <c r="V104" s="115" t="s">
        <v>350</v>
      </c>
      <c r="Z104" s="115">
        <v>0</v>
      </c>
      <c r="AA104" s="115">
        <v>1</v>
      </c>
      <c r="AB104" s="115">
        <v>1.02692606242533</v>
      </c>
      <c r="AC104" s="115">
        <v>0.15102103567901001</v>
      </c>
      <c r="AD104" s="115">
        <v>603.42998676031198</v>
      </c>
      <c r="AF104" s="115">
        <v>-1</v>
      </c>
      <c r="AG104" s="115">
        <v>-1</v>
      </c>
      <c r="AH104" s="115">
        <v>-1</v>
      </c>
      <c r="AI104" s="115">
        <v>-1</v>
      </c>
      <c r="AJ104" s="115">
        <v>0</v>
      </c>
      <c r="AM104" s="115" t="s">
        <v>348</v>
      </c>
      <c r="AN104" s="115">
        <v>-1</v>
      </c>
      <c r="AQ104" s="115">
        <v>600</v>
      </c>
      <c r="AR104" s="115" t="s">
        <v>245</v>
      </c>
      <c r="AS104" s="115" t="s">
        <v>349</v>
      </c>
      <c r="AT104" s="115" t="s">
        <v>296</v>
      </c>
      <c r="AV104" s="115">
        <v>87.335044525882495</v>
      </c>
      <c r="AW104" s="115">
        <v>0.48939982710000002</v>
      </c>
    </row>
    <row r="105" spans="1:49" x14ac:dyDescent="0.25">
      <c r="A105" s="117">
        <v>550000</v>
      </c>
      <c r="B105" s="117">
        <v>870000</v>
      </c>
      <c r="C105" s="117">
        <v>870000</v>
      </c>
      <c r="D105" s="115" t="s">
        <v>342</v>
      </c>
      <c r="E105" s="115" t="s">
        <v>13</v>
      </c>
      <c r="F105" s="115" t="s">
        <v>343</v>
      </c>
      <c r="G105" s="115" t="s">
        <v>344</v>
      </c>
      <c r="H105" s="115">
        <v>0.56000000000000005</v>
      </c>
      <c r="I105" s="115">
        <v>0.48</v>
      </c>
      <c r="J105" s="115" t="s">
        <v>350</v>
      </c>
      <c r="K105" s="115">
        <v>6.465884531254E-2</v>
      </c>
      <c r="L105" s="115">
        <v>3674.4298314467301</v>
      </c>
      <c r="M105" s="115">
        <v>9.1560573686199191</v>
      </c>
      <c r="N105" s="115">
        <v>1.3465012887877399</v>
      </c>
      <c r="O105" s="115">
        <v>0.59202009707035996</v>
      </c>
      <c r="P105" s="115">
        <v>8.7063218544860002E-2</v>
      </c>
      <c r="Q105" s="115">
        <v>237.58439008330799</v>
      </c>
      <c r="R105" s="115">
        <v>1210</v>
      </c>
      <c r="S105" s="115" t="s">
        <v>353</v>
      </c>
      <c r="T105" s="115">
        <v>1210</v>
      </c>
      <c r="U105" s="115" t="s">
        <v>352</v>
      </c>
      <c r="V105" s="115" t="s">
        <v>350</v>
      </c>
      <c r="Z105" s="115">
        <v>0</v>
      </c>
      <c r="AA105" s="115">
        <v>1</v>
      </c>
      <c r="AB105" s="115">
        <v>0.59202009707035996</v>
      </c>
      <c r="AC105" s="115">
        <v>8.7063218544860002E-2</v>
      </c>
      <c r="AD105" s="115">
        <v>363.33984884990099</v>
      </c>
      <c r="AF105" s="115">
        <v>-1</v>
      </c>
      <c r="AG105" s="115">
        <v>-1</v>
      </c>
      <c r="AH105" s="115">
        <v>-1</v>
      </c>
      <c r="AI105" s="115">
        <v>-1</v>
      </c>
      <c r="AJ105" s="115">
        <v>0</v>
      </c>
      <c r="AM105" s="115" t="s">
        <v>348</v>
      </c>
      <c r="AN105" s="115">
        <v>-1</v>
      </c>
      <c r="AQ105" s="115">
        <v>600</v>
      </c>
      <c r="AR105" s="115" t="s">
        <v>245</v>
      </c>
      <c r="AS105" s="115" t="s">
        <v>349</v>
      </c>
      <c r="AT105" s="115" t="s">
        <v>296</v>
      </c>
      <c r="AV105" s="115">
        <v>65.1561381715658</v>
      </c>
      <c r="AW105" s="115">
        <v>0.29467952060000002</v>
      </c>
    </row>
    <row r="106" spans="1:49" x14ac:dyDescent="0.25">
      <c r="A106" s="117">
        <v>550000</v>
      </c>
      <c r="B106" s="117">
        <v>870000</v>
      </c>
      <c r="C106" s="117">
        <v>870000</v>
      </c>
      <c r="D106" s="115" t="s">
        <v>342</v>
      </c>
      <c r="E106" s="115" t="s">
        <v>13</v>
      </c>
      <c r="F106" s="115" t="s">
        <v>343</v>
      </c>
      <c r="G106" s="115" t="s">
        <v>344</v>
      </c>
      <c r="H106" s="115">
        <v>0.56000000000000005</v>
      </c>
      <c r="I106" s="115">
        <v>0.48</v>
      </c>
      <c r="J106" s="115" t="s">
        <v>350</v>
      </c>
      <c r="K106" s="115">
        <v>6.9455240799420004E-2</v>
      </c>
      <c r="L106" s="115">
        <v>3674.4298314467301</v>
      </c>
      <c r="M106" s="115">
        <v>9.1560573686199191</v>
      </c>
      <c r="N106" s="115">
        <v>1.3465012887877399</v>
      </c>
      <c r="O106" s="115">
        <v>0.63593616931086006</v>
      </c>
      <c r="P106" s="115">
        <v>9.3521571249489996E-2</v>
      </c>
      <c r="Q106" s="115">
        <v>255.20840874373101</v>
      </c>
      <c r="R106" s="115">
        <v>1210</v>
      </c>
      <c r="S106" s="115" t="s">
        <v>353</v>
      </c>
      <c r="T106" s="115">
        <v>1210</v>
      </c>
      <c r="U106" s="115" t="s">
        <v>352</v>
      </c>
      <c r="V106" s="115" t="s">
        <v>350</v>
      </c>
      <c r="Z106" s="115">
        <v>0</v>
      </c>
      <c r="AA106" s="115">
        <v>1</v>
      </c>
      <c r="AB106" s="115">
        <v>0.63593616931086006</v>
      </c>
      <c r="AC106" s="115">
        <v>9.3521571249489996E-2</v>
      </c>
      <c r="AD106" s="115">
        <v>255.208408743729</v>
      </c>
      <c r="AF106" s="115">
        <v>-1</v>
      </c>
      <c r="AG106" s="115">
        <v>-1</v>
      </c>
      <c r="AH106" s="115">
        <v>-1</v>
      </c>
      <c r="AI106" s="115">
        <v>-1</v>
      </c>
      <c r="AJ106" s="115">
        <v>0</v>
      </c>
      <c r="AM106" s="115" t="s">
        <v>348</v>
      </c>
      <c r="AN106" s="115">
        <v>-1</v>
      </c>
      <c r="AQ106" s="115">
        <v>600</v>
      </c>
      <c r="AR106" s="115" t="s">
        <v>245</v>
      </c>
      <c r="AS106" s="115" t="s">
        <v>349</v>
      </c>
      <c r="AT106" s="115" t="s">
        <v>296</v>
      </c>
      <c r="AV106" s="115">
        <v>73.597935248721399</v>
      </c>
      <c r="AW106" s="115">
        <v>0.20698167780000001</v>
      </c>
    </row>
    <row r="107" spans="1:49" x14ac:dyDescent="0.25">
      <c r="A107" s="117">
        <v>550000</v>
      </c>
      <c r="B107" s="117">
        <v>870000</v>
      </c>
      <c r="C107" s="117">
        <v>870000</v>
      </c>
      <c r="D107" s="115" t="s">
        <v>342</v>
      </c>
      <c r="E107" s="115" t="s">
        <v>13</v>
      </c>
      <c r="F107" s="115" t="s">
        <v>343</v>
      </c>
      <c r="G107" s="115" t="s">
        <v>344</v>
      </c>
      <c r="H107" s="115">
        <v>0.56000000000000005</v>
      </c>
      <c r="I107" s="115">
        <v>0.48</v>
      </c>
      <c r="J107" s="115" t="s">
        <v>350</v>
      </c>
      <c r="K107" s="115">
        <v>6.7847752672869993E-2</v>
      </c>
      <c r="L107" s="115">
        <v>3674.4298314467301</v>
      </c>
      <c r="M107" s="115">
        <v>9.1560573686199191</v>
      </c>
      <c r="N107" s="115">
        <v>1.3465012887877399</v>
      </c>
      <c r="O107" s="115">
        <v>0.62121791580476005</v>
      </c>
      <c r="P107" s="115">
        <v>9.1357086415370006E-2</v>
      </c>
      <c r="Q107" s="115">
        <v>249.301806417824</v>
      </c>
      <c r="R107" s="115">
        <v>1210</v>
      </c>
      <c r="S107" s="115" t="s">
        <v>353</v>
      </c>
      <c r="T107" s="115">
        <v>1210</v>
      </c>
      <c r="U107" s="115" t="s">
        <v>352</v>
      </c>
      <c r="V107" s="115" t="s">
        <v>350</v>
      </c>
      <c r="Z107" s="115">
        <v>0</v>
      </c>
      <c r="AA107" s="115">
        <v>1</v>
      </c>
      <c r="AB107" s="115">
        <v>0.62121791580476005</v>
      </c>
      <c r="AC107" s="115">
        <v>9.1357086415370006E-2</v>
      </c>
      <c r="AD107" s="115">
        <v>249.301806417824</v>
      </c>
      <c r="AF107" s="115">
        <v>-1</v>
      </c>
      <c r="AG107" s="115">
        <v>-1</v>
      </c>
      <c r="AH107" s="115">
        <v>-1</v>
      </c>
      <c r="AI107" s="115">
        <v>-1</v>
      </c>
      <c r="AJ107" s="115">
        <v>0</v>
      </c>
      <c r="AM107" s="115" t="s">
        <v>348</v>
      </c>
      <c r="AN107" s="115">
        <v>-1</v>
      </c>
      <c r="AQ107" s="115">
        <v>600</v>
      </c>
      <c r="AR107" s="115" t="s">
        <v>245</v>
      </c>
      <c r="AS107" s="115" t="s">
        <v>349</v>
      </c>
      <c r="AT107" s="115" t="s">
        <v>296</v>
      </c>
      <c r="AV107" s="115">
        <v>70.914442203669694</v>
      </c>
      <c r="AW107" s="115">
        <v>0.2021912461</v>
      </c>
    </row>
    <row r="108" spans="1:49" x14ac:dyDescent="0.25">
      <c r="A108" s="117">
        <v>550000</v>
      </c>
      <c r="B108" s="117">
        <v>870000</v>
      </c>
      <c r="C108" s="117">
        <v>870000</v>
      </c>
      <c r="D108" s="115" t="s">
        <v>342</v>
      </c>
      <c r="E108" s="115" t="s">
        <v>13</v>
      </c>
      <c r="F108" s="115" t="s">
        <v>343</v>
      </c>
      <c r="G108" s="115" t="s">
        <v>344</v>
      </c>
      <c r="H108" s="115">
        <v>0.56000000000000005</v>
      </c>
      <c r="I108" s="115">
        <v>0.48</v>
      </c>
      <c r="J108" s="115" t="s">
        <v>350</v>
      </c>
      <c r="K108" s="115">
        <v>4.4826847518159997E-2</v>
      </c>
      <c r="L108" s="115">
        <v>3682.59813779868</v>
      </c>
      <c r="M108" s="115">
        <v>9.17514595045885</v>
      </c>
      <c r="N108" s="115">
        <v>1.34926546715079</v>
      </c>
      <c r="O108" s="115">
        <v>0.41129286847808</v>
      </c>
      <c r="P108" s="115">
        <v>6.0483317357479999E-2</v>
      </c>
      <c r="Q108" s="115">
        <v>165.07926519376099</v>
      </c>
      <c r="R108" s="115">
        <v>1210</v>
      </c>
      <c r="S108" s="115" t="s">
        <v>353</v>
      </c>
      <c r="T108" s="115">
        <v>1210</v>
      </c>
      <c r="U108" s="115" t="s">
        <v>352</v>
      </c>
      <c r="V108" s="115" t="s">
        <v>350</v>
      </c>
      <c r="Z108" s="115">
        <v>0</v>
      </c>
      <c r="AA108" s="115">
        <v>1</v>
      </c>
      <c r="AB108" s="115">
        <v>0.41129286847808</v>
      </c>
      <c r="AC108" s="115">
        <v>6.0483317357479999E-2</v>
      </c>
      <c r="AD108" s="115">
        <v>165.07926519375999</v>
      </c>
      <c r="AF108" s="115">
        <v>-1</v>
      </c>
      <c r="AG108" s="115">
        <v>-1</v>
      </c>
      <c r="AH108" s="115">
        <v>-1</v>
      </c>
      <c r="AI108" s="115">
        <v>-1</v>
      </c>
      <c r="AJ108" s="115">
        <v>0</v>
      </c>
      <c r="AM108" s="115" t="s">
        <v>348</v>
      </c>
      <c r="AN108" s="115">
        <v>-1</v>
      </c>
      <c r="AQ108" s="115">
        <v>600</v>
      </c>
      <c r="AR108" s="115" t="s">
        <v>245</v>
      </c>
      <c r="AS108" s="115" t="s">
        <v>349</v>
      </c>
      <c r="AT108" s="115" t="s">
        <v>296</v>
      </c>
      <c r="AV108" s="115">
        <v>74.745645215633402</v>
      </c>
      <c r="AW108" s="115">
        <v>0.1338842378</v>
      </c>
    </row>
    <row r="109" spans="1:49" x14ac:dyDescent="0.25">
      <c r="A109" s="117">
        <v>550000</v>
      </c>
      <c r="B109" s="117">
        <v>870000</v>
      </c>
      <c r="C109" s="117">
        <v>870000</v>
      </c>
      <c r="D109" s="115" t="s">
        <v>342</v>
      </c>
      <c r="E109" s="115" t="s">
        <v>13</v>
      </c>
      <c r="F109" s="115" t="s">
        <v>343</v>
      </c>
      <c r="G109" s="115" t="s">
        <v>344</v>
      </c>
      <c r="H109" s="115">
        <v>0.56000000000000005</v>
      </c>
      <c r="I109" s="115">
        <v>0.48</v>
      </c>
      <c r="J109" s="115" t="s">
        <v>350</v>
      </c>
      <c r="K109" s="115">
        <v>0.18099973489634</v>
      </c>
      <c r="L109" s="115">
        <v>3682.59813779868</v>
      </c>
      <c r="M109" s="115">
        <v>9.17514595045885</v>
      </c>
      <c r="N109" s="115">
        <v>1.34926546715079</v>
      </c>
      <c r="O109" s="115">
        <v>1.66069898466833</v>
      </c>
      <c r="P109" s="115">
        <v>0.24421669185907999</v>
      </c>
      <c r="Q109" s="115">
        <v>666.54928667133902</v>
      </c>
      <c r="R109" s="115">
        <v>1210</v>
      </c>
      <c r="S109" s="115" t="s">
        <v>353</v>
      </c>
      <c r="T109" s="115">
        <v>1210</v>
      </c>
      <c r="U109" s="115" t="s">
        <v>352</v>
      </c>
      <c r="V109" s="115" t="s">
        <v>350</v>
      </c>
      <c r="Z109" s="115">
        <v>0</v>
      </c>
      <c r="AA109" s="115">
        <v>1</v>
      </c>
      <c r="AB109" s="115">
        <v>1.66069898466833</v>
      </c>
      <c r="AC109" s="115">
        <v>0.24421669185907999</v>
      </c>
      <c r="AD109" s="115">
        <v>666.54928667133902</v>
      </c>
      <c r="AF109" s="115">
        <v>-1</v>
      </c>
      <c r="AG109" s="115">
        <v>-1</v>
      </c>
      <c r="AH109" s="115">
        <v>-1</v>
      </c>
      <c r="AI109" s="115">
        <v>-1</v>
      </c>
      <c r="AJ109" s="115">
        <v>0</v>
      </c>
      <c r="AM109" s="115" t="s">
        <v>348</v>
      </c>
      <c r="AN109" s="115">
        <v>-1</v>
      </c>
      <c r="AQ109" s="115">
        <v>600</v>
      </c>
      <c r="AR109" s="115" t="s">
        <v>245</v>
      </c>
      <c r="AS109" s="115" t="s">
        <v>349</v>
      </c>
      <c r="AT109" s="115" t="s">
        <v>296</v>
      </c>
      <c r="AV109" s="115">
        <v>109.40641327904299</v>
      </c>
      <c r="AW109" s="115">
        <v>0.54059147340000002</v>
      </c>
    </row>
    <row r="110" spans="1:49" x14ac:dyDescent="0.25">
      <c r="A110" s="117">
        <v>550000</v>
      </c>
      <c r="B110" s="117">
        <v>870000</v>
      </c>
      <c r="C110" s="117">
        <v>870000</v>
      </c>
      <c r="D110" s="115" t="s">
        <v>342</v>
      </c>
      <c r="E110" s="115" t="s">
        <v>13</v>
      </c>
      <c r="F110" s="115" t="s">
        <v>343</v>
      </c>
      <c r="G110" s="115" t="s">
        <v>344</v>
      </c>
      <c r="H110" s="115">
        <v>0.56000000000000005</v>
      </c>
      <c r="I110" s="115">
        <v>0.48</v>
      </c>
      <c r="J110" s="115" t="s">
        <v>350</v>
      </c>
      <c r="K110" s="115">
        <v>0.15837830469856001</v>
      </c>
      <c r="L110" s="115">
        <v>3682.59813779868</v>
      </c>
      <c r="M110" s="115">
        <v>9.17514595045885</v>
      </c>
      <c r="N110" s="115">
        <v>1.34926546715079</v>
      </c>
      <c r="O110" s="115">
        <v>1.4531440609955499</v>
      </c>
      <c r="P110" s="115">
        <v>0.21369437727564999</v>
      </c>
      <c r="Q110" s="115">
        <v>583.24364995064002</v>
      </c>
      <c r="R110" s="115">
        <v>1210</v>
      </c>
      <c r="S110" s="115" t="s">
        <v>353</v>
      </c>
      <c r="T110" s="115">
        <v>1210</v>
      </c>
      <c r="U110" s="115" t="s">
        <v>352</v>
      </c>
      <c r="V110" s="115" t="s">
        <v>350</v>
      </c>
      <c r="Z110" s="115">
        <v>0</v>
      </c>
      <c r="AA110" s="115">
        <v>1</v>
      </c>
      <c r="AB110" s="115">
        <v>1.4531440609955499</v>
      </c>
      <c r="AC110" s="115">
        <v>0.21369437727564999</v>
      </c>
      <c r="AD110" s="115">
        <v>583.24364995064002</v>
      </c>
      <c r="AF110" s="115">
        <v>-1</v>
      </c>
      <c r="AG110" s="115">
        <v>-1</v>
      </c>
      <c r="AH110" s="115">
        <v>-1</v>
      </c>
      <c r="AI110" s="115">
        <v>-1</v>
      </c>
      <c r="AJ110" s="115">
        <v>0</v>
      </c>
      <c r="AM110" s="115" t="s">
        <v>348</v>
      </c>
      <c r="AN110" s="115">
        <v>-1</v>
      </c>
      <c r="AQ110" s="115">
        <v>600</v>
      </c>
      <c r="AR110" s="115" t="s">
        <v>245</v>
      </c>
      <c r="AS110" s="115" t="s">
        <v>349</v>
      </c>
      <c r="AT110" s="115" t="s">
        <v>296</v>
      </c>
      <c r="AV110" s="115">
        <v>103.186406358754</v>
      </c>
      <c r="AW110" s="115">
        <v>0.47302810210000001</v>
      </c>
    </row>
    <row r="111" spans="1:49" x14ac:dyDescent="0.25">
      <c r="A111" s="117">
        <v>550000</v>
      </c>
      <c r="B111" s="117">
        <v>870000</v>
      </c>
      <c r="C111" s="117">
        <v>870000</v>
      </c>
      <c r="D111" s="115" t="s">
        <v>342</v>
      </c>
      <c r="E111" s="115" t="s">
        <v>13</v>
      </c>
      <c r="F111" s="115" t="s">
        <v>343</v>
      </c>
      <c r="G111" s="115" t="s">
        <v>344</v>
      </c>
      <c r="H111" s="115">
        <v>0.56000000000000005</v>
      </c>
      <c r="I111" s="115">
        <v>0.48</v>
      </c>
      <c r="J111" s="115" t="s">
        <v>350</v>
      </c>
      <c r="K111" s="115">
        <v>2.9996095750699999E-2</v>
      </c>
      <c r="L111" s="115">
        <v>3682.59813779868</v>
      </c>
      <c r="M111" s="115">
        <v>9.17514595045885</v>
      </c>
      <c r="N111" s="115">
        <v>1.34926546715079</v>
      </c>
      <c r="O111" s="115">
        <v>0.27521855645663001</v>
      </c>
      <c r="P111" s="115">
        <v>4.0472696145770003E-2</v>
      </c>
      <c r="Q111" s="115">
        <v>110.46356635276599</v>
      </c>
      <c r="R111" s="115">
        <v>1210</v>
      </c>
      <c r="S111" s="115" t="s">
        <v>353</v>
      </c>
      <c r="T111" s="115">
        <v>1210</v>
      </c>
      <c r="U111" s="115" t="s">
        <v>352</v>
      </c>
      <c r="V111" s="115" t="s">
        <v>350</v>
      </c>
      <c r="Z111" s="115">
        <v>0</v>
      </c>
      <c r="AA111" s="115">
        <v>1</v>
      </c>
      <c r="AB111" s="115">
        <v>0.27521855645663001</v>
      </c>
      <c r="AC111" s="115">
        <v>4.0472696145770003E-2</v>
      </c>
      <c r="AD111" s="115">
        <v>110.463566352764</v>
      </c>
      <c r="AF111" s="115">
        <v>-1</v>
      </c>
      <c r="AG111" s="115">
        <v>-1</v>
      </c>
      <c r="AH111" s="115">
        <v>-1</v>
      </c>
      <c r="AI111" s="115">
        <v>-1</v>
      </c>
      <c r="AJ111" s="115">
        <v>0</v>
      </c>
      <c r="AM111" s="115" t="s">
        <v>348</v>
      </c>
      <c r="AN111" s="115">
        <v>-1</v>
      </c>
      <c r="AQ111" s="115">
        <v>600</v>
      </c>
      <c r="AR111" s="115" t="s">
        <v>245</v>
      </c>
      <c r="AS111" s="115" t="s">
        <v>349</v>
      </c>
      <c r="AT111" s="115" t="s">
        <v>296</v>
      </c>
      <c r="AV111" s="115">
        <v>49.968889702865198</v>
      </c>
      <c r="AW111" s="115">
        <v>8.9589267099999995E-2</v>
      </c>
    </row>
    <row r="112" spans="1:49" x14ac:dyDescent="0.25">
      <c r="A112" s="117">
        <v>550000</v>
      </c>
      <c r="B112" s="117">
        <v>870000</v>
      </c>
      <c r="C112" s="117">
        <v>870000</v>
      </c>
      <c r="D112" s="115" t="s">
        <v>342</v>
      </c>
      <c r="E112" s="115" t="s">
        <v>13</v>
      </c>
      <c r="F112" s="115" t="s">
        <v>343</v>
      </c>
      <c r="G112" s="115" t="s">
        <v>344</v>
      </c>
      <c r="H112" s="115">
        <v>0.56000000000000005</v>
      </c>
      <c r="I112" s="115">
        <v>0.48</v>
      </c>
      <c r="J112" s="115" t="s">
        <v>350</v>
      </c>
      <c r="K112" s="115">
        <v>0.10704233031613</v>
      </c>
      <c r="L112" s="115">
        <v>3682.59813779868</v>
      </c>
      <c r="M112" s="115">
        <v>9.17514595045885</v>
      </c>
      <c r="N112" s="115">
        <v>1.34926546715079</v>
      </c>
      <c r="O112" s="115">
        <v>0.98212900352778998</v>
      </c>
      <c r="P112" s="115">
        <v>0.14442851981891</v>
      </c>
      <c r="Q112" s="115">
        <v>394.193886287841</v>
      </c>
      <c r="R112" s="115">
        <v>1210</v>
      </c>
      <c r="S112" s="115" t="s">
        <v>353</v>
      </c>
      <c r="T112" s="115">
        <v>1210</v>
      </c>
      <c r="U112" s="115" t="s">
        <v>352</v>
      </c>
      <c r="V112" s="115" t="s">
        <v>350</v>
      </c>
      <c r="Z112" s="115">
        <v>0</v>
      </c>
      <c r="AA112" s="115">
        <v>1</v>
      </c>
      <c r="AB112" s="115">
        <v>0.98212900352778998</v>
      </c>
      <c r="AC112" s="115">
        <v>0.14442851981891</v>
      </c>
      <c r="AD112" s="115">
        <v>394.193886287841</v>
      </c>
      <c r="AF112" s="115">
        <v>-1</v>
      </c>
      <c r="AG112" s="115">
        <v>-1</v>
      </c>
      <c r="AH112" s="115">
        <v>-1</v>
      </c>
      <c r="AI112" s="115">
        <v>-1</v>
      </c>
      <c r="AJ112" s="115">
        <v>0</v>
      </c>
      <c r="AM112" s="115" t="s">
        <v>348</v>
      </c>
      <c r="AN112" s="115">
        <v>-1</v>
      </c>
      <c r="AQ112" s="115">
        <v>600</v>
      </c>
      <c r="AR112" s="115" t="s">
        <v>245</v>
      </c>
      <c r="AS112" s="115" t="s">
        <v>349</v>
      </c>
      <c r="AT112" s="115" t="s">
        <v>296</v>
      </c>
      <c r="AV112" s="115">
        <v>83.722882744717694</v>
      </c>
      <c r="AW112" s="115">
        <v>0.31970307079999999</v>
      </c>
    </row>
    <row r="113" spans="1:49" x14ac:dyDescent="0.25">
      <c r="A113" s="117">
        <v>550000</v>
      </c>
      <c r="B113" s="117">
        <v>870000</v>
      </c>
      <c r="C113" s="117">
        <v>870000</v>
      </c>
      <c r="D113" s="115" t="s">
        <v>342</v>
      </c>
      <c r="E113" s="115" t="s">
        <v>13</v>
      </c>
      <c r="F113" s="115" t="s">
        <v>343</v>
      </c>
      <c r="G113" s="115" t="s">
        <v>344</v>
      </c>
      <c r="H113" s="115">
        <v>0.56000000000000005</v>
      </c>
      <c r="I113" s="115">
        <v>0.48</v>
      </c>
      <c r="J113" s="115" t="s">
        <v>350</v>
      </c>
      <c r="K113" s="115">
        <v>9.6520140372929997E-2</v>
      </c>
      <c r="L113" s="115">
        <v>3682.59813779868</v>
      </c>
      <c r="M113" s="115">
        <v>9.17514595045885</v>
      </c>
      <c r="N113" s="115">
        <v>1.34926546715079</v>
      </c>
      <c r="O113" s="115">
        <v>0.88558637508047</v>
      </c>
      <c r="P113" s="115">
        <v>0.13023129228975</v>
      </c>
      <c r="Q113" s="115">
        <v>355.44488919744498</v>
      </c>
      <c r="R113" s="115">
        <v>1210</v>
      </c>
      <c r="S113" s="115" t="s">
        <v>353</v>
      </c>
      <c r="T113" s="115">
        <v>1210</v>
      </c>
      <c r="U113" s="115" t="s">
        <v>352</v>
      </c>
      <c r="V113" s="115" t="s">
        <v>350</v>
      </c>
      <c r="Z113" s="115">
        <v>0</v>
      </c>
      <c r="AA113" s="115">
        <v>1</v>
      </c>
      <c r="AB113" s="115">
        <v>0.88558637508047</v>
      </c>
      <c r="AC113" s="115">
        <v>0.13023129228975</v>
      </c>
      <c r="AD113" s="115">
        <v>355.444889197446</v>
      </c>
      <c r="AF113" s="115">
        <v>-1</v>
      </c>
      <c r="AG113" s="115">
        <v>-1</v>
      </c>
      <c r="AH113" s="115">
        <v>-1</v>
      </c>
      <c r="AI113" s="115">
        <v>-1</v>
      </c>
      <c r="AJ113" s="115">
        <v>0</v>
      </c>
      <c r="AM113" s="115" t="s">
        <v>348</v>
      </c>
      <c r="AN113" s="115">
        <v>-1</v>
      </c>
      <c r="AQ113" s="115">
        <v>600</v>
      </c>
      <c r="AR113" s="115" t="s">
        <v>245</v>
      </c>
      <c r="AS113" s="115" t="s">
        <v>349</v>
      </c>
      <c r="AT113" s="115" t="s">
        <v>296</v>
      </c>
      <c r="AV113" s="115">
        <v>79.088562833191901</v>
      </c>
      <c r="AW113" s="115">
        <v>0.28827647140000001</v>
      </c>
    </row>
    <row r="114" spans="1:49" x14ac:dyDescent="0.25">
      <c r="A114" s="117">
        <v>550000</v>
      </c>
      <c r="B114" s="117">
        <v>870000</v>
      </c>
      <c r="C114" s="117">
        <v>870000</v>
      </c>
      <c r="D114" s="115" t="s">
        <v>342</v>
      </c>
      <c r="E114" s="115" t="s">
        <v>13</v>
      </c>
      <c r="F114" s="115" t="s">
        <v>343</v>
      </c>
      <c r="G114" s="115" t="s">
        <v>344</v>
      </c>
      <c r="H114" s="115">
        <v>0.56000000000000005</v>
      </c>
      <c r="I114" s="115">
        <v>0.48</v>
      </c>
      <c r="J114" s="115" t="s">
        <v>350</v>
      </c>
      <c r="K114" s="115">
        <v>0.10734863588605</v>
      </c>
      <c r="L114" s="115">
        <v>3692.1473056227601</v>
      </c>
      <c r="M114" s="115">
        <v>9.1974220051432205</v>
      </c>
      <c r="N114" s="115">
        <v>1.3524897862732901</v>
      </c>
      <c r="O114" s="115">
        <v>0.98733070592048</v>
      </c>
      <c r="P114" s="115">
        <v>0.14518793360625001</v>
      </c>
      <c r="Q114" s="115">
        <v>396.34697674896597</v>
      </c>
      <c r="R114" s="115">
        <v>1200</v>
      </c>
      <c r="S114" s="115" t="s">
        <v>351</v>
      </c>
      <c r="T114" s="115">
        <v>1200</v>
      </c>
      <c r="U114" s="115" t="s">
        <v>352</v>
      </c>
      <c r="V114" s="115" t="s">
        <v>350</v>
      </c>
      <c r="Z114" s="115">
        <v>0</v>
      </c>
      <c r="AA114" s="115">
        <v>1</v>
      </c>
      <c r="AB114" s="115">
        <v>0.98733070592048</v>
      </c>
      <c r="AC114" s="115">
        <v>0.14518793360625001</v>
      </c>
      <c r="AD114" s="115">
        <v>433.25909531397798</v>
      </c>
      <c r="AF114" s="115">
        <v>-1</v>
      </c>
      <c r="AG114" s="115">
        <v>-1</v>
      </c>
      <c r="AH114" s="115">
        <v>-1</v>
      </c>
      <c r="AI114" s="115">
        <v>-1</v>
      </c>
      <c r="AJ114" s="115">
        <v>0</v>
      </c>
      <c r="AM114" s="115" t="s">
        <v>348</v>
      </c>
      <c r="AN114" s="115">
        <v>-1</v>
      </c>
      <c r="AQ114" s="115">
        <v>600</v>
      </c>
      <c r="AR114" s="115" t="s">
        <v>245</v>
      </c>
      <c r="AS114" s="115" t="s">
        <v>349</v>
      </c>
      <c r="AT114" s="115" t="s">
        <v>296</v>
      </c>
      <c r="AV114" s="115">
        <v>117.377469619693</v>
      </c>
      <c r="AW114" s="115">
        <v>0.35138612759999999</v>
      </c>
    </row>
    <row r="115" spans="1:49" x14ac:dyDescent="0.25">
      <c r="A115" s="117">
        <v>550000</v>
      </c>
      <c r="B115" s="117">
        <v>870000</v>
      </c>
      <c r="C115" s="117">
        <v>870000</v>
      </c>
      <c r="D115" s="115" t="s">
        <v>342</v>
      </c>
      <c r="E115" s="115" t="s">
        <v>13</v>
      </c>
      <c r="F115" s="115" t="s">
        <v>343</v>
      </c>
      <c r="G115" s="115" t="s">
        <v>344</v>
      </c>
      <c r="H115" s="115">
        <v>0.56000000000000005</v>
      </c>
      <c r="I115" s="115">
        <v>0.48</v>
      </c>
      <c r="J115" s="115" t="s">
        <v>350</v>
      </c>
      <c r="K115" s="115">
        <v>0.13868711707815001</v>
      </c>
      <c r="L115" s="115">
        <v>3692.1473056227601</v>
      </c>
      <c r="M115" s="115">
        <v>9.1974220051432205</v>
      </c>
      <c r="N115" s="115">
        <v>1.3524897862732901</v>
      </c>
      <c r="O115" s="115">
        <v>1.27556394244447</v>
      </c>
      <c r="P115" s="115">
        <v>0.18757290933588999</v>
      </c>
      <c r="Q115" s="115">
        <v>512.05326564468703</v>
      </c>
      <c r="R115" s="115">
        <v>1210</v>
      </c>
      <c r="S115" s="115" t="s">
        <v>353</v>
      </c>
      <c r="T115" s="115">
        <v>1210</v>
      </c>
      <c r="U115" s="115" t="s">
        <v>352</v>
      </c>
      <c r="V115" s="115" t="s">
        <v>350</v>
      </c>
      <c r="Z115" s="115">
        <v>0</v>
      </c>
      <c r="AA115" s="115">
        <v>1</v>
      </c>
      <c r="AB115" s="115">
        <v>1.27556394244447</v>
      </c>
      <c r="AC115" s="115">
        <v>0.18757290933588999</v>
      </c>
      <c r="AD115" s="115">
        <v>512.05326564468703</v>
      </c>
      <c r="AF115" s="115">
        <v>-1</v>
      </c>
      <c r="AG115" s="115">
        <v>-1</v>
      </c>
      <c r="AH115" s="115">
        <v>-1</v>
      </c>
      <c r="AI115" s="115">
        <v>-1</v>
      </c>
      <c r="AJ115" s="115">
        <v>0</v>
      </c>
      <c r="AM115" s="115" t="s">
        <v>348</v>
      </c>
      <c r="AN115" s="115">
        <v>-1</v>
      </c>
      <c r="AQ115" s="115">
        <v>600</v>
      </c>
      <c r="AR115" s="115" t="s">
        <v>245</v>
      </c>
      <c r="AS115" s="115" t="s">
        <v>349</v>
      </c>
      <c r="AT115" s="115" t="s">
        <v>296</v>
      </c>
      <c r="AV115" s="115">
        <v>108.335586684106</v>
      </c>
      <c r="AW115" s="115">
        <v>0.41529056419999999</v>
      </c>
    </row>
    <row r="116" spans="1:49" x14ac:dyDescent="0.25">
      <c r="A116" s="117">
        <v>550000</v>
      </c>
      <c r="B116" s="117">
        <v>870000</v>
      </c>
      <c r="C116" s="117">
        <v>870000</v>
      </c>
      <c r="D116" s="115" t="s">
        <v>342</v>
      </c>
      <c r="E116" s="115" t="s">
        <v>13</v>
      </c>
      <c r="F116" s="115" t="s">
        <v>343</v>
      </c>
      <c r="G116" s="115" t="s">
        <v>344</v>
      </c>
      <c r="H116" s="115">
        <v>0.56000000000000005</v>
      </c>
      <c r="I116" s="115">
        <v>0.48</v>
      </c>
      <c r="J116" s="115" t="s">
        <v>350</v>
      </c>
      <c r="K116" s="115">
        <v>0.27859777549561998</v>
      </c>
      <c r="L116" s="115">
        <v>3692.1473056227601</v>
      </c>
      <c r="M116" s="115">
        <v>9.1974220051432205</v>
      </c>
      <c r="N116" s="115">
        <v>1.3524897862732901</v>
      </c>
      <c r="O116" s="115">
        <v>2.5623813109274098</v>
      </c>
      <c r="P116" s="115">
        <v>0.37680064583629003</v>
      </c>
      <c r="Q116" s="115">
        <v>1028.6240261486601</v>
      </c>
      <c r="R116" s="115">
        <v>1210</v>
      </c>
      <c r="S116" s="115" t="s">
        <v>353</v>
      </c>
      <c r="T116" s="115">
        <v>1210</v>
      </c>
      <c r="U116" s="115" t="s">
        <v>352</v>
      </c>
      <c r="V116" s="115" t="s">
        <v>350</v>
      </c>
      <c r="Z116" s="115">
        <v>0</v>
      </c>
      <c r="AA116" s="115">
        <v>1</v>
      </c>
      <c r="AB116" s="115">
        <v>2.5623813109274098</v>
      </c>
      <c r="AC116" s="115">
        <v>0.37680064583629003</v>
      </c>
      <c r="AD116" s="115">
        <v>1028.6240261486601</v>
      </c>
      <c r="AF116" s="115">
        <v>-1</v>
      </c>
      <c r="AG116" s="115">
        <v>-1</v>
      </c>
      <c r="AH116" s="115">
        <v>-1</v>
      </c>
      <c r="AI116" s="115">
        <v>-1</v>
      </c>
      <c r="AJ116" s="115">
        <v>0</v>
      </c>
      <c r="AM116" s="115" t="s">
        <v>348</v>
      </c>
      <c r="AN116" s="115">
        <v>-1</v>
      </c>
      <c r="AQ116" s="115">
        <v>600</v>
      </c>
      <c r="AR116" s="115" t="s">
        <v>245</v>
      </c>
      <c r="AS116" s="115" t="s">
        <v>349</v>
      </c>
      <c r="AT116" s="115" t="s">
        <v>296</v>
      </c>
      <c r="AV116" s="115">
        <v>136.73420632829399</v>
      </c>
      <c r="AW116" s="115">
        <v>0.83424495229999995</v>
      </c>
    </row>
    <row r="117" spans="1:49" x14ac:dyDescent="0.25">
      <c r="A117" s="117">
        <v>550000</v>
      </c>
      <c r="B117" s="117">
        <v>870000</v>
      </c>
      <c r="C117" s="117">
        <v>870000</v>
      </c>
      <c r="D117" s="115" t="s">
        <v>342</v>
      </c>
      <c r="E117" s="115" t="s">
        <v>13</v>
      </c>
      <c r="F117" s="115" t="s">
        <v>343</v>
      </c>
      <c r="G117" s="115" t="s">
        <v>344</v>
      </c>
      <c r="H117" s="115">
        <v>0.56000000000000005</v>
      </c>
      <c r="I117" s="115">
        <v>0.48</v>
      </c>
      <c r="J117" s="115" t="s">
        <v>350</v>
      </c>
      <c r="K117" s="115">
        <v>8.3132458573019999E-2</v>
      </c>
      <c r="L117" s="115">
        <v>3692.1473056227601</v>
      </c>
      <c r="M117" s="115">
        <v>9.1974220051432205</v>
      </c>
      <c r="N117" s="115">
        <v>1.3524897862732901</v>
      </c>
      <c r="O117" s="115">
        <v>0.76460430382123001</v>
      </c>
      <c r="P117" s="115">
        <v>0.11243580112781</v>
      </c>
      <c r="Q117" s="115">
        <v>306.93728293020501</v>
      </c>
      <c r="R117" s="115">
        <v>1210</v>
      </c>
      <c r="S117" s="115" t="s">
        <v>353</v>
      </c>
      <c r="T117" s="115">
        <v>1210</v>
      </c>
      <c r="U117" s="115" t="s">
        <v>352</v>
      </c>
      <c r="V117" s="115" t="s">
        <v>350</v>
      </c>
      <c r="Z117" s="115">
        <v>0</v>
      </c>
      <c r="AA117" s="115">
        <v>1</v>
      </c>
      <c r="AB117" s="115">
        <v>0.76460430382123001</v>
      </c>
      <c r="AC117" s="115">
        <v>0.11243580112781</v>
      </c>
      <c r="AD117" s="115">
        <v>306.93728293020399</v>
      </c>
      <c r="AF117" s="115">
        <v>-1</v>
      </c>
      <c r="AG117" s="115">
        <v>-1</v>
      </c>
      <c r="AH117" s="115">
        <v>-1</v>
      </c>
      <c r="AI117" s="115">
        <v>-1</v>
      </c>
      <c r="AJ117" s="115">
        <v>0</v>
      </c>
      <c r="AM117" s="115" t="s">
        <v>348</v>
      </c>
      <c r="AN117" s="115">
        <v>-1</v>
      </c>
      <c r="AQ117" s="115">
        <v>600</v>
      </c>
      <c r="AR117" s="115" t="s">
        <v>245</v>
      </c>
      <c r="AS117" s="115" t="s">
        <v>349</v>
      </c>
      <c r="AT117" s="115" t="s">
        <v>296</v>
      </c>
      <c r="AV117" s="115">
        <v>98.168738522444102</v>
      </c>
      <c r="AW117" s="115">
        <v>0.24893534710000001</v>
      </c>
    </row>
    <row r="118" spans="1:49" x14ac:dyDescent="0.25">
      <c r="A118" s="117">
        <v>550000</v>
      </c>
      <c r="B118" s="117">
        <v>870000</v>
      </c>
      <c r="C118" s="117">
        <v>870000</v>
      </c>
      <c r="D118" s="115" t="s">
        <v>342</v>
      </c>
      <c r="E118" s="115" t="s">
        <v>13</v>
      </c>
      <c r="F118" s="115" t="s">
        <v>343</v>
      </c>
      <c r="G118" s="115" t="s">
        <v>344</v>
      </c>
      <c r="H118" s="115">
        <v>0.56000000000000005</v>
      </c>
      <c r="I118" s="115">
        <v>0.48</v>
      </c>
      <c r="J118" s="115" t="s">
        <v>350</v>
      </c>
      <c r="K118" s="115">
        <v>1.345708117605E-2</v>
      </c>
      <c r="L118" s="115">
        <v>3697.8004848815399</v>
      </c>
      <c r="M118" s="115">
        <v>9.8268508552387299</v>
      </c>
      <c r="N118" s="115">
        <v>1.6552228789129499</v>
      </c>
      <c r="O118" s="115">
        <v>0.13224072966393</v>
      </c>
      <c r="P118" s="115">
        <v>2.227446864599E-2</v>
      </c>
      <c r="Q118" s="115">
        <v>49.761601297906502</v>
      </c>
      <c r="R118" s="115">
        <v>1330</v>
      </c>
      <c r="S118" s="115" t="s">
        <v>354</v>
      </c>
      <c r="T118" s="115">
        <v>1330</v>
      </c>
      <c r="U118" s="115" t="s">
        <v>352</v>
      </c>
      <c r="V118" s="115" t="s">
        <v>350</v>
      </c>
      <c r="Z118" s="115">
        <v>0</v>
      </c>
      <c r="AA118" s="115">
        <v>1</v>
      </c>
      <c r="AB118" s="115">
        <v>0.13224072966393</v>
      </c>
      <c r="AC118" s="115">
        <v>2.227446864599E-2</v>
      </c>
      <c r="AD118" s="115">
        <v>122.043043733313</v>
      </c>
      <c r="AF118" s="115">
        <v>-1</v>
      </c>
      <c r="AG118" s="115">
        <v>-1</v>
      </c>
      <c r="AH118" s="115">
        <v>-1</v>
      </c>
      <c r="AI118" s="115">
        <v>-1</v>
      </c>
      <c r="AJ118" s="115">
        <v>0</v>
      </c>
      <c r="AM118" s="115" t="s">
        <v>348</v>
      </c>
      <c r="AN118" s="115">
        <v>-1</v>
      </c>
      <c r="AQ118" s="115">
        <v>600</v>
      </c>
      <c r="AR118" s="115" t="s">
        <v>245</v>
      </c>
      <c r="AS118" s="115" t="s">
        <v>349</v>
      </c>
      <c r="AT118" s="115" t="s">
        <v>296</v>
      </c>
      <c r="AV118" s="115">
        <v>29.881374261004598</v>
      </c>
      <c r="AW118" s="115">
        <v>9.8980570700000006E-2</v>
      </c>
    </row>
    <row r="119" spans="1:49" x14ac:dyDescent="0.25">
      <c r="A119" s="117">
        <v>550000</v>
      </c>
      <c r="B119" s="117">
        <v>870000</v>
      </c>
      <c r="C119" s="117">
        <v>870000</v>
      </c>
      <c r="D119" s="115" t="s">
        <v>342</v>
      </c>
      <c r="E119" s="115" t="s">
        <v>13</v>
      </c>
      <c r="F119" s="115" t="s">
        <v>343</v>
      </c>
      <c r="G119" s="115" t="s">
        <v>344</v>
      </c>
      <c r="H119" s="115">
        <v>0.56000000000000005</v>
      </c>
      <c r="I119" s="115">
        <v>0.48</v>
      </c>
      <c r="J119" s="115" t="s">
        <v>350</v>
      </c>
      <c r="K119" s="115">
        <v>1.86441413841E-3</v>
      </c>
      <c r="L119" s="115">
        <v>3697.8004848815399</v>
      </c>
      <c r="M119" s="115">
        <v>9.8268508552387299</v>
      </c>
      <c r="N119" s="115">
        <v>1.6552228789129499</v>
      </c>
      <c r="O119" s="115">
        <v>1.8321319670640001E-2</v>
      </c>
      <c r="P119" s="115">
        <v>3.0860209376800001E-3</v>
      </c>
      <c r="Q119" s="115">
        <v>6.8942315050657896</v>
      </c>
      <c r="R119" s="115">
        <v>1330</v>
      </c>
      <c r="S119" s="115" t="s">
        <v>354</v>
      </c>
      <c r="T119" s="115">
        <v>1330</v>
      </c>
      <c r="U119" s="115" t="s">
        <v>352</v>
      </c>
      <c r="V119" s="115" t="s">
        <v>350</v>
      </c>
      <c r="Z119" s="115">
        <v>0</v>
      </c>
      <c r="AA119" s="115">
        <v>1</v>
      </c>
      <c r="AB119" s="115">
        <v>1.8321319670640001E-2</v>
      </c>
      <c r="AC119" s="115">
        <v>3.0860209376800001E-3</v>
      </c>
      <c r="AD119" s="115">
        <v>72.695829360118694</v>
      </c>
      <c r="AF119" s="115">
        <v>-1</v>
      </c>
      <c r="AG119" s="115">
        <v>-1</v>
      </c>
      <c r="AH119" s="115">
        <v>-1</v>
      </c>
      <c r="AI119" s="115">
        <v>-1</v>
      </c>
      <c r="AJ119" s="115">
        <v>0</v>
      </c>
      <c r="AM119" s="115" t="s">
        <v>348</v>
      </c>
      <c r="AN119" s="115">
        <v>-1</v>
      </c>
      <c r="AQ119" s="115">
        <v>600</v>
      </c>
      <c r="AR119" s="115" t="s">
        <v>245</v>
      </c>
      <c r="AS119" s="115" t="s">
        <v>349</v>
      </c>
      <c r="AT119" s="115" t="s">
        <v>296</v>
      </c>
      <c r="AV119" s="115">
        <v>15.6137495106411</v>
      </c>
      <c r="AW119" s="115">
        <v>5.8958499099999999E-2</v>
      </c>
    </row>
    <row r="120" spans="1:49" x14ac:dyDescent="0.25">
      <c r="A120" s="117">
        <v>550000</v>
      </c>
      <c r="B120" s="117">
        <v>870000</v>
      </c>
      <c r="C120" s="117">
        <v>870000</v>
      </c>
      <c r="D120" s="115" t="s">
        <v>342</v>
      </c>
      <c r="E120" s="115" t="s">
        <v>13</v>
      </c>
      <c r="F120" s="115" t="s">
        <v>343</v>
      </c>
      <c r="G120" s="115" t="s">
        <v>344</v>
      </c>
      <c r="H120" s="115">
        <v>0.56000000000000005</v>
      </c>
      <c r="I120" s="115">
        <v>0.48</v>
      </c>
      <c r="J120" s="115" t="s">
        <v>350</v>
      </c>
      <c r="K120" s="115">
        <v>8.6400530326259994E-2</v>
      </c>
      <c r="L120" s="115">
        <v>3697.8004848815399</v>
      </c>
      <c r="M120" s="115">
        <v>9.8268508552387299</v>
      </c>
      <c r="N120" s="115">
        <v>1.6552228789129499</v>
      </c>
      <c r="O120" s="115">
        <v>0.84904512532971999</v>
      </c>
      <c r="P120" s="115">
        <v>0.14301213454624001</v>
      </c>
      <c r="Q120" s="115">
        <v>319.49192293448101</v>
      </c>
      <c r="R120" s="115">
        <v>1210</v>
      </c>
      <c r="S120" s="115" t="s">
        <v>353</v>
      </c>
      <c r="T120" s="115">
        <v>1210</v>
      </c>
      <c r="U120" s="115" t="s">
        <v>352</v>
      </c>
      <c r="V120" s="115" t="s">
        <v>350</v>
      </c>
      <c r="Z120" s="115">
        <v>0</v>
      </c>
      <c r="AA120" s="115">
        <v>1</v>
      </c>
      <c r="AB120" s="115">
        <v>0.84904512532971999</v>
      </c>
      <c r="AC120" s="115">
        <v>0.14301213454624001</v>
      </c>
      <c r="AD120" s="115">
        <v>1163.4801650806301</v>
      </c>
      <c r="AF120" s="115">
        <v>-1</v>
      </c>
      <c r="AG120" s="115">
        <v>-1</v>
      </c>
      <c r="AH120" s="115">
        <v>-1</v>
      </c>
      <c r="AI120" s="115">
        <v>-1</v>
      </c>
      <c r="AJ120" s="115">
        <v>0</v>
      </c>
      <c r="AM120" s="115" t="s">
        <v>348</v>
      </c>
      <c r="AN120" s="115">
        <v>-1</v>
      </c>
      <c r="AQ120" s="115">
        <v>600</v>
      </c>
      <c r="AR120" s="115" t="s">
        <v>245</v>
      </c>
      <c r="AS120" s="115" t="s">
        <v>349</v>
      </c>
      <c r="AT120" s="115" t="s">
        <v>296</v>
      </c>
      <c r="AV120" s="115">
        <v>86.985912956730999</v>
      </c>
      <c r="AW120" s="115">
        <v>0.94361732769999995</v>
      </c>
    </row>
    <row r="121" spans="1:49" x14ac:dyDescent="0.25">
      <c r="A121" s="117">
        <v>550000</v>
      </c>
      <c r="B121" s="117">
        <v>870000</v>
      </c>
      <c r="C121" s="117">
        <v>870000</v>
      </c>
      <c r="D121" s="115" t="s">
        <v>342</v>
      </c>
      <c r="E121" s="115" t="s">
        <v>13</v>
      </c>
      <c r="F121" s="115" t="s">
        <v>343</v>
      </c>
      <c r="G121" s="115" t="s">
        <v>344</v>
      </c>
      <c r="H121" s="115">
        <v>0.56000000000000005</v>
      </c>
      <c r="I121" s="115">
        <v>0.48</v>
      </c>
      <c r="J121" s="115" t="s">
        <v>350</v>
      </c>
      <c r="K121" s="115">
        <v>3.4608525528599998E-2</v>
      </c>
      <c r="L121" s="115">
        <v>3697.8004848815399</v>
      </c>
      <c r="M121" s="115">
        <v>9.8268508552387299</v>
      </c>
      <c r="N121" s="115">
        <v>1.6552228789129499</v>
      </c>
      <c r="O121" s="115">
        <v>0.34009281868927999</v>
      </c>
      <c r="P121" s="115">
        <v>5.7284823260380001E-2</v>
      </c>
      <c r="Q121" s="115">
        <v>127.975422480696</v>
      </c>
      <c r="R121" s="115">
        <v>1300</v>
      </c>
      <c r="S121" s="115" t="s">
        <v>346</v>
      </c>
      <c r="T121" s="115">
        <v>1300</v>
      </c>
      <c r="U121" s="115" t="s">
        <v>352</v>
      </c>
      <c r="V121" s="115" t="s">
        <v>350</v>
      </c>
      <c r="Z121" s="115">
        <v>0</v>
      </c>
      <c r="AA121" s="115">
        <v>1</v>
      </c>
      <c r="AB121" s="115">
        <v>0.34009281868927999</v>
      </c>
      <c r="AC121" s="115">
        <v>5.7284823260380001E-2</v>
      </c>
      <c r="AD121" s="115">
        <v>743.96984387953603</v>
      </c>
      <c r="AF121" s="115">
        <v>-1</v>
      </c>
      <c r="AG121" s="115">
        <v>-1</v>
      </c>
      <c r="AH121" s="115">
        <v>-1</v>
      </c>
      <c r="AI121" s="115">
        <v>-1</v>
      </c>
      <c r="AJ121" s="115">
        <v>0</v>
      </c>
      <c r="AM121" s="115" t="s">
        <v>348</v>
      </c>
      <c r="AN121" s="115">
        <v>-1</v>
      </c>
      <c r="AQ121" s="115">
        <v>600</v>
      </c>
      <c r="AR121" s="115" t="s">
        <v>245</v>
      </c>
      <c r="AS121" s="115" t="s">
        <v>349</v>
      </c>
      <c r="AT121" s="115" t="s">
        <v>296</v>
      </c>
      <c r="AV121" s="115">
        <v>57.856314748778701</v>
      </c>
      <c r="AW121" s="115">
        <v>0.60338186849999997</v>
      </c>
    </row>
    <row r="122" spans="1:49" x14ac:dyDescent="0.25">
      <c r="A122" s="117">
        <v>550000</v>
      </c>
      <c r="B122" s="117">
        <v>870000</v>
      </c>
      <c r="C122" s="117">
        <v>870000</v>
      </c>
      <c r="D122" s="115" t="s">
        <v>342</v>
      </c>
      <c r="E122" s="115" t="s">
        <v>13</v>
      </c>
      <c r="F122" s="115" t="s">
        <v>343</v>
      </c>
      <c r="G122" s="115" t="s">
        <v>344</v>
      </c>
      <c r="H122" s="115">
        <v>0.56000000000000005</v>
      </c>
      <c r="I122" s="115">
        <v>0.48</v>
      </c>
      <c r="J122" s="115" t="s">
        <v>350</v>
      </c>
      <c r="K122" s="115">
        <v>6.8329321660000003E-5</v>
      </c>
      <c r="L122" s="115">
        <v>3697.3813855888002</v>
      </c>
      <c r="M122" s="115">
        <v>9.2096594654569905</v>
      </c>
      <c r="N122" s="115">
        <v>1.3542620814797801</v>
      </c>
      <c r="O122" s="115">
        <v>6.2928978405000005E-4</v>
      </c>
      <c r="P122" s="115">
        <v>9.2535809380000001E-5</v>
      </c>
      <c r="Q122" s="115">
        <v>0.25263956201776999</v>
      </c>
      <c r="R122" s="115">
        <v>1200</v>
      </c>
      <c r="S122" s="115" t="s">
        <v>351</v>
      </c>
      <c r="T122" s="115">
        <v>1200</v>
      </c>
      <c r="U122" s="115" t="s">
        <v>352</v>
      </c>
      <c r="V122" s="115" t="s">
        <v>350</v>
      </c>
      <c r="Z122" s="115">
        <v>0</v>
      </c>
      <c r="AA122" s="115">
        <v>1</v>
      </c>
      <c r="AB122" s="115">
        <v>6.2928978405000005E-4</v>
      </c>
      <c r="AC122" s="115">
        <v>9.2535809380000001E-5</v>
      </c>
      <c r="AD122" s="115">
        <v>891.12738895780501</v>
      </c>
      <c r="AF122" s="115">
        <v>-1</v>
      </c>
      <c r="AG122" s="115">
        <v>-1</v>
      </c>
      <c r="AH122" s="115">
        <v>-1</v>
      </c>
      <c r="AI122" s="115">
        <v>-1</v>
      </c>
      <c r="AJ122" s="115">
        <v>0</v>
      </c>
      <c r="AM122" s="115" t="s">
        <v>348</v>
      </c>
      <c r="AN122" s="115">
        <v>-1</v>
      </c>
      <c r="AQ122" s="115">
        <v>600</v>
      </c>
      <c r="AR122" s="115" t="s">
        <v>245</v>
      </c>
      <c r="AS122" s="115" t="s">
        <v>349</v>
      </c>
      <c r="AT122" s="115" t="s">
        <v>296</v>
      </c>
      <c r="AV122" s="115">
        <v>5.4449223498225496</v>
      </c>
      <c r="AW122" s="115">
        <v>0.7227310535</v>
      </c>
    </row>
    <row r="123" spans="1:49" x14ac:dyDescent="0.25">
      <c r="A123" s="117">
        <v>550000</v>
      </c>
      <c r="B123" s="117">
        <v>870000</v>
      </c>
      <c r="C123" s="117">
        <v>870000</v>
      </c>
      <c r="D123" s="115" t="s">
        <v>342</v>
      </c>
      <c r="E123" s="115" t="s">
        <v>13</v>
      </c>
      <c r="F123" s="115" t="s">
        <v>343</v>
      </c>
      <c r="G123" s="115" t="s">
        <v>344</v>
      </c>
      <c r="H123" s="115">
        <v>0.56000000000000005</v>
      </c>
      <c r="I123" s="115">
        <v>0.48</v>
      </c>
      <c r="J123" s="115" t="s">
        <v>350</v>
      </c>
      <c r="K123" s="115">
        <v>2.9770412572500001E-3</v>
      </c>
      <c r="L123" s="115">
        <v>3682.59813766149</v>
      </c>
      <c r="M123" s="115">
        <v>9.1751459501170505</v>
      </c>
      <c r="N123" s="115">
        <v>1.34926546710053</v>
      </c>
      <c r="O123" s="115">
        <v>2.731478803479E-2</v>
      </c>
      <c r="P123" s="115">
        <v>4.0168189625400001E-3</v>
      </c>
      <c r="Q123" s="115">
        <v>10.963246589693901</v>
      </c>
      <c r="R123" s="115">
        <v>1210</v>
      </c>
      <c r="S123" s="115" t="s">
        <v>353</v>
      </c>
      <c r="T123" s="115">
        <v>1210</v>
      </c>
      <c r="U123" s="115" t="s">
        <v>352</v>
      </c>
      <c r="V123" s="115" t="s">
        <v>350</v>
      </c>
      <c r="Z123" s="115">
        <v>0</v>
      </c>
      <c r="AA123" s="115">
        <v>1</v>
      </c>
      <c r="AB123" s="115">
        <v>2.731478803479E-2</v>
      </c>
      <c r="AC123" s="115">
        <v>4.0168189625400001E-3</v>
      </c>
      <c r="AD123" s="115">
        <v>417.066330651675</v>
      </c>
      <c r="AF123" s="115">
        <v>-1</v>
      </c>
      <c r="AG123" s="115">
        <v>-1</v>
      </c>
      <c r="AH123" s="115">
        <v>-1</v>
      </c>
      <c r="AI123" s="115">
        <v>-1</v>
      </c>
      <c r="AJ123" s="115">
        <v>0</v>
      </c>
      <c r="AM123" s="115" t="s">
        <v>348</v>
      </c>
      <c r="AN123" s="115">
        <v>-1</v>
      </c>
      <c r="AQ123" s="115">
        <v>600</v>
      </c>
      <c r="AR123" s="115" t="s">
        <v>245</v>
      </c>
      <c r="AS123" s="115" t="s">
        <v>349</v>
      </c>
      <c r="AT123" s="115" t="s">
        <v>296</v>
      </c>
      <c r="AV123" s="115">
        <v>25.74219302925</v>
      </c>
      <c r="AW123" s="115">
        <v>0.33825330949999999</v>
      </c>
    </row>
    <row r="124" spans="1:49" x14ac:dyDescent="0.25">
      <c r="A124" s="117">
        <v>550000</v>
      </c>
      <c r="B124" s="117">
        <v>870000</v>
      </c>
      <c r="C124" s="117">
        <v>870000</v>
      </c>
      <c r="D124" s="115" t="s">
        <v>342</v>
      </c>
      <c r="E124" s="115" t="s">
        <v>13</v>
      </c>
      <c r="F124" s="115" t="s">
        <v>343</v>
      </c>
      <c r="G124" s="115" t="s">
        <v>344</v>
      </c>
      <c r="H124" s="115">
        <v>0.56000000000000005</v>
      </c>
      <c r="I124" s="115">
        <v>0.48</v>
      </c>
      <c r="J124" s="115" t="s">
        <v>350</v>
      </c>
      <c r="K124" s="115">
        <v>8.8875721769900006E-3</v>
      </c>
      <c r="L124" s="115">
        <v>3682.59813766149</v>
      </c>
      <c r="M124" s="115">
        <v>9.1751459501170505</v>
      </c>
      <c r="N124" s="115">
        <v>1.34926546710053</v>
      </c>
      <c r="O124" s="115">
        <v>8.1544771866160007E-2</v>
      </c>
      <c r="P124" s="115">
        <v>1.1991694224780001E-2</v>
      </c>
      <c r="Q124" s="115">
        <v>32.729356747348596</v>
      </c>
      <c r="R124" s="115">
        <v>1210</v>
      </c>
      <c r="S124" s="115" t="s">
        <v>353</v>
      </c>
      <c r="T124" s="115">
        <v>1210</v>
      </c>
      <c r="U124" s="115" t="s">
        <v>352</v>
      </c>
      <c r="V124" s="115" t="s">
        <v>350</v>
      </c>
      <c r="Z124" s="115">
        <v>0</v>
      </c>
      <c r="AA124" s="115">
        <v>1</v>
      </c>
      <c r="AB124" s="115">
        <v>8.1544771866160007E-2</v>
      </c>
      <c r="AC124" s="115">
        <v>1.1991694224780001E-2</v>
      </c>
      <c r="AD124" s="115">
        <v>337.14563398424002</v>
      </c>
      <c r="AF124" s="115">
        <v>-1</v>
      </c>
      <c r="AG124" s="115">
        <v>-1</v>
      </c>
      <c r="AH124" s="115">
        <v>-1</v>
      </c>
      <c r="AI124" s="115">
        <v>-1</v>
      </c>
      <c r="AJ124" s="115">
        <v>0</v>
      </c>
      <c r="AM124" s="115" t="s">
        <v>348</v>
      </c>
      <c r="AN124" s="115">
        <v>-1</v>
      </c>
      <c r="AQ124" s="115">
        <v>600</v>
      </c>
      <c r="AR124" s="115" t="s">
        <v>245</v>
      </c>
      <c r="AS124" s="115" t="s">
        <v>349</v>
      </c>
      <c r="AT124" s="115" t="s">
        <v>296</v>
      </c>
      <c r="AV124" s="115">
        <v>39.581124476137298</v>
      </c>
      <c r="AW124" s="115">
        <v>0.2734352263</v>
      </c>
    </row>
    <row r="125" spans="1:49" x14ac:dyDescent="0.25">
      <c r="A125" s="117">
        <v>550000</v>
      </c>
      <c r="B125" s="117">
        <v>870000</v>
      </c>
      <c r="C125" s="117">
        <v>870000</v>
      </c>
      <c r="D125" s="115" t="s">
        <v>342</v>
      </c>
      <c r="E125" s="115" t="s">
        <v>13</v>
      </c>
      <c r="F125" s="115" t="s">
        <v>343</v>
      </c>
      <c r="G125" s="115" t="s">
        <v>344</v>
      </c>
      <c r="H125" s="115">
        <v>0.56000000000000005</v>
      </c>
      <c r="I125" s="115">
        <v>0.48</v>
      </c>
      <c r="J125" s="115" t="s">
        <v>350</v>
      </c>
      <c r="K125" s="115">
        <v>1.6670513217380001E-2</v>
      </c>
      <c r="L125" s="115">
        <v>3682.59813724993</v>
      </c>
      <c r="M125" s="115">
        <v>9.1751459490916503</v>
      </c>
      <c r="N125" s="115">
        <v>1.3492654669497299</v>
      </c>
      <c r="O125" s="115">
        <v>0.15295439181574</v>
      </c>
      <c r="P125" s="115">
        <v>2.2492947800540002E-2</v>
      </c>
      <c r="Q125" s="115">
        <v>61.390800921331298</v>
      </c>
      <c r="R125" s="115">
        <v>1210</v>
      </c>
      <c r="S125" s="115" t="s">
        <v>353</v>
      </c>
      <c r="T125" s="115">
        <v>1210</v>
      </c>
      <c r="U125" s="115" t="s">
        <v>352</v>
      </c>
      <c r="V125" s="115" t="s">
        <v>350</v>
      </c>
      <c r="Z125" s="115">
        <v>0</v>
      </c>
      <c r="AA125" s="115">
        <v>1</v>
      </c>
      <c r="AB125" s="115">
        <v>0.15295439181574</v>
      </c>
      <c r="AC125" s="115">
        <v>2.2492947800540002E-2</v>
      </c>
      <c r="AD125" s="115">
        <v>327.56005848941101</v>
      </c>
      <c r="AF125" s="115">
        <v>-1</v>
      </c>
      <c r="AG125" s="115">
        <v>-1</v>
      </c>
      <c r="AH125" s="115">
        <v>-1</v>
      </c>
      <c r="AI125" s="115">
        <v>-1</v>
      </c>
      <c r="AJ125" s="115">
        <v>0</v>
      </c>
      <c r="AM125" s="115" t="s">
        <v>348</v>
      </c>
      <c r="AN125" s="115">
        <v>-1</v>
      </c>
      <c r="AQ125" s="115">
        <v>600</v>
      </c>
      <c r="AR125" s="115" t="s">
        <v>245</v>
      </c>
      <c r="AS125" s="115" t="s">
        <v>349</v>
      </c>
      <c r="AT125" s="115" t="s">
        <v>296</v>
      </c>
      <c r="AV125" s="115">
        <v>34.0681904646029</v>
      </c>
      <c r="AW125" s="115">
        <v>0.26566103689999998</v>
      </c>
    </row>
    <row r="126" spans="1:49" x14ac:dyDescent="0.25">
      <c r="A126" s="117">
        <v>550000</v>
      </c>
      <c r="B126" s="117">
        <v>870000</v>
      </c>
      <c r="C126" s="117">
        <v>870000</v>
      </c>
      <c r="D126" s="115" t="s">
        <v>342</v>
      </c>
      <c r="E126" s="115" t="s">
        <v>13</v>
      </c>
      <c r="F126" s="115" t="s">
        <v>343</v>
      </c>
      <c r="G126" s="115" t="s">
        <v>344</v>
      </c>
      <c r="H126" s="115">
        <v>0.56000000000000005</v>
      </c>
      <c r="I126" s="115">
        <v>0.48</v>
      </c>
      <c r="J126" s="115" t="s">
        <v>350</v>
      </c>
      <c r="K126" s="115">
        <v>9.3796862238140002E-2</v>
      </c>
      <c r="L126" s="115">
        <v>3682.59813724993</v>
      </c>
      <c r="M126" s="115">
        <v>9.1751459490916503</v>
      </c>
      <c r="N126" s="115">
        <v>1.3492654669497299</v>
      </c>
      <c r="O126" s="115">
        <v>0.86059990060182001</v>
      </c>
      <c r="P126" s="115">
        <v>0.12655686712617001</v>
      </c>
      <c r="Q126" s="115">
        <v>345.416150158081</v>
      </c>
      <c r="R126" s="115">
        <v>1210</v>
      </c>
      <c r="S126" s="115" t="s">
        <v>353</v>
      </c>
      <c r="T126" s="115">
        <v>1210</v>
      </c>
      <c r="U126" s="115" t="s">
        <v>352</v>
      </c>
      <c r="V126" s="115" t="s">
        <v>350</v>
      </c>
      <c r="Z126" s="115">
        <v>0</v>
      </c>
      <c r="AA126" s="115">
        <v>1</v>
      </c>
      <c r="AB126" s="115">
        <v>0.86059990060182001</v>
      </c>
      <c r="AC126" s="115">
        <v>0.12655686712617001</v>
      </c>
      <c r="AD126" s="115">
        <v>856.35555442061002</v>
      </c>
      <c r="AF126" s="115">
        <v>-1</v>
      </c>
      <c r="AG126" s="115">
        <v>-1</v>
      </c>
      <c r="AH126" s="115">
        <v>-1</v>
      </c>
      <c r="AI126" s="115">
        <v>-1</v>
      </c>
      <c r="AJ126" s="115">
        <v>0</v>
      </c>
      <c r="AM126" s="115" t="s">
        <v>348</v>
      </c>
      <c r="AN126" s="115">
        <v>-1</v>
      </c>
      <c r="AQ126" s="115">
        <v>600</v>
      </c>
      <c r="AR126" s="115" t="s">
        <v>245</v>
      </c>
      <c r="AS126" s="115" t="s">
        <v>349</v>
      </c>
      <c r="AT126" s="115" t="s">
        <v>296</v>
      </c>
      <c r="AV126" s="115">
        <v>83.051548199029398</v>
      </c>
      <c r="AW126" s="115">
        <v>0.69453005219999997</v>
      </c>
    </row>
    <row r="127" spans="1:49" x14ac:dyDescent="0.25">
      <c r="A127" s="117">
        <v>550000</v>
      </c>
      <c r="B127" s="117">
        <v>870000</v>
      </c>
      <c r="C127" s="117">
        <v>870000</v>
      </c>
      <c r="D127" s="115" t="s">
        <v>342</v>
      </c>
      <c r="E127" s="115" t="s">
        <v>13</v>
      </c>
      <c r="F127" s="115" t="s">
        <v>343</v>
      </c>
      <c r="G127" s="115" t="s">
        <v>344</v>
      </c>
      <c r="H127" s="115">
        <v>0.56000000000000005</v>
      </c>
      <c r="I127" s="115">
        <v>0.48</v>
      </c>
      <c r="J127" s="115" t="s">
        <v>350</v>
      </c>
      <c r="K127" s="115">
        <v>2.157101748138E-2</v>
      </c>
      <c r="L127" s="115">
        <v>3682.59813724993</v>
      </c>
      <c r="M127" s="115">
        <v>9.1751459490916503</v>
      </c>
      <c r="N127" s="115">
        <v>1.3492654669497299</v>
      </c>
      <c r="O127" s="115">
        <v>0.19791723366208999</v>
      </c>
      <c r="P127" s="115">
        <v>2.9105028974590001E-2</v>
      </c>
      <c r="Q127" s="115">
        <v>79.437388795526701</v>
      </c>
      <c r="R127" s="115">
        <v>1210</v>
      </c>
      <c r="S127" s="115" t="s">
        <v>353</v>
      </c>
      <c r="T127" s="115">
        <v>1210</v>
      </c>
      <c r="U127" s="115" t="s">
        <v>352</v>
      </c>
      <c r="V127" s="115" t="s">
        <v>350</v>
      </c>
      <c r="Z127" s="115">
        <v>0</v>
      </c>
      <c r="AA127" s="115">
        <v>1</v>
      </c>
      <c r="AB127" s="115">
        <v>0.19791723366208999</v>
      </c>
      <c r="AC127" s="115">
        <v>2.9105028974590001E-2</v>
      </c>
      <c r="AD127" s="115">
        <v>233.344249791133</v>
      </c>
      <c r="AF127" s="115">
        <v>-1</v>
      </c>
      <c r="AG127" s="115">
        <v>-1</v>
      </c>
      <c r="AH127" s="115">
        <v>-1</v>
      </c>
      <c r="AI127" s="115">
        <v>-1</v>
      </c>
      <c r="AJ127" s="115">
        <v>0</v>
      </c>
      <c r="AM127" s="115" t="s">
        <v>348</v>
      </c>
      <c r="AN127" s="115">
        <v>-1</v>
      </c>
      <c r="AQ127" s="115">
        <v>600</v>
      </c>
      <c r="AR127" s="115" t="s">
        <v>245</v>
      </c>
      <c r="AS127" s="115" t="s">
        <v>349</v>
      </c>
      <c r="AT127" s="115" t="s">
        <v>296</v>
      </c>
      <c r="AV127" s="115">
        <v>37.621267758862402</v>
      </c>
      <c r="AW127" s="115">
        <v>0.1892491888</v>
      </c>
    </row>
    <row r="128" spans="1:49" x14ac:dyDescent="0.25">
      <c r="A128" s="117">
        <v>550000</v>
      </c>
      <c r="B128" s="117">
        <v>870000</v>
      </c>
      <c r="C128" s="117">
        <v>870000</v>
      </c>
      <c r="D128" s="115" t="s">
        <v>342</v>
      </c>
      <c r="E128" s="115" t="s">
        <v>13</v>
      </c>
      <c r="F128" s="115" t="s">
        <v>343</v>
      </c>
      <c r="G128" s="115" t="s">
        <v>344</v>
      </c>
      <c r="H128" s="115">
        <v>0.56000000000000005</v>
      </c>
      <c r="I128" s="115">
        <v>0.48</v>
      </c>
      <c r="J128" s="115" t="s">
        <v>350</v>
      </c>
      <c r="K128" s="115">
        <v>0.14251655493727999</v>
      </c>
      <c r="L128" s="115">
        <v>3682.59813724993</v>
      </c>
      <c r="M128" s="115">
        <v>9.1751459490916503</v>
      </c>
      <c r="N128" s="115">
        <v>1.3492654669497299</v>
      </c>
      <c r="O128" s="115">
        <v>1.3076101917112799</v>
      </c>
      <c r="P128" s="115">
        <v>0.19229266604551001</v>
      </c>
      <c r="Q128" s="115">
        <v>524.83119973930502</v>
      </c>
      <c r="R128" s="115">
        <v>1210</v>
      </c>
      <c r="S128" s="115" t="s">
        <v>353</v>
      </c>
      <c r="T128" s="115">
        <v>1210</v>
      </c>
      <c r="U128" s="115" t="s">
        <v>352</v>
      </c>
      <c r="V128" s="115" t="s">
        <v>350</v>
      </c>
      <c r="Z128" s="115">
        <v>0</v>
      </c>
      <c r="AA128" s="115">
        <v>1</v>
      </c>
      <c r="AB128" s="115">
        <v>1.3076101917112799</v>
      </c>
      <c r="AC128" s="115">
        <v>0.19229266604551001</v>
      </c>
      <c r="AD128" s="115">
        <v>524.83119973930502</v>
      </c>
      <c r="AF128" s="115">
        <v>-1</v>
      </c>
      <c r="AG128" s="115">
        <v>-1</v>
      </c>
      <c r="AH128" s="115">
        <v>-1</v>
      </c>
      <c r="AI128" s="115">
        <v>-1</v>
      </c>
      <c r="AJ128" s="115">
        <v>0</v>
      </c>
      <c r="AM128" s="115" t="s">
        <v>348</v>
      </c>
      <c r="AN128" s="115">
        <v>-1</v>
      </c>
      <c r="AQ128" s="115">
        <v>600</v>
      </c>
      <c r="AR128" s="115" t="s">
        <v>245</v>
      </c>
      <c r="AS128" s="115" t="s">
        <v>349</v>
      </c>
      <c r="AT128" s="115" t="s">
        <v>296</v>
      </c>
      <c r="AV128" s="115">
        <v>96.182947893470796</v>
      </c>
      <c r="AW128" s="115">
        <v>0.42565385220000002</v>
      </c>
    </row>
    <row r="129" spans="1:49" x14ac:dyDescent="0.25">
      <c r="A129" s="117">
        <v>550000</v>
      </c>
      <c r="B129" s="117">
        <v>870000</v>
      </c>
      <c r="C129" s="117">
        <v>870000</v>
      </c>
      <c r="D129" s="115" t="s">
        <v>342</v>
      </c>
      <c r="E129" s="115" t="s">
        <v>13</v>
      </c>
      <c r="F129" s="115" t="s">
        <v>343</v>
      </c>
      <c r="G129" s="115" t="s">
        <v>344</v>
      </c>
      <c r="H129" s="115">
        <v>0.56000000000000005</v>
      </c>
      <c r="I129" s="115">
        <v>0.48</v>
      </c>
      <c r="J129" s="115" t="s">
        <v>350</v>
      </c>
      <c r="K129" s="115">
        <v>0.10370574214804</v>
      </c>
      <c r="L129" s="115">
        <v>3682.59813724993</v>
      </c>
      <c r="M129" s="115">
        <v>9.1751459490916503</v>
      </c>
      <c r="N129" s="115">
        <v>1.3492654669497299</v>
      </c>
      <c r="O129" s="115">
        <v>0.95151531996719996</v>
      </c>
      <c r="P129" s="115">
        <v>0.13992657660475</v>
      </c>
      <c r="Q129" s="115">
        <v>381.90657285652298</v>
      </c>
      <c r="R129" s="115">
        <v>1210</v>
      </c>
      <c r="S129" s="115" t="s">
        <v>353</v>
      </c>
      <c r="T129" s="115">
        <v>1210</v>
      </c>
      <c r="U129" s="115" t="s">
        <v>352</v>
      </c>
      <c r="V129" s="115" t="s">
        <v>350</v>
      </c>
      <c r="Z129" s="115">
        <v>0</v>
      </c>
      <c r="AA129" s="115">
        <v>1</v>
      </c>
      <c r="AB129" s="115">
        <v>0.95151531996719996</v>
      </c>
      <c r="AC129" s="115">
        <v>0.13992657660475</v>
      </c>
      <c r="AD129" s="115">
        <v>381.90657285652298</v>
      </c>
      <c r="AF129" s="115">
        <v>-1</v>
      </c>
      <c r="AG129" s="115">
        <v>-1</v>
      </c>
      <c r="AH129" s="115">
        <v>-1</v>
      </c>
      <c r="AI129" s="115">
        <v>-1</v>
      </c>
      <c r="AJ129" s="115">
        <v>0</v>
      </c>
      <c r="AM129" s="115" t="s">
        <v>348</v>
      </c>
      <c r="AN129" s="115">
        <v>-1</v>
      </c>
      <c r="AQ129" s="115">
        <v>600</v>
      </c>
      <c r="AR129" s="115" t="s">
        <v>245</v>
      </c>
      <c r="AS129" s="115" t="s">
        <v>349</v>
      </c>
      <c r="AT129" s="115" t="s">
        <v>296</v>
      </c>
      <c r="AV129" s="115">
        <v>83.800565946686504</v>
      </c>
      <c r="AW129" s="115">
        <v>0.30973769089999997</v>
      </c>
    </row>
    <row r="130" spans="1:49" x14ac:dyDescent="0.25">
      <c r="A130" s="117">
        <v>550000</v>
      </c>
      <c r="B130" s="117">
        <v>870000</v>
      </c>
      <c r="C130" s="117">
        <v>870000</v>
      </c>
      <c r="D130" s="115" t="s">
        <v>342</v>
      </c>
      <c r="E130" s="115" t="s">
        <v>13</v>
      </c>
      <c r="F130" s="115" t="s">
        <v>343</v>
      </c>
      <c r="G130" s="115" t="s">
        <v>344</v>
      </c>
      <c r="H130" s="115">
        <v>0.56000000000000005</v>
      </c>
      <c r="I130" s="115">
        <v>0.48</v>
      </c>
      <c r="J130" s="115" t="s">
        <v>350</v>
      </c>
      <c r="K130" s="115">
        <v>1.9091890822629999E-2</v>
      </c>
      <c r="L130" s="115">
        <v>3682.59813724993</v>
      </c>
      <c r="M130" s="115">
        <v>9.1751459490916503</v>
      </c>
      <c r="N130" s="115">
        <v>1.3492654669497299</v>
      </c>
      <c r="O130" s="115">
        <v>0.17517088474178</v>
      </c>
      <c r="P130" s="115">
        <v>2.576002898575E-2</v>
      </c>
      <c r="Q130" s="115">
        <v>70.307761580007295</v>
      </c>
      <c r="R130" s="115">
        <v>1210</v>
      </c>
      <c r="S130" s="115" t="s">
        <v>353</v>
      </c>
      <c r="T130" s="115">
        <v>1210</v>
      </c>
      <c r="U130" s="115" t="s">
        <v>352</v>
      </c>
      <c r="V130" s="115" t="s">
        <v>350</v>
      </c>
      <c r="Z130" s="115">
        <v>0</v>
      </c>
      <c r="AA130" s="115">
        <v>1</v>
      </c>
      <c r="AB130" s="115">
        <v>0.17517088474178</v>
      </c>
      <c r="AC130" s="115">
        <v>2.576002898575E-2</v>
      </c>
      <c r="AD130" s="115">
        <v>93.713975701802099</v>
      </c>
      <c r="AF130" s="115">
        <v>-1</v>
      </c>
      <c r="AG130" s="115">
        <v>-1</v>
      </c>
      <c r="AH130" s="115">
        <v>-1</v>
      </c>
      <c r="AI130" s="115">
        <v>-1</v>
      </c>
      <c r="AJ130" s="115">
        <v>0</v>
      </c>
      <c r="AM130" s="115" t="s">
        <v>348</v>
      </c>
      <c r="AN130" s="115">
        <v>-1</v>
      </c>
      <c r="AQ130" s="115">
        <v>600</v>
      </c>
      <c r="AR130" s="115" t="s">
        <v>245</v>
      </c>
      <c r="AS130" s="115" t="s">
        <v>349</v>
      </c>
      <c r="AT130" s="115" t="s">
        <v>296</v>
      </c>
      <c r="AV130" s="115">
        <v>35.384154942541898</v>
      </c>
      <c r="AW130" s="115">
        <v>7.6004846500000001E-2</v>
      </c>
    </row>
    <row r="131" spans="1:49" x14ac:dyDescent="0.25">
      <c r="A131" s="117">
        <v>550000</v>
      </c>
      <c r="B131" s="117">
        <v>870000</v>
      </c>
      <c r="C131" s="117">
        <v>870000</v>
      </c>
      <c r="D131" s="115" t="s">
        <v>342</v>
      </c>
      <c r="E131" s="115" t="s">
        <v>13</v>
      </c>
      <c r="F131" s="115" t="s">
        <v>343</v>
      </c>
      <c r="G131" s="115" t="s">
        <v>344</v>
      </c>
      <c r="H131" s="115">
        <v>0.56000000000000005</v>
      </c>
      <c r="I131" s="115">
        <v>0.48</v>
      </c>
      <c r="J131" s="115" t="s">
        <v>350</v>
      </c>
      <c r="K131" s="115">
        <v>0.14066595882944</v>
      </c>
      <c r="L131" s="115">
        <v>3682.59813724993</v>
      </c>
      <c r="M131" s="115">
        <v>9.1751459490916503</v>
      </c>
      <c r="N131" s="115">
        <v>1.3492654669497299</v>
      </c>
      <c r="O131" s="115">
        <v>1.29063070232903</v>
      </c>
      <c r="P131" s="115">
        <v>0.18979572062392999</v>
      </c>
      <c r="Q131" s="115">
        <v>518.01619795977103</v>
      </c>
      <c r="R131" s="115">
        <v>1210</v>
      </c>
      <c r="S131" s="115" t="s">
        <v>353</v>
      </c>
      <c r="T131" s="115">
        <v>1210</v>
      </c>
      <c r="U131" s="115" t="s">
        <v>352</v>
      </c>
      <c r="V131" s="115" t="s">
        <v>350</v>
      </c>
      <c r="Z131" s="115">
        <v>0</v>
      </c>
      <c r="AA131" s="115">
        <v>1</v>
      </c>
      <c r="AB131" s="115">
        <v>1.29063070232903</v>
      </c>
      <c r="AC131" s="115">
        <v>0.18979572062392999</v>
      </c>
      <c r="AD131" s="115">
        <v>527.66312578952295</v>
      </c>
      <c r="AF131" s="115">
        <v>-1</v>
      </c>
      <c r="AG131" s="115">
        <v>-1</v>
      </c>
      <c r="AH131" s="115">
        <v>-1</v>
      </c>
      <c r="AI131" s="115">
        <v>-1</v>
      </c>
      <c r="AJ131" s="115">
        <v>0</v>
      </c>
      <c r="AM131" s="115" t="s">
        <v>348</v>
      </c>
      <c r="AN131" s="115">
        <v>-1</v>
      </c>
      <c r="AQ131" s="115">
        <v>600</v>
      </c>
      <c r="AR131" s="115" t="s">
        <v>245</v>
      </c>
      <c r="AS131" s="115" t="s">
        <v>349</v>
      </c>
      <c r="AT131" s="115" t="s">
        <v>296</v>
      </c>
      <c r="AV131" s="115">
        <v>94.617744183510695</v>
      </c>
      <c r="AW131" s="115">
        <v>0.42795062919999999</v>
      </c>
    </row>
    <row r="132" spans="1:49" x14ac:dyDescent="0.25">
      <c r="A132" s="117">
        <v>550000</v>
      </c>
      <c r="B132" s="117">
        <v>870000</v>
      </c>
      <c r="C132" s="117">
        <v>870000</v>
      </c>
      <c r="D132" s="115" t="s">
        <v>342</v>
      </c>
      <c r="E132" s="115" t="s">
        <v>13</v>
      </c>
      <c r="F132" s="115" t="s">
        <v>343</v>
      </c>
      <c r="G132" s="115" t="s">
        <v>344</v>
      </c>
      <c r="H132" s="115">
        <v>0.56000000000000005</v>
      </c>
      <c r="I132" s="115">
        <v>0.48</v>
      </c>
      <c r="J132" s="115" t="s">
        <v>350</v>
      </c>
      <c r="K132" s="115">
        <v>0.10581715731748</v>
      </c>
      <c r="L132" s="115">
        <v>3682.59813724993</v>
      </c>
      <c r="M132" s="115">
        <v>9.1751459490916503</v>
      </c>
      <c r="N132" s="115">
        <v>1.3492654669497299</v>
      </c>
      <c r="O132" s="115">
        <v>0.97088786230590995</v>
      </c>
      <c r="P132" s="115">
        <v>0.14277543617926999</v>
      </c>
      <c r="Q132" s="115">
        <v>389.68206642645299</v>
      </c>
      <c r="R132" s="115">
        <v>1210</v>
      </c>
      <c r="S132" s="115" t="s">
        <v>353</v>
      </c>
      <c r="T132" s="115">
        <v>1210</v>
      </c>
      <c r="U132" s="115" t="s">
        <v>352</v>
      </c>
      <c r="V132" s="115" t="s">
        <v>350</v>
      </c>
      <c r="Z132" s="115">
        <v>0</v>
      </c>
      <c r="AA132" s="115">
        <v>1</v>
      </c>
      <c r="AB132" s="115">
        <v>0.97088786230590995</v>
      </c>
      <c r="AC132" s="115">
        <v>0.14277543617926999</v>
      </c>
      <c r="AD132" s="115">
        <v>389.68206642645299</v>
      </c>
      <c r="AF132" s="115">
        <v>-1</v>
      </c>
      <c r="AG132" s="115">
        <v>-1</v>
      </c>
      <c r="AH132" s="115">
        <v>-1</v>
      </c>
      <c r="AI132" s="115">
        <v>-1</v>
      </c>
      <c r="AJ132" s="115">
        <v>0</v>
      </c>
      <c r="AM132" s="115" t="s">
        <v>348</v>
      </c>
      <c r="AN132" s="115">
        <v>-1</v>
      </c>
      <c r="AQ132" s="115">
        <v>600</v>
      </c>
      <c r="AR132" s="115" t="s">
        <v>245</v>
      </c>
      <c r="AS132" s="115" t="s">
        <v>349</v>
      </c>
      <c r="AT132" s="115" t="s">
        <v>296</v>
      </c>
      <c r="AV132" s="115">
        <v>84.073224737340894</v>
      </c>
      <c r="AW132" s="115">
        <v>0.31604384949999997</v>
      </c>
    </row>
    <row r="133" spans="1:49" x14ac:dyDescent="0.25">
      <c r="A133" s="117">
        <v>550000</v>
      </c>
      <c r="B133" s="117">
        <v>870000</v>
      </c>
      <c r="C133" s="117">
        <v>870000</v>
      </c>
      <c r="D133" s="115" t="s">
        <v>342</v>
      </c>
      <c r="E133" s="115" t="s">
        <v>13</v>
      </c>
      <c r="F133" s="115" t="s">
        <v>343</v>
      </c>
      <c r="G133" s="115" t="s">
        <v>344</v>
      </c>
      <c r="H133" s="115">
        <v>0.56000000000000005</v>
      </c>
      <c r="I133" s="115">
        <v>0.48</v>
      </c>
      <c r="J133" s="115" t="s">
        <v>350</v>
      </c>
      <c r="K133" s="115">
        <v>7.4299282959189999E-2</v>
      </c>
      <c r="L133" s="115">
        <v>3682.59813724993</v>
      </c>
      <c r="M133" s="115">
        <v>9.1751459490916503</v>
      </c>
      <c r="N133" s="115">
        <v>1.3492654669497299</v>
      </c>
      <c r="O133" s="115">
        <v>0.68170676506342998</v>
      </c>
      <c r="P133" s="115">
        <v>0.10024945671596</v>
      </c>
      <c r="Q133" s="115">
        <v>273.61440102452201</v>
      </c>
      <c r="R133" s="115">
        <v>1210</v>
      </c>
      <c r="S133" s="115" t="s">
        <v>353</v>
      </c>
      <c r="T133" s="115">
        <v>1210</v>
      </c>
      <c r="U133" s="115" t="s">
        <v>352</v>
      </c>
      <c r="V133" s="115" t="s">
        <v>350</v>
      </c>
      <c r="Z133" s="115">
        <v>0</v>
      </c>
      <c r="AA133" s="115">
        <v>1</v>
      </c>
      <c r="AB133" s="115">
        <v>0.68170676506342998</v>
      </c>
      <c r="AC133" s="115">
        <v>0.10024945671596</v>
      </c>
      <c r="AD133" s="115">
        <v>273.61440102452201</v>
      </c>
      <c r="AF133" s="115">
        <v>-1</v>
      </c>
      <c r="AG133" s="115">
        <v>-1</v>
      </c>
      <c r="AH133" s="115">
        <v>-1</v>
      </c>
      <c r="AI133" s="115">
        <v>-1</v>
      </c>
      <c r="AJ133" s="115">
        <v>0</v>
      </c>
      <c r="AM133" s="115" t="s">
        <v>348</v>
      </c>
      <c r="AN133" s="115">
        <v>-1</v>
      </c>
      <c r="AQ133" s="115">
        <v>600</v>
      </c>
      <c r="AR133" s="115" t="s">
        <v>245</v>
      </c>
      <c r="AS133" s="115" t="s">
        <v>349</v>
      </c>
      <c r="AT133" s="115" t="s">
        <v>296</v>
      </c>
      <c r="AV133" s="115">
        <v>80.375638695135805</v>
      </c>
      <c r="AW133" s="115">
        <v>0.22190948990000001</v>
      </c>
    </row>
    <row r="134" spans="1:49" x14ac:dyDescent="0.25">
      <c r="A134" s="117">
        <v>550000</v>
      </c>
      <c r="B134" s="117">
        <v>870000</v>
      </c>
      <c r="C134" s="117">
        <v>870000</v>
      </c>
      <c r="D134" s="115" t="s">
        <v>342</v>
      </c>
      <c r="E134" s="115" t="s">
        <v>13</v>
      </c>
      <c r="F134" s="115" t="s">
        <v>343</v>
      </c>
      <c r="G134" s="115" t="s">
        <v>344</v>
      </c>
      <c r="H134" s="115">
        <v>0.56000000000000005</v>
      </c>
      <c r="I134" s="115">
        <v>0.48</v>
      </c>
      <c r="J134" s="115" t="s">
        <v>350</v>
      </c>
      <c r="K134" s="115">
        <v>2.2691371648150001E-2</v>
      </c>
      <c r="L134" s="115">
        <v>3682.59813724993</v>
      </c>
      <c r="M134" s="115">
        <v>9.1751459490916503</v>
      </c>
      <c r="N134" s="115">
        <v>1.3492654669497299</v>
      </c>
      <c r="O134" s="115">
        <v>0.20819664665693</v>
      </c>
      <c r="P134" s="115">
        <v>3.061668416258E-2</v>
      </c>
      <c r="Q134" s="115">
        <v>83.563202963156201</v>
      </c>
      <c r="R134" s="115">
        <v>1210</v>
      </c>
      <c r="S134" s="115" t="s">
        <v>353</v>
      </c>
      <c r="T134" s="115">
        <v>1210</v>
      </c>
      <c r="U134" s="115" t="s">
        <v>352</v>
      </c>
      <c r="V134" s="115" t="s">
        <v>350</v>
      </c>
      <c r="Z134" s="115">
        <v>0</v>
      </c>
      <c r="AA134" s="115">
        <v>1</v>
      </c>
      <c r="AB134" s="115">
        <v>0.20819664665693</v>
      </c>
      <c r="AC134" s="115">
        <v>3.061668416258E-2</v>
      </c>
      <c r="AD134" s="115">
        <v>83.563202963154794</v>
      </c>
      <c r="AF134" s="115">
        <v>-1</v>
      </c>
      <c r="AG134" s="115">
        <v>-1</v>
      </c>
      <c r="AH134" s="115">
        <v>-1</v>
      </c>
      <c r="AI134" s="115">
        <v>-1</v>
      </c>
      <c r="AJ134" s="115">
        <v>0</v>
      </c>
      <c r="AM134" s="115" t="s">
        <v>348</v>
      </c>
      <c r="AN134" s="115">
        <v>-1</v>
      </c>
      <c r="AQ134" s="115">
        <v>600</v>
      </c>
      <c r="AR134" s="115" t="s">
        <v>245</v>
      </c>
      <c r="AS134" s="115" t="s">
        <v>349</v>
      </c>
      <c r="AT134" s="115" t="s">
        <v>296</v>
      </c>
      <c r="AV134" s="115">
        <v>38.453062167434503</v>
      </c>
      <c r="AW134" s="115">
        <v>6.7772265200000001E-2</v>
      </c>
    </row>
    <row r="135" spans="1:49" x14ac:dyDescent="0.25">
      <c r="A135" s="117">
        <v>550000</v>
      </c>
      <c r="B135" s="117">
        <v>870000</v>
      </c>
      <c r="C135" s="117">
        <v>870000</v>
      </c>
      <c r="D135" s="115" t="s">
        <v>342</v>
      </c>
      <c r="E135" s="115" t="s">
        <v>13</v>
      </c>
      <c r="F135" s="115" t="s">
        <v>343</v>
      </c>
      <c r="G135" s="115" t="s">
        <v>344</v>
      </c>
      <c r="H135" s="115">
        <v>0.56000000000000005</v>
      </c>
      <c r="I135" s="115">
        <v>0.48</v>
      </c>
      <c r="J135" s="115" t="s">
        <v>345</v>
      </c>
      <c r="K135" s="115">
        <v>1.3413974509519999E-2</v>
      </c>
      <c r="L135" s="115">
        <v>3727.8422111027298</v>
      </c>
      <c r="M135" s="115">
        <v>10.7079693679022</v>
      </c>
      <c r="N135" s="115">
        <v>2.06118708650907</v>
      </c>
      <c r="O135" s="115">
        <v>0.14363642814978</v>
      </c>
      <c r="P135" s="115">
        <v>2.7648711037780001E-2</v>
      </c>
      <c r="Q135" s="115">
        <v>50.005180395252196</v>
      </c>
      <c r="R135" s="115">
        <v>1300</v>
      </c>
      <c r="S135" s="115" t="s">
        <v>346</v>
      </c>
      <c r="T135" s="115">
        <v>1300</v>
      </c>
      <c r="U135" s="115" t="s">
        <v>347</v>
      </c>
      <c r="V135" s="115" t="s">
        <v>345</v>
      </c>
      <c r="Z135" s="115">
        <v>0</v>
      </c>
      <c r="AA135" s="115">
        <v>1</v>
      </c>
      <c r="AB135" s="115">
        <v>0.14363642814978</v>
      </c>
      <c r="AC135" s="115">
        <v>2.7648711037780001E-2</v>
      </c>
      <c r="AD135" s="115">
        <v>329.40238453596697</v>
      </c>
      <c r="AF135" s="115">
        <v>-1</v>
      </c>
      <c r="AG135" s="115">
        <v>-1</v>
      </c>
      <c r="AH135" s="115">
        <v>-1</v>
      </c>
      <c r="AI135" s="115">
        <v>-1</v>
      </c>
      <c r="AJ135" s="115">
        <v>0</v>
      </c>
      <c r="AM135" s="115" t="s">
        <v>348</v>
      </c>
      <c r="AN135" s="115">
        <v>-1</v>
      </c>
      <c r="AQ135" s="115">
        <v>600</v>
      </c>
      <c r="AR135" s="115" t="s">
        <v>245</v>
      </c>
      <c r="AS135" s="115" t="s">
        <v>349</v>
      </c>
      <c r="AT135" s="115" t="s">
        <v>296</v>
      </c>
      <c r="AV135" s="115">
        <v>37.177327999787202</v>
      </c>
      <c r="AW135" s="115">
        <v>0.26715521860000002</v>
      </c>
    </row>
    <row r="136" spans="1:49" x14ac:dyDescent="0.25">
      <c r="A136" s="117">
        <v>550000</v>
      </c>
      <c r="B136" s="117">
        <v>870000</v>
      </c>
      <c r="C136" s="117">
        <v>870000</v>
      </c>
      <c r="D136" s="115" t="s">
        <v>342</v>
      </c>
      <c r="E136" s="115" t="s">
        <v>13</v>
      </c>
      <c r="F136" s="115" t="s">
        <v>343</v>
      </c>
      <c r="G136" s="115" t="s">
        <v>344</v>
      </c>
      <c r="H136" s="115">
        <v>0.56000000000000005</v>
      </c>
      <c r="I136" s="115">
        <v>0.48</v>
      </c>
      <c r="J136" s="115" t="s">
        <v>350</v>
      </c>
      <c r="K136" s="115">
        <v>1.3089268991699999E-3</v>
      </c>
      <c r="L136" s="115">
        <v>3727.8422111027298</v>
      </c>
      <c r="M136" s="115">
        <v>10.7079693679022</v>
      </c>
      <c r="N136" s="115">
        <v>2.06118708650907</v>
      </c>
      <c r="O136" s="115">
        <v>1.401594914121E-2</v>
      </c>
      <c r="P136" s="115">
        <v>2.6979432217600001E-3</v>
      </c>
      <c r="Q136" s="115">
        <v>4.8794729459998303</v>
      </c>
      <c r="R136" s="115">
        <v>1300</v>
      </c>
      <c r="S136" s="115" t="s">
        <v>346</v>
      </c>
      <c r="T136" s="115">
        <v>1300</v>
      </c>
      <c r="U136" s="115" t="s">
        <v>352</v>
      </c>
      <c r="V136" s="115" t="s">
        <v>350</v>
      </c>
      <c r="Z136" s="115">
        <v>0</v>
      </c>
      <c r="AA136" s="115">
        <v>1</v>
      </c>
      <c r="AB136" s="115">
        <v>1.401594914121E-2</v>
      </c>
      <c r="AC136" s="115">
        <v>2.6979432217600001E-3</v>
      </c>
      <c r="AD136" s="115">
        <v>4.8794729459991997</v>
      </c>
      <c r="AF136" s="115">
        <v>-1</v>
      </c>
      <c r="AG136" s="115">
        <v>-1</v>
      </c>
      <c r="AH136" s="115">
        <v>-1</v>
      </c>
      <c r="AI136" s="115">
        <v>-1</v>
      </c>
      <c r="AJ136" s="115">
        <v>0</v>
      </c>
      <c r="AM136" s="115" t="s">
        <v>348</v>
      </c>
      <c r="AN136" s="115">
        <v>-1</v>
      </c>
      <c r="AQ136" s="115">
        <v>600</v>
      </c>
      <c r="AR136" s="115" t="s">
        <v>245</v>
      </c>
      <c r="AS136" s="115" t="s">
        <v>349</v>
      </c>
      <c r="AT136" s="115" t="s">
        <v>296</v>
      </c>
      <c r="AV136" s="115">
        <v>12.673860002597801</v>
      </c>
      <c r="AW136" s="115">
        <v>3.9573990000000003E-3</v>
      </c>
    </row>
    <row r="137" spans="1:49" x14ac:dyDescent="0.25">
      <c r="A137" s="117">
        <v>550000</v>
      </c>
      <c r="B137" s="117">
        <v>870000</v>
      </c>
      <c r="C137" s="117">
        <v>870000</v>
      </c>
      <c r="D137" s="115" t="s">
        <v>342</v>
      </c>
      <c r="E137" s="115" t="s">
        <v>13</v>
      </c>
      <c r="F137" s="115" t="s">
        <v>343</v>
      </c>
      <c r="G137" s="115" t="s">
        <v>344</v>
      </c>
      <c r="H137" s="115">
        <v>0.56000000000000005</v>
      </c>
      <c r="I137" s="115">
        <v>0.48</v>
      </c>
      <c r="J137" s="115" t="s">
        <v>345</v>
      </c>
      <c r="K137" s="115">
        <v>4.5285562982000003E-4</v>
      </c>
      <c r="L137" s="115">
        <v>3727.8422111027298</v>
      </c>
      <c r="M137" s="115">
        <v>10.7079693679022</v>
      </c>
      <c r="N137" s="115">
        <v>2.06118708650907</v>
      </c>
      <c r="O137" s="115">
        <v>4.84916421221E-3</v>
      </c>
      <c r="P137" s="115">
        <v>9.3342017624000004E-4</v>
      </c>
      <c r="Q137" s="115">
        <v>1.6881743323859599</v>
      </c>
      <c r="R137" s="115">
        <v>1300</v>
      </c>
      <c r="S137" s="115" t="s">
        <v>346</v>
      </c>
      <c r="T137" s="115">
        <v>1300</v>
      </c>
      <c r="U137" s="115" t="s">
        <v>347</v>
      </c>
      <c r="V137" s="115" t="s">
        <v>345</v>
      </c>
      <c r="Z137" s="115">
        <v>0</v>
      </c>
      <c r="AA137" s="115">
        <v>1</v>
      </c>
      <c r="AB137" s="115">
        <v>4.84916421221E-3</v>
      </c>
      <c r="AC137" s="115">
        <v>9.3342017624000004E-4</v>
      </c>
      <c r="AD137" s="115">
        <v>1.6881743323870699</v>
      </c>
      <c r="AF137" s="115">
        <v>-1</v>
      </c>
      <c r="AG137" s="115">
        <v>-1</v>
      </c>
      <c r="AH137" s="115">
        <v>-1</v>
      </c>
      <c r="AI137" s="115">
        <v>-1</v>
      </c>
      <c r="AJ137" s="115">
        <v>0</v>
      </c>
      <c r="AM137" s="115" t="s">
        <v>348</v>
      </c>
      <c r="AN137" s="115">
        <v>-1</v>
      </c>
      <c r="AQ137" s="115">
        <v>600</v>
      </c>
      <c r="AR137" s="115" t="s">
        <v>245</v>
      </c>
      <c r="AS137" s="115" t="s">
        <v>349</v>
      </c>
      <c r="AT137" s="115" t="s">
        <v>296</v>
      </c>
      <c r="AV137" s="115">
        <v>13.031946383759699</v>
      </c>
      <c r="AW137" s="115">
        <v>1.3691599999999999E-3</v>
      </c>
    </row>
    <row r="138" spans="1:49" x14ac:dyDescent="0.25">
      <c r="A138" s="117">
        <v>550000</v>
      </c>
      <c r="B138" s="117">
        <v>870000</v>
      </c>
      <c r="C138" s="117">
        <v>870000</v>
      </c>
      <c r="D138" s="115" t="s">
        <v>342</v>
      </c>
      <c r="E138" s="115" t="s">
        <v>13</v>
      </c>
      <c r="F138" s="115" t="s">
        <v>343</v>
      </c>
      <c r="G138" s="115" t="s">
        <v>344</v>
      </c>
      <c r="H138" s="115">
        <v>0.56000000000000005</v>
      </c>
      <c r="I138" s="115">
        <v>0.48</v>
      </c>
      <c r="J138" s="115" t="s">
        <v>350</v>
      </c>
      <c r="K138" s="115">
        <v>9.7263170628750006E-2</v>
      </c>
      <c r="L138" s="115">
        <v>3727.44264522311</v>
      </c>
      <c r="M138" s="115">
        <v>10.706886355925599</v>
      </c>
      <c r="N138" s="115">
        <v>2.0609861560358702</v>
      </c>
      <c r="O138" s="115">
        <v>1.0413857145391101</v>
      </c>
      <c r="P138" s="115">
        <v>0.20045804815802001</v>
      </c>
      <c r="Q138" s="115">
        <v>362.54289001124499</v>
      </c>
      <c r="R138" s="115">
        <v>1300</v>
      </c>
      <c r="S138" s="115" t="s">
        <v>346</v>
      </c>
      <c r="T138" s="115">
        <v>1300</v>
      </c>
      <c r="U138" s="115" t="s">
        <v>352</v>
      </c>
      <c r="V138" s="115" t="s">
        <v>350</v>
      </c>
      <c r="Z138" s="115">
        <v>0</v>
      </c>
      <c r="AA138" s="115">
        <v>1</v>
      </c>
      <c r="AB138" s="115">
        <v>1.0413857145391101</v>
      </c>
      <c r="AC138" s="115">
        <v>0.20045804815802001</v>
      </c>
      <c r="AD138" s="115">
        <v>393.09759055996199</v>
      </c>
      <c r="AF138" s="115">
        <v>-1</v>
      </c>
      <c r="AG138" s="115">
        <v>-1</v>
      </c>
      <c r="AH138" s="115">
        <v>-1</v>
      </c>
      <c r="AI138" s="115">
        <v>-1</v>
      </c>
      <c r="AJ138" s="115">
        <v>0</v>
      </c>
      <c r="AM138" s="115" t="s">
        <v>348</v>
      </c>
      <c r="AN138" s="115">
        <v>-1</v>
      </c>
      <c r="AQ138" s="115">
        <v>600</v>
      </c>
      <c r="AR138" s="115" t="s">
        <v>245</v>
      </c>
      <c r="AS138" s="115" t="s">
        <v>349</v>
      </c>
      <c r="AT138" s="115" t="s">
        <v>296</v>
      </c>
      <c r="AV138" s="115">
        <v>110.98313218035599</v>
      </c>
      <c r="AW138" s="115">
        <v>0.31881394210000003</v>
      </c>
    </row>
    <row r="139" spans="1:49" x14ac:dyDescent="0.25">
      <c r="A139" s="117">
        <v>550000</v>
      </c>
      <c r="B139" s="117">
        <v>870000</v>
      </c>
      <c r="C139" s="117">
        <v>870000</v>
      </c>
      <c r="D139" s="115" t="s">
        <v>342</v>
      </c>
      <c r="E139" s="115" t="s">
        <v>13</v>
      </c>
      <c r="F139" s="115" t="s">
        <v>343</v>
      </c>
      <c r="G139" s="115" t="s">
        <v>344</v>
      </c>
      <c r="H139" s="115">
        <v>0.56000000000000005</v>
      </c>
      <c r="I139" s="115">
        <v>0.48</v>
      </c>
      <c r="J139" s="115" t="s">
        <v>345</v>
      </c>
      <c r="K139" s="115">
        <v>0.11118334253304001</v>
      </c>
      <c r="L139" s="115">
        <v>3727.44264522311</v>
      </c>
      <c r="M139" s="115">
        <v>10.706886355925599</v>
      </c>
      <c r="N139" s="115">
        <v>2.0609861560358702</v>
      </c>
      <c r="O139" s="115">
        <v>1.19042741317326</v>
      </c>
      <c r="P139" s="115">
        <v>0.22914732974240001</v>
      </c>
      <c r="Q139" s="115">
        <v>414.42953239612098</v>
      </c>
      <c r="R139" s="115">
        <v>1300</v>
      </c>
      <c r="S139" s="115" t="s">
        <v>346</v>
      </c>
      <c r="T139" s="115">
        <v>1300</v>
      </c>
      <c r="U139" s="115" t="s">
        <v>347</v>
      </c>
      <c r="V139" s="115" t="s">
        <v>345</v>
      </c>
      <c r="Z139" s="115">
        <v>0</v>
      </c>
      <c r="AA139" s="115">
        <v>1</v>
      </c>
      <c r="AB139" s="115">
        <v>1.19042741317326</v>
      </c>
      <c r="AC139" s="115">
        <v>0.22914732974240001</v>
      </c>
      <c r="AD139" s="115">
        <v>832.94655487344198</v>
      </c>
      <c r="AF139" s="115">
        <v>-1</v>
      </c>
      <c r="AG139" s="115">
        <v>-1</v>
      </c>
      <c r="AH139" s="115">
        <v>-1</v>
      </c>
      <c r="AI139" s="115">
        <v>-1</v>
      </c>
      <c r="AJ139" s="115">
        <v>0</v>
      </c>
      <c r="AM139" s="115" t="s">
        <v>348</v>
      </c>
      <c r="AN139" s="115">
        <v>-1</v>
      </c>
      <c r="AQ139" s="115">
        <v>600</v>
      </c>
      <c r="AR139" s="115" t="s">
        <v>245</v>
      </c>
      <c r="AS139" s="115" t="s">
        <v>349</v>
      </c>
      <c r="AT139" s="115" t="s">
        <v>296</v>
      </c>
      <c r="AV139" s="115">
        <v>122.471457485042</v>
      </c>
      <c r="AW139" s="115">
        <v>0.67554465119999996</v>
      </c>
    </row>
    <row r="140" spans="1:49" x14ac:dyDescent="0.25">
      <c r="A140" s="117">
        <v>550000</v>
      </c>
      <c r="B140" s="117">
        <v>870000</v>
      </c>
      <c r="C140" s="117">
        <v>870000</v>
      </c>
      <c r="D140" s="115" t="s">
        <v>342</v>
      </c>
      <c r="E140" s="115" t="s">
        <v>13</v>
      </c>
      <c r="F140" s="115" t="s">
        <v>343</v>
      </c>
      <c r="G140" s="115" t="s">
        <v>344</v>
      </c>
      <c r="H140" s="115">
        <v>0.56000000000000005</v>
      </c>
      <c r="I140" s="115">
        <v>0.48</v>
      </c>
      <c r="J140" s="115" t="s">
        <v>350</v>
      </c>
      <c r="K140" s="115">
        <v>5.5035662503999999E-3</v>
      </c>
      <c r="L140" s="115">
        <v>3727.44264522311</v>
      </c>
      <c r="M140" s="115">
        <v>10.706886355925599</v>
      </c>
      <c r="N140" s="115">
        <v>2.0609861560358702</v>
      </c>
      <c r="O140" s="115">
        <v>5.8926058395359998E-2</v>
      </c>
      <c r="P140" s="115">
        <v>1.13427738509E-2</v>
      </c>
      <c r="Q140" s="115">
        <v>20.514227542559102</v>
      </c>
      <c r="R140" s="115">
        <v>1300</v>
      </c>
      <c r="S140" s="115" t="s">
        <v>346</v>
      </c>
      <c r="T140" s="115">
        <v>1300</v>
      </c>
      <c r="U140" s="115" t="s">
        <v>352</v>
      </c>
      <c r="V140" s="115" t="s">
        <v>350</v>
      </c>
      <c r="Z140" s="115">
        <v>0</v>
      </c>
      <c r="AA140" s="115">
        <v>1</v>
      </c>
      <c r="AB140" s="115">
        <v>5.8926058395359998E-2</v>
      </c>
      <c r="AC140" s="115">
        <v>1.13427738509E-2</v>
      </c>
      <c r="AD140" s="115">
        <v>20.514227542560601</v>
      </c>
      <c r="AF140" s="115">
        <v>-1</v>
      </c>
      <c r="AG140" s="115">
        <v>-1</v>
      </c>
      <c r="AH140" s="115">
        <v>-1</v>
      </c>
      <c r="AI140" s="115">
        <v>-1</v>
      </c>
      <c r="AJ140" s="115">
        <v>0</v>
      </c>
      <c r="AM140" s="115" t="s">
        <v>348</v>
      </c>
      <c r="AN140" s="115">
        <v>-1</v>
      </c>
      <c r="AQ140" s="115">
        <v>600</v>
      </c>
      <c r="AR140" s="115" t="s">
        <v>245</v>
      </c>
      <c r="AS140" s="115" t="s">
        <v>349</v>
      </c>
      <c r="AT140" s="115" t="s">
        <v>296</v>
      </c>
      <c r="AV140" s="115">
        <v>20.364722235223599</v>
      </c>
      <c r="AW140" s="115">
        <v>1.66376541E-2</v>
      </c>
    </row>
    <row r="141" spans="1:49" x14ac:dyDescent="0.25">
      <c r="A141" s="117">
        <v>550000</v>
      </c>
      <c r="B141" s="117">
        <v>870000</v>
      </c>
      <c r="C141" s="117">
        <v>870000</v>
      </c>
      <c r="D141" s="115" t="s">
        <v>342</v>
      </c>
      <c r="E141" s="115" t="s">
        <v>13</v>
      </c>
      <c r="F141" s="115" t="s">
        <v>343</v>
      </c>
      <c r="G141" s="115" t="s">
        <v>344</v>
      </c>
      <c r="H141" s="115">
        <v>0.56000000000000005</v>
      </c>
      <c r="I141" s="115">
        <v>0.48</v>
      </c>
      <c r="J141" s="115" t="s">
        <v>345</v>
      </c>
      <c r="K141" s="115">
        <v>5.3045134784E-4</v>
      </c>
      <c r="L141" s="115">
        <v>3727.44264522311</v>
      </c>
      <c r="M141" s="115">
        <v>10.706886355925599</v>
      </c>
      <c r="N141" s="115">
        <v>2.0609861560358702</v>
      </c>
      <c r="O141" s="115">
        <v>5.6794822986799996E-3</v>
      </c>
      <c r="P141" s="115">
        <v>1.09325288435E-3</v>
      </c>
      <c r="Q141" s="115">
        <v>1.97722697515862</v>
      </c>
      <c r="R141" s="115">
        <v>1300</v>
      </c>
      <c r="S141" s="115" t="s">
        <v>346</v>
      </c>
      <c r="T141" s="115">
        <v>1300</v>
      </c>
      <c r="U141" s="115" t="s">
        <v>347</v>
      </c>
      <c r="V141" s="115" t="s">
        <v>345</v>
      </c>
      <c r="Z141" s="115">
        <v>0</v>
      </c>
      <c r="AA141" s="115">
        <v>1</v>
      </c>
      <c r="AB141" s="115">
        <v>5.6794822986799996E-3</v>
      </c>
      <c r="AC141" s="115">
        <v>1.09325288435E-3</v>
      </c>
      <c r="AD141" s="115">
        <v>1.9772269751604099</v>
      </c>
      <c r="AF141" s="115">
        <v>-1</v>
      </c>
      <c r="AG141" s="115">
        <v>-1</v>
      </c>
      <c r="AH141" s="115">
        <v>-1</v>
      </c>
      <c r="AI141" s="115">
        <v>-1</v>
      </c>
      <c r="AJ141" s="115">
        <v>0</v>
      </c>
      <c r="AM141" s="115" t="s">
        <v>348</v>
      </c>
      <c r="AN141" s="115">
        <v>-1</v>
      </c>
      <c r="AQ141" s="115">
        <v>600</v>
      </c>
      <c r="AR141" s="115" t="s">
        <v>245</v>
      </c>
      <c r="AS141" s="115" t="s">
        <v>349</v>
      </c>
      <c r="AT141" s="115" t="s">
        <v>296</v>
      </c>
      <c r="AV141" s="115">
        <v>14.5828124489868</v>
      </c>
      <c r="AW141" s="115">
        <v>1.6035903999999999E-3</v>
      </c>
    </row>
    <row r="142" spans="1:49" x14ac:dyDescent="0.25">
      <c r="A142" s="117">
        <v>550000</v>
      </c>
      <c r="B142" s="117">
        <v>870000</v>
      </c>
      <c r="C142" s="117">
        <v>870000</v>
      </c>
      <c r="D142" s="115" t="s">
        <v>342</v>
      </c>
      <c r="E142" s="115" t="s">
        <v>13</v>
      </c>
      <c r="F142" s="115" t="s">
        <v>343</v>
      </c>
      <c r="G142" s="115" t="s">
        <v>344</v>
      </c>
      <c r="H142" s="115">
        <v>0.56000000000000005</v>
      </c>
      <c r="I142" s="115">
        <v>0.48</v>
      </c>
      <c r="J142" s="115" t="s">
        <v>350</v>
      </c>
      <c r="K142" s="115">
        <v>0.40566498260731998</v>
      </c>
      <c r="L142" s="115">
        <v>3692.1473047975001</v>
      </c>
      <c r="M142" s="115">
        <v>9.1974220030874392</v>
      </c>
      <c r="N142" s="115">
        <v>1.3524897859709899</v>
      </c>
      <c r="O142" s="115">
        <v>3.7310720369146599</v>
      </c>
      <c r="P142" s="115">
        <v>0.54865774550250002</v>
      </c>
      <c r="Q142" s="115">
        <v>1497.77487218434</v>
      </c>
      <c r="R142" s="115">
        <v>1200</v>
      </c>
      <c r="S142" s="115" t="s">
        <v>351</v>
      </c>
      <c r="T142" s="115">
        <v>1200</v>
      </c>
      <c r="U142" s="115" t="s">
        <v>352</v>
      </c>
      <c r="V142" s="115" t="s">
        <v>350</v>
      </c>
      <c r="Z142" s="115">
        <v>0</v>
      </c>
      <c r="AA142" s="115">
        <v>1</v>
      </c>
      <c r="AB142" s="115">
        <v>3.7310720369146599</v>
      </c>
      <c r="AC142" s="115">
        <v>0.54865774550250002</v>
      </c>
      <c r="AD142" s="115">
        <v>1612.46948848489</v>
      </c>
      <c r="AF142" s="115">
        <v>-1</v>
      </c>
      <c r="AG142" s="115">
        <v>-1</v>
      </c>
      <c r="AH142" s="115">
        <v>-1</v>
      </c>
      <c r="AI142" s="115">
        <v>-1</v>
      </c>
      <c r="AJ142" s="115">
        <v>0</v>
      </c>
      <c r="AM142" s="115" t="s">
        <v>348</v>
      </c>
      <c r="AN142" s="115">
        <v>-1</v>
      </c>
      <c r="AQ142" s="115">
        <v>600</v>
      </c>
      <c r="AR142" s="115" t="s">
        <v>245</v>
      </c>
      <c r="AS142" s="115" t="s">
        <v>349</v>
      </c>
      <c r="AT142" s="115" t="s">
        <v>296</v>
      </c>
      <c r="AV142" s="115">
        <v>195.38025209782001</v>
      </c>
      <c r="AW142" s="115">
        <v>1.3077611423</v>
      </c>
    </row>
    <row r="143" spans="1:49" x14ac:dyDescent="0.25">
      <c r="A143" s="117">
        <v>550000</v>
      </c>
      <c r="B143" s="117">
        <v>870000</v>
      </c>
      <c r="C143" s="117">
        <v>870000</v>
      </c>
      <c r="D143" s="115" t="s">
        <v>342</v>
      </c>
      <c r="E143" s="115" t="s">
        <v>13</v>
      </c>
      <c r="F143" s="115" t="s">
        <v>343</v>
      </c>
      <c r="G143" s="115" t="s">
        <v>344</v>
      </c>
      <c r="H143" s="115">
        <v>0.56000000000000005</v>
      </c>
      <c r="I143" s="115">
        <v>0.48</v>
      </c>
      <c r="J143" s="115" t="s">
        <v>350</v>
      </c>
      <c r="K143" s="115">
        <v>0.18103399635601</v>
      </c>
      <c r="L143" s="115">
        <v>3692.1473047975001</v>
      </c>
      <c r="M143" s="115">
        <v>9.1974220030874392</v>
      </c>
      <c r="N143" s="115">
        <v>1.3524897859709899</v>
      </c>
      <c r="O143" s="115">
        <v>1.66504606139167</v>
      </c>
      <c r="P143" s="115">
        <v>0.24484663098501999</v>
      </c>
      <c r="Q143" s="115">
        <v>668.40418172258501</v>
      </c>
      <c r="R143" s="115">
        <v>1210</v>
      </c>
      <c r="S143" s="115" t="s">
        <v>353</v>
      </c>
      <c r="T143" s="115">
        <v>1210</v>
      </c>
      <c r="U143" s="115" t="s">
        <v>352</v>
      </c>
      <c r="V143" s="115" t="s">
        <v>350</v>
      </c>
      <c r="Z143" s="115">
        <v>0</v>
      </c>
      <c r="AA143" s="115">
        <v>1</v>
      </c>
      <c r="AB143" s="115">
        <v>1.66504606139167</v>
      </c>
      <c r="AC143" s="115">
        <v>0.24484663098501999</v>
      </c>
      <c r="AD143" s="115">
        <v>668.40418172258501</v>
      </c>
      <c r="AF143" s="115">
        <v>-1</v>
      </c>
      <c r="AG143" s="115">
        <v>-1</v>
      </c>
      <c r="AH143" s="115">
        <v>-1</v>
      </c>
      <c r="AI143" s="115">
        <v>-1</v>
      </c>
      <c r="AJ143" s="115">
        <v>0</v>
      </c>
      <c r="AM143" s="115" t="s">
        <v>348</v>
      </c>
      <c r="AN143" s="115">
        <v>-1</v>
      </c>
      <c r="AQ143" s="115">
        <v>600</v>
      </c>
      <c r="AR143" s="115" t="s">
        <v>245</v>
      </c>
      <c r="AS143" s="115" t="s">
        <v>349</v>
      </c>
      <c r="AT143" s="115" t="s">
        <v>296</v>
      </c>
      <c r="AV143" s="115">
        <v>116.42882332868101</v>
      </c>
      <c r="AW143" s="115">
        <v>0.54209584889999995</v>
      </c>
    </row>
    <row r="144" spans="1:49" x14ac:dyDescent="0.25">
      <c r="A144" s="117">
        <v>550000</v>
      </c>
      <c r="B144" s="117">
        <v>870000</v>
      </c>
      <c r="C144" s="117">
        <v>870000</v>
      </c>
      <c r="D144" s="115" t="s">
        <v>342</v>
      </c>
      <c r="E144" s="115" t="s">
        <v>13</v>
      </c>
      <c r="F144" s="115" t="s">
        <v>343</v>
      </c>
      <c r="G144" s="115" t="s">
        <v>344</v>
      </c>
      <c r="H144" s="115">
        <v>0.56000000000000005</v>
      </c>
      <c r="I144" s="115">
        <v>0.48</v>
      </c>
      <c r="J144" s="115" t="s">
        <v>350</v>
      </c>
      <c r="K144" s="115">
        <v>4.4858685801319999E-2</v>
      </c>
      <c r="L144" s="115">
        <v>3674.4298322680302</v>
      </c>
      <c r="M144" s="115">
        <v>9.1560573706664599</v>
      </c>
      <c r="N144" s="115">
        <v>1.34650128908871</v>
      </c>
      <c r="O144" s="115">
        <v>0.41072870076960999</v>
      </c>
      <c r="P144" s="115">
        <v>6.0402278258300003E-2</v>
      </c>
      <c r="Q144" s="115">
        <v>164.83009334471899</v>
      </c>
      <c r="R144" s="115">
        <v>1210</v>
      </c>
      <c r="S144" s="115" t="s">
        <v>353</v>
      </c>
      <c r="T144" s="115">
        <v>1210</v>
      </c>
      <c r="U144" s="115" t="s">
        <v>352</v>
      </c>
      <c r="V144" s="115" t="s">
        <v>350</v>
      </c>
      <c r="Z144" s="115">
        <v>0</v>
      </c>
      <c r="AA144" s="115">
        <v>1</v>
      </c>
      <c r="AB144" s="115">
        <v>0.41072870076960999</v>
      </c>
      <c r="AC144" s="115">
        <v>6.0402278258300003E-2</v>
      </c>
      <c r="AD144" s="115">
        <v>890.52682750417796</v>
      </c>
      <c r="AF144" s="115">
        <v>-1</v>
      </c>
      <c r="AG144" s="115">
        <v>-1</v>
      </c>
      <c r="AH144" s="115">
        <v>-1</v>
      </c>
      <c r="AI144" s="115">
        <v>-1</v>
      </c>
      <c r="AJ144" s="115">
        <v>0</v>
      </c>
      <c r="AM144" s="115" t="s">
        <v>348</v>
      </c>
      <c r="AN144" s="115">
        <v>-1</v>
      </c>
      <c r="AQ144" s="115">
        <v>600</v>
      </c>
      <c r="AR144" s="115" t="s">
        <v>245</v>
      </c>
      <c r="AS144" s="115" t="s">
        <v>349</v>
      </c>
      <c r="AT144" s="115" t="s">
        <v>296</v>
      </c>
      <c r="AV144" s="115">
        <v>66.164766862296801</v>
      </c>
      <c r="AW144" s="115">
        <v>0.72224398010000002</v>
      </c>
    </row>
    <row r="145" spans="1:49" x14ac:dyDescent="0.25">
      <c r="A145" s="117">
        <v>550000</v>
      </c>
      <c r="B145" s="117">
        <v>870000</v>
      </c>
      <c r="C145" s="117">
        <v>870000</v>
      </c>
      <c r="D145" s="115" t="s">
        <v>342</v>
      </c>
      <c r="E145" s="115" t="s">
        <v>13</v>
      </c>
      <c r="F145" s="115" t="s">
        <v>343</v>
      </c>
      <c r="G145" s="115" t="s">
        <v>344</v>
      </c>
      <c r="H145" s="115">
        <v>0.56000000000000005</v>
      </c>
      <c r="I145" s="115">
        <v>0.48</v>
      </c>
      <c r="J145" s="115" t="s">
        <v>350</v>
      </c>
      <c r="K145" s="115">
        <v>3.2334157024090003E-2</v>
      </c>
      <c r="L145" s="115">
        <v>3674.4298322680302</v>
      </c>
      <c r="M145" s="115">
        <v>9.1560573706664599</v>
      </c>
      <c r="N145" s="115">
        <v>1.34650128908871</v>
      </c>
      <c r="O145" s="115">
        <v>0.29605339674471998</v>
      </c>
      <c r="P145" s="115">
        <v>4.3537984114529998E-2</v>
      </c>
      <c r="Q145" s="115">
        <v>118.809591170562</v>
      </c>
      <c r="R145" s="115">
        <v>1210</v>
      </c>
      <c r="S145" s="115" t="s">
        <v>353</v>
      </c>
      <c r="T145" s="115">
        <v>1210</v>
      </c>
      <c r="U145" s="115" t="s">
        <v>352</v>
      </c>
      <c r="V145" s="115" t="s">
        <v>350</v>
      </c>
      <c r="Z145" s="115">
        <v>0</v>
      </c>
      <c r="AA145" s="115">
        <v>1</v>
      </c>
      <c r="AB145" s="115">
        <v>0.29605339674471998</v>
      </c>
      <c r="AC145" s="115">
        <v>4.3537984114529998E-2</v>
      </c>
      <c r="AD145" s="115">
        <v>782.790933271217</v>
      </c>
      <c r="AF145" s="115">
        <v>-1</v>
      </c>
      <c r="AG145" s="115">
        <v>-1</v>
      </c>
      <c r="AH145" s="115">
        <v>-1</v>
      </c>
      <c r="AI145" s="115">
        <v>-1</v>
      </c>
      <c r="AJ145" s="115">
        <v>0</v>
      </c>
      <c r="AM145" s="115" t="s">
        <v>348</v>
      </c>
      <c r="AN145" s="115">
        <v>-1</v>
      </c>
      <c r="AQ145" s="115">
        <v>600</v>
      </c>
      <c r="AR145" s="115" t="s">
        <v>245</v>
      </c>
      <c r="AS145" s="115" t="s">
        <v>349</v>
      </c>
      <c r="AT145" s="115" t="s">
        <v>296</v>
      </c>
      <c r="AV145" s="115">
        <v>58.7582985448472</v>
      </c>
      <c r="AW145" s="115">
        <v>0.63486693699999996</v>
      </c>
    </row>
    <row r="146" spans="1:49" x14ac:dyDescent="0.25">
      <c r="A146" s="117">
        <v>550000</v>
      </c>
      <c r="B146" s="117">
        <v>870000</v>
      </c>
      <c r="C146" s="117">
        <v>870000</v>
      </c>
      <c r="D146" s="115" t="s">
        <v>342</v>
      </c>
      <c r="E146" s="115" t="s">
        <v>13</v>
      </c>
      <c r="F146" s="115" t="s">
        <v>343</v>
      </c>
      <c r="G146" s="115" t="s">
        <v>344</v>
      </c>
      <c r="H146" s="115">
        <v>0.56000000000000005</v>
      </c>
      <c r="I146" s="115">
        <v>0.48</v>
      </c>
      <c r="J146" s="115" t="s">
        <v>350</v>
      </c>
      <c r="K146" s="115">
        <v>2.121501563346E-2</v>
      </c>
      <c r="L146" s="115">
        <v>3687.95144534783</v>
      </c>
      <c r="M146" s="115">
        <v>9.1876587278747905</v>
      </c>
      <c r="N146" s="115">
        <v>1.3510775106131001</v>
      </c>
      <c r="O146" s="115">
        <v>0.19491632354682001</v>
      </c>
      <c r="P146" s="115">
        <v>2.8663130509680002E-2</v>
      </c>
      <c r="Q146" s="115">
        <v>78.239947568521401</v>
      </c>
      <c r="R146" s="115">
        <v>1210</v>
      </c>
      <c r="S146" s="115" t="s">
        <v>353</v>
      </c>
      <c r="T146" s="115">
        <v>1210</v>
      </c>
      <c r="U146" s="115" t="s">
        <v>352</v>
      </c>
      <c r="V146" s="115" t="s">
        <v>350</v>
      </c>
      <c r="Z146" s="115">
        <v>0</v>
      </c>
      <c r="AA146" s="115">
        <v>1</v>
      </c>
      <c r="AB146" s="115">
        <v>0.19491632354682001</v>
      </c>
      <c r="AC146" s="115">
        <v>2.8663130509680002E-2</v>
      </c>
      <c r="AD146" s="115">
        <v>178.69206637246299</v>
      </c>
      <c r="AF146" s="115">
        <v>-1</v>
      </c>
      <c r="AG146" s="115">
        <v>-1</v>
      </c>
      <c r="AH146" s="115">
        <v>-1</v>
      </c>
      <c r="AI146" s="115">
        <v>-1</v>
      </c>
      <c r="AJ146" s="115">
        <v>0</v>
      </c>
      <c r="AM146" s="115" t="s">
        <v>348</v>
      </c>
      <c r="AN146" s="115">
        <v>-1</v>
      </c>
      <c r="AQ146" s="115">
        <v>600</v>
      </c>
      <c r="AR146" s="115" t="s">
        <v>245</v>
      </c>
      <c r="AS146" s="115" t="s">
        <v>349</v>
      </c>
      <c r="AT146" s="115" t="s">
        <v>296</v>
      </c>
      <c r="AV146" s="115">
        <v>38.427109131406603</v>
      </c>
      <c r="AW146" s="115">
        <v>0.144924628</v>
      </c>
    </row>
    <row r="147" spans="1:49" x14ac:dyDescent="0.25">
      <c r="A147" s="117">
        <v>550000</v>
      </c>
      <c r="B147" s="117">
        <v>870000</v>
      </c>
      <c r="C147" s="117">
        <v>870000</v>
      </c>
      <c r="D147" s="115" t="s">
        <v>342</v>
      </c>
      <c r="E147" s="115" t="s">
        <v>13</v>
      </c>
      <c r="F147" s="115" t="s">
        <v>343</v>
      </c>
      <c r="G147" s="115" t="s">
        <v>344</v>
      </c>
      <c r="H147" s="115">
        <v>0.56000000000000005</v>
      </c>
      <c r="I147" s="115">
        <v>0.48</v>
      </c>
      <c r="J147" s="115" t="s">
        <v>350</v>
      </c>
      <c r="K147" s="115">
        <v>6.3537564405229993E-2</v>
      </c>
      <c r="L147" s="115">
        <v>3687.95144534783</v>
      </c>
      <c r="M147" s="115">
        <v>9.1876587278747905</v>
      </c>
      <c r="N147" s="115">
        <v>1.3510775106131001</v>
      </c>
      <c r="O147" s="115">
        <v>0.58376145815569003</v>
      </c>
      <c r="P147" s="115">
        <v>8.5844174347040003E-2</v>
      </c>
      <c r="Q147" s="115">
        <v>234.323452482178</v>
      </c>
      <c r="R147" s="115">
        <v>1210</v>
      </c>
      <c r="S147" s="115" t="s">
        <v>353</v>
      </c>
      <c r="T147" s="115">
        <v>1210</v>
      </c>
      <c r="U147" s="115" t="s">
        <v>352</v>
      </c>
      <c r="V147" s="115" t="s">
        <v>350</v>
      </c>
      <c r="Z147" s="115">
        <v>0</v>
      </c>
      <c r="AA147" s="115">
        <v>1</v>
      </c>
      <c r="AB147" s="115">
        <v>0.58376145815569003</v>
      </c>
      <c r="AC147" s="115">
        <v>8.5844174347040003E-2</v>
      </c>
      <c r="AD147" s="115">
        <v>557.60259619868498</v>
      </c>
      <c r="AF147" s="115">
        <v>-1</v>
      </c>
      <c r="AG147" s="115">
        <v>-1</v>
      </c>
      <c r="AH147" s="115">
        <v>-1</v>
      </c>
      <c r="AI147" s="115">
        <v>-1</v>
      </c>
      <c r="AJ147" s="115">
        <v>0</v>
      </c>
      <c r="AM147" s="115" t="s">
        <v>348</v>
      </c>
      <c r="AN147" s="115">
        <v>-1</v>
      </c>
      <c r="AQ147" s="115">
        <v>600</v>
      </c>
      <c r="AR147" s="115" t="s">
        <v>245</v>
      </c>
      <c r="AS147" s="115" t="s">
        <v>349</v>
      </c>
      <c r="AT147" s="115" t="s">
        <v>296</v>
      </c>
      <c r="AV147" s="115">
        <v>68.504319493017206</v>
      </c>
      <c r="AW147" s="115">
        <v>0.45223243810000002</v>
      </c>
    </row>
    <row r="148" spans="1:49" x14ac:dyDescent="0.25">
      <c r="A148" s="117">
        <v>550000</v>
      </c>
      <c r="B148" s="117">
        <v>870000</v>
      </c>
      <c r="C148" s="117">
        <v>870000</v>
      </c>
      <c r="D148" s="115" t="s">
        <v>342</v>
      </c>
      <c r="E148" s="115" t="s">
        <v>13</v>
      </c>
      <c r="F148" s="115" t="s">
        <v>343</v>
      </c>
      <c r="G148" s="115" t="s">
        <v>344</v>
      </c>
      <c r="H148" s="115">
        <v>0.56000000000000005</v>
      </c>
      <c r="I148" s="115">
        <v>0.48</v>
      </c>
      <c r="J148" s="115" t="s">
        <v>350</v>
      </c>
      <c r="K148" s="115">
        <v>4.9599031843820002E-2</v>
      </c>
      <c r="L148" s="115">
        <v>3687.95144534783</v>
      </c>
      <c r="M148" s="115">
        <v>9.1876587278747905</v>
      </c>
      <c r="N148" s="115">
        <v>1.3510775106131001</v>
      </c>
      <c r="O148" s="115">
        <v>0.45569897781406998</v>
      </c>
      <c r="P148" s="115">
        <v>6.7012136472370004E-2</v>
      </c>
      <c r="Q148" s="115">
        <v>182.91882117629399</v>
      </c>
      <c r="R148" s="115">
        <v>1210</v>
      </c>
      <c r="S148" s="115" t="s">
        <v>353</v>
      </c>
      <c r="T148" s="115">
        <v>1210</v>
      </c>
      <c r="U148" s="115" t="s">
        <v>352</v>
      </c>
      <c r="V148" s="115" t="s">
        <v>350</v>
      </c>
      <c r="Z148" s="115">
        <v>0</v>
      </c>
      <c r="AA148" s="115">
        <v>1</v>
      </c>
      <c r="AB148" s="115">
        <v>0.45569897781406998</v>
      </c>
      <c r="AC148" s="115">
        <v>6.7012136472370004E-2</v>
      </c>
      <c r="AD148" s="115">
        <v>462.889568554883</v>
      </c>
      <c r="AF148" s="115">
        <v>-1</v>
      </c>
      <c r="AG148" s="115">
        <v>-1</v>
      </c>
      <c r="AH148" s="115">
        <v>-1</v>
      </c>
      <c r="AI148" s="115">
        <v>-1</v>
      </c>
      <c r="AJ148" s="115">
        <v>0</v>
      </c>
      <c r="AM148" s="115" t="s">
        <v>348</v>
      </c>
      <c r="AN148" s="115">
        <v>-1</v>
      </c>
      <c r="AQ148" s="115">
        <v>600</v>
      </c>
      <c r="AR148" s="115" t="s">
        <v>245</v>
      </c>
      <c r="AS148" s="115" t="s">
        <v>349</v>
      </c>
      <c r="AT148" s="115" t="s">
        <v>296</v>
      </c>
      <c r="AV148" s="115">
        <v>59.959719990397801</v>
      </c>
      <c r="AW148" s="115">
        <v>0.37541733049999998</v>
      </c>
    </row>
    <row r="149" spans="1:49" x14ac:dyDescent="0.25">
      <c r="A149" s="117">
        <v>550000</v>
      </c>
      <c r="B149" s="117">
        <v>870000</v>
      </c>
      <c r="C149" s="117">
        <v>870000</v>
      </c>
      <c r="D149" s="115" t="s">
        <v>342</v>
      </c>
      <c r="E149" s="115" t="s">
        <v>13</v>
      </c>
      <c r="F149" s="115" t="s">
        <v>343</v>
      </c>
      <c r="G149" s="115" t="s">
        <v>344</v>
      </c>
      <c r="H149" s="115">
        <v>0.56000000000000005</v>
      </c>
      <c r="I149" s="115">
        <v>0.48</v>
      </c>
      <c r="J149" s="115" t="s">
        <v>350</v>
      </c>
      <c r="K149" s="115">
        <v>5.0035348268490001E-2</v>
      </c>
      <c r="L149" s="115">
        <v>3674.4298322680302</v>
      </c>
      <c r="M149" s="115">
        <v>9.1560573706664599</v>
      </c>
      <c r="N149" s="115">
        <v>1.34650128908871</v>
      </c>
      <c r="O149" s="115">
        <v>0.45812651930759002</v>
      </c>
      <c r="P149" s="115">
        <v>6.7372660943519999E-2</v>
      </c>
      <c r="Q149" s="115">
        <v>183.85137634567101</v>
      </c>
      <c r="R149" s="115">
        <v>1210</v>
      </c>
      <c r="S149" s="115" t="s">
        <v>353</v>
      </c>
      <c r="T149" s="115">
        <v>1210</v>
      </c>
      <c r="U149" s="115" t="s">
        <v>352</v>
      </c>
      <c r="V149" s="115" t="s">
        <v>350</v>
      </c>
      <c r="Z149" s="115">
        <v>0</v>
      </c>
      <c r="AA149" s="115">
        <v>1</v>
      </c>
      <c r="AB149" s="115">
        <v>0.45812651930759002</v>
      </c>
      <c r="AC149" s="115">
        <v>6.7372660943519999E-2</v>
      </c>
      <c r="AD149" s="115">
        <v>768.16327305594496</v>
      </c>
      <c r="AF149" s="115">
        <v>-1</v>
      </c>
      <c r="AG149" s="115">
        <v>-1</v>
      </c>
      <c r="AH149" s="115">
        <v>-1</v>
      </c>
      <c r="AI149" s="115">
        <v>-1</v>
      </c>
      <c r="AJ149" s="115">
        <v>0</v>
      </c>
      <c r="AM149" s="115" t="s">
        <v>348</v>
      </c>
      <c r="AN149" s="115">
        <v>-1</v>
      </c>
      <c r="AQ149" s="115">
        <v>600</v>
      </c>
      <c r="AR149" s="115" t="s">
        <v>245</v>
      </c>
      <c r="AS149" s="115" t="s">
        <v>349</v>
      </c>
      <c r="AT149" s="115" t="s">
        <v>296</v>
      </c>
      <c r="AV149" s="115">
        <v>61.944045257479502</v>
      </c>
      <c r="AW149" s="115">
        <v>0.62300346559999997</v>
      </c>
    </row>
    <row r="150" spans="1:49" x14ac:dyDescent="0.25">
      <c r="A150" s="117">
        <v>550000</v>
      </c>
      <c r="B150" s="117">
        <v>870000</v>
      </c>
      <c r="C150" s="117">
        <v>870000</v>
      </c>
      <c r="D150" s="115" t="s">
        <v>342</v>
      </c>
      <c r="E150" s="115" t="s">
        <v>13</v>
      </c>
      <c r="F150" s="115" t="s">
        <v>343</v>
      </c>
      <c r="G150" s="115" t="s">
        <v>344</v>
      </c>
      <c r="H150" s="115">
        <v>0.56000000000000005</v>
      </c>
      <c r="I150" s="115">
        <v>0.48</v>
      </c>
      <c r="J150" s="115" t="s">
        <v>350</v>
      </c>
      <c r="K150" s="115">
        <v>5.574855639384E-2</v>
      </c>
      <c r="L150" s="115">
        <v>3674.4298322680302</v>
      </c>
      <c r="M150" s="115">
        <v>9.1560573706664599</v>
      </c>
      <c r="N150" s="115">
        <v>1.34650128908871</v>
      </c>
      <c r="O150" s="115">
        <v>0.51043698067385002</v>
      </c>
      <c r="P150" s="115">
        <v>7.5065503049140003E-2</v>
      </c>
      <c r="Q150" s="115">
        <v>204.84415871940999</v>
      </c>
      <c r="R150" s="115">
        <v>1210</v>
      </c>
      <c r="S150" s="115" t="s">
        <v>353</v>
      </c>
      <c r="T150" s="115">
        <v>1210</v>
      </c>
      <c r="U150" s="115" t="s">
        <v>352</v>
      </c>
      <c r="V150" s="115" t="s">
        <v>350</v>
      </c>
      <c r="Z150" s="115">
        <v>0</v>
      </c>
      <c r="AA150" s="115">
        <v>1</v>
      </c>
      <c r="AB150" s="115">
        <v>0.51043698067385002</v>
      </c>
      <c r="AC150" s="115">
        <v>7.5065503049140003E-2</v>
      </c>
      <c r="AD150" s="115">
        <v>939.90648065862899</v>
      </c>
      <c r="AF150" s="115">
        <v>-1</v>
      </c>
      <c r="AG150" s="115">
        <v>-1</v>
      </c>
      <c r="AH150" s="115">
        <v>-1</v>
      </c>
      <c r="AI150" s="115">
        <v>-1</v>
      </c>
      <c r="AJ150" s="115">
        <v>0</v>
      </c>
      <c r="AM150" s="115" t="s">
        <v>348</v>
      </c>
      <c r="AN150" s="115">
        <v>-1</v>
      </c>
      <c r="AQ150" s="115">
        <v>600</v>
      </c>
      <c r="AR150" s="115" t="s">
        <v>245</v>
      </c>
      <c r="AS150" s="115" t="s">
        <v>349</v>
      </c>
      <c r="AT150" s="115" t="s">
        <v>296</v>
      </c>
      <c r="AV150" s="115">
        <v>71.247916872108107</v>
      </c>
      <c r="AW150" s="115">
        <v>0.76229236060000005</v>
      </c>
    </row>
    <row r="151" spans="1:49" x14ac:dyDescent="0.25">
      <c r="A151" s="117">
        <v>550000</v>
      </c>
      <c r="B151" s="117">
        <v>870000</v>
      </c>
      <c r="C151" s="117">
        <v>870000</v>
      </c>
      <c r="D151" s="115" t="s">
        <v>342</v>
      </c>
      <c r="E151" s="115" t="s">
        <v>13</v>
      </c>
      <c r="F151" s="115" t="s">
        <v>343</v>
      </c>
      <c r="G151" s="115" t="s">
        <v>344</v>
      </c>
      <c r="H151" s="115">
        <v>0.56000000000000005</v>
      </c>
      <c r="I151" s="115">
        <v>0.48</v>
      </c>
      <c r="J151" s="115" t="s">
        <v>350</v>
      </c>
      <c r="K151" s="115">
        <v>1.9771395856299999E-3</v>
      </c>
      <c r="L151" s="115">
        <v>3674.4298322680302</v>
      </c>
      <c r="M151" s="115">
        <v>9.1560573706664599</v>
      </c>
      <c r="N151" s="115">
        <v>1.34650128908871</v>
      </c>
      <c r="O151" s="115">
        <v>1.810280347584E-2</v>
      </c>
      <c r="P151" s="115">
        <v>2.6622210007500001E-3</v>
      </c>
      <c r="Q151" s="115">
        <v>7.2648606759969301</v>
      </c>
      <c r="R151" s="115">
        <v>1210</v>
      </c>
      <c r="S151" s="115" t="s">
        <v>353</v>
      </c>
      <c r="T151" s="115">
        <v>1210</v>
      </c>
      <c r="U151" s="115" t="s">
        <v>352</v>
      </c>
      <c r="V151" s="115" t="s">
        <v>350</v>
      </c>
      <c r="Z151" s="115">
        <v>0</v>
      </c>
      <c r="AA151" s="115">
        <v>1</v>
      </c>
      <c r="AB151" s="115">
        <v>1.810280347584E-2</v>
      </c>
      <c r="AC151" s="115">
        <v>2.6622210007500001E-3</v>
      </c>
      <c r="AD151" s="115">
        <v>20.338096843267401</v>
      </c>
      <c r="AF151" s="115">
        <v>-1</v>
      </c>
      <c r="AG151" s="115">
        <v>-1</v>
      </c>
      <c r="AH151" s="115">
        <v>-1</v>
      </c>
      <c r="AI151" s="115">
        <v>-1</v>
      </c>
      <c r="AJ151" s="115">
        <v>0</v>
      </c>
      <c r="AM151" s="115" t="s">
        <v>348</v>
      </c>
      <c r="AN151" s="115">
        <v>-1</v>
      </c>
      <c r="AQ151" s="115">
        <v>600</v>
      </c>
      <c r="AR151" s="115" t="s">
        <v>245</v>
      </c>
      <c r="AS151" s="115" t="s">
        <v>349</v>
      </c>
      <c r="AT151" s="115" t="s">
        <v>296</v>
      </c>
      <c r="AV151" s="115">
        <v>17.2723249670778</v>
      </c>
      <c r="AW151" s="115">
        <v>1.6494806800000001E-2</v>
      </c>
    </row>
    <row r="152" spans="1:49" x14ac:dyDescent="0.25">
      <c r="A152" s="117">
        <v>550000</v>
      </c>
      <c r="B152" s="117">
        <v>870000</v>
      </c>
      <c r="C152" s="117">
        <v>870000</v>
      </c>
      <c r="D152" s="115" t="s">
        <v>342</v>
      </c>
      <c r="E152" s="115" t="s">
        <v>13</v>
      </c>
      <c r="F152" s="115" t="s">
        <v>343</v>
      </c>
      <c r="G152" s="115" t="s">
        <v>344</v>
      </c>
      <c r="H152" s="115">
        <v>0.56000000000000005</v>
      </c>
      <c r="I152" s="115">
        <v>0.48</v>
      </c>
      <c r="J152" s="115" t="s">
        <v>350</v>
      </c>
      <c r="K152" s="115">
        <v>0.17081737930245</v>
      </c>
      <c r="L152" s="115">
        <v>3679.3310155683198</v>
      </c>
      <c r="M152" s="115">
        <v>9.1675109086425994</v>
      </c>
      <c r="N152" s="115">
        <v>1.3481598496162801</v>
      </c>
      <c r="O152" s="115">
        <v>1.56597018814097</v>
      </c>
      <c r="P152" s="115">
        <v>0.23028913239224</v>
      </c>
      <c r="Q152" s="115">
        <v>628.49368166560896</v>
      </c>
      <c r="R152" s="115">
        <v>1200</v>
      </c>
      <c r="S152" s="115" t="s">
        <v>351</v>
      </c>
      <c r="T152" s="115">
        <v>1200</v>
      </c>
      <c r="U152" s="115" t="s">
        <v>352</v>
      </c>
      <c r="V152" s="115" t="s">
        <v>350</v>
      </c>
      <c r="Z152" s="115">
        <v>0</v>
      </c>
      <c r="AA152" s="115">
        <v>1</v>
      </c>
      <c r="AB152" s="115">
        <v>1.56597018814097</v>
      </c>
      <c r="AC152" s="115">
        <v>0.23028913239224</v>
      </c>
      <c r="AD152" s="115">
        <v>628.49368166560896</v>
      </c>
      <c r="AF152" s="115">
        <v>-1</v>
      </c>
      <c r="AG152" s="115">
        <v>-1</v>
      </c>
      <c r="AH152" s="115">
        <v>-1</v>
      </c>
      <c r="AI152" s="115">
        <v>-1</v>
      </c>
      <c r="AJ152" s="115">
        <v>0</v>
      </c>
      <c r="AM152" s="115" t="s">
        <v>348</v>
      </c>
      <c r="AN152" s="115">
        <v>-1</v>
      </c>
      <c r="AQ152" s="115">
        <v>600</v>
      </c>
      <c r="AR152" s="115" t="s">
        <v>245</v>
      </c>
      <c r="AS152" s="115" t="s">
        <v>349</v>
      </c>
      <c r="AT152" s="115" t="s">
        <v>296</v>
      </c>
      <c r="AV152" s="115">
        <v>127.688313215416</v>
      </c>
      <c r="AW152" s="115">
        <v>0.5097272357</v>
      </c>
    </row>
    <row r="153" spans="1:49" x14ac:dyDescent="0.25">
      <c r="A153" s="117">
        <v>550000</v>
      </c>
      <c r="B153" s="117">
        <v>870000</v>
      </c>
      <c r="C153" s="117">
        <v>870000</v>
      </c>
      <c r="D153" s="115" t="s">
        <v>342</v>
      </c>
      <c r="E153" s="115" t="s">
        <v>13</v>
      </c>
      <c r="F153" s="115" t="s">
        <v>343</v>
      </c>
      <c r="G153" s="115" t="s">
        <v>344</v>
      </c>
      <c r="H153" s="115">
        <v>0.56000000000000005</v>
      </c>
      <c r="I153" s="115">
        <v>0.48</v>
      </c>
      <c r="J153" s="115" t="s">
        <v>350</v>
      </c>
      <c r="K153" s="115">
        <v>4.6584177421509998E-2</v>
      </c>
      <c r="L153" s="115">
        <v>3679.3310155683198</v>
      </c>
      <c r="M153" s="115">
        <v>9.1675109086425994</v>
      </c>
      <c r="N153" s="115">
        <v>1.3481598496162801</v>
      </c>
      <c r="O153" s="115">
        <v>0.42706095468186001</v>
      </c>
      <c r="P153" s="115">
        <v>6.2802917627079999E-2</v>
      </c>
      <c r="Q153" s="115">
        <v>171.39860882171001</v>
      </c>
      <c r="R153" s="115">
        <v>1210</v>
      </c>
      <c r="S153" s="115" t="s">
        <v>353</v>
      </c>
      <c r="T153" s="115">
        <v>1210</v>
      </c>
      <c r="U153" s="115" t="s">
        <v>352</v>
      </c>
      <c r="V153" s="115" t="s">
        <v>350</v>
      </c>
      <c r="Z153" s="115">
        <v>0</v>
      </c>
      <c r="AA153" s="115">
        <v>1</v>
      </c>
      <c r="AB153" s="115">
        <v>0.42706095468186001</v>
      </c>
      <c r="AC153" s="115">
        <v>6.2802917627079999E-2</v>
      </c>
      <c r="AD153" s="115">
        <v>249.847064257613</v>
      </c>
      <c r="AF153" s="115">
        <v>-1</v>
      </c>
      <c r="AG153" s="115">
        <v>-1</v>
      </c>
      <c r="AH153" s="115">
        <v>-1</v>
      </c>
      <c r="AI153" s="115">
        <v>-1</v>
      </c>
      <c r="AJ153" s="115">
        <v>0</v>
      </c>
      <c r="AM153" s="115" t="s">
        <v>348</v>
      </c>
      <c r="AN153" s="115">
        <v>-1</v>
      </c>
      <c r="AQ153" s="115">
        <v>600</v>
      </c>
      <c r="AR153" s="115" t="s">
        <v>245</v>
      </c>
      <c r="AS153" s="115" t="s">
        <v>349</v>
      </c>
      <c r="AT153" s="115" t="s">
        <v>296</v>
      </c>
      <c r="AV153" s="115">
        <v>55.979562989231098</v>
      </c>
      <c r="AW153" s="115">
        <v>0.20263346660000001</v>
      </c>
    </row>
    <row r="154" spans="1:49" x14ac:dyDescent="0.25">
      <c r="A154" s="117">
        <v>550000</v>
      </c>
      <c r="B154" s="117">
        <v>870000</v>
      </c>
      <c r="C154" s="117">
        <v>870000</v>
      </c>
      <c r="D154" s="115" t="s">
        <v>342</v>
      </c>
      <c r="E154" s="115" t="s">
        <v>13</v>
      </c>
      <c r="F154" s="115" t="s">
        <v>343</v>
      </c>
      <c r="G154" s="115" t="s">
        <v>344</v>
      </c>
      <c r="H154" s="115">
        <v>0.56000000000000005</v>
      </c>
      <c r="I154" s="115">
        <v>0.48</v>
      </c>
      <c r="J154" s="115" t="s">
        <v>350</v>
      </c>
      <c r="K154" s="115">
        <v>0.12869720221923001</v>
      </c>
      <c r="L154" s="115">
        <v>3679.3310155683198</v>
      </c>
      <c r="M154" s="115">
        <v>9.1675109086425994</v>
      </c>
      <c r="N154" s="115">
        <v>1.3481598496162801</v>
      </c>
      <c r="O154" s="115">
        <v>1.1798330052566299</v>
      </c>
      <c r="P154" s="115">
        <v>0.17350440078991999</v>
      </c>
      <c r="Q154" s="115">
        <v>473.51960774210602</v>
      </c>
      <c r="R154" s="115">
        <v>1210</v>
      </c>
      <c r="S154" s="115" t="s">
        <v>353</v>
      </c>
      <c r="T154" s="115">
        <v>1210</v>
      </c>
      <c r="U154" s="115" t="s">
        <v>352</v>
      </c>
      <c r="V154" s="115" t="s">
        <v>350</v>
      </c>
      <c r="Z154" s="115">
        <v>0</v>
      </c>
      <c r="AA154" s="115">
        <v>1</v>
      </c>
      <c r="AB154" s="115">
        <v>1.1798330052566299</v>
      </c>
      <c r="AC154" s="115">
        <v>0.17350440078991999</v>
      </c>
      <c r="AD154" s="115">
        <v>627.44716201432004</v>
      </c>
      <c r="AF154" s="115">
        <v>-1</v>
      </c>
      <c r="AG154" s="115">
        <v>-1</v>
      </c>
      <c r="AH154" s="115">
        <v>-1</v>
      </c>
      <c r="AI154" s="115">
        <v>-1</v>
      </c>
      <c r="AJ154" s="115">
        <v>0</v>
      </c>
      <c r="AM154" s="115" t="s">
        <v>348</v>
      </c>
      <c r="AN154" s="115">
        <v>-1</v>
      </c>
      <c r="AQ154" s="115">
        <v>600</v>
      </c>
      <c r="AR154" s="115" t="s">
        <v>245</v>
      </c>
      <c r="AS154" s="115" t="s">
        <v>349</v>
      </c>
      <c r="AT154" s="115" t="s">
        <v>296</v>
      </c>
      <c r="AV154" s="115">
        <v>93.397696154729203</v>
      </c>
      <c r="AW154" s="115">
        <v>0.50887847689999999</v>
      </c>
    </row>
    <row r="155" spans="1:49" x14ac:dyDescent="0.25">
      <c r="A155" s="117">
        <v>550000</v>
      </c>
      <c r="B155" s="117">
        <v>870000</v>
      </c>
      <c r="C155" s="117">
        <v>870000</v>
      </c>
      <c r="D155" s="115" t="s">
        <v>342</v>
      </c>
      <c r="E155" s="115" t="s">
        <v>13</v>
      </c>
      <c r="F155" s="115" t="s">
        <v>343</v>
      </c>
      <c r="G155" s="115" t="s">
        <v>344</v>
      </c>
      <c r="H155" s="115">
        <v>0.56000000000000005</v>
      </c>
      <c r="I155" s="115">
        <v>0.48</v>
      </c>
      <c r="J155" s="115" t="s">
        <v>350</v>
      </c>
      <c r="K155" s="115">
        <v>4.6016479263699998E-2</v>
      </c>
      <c r="L155" s="115">
        <v>3679.3310155683198</v>
      </c>
      <c r="M155" s="115">
        <v>9.1675109086425994</v>
      </c>
      <c r="N155" s="115">
        <v>1.3481598496162801</v>
      </c>
      <c r="O155" s="115">
        <v>0.42185657562734002</v>
      </c>
      <c r="P155" s="115">
        <v>6.2037569764020001E-2</v>
      </c>
      <c r="Q155" s="115">
        <v>169.30985938220601</v>
      </c>
      <c r="R155" s="115">
        <v>1210</v>
      </c>
      <c r="S155" s="115" t="s">
        <v>353</v>
      </c>
      <c r="T155" s="115">
        <v>1210</v>
      </c>
      <c r="U155" s="115" t="s">
        <v>352</v>
      </c>
      <c r="V155" s="115" t="s">
        <v>350</v>
      </c>
      <c r="Z155" s="115">
        <v>0</v>
      </c>
      <c r="AA155" s="115">
        <v>1</v>
      </c>
      <c r="AB155" s="115">
        <v>0.42185657562734002</v>
      </c>
      <c r="AC155" s="115">
        <v>6.2037569764020001E-2</v>
      </c>
      <c r="AD155" s="115">
        <v>217.662879991577</v>
      </c>
      <c r="AF155" s="115">
        <v>-1</v>
      </c>
      <c r="AG155" s="115">
        <v>-1</v>
      </c>
      <c r="AH155" s="115">
        <v>-1</v>
      </c>
      <c r="AI155" s="115">
        <v>-1</v>
      </c>
      <c r="AJ155" s="115">
        <v>0</v>
      </c>
      <c r="AM155" s="115" t="s">
        <v>348</v>
      </c>
      <c r="AN155" s="115">
        <v>-1</v>
      </c>
      <c r="AQ155" s="115">
        <v>600</v>
      </c>
      <c r="AR155" s="115" t="s">
        <v>245</v>
      </c>
      <c r="AS155" s="115" t="s">
        <v>349</v>
      </c>
      <c r="AT155" s="115" t="s">
        <v>296</v>
      </c>
      <c r="AV155" s="115">
        <v>57.300846529962698</v>
      </c>
      <c r="AW155" s="115">
        <v>0.17653112730000001</v>
      </c>
    </row>
    <row r="156" spans="1:49" x14ac:dyDescent="0.25">
      <c r="A156" s="117">
        <v>550000</v>
      </c>
      <c r="B156" s="117">
        <v>870000</v>
      </c>
      <c r="C156" s="117">
        <v>870000</v>
      </c>
      <c r="D156" s="115" t="s">
        <v>342</v>
      </c>
      <c r="E156" s="115" t="s">
        <v>13</v>
      </c>
      <c r="F156" s="115" t="s">
        <v>343</v>
      </c>
      <c r="G156" s="115" t="s">
        <v>344</v>
      </c>
      <c r="H156" s="115">
        <v>0.56000000000000005</v>
      </c>
      <c r="I156" s="115">
        <v>0.48</v>
      </c>
      <c r="J156" s="115" t="s">
        <v>350</v>
      </c>
      <c r="K156" s="115">
        <v>8.9479790257200008E-3</v>
      </c>
      <c r="L156" s="115">
        <v>3679.3310155683198</v>
      </c>
      <c r="M156" s="115">
        <v>9.1675109086425994</v>
      </c>
      <c r="N156" s="115">
        <v>1.3481598496162801</v>
      </c>
      <c r="O156" s="115">
        <v>8.2030695328669995E-2</v>
      </c>
      <c r="P156" s="115">
        <v>1.206330605769E-2</v>
      </c>
      <c r="Q156" s="115">
        <v>32.922576756019502</v>
      </c>
      <c r="R156" s="115">
        <v>1210</v>
      </c>
      <c r="S156" s="115" t="s">
        <v>353</v>
      </c>
      <c r="T156" s="115">
        <v>1210</v>
      </c>
      <c r="U156" s="115" t="s">
        <v>352</v>
      </c>
      <c r="V156" s="115" t="s">
        <v>350</v>
      </c>
      <c r="Z156" s="115">
        <v>0</v>
      </c>
      <c r="AA156" s="115">
        <v>1</v>
      </c>
      <c r="AB156" s="115">
        <v>8.2030695328669995E-2</v>
      </c>
      <c r="AC156" s="115">
        <v>1.206330605769E-2</v>
      </c>
      <c r="AD156" s="115">
        <v>32.922576756018998</v>
      </c>
      <c r="AF156" s="115">
        <v>-1</v>
      </c>
      <c r="AG156" s="115">
        <v>-1</v>
      </c>
      <c r="AH156" s="115">
        <v>-1</v>
      </c>
      <c r="AI156" s="115">
        <v>-1</v>
      </c>
      <c r="AJ156" s="115">
        <v>0</v>
      </c>
      <c r="AM156" s="115" t="s">
        <v>348</v>
      </c>
      <c r="AN156" s="115">
        <v>-1</v>
      </c>
      <c r="AQ156" s="115">
        <v>600</v>
      </c>
      <c r="AR156" s="115" t="s">
        <v>245</v>
      </c>
      <c r="AS156" s="115" t="s">
        <v>349</v>
      </c>
      <c r="AT156" s="115" t="s">
        <v>296</v>
      </c>
      <c r="AV156" s="115">
        <v>29.674783529994698</v>
      </c>
      <c r="AW156" s="115">
        <v>2.6701197699999998E-2</v>
      </c>
    </row>
    <row r="157" spans="1:49" x14ac:dyDescent="0.25">
      <c r="A157" s="117">
        <v>550000</v>
      </c>
      <c r="B157" s="117">
        <v>870000</v>
      </c>
      <c r="C157" s="117">
        <v>870000</v>
      </c>
      <c r="D157" s="115" t="s">
        <v>342</v>
      </c>
      <c r="E157" s="115" t="s">
        <v>13</v>
      </c>
      <c r="F157" s="115" t="s">
        <v>343</v>
      </c>
      <c r="G157" s="115" t="s">
        <v>344</v>
      </c>
      <c r="H157" s="115">
        <v>0.56000000000000005</v>
      </c>
      <c r="I157" s="115">
        <v>0.48</v>
      </c>
      <c r="J157" s="115" t="s">
        <v>350</v>
      </c>
      <c r="K157" s="115">
        <v>8.3774273892779999E-2</v>
      </c>
      <c r="L157" s="115">
        <v>3679.3310155683198</v>
      </c>
      <c r="M157" s="115">
        <v>9.1675109086425994</v>
      </c>
      <c r="N157" s="115">
        <v>1.3481598496162801</v>
      </c>
      <c r="O157" s="115">
        <v>0.76800156977571998</v>
      </c>
      <c r="P157" s="115">
        <v>0.11294111249301</v>
      </c>
      <c r="Q157" s="115">
        <v>308.233284240442</v>
      </c>
      <c r="R157" s="115">
        <v>1210</v>
      </c>
      <c r="S157" s="115" t="s">
        <v>353</v>
      </c>
      <c r="T157" s="115">
        <v>1210</v>
      </c>
      <c r="U157" s="115" t="s">
        <v>352</v>
      </c>
      <c r="V157" s="115" t="s">
        <v>350</v>
      </c>
      <c r="Z157" s="115">
        <v>0</v>
      </c>
      <c r="AA157" s="115">
        <v>1</v>
      </c>
      <c r="AB157" s="115">
        <v>0.76800156977571998</v>
      </c>
      <c r="AC157" s="115">
        <v>0.11294111249301</v>
      </c>
      <c r="AD157" s="115">
        <v>308.23328424044098</v>
      </c>
      <c r="AF157" s="115">
        <v>-1</v>
      </c>
      <c r="AG157" s="115">
        <v>-1</v>
      </c>
      <c r="AH157" s="115">
        <v>-1</v>
      </c>
      <c r="AI157" s="115">
        <v>-1</v>
      </c>
      <c r="AJ157" s="115">
        <v>0</v>
      </c>
      <c r="AM157" s="115" t="s">
        <v>348</v>
      </c>
      <c r="AN157" s="115">
        <v>-1</v>
      </c>
      <c r="AQ157" s="115">
        <v>600</v>
      </c>
      <c r="AR157" s="115" t="s">
        <v>245</v>
      </c>
      <c r="AS157" s="115" t="s">
        <v>349</v>
      </c>
      <c r="AT157" s="115" t="s">
        <v>296</v>
      </c>
      <c r="AV157" s="115">
        <v>80.554773799926807</v>
      </c>
      <c r="AW157" s="115">
        <v>0.249986443</v>
      </c>
    </row>
    <row r="158" spans="1:49" x14ac:dyDescent="0.25">
      <c r="A158" s="117">
        <v>550000</v>
      </c>
      <c r="B158" s="117">
        <v>870000</v>
      </c>
      <c r="C158" s="117">
        <v>870000</v>
      </c>
      <c r="D158" s="115" t="s">
        <v>342</v>
      </c>
      <c r="E158" s="115" t="s">
        <v>13</v>
      </c>
      <c r="F158" s="115" t="s">
        <v>343</v>
      </c>
      <c r="G158" s="115" t="s">
        <v>344</v>
      </c>
      <c r="H158" s="115">
        <v>0.56000000000000005</v>
      </c>
      <c r="I158" s="115">
        <v>0.48</v>
      </c>
      <c r="J158" s="115" t="s">
        <v>350</v>
      </c>
      <c r="K158" s="115">
        <v>5.6627029745660001E-2</v>
      </c>
      <c r="L158" s="115">
        <v>3679.3310155683198</v>
      </c>
      <c r="M158" s="115">
        <v>9.1675109086425994</v>
      </c>
      <c r="N158" s="115">
        <v>1.3481598496162801</v>
      </c>
      <c r="O158" s="115">
        <v>0.51912891291744001</v>
      </c>
      <c r="P158" s="115">
        <v>7.6342287906129999E-2</v>
      </c>
      <c r="Q158" s="115">
        <v>208.34958686274601</v>
      </c>
      <c r="R158" s="115">
        <v>1210</v>
      </c>
      <c r="S158" s="115" t="s">
        <v>353</v>
      </c>
      <c r="T158" s="115">
        <v>1210</v>
      </c>
      <c r="U158" s="115" t="s">
        <v>352</v>
      </c>
      <c r="V158" s="115" t="s">
        <v>350</v>
      </c>
      <c r="Z158" s="115">
        <v>0</v>
      </c>
      <c r="AA158" s="115">
        <v>1</v>
      </c>
      <c r="AB158" s="115">
        <v>0.51912891291744001</v>
      </c>
      <c r="AC158" s="115">
        <v>7.6342287906129999E-2</v>
      </c>
      <c r="AD158" s="115">
        <v>208.34958686274399</v>
      </c>
      <c r="AF158" s="115">
        <v>-1</v>
      </c>
      <c r="AG158" s="115">
        <v>-1</v>
      </c>
      <c r="AH158" s="115">
        <v>-1</v>
      </c>
      <c r="AI158" s="115">
        <v>-1</v>
      </c>
      <c r="AJ158" s="115">
        <v>0</v>
      </c>
      <c r="AM158" s="115" t="s">
        <v>348</v>
      </c>
      <c r="AN158" s="115">
        <v>-1</v>
      </c>
      <c r="AQ158" s="115">
        <v>600</v>
      </c>
      <c r="AR158" s="115" t="s">
        <v>245</v>
      </c>
      <c r="AS158" s="115" t="s">
        <v>349</v>
      </c>
      <c r="AT158" s="115" t="s">
        <v>296</v>
      </c>
      <c r="AV158" s="115">
        <v>61.863821238994298</v>
      </c>
      <c r="AW158" s="115">
        <v>0.16897776710000001</v>
      </c>
    </row>
    <row r="159" spans="1:49" x14ac:dyDescent="0.25">
      <c r="A159" s="117">
        <v>550000</v>
      </c>
      <c r="B159" s="117">
        <v>870000</v>
      </c>
      <c r="C159" s="117">
        <v>870000</v>
      </c>
      <c r="D159" s="115" t="s">
        <v>342</v>
      </c>
      <c r="E159" s="115" t="s">
        <v>13</v>
      </c>
      <c r="F159" s="115" t="s">
        <v>343</v>
      </c>
      <c r="G159" s="115" t="s">
        <v>344</v>
      </c>
      <c r="H159" s="115">
        <v>0.56000000000000005</v>
      </c>
      <c r="I159" s="115">
        <v>0.48</v>
      </c>
      <c r="J159" s="115" t="s">
        <v>350</v>
      </c>
      <c r="K159" s="115">
        <v>0.17331191468723001</v>
      </c>
      <c r="L159" s="115">
        <v>3682.59813697555</v>
      </c>
      <c r="M159" s="115">
        <v>9.1751459484080495</v>
      </c>
      <c r="N159" s="115">
        <v>1.3492654668492099</v>
      </c>
      <c r="O159" s="115">
        <v>1.5901621118534399</v>
      </c>
      <c r="P159" s="115">
        <v>0.23384378148099999</v>
      </c>
      <c r="Q159" s="115">
        <v>638.23813414288497</v>
      </c>
      <c r="R159" s="115">
        <v>1200</v>
      </c>
      <c r="S159" s="115" t="s">
        <v>351</v>
      </c>
      <c r="T159" s="115">
        <v>1200</v>
      </c>
      <c r="U159" s="115" t="s">
        <v>352</v>
      </c>
      <c r="V159" s="115" t="s">
        <v>350</v>
      </c>
      <c r="Z159" s="115">
        <v>0</v>
      </c>
      <c r="AA159" s="115">
        <v>1</v>
      </c>
      <c r="AB159" s="115">
        <v>1.5901621118534399</v>
      </c>
      <c r="AC159" s="115">
        <v>0.23384378148099999</v>
      </c>
      <c r="AD159" s="115">
        <v>638.23813414288497</v>
      </c>
      <c r="AF159" s="115">
        <v>-1</v>
      </c>
      <c r="AG159" s="115">
        <v>-1</v>
      </c>
      <c r="AH159" s="115">
        <v>-1</v>
      </c>
      <c r="AI159" s="115">
        <v>-1</v>
      </c>
      <c r="AJ159" s="115">
        <v>0</v>
      </c>
      <c r="AM159" s="115" t="s">
        <v>348</v>
      </c>
      <c r="AN159" s="115">
        <v>-1</v>
      </c>
      <c r="AQ159" s="115">
        <v>600</v>
      </c>
      <c r="AR159" s="115" t="s">
        <v>245</v>
      </c>
      <c r="AS159" s="115" t="s">
        <v>349</v>
      </c>
      <c r="AT159" s="115" t="s">
        <v>296</v>
      </c>
      <c r="AV159" s="115">
        <v>128.02369722631599</v>
      </c>
      <c r="AW159" s="115">
        <v>0.51763027910000003</v>
      </c>
    </row>
    <row r="160" spans="1:49" x14ac:dyDescent="0.25">
      <c r="A160" s="117">
        <v>550000</v>
      </c>
      <c r="B160" s="117">
        <v>870000</v>
      </c>
      <c r="C160" s="117">
        <v>870000</v>
      </c>
      <c r="D160" s="115" t="s">
        <v>342</v>
      </c>
      <c r="E160" s="115" t="s">
        <v>13</v>
      </c>
      <c r="F160" s="115" t="s">
        <v>343</v>
      </c>
      <c r="G160" s="115" t="s">
        <v>344</v>
      </c>
      <c r="H160" s="115">
        <v>0.56000000000000005</v>
      </c>
      <c r="I160" s="115">
        <v>0.48</v>
      </c>
      <c r="J160" s="115" t="s">
        <v>350</v>
      </c>
      <c r="K160" s="115">
        <v>0.12030147170798</v>
      </c>
      <c r="L160" s="115">
        <v>3682.59813697555</v>
      </c>
      <c r="M160" s="115">
        <v>9.1751459484080495</v>
      </c>
      <c r="N160" s="115">
        <v>1.3492654668492099</v>
      </c>
      <c r="O160" s="115">
        <v>1.10378356072908</v>
      </c>
      <c r="P160" s="115">
        <v>0.16231862138672001</v>
      </c>
      <c r="Q160" s="115">
        <v>443.021975587258</v>
      </c>
      <c r="R160" s="115">
        <v>1210</v>
      </c>
      <c r="S160" s="115" t="s">
        <v>353</v>
      </c>
      <c r="T160" s="115">
        <v>1210</v>
      </c>
      <c r="U160" s="115" t="s">
        <v>352</v>
      </c>
      <c r="V160" s="115" t="s">
        <v>350</v>
      </c>
      <c r="Z160" s="115">
        <v>0</v>
      </c>
      <c r="AA160" s="115">
        <v>1</v>
      </c>
      <c r="AB160" s="115">
        <v>1.10378356072908</v>
      </c>
      <c r="AC160" s="115">
        <v>0.16231862138672001</v>
      </c>
      <c r="AD160" s="115">
        <v>443.021975587258</v>
      </c>
      <c r="AF160" s="115">
        <v>-1</v>
      </c>
      <c r="AG160" s="115">
        <v>-1</v>
      </c>
      <c r="AH160" s="115">
        <v>-1</v>
      </c>
      <c r="AI160" s="115">
        <v>-1</v>
      </c>
      <c r="AJ160" s="115">
        <v>0</v>
      </c>
      <c r="AM160" s="115" t="s">
        <v>348</v>
      </c>
      <c r="AN160" s="115">
        <v>-1</v>
      </c>
      <c r="AQ160" s="115">
        <v>600</v>
      </c>
      <c r="AR160" s="115" t="s">
        <v>245</v>
      </c>
      <c r="AS160" s="115" t="s">
        <v>349</v>
      </c>
      <c r="AT160" s="115" t="s">
        <v>296</v>
      </c>
      <c r="AV160" s="115">
        <v>88.453053264776997</v>
      </c>
      <c r="AW160" s="115">
        <v>0.35930411649999999</v>
      </c>
    </row>
    <row r="161" spans="1:49" x14ac:dyDescent="0.25">
      <c r="A161" s="117">
        <v>550000</v>
      </c>
      <c r="B161" s="117">
        <v>870000</v>
      </c>
      <c r="C161" s="117">
        <v>870000</v>
      </c>
      <c r="D161" s="115" t="s">
        <v>342</v>
      </c>
      <c r="E161" s="115" t="s">
        <v>13</v>
      </c>
      <c r="F161" s="115" t="s">
        <v>343</v>
      </c>
      <c r="G161" s="115" t="s">
        <v>344</v>
      </c>
      <c r="H161" s="115">
        <v>0.56000000000000005</v>
      </c>
      <c r="I161" s="115">
        <v>0.48</v>
      </c>
      <c r="J161" s="115" t="s">
        <v>350</v>
      </c>
      <c r="K161" s="115">
        <v>7.9179841085230004E-2</v>
      </c>
      <c r="L161" s="115">
        <v>3682.59813697555</v>
      </c>
      <c r="M161" s="115">
        <v>9.1751459484080495</v>
      </c>
      <c r="N161" s="115">
        <v>1.3492654668492099</v>
      </c>
      <c r="O161" s="115">
        <v>0.72648659812873995</v>
      </c>
      <c r="P161" s="115">
        <v>0.1068346252469</v>
      </c>
      <c r="Q161" s="115">
        <v>291.58753526648798</v>
      </c>
      <c r="R161" s="115">
        <v>1210</v>
      </c>
      <c r="S161" s="115" t="s">
        <v>353</v>
      </c>
      <c r="T161" s="115">
        <v>1210</v>
      </c>
      <c r="U161" s="115" t="s">
        <v>352</v>
      </c>
      <c r="V161" s="115" t="s">
        <v>350</v>
      </c>
      <c r="Z161" s="115">
        <v>0</v>
      </c>
      <c r="AA161" s="115">
        <v>1</v>
      </c>
      <c r="AB161" s="115">
        <v>0.72648659812873995</v>
      </c>
      <c r="AC161" s="115">
        <v>0.1068346252469</v>
      </c>
      <c r="AD161" s="115">
        <v>291.58753526648798</v>
      </c>
      <c r="AF161" s="115">
        <v>-1</v>
      </c>
      <c r="AG161" s="115">
        <v>-1</v>
      </c>
      <c r="AH161" s="115">
        <v>-1</v>
      </c>
      <c r="AI161" s="115">
        <v>-1</v>
      </c>
      <c r="AJ161" s="115">
        <v>0</v>
      </c>
      <c r="AM161" s="115" t="s">
        <v>348</v>
      </c>
      <c r="AN161" s="115">
        <v>-1</v>
      </c>
      <c r="AQ161" s="115">
        <v>600</v>
      </c>
      <c r="AR161" s="115" t="s">
        <v>245</v>
      </c>
      <c r="AS161" s="115" t="s">
        <v>349</v>
      </c>
      <c r="AT161" s="115" t="s">
        <v>296</v>
      </c>
      <c r="AV161" s="115">
        <v>72.1299644495314</v>
      </c>
      <c r="AW161" s="115">
        <v>0.23648624109999999</v>
      </c>
    </row>
    <row r="162" spans="1:49" x14ac:dyDescent="0.25">
      <c r="A162" s="117">
        <v>550000</v>
      </c>
      <c r="B162" s="117">
        <v>870000</v>
      </c>
      <c r="C162" s="117">
        <v>870000</v>
      </c>
      <c r="D162" s="115" t="s">
        <v>342</v>
      </c>
      <c r="E162" s="115" t="s">
        <v>13</v>
      </c>
      <c r="F162" s="115" t="s">
        <v>343</v>
      </c>
      <c r="G162" s="115" t="s">
        <v>344</v>
      </c>
      <c r="H162" s="115">
        <v>0.56000000000000005</v>
      </c>
      <c r="I162" s="115">
        <v>0.48</v>
      </c>
      <c r="J162" s="115" t="s">
        <v>350</v>
      </c>
      <c r="K162" s="115">
        <v>5.5245551571530001E-2</v>
      </c>
      <c r="L162" s="115">
        <v>3682.59813697555</v>
      </c>
      <c r="M162" s="115">
        <v>9.1751459484080495</v>
      </c>
      <c r="N162" s="115">
        <v>1.3492654668492099</v>
      </c>
      <c r="O162" s="115">
        <v>0.50688599866909001</v>
      </c>
      <c r="P162" s="115">
        <v>7.4540914932499994E-2</v>
      </c>
      <c r="Q162" s="115">
        <v>203.44716529350299</v>
      </c>
      <c r="R162" s="115">
        <v>1210</v>
      </c>
      <c r="S162" s="115" t="s">
        <v>353</v>
      </c>
      <c r="T162" s="115">
        <v>1210</v>
      </c>
      <c r="U162" s="115" t="s">
        <v>352</v>
      </c>
      <c r="V162" s="115" t="s">
        <v>350</v>
      </c>
      <c r="Z162" s="115">
        <v>0</v>
      </c>
      <c r="AA162" s="115">
        <v>1</v>
      </c>
      <c r="AB162" s="115">
        <v>0.50688599866909001</v>
      </c>
      <c r="AC162" s="115">
        <v>7.4540914932499994E-2</v>
      </c>
      <c r="AD162" s="115">
        <v>203.447165293502</v>
      </c>
      <c r="AF162" s="115">
        <v>-1</v>
      </c>
      <c r="AG162" s="115">
        <v>-1</v>
      </c>
      <c r="AH162" s="115">
        <v>-1</v>
      </c>
      <c r="AI162" s="115">
        <v>-1</v>
      </c>
      <c r="AJ162" s="115">
        <v>0</v>
      </c>
      <c r="AM162" s="115" t="s">
        <v>348</v>
      </c>
      <c r="AN162" s="115">
        <v>-1</v>
      </c>
      <c r="AQ162" s="115">
        <v>600</v>
      </c>
      <c r="AR162" s="115" t="s">
        <v>245</v>
      </c>
      <c r="AS162" s="115" t="s">
        <v>349</v>
      </c>
      <c r="AT162" s="115" t="s">
        <v>296</v>
      </c>
      <c r="AV162" s="115">
        <v>63.4213630378541</v>
      </c>
      <c r="AW162" s="115">
        <v>0.16500175610000001</v>
      </c>
    </row>
    <row r="163" spans="1:49" x14ac:dyDescent="0.25">
      <c r="A163" s="117">
        <v>550000</v>
      </c>
      <c r="B163" s="117">
        <v>870000</v>
      </c>
      <c r="C163" s="117">
        <v>870000</v>
      </c>
      <c r="D163" s="115" t="s">
        <v>342</v>
      </c>
      <c r="E163" s="115" t="s">
        <v>13</v>
      </c>
      <c r="F163" s="115" t="s">
        <v>343</v>
      </c>
      <c r="G163" s="115" t="s">
        <v>344</v>
      </c>
      <c r="H163" s="115">
        <v>0.56000000000000005</v>
      </c>
      <c r="I163" s="115">
        <v>0.48</v>
      </c>
      <c r="J163" s="115" t="s">
        <v>350</v>
      </c>
      <c r="K163" s="115">
        <v>3.7140236199620001E-2</v>
      </c>
      <c r="L163" s="115">
        <v>3682.59813697555</v>
      </c>
      <c r="M163" s="115">
        <v>9.1751459484080495</v>
      </c>
      <c r="N163" s="115">
        <v>1.3492654668492099</v>
      </c>
      <c r="O163" s="115">
        <v>0.34076708768986003</v>
      </c>
      <c r="P163" s="115">
        <v>5.0112038134769998E-2</v>
      </c>
      <c r="Q163" s="115">
        <v>136.77256463555199</v>
      </c>
      <c r="R163" s="115">
        <v>1210</v>
      </c>
      <c r="S163" s="115" t="s">
        <v>353</v>
      </c>
      <c r="T163" s="115">
        <v>1210</v>
      </c>
      <c r="U163" s="115" t="s">
        <v>352</v>
      </c>
      <c r="V163" s="115" t="s">
        <v>350</v>
      </c>
      <c r="Z163" s="115">
        <v>0</v>
      </c>
      <c r="AA163" s="115">
        <v>1</v>
      </c>
      <c r="AB163" s="115">
        <v>0.34076708768986003</v>
      </c>
      <c r="AC163" s="115">
        <v>5.0112038134769998E-2</v>
      </c>
      <c r="AD163" s="115">
        <v>136.77256463555199</v>
      </c>
      <c r="AF163" s="115">
        <v>-1</v>
      </c>
      <c r="AG163" s="115">
        <v>-1</v>
      </c>
      <c r="AH163" s="115">
        <v>-1</v>
      </c>
      <c r="AI163" s="115">
        <v>-1</v>
      </c>
      <c r="AJ163" s="115">
        <v>0</v>
      </c>
      <c r="AM163" s="115" t="s">
        <v>348</v>
      </c>
      <c r="AN163" s="115">
        <v>-1</v>
      </c>
      <c r="AQ163" s="115">
        <v>600</v>
      </c>
      <c r="AR163" s="115" t="s">
        <v>245</v>
      </c>
      <c r="AS163" s="115" t="s">
        <v>349</v>
      </c>
      <c r="AT163" s="115" t="s">
        <v>296</v>
      </c>
      <c r="AV163" s="115">
        <v>49.961750687321299</v>
      </c>
      <c r="AW163" s="115">
        <v>0.1109266542</v>
      </c>
    </row>
    <row r="164" spans="1:49" x14ac:dyDescent="0.25">
      <c r="A164" s="117">
        <v>550000</v>
      </c>
      <c r="B164" s="117">
        <v>870000</v>
      </c>
      <c r="C164" s="117">
        <v>870000</v>
      </c>
      <c r="D164" s="115" t="s">
        <v>342</v>
      </c>
      <c r="E164" s="115" t="s">
        <v>13</v>
      </c>
      <c r="F164" s="115" t="s">
        <v>343</v>
      </c>
      <c r="G164" s="115" t="s">
        <v>344</v>
      </c>
      <c r="H164" s="115">
        <v>0.56000000000000005</v>
      </c>
      <c r="I164" s="115">
        <v>0.48</v>
      </c>
      <c r="J164" s="115" t="s">
        <v>350</v>
      </c>
      <c r="K164" s="115">
        <v>8.4648123582090007E-2</v>
      </c>
      <c r="L164" s="115">
        <v>3682.59813697555</v>
      </c>
      <c r="M164" s="115">
        <v>9.1751459484080495</v>
      </c>
      <c r="N164" s="115">
        <v>1.3492654668492099</v>
      </c>
      <c r="O164" s="115">
        <v>0.77665888812462003</v>
      </c>
      <c r="P164" s="115">
        <v>0.11421278998290001</v>
      </c>
      <c r="Q164" s="115">
        <v>311.725022201907</v>
      </c>
      <c r="R164" s="115">
        <v>1210</v>
      </c>
      <c r="S164" s="115" t="s">
        <v>353</v>
      </c>
      <c r="T164" s="115">
        <v>1210</v>
      </c>
      <c r="U164" s="115" t="s">
        <v>352</v>
      </c>
      <c r="V164" s="115" t="s">
        <v>350</v>
      </c>
      <c r="Z164" s="115">
        <v>0</v>
      </c>
      <c r="AA164" s="115">
        <v>1</v>
      </c>
      <c r="AB164" s="115">
        <v>0.77665888812462003</v>
      </c>
      <c r="AC164" s="115">
        <v>0.11421278998290001</v>
      </c>
      <c r="AD164" s="115">
        <v>311.725022201907</v>
      </c>
      <c r="AF164" s="115">
        <v>-1</v>
      </c>
      <c r="AG164" s="115">
        <v>-1</v>
      </c>
      <c r="AH164" s="115">
        <v>-1</v>
      </c>
      <c r="AI164" s="115">
        <v>-1</v>
      </c>
      <c r="AJ164" s="115">
        <v>0</v>
      </c>
      <c r="AM164" s="115" t="s">
        <v>348</v>
      </c>
      <c r="AN164" s="115">
        <v>-1</v>
      </c>
      <c r="AQ164" s="115">
        <v>600</v>
      </c>
      <c r="AR164" s="115" t="s">
        <v>245</v>
      </c>
      <c r="AS164" s="115" t="s">
        <v>349</v>
      </c>
      <c r="AT164" s="115" t="s">
        <v>296</v>
      </c>
      <c r="AV164" s="115">
        <v>75.419032716178805</v>
      </c>
      <c r="AW164" s="115">
        <v>0.25281834730000002</v>
      </c>
    </row>
    <row r="165" spans="1:49" x14ac:dyDescent="0.25">
      <c r="A165" s="117">
        <v>550000</v>
      </c>
      <c r="B165" s="117">
        <v>870000</v>
      </c>
      <c r="C165" s="117">
        <v>870000</v>
      </c>
      <c r="D165" s="115" t="s">
        <v>342</v>
      </c>
      <c r="E165" s="115" t="s">
        <v>13</v>
      </c>
      <c r="F165" s="115" t="s">
        <v>343</v>
      </c>
      <c r="G165" s="115" t="s">
        <v>344</v>
      </c>
      <c r="H165" s="115">
        <v>0.56000000000000005</v>
      </c>
      <c r="I165" s="115">
        <v>0.48</v>
      </c>
      <c r="J165" s="115" t="s">
        <v>350</v>
      </c>
      <c r="K165" s="115">
        <v>6.7936315041330006E-2</v>
      </c>
      <c r="L165" s="115">
        <v>3682.59813697555</v>
      </c>
      <c r="M165" s="115">
        <v>9.1751459484080495</v>
      </c>
      <c r="N165" s="115">
        <v>1.3492654668492099</v>
      </c>
      <c r="O165" s="115">
        <v>0.62332560570124995</v>
      </c>
      <c r="P165" s="115">
        <v>9.1664123830249994E-2</v>
      </c>
      <c r="Q165" s="115">
        <v>250.182147204193</v>
      </c>
      <c r="R165" s="115">
        <v>1210</v>
      </c>
      <c r="S165" s="115" t="s">
        <v>353</v>
      </c>
      <c r="T165" s="115">
        <v>1210</v>
      </c>
      <c r="U165" s="115" t="s">
        <v>352</v>
      </c>
      <c r="V165" s="115" t="s">
        <v>350</v>
      </c>
      <c r="Z165" s="115">
        <v>0</v>
      </c>
      <c r="AA165" s="115">
        <v>1</v>
      </c>
      <c r="AB165" s="115">
        <v>0.62332560570124995</v>
      </c>
      <c r="AC165" s="115">
        <v>9.1664123830249994E-2</v>
      </c>
      <c r="AD165" s="115">
        <v>250.18214720419201</v>
      </c>
      <c r="AF165" s="115">
        <v>-1</v>
      </c>
      <c r="AG165" s="115">
        <v>-1</v>
      </c>
      <c r="AH165" s="115">
        <v>-1</v>
      </c>
      <c r="AI165" s="115">
        <v>-1</v>
      </c>
      <c r="AJ165" s="115">
        <v>0</v>
      </c>
      <c r="AM165" s="115" t="s">
        <v>348</v>
      </c>
      <c r="AN165" s="115">
        <v>-1</v>
      </c>
      <c r="AQ165" s="115">
        <v>600</v>
      </c>
      <c r="AR165" s="115" t="s">
        <v>245</v>
      </c>
      <c r="AS165" s="115" t="s">
        <v>349</v>
      </c>
      <c r="AT165" s="115" t="s">
        <v>296</v>
      </c>
      <c r="AV165" s="115">
        <v>66.4165425179024</v>
      </c>
      <c r="AW165" s="115">
        <v>0.20290522890000001</v>
      </c>
    </row>
    <row r="166" spans="1:49" x14ac:dyDescent="0.25">
      <c r="A166" s="117">
        <v>550000</v>
      </c>
      <c r="B166" s="117">
        <v>870000</v>
      </c>
      <c r="C166" s="117">
        <v>870000</v>
      </c>
      <c r="D166" s="115" t="s">
        <v>342</v>
      </c>
      <c r="E166" s="115" t="s">
        <v>13</v>
      </c>
      <c r="F166" s="115" t="s">
        <v>343</v>
      </c>
      <c r="G166" s="115" t="s">
        <v>344</v>
      </c>
      <c r="H166" s="115">
        <v>0.56000000000000005</v>
      </c>
      <c r="I166" s="115">
        <v>0.48</v>
      </c>
      <c r="J166" s="115" t="s">
        <v>350</v>
      </c>
      <c r="K166" s="115">
        <v>0.37690880342872002</v>
      </c>
      <c r="L166" s="115">
        <v>3727.8420699059502</v>
      </c>
      <c r="M166" s="115">
        <v>10.7079689623202</v>
      </c>
      <c r="N166" s="115">
        <v>2.0611870084377499</v>
      </c>
      <c r="O166" s="115">
        <v>4.0359277687400903</v>
      </c>
      <c r="P166" s="115">
        <v>0.77687952899310997</v>
      </c>
      <c r="Q166" s="115">
        <v>1405.0564939395199</v>
      </c>
      <c r="R166" s="115">
        <v>1300</v>
      </c>
      <c r="S166" s="115" t="s">
        <v>346</v>
      </c>
      <c r="T166" s="115">
        <v>1300</v>
      </c>
      <c r="U166" s="115" t="s">
        <v>352</v>
      </c>
      <c r="V166" s="115" t="s">
        <v>350</v>
      </c>
      <c r="Z166" s="115">
        <v>0</v>
      </c>
      <c r="AA166" s="115">
        <v>1</v>
      </c>
      <c r="AB166" s="115">
        <v>4.0359277687400903</v>
      </c>
      <c r="AC166" s="115">
        <v>0.77687952899310997</v>
      </c>
      <c r="AD166" s="115">
        <v>1405.0564939395199</v>
      </c>
      <c r="AF166" s="115">
        <v>-1</v>
      </c>
      <c r="AG166" s="115">
        <v>-1</v>
      </c>
      <c r="AH166" s="115">
        <v>-1</v>
      </c>
      <c r="AI166" s="115">
        <v>-1</v>
      </c>
      <c r="AJ166" s="115">
        <v>0</v>
      </c>
      <c r="AM166" s="115" t="s">
        <v>348</v>
      </c>
      <c r="AN166" s="115">
        <v>-1</v>
      </c>
      <c r="AQ166" s="115">
        <v>600</v>
      </c>
      <c r="AR166" s="115" t="s">
        <v>245</v>
      </c>
      <c r="AS166" s="115" t="s">
        <v>349</v>
      </c>
      <c r="AT166" s="115" t="s">
        <v>296</v>
      </c>
      <c r="AV166" s="115">
        <v>221.049210606798</v>
      </c>
      <c r="AW166" s="115">
        <v>1.1395429797000001</v>
      </c>
    </row>
    <row r="167" spans="1:49" x14ac:dyDescent="0.25">
      <c r="A167" s="117">
        <v>550000</v>
      </c>
      <c r="B167" s="117">
        <v>870000</v>
      </c>
      <c r="C167" s="117">
        <v>870000</v>
      </c>
      <c r="D167" s="115" t="s">
        <v>342</v>
      </c>
      <c r="E167" s="115" t="s">
        <v>13</v>
      </c>
      <c r="F167" s="115" t="s">
        <v>343</v>
      </c>
      <c r="G167" s="115" t="s">
        <v>344</v>
      </c>
      <c r="H167" s="115">
        <v>0.56000000000000005</v>
      </c>
      <c r="I167" s="115">
        <v>0.48</v>
      </c>
      <c r="J167" s="115" t="s">
        <v>350</v>
      </c>
      <c r="K167" s="115">
        <v>2.030962041892E-2</v>
      </c>
      <c r="L167" s="115">
        <v>3727.8420699059502</v>
      </c>
      <c r="M167" s="115">
        <v>10.7079689623202</v>
      </c>
      <c r="N167" s="115">
        <v>2.0611870084377499</v>
      </c>
      <c r="O167" s="115">
        <v>0.21747478508231999</v>
      </c>
      <c r="P167" s="115">
        <v>4.1861925753779998E-2</v>
      </c>
      <c r="Q167" s="115">
        <v>75.711057421478301</v>
      </c>
      <c r="R167" s="115">
        <v>1330</v>
      </c>
      <c r="S167" s="115" t="s">
        <v>354</v>
      </c>
      <c r="T167" s="115">
        <v>1330</v>
      </c>
      <c r="U167" s="115" t="s">
        <v>352</v>
      </c>
      <c r="V167" s="115" t="s">
        <v>350</v>
      </c>
      <c r="Z167" s="115">
        <v>0</v>
      </c>
      <c r="AA167" s="115">
        <v>1</v>
      </c>
      <c r="AB167" s="115">
        <v>0.21747478508231999</v>
      </c>
      <c r="AC167" s="115">
        <v>4.1861925753779998E-2</v>
      </c>
      <c r="AD167" s="115">
        <v>75.711057421477193</v>
      </c>
      <c r="AF167" s="115">
        <v>-1</v>
      </c>
      <c r="AG167" s="115">
        <v>-1</v>
      </c>
      <c r="AH167" s="115">
        <v>-1</v>
      </c>
      <c r="AI167" s="115">
        <v>-1</v>
      </c>
      <c r="AJ167" s="115">
        <v>0</v>
      </c>
      <c r="AM167" s="115" t="s">
        <v>348</v>
      </c>
      <c r="AN167" s="115">
        <v>-1</v>
      </c>
      <c r="AQ167" s="115">
        <v>600</v>
      </c>
      <c r="AR167" s="115" t="s">
        <v>245</v>
      </c>
      <c r="AS167" s="115" t="s">
        <v>349</v>
      </c>
      <c r="AT167" s="115" t="s">
        <v>296</v>
      </c>
      <c r="AV167" s="115">
        <v>45.524026919873997</v>
      </c>
      <c r="AW167" s="115">
        <v>6.1403939499999997E-2</v>
      </c>
    </row>
    <row r="168" spans="1:49" x14ac:dyDescent="0.25">
      <c r="A168" s="117">
        <v>550000</v>
      </c>
      <c r="B168" s="117">
        <v>870000</v>
      </c>
      <c r="C168" s="117">
        <v>870000</v>
      </c>
      <c r="D168" s="115" t="s">
        <v>342</v>
      </c>
      <c r="E168" s="115" t="s">
        <v>13</v>
      </c>
      <c r="F168" s="115" t="s">
        <v>343</v>
      </c>
      <c r="G168" s="115" t="s">
        <v>344</v>
      </c>
      <c r="H168" s="115">
        <v>0.56000000000000005</v>
      </c>
      <c r="I168" s="115">
        <v>0.48</v>
      </c>
      <c r="J168" s="115" t="s">
        <v>350</v>
      </c>
      <c r="K168" s="115">
        <v>4.0356836276809999E-2</v>
      </c>
      <c r="L168" s="115">
        <v>3727.8420699059502</v>
      </c>
      <c r="M168" s="115">
        <v>10.7079689623202</v>
      </c>
      <c r="N168" s="115">
        <v>2.0611870084377499</v>
      </c>
      <c r="O168" s="115">
        <v>0.43213975026955997</v>
      </c>
      <c r="P168" s="115">
        <v>8.3182986635410003E-2</v>
      </c>
      <c r="Q168" s="115">
        <v>150.443912081013</v>
      </c>
      <c r="R168" s="115">
        <v>1330</v>
      </c>
      <c r="S168" s="115" t="s">
        <v>354</v>
      </c>
      <c r="T168" s="115">
        <v>1330</v>
      </c>
      <c r="U168" s="115" t="s">
        <v>352</v>
      </c>
      <c r="V168" s="115" t="s">
        <v>350</v>
      </c>
      <c r="Z168" s="115">
        <v>0</v>
      </c>
      <c r="AA168" s="115">
        <v>1</v>
      </c>
      <c r="AB168" s="115">
        <v>0.43213975026955997</v>
      </c>
      <c r="AC168" s="115">
        <v>8.3182986635410003E-2</v>
      </c>
      <c r="AD168" s="115">
        <v>150.44391208101101</v>
      </c>
      <c r="AF168" s="115">
        <v>-1</v>
      </c>
      <c r="AG168" s="115">
        <v>-1</v>
      </c>
      <c r="AH168" s="115">
        <v>-1</v>
      </c>
      <c r="AI168" s="115">
        <v>-1</v>
      </c>
      <c r="AJ168" s="115">
        <v>0</v>
      </c>
      <c r="AM168" s="115" t="s">
        <v>348</v>
      </c>
      <c r="AN168" s="115">
        <v>-1</v>
      </c>
      <c r="AQ168" s="115">
        <v>600</v>
      </c>
      <c r="AR168" s="115" t="s">
        <v>245</v>
      </c>
      <c r="AS168" s="115" t="s">
        <v>349</v>
      </c>
      <c r="AT168" s="115" t="s">
        <v>296</v>
      </c>
      <c r="AV168" s="115">
        <v>60.165739302668101</v>
      </c>
      <c r="AW168" s="115">
        <v>0.1220145272</v>
      </c>
    </row>
    <row r="169" spans="1:49" x14ac:dyDescent="0.25">
      <c r="A169" s="117">
        <v>550000</v>
      </c>
      <c r="B169" s="117">
        <v>870000</v>
      </c>
      <c r="C169" s="117">
        <v>870000</v>
      </c>
      <c r="D169" s="115" t="s">
        <v>342</v>
      </c>
      <c r="E169" s="115" t="s">
        <v>13</v>
      </c>
      <c r="F169" s="115" t="s">
        <v>343</v>
      </c>
      <c r="G169" s="115" t="s">
        <v>344</v>
      </c>
      <c r="H169" s="115">
        <v>0.56000000000000005</v>
      </c>
      <c r="I169" s="115">
        <v>0.48</v>
      </c>
      <c r="J169" s="115" t="s">
        <v>350</v>
      </c>
      <c r="K169" s="115">
        <v>1.19128214264E-3</v>
      </c>
      <c r="L169" s="115">
        <v>3727.8420699059502</v>
      </c>
      <c r="M169" s="115">
        <v>10.7079689623202</v>
      </c>
      <c r="N169" s="115">
        <v>2.0611870084377499</v>
      </c>
      <c r="O169" s="115">
        <v>1.2756212208799999E-2</v>
      </c>
      <c r="P169" s="115">
        <v>2.4554552758000001E-3</v>
      </c>
      <c r="Q169" s="115">
        <v>4.4409116884797299</v>
      </c>
      <c r="R169" s="115">
        <v>1330</v>
      </c>
      <c r="S169" s="115" t="s">
        <v>354</v>
      </c>
      <c r="T169" s="115">
        <v>1330</v>
      </c>
      <c r="U169" s="115" t="s">
        <v>352</v>
      </c>
      <c r="V169" s="115" t="s">
        <v>350</v>
      </c>
      <c r="Z169" s="115">
        <v>0</v>
      </c>
      <c r="AA169" s="115">
        <v>1</v>
      </c>
      <c r="AB169" s="115">
        <v>1.2756212208799999E-2</v>
      </c>
      <c r="AC169" s="115">
        <v>2.4554552758000001E-3</v>
      </c>
      <c r="AD169" s="115">
        <v>4.4409116884798401</v>
      </c>
      <c r="AF169" s="115">
        <v>-1</v>
      </c>
      <c r="AG169" s="115">
        <v>-1</v>
      </c>
      <c r="AH169" s="115">
        <v>-1</v>
      </c>
      <c r="AI169" s="115">
        <v>-1</v>
      </c>
      <c r="AJ169" s="115">
        <v>0</v>
      </c>
      <c r="AM169" s="115" t="s">
        <v>348</v>
      </c>
      <c r="AN169" s="115">
        <v>-1</v>
      </c>
      <c r="AQ169" s="115">
        <v>600</v>
      </c>
      <c r="AR169" s="115" t="s">
        <v>245</v>
      </c>
      <c r="AS169" s="115" t="s">
        <v>349</v>
      </c>
      <c r="AT169" s="115" t="s">
        <v>296</v>
      </c>
      <c r="AV169" s="115">
        <v>10.646704995026001</v>
      </c>
      <c r="AW169" s="115">
        <v>3.6017126000000002E-3</v>
      </c>
    </row>
    <row r="170" spans="1:49" x14ac:dyDescent="0.25">
      <c r="A170" s="117">
        <v>550000</v>
      </c>
      <c r="B170" s="117">
        <v>870000</v>
      </c>
      <c r="C170" s="117">
        <v>870000</v>
      </c>
      <c r="D170" s="115" t="s">
        <v>342</v>
      </c>
      <c r="E170" s="115" t="s">
        <v>13</v>
      </c>
      <c r="F170" s="115" t="s">
        <v>343</v>
      </c>
      <c r="G170" s="115" t="s">
        <v>344</v>
      </c>
      <c r="H170" s="115">
        <v>0.56000000000000005</v>
      </c>
      <c r="I170" s="115">
        <v>0.48</v>
      </c>
      <c r="J170" s="115" t="s">
        <v>350</v>
      </c>
      <c r="K170" s="115">
        <v>2.8501517923009999E-2</v>
      </c>
      <c r="L170" s="115">
        <v>3727.8420699059502</v>
      </c>
      <c r="M170" s="115">
        <v>10.7079689623202</v>
      </c>
      <c r="N170" s="115">
        <v>2.0611870084377499</v>
      </c>
      <c r="O170" s="115">
        <v>0.30519336929863999</v>
      </c>
      <c r="P170" s="115">
        <v>5.874695846367E-2</v>
      </c>
      <c r="Q170" s="115">
        <v>106.24915756959</v>
      </c>
      <c r="R170" s="115">
        <v>1330</v>
      </c>
      <c r="S170" s="115" t="s">
        <v>354</v>
      </c>
      <c r="T170" s="115">
        <v>1330</v>
      </c>
      <c r="U170" s="115" t="s">
        <v>352</v>
      </c>
      <c r="V170" s="115" t="s">
        <v>350</v>
      </c>
      <c r="Z170" s="115">
        <v>0</v>
      </c>
      <c r="AA170" s="115">
        <v>1</v>
      </c>
      <c r="AB170" s="115">
        <v>0.30519336929863999</v>
      </c>
      <c r="AC170" s="115">
        <v>5.874695846367E-2</v>
      </c>
      <c r="AD170" s="115">
        <v>106.24915756958799</v>
      </c>
      <c r="AF170" s="115">
        <v>-1</v>
      </c>
      <c r="AG170" s="115">
        <v>-1</v>
      </c>
      <c r="AH170" s="115">
        <v>-1</v>
      </c>
      <c r="AI170" s="115">
        <v>-1</v>
      </c>
      <c r="AJ170" s="115">
        <v>0</v>
      </c>
      <c r="AM170" s="115" t="s">
        <v>348</v>
      </c>
      <c r="AN170" s="115">
        <v>-1</v>
      </c>
      <c r="AQ170" s="115">
        <v>600</v>
      </c>
      <c r="AR170" s="115" t="s">
        <v>245</v>
      </c>
      <c r="AS170" s="115" t="s">
        <v>349</v>
      </c>
      <c r="AT170" s="115" t="s">
        <v>296</v>
      </c>
      <c r="AV170" s="115">
        <v>43.128723407448398</v>
      </c>
      <c r="AW170" s="115">
        <v>8.6171255099999997E-2</v>
      </c>
    </row>
    <row r="171" spans="1:49" x14ac:dyDescent="0.25">
      <c r="A171" s="117">
        <v>550000</v>
      </c>
      <c r="B171" s="117">
        <v>870000</v>
      </c>
      <c r="C171" s="117">
        <v>870000</v>
      </c>
      <c r="D171" s="115" t="s">
        <v>342</v>
      </c>
      <c r="E171" s="115" t="s">
        <v>13</v>
      </c>
      <c r="F171" s="115" t="s">
        <v>343</v>
      </c>
      <c r="G171" s="115" t="s">
        <v>344</v>
      </c>
      <c r="H171" s="115">
        <v>0.56000000000000005</v>
      </c>
      <c r="I171" s="115">
        <v>0.48</v>
      </c>
      <c r="J171" s="115" t="s">
        <v>350</v>
      </c>
      <c r="K171" s="115">
        <v>1.1022749024399999E-2</v>
      </c>
      <c r="L171" s="115">
        <v>3727.8420699059502</v>
      </c>
      <c r="M171" s="115">
        <v>10.7079689623202</v>
      </c>
      <c r="N171" s="115">
        <v>2.0611870084377499</v>
      </c>
      <c r="O171" s="115">
        <v>0.11803125443280001</v>
      </c>
      <c r="P171" s="115">
        <v>2.2719947086380001E-2</v>
      </c>
      <c r="Q171" s="115">
        <v>41.091067539202903</v>
      </c>
      <c r="R171" s="115">
        <v>1330</v>
      </c>
      <c r="S171" s="115" t="s">
        <v>354</v>
      </c>
      <c r="T171" s="115">
        <v>1330</v>
      </c>
      <c r="U171" s="115" t="s">
        <v>352</v>
      </c>
      <c r="V171" s="115" t="s">
        <v>350</v>
      </c>
      <c r="Z171" s="115">
        <v>0</v>
      </c>
      <c r="AA171" s="115">
        <v>1</v>
      </c>
      <c r="AB171" s="115">
        <v>0.11803125443280001</v>
      </c>
      <c r="AC171" s="115">
        <v>2.2719947086380001E-2</v>
      </c>
      <c r="AD171" s="115">
        <v>41.091067539202101</v>
      </c>
      <c r="AF171" s="115">
        <v>-1</v>
      </c>
      <c r="AG171" s="115">
        <v>-1</v>
      </c>
      <c r="AH171" s="115">
        <v>-1</v>
      </c>
      <c r="AI171" s="115">
        <v>-1</v>
      </c>
      <c r="AJ171" s="115">
        <v>0</v>
      </c>
      <c r="AM171" s="115" t="s">
        <v>348</v>
      </c>
      <c r="AN171" s="115">
        <v>-1</v>
      </c>
      <c r="AQ171" s="115">
        <v>600</v>
      </c>
      <c r="AR171" s="115" t="s">
        <v>245</v>
      </c>
      <c r="AS171" s="115" t="s">
        <v>349</v>
      </c>
      <c r="AT171" s="115" t="s">
        <v>296</v>
      </c>
      <c r="AV171" s="115">
        <v>31.479959773811299</v>
      </c>
      <c r="AW171" s="115">
        <v>3.3326088800000001E-2</v>
      </c>
    </row>
    <row r="172" spans="1:49" x14ac:dyDescent="0.25">
      <c r="A172" s="117">
        <v>550000</v>
      </c>
      <c r="B172" s="117">
        <v>870000</v>
      </c>
      <c r="C172" s="117">
        <v>870000</v>
      </c>
      <c r="D172" s="115" t="s">
        <v>342</v>
      </c>
      <c r="E172" s="115" t="s">
        <v>13</v>
      </c>
      <c r="F172" s="115" t="s">
        <v>343</v>
      </c>
      <c r="G172" s="115" t="s">
        <v>344</v>
      </c>
      <c r="H172" s="115">
        <v>0.56000000000000005</v>
      </c>
      <c r="I172" s="115">
        <v>0.48</v>
      </c>
      <c r="J172" s="115" t="s">
        <v>350</v>
      </c>
      <c r="K172" s="115">
        <v>1.36635139307E-2</v>
      </c>
      <c r="L172" s="115">
        <v>3727.8420699059502</v>
      </c>
      <c r="M172" s="115">
        <v>10.7079689623202</v>
      </c>
      <c r="N172" s="115">
        <v>2.0611870084377499</v>
      </c>
      <c r="O172" s="115">
        <v>0.14630848308617</v>
      </c>
      <c r="P172" s="115">
        <v>2.816305740356E-2</v>
      </c>
      <c r="Q172" s="115">
        <v>50.935422053613202</v>
      </c>
      <c r="R172" s="115">
        <v>1330</v>
      </c>
      <c r="S172" s="115" t="s">
        <v>354</v>
      </c>
      <c r="T172" s="115">
        <v>1330</v>
      </c>
      <c r="U172" s="115" t="s">
        <v>352</v>
      </c>
      <c r="V172" s="115" t="s">
        <v>350</v>
      </c>
      <c r="Z172" s="115">
        <v>0</v>
      </c>
      <c r="AA172" s="115">
        <v>1</v>
      </c>
      <c r="AB172" s="115">
        <v>0.14630848308617</v>
      </c>
      <c r="AC172" s="115">
        <v>2.816305740356E-2</v>
      </c>
      <c r="AD172" s="115">
        <v>50.935422053612001</v>
      </c>
      <c r="AF172" s="115">
        <v>-1</v>
      </c>
      <c r="AG172" s="115">
        <v>-1</v>
      </c>
      <c r="AH172" s="115">
        <v>-1</v>
      </c>
      <c r="AI172" s="115">
        <v>-1</v>
      </c>
      <c r="AJ172" s="115">
        <v>0</v>
      </c>
      <c r="AM172" s="115" t="s">
        <v>348</v>
      </c>
      <c r="AN172" s="115">
        <v>-1</v>
      </c>
      <c r="AQ172" s="115">
        <v>600</v>
      </c>
      <c r="AR172" s="115" t="s">
        <v>245</v>
      </c>
      <c r="AS172" s="115" t="s">
        <v>349</v>
      </c>
      <c r="AT172" s="115" t="s">
        <v>296</v>
      </c>
      <c r="AV172" s="115">
        <v>33.390128903373999</v>
      </c>
      <c r="AW172" s="115">
        <v>4.1310155799999998E-2</v>
      </c>
    </row>
    <row r="173" spans="1:49" x14ac:dyDescent="0.25">
      <c r="A173" s="117">
        <v>550000</v>
      </c>
      <c r="B173" s="117">
        <v>870000</v>
      </c>
      <c r="C173" s="117">
        <v>870000</v>
      </c>
      <c r="D173" s="115" t="s">
        <v>342</v>
      </c>
      <c r="E173" s="115" t="s">
        <v>13</v>
      </c>
      <c r="F173" s="115" t="s">
        <v>343</v>
      </c>
      <c r="G173" s="115" t="s">
        <v>344</v>
      </c>
      <c r="H173" s="115">
        <v>0.56000000000000005</v>
      </c>
      <c r="I173" s="115">
        <v>0.48</v>
      </c>
      <c r="J173" s="115" t="s">
        <v>350</v>
      </c>
      <c r="K173" s="115">
        <v>1.184063928419E-2</v>
      </c>
      <c r="L173" s="115">
        <v>3727.8420699059502</v>
      </c>
      <c r="M173" s="115">
        <v>10.7079689623202</v>
      </c>
      <c r="N173" s="115">
        <v>2.0611870084377499</v>
      </c>
      <c r="O173" s="115">
        <v>0.12678919794919</v>
      </c>
      <c r="P173" s="115">
        <v>2.4405771864180002E-2</v>
      </c>
      <c r="Q173" s="115">
        <v>44.140033258203097</v>
      </c>
      <c r="R173" s="115">
        <v>1330</v>
      </c>
      <c r="S173" s="115" t="s">
        <v>354</v>
      </c>
      <c r="T173" s="115">
        <v>1330</v>
      </c>
      <c r="U173" s="115" t="s">
        <v>352</v>
      </c>
      <c r="V173" s="115" t="s">
        <v>350</v>
      </c>
      <c r="Z173" s="115">
        <v>0</v>
      </c>
      <c r="AA173" s="115">
        <v>1</v>
      </c>
      <c r="AB173" s="115">
        <v>0.12678919794919</v>
      </c>
      <c r="AC173" s="115">
        <v>2.4405771864180002E-2</v>
      </c>
      <c r="AD173" s="115">
        <v>44.140033258203502</v>
      </c>
      <c r="AF173" s="115">
        <v>-1</v>
      </c>
      <c r="AG173" s="115">
        <v>-1</v>
      </c>
      <c r="AH173" s="115">
        <v>-1</v>
      </c>
      <c r="AI173" s="115">
        <v>-1</v>
      </c>
      <c r="AJ173" s="115">
        <v>0</v>
      </c>
      <c r="AM173" s="115" t="s">
        <v>348</v>
      </c>
      <c r="AN173" s="115">
        <v>-1</v>
      </c>
      <c r="AQ173" s="115">
        <v>600</v>
      </c>
      <c r="AR173" s="115" t="s">
        <v>245</v>
      </c>
      <c r="AS173" s="115" t="s">
        <v>349</v>
      </c>
      <c r="AT173" s="115" t="s">
        <v>296</v>
      </c>
      <c r="AV173" s="115">
        <v>32.307993968141098</v>
      </c>
      <c r="AW173" s="115">
        <v>3.5798891499999999E-2</v>
      </c>
    </row>
    <row r="174" spans="1:49" x14ac:dyDescent="0.25">
      <c r="A174" s="117">
        <v>550000</v>
      </c>
      <c r="B174" s="117">
        <v>870000</v>
      </c>
      <c r="C174" s="117">
        <v>870000</v>
      </c>
      <c r="D174" s="115" t="s">
        <v>342</v>
      </c>
      <c r="E174" s="115" t="s">
        <v>13</v>
      </c>
      <c r="F174" s="115" t="s">
        <v>343</v>
      </c>
      <c r="G174" s="115" t="s">
        <v>344</v>
      </c>
      <c r="H174" s="115">
        <v>0.56000000000000005</v>
      </c>
      <c r="I174" s="115">
        <v>0.48</v>
      </c>
      <c r="J174" s="115" t="s">
        <v>350</v>
      </c>
      <c r="K174" s="115">
        <v>2.2272311544420002E-2</v>
      </c>
      <c r="L174" s="115">
        <v>3727.8420699059502</v>
      </c>
      <c r="M174" s="115">
        <v>10.7079689623202</v>
      </c>
      <c r="N174" s="115">
        <v>2.0611870084377499</v>
      </c>
      <c r="O174" s="115">
        <v>0.23849122073678</v>
      </c>
      <c r="P174" s="115">
        <v>4.5907399203229997E-2</v>
      </c>
      <c r="Q174" s="115">
        <v>83.027659969344498</v>
      </c>
      <c r="R174" s="115">
        <v>1330</v>
      </c>
      <c r="S174" s="115" t="s">
        <v>354</v>
      </c>
      <c r="T174" s="115">
        <v>1330</v>
      </c>
      <c r="U174" s="115" t="s">
        <v>352</v>
      </c>
      <c r="V174" s="115" t="s">
        <v>350</v>
      </c>
      <c r="Z174" s="115">
        <v>0</v>
      </c>
      <c r="AA174" s="115">
        <v>1</v>
      </c>
      <c r="AB174" s="115">
        <v>0.23849122073678</v>
      </c>
      <c r="AC174" s="115">
        <v>4.5907399203229997E-2</v>
      </c>
      <c r="AD174" s="115">
        <v>83.027659969342693</v>
      </c>
      <c r="AF174" s="115">
        <v>-1</v>
      </c>
      <c r="AG174" s="115">
        <v>-1</v>
      </c>
      <c r="AH174" s="115">
        <v>-1</v>
      </c>
      <c r="AI174" s="115">
        <v>-1</v>
      </c>
      <c r="AJ174" s="115">
        <v>0</v>
      </c>
      <c r="AM174" s="115" t="s">
        <v>348</v>
      </c>
      <c r="AN174" s="115">
        <v>-1</v>
      </c>
      <c r="AQ174" s="115">
        <v>600</v>
      </c>
      <c r="AR174" s="115" t="s">
        <v>245</v>
      </c>
      <c r="AS174" s="115" t="s">
        <v>349</v>
      </c>
      <c r="AT174" s="115" t="s">
        <v>296</v>
      </c>
      <c r="AV174" s="115">
        <v>41.763089124916803</v>
      </c>
      <c r="AW174" s="115">
        <v>6.7337923699999996E-2</v>
      </c>
    </row>
    <row r="175" spans="1:49" x14ac:dyDescent="0.25">
      <c r="A175" s="117">
        <v>550000</v>
      </c>
      <c r="B175" s="117">
        <v>870000</v>
      </c>
      <c r="C175" s="117">
        <v>870000</v>
      </c>
      <c r="D175" s="115" t="s">
        <v>342</v>
      </c>
      <c r="E175" s="115" t="s">
        <v>13</v>
      </c>
      <c r="F175" s="115" t="s">
        <v>343</v>
      </c>
      <c r="G175" s="115" t="s">
        <v>344</v>
      </c>
      <c r="H175" s="115">
        <v>0.56000000000000005</v>
      </c>
      <c r="I175" s="115">
        <v>0.48</v>
      </c>
      <c r="J175" s="115" t="s">
        <v>350</v>
      </c>
      <c r="K175" s="115">
        <v>9.1696179809130002E-2</v>
      </c>
      <c r="L175" s="115">
        <v>3727.8420699059502</v>
      </c>
      <c r="M175" s="115">
        <v>10.7079689623202</v>
      </c>
      <c r="N175" s="115">
        <v>2.0611870084377499</v>
      </c>
      <c r="O175" s="115">
        <v>0.98187984735953004</v>
      </c>
      <c r="P175" s="115">
        <v>0.18900297454595</v>
      </c>
      <c r="Q175" s="115">
        <v>341.82887674214601</v>
      </c>
      <c r="R175" s="115">
        <v>1300</v>
      </c>
      <c r="S175" s="115" t="s">
        <v>346</v>
      </c>
      <c r="T175" s="115">
        <v>1300</v>
      </c>
      <c r="U175" s="115" t="s">
        <v>352</v>
      </c>
      <c r="V175" s="115" t="s">
        <v>350</v>
      </c>
      <c r="Z175" s="115">
        <v>0</v>
      </c>
      <c r="AA175" s="115">
        <v>1</v>
      </c>
      <c r="AB175" s="115">
        <v>0.98187984735953004</v>
      </c>
      <c r="AC175" s="115">
        <v>0.18900297454595</v>
      </c>
      <c r="AD175" s="115">
        <v>341.828876742148</v>
      </c>
      <c r="AF175" s="115">
        <v>-1</v>
      </c>
      <c r="AG175" s="115">
        <v>-1</v>
      </c>
      <c r="AH175" s="115">
        <v>-1</v>
      </c>
      <c r="AI175" s="115">
        <v>-1</v>
      </c>
      <c r="AJ175" s="115">
        <v>0</v>
      </c>
      <c r="AM175" s="115" t="s">
        <v>348</v>
      </c>
      <c r="AN175" s="115">
        <v>-1</v>
      </c>
      <c r="AQ175" s="115">
        <v>600</v>
      </c>
      <c r="AR175" s="115" t="s">
        <v>245</v>
      </c>
      <c r="AS175" s="115" t="s">
        <v>349</v>
      </c>
      <c r="AT175" s="115" t="s">
        <v>296</v>
      </c>
      <c r="AV175" s="115">
        <v>114.87006087130401</v>
      </c>
      <c r="AW175" s="115">
        <v>0.27723347669999998</v>
      </c>
    </row>
    <row r="176" spans="1:49" x14ac:dyDescent="0.25">
      <c r="A176" s="117">
        <v>550000</v>
      </c>
      <c r="B176" s="117">
        <v>880000</v>
      </c>
      <c r="C176" s="117">
        <v>880000</v>
      </c>
      <c r="D176" s="115" t="s">
        <v>342</v>
      </c>
      <c r="E176" s="115" t="s">
        <v>13</v>
      </c>
      <c r="F176" s="115" t="s">
        <v>343</v>
      </c>
      <c r="G176" s="115" t="s">
        <v>344</v>
      </c>
      <c r="H176" s="115">
        <v>0.56000000000000005</v>
      </c>
      <c r="I176" s="115">
        <v>0.48</v>
      </c>
      <c r="J176" s="115" t="s">
        <v>350</v>
      </c>
      <c r="K176" s="115">
        <v>2.8296172905940001E-2</v>
      </c>
      <c r="L176" s="115">
        <v>3687.95144534783</v>
      </c>
      <c r="M176" s="115">
        <v>9.1876587278747905</v>
      </c>
      <c r="N176" s="115">
        <v>1.3510775106131001</v>
      </c>
      <c r="O176" s="115">
        <v>0.25997557996476001</v>
      </c>
      <c r="P176" s="115">
        <v>3.8230322849640001E-2</v>
      </c>
      <c r="Q176" s="115">
        <v>104.35491176629201</v>
      </c>
      <c r="R176" s="115">
        <v>1210</v>
      </c>
      <c r="S176" s="115" t="s">
        <v>353</v>
      </c>
      <c r="T176" s="115">
        <v>1210</v>
      </c>
      <c r="U176" s="115" t="s">
        <v>352</v>
      </c>
      <c r="V176" s="115" t="s">
        <v>350</v>
      </c>
      <c r="Z176" s="115">
        <v>0</v>
      </c>
      <c r="AA176" s="115">
        <v>1</v>
      </c>
      <c r="AB176" s="115">
        <v>0.25997557996476001</v>
      </c>
      <c r="AC176" s="115">
        <v>3.8230322849640001E-2</v>
      </c>
      <c r="AD176" s="115">
        <v>720.60817315275801</v>
      </c>
      <c r="AF176" s="115">
        <v>-1</v>
      </c>
      <c r="AG176" s="115">
        <v>-1</v>
      </c>
      <c r="AH176" s="115">
        <v>-1</v>
      </c>
      <c r="AI176" s="115">
        <v>-1</v>
      </c>
      <c r="AJ176" s="115">
        <v>0</v>
      </c>
      <c r="AM176" s="115" t="s">
        <v>348</v>
      </c>
      <c r="AN176" s="115">
        <v>-1</v>
      </c>
      <c r="AQ176" s="115">
        <v>600</v>
      </c>
      <c r="AR176" s="115" t="s">
        <v>245</v>
      </c>
      <c r="AS176" s="115" t="s">
        <v>349</v>
      </c>
      <c r="AT176" s="115" t="s">
        <v>296</v>
      </c>
      <c r="AV176" s="115">
        <v>44.177658685917699</v>
      </c>
      <c r="AW176" s="115">
        <v>0.58443485250000005</v>
      </c>
    </row>
    <row r="177" spans="1:49" x14ac:dyDescent="0.25">
      <c r="A177" s="117">
        <v>550000</v>
      </c>
      <c r="B177" s="117">
        <v>880000</v>
      </c>
      <c r="C177" s="117">
        <v>880000</v>
      </c>
      <c r="D177" s="115" t="s">
        <v>342</v>
      </c>
      <c r="E177" s="115" t="s">
        <v>13</v>
      </c>
      <c r="F177" s="115" t="s">
        <v>343</v>
      </c>
      <c r="G177" s="115" t="s">
        <v>344</v>
      </c>
      <c r="H177" s="115">
        <v>0.56000000000000005</v>
      </c>
      <c r="I177" s="115">
        <v>0.48</v>
      </c>
      <c r="J177" s="115" t="s">
        <v>350</v>
      </c>
      <c r="K177" s="115">
        <v>3.5084190804409998E-2</v>
      </c>
      <c r="L177" s="115">
        <v>3682.59813724993</v>
      </c>
      <c r="M177" s="115">
        <v>9.1751459490916503</v>
      </c>
      <c r="N177" s="115">
        <v>1.3492654669497299</v>
      </c>
      <c r="O177" s="115">
        <v>0.32190257113624998</v>
      </c>
      <c r="P177" s="115">
        <v>4.7337887088259999E-2</v>
      </c>
      <c r="Q177" s="115">
        <v>129.20097570324501</v>
      </c>
      <c r="R177" s="115">
        <v>1210</v>
      </c>
      <c r="S177" s="115" t="s">
        <v>353</v>
      </c>
      <c r="T177" s="115">
        <v>1210</v>
      </c>
      <c r="U177" s="115" t="s">
        <v>352</v>
      </c>
      <c r="V177" s="115" t="s">
        <v>350</v>
      </c>
      <c r="Z177" s="115">
        <v>0</v>
      </c>
      <c r="AA177" s="115">
        <v>1</v>
      </c>
      <c r="AB177" s="115">
        <v>0.32190257113624998</v>
      </c>
      <c r="AC177" s="115">
        <v>4.7337887088259999E-2</v>
      </c>
      <c r="AD177" s="115">
        <v>129.200975703246</v>
      </c>
      <c r="AF177" s="115">
        <v>-1</v>
      </c>
      <c r="AG177" s="115">
        <v>-1</v>
      </c>
      <c r="AH177" s="115">
        <v>-1</v>
      </c>
      <c r="AI177" s="115">
        <v>-1</v>
      </c>
      <c r="AJ177" s="115">
        <v>0</v>
      </c>
      <c r="AM177" s="115" t="s">
        <v>348</v>
      </c>
      <c r="AN177" s="115">
        <v>-1</v>
      </c>
      <c r="AQ177" s="115">
        <v>600</v>
      </c>
      <c r="AR177" s="115" t="s">
        <v>245</v>
      </c>
      <c r="AS177" s="115" t="s">
        <v>349</v>
      </c>
      <c r="AT177" s="115" t="s">
        <v>296</v>
      </c>
      <c r="AV177" s="115">
        <v>62.282263352724897</v>
      </c>
      <c r="AW177" s="115">
        <v>0.1047858684</v>
      </c>
    </row>
    <row r="178" spans="1:49" x14ac:dyDescent="0.25">
      <c r="A178" s="117">
        <v>550000</v>
      </c>
      <c r="B178" s="117">
        <v>880000</v>
      </c>
      <c r="C178" s="117">
        <v>880000</v>
      </c>
      <c r="D178" s="115" t="s">
        <v>342</v>
      </c>
      <c r="E178" s="115" t="s">
        <v>13</v>
      </c>
      <c r="F178" s="115" t="s">
        <v>343</v>
      </c>
      <c r="G178" s="115" t="s">
        <v>344</v>
      </c>
      <c r="H178" s="115">
        <v>0.56000000000000005</v>
      </c>
      <c r="I178" s="115">
        <v>0.48</v>
      </c>
      <c r="J178" s="115" t="s">
        <v>350</v>
      </c>
      <c r="K178" s="115">
        <v>0.14620684922265001</v>
      </c>
      <c r="L178" s="115">
        <v>3682.59813724993</v>
      </c>
      <c r="M178" s="115">
        <v>9.1751459490916503</v>
      </c>
      <c r="N178" s="115">
        <v>1.3492654669497299</v>
      </c>
      <c r="O178" s="115">
        <v>1.3414691803746699</v>
      </c>
      <c r="P178" s="115">
        <v>0.19727185268764999</v>
      </c>
      <c r="Q178" s="115">
        <v>538.42107060052297</v>
      </c>
      <c r="R178" s="115">
        <v>1210</v>
      </c>
      <c r="S178" s="115" t="s">
        <v>353</v>
      </c>
      <c r="T178" s="115">
        <v>1210</v>
      </c>
      <c r="U178" s="115" t="s">
        <v>352</v>
      </c>
      <c r="V178" s="115" t="s">
        <v>350</v>
      </c>
      <c r="Z178" s="115">
        <v>0</v>
      </c>
      <c r="AA178" s="115">
        <v>1</v>
      </c>
      <c r="AB178" s="115">
        <v>1.3414691803746699</v>
      </c>
      <c r="AC178" s="115">
        <v>0.19727185268764999</v>
      </c>
      <c r="AD178" s="115">
        <v>538.42107060052297</v>
      </c>
      <c r="AF178" s="115">
        <v>-1</v>
      </c>
      <c r="AG178" s="115">
        <v>-1</v>
      </c>
      <c r="AH178" s="115">
        <v>-1</v>
      </c>
      <c r="AI178" s="115">
        <v>-1</v>
      </c>
      <c r="AJ178" s="115">
        <v>0</v>
      </c>
      <c r="AM178" s="115" t="s">
        <v>348</v>
      </c>
      <c r="AN178" s="115">
        <v>-1</v>
      </c>
      <c r="AQ178" s="115">
        <v>600</v>
      </c>
      <c r="AR178" s="115" t="s">
        <v>245</v>
      </c>
      <c r="AS178" s="115" t="s">
        <v>349</v>
      </c>
      <c r="AT178" s="115" t="s">
        <v>296</v>
      </c>
      <c r="AV178" s="115">
        <v>97.504925307376496</v>
      </c>
      <c r="AW178" s="115">
        <v>0.43667564530000003</v>
      </c>
    </row>
    <row r="179" spans="1:49" x14ac:dyDescent="0.25">
      <c r="A179" s="117">
        <v>550000</v>
      </c>
      <c r="B179" s="117">
        <v>880000</v>
      </c>
      <c r="C179" s="117">
        <v>880000</v>
      </c>
      <c r="D179" s="115" t="s">
        <v>342</v>
      </c>
      <c r="E179" s="115" t="s">
        <v>13</v>
      </c>
      <c r="F179" s="115" t="s">
        <v>343</v>
      </c>
      <c r="G179" s="115" t="s">
        <v>344</v>
      </c>
      <c r="H179" s="115">
        <v>0.56000000000000005</v>
      </c>
      <c r="I179" s="115">
        <v>0.48</v>
      </c>
      <c r="J179" s="115" t="s">
        <v>350</v>
      </c>
      <c r="K179" s="115">
        <v>0.14157715887915001</v>
      </c>
      <c r="L179" s="115">
        <v>3682.59813724993</v>
      </c>
      <c r="M179" s="115">
        <v>9.1751459490916503</v>
      </c>
      <c r="N179" s="115">
        <v>1.3492654669497299</v>
      </c>
      <c r="O179" s="115">
        <v>1.2989910957740101</v>
      </c>
      <c r="P179" s="115">
        <v>0.19102517138450001</v>
      </c>
      <c r="Q179" s="115">
        <v>521.371781565525</v>
      </c>
      <c r="R179" s="115">
        <v>1210</v>
      </c>
      <c r="S179" s="115" t="s">
        <v>353</v>
      </c>
      <c r="T179" s="115">
        <v>1210</v>
      </c>
      <c r="U179" s="115" t="s">
        <v>352</v>
      </c>
      <c r="V179" s="115" t="s">
        <v>350</v>
      </c>
      <c r="Z179" s="115">
        <v>0</v>
      </c>
      <c r="AA179" s="115">
        <v>1</v>
      </c>
      <c r="AB179" s="115">
        <v>1.2989910957740101</v>
      </c>
      <c r="AC179" s="115">
        <v>0.19102517138450001</v>
      </c>
      <c r="AD179" s="115">
        <v>521.371781565525</v>
      </c>
      <c r="AF179" s="115">
        <v>-1</v>
      </c>
      <c r="AG179" s="115">
        <v>-1</v>
      </c>
      <c r="AH179" s="115">
        <v>-1</v>
      </c>
      <c r="AI179" s="115">
        <v>-1</v>
      </c>
      <c r="AJ179" s="115">
        <v>0</v>
      </c>
      <c r="AM179" s="115" t="s">
        <v>348</v>
      </c>
      <c r="AN179" s="115">
        <v>-1</v>
      </c>
      <c r="AQ179" s="115">
        <v>600</v>
      </c>
      <c r="AR179" s="115" t="s">
        <v>245</v>
      </c>
      <c r="AS179" s="115" t="s">
        <v>349</v>
      </c>
      <c r="AT179" s="115" t="s">
        <v>296</v>
      </c>
      <c r="AV179" s="115">
        <v>96.238581966318904</v>
      </c>
      <c r="AW179" s="115">
        <v>0.42284816019999999</v>
      </c>
    </row>
    <row r="180" spans="1:49" x14ac:dyDescent="0.25">
      <c r="A180" s="117">
        <v>550000</v>
      </c>
      <c r="B180" s="117">
        <v>880000</v>
      </c>
      <c r="C180" s="117">
        <v>880000</v>
      </c>
      <c r="D180" s="115" t="s">
        <v>342</v>
      </c>
      <c r="E180" s="115" t="s">
        <v>13</v>
      </c>
      <c r="F180" s="115" t="s">
        <v>343</v>
      </c>
      <c r="G180" s="115" t="s">
        <v>344</v>
      </c>
      <c r="H180" s="115">
        <v>0.56000000000000005</v>
      </c>
      <c r="I180" s="115">
        <v>0.48</v>
      </c>
      <c r="J180" s="115" t="s">
        <v>350</v>
      </c>
      <c r="K180" s="115">
        <v>3.0791448039379998E-2</v>
      </c>
      <c r="L180" s="115">
        <v>3682.59813724993</v>
      </c>
      <c r="M180" s="115">
        <v>9.1751459490916503</v>
      </c>
      <c r="N180" s="115">
        <v>1.3492654669497299</v>
      </c>
      <c r="O180" s="115">
        <v>0.28251602974523998</v>
      </c>
      <c r="P180" s="115">
        <v>4.1545837516920002E-2</v>
      </c>
      <c r="Q180" s="115">
        <v>113.392529193074</v>
      </c>
      <c r="R180" s="115">
        <v>1210</v>
      </c>
      <c r="S180" s="115" t="s">
        <v>353</v>
      </c>
      <c r="T180" s="115">
        <v>1210</v>
      </c>
      <c r="U180" s="115" t="s">
        <v>352</v>
      </c>
      <c r="V180" s="115" t="s">
        <v>350</v>
      </c>
      <c r="Z180" s="115">
        <v>0</v>
      </c>
      <c r="AA180" s="115">
        <v>1</v>
      </c>
      <c r="AB180" s="115">
        <v>0.28251602974523998</v>
      </c>
      <c r="AC180" s="115">
        <v>4.1545837516920002E-2</v>
      </c>
      <c r="AD180" s="115">
        <v>113.392529193076</v>
      </c>
      <c r="AF180" s="115">
        <v>-1</v>
      </c>
      <c r="AG180" s="115">
        <v>-1</v>
      </c>
      <c r="AH180" s="115">
        <v>-1</v>
      </c>
      <c r="AI180" s="115">
        <v>-1</v>
      </c>
      <c r="AJ180" s="115">
        <v>0</v>
      </c>
      <c r="AM180" s="115" t="s">
        <v>348</v>
      </c>
      <c r="AN180" s="115">
        <v>-1</v>
      </c>
      <c r="AQ180" s="115">
        <v>600</v>
      </c>
      <c r="AR180" s="115" t="s">
        <v>245</v>
      </c>
      <c r="AS180" s="115" t="s">
        <v>349</v>
      </c>
      <c r="AT180" s="115" t="s">
        <v>296</v>
      </c>
      <c r="AV180" s="115">
        <v>59.033812540721399</v>
      </c>
      <c r="AW180" s="115">
        <v>9.1964743900000007E-2</v>
      </c>
    </row>
    <row r="181" spans="1:49" x14ac:dyDescent="0.25">
      <c r="A181" s="117">
        <v>550000</v>
      </c>
      <c r="B181" s="117">
        <v>880000</v>
      </c>
      <c r="C181" s="117">
        <v>880000</v>
      </c>
      <c r="D181" s="115" t="s">
        <v>342</v>
      </c>
      <c r="E181" s="115" t="s">
        <v>13</v>
      </c>
      <c r="F181" s="115" t="s">
        <v>343</v>
      </c>
      <c r="G181" s="115" t="s">
        <v>344</v>
      </c>
      <c r="H181" s="115">
        <v>0.56000000000000005</v>
      </c>
      <c r="I181" s="115">
        <v>0.48</v>
      </c>
      <c r="J181" s="115" t="s">
        <v>350</v>
      </c>
      <c r="K181" s="115">
        <v>0.13568481198716001</v>
      </c>
      <c r="L181" s="115">
        <v>3682.59813724993</v>
      </c>
      <c r="M181" s="115">
        <v>9.1751459490916503</v>
      </c>
      <c r="N181" s="115">
        <v>1.3492654669497299</v>
      </c>
      <c r="O181" s="115">
        <v>1.2449279530572801</v>
      </c>
      <c r="P181" s="115">
        <v>0.18307483120383999</v>
      </c>
      <c r="Q181" s="115">
        <v>499.67263587703297</v>
      </c>
      <c r="R181" s="115">
        <v>1210</v>
      </c>
      <c r="S181" s="115" t="s">
        <v>353</v>
      </c>
      <c r="T181" s="115">
        <v>1210</v>
      </c>
      <c r="U181" s="115" t="s">
        <v>352</v>
      </c>
      <c r="V181" s="115" t="s">
        <v>350</v>
      </c>
      <c r="Z181" s="115">
        <v>0</v>
      </c>
      <c r="AA181" s="115">
        <v>1</v>
      </c>
      <c r="AB181" s="115">
        <v>1.2449279530572801</v>
      </c>
      <c r="AC181" s="115">
        <v>0.18307483120383999</v>
      </c>
      <c r="AD181" s="115">
        <v>499.67263587703297</v>
      </c>
      <c r="AF181" s="115">
        <v>-1</v>
      </c>
      <c r="AG181" s="115">
        <v>-1</v>
      </c>
      <c r="AH181" s="115">
        <v>-1</v>
      </c>
      <c r="AI181" s="115">
        <v>-1</v>
      </c>
      <c r="AJ181" s="115">
        <v>0</v>
      </c>
      <c r="AM181" s="115" t="s">
        <v>348</v>
      </c>
      <c r="AN181" s="115">
        <v>-1</v>
      </c>
      <c r="AQ181" s="115">
        <v>600</v>
      </c>
      <c r="AR181" s="115" t="s">
        <v>245</v>
      </c>
      <c r="AS181" s="115" t="s">
        <v>349</v>
      </c>
      <c r="AT181" s="115" t="s">
        <v>296</v>
      </c>
      <c r="AV181" s="115">
        <v>93.768644868394901</v>
      </c>
      <c r="AW181" s="115">
        <v>0.40524950189999998</v>
      </c>
    </row>
    <row r="182" spans="1:49" x14ac:dyDescent="0.25">
      <c r="A182" s="117">
        <v>550000</v>
      </c>
      <c r="B182" s="117">
        <v>880000</v>
      </c>
      <c r="C182" s="117">
        <v>880000</v>
      </c>
      <c r="D182" s="115" t="s">
        <v>342</v>
      </c>
      <c r="E182" s="115" t="s">
        <v>13</v>
      </c>
      <c r="F182" s="115" t="s">
        <v>343</v>
      </c>
      <c r="G182" s="115" t="s">
        <v>344</v>
      </c>
      <c r="H182" s="115">
        <v>0.56000000000000005</v>
      </c>
      <c r="I182" s="115">
        <v>0.48</v>
      </c>
      <c r="J182" s="115" t="s">
        <v>350</v>
      </c>
      <c r="K182" s="115">
        <v>0.12841899480418001</v>
      </c>
      <c r="L182" s="115">
        <v>3682.59813724993</v>
      </c>
      <c r="M182" s="115">
        <v>9.1751459490916503</v>
      </c>
      <c r="N182" s="115">
        <v>1.3492654669497299</v>
      </c>
      <c r="O182" s="115">
        <v>1.1782630199640001</v>
      </c>
      <c r="P182" s="115">
        <v>0.17327131498966999</v>
      </c>
      <c r="Q182" s="115">
        <v>472.915551053385</v>
      </c>
      <c r="R182" s="115">
        <v>1210</v>
      </c>
      <c r="S182" s="115" t="s">
        <v>353</v>
      </c>
      <c r="T182" s="115">
        <v>1210</v>
      </c>
      <c r="U182" s="115" t="s">
        <v>352</v>
      </c>
      <c r="V182" s="115" t="s">
        <v>350</v>
      </c>
      <c r="Z182" s="115">
        <v>0</v>
      </c>
      <c r="AA182" s="115">
        <v>1</v>
      </c>
      <c r="AB182" s="115">
        <v>1.1782630199640001</v>
      </c>
      <c r="AC182" s="115">
        <v>0.17327131498966999</v>
      </c>
      <c r="AD182" s="115">
        <v>472.915551053385</v>
      </c>
      <c r="AF182" s="115">
        <v>-1</v>
      </c>
      <c r="AG182" s="115">
        <v>-1</v>
      </c>
      <c r="AH182" s="115">
        <v>-1</v>
      </c>
      <c r="AI182" s="115">
        <v>-1</v>
      </c>
      <c r="AJ182" s="115">
        <v>0</v>
      </c>
      <c r="AM182" s="115" t="s">
        <v>348</v>
      </c>
      <c r="AN182" s="115">
        <v>-1</v>
      </c>
      <c r="AQ182" s="115">
        <v>600</v>
      </c>
      <c r="AR182" s="115" t="s">
        <v>245</v>
      </c>
      <c r="AS182" s="115" t="s">
        <v>349</v>
      </c>
      <c r="AT182" s="115" t="s">
        <v>296</v>
      </c>
      <c r="AV182" s="115">
        <v>91.2374797558561</v>
      </c>
      <c r="AW182" s="115">
        <v>0.38354870320000001</v>
      </c>
    </row>
    <row r="183" spans="1:49" x14ac:dyDescent="0.25">
      <c r="A183" s="117">
        <v>550000</v>
      </c>
      <c r="B183" s="117">
        <v>880000</v>
      </c>
      <c r="C183" s="117">
        <v>880000</v>
      </c>
      <c r="D183" s="115" t="s">
        <v>342</v>
      </c>
      <c r="E183" s="115" t="s">
        <v>13</v>
      </c>
      <c r="F183" s="115" t="s">
        <v>343</v>
      </c>
      <c r="G183" s="115" t="s">
        <v>344</v>
      </c>
      <c r="H183" s="115">
        <v>0.56000000000000005</v>
      </c>
      <c r="I183" s="115">
        <v>0.48</v>
      </c>
      <c r="J183" s="115" t="s">
        <v>350</v>
      </c>
      <c r="K183" s="115">
        <v>1.1789476641500001E-2</v>
      </c>
      <c r="L183" s="115">
        <v>3716.6599363190899</v>
      </c>
      <c r="M183" s="115">
        <v>10.3773384924146</v>
      </c>
      <c r="N183" s="115">
        <v>1.90879186228384</v>
      </c>
      <c r="O183" s="115">
        <v>0.1223433897573</v>
      </c>
      <c r="P183" s="115">
        <v>2.2503657073879999E-2</v>
      </c>
      <c r="Q183" s="115">
        <v>43.817475503647699</v>
      </c>
      <c r="R183" s="115">
        <v>1300</v>
      </c>
      <c r="S183" s="115" t="s">
        <v>346</v>
      </c>
      <c r="T183" s="115">
        <v>1300</v>
      </c>
      <c r="U183" s="115" t="s">
        <v>352</v>
      </c>
      <c r="V183" s="115" t="s">
        <v>350</v>
      </c>
      <c r="Z183" s="115">
        <v>0</v>
      </c>
      <c r="AA183" s="115">
        <v>1</v>
      </c>
      <c r="AB183" s="115">
        <v>0.1223433897573</v>
      </c>
      <c r="AC183" s="115">
        <v>2.2503657073879999E-2</v>
      </c>
      <c r="AD183" s="115">
        <v>80.247039756548304</v>
      </c>
      <c r="AF183" s="115">
        <v>-1</v>
      </c>
      <c r="AG183" s="115">
        <v>-1</v>
      </c>
      <c r="AH183" s="115">
        <v>-1</v>
      </c>
      <c r="AI183" s="115">
        <v>-1</v>
      </c>
      <c r="AJ183" s="115">
        <v>0</v>
      </c>
      <c r="AM183" s="115" t="s">
        <v>348</v>
      </c>
      <c r="AN183" s="115">
        <v>-1</v>
      </c>
      <c r="AQ183" s="115">
        <v>600</v>
      </c>
      <c r="AR183" s="115" t="s">
        <v>245</v>
      </c>
      <c r="AS183" s="115" t="s">
        <v>349</v>
      </c>
      <c r="AT183" s="115" t="s">
        <v>296</v>
      </c>
      <c r="AV183" s="115">
        <v>40.986738234161798</v>
      </c>
      <c r="AW183" s="115">
        <v>6.5082757300000002E-2</v>
      </c>
    </row>
    <row r="184" spans="1:49" x14ac:dyDescent="0.25">
      <c r="A184" s="117">
        <v>550000</v>
      </c>
      <c r="B184" s="117">
        <v>880000</v>
      </c>
      <c r="C184" s="117">
        <v>880000</v>
      </c>
      <c r="D184" s="115" t="s">
        <v>342</v>
      </c>
      <c r="E184" s="115" t="s">
        <v>13</v>
      </c>
      <c r="F184" s="115" t="s">
        <v>343</v>
      </c>
      <c r="G184" s="115" t="s">
        <v>344</v>
      </c>
      <c r="H184" s="115">
        <v>0.56000000000000005</v>
      </c>
      <c r="I184" s="115">
        <v>0.48</v>
      </c>
      <c r="J184" s="115" t="s">
        <v>350</v>
      </c>
      <c r="K184" s="115">
        <v>9.4308816643200004E-3</v>
      </c>
      <c r="L184" s="115">
        <v>3716.6599363190899</v>
      </c>
      <c r="M184" s="115">
        <v>10.3773384924146</v>
      </c>
      <c r="N184" s="115">
        <v>1.90879186228384</v>
      </c>
      <c r="O184" s="115">
        <v>9.7867451312610002E-2</v>
      </c>
      <c r="P184" s="115">
        <v>1.800159017502E-2</v>
      </c>
      <c r="Q184" s="115">
        <v>35.051380045966802</v>
      </c>
      <c r="R184" s="115">
        <v>1330</v>
      </c>
      <c r="S184" s="115" t="s">
        <v>354</v>
      </c>
      <c r="T184" s="115">
        <v>1330</v>
      </c>
      <c r="U184" s="115" t="s">
        <v>352</v>
      </c>
      <c r="V184" s="115" t="s">
        <v>350</v>
      </c>
      <c r="Z184" s="115">
        <v>0</v>
      </c>
      <c r="AA184" s="115">
        <v>1</v>
      </c>
      <c r="AB184" s="115">
        <v>9.7867451312610002E-2</v>
      </c>
      <c r="AC184" s="115">
        <v>1.800159017502E-2</v>
      </c>
      <c r="AD184" s="115">
        <v>53.748184519657201</v>
      </c>
      <c r="AF184" s="115">
        <v>-1</v>
      </c>
      <c r="AG184" s="115">
        <v>-1</v>
      </c>
      <c r="AH184" s="115">
        <v>-1</v>
      </c>
      <c r="AI184" s="115">
        <v>-1</v>
      </c>
      <c r="AJ184" s="115">
        <v>0</v>
      </c>
      <c r="AM184" s="115" t="s">
        <v>348</v>
      </c>
      <c r="AN184" s="115">
        <v>-1</v>
      </c>
      <c r="AQ184" s="115">
        <v>600</v>
      </c>
      <c r="AR184" s="115" t="s">
        <v>245</v>
      </c>
      <c r="AS184" s="115" t="s">
        <v>349</v>
      </c>
      <c r="AT184" s="115" t="s">
        <v>296</v>
      </c>
      <c r="AV184" s="115">
        <v>26.265581121989101</v>
      </c>
      <c r="AW184" s="115">
        <v>4.35913905E-2</v>
      </c>
    </row>
    <row r="185" spans="1:49" x14ac:dyDescent="0.25">
      <c r="A185" s="117">
        <v>550000</v>
      </c>
      <c r="B185" s="117">
        <v>880000</v>
      </c>
      <c r="C185" s="117">
        <v>880000</v>
      </c>
      <c r="D185" s="115" t="s">
        <v>342</v>
      </c>
      <c r="E185" s="115" t="s">
        <v>13</v>
      </c>
      <c r="F185" s="115" t="s">
        <v>343</v>
      </c>
      <c r="G185" s="115" t="s">
        <v>344</v>
      </c>
      <c r="H185" s="115">
        <v>0.56000000000000005</v>
      </c>
      <c r="I185" s="115">
        <v>0.48</v>
      </c>
      <c r="J185" s="115" t="s">
        <v>350</v>
      </c>
      <c r="K185" s="115">
        <v>8.0634055800399996E-3</v>
      </c>
      <c r="L185" s="115">
        <v>3716.6599363190899</v>
      </c>
      <c r="M185" s="115">
        <v>10.3773384924146</v>
      </c>
      <c r="N185" s="115">
        <v>1.90879186228384</v>
      </c>
      <c r="O185" s="115">
        <v>8.3676689105720001E-2</v>
      </c>
      <c r="P185" s="115">
        <v>1.539136295347E-2</v>
      </c>
      <c r="Q185" s="115">
        <v>29.968936469633899</v>
      </c>
      <c r="R185" s="115">
        <v>1330</v>
      </c>
      <c r="S185" s="115" t="s">
        <v>354</v>
      </c>
      <c r="T185" s="115">
        <v>1330</v>
      </c>
      <c r="U185" s="115" t="s">
        <v>352</v>
      </c>
      <c r="V185" s="115" t="s">
        <v>350</v>
      </c>
      <c r="Z185" s="115">
        <v>0</v>
      </c>
      <c r="AA185" s="115">
        <v>1</v>
      </c>
      <c r="AB185" s="115">
        <v>8.3676689105720001E-2</v>
      </c>
      <c r="AC185" s="115">
        <v>1.539136295347E-2</v>
      </c>
      <c r="AD185" s="115">
        <v>37.861960625405999</v>
      </c>
      <c r="AF185" s="115">
        <v>-1</v>
      </c>
      <c r="AG185" s="115">
        <v>-1</v>
      </c>
      <c r="AH185" s="115">
        <v>-1</v>
      </c>
      <c r="AI185" s="115">
        <v>-1</v>
      </c>
      <c r="AJ185" s="115">
        <v>0</v>
      </c>
      <c r="AM185" s="115" t="s">
        <v>348</v>
      </c>
      <c r="AN185" s="115">
        <v>-1</v>
      </c>
      <c r="AQ185" s="115">
        <v>600</v>
      </c>
      <c r="AR185" s="115" t="s">
        <v>245</v>
      </c>
      <c r="AS185" s="115" t="s">
        <v>349</v>
      </c>
      <c r="AT185" s="115" t="s">
        <v>296</v>
      </c>
      <c r="AV185" s="115">
        <v>24.0663534522056</v>
      </c>
      <c r="AW185" s="115">
        <v>3.07071862E-2</v>
      </c>
    </row>
    <row r="186" spans="1:49" x14ac:dyDescent="0.25">
      <c r="A186" s="117">
        <v>550000</v>
      </c>
      <c r="B186" s="117">
        <v>880000</v>
      </c>
      <c r="C186" s="117">
        <v>880000</v>
      </c>
      <c r="D186" s="115" t="s">
        <v>342</v>
      </c>
      <c r="E186" s="115" t="s">
        <v>13</v>
      </c>
      <c r="F186" s="115" t="s">
        <v>343</v>
      </c>
      <c r="G186" s="115" t="s">
        <v>344</v>
      </c>
      <c r="H186" s="115">
        <v>0.56000000000000005</v>
      </c>
      <c r="I186" s="115">
        <v>0.48</v>
      </c>
      <c r="J186" s="115" t="s">
        <v>350</v>
      </c>
      <c r="K186" s="115">
        <v>1.383456764836E-2</v>
      </c>
      <c r="L186" s="115">
        <v>3716.6599363190899</v>
      </c>
      <c r="M186" s="115">
        <v>10.3773384924146</v>
      </c>
      <c r="N186" s="115">
        <v>1.90879186228384</v>
      </c>
      <c r="O186" s="115">
        <v>0.14356599138331</v>
      </c>
      <c r="P186" s="115">
        <v>2.640731014541E-2</v>
      </c>
      <c r="Q186" s="115">
        <v>51.418383314981902</v>
      </c>
      <c r="R186" s="115">
        <v>1330</v>
      </c>
      <c r="S186" s="115" t="s">
        <v>354</v>
      </c>
      <c r="T186" s="115">
        <v>1330</v>
      </c>
      <c r="U186" s="115" t="s">
        <v>352</v>
      </c>
      <c r="V186" s="115" t="s">
        <v>350</v>
      </c>
      <c r="Z186" s="115">
        <v>0</v>
      </c>
      <c r="AA186" s="115">
        <v>1</v>
      </c>
      <c r="AB186" s="115">
        <v>0.14356599138331</v>
      </c>
      <c r="AC186" s="115">
        <v>2.640731014541E-2</v>
      </c>
      <c r="AD186" s="115">
        <v>152.267167998888</v>
      </c>
      <c r="AF186" s="115">
        <v>-1</v>
      </c>
      <c r="AG186" s="115">
        <v>-1</v>
      </c>
      <c r="AH186" s="115">
        <v>-1</v>
      </c>
      <c r="AI186" s="115">
        <v>-1</v>
      </c>
      <c r="AJ186" s="115">
        <v>0</v>
      </c>
      <c r="AM186" s="115" t="s">
        <v>348</v>
      </c>
      <c r="AN186" s="115">
        <v>-1</v>
      </c>
      <c r="AQ186" s="115">
        <v>600</v>
      </c>
      <c r="AR186" s="115" t="s">
        <v>245</v>
      </c>
      <c r="AS186" s="115" t="s">
        <v>349</v>
      </c>
      <c r="AT186" s="115" t="s">
        <v>296</v>
      </c>
      <c r="AV186" s="115">
        <v>36.593555458600697</v>
      </c>
      <c r="AW186" s="115">
        <v>0.1234932425</v>
      </c>
    </row>
    <row r="187" spans="1:49" x14ac:dyDescent="0.25">
      <c r="A187" s="117">
        <v>550000</v>
      </c>
      <c r="B187" s="117">
        <v>880000</v>
      </c>
      <c r="C187" s="117">
        <v>880000</v>
      </c>
      <c r="D187" s="115" t="s">
        <v>342</v>
      </c>
      <c r="E187" s="115" t="s">
        <v>13</v>
      </c>
      <c r="F187" s="115" t="s">
        <v>343</v>
      </c>
      <c r="G187" s="115" t="s">
        <v>344</v>
      </c>
      <c r="H187" s="115">
        <v>0.56000000000000005</v>
      </c>
      <c r="I187" s="115">
        <v>0.48</v>
      </c>
      <c r="J187" s="115" t="s">
        <v>350</v>
      </c>
      <c r="K187" s="115">
        <v>1.366277145378E-2</v>
      </c>
      <c r="L187" s="115">
        <v>3716.6599363190899</v>
      </c>
      <c r="M187" s="115">
        <v>10.3773384924146</v>
      </c>
      <c r="N187" s="115">
        <v>1.90879186228384</v>
      </c>
      <c r="O187" s="115">
        <v>0.14178320412046</v>
      </c>
      <c r="P187" s="115">
        <v>2.607938696723E-2</v>
      </c>
      <c r="Q187" s="115">
        <v>50.779875281381699</v>
      </c>
      <c r="R187" s="115">
        <v>1330</v>
      </c>
      <c r="S187" s="115" t="s">
        <v>354</v>
      </c>
      <c r="T187" s="115">
        <v>1330</v>
      </c>
      <c r="U187" s="115" t="s">
        <v>352</v>
      </c>
      <c r="V187" s="115" t="s">
        <v>350</v>
      </c>
      <c r="Z187" s="115">
        <v>0</v>
      </c>
      <c r="AA187" s="115">
        <v>1</v>
      </c>
      <c r="AB187" s="115">
        <v>0.14178320412046</v>
      </c>
      <c r="AC187" s="115">
        <v>2.607938696723E-2</v>
      </c>
      <c r="AD187" s="115">
        <v>167.37740115893601</v>
      </c>
      <c r="AF187" s="115">
        <v>-1</v>
      </c>
      <c r="AG187" s="115">
        <v>-1</v>
      </c>
      <c r="AH187" s="115">
        <v>-1</v>
      </c>
      <c r="AI187" s="115">
        <v>-1</v>
      </c>
      <c r="AJ187" s="115">
        <v>0</v>
      </c>
      <c r="AM187" s="115" t="s">
        <v>348</v>
      </c>
      <c r="AN187" s="115">
        <v>-1</v>
      </c>
      <c r="AQ187" s="115">
        <v>600</v>
      </c>
      <c r="AR187" s="115" t="s">
        <v>245</v>
      </c>
      <c r="AS187" s="115" t="s">
        <v>349</v>
      </c>
      <c r="AT187" s="115" t="s">
        <v>296</v>
      </c>
      <c r="AV187" s="115">
        <v>31.197610419655899</v>
      </c>
      <c r="AW187" s="115">
        <v>0.13574809500000001</v>
      </c>
    </row>
    <row r="188" spans="1:49" x14ac:dyDescent="0.25">
      <c r="A188" s="117">
        <v>550000</v>
      </c>
      <c r="B188" s="117">
        <v>880000</v>
      </c>
      <c r="C188" s="117">
        <v>880000</v>
      </c>
      <c r="D188" s="115" t="s">
        <v>342</v>
      </c>
      <c r="E188" s="115" t="s">
        <v>13</v>
      </c>
      <c r="F188" s="115" t="s">
        <v>343</v>
      </c>
      <c r="G188" s="115" t="s">
        <v>344</v>
      </c>
      <c r="H188" s="115">
        <v>0.56000000000000005</v>
      </c>
      <c r="I188" s="115">
        <v>0.48</v>
      </c>
      <c r="J188" s="115" t="s">
        <v>350</v>
      </c>
      <c r="K188" s="115">
        <v>5.7998634257500001E-3</v>
      </c>
      <c r="L188" s="115">
        <v>3716.6599363190899</v>
      </c>
      <c r="M188" s="115">
        <v>10.3773384924146</v>
      </c>
      <c r="N188" s="115">
        <v>1.90879186228384</v>
      </c>
      <c r="O188" s="115">
        <v>6.0187145978830001E-2</v>
      </c>
      <c r="P188" s="115">
        <v>1.107073210943E-2</v>
      </c>
      <c r="Q188" s="115">
        <v>21.556120030626001</v>
      </c>
      <c r="R188" s="115">
        <v>1330</v>
      </c>
      <c r="S188" s="115" t="s">
        <v>354</v>
      </c>
      <c r="T188" s="115">
        <v>1330</v>
      </c>
      <c r="U188" s="115" t="s">
        <v>352</v>
      </c>
      <c r="V188" s="115" t="s">
        <v>350</v>
      </c>
      <c r="Z188" s="115">
        <v>0</v>
      </c>
      <c r="AA188" s="115">
        <v>1</v>
      </c>
      <c r="AB188" s="115">
        <v>6.0187145978830001E-2</v>
      </c>
      <c r="AC188" s="115">
        <v>1.107073210943E-2</v>
      </c>
      <c r="AD188" s="115">
        <v>62.494244335538298</v>
      </c>
      <c r="AF188" s="115">
        <v>-1</v>
      </c>
      <c r="AG188" s="115">
        <v>-1</v>
      </c>
      <c r="AH188" s="115">
        <v>-1</v>
      </c>
      <c r="AI188" s="115">
        <v>-1</v>
      </c>
      <c r="AJ188" s="115">
        <v>0</v>
      </c>
      <c r="AM188" s="115" t="s">
        <v>348</v>
      </c>
      <c r="AN188" s="115">
        <v>-1</v>
      </c>
      <c r="AQ188" s="115">
        <v>600</v>
      </c>
      <c r="AR188" s="115" t="s">
        <v>245</v>
      </c>
      <c r="AS188" s="115" t="s">
        <v>349</v>
      </c>
      <c r="AT188" s="115" t="s">
        <v>296</v>
      </c>
      <c r="AV188" s="115">
        <v>20.0029759059295</v>
      </c>
      <c r="AW188" s="115">
        <v>5.0684707500000002E-2</v>
      </c>
    </row>
    <row r="189" spans="1:49" x14ac:dyDescent="0.25">
      <c r="A189" s="117">
        <v>550000</v>
      </c>
      <c r="B189" s="117">
        <v>880000</v>
      </c>
      <c r="C189" s="117">
        <v>880000</v>
      </c>
      <c r="D189" s="115" t="s">
        <v>342</v>
      </c>
      <c r="E189" s="115" t="s">
        <v>13</v>
      </c>
      <c r="F189" s="115" t="s">
        <v>343</v>
      </c>
      <c r="G189" s="115" t="s">
        <v>344</v>
      </c>
      <c r="H189" s="115">
        <v>0.56000000000000005</v>
      </c>
      <c r="I189" s="115">
        <v>0.48</v>
      </c>
      <c r="J189" s="115" t="s">
        <v>350</v>
      </c>
      <c r="K189" s="115">
        <v>7.4027429902600002E-3</v>
      </c>
      <c r="L189" s="115">
        <v>3716.6599363190899</v>
      </c>
      <c r="M189" s="115">
        <v>10.3773384924146</v>
      </c>
      <c r="N189" s="115">
        <v>1.90879186228384</v>
      </c>
      <c r="O189" s="115">
        <v>7.6820769782280002E-2</v>
      </c>
      <c r="P189" s="115">
        <v>1.4130295578379999E-2</v>
      </c>
      <c r="Q189" s="115">
        <v>27.513478290769999</v>
      </c>
      <c r="R189" s="115">
        <v>1330</v>
      </c>
      <c r="S189" s="115" t="s">
        <v>354</v>
      </c>
      <c r="T189" s="115">
        <v>1330</v>
      </c>
      <c r="U189" s="115" t="s">
        <v>352</v>
      </c>
      <c r="V189" s="115" t="s">
        <v>350</v>
      </c>
      <c r="Z189" s="115">
        <v>0</v>
      </c>
      <c r="AA189" s="115">
        <v>1</v>
      </c>
      <c r="AB189" s="115">
        <v>7.6820769782280002E-2</v>
      </c>
      <c r="AC189" s="115">
        <v>1.4130295578379999E-2</v>
      </c>
      <c r="AD189" s="115">
        <v>73.3706224858837</v>
      </c>
      <c r="AF189" s="115">
        <v>-1</v>
      </c>
      <c r="AG189" s="115">
        <v>-1</v>
      </c>
      <c r="AH189" s="115">
        <v>-1</v>
      </c>
      <c r="AI189" s="115">
        <v>-1</v>
      </c>
      <c r="AJ189" s="115">
        <v>0</v>
      </c>
      <c r="AM189" s="115" t="s">
        <v>348</v>
      </c>
      <c r="AN189" s="115">
        <v>-1</v>
      </c>
      <c r="AQ189" s="115">
        <v>600</v>
      </c>
      <c r="AR189" s="115" t="s">
        <v>245</v>
      </c>
      <c r="AS189" s="115" t="s">
        <v>349</v>
      </c>
      <c r="AT189" s="115" t="s">
        <v>296</v>
      </c>
      <c r="AV189" s="115">
        <v>22.328452994773802</v>
      </c>
      <c r="AW189" s="115">
        <v>5.9505776500000003E-2</v>
      </c>
    </row>
    <row r="190" spans="1:49" x14ac:dyDescent="0.25">
      <c r="A190" s="117">
        <v>550000</v>
      </c>
      <c r="B190" s="117">
        <v>880000</v>
      </c>
      <c r="C190" s="117">
        <v>880000</v>
      </c>
      <c r="D190" s="115" t="s">
        <v>342</v>
      </c>
      <c r="E190" s="115" t="s">
        <v>13</v>
      </c>
      <c r="F190" s="115" t="s">
        <v>343</v>
      </c>
      <c r="G190" s="115" t="s">
        <v>344</v>
      </c>
      <c r="H190" s="115">
        <v>0.56000000000000005</v>
      </c>
      <c r="I190" s="115">
        <v>0.48</v>
      </c>
      <c r="J190" s="115" t="s">
        <v>350</v>
      </c>
      <c r="K190" s="115">
        <v>6.65529304625E-3</v>
      </c>
      <c r="L190" s="115">
        <v>3716.6599363190899</v>
      </c>
      <c r="M190" s="115">
        <v>10.3773384924146</v>
      </c>
      <c r="N190" s="115">
        <v>1.90879186228384</v>
      </c>
      <c r="O190" s="115">
        <v>6.9064228707169995E-2</v>
      </c>
      <c r="P190" s="115">
        <v>1.2703569207800001E-2</v>
      </c>
      <c r="Q190" s="115">
        <v>24.7354610294678</v>
      </c>
      <c r="R190" s="115">
        <v>1330</v>
      </c>
      <c r="S190" s="115" t="s">
        <v>354</v>
      </c>
      <c r="T190" s="115">
        <v>1330</v>
      </c>
      <c r="U190" s="115" t="s">
        <v>352</v>
      </c>
      <c r="V190" s="115" t="s">
        <v>350</v>
      </c>
      <c r="Z190" s="115">
        <v>0</v>
      </c>
      <c r="AA190" s="115">
        <v>1</v>
      </c>
      <c r="AB190" s="115">
        <v>6.9064228707169995E-2</v>
      </c>
      <c r="AC190" s="115">
        <v>1.2703569207800001E-2</v>
      </c>
      <c r="AD190" s="115">
        <v>61.674722752152803</v>
      </c>
      <c r="AF190" s="115">
        <v>-1</v>
      </c>
      <c r="AG190" s="115">
        <v>-1</v>
      </c>
      <c r="AH190" s="115">
        <v>-1</v>
      </c>
      <c r="AI190" s="115">
        <v>-1</v>
      </c>
      <c r="AJ190" s="115">
        <v>0</v>
      </c>
      <c r="AM190" s="115" t="s">
        <v>348</v>
      </c>
      <c r="AN190" s="115">
        <v>-1</v>
      </c>
      <c r="AQ190" s="115">
        <v>600</v>
      </c>
      <c r="AR190" s="115" t="s">
        <v>245</v>
      </c>
      <c r="AS190" s="115" t="s">
        <v>349</v>
      </c>
      <c r="AT190" s="115" t="s">
        <v>296</v>
      </c>
      <c r="AV190" s="115">
        <v>21.721679523385902</v>
      </c>
      <c r="AW190" s="115">
        <v>5.0020050900000002E-2</v>
      </c>
    </row>
    <row r="191" spans="1:49" x14ac:dyDescent="0.25">
      <c r="A191" s="117">
        <v>550000</v>
      </c>
      <c r="B191" s="117">
        <v>880000</v>
      </c>
      <c r="C191" s="117">
        <v>880000</v>
      </c>
      <c r="D191" s="115" t="s">
        <v>342</v>
      </c>
      <c r="E191" s="115" t="s">
        <v>13</v>
      </c>
      <c r="F191" s="115" t="s">
        <v>343</v>
      </c>
      <c r="G191" s="115" t="s">
        <v>344</v>
      </c>
      <c r="H191" s="115">
        <v>0.56000000000000005</v>
      </c>
      <c r="I191" s="115">
        <v>0.48</v>
      </c>
      <c r="J191" s="115" t="s">
        <v>350</v>
      </c>
      <c r="K191" s="115">
        <v>1.2214962251140001E-2</v>
      </c>
      <c r="L191" s="115">
        <v>3716.6599363190899</v>
      </c>
      <c r="M191" s="115">
        <v>10.3773384924146</v>
      </c>
      <c r="N191" s="115">
        <v>1.90879186228384</v>
      </c>
      <c r="O191" s="115">
        <v>0.12675879795216</v>
      </c>
      <c r="P191" s="115">
        <v>2.3315820543079999E-2</v>
      </c>
      <c r="Q191" s="115">
        <v>45.398860822469501</v>
      </c>
      <c r="R191" s="115">
        <v>1330</v>
      </c>
      <c r="S191" s="115" t="s">
        <v>354</v>
      </c>
      <c r="T191" s="115">
        <v>1330</v>
      </c>
      <c r="U191" s="115" t="s">
        <v>352</v>
      </c>
      <c r="V191" s="115" t="s">
        <v>350</v>
      </c>
      <c r="Z191" s="115">
        <v>0</v>
      </c>
      <c r="AA191" s="115">
        <v>1</v>
      </c>
      <c r="AB191" s="115">
        <v>0.12675879795216</v>
      </c>
      <c r="AC191" s="115">
        <v>2.3315820543079999E-2</v>
      </c>
      <c r="AD191" s="115">
        <v>47.912930290529303</v>
      </c>
      <c r="AF191" s="115">
        <v>-1</v>
      </c>
      <c r="AG191" s="115">
        <v>-1</v>
      </c>
      <c r="AH191" s="115">
        <v>-1</v>
      </c>
      <c r="AI191" s="115">
        <v>-1</v>
      </c>
      <c r="AJ191" s="115">
        <v>0</v>
      </c>
      <c r="AM191" s="115" t="s">
        <v>348</v>
      </c>
      <c r="AN191" s="115">
        <v>-1</v>
      </c>
      <c r="AQ191" s="115">
        <v>600</v>
      </c>
      <c r="AR191" s="115" t="s">
        <v>245</v>
      </c>
      <c r="AS191" s="115" t="s">
        <v>349</v>
      </c>
      <c r="AT191" s="115" t="s">
        <v>296</v>
      </c>
      <c r="AV191" s="115">
        <v>29.738379610589099</v>
      </c>
      <c r="AW191" s="115">
        <v>3.8858824200000003E-2</v>
      </c>
    </row>
    <row r="192" spans="1:49" x14ac:dyDescent="0.25">
      <c r="A192" s="117">
        <v>550000</v>
      </c>
      <c r="B192" s="117">
        <v>880000</v>
      </c>
      <c r="C192" s="117">
        <v>880000</v>
      </c>
      <c r="D192" s="115" t="s">
        <v>342</v>
      </c>
      <c r="E192" s="115" t="s">
        <v>13</v>
      </c>
      <c r="F192" s="115" t="s">
        <v>343</v>
      </c>
      <c r="G192" s="115" t="s">
        <v>344</v>
      </c>
      <c r="H192" s="115">
        <v>0.56000000000000005</v>
      </c>
      <c r="I192" s="115">
        <v>0.48</v>
      </c>
      <c r="J192" s="115" t="s">
        <v>350</v>
      </c>
      <c r="K192" s="115">
        <v>0.17341782506053</v>
      </c>
      <c r="L192" s="115">
        <v>3682.59813697555</v>
      </c>
      <c r="M192" s="115">
        <v>9.1751459484080495</v>
      </c>
      <c r="N192" s="115">
        <v>1.3492654668492099</v>
      </c>
      <c r="O192" s="115">
        <v>1.59113385498593</v>
      </c>
      <c r="P192" s="115">
        <v>0.23398668269028</v>
      </c>
      <c r="Q192" s="115">
        <v>638.62815948628997</v>
      </c>
      <c r="R192" s="115">
        <v>1200</v>
      </c>
      <c r="S192" s="115" t="s">
        <v>351</v>
      </c>
      <c r="T192" s="115">
        <v>1200</v>
      </c>
      <c r="U192" s="115" t="s">
        <v>352</v>
      </c>
      <c r="V192" s="115" t="s">
        <v>350</v>
      </c>
      <c r="Z192" s="115">
        <v>0</v>
      </c>
      <c r="AA192" s="115">
        <v>1</v>
      </c>
      <c r="AB192" s="115">
        <v>1.59113385498593</v>
      </c>
      <c r="AC192" s="115">
        <v>0.23398668269028</v>
      </c>
      <c r="AD192" s="115">
        <v>638.62815948628997</v>
      </c>
      <c r="AF192" s="115">
        <v>-1</v>
      </c>
      <c r="AG192" s="115">
        <v>-1</v>
      </c>
      <c r="AH192" s="115">
        <v>-1</v>
      </c>
      <c r="AI192" s="115">
        <v>-1</v>
      </c>
      <c r="AJ192" s="115">
        <v>0</v>
      </c>
      <c r="AM192" s="115" t="s">
        <v>348</v>
      </c>
      <c r="AN192" s="115">
        <v>-1</v>
      </c>
      <c r="AQ192" s="115">
        <v>600</v>
      </c>
      <c r="AR192" s="115" t="s">
        <v>245</v>
      </c>
      <c r="AS192" s="115" t="s">
        <v>349</v>
      </c>
      <c r="AT192" s="115" t="s">
        <v>296</v>
      </c>
      <c r="AV192" s="115">
        <v>128.10137237631</v>
      </c>
      <c r="AW192" s="115">
        <v>0.51794660140000004</v>
      </c>
    </row>
    <row r="193" spans="1:49" x14ac:dyDescent="0.25">
      <c r="A193" s="117">
        <v>550000</v>
      </c>
      <c r="B193" s="117">
        <v>880000</v>
      </c>
      <c r="C193" s="117">
        <v>880000</v>
      </c>
      <c r="D193" s="115" t="s">
        <v>342</v>
      </c>
      <c r="E193" s="115" t="s">
        <v>13</v>
      </c>
      <c r="F193" s="115" t="s">
        <v>343</v>
      </c>
      <c r="G193" s="115" t="s">
        <v>344</v>
      </c>
      <c r="H193" s="115">
        <v>0.56000000000000005</v>
      </c>
      <c r="I193" s="115">
        <v>0.48</v>
      </c>
      <c r="J193" s="115" t="s">
        <v>350</v>
      </c>
      <c r="K193" s="115">
        <v>3.0040113079330001E-2</v>
      </c>
      <c r="L193" s="115">
        <v>3682.59813697555</v>
      </c>
      <c r="M193" s="115">
        <v>9.1751459484080495</v>
      </c>
      <c r="N193" s="115">
        <v>1.3492654668492099</v>
      </c>
      <c r="O193" s="115">
        <v>0.2756224218096</v>
      </c>
      <c r="P193" s="115">
        <v>4.053208719819E-2</v>
      </c>
      <c r="Q193" s="115">
        <v>110.62566446050501</v>
      </c>
      <c r="R193" s="115">
        <v>1210</v>
      </c>
      <c r="S193" s="115" t="s">
        <v>353</v>
      </c>
      <c r="T193" s="115">
        <v>1210</v>
      </c>
      <c r="U193" s="115" t="s">
        <v>352</v>
      </c>
      <c r="V193" s="115" t="s">
        <v>350</v>
      </c>
      <c r="Z193" s="115">
        <v>0</v>
      </c>
      <c r="AA193" s="115">
        <v>1</v>
      </c>
      <c r="AB193" s="115">
        <v>0.2756224218096</v>
      </c>
      <c r="AC193" s="115">
        <v>4.053208719819E-2</v>
      </c>
      <c r="AD193" s="115">
        <v>110.62566446050501</v>
      </c>
      <c r="AF193" s="115">
        <v>-1</v>
      </c>
      <c r="AG193" s="115">
        <v>-1</v>
      </c>
      <c r="AH193" s="115">
        <v>-1</v>
      </c>
      <c r="AI193" s="115">
        <v>-1</v>
      </c>
      <c r="AJ193" s="115">
        <v>0</v>
      </c>
      <c r="AM193" s="115" t="s">
        <v>348</v>
      </c>
      <c r="AN193" s="115">
        <v>-1</v>
      </c>
      <c r="AQ193" s="115">
        <v>600</v>
      </c>
      <c r="AR193" s="115" t="s">
        <v>245</v>
      </c>
      <c r="AS193" s="115" t="s">
        <v>349</v>
      </c>
      <c r="AT193" s="115" t="s">
        <v>296</v>
      </c>
      <c r="AV193" s="115">
        <v>52.057863312907301</v>
      </c>
      <c r="AW193" s="115">
        <v>8.9720733499999997E-2</v>
      </c>
    </row>
    <row r="194" spans="1:49" x14ac:dyDescent="0.25">
      <c r="A194" s="117">
        <v>550000</v>
      </c>
      <c r="B194" s="117">
        <v>880000</v>
      </c>
      <c r="C194" s="117">
        <v>880000</v>
      </c>
      <c r="D194" s="115" t="s">
        <v>342</v>
      </c>
      <c r="E194" s="115" t="s">
        <v>13</v>
      </c>
      <c r="F194" s="115" t="s">
        <v>343</v>
      </c>
      <c r="G194" s="115" t="s">
        <v>344</v>
      </c>
      <c r="H194" s="115">
        <v>0.56000000000000005</v>
      </c>
      <c r="I194" s="115">
        <v>0.48</v>
      </c>
      <c r="J194" s="115" t="s">
        <v>350</v>
      </c>
      <c r="K194" s="115">
        <v>0.11035499373681</v>
      </c>
      <c r="L194" s="115">
        <v>3682.59813697555</v>
      </c>
      <c r="M194" s="115">
        <v>9.1751459484080495</v>
      </c>
      <c r="N194" s="115">
        <v>1.3492654668492099</v>
      </c>
      <c r="O194" s="115">
        <v>1.0125231736709499</v>
      </c>
      <c r="P194" s="115">
        <v>0.14889818214344</v>
      </c>
      <c r="Q194" s="115">
        <v>406.39309434115103</v>
      </c>
      <c r="R194" s="115">
        <v>1210</v>
      </c>
      <c r="S194" s="115" t="s">
        <v>353</v>
      </c>
      <c r="T194" s="115">
        <v>1210</v>
      </c>
      <c r="U194" s="115" t="s">
        <v>352</v>
      </c>
      <c r="V194" s="115" t="s">
        <v>350</v>
      </c>
      <c r="Z194" s="115">
        <v>0</v>
      </c>
      <c r="AA194" s="115">
        <v>1</v>
      </c>
      <c r="AB194" s="115">
        <v>1.0125231736709499</v>
      </c>
      <c r="AC194" s="115">
        <v>0.14889818214344</v>
      </c>
      <c r="AD194" s="115">
        <v>406.39309434115103</v>
      </c>
      <c r="AF194" s="115">
        <v>-1</v>
      </c>
      <c r="AG194" s="115">
        <v>-1</v>
      </c>
      <c r="AH194" s="115">
        <v>-1</v>
      </c>
      <c r="AI194" s="115">
        <v>-1</v>
      </c>
      <c r="AJ194" s="115">
        <v>0</v>
      </c>
      <c r="AM194" s="115" t="s">
        <v>348</v>
      </c>
      <c r="AN194" s="115">
        <v>-1</v>
      </c>
      <c r="AQ194" s="115">
        <v>600</v>
      </c>
      <c r="AR194" s="115" t="s">
        <v>245</v>
      </c>
      <c r="AS194" s="115" t="s">
        <v>349</v>
      </c>
      <c r="AT194" s="115" t="s">
        <v>296</v>
      </c>
      <c r="AV194" s="115">
        <v>84.784869180027997</v>
      </c>
      <c r="AW194" s="115">
        <v>0.32959699460000003</v>
      </c>
    </row>
    <row r="195" spans="1:49" x14ac:dyDescent="0.25">
      <c r="A195" s="117">
        <v>550000</v>
      </c>
      <c r="B195" s="117">
        <v>880000</v>
      </c>
      <c r="C195" s="117">
        <v>880000</v>
      </c>
      <c r="D195" s="115" t="s">
        <v>342</v>
      </c>
      <c r="E195" s="115" t="s">
        <v>13</v>
      </c>
      <c r="F195" s="115" t="s">
        <v>343</v>
      </c>
      <c r="G195" s="115" t="s">
        <v>344</v>
      </c>
      <c r="H195" s="115">
        <v>0.56000000000000005</v>
      </c>
      <c r="I195" s="115">
        <v>0.48</v>
      </c>
      <c r="J195" s="115" t="s">
        <v>350</v>
      </c>
      <c r="K195" s="115">
        <v>9.9232764034080004E-2</v>
      </c>
      <c r="L195" s="115">
        <v>3682.59813697555</v>
      </c>
      <c r="M195" s="115">
        <v>9.1751459484080495</v>
      </c>
      <c r="N195" s="115">
        <v>1.3492654668492099</v>
      </c>
      <c r="O195" s="115">
        <v>0.91047509287669004</v>
      </c>
      <c r="P195" s="115">
        <v>0.13389134169118999</v>
      </c>
      <c r="Q195" s="115">
        <v>365.43439195886702</v>
      </c>
      <c r="R195" s="115">
        <v>1210</v>
      </c>
      <c r="S195" s="115" t="s">
        <v>353</v>
      </c>
      <c r="T195" s="115">
        <v>1210</v>
      </c>
      <c r="U195" s="115" t="s">
        <v>352</v>
      </c>
      <c r="V195" s="115" t="s">
        <v>350</v>
      </c>
      <c r="Z195" s="115">
        <v>0</v>
      </c>
      <c r="AA195" s="115">
        <v>1</v>
      </c>
      <c r="AB195" s="115">
        <v>0.91047509287669004</v>
      </c>
      <c r="AC195" s="115">
        <v>0.13389134169118999</v>
      </c>
      <c r="AD195" s="115">
        <v>365.43439195886901</v>
      </c>
      <c r="AF195" s="115">
        <v>-1</v>
      </c>
      <c r="AG195" s="115">
        <v>-1</v>
      </c>
      <c r="AH195" s="115">
        <v>-1</v>
      </c>
      <c r="AI195" s="115">
        <v>-1</v>
      </c>
      <c r="AJ195" s="115">
        <v>0</v>
      </c>
      <c r="AM195" s="115" t="s">
        <v>348</v>
      </c>
      <c r="AN195" s="115">
        <v>-1</v>
      </c>
      <c r="AQ195" s="115">
        <v>600</v>
      </c>
      <c r="AR195" s="115" t="s">
        <v>245</v>
      </c>
      <c r="AS195" s="115" t="s">
        <v>349</v>
      </c>
      <c r="AT195" s="115" t="s">
        <v>296</v>
      </c>
      <c r="AV195" s="115">
        <v>80.268226526130604</v>
      </c>
      <c r="AW195" s="115">
        <v>0.2963782579</v>
      </c>
    </row>
    <row r="196" spans="1:49" x14ac:dyDescent="0.25">
      <c r="A196" s="117">
        <v>550000</v>
      </c>
      <c r="B196" s="117">
        <v>880000</v>
      </c>
      <c r="C196" s="117">
        <v>880000</v>
      </c>
      <c r="D196" s="115" t="s">
        <v>342</v>
      </c>
      <c r="E196" s="115" t="s">
        <v>13</v>
      </c>
      <c r="F196" s="115" t="s">
        <v>343</v>
      </c>
      <c r="G196" s="115" t="s">
        <v>344</v>
      </c>
      <c r="H196" s="115">
        <v>0.56000000000000005</v>
      </c>
      <c r="I196" s="115">
        <v>0.48</v>
      </c>
      <c r="J196" s="115" t="s">
        <v>350</v>
      </c>
      <c r="K196" s="115">
        <v>1.9207575063730001E-2</v>
      </c>
      <c r="L196" s="115">
        <v>3682.59813697555</v>
      </c>
      <c r="M196" s="115">
        <v>9.1751459484080495</v>
      </c>
      <c r="N196" s="115">
        <v>1.3492654668492099</v>
      </c>
      <c r="O196" s="115">
        <v>0.17623230452479</v>
      </c>
      <c r="P196" s="115">
        <v>2.5916117735409999E-2</v>
      </c>
      <c r="Q196" s="115">
        <v>70.733780145536002</v>
      </c>
      <c r="R196" s="115">
        <v>1210</v>
      </c>
      <c r="S196" s="115" t="s">
        <v>353</v>
      </c>
      <c r="T196" s="115">
        <v>1210</v>
      </c>
      <c r="U196" s="115" t="s">
        <v>352</v>
      </c>
      <c r="V196" s="115" t="s">
        <v>350</v>
      </c>
      <c r="Z196" s="115">
        <v>0</v>
      </c>
      <c r="AA196" s="115">
        <v>1</v>
      </c>
      <c r="AB196" s="115">
        <v>0.17623230452479</v>
      </c>
      <c r="AC196" s="115">
        <v>2.5916117735409999E-2</v>
      </c>
      <c r="AD196" s="115">
        <v>70.733780145537096</v>
      </c>
      <c r="AF196" s="115">
        <v>-1</v>
      </c>
      <c r="AG196" s="115">
        <v>-1</v>
      </c>
      <c r="AH196" s="115">
        <v>-1</v>
      </c>
      <c r="AI196" s="115">
        <v>-1</v>
      </c>
      <c r="AJ196" s="115">
        <v>0</v>
      </c>
      <c r="AM196" s="115" t="s">
        <v>348</v>
      </c>
      <c r="AN196" s="115">
        <v>-1</v>
      </c>
      <c r="AQ196" s="115">
        <v>600</v>
      </c>
      <c r="AR196" s="115" t="s">
        <v>245</v>
      </c>
      <c r="AS196" s="115" t="s">
        <v>349</v>
      </c>
      <c r="AT196" s="115" t="s">
        <v>296</v>
      </c>
      <c r="AV196" s="115">
        <v>41.7514094438406</v>
      </c>
      <c r="AW196" s="115">
        <v>5.7367218300000002E-2</v>
      </c>
    </row>
    <row r="197" spans="1:49" x14ac:dyDescent="0.25">
      <c r="A197" s="117">
        <v>550000</v>
      </c>
      <c r="B197" s="117">
        <v>880000</v>
      </c>
      <c r="C197" s="117">
        <v>880000</v>
      </c>
      <c r="D197" s="115" t="s">
        <v>342</v>
      </c>
      <c r="E197" s="115" t="s">
        <v>13</v>
      </c>
      <c r="F197" s="115" t="s">
        <v>343</v>
      </c>
      <c r="G197" s="115" t="s">
        <v>344</v>
      </c>
      <c r="H197" s="115">
        <v>0.56000000000000005</v>
      </c>
      <c r="I197" s="115">
        <v>0.48</v>
      </c>
      <c r="J197" s="115" t="s">
        <v>350</v>
      </c>
      <c r="K197" s="115">
        <v>9.6570234518460002E-2</v>
      </c>
      <c r="L197" s="115">
        <v>3682.59813697555</v>
      </c>
      <c r="M197" s="115">
        <v>9.1751459484080495</v>
      </c>
      <c r="N197" s="115">
        <v>1.3492654668492099</v>
      </c>
      <c r="O197" s="115">
        <v>0.88604599597889999</v>
      </c>
      <c r="P197" s="115">
        <v>0.13029888256128999</v>
      </c>
      <c r="Q197" s="115">
        <v>355.62936572498802</v>
      </c>
      <c r="R197" s="115">
        <v>1210</v>
      </c>
      <c r="S197" s="115" t="s">
        <v>353</v>
      </c>
      <c r="T197" s="115">
        <v>1210</v>
      </c>
      <c r="U197" s="115" t="s">
        <v>352</v>
      </c>
      <c r="V197" s="115" t="s">
        <v>350</v>
      </c>
      <c r="Z197" s="115">
        <v>0</v>
      </c>
      <c r="AA197" s="115">
        <v>1</v>
      </c>
      <c r="AB197" s="115">
        <v>0.88604599597889999</v>
      </c>
      <c r="AC197" s="115">
        <v>0.13029888256128999</v>
      </c>
      <c r="AD197" s="115">
        <v>355.629365724987</v>
      </c>
      <c r="AF197" s="115">
        <v>-1</v>
      </c>
      <c r="AG197" s="115">
        <v>-1</v>
      </c>
      <c r="AH197" s="115">
        <v>-1</v>
      </c>
      <c r="AI197" s="115">
        <v>-1</v>
      </c>
      <c r="AJ197" s="115">
        <v>0</v>
      </c>
      <c r="AM197" s="115" t="s">
        <v>348</v>
      </c>
      <c r="AN197" s="115">
        <v>-1</v>
      </c>
      <c r="AQ197" s="115">
        <v>600</v>
      </c>
      <c r="AR197" s="115" t="s">
        <v>245</v>
      </c>
      <c r="AS197" s="115" t="s">
        <v>349</v>
      </c>
      <c r="AT197" s="115" t="s">
        <v>296</v>
      </c>
      <c r="AV197" s="115">
        <v>80.496453528259195</v>
      </c>
      <c r="AW197" s="115">
        <v>0.28842608739999998</v>
      </c>
    </row>
    <row r="198" spans="1:49" x14ac:dyDescent="0.25">
      <c r="A198" s="117">
        <v>550000</v>
      </c>
      <c r="B198" s="117">
        <v>880000</v>
      </c>
      <c r="C198" s="117">
        <v>880000</v>
      </c>
      <c r="D198" s="115" t="s">
        <v>342</v>
      </c>
      <c r="E198" s="115" t="s">
        <v>13</v>
      </c>
      <c r="F198" s="115" t="s">
        <v>343</v>
      </c>
      <c r="G198" s="115" t="s">
        <v>344</v>
      </c>
      <c r="H198" s="115">
        <v>0.56000000000000005</v>
      </c>
      <c r="I198" s="115">
        <v>0.48</v>
      </c>
      <c r="J198" s="115" t="s">
        <v>350</v>
      </c>
      <c r="K198" s="115">
        <v>8.8939948243970002E-2</v>
      </c>
      <c r="L198" s="115">
        <v>3682.59813697555</v>
      </c>
      <c r="M198" s="115">
        <v>9.1751459484080495</v>
      </c>
      <c r="N198" s="115">
        <v>1.3492654668492099</v>
      </c>
      <c r="O198" s="115">
        <v>0.81603700578228999</v>
      </c>
      <c r="P198" s="115">
        <v>0.12000360078894</v>
      </c>
      <c r="Q198" s="115">
        <v>327.53008770595</v>
      </c>
      <c r="R198" s="115">
        <v>1210</v>
      </c>
      <c r="S198" s="115" t="s">
        <v>353</v>
      </c>
      <c r="T198" s="115">
        <v>1210</v>
      </c>
      <c r="U198" s="115" t="s">
        <v>352</v>
      </c>
      <c r="V198" s="115" t="s">
        <v>350</v>
      </c>
      <c r="Z198" s="115">
        <v>0</v>
      </c>
      <c r="AA198" s="115">
        <v>1</v>
      </c>
      <c r="AB198" s="115">
        <v>0.81603700578228999</v>
      </c>
      <c r="AC198" s="115">
        <v>0.12000360078894</v>
      </c>
      <c r="AD198" s="115">
        <v>327.53008770595</v>
      </c>
      <c r="AF198" s="115">
        <v>-1</v>
      </c>
      <c r="AG198" s="115">
        <v>-1</v>
      </c>
      <c r="AH198" s="115">
        <v>-1</v>
      </c>
      <c r="AI198" s="115">
        <v>-1</v>
      </c>
      <c r="AJ198" s="115">
        <v>0</v>
      </c>
      <c r="AM198" s="115" t="s">
        <v>348</v>
      </c>
      <c r="AN198" s="115">
        <v>-1</v>
      </c>
      <c r="AQ198" s="115">
        <v>600</v>
      </c>
      <c r="AR198" s="115" t="s">
        <v>245</v>
      </c>
      <c r="AS198" s="115" t="s">
        <v>349</v>
      </c>
      <c r="AT198" s="115" t="s">
        <v>296</v>
      </c>
      <c r="AV198" s="115">
        <v>76.391028052689293</v>
      </c>
      <c r="AW198" s="115">
        <v>0.26563672970000002</v>
      </c>
    </row>
    <row r="199" spans="1:49" x14ac:dyDescent="0.25">
      <c r="A199" s="117">
        <v>550000</v>
      </c>
      <c r="B199" s="117">
        <v>880000</v>
      </c>
      <c r="C199" s="117">
        <v>880000</v>
      </c>
      <c r="D199" s="115" t="s">
        <v>342</v>
      </c>
      <c r="E199" s="115" t="s">
        <v>13</v>
      </c>
      <c r="F199" s="115" t="s">
        <v>343</v>
      </c>
      <c r="G199" s="115" t="s">
        <v>344</v>
      </c>
      <c r="H199" s="115">
        <v>0.56000000000000005</v>
      </c>
      <c r="I199" s="115">
        <v>0.48</v>
      </c>
      <c r="J199" s="115" t="s">
        <v>350</v>
      </c>
      <c r="K199" s="115">
        <v>3.3054067362430002E-2</v>
      </c>
      <c r="L199" s="115">
        <v>3692.1473054852099</v>
      </c>
      <c r="M199" s="115">
        <v>9.1974220048005897</v>
      </c>
      <c r="N199" s="115">
        <v>1.3524897862229099</v>
      </c>
      <c r="O199" s="115">
        <v>0.30401220650743999</v>
      </c>
      <c r="P199" s="115">
        <v>4.4705288500819999E-2</v>
      </c>
      <c r="Q199" s="115">
        <v>122.040485747552</v>
      </c>
      <c r="R199" s="115">
        <v>1200</v>
      </c>
      <c r="S199" s="115" t="s">
        <v>351</v>
      </c>
      <c r="T199" s="115">
        <v>1200</v>
      </c>
      <c r="U199" s="115" t="s">
        <v>352</v>
      </c>
      <c r="V199" s="115" t="s">
        <v>350</v>
      </c>
      <c r="Z199" s="115">
        <v>0</v>
      </c>
      <c r="AA199" s="115">
        <v>1</v>
      </c>
      <c r="AB199" s="115">
        <v>0.30401220650743999</v>
      </c>
      <c r="AC199" s="115">
        <v>4.4705288500819999E-2</v>
      </c>
      <c r="AD199" s="115">
        <v>1123.4929314088399</v>
      </c>
      <c r="AF199" s="115">
        <v>-1</v>
      </c>
      <c r="AG199" s="115">
        <v>-1</v>
      </c>
      <c r="AH199" s="115">
        <v>-1</v>
      </c>
      <c r="AI199" s="115">
        <v>-1</v>
      </c>
      <c r="AJ199" s="115">
        <v>0</v>
      </c>
      <c r="AM199" s="115" t="s">
        <v>348</v>
      </c>
      <c r="AN199" s="115">
        <v>-1</v>
      </c>
      <c r="AQ199" s="115">
        <v>600</v>
      </c>
      <c r="AR199" s="115" t="s">
        <v>245</v>
      </c>
      <c r="AS199" s="115" t="s">
        <v>349</v>
      </c>
      <c r="AT199" s="115" t="s">
        <v>296</v>
      </c>
      <c r="AV199" s="115">
        <v>50.1415885787289</v>
      </c>
      <c r="AW199" s="115">
        <v>0.91118648130000002</v>
      </c>
    </row>
    <row r="200" spans="1:49" x14ac:dyDescent="0.25">
      <c r="A200" s="117">
        <v>550000</v>
      </c>
      <c r="B200" s="117">
        <v>880000</v>
      </c>
      <c r="C200" s="117">
        <v>880000</v>
      </c>
      <c r="D200" s="115" t="s">
        <v>342</v>
      </c>
      <c r="E200" s="115" t="s">
        <v>13</v>
      </c>
      <c r="F200" s="115" t="s">
        <v>343</v>
      </c>
      <c r="G200" s="115" t="s">
        <v>344</v>
      </c>
      <c r="H200" s="115">
        <v>0.56000000000000005</v>
      </c>
      <c r="I200" s="115">
        <v>0.48</v>
      </c>
      <c r="J200" s="115" t="s">
        <v>350</v>
      </c>
      <c r="K200" s="115">
        <v>7.0155353831829997E-2</v>
      </c>
      <c r="L200" s="115">
        <v>3692.1473054852099</v>
      </c>
      <c r="M200" s="115">
        <v>9.1974220048005897</v>
      </c>
      <c r="N200" s="115">
        <v>1.3524897862229099</v>
      </c>
      <c r="O200" s="115">
        <v>0.64524839508750997</v>
      </c>
      <c r="P200" s="115">
        <v>9.4884399506410005E-2</v>
      </c>
      <c r="Q200" s="115">
        <v>259.02390061557901</v>
      </c>
      <c r="R200" s="115">
        <v>1210</v>
      </c>
      <c r="S200" s="115" t="s">
        <v>353</v>
      </c>
      <c r="T200" s="115">
        <v>1210</v>
      </c>
      <c r="U200" s="115" t="s">
        <v>352</v>
      </c>
      <c r="V200" s="115" t="s">
        <v>350</v>
      </c>
      <c r="Z200" s="115">
        <v>0</v>
      </c>
      <c r="AA200" s="115">
        <v>1</v>
      </c>
      <c r="AB200" s="115">
        <v>0.64524839508750997</v>
      </c>
      <c r="AC200" s="115">
        <v>9.4884399506410005E-2</v>
      </c>
      <c r="AD200" s="115">
        <v>815.00134817984497</v>
      </c>
      <c r="AF200" s="115">
        <v>-1</v>
      </c>
      <c r="AG200" s="115">
        <v>-1</v>
      </c>
      <c r="AH200" s="115">
        <v>-1</v>
      </c>
      <c r="AI200" s="115">
        <v>-1</v>
      </c>
      <c r="AJ200" s="115">
        <v>0</v>
      </c>
      <c r="AM200" s="115" t="s">
        <v>348</v>
      </c>
      <c r="AN200" s="115">
        <v>-1</v>
      </c>
      <c r="AQ200" s="115">
        <v>600</v>
      </c>
      <c r="AR200" s="115" t="s">
        <v>245</v>
      </c>
      <c r="AS200" s="115" t="s">
        <v>349</v>
      </c>
      <c r="AT200" s="115" t="s">
        <v>296</v>
      </c>
      <c r="AV200" s="115">
        <v>103.76256565958499</v>
      </c>
      <c r="AW200" s="115">
        <v>0.66099054999999995</v>
      </c>
    </row>
    <row r="201" spans="1:49" x14ac:dyDescent="0.25">
      <c r="A201" s="117">
        <v>550000</v>
      </c>
      <c r="B201" s="117">
        <v>880000</v>
      </c>
      <c r="C201" s="117">
        <v>880000</v>
      </c>
      <c r="D201" s="115" t="s">
        <v>342</v>
      </c>
      <c r="E201" s="115" t="s">
        <v>13</v>
      </c>
      <c r="F201" s="115" t="s">
        <v>343</v>
      </c>
      <c r="G201" s="115" t="s">
        <v>344</v>
      </c>
      <c r="H201" s="115">
        <v>0.56000000000000005</v>
      </c>
      <c r="I201" s="115">
        <v>0.48</v>
      </c>
      <c r="J201" s="115" t="s">
        <v>350</v>
      </c>
      <c r="K201" s="115">
        <v>1.7621064960819999E-2</v>
      </c>
      <c r="L201" s="115">
        <v>3684.75257706313</v>
      </c>
      <c r="M201" s="115">
        <v>9.4508754011226106</v>
      </c>
      <c r="N201" s="115">
        <v>1.4821517903279999</v>
      </c>
      <c r="O201" s="115">
        <v>0.16653448937983001</v>
      </c>
      <c r="P201" s="115">
        <v>2.611709297917E-2</v>
      </c>
      <c r="Q201" s="115">
        <v>64.929264524993101</v>
      </c>
      <c r="R201" s="115">
        <v>1300</v>
      </c>
      <c r="S201" s="115" t="s">
        <v>346</v>
      </c>
      <c r="T201" s="115">
        <v>1300</v>
      </c>
      <c r="U201" s="115" t="s">
        <v>352</v>
      </c>
      <c r="V201" s="115" t="s">
        <v>350</v>
      </c>
      <c r="Z201" s="115">
        <v>0</v>
      </c>
      <c r="AA201" s="115">
        <v>1</v>
      </c>
      <c r="AB201" s="115">
        <v>0.16653448937983001</v>
      </c>
      <c r="AC201" s="115">
        <v>2.611709297917E-2</v>
      </c>
      <c r="AD201" s="115">
        <v>401.37241782926702</v>
      </c>
      <c r="AF201" s="115">
        <v>-1</v>
      </c>
      <c r="AG201" s="115">
        <v>-1</v>
      </c>
      <c r="AH201" s="115">
        <v>-1</v>
      </c>
      <c r="AI201" s="115">
        <v>-1</v>
      </c>
      <c r="AJ201" s="115">
        <v>0</v>
      </c>
      <c r="AM201" s="115" t="s">
        <v>348</v>
      </c>
      <c r="AN201" s="115">
        <v>-1</v>
      </c>
      <c r="AQ201" s="115">
        <v>600</v>
      </c>
      <c r="AR201" s="115" t="s">
        <v>245</v>
      </c>
      <c r="AS201" s="115" t="s">
        <v>349</v>
      </c>
      <c r="AT201" s="115" t="s">
        <v>296</v>
      </c>
      <c r="AV201" s="115">
        <v>56.126412239835801</v>
      </c>
      <c r="AW201" s="115">
        <v>0.32552507530000002</v>
      </c>
    </row>
    <row r="202" spans="1:49" x14ac:dyDescent="0.25">
      <c r="A202" s="117">
        <v>550000</v>
      </c>
      <c r="B202" s="117">
        <v>880000</v>
      </c>
      <c r="C202" s="117">
        <v>880000</v>
      </c>
      <c r="D202" s="115" t="s">
        <v>342</v>
      </c>
      <c r="E202" s="115" t="s">
        <v>13</v>
      </c>
      <c r="F202" s="115" t="s">
        <v>343</v>
      </c>
      <c r="G202" s="115" t="s">
        <v>344</v>
      </c>
      <c r="H202" s="115">
        <v>0.56000000000000005</v>
      </c>
      <c r="I202" s="115">
        <v>0.48</v>
      </c>
      <c r="J202" s="115" t="s">
        <v>350</v>
      </c>
      <c r="K202" s="115">
        <v>4.980503753703E-2</v>
      </c>
      <c r="L202" s="115">
        <v>3721.7610862889501</v>
      </c>
      <c r="M202" s="115">
        <v>10.5841050523739</v>
      </c>
      <c r="N202" s="115">
        <v>2.0056483529217801</v>
      </c>
      <c r="O202" s="115">
        <v>0.52714174942940994</v>
      </c>
      <c r="P202" s="115">
        <v>9.9891391503360003E-2</v>
      </c>
      <c r="Q202" s="115">
        <v>185.362450606501</v>
      </c>
      <c r="R202" s="115">
        <v>1300</v>
      </c>
      <c r="S202" s="115" t="s">
        <v>346</v>
      </c>
      <c r="T202" s="115">
        <v>1300</v>
      </c>
      <c r="U202" s="115" t="s">
        <v>352</v>
      </c>
      <c r="V202" s="115" t="s">
        <v>350</v>
      </c>
      <c r="Z202" s="115">
        <v>0</v>
      </c>
      <c r="AA202" s="115">
        <v>1</v>
      </c>
      <c r="AB202" s="115">
        <v>0.52714174942940994</v>
      </c>
      <c r="AC202" s="115">
        <v>9.9891391503360003E-2</v>
      </c>
      <c r="AD202" s="115">
        <v>1052.5052711957401</v>
      </c>
      <c r="AF202" s="115">
        <v>-1</v>
      </c>
      <c r="AG202" s="115">
        <v>-1</v>
      </c>
      <c r="AH202" s="115">
        <v>-1</v>
      </c>
      <c r="AI202" s="115">
        <v>-1</v>
      </c>
      <c r="AJ202" s="115">
        <v>0</v>
      </c>
      <c r="AM202" s="115" t="s">
        <v>348</v>
      </c>
      <c r="AN202" s="115">
        <v>-1</v>
      </c>
      <c r="AQ202" s="115">
        <v>600</v>
      </c>
      <c r="AR202" s="115" t="s">
        <v>245</v>
      </c>
      <c r="AS202" s="115" t="s">
        <v>349</v>
      </c>
      <c r="AT202" s="115" t="s">
        <v>296</v>
      </c>
      <c r="AV202" s="115">
        <v>60.7641687708768</v>
      </c>
      <c r="AW202" s="115">
        <v>0.85361335859999998</v>
      </c>
    </row>
    <row r="203" spans="1:49" x14ac:dyDescent="0.25">
      <c r="A203" s="117">
        <v>550000</v>
      </c>
      <c r="B203" s="117">
        <v>880000</v>
      </c>
      <c r="C203" s="117">
        <v>880000</v>
      </c>
      <c r="D203" s="115" t="s">
        <v>342</v>
      </c>
      <c r="E203" s="115" t="s">
        <v>13</v>
      </c>
      <c r="F203" s="115" t="s">
        <v>343</v>
      </c>
      <c r="G203" s="115" t="s">
        <v>344</v>
      </c>
      <c r="H203" s="115">
        <v>0.56000000000000005</v>
      </c>
      <c r="I203" s="115">
        <v>0.48</v>
      </c>
      <c r="J203" s="115" t="s">
        <v>345</v>
      </c>
      <c r="K203" s="115">
        <v>3.1589149007099998E-2</v>
      </c>
      <c r="L203" s="115">
        <v>3721.7610862889501</v>
      </c>
      <c r="M203" s="115">
        <v>10.5841050523739</v>
      </c>
      <c r="N203" s="115">
        <v>2.0056483529217801</v>
      </c>
      <c r="O203" s="115">
        <v>0.33434287160625997</v>
      </c>
      <c r="P203" s="115">
        <v>6.3356724676289999E-2</v>
      </c>
      <c r="Q203" s="115">
        <v>117.56726552361501</v>
      </c>
      <c r="R203" s="115">
        <v>1300</v>
      </c>
      <c r="S203" s="115" t="s">
        <v>346</v>
      </c>
      <c r="T203" s="115">
        <v>1300</v>
      </c>
      <c r="U203" s="115" t="s">
        <v>347</v>
      </c>
      <c r="V203" s="115" t="s">
        <v>345</v>
      </c>
      <c r="Z203" s="115">
        <v>0</v>
      </c>
      <c r="AA203" s="115">
        <v>1</v>
      </c>
      <c r="AB203" s="115">
        <v>0.33434287160625997</v>
      </c>
      <c r="AC203" s="115">
        <v>6.3356724676289999E-2</v>
      </c>
      <c r="AD203" s="115">
        <v>755.94695756363103</v>
      </c>
      <c r="AF203" s="115">
        <v>-1</v>
      </c>
      <c r="AG203" s="115">
        <v>-1</v>
      </c>
      <c r="AH203" s="115">
        <v>-1</v>
      </c>
      <c r="AI203" s="115">
        <v>-1</v>
      </c>
      <c r="AJ203" s="115">
        <v>0</v>
      </c>
      <c r="AM203" s="115" t="s">
        <v>348</v>
      </c>
      <c r="AN203" s="115">
        <v>-1</v>
      </c>
      <c r="AQ203" s="115">
        <v>600</v>
      </c>
      <c r="AR203" s="115" t="s">
        <v>245</v>
      </c>
      <c r="AS203" s="115" t="s">
        <v>349</v>
      </c>
      <c r="AT203" s="115" t="s">
        <v>296</v>
      </c>
      <c r="AV203" s="115">
        <v>47.709548938843</v>
      </c>
      <c r="AW203" s="115">
        <v>0.61309566709999996</v>
      </c>
    </row>
    <row r="204" spans="1:49" x14ac:dyDescent="0.25">
      <c r="A204" s="117">
        <v>560000</v>
      </c>
      <c r="B204" s="117">
        <v>790000</v>
      </c>
      <c r="C204" s="117">
        <v>790000</v>
      </c>
      <c r="D204" s="115" t="s">
        <v>342</v>
      </c>
      <c r="E204" s="115" t="s">
        <v>13</v>
      </c>
      <c r="F204" s="115" t="s">
        <v>343</v>
      </c>
      <c r="G204" s="115" t="s">
        <v>344</v>
      </c>
      <c r="H204" s="115">
        <v>0.56000000000000005</v>
      </c>
      <c r="I204" s="115">
        <v>0.48</v>
      </c>
      <c r="J204" s="115" t="s">
        <v>350</v>
      </c>
      <c r="K204" s="117">
        <v>8.3908081839999994E-6</v>
      </c>
      <c r="L204" s="115">
        <v>3692.1473056227601</v>
      </c>
      <c r="M204" s="115">
        <v>9.1974220051432205</v>
      </c>
      <c r="N204" s="115">
        <v>1.3524897862732901</v>
      </c>
      <c r="O204" s="115">
        <v>7.717380383E-5</v>
      </c>
      <c r="P204" s="115">
        <v>1.1348482359999999E-5</v>
      </c>
      <c r="Q204" s="115">
        <v>3.098009982855E-2</v>
      </c>
      <c r="R204" s="115">
        <v>1200</v>
      </c>
      <c r="S204" s="115" t="s">
        <v>351</v>
      </c>
      <c r="T204" s="115">
        <v>1200</v>
      </c>
      <c r="U204" s="115" t="s">
        <v>352</v>
      </c>
      <c r="V204" s="115" t="s">
        <v>350</v>
      </c>
      <c r="Z204" s="115">
        <v>0</v>
      </c>
      <c r="AA204" s="115">
        <v>1</v>
      </c>
      <c r="AB204" s="115">
        <v>7.717380383E-5</v>
      </c>
      <c r="AC204" s="115">
        <v>1.1348482359999999E-5</v>
      </c>
      <c r="AD204" s="115">
        <v>232.807469118028</v>
      </c>
      <c r="AF204" s="115">
        <v>-1</v>
      </c>
      <c r="AG204" s="115">
        <v>-1</v>
      </c>
      <c r="AH204" s="115">
        <v>-1</v>
      </c>
      <c r="AI204" s="115">
        <v>-1</v>
      </c>
      <c r="AJ204" s="115">
        <v>0</v>
      </c>
      <c r="AM204" s="115" t="s">
        <v>348</v>
      </c>
      <c r="AN204" s="115">
        <v>-1</v>
      </c>
      <c r="AQ204" s="115">
        <v>600</v>
      </c>
      <c r="AR204" s="115" t="s">
        <v>245</v>
      </c>
      <c r="AS204" s="115" t="s">
        <v>349</v>
      </c>
      <c r="AT204" s="115" t="s">
        <v>296</v>
      </c>
      <c r="AV204" s="115">
        <v>5.1101528196638304</v>
      </c>
      <c r="AW204" s="115">
        <v>0.1888138436</v>
      </c>
    </row>
    <row r="205" spans="1:49" x14ac:dyDescent="0.25">
      <c r="A205" s="117">
        <v>560000</v>
      </c>
      <c r="B205" s="117">
        <v>830000</v>
      </c>
      <c r="C205" s="117">
        <v>830000</v>
      </c>
      <c r="D205" s="115" t="s">
        <v>342</v>
      </c>
      <c r="E205" s="115" t="s">
        <v>13</v>
      </c>
      <c r="F205" s="115" t="s">
        <v>343</v>
      </c>
      <c r="G205" s="115" t="s">
        <v>344</v>
      </c>
      <c r="H205" s="115">
        <v>0.56000000000000005</v>
      </c>
      <c r="I205" s="115">
        <v>0.48</v>
      </c>
      <c r="J205" s="115" t="s">
        <v>350</v>
      </c>
      <c r="K205" s="115">
        <v>4.6620385063000003E-4</v>
      </c>
      <c r="L205" s="115">
        <v>3692.1473050725899</v>
      </c>
      <c r="M205" s="115">
        <v>9.1974220037727008</v>
      </c>
      <c r="N205" s="115">
        <v>1.35248978607176</v>
      </c>
      <c r="O205" s="115">
        <v>4.2878735540600003E-3</v>
      </c>
      <c r="P205" s="115">
        <v>6.3053594620999999E-4</v>
      </c>
      <c r="Q205" s="115">
        <v>1.72129329073278</v>
      </c>
      <c r="R205" s="115">
        <v>1200</v>
      </c>
      <c r="S205" s="115" t="s">
        <v>351</v>
      </c>
      <c r="T205" s="115">
        <v>1200</v>
      </c>
      <c r="U205" s="115" t="s">
        <v>352</v>
      </c>
      <c r="V205" s="115" t="s">
        <v>350</v>
      </c>
      <c r="Z205" s="115">
        <v>0</v>
      </c>
      <c r="AA205" s="115">
        <v>1</v>
      </c>
      <c r="AB205" s="115">
        <v>4.2878735540600003E-3</v>
      </c>
      <c r="AC205" s="115">
        <v>6.3053594620999999E-4</v>
      </c>
      <c r="AD205" s="115">
        <v>991.00248919879402</v>
      </c>
      <c r="AF205" s="115">
        <v>-1</v>
      </c>
      <c r="AG205" s="115">
        <v>-1</v>
      </c>
      <c r="AH205" s="115">
        <v>-1</v>
      </c>
      <c r="AI205" s="115">
        <v>-1</v>
      </c>
      <c r="AJ205" s="115">
        <v>0</v>
      </c>
      <c r="AM205" s="115" t="s">
        <v>348</v>
      </c>
      <c r="AN205" s="115">
        <v>-1</v>
      </c>
      <c r="AQ205" s="115">
        <v>600</v>
      </c>
      <c r="AR205" s="115" t="s">
        <v>245</v>
      </c>
      <c r="AS205" s="115" t="s">
        <v>349</v>
      </c>
      <c r="AT205" s="115" t="s">
        <v>296</v>
      </c>
      <c r="AV205" s="115">
        <v>100.097605439568</v>
      </c>
      <c r="AW205" s="115">
        <v>0.80373275690000001</v>
      </c>
    </row>
    <row r="206" spans="1:49" x14ac:dyDescent="0.25">
      <c r="A206" s="117">
        <v>560000</v>
      </c>
      <c r="B206" s="117">
        <v>870000</v>
      </c>
      <c r="C206" s="117">
        <v>870000</v>
      </c>
      <c r="D206" s="115" t="s">
        <v>342</v>
      </c>
      <c r="E206" s="115" t="s">
        <v>13</v>
      </c>
      <c r="F206" s="115" t="s">
        <v>343</v>
      </c>
      <c r="G206" s="115" t="s">
        <v>344</v>
      </c>
      <c r="H206" s="115">
        <v>0.56000000000000005</v>
      </c>
      <c r="I206" s="115">
        <v>0.48</v>
      </c>
      <c r="J206" s="115" t="s">
        <v>350</v>
      </c>
      <c r="K206" s="115">
        <v>1.4687317105200001E-3</v>
      </c>
      <c r="L206" s="115">
        <v>3692.1473056227601</v>
      </c>
      <c r="M206" s="115">
        <v>9.1974220051432205</v>
      </c>
      <c r="N206" s="115">
        <v>1.3524897862732901</v>
      </c>
      <c r="O206" s="115">
        <v>1.350854535403E-2</v>
      </c>
      <c r="P206" s="115">
        <v>1.9864446372599999E-3</v>
      </c>
      <c r="Q206" s="115">
        <v>5.4227738276975899</v>
      </c>
      <c r="R206" s="115">
        <v>1200</v>
      </c>
      <c r="S206" s="115" t="s">
        <v>351</v>
      </c>
      <c r="T206" s="115">
        <v>1200</v>
      </c>
      <c r="U206" s="115" t="s">
        <v>352</v>
      </c>
      <c r="V206" s="115" t="s">
        <v>350</v>
      </c>
      <c r="Z206" s="115">
        <v>0</v>
      </c>
      <c r="AA206" s="115">
        <v>1</v>
      </c>
      <c r="AB206" s="115">
        <v>1.350854535403E-2</v>
      </c>
      <c r="AC206" s="115">
        <v>1.9864446372599999E-3</v>
      </c>
      <c r="AD206" s="115">
        <v>433.25909531397798</v>
      </c>
      <c r="AF206" s="115">
        <v>-1</v>
      </c>
      <c r="AG206" s="115">
        <v>-1</v>
      </c>
      <c r="AH206" s="115">
        <v>-1</v>
      </c>
      <c r="AI206" s="115">
        <v>-1</v>
      </c>
      <c r="AJ206" s="115">
        <v>0</v>
      </c>
      <c r="AM206" s="115" t="s">
        <v>348</v>
      </c>
      <c r="AN206" s="115">
        <v>-1</v>
      </c>
      <c r="AQ206" s="115">
        <v>600</v>
      </c>
      <c r="AR206" s="115" t="s">
        <v>245</v>
      </c>
      <c r="AS206" s="115" t="s">
        <v>349</v>
      </c>
      <c r="AT206" s="115" t="s">
        <v>296</v>
      </c>
      <c r="AV206" s="115">
        <v>96.377617118127205</v>
      </c>
      <c r="AW206" s="115">
        <v>0.35138612759999999</v>
      </c>
    </row>
    <row r="207" spans="1:49" x14ac:dyDescent="0.25">
      <c r="A207" s="117">
        <v>560000</v>
      </c>
      <c r="B207" s="117">
        <v>870000</v>
      </c>
      <c r="C207" s="117">
        <v>870000</v>
      </c>
      <c r="D207" s="115" t="s">
        <v>342</v>
      </c>
      <c r="E207" s="115" t="s">
        <v>13</v>
      </c>
      <c r="F207" s="115" t="s">
        <v>343</v>
      </c>
      <c r="G207" s="115" t="s">
        <v>344</v>
      </c>
      <c r="H207" s="115">
        <v>0.56000000000000005</v>
      </c>
      <c r="I207" s="115">
        <v>0.48</v>
      </c>
      <c r="J207" s="115" t="s">
        <v>350</v>
      </c>
      <c r="K207" s="117">
        <v>2.9277353809999999E-6</v>
      </c>
      <c r="L207" s="115">
        <v>3697.3813855888002</v>
      </c>
      <c r="M207" s="115">
        <v>9.2096594654569905</v>
      </c>
      <c r="N207" s="115">
        <v>1.3542620814797801</v>
      </c>
      <c r="O207" s="115">
        <v>2.6963445860000002E-5</v>
      </c>
      <c r="P207" s="117">
        <v>3.9649210110949999E-6</v>
      </c>
      <c r="Q207" s="115">
        <v>1.0824954299630001E-2</v>
      </c>
      <c r="R207" s="115">
        <v>1200</v>
      </c>
      <c r="S207" s="115" t="s">
        <v>351</v>
      </c>
      <c r="T207" s="115">
        <v>1200</v>
      </c>
      <c r="U207" s="115" t="s">
        <v>352</v>
      </c>
      <c r="V207" s="115" t="s">
        <v>350</v>
      </c>
      <c r="Z207" s="115">
        <v>0</v>
      </c>
      <c r="AA207" s="115">
        <v>1</v>
      </c>
      <c r="AB207" s="115">
        <v>2.6963445860000002E-5</v>
      </c>
      <c r="AC207" s="117">
        <v>3.9649210110949999E-6</v>
      </c>
      <c r="AD207" s="115">
        <v>891.12738895780501</v>
      </c>
      <c r="AF207" s="115">
        <v>-1</v>
      </c>
      <c r="AG207" s="115">
        <v>-1</v>
      </c>
      <c r="AH207" s="115">
        <v>-1</v>
      </c>
      <c r="AI207" s="115">
        <v>-1</v>
      </c>
      <c r="AJ207" s="115">
        <v>0</v>
      </c>
      <c r="AM207" s="115" t="s">
        <v>348</v>
      </c>
      <c r="AN207" s="115">
        <v>-1</v>
      </c>
      <c r="AQ207" s="115">
        <v>600</v>
      </c>
      <c r="AR207" s="115" t="s">
        <v>245</v>
      </c>
      <c r="AS207" s="115" t="s">
        <v>349</v>
      </c>
      <c r="AT207" s="115" t="s">
        <v>296</v>
      </c>
      <c r="AV207" s="115">
        <v>4.6282592183793101</v>
      </c>
      <c r="AW207" s="115">
        <v>0.7227310535</v>
      </c>
    </row>
    <row r="208" spans="1:49" x14ac:dyDescent="0.25">
      <c r="A208" s="117">
        <v>560000</v>
      </c>
      <c r="B208" s="117">
        <v>870000</v>
      </c>
      <c r="C208" s="117">
        <v>870000</v>
      </c>
      <c r="D208" s="115" t="s">
        <v>342</v>
      </c>
      <c r="E208" s="115" t="s">
        <v>13</v>
      </c>
      <c r="F208" s="115" t="s">
        <v>343</v>
      </c>
      <c r="G208" s="115" t="s">
        <v>344</v>
      </c>
      <c r="H208" s="115">
        <v>0.56000000000000005</v>
      </c>
      <c r="I208" s="115">
        <v>0.48</v>
      </c>
      <c r="J208" s="115" t="s">
        <v>350</v>
      </c>
      <c r="K208" s="115">
        <v>7.7476405174000003E-4</v>
      </c>
      <c r="L208" s="115">
        <v>3692.1473047975001</v>
      </c>
      <c r="M208" s="115">
        <v>9.1974220030874392</v>
      </c>
      <c r="N208" s="115">
        <v>1.3524897859709899</v>
      </c>
      <c r="O208" s="115">
        <v>7.1258319366899999E-3</v>
      </c>
      <c r="P208" s="115">
        <v>1.04786046651E-3</v>
      </c>
      <c r="Q208" s="115">
        <v>2.8605430054932102</v>
      </c>
      <c r="R208" s="115">
        <v>1200</v>
      </c>
      <c r="S208" s="115" t="s">
        <v>351</v>
      </c>
      <c r="T208" s="115">
        <v>1200</v>
      </c>
      <c r="U208" s="115" t="s">
        <v>352</v>
      </c>
      <c r="V208" s="115" t="s">
        <v>350</v>
      </c>
      <c r="Z208" s="115">
        <v>0</v>
      </c>
      <c r="AA208" s="115">
        <v>1</v>
      </c>
      <c r="AB208" s="115">
        <v>7.1258319366899999E-3</v>
      </c>
      <c r="AC208" s="115">
        <v>1.04786046651E-3</v>
      </c>
      <c r="AD208" s="115">
        <v>1612.46948848489</v>
      </c>
      <c r="AF208" s="115">
        <v>-1</v>
      </c>
      <c r="AG208" s="115">
        <v>-1</v>
      </c>
      <c r="AH208" s="115">
        <v>-1</v>
      </c>
      <c r="AI208" s="115">
        <v>-1</v>
      </c>
      <c r="AJ208" s="115">
        <v>0</v>
      </c>
      <c r="AM208" s="115" t="s">
        <v>348</v>
      </c>
      <c r="AN208" s="115">
        <v>-1</v>
      </c>
      <c r="AQ208" s="115">
        <v>600</v>
      </c>
      <c r="AR208" s="115" t="s">
        <v>245</v>
      </c>
      <c r="AS208" s="115" t="s">
        <v>349</v>
      </c>
      <c r="AT208" s="115" t="s">
        <v>296</v>
      </c>
      <c r="AV208" s="115">
        <v>100.257913536746</v>
      </c>
      <c r="AW208" s="115">
        <v>1.3077611423</v>
      </c>
    </row>
    <row r="209" spans="1:49" x14ac:dyDescent="0.25">
      <c r="A209" s="117">
        <v>560000</v>
      </c>
      <c r="B209" s="117">
        <v>880000</v>
      </c>
      <c r="C209" s="117">
        <v>880000</v>
      </c>
      <c r="D209" s="115" t="s">
        <v>342</v>
      </c>
      <c r="E209" s="115" t="s">
        <v>13</v>
      </c>
      <c r="F209" s="115" t="s">
        <v>343</v>
      </c>
      <c r="G209" s="115" t="s">
        <v>344</v>
      </c>
      <c r="H209" s="115">
        <v>0.56000000000000005</v>
      </c>
      <c r="I209" s="115">
        <v>0.48</v>
      </c>
      <c r="J209" s="115" t="s">
        <v>350</v>
      </c>
      <c r="K209" s="115">
        <v>1.6554223525E-4</v>
      </c>
      <c r="L209" s="115">
        <v>3692.1473054852099</v>
      </c>
      <c r="M209" s="115">
        <v>9.1974220048005897</v>
      </c>
      <c r="N209" s="115">
        <v>1.3524897862229099</v>
      </c>
      <c r="O209" s="115">
        <v>1.52256179727E-3</v>
      </c>
      <c r="P209" s="115">
        <v>2.2389418237E-4</v>
      </c>
      <c r="Q209" s="115">
        <v>0.61120631784812995</v>
      </c>
      <c r="R209" s="115">
        <v>1200</v>
      </c>
      <c r="S209" s="115" t="s">
        <v>351</v>
      </c>
      <c r="T209" s="115">
        <v>1200</v>
      </c>
      <c r="U209" s="115" t="s">
        <v>352</v>
      </c>
      <c r="V209" s="115" t="s">
        <v>350</v>
      </c>
      <c r="Z209" s="115">
        <v>0</v>
      </c>
      <c r="AA209" s="115">
        <v>1</v>
      </c>
      <c r="AB209" s="115">
        <v>1.52256179727E-3</v>
      </c>
      <c r="AC209" s="115">
        <v>2.2389418237E-4</v>
      </c>
      <c r="AD209" s="115">
        <v>1123.4929314088399</v>
      </c>
      <c r="AF209" s="115">
        <v>-1</v>
      </c>
      <c r="AG209" s="115">
        <v>-1</v>
      </c>
      <c r="AH209" s="115">
        <v>-1</v>
      </c>
      <c r="AI209" s="115">
        <v>-1</v>
      </c>
      <c r="AJ209" s="115">
        <v>0</v>
      </c>
      <c r="AM209" s="115" t="s">
        <v>348</v>
      </c>
      <c r="AN209" s="115">
        <v>-1</v>
      </c>
      <c r="AQ209" s="115">
        <v>600</v>
      </c>
      <c r="AR209" s="115" t="s">
        <v>245</v>
      </c>
      <c r="AS209" s="115" t="s">
        <v>349</v>
      </c>
      <c r="AT209" s="115" t="s">
        <v>296</v>
      </c>
      <c r="AV209" s="115">
        <v>34.854949207349897</v>
      </c>
      <c r="AW209" s="115">
        <v>0.91118648130000002</v>
      </c>
    </row>
    <row r="210" spans="1:49" x14ac:dyDescent="0.25">
      <c r="A210" s="117">
        <v>160000</v>
      </c>
      <c r="B210" s="117">
        <v>580000</v>
      </c>
      <c r="C210" s="117">
        <v>580000</v>
      </c>
      <c r="D210" s="115" t="s">
        <v>342</v>
      </c>
      <c r="E210" s="115" t="s">
        <v>13</v>
      </c>
      <c r="F210" s="115" t="s">
        <v>343</v>
      </c>
      <c r="G210" s="115" t="s">
        <v>344</v>
      </c>
      <c r="H210" s="115">
        <v>0.56000000000000005</v>
      </c>
      <c r="I210" s="115">
        <v>0.48</v>
      </c>
      <c r="J210" s="115" t="s">
        <v>350</v>
      </c>
      <c r="K210" s="115">
        <v>5.8541859553689998E-2</v>
      </c>
      <c r="L210" s="115">
        <v>3692.1473050725899</v>
      </c>
      <c r="M210" s="115">
        <v>9.1974220037727008</v>
      </c>
      <c r="N210" s="115">
        <v>1.35248978607176</v>
      </c>
      <c r="O210" s="115">
        <v>0.53843418720090996</v>
      </c>
      <c r="P210" s="115">
        <v>7.9177267104010005E-2</v>
      </c>
      <c r="Q210" s="115">
        <v>216.145168985109</v>
      </c>
      <c r="R210" s="115">
        <v>1210</v>
      </c>
      <c r="S210" s="115" t="s">
        <v>353</v>
      </c>
      <c r="T210" s="115">
        <v>1210</v>
      </c>
      <c r="U210" s="115" t="s">
        <v>352</v>
      </c>
      <c r="V210" s="115" t="s">
        <v>350</v>
      </c>
      <c r="Z210" s="115">
        <v>0</v>
      </c>
      <c r="AA210" s="115">
        <v>1</v>
      </c>
      <c r="AB210" s="115">
        <v>0.53843418720090996</v>
      </c>
      <c r="AC210" s="115">
        <v>7.9177267104010005E-2</v>
      </c>
      <c r="AD210" s="115">
        <v>216.145168985108</v>
      </c>
      <c r="AF210" s="115">
        <v>-1</v>
      </c>
      <c r="AG210" s="115">
        <v>-1</v>
      </c>
      <c r="AH210" s="115">
        <v>-1</v>
      </c>
      <c r="AI210" s="115">
        <v>-1</v>
      </c>
      <c r="AJ210" s="115">
        <v>0</v>
      </c>
      <c r="AM210" s="115" t="s">
        <v>348</v>
      </c>
      <c r="AN210" s="115">
        <v>-1</v>
      </c>
      <c r="AQ210" s="115">
        <v>608</v>
      </c>
      <c r="AR210" s="115" t="s">
        <v>247</v>
      </c>
      <c r="AS210" s="115" t="s">
        <v>355</v>
      </c>
      <c r="AT210" s="115" t="s">
        <v>296</v>
      </c>
      <c r="AV210" s="115">
        <v>62.221097496827198</v>
      </c>
      <c r="AW210" s="115">
        <v>0.1753002182</v>
      </c>
    </row>
    <row r="211" spans="1:49" x14ac:dyDescent="0.25">
      <c r="A211" s="117">
        <v>160000</v>
      </c>
      <c r="B211" s="117">
        <v>580000</v>
      </c>
      <c r="C211" s="117">
        <v>580000</v>
      </c>
      <c r="D211" s="115" t="s">
        <v>342</v>
      </c>
      <c r="E211" s="115" t="s">
        <v>13</v>
      </c>
      <c r="F211" s="115" t="s">
        <v>343</v>
      </c>
      <c r="G211" s="115" t="s">
        <v>344</v>
      </c>
      <c r="H211" s="115">
        <v>0.56000000000000005</v>
      </c>
      <c r="I211" s="115">
        <v>0.48</v>
      </c>
      <c r="J211" s="115" t="s">
        <v>350</v>
      </c>
      <c r="K211" s="115">
        <v>0.11905885417168</v>
      </c>
      <c r="L211" s="115">
        <v>3692.1473050725899</v>
      </c>
      <c r="M211" s="115">
        <v>9.1974220037727008</v>
      </c>
      <c r="N211" s="115">
        <v>1.35248978607176</v>
      </c>
      <c r="O211" s="115">
        <v>1.0950345251026099</v>
      </c>
      <c r="P211" s="115">
        <v>0.16102588420861</v>
      </c>
      <c r="Q211" s="115">
        <v>439.58282757501303</v>
      </c>
      <c r="R211" s="115">
        <v>1210</v>
      </c>
      <c r="S211" s="115" t="s">
        <v>353</v>
      </c>
      <c r="T211" s="115">
        <v>1210</v>
      </c>
      <c r="U211" s="115" t="s">
        <v>352</v>
      </c>
      <c r="V211" s="115" t="s">
        <v>350</v>
      </c>
      <c r="Z211" s="115">
        <v>0</v>
      </c>
      <c r="AA211" s="115">
        <v>1</v>
      </c>
      <c r="AB211" s="115">
        <v>1.0950345251026099</v>
      </c>
      <c r="AC211" s="115">
        <v>0.16102588420861</v>
      </c>
      <c r="AD211" s="115">
        <v>439.58282757501303</v>
      </c>
      <c r="AF211" s="115">
        <v>-1</v>
      </c>
      <c r="AG211" s="115">
        <v>-1</v>
      </c>
      <c r="AH211" s="115">
        <v>-1</v>
      </c>
      <c r="AI211" s="115">
        <v>-1</v>
      </c>
      <c r="AJ211" s="115">
        <v>0</v>
      </c>
      <c r="AM211" s="115" t="s">
        <v>348</v>
      </c>
      <c r="AN211" s="115">
        <v>-1</v>
      </c>
      <c r="AQ211" s="115">
        <v>608</v>
      </c>
      <c r="AR211" s="115" t="s">
        <v>247</v>
      </c>
      <c r="AS211" s="115" t="s">
        <v>355</v>
      </c>
      <c r="AT211" s="115" t="s">
        <v>296</v>
      </c>
      <c r="AV211" s="115">
        <v>89.956185445474901</v>
      </c>
      <c r="AW211" s="115">
        <v>0.3565148642</v>
      </c>
    </row>
    <row r="212" spans="1:49" x14ac:dyDescent="0.25">
      <c r="A212" s="117">
        <v>160000</v>
      </c>
      <c r="B212" s="117">
        <v>580000</v>
      </c>
      <c r="C212" s="117">
        <v>580000</v>
      </c>
      <c r="D212" s="115" t="s">
        <v>342</v>
      </c>
      <c r="E212" s="115" t="s">
        <v>13</v>
      </c>
      <c r="F212" s="115" t="s">
        <v>343</v>
      </c>
      <c r="G212" s="115" t="s">
        <v>344</v>
      </c>
      <c r="H212" s="115">
        <v>0.56000000000000005</v>
      </c>
      <c r="I212" s="115">
        <v>0.48</v>
      </c>
      <c r="J212" s="115" t="s">
        <v>350</v>
      </c>
      <c r="K212" s="115">
        <v>4.0745535622289997E-2</v>
      </c>
      <c r="L212" s="115">
        <v>3692.1473050725899</v>
      </c>
      <c r="M212" s="115">
        <v>9.1974220037727008</v>
      </c>
      <c r="N212" s="115">
        <v>1.35248978607176</v>
      </c>
      <c r="O212" s="115">
        <v>0.37475388588802</v>
      </c>
      <c r="P212" s="115">
        <v>5.5107920757179997E-2</v>
      </c>
      <c r="Q212" s="115">
        <v>150.43851954160601</v>
      </c>
      <c r="R212" s="115">
        <v>1210</v>
      </c>
      <c r="S212" s="115" t="s">
        <v>353</v>
      </c>
      <c r="T212" s="115">
        <v>1210</v>
      </c>
      <c r="U212" s="115" t="s">
        <v>352</v>
      </c>
      <c r="V212" s="115" t="s">
        <v>350</v>
      </c>
      <c r="Z212" s="115">
        <v>0</v>
      </c>
      <c r="AA212" s="115">
        <v>1</v>
      </c>
      <c r="AB212" s="115">
        <v>0.37475388588802</v>
      </c>
      <c r="AC212" s="115">
        <v>5.5107920757179997E-2</v>
      </c>
      <c r="AD212" s="115">
        <v>150.438519541608</v>
      </c>
      <c r="AF212" s="115">
        <v>-1</v>
      </c>
      <c r="AG212" s="115">
        <v>-1</v>
      </c>
      <c r="AH212" s="115">
        <v>-1</v>
      </c>
      <c r="AI212" s="115">
        <v>-1</v>
      </c>
      <c r="AJ212" s="115">
        <v>0</v>
      </c>
      <c r="AM212" s="115" t="s">
        <v>348</v>
      </c>
      <c r="AN212" s="115">
        <v>-1</v>
      </c>
      <c r="AQ212" s="115">
        <v>608</v>
      </c>
      <c r="AR212" s="115" t="s">
        <v>247</v>
      </c>
      <c r="AS212" s="115" t="s">
        <v>355</v>
      </c>
      <c r="AT212" s="115" t="s">
        <v>296</v>
      </c>
      <c r="AV212" s="115">
        <v>53.787315076499702</v>
      </c>
      <c r="AW212" s="115">
        <v>0.1220101537</v>
      </c>
    </row>
    <row r="213" spans="1:49" x14ac:dyDescent="0.25">
      <c r="A213" s="117">
        <v>160000</v>
      </c>
      <c r="B213" s="117">
        <v>580000</v>
      </c>
      <c r="C213" s="117">
        <v>580000</v>
      </c>
      <c r="D213" s="115" t="s">
        <v>342</v>
      </c>
      <c r="E213" s="115" t="s">
        <v>13</v>
      </c>
      <c r="F213" s="115" t="s">
        <v>343</v>
      </c>
      <c r="G213" s="115" t="s">
        <v>344</v>
      </c>
      <c r="H213" s="115">
        <v>0.56000000000000005</v>
      </c>
      <c r="I213" s="115">
        <v>0.48</v>
      </c>
      <c r="J213" s="115" t="s">
        <v>350</v>
      </c>
      <c r="K213" s="115">
        <v>6.7476745065089994E-2</v>
      </c>
      <c r="L213" s="115">
        <v>3692.1473050725899</v>
      </c>
      <c r="M213" s="115">
        <v>9.1974220037727008</v>
      </c>
      <c r="N213" s="115">
        <v>1.35248978607176</v>
      </c>
      <c r="O213" s="115">
        <v>0.62061209980466003</v>
      </c>
      <c r="P213" s="115">
        <v>9.1261608497899993E-2</v>
      </c>
      <c r="Q213" s="115">
        <v>249.13408244716001</v>
      </c>
      <c r="R213" s="115">
        <v>1210</v>
      </c>
      <c r="S213" s="115" t="s">
        <v>353</v>
      </c>
      <c r="T213" s="115">
        <v>1210</v>
      </c>
      <c r="U213" s="115" t="s">
        <v>352</v>
      </c>
      <c r="V213" s="115" t="s">
        <v>350</v>
      </c>
      <c r="Z213" s="115">
        <v>0</v>
      </c>
      <c r="AA213" s="115">
        <v>1</v>
      </c>
      <c r="AB213" s="115">
        <v>0.62061209980466003</v>
      </c>
      <c r="AC213" s="115">
        <v>9.1261608497899993E-2</v>
      </c>
      <c r="AD213" s="115">
        <v>249.13408244716101</v>
      </c>
      <c r="AF213" s="115">
        <v>-1</v>
      </c>
      <c r="AG213" s="115">
        <v>-1</v>
      </c>
      <c r="AH213" s="115">
        <v>-1</v>
      </c>
      <c r="AI213" s="115">
        <v>-1</v>
      </c>
      <c r="AJ213" s="115">
        <v>0</v>
      </c>
      <c r="AM213" s="115" t="s">
        <v>348</v>
      </c>
      <c r="AN213" s="115">
        <v>-1</v>
      </c>
      <c r="AQ213" s="115">
        <v>608</v>
      </c>
      <c r="AR213" s="115" t="s">
        <v>247</v>
      </c>
      <c r="AS213" s="115" t="s">
        <v>355</v>
      </c>
      <c r="AT213" s="115" t="s">
        <v>296</v>
      </c>
      <c r="AV213" s="115">
        <v>81.174423789059702</v>
      </c>
      <c r="AW213" s="115">
        <v>0.2020552169</v>
      </c>
    </row>
    <row r="214" spans="1:49" x14ac:dyDescent="0.25">
      <c r="A214" s="117">
        <v>160000</v>
      </c>
      <c r="B214" s="117">
        <v>580000</v>
      </c>
      <c r="C214" s="117">
        <v>580000</v>
      </c>
      <c r="D214" s="115" t="s">
        <v>342</v>
      </c>
      <c r="E214" s="115" t="s">
        <v>13</v>
      </c>
      <c r="F214" s="115" t="s">
        <v>343</v>
      </c>
      <c r="G214" s="115" t="s">
        <v>344</v>
      </c>
      <c r="H214" s="115">
        <v>0.56000000000000005</v>
      </c>
      <c r="I214" s="115">
        <v>0.48</v>
      </c>
      <c r="J214" s="115" t="s">
        <v>350</v>
      </c>
      <c r="K214" s="115">
        <v>0.29786230898469002</v>
      </c>
      <c r="L214" s="115">
        <v>3692.1473050725899</v>
      </c>
      <c r="M214" s="115">
        <v>9.1974220037727008</v>
      </c>
      <c r="N214" s="115">
        <v>1.35248978607176</v>
      </c>
      <c r="O214" s="115">
        <v>2.7395653547503498</v>
      </c>
      <c r="P214" s="115">
        <v>0.40285573055753998</v>
      </c>
      <c r="Q214" s="115">
        <v>1099.75152140052</v>
      </c>
      <c r="R214" s="115">
        <v>1210</v>
      </c>
      <c r="S214" s="115" t="s">
        <v>353</v>
      </c>
      <c r="T214" s="115">
        <v>1210</v>
      </c>
      <c r="U214" s="115" t="s">
        <v>352</v>
      </c>
      <c r="V214" s="115" t="s">
        <v>350</v>
      </c>
      <c r="Z214" s="115">
        <v>0</v>
      </c>
      <c r="AA214" s="115">
        <v>1</v>
      </c>
      <c r="AB214" s="115">
        <v>2.7395653547503498</v>
      </c>
      <c r="AC214" s="115">
        <v>0.40285573055753998</v>
      </c>
      <c r="AD214" s="115">
        <v>1099.75152140052</v>
      </c>
      <c r="AF214" s="115">
        <v>-1</v>
      </c>
      <c r="AG214" s="115">
        <v>-1</v>
      </c>
      <c r="AH214" s="115">
        <v>-1</v>
      </c>
      <c r="AI214" s="115">
        <v>-1</v>
      </c>
      <c r="AJ214" s="115">
        <v>0</v>
      </c>
      <c r="AM214" s="115" t="s">
        <v>348</v>
      </c>
      <c r="AN214" s="115">
        <v>-1</v>
      </c>
      <c r="AQ214" s="115">
        <v>608</v>
      </c>
      <c r="AR214" s="115" t="s">
        <v>247</v>
      </c>
      <c r="AS214" s="115" t="s">
        <v>355</v>
      </c>
      <c r="AT214" s="115" t="s">
        <v>296</v>
      </c>
      <c r="AV214" s="115">
        <v>138.98675750043799</v>
      </c>
      <c r="AW214" s="115">
        <v>0.89193148529999999</v>
      </c>
    </row>
    <row r="215" spans="1:49" x14ac:dyDescent="0.25">
      <c r="A215" s="117">
        <v>160000</v>
      </c>
      <c r="B215" s="117">
        <v>580000</v>
      </c>
      <c r="C215" s="117">
        <v>580000</v>
      </c>
      <c r="D215" s="115" t="s">
        <v>342</v>
      </c>
      <c r="E215" s="115" t="s">
        <v>13</v>
      </c>
      <c r="F215" s="115" t="s">
        <v>343</v>
      </c>
      <c r="G215" s="115" t="s">
        <v>344</v>
      </c>
      <c r="H215" s="115">
        <v>0.56000000000000005</v>
      </c>
      <c r="I215" s="115">
        <v>0.48</v>
      </c>
      <c r="J215" s="115" t="s">
        <v>350</v>
      </c>
      <c r="K215" s="115">
        <v>3.407815033949E-2</v>
      </c>
      <c r="L215" s="115">
        <v>3692.1473050725899</v>
      </c>
      <c r="M215" s="115">
        <v>9.1974220037727008</v>
      </c>
      <c r="N215" s="115">
        <v>1.35248978607176</v>
      </c>
      <c r="O215" s="115">
        <v>0.31343112978030002</v>
      </c>
      <c r="P215" s="115">
        <v>4.6090350262380002E-2</v>
      </c>
      <c r="Q215" s="115">
        <v>125.82155093781</v>
      </c>
      <c r="R215" s="115">
        <v>1210</v>
      </c>
      <c r="S215" s="115" t="s">
        <v>353</v>
      </c>
      <c r="T215" s="115">
        <v>1210</v>
      </c>
      <c r="U215" s="115" t="s">
        <v>352</v>
      </c>
      <c r="V215" s="115" t="s">
        <v>350</v>
      </c>
      <c r="Z215" s="115">
        <v>0</v>
      </c>
      <c r="AA215" s="115">
        <v>1</v>
      </c>
      <c r="AB215" s="115">
        <v>0.31343112978030002</v>
      </c>
      <c r="AC215" s="115">
        <v>4.6090350262380002E-2</v>
      </c>
      <c r="AD215" s="115">
        <v>125.821550937808</v>
      </c>
      <c r="AF215" s="115">
        <v>-1</v>
      </c>
      <c r="AG215" s="115">
        <v>-1</v>
      </c>
      <c r="AH215" s="115">
        <v>-1</v>
      </c>
      <c r="AI215" s="115">
        <v>-1</v>
      </c>
      <c r="AJ215" s="115">
        <v>0</v>
      </c>
      <c r="AM215" s="115" t="s">
        <v>348</v>
      </c>
      <c r="AN215" s="115">
        <v>-1</v>
      </c>
      <c r="AQ215" s="115">
        <v>608</v>
      </c>
      <c r="AR215" s="115" t="s">
        <v>247</v>
      </c>
      <c r="AS215" s="115" t="s">
        <v>355</v>
      </c>
      <c r="AT215" s="115" t="s">
        <v>296</v>
      </c>
      <c r="AV215" s="115">
        <v>73.341779218223095</v>
      </c>
      <c r="AW215" s="115">
        <v>0.1020450535</v>
      </c>
    </row>
    <row r="216" spans="1:49" x14ac:dyDescent="0.25">
      <c r="A216" s="117">
        <v>160000</v>
      </c>
      <c r="B216" s="117">
        <v>590000</v>
      </c>
      <c r="C216" s="117">
        <v>590000</v>
      </c>
      <c r="D216" s="115" t="s">
        <v>342</v>
      </c>
      <c r="E216" s="115" t="s">
        <v>13</v>
      </c>
      <c r="F216" s="115" t="s">
        <v>343</v>
      </c>
      <c r="G216" s="115" t="s">
        <v>344</v>
      </c>
      <c r="H216" s="115">
        <v>0.56000000000000005</v>
      </c>
      <c r="I216" s="115">
        <v>0.48</v>
      </c>
      <c r="J216" s="115" t="s">
        <v>350</v>
      </c>
      <c r="K216" s="115">
        <v>0.20203958046784001</v>
      </c>
      <c r="L216" s="115">
        <v>3680.1267670696102</v>
      </c>
      <c r="M216" s="115">
        <v>9.1693836873159196</v>
      </c>
      <c r="N216" s="115">
        <v>1.3484315205532</v>
      </c>
      <c r="O216" s="115">
        <v>1.85257843333404</v>
      </c>
      <c r="P216" s="115">
        <v>0.27243653870218998</v>
      </c>
      <c r="Q216" s="115">
        <v>743.53126808724699</v>
      </c>
      <c r="R216" s="115">
        <v>1200</v>
      </c>
      <c r="S216" s="115" t="s">
        <v>351</v>
      </c>
      <c r="T216" s="115">
        <v>1200</v>
      </c>
      <c r="U216" s="115" t="s">
        <v>352</v>
      </c>
      <c r="V216" s="115" t="s">
        <v>350</v>
      </c>
      <c r="Z216" s="115">
        <v>0</v>
      </c>
      <c r="AA216" s="115">
        <v>1</v>
      </c>
      <c r="AB216" s="115">
        <v>1.85257843333404</v>
      </c>
      <c r="AC216" s="115">
        <v>0.27243653870218998</v>
      </c>
      <c r="AD216" s="115">
        <v>743.53126808724699</v>
      </c>
      <c r="AF216" s="115">
        <v>-1</v>
      </c>
      <c r="AG216" s="115">
        <v>-1</v>
      </c>
      <c r="AH216" s="115">
        <v>-1</v>
      </c>
      <c r="AI216" s="115">
        <v>-1</v>
      </c>
      <c r="AJ216" s="115">
        <v>0</v>
      </c>
      <c r="AM216" s="115" t="s">
        <v>348</v>
      </c>
      <c r="AN216" s="115">
        <v>-1</v>
      </c>
      <c r="AQ216" s="115">
        <v>608</v>
      </c>
      <c r="AR216" s="115" t="s">
        <v>247</v>
      </c>
      <c r="AS216" s="115" t="s">
        <v>355</v>
      </c>
      <c r="AT216" s="115" t="s">
        <v>296</v>
      </c>
      <c r="AV216" s="115">
        <v>132.685699095556</v>
      </c>
      <c r="AW216" s="115">
        <v>0.60302617039999995</v>
      </c>
    </row>
    <row r="217" spans="1:49" x14ac:dyDescent="0.25">
      <c r="A217" s="117">
        <v>160000</v>
      </c>
      <c r="B217" s="117">
        <v>590000</v>
      </c>
      <c r="C217" s="117">
        <v>590000</v>
      </c>
      <c r="D217" s="115" t="s">
        <v>342</v>
      </c>
      <c r="E217" s="115" t="s">
        <v>13</v>
      </c>
      <c r="F217" s="115" t="s">
        <v>343</v>
      </c>
      <c r="G217" s="115" t="s">
        <v>344</v>
      </c>
      <c r="H217" s="115">
        <v>0.56000000000000005</v>
      </c>
      <c r="I217" s="115">
        <v>0.48</v>
      </c>
      <c r="J217" s="115" t="s">
        <v>350</v>
      </c>
      <c r="K217" s="115">
        <v>0.14244592378713</v>
      </c>
      <c r="L217" s="115">
        <v>3680.1267670696102</v>
      </c>
      <c r="M217" s="115">
        <v>9.1693836873159196</v>
      </c>
      <c r="N217" s="115">
        <v>1.3484315205532</v>
      </c>
      <c r="O217" s="115">
        <v>1.3061413298984199</v>
      </c>
      <c r="P217" s="115">
        <v>0.19207857360889</v>
      </c>
      <c r="Q217" s="115">
        <v>524.21905698900105</v>
      </c>
      <c r="R217" s="115">
        <v>1210</v>
      </c>
      <c r="S217" s="115" t="s">
        <v>353</v>
      </c>
      <c r="T217" s="115">
        <v>1210</v>
      </c>
      <c r="U217" s="115" t="s">
        <v>352</v>
      </c>
      <c r="V217" s="115" t="s">
        <v>350</v>
      </c>
      <c r="Z217" s="115">
        <v>0</v>
      </c>
      <c r="AA217" s="115">
        <v>1</v>
      </c>
      <c r="AB217" s="115">
        <v>1.3061413298984199</v>
      </c>
      <c r="AC217" s="115">
        <v>0.19207857360889</v>
      </c>
      <c r="AD217" s="115">
        <v>524.21905698900105</v>
      </c>
      <c r="AF217" s="115">
        <v>-1</v>
      </c>
      <c r="AG217" s="115">
        <v>-1</v>
      </c>
      <c r="AH217" s="115">
        <v>-1</v>
      </c>
      <c r="AI217" s="115">
        <v>-1</v>
      </c>
      <c r="AJ217" s="115">
        <v>0</v>
      </c>
      <c r="AM217" s="115" t="s">
        <v>348</v>
      </c>
      <c r="AN217" s="115">
        <v>-1</v>
      </c>
      <c r="AQ217" s="115">
        <v>608</v>
      </c>
      <c r="AR217" s="115" t="s">
        <v>247</v>
      </c>
      <c r="AS217" s="115" t="s">
        <v>355</v>
      </c>
      <c r="AT217" s="115" t="s">
        <v>296</v>
      </c>
      <c r="AV217" s="115">
        <v>99.916668713317705</v>
      </c>
      <c r="AW217" s="115">
        <v>0.42515738600000003</v>
      </c>
    </row>
    <row r="218" spans="1:49" x14ac:dyDescent="0.25">
      <c r="A218" s="117">
        <v>160000</v>
      </c>
      <c r="B218" s="117">
        <v>590000</v>
      </c>
      <c r="C218" s="117">
        <v>590000</v>
      </c>
      <c r="D218" s="115" t="s">
        <v>342</v>
      </c>
      <c r="E218" s="115" t="s">
        <v>13</v>
      </c>
      <c r="F218" s="115" t="s">
        <v>343</v>
      </c>
      <c r="G218" s="115" t="s">
        <v>344</v>
      </c>
      <c r="H218" s="115">
        <v>0.56000000000000005</v>
      </c>
      <c r="I218" s="115">
        <v>0.48</v>
      </c>
      <c r="J218" s="115" t="s">
        <v>350</v>
      </c>
      <c r="K218" s="115">
        <v>0.21107867467923999</v>
      </c>
      <c r="L218" s="115">
        <v>3680.1267670696102</v>
      </c>
      <c r="M218" s="115">
        <v>9.1693836873159196</v>
      </c>
      <c r="N218" s="115">
        <v>1.3484315205532</v>
      </c>
      <c r="O218" s="115">
        <v>1.9354613563441201</v>
      </c>
      <c r="P218" s="115">
        <v>0.28462513825407998</v>
      </c>
      <c r="Q218" s="115">
        <v>776.79628064466601</v>
      </c>
      <c r="R218" s="115">
        <v>1210</v>
      </c>
      <c r="S218" s="115" t="s">
        <v>353</v>
      </c>
      <c r="T218" s="115">
        <v>1210</v>
      </c>
      <c r="U218" s="115" t="s">
        <v>352</v>
      </c>
      <c r="V218" s="115" t="s">
        <v>350</v>
      </c>
      <c r="Z218" s="115">
        <v>0</v>
      </c>
      <c r="AA218" s="115">
        <v>1</v>
      </c>
      <c r="AB218" s="115">
        <v>1.9354613563441201</v>
      </c>
      <c r="AC218" s="115">
        <v>0.28462513825407998</v>
      </c>
      <c r="AD218" s="115">
        <v>776.79628064466601</v>
      </c>
      <c r="AF218" s="115">
        <v>-1</v>
      </c>
      <c r="AG218" s="115">
        <v>-1</v>
      </c>
      <c r="AH218" s="115">
        <v>-1</v>
      </c>
      <c r="AI218" s="115">
        <v>-1</v>
      </c>
      <c r="AJ218" s="115">
        <v>0</v>
      </c>
      <c r="AM218" s="115" t="s">
        <v>348</v>
      </c>
      <c r="AN218" s="115">
        <v>-1</v>
      </c>
      <c r="AQ218" s="115">
        <v>608</v>
      </c>
      <c r="AR218" s="115" t="s">
        <v>247</v>
      </c>
      <c r="AS218" s="115" t="s">
        <v>355</v>
      </c>
      <c r="AT218" s="115" t="s">
        <v>296</v>
      </c>
      <c r="AV218" s="115">
        <v>117.199421151181</v>
      </c>
      <c r="AW218" s="115">
        <v>0.63000509380000003</v>
      </c>
    </row>
    <row r="219" spans="1:49" x14ac:dyDescent="0.25">
      <c r="A219" s="117">
        <v>160000</v>
      </c>
      <c r="B219" s="117">
        <v>590000</v>
      </c>
      <c r="C219" s="117">
        <v>590000</v>
      </c>
      <c r="D219" s="115" t="s">
        <v>342</v>
      </c>
      <c r="E219" s="115" t="s">
        <v>13</v>
      </c>
      <c r="F219" s="115" t="s">
        <v>343</v>
      </c>
      <c r="G219" s="115" t="s">
        <v>344</v>
      </c>
      <c r="H219" s="115">
        <v>0.56000000000000005</v>
      </c>
      <c r="I219" s="115">
        <v>0.48</v>
      </c>
      <c r="J219" s="115" t="s">
        <v>350</v>
      </c>
      <c r="K219" s="115">
        <v>3.5302059643639999E-2</v>
      </c>
      <c r="L219" s="115">
        <v>3680.1267670696102</v>
      </c>
      <c r="M219" s="115">
        <v>9.1693836873159196</v>
      </c>
      <c r="N219" s="115">
        <v>1.3484315205532</v>
      </c>
      <c r="O219" s="115">
        <v>0.32369812982504997</v>
      </c>
      <c r="P219" s="115">
        <v>4.7602409963929997E-2</v>
      </c>
      <c r="Q219" s="115">
        <v>129.91605462725099</v>
      </c>
      <c r="R219" s="115">
        <v>1210</v>
      </c>
      <c r="S219" s="115" t="s">
        <v>353</v>
      </c>
      <c r="T219" s="115">
        <v>1210</v>
      </c>
      <c r="U219" s="115" t="s">
        <v>352</v>
      </c>
      <c r="V219" s="115" t="s">
        <v>350</v>
      </c>
      <c r="Z219" s="115">
        <v>0</v>
      </c>
      <c r="AA219" s="115">
        <v>1</v>
      </c>
      <c r="AB219" s="115">
        <v>0.32369812982504997</v>
      </c>
      <c r="AC219" s="115">
        <v>4.7602409963929997E-2</v>
      </c>
      <c r="AD219" s="115">
        <v>129.91605462725201</v>
      </c>
      <c r="AF219" s="115">
        <v>-1</v>
      </c>
      <c r="AG219" s="115">
        <v>-1</v>
      </c>
      <c r="AH219" s="115">
        <v>-1</v>
      </c>
      <c r="AI219" s="115">
        <v>-1</v>
      </c>
      <c r="AJ219" s="115">
        <v>0</v>
      </c>
      <c r="AM219" s="115" t="s">
        <v>348</v>
      </c>
      <c r="AN219" s="115">
        <v>-1</v>
      </c>
      <c r="AQ219" s="115">
        <v>608</v>
      </c>
      <c r="AR219" s="115" t="s">
        <v>247</v>
      </c>
      <c r="AS219" s="115" t="s">
        <v>355</v>
      </c>
      <c r="AT219" s="115" t="s">
        <v>296</v>
      </c>
      <c r="AV219" s="115">
        <v>71.117561675623605</v>
      </c>
      <c r="AW219" s="115">
        <v>0.1053658188</v>
      </c>
    </row>
    <row r="220" spans="1:49" x14ac:dyDescent="0.25">
      <c r="A220" s="117">
        <v>160000</v>
      </c>
      <c r="B220" s="117">
        <v>590000</v>
      </c>
      <c r="C220" s="117">
        <v>590000</v>
      </c>
      <c r="D220" s="115" t="s">
        <v>342</v>
      </c>
      <c r="E220" s="115" t="s">
        <v>13</v>
      </c>
      <c r="F220" s="115" t="s">
        <v>343</v>
      </c>
      <c r="G220" s="115" t="s">
        <v>344</v>
      </c>
      <c r="H220" s="115">
        <v>0.56000000000000005</v>
      </c>
      <c r="I220" s="115">
        <v>0.48</v>
      </c>
      <c r="J220" s="115" t="s">
        <v>350</v>
      </c>
      <c r="K220" s="115">
        <v>5.9959057880600002E-3</v>
      </c>
      <c r="L220" s="115">
        <v>3680.1267670696102</v>
      </c>
      <c r="M220" s="115">
        <v>9.1693836873159196</v>
      </c>
      <c r="N220" s="115">
        <v>1.3484315205532</v>
      </c>
      <c r="O220" s="115">
        <v>5.497876072374E-2</v>
      </c>
      <c r="P220" s="115">
        <v>8.0850683588900001E-3</v>
      </c>
      <c r="Q220" s="115">
        <v>22.065693383478301</v>
      </c>
      <c r="R220" s="115">
        <v>1210</v>
      </c>
      <c r="S220" s="115" t="s">
        <v>353</v>
      </c>
      <c r="T220" s="115">
        <v>1210</v>
      </c>
      <c r="U220" s="115" t="s">
        <v>352</v>
      </c>
      <c r="V220" s="115" t="s">
        <v>350</v>
      </c>
      <c r="Z220" s="115">
        <v>0</v>
      </c>
      <c r="AA220" s="115">
        <v>1</v>
      </c>
      <c r="AB220" s="115">
        <v>5.497876072374E-2</v>
      </c>
      <c r="AC220" s="115">
        <v>8.0850683588900001E-3</v>
      </c>
      <c r="AD220" s="115">
        <v>22.0656933834785</v>
      </c>
      <c r="AF220" s="115">
        <v>-1</v>
      </c>
      <c r="AG220" s="115">
        <v>-1</v>
      </c>
      <c r="AH220" s="115">
        <v>-1</v>
      </c>
      <c r="AI220" s="115">
        <v>-1</v>
      </c>
      <c r="AJ220" s="115">
        <v>0</v>
      </c>
      <c r="AM220" s="115" t="s">
        <v>348</v>
      </c>
      <c r="AN220" s="115">
        <v>-1</v>
      </c>
      <c r="AQ220" s="115">
        <v>608</v>
      </c>
      <c r="AR220" s="115" t="s">
        <v>247</v>
      </c>
      <c r="AS220" s="115" t="s">
        <v>355</v>
      </c>
      <c r="AT220" s="115" t="s">
        <v>296</v>
      </c>
      <c r="AV220" s="115">
        <v>30.230365326589599</v>
      </c>
      <c r="AW220" s="115">
        <v>1.7895939499999999E-2</v>
      </c>
    </row>
    <row r="221" spans="1:49" x14ac:dyDescent="0.25">
      <c r="A221" s="117">
        <v>160000</v>
      </c>
      <c r="B221" s="117">
        <v>590000</v>
      </c>
      <c r="C221" s="117">
        <v>590000</v>
      </c>
      <c r="D221" s="115" t="s">
        <v>342</v>
      </c>
      <c r="E221" s="115" t="s">
        <v>13</v>
      </c>
      <c r="F221" s="115" t="s">
        <v>343</v>
      </c>
      <c r="G221" s="115" t="s">
        <v>344</v>
      </c>
      <c r="H221" s="115">
        <v>0.56000000000000005</v>
      </c>
      <c r="I221" s="115">
        <v>0.48</v>
      </c>
      <c r="J221" s="115" t="s">
        <v>350</v>
      </c>
      <c r="K221" s="115">
        <v>1.4981646688770001E-2</v>
      </c>
      <c r="L221" s="115">
        <v>3680.1267670696102</v>
      </c>
      <c r="M221" s="115">
        <v>9.1693836873159196</v>
      </c>
      <c r="N221" s="115">
        <v>1.3484315205532</v>
      </c>
      <c r="O221" s="115">
        <v>0.13737246675716999</v>
      </c>
      <c r="P221" s="115">
        <v>2.0201724624930001E-2</v>
      </c>
      <c r="Q221" s="115">
        <v>55.134358994137102</v>
      </c>
      <c r="R221" s="115">
        <v>1210</v>
      </c>
      <c r="S221" s="115" t="s">
        <v>353</v>
      </c>
      <c r="T221" s="115">
        <v>1210</v>
      </c>
      <c r="U221" s="115" t="s">
        <v>352</v>
      </c>
      <c r="V221" s="115" t="s">
        <v>350</v>
      </c>
      <c r="Z221" s="115">
        <v>0</v>
      </c>
      <c r="AA221" s="115">
        <v>1</v>
      </c>
      <c r="AB221" s="115">
        <v>0.13737246675716999</v>
      </c>
      <c r="AC221" s="115">
        <v>2.0201724624930001E-2</v>
      </c>
      <c r="AD221" s="115">
        <v>55.134358994136001</v>
      </c>
      <c r="AF221" s="115">
        <v>-1</v>
      </c>
      <c r="AG221" s="115">
        <v>-1</v>
      </c>
      <c r="AH221" s="115">
        <v>-1</v>
      </c>
      <c r="AI221" s="115">
        <v>-1</v>
      </c>
      <c r="AJ221" s="115">
        <v>0</v>
      </c>
      <c r="AM221" s="115" t="s">
        <v>348</v>
      </c>
      <c r="AN221" s="115">
        <v>-1</v>
      </c>
      <c r="AQ221" s="115">
        <v>608</v>
      </c>
      <c r="AR221" s="115" t="s">
        <v>247</v>
      </c>
      <c r="AS221" s="115" t="s">
        <v>355</v>
      </c>
      <c r="AT221" s="115" t="s">
        <v>296</v>
      </c>
      <c r="AV221" s="115">
        <v>59.184157588823297</v>
      </c>
      <c r="AW221" s="115">
        <v>4.4715619599999999E-2</v>
      </c>
    </row>
    <row r="222" spans="1:49" x14ac:dyDescent="0.25">
      <c r="A222" s="117">
        <v>160000</v>
      </c>
      <c r="B222" s="117">
        <v>590000</v>
      </c>
      <c r="C222" s="117">
        <v>590000</v>
      </c>
      <c r="D222" s="115" t="s">
        <v>342</v>
      </c>
      <c r="E222" s="115" t="s">
        <v>13</v>
      </c>
      <c r="F222" s="115" t="s">
        <v>343</v>
      </c>
      <c r="G222" s="115" t="s">
        <v>344</v>
      </c>
      <c r="H222" s="115">
        <v>0.56000000000000005</v>
      </c>
      <c r="I222" s="115">
        <v>0.48</v>
      </c>
      <c r="J222" s="115" t="s">
        <v>350</v>
      </c>
      <c r="K222" s="115">
        <v>5.9196625671700002E-3</v>
      </c>
      <c r="L222" s="115">
        <v>3680.1267670696102</v>
      </c>
      <c r="M222" s="115">
        <v>9.1693836873159196</v>
      </c>
      <c r="N222" s="115">
        <v>1.3484315205532</v>
      </c>
      <c r="O222" s="115">
        <v>5.4279657377899998E-2</v>
      </c>
      <c r="P222" s="115">
        <v>7.9822595966200002E-3</v>
      </c>
      <c r="Q222" s="115">
        <v>21.7851086654954</v>
      </c>
      <c r="R222" s="115">
        <v>1210</v>
      </c>
      <c r="S222" s="115" t="s">
        <v>353</v>
      </c>
      <c r="T222" s="115">
        <v>1210</v>
      </c>
      <c r="U222" s="115" t="s">
        <v>352</v>
      </c>
      <c r="V222" s="115" t="s">
        <v>350</v>
      </c>
      <c r="Z222" s="115">
        <v>0</v>
      </c>
      <c r="AA222" s="115">
        <v>1</v>
      </c>
      <c r="AB222" s="115">
        <v>5.4279657377899998E-2</v>
      </c>
      <c r="AC222" s="115">
        <v>7.9822595966200002E-3</v>
      </c>
      <c r="AD222" s="115">
        <v>21.785108665494299</v>
      </c>
      <c r="AF222" s="115">
        <v>-1</v>
      </c>
      <c r="AG222" s="115">
        <v>-1</v>
      </c>
      <c r="AH222" s="115">
        <v>-1</v>
      </c>
      <c r="AI222" s="115">
        <v>-1</v>
      </c>
      <c r="AJ222" s="115">
        <v>0</v>
      </c>
      <c r="AM222" s="115" t="s">
        <v>348</v>
      </c>
      <c r="AN222" s="115">
        <v>-1</v>
      </c>
      <c r="AQ222" s="115">
        <v>608</v>
      </c>
      <c r="AR222" s="115" t="s">
        <v>247</v>
      </c>
      <c r="AS222" s="115" t="s">
        <v>355</v>
      </c>
      <c r="AT222" s="115" t="s">
        <v>296</v>
      </c>
      <c r="AV222" s="115">
        <v>23.807527504387899</v>
      </c>
      <c r="AW222" s="115">
        <v>1.7668376900000001E-2</v>
      </c>
    </row>
    <row r="223" spans="1:49" x14ac:dyDescent="0.25">
      <c r="A223" s="117">
        <v>160000</v>
      </c>
      <c r="B223" s="117">
        <v>600000</v>
      </c>
      <c r="C223" s="117">
        <v>600000</v>
      </c>
      <c r="D223" s="115" t="s">
        <v>342</v>
      </c>
      <c r="E223" s="115" t="s">
        <v>13</v>
      </c>
      <c r="F223" s="115" t="s">
        <v>343</v>
      </c>
      <c r="G223" s="115" t="s">
        <v>344</v>
      </c>
      <c r="H223" s="115">
        <v>0.56000000000000005</v>
      </c>
      <c r="I223" s="115">
        <v>0.48</v>
      </c>
      <c r="J223" s="115" t="s">
        <v>350</v>
      </c>
      <c r="K223" s="115">
        <v>0.11591509597779</v>
      </c>
      <c r="L223" s="115">
        <v>3680.5553968307599</v>
      </c>
      <c r="M223" s="115">
        <v>9.1703297607685297</v>
      </c>
      <c r="N223" s="115">
        <v>1.34856650458098</v>
      </c>
      <c r="O223" s="115">
        <v>1.0629796543674901</v>
      </c>
      <c r="P223" s="115">
        <v>0.15631921581093999</v>
      </c>
      <c r="Q223" s="115">
        <v>426.63193207522102</v>
      </c>
      <c r="R223" s="115">
        <v>1200</v>
      </c>
      <c r="S223" s="115" t="s">
        <v>351</v>
      </c>
      <c r="T223" s="115">
        <v>1200</v>
      </c>
      <c r="U223" s="115" t="s">
        <v>352</v>
      </c>
      <c r="V223" s="115" t="s">
        <v>350</v>
      </c>
      <c r="Z223" s="115">
        <v>0</v>
      </c>
      <c r="AA223" s="115">
        <v>1</v>
      </c>
      <c r="AB223" s="115">
        <v>1.0629796543674901</v>
      </c>
      <c r="AC223" s="115">
        <v>0.15631921581093999</v>
      </c>
      <c r="AD223" s="115">
        <v>798.30531162935995</v>
      </c>
      <c r="AF223" s="115">
        <v>-1</v>
      </c>
      <c r="AG223" s="115">
        <v>-1</v>
      </c>
      <c r="AH223" s="115">
        <v>-1</v>
      </c>
      <c r="AI223" s="115">
        <v>-1</v>
      </c>
      <c r="AJ223" s="115">
        <v>0</v>
      </c>
      <c r="AM223" s="115" t="s">
        <v>348</v>
      </c>
      <c r="AN223" s="115">
        <v>-1</v>
      </c>
      <c r="AQ223" s="115">
        <v>608</v>
      </c>
      <c r="AR223" s="115" t="s">
        <v>247</v>
      </c>
      <c r="AS223" s="115" t="s">
        <v>355</v>
      </c>
      <c r="AT223" s="115" t="s">
        <v>296</v>
      </c>
      <c r="AV223" s="115">
        <v>143.01621923016799</v>
      </c>
      <c r="AW223" s="115">
        <v>0.64744956340000004</v>
      </c>
    </row>
    <row r="224" spans="1:49" x14ac:dyDescent="0.25">
      <c r="A224" s="117">
        <v>160000</v>
      </c>
      <c r="B224" s="117">
        <v>600000</v>
      </c>
      <c r="C224" s="117">
        <v>600000</v>
      </c>
      <c r="D224" s="115" t="s">
        <v>342</v>
      </c>
      <c r="E224" s="115" t="s">
        <v>13</v>
      </c>
      <c r="F224" s="115" t="s">
        <v>343</v>
      </c>
      <c r="G224" s="115" t="s">
        <v>344</v>
      </c>
      <c r="H224" s="115">
        <v>0.56000000000000005</v>
      </c>
      <c r="I224" s="115">
        <v>0.48</v>
      </c>
      <c r="J224" s="115" t="s">
        <v>350</v>
      </c>
      <c r="K224" s="115">
        <v>0.15648561801451</v>
      </c>
      <c r="L224" s="115">
        <v>3680.5553968307599</v>
      </c>
      <c r="M224" s="115">
        <v>9.1703297607685297</v>
      </c>
      <c r="N224" s="115">
        <v>1.34856650458098</v>
      </c>
      <c r="O224" s="115">
        <v>1.43502472001076</v>
      </c>
      <c r="P224" s="115">
        <v>0.21103126290303001</v>
      </c>
      <c r="Q224" s="115">
        <v>575.95398590972002</v>
      </c>
      <c r="R224" s="115">
        <v>1210</v>
      </c>
      <c r="S224" s="115" t="s">
        <v>353</v>
      </c>
      <c r="T224" s="115">
        <v>1210</v>
      </c>
      <c r="U224" s="115" t="s">
        <v>352</v>
      </c>
      <c r="V224" s="115" t="s">
        <v>350</v>
      </c>
      <c r="Z224" s="115">
        <v>0</v>
      </c>
      <c r="AA224" s="115">
        <v>1</v>
      </c>
      <c r="AB224" s="115">
        <v>1.43502472001076</v>
      </c>
      <c r="AC224" s="115">
        <v>0.21103126290303001</v>
      </c>
      <c r="AD224" s="115">
        <v>575.95398590972002</v>
      </c>
      <c r="AF224" s="115">
        <v>-1</v>
      </c>
      <c r="AG224" s="115">
        <v>-1</v>
      </c>
      <c r="AH224" s="115">
        <v>-1</v>
      </c>
      <c r="AI224" s="115">
        <v>-1</v>
      </c>
      <c r="AJ224" s="115">
        <v>0</v>
      </c>
      <c r="AM224" s="115" t="s">
        <v>348</v>
      </c>
      <c r="AN224" s="115">
        <v>-1</v>
      </c>
      <c r="AQ224" s="115">
        <v>608</v>
      </c>
      <c r="AR224" s="115" t="s">
        <v>247</v>
      </c>
      <c r="AS224" s="115" t="s">
        <v>355</v>
      </c>
      <c r="AT224" s="115" t="s">
        <v>296</v>
      </c>
      <c r="AV224" s="115">
        <v>100.66049948171499</v>
      </c>
      <c r="AW224" s="115">
        <v>0.46711596589999999</v>
      </c>
    </row>
    <row r="225" spans="1:49" x14ac:dyDescent="0.25">
      <c r="A225" s="117">
        <v>160000</v>
      </c>
      <c r="B225" s="117">
        <v>600000</v>
      </c>
      <c r="C225" s="117">
        <v>600000</v>
      </c>
      <c r="D225" s="115" t="s">
        <v>342</v>
      </c>
      <c r="E225" s="115" t="s">
        <v>13</v>
      </c>
      <c r="F225" s="115" t="s">
        <v>343</v>
      </c>
      <c r="G225" s="115" t="s">
        <v>344</v>
      </c>
      <c r="H225" s="115">
        <v>0.56000000000000005</v>
      </c>
      <c r="I225" s="115">
        <v>0.48</v>
      </c>
      <c r="J225" s="115" t="s">
        <v>350</v>
      </c>
      <c r="K225" s="115">
        <v>0.14623407052899001</v>
      </c>
      <c r="L225" s="115">
        <v>3680.5553968307599</v>
      </c>
      <c r="M225" s="115">
        <v>9.1703297607685297</v>
      </c>
      <c r="N225" s="115">
        <v>1.34856650458098</v>
      </c>
      <c r="O225" s="115">
        <v>1.3410146490103401</v>
      </c>
      <c r="P225" s="115">
        <v>0.19720636934392999</v>
      </c>
      <c r="Q225" s="115">
        <v>538.22259748601095</v>
      </c>
      <c r="R225" s="115">
        <v>1210</v>
      </c>
      <c r="S225" s="115" t="s">
        <v>353</v>
      </c>
      <c r="T225" s="115">
        <v>1210</v>
      </c>
      <c r="U225" s="115" t="s">
        <v>352</v>
      </c>
      <c r="V225" s="115" t="s">
        <v>350</v>
      </c>
      <c r="Z225" s="115">
        <v>0</v>
      </c>
      <c r="AA225" s="115">
        <v>1</v>
      </c>
      <c r="AB225" s="115">
        <v>1.3410146490103401</v>
      </c>
      <c r="AC225" s="115">
        <v>0.19720636934392999</v>
      </c>
      <c r="AD225" s="115">
        <v>538.22259748601095</v>
      </c>
      <c r="AF225" s="115">
        <v>-1</v>
      </c>
      <c r="AG225" s="115">
        <v>-1</v>
      </c>
      <c r="AH225" s="115">
        <v>-1</v>
      </c>
      <c r="AI225" s="115">
        <v>-1</v>
      </c>
      <c r="AJ225" s="115">
        <v>0</v>
      </c>
      <c r="AM225" s="115" t="s">
        <v>348</v>
      </c>
      <c r="AN225" s="115">
        <v>-1</v>
      </c>
      <c r="AQ225" s="115">
        <v>608</v>
      </c>
      <c r="AR225" s="115" t="s">
        <v>247</v>
      </c>
      <c r="AS225" s="115" t="s">
        <v>355</v>
      </c>
      <c r="AT225" s="115" t="s">
        <v>296</v>
      </c>
      <c r="AV225" s="115">
        <v>97.342194157725899</v>
      </c>
      <c r="AW225" s="115">
        <v>0.43651467760000001</v>
      </c>
    </row>
    <row r="226" spans="1:49" x14ac:dyDescent="0.25">
      <c r="A226" s="117">
        <v>170000</v>
      </c>
      <c r="B226" s="117">
        <v>650000</v>
      </c>
      <c r="C226" s="117">
        <v>650000</v>
      </c>
      <c r="D226" s="115" t="s">
        <v>342</v>
      </c>
      <c r="E226" s="115" t="s">
        <v>13</v>
      </c>
      <c r="F226" s="115" t="s">
        <v>343</v>
      </c>
      <c r="G226" s="115" t="s">
        <v>344</v>
      </c>
      <c r="H226" s="115">
        <v>0.56000000000000005</v>
      </c>
      <c r="I226" s="115">
        <v>0.48</v>
      </c>
      <c r="J226" s="115" t="s">
        <v>350</v>
      </c>
      <c r="K226" s="115">
        <v>5.393340257596E-2</v>
      </c>
      <c r="L226" s="115">
        <v>3732.6095353167698</v>
      </c>
      <c r="M226" s="115">
        <v>10.720870647422799</v>
      </c>
      <c r="N226" s="115">
        <v>2.0635781311965902</v>
      </c>
      <c r="O226" s="115">
        <v>0.57821303259233003</v>
      </c>
      <c r="P226" s="115">
        <v>0.11129579009679</v>
      </c>
      <c r="Q226" s="115">
        <v>201.31233272713601</v>
      </c>
      <c r="R226" s="115">
        <v>1300</v>
      </c>
      <c r="S226" s="115" t="s">
        <v>346</v>
      </c>
      <c r="T226" s="115">
        <v>1300</v>
      </c>
      <c r="U226" s="115" t="s">
        <v>352</v>
      </c>
      <c r="V226" s="115" t="s">
        <v>350</v>
      </c>
      <c r="Z226" s="115">
        <v>0</v>
      </c>
      <c r="AA226" s="115">
        <v>1</v>
      </c>
      <c r="AB226" s="115">
        <v>0.57821303259233003</v>
      </c>
      <c r="AC226" s="115">
        <v>0.11129579009679</v>
      </c>
      <c r="AD226" s="115">
        <v>233.21523791028699</v>
      </c>
      <c r="AF226" s="115">
        <v>-1</v>
      </c>
      <c r="AG226" s="115">
        <v>-1</v>
      </c>
      <c r="AH226" s="115">
        <v>-1</v>
      </c>
      <c r="AI226" s="115">
        <v>-1</v>
      </c>
      <c r="AJ226" s="115">
        <v>0</v>
      </c>
      <c r="AM226" s="115" t="s">
        <v>348</v>
      </c>
      <c r="AN226" s="115">
        <v>-1</v>
      </c>
      <c r="AQ226" s="115">
        <v>608</v>
      </c>
      <c r="AR226" s="115" t="s">
        <v>247</v>
      </c>
      <c r="AS226" s="115" t="s">
        <v>355</v>
      </c>
      <c r="AT226" s="115" t="s">
        <v>296</v>
      </c>
      <c r="AV226" s="115">
        <v>60.635680758367997</v>
      </c>
      <c r="AW226" s="115">
        <v>0.18914455629999999</v>
      </c>
    </row>
    <row r="227" spans="1:49" x14ac:dyDescent="0.25">
      <c r="A227" s="117">
        <v>170000</v>
      </c>
      <c r="B227" s="117">
        <v>650000</v>
      </c>
      <c r="C227" s="117">
        <v>650000</v>
      </c>
      <c r="D227" s="115" t="s">
        <v>342</v>
      </c>
      <c r="E227" s="115" t="s">
        <v>13</v>
      </c>
      <c r="F227" s="115" t="s">
        <v>343</v>
      </c>
      <c r="G227" s="115" t="s">
        <v>344</v>
      </c>
      <c r="H227" s="115">
        <v>0.56000000000000005</v>
      </c>
      <c r="I227" s="115">
        <v>0.48</v>
      </c>
      <c r="J227" s="115" t="s">
        <v>345</v>
      </c>
      <c r="K227" s="115">
        <v>6.1334052398530001E-2</v>
      </c>
      <c r="L227" s="115">
        <v>3732.6095353167698</v>
      </c>
      <c r="M227" s="115">
        <v>10.720870647422799</v>
      </c>
      <c r="N227" s="115">
        <v>2.0635781311965902</v>
      </c>
      <c r="O227" s="115">
        <v>0.65755444204688995</v>
      </c>
      <c r="P227" s="115">
        <v>0.12656760922727001</v>
      </c>
      <c r="Q227" s="115">
        <v>228.936068822371</v>
      </c>
      <c r="R227" s="115">
        <v>1300</v>
      </c>
      <c r="S227" s="115" t="s">
        <v>346</v>
      </c>
      <c r="T227" s="115">
        <v>1300</v>
      </c>
      <c r="U227" s="115" t="s">
        <v>347</v>
      </c>
      <c r="V227" s="115" t="s">
        <v>345</v>
      </c>
      <c r="Z227" s="115">
        <v>0</v>
      </c>
      <c r="AA227" s="115">
        <v>1</v>
      </c>
      <c r="AB227" s="115">
        <v>0.65755444204688995</v>
      </c>
      <c r="AC227" s="115">
        <v>0.12656760922727001</v>
      </c>
      <c r="AD227" s="115">
        <v>734.48381980573799</v>
      </c>
      <c r="AF227" s="115">
        <v>-1</v>
      </c>
      <c r="AG227" s="115">
        <v>-1</v>
      </c>
      <c r="AH227" s="115">
        <v>-1</v>
      </c>
      <c r="AI227" s="115">
        <v>-1</v>
      </c>
      <c r="AJ227" s="115">
        <v>0</v>
      </c>
      <c r="AM227" s="115" t="s">
        <v>348</v>
      </c>
      <c r="AN227" s="115">
        <v>-1</v>
      </c>
      <c r="AQ227" s="115">
        <v>608</v>
      </c>
      <c r="AR227" s="115" t="s">
        <v>247</v>
      </c>
      <c r="AS227" s="115" t="s">
        <v>355</v>
      </c>
      <c r="AT227" s="115" t="s">
        <v>296</v>
      </c>
      <c r="AV227" s="115">
        <v>119.17573042053201</v>
      </c>
      <c r="AW227" s="115">
        <v>0.59568841829999997</v>
      </c>
    </row>
    <row r="228" spans="1:49" x14ac:dyDescent="0.25">
      <c r="A228" s="117">
        <v>170000</v>
      </c>
      <c r="B228" s="117">
        <v>650000</v>
      </c>
      <c r="C228" s="117">
        <v>650000</v>
      </c>
      <c r="D228" s="115" t="s">
        <v>342</v>
      </c>
      <c r="E228" s="115" t="s">
        <v>13</v>
      </c>
      <c r="F228" s="115" t="s">
        <v>343</v>
      </c>
      <c r="G228" s="115" t="s">
        <v>344</v>
      </c>
      <c r="H228" s="115">
        <v>0.56000000000000005</v>
      </c>
      <c r="I228" s="115">
        <v>0.48</v>
      </c>
      <c r="J228" s="115" t="s">
        <v>350</v>
      </c>
      <c r="K228" s="115">
        <v>1.51774538013E-3</v>
      </c>
      <c r="L228" s="115">
        <v>3732.6095353167698</v>
      </c>
      <c r="M228" s="115">
        <v>10.720870647422799</v>
      </c>
      <c r="N228" s="115">
        <v>2.0635781311965902</v>
      </c>
      <c r="O228" s="115">
        <v>1.627155189612E-2</v>
      </c>
      <c r="P228" s="115">
        <v>3.13198617516E-3</v>
      </c>
      <c r="Q228" s="115">
        <v>5.6651508780674096</v>
      </c>
      <c r="R228" s="115">
        <v>1330</v>
      </c>
      <c r="S228" s="115" t="s">
        <v>354</v>
      </c>
      <c r="T228" s="115">
        <v>1330</v>
      </c>
      <c r="U228" s="115" t="s">
        <v>352</v>
      </c>
      <c r="V228" s="115" t="s">
        <v>350</v>
      </c>
      <c r="Z228" s="115">
        <v>0</v>
      </c>
      <c r="AA228" s="115">
        <v>1</v>
      </c>
      <c r="AB228" s="115">
        <v>1.627155189612E-2</v>
      </c>
      <c r="AC228" s="115">
        <v>3.13198617516E-3</v>
      </c>
      <c r="AD228" s="115">
        <v>5.6651508780688697</v>
      </c>
      <c r="AF228" s="115">
        <v>-1</v>
      </c>
      <c r="AG228" s="115">
        <v>-1</v>
      </c>
      <c r="AH228" s="115">
        <v>-1</v>
      </c>
      <c r="AI228" s="115">
        <v>-1</v>
      </c>
      <c r="AJ228" s="115">
        <v>0</v>
      </c>
      <c r="AM228" s="115" t="s">
        <v>348</v>
      </c>
      <c r="AN228" s="115">
        <v>-1</v>
      </c>
      <c r="AQ228" s="115">
        <v>608</v>
      </c>
      <c r="AR228" s="115" t="s">
        <v>247</v>
      </c>
      <c r="AS228" s="115" t="s">
        <v>355</v>
      </c>
      <c r="AT228" s="115" t="s">
        <v>296</v>
      </c>
      <c r="AV228" s="115">
        <v>13.8949495960525</v>
      </c>
      <c r="AW228" s="115">
        <v>4.5946073999999998E-3</v>
      </c>
    </row>
    <row r="229" spans="1:49" x14ac:dyDescent="0.25">
      <c r="A229" s="117">
        <v>170000</v>
      </c>
      <c r="B229" s="117">
        <v>650000</v>
      </c>
      <c r="C229" s="117">
        <v>650000</v>
      </c>
      <c r="D229" s="115" t="s">
        <v>342</v>
      </c>
      <c r="E229" s="115" t="s">
        <v>13</v>
      </c>
      <c r="F229" s="115" t="s">
        <v>343</v>
      </c>
      <c r="G229" s="115" t="s">
        <v>344</v>
      </c>
      <c r="H229" s="115">
        <v>0.56000000000000005</v>
      </c>
      <c r="I229" s="115">
        <v>0.48</v>
      </c>
      <c r="J229" s="115" t="s">
        <v>350</v>
      </c>
      <c r="K229" s="115">
        <v>1.380097268363E-2</v>
      </c>
      <c r="L229" s="115">
        <v>3732.6095353167698</v>
      </c>
      <c r="M229" s="115">
        <v>10.720870647422799</v>
      </c>
      <c r="N229" s="115">
        <v>2.0635781311965902</v>
      </c>
      <c r="O229" s="115">
        <v>0.14795844294985</v>
      </c>
      <c r="P229" s="115">
        <v>2.8479385419179999E-2</v>
      </c>
      <c r="Q229" s="115">
        <v>51.513642235578502</v>
      </c>
      <c r="R229" s="115">
        <v>1330</v>
      </c>
      <c r="S229" s="115" t="s">
        <v>354</v>
      </c>
      <c r="T229" s="115">
        <v>1330</v>
      </c>
      <c r="U229" s="115" t="s">
        <v>352</v>
      </c>
      <c r="V229" s="115" t="s">
        <v>350</v>
      </c>
      <c r="Z229" s="115">
        <v>0</v>
      </c>
      <c r="AA229" s="115">
        <v>1</v>
      </c>
      <c r="AB229" s="115">
        <v>0.14795844294985</v>
      </c>
      <c r="AC229" s="115">
        <v>2.8479385419179999E-2</v>
      </c>
      <c r="AD229" s="115">
        <v>51.513642235578502</v>
      </c>
      <c r="AF229" s="115">
        <v>-1</v>
      </c>
      <c r="AG229" s="115">
        <v>-1</v>
      </c>
      <c r="AH229" s="115">
        <v>-1</v>
      </c>
      <c r="AI229" s="115">
        <v>-1</v>
      </c>
      <c r="AJ229" s="115">
        <v>0</v>
      </c>
      <c r="AM229" s="115" t="s">
        <v>348</v>
      </c>
      <c r="AN229" s="115">
        <v>-1</v>
      </c>
      <c r="AQ229" s="115">
        <v>608</v>
      </c>
      <c r="AR229" s="115" t="s">
        <v>247</v>
      </c>
      <c r="AS229" s="115" t="s">
        <v>355</v>
      </c>
      <c r="AT229" s="115" t="s">
        <v>296</v>
      </c>
      <c r="AV229" s="115">
        <v>42.096159997934002</v>
      </c>
      <c r="AW229" s="115">
        <v>4.1779109699999997E-2</v>
      </c>
    </row>
    <row r="230" spans="1:49" x14ac:dyDescent="0.25">
      <c r="A230" s="117">
        <v>170000</v>
      </c>
      <c r="B230" s="117">
        <v>650000</v>
      </c>
      <c r="C230" s="117">
        <v>650000</v>
      </c>
      <c r="D230" s="115" t="s">
        <v>342</v>
      </c>
      <c r="E230" s="115" t="s">
        <v>13</v>
      </c>
      <c r="F230" s="115" t="s">
        <v>343</v>
      </c>
      <c r="G230" s="115" t="s">
        <v>344</v>
      </c>
      <c r="H230" s="115">
        <v>0.56000000000000005</v>
      </c>
      <c r="I230" s="115">
        <v>0.48</v>
      </c>
      <c r="J230" s="115" t="s">
        <v>350</v>
      </c>
      <c r="K230" s="115">
        <v>2.2547236831680001E-2</v>
      </c>
      <c r="L230" s="115">
        <v>3732.6095353167698</v>
      </c>
      <c r="M230" s="115">
        <v>10.720870647422799</v>
      </c>
      <c r="N230" s="115">
        <v>2.0635781311965902</v>
      </c>
      <c r="O230" s="115">
        <v>0.24172600952934001</v>
      </c>
      <c r="P230" s="115">
        <v>4.6527984844779997E-2</v>
      </c>
      <c r="Q230" s="115">
        <v>84.160031193007796</v>
      </c>
      <c r="R230" s="115">
        <v>1330</v>
      </c>
      <c r="S230" s="115" t="s">
        <v>354</v>
      </c>
      <c r="T230" s="115">
        <v>1330</v>
      </c>
      <c r="U230" s="115" t="s">
        <v>352</v>
      </c>
      <c r="V230" s="115" t="s">
        <v>350</v>
      </c>
      <c r="Z230" s="115">
        <v>0</v>
      </c>
      <c r="AA230" s="115">
        <v>1</v>
      </c>
      <c r="AB230" s="115">
        <v>0.24172600952934001</v>
      </c>
      <c r="AC230" s="115">
        <v>4.6527984844779997E-2</v>
      </c>
      <c r="AD230" s="115">
        <v>84.160031193008194</v>
      </c>
      <c r="AF230" s="115">
        <v>-1</v>
      </c>
      <c r="AG230" s="115">
        <v>-1</v>
      </c>
      <c r="AH230" s="115">
        <v>-1</v>
      </c>
      <c r="AI230" s="115">
        <v>-1</v>
      </c>
      <c r="AJ230" s="115">
        <v>0</v>
      </c>
      <c r="AM230" s="115" t="s">
        <v>348</v>
      </c>
      <c r="AN230" s="115">
        <v>-1</v>
      </c>
      <c r="AQ230" s="115">
        <v>608</v>
      </c>
      <c r="AR230" s="115" t="s">
        <v>247</v>
      </c>
      <c r="AS230" s="115" t="s">
        <v>355</v>
      </c>
      <c r="AT230" s="115" t="s">
        <v>296</v>
      </c>
      <c r="AV230" s="115">
        <v>44.908481924088299</v>
      </c>
      <c r="AW230" s="115">
        <v>6.8256310799999997E-2</v>
      </c>
    </row>
    <row r="231" spans="1:49" x14ac:dyDescent="0.25">
      <c r="A231" s="117">
        <v>170000</v>
      </c>
      <c r="B231" s="117">
        <v>650000</v>
      </c>
      <c r="C231" s="117">
        <v>650000</v>
      </c>
      <c r="D231" s="115" t="s">
        <v>342</v>
      </c>
      <c r="E231" s="115" t="s">
        <v>13</v>
      </c>
      <c r="F231" s="115" t="s">
        <v>343</v>
      </c>
      <c r="G231" s="115" t="s">
        <v>344</v>
      </c>
      <c r="H231" s="115">
        <v>0.56000000000000005</v>
      </c>
      <c r="I231" s="115">
        <v>0.48</v>
      </c>
      <c r="J231" s="115" t="s">
        <v>350</v>
      </c>
      <c r="K231" s="115">
        <v>1.260558660566E-2</v>
      </c>
      <c r="L231" s="115">
        <v>3732.6095353167698</v>
      </c>
      <c r="M231" s="115">
        <v>10.720870647422799</v>
      </c>
      <c r="N231" s="115">
        <v>2.0635781311965902</v>
      </c>
      <c r="O231" s="115">
        <v>0.13514286343418999</v>
      </c>
      <c r="P231" s="115">
        <v>2.601261285035E-2</v>
      </c>
      <c r="Q231" s="115">
        <v>47.051732762558999</v>
      </c>
      <c r="R231" s="115">
        <v>1330</v>
      </c>
      <c r="S231" s="115" t="s">
        <v>354</v>
      </c>
      <c r="T231" s="115">
        <v>1330</v>
      </c>
      <c r="U231" s="115" t="s">
        <v>352</v>
      </c>
      <c r="V231" s="115" t="s">
        <v>350</v>
      </c>
      <c r="Z231" s="115">
        <v>0</v>
      </c>
      <c r="AA231" s="115">
        <v>1</v>
      </c>
      <c r="AB231" s="115">
        <v>0.13514286343418999</v>
      </c>
      <c r="AC231" s="115">
        <v>2.601261285035E-2</v>
      </c>
      <c r="AD231" s="115">
        <v>47.051732762558302</v>
      </c>
      <c r="AF231" s="115">
        <v>-1</v>
      </c>
      <c r="AG231" s="115">
        <v>-1</v>
      </c>
      <c r="AH231" s="115">
        <v>-1</v>
      </c>
      <c r="AI231" s="115">
        <v>-1</v>
      </c>
      <c r="AJ231" s="115">
        <v>0</v>
      </c>
      <c r="AM231" s="115" t="s">
        <v>348</v>
      </c>
      <c r="AN231" s="115">
        <v>-1</v>
      </c>
      <c r="AQ231" s="115">
        <v>608</v>
      </c>
      <c r="AR231" s="115" t="s">
        <v>247</v>
      </c>
      <c r="AS231" s="115" t="s">
        <v>355</v>
      </c>
      <c r="AT231" s="115" t="s">
        <v>296</v>
      </c>
      <c r="AV231" s="115">
        <v>33.719558130785202</v>
      </c>
      <c r="AW231" s="115">
        <v>3.8160367200000003E-2</v>
      </c>
    </row>
    <row r="232" spans="1:49" x14ac:dyDescent="0.25">
      <c r="A232" s="117">
        <v>170000</v>
      </c>
      <c r="B232" s="117">
        <v>650000</v>
      </c>
      <c r="C232" s="117">
        <v>650000</v>
      </c>
      <c r="D232" s="115" t="s">
        <v>342</v>
      </c>
      <c r="E232" s="115" t="s">
        <v>13</v>
      </c>
      <c r="F232" s="115" t="s">
        <v>343</v>
      </c>
      <c r="G232" s="115" t="s">
        <v>344</v>
      </c>
      <c r="H232" s="115">
        <v>0.56000000000000005</v>
      </c>
      <c r="I232" s="115">
        <v>0.48</v>
      </c>
      <c r="J232" s="115" t="s">
        <v>350</v>
      </c>
      <c r="K232" s="115">
        <v>0.15913966430036999</v>
      </c>
      <c r="L232" s="115">
        <v>3732.6095353167698</v>
      </c>
      <c r="M232" s="115">
        <v>10.720870647422799</v>
      </c>
      <c r="N232" s="115">
        <v>2.0635781311965902</v>
      </c>
      <c r="O232" s="115">
        <v>1.70611575583857</v>
      </c>
      <c r="P232" s="115">
        <v>0.32839713105620999</v>
      </c>
      <c r="Q232" s="115">
        <v>594.00622841467805</v>
      </c>
      <c r="R232" s="115">
        <v>1300</v>
      </c>
      <c r="S232" s="115" t="s">
        <v>346</v>
      </c>
      <c r="T232" s="115">
        <v>1300</v>
      </c>
      <c r="U232" s="115" t="s">
        <v>352</v>
      </c>
      <c r="V232" s="115" t="s">
        <v>350</v>
      </c>
      <c r="Z232" s="115">
        <v>0</v>
      </c>
      <c r="AA232" s="115">
        <v>1</v>
      </c>
      <c r="AB232" s="115">
        <v>1.70611575583857</v>
      </c>
      <c r="AC232" s="115">
        <v>0.32839713105620999</v>
      </c>
      <c r="AD232" s="115">
        <v>594.00622841467805</v>
      </c>
      <c r="AF232" s="115">
        <v>-1</v>
      </c>
      <c r="AG232" s="115">
        <v>-1</v>
      </c>
      <c r="AH232" s="115">
        <v>-1</v>
      </c>
      <c r="AI232" s="115">
        <v>-1</v>
      </c>
      <c r="AJ232" s="115">
        <v>0</v>
      </c>
      <c r="AM232" s="115" t="s">
        <v>348</v>
      </c>
      <c r="AN232" s="115">
        <v>-1</v>
      </c>
      <c r="AQ232" s="115">
        <v>608</v>
      </c>
      <c r="AR232" s="115" t="s">
        <v>247</v>
      </c>
      <c r="AS232" s="115" t="s">
        <v>355</v>
      </c>
      <c r="AT232" s="115" t="s">
        <v>296</v>
      </c>
      <c r="AV232" s="115">
        <v>150.49109309104901</v>
      </c>
      <c r="AW232" s="115">
        <v>0.48175687620000002</v>
      </c>
    </row>
    <row r="233" spans="1:49" x14ac:dyDescent="0.25">
      <c r="A233" s="117">
        <v>170000</v>
      </c>
      <c r="B233" s="117">
        <v>650000</v>
      </c>
      <c r="C233" s="117">
        <v>650000</v>
      </c>
      <c r="D233" s="115" t="s">
        <v>342</v>
      </c>
      <c r="E233" s="115" t="s">
        <v>13</v>
      </c>
      <c r="F233" s="115" t="s">
        <v>343</v>
      </c>
      <c r="G233" s="115" t="s">
        <v>344</v>
      </c>
      <c r="H233" s="115">
        <v>0.56000000000000005</v>
      </c>
      <c r="I233" s="115">
        <v>0.48</v>
      </c>
      <c r="J233" s="115" t="s">
        <v>345</v>
      </c>
      <c r="K233" s="115">
        <v>2.8523360914099998E-3</v>
      </c>
      <c r="L233" s="115">
        <v>3732.6095353167698</v>
      </c>
      <c r="M233" s="115">
        <v>10.720870647422799</v>
      </c>
      <c r="N233" s="115">
        <v>2.0635781311965902</v>
      </c>
      <c r="O233" s="115">
        <v>3.0579526279020001E-2</v>
      </c>
      <c r="P233" s="115">
        <v>5.8860183810600002E-3</v>
      </c>
      <c r="Q233" s="115">
        <v>10.646656892739999</v>
      </c>
      <c r="R233" s="115">
        <v>1300</v>
      </c>
      <c r="S233" s="115" t="s">
        <v>346</v>
      </c>
      <c r="T233" s="115">
        <v>1300</v>
      </c>
      <c r="U233" s="115" t="s">
        <v>347</v>
      </c>
      <c r="V233" s="115" t="s">
        <v>345</v>
      </c>
      <c r="Z233" s="115">
        <v>0</v>
      </c>
      <c r="AA233" s="115">
        <v>1</v>
      </c>
      <c r="AB233" s="115">
        <v>3.0579526279020001E-2</v>
      </c>
      <c r="AC233" s="115">
        <v>5.8860183810600002E-3</v>
      </c>
      <c r="AD233" s="115">
        <v>10.6466568927385</v>
      </c>
      <c r="AF233" s="115">
        <v>-1</v>
      </c>
      <c r="AG233" s="115">
        <v>-1</v>
      </c>
      <c r="AH233" s="115">
        <v>-1</v>
      </c>
      <c r="AI233" s="115">
        <v>-1</v>
      </c>
      <c r="AJ233" s="115">
        <v>0</v>
      </c>
      <c r="AM233" s="115" t="s">
        <v>348</v>
      </c>
      <c r="AN233" s="115">
        <v>-1</v>
      </c>
      <c r="AQ233" s="115">
        <v>608</v>
      </c>
      <c r="AR233" s="115" t="s">
        <v>247</v>
      </c>
      <c r="AS233" s="115" t="s">
        <v>355</v>
      </c>
      <c r="AT233" s="115" t="s">
        <v>296</v>
      </c>
      <c r="AV233" s="115">
        <v>75.472291738862594</v>
      </c>
      <c r="AW233" s="115">
        <v>8.6347582000000003E-3</v>
      </c>
    </row>
    <row r="234" spans="1:49" x14ac:dyDescent="0.25">
      <c r="A234" s="117">
        <v>180000</v>
      </c>
      <c r="B234" s="117">
        <v>720000</v>
      </c>
      <c r="C234" s="117">
        <v>720000</v>
      </c>
      <c r="D234" s="115" t="s">
        <v>342</v>
      </c>
      <c r="E234" s="115" t="s">
        <v>13</v>
      </c>
      <c r="F234" s="115" t="s">
        <v>343</v>
      </c>
      <c r="G234" s="115" t="s">
        <v>344</v>
      </c>
      <c r="H234" s="115">
        <v>0.56000000000000005</v>
      </c>
      <c r="I234" s="115">
        <v>0.48</v>
      </c>
      <c r="J234" s="115" t="s">
        <v>350</v>
      </c>
      <c r="K234" s="115">
        <v>3.7739341264389999E-2</v>
      </c>
      <c r="L234" s="115">
        <v>3692.1473056227601</v>
      </c>
      <c r="M234" s="115">
        <v>9.1974220051432205</v>
      </c>
      <c r="N234" s="115">
        <v>1.3524897862732901</v>
      </c>
      <c r="O234" s="115">
        <v>0.34710464780477002</v>
      </c>
      <c r="P234" s="115">
        <v>5.1042073600769997E-2</v>
      </c>
      <c r="Q234" s="115">
        <v>139.339207165321</v>
      </c>
      <c r="R234" s="115">
        <v>1210</v>
      </c>
      <c r="S234" s="115" t="s">
        <v>353</v>
      </c>
      <c r="T234" s="115">
        <v>1210</v>
      </c>
      <c r="U234" s="115" t="s">
        <v>352</v>
      </c>
      <c r="V234" s="115" t="s">
        <v>350</v>
      </c>
      <c r="Z234" s="115">
        <v>0</v>
      </c>
      <c r="AA234" s="115">
        <v>1</v>
      </c>
      <c r="AB234" s="115">
        <v>0.34710464780477002</v>
      </c>
      <c r="AC234" s="115">
        <v>5.1042073600769997E-2</v>
      </c>
      <c r="AD234" s="115">
        <v>139.339207165321</v>
      </c>
      <c r="AF234" s="115">
        <v>-1</v>
      </c>
      <c r="AG234" s="115">
        <v>-1</v>
      </c>
      <c r="AH234" s="115">
        <v>-1</v>
      </c>
      <c r="AI234" s="115">
        <v>-1</v>
      </c>
      <c r="AJ234" s="115">
        <v>0</v>
      </c>
      <c r="AM234" s="115" t="s">
        <v>348</v>
      </c>
      <c r="AN234" s="115">
        <v>-1</v>
      </c>
      <c r="AQ234" s="115">
        <v>608</v>
      </c>
      <c r="AR234" s="115" t="s">
        <v>247</v>
      </c>
      <c r="AS234" s="115" t="s">
        <v>355</v>
      </c>
      <c r="AT234" s="115" t="s">
        <v>296</v>
      </c>
      <c r="AV234" s="115">
        <v>64.486937934576602</v>
      </c>
      <c r="AW234" s="115">
        <v>0.1130082783</v>
      </c>
    </row>
    <row r="235" spans="1:49" x14ac:dyDescent="0.25">
      <c r="A235" s="117">
        <v>180000</v>
      </c>
      <c r="B235" s="117">
        <v>720000</v>
      </c>
      <c r="C235" s="117">
        <v>720000</v>
      </c>
      <c r="D235" s="115" t="s">
        <v>342</v>
      </c>
      <c r="E235" s="115" t="s">
        <v>13</v>
      </c>
      <c r="F235" s="115" t="s">
        <v>343</v>
      </c>
      <c r="G235" s="115" t="s">
        <v>344</v>
      </c>
      <c r="H235" s="115">
        <v>0.56000000000000005</v>
      </c>
      <c r="I235" s="115">
        <v>0.48</v>
      </c>
      <c r="J235" s="115" t="s">
        <v>350</v>
      </c>
      <c r="K235" s="115">
        <v>0.11861523426471</v>
      </c>
      <c r="L235" s="115">
        <v>3692.1473056227601</v>
      </c>
      <c r="M235" s="115">
        <v>9.1974220051432205</v>
      </c>
      <c r="N235" s="115">
        <v>1.3524897862732901</v>
      </c>
      <c r="O235" s="115">
        <v>1.0909543657715199</v>
      </c>
      <c r="P235" s="115">
        <v>0.16042589283944</v>
      </c>
      <c r="Q235" s="115">
        <v>437.94491759628698</v>
      </c>
      <c r="R235" s="115">
        <v>1210</v>
      </c>
      <c r="S235" s="115" t="s">
        <v>353</v>
      </c>
      <c r="T235" s="115">
        <v>1210</v>
      </c>
      <c r="U235" s="115" t="s">
        <v>352</v>
      </c>
      <c r="V235" s="115" t="s">
        <v>350</v>
      </c>
      <c r="Z235" s="115">
        <v>0</v>
      </c>
      <c r="AA235" s="115">
        <v>1</v>
      </c>
      <c r="AB235" s="115">
        <v>1.0909543657715199</v>
      </c>
      <c r="AC235" s="115">
        <v>0.16042589283944</v>
      </c>
      <c r="AD235" s="115">
        <v>437.94491759628698</v>
      </c>
      <c r="AF235" s="115">
        <v>-1</v>
      </c>
      <c r="AG235" s="115">
        <v>-1</v>
      </c>
      <c r="AH235" s="115">
        <v>-1</v>
      </c>
      <c r="AI235" s="115">
        <v>-1</v>
      </c>
      <c r="AJ235" s="115">
        <v>0</v>
      </c>
      <c r="AM235" s="115" t="s">
        <v>348</v>
      </c>
      <c r="AN235" s="115">
        <v>-1</v>
      </c>
      <c r="AQ235" s="115">
        <v>608</v>
      </c>
      <c r="AR235" s="115" t="s">
        <v>247</v>
      </c>
      <c r="AS235" s="115" t="s">
        <v>355</v>
      </c>
      <c r="AT235" s="115" t="s">
        <v>296</v>
      </c>
      <c r="AV235" s="115">
        <v>89.035263301315098</v>
      </c>
      <c r="AW235" s="115">
        <v>0.35518647009999998</v>
      </c>
    </row>
    <row r="236" spans="1:49" x14ac:dyDescent="0.25">
      <c r="A236" s="117">
        <v>180000</v>
      </c>
      <c r="B236" s="117">
        <v>720000</v>
      </c>
      <c r="C236" s="117">
        <v>720000</v>
      </c>
      <c r="D236" s="115" t="s">
        <v>342</v>
      </c>
      <c r="E236" s="115" t="s">
        <v>13</v>
      </c>
      <c r="F236" s="115" t="s">
        <v>343</v>
      </c>
      <c r="G236" s="115" t="s">
        <v>344</v>
      </c>
      <c r="H236" s="115">
        <v>0.56000000000000005</v>
      </c>
      <c r="I236" s="115">
        <v>0.48</v>
      </c>
      <c r="J236" s="115" t="s">
        <v>350</v>
      </c>
      <c r="K236" s="115">
        <v>0.11553303849917999</v>
      </c>
      <c r="L236" s="115">
        <v>3692.1473056227601</v>
      </c>
      <c r="M236" s="115">
        <v>9.1974220051432205</v>
      </c>
      <c r="N236" s="115">
        <v>1.3524897862732901</v>
      </c>
      <c r="O236" s="115">
        <v>1.0626061106134901</v>
      </c>
      <c r="P236" s="115">
        <v>0.15625725454726999</v>
      </c>
      <c r="Q236" s="115">
        <v>426.56499680518698</v>
      </c>
      <c r="R236" s="115">
        <v>1210</v>
      </c>
      <c r="S236" s="115" t="s">
        <v>353</v>
      </c>
      <c r="T236" s="115">
        <v>1210</v>
      </c>
      <c r="U236" s="115" t="s">
        <v>352</v>
      </c>
      <c r="V236" s="115" t="s">
        <v>350</v>
      </c>
      <c r="Z236" s="115">
        <v>0</v>
      </c>
      <c r="AA236" s="115">
        <v>1</v>
      </c>
      <c r="AB236" s="115">
        <v>1.0626061106134901</v>
      </c>
      <c r="AC236" s="115">
        <v>0.15625725454726999</v>
      </c>
      <c r="AD236" s="115">
        <v>426.56499680518698</v>
      </c>
      <c r="AF236" s="115">
        <v>-1</v>
      </c>
      <c r="AG236" s="115">
        <v>-1</v>
      </c>
      <c r="AH236" s="115">
        <v>-1</v>
      </c>
      <c r="AI236" s="115">
        <v>-1</v>
      </c>
      <c r="AJ236" s="115">
        <v>0</v>
      </c>
      <c r="AM236" s="115" t="s">
        <v>348</v>
      </c>
      <c r="AN236" s="115">
        <v>-1</v>
      </c>
      <c r="AQ236" s="115">
        <v>608</v>
      </c>
      <c r="AR236" s="115" t="s">
        <v>247</v>
      </c>
      <c r="AS236" s="115" t="s">
        <v>355</v>
      </c>
      <c r="AT236" s="115" t="s">
        <v>296</v>
      </c>
      <c r="AV236" s="115">
        <v>87.811119529278599</v>
      </c>
      <c r="AW236" s="115">
        <v>0.34595701280000002</v>
      </c>
    </row>
    <row r="237" spans="1:49" x14ac:dyDescent="0.25">
      <c r="A237" s="117">
        <v>180000</v>
      </c>
      <c r="B237" s="117">
        <v>720000</v>
      </c>
      <c r="C237" s="117">
        <v>720000</v>
      </c>
      <c r="D237" s="115" t="s">
        <v>342</v>
      </c>
      <c r="E237" s="115" t="s">
        <v>13</v>
      </c>
      <c r="F237" s="115" t="s">
        <v>343</v>
      </c>
      <c r="G237" s="115" t="s">
        <v>344</v>
      </c>
      <c r="H237" s="115">
        <v>0.56000000000000005</v>
      </c>
      <c r="I237" s="115">
        <v>0.48</v>
      </c>
      <c r="J237" s="115" t="s">
        <v>350</v>
      </c>
      <c r="K237" s="115">
        <v>4.8569645094480002E-2</v>
      </c>
      <c r="L237" s="115">
        <v>3692.1473056227601</v>
      </c>
      <c r="M237" s="115">
        <v>9.1974220051432205</v>
      </c>
      <c r="N237" s="115">
        <v>1.3524897862732901</v>
      </c>
      <c r="O237" s="115">
        <v>0.44671552257396002</v>
      </c>
      <c r="P237" s="115">
        <v>6.56899489132E-2</v>
      </c>
      <c r="Q237" s="115">
        <v>179.32628427063801</v>
      </c>
      <c r="R237" s="115">
        <v>1210</v>
      </c>
      <c r="S237" s="115" t="s">
        <v>353</v>
      </c>
      <c r="T237" s="115">
        <v>1210</v>
      </c>
      <c r="U237" s="115" t="s">
        <v>352</v>
      </c>
      <c r="V237" s="115" t="s">
        <v>350</v>
      </c>
      <c r="Z237" s="115">
        <v>0</v>
      </c>
      <c r="AA237" s="115">
        <v>1</v>
      </c>
      <c r="AB237" s="115">
        <v>0.44671552257396002</v>
      </c>
      <c r="AC237" s="115">
        <v>6.56899489132E-2</v>
      </c>
      <c r="AD237" s="115">
        <v>179.32628427063801</v>
      </c>
      <c r="AF237" s="115">
        <v>-1</v>
      </c>
      <c r="AG237" s="115">
        <v>-1</v>
      </c>
      <c r="AH237" s="115">
        <v>-1</v>
      </c>
      <c r="AI237" s="115">
        <v>-1</v>
      </c>
      <c r="AJ237" s="115">
        <v>0</v>
      </c>
      <c r="AM237" s="115" t="s">
        <v>348</v>
      </c>
      <c r="AN237" s="115">
        <v>-1</v>
      </c>
      <c r="AQ237" s="115">
        <v>608</v>
      </c>
      <c r="AR237" s="115" t="s">
        <v>247</v>
      </c>
      <c r="AS237" s="115" t="s">
        <v>355</v>
      </c>
      <c r="AT237" s="115" t="s">
        <v>296</v>
      </c>
      <c r="AV237" s="115">
        <v>66.312324162102399</v>
      </c>
      <c r="AW237" s="115">
        <v>0.1454389978</v>
      </c>
    </row>
    <row r="238" spans="1:49" x14ac:dyDescent="0.25">
      <c r="A238" s="117">
        <v>180000</v>
      </c>
      <c r="B238" s="117">
        <v>720000</v>
      </c>
      <c r="C238" s="117">
        <v>720000</v>
      </c>
      <c r="D238" s="115" t="s">
        <v>342</v>
      </c>
      <c r="E238" s="115" t="s">
        <v>13</v>
      </c>
      <c r="F238" s="115" t="s">
        <v>343</v>
      </c>
      <c r="G238" s="115" t="s">
        <v>344</v>
      </c>
      <c r="H238" s="115">
        <v>0.56000000000000005</v>
      </c>
      <c r="I238" s="115">
        <v>0.48</v>
      </c>
      <c r="J238" s="115" t="s">
        <v>350</v>
      </c>
      <c r="K238" s="115">
        <v>3.6622793444930003E-2</v>
      </c>
      <c r="L238" s="115">
        <v>3692.1473056227601</v>
      </c>
      <c r="M238" s="115">
        <v>9.1974220051432205</v>
      </c>
      <c r="N238" s="115">
        <v>1.3524897862732901</v>
      </c>
      <c r="O238" s="115">
        <v>0.33683528632026999</v>
      </c>
      <c r="P238" s="115">
        <v>4.9531954079069997E-2</v>
      </c>
      <c r="Q238" s="115">
        <v>135.21674814209899</v>
      </c>
      <c r="R238" s="115">
        <v>1210</v>
      </c>
      <c r="S238" s="115" t="s">
        <v>353</v>
      </c>
      <c r="T238" s="115">
        <v>1210</v>
      </c>
      <c r="U238" s="115" t="s">
        <v>352</v>
      </c>
      <c r="V238" s="115" t="s">
        <v>350</v>
      </c>
      <c r="Z238" s="115">
        <v>0</v>
      </c>
      <c r="AA238" s="115">
        <v>1</v>
      </c>
      <c r="AB238" s="115">
        <v>0.33683528632026999</v>
      </c>
      <c r="AC238" s="115">
        <v>4.9531954079069997E-2</v>
      </c>
      <c r="AD238" s="115">
        <v>135.21674814209899</v>
      </c>
      <c r="AF238" s="115">
        <v>-1</v>
      </c>
      <c r="AG238" s="115">
        <v>-1</v>
      </c>
      <c r="AH238" s="115">
        <v>-1</v>
      </c>
      <c r="AI238" s="115">
        <v>-1</v>
      </c>
      <c r="AJ238" s="115">
        <v>0</v>
      </c>
      <c r="AM238" s="115" t="s">
        <v>348</v>
      </c>
      <c r="AN238" s="115">
        <v>-1</v>
      </c>
      <c r="AQ238" s="115">
        <v>608</v>
      </c>
      <c r="AR238" s="115" t="s">
        <v>247</v>
      </c>
      <c r="AS238" s="115" t="s">
        <v>355</v>
      </c>
      <c r="AT238" s="115" t="s">
        <v>296</v>
      </c>
      <c r="AV238" s="115">
        <v>59.661819650126297</v>
      </c>
      <c r="AW238" s="115">
        <v>0.1096648403</v>
      </c>
    </row>
    <row r="239" spans="1:49" x14ac:dyDescent="0.25">
      <c r="A239" s="117">
        <v>180000</v>
      </c>
      <c r="B239" s="117">
        <v>720000</v>
      </c>
      <c r="C239" s="117">
        <v>720000</v>
      </c>
      <c r="D239" s="115" t="s">
        <v>342</v>
      </c>
      <c r="E239" s="115" t="s">
        <v>13</v>
      </c>
      <c r="F239" s="115" t="s">
        <v>343</v>
      </c>
      <c r="G239" s="115" t="s">
        <v>344</v>
      </c>
      <c r="H239" s="115">
        <v>0.56000000000000005</v>
      </c>
      <c r="I239" s="115">
        <v>0.48</v>
      </c>
      <c r="J239" s="115" t="s">
        <v>350</v>
      </c>
      <c r="K239" s="115">
        <v>0.1074601108857</v>
      </c>
      <c r="L239" s="115">
        <v>3692.1473056227601</v>
      </c>
      <c r="M239" s="115">
        <v>9.1974220051432205</v>
      </c>
      <c r="N239" s="115">
        <v>1.3524897862732901</v>
      </c>
      <c r="O239" s="115">
        <v>0.98835598853525997</v>
      </c>
      <c r="P239" s="115">
        <v>0.14533870240470001</v>
      </c>
      <c r="Q239" s="115">
        <v>396.75855886855999</v>
      </c>
      <c r="R239" s="115">
        <v>1210</v>
      </c>
      <c r="S239" s="115" t="s">
        <v>353</v>
      </c>
      <c r="T239" s="115">
        <v>1210</v>
      </c>
      <c r="U239" s="115" t="s">
        <v>352</v>
      </c>
      <c r="V239" s="115" t="s">
        <v>350</v>
      </c>
      <c r="Z239" s="115">
        <v>0</v>
      </c>
      <c r="AA239" s="115">
        <v>1</v>
      </c>
      <c r="AB239" s="115">
        <v>0.98835598853525997</v>
      </c>
      <c r="AC239" s="115">
        <v>0.14533870240470001</v>
      </c>
      <c r="AD239" s="115">
        <v>396.75855886855999</v>
      </c>
      <c r="AF239" s="115">
        <v>-1</v>
      </c>
      <c r="AG239" s="115">
        <v>-1</v>
      </c>
      <c r="AH239" s="115">
        <v>-1</v>
      </c>
      <c r="AI239" s="115">
        <v>-1</v>
      </c>
      <c r="AJ239" s="115">
        <v>0</v>
      </c>
      <c r="AM239" s="115" t="s">
        <v>348</v>
      </c>
      <c r="AN239" s="115">
        <v>-1</v>
      </c>
      <c r="AQ239" s="115">
        <v>608</v>
      </c>
      <c r="AR239" s="115" t="s">
        <v>247</v>
      </c>
      <c r="AS239" s="115" t="s">
        <v>355</v>
      </c>
      <c r="AT239" s="115" t="s">
        <v>296</v>
      </c>
      <c r="AV239" s="115">
        <v>84.161062797510994</v>
      </c>
      <c r="AW239" s="115">
        <v>0.32178309719999998</v>
      </c>
    </row>
    <row r="240" spans="1:49" x14ac:dyDescent="0.25">
      <c r="A240" s="117">
        <v>180000</v>
      </c>
      <c r="B240" s="117">
        <v>720000</v>
      </c>
      <c r="C240" s="117">
        <v>720000</v>
      </c>
      <c r="D240" s="115" t="s">
        <v>342</v>
      </c>
      <c r="E240" s="115" t="s">
        <v>13</v>
      </c>
      <c r="F240" s="115" t="s">
        <v>343</v>
      </c>
      <c r="G240" s="115" t="s">
        <v>344</v>
      </c>
      <c r="H240" s="115">
        <v>0.56000000000000005</v>
      </c>
      <c r="I240" s="115">
        <v>0.48</v>
      </c>
      <c r="J240" s="115" t="s">
        <v>350</v>
      </c>
      <c r="K240" s="115">
        <v>0.10994854976389</v>
      </c>
      <c r="L240" s="115">
        <v>3692.1473056227601</v>
      </c>
      <c r="M240" s="115">
        <v>9.1974220051432205</v>
      </c>
      <c r="N240" s="115">
        <v>1.3524897862732901</v>
      </c>
      <c r="O240" s="115">
        <v>1.01124321103198</v>
      </c>
      <c r="P240" s="115">
        <v>0.14870429057122</v>
      </c>
      <c r="Q240" s="115">
        <v>405.94624176787602</v>
      </c>
      <c r="R240" s="115">
        <v>1210</v>
      </c>
      <c r="S240" s="115" t="s">
        <v>353</v>
      </c>
      <c r="T240" s="115">
        <v>1210</v>
      </c>
      <c r="U240" s="115" t="s">
        <v>352</v>
      </c>
      <c r="V240" s="115" t="s">
        <v>350</v>
      </c>
      <c r="Z240" s="115">
        <v>0</v>
      </c>
      <c r="AA240" s="115">
        <v>1</v>
      </c>
      <c r="AB240" s="115">
        <v>1.01124321103198</v>
      </c>
      <c r="AC240" s="115">
        <v>0.14870429057122</v>
      </c>
      <c r="AD240" s="115">
        <v>405.94624176787602</v>
      </c>
      <c r="AF240" s="115">
        <v>-1</v>
      </c>
      <c r="AG240" s="115">
        <v>-1</v>
      </c>
      <c r="AH240" s="115">
        <v>-1</v>
      </c>
      <c r="AI240" s="115">
        <v>-1</v>
      </c>
      <c r="AJ240" s="115">
        <v>0</v>
      </c>
      <c r="AM240" s="115" t="s">
        <v>348</v>
      </c>
      <c r="AN240" s="115">
        <v>-1</v>
      </c>
      <c r="AQ240" s="115">
        <v>608</v>
      </c>
      <c r="AR240" s="115" t="s">
        <v>247</v>
      </c>
      <c r="AS240" s="115" t="s">
        <v>355</v>
      </c>
      <c r="AT240" s="115" t="s">
        <v>296</v>
      </c>
      <c r="AV240" s="115">
        <v>85.212575268077103</v>
      </c>
      <c r="AW240" s="115">
        <v>0.32923458379999998</v>
      </c>
    </row>
    <row r="241" spans="1:49" x14ac:dyDescent="0.25">
      <c r="A241" s="117">
        <v>180000</v>
      </c>
      <c r="B241" s="117">
        <v>720000</v>
      </c>
      <c r="C241" s="117">
        <v>720000</v>
      </c>
      <c r="D241" s="115" t="s">
        <v>342</v>
      </c>
      <c r="E241" s="115" t="s">
        <v>13</v>
      </c>
      <c r="F241" s="115" t="s">
        <v>343</v>
      </c>
      <c r="G241" s="115" t="s">
        <v>344</v>
      </c>
      <c r="H241" s="115">
        <v>0.56000000000000005</v>
      </c>
      <c r="I241" s="115">
        <v>0.48</v>
      </c>
      <c r="J241" s="115" t="s">
        <v>350</v>
      </c>
      <c r="K241" s="115">
        <v>4.3274740473609997E-2</v>
      </c>
      <c r="L241" s="115">
        <v>3692.1473056227601</v>
      </c>
      <c r="M241" s="115">
        <v>9.1974220051432205</v>
      </c>
      <c r="N241" s="115">
        <v>1.3524897862732901</v>
      </c>
      <c r="O241" s="115">
        <v>0.39801605029892001</v>
      </c>
      <c r="P241" s="115">
        <v>5.8528644494189999E-2</v>
      </c>
      <c r="Q241" s="115">
        <v>159.77671644119599</v>
      </c>
      <c r="R241" s="115">
        <v>1210</v>
      </c>
      <c r="S241" s="115" t="s">
        <v>353</v>
      </c>
      <c r="T241" s="115">
        <v>1210</v>
      </c>
      <c r="U241" s="115" t="s">
        <v>352</v>
      </c>
      <c r="V241" s="115" t="s">
        <v>350</v>
      </c>
      <c r="Z241" s="115">
        <v>0</v>
      </c>
      <c r="AA241" s="115">
        <v>1</v>
      </c>
      <c r="AB241" s="115">
        <v>0.39801605029892001</v>
      </c>
      <c r="AC241" s="115">
        <v>5.8528644494189999E-2</v>
      </c>
      <c r="AD241" s="115">
        <v>159.77671644119599</v>
      </c>
      <c r="AF241" s="115">
        <v>-1</v>
      </c>
      <c r="AG241" s="115">
        <v>-1</v>
      </c>
      <c r="AH241" s="115">
        <v>-1</v>
      </c>
      <c r="AI241" s="115">
        <v>-1</v>
      </c>
      <c r="AJ241" s="115">
        <v>0</v>
      </c>
      <c r="AM241" s="115" t="s">
        <v>348</v>
      </c>
      <c r="AN241" s="115">
        <v>-1</v>
      </c>
      <c r="AQ241" s="115">
        <v>608</v>
      </c>
      <c r="AR241" s="115" t="s">
        <v>247</v>
      </c>
      <c r="AS241" s="115" t="s">
        <v>355</v>
      </c>
      <c r="AT241" s="115" t="s">
        <v>296</v>
      </c>
      <c r="AV241" s="115">
        <v>63.416491475387197</v>
      </c>
      <c r="AW241" s="115">
        <v>0.12958371160000001</v>
      </c>
    </row>
    <row r="242" spans="1:49" x14ac:dyDescent="0.25">
      <c r="A242" s="117">
        <v>180000</v>
      </c>
      <c r="B242" s="117">
        <v>720000</v>
      </c>
      <c r="C242" s="117">
        <v>720000</v>
      </c>
      <c r="D242" s="115" t="s">
        <v>342</v>
      </c>
      <c r="E242" s="115" t="s">
        <v>13</v>
      </c>
      <c r="F242" s="115" t="s">
        <v>343</v>
      </c>
      <c r="G242" s="115" t="s">
        <v>344</v>
      </c>
      <c r="H242" s="115">
        <v>0.56000000000000005</v>
      </c>
      <c r="I242" s="115">
        <v>0.48</v>
      </c>
      <c r="J242" s="115" t="s">
        <v>350</v>
      </c>
      <c r="K242" s="115">
        <v>8.4930909540000002E-2</v>
      </c>
      <c r="L242" s="115">
        <v>3695.9802375167401</v>
      </c>
      <c r="M242" s="115">
        <v>9.2064256096435795</v>
      </c>
      <c r="N242" s="115">
        <v>1.3537952612452899</v>
      </c>
      <c r="O242" s="115">
        <v>0.78191010063942001</v>
      </c>
      <c r="P242" s="115">
        <v>0.11497906286851001</v>
      </c>
      <c r="Q242" s="115">
        <v>313.90296321417998</v>
      </c>
      <c r="R242" s="115">
        <v>1200</v>
      </c>
      <c r="S242" s="115" t="s">
        <v>351</v>
      </c>
      <c r="T242" s="115">
        <v>1200</v>
      </c>
      <c r="U242" s="115" t="s">
        <v>352</v>
      </c>
      <c r="V242" s="115" t="s">
        <v>350</v>
      </c>
      <c r="Z242" s="115">
        <v>0</v>
      </c>
      <c r="AA242" s="115">
        <v>1</v>
      </c>
      <c r="AB242" s="115">
        <v>0.78191010063942001</v>
      </c>
      <c r="AC242" s="115">
        <v>0.11497906286851001</v>
      </c>
      <c r="AD242" s="115">
        <v>567.79331290350103</v>
      </c>
      <c r="AF242" s="115">
        <v>-1</v>
      </c>
      <c r="AG242" s="115">
        <v>-1</v>
      </c>
      <c r="AH242" s="115">
        <v>-1</v>
      </c>
      <c r="AI242" s="115">
        <v>-1</v>
      </c>
      <c r="AJ242" s="115">
        <v>0</v>
      </c>
      <c r="AM242" s="115" t="s">
        <v>348</v>
      </c>
      <c r="AN242" s="115">
        <v>-1</v>
      </c>
      <c r="AQ242" s="115">
        <v>608</v>
      </c>
      <c r="AR242" s="115" t="s">
        <v>247</v>
      </c>
      <c r="AS242" s="115" t="s">
        <v>355</v>
      </c>
      <c r="AT242" s="115" t="s">
        <v>296</v>
      </c>
      <c r="AV242" s="115">
        <v>113.782281534831</v>
      </c>
      <c r="AW242" s="115">
        <v>0.46049741519999998</v>
      </c>
    </row>
    <row r="243" spans="1:49" x14ac:dyDescent="0.25">
      <c r="A243" s="117">
        <v>180000</v>
      </c>
      <c r="B243" s="117">
        <v>720000</v>
      </c>
      <c r="C243" s="117">
        <v>720000</v>
      </c>
      <c r="D243" s="115" t="s">
        <v>342</v>
      </c>
      <c r="E243" s="115" t="s">
        <v>13</v>
      </c>
      <c r="F243" s="115" t="s">
        <v>343</v>
      </c>
      <c r="G243" s="115" t="s">
        <v>344</v>
      </c>
      <c r="H243" s="115">
        <v>0.56000000000000005</v>
      </c>
      <c r="I243" s="115">
        <v>0.48</v>
      </c>
      <c r="J243" s="115" t="s">
        <v>350</v>
      </c>
      <c r="K243" s="115">
        <v>0.22561835320163001</v>
      </c>
      <c r="L243" s="115">
        <v>3695.9802375167401</v>
      </c>
      <c r="M243" s="115">
        <v>9.2064256096435795</v>
      </c>
      <c r="N243" s="115">
        <v>1.3537952612452899</v>
      </c>
      <c r="O243" s="115">
        <v>2.0771385849211601</v>
      </c>
      <c r="P243" s="115">
        <v>0.30544105741434002</v>
      </c>
      <c r="Q243" s="115">
        <v>833.88097465432202</v>
      </c>
      <c r="R243" s="115">
        <v>1210</v>
      </c>
      <c r="S243" s="115" t="s">
        <v>353</v>
      </c>
      <c r="T243" s="115">
        <v>1210</v>
      </c>
      <c r="U243" s="115" t="s">
        <v>352</v>
      </c>
      <c r="V243" s="115" t="s">
        <v>350</v>
      </c>
      <c r="Z243" s="115">
        <v>0</v>
      </c>
      <c r="AA243" s="115">
        <v>1</v>
      </c>
      <c r="AB243" s="115">
        <v>2.0771385849211601</v>
      </c>
      <c r="AC243" s="115">
        <v>0.30544105741434002</v>
      </c>
      <c r="AD243" s="115">
        <v>833.88097465432202</v>
      </c>
      <c r="AF243" s="115">
        <v>-1</v>
      </c>
      <c r="AG243" s="115">
        <v>-1</v>
      </c>
      <c r="AH243" s="115">
        <v>-1</v>
      </c>
      <c r="AI243" s="115">
        <v>-1</v>
      </c>
      <c r="AJ243" s="115">
        <v>0</v>
      </c>
      <c r="AM243" s="115" t="s">
        <v>348</v>
      </c>
      <c r="AN243" s="115">
        <v>-1</v>
      </c>
      <c r="AQ243" s="115">
        <v>608</v>
      </c>
      <c r="AR243" s="115" t="s">
        <v>247</v>
      </c>
      <c r="AS243" s="115" t="s">
        <v>355</v>
      </c>
      <c r="AT243" s="115" t="s">
        <v>296</v>
      </c>
      <c r="AV243" s="115">
        <v>123.92321008776899</v>
      </c>
      <c r="AW243" s="115">
        <v>0.67630249360000005</v>
      </c>
    </row>
    <row r="244" spans="1:49" x14ac:dyDescent="0.25">
      <c r="A244" s="117">
        <v>180000</v>
      </c>
      <c r="B244" s="117">
        <v>720000</v>
      </c>
      <c r="C244" s="117">
        <v>720000</v>
      </c>
      <c r="D244" s="115" t="s">
        <v>342</v>
      </c>
      <c r="E244" s="115" t="s">
        <v>13</v>
      </c>
      <c r="F244" s="115" t="s">
        <v>343</v>
      </c>
      <c r="G244" s="115" t="s">
        <v>344</v>
      </c>
      <c r="H244" s="115">
        <v>0.56000000000000005</v>
      </c>
      <c r="I244" s="115">
        <v>0.48</v>
      </c>
      <c r="J244" s="115" t="s">
        <v>350</v>
      </c>
      <c r="K244" s="115">
        <v>0.23852054712175</v>
      </c>
      <c r="L244" s="115">
        <v>3695.9802375167401</v>
      </c>
      <c r="M244" s="115">
        <v>9.2064256096435795</v>
      </c>
      <c r="N244" s="115">
        <v>1.3537952612452899</v>
      </c>
      <c r="O244" s="115">
        <v>2.1959216734479599</v>
      </c>
      <c r="P244" s="115">
        <v>0.32290798640307</v>
      </c>
      <c r="Q244" s="115">
        <v>881.56722840370196</v>
      </c>
      <c r="R244" s="115">
        <v>1210</v>
      </c>
      <c r="S244" s="115" t="s">
        <v>353</v>
      </c>
      <c r="T244" s="115">
        <v>1210</v>
      </c>
      <c r="U244" s="115" t="s">
        <v>352</v>
      </c>
      <c r="V244" s="115" t="s">
        <v>350</v>
      </c>
      <c r="Z244" s="115">
        <v>0</v>
      </c>
      <c r="AA244" s="115">
        <v>1</v>
      </c>
      <c r="AB244" s="115">
        <v>2.1959216734479599</v>
      </c>
      <c r="AC244" s="115">
        <v>0.32290798640307</v>
      </c>
      <c r="AD244" s="115">
        <v>881.56722840370196</v>
      </c>
      <c r="AF244" s="115">
        <v>-1</v>
      </c>
      <c r="AG244" s="115">
        <v>-1</v>
      </c>
      <c r="AH244" s="115">
        <v>-1</v>
      </c>
      <c r="AI244" s="115">
        <v>-1</v>
      </c>
      <c r="AJ244" s="115">
        <v>0</v>
      </c>
      <c r="AM244" s="115" t="s">
        <v>348</v>
      </c>
      <c r="AN244" s="115">
        <v>-1</v>
      </c>
      <c r="AQ244" s="115">
        <v>608</v>
      </c>
      <c r="AR244" s="115" t="s">
        <v>247</v>
      </c>
      <c r="AS244" s="115" t="s">
        <v>355</v>
      </c>
      <c r="AT244" s="115" t="s">
        <v>296</v>
      </c>
      <c r="AV244" s="115">
        <v>126.382897620268</v>
      </c>
      <c r="AW244" s="115">
        <v>0.71497747639999998</v>
      </c>
    </row>
    <row r="245" spans="1:49" x14ac:dyDescent="0.25">
      <c r="A245" s="117">
        <v>180000</v>
      </c>
      <c r="B245" s="117">
        <v>750000</v>
      </c>
      <c r="C245" s="117">
        <v>750000</v>
      </c>
      <c r="D245" s="115" t="s">
        <v>342</v>
      </c>
      <c r="E245" s="115" t="s">
        <v>13</v>
      </c>
      <c r="F245" s="115" t="s">
        <v>343</v>
      </c>
      <c r="G245" s="115" t="s">
        <v>344</v>
      </c>
      <c r="H245" s="115">
        <v>0.56000000000000005</v>
      </c>
      <c r="I245" s="115">
        <v>0.48</v>
      </c>
      <c r="J245" s="115" t="s">
        <v>350</v>
      </c>
      <c r="K245" s="115">
        <v>8.7958180024799992E-3</v>
      </c>
      <c r="L245" s="115">
        <v>3733.3523453156599</v>
      </c>
      <c r="M245" s="115">
        <v>10.5012349602602</v>
      </c>
      <c r="N245" s="115">
        <v>1.9556738332361101</v>
      </c>
      <c r="O245" s="115">
        <v>9.2366951511820006E-2</v>
      </c>
      <c r="P245" s="115">
        <v>1.720175110937E-2</v>
      </c>
      <c r="Q245" s="115">
        <v>32.837887768561998</v>
      </c>
      <c r="R245" s="115">
        <v>1300</v>
      </c>
      <c r="S245" s="115" t="s">
        <v>346</v>
      </c>
      <c r="T245" s="115">
        <v>1300</v>
      </c>
      <c r="U245" s="115" t="s">
        <v>352</v>
      </c>
      <c r="V245" s="115" t="s">
        <v>350</v>
      </c>
      <c r="Z245" s="115">
        <v>0</v>
      </c>
      <c r="AA245" s="115">
        <v>1</v>
      </c>
      <c r="AB245" s="115">
        <v>9.2366951511820006E-2</v>
      </c>
      <c r="AC245" s="115">
        <v>1.720175110937E-2</v>
      </c>
      <c r="AD245" s="115">
        <v>47.027363071918302</v>
      </c>
      <c r="AF245" s="115">
        <v>-1</v>
      </c>
      <c r="AG245" s="115">
        <v>-1</v>
      </c>
      <c r="AH245" s="115">
        <v>-1</v>
      </c>
      <c r="AI245" s="115">
        <v>-1</v>
      </c>
      <c r="AJ245" s="115">
        <v>0</v>
      </c>
      <c r="AM245" s="115" t="s">
        <v>348</v>
      </c>
      <c r="AN245" s="115">
        <v>-1</v>
      </c>
      <c r="AQ245" s="115">
        <v>608</v>
      </c>
      <c r="AR245" s="115" t="s">
        <v>247</v>
      </c>
      <c r="AS245" s="115" t="s">
        <v>355</v>
      </c>
      <c r="AT245" s="115" t="s">
        <v>296</v>
      </c>
      <c r="AV245" s="115">
        <v>74.336479958964105</v>
      </c>
      <c r="AW245" s="115">
        <v>3.8140602699999998E-2</v>
      </c>
    </row>
    <row r="246" spans="1:49" x14ac:dyDescent="0.25">
      <c r="A246" s="117">
        <v>180000</v>
      </c>
      <c r="B246" s="117">
        <v>750000</v>
      </c>
      <c r="C246" s="117">
        <v>750000</v>
      </c>
      <c r="D246" s="115" t="s">
        <v>342</v>
      </c>
      <c r="E246" s="115" t="s">
        <v>13</v>
      </c>
      <c r="F246" s="115" t="s">
        <v>343</v>
      </c>
      <c r="G246" s="115" t="s">
        <v>344</v>
      </c>
      <c r="H246" s="115">
        <v>0.56000000000000005</v>
      </c>
      <c r="I246" s="115">
        <v>0.48</v>
      </c>
      <c r="J246" s="115" t="s">
        <v>345</v>
      </c>
      <c r="K246" s="115">
        <v>4.7140966362009998E-2</v>
      </c>
      <c r="L246" s="115">
        <v>3733.3523453156599</v>
      </c>
      <c r="M246" s="115">
        <v>10.5012349602602</v>
      </c>
      <c r="N246" s="115">
        <v>1.9556738332361101</v>
      </c>
      <c r="O246" s="115">
        <v>0.49503836402119999</v>
      </c>
      <c r="P246" s="115">
        <v>9.2192354387639994E-2</v>
      </c>
      <c r="Q246" s="115">
        <v>175.99383732806001</v>
      </c>
      <c r="R246" s="115">
        <v>1300</v>
      </c>
      <c r="S246" s="115" t="s">
        <v>346</v>
      </c>
      <c r="T246" s="115">
        <v>1300</v>
      </c>
      <c r="U246" s="115" t="s">
        <v>347</v>
      </c>
      <c r="V246" s="115" t="s">
        <v>345</v>
      </c>
      <c r="Z246" s="115">
        <v>0</v>
      </c>
      <c r="AA246" s="115">
        <v>1</v>
      </c>
      <c r="AB246" s="115">
        <v>0.49503836402119999</v>
      </c>
      <c r="AC246" s="115">
        <v>9.2192354387639994E-2</v>
      </c>
      <c r="AD246" s="115">
        <v>623.72897348459196</v>
      </c>
      <c r="AF246" s="115">
        <v>-1</v>
      </c>
      <c r="AG246" s="115">
        <v>-1</v>
      </c>
      <c r="AH246" s="115">
        <v>-1</v>
      </c>
      <c r="AI246" s="115">
        <v>-1</v>
      </c>
      <c r="AJ246" s="115">
        <v>0</v>
      </c>
      <c r="AM246" s="115" t="s">
        <v>348</v>
      </c>
      <c r="AN246" s="115">
        <v>-1</v>
      </c>
      <c r="AQ246" s="115">
        <v>608</v>
      </c>
      <c r="AR246" s="115" t="s">
        <v>247</v>
      </c>
      <c r="AS246" s="115" t="s">
        <v>355</v>
      </c>
      <c r="AT246" s="115" t="s">
        <v>296</v>
      </c>
      <c r="AV246" s="115">
        <v>90.893864031287293</v>
      </c>
      <c r="AW246" s="115">
        <v>0.50586291439999997</v>
      </c>
    </row>
    <row r="247" spans="1:49" x14ac:dyDescent="0.25">
      <c r="A247" s="117">
        <v>180000</v>
      </c>
      <c r="B247" s="117">
        <v>750000</v>
      </c>
      <c r="C247" s="117">
        <v>750000</v>
      </c>
      <c r="D247" s="115" t="s">
        <v>342</v>
      </c>
      <c r="E247" s="115" t="s">
        <v>13</v>
      </c>
      <c r="F247" s="115" t="s">
        <v>343</v>
      </c>
      <c r="G247" s="115" t="s">
        <v>344</v>
      </c>
      <c r="H247" s="115">
        <v>0.56000000000000005</v>
      </c>
      <c r="I247" s="115">
        <v>0.48</v>
      </c>
      <c r="J247" s="115" t="s">
        <v>350</v>
      </c>
      <c r="K247" s="115">
        <v>2.449458891504E-2</v>
      </c>
      <c r="L247" s="115">
        <v>3733.3523453156599</v>
      </c>
      <c r="M247" s="115">
        <v>10.5012349602602</v>
      </c>
      <c r="N247" s="115">
        <v>1.9556738332361101</v>
      </c>
      <c r="O247" s="115">
        <v>0.25722343345189003</v>
      </c>
      <c r="P247" s="115">
        <v>4.7903426597030001E-2</v>
      </c>
      <c r="Q247" s="115">
        <v>91.446930973533696</v>
      </c>
      <c r="R247" s="115">
        <v>1300</v>
      </c>
      <c r="S247" s="115" t="s">
        <v>346</v>
      </c>
      <c r="T247" s="115">
        <v>1300</v>
      </c>
      <c r="U247" s="115" t="s">
        <v>352</v>
      </c>
      <c r="V247" s="115" t="s">
        <v>350</v>
      </c>
      <c r="Z247" s="115">
        <v>0</v>
      </c>
      <c r="AA247" s="115">
        <v>1</v>
      </c>
      <c r="AB247" s="115">
        <v>0.25722343345189003</v>
      </c>
      <c r="AC247" s="115">
        <v>4.7903426597030001E-2</v>
      </c>
      <c r="AD247" s="115">
        <v>91.446930973532602</v>
      </c>
      <c r="AF247" s="115">
        <v>-1</v>
      </c>
      <c r="AG247" s="115">
        <v>-1</v>
      </c>
      <c r="AH247" s="115">
        <v>-1</v>
      </c>
      <c r="AI247" s="115">
        <v>-1</v>
      </c>
      <c r="AJ247" s="115">
        <v>0</v>
      </c>
      <c r="AM247" s="115" t="s">
        <v>348</v>
      </c>
      <c r="AN247" s="115">
        <v>-1</v>
      </c>
      <c r="AQ247" s="115">
        <v>608</v>
      </c>
      <c r="AR247" s="115" t="s">
        <v>247</v>
      </c>
      <c r="AS247" s="115" t="s">
        <v>355</v>
      </c>
      <c r="AT247" s="115" t="s">
        <v>296</v>
      </c>
      <c r="AV247" s="115">
        <v>54.815826472335701</v>
      </c>
      <c r="AW247" s="115">
        <v>7.4166205200000002E-2</v>
      </c>
    </row>
    <row r="248" spans="1:49" x14ac:dyDescent="0.25">
      <c r="A248" s="117">
        <v>190000</v>
      </c>
      <c r="B248" s="117">
        <v>760000</v>
      </c>
      <c r="C248" s="117">
        <v>760000</v>
      </c>
      <c r="D248" s="115" t="s">
        <v>342</v>
      </c>
      <c r="E248" s="115" t="s">
        <v>13</v>
      </c>
      <c r="F248" s="115" t="s">
        <v>343</v>
      </c>
      <c r="G248" s="115" t="s">
        <v>344</v>
      </c>
      <c r="H248" s="115">
        <v>0.56000000000000005</v>
      </c>
      <c r="I248" s="115">
        <v>0.48</v>
      </c>
      <c r="J248" s="115" t="s">
        <v>350</v>
      </c>
      <c r="K248" s="115">
        <v>0.2063731507005</v>
      </c>
      <c r="L248" s="115">
        <v>3692.1473054852199</v>
      </c>
      <c r="M248" s="115">
        <v>9.1974220048005897</v>
      </c>
      <c r="N248" s="115">
        <v>1.3524897862229099</v>
      </c>
      <c r="O248" s="115">
        <v>1.89810095745282</v>
      </c>
      <c r="P248" s="115">
        <v>0.27911757847307</v>
      </c>
      <c r="Q248" s="115">
        <v>761.96007228335304</v>
      </c>
      <c r="R248" s="115">
        <v>1200</v>
      </c>
      <c r="S248" s="115" t="s">
        <v>351</v>
      </c>
      <c r="T248" s="115">
        <v>1200</v>
      </c>
      <c r="U248" s="115" t="s">
        <v>352</v>
      </c>
      <c r="V248" s="115" t="s">
        <v>350</v>
      </c>
      <c r="Z248" s="115">
        <v>0</v>
      </c>
      <c r="AA248" s="115">
        <v>1</v>
      </c>
      <c r="AB248" s="115">
        <v>1.89810095745282</v>
      </c>
      <c r="AC248" s="115">
        <v>0.27911757847307</v>
      </c>
      <c r="AD248" s="115">
        <v>795.99904585955903</v>
      </c>
      <c r="AF248" s="115">
        <v>-1</v>
      </c>
      <c r="AG248" s="115">
        <v>-1</v>
      </c>
      <c r="AH248" s="115">
        <v>-1</v>
      </c>
      <c r="AI248" s="115">
        <v>-1</v>
      </c>
      <c r="AJ248" s="115">
        <v>0</v>
      </c>
      <c r="AM248" s="115" t="s">
        <v>348</v>
      </c>
      <c r="AN248" s="115">
        <v>-1</v>
      </c>
      <c r="AQ248" s="115">
        <v>608</v>
      </c>
      <c r="AR248" s="115" t="s">
        <v>247</v>
      </c>
      <c r="AS248" s="115" t="s">
        <v>355</v>
      </c>
      <c r="AT248" s="115" t="s">
        <v>296</v>
      </c>
      <c r="AV248" s="115">
        <v>166.06315426720801</v>
      </c>
      <c r="AW248" s="115">
        <v>0.6455791126</v>
      </c>
    </row>
    <row r="249" spans="1:49" x14ac:dyDescent="0.25">
      <c r="A249" s="117">
        <v>190000</v>
      </c>
      <c r="B249" s="117">
        <v>760000</v>
      </c>
      <c r="C249" s="117">
        <v>760000</v>
      </c>
      <c r="D249" s="115" t="s">
        <v>342</v>
      </c>
      <c r="E249" s="115" t="s">
        <v>13</v>
      </c>
      <c r="F249" s="115" t="s">
        <v>343</v>
      </c>
      <c r="G249" s="115" t="s">
        <v>344</v>
      </c>
      <c r="H249" s="115">
        <v>0.56000000000000005</v>
      </c>
      <c r="I249" s="115">
        <v>0.48</v>
      </c>
      <c r="J249" s="115" t="s">
        <v>350</v>
      </c>
      <c r="K249" s="115">
        <v>9.331667307034E-2</v>
      </c>
      <c r="L249" s="115">
        <v>3692.1473054852199</v>
      </c>
      <c r="M249" s="115">
        <v>9.1974220048005897</v>
      </c>
      <c r="N249" s="115">
        <v>1.3524897862229099</v>
      </c>
      <c r="O249" s="115">
        <v>0.85827282231199997</v>
      </c>
      <c r="P249" s="115">
        <v>0.12620984721194001</v>
      </c>
      <c r="Q249" s="115">
        <v>344.53890303353</v>
      </c>
      <c r="R249" s="115">
        <v>1210</v>
      </c>
      <c r="S249" s="115" t="s">
        <v>353</v>
      </c>
      <c r="T249" s="115">
        <v>1210</v>
      </c>
      <c r="U249" s="115" t="s">
        <v>352</v>
      </c>
      <c r="V249" s="115" t="s">
        <v>350</v>
      </c>
      <c r="Z249" s="115">
        <v>0</v>
      </c>
      <c r="AA249" s="115">
        <v>1</v>
      </c>
      <c r="AB249" s="115">
        <v>0.85827282231199997</v>
      </c>
      <c r="AC249" s="115">
        <v>0.12620984721194001</v>
      </c>
      <c r="AD249" s="115">
        <v>344.53890303352802</v>
      </c>
      <c r="AF249" s="115">
        <v>-1</v>
      </c>
      <c r="AG249" s="115">
        <v>-1</v>
      </c>
      <c r="AH249" s="115">
        <v>-1</v>
      </c>
      <c r="AI249" s="115">
        <v>-1</v>
      </c>
      <c r="AJ249" s="115">
        <v>0</v>
      </c>
      <c r="AM249" s="115" t="s">
        <v>348</v>
      </c>
      <c r="AN249" s="115">
        <v>-1</v>
      </c>
      <c r="AQ249" s="115">
        <v>608</v>
      </c>
      <c r="AR249" s="115" t="s">
        <v>247</v>
      </c>
      <c r="AS249" s="115" t="s">
        <v>355</v>
      </c>
      <c r="AT249" s="115" t="s">
        <v>296</v>
      </c>
      <c r="AV249" s="115">
        <v>102.866003506862</v>
      </c>
      <c r="AW249" s="115">
        <v>0.2794313893</v>
      </c>
    </row>
    <row r="250" spans="1:49" x14ac:dyDescent="0.25">
      <c r="A250" s="117">
        <v>190000</v>
      </c>
      <c r="B250" s="117">
        <v>760000</v>
      </c>
      <c r="C250" s="117">
        <v>760000</v>
      </c>
      <c r="D250" s="115" t="s">
        <v>342</v>
      </c>
      <c r="E250" s="115" t="s">
        <v>13</v>
      </c>
      <c r="F250" s="115" t="s">
        <v>343</v>
      </c>
      <c r="G250" s="115" t="s">
        <v>344</v>
      </c>
      <c r="H250" s="115">
        <v>0.56000000000000005</v>
      </c>
      <c r="I250" s="115">
        <v>0.48</v>
      </c>
      <c r="J250" s="115" t="s">
        <v>350</v>
      </c>
      <c r="K250" s="115">
        <v>1.291176913925E-2</v>
      </c>
      <c r="L250" s="115">
        <v>3692.1473054852199</v>
      </c>
      <c r="M250" s="115">
        <v>9.1974220048005897</v>
      </c>
      <c r="N250" s="115">
        <v>1.3524897862229099</v>
      </c>
      <c r="O250" s="115">
        <v>0.11875498960228</v>
      </c>
      <c r="P250" s="115">
        <v>1.7463035882900001E-2</v>
      </c>
      <c r="Q250" s="115">
        <v>47.672153636543797</v>
      </c>
      <c r="R250" s="115">
        <v>1210</v>
      </c>
      <c r="S250" s="115" t="s">
        <v>353</v>
      </c>
      <c r="T250" s="115">
        <v>1210</v>
      </c>
      <c r="U250" s="115" t="s">
        <v>352</v>
      </c>
      <c r="V250" s="115" t="s">
        <v>350</v>
      </c>
      <c r="Z250" s="115">
        <v>0</v>
      </c>
      <c r="AA250" s="115">
        <v>1</v>
      </c>
      <c r="AB250" s="115">
        <v>0.11875498960228</v>
      </c>
      <c r="AC250" s="115">
        <v>1.7463035882900001E-2</v>
      </c>
      <c r="AD250" s="115">
        <v>47.6721536365446</v>
      </c>
      <c r="AF250" s="115">
        <v>-1</v>
      </c>
      <c r="AG250" s="115">
        <v>-1</v>
      </c>
      <c r="AH250" s="115">
        <v>-1</v>
      </c>
      <c r="AI250" s="115">
        <v>-1</v>
      </c>
      <c r="AJ250" s="115">
        <v>0</v>
      </c>
      <c r="AM250" s="115" t="s">
        <v>348</v>
      </c>
      <c r="AN250" s="115">
        <v>-1</v>
      </c>
      <c r="AQ250" s="115">
        <v>608</v>
      </c>
      <c r="AR250" s="115" t="s">
        <v>247</v>
      </c>
      <c r="AS250" s="115" t="s">
        <v>355</v>
      </c>
      <c r="AT250" s="115" t="s">
        <v>296</v>
      </c>
      <c r="AV250" s="115">
        <v>29.184012192687401</v>
      </c>
      <c r="AW250" s="115">
        <v>3.8663547200000002E-2</v>
      </c>
    </row>
    <row r="251" spans="1:49" x14ac:dyDescent="0.25">
      <c r="A251" s="117">
        <v>190000</v>
      </c>
      <c r="B251" s="117">
        <v>760000</v>
      </c>
      <c r="C251" s="117">
        <v>760000</v>
      </c>
      <c r="D251" s="115" t="s">
        <v>342</v>
      </c>
      <c r="E251" s="115" t="s">
        <v>13</v>
      </c>
      <c r="F251" s="115" t="s">
        <v>343</v>
      </c>
      <c r="G251" s="115" t="s">
        <v>344</v>
      </c>
      <c r="H251" s="115">
        <v>0.56000000000000005</v>
      </c>
      <c r="I251" s="115">
        <v>0.48</v>
      </c>
      <c r="J251" s="115" t="s">
        <v>350</v>
      </c>
      <c r="K251" s="115">
        <v>9.7053036240699997E-2</v>
      </c>
      <c r="L251" s="115">
        <v>3692.1473054852199</v>
      </c>
      <c r="M251" s="115">
        <v>9.1974220048005897</v>
      </c>
      <c r="N251" s="115">
        <v>1.3524897862229099</v>
      </c>
      <c r="O251" s="115">
        <v>0.89263773115294998</v>
      </c>
      <c r="P251" s="115">
        <v>0.13126324023746999</v>
      </c>
      <c r="Q251" s="115">
        <v>358.33410624527102</v>
      </c>
      <c r="R251" s="115">
        <v>1210</v>
      </c>
      <c r="S251" s="115" t="s">
        <v>353</v>
      </c>
      <c r="T251" s="115">
        <v>1210</v>
      </c>
      <c r="U251" s="115" t="s">
        <v>352</v>
      </c>
      <c r="V251" s="115" t="s">
        <v>350</v>
      </c>
      <c r="Z251" s="115">
        <v>0</v>
      </c>
      <c r="AA251" s="115">
        <v>1</v>
      </c>
      <c r="AB251" s="115">
        <v>0.89263773115294998</v>
      </c>
      <c r="AC251" s="115">
        <v>0.13126324023746999</v>
      </c>
      <c r="AD251" s="115">
        <v>582.72181670545694</v>
      </c>
      <c r="AF251" s="115">
        <v>-1</v>
      </c>
      <c r="AG251" s="115">
        <v>-1</v>
      </c>
      <c r="AH251" s="115">
        <v>-1</v>
      </c>
      <c r="AI251" s="115">
        <v>-1</v>
      </c>
      <c r="AJ251" s="115">
        <v>0</v>
      </c>
      <c r="AM251" s="115" t="s">
        <v>348</v>
      </c>
      <c r="AN251" s="115">
        <v>-1</v>
      </c>
      <c r="AQ251" s="115">
        <v>608</v>
      </c>
      <c r="AR251" s="115" t="s">
        <v>247</v>
      </c>
      <c r="AS251" s="115" t="s">
        <v>355</v>
      </c>
      <c r="AT251" s="115" t="s">
        <v>296</v>
      </c>
      <c r="AV251" s="115">
        <v>94.818359807835705</v>
      </c>
      <c r="AW251" s="115">
        <v>0.47260487969999998</v>
      </c>
    </row>
    <row r="252" spans="1:49" x14ac:dyDescent="0.25">
      <c r="A252" s="117">
        <v>190000</v>
      </c>
      <c r="B252" s="117">
        <v>760000</v>
      </c>
      <c r="C252" s="117">
        <v>760000</v>
      </c>
      <c r="D252" s="115" t="s">
        <v>342</v>
      </c>
      <c r="E252" s="115" t="s">
        <v>13</v>
      </c>
      <c r="F252" s="115" t="s">
        <v>343</v>
      </c>
      <c r="G252" s="115" t="s">
        <v>344</v>
      </c>
      <c r="H252" s="115">
        <v>0.56000000000000005</v>
      </c>
      <c r="I252" s="115">
        <v>0.48</v>
      </c>
      <c r="J252" s="115" t="s">
        <v>350</v>
      </c>
      <c r="K252" s="115">
        <v>0.13811522382235</v>
      </c>
      <c r="L252" s="115">
        <v>3692.1473054852199</v>
      </c>
      <c r="M252" s="115">
        <v>9.1974220048005897</v>
      </c>
      <c r="N252" s="115">
        <v>1.3524897862229099</v>
      </c>
      <c r="O252" s="115">
        <v>1.2703039987817</v>
      </c>
      <c r="P252" s="115">
        <v>0.18679942954163001</v>
      </c>
      <c r="Q252" s="115">
        <v>509.94175148220302</v>
      </c>
      <c r="R252" s="115">
        <v>1210</v>
      </c>
      <c r="S252" s="115" t="s">
        <v>353</v>
      </c>
      <c r="T252" s="115">
        <v>1210</v>
      </c>
      <c r="U252" s="115" t="s">
        <v>352</v>
      </c>
      <c r="V252" s="115" t="s">
        <v>350</v>
      </c>
      <c r="Z252" s="115">
        <v>0</v>
      </c>
      <c r="AA252" s="115">
        <v>1</v>
      </c>
      <c r="AB252" s="115">
        <v>1.2703039987817</v>
      </c>
      <c r="AC252" s="115">
        <v>0.18679942954163001</v>
      </c>
      <c r="AD252" s="115">
        <v>509.94175148220302</v>
      </c>
      <c r="AF252" s="115">
        <v>-1</v>
      </c>
      <c r="AG252" s="115">
        <v>-1</v>
      </c>
      <c r="AH252" s="115">
        <v>-1</v>
      </c>
      <c r="AI252" s="115">
        <v>-1</v>
      </c>
      <c r="AJ252" s="115">
        <v>0</v>
      </c>
      <c r="AM252" s="115" t="s">
        <v>348</v>
      </c>
      <c r="AN252" s="115">
        <v>-1</v>
      </c>
      <c r="AQ252" s="115">
        <v>608</v>
      </c>
      <c r="AR252" s="115" t="s">
        <v>247</v>
      </c>
      <c r="AS252" s="115" t="s">
        <v>355</v>
      </c>
      <c r="AT252" s="115" t="s">
        <v>296</v>
      </c>
      <c r="AV252" s="115">
        <v>94.805726953884403</v>
      </c>
      <c r="AW252" s="115">
        <v>0.41357806279999998</v>
      </c>
    </row>
    <row r="253" spans="1:49" x14ac:dyDescent="0.25">
      <c r="A253" s="117">
        <v>190000</v>
      </c>
      <c r="B253" s="117">
        <v>770000</v>
      </c>
      <c r="C253" s="117">
        <v>770000</v>
      </c>
      <c r="D253" s="115" t="s">
        <v>342</v>
      </c>
      <c r="E253" s="115" t="s">
        <v>13</v>
      </c>
      <c r="F253" s="115" t="s">
        <v>343</v>
      </c>
      <c r="G253" s="115" t="s">
        <v>344</v>
      </c>
      <c r="H253" s="115">
        <v>0.56000000000000005</v>
      </c>
      <c r="I253" s="115">
        <v>0.48</v>
      </c>
      <c r="J253" s="115" t="s">
        <v>350</v>
      </c>
      <c r="K253" s="115">
        <v>0.15610400747986</v>
      </c>
      <c r="L253" s="115">
        <v>3667.44223951908</v>
      </c>
      <c r="M253" s="115">
        <v>8.2531175714578602</v>
      </c>
      <c r="N253" s="115">
        <v>1.17580208967015</v>
      </c>
      <c r="O253" s="115">
        <v>1.28834472710708</v>
      </c>
      <c r="P253" s="115">
        <v>0.18354741820070999</v>
      </c>
      <c r="Q253" s="115">
        <v>572.50243078986705</v>
      </c>
      <c r="R253" s="115">
        <v>1210</v>
      </c>
      <c r="S253" s="115" t="s">
        <v>353</v>
      </c>
      <c r="T253" s="115">
        <v>1210</v>
      </c>
      <c r="U253" s="115" t="s">
        <v>352</v>
      </c>
      <c r="V253" s="115" t="s">
        <v>350</v>
      </c>
      <c r="Z253" s="115">
        <v>0</v>
      </c>
      <c r="AA253" s="115">
        <v>1</v>
      </c>
      <c r="AB253" s="115">
        <v>1.28834472710708</v>
      </c>
      <c r="AC253" s="115">
        <v>0.18354741820070999</v>
      </c>
      <c r="AD253" s="115">
        <v>631.92326080685802</v>
      </c>
      <c r="AF253" s="115">
        <v>-1</v>
      </c>
      <c r="AG253" s="115">
        <v>-1</v>
      </c>
      <c r="AH253" s="115">
        <v>-1</v>
      </c>
      <c r="AI253" s="115">
        <v>-1</v>
      </c>
      <c r="AJ253" s="115">
        <v>0</v>
      </c>
      <c r="AM253" s="115" t="s">
        <v>348</v>
      </c>
      <c r="AN253" s="115">
        <v>-1</v>
      </c>
      <c r="AQ253" s="115">
        <v>608</v>
      </c>
      <c r="AR253" s="115" t="s">
        <v>247</v>
      </c>
      <c r="AS253" s="115" t="s">
        <v>355</v>
      </c>
      <c r="AT253" s="115" t="s">
        <v>296</v>
      </c>
      <c r="AV253" s="115">
        <v>101.051628263605</v>
      </c>
      <c r="AW253" s="115">
        <v>0.51250872729999997</v>
      </c>
    </row>
    <row r="254" spans="1:49" x14ac:dyDescent="0.25">
      <c r="A254" s="117">
        <v>190000</v>
      </c>
      <c r="B254" s="117">
        <v>770000</v>
      </c>
      <c r="C254" s="117">
        <v>770000</v>
      </c>
      <c r="D254" s="115" t="s">
        <v>342</v>
      </c>
      <c r="E254" s="115" t="s">
        <v>13</v>
      </c>
      <c r="F254" s="115" t="s">
        <v>343</v>
      </c>
      <c r="G254" s="115" t="s">
        <v>344</v>
      </c>
      <c r="H254" s="115">
        <v>0.56000000000000005</v>
      </c>
      <c r="I254" s="115">
        <v>0.48</v>
      </c>
      <c r="J254" s="115" t="s">
        <v>350</v>
      </c>
      <c r="K254" s="115">
        <v>0.12808164932999</v>
      </c>
      <c r="L254" s="115">
        <v>3667.44223951908</v>
      </c>
      <c r="M254" s="115">
        <v>8.2531175714578602</v>
      </c>
      <c r="N254" s="115">
        <v>1.17580208967015</v>
      </c>
      <c r="O254" s="115">
        <v>1.0570729106666901</v>
      </c>
      <c r="P254" s="115">
        <v>0.15059867093061</v>
      </c>
      <c r="Q254" s="115">
        <v>469.73205086009801</v>
      </c>
      <c r="R254" s="115">
        <v>1210</v>
      </c>
      <c r="S254" s="115" t="s">
        <v>353</v>
      </c>
      <c r="T254" s="115">
        <v>1210</v>
      </c>
      <c r="U254" s="115" t="s">
        <v>352</v>
      </c>
      <c r="V254" s="115" t="s">
        <v>350</v>
      </c>
      <c r="Z254" s="115">
        <v>0</v>
      </c>
      <c r="AA254" s="115">
        <v>1</v>
      </c>
      <c r="AB254" s="115">
        <v>1.0570729106666901</v>
      </c>
      <c r="AC254" s="115">
        <v>0.15059867093061</v>
      </c>
      <c r="AD254" s="115">
        <v>518.01968319410696</v>
      </c>
      <c r="AF254" s="115">
        <v>-1</v>
      </c>
      <c r="AG254" s="115">
        <v>-1</v>
      </c>
      <c r="AH254" s="115">
        <v>-1</v>
      </c>
      <c r="AI254" s="115">
        <v>-1</v>
      </c>
      <c r="AJ254" s="115">
        <v>0</v>
      </c>
      <c r="AM254" s="115" t="s">
        <v>348</v>
      </c>
      <c r="AN254" s="115">
        <v>-1</v>
      </c>
      <c r="AQ254" s="115">
        <v>608</v>
      </c>
      <c r="AR254" s="115" t="s">
        <v>247</v>
      </c>
      <c r="AS254" s="115" t="s">
        <v>355</v>
      </c>
      <c r="AT254" s="115" t="s">
        <v>296</v>
      </c>
      <c r="AV254" s="115">
        <v>91.100368012336304</v>
      </c>
      <c r="AW254" s="115">
        <v>0.42012950789999998</v>
      </c>
    </row>
    <row r="255" spans="1:49" x14ac:dyDescent="0.25">
      <c r="A255" s="117">
        <v>190000</v>
      </c>
      <c r="B255" s="117">
        <v>770000</v>
      </c>
      <c r="C255" s="117">
        <v>770000</v>
      </c>
      <c r="D255" s="115" t="s">
        <v>342</v>
      </c>
      <c r="E255" s="115" t="s">
        <v>13</v>
      </c>
      <c r="F255" s="115" t="s">
        <v>343</v>
      </c>
      <c r="G255" s="115" t="s">
        <v>344</v>
      </c>
      <c r="H255" s="115">
        <v>0.56000000000000005</v>
      </c>
      <c r="I255" s="115">
        <v>0.48</v>
      </c>
      <c r="J255" s="115" t="s">
        <v>350</v>
      </c>
      <c r="K255" s="115">
        <v>0.19601916386769999</v>
      </c>
      <c r="L255" s="115">
        <v>3703.6388611033699</v>
      </c>
      <c r="M255" s="115">
        <v>9.2242523262049296</v>
      </c>
      <c r="N255" s="115">
        <v>1.35637414608203</v>
      </c>
      <c r="O255" s="115">
        <v>1.8081302282873699</v>
      </c>
      <c r="P255" s="115">
        <v>0.26587532600676</v>
      </c>
      <c r="Q255" s="115">
        <v>725.98419282140298</v>
      </c>
      <c r="R255" s="115">
        <v>1200</v>
      </c>
      <c r="S255" s="115" t="s">
        <v>351</v>
      </c>
      <c r="T255" s="115">
        <v>1200</v>
      </c>
      <c r="U255" s="115" t="s">
        <v>352</v>
      </c>
      <c r="V255" s="115" t="s">
        <v>350</v>
      </c>
      <c r="Z255" s="115">
        <v>0</v>
      </c>
      <c r="AA255" s="115">
        <v>1</v>
      </c>
      <c r="AB255" s="115">
        <v>1.8081302282873699</v>
      </c>
      <c r="AC255" s="115">
        <v>0.26587532600676</v>
      </c>
      <c r="AD255" s="115">
        <v>1186.74507914829</v>
      </c>
      <c r="AF255" s="115">
        <v>-1</v>
      </c>
      <c r="AG255" s="115">
        <v>-1</v>
      </c>
      <c r="AH255" s="115">
        <v>-1</v>
      </c>
      <c r="AI255" s="115">
        <v>-1</v>
      </c>
      <c r="AJ255" s="115">
        <v>0</v>
      </c>
      <c r="AM255" s="115" t="s">
        <v>348</v>
      </c>
      <c r="AN255" s="115">
        <v>-1</v>
      </c>
      <c r="AQ255" s="115">
        <v>608</v>
      </c>
      <c r="AR255" s="115" t="s">
        <v>247</v>
      </c>
      <c r="AS255" s="115" t="s">
        <v>355</v>
      </c>
      <c r="AT255" s="115" t="s">
        <v>296</v>
      </c>
      <c r="AV255" s="115">
        <v>159.456836168161</v>
      </c>
      <c r="AW255" s="115">
        <v>0.96248587119999995</v>
      </c>
    </row>
    <row r="256" spans="1:49" x14ac:dyDescent="0.25">
      <c r="A256" s="117">
        <v>190000</v>
      </c>
      <c r="B256" s="117">
        <v>770000</v>
      </c>
      <c r="C256" s="117">
        <v>770000</v>
      </c>
      <c r="D256" s="115" t="s">
        <v>342</v>
      </c>
      <c r="E256" s="115" t="s">
        <v>13</v>
      </c>
      <c r="F256" s="115" t="s">
        <v>343</v>
      </c>
      <c r="G256" s="115" t="s">
        <v>344</v>
      </c>
      <c r="H256" s="115">
        <v>0.56000000000000005</v>
      </c>
      <c r="I256" s="115">
        <v>0.48</v>
      </c>
      <c r="J256" s="115" t="s">
        <v>350</v>
      </c>
      <c r="K256" s="115">
        <v>2.1620597198020002E-2</v>
      </c>
      <c r="L256" s="115">
        <v>3703.6388611033699</v>
      </c>
      <c r="M256" s="115">
        <v>9.2242523262049296</v>
      </c>
      <c r="N256" s="115">
        <v>1.35637414608203</v>
      </c>
      <c r="O256" s="115">
        <v>0.19943384399785</v>
      </c>
      <c r="P256" s="115">
        <v>2.9325619062250001E-2</v>
      </c>
      <c r="Q256" s="115">
        <v>80.074883982879101</v>
      </c>
      <c r="R256" s="115">
        <v>1210</v>
      </c>
      <c r="S256" s="115" t="s">
        <v>353</v>
      </c>
      <c r="T256" s="115">
        <v>1210</v>
      </c>
      <c r="U256" s="115" t="s">
        <v>352</v>
      </c>
      <c r="V256" s="115" t="s">
        <v>350</v>
      </c>
      <c r="Z256" s="115">
        <v>0</v>
      </c>
      <c r="AA256" s="115">
        <v>1</v>
      </c>
      <c r="AB256" s="115">
        <v>0.19943384399785</v>
      </c>
      <c r="AC256" s="115">
        <v>2.9325619062250001E-2</v>
      </c>
      <c r="AD256" s="115">
        <v>80.074883982878006</v>
      </c>
      <c r="AF256" s="115">
        <v>-1</v>
      </c>
      <c r="AG256" s="115">
        <v>-1</v>
      </c>
      <c r="AH256" s="115">
        <v>-1</v>
      </c>
      <c r="AI256" s="115">
        <v>-1</v>
      </c>
      <c r="AJ256" s="115">
        <v>0</v>
      </c>
      <c r="AM256" s="115" t="s">
        <v>348</v>
      </c>
      <c r="AN256" s="115">
        <v>-1</v>
      </c>
      <c r="AQ256" s="115">
        <v>608</v>
      </c>
      <c r="AR256" s="115" t="s">
        <v>247</v>
      </c>
      <c r="AS256" s="115" t="s">
        <v>355</v>
      </c>
      <c r="AT256" s="115" t="s">
        <v>296</v>
      </c>
      <c r="AV256" s="115">
        <v>44.025873038084796</v>
      </c>
      <c r="AW256" s="115">
        <v>6.4943133799999997E-2</v>
      </c>
    </row>
    <row r="257" spans="1:49" x14ac:dyDescent="0.25">
      <c r="A257" s="117">
        <v>190000</v>
      </c>
      <c r="B257" s="117">
        <v>770000</v>
      </c>
      <c r="C257" s="117">
        <v>770000</v>
      </c>
      <c r="D257" s="115" t="s">
        <v>342</v>
      </c>
      <c r="E257" s="115" t="s">
        <v>13</v>
      </c>
      <c r="F257" s="115" t="s">
        <v>343</v>
      </c>
      <c r="G257" s="115" t="s">
        <v>344</v>
      </c>
      <c r="H257" s="115">
        <v>0.56000000000000005</v>
      </c>
      <c r="I257" s="115">
        <v>0.48</v>
      </c>
      <c r="J257" s="115" t="s">
        <v>350</v>
      </c>
      <c r="K257" s="115">
        <v>0.10382864624677</v>
      </c>
      <c r="L257" s="115">
        <v>3703.6388611033699</v>
      </c>
      <c r="M257" s="115">
        <v>9.2242523262049296</v>
      </c>
      <c r="N257" s="115">
        <v>1.35637414608203</v>
      </c>
      <c r="O257" s="115">
        <v>0.95774163166852</v>
      </c>
      <c r="P257" s="115">
        <v>0.14083049139182</v>
      </c>
      <c r="Q257" s="115">
        <v>384.54380913531003</v>
      </c>
      <c r="R257" s="115">
        <v>1210</v>
      </c>
      <c r="S257" s="115" t="s">
        <v>353</v>
      </c>
      <c r="T257" s="115">
        <v>1210</v>
      </c>
      <c r="U257" s="115" t="s">
        <v>352</v>
      </c>
      <c r="V257" s="115" t="s">
        <v>350</v>
      </c>
      <c r="Z257" s="115">
        <v>0</v>
      </c>
      <c r="AA257" s="115">
        <v>1</v>
      </c>
      <c r="AB257" s="115">
        <v>0.95774163166852</v>
      </c>
      <c r="AC257" s="115">
        <v>0.14083049139182</v>
      </c>
      <c r="AD257" s="115">
        <v>384.54380913531003</v>
      </c>
      <c r="AF257" s="115">
        <v>-1</v>
      </c>
      <c r="AG257" s="115">
        <v>-1</v>
      </c>
      <c r="AH257" s="115">
        <v>-1</v>
      </c>
      <c r="AI257" s="115">
        <v>-1</v>
      </c>
      <c r="AJ257" s="115">
        <v>0</v>
      </c>
      <c r="AM257" s="115" t="s">
        <v>348</v>
      </c>
      <c r="AN257" s="115">
        <v>-1</v>
      </c>
      <c r="AQ257" s="115">
        <v>608</v>
      </c>
      <c r="AR257" s="115" t="s">
        <v>247</v>
      </c>
      <c r="AS257" s="115" t="s">
        <v>355</v>
      </c>
      <c r="AT257" s="115" t="s">
        <v>296</v>
      </c>
      <c r="AV257" s="115">
        <v>82.473633704176194</v>
      </c>
      <c r="AW257" s="115">
        <v>0.31187656860000001</v>
      </c>
    </row>
    <row r="258" spans="1:49" x14ac:dyDescent="0.25">
      <c r="A258" s="117">
        <v>190000</v>
      </c>
      <c r="B258" s="117">
        <v>770000</v>
      </c>
      <c r="C258" s="117">
        <v>770000</v>
      </c>
      <c r="D258" s="115" t="s">
        <v>342</v>
      </c>
      <c r="E258" s="115" t="s">
        <v>13</v>
      </c>
      <c r="F258" s="115" t="s">
        <v>343</v>
      </c>
      <c r="G258" s="115" t="s">
        <v>344</v>
      </c>
      <c r="H258" s="115">
        <v>0.56000000000000005</v>
      </c>
      <c r="I258" s="115">
        <v>0.48</v>
      </c>
      <c r="J258" s="115" t="s">
        <v>350</v>
      </c>
      <c r="K258" s="115">
        <v>2.960638222209E-2</v>
      </c>
      <c r="L258" s="115">
        <v>3703.6388611033699</v>
      </c>
      <c r="M258" s="115">
        <v>9.2242523262049296</v>
      </c>
      <c r="N258" s="115">
        <v>1.35637414608203</v>
      </c>
      <c r="O258" s="115">
        <v>0.27309674008264001</v>
      </c>
      <c r="P258" s="115">
        <v>4.0157331405059997E-2</v>
      </c>
      <c r="Q258" s="115">
        <v>109.65134773441901</v>
      </c>
      <c r="R258" s="115">
        <v>1210</v>
      </c>
      <c r="S258" s="115" t="s">
        <v>353</v>
      </c>
      <c r="T258" s="115">
        <v>1210</v>
      </c>
      <c r="U258" s="115" t="s">
        <v>352</v>
      </c>
      <c r="V258" s="115" t="s">
        <v>350</v>
      </c>
      <c r="Z258" s="115">
        <v>0</v>
      </c>
      <c r="AA258" s="115">
        <v>1</v>
      </c>
      <c r="AB258" s="115">
        <v>0.27309674008264001</v>
      </c>
      <c r="AC258" s="115">
        <v>4.0157331405059997E-2</v>
      </c>
      <c r="AD258" s="115">
        <v>109.65134773441901</v>
      </c>
      <c r="AF258" s="115">
        <v>-1</v>
      </c>
      <c r="AG258" s="115">
        <v>-1</v>
      </c>
      <c r="AH258" s="115">
        <v>-1</v>
      </c>
      <c r="AI258" s="115">
        <v>-1</v>
      </c>
      <c r="AJ258" s="115">
        <v>0</v>
      </c>
      <c r="AM258" s="115" t="s">
        <v>348</v>
      </c>
      <c r="AN258" s="115">
        <v>-1</v>
      </c>
      <c r="AQ258" s="115">
        <v>608</v>
      </c>
      <c r="AR258" s="115" t="s">
        <v>247</v>
      </c>
      <c r="AS258" s="115" t="s">
        <v>355</v>
      </c>
      <c r="AT258" s="115" t="s">
        <v>296</v>
      </c>
      <c r="AV258" s="115">
        <v>50.236958604793799</v>
      </c>
      <c r="AW258" s="115">
        <v>8.8930533399999998E-2</v>
      </c>
    </row>
    <row r="259" spans="1:49" x14ac:dyDescent="0.25">
      <c r="A259" s="117">
        <v>190000</v>
      </c>
      <c r="B259" s="117">
        <v>770000</v>
      </c>
      <c r="C259" s="117">
        <v>770000</v>
      </c>
      <c r="D259" s="115" t="s">
        <v>342</v>
      </c>
      <c r="E259" s="115" t="s">
        <v>13</v>
      </c>
      <c r="F259" s="115" t="s">
        <v>343</v>
      </c>
      <c r="G259" s="115" t="s">
        <v>344</v>
      </c>
      <c r="H259" s="115">
        <v>0.56000000000000005</v>
      </c>
      <c r="I259" s="115">
        <v>0.48</v>
      </c>
      <c r="J259" s="115" t="s">
        <v>350</v>
      </c>
      <c r="K259" s="115">
        <v>0.18875728235542</v>
      </c>
      <c r="L259" s="115">
        <v>3687.95144534783</v>
      </c>
      <c r="M259" s="115">
        <v>9.1876587278747905</v>
      </c>
      <c r="N259" s="115">
        <v>1.3510775106131001</v>
      </c>
      <c r="O259" s="115">
        <v>1.73423749268273</v>
      </c>
      <c r="P259" s="115">
        <v>0.25502571915486</v>
      </c>
      <c r="Q259" s="115">
        <v>696.12769228261402</v>
      </c>
      <c r="R259" s="115">
        <v>1200</v>
      </c>
      <c r="S259" s="115" t="s">
        <v>351</v>
      </c>
      <c r="T259" s="115">
        <v>1200</v>
      </c>
      <c r="U259" s="115" t="s">
        <v>352</v>
      </c>
      <c r="V259" s="115" t="s">
        <v>350</v>
      </c>
      <c r="Z259" s="115">
        <v>0</v>
      </c>
      <c r="AA259" s="115">
        <v>1</v>
      </c>
      <c r="AB259" s="115">
        <v>1.73423749268273</v>
      </c>
      <c r="AC259" s="115">
        <v>0.25502571915486</v>
      </c>
      <c r="AD259" s="115">
        <v>696.12769228261402</v>
      </c>
      <c r="AF259" s="115">
        <v>-1</v>
      </c>
      <c r="AG259" s="115">
        <v>-1</v>
      </c>
      <c r="AH259" s="115">
        <v>-1</v>
      </c>
      <c r="AI259" s="115">
        <v>-1</v>
      </c>
      <c r="AJ259" s="115">
        <v>0</v>
      </c>
      <c r="AM259" s="115" t="s">
        <v>348</v>
      </c>
      <c r="AN259" s="115">
        <v>-1</v>
      </c>
      <c r="AQ259" s="115">
        <v>608</v>
      </c>
      <c r="AR259" s="115" t="s">
        <v>247</v>
      </c>
      <c r="AS259" s="115" t="s">
        <v>355</v>
      </c>
      <c r="AT259" s="115" t="s">
        <v>296</v>
      </c>
      <c r="AV259" s="115">
        <v>130.58437728077999</v>
      </c>
      <c r="AW259" s="115">
        <v>0.56458044789999995</v>
      </c>
    </row>
    <row r="260" spans="1:49" x14ac:dyDescent="0.25">
      <c r="A260" s="117">
        <v>190000</v>
      </c>
      <c r="B260" s="117">
        <v>770000</v>
      </c>
      <c r="C260" s="117">
        <v>770000</v>
      </c>
      <c r="D260" s="115" t="s">
        <v>342</v>
      </c>
      <c r="E260" s="115" t="s">
        <v>13</v>
      </c>
      <c r="F260" s="115" t="s">
        <v>343</v>
      </c>
      <c r="G260" s="115" t="s">
        <v>344</v>
      </c>
      <c r="H260" s="115">
        <v>0.56000000000000005</v>
      </c>
      <c r="I260" s="115">
        <v>0.48</v>
      </c>
      <c r="J260" s="115" t="s">
        <v>350</v>
      </c>
      <c r="K260" s="115">
        <v>4.0285791996420003E-2</v>
      </c>
      <c r="L260" s="115">
        <v>3687.95144534783</v>
      </c>
      <c r="M260" s="115">
        <v>9.1876587278747905</v>
      </c>
      <c r="N260" s="115">
        <v>1.3510775106131001</v>
      </c>
      <c r="O260" s="115">
        <v>0.37013210844529998</v>
      </c>
      <c r="P260" s="115">
        <v>5.4429227563599997E-2</v>
      </c>
      <c r="Q260" s="115">
        <v>148.57204482019699</v>
      </c>
      <c r="R260" s="115">
        <v>1210</v>
      </c>
      <c r="S260" s="115" t="s">
        <v>353</v>
      </c>
      <c r="T260" s="115">
        <v>1210</v>
      </c>
      <c r="U260" s="115" t="s">
        <v>352</v>
      </c>
      <c r="V260" s="115" t="s">
        <v>350</v>
      </c>
      <c r="Z260" s="115">
        <v>0</v>
      </c>
      <c r="AA260" s="115">
        <v>1</v>
      </c>
      <c r="AB260" s="115">
        <v>0.37013210844529998</v>
      </c>
      <c r="AC260" s="115">
        <v>5.4429227563599997E-2</v>
      </c>
      <c r="AD260" s="115">
        <v>308.04936369543299</v>
      </c>
      <c r="AF260" s="115">
        <v>-1</v>
      </c>
      <c r="AG260" s="115">
        <v>-1</v>
      </c>
      <c r="AH260" s="115">
        <v>-1</v>
      </c>
      <c r="AI260" s="115">
        <v>-1</v>
      </c>
      <c r="AJ260" s="115">
        <v>0</v>
      </c>
      <c r="AM260" s="115" t="s">
        <v>348</v>
      </c>
      <c r="AN260" s="115">
        <v>-1</v>
      </c>
      <c r="AQ260" s="115">
        <v>608</v>
      </c>
      <c r="AR260" s="115" t="s">
        <v>247</v>
      </c>
      <c r="AS260" s="115" t="s">
        <v>355</v>
      </c>
      <c r="AT260" s="115" t="s">
        <v>296</v>
      </c>
      <c r="AV260" s="115">
        <v>53.215619602093703</v>
      </c>
      <c r="AW260" s="115">
        <v>0.24983727789999999</v>
      </c>
    </row>
    <row r="261" spans="1:49" x14ac:dyDescent="0.25">
      <c r="A261" s="117">
        <v>190000</v>
      </c>
      <c r="B261" s="117">
        <v>770000</v>
      </c>
      <c r="C261" s="117">
        <v>770000</v>
      </c>
      <c r="D261" s="115" t="s">
        <v>342</v>
      </c>
      <c r="E261" s="115" t="s">
        <v>13</v>
      </c>
      <c r="F261" s="115" t="s">
        <v>343</v>
      </c>
      <c r="G261" s="115" t="s">
        <v>344</v>
      </c>
      <c r="H261" s="115">
        <v>0.56000000000000005</v>
      </c>
      <c r="I261" s="115">
        <v>0.48</v>
      </c>
      <c r="J261" s="115" t="s">
        <v>350</v>
      </c>
      <c r="K261" s="115">
        <v>7.3637802040639994E-2</v>
      </c>
      <c r="L261" s="115">
        <v>3687.95144534783</v>
      </c>
      <c r="M261" s="115">
        <v>9.1876587278747905</v>
      </c>
      <c r="N261" s="115">
        <v>1.3510775106131001</v>
      </c>
      <c r="O261" s="115">
        <v>0.67655899462019997</v>
      </c>
      <c r="P261" s="115">
        <v>9.9490378268079993E-2</v>
      </c>
      <c r="Q261" s="115">
        <v>271.57263846801499</v>
      </c>
      <c r="R261" s="115">
        <v>1210</v>
      </c>
      <c r="S261" s="115" t="s">
        <v>353</v>
      </c>
      <c r="T261" s="115">
        <v>1210</v>
      </c>
      <c r="U261" s="115" t="s">
        <v>352</v>
      </c>
      <c r="V261" s="115" t="s">
        <v>350</v>
      </c>
      <c r="Z261" s="115">
        <v>0</v>
      </c>
      <c r="AA261" s="115">
        <v>1</v>
      </c>
      <c r="AB261" s="115">
        <v>0.67655899462019997</v>
      </c>
      <c r="AC261" s="115">
        <v>9.9490378268079993E-2</v>
      </c>
      <c r="AD261" s="115">
        <v>557.98391573037998</v>
      </c>
      <c r="AF261" s="115">
        <v>-1</v>
      </c>
      <c r="AG261" s="115">
        <v>-1</v>
      </c>
      <c r="AH261" s="115">
        <v>-1</v>
      </c>
      <c r="AI261" s="115">
        <v>-1</v>
      </c>
      <c r="AJ261" s="115">
        <v>0</v>
      </c>
      <c r="AM261" s="115" t="s">
        <v>348</v>
      </c>
      <c r="AN261" s="115">
        <v>-1</v>
      </c>
      <c r="AQ261" s="115">
        <v>608</v>
      </c>
      <c r="AR261" s="115" t="s">
        <v>247</v>
      </c>
      <c r="AS261" s="115" t="s">
        <v>355</v>
      </c>
      <c r="AT261" s="115" t="s">
        <v>296</v>
      </c>
      <c r="AV261" s="115">
        <v>71.269862934746101</v>
      </c>
      <c r="AW261" s="115">
        <v>0.45254169970000002</v>
      </c>
    </row>
    <row r="262" spans="1:49" x14ac:dyDescent="0.25">
      <c r="A262" s="117">
        <v>190000</v>
      </c>
      <c r="B262" s="117">
        <v>770000</v>
      </c>
      <c r="C262" s="117">
        <v>770000</v>
      </c>
      <c r="D262" s="115" t="s">
        <v>342</v>
      </c>
      <c r="E262" s="115" t="s">
        <v>13</v>
      </c>
      <c r="F262" s="115" t="s">
        <v>343</v>
      </c>
      <c r="G262" s="115" t="s">
        <v>344</v>
      </c>
      <c r="H262" s="115">
        <v>0.56000000000000005</v>
      </c>
      <c r="I262" s="115">
        <v>0.48</v>
      </c>
      <c r="J262" s="115" t="s">
        <v>350</v>
      </c>
      <c r="K262" s="115">
        <v>5.4696902411439999E-2</v>
      </c>
      <c r="L262" s="115">
        <v>3687.95144534783</v>
      </c>
      <c r="M262" s="115">
        <v>9.1876587278747905</v>
      </c>
      <c r="N262" s="115">
        <v>1.3510775106131001</v>
      </c>
      <c r="O262" s="115">
        <v>0.50253647282824998</v>
      </c>
      <c r="P262" s="115">
        <v>7.3899754748300003E-2</v>
      </c>
      <c r="Q262" s="115">
        <v>201.719520304349</v>
      </c>
      <c r="R262" s="115">
        <v>1210</v>
      </c>
      <c r="S262" s="115" t="s">
        <v>353</v>
      </c>
      <c r="T262" s="115">
        <v>1210</v>
      </c>
      <c r="U262" s="115" t="s">
        <v>352</v>
      </c>
      <c r="V262" s="115" t="s">
        <v>350</v>
      </c>
      <c r="Z262" s="115">
        <v>0</v>
      </c>
      <c r="AA262" s="115">
        <v>1</v>
      </c>
      <c r="AB262" s="115">
        <v>0.50253647282824998</v>
      </c>
      <c r="AC262" s="115">
        <v>7.3899754748300003E-2</v>
      </c>
      <c r="AD262" s="115">
        <v>388.44368636849498</v>
      </c>
      <c r="AF262" s="115">
        <v>-1</v>
      </c>
      <c r="AG262" s="115">
        <v>-1</v>
      </c>
      <c r="AH262" s="115">
        <v>-1</v>
      </c>
      <c r="AI262" s="115">
        <v>-1</v>
      </c>
      <c r="AJ262" s="115">
        <v>0</v>
      </c>
      <c r="AM262" s="115" t="s">
        <v>348</v>
      </c>
      <c r="AN262" s="115">
        <v>-1</v>
      </c>
      <c r="AQ262" s="115">
        <v>608</v>
      </c>
      <c r="AR262" s="115" t="s">
        <v>247</v>
      </c>
      <c r="AS262" s="115" t="s">
        <v>355</v>
      </c>
      <c r="AT262" s="115" t="s">
        <v>296</v>
      </c>
      <c r="AV262" s="115">
        <v>59.5986475461604</v>
      </c>
      <c r="AW262" s="115">
        <v>0.31503948609999999</v>
      </c>
    </row>
    <row r="263" spans="1:49" x14ac:dyDescent="0.25">
      <c r="A263" s="117">
        <v>190000</v>
      </c>
      <c r="B263" s="117">
        <v>770000</v>
      </c>
      <c r="C263" s="117">
        <v>770000</v>
      </c>
      <c r="D263" s="115" t="s">
        <v>342</v>
      </c>
      <c r="E263" s="115" t="s">
        <v>13</v>
      </c>
      <c r="F263" s="115" t="s">
        <v>343</v>
      </c>
      <c r="G263" s="115" t="s">
        <v>344</v>
      </c>
      <c r="H263" s="115">
        <v>0.56000000000000005</v>
      </c>
      <c r="I263" s="115">
        <v>0.48</v>
      </c>
      <c r="J263" s="115" t="s">
        <v>350</v>
      </c>
      <c r="K263" s="115">
        <v>3.7194727618839997E-2</v>
      </c>
      <c r="L263" s="115">
        <v>3687.95144534783</v>
      </c>
      <c r="M263" s="115">
        <v>9.1876587278747905</v>
      </c>
      <c r="N263" s="115">
        <v>1.3510775106131001</v>
      </c>
      <c r="O263" s="115">
        <v>0.34173246383818001</v>
      </c>
      <c r="P263" s="115">
        <v>5.0252959999190001E-2</v>
      </c>
      <c r="Q263" s="115">
        <v>137.17234948123101</v>
      </c>
      <c r="R263" s="115">
        <v>1210</v>
      </c>
      <c r="S263" s="115" t="s">
        <v>353</v>
      </c>
      <c r="T263" s="115">
        <v>1210</v>
      </c>
      <c r="U263" s="115" t="s">
        <v>352</v>
      </c>
      <c r="V263" s="115" t="s">
        <v>350</v>
      </c>
      <c r="Z263" s="115">
        <v>0</v>
      </c>
      <c r="AA263" s="115">
        <v>1</v>
      </c>
      <c r="AB263" s="115">
        <v>0.34173246383818001</v>
      </c>
      <c r="AC263" s="115">
        <v>5.0252959999190001E-2</v>
      </c>
      <c r="AD263" s="115">
        <v>137.172349481232</v>
      </c>
      <c r="AF263" s="115">
        <v>-1</v>
      </c>
      <c r="AG263" s="115">
        <v>-1</v>
      </c>
      <c r="AH263" s="115">
        <v>-1</v>
      </c>
      <c r="AI263" s="115">
        <v>-1</v>
      </c>
      <c r="AJ263" s="115">
        <v>0</v>
      </c>
      <c r="AM263" s="115" t="s">
        <v>348</v>
      </c>
      <c r="AN263" s="115">
        <v>-1</v>
      </c>
      <c r="AQ263" s="115">
        <v>608</v>
      </c>
      <c r="AR263" s="115" t="s">
        <v>247</v>
      </c>
      <c r="AS263" s="115" t="s">
        <v>355</v>
      </c>
      <c r="AT263" s="115" t="s">
        <v>296</v>
      </c>
      <c r="AV263" s="115">
        <v>57.648771503896697</v>
      </c>
      <c r="AW263" s="115">
        <v>0.11125089170000001</v>
      </c>
    </row>
    <row r="264" spans="1:49" x14ac:dyDescent="0.25">
      <c r="A264" s="117">
        <v>190000</v>
      </c>
      <c r="B264" s="117">
        <v>770000</v>
      </c>
      <c r="C264" s="117">
        <v>770000</v>
      </c>
      <c r="D264" s="115" t="s">
        <v>342</v>
      </c>
      <c r="E264" s="115" t="s">
        <v>13</v>
      </c>
      <c r="F264" s="115" t="s">
        <v>343</v>
      </c>
      <c r="G264" s="115" t="s">
        <v>344</v>
      </c>
      <c r="H264" s="115">
        <v>0.56000000000000005</v>
      </c>
      <c r="I264" s="115">
        <v>0.48</v>
      </c>
      <c r="J264" s="115" t="s">
        <v>350</v>
      </c>
      <c r="K264" s="115">
        <v>4.1632194369590002E-2</v>
      </c>
      <c r="L264" s="115">
        <v>3687.95144534783</v>
      </c>
      <c r="M264" s="115">
        <v>9.1876587278747905</v>
      </c>
      <c r="N264" s="115">
        <v>1.3510775106131001</v>
      </c>
      <c r="O264" s="115">
        <v>0.38250239396042002</v>
      </c>
      <c r="P264" s="115">
        <v>5.6248321530230003E-2</v>
      </c>
      <c r="Q264" s="115">
        <v>153.53751139836399</v>
      </c>
      <c r="R264" s="115">
        <v>1210</v>
      </c>
      <c r="S264" s="115" t="s">
        <v>353</v>
      </c>
      <c r="T264" s="115">
        <v>1210</v>
      </c>
      <c r="U264" s="115" t="s">
        <v>352</v>
      </c>
      <c r="V264" s="115" t="s">
        <v>350</v>
      </c>
      <c r="Z264" s="115">
        <v>0</v>
      </c>
      <c r="AA264" s="115">
        <v>1</v>
      </c>
      <c r="AB264" s="115">
        <v>0.38250239396042002</v>
      </c>
      <c r="AC264" s="115">
        <v>5.6248321530230003E-2</v>
      </c>
      <c r="AD264" s="115">
        <v>153.53751139836399</v>
      </c>
      <c r="AF264" s="115">
        <v>-1</v>
      </c>
      <c r="AG264" s="115">
        <v>-1</v>
      </c>
      <c r="AH264" s="115">
        <v>-1</v>
      </c>
      <c r="AI264" s="115">
        <v>-1</v>
      </c>
      <c r="AJ264" s="115">
        <v>0</v>
      </c>
      <c r="AM264" s="115" t="s">
        <v>348</v>
      </c>
      <c r="AN264" s="115">
        <v>-1</v>
      </c>
      <c r="AQ264" s="115">
        <v>608</v>
      </c>
      <c r="AR264" s="115" t="s">
        <v>247</v>
      </c>
      <c r="AS264" s="115" t="s">
        <v>355</v>
      </c>
      <c r="AT264" s="115" t="s">
        <v>296</v>
      </c>
      <c r="AV264" s="115">
        <v>60.364538896613503</v>
      </c>
      <c r="AW264" s="115">
        <v>0.1245235291</v>
      </c>
    </row>
    <row r="265" spans="1:49" x14ac:dyDescent="0.25">
      <c r="A265" s="117">
        <v>190000</v>
      </c>
      <c r="B265" s="117">
        <v>770000</v>
      </c>
      <c r="C265" s="117">
        <v>770000</v>
      </c>
      <c r="D265" s="115" t="s">
        <v>342</v>
      </c>
      <c r="E265" s="115" t="s">
        <v>13</v>
      </c>
      <c r="F265" s="115" t="s">
        <v>343</v>
      </c>
      <c r="G265" s="115" t="s">
        <v>344</v>
      </c>
      <c r="H265" s="115">
        <v>0.56000000000000005</v>
      </c>
      <c r="I265" s="115">
        <v>0.48</v>
      </c>
      <c r="J265" s="115" t="s">
        <v>350</v>
      </c>
      <c r="K265" s="115">
        <v>1.0023749978389999E-2</v>
      </c>
      <c r="L265" s="115">
        <v>3687.95144534783</v>
      </c>
      <c r="M265" s="115">
        <v>9.1876587278747905</v>
      </c>
      <c r="N265" s="115">
        <v>1.3510775106131001</v>
      </c>
      <c r="O265" s="115">
        <v>9.2094793975009998E-2</v>
      </c>
      <c r="P265" s="115">
        <v>1.3542863167810001E-2</v>
      </c>
      <c r="Q265" s="115">
        <v>36.967103220619698</v>
      </c>
      <c r="R265" s="115">
        <v>1210</v>
      </c>
      <c r="S265" s="115" t="s">
        <v>353</v>
      </c>
      <c r="T265" s="115">
        <v>1210</v>
      </c>
      <c r="U265" s="115" t="s">
        <v>352</v>
      </c>
      <c r="V265" s="115" t="s">
        <v>350</v>
      </c>
      <c r="Z265" s="115">
        <v>0</v>
      </c>
      <c r="AA265" s="115">
        <v>1</v>
      </c>
      <c r="AB265" s="115">
        <v>9.2094793975009998E-2</v>
      </c>
      <c r="AC265" s="115">
        <v>1.3542863167810001E-2</v>
      </c>
      <c r="AD265" s="115">
        <v>36.9671032206208</v>
      </c>
      <c r="AF265" s="115">
        <v>-1</v>
      </c>
      <c r="AG265" s="115">
        <v>-1</v>
      </c>
      <c r="AH265" s="115">
        <v>-1</v>
      </c>
      <c r="AI265" s="115">
        <v>-1</v>
      </c>
      <c r="AJ265" s="115">
        <v>0</v>
      </c>
      <c r="AM265" s="115" t="s">
        <v>348</v>
      </c>
      <c r="AN265" s="115">
        <v>-1</v>
      </c>
      <c r="AQ265" s="115">
        <v>608</v>
      </c>
      <c r="AR265" s="115" t="s">
        <v>247</v>
      </c>
      <c r="AS265" s="115" t="s">
        <v>355</v>
      </c>
      <c r="AT265" s="115" t="s">
        <v>296</v>
      </c>
      <c r="AV265" s="115">
        <v>25.959223021791999</v>
      </c>
      <c r="AW265" s="115">
        <v>2.998143E-2</v>
      </c>
    </row>
    <row r="266" spans="1:49" x14ac:dyDescent="0.25">
      <c r="A266" s="117">
        <v>190000</v>
      </c>
      <c r="B266" s="117">
        <v>780000</v>
      </c>
      <c r="C266" s="117">
        <v>780000</v>
      </c>
      <c r="D266" s="115" t="s">
        <v>342</v>
      </c>
      <c r="E266" s="115" t="s">
        <v>13</v>
      </c>
      <c r="F266" s="115" t="s">
        <v>343</v>
      </c>
      <c r="G266" s="115" t="s">
        <v>344</v>
      </c>
      <c r="H266" s="115">
        <v>0.56000000000000005</v>
      </c>
      <c r="I266" s="115">
        <v>0.48</v>
      </c>
      <c r="J266" s="115" t="s">
        <v>350</v>
      </c>
      <c r="K266" s="115">
        <v>4.4705025250280001E-2</v>
      </c>
      <c r="L266" s="115">
        <v>3696.8848563824999</v>
      </c>
      <c r="M266" s="115">
        <v>9.7845566667861803</v>
      </c>
      <c r="N266" s="115">
        <v>1.6353046375295801</v>
      </c>
      <c r="O266" s="115">
        <v>0.43741885285155002</v>
      </c>
      <c r="P266" s="115">
        <v>7.3106335112670007E-2</v>
      </c>
      <c r="Q266" s="115">
        <v>165.26933085198701</v>
      </c>
      <c r="R266" s="115">
        <v>1210</v>
      </c>
      <c r="S266" s="115" t="s">
        <v>353</v>
      </c>
      <c r="T266" s="115">
        <v>1210</v>
      </c>
      <c r="U266" s="115" t="s">
        <v>352</v>
      </c>
      <c r="V266" s="115" t="s">
        <v>350</v>
      </c>
      <c r="Z266" s="115">
        <v>0</v>
      </c>
      <c r="AA266" s="115">
        <v>1</v>
      </c>
      <c r="AB266" s="115">
        <v>0.43741885285155002</v>
      </c>
      <c r="AC266" s="115">
        <v>7.3106335112670007E-2</v>
      </c>
      <c r="AD266" s="115">
        <v>165.269330851988</v>
      </c>
      <c r="AF266" s="115">
        <v>-1</v>
      </c>
      <c r="AG266" s="115">
        <v>-1</v>
      </c>
      <c r="AH266" s="115">
        <v>-1</v>
      </c>
      <c r="AI266" s="115">
        <v>-1</v>
      </c>
      <c r="AJ266" s="115">
        <v>0</v>
      </c>
      <c r="AM266" s="115" t="s">
        <v>348</v>
      </c>
      <c r="AN266" s="115">
        <v>-1</v>
      </c>
      <c r="AQ266" s="115">
        <v>608</v>
      </c>
      <c r="AR266" s="115" t="s">
        <v>247</v>
      </c>
      <c r="AS266" s="115" t="s">
        <v>355</v>
      </c>
      <c r="AT266" s="115" t="s">
        <v>296</v>
      </c>
      <c r="AV266" s="115">
        <v>56.123842151961597</v>
      </c>
      <c r="AW266" s="115">
        <v>0.13403838670000001</v>
      </c>
    </row>
    <row r="267" spans="1:49" x14ac:dyDescent="0.25">
      <c r="A267" s="117">
        <v>190000</v>
      </c>
      <c r="B267" s="117">
        <v>780000</v>
      </c>
      <c r="C267" s="117">
        <v>780000</v>
      </c>
      <c r="D267" s="115" t="s">
        <v>342</v>
      </c>
      <c r="E267" s="115" t="s">
        <v>13</v>
      </c>
      <c r="F267" s="115" t="s">
        <v>343</v>
      </c>
      <c r="G267" s="115" t="s">
        <v>344</v>
      </c>
      <c r="H267" s="115">
        <v>0.56000000000000005</v>
      </c>
      <c r="I267" s="115">
        <v>0.48</v>
      </c>
      <c r="J267" s="115" t="s">
        <v>350</v>
      </c>
      <c r="K267" s="115">
        <v>0.13276560464774001</v>
      </c>
      <c r="L267" s="115">
        <v>3696.8848563824999</v>
      </c>
      <c r="M267" s="115">
        <v>9.7845566667861803</v>
      </c>
      <c r="N267" s="115">
        <v>1.6353046375295801</v>
      </c>
      <c r="O267" s="115">
        <v>1.2990525820759999</v>
      </c>
      <c r="P267" s="115">
        <v>0.21711220898486999</v>
      </c>
      <c r="Q267" s="115">
        <v>490.81915327071903</v>
      </c>
      <c r="R267" s="115">
        <v>1210</v>
      </c>
      <c r="S267" s="115" t="s">
        <v>353</v>
      </c>
      <c r="T267" s="115">
        <v>1210</v>
      </c>
      <c r="U267" s="115" t="s">
        <v>352</v>
      </c>
      <c r="V267" s="115" t="s">
        <v>350</v>
      </c>
      <c r="Z267" s="115">
        <v>0</v>
      </c>
      <c r="AA267" s="115">
        <v>1</v>
      </c>
      <c r="AB267" s="115">
        <v>1.2990525820759999</v>
      </c>
      <c r="AC267" s="115">
        <v>0.21711220898486999</v>
      </c>
      <c r="AD267" s="115">
        <v>490.81915327071903</v>
      </c>
      <c r="AF267" s="115">
        <v>-1</v>
      </c>
      <c r="AG267" s="115">
        <v>-1</v>
      </c>
      <c r="AH267" s="115">
        <v>-1</v>
      </c>
      <c r="AI267" s="115">
        <v>-1</v>
      </c>
      <c r="AJ267" s="115">
        <v>0</v>
      </c>
      <c r="AM267" s="115" t="s">
        <v>348</v>
      </c>
      <c r="AN267" s="115">
        <v>-1</v>
      </c>
      <c r="AQ267" s="115">
        <v>608</v>
      </c>
      <c r="AR267" s="115" t="s">
        <v>247</v>
      </c>
      <c r="AS267" s="115" t="s">
        <v>355</v>
      </c>
      <c r="AT267" s="115" t="s">
        <v>296</v>
      </c>
      <c r="AV267" s="115">
        <v>96.372978192747496</v>
      </c>
      <c r="AW267" s="115">
        <v>0.39806906190000002</v>
      </c>
    </row>
    <row r="268" spans="1:49" x14ac:dyDescent="0.25">
      <c r="A268" s="117">
        <v>190000</v>
      </c>
      <c r="B268" s="117">
        <v>780000</v>
      </c>
      <c r="C268" s="117">
        <v>780000</v>
      </c>
      <c r="D268" s="115" t="s">
        <v>342</v>
      </c>
      <c r="E268" s="115" t="s">
        <v>13</v>
      </c>
      <c r="F268" s="115" t="s">
        <v>343</v>
      </c>
      <c r="G268" s="115" t="s">
        <v>344</v>
      </c>
      <c r="H268" s="115">
        <v>0.56000000000000005</v>
      </c>
      <c r="I268" s="115">
        <v>0.48</v>
      </c>
      <c r="J268" s="115" t="s">
        <v>350</v>
      </c>
      <c r="K268" s="115">
        <v>3.9201226151429999E-2</v>
      </c>
      <c r="L268" s="115">
        <v>3696.8848563824999</v>
      </c>
      <c r="M268" s="115">
        <v>9.7845566667861803</v>
      </c>
      <c r="N268" s="115">
        <v>1.6353046375295801</v>
      </c>
      <c r="O268" s="115">
        <v>0.38356661868622</v>
      </c>
      <c r="P268" s="115">
        <v>6.4105946922279999E-2</v>
      </c>
      <c r="Q268" s="115">
        <v>144.922419310869</v>
      </c>
      <c r="R268" s="115">
        <v>1210</v>
      </c>
      <c r="S268" s="115" t="s">
        <v>353</v>
      </c>
      <c r="T268" s="115">
        <v>1210</v>
      </c>
      <c r="U268" s="115" t="s">
        <v>352</v>
      </c>
      <c r="V268" s="115" t="s">
        <v>350</v>
      </c>
      <c r="Z268" s="115">
        <v>0</v>
      </c>
      <c r="AA268" s="115">
        <v>1</v>
      </c>
      <c r="AB268" s="115">
        <v>0.38356661868622</v>
      </c>
      <c r="AC268" s="115">
        <v>6.4105946922279999E-2</v>
      </c>
      <c r="AD268" s="115">
        <v>144.92241931086801</v>
      </c>
      <c r="AF268" s="115">
        <v>-1</v>
      </c>
      <c r="AG268" s="115">
        <v>-1</v>
      </c>
      <c r="AH268" s="115">
        <v>-1</v>
      </c>
      <c r="AI268" s="115">
        <v>-1</v>
      </c>
      <c r="AJ268" s="115">
        <v>0</v>
      </c>
      <c r="AM268" s="115" t="s">
        <v>348</v>
      </c>
      <c r="AN268" s="115">
        <v>-1</v>
      </c>
      <c r="AQ268" s="115">
        <v>608</v>
      </c>
      <c r="AR268" s="115" t="s">
        <v>247</v>
      </c>
      <c r="AS268" s="115" t="s">
        <v>355</v>
      </c>
      <c r="AT268" s="115" t="s">
        <v>296</v>
      </c>
      <c r="AV268" s="115">
        <v>52.707598190416299</v>
      </c>
      <c r="AW268" s="115">
        <v>0.1175364309</v>
      </c>
    </row>
    <row r="269" spans="1:49" x14ac:dyDescent="0.25">
      <c r="A269" s="117">
        <v>190000</v>
      </c>
      <c r="B269" s="117">
        <v>780000</v>
      </c>
      <c r="C269" s="117">
        <v>780000</v>
      </c>
      <c r="D269" s="115" t="s">
        <v>342</v>
      </c>
      <c r="E269" s="115" t="s">
        <v>13</v>
      </c>
      <c r="F269" s="115" t="s">
        <v>343</v>
      </c>
      <c r="G269" s="115" t="s">
        <v>344</v>
      </c>
      <c r="H269" s="115">
        <v>0.56000000000000005</v>
      </c>
      <c r="I269" s="115">
        <v>0.48</v>
      </c>
      <c r="J269" s="115" t="s">
        <v>350</v>
      </c>
      <c r="K269" s="115">
        <v>5.6078389858649998E-2</v>
      </c>
      <c r="L269" s="115">
        <v>3696.8848563824999</v>
      </c>
      <c r="M269" s="115">
        <v>9.7845566667861803</v>
      </c>
      <c r="N269" s="115">
        <v>1.6353046375295801</v>
      </c>
      <c r="O269" s="115">
        <v>0.54870218335408005</v>
      </c>
      <c r="P269" s="115">
        <v>9.1705251001040003E-2</v>
      </c>
      <c r="Q269" s="115">
        <v>207.31535023875699</v>
      </c>
      <c r="R269" s="115">
        <v>1210</v>
      </c>
      <c r="S269" s="115" t="s">
        <v>353</v>
      </c>
      <c r="T269" s="115">
        <v>1210</v>
      </c>
      <c r="U269" s="115" t="s">
        <v>352</v>
      </c>
      <c r="V269" s="115" t="s">
        <v>350</v>
      </c>
      <c r="Z269" s="115">
        <v>0</v>
      </c>
      <c r="AA269" s="115">
        <v>1</v>
      </c>
      <c r="AB269" s="115">
        <v>0.54870218335408005</v>
      </c>
      <c r="AC269" s="115">
        <v>9.1705251001040003E-2</v>
      </c>
      <c r="AD269" s="115">
        <v>207.315350238756</v>
      </c>
      <c r="AF269" s="115">
        <v>-1</v>
      </c>
      <c r="AG269" s="115">
        <v>-1</v>
      </c>
      <c r="AH269" s="115">
        <v>-1</v>
      </c>
      <c r="AI269" s="115">
        <v>-1</v>
      </c>
      <c r="AJ269" s="115">
        <v>0</v>
      </c>
      <c r="AM269" s="115" t="s">
        <v>348</v>
      </c>
      <c r="AN269" s="115">
        <v>-1</v>
      </c>
      <c r="AQ269" s="115">
        <v>608</v>
      </c>
      <c r="AR269" s="115" t="s">
        <v>247</v>
      </c>
      <c r="AS269" s="115" t="s">
        <v>355</v>
      </c>
      <c r="AT269" s="115" t="s">
        <v>296</v>
      </c>
      <c r="AV269" s="115">
        <v>78.100190721227193</v>
      </c>
      <c r="AW269" s="115">
        <v>0.16813897019999999</v>
      </c>
    </row>
    <row r="270" spans="1:49" x14ac:dyDescent="0.25">
      <c r="A270" s="117">
        <v>190000</v>
      </c>
      <c r="B270" s="117">
        <v>780000</v>
      </c>
      <c r="C270" s="117">
        <v>780000</v>
      </c>
      <c r="D270" s="115" t="s">
        <v>342</v>
      </c>
      <c r="E270" s="115" t="s">
        <v>13</v>
      </c>
      <c r="F270" s="115" t="s">
        <v>343</v>
      </c>
      <c r="G270" s="115" t="s">
        <v>344</v>
      </c>
      <c r="H270" s="115">
        <v>0.56000000000000005</v>
      </c>
      <c r="I270" s="115">
        <v>0.48</v>
      </c>
      <c r="J270" s="115" t="s">
        <v>350</v>
      </c>
      <c r="K270" s="115">
        <v>0.24935305962575</v>
      </c>
      <c r="L270" s="115">
        <v>3696.8848563824999</v>
      </c>
      <c r="M270" s="115">
        <v>9.7845566667861803</v>
      </c>
      <c r="N270" s="115">
        <v>1.6353046375295801</v>
      </c>
      <c r="O270" s="115">
        <v>2.4398091419446999</v>
      </c>
      <c r="P270" s="115">
        <v>0.40776821478817998</v>
      </c>
      <c r="Q270" s="115">
        <v>921.82955002309404</v>
      </c>
      <c r="R270" s="115">
        <v>1330</v>
      </c>
      <c r="S270" s="115" t="s">
        <v>354</v>
      </c>
      <c r="T270" s="115">
        <v>1330</v>
      </c>
      <c r="U270" s="115" t="s">
        <v>352</v>
      </c>
      <c r="V270" s="115" t="s">
        <v>350</v>
      </c>
      <c r="Z270" s="115">
        <v>0</v>
      </c>
      <c r="AA270" s="115">
        <v>1</v>
      </c>
      <c r="AB270" s="115">
        <v>2.4398091419446999</v>
      </c>
      <c r="AC270" s="115">
        <v>0.40776821478817998</v>
      </c>
      <c r="AD270" s="115">
        <v>921.82955002309404</v>
      </c>
      <c r="AF270" s="115">
        <v>-1</v>
      </c>
      <c r="AG270" s="115">
        <v>-1</v>
      </c>
      <c r="AH270" s="115">
        <v>-1</v>
      </c>
      <c r="AI270" s="115">
        <v>-1</v>
      </c>
      <c r="AJ270" s="115">
        <v>0</v>
      </c>
      <c r="AM270" s="115" t="s">
        <v>348</v>
      </c>
      <c r="AN270" s="115">
        <v>-1</v>
      </c>
      <c r="AQ270" s="115">
        <v>608</v>
      </c>
      <c r="AR270" s="115" t="s">
        <v>247</v>
      </c>
      <c r="AS270" s="115" t="s">
        <v>355</v>
      </c>
      <c r="AT270" s="115" t="s">
        <v>296</v>
      </c>
      <c r="AV270" s="115">
        <v>127.111490502085</v>
      </c>
      <c r="AW270" s="115">
        <v>0.74763142739999999</v>
      </c>
    </row>
    <row r="271" spans="1:49" x14ac:dyDescent="0.25">
      <c r="A271" s="117">
        <v>190000</v>
      </c>
      <c r="B271" s="117">
        <v>780000</v>
      </c>
      <c r="C271" s="117">
        <v>780000</v>
      </c>
      <c r="D271" s="115" t="s">
        <v>342</v>
      </c>
      <c r="E271" s="115" t="s">
        <v>13</v>
      </c>
      <c r="F271" s="115" t="s">
        <v>343</v>
      </c>
      <c r="G271" s="115" t="s">
        <v>344</v>
      </c>
      <c r="H271" s="115">
        <v>0.56000000000000005</v>
      </c>
      <c r="I271" s="115">
        <v>0.48</v>
      </c>
      <c r="J271" s="115" t="s">
        <v>350</v>
      </c>
      <c r="K271" s="115">
        <v>9.5660148203070006E-2</v>
      </c>
      <c r="L271" s="115">
        <v>3696.8848563824999</v>
      </c>
      <c r="M271" s="115">
        <v>9.7845566667861803</v>
      </c>
      <c r="N271" s="115">
        <v>1.6353046375295801</v>
      </c>
      <c r="O271" s="115">
        <v>0.93599214084618998</v>
      </c>
      <c r="P271" s="115">
        <v>0.15643348398326001</v>
      </c>
      <c r="Q271" s="115">
        <v>353.64455325126897</v>
      </c>
      <c r="R271" s="115">
        <v>1210</v>
      </c>
      <c r="S271" s="115" t="s">
        <v>353</v>
      </c>
      <c r="T271" s="115">
        <v>1210</v>
      </c>
      <c r="U271" s="115" t="s">
        <v>352</v>
      </c>
      <c r="V271" s="115" t="s">
        <v>350</v>
      </c>
      <c r="Z271" s="115">
        <v>0</v>
      </c>
      <c r="AA271" s="115">
        <v>1</v>
      </c>
      <c r="AB271" s="115">
        <v>0.93599214084618998</v>
      </c>
      <c r="AC271" s="115">
        <v>0.15643348398326001</v>
      </c>
      <c r="AD271" s="115">
        <v>353.64455325126897</v>
      </c>
      <c r="AF271" s="115">
        <v>-1</v>
      </c>
      <c r="AG271" s="115">
        <v>-1</v>
      </c>
      <c r="AH271" s="115">
        <v>-1</v>
      </c>
      <c r="AI271" s="115">
        <v>-1</v>
      </c>
      <c r="AJ271" s="115">
        <v>0</v>
      </c>
      <c r="AM271" s="115" t="s">
        <v>348</v>
      </c>
      <c r="AN271" s="115">
        <v>-1</v>
      </c>
      <c r="AQ271" s="115">
        <v>608</v>
      </c>
      <c r="AR271" s="115" t="s">
        <v>247</v>
      </c>
      <c r="AS271" s="115" t="s">
        <v>355</v>
      </c>
      <c r="AT271" s="115" t="s">
        <v>296</v>
      </c>
      <c r="AV271" s="115">
        <v>89.380144906615698</v>
      </c>
      <c r="AW271" s="115">
        <v>0.28681634490000002</v>
      </c>
    </row>
    <row r="272" spans="1:49" x14ac:dyDescent="0.25">
      <c r="A272" s="117">
        <v>190000</v>
      </c>
      <c r="B272" s="117">
        <v>790000</v>
      </c>
      <c r="C272" s="117">
        <v>790000</v>
      </c>
      <c r="D272" s="115" t="s">
        <v>342</v>
      </c>
      <c r="E272" s="115" t="s">
        <v>13</v>
      </c>
      <c r="F272" s="115" t="s">
        <v>343</v>
      </c>
      <c r="G272" s="115" t="s">
        <v>344</v>
      </c>
      <c r="H272" s="115">
        <v>0.56000000000000005</v>
      </c>
      <c r="I272" s="115">
        <v>0.48</v>
      </c>
      <c r="J272" s="115" t="s">
        <v>350</v>
      </c>
      <c r="K272" s="115">
        <v>3.8371275408100002E-2</v>
      </c>
      <c r="L272" s="115">
        <v>3692.1473056227601</v>
      </c>
      <c r="M272" s="115">
        <v>9.1974220051432205</v>
      </c>
      <c r="N272" s="115">
        <v>1.3524897862732901</v>
      </c>
      <c r="O272" s="115">
        <v>0.35291681280387999</v>
      </c>
      <c r="P272" s="115">
        <v>5.189675807573E-2</v>
      </c>
      <c r="Q272" s="115">
        <v>141.67240111133199</v>
      </c>
      <c r="R272" s="115">
        <v>1210</v>
      </c>
      <c r="S272" s="115" t="s">
        <v>353</v>
      </c>
      <c r="T272" s="115">
        <v>1210</v>
      </c>
      <c r="U272" s="115" t="s">
        <v>352</v>
      </c>
      <c r="V272" s="115" t="s">
        <v>350</v>
      </c>
      <c r="Z272" s="115">
        <v>0</v>
      </c>
      <c r="AA272" s="115">
        <v>1</v>
      </c>
      <c r="AB272" s="115">
        <v>0.35291681280387999</v>
      </c>
      <c r="AC272" s="115">
        <v>5.189675807573E-2</v>
      </c>
      <c r="AD272" s="115">
        <v>300.00067784258999</v>
      </c>
      <c r="AF272" s="115">
        <v>-1</v>
      </c>
      <c r="AG272" s="115">
        <v>-1</v>
      </c>
      <c r="AH272" s="115">
        <v>-1</v>
      </c>
      <c r="AI272" s="115">
        <v>-1</v>
      </c>
      <c r="AJ272" s="115">
        <v>0</v>
      </c>
      <c r="AM272" s="115" t="s">
        <v>348</v>
      </c>
      <c r="AN272" s="115">
        <v>-1</v>
      </c>
      <c r="AQ272" s="115">
        <v>608</v>
      </c>
      <c r="AR272" s="115" t="s">
        <v>247</v>
      </c>
      <c r="AS272" s="115" t="s">
        <v>355</v>
      </c>
      <c r="AT272" s="115" t="s">
        <v>296</v>
      </c>
      <c r="AV272" s="115">
        <v>51.076326892321703</v>
      </c>
      <c r="AW272" s="115">
        <v>0.2433095522</v>
      </c>
    </row>
    <row r="273" spans="1:49" x14ac:dyDescent="0.25">
      <c r="A273" s="117">
        <v>190000</v>
      </c>
      <c r="B273" s="117">
        <v>790000</v>
      </c>
      <c r="C273" s="117">
        <v>790000</v>
      </c>
      <c r="D273" s="115" t="s">
        <v>342</v>
      </c>
      <c r="E273" s="115" t="s">
        <v>13</v>
      </c>
      <c r="F273" s="115" t="s">
        <v>343</v>
      </c>
      <c r="G273" s="115" t="s">
        <v>344</v>
      </c>
      <c r="H273" s="115">
        <v>0.56000000000000005</v>
      </c>
      <c r="I273" s="115">
        <v>0.48</v>
      </c>
      <c r="J273" s="115" t="s">
        <v>350</v>
      </c>
      <c r="K273" s="115">
        <v>8.6366644118520006E-2</v>
      </c>
      <c r="L273" s="115">
        <v>3692.1473056227601</v>
      </c>
      <c r="M273" s="115">
        <v>9.1974220051432205</v>
      </c>
      <c r="N273" s="115">
        <v>1.3524897862732901</v>
      </c>
      <c r="O273" s="115">
        <v>0.79435047312606</v>
      </c>
      <c r="P273" s="115">
        <v>0.116810004045</v>
      </c>
      <c r="Q273" s="115">
        <v>318.87837237788102</v>
      </c>
      <c r="R273" s="115">
        <v>1210</v>
      </c>
      <c r="S273" s="115" t="s">
        <v>353</v>
      </c>
      <c r="T273" s="115">
        <v>1210</v>
      </c>
      <c r="U273" s="115" t="s">
        <v>352</v>
      </c>
      <c r="V273" s="115" t="s">
        <v>350</v>
      </c>
      <c r="Z273" s="115">
        <v>0</v>
      </c>
      <c r="AA273" s="115">
        <v>1</v>
      </c>
      <c r="AB273" s="115">
        <v>0.79435047312606</v>
      </c>
      <c r="AC273" s="115">
        <v>0.116810004045</v>
      </c>
      <c r="AD273" s="115">
        <v>318.87837237788102</v>
      </c>
      <c r="AF273" s="115">
        <v>-1</v>
      </c>
      <c r="AG273" s="115">
        <v>-1</v>
      </c>
      <c r="AH273" s="115">
        <v>-1</v>
      </c>
      <c r="AI273" s="115">
        <v>-1</v>
      </c>
      <c r="AJ273" s="115">
        <v>0</v>
      </c>
      <c r="AM273" s="115" t="s">
        <v>348</v>
      </c>
      <c r="AN273" s="115">
        <v>-1</v>
      </c>
      <c r="AQ273" s="115">
        <v>608</v>
      </c>
      <c r="AR273" s="115" t="s">
        <v>247</v>
      </c>
      <c r="AS273" s="115" t="s">
        <v>355</v>
      </c>
      <c r="AT273" s="115" t="s">
        <v>296</v>
      </c>
      <c r="AV273" s="115">
        <v>79.587228529446705</v>
      </c>
      <c r="AW273" s="115">
        <v>0.25861992890000002</v>
      </c>
    </row>
    <row r="274" spans="1:49" x14ac:dyDescent="0.25">
      <c r="A274" s="117">
        <v>190000</v>
      </c>
      <c r="B274" s="117">
        <v>790000</v>
      </c>
      <c r="C274" s="117">
        <v>790000</v>
      </c>
      <c r="D274" s="115" t="s">
        <v>342</v>
      </c>
      <c r="E274" s="115" t="s">
        <v>13</v>
      </c>
      <c r="F274" s="115" t="s">
        <v>343</v>
      </c>
      <c r="G274" s="115" t="s">
        <v>344</v>
      </c>
      <c r="H274" s="115">
        <v>0.56000000000000005</v>
      </c>
      <c r="I274" s="115">
        <v>0.48</v>
      </c>
      <c r="J274" s="115" t="s">
        <v>350</v>
      </c>
      <c r="K274" s="115">
        <v>0.12227797749458</v>
      </c>
      <c r="L274" s="115">
        <v>3692.1473056227601</v>
      </c>
      <c r="M274" s="115">
        <v>9.1974220051432205</v>
      </c>
      <c r="N274" s="115">
        <v>1.3524897862732901</v>
      </c>
      <c r="O274" s="115">
        <v>1.1246421609531001</v>
      </c>
      <c r="P274" s="115">
        <v>0.16537971564758</v>
      </c>
      <c r="Q274" s="115">
        <v>451.46830514363199</v>
      </c>
      <c r="R274" s="115">
        <v>1210</v>
      </c>
      <c r="S274" s="115" t="s">
        <v>353</v>
      </c>
      <c r="T274" s="115">
        <v>1210</v>
      </c>
      <c r="U274" s="115" t="s">
        <v>352</v>
      </c>
      <c r="V274" s="115" t="s">
        <v>350</v>
      </c>
      <c r="Z274" s="115">
        <v>0</v>
      </c>
      <c r="AA274" s="115">
        <v>1</v>
      </c>
      <c r="AB274" s="115">
        <v>1.1246421609531001</v>
      </c>
      <c r="AC274" s="115">
        <v>0.16537971564758</v>
      </c>
      <c r="AD274" s="115">
        <v>947.98816274435706</v>
      </c>
      <c r="AF274" s="115">
        <v>-1</v>
      </c>
      <c r="AG274" s="115">
        <v>-1</v>
      </c>
      <c r="AH274" s="115">
        <v>-1</v>
      </c>
      <c r="AI274" s="115">
        <v>-1</v>
      </c>
      <c r="AJ274" s="115">
        <v>0</v>
      </c>
      <c r="AM274" s="115" t="s">
        <v>348</v>
      </c>
      <c r="AN274" s="115">
        <v>-1</v>
      </c>
      <c r="AQ274" s="115">
        <v>608</v>
      </c>
      <c r="AR274" s="115" t="s">
        <v>247</v>
      </c>
      <c r="AS274" s="115" t="s">
        <v>355</v>
      </c>
      <c r="AT274" s="115" t="s">
        <v>296</v>
      </c>
      <c r="AV274" s="115">
        <v>95.367199318828398</v>
      </c>
      <c r="AW274" s="115">
        <v>0.76884684729999997</v>
      </c>
    </row>
    <row r="275" spans="1:49" x14ac:dyDescent="0.25">
      <c r="A275" s="117">
        <v>190000</v>
      </c>
      <c r="B275" s="117">
        <v>790000</v>
      </c>
      <c r="C275" s="117">
        <v>790000</v>
      </c>
      <c r="D275" s="115" t="s">
        <v>342</v>
      </c>
      <c r="E275" s="115" t="s">
        <v>13</v>
      </c>
      <c r="F275" s="115" t="s">
        <v>343</v>
      </c>
      <c r="G275" s="115" t="s">
        <v>344</v>
      </c>
      <c r="H275" s="115">
        <v>0.56000000000000005</v>
      </c>
      <c r="I275" s="115">
        <v>0.48</v>
      </c>
      <c r="J275" s="115" t="s">
        <v>350</v>
      </c>
      <c r="K275" s="115">
        <v>2.8398280876769998E-2</v>
      </c>
      <c r="L275" s="115">
        <v>3692.1473056227601</v>
      </c>
      <c r="M275" s="115">
        <v>9.1974220051432205</v>
      </c>
      <c r="N275" s="115">
        <v>1.3524897862732901</v>
      </c>
      <c r="O275" s="115">
        <v>0.26119097344432002</v>
      </c>
      <c r="P275" s="115">
        <v>3.8408384833560003E-2</v>
      </c>
      <c r="Q275" s="115">
        <v>104.85063622351799</v>
      </c>
      <c r="R275" s="115">
        <v>1210</v>
      </c>
      <c r="S275" s="115" t="s">
        <v>353</v>
      </c>
      <c r="T275" s="115">
        <v>1210</v>
      </c>
      <c r="U275" s="115" t="s">
        <v>352</v>
      </c>
      <c r="V275" s="115" t="s">
        <v>350</v>
      </c>
      <c r="Z275" s="115">
        <v>0</v>
      </c>
      <c r="AA275" s="115">
        <v>1</v>
      </c>
      <c r="AB275" s="115">
        <v>0.26119097344432002</v>
      </c>
      <c r="AC275" s="115">
        <v>3.8408384833560003E-2</v>
      </c>
      <c r="AD275" s="115">
        <v>215.80582161727</v>
      </c>
      <c r="AF275" s="115">
        <v>-1</v>
      </c>
      <c r="AG275" s="115">
        <v>-1</v>
      </c>
      <c r="AH275" s="115">
        <v>-1</v>
      </c>
      <c r="AI275" s="115">
        <v>-1</v>
      </c>
      <c r="AJ275" s="115">
        <v>0</v>
      </c>
      <c r="AM275" s="115" t="s">
        <v>348</v>
      </c>
      <c r="AN275" s="115">
        <v>-1</v>
      </c>
      <c r="AQ275" s="115">
        <v>608</v>
      </c>
      <c r="AR275" s="115" t="s">
        <v>247</v>
      </c>
      <c r="AS275" s="115" t="s">
        <v>355</v>
      </c>
      <c r="AT275" s="115" t="s">
        <v>296</v>
      </c>
      <c r="AV275" s="115">
        <v>45.733053260948203</v>
      </c>
      <c r="AW275" s="115">
        <v>0.17502499730000001</v>
      </c>
    </row>
    <row r="276" spans="1:49" x14ac:dyDescent="0.25">
      <c r="A276" s="117">
        <v>190000</v>
      </c>
      <c r="B276" s="117">
        <v>790000</v>
      </c>
      <c r="C276" s="117">
        <v>790000</v>
      </c>
      <c r="D276" s="115" t="s">
        <v>342</v>
      </c>
      <c r="E276" s="115" t="s">
        <v>13</v>
      </c>
      <c r="F276" s="115" t="s">
        <v>343</v>
      </c>
      <c r="G276" s="115" t="s">
        <v>344</v>
      </c>
      <c r="H276" s="115">
        <v>0.56000000000000005</v>
      </c>
      <c r="I276" s="115">
        <v>0.48</v>
      </c>
      <c r="J276" s="115" t="s">
        <v>350</v>
      </c>
      <c r="K276" s="115">
        <v>7.1880438367949995E-2</v>
      </c>
      <c r="L276" s="115">
        <v>3692.1473056227601</v>
      </c>
      <c r="M276" s="115">
        <v>9.1974220051432205</v>
      </c>
      <c r="N276" s="115">
        <v>1.3524897862732901</v>
      </c>
      <c r="O276" s="115">
        <v>0.66111472558476003</v>
      </c>
      <c r="P276" s="115">
        <v>9.7217558725500003E-2</v>
      </c>
      <c r="Q276" s="115">
        <v>265.39316684722399</v>
      </c>
      <c r="R276" s="115">
        <v>1210</v>
      </c>
      <c r="S276" s="115" t="s">
        <v>353</v>
      </c>
      <c r="T276" s="115">
        <v>1210</v>
      </c>
      <c r="U276" s="115" t="s">
        <v>352</v>
      </c>
      <c r="V276" s="115" t="s">
        <v>350</v>
      </c>
      <c r="Z276" s="115">
        <v>0</v>
      </c>
      <c r="AA276" s="115">
        <v>1</v>
      </c>
      <c r="AB276" s="115">
        <v>0.66111472558476003</v>
      </c>
      <c r="AC276" s="115">
        <v>9.7217558725500003E-2</v>
      </c>
      <c r="AD276" s="115">
        <v>265.39316684722502</v>
      </c>
      <c r="AF276" s="115">
        <v>-1</v>
      </c>
      <c r="AG276" s="115">
        <v>-1</v>
      </c>
      <c r="AH276" s="115">
        <v>-1</v>
      </c>
      <c r="AI276" s="115">
        <v>-1</v>
      </c>
      <c r="AJ276" s="115">
        <v>0</v>
      </c>
      <c r="AM276" s="115" t="s">
        <v>348</v>
      </c>
      <c r="AN276" s="115">
        <v>-1</v>
      </c>
      <c r="AQ276" s="115">
        <v>608</v>
      </c>
      <c r="AR276" s="115" t="s">
        <v>247</v>
      </c>
      <c r="AS276" s="115" t="s">
        <v>355</v>
      </c>
      <c r="AT276" s="115" t="s">
        <v>296</v>
      </c>
      <c r="AV276" s="115">
        <v>71.577233664064806</v>
      </c>
      <c r="AW276" s="115">
        <v>0.2152418223</v>
      </c>
    </row>
    <row r="277" spans="1:49" x14ac:dyDescent="0.25">
      <c r="A277" s="117">
        <v>200000</v>
      </c>
      <c r="B277" s="117">
        <v>800000</v>
      </c>
      <c r="C277" s="117">
        <v>800000</v>
      </c>
      <c r="D277" s="115" t="s">
        <v>342</v>
      </c>
      <c r="E277" s="115" t="s">
        <v>13</v>
      </c>
      <c r="F277" s="115" t="s">
        <v>343</v>
      </c>
      <c r="G277" s="115" t="s">
        <v>344</v>
      </c>
      <c r="H277" s="115">
        <v>0.56000000000000005</v>
      </c>
      <c r="I277" s="115">
        <v>0.48</v>
      </c>
      <c r="J277" s="115" t="s">
        <v>350</v>
      </c>
      <c r="K277" s="115">
        <v>0.20834135926427</v>
      </c>
      <c r="L277" s="115">
        <v>3695.9802375167401</v>
      </c>
      <c r="M277" s="115">
        <v>9.2064256096435795</v>
      </c>
      <c r="N277" s="115">
        <v>1.3537952612452899</v>
      </c>
      <c r="O277" s="115">
        <v>1.9180792254785299</v>
      </c>
      <c r="P277" s="115">
        <v>0.28205154489336998</v>
      </c>
      <c r="Q277" s="115">
        <v>770.025546498121</v>
      </c>
      <c r="R277" s="115">
        <v>1200</v>
      </c>
      <c r="S277" s="115" t="s">
        <v>351</v>
      </c>
      <c r="T277" s="115">
        <v>1200</v>
      </c>
      <c r="U277" s="115" t="s">
        <v>352</v>
      </c>
      <c r="V277" s="115" t="s">
        <v>350</v>
      </c>
      <c r="Z277" s="115">
        <v>0</v>
      </c>
      <c r="AA277" s="115">
        <v>1</v>
      </c>
      <c r="AB277" s="115">
        <v>1.9180792254785299</v>
      </c>
      <c r="AC277" s="115">
        <v>0.28205154489336998</v>
      </c>
      <c r="AD277" s="115">
        <v>1093.5162392339801</v>
      </c>
      <c r="AF277" s="115">
        <v>-1</v>
      </c>
      <c r="AG277" s="115">
        <v>-1</v>
      </c>
      <c r="AH277" s="115">
        <v>-1</v>
      </c>
      <c r="AI277" s="115">
        <v>-1</v>
      </c>
      <c r="AJ277" s="115">
        <v>0</v>
      </c>
      <c r="AM277" s="115" t="s">
        <v>348</v>
      </c>
      <c r="AN277" s="115">
        <v>-1</v>
      </c>
      <c r="AQ277" s="115">
        <v>608</v>
      </c>
      <c r="AR277" s="115" t="s">
        <v>247</v>
      </c>
      <c r="AS277" s="115" t="s">
        <v>355</v>
      </c>
      <c r="AT277" s="115" t="s">
        <v>296</v>
      </c>
      <c r="AV277" s="115">
        <v>186.136102859744</v>
      </c>
      <c r="AW277" s="115">
        <v>0.88687448440000005</v>
      </c>
    </row>
    <row r="278" spans="1:49" x14ac:dyDescent="0.25">
      <c r="A278" s="117">
        <v>200000</v>
      </c>
      <c r="B278" s="117">
        <v>800000</v>
      </c>
      <c r="C278" s="117">
        <v>800000</v>
      </c>
      <c r="D278" s="115" t="s">
        <v>342</v>
      </c>
      <c r="E278" s="115" t="s">
        <v>13</v>
      </c>
      <c r="F278" s="115" t="s">
        <v>343</v>
      </c>
      <c r="G278" s="115" t="s">
        <v>344</v>
      </c>
      <c r="H278" s="115">
        <v>0.56000000000000005</v>
      </c>
      <c r="I278" s="115">
        <v>0.48</v>
      </c>
      <c r="J278" s="115" t="s">
        <v>350</v>
      </c>
      <c r="K278" s="115">
        <v>0.22459634258926001</v>
      </c>
      <c r="L278" s="115">
        <v>3695.9802375167401</v>
      </c>
      <c r="M278" s="115">
        <v>9.2064256096435795</v>
      </c>
      <c r="N278" s="115">
        <v>1.3537952612452899</v>
      </c>
      <c r="O278" s="115">
        <v>2.0677295202460502</v>
      </c>
      <c r="P278" s="115">
        <v>0.30405746429036001</v>
      </c>
      <c r="Q278" s="115">
        <v>830.10364362844803</v>
      </c>
      <c r="R278" s="115">
        <v>1210</v>
      </c>
      <c r="S278" s="115" t="s">
        <v>353</v>
      </c>
      <c r="T278" s="115">
        <v>1210</v>
      </c>
      <c r="U278" s="115" t="s">
        <v>352</v>
      </c>
      <c r="V278" s="115" t="s">
        <v>350</v>
      </c>
      <c r="Z278" s="115">
        <v>0</v>
      </c>
      <c r="AA278" s="115">
        <v>1</v>
      </c>
      <c r="AB278" s="115">
        <v>2.0677295202460502</v>
      </c>
      <c r="AC278" s="115">
        <v>0.30405746429036001</v>
      </c>
      <c r="AD278" s="115">
        <v>830.10364362844803</v>
      </c>
      <c r="AF278" s="115">
        <v>-1</v>
      </c>
      <c r="AG278" s="115">
        <v>-1</v>
      </c>
      <c r="AH278" s="115">
        <v>-1</v>
      </c>
      <c r="AI278" s="115">
        <v>-1</v>
      </c>
      <c r="AJ278" s="115">
        <v>0</v>
      </c>
      <c r="AM278" s="115" t="s">
        <v>348</v>
      </c>
      <c r="AN278" s="115">
        <v>-1</v>
      </c>
      <c r="AQ278" s="115">
        <v>608</v>
      </c>
      <c r="AR278" s="115" t="s">
        <v>247</v>
      </c>
      <c r="AS278" s="115" t="s">
        <v>355</v>
      </c>
      <c r="AT278" s="115" t="s">
        <v>296</v>
      </c>
      <c r="AV278" s="115">
        <v>122.501040005711</v>
      </c>
      <c r="AW278" s="115">
        <v>0.67323896480000001</v>
      </c>
    </row>
    <row r="279" spans="1:49" x14ac:dyDescent="0.25">
      <c r="A279" s="117">
        <v>200000</v>
      </c>
      <c r="B279" s="117">
        <v>800000</v>
      </c>
      <c r="C279" s="117">
        <v>800000</v>
      </c>
      <c r="D279" s="115" t="s">
        <v>342</v>
      </c>
      <c r="E279" s="115" t="s">
        <v>13</v>
      </c>
      <c r="F279" s="115" t="s">
        <v>343</v>
      </c>
      <c r="G279" s="115" t="s">
        <v>344</v>
      </c>
      <c r="H279" s="115">
        <v>0.56000000000000005</v>
      </c>
      <c r="I279" s="115">
        <v>0.48</v>
      </c>
      <c r="J279" s="115" t="s">
        <v>350</v>
      </c>
      <c r="K279" s="115">
        <v>9.7300745810000006E-2</v>
      </c>
      <c r="L279" s="115">
        <v>3695.9802375167401</v>
      </c>
      <c r="M279" s="115">
        <v>9.2064256096435795</v>
      </c>
      <c r="N279" s="115">
        <v>1.3537952612452899</v>
      </c>
      <c r="O279" s="115">
        <v>0.89579207806268002</v>
      </c>
      <c r="P279" s="115">
        <v>0.13172528859322</v>
      </c>
      <c r="Q279" s="115">
        <v>359.62163360943299</v>
      </c>
      <c r="R279" s="115">
        <v>1210</v>
      </c>
      <c r="S279" s="115" t="s">
        <v>353</v>
      </c>
      <c r="T279" s="115">
        <v>1210</v>
      </c>
      <c r="U279" s="115" t="s">
        <v>352</v>
      </c>
      <c r="V279" s="115" t="s">
        <v>350</v>
      </c>
      <c r="Z279" s="115">
        <v>0</v>
      </c>
      <c r="AA279" s="115">
        <v>1</v>
      </c>
      <c r="AB279" s="115">
        <v>0.89579207806268002</v>
      </c>
      <c r="AC279" s="115">
        <v>0.13172528859322</v>
      </c>
      <c r="AD279" s="115">
        <v>359.62163360943299</v>
      </c>
      <c r="AF279" s="115">
        <v>-1</v>
      </c>
      <c r="AG279" s="115">
        <v>-1</v>
      </c>
      <c r="AH279" s="115">
        <v>-1</v>
      </c>
      <c r="AI279" s="115">
        <v>-1</v>
      </c>
      <c r="AJ279" s="115">
        <v>0</v>
      </c>
      <c r="AM279" s="115" t="s">
        <v>348</v>
      </c>
      <c r="AN279" s="115">
        <v>-1</v>
      </c>
      <c r="AQ279" s="115">
        <v>608</v>
      </c>
      <c r="AR279" s="115" t="s">
        <v>247</v>
      </c>
      <c r="AS279" s="115" t="s">
        <v>355</v>
      </c>
      <c r="AT279" s="115" t="s">
        <v>296</v>
      </c>
      <c r="AV279" s="115">
        <v>95.267010165282699</v>
      </c>
      <c r="AW279" s="115">
        <v>0.29166393639999999</v>
      </c>
    </row>
    <row r="280" spans="1:49" x14ac:dyDescent="0.25">
      <c r="A280" s="117">
        <v>200000</v>
      </c>
      <c r="B280" s="117">
        <v>800000</v>
      </c>
      <c r="C280" s="117">
        <v>800000</v>
      </c>
      <c r="D280" s="115" t="s">
        <v>342</v>
      </c>
      <c r="E280" s="115" t="s">
        <v>13</v>
      </c>
      <c r="F280" s="115" t="s">
        <v>343</v>
      </c>
      <c r="G280" s="115" t="s">
        <v>344</v>
      </c>
      <c r="H280" s="115">
        <v>0.56000000000000005</v>
      </c>
      <c r="I280" s="115">
        <v>0.48</v>
      </c>
      <c r="J280" s="115" t="s">
        <v>350</v>
      </c>
      <c r="K280" s="115">
        <v>6.7392102454959996E-2</v>
      </c>
      <c r="L280" s="115">
        <v>3692.1473056227601</v>
      </c>
      <c r="M280" s="115">
        <v>9.1974220051432205</v>
      </c>
      <c r="N280" s="115">
        <v>1.3524897862732901</v>
      </c>
      <c r="O280" s="115">
        <v>0.61983360609214999</v>
      </c>
      <c r="P280" s="115">
        <v>9.1147130245819996E-2</v>
      </c>
      <c r="Q280" s="115">
        <v>248.82156949934799</v>
      </c>
      <c r="R280" s="115">
        <v>1210</v>
      </c>
      <c r="S280" s="115" t="s">
        <v>353</v>
      </c>
      <c r="T280" s="115">
        <v>1210</v>
      </c>
      <c r="U280" s="115" t="s">
        <v>352</v>
      </c>
      <c r="V280" s="115" t="s">
        <v>350</v>
      </c>
      <c r="Z280" s="115">
        <v>0</v>
      </c>
      <c r="AA280" s="115">
        <v>1</v>
      </c>
      <c r="AB280" s="115">
        <v>0.61983360609214999</v>
      </c>
      <c r="AC280" s="115">
        <v>9.1147130245819996E-2</v>
      </c>
      <c r="AD280" s="115">
        <v>248.82156949934699</v>
      </c>
      <c r="AF280" s="115">
        <v>-1</v>
      </c>
      <c r="AG280" s="115">
        <v>-1</v>
      </c>
      <c r="AH280" s="115">
        <v>-1</v>
      </c>
      <c r="AI280" s="115">
        <v>-1</v>
      </c>
      <c r="AJ280" s="115">
        <v>0</v>
      </c>
      <c r="AM280" s="115" t="s">
        <v>348</v>
      </c>
      <c r="AN280" s="115">
        <v>-1</v>
      </c>
      <c r="AQ280" s="115">
        <v>608</v>
      </c>
      <c r="AR280" s="115" t="s">
        <v>247</v>
      </c>
      <c r="AS280" s="115" t="s">
        <v>355</v>
      </c>
      <c r="AT280" s="115" t="s">
        <v>296</v>
      </c>
      <c r="AV280" s="115">
        <v>72.0467375233914</v>
      </c>
      <c r="AW280" s="115">
        <v>0.20180175950000001</v>
      </c>
    </row>
    <row r="281" spans="1:49" x14ac:dyDescent="0.25">
      <c r="A281" s="117">
        <v>200000</v>
      </c>
      <c r="B281" s="117">
        <v>800000</v>
      </c>
      <c r="C281" s="117">
        <v>800000</v>
      </c>
      <c r="D281" s="115" t="s">
        <v>342</v>
      </c>
      <c r="E281" s="115" t="s">
        <v>13</v>
      </c>
      <c r="F281" s="115" t="s">
        <v>343</v>
      </c>
      <c r="G281" s="115" t="s">
        <v>344</v>
      </c>
      <c r="H281" s="115">
        <v>0.56000000000000005</v>
      </c>
      <c r="I281" s="115">
        <v>0.48</v>
      </c>
      <c r="J281" s="115" t="s">
        <v>350</v>
      </c>
      <c r="K281" s="115">
        <v>0.11137604890767</v>
      </c>
      <c r="L281" s="115">
        <v>3692.1473056227601</v>
      </c>
      <c r="M281" s="115">
        <v>9.1974220051432205</v>
      </c>
      <c r="N281" s="115">
        <v>1.3524897862732901</v>
      </c>
      <c r="O281" s="115">
        <v>1.0243725230693801</v>
      </c>
      <c r="P281" s="115">
        <v>0.15063496858311001</v>
      </c>
      <c r="Q281" s="115">
        <v>411.21677888539199</v>
      </c>
      <c r="R281" s="115">
        <v>1210</v>
      </c>
      <c r="S281" s="115" t="s">
        <v>353</v>
      </c>
      <c r="T281" s="115">
        <v>1210</v>
      </c>
      <c r="U281" s="115" t="s">
        <v>352</v>
      </c>
      <c r="V281" s="115" t="s">
        <v>350</v>
      </c>
      <c r="Z281" s="115">
        <v>0</v>
      </c>
      <c r="AA281" s="115">
        <v>1</v>
      </c>
      <c r="AB281" s="115">
        <v>1.0243725230693801</v>
      </c>
      <c r="AC281" s="115">
        <v>0.15063496858311001</v>
      </c>
      <c r="AD281" s="115">
        <v>411.21677888539199</v>
      </c>
      <c r="AF281" s="115">
        <v>-1</v>
      </c>
      <c r="AG281" s="115">
        <v>-1</v>
      </c>
      <c r="AH281" s="115">
        <v>-1</v>
      </c>
      <c r="AI281" s="115">
        <v>-1</v>
      </c>
      <c r="AJ281" s="115">
        <v>0</v>
      </c>
      <c r="AM281" s="115" t="s">
        <v>348</v>
      </c>
      <c r="AN281" s="115">
        <v>-1</v>
      </c>
      <c r="AQ281" s="115">
        <v>608</v>
      </c>
      <c r="AR281" s="115" t="s">
        <v>247</v>
      </c>
      <c r="AS281" s="115" t="s">
        <v>355</v>
      </c>
      <c r="AT281" s="115" t="s">
        <v>296</v>
      </c>
      <c r="AV281" s="115">
        <v>86.064097529987905</v>
      </c>
      <c r="AW281" s="115">
        <v>0.33350914749999999</v>
      </c>
    </row>
    <row r="282" spans="1:49" x14ac:dyDescent="0.25">
      <c r="A282" s="117">
        <v>200000</v>
      </c>
      <c r="B282" s="117">
        <v>800000</v>
      </c>
      <c r="C282" s="117">
        <v>800000</v>
      </c>
      <c r="D282" s="115" t="s">
        <v>342</v>
      </c>
      <c r="E282" s="115" t="s">
        <v>13</v>
      </c>
      <c r="F282" s="115" t="s">
        <v>343</v>
      </c>
      <c r="G282" s="115" t="s">
        <v>344</v>
      </c>
      <c r="H282" s="115">
        <v>0.56000000000000005</v>
      </c>
      <c r="I282" s="115">
        <v>0.48</v>
      </c>
      <c r="J282" s="115" t="s">
        <v>350</v>
      </c>
      <c r="K282" s="115">
        <v>0.11534947243491001</v>
      </c>
      <c r="L282" s="115">
        <v>3692.1473056227601</v>
      </c>
      <c r="M282" s="115">
        <v>9.1974220051432205</v>
      </c>
      <c r="N282" s="115">
        <v>1.3524897862732901</v>
      </c>
      <c r="O282" s="115">
        <v>1.0609177760545501</v>
      </c>
      <c r="P282" s="115">
        <v>0.15600898332023</v>
      </c>
      <c r="Q282" s="115">
        <v>425.88724385557799</v>
      </c>
      <c r="R282" s="115">
        <v>1210</v>
      </c>
      <c r="S282" s="115" t="s">
        <v>353</v>
      </c>
      <c r="T282" s="115">
        <v>1210</v>
      </c>
      <c r="U282" s="115" t="s">
        <v>352</v>
      </c>
      <c r="V282" s="115" t="s">
        <v>350</v>
      </c>
      <c r="Z282" s="115">
        <v>0</v>
      </c>
      <c r="AA282" s="115">
        <v>1</v>
      </c>
      <c r="AB282" s="115">
        <v>1.0609177760545501</v>
      </c>
      <c r="AC282" s="115">
        <v>0.15600898332023</v>
      </c>
      <c r="AD282" s="115">
        <v>425.88724385557799</v>
      </c>
      <c r="AF282" s="115">
        <v>-1</v>
      </c>
      <c r="AG282" s="115">
        <v>-1</v>
      </c>
      <c r="AH282" s="115">
        <v>-1</v>
      </c>
      <c r="AI282" s="115">
        <v>-1</v>
      </c>
      <c r="AJ282" s="115">
        <v>0</v>
      </c>
      <c r="AM282" s="115" t="s">
        <v>348</v>
      </c>
      <c r="AN282" s="115">
        <v>-1</v>
      </c>
      <c r="AQ282" s="115">
        <v>608</v>
      </c>
      <c r="AR282" s="115" t="s">
        <v>247</v>
      </c>
      <c r="AS282" s="115" t="s">
        <v>355</v>
      </c>
      <c r="AT282" s="115" t="s">
        <v>296</v>
      </c>
      <c r="AV282" s="115">
        <v>87.280195743972101</v>
      </c>
      <c r="AW282" s="115">
        <v>0.34540733480000002</v>
      </c>
    </row>
    <row r="283" spans="1:49" x14ac:dyDescent="0.25">
      <c r="A283" s="117">
        <v>200000</v>
      </c>
      <c r="B283" s="117">
        <v>800000</v>
      </c>
      <c r="C283" s="117">
        <v>800000</v>
      </c>
      <c r="D283" s="115" t="s">
        <v>342</v>
      </c>
      <c r="E283" s="115" t="s">
        <v>13</v>
      </c>
      <c r="F283" s="115" t="s">
        <v>343</v>
      </c>
      <c r="G283" s="115" t="s">
        <v>344</v>
      </c>
      <c r="H283" s="115">
        <v>0.56000000000000005</v>
      </c>
      <c r="I283" s="115">
        <v>0.48</v>
      </c>
      <c r="J283" s="115" t="s">
        <v>350</v>
      </c>
      <c r="K283" s="115">
        <v>1.447959412029E-2</v>
      </c>
      <c r="L283" s="115">
        <v>3692.1473056227601</v>
      </c>
      <c r="M283" s="115">
        <v>9.1974220051432205</v>
      </c>
      <c r="N283" s="115">
        <v>1.3524897862732901</v>
      </c>
      <c r="O283" s="115">
        <v>0.13317493758757001</v>
      </c>
      <c r="P283" s="115">
        <v>1.958350315708E-2</v>
      </c>
      <c r="Q283" s="115">
        <v>53.460794417769399</v>
      </c>
      <c r="R283" s="115">
        <v>1210</v>
      </c>
      <c r="S283" s="115" t="s">
        <v>353</v>
      </c>
      <c r="T283" s="115">
        <v>1210</v>
      </c>
      <c r="U283" s="115" t="s">
        <v>352</v>
      </c>
      <c r="V283" s="115" t="s">
        <v>350</v>
      </c>
      <c r="Z283" s="115">
        <v>0</v>
      </c>
      <c r="AA283" s="115">
        <v>1</v>
      </c>
      <c r="AB283" s="115">
        <v>0.13317493758757001</v>
      </c>
      <c r="AC283" s="115">
        <v>1.958350315708E-2</v>
      </c>
      <c r="AD283" s="115">
        <v>53.460794417769797</v>
      </c>
      <c r="AF283" s="115">
        <v>-1</v>
      </c>
      <c r="AG283" s="115">
        <v>-1</v>
      </c>
      <c r="AH283" s="115">
        <v>-1</v>
      </c>
      <c r="AI283" s="115">
        <v>-1</v>
      </c>
      <c r="AJ283" s="115">
        <v>0</v>
      </c>
      <c r="AM283" s="115" t="s">
        <v>348</v>
      </c>
      <c r="AN283" s="115">
        <v>-1</v>
      </c>
      <c r="AQ283" s="115">
        <v>608</v>
      </c>
      <c r="AR283" s="115" t="s">
        <v>247</v>
      </c>
      <c r="AS283" s="115" t="s">
        <v>355</v>
      </c>
      <c r="AT283" s="115" t="s">
        <v>296</v>
      </c>
      <c r="AV283" s="115">
        <v>54.276627128683401</v>
      </c>
      <c r="AW283" s="115">
        <v>4.3358308499999998E-2</v>
      </c>
    </row>
    <row r="284" spans="1:49" x14ac:dyDescent="0.25">
      <c r="A284" s="117">
        <v>200000</v>
      </c>
      <c r="B284" s="117">
        <v>800000</v>
      </c>
      <c r="C284" s="117">
        <v>800000</v>
      </c>
      <c r="D284" s="115" t="s">
        <v>342</v>
      </c>
      <c r="E284" s="115" t="s">
        <v>13</v>
      </c>
      <c r="F284" s="115" t="s">
        <v>343</v>
      </c>
      <c r="G284" s="115" t="s">
        <v>344</v>
      </c>
      <c r="H284" s="115">
        <v>0.56000000000000005</v>
      </c>
      <c r="I284" s="115">
        <v>0.48</v>
      </c>
      <c r="J284" s="115" t="s">
        <v>350</v>
      </c>
      <c r="K284" s="115">
        <v>6.9561137288750005E-2</v>
      </c>
      <c r="L284" s="115">
        <v>3692.1473056227601</v>
      </c>
      <c r="M284" s="115">
        <v>9.1974220051432205</v>
      </c>
      <c r="N284" s="115">
        <v>1.3524897862732901</v>
      </c>
      <c r="O284" s="115">
        <v>0.63978313480236004</v>
      </c>
      <c r="P284" s="115">
        <v>9.408072770459E-2</v>
      </c>
      <c r="Q284" s="115">
        <v>256.829965616724</v>
      </c>
      <c r="R284" s="115">
        <v>1210</v>
      </c>
      <c r="S284" s="115" t="s">
        <v>353</v>
      </c>
      <c r="T284" s="115">
        <v>1210</v>
      </c>
      <c r="U284" s="115" t="s">
        <v>352</v>
      </c>
      <c r="V284" s="115" t="s">
        <v>350</v>
      </c>
      <c r="Z284" s="115">
        <v>0</v>
      </c>
      <c r="AA284" s="115">
        <v>1</v>
      </c>
      <c r="AB284" s="115">
        <v>0.63978313480236004</v>
      </c>
      <c r="AC284" s="115">
        <v>9.408072770459E-2</v>
      </c>
      <c r="AD284" s="115">
        <v>256.829965616724</v>
      </c>
      <c r="AF284" s="115">
        <v>-1</v>
      </c>
      <c r="AG284" s="115">
        <v>-1</v>
      </c>
      <c r="AH284" s="115">
        <v>-1</v>
      </c>
      <c r="AI284" s="115">
        <v>-1</v>
      </c>
      <c r="AJ284" s="115">
        <v>0</v>
      </c>
      <c r="AM284" s="115" t="s">
        <v>348</v>
      </c>
      <c r="AN284" s="115">
        <v>-1</v>
      </c>
      <c r="AQ284" s="115">
        <v>608</v>
      </c>
      <c r="AR284" s="115" t="s">
        <v>247</v>
      </c>
      <c r="AS284" s="115" t="s">
        <v>355</v>
      </c>
      <c r="AT284" s="115" t="s">
        <v>296</v>
      </c>
      <c r="AV284" s="115">
        <v>72.312025795863605</v>
      </c>
      <c r="AW284" s="115">
        <v>0.20829680910000001</v>
      </c>
    </row>
    <row r="285" spans="1:49" x14ac:dyDescent="0.25">
      <c r="A285" s="117">
        <v>200000</v>
      </c>
      <c r="B285" s="117">
        <v>800000</v>
      </c>
      <c r="C285" s="117">
        <v>800000</v>
      </c>
      <c r="D285" s="115" t="s">
        <v>342</v>
      </c>
      <c r="E285" s="115" t="s">
        <v>13</v>
      </c>
      <c r="F285" s="115" t="s">
        <v>343</v>
      </c>
      <c r="G285" s="115" t="s">
        <v>344</v>
      </c>
      <c r="H285" s="115">
        <v>0.56000000000000005</v>
      </c>
      <c r="I285" s="115">
        <v>0.48</v>
      </c>
      <c r="J285" s="115" t="s">
        <v>350</v>
      </c>
      <c r="K285" s="115">
        <v>0.11091193784862</v>
      </c>
      <c r="L285" s="115">
        <v>3692.1473056227601</v>
      </c>
      <c r="M285" s="115">
        <v>9.1974220051432205</v>
      </c>
      <c r="N285" s="115">
        <v>1.3524897862732901</v>
      </c>
      <c r="O285" s="115">
        <v>1.0201038978020101</v>
      </c>
      <c r="P285" s="115">
        <v>0.15000726311604001</v>
      </c>
      <c r="Q285" s="115">
        <v>409.50321248919602</v>
      </c>
      <c r="R285" s="115">
        <v>1210</v>
      </c>
      <c r="S285" s="115" t="s">
        <v>353</v>
      </c>
      <c r="T285" s="115">
        <v>1210</v>
      </c>
      <c r="U285" s="115" t="s">
        <v>352</v>
      </c>
      <c r="V285" s="115" t="s">
        <v>350</v>
      </c>
      <c r="Z285" s="115">
        <v>0</v>
      </c>
      <c r="AA285" s="115">
        <v>1</v>
      </c>
      <c r="AB285" s="115">
        <v>1.0201038978020101</v>
      </c>
      <c r="AC285" s="115">
        <v>0.15000726311604001</v>
      </c>
      <c r="AD285" s="115">
        <v>409.50321248919602</v>
      </c>
      <c r="AF285" s="115">
        <v>-1</v>
      </c>
      <c r="AG285" s="115">
        <v>-1</v>
      </c>
      <c r="AH285" s="115">
        <v>-1</v>
      </c>
      <c r="AI285" s="115">
        <v>-1</v>
      </c>
      <c r="AJ285" s="115">
        <v>0</v>
      </c>
      <c r="AM285" s="115" t="s">
        <v>348</v>
      </c>
      <c r="AN285" s="115">
        <v>-1</v>
      </c>
      <c r="AQ285" s="115">
        <v>608</v>
      </c>
      <c r="AR285" s="115" t="s">
        <v>247</v>
      </c>
      <c r="AS285" s="115" t="s">
        <v>355</v>
      </c>
      <c r="AT285" s="115" t="s">
        <v>296</v>
      </c>
      <c r="AV285" s="115">
        <v>85.916363085101395</v>
      </c>
      <c r="AW285" s="115">
        <v>0.33211939369999999</v>
      </c>
    </row>
    <row r="286" spans="1:49" x14ac:dyDescent="0.25">
      <c r="A286" s="117">
        <v>200000</v>
      </c>
      <c r="B286" s="117">
        <v>800000</v>
      </c>
      <c r="C286" s="117">
        <v>800000</v>
      </c>
      <c r="D286" s="115" t="s">
        <v>342</v>
      </c>
      <c r="E286" s="115" t="s">
        <v>13</v>
      </c>
      <c r="F286" s="115" t="s">
        <v>343</v>
      </c>
      <c r="G286" s="115" t="s">
        <v>344</v>
      </c>
      <c r="H286" s="115">
        <v>0.56000000000000005</v>
      </c>
      <c r="I286" s="115">
        <v>0.48</v>
      </c>
      <c r="J286" s="115" t="s">
        <v>350</v>
      </c>
      <c r="K286" s="115">
        <v>0.11720838376083</v>
      </c>
      <c r="L286" s="115">
        <v>3692.1473056227601</v>
      </c>
      <c r="M286" s="115">
        <v>9.1974220051432205</v>
      </c>
      <c r="N286" s="115">
        <v>1.3524897862732901</v>
      </c>
      <c r="O286" s="115">
        <v>1.0780149679891999</v>
      </c>
      <c r="P286" s="115">
        <v>0.15852314190212999</v>
      </c>
      <c r="Q286" s="115">
        <v>432.75061829897601</v>
      </c>
      <c r="R286" s="115">
        <v>1210</v>
      </c>
      <c r="S286" s="115" t="s">
        <v>353</v>
      </c>
      <c r="T286" s="115">
        <v>1210</v>
      </c>
      <c r="U286" s="115" t="s">
        <v>352</v>
      </c>
      <c r="V286" s="115" t="s">
        <v>350</v>
      </c>
      <c r="Z286" s="115">
        <v>0</v>
      </c>
      <c r="AA286" s="115">
        <v>1</v>
      </c>
      <c r="AB286" s="115">
        <v>1.0780149679891999</v>
      </c>
      <c r="AC286" s="115">
        <v>0.15852314190212999</v>
      </c>
      <c r="AD286" s="115">
        <v>432.75061829897601</v>
      </c>
      <c r="AF286" s="115">
        <v>-1</v>
      </c>
      <c r="AG286" s="115">
        <v>-1</v>
      </c>
      <c r="AH286" s="115">
        <v>-1</v>
      </c>
      <c r="AI286" s="115">
        <v>-1</v>
      </c>
      <c r="AJ286" s="115">
        <v>0</v>
      </c>
      <c r="AM286" s="115" t="s">
        <v>348</v>
      </c>
      <c r="AN286" s="115">
        <v>-1</v>
      </c>
      <c r="AQ286" s="115">
        <v>608</v>
      </c>
      <c r="AR286" s="115" t="s">
        <v>247</v>
      </c>
      <c r="AS286" s="115" t="s">
        <v>355</v>
      </c>
      <c r="AT286" s="115" t="s">
        <v>296</v>
      </c>
      <c r="AV286" s="115">
        <v>88.023537229174707</v>
      </c>
      <c r="AW286" s="115">
        <v>0.35097373749999999</v>
      </c>
    </row>
    <row r="287" spans="1:49" x14ac:dyDescent="0.25">
      <c r="A287" s="117">
        <v>200000</v>
      </c>
      <c r="B287" s="117">
        <v>800000</v>
      </c>
      <c r="C287" s="117">
        <v>800000</v>
      </c>
      <c r="D287" s="115" t="s">
        <v>342</v>
      </c>
      <c r="E287" s="115" t="s">
        <v>13</v>
      </c>
      <c r="F287" s="115" t="s">
        <v>343</v>
      </c>
      <c r="G287" s="115" t="s">
        <v>344</v>
      </c>
      <c r="H287" s="115">
        <v>0.56000000000000005</v>
      </c>
      <c r="I287" s="115">
        <v>0.48</v>
      </c>
      <c r="J287" s="115" t="s">
        <v>350</v>
      </c>
      <c r="K287" s="115">
        <v>1.148477673677E-2</v>
      </c>
      <c r="L287" s="115">
        <v>3692.1473056227601</v>
      </c>
      <c r="M287" s="115">
        <v>9.1974220051432205</v>
      </c>
      <c r="N287" s="115">
        <v>1.3524897862732901</v>
      </c>
      <c r="O287" s="115">
        <v>0.10563033828298</v>
      </c>
      <c r="P287" s="115">
        <v>1.553304323411E-2</v>
      </c>
      <c r="Q287" s="115">
        <v>42.403487484366501</v>
      </c>
      <c r="R287" s="115">
        <v>1210</v>
      </c>
      <c r="S287" s="115" t="s">
        <v>353</v>
      </c>
      <c r="T287" s="115">
        <v>1210</v>
      </c>
      <c r="U287" s="115" t="s">
        <v>352</v>
      </c>
      <c r="V287" s="115" t="s">
        <v>350</v>
      </c>
      <c r="Z287" s="115">
        <v>0</v>
      </c>
      <c r="AA287" s="115">
        <v>1</v>
      </c>
      <c r="AB287" s="115">
        <v>0.10563033828298</v>
      </c>
      <c r="AC287" s="115">
        <v>1.553304323411E-2</v>
      </c>
      <c r="AD287" s="115">
        <v>42.403487484366501</v>
      </c>
      <c r="AF287" s="115">
        <v>-1</v>
      </c>
      <c r="AG287" s="115">
        <v>-1</v>
      </c>
      <c r="AH287" s="115">
        <v>-1</v>
      </c>
      <c r="AI287" s="115">
        <v>-1</v>
      </c>
      <c r="AJ287" s="115">
        <v>0</v>
      </c>
      <c r="AM287" s="115" t="s">
        <v>348</v>
      </c>
      <c r="AN287" s="115">
        <v>-1</v>
      </c>
      <c r="AQ287" s="115">
        <v>608</v>
      </c>
      <c r="AR287" s="115" t="s">
        <v>247</v>
      </c>
      <c r="AS287" s="115" t="s">
        <v>355</v>
      </c>
      <c r="AT287" s="115" t="s">
        <v>296</v>
      </c>
      <c r="AV287" s="115">
        <v>54.149999333347097</v>
      </c>
      <c r="AW287" s="115">
        <v>3.4390500800000001E-2</v>
      </c>
    </row>
    <row r="288" spans="1:49" x14ac:dyDescent="0.25">
      <c r="A288" s="117">
        <v>200000</v>
      </c>
      <c r="B288" s="117">
        <v>800000</v>
      </c>
      <c r="C288" s="117">
        <v>800000</v>
      </c>
      <c r="D288" s="115" t="s">
        <v>342</v>
      </c>
      <c r="E288" s="115" t="s">
        <v>13</v>
      </c>
      <c r="F288" s="115" t="s">
        <v>343</v>
      </c>
      <c r="G288" s="115" t="s">
        <v>344</v>
      </c>
      <c r="H288" s="115">
        <v>0.56000000000000005</v>
      </c>
      <c r="I288" s="115">
        <v>0.48</v>
      </c>
      <c r="J288" s="115" t="s">
        <v>350</v>
      </c>
      <c r="K288" s="115">
        <v>9.8089206894819994E-2</v>
      </c>
      <c r="L288" s="115">
        <v>3703.6388606894502</v>
      </c>
      <c r="M288" s="115">
        <v>9.2242523251740405</v>
      </c>
      <c r="N288" s="115">
        <v>1.3563741459304499</v>
      </c>
      <c r="O288" s="115">
        <v>0.90479959477404004</v>
      </c>
      <c r="P288" s="115">
        <v>0.13304566422695999</v>
      </c>
      <c r="Q288" s="115">
        <v>363.28699846987098</v>
      </c>
      <c r="R288" s="115">
        <v>1200</v>
      </c>
      <c r="S288" s="115" t="s">
        <v>351</v>
      </c>
      <c r="T288" s="115">
        <v>1200</v>
      </c>
      <c r="U288" s="115" t="s">
        <v>352</v>
      </c>
      <c r="V288" s="115" t="s">
        <v>350</v>
      </c>
      <c r="Z288" s="115">
        <v>0</v>
      </c>
      <c r="AA288" s="115">
        <v>1</v>
      </c>
      <c r="AB288" s="115">
        <v>0.90479959477404004</v>
      </c>
      <c r="AC288" s="115">
        <v>0.13304566422695999</v>
      </c>
      <c r="AD288" s="115">
        <v>691.20482995601503</v>
      </c>
      <c r="AF288" s="115">
        <v>-1</v>
      </c>
      <c r="AG288" s="115">
        <v>-1</v>
      </c>
      <c r="AH288" s="115">
        <v>-1</v>
      </c>
      <c r="AI288" s="115">
        <v>-1</v>
      </c>
      <c r="AJ288" s="115">
        <v>0</v>
      </c>
      <c r="AM288" s="115" t="s">
        <v>348</v>
      </c>
      <c r="AN288" s="115">
        <v>-1</v>
      </c>
      <c r="AQ288" s="115">
        <v>608</v>
      </c>
      <c r="AR288" s="115" t="s">
        <v>247</v>
      </c>
      <c r="AS288" s="115" t="s">
        <v>355</v>
      </c>
      <c r="AT288" s="115" t="s">
        <v>296</v>
      </c>
      <c r="AV288" s="115">
        <v>115.752575689664</v>
      </c>
      <c r="AW288" s="115">
        <v>0.56058785879999995</v>
      </c>
    </row>
    <row r="289" spans="1:49" x14ac:dyDescent="0.25">
      <c r="A289" s="117">
        <v>200000</v>
      </c>
      <c r="B289" s="117">
        <v>800000</v>
      </c>
      <c r="C289" s="117">
        <v>800000</v>
      </c>
      <c r="D289" s="115" t="s">
        <v>342</v>
      </c>
      <c r="E289" s="115" t="s">
        <v>13</v>
      </c>
      <c r="F289" s="115" t="s">
        <v>343</v>
      </c>
      <c r="G289" s="115" t="s">
        <v>344</v>
      </c>
      <c r="H289" s="115">
        <v>0.56000000000000005</v>
      </c>
      <c r="I289" s="115">
        <v>0.48</v>
      </c>
      <c r="J289" s="115" t="s">
        <v>350</v>
      </c>
      <c r="K289" s="115">
        <v>7.8676419064729997E-2</v>
      </c>
      <c r="L289" s="115">
        <v>3703.6388606894502</v>
      </c>
      <c r="M289" s="115">
        <v>9.2242523251740405</v>
      </c>
      <c r="N289" s="115">
        <v>1.3563741459304499</v>
      </c>
      <c r="O289" s="115">
        <v>0.72573114149425999</v>
      </c>
      <c r="P289" s="115">
        <v>0.10671466071379</v>
      </c>
      <c r="Q289" s="115">
        <v>291.38904306804801</v>
      </c>
      <c r="R289" s="115">
        <v>1210</v>
      </c>
      <c r="S289" s="115" t="s">
        <v>353</v>
      </c>
      <c r="T289" s="115">
        <v>1210</v>
      </c>
      <c r="U289" s="115" t="s">
        <v>352</v>
      </c>
      <c r="V289" s="115" t="s">
        <v>350</v>
      </c>
      <c r="Z289" s="115">
        <v>0</v>
      </c>
      <c r="AA289" s="115">
        <v>1</v>
      </c>
      <c r="AB289" s="115">
        <v>0.72573114149425999</v>
      </c>
      <c r="AC289" s="115">
        <v>0.10671466071379</v>
      </c>
      <c r="AD289" s="115">
        <v>291.38904306804801</v>
      </c>
      <c r="AF289" s="115">
        <v>-1</v>
      </c>
      <c r="AG289" s="115">
        <v>-1</v>
      </c>
      <c r="AH289" s="115">
        <v>-1</v>
      </c>
      <c r="AI289" s="115">
        <v>-1</v>
      </c>
      <c r="AJ289" s="115">
        <v>0</v>
      </c>
      <c r="AM289" s="115" t="s">
        <v>348</v>
      </c>
      <c r="AN289" s="115">
        <v>-1</v>
      </c>
      <c r="AQ289" s="115">
        <v>608</v>
      </c>
      <c r="AR289" s="115" t="s">
        <v>247</v>
      </c>
      <c r="AS289" s="115" t="s">
        <v>355</v>
      </c>
      <c r="AT289" s="115" t="s">
        <v>296</v>
      </c>
      <c r="AV289" s="115">
        <v>71.482921060439807</v>
      </c>
      <c r="AW289" s="115">
        <v>0.23632525800000001</v>
      </c>
    </row>
    <row r="290" spans="1:49" x14ac:dyDescent="0.25">
      <c r="A290" s="117">
        <v>200000</v>
      </c>
      <c r="B290" s="117">
        <v>800000</v>
      </c>
      <c r="C290" s="117">
        <v>800000</v>
      </c>
      <c r="D290" s="115" t="s">
        <v>342</v>
      </c>
      <c r="E290" s="115" t="s">
        <v>13</v>
      </c>
      <c r="F290" s="115" t="s">
        <v>343</v>
      </c>
      <c r="G290" s="115" t="s">
        <v>344</v>
      </c>
      <c r="H290" s="115">
        <v>0.56000000000000005</v>
      </c>
      <c r="I290" s="115">
        <v>0.48</v>
      </c>
      <c r="J290" s="115" t="s">
        <v>350</v>
      </c>
      <c r="K290" s="115">
        <v>0.11322891429202001</v>
      </c>
      <c r="L290" s="115">
        <v>3703.6388606894502</v>
      </c>
      <c r="M290" s="115">
        <v>9.2242523251740405</v>
      </c>
      <c r="N290" s="115">
        <v>1.3563741459304499</v>
      </c>
      <c r="O290" s="115">
        <v>1.0444520759351099</v>
      </c>
      <c r="P290" s="115">
        <v>0.15358077191746999</v>
      </c>
      <c r="Q290" s="115">
        <v>419.359007125608</v>
      </c>
      <c r="R290" s="115">
        <v>1210</v>
      </c>
      <c r="S290" s="115" t="s">
        <v>353</v>
      </c>
      <c r="T290" s="115">
        <v>1210</v>
      </c>
      <c r="U290" s="115" t="s">
        <v>352</v>
      </c>
      <c r="V290" s="115" t="s">
        <v>350</v>
      </c>
      <c r="Z290" s="115">
        <v>0</v>
      </c>
      <c r="AA290" s="115">
        <v>1</v>
      </c>
      <c r="AB290" s="115">
        <v>1.0444520759351099</v>
      </c>
      <c r="AC290" s="115">
        <v>0.15358077191746999</v>
      </c>
      <c r="AD290" s="115">
        <v>419.359007125608</v>
      </c>
      <c r="AF290" s="115">
        <v>-1</v>
      </c>
      <c r="AG290" s="115">
        <v>-1</v>
      </c>
      <c r="AH290" s="115">
        <v>-1</v>
      </c>
      <c r="AI290" s="115">
        <v>-1</v>
      </c>
      <c r="AJ290" s="115">
        <v>0</v>
      </c>
      <c r="AM290" s="115" t="s">
        <v>348</v>
      </c>
      <c r="AN290" s="115">
        <v>-1</v>
      </c>
      <c r="AQ290" s="115">
        <v>608</v>
      </c>
      <c r="AR290" s="115" t="s">
        <v>247</v>
      </c>
      <c r="AS290" s="115" t="s">
        <v>355</v>
      </c>
      <c r="AT290" s="115" t="s">
        <v>296</v>
      </c>
      <c r="AV290" s="115">
        <v>86.119708642168106</v>
      </c>
      <c r="AW290" s="115">
        <v>0.340112739</v>
      </c>
    </row>
    <row r="291" spans="1:49" x14ac:dyDescent="0.25">
      <c r="A291" s="117">
        <v>200000</v>
      </c>
      <c r="B291" s="117">
        <v>800000</v>
      </c>
      <c r="C291" s="117">
        <v>800000</v>
      </c>
      <c r="D291" s="115" t="s">
        <v>342</v>
      </c>
      <c r="E291" s="115" t="s">
        <v>13</v>
      </c>
      <c r="F291" s="115" t="s">
        <v>343</v>
      </c>
      <c r="G291" s="115" t="s">
        <v>344</v>
      </c>
      <c r="H291" s="115">
        <v>0.56000000000000005</v>
      </c>
      <c r="I291" s="115">
        <v>0.48</v>
      </c>
      <c r="J291" s="115" t="s">
        <v>350</v>
      </c>
      <c r="K291" s="115">
        <v>4.5041121681920003E-2</v>
      </c>
      <c r="L291" s="115">
        <v>3703.6388606894502</v>
      </c>
      <c r="M291" s="115">
        <v>9.2242523251740405</v>
      </c>
      <c r="N291" s="115">
        <v>1.3563741459304499</v>
      </c>
      <c r="O291" s="115">
        <v>0.41547067140297</v>
      </c>
      <c r="P291" s="115">
        <v>6.1092612953070002E-2</v>
      </c>
      <c r="Q291" s="115">
        <v>166.81604859023099</v>
      </c>
      <c r="R291" s="115">
        <v>1210</v>
      </c>
      <c r="S291" s="115" t="s">
        <v>353</v>
      </c>
      <c r="T291" s="115">
        <v>1210</v>
      </c>
      <c r="U291" s="115" t="s">
        <v>352</v>
      </c>
      <c r="V291" s="115" t="s">
        <v>350</v>
      </c>
      <c r="Z291" s="115">
        <v>0</v>
      </c>
      <c r="AA291" s="115">
        <v>1</v>
      </c>
      <c r="AB291" s="115">
        <v>0.41547067140297</v>
      </c>
      <c r="AC291" s="115">
        <v>6.1092612953070002E-2</v>
      </c>
      <c r="AD291" s="115">
        <v>166.81604859023099</v>
      </c>
      <c r="AF291" s="115">
        <v>-1</v>
      </c>
      <c r="AG291" s="115">
        <v>-1</v>
      </c>
      <c r="AH291" s="115">
        <v>-1</v>
      </c>
      <c r="AI291" s="115">
        <v>-1</v>
      </c>
      <c r="AJ291" s="115">
        <v>0</v>
      </c>
      <c r="AM291" s="115" t="s">
        <v>348</v>
      </c>
      <c r="AN291" s="115">
        <v>-1</v>
      </c>
      <c r="AQ291" s="115">
        <v>608</v>
      </c>
      <c r="AR291" s="115" t="s">
        <v>247</v>
      </c>
      <c r="AS291" s="115" t="s">
        <v>355</v>
      </c>
      <c r="AT291" s="115" t="s">
        <v>296</v>
      </c>
      <c r="AV291" s="115">
        <v>57.838528366274801</v>
      </c>
      <c r="AW291" s="115">
        <v>0.1352928212</v>
      </c>
    </row>
    <row r="292" spans="1:49" x14ac:dyDescent="0.25">
      <c r="A292" s="117">
        <v>200000</v>
      </c>
      <c r="B292" s="117">
        <v>810000</v>
      </c>
      <c r="C292" s="117">
        <v>810000</v>
      </c>
      <c r="D292" s="115" t="s">
        <v>342</v>
      </c>
      <c r="E292" s="115" t="s">
        <v>13</v>
      </c>
      <c r="F292" s="115" t="s">
        <v>343</v>
      </c>
      <c r="G292" s="115" t="s">
        <v>344</v>
      </c>
      <c r="H292" s="115">
        <v>0.56000000000000005</v>
      </c>
      <c r="I292" s="115">
        <v>0.48</v>
      </c>
      <c r="J292" s="115" t="s">
        <v>350</v>
      </c>
      <c r="K292" s="115">
        <v>8.6011227601340001E-2</v>
      </c>
      <c r="L292" s="115">
        <v>3681.1300738772702</v>
      </c>
      <c r="M292" s="115">
        <v>9.1716839018393905</v>
      </c>
      <c r="N292" s="115">
        <v>1.3487629999348301</v>
      </c>
      <c r="O292" s="115">
        <v>0.78886779156870002</v>
      </c>
      <c r="P292" s="115">
        <v>0.11600876136766</v>
      </c>
      <c r="Q292" s="115">
        <v>316.61851661441398</v>
      </c>
      <c r="R292" s="115">
        <v>1210</v>
      </c>
      <c r="S292" s="115" t="s">
        <v>353</v>
      </c>
      <c r="T292" s="115">
        <v>1210</v>
      </c>
      <c r="U292" s="115" t="s">
        <v>352</v>
      </c>
      <c r="V292" s="115" t="s">
        <v>350</v>
      </c>
      <c r="Z292" s="115">
        <v>0</v>
      </c>
      <c r="AA292" s="115">
        <v>1</v>
      </c>
      <c r="AB292" s="115">
        <v>0.78886779156870002</v>
      </c>
      <c r="AC292" s="115">
        <v>0.11600876136766</v>
      </c>
      <c r="AD292" s="115">
        <v>316.61851661441398</v>
      </c>
      <c r="AF292" s="115">
        <v>-1</v>
      </c>
      <c r="AG292" s="115">
        <v>-1</v>
      </c>
      <c r="AH292" s="115">
        <v>-1</v>
      </c>
      <c r="AI292" s="115">
        <v>-1</v>
      </c>
      <c r="AJ292" s="115">
        <v>0</v>
      </c>
      <c r="AM292" s="115" t="s">
        <v>348</v>
      </c>
      <c r="AN292" s="115">
        <v>-1</v>
      </c>
      <c r="AQ292" s="115">
        <v>608</v>
      </c>
      <c r="AR292" s="115" t="s">
        <v>247</v>
      </c>
      <c r="AS292" s="115" t="s">
        <v>355</v>
      </c>
      <c r="AT292" s="115" t="s">
        <v>296</v>
      </c>
      <c r="AV292" s="115">
        <v>75.103476685703995</v>
      </c>
      <c r="AW292" s="115">
        <v>0.25678711809999999</v>
      </c>
    </row>
    <row r="293" spans="1:49" x14ac:dyDescent="0.25">
      <c r="A293" s="117">
        <v>200000</v>
      </c>
      <c r="B293" s="117">
        <v>810000</v>
      </c>
      <c r="C293" s="117">
        <v>810000</v>
      </c>
      <c r="D293" s="115" t="s">
        <v>342</v>
      </c>
      <c r="E293" s="115" t="s">
        <v>13</v>
      </c>
      <c r="F293" s="115" t="s">
        <v>343</v>
      </c>
      <c r="G293" s="115" t="s">
        <v>344</v>
      </c>
      <c r="H293" s="115">
        <v>0.56000000000000005</v>
      </c>
      <c r="I293" s="115">
        <v>0.48</v>
      </c>
      <c r="J293" s="115" t="s">
        <v>350</v>
      </c>
      <c r="K293" s="115">
        <v>0.11566779942683</v>
      </c>
      <c r="L293" s="115">
        <v>3681.1300738772702</v>
      </c>
      <c r="M293" s="115">
        <v>9.1716839018393905</v>
      </c>
      <c r="N293" s="115">
        <v>1.3487629999348301</v>
      </c>
      <c r="O293" s="115">
        <v>1.0608684939642701</v>
      </c>
      <c r="P293" s="115">
        <v>0.15600844815079001</v>
      </c>
      <c r="Q293" s="115">
        <v>425.78821504931898</v>
      </c>
      <c r="R293" s="115">
        <v>1210</v>
      </c>
      <c r="S293" s="115" t="s">
        <v>353</v>
      </c>
      <c r="T293" s="115">
        <v>1210</v>
      </c>
      <c r="U293" s="115" t="s">
        <v>352</v>
      </c>
      <c r="V293" s="115" t="s">
        <v>350</v>
      </c>
      <c r="Z293" s="115">
        <v>0</v>
      </c>
      <c r="AA293" s="115">
        <v>1</v>
      </c>
      <c r="AB293" s="115">
        <v>1.0608684939642701</v>
      </c>
      <c r="AC293" s="115">
        <v>0.15600844815079001</v>
      </c>
      <c r="AD293" s="115">
        <v>425.78821504931898</v>
      </c>
      <c r="AF293" s="115">
        <v>-1</v>
      </c>
      <c r="AG293" s="115">
        <v>-1</v>
      </c>
      <c r="AH293" s="115">
        <v>-1</v>
      </c>
      <c r="AI293" s="115">
        <v>-1</v>
      </c>
      <c r="AJ293" s="115">
        <v>0</v>
      </c>
      <c r="AM293" s="115" t="s">
        <v>348</v>
      </c>
      <c r="AN293" s="115">
        <v>-1</v>
      </c>
      <c r="AQ293" s="115">
        <v>608</v>
      </c>
      <c r="AR293" s="115" t="s">
        <v>247</v>
      </c>
      <c r="AS293" s="115" t="s">
        <v>355</v>
      </c>
      <c r="AT293" s="115" t="s">
        <v>296</v>
      </c>
      <c r="AV293" s="115">
        <v>90.405011748927905</v>
      </c>
      <c r="AW293" s="115">
        <v>0.3453270195</v>
      </c>
    </row>
    <row r="294" spans="1:49" x14ac:dyDescent="0.25">
      <c r="A294" s="117">
        <v>200000</v>
      </c>
      <c r="B294" s="117">
        <v>810000</v>
      </c>
      <c r="C294" s="117">
        <v>810000</v>
      </c>
      <c r="D294" s="115" t="s">
        <v>342</v>
      </c>
      <c r="E294" s="115" t="s">
        <v>13</v>
      </c>
      <c r="F294" s="115" t="s">
        <v>343</v>
      </c>
      <c r="G294" s="115" t="s">
        <v>344</v>
      </c>
      <c r="H294" s="115">
        <v>0.56000000000000005</v>
      </c>
      <c r="I294" s="115">
        <v>0.48</v>
      </c>
      <c r="J294" s="115" t="s">
        <v>350</v>
      </c>
      <c r="K294" s="115">
        <v>0.15262708780612</v>
      </c>
      <c r="L294" s="115">
        <v>3681.1300738772702</v>
      </c>
      <c r="M294" s="115">
        <v>9.1716839018393905</v>
      </c>
      <c r="N294" s="115">
        <v>1.3487629999348301</v>
      </c>
      <c r="O294" s="115">
        <v>1.39984740421609</v>
      </c>
      <c r="P294" s="115">
        <v>0.20585776882071</v>
      </c>
      <c r="Q294" s="115">
        <v>561.84016301144504</v>
      </c>
      <c r="R294" s="115">
        <v>1210</v>
      </c>
      <c r="S294" s="115" t="s">
        <v>353</v>
      </c>
      <c r="T294" s="115">
        <v>1210</v>
      </c>
      <c r="U294" s="115" t="s">
        <v>352</v>
      </c>
      <c r="V294" s="115" t="s">
        <v>350</v>
      </c>
      <c r="Z294" s="115">
        <v>0</v>
      </c>
      <c r="AA294" s="115">
        <v>1</v>
      </c>
      <c r="AB294" s="115">
        <v>1.39984740421609</v>
      </c>
      <c r="AC294" s="115">
        <v>0.20585776882071</v>
      </c>
      <c r="AD294" s="115">
        <v>561.84016301144504</v>
      </c>
      <c r="AF294" s="115">
        <v>-1</v>
      </c>
      <c r="AG294" s="115">
        <v>-1</v>
      </c>
      <c r="AH294" s="115">
        <v>-1</v>
      </c>
      <c r="AI294" s="115">
        <v>-1</v>
      </c>
      <c r="AJ294" s="115">
        <v>0</v>
      </c>
      <c r="AM294" s="115" t="s">
        <v>348</v>
      </c>
      <c r="AN294" s="115">
        <v>-1</v>
      </c>
      <c r="AQ294" s="115">
        <v>608</v>
      </c>
      <c r="AR294" s="115" t="s">
        <v>247</v>
      </c>
      <c r="AS294" s="115" t="s">
        <v>355</v>
      </c>
      <c r="AT294" s="115" t="s">
        <v>296</v>
      </c>
      <c r="AV294" s="115">
        <v>103.70137223466099</v>
      </c>
      <c r="AW294" s="115">
        <v>0.45566923199999998</v>
      </c>
    </row>
    <row r="295" spans="1:49" x14ac:dyDescent="0.25">
      <c r="A295" s="117">
        <v>200000</v>
      </c>
      <c r="B295" s="117">
        <v>810000</v>
      </c>
      <c r="C295" s="117">
        <v>810000</v>
      </c>
      <c r="D295" s="115" t="s">
        <v>342</v>
      </c>
      <c r="E295" s="115" t="s">
        <v>13</v>
      </c>
      <c r="F295" s="115" t="s">
        <v>343</v>
      </c>
      <c r="G295" s="115" t="s">
        <v>344</v>
      </c>
      <c r="H295" s="115">
        <v>0.56000000000000005</v>
      </c>
      <c r="I295" s="115">
        <v>0.48</v>
      </c>
      <c r="J295" s="115" t="s">
        <v>350</v>
      </c>
      <c r="K295" s="115">
        <v>0.25632889173626</v>
      </c>
      <c r="L295" s="115">
        <v>3681.1300738772702</v>
      </c>
      <c r="M295" s="115">
        <v>9.1716839018393905</v>
      </c>
      <c r="N295" s="115">
        <v>1.3487629999348301</v>
      </c>
      <c r="O295" s="115">
        <v>2.3509675699138102</v>
      </c>
      <c r="P295" s="115">
        <v>0.34572692498816998</v>
      </c>
      <c r="Q295" s="115">
        <v>943.57999217398901</v>
      </c>
      <c r="R295" s="115">
        <v>1210</v>
      </c>
      <c r="S295" s="115" t="s">
        <v>353</v>
      </c>
      <c r="T295" s="115">
        <v>1210</v>
      </c>
      <c r="U295" s="115" t="s">
        <v>352</v>
      </c>
      <c r="V295" s="115" t="s">
        <v>350</v>
      </c>
      <c r="Z295" s="115">
        <v>0</v>
      </c>
      <c r="AA295" s="115">
        <v>1</v>
      </c>
      <c r="AB295" s="115">
        <v>2.3509675699138102</v>
      </c>
      <c r="AC295" s="115">
        <v>0.34572692498816998</v>
      </c>
      <c r="AD295" s="115">
        <v>943.57999217398901</v>
      </c>
      <c r="AF295" s="115">
        <v>-1</v>
      </c>
      <c r="AG295" s="115">
        <v>-1</v>
      </c>
      <c r="AH295" s="115">
        <v>-1</v>
      </c>
      <c r="AI295" s="115">
        <v>-1</v>
      </c>
      <c r="AJ295" s="115">
        <v>0</v>
      </c>
      <c r="AM295" s="115" t="s">
        <v>348</v>
      </c>
      <c r="AN295" s="115">
        <v>-1</v>
      </c>
      <c r="AQ295" s="115">
        <v>608</v>
      </c>
      <c r="AR295" s="115" t="s">
        <v>247</v>
      </c>
      <c r="AS295" s="115" t="s">
        <v>355</v>
      </c>
      <c r="AT295" s="115" t="s">
        <v>296</v>
      </c>
      <c r="AV295" s="115">
        <v>129.01017127029399</v>
      </c>
      <c r="AW295" s="115">
        <v>0.76527168869999995</v>
      </c>
    </row>
    <row r="296" spans="1:49" x14ac:dyDescent="0.25">
      <c r="A296" s="117">
        <v>200000</v>
      </c>
      <c r="B296" s="117">
        <v>810000</v>
      </c>
      <c r="C296" s="117">
        <v>810000</v>
      </c>
      <c r="D296" s="115" t="s">
        <v>342</v>
      </c>
      <c r="E296" s="115" t="s">
        <v>13</v>
      </c>
      <c r="F296" s="115" t="s">
        <v>343</v>
      </c>
      <c r="G296" s="115" t="s">
        <v>344</v>
      </c>
      <c r="H296" s="115">
        <v>0.56000000000000005</v>
      </c>
      <c r="I296" s="115">
        <v>0.48</v>
      </c>
      <c r="J296" s="115" t="s">
        <v>350</v>
      </c>
      <c r="K296" s="115">
        <v>7.1284472124099997E-3</v>
      </c>
      <c r="L296" s="115">
        <v>3681.1300738772702</v>
      </c>
      <c r="M296" s="115">
        <v>9.1716839018393905</v>
      </c>
      <c r="N296" s="115">
        <v>1.3487629999348301</v>
      </c>
      <c r="O296" s="115">
        <v>6.5379864543179997E-2</v>
      </c>
      <c r="P296" s="115">
        <v>9.61458584708E-3</v>
      </c>
      <c r="Q296" s="115">
        <v>26.2407414136527</v>
      </c>
      <c r="R296" s="115">
        <v>1210</v>
      </c>
      <c r="S296" s="115" t="s">
        <v>353</v>
      </c>
      <c r="T296" s="115">
        <v>1210</v>
      </c>
      <c r="U296" s="115" t="s">
        <v>352</v>
      </c>
      <c r="V296" s="115" t="s">
        <v>350</v>
      </c>
      <c r="Z296" s="115">
        <v>0</v>
      </c>
      <c r="AA296" s="115">
        <v>1</v>
      </c>
      <c r="AB296" s="115">
        <v>6.5379864543179997E-2</v>
      </c>
      <c r="AC296" s="115">
        <v>9.61458584708E-3</v>
      </c>
      <c r="AD296" s="115">
        <v>26.240741413654199</v>
      </c>
      <c r="AF296" s="115">
        <v>-1</v>
      </c>
      <c r="AG296" s="115">
        <v>-1</v>
      </c>
      <c r="AH296" s="115">
        <v>-1</v>
      </c>
      <c r="AI296" s="115">
        <v>-1</v>
      </c>
      <c r="AJ296" s="115">
        <v>0</v>
      </c>
      <c r="AM296" s="115" t="s">
        <v>348</v>
      </c>
      <c r="AN296" s="115">
        <v>-1</v>
      </c>
      <c r="AQ296" s="115">
        <v>608</v>
      </c>
      <c r="AR296" s="115" t="s">
        <v>247</v>
      </c>
      <c r="AS296" s="115" t="s">
        <v>355</v>
      </c>
      <c r="AT296" s="115" t="s">
        <v>296</v>
      </c>
      <c r="AV296" s="115">
        <v>70.230171320402604</v>
      </c>
      <c r="AW296" s="115">
        <v>2.12820287E-2</v>
      </c>
    </row>
    <row r="297" spans="1:49" x14ac:dyDescent="0.25">
      <c r="A297" s="117">
        <v>200000</v>
      </c>
      <c r="B297" s="117">
        <v>810000</v>
      </c>
      <c r="C297" s="117">
        <v>810000</v>
      </c>
      <c r="D297" s="115" t="s">
        <v>342</v>
      </c>
      <c r="E297" s="115" t="s">
        <v>13</v>
      </c>
      <c r="F297" s="115" t="s">
        <v>343</v>
      </c>
      <c r="G297" s="115" t="s">
        <v>344</v>
      </c>
      <c r="H297" s="115">
        <v>0.56000000000000005</v>
      </c>
      <c r="I297" s="115">
        <v>0.48</v>
      </c>
      <c r="J297" s="115" t="s">
        <v>350</v>
      </c>
      <c r="K297" s="115">
        <v>0.18783959698385999</v>
      </c>
      <c r="L297" s="115">
        <v>3693.6096903959101</v>
      </c>
      <c r="M297" s="115">
        <v>9.2008597190577195</v>
      </c>
      <c r="N297" s="115">
        <v>1.35298832867218</v>
      </c>
      <c r="O297" s="115">
        <v>1.72828578153289</v>
      </c>
      <c r="P297" s="115">
        <v>0.25414478238165</v>
      </c>
      <c r="Q297" s="115">
        <v>693.80615565967003</v>
      </c>
      <c r="R297" s="115">
        <v>1200</v>
      </c>
      <c r="S297" s="115" t="s">
        <v>351</v>
      </c>
      <c r="T297" s="115">
        <v>1200</v>
      </c>
      <c r="U297" s="115" t="s">
        <v>352</v>
      </c>
      <c r="V297" s="115" t="s">
        <v>350</v>
      </c>
      <c r="Z297" s="115">
        <v>0</v>
      </c>
      <c r="AA297" s="115">
        <v>1</v>
      </c>
      <c r="AB297" s="115">
        <v>1.72828578153289</v>
      </c>
      <c r="AC297" s="115">
        <v>0.25414478238165</v>
      </c>
      <c r="AD297" s="115">
        <v>693.80615565967003</v>
      </c>
      <c r="AF297" s="115">
        <v>-1</v>
      </c>
      <c r="AG297" s="115">
        <v>-1</v>
      </c>
      <c r="AH297" s="115">
        <v>-1</v>
      </c>
      <c r="AI297" s="115">
        <v>-1</v>
      </c>
      <c r="AJ297" s="115">
        <v>0</v>
      </c>
      <c r="AM297" s="115" t="s">
        <v>348</v>
      </c>
      <c r="AN297" s="115">
        <v>-1</v>
      </c>
      <c r="AQ297" s="115">
        <v>608</v>
      </c>
      <c r="AR297" s="115" t="s">
        <v>247</v>
      </c>
      <c r="AS297" s="115" t="s">
        <v>355</v>
      </c>
      <c r="AT297" s="115" t="s">
        <v>296</v>
      </c>
      <c r="AV297" s="115">
        <v>130.270101400447</v>
      </c>
      <c r="AW297" s="115">
        <v>0.56269761210000002</v>
      </c>
    </row>
    <row r="298" spans="1:49" x14ac:dyDescent="0.25">
      <c r="A298" s="117">
        <v>200000</v>
      </c>
      <c r="B298" s="117">
        <v>810000</v>
      </c>
      <c r="C298" s="117">
        <v>810000</v>
      </c>
      <c r="D298" s="115" t="s">
        <v>342</v>
      </c>
      <c r="E298" s="115" t="s">
        <v>13</v>
      </c>
      <c r="F298" s="115" t="s">
        <v>343</v>
      </c>
      <c r="G298" s="115" t="s">
        <v>344</v>
      </c>
      <c r="H298" s="115">
        <v>0.56000000000000005</v>
      </c>
      <c r="I298" s="115">
        <v>0.48</v>
      </c>
      <c r="J298" s="115" t="s">
        <v>350</v>
      </c>
      <c r="K298" s="115">
        <v>1.0833538704459999E-2</v>
      </c>
      <c r="L298" s="115">
        <v>3693.6096903959101</v>
      </c>
      <c r="M298" s="115">
        <v>9.2008597190577195</v>
      </c>
      <c r="N298" s="115">
        <v>1.35298832867218</v>
      </c>
      <c r="O298" s="115">
        <v>9.9677869880780007E-2</v>
      </c>
      <c r="P298" s="115">
        <v>1.465765142536E-2</v>
      </c>
      <c r="Q298" s="115">
        <v>40.014863540098503</v>
      </c>
      <c r="R298" s="115">
        <v>1210</v>
      </c>
      <c r="S298" s="115" t="s">
        <v>353</v>
      </c>
      <c r="T298" s="115">
        <v>1210</v>
      </c>
      <c r="U298" s="115" t="s">
        <v>352</v>
      </c>
      <c r="V298" s="115" t="s">
        <v>350</v>
      </c>
      <c r="Z298" s="115">
        <v>0</v>
      </c>
      <c r="AA298" s="115">
        <v>1</v>
      </c>
      <c r="AB298" s="115">
        <v>9.9677869880780007E-2</v>
      </c>
      <c r="AC298" s="115">
        <v>1.465765142536E-2</v>
      </c>
      <c r="AD298" s="115">
        <v>61.666382961987203</v>
      </c>
      <c r="AF298" s="115">
        <v>-1</v>
      </c>
      <c r="AG298" s="115">
        <v>-1</v>
      </c>
      <c r="AH298" s="115">
        <v>-1</v>
      </c>
      <c r="AI298" s="115">
        <v>-1</v>
      </c>
      <c r="AJ298" s="115">
        <v>0</v>
      </c>
      <c r="AM298" s="115" t="s">
        <v>348</v>
      </c>
      <c r="AN298" s="115">
        <v>-1</v>
      </c>
      <c r="AQ298" s="115">
        <v>608</v>
      </c>
      <c r="AR298" s="115" t="s">
        <v>247</v>
      </c>
      <c r="AS298" s="115" t="s">
        <v>355</v>
      </c>
      <c r="AT298" s="115" t="s">
        <v>296</v>
      </c>
      <c r="AV298" s="115">
        <v>37.054307163775903</v>
      </c>
      <c r="AW298" s="115">
        <v>5.0013287099999998E-2</v>
      </c>
    </row>
    <row r="299" spans="1:49" x14ac:dyDescent="0.25">
      <c r="A299" s="117">
        <v>200000</v>
      </c>
      <c r="B299" s="117">
        <v>810000</v>
      </c>
      <c r="C299" s="117">
        <v>810000</v>
      </c>
      <c r="D299" s="115" t="s">
        <v>342</v>
      </c>
      <c r="E299" s="115" t="s">
        <v>13</v>
      </c>
      <c r="F299" s="115" t="s">
        <v>343</v>
      </c>
      <c r="G299" s="115" t="s">
        <v>344</v>
      </c>
      <c r="H299" s="115">
        <v>0.56000000000000005</v>
      </c>
      <c r="I299" s="115">
        <v>0.48</v>
      </c>
      <c r="J299" s="115" t="s">
        <v>350</v>
      </c>
      <c r="K299" s="115">
        <v>8.9764839725120005E-2</v>
      </c>
      <c r="L299" s="115">
        <v>3693.6096903959101</v>
      </c>
      <c r="M299" s="115">
        <v>9.2008597190577195</v>
      </c>
      <c r="N299" s="115">
        <v>1.35298832867218</v>
      </c>
      <c r="O299" s="115">
        <v>0.82591369801453995</v>
      </c>
      <c r="P299" s="115">
        <v>0.12145078047320999</v>
      </c>
      <c r="Q299" s="115">
        <v>331.556281865546</v>
      </c>
      <c r="R299" s="115">
        <v>1210</v>
      </c>
      <c r="S299" s="115" t="s">
        <v>353</v>
      </c>
      <c r="T299" s="115">
        <v>1210</v>
      </c>
      <c r="U299" s="115" t="s">
        <v>352</v>
      </c>
      <c r="V299" s="115" t="s">
        <v>350</v>
      </c>
      <c r="Z299" s="115">
        <v>0</v>
      </c>
      <c r="AA299" s="115">
        <v>1</v>
      </c>
      <c r="AB299" s="115">
        <v>0.82591369801453995</v>
      </c>
      <c r="AC299" s="115">
        <v>0.12145078047320999</v>
      </c>
      <c r="AD299" s="115">
        <v>539.12448032533302</v>
      </c>
      <c r="AF299" s="115">
        <v>-1</v>
      </c>
      <c r="AG299" s="115">
        <v>-1</v>
      </c>
      <c r="AH299" s="115">
        <v>-1</v>
      </c>
      <c r="AI299" s="115">
        <v>-1</v>
      </c>
      <c r="AJ299" s="115">
        <v>0</v>
      </c>
      <c r="AM299" s="115" t="s">
        <v>348</v>
      </c>
      <c r="AN299" s="115">
        <v>-1</v>
      </c>
      <c r="AQ299" s="115">
        <v>608</v>
      </c>
      <c r="AR299" s="115" t="s">
        <v>247</v>
      </c>
      <c r="AS299" s="115" t="s">
        <v>355</v>
      </c>
      <c r="AT299" s="115" t="s">
        <v>296</v>
      </c>
      <c r="AV299" s="115">
        <v>77.731807923937694</v>
      </c>
      <c r="AW299" s="115">
        <v>0.43724613169999998</v>
      </c>
    </row>
    <row r="300" spans="1:49" x14ac:dyDescent="0.25">
      <c r="A300" s="117">
        <v>200000</v>
      </c>
      <c r="B300" s="117">
        <v>810000</v>
      </c>
      <c r="C300" s="117">
        <v>810000</v>
      </c>
      <c r="D300" s="115" t="s">
        <v>342</v>
      </c>
      <c r="E300" s="115" t="s">
        <v>13</v>
      </c>
      <c r="F300" s="115" t="s">
        <v>343</v>
      </c>
      <c r="G300" s="115" t="s">
        <v>344</v>
      </c>
      <c r="H300" s="115">
        <v>0.56000000000000005</v>
      </c>
      <c r="I300" s="115">
        <v>0.48</v>
      </c>
      <c r="J300" s="115" t="s">
        <v>350</v>
      </c>
      <c r="K300" s="115">
        <v>9.0212178664360002E-2</v>
      </c>
      <c r="L300" s="115">
        <v>3693.6096903959101</v>
      </c>
      <c r="M300" s="115">
        <v>9.2008597190577195</v>
      </c>
      <c r="N300" s="115">
        <v>1.35298832867218</v>
      </c>
      <c r="O300" s="115">
        <v>0.83002960084142996</v>
      </c>
      <c r="P300" s="115">
        <v>0.12205602483698</v>
      </c>
      <c r="Q300" s="115">
        <v>333.20857730644002</v>
      </c>
      <c r="R300" s="115">
        <v>1210</v>
      </c>
      <c r="S300" s="115" t="s">
        <v>353</v>
      </c>
      <c r="T300" s="115">
        <v>1210</v>
      </c>
      <c r="U300" s="115" t="s">
        <v>352</v>
      </c>
      <c r="V300" s="115" t="s">
        <v>350</v>
      </c>
      <c r="Z300" s="115">
        <v>0</v>
      </c>
      <c r="AA300" s="115">
        <v>1</v>
      </c>
      <c r="AB300" s="115">
        <v>0.83002960084142996</v>
      </c>
      <c r="AC300" s="115">
        <v>0.12205602483698</v>
      </c>
      <c r="AD300" s="115">
        <v>531.44942749194604</v>
      </c>
      <c r="AF300" s="115">
        <v>-1</v>
      </c>
      <c r="AG300" s="115">
        <v>-1</v>
      </c>
      <c r="AH300" s="115">
        <v>-1</v>
      </c>
      <c r="AI300" s="115">
        <v>-1</v>
      </c>
      <c r="AJ300" s="115">
        <v>0</v>
      </c>
      <c r="AM300" s="115" t="s">
        <v>348</v>
      </c>
      <c r="AN300" s="115">
        <v>-1</v>
      </c>
      <c r="AQ300" s="115">
        <v>608</v>
      </c>
      <c r="AR300" s="115" t="s">
        <v>247</v>
      </c>
      <c r="AS300" s="115" t="s">
        <v>355</v>
      </c>
      <c r="AT300" s="115" t="s">
        <v>296</v>
      </c>
      <c r="AV300" s="115">
        <v>77.983710284093306</v>
      </c>
      <c r="AW300" s="115">
        <v>0.4310214335</v>
      </c>
    </row>
    <row r="301" spans="1:49" x14ac:dyDescent="0.25">
      <c r="A301" s="117">
        <v>200000</v>
      </c>
      <c r="B301" s="117">
        <v>810000</v>
      </c>
      <c r="C301" s="117">
        <v>810000</v>
      </c>
      <c r="D301" s="115" t="s">
        <v>342</v>
      </c>
      <c r="E301" s="115" t="s">
        <v>13</v>
      </c>
      <c r="F301" s="115" t="s">
        <v>343</v>
      </c>
      <c r="G301" s="115" t="s">
        <v>344</v>
      </c>
      <c r="H301" s="115">
        <v>0.56000000000000005</v>
      </c>
      <c r="I301" s="115">
        <v>0.48</v>
      </c>
      <c r="J301" s="115" t="s">
        <v>350</v>
      </c>
      <c r="K301" s="115">
        <v>2.4454836249899999E-3</v>
      </c>
      <c r="L301" s="115">
        <v>3693.6096903959101</v>
      </c>
      <c r="M301" s="115">
        <v>9.2008597190577195</v>
      </c>
      <c r="N301" s="115">
        <v>1.35298832867218</v>
      </c>
      <c r="O301" s="115">
        <v>2.2500551778849999E-2</v>
      </c>
      <c r="P301" s="115">
        <v>3.3087108025800002E-3</v>
      </c>
      <c r="Q301" s="115">
        <v>9.0326620149971397</v>
      </c>
      <c r="R301" s="115">
        <v>1210</v>
      </c>
      <c r="S301" s="115" t="s">
        <v>353</v>
      </c>
      <c r="T301" s="115">
        <v>1210</v>
      </c>
      <c r="U301" s="115" t="s">
        <v>352</v>
      </c>
      <c r="V301" s="115" t="s">
        <v>350</v>
      </c>
      <c r="Z301" s="115">
        <v>0</v>
      </c>
      <c r="AA301" s="115">
        <v>1</v>
      </c>
      <c r="AB301" s="115">
        <v>2.2500551778849999E-2</v>
      </c>
      <c r="AC301" s="115">
        <v>3.3087108025800002E-3</v>
      </c>
      <c r="AD301" s="115">
        <v>16.795297629565699</v>
      </c>
      <c r="AF301" s="115">
        <v>-1</v>
      </c>
      <c r="AG301" s="115">
        <v>-1</v>
      </c>
      <c r="AH301" s="115">
        <v>-1</v>
      </c>
      <c r="AI301" s="115">
        <v>-1</v>
      </c>
      <c r="AJ301" s="115">
        <v>0</v>
      </c>
      <c r="AM301" s="115" t="s">
        <v>348</v>
      </c>
      <c r="AN301" s="115">
        <v>-1</v>
      </c>
      <c r="AQ301" s="115">
        <v>608</v>
      </c>
      <c r="AR301" s="115" t="s">
        <v>247</v>
      </c>
      <c r="AS301" s="115" t="s">
        <v>355</v>
      </c>
      <c r="AT301" s="115" t="s">
        <v>296</v>
      </c>
      <c r="AV301" s="115">
        <v>32.640138949014698</v>
      </c>
      <c r="AW301" s="115">
        <v>1.36214904E-2</v>
      </c>
    </row>
    <row r="302" spans="1:49" x14ac:dyDescent="0.25">
      <c r="A302" s="117">
        <v>200000</v>
      </c>
      <c r="B302" s="117">
        <v>810000</v>
      </c>
      <c r="C302" s="117">
        <v>810000</v>
      </c>
      <c r="D302" s="115" t="s">
        <v>342</v>
      </c>
      <c r="E302" s="115" t="s">
        <v>13</v>
      </c>
      <c r="F302" s="115" t="s">
        <v>343</v>
      </c>
      <c r="G302" s="115" t="s">
        <v>344</v>
      </c>
      <c r="H302" s="115">
        <v>0.56000000000000005</v>
      </c>
      <c r="I302" s="115">
        <v>0.48</v>
      </c>
      <c r="J302" s="115" t="s">
        <v>350</v>
      </c>
      <c r="K302" s="115">
        <v>2.9386516570650001E-2</v>
      </c>
      <c r="L302" s="115">
        <v>3693.6096903959101</v>
      </c>
      <c r="M302" s="115">
        <v>9.2008597190577195</v>
      </c>
      <c r="N302" s="115">
        <v>1.35298832867218</v>
      </c>
      <c r="O302" s="115">
        <v>0.27038121659837</v>
      </c>
      <c r="P302" s="115">
        <v>3.9759613940419998E-2</v>
      </c>
      <c r="Q302" s="115">
        <v>108.542322372355</v>
      </c>
      <c r="R302" s="115">
        <v>1210</v>
      </c>
      <c r="S302" s="115" t="s">
        <v>353</v>
      </c>
      <c r="T302" s="115">
        <v>1210</v>
      </c>
      <c r="U302" s="115" t="s">
        <v>352</v>
      </c>
      <c r="V302" s="115" t="s">
        <v>350</v>
      </c>
      <c r="Z302" s="115">
        <v>0</v>
      </c>
      <c r="AA302" s="115">
        <v>1</v>
      </c>
      <c r="AB302" s="115">
        <v>0.27038121659837</v>
      </c>
      <c r="AC302" s="115">
        <v>3.9759613940419998E-2</v>
      </c>
      <c r="AD302" s="115">
        <v>108.54232237235399</v>
      </c>
      <c r="AF302" s="115">
        <v>-1</v>
      </c>
      <c r="AG302" s="115">
        <v>-1</v>
      </c>
      <c r="AH302" s="115">
        <v>-1</v>
      </c>
      <c r="AI302" s="115">
        <v>-1</v>
      </c>
      <c r="AJ302" s="115">
        <v>0</v>
      </c>
      <c r="AM302" s="115" t="s">
        <v>348</v>
      </c>
      <c r="AN302" s="115">
        <v>-1</v>
      </c>
      <c r="AQ302" s="115">
        <v>608</v>
      </c>
      <c r="AR302" s="115" t="s">
        <v>247</v>
      </c>
      <c r="AS302" s="115" t="s">
        <v>355</v>
      </c>
      <c r="AT302" s="115" t="s">
        <v>296</v>
      </c>
      <c r="AV302" s="115">
        <v>44.283056995552798</v>
      </c>
      <c r="AW302" s="115">
        <v>8.8031080600000006E-2</v>
      </c>
    </row>
    <row r="303" spans="1:49" x14ac:dyDescent="0.25">
      <c r="A303" s="117">
        <v>200000</v>
      </c>
      <c r="B303" s="117">
        <v>810000</v>
      </c>
      <c r="C303" s="117">
        <v>810000</v>
      </c>
      <c r="D303" s="115" t="s">
        <v>342</v>
      </c>
      <c r="E303" s="115" t="s">
        <v>13</v>
      </c>
      <c r="F303" s="115" t="s">
        <v>343</v>
      </c>
      <c r="G303" s="115" t="s">
        <v>344</v>
      </c>
      <c r="H303" s="115">
        <v>0.56000000000000005</v>
      </c>
      <c r="I303" s="115">
        <v>0.48</v>
      </c>
      <c r="J303" s="115" t="s">
        <v>350</v>
      </c>
      <c r="K303" s="115">
        <v>5.7697489609149999E-2</v>
      </c>
      <c r="L303" s="115">
        <v>3693.6096903959101</v>
      </c>
      <c r="M303" s="115">
        <v>9.2008597190577195</v>
      </c>
      <c r="N303" s="115">
        <v>1.35298832867218</v>
      </c>
      <c r="O303" s="115">
        <v>0.53086650803562996</v>
      </c>
      <c r="P303" s="115">
        <v>7.8064030034870002E-2</v>
      </c>
      <c r="Q303" s="115">
        <v>213.112006731896</v>
      </c>
      <c r="R303" s="115">
        <v>1210</v>
      </c>
      <c r="S303" s="115" t="s">
        <v>353</v>
      </c>
      <c r="T303" s="115">
        <v>1210</v>
      </c>
      <c r="U303" s="115" t="s">
        <v>352</v>
      </c>
      <c r="V303" s="115" t="s">
        <v>350</v>
      </c>
      <c r="Z303" s="115">
        <v>0</v>
      </c>
      <c r="AA303" s="115">
        <v>1</v>
      </c>
      <c r="AB303" s="115">
        <v>0.53086650803562996</v>
      </c>
      <c r="AC303" s="115">
        <v>7.8064030034870002E-2</v>
      </c>
      <c r="AD303" s="115">
        <v>213.11200673189501</v>
      </c>
      <c r="AF303" s="115">
        <v>-1</v>
      </c>
      <c r="AG303" s="115">
        <v>-1</v>
      </c>
      <c r="AH303" s="115">
        <v>-1</v>
      </c>
      <c r="AI303" s="115">
        <v>-1</v>
      </c>
      <c r="AJ303" s="115">
        <v>0</v>
      </c>
      <c r="AM303" s="115" t="s">
        <v>348</v>
      </c>
      <c r="AN303" s="115">
        <v>-1</v>
      </c>
      <c r="AQ303" s="115">
        <v>608</v>
      </c>
      <c r="AR303" s="115" t="s">
        <v>247</v>
      </c>
      <c r="AS303" s="115" t="s">
        <v>355</v>
      </c>
      <c r="AT303" s="115" t="s">
        <v>296</v>
      </c>
      <c r="AV303" s="115">
        <v>67.788368846522999</v>
      </c>
      <c r="AW303" s="115">
        <v>0.1728402325</v>
      </c>
    </row>
    <row r="304" spans="1:49" x14ac:dyDescent="0.25">
      <c r="A304" s="117">
        <v>200000</v>
      </c>
      <c r="B304" s="117">
        <v>810000</v>
      </c>
      <c r="C304" s="117">
        <v>810000</v>
      </c>
      <c r="D304" s="115" t="s">
        <v>342</v>
      </c>
      <c r="E304" s="115" t="s">
        <v>13</v>
      </c>
      <c r="F304" s="115" t="s">
        <v>343</v>
      </c>
      <c r="G304" s="115" t="s">
        <v>344</v>
      </c>
      <c r="H304" s="115">
        <v>0.56000000000000005</v>
      </c>
      <c r="I304" s="115">
        <v>0.48</v>
      </c>
      <c r="J304" s="115" t="s">
        <v>350</v>
      </c>
      <c r="K304" s="115">
        <v>3.1752409024820002E-2</v>
      </c>
      <c r="L304" s="115">
        <v>3693.6096903959101</v>
      </c>
      <c r="M304" s="115">
        <v>9.2008597190577195</v>
      </c>
      <c r="N304" s="115">
        <v>1.35298832867218</v>
      </c>
      <c r="O304" s="115">
        <v>0.29214946117953</v>
      </c>
      <c r="P304" s="115">
        <v>4.2960638817810003E-2</v>
      </c>
      <c r="Q304" s="115">
        <v>117.2810056675</v>
      </c>
      <c r="R304" s="115">
        <v>1210</v>
      </c>
      <c r="S304" s="115" t="s">
        <v>353</v>
      </c>
      <c r="T304" s="115">
        <v>1210</v>
      </c>
      <c r="U304" s="115" t="s">
        <v>352</v>
      </c>
      <c r="V304" s="115" t="s">
        <v>350</v>
      </c>
      <c r="Z304" s="115">
        <v>0</v>
      </c>
      <c r="AA304" s="115">
        <v>1</v>
      </c>
      <c r="AB304" s="115">
        <v>0.29214946117953</v>
      </c>
      <c r="AC304" s="115">
        <v>4.2960638817810003E-2</v>
      </c>
      <c r="AD304" s="115">
        <v>117.28100566750101</v>
      </c>
      <c r="AF304" s="115">
        <v>-1</v>
      </c>
      <c r="AG304" s="115">
        <v>-1</v>
      </c>
      <c r="AH304" s="115">
        <v>-1</v>
      </c>
      <c r="AI304" s="115">
        <v>-1</v>
      </c>
      <c r="AJ304" s="115">
        <v>0</v>
      </c>
      <c r="AM304" s="115" t="s">
        <v>348</v>
      </c>
      <c r="AN304" s="115">
        <v>-1</v>
      </c>
      <c r="AQ304" s="115">
        <v>608</v>
      </c>
      <c r="AR304" s="115" t="s">
        <v>247</v>
      </c>
      <c r="AS304" s="115" t="s">
        <v>355</v>
      </c>
      <c r="AT304" s="115" t="s">
        <v>296</v>
      </c>
      <c r="AV304" s="115">
        <v>45.663946617761802</v>
      </c>
      <c r="AW304" s="115">
        <v>9.5118414999999998E-2</v>
      </c>
    </row>
    <row r="305" spans="1:49" x14ac:dyDescent="0.25">
      <c r="A305" s="117">
        <v>200000</v>
      </c>
      <c r="B305" s="117">
        <v>810000</v>
      </c>
      <c r="C305" s="117">
        <v>810000</v>
      </c>
      <c r="D305" s="115" t="s">
        <v>342</v>
      </c>
      <c r="E305" s="115" t="s">
        <v>13</v>
      </c>
      <c r="F305" s="115" t="s">
        <v>343</v>
      </c>
      <c r="G305" s="115" t="s">
        <v>344</v>
      </c>
      <c r="H305" s="115">
        <v>0.56000000000000005</v>
      </c>
      <c r="I305" s="115">
        <v>0.48</v>
      </c>
      <c r="J305" s="115" t="s">
        <v>345</v>
      </c>
      <c r="K305" s="115">
        <v>4.1156141203599998E-2</v>
      </c>
      <c r="L305" s="115">
        <v>3727.8422111027298</v>
      </c>
      <c r="M305" s="115">
        <v>10.7079693679022</v>
      </c>
      <c r="N305" s="115">
        <v>2.06118708650907</v>
      </c>
      <c r="O305" s="115">
        <v>0.44069869930923999</v>
      </c>
      <c r="P305" s="115">
        <v>8.4830506779409995E-2</v>
      </c>
      <c r="Q305" s="115">
        <v>153.423600424895</v>
      </c>
      <c r="R305" s="115">
        <v>1300</v>
      </c>
      <c r="S305" s="115" t="s">
        <v>346</v>
      </c>
      <c r="T305" s="115">
        <v>1300</v>
      </c>
      <c r="U305" s="115" t="s">
        <v>347</v>
      </c>
      <c r="V305" s="115" t="s">
        <v>345</v>
      </c>
      <c r="Z305" s="115">
        <v>0</v>
      </c>
      <c r="AA305" s="115">
        <v>1</v>
      </c>
      <c r="AB305" s="115">
        <v>0.44069869930923999</v>
      </c>
      <c r="AC305" s="115">
        <v>8.4830506779409995E-2</v>
      </c>
      <c r="AD305" s="115">
        <v>359.07521198370398</v>
      </c>
      <c r="AF305" s="115">
        <v>-1</v>
      </c>
      <c r="AG305" s="115">
        <v>-1</v>
      </c>
      <c r="AH305" s="115">
        <v>-1</v>
      </c>
      <c r="AI305" s="115">
        <v>-1</v>
      </c>
      <c r="AJ305" s="115">
        <v>0</v>
      </c>
      <c r="AM305" s="115" t="s">
        <v>348</v>
      </c>
      <c r="AN305" s="115">
        <v>-1</v>
      </c>
      <c r="AQ305" s="115">
        <v>608</v>
      </c>
      <c r="AR305" s="115" t="s">
        <v>247</v>
      </c>
      <c r="AS305" s="115" t="s">
        <v>355</v>
      </c>
      <c r="AT305" s="115" t="s">
        <v>296</v>
      </c>
      <c r="AV305" s="115">
        <v>84.502378493091896</v>
      </c>
      <c r="AW305" s="115">
        <v>0.29122077210000002</v>
      </c>
    </row>
    <row r="306" spans="1:49" x14ac:dyDescent="0.25">
      <c r="A306" s="117">
        <v>200000</v>
      </c>
      <c r="B306" s="117">
        <v>810000</v>
      </c>
      <c r="C306" s="117">
        <v>810000</v>
      </c>
      <c r="D306" s="115" t="s">
        <v>342</v>
      </c>
      <c r="E306" s="115" t="s">
        <v>13</v>
      </c>
      <c r="F306" s="115" t="s">
        <v>343</v>
      </c>
      <c r="G306" s="115" t="s">
        <v>344</v>
      </c>
      <c r="H306" s="115">
        <v>0.56000000000000005</v>
      </c>
      <c r="I306" s="115">
        <v>0.48</v>
      </c>
      <c r="J306" s="115" t="s">
        <v>350</v>
      </c>
      <c r="K306" s="115">
        <v>1.028236695974E-2</v>
      </c>
      <c r="L306" s="115">
        <v>3727.8422111027298</v>
      </c>
      <c r="M306" s="115">
        <v>10.7079693679022</v>
      </c>
      <c r="N306" s="115">
        <v>2.06118708650907</v>
      </c>
      <c r="O306" s="115">
        <v>0.11010327043446</v>
      </c>
      <c r="P306" s="115">
        <v>2.1193881996169998E-2</v>
      </c>
      <c r="Q306" s="115">
        <v>38.331041582581697</v>
      </c>
      <c r="R306" s="115">
        <v>1330</v>
      </c>
      <c r="S306" s="115" t="s">
        <v>354</v>
      </c>
      <c r="T306" s="115">
        <v>1330</v>
      </c>
      <c r="U306" s="115" t="s">
        <v>352</v>
      </c>
      <c r="V306" s="115" t="s">
        <v>350</v>
      </c>
      <c r="Z306" s="115">
        <v>0</v>
      </c>
      <c r="AA306" s="115">
        <v>1</v>
      </c>
      <c r="AB306" s="115">
        <v>0.11010327043446</v>
      </c>
      <c r="AC306" s="115">
        <v>2.1193881996169998E-2</v>
      </c>
      <c r="AD306" s="115">
        <v>129.185659221913</v>
      </c>
      <c r="AF306" s="115">
        <v>-1</v>
      </c>
      <c r="AG306" s="115">
        <v>-1</v>
      </c>
      <c r="AH306" s="115">
        <v>-1</v>
      </c>
      <c r="AI306" s="115">
        <v>-1</v>
      </c>
      <c r="AJ306" s="115">
        <v>0</v>
      </c>
      <c r="AM306" s="115" t="s">
        <v>348</v>
      </c>
      <c r="AN306" s="115">
        <v>-1</v>
      </c>
      <c r="AQ306" s="115">
        <v>608</v>
      </c>
      <c r="AR306" s="115" t="s">
        <v>247</v>
      </c>
      <c r="AS306" s="115" t="s">
        <v>355</v>
      </c>
      <c r="AT306" s="115" t="s">
        <v>296</v>
      </c>
      <c r="AV306" s="115">
        <v>48.430190394511101</v>
      </c>
      <c r="AW306" s="115">
        <v>0.10477344619999999</v>
      </c>
    </row>
    <row r="307" spans="1:49" x14ac:dyDescent="0.25">
      <c r="A307" s="117">
        <v>200000</v>
      </c>
      <c r="B307" s="117">
        <v>810000</v>
      </c>
      <c r="C307" s="117">
        <v>810000</v>
      </c>
      <c r="D307" s="115" t="s">
        <v>342</v>
      </c>
      <c r="E307" s="115" t="s">
        <v>13</v>
      </c>
      <c r="F307" s="115" t="s">
        <v>343</v>
      </c>
      <c r="G307" s="115" t="s">
        <v>344</v>
      </c>
      <c r="H307" s="115">
        <v>0.56000000000000005</v>
      </c>
      <c r="I307" s="115">
        <v>0.48</v>
      </c>
      <c r="J307" s="115" t="s">
        <v>350</v>
      </c>
      <c r="K307" s="115">
        <v>2.5190872072169999E-2</v>
      </c>
      <c r="L307" s="115">
        <v>3727.8422111027298</v>
      </c>
      <c r="M307" s="115">
        <v>10.7079693679022</v>
      </c>
      <c r="N307" s="115">
        <v>2.06118708650907</v>
      </c>
      <c r="O307" s="115">
        <v>0.26974308649959999</v>
      </c>
      <c r="P307" s="115">
        <v>5.1923100213069999E-2</v>
      </c>
      <c r="Q307" s="115">
        <v>93.907596245146706</v>
      </c>
      <c r="R307" s="115">
        <v>1330</v>
      </c>
      <c r="S307" s="115" t="s">
        <v>354</v>
      </c>
      <c r="T307" s="115">
        <v>1330</v>
      </c>
      <c r="U307" s="115" t="s">
        <v>352</v>
      </c>
      <c r="V307" s="115" t="s">
        <v>350</v>
      </c>
      <c r="Z307" s="115">
        <v>0</v>
      </c>
      <c r="AA307" s="115">
        <v>1</v>
      </c>
      <c r="AB307" s="115">
        <v>0.26974308649959999</v>
      </c>
      <c r="AC307" s="115">
        <v>5.1923100213069999E-2</v>
      </c>
      <c r="AD307" s="115">
        <v>93.907596245146294</v>
      </c>
      <c r="AF307" s="115">
        <v>-1</v>
      </c>
      <c r="AG307" s="115">
        <v>-1</v>
      </c>
      <c r="AH307" s="115">
        <v>-1</v>
      </c>
      <c r="AI307" s="115">
        <v>-1</v>
      </c>
      <c r="AJ307" s="115">
        <v>0</v>
      </c>
      <c r="AM307" s="115" t="s">
        <v>348</v>
      </c>
      <c r="AN307" s="115">
        <v>-1</v>
      </c>
      <c r="AQ307" s="115">
        <v>608</v>
      </c>
      <c r="AR307" s="115" t="s">
        <v>247</v>
      </c>
      <c r="AS307" s="115" t="s">
        <v>355</v>
      </c>
      <c r="AT307" s="115" t="s">
        <v>296</v>
      </c>
      <c r="AV307" s="115">
        <v>49.038206232890701</v>
      </c>
      <c r="AW307" s="115">
        <v>7.6161878500000002E-2</v>
      </c>
    </row>
    <row r="308" spans="1:49" x14ac:dyDescent="0.25">
      <c r="A308" s="117">
        <v>200000</v>
      </c>
      <c r="B308" s="117">
        <v>810000</v>
      </c>
      <c r="C308" s="117">
        <v>810000</v>
      </c>
      <c r="D308" s="115" t="s">
        <v>342</v>
      </c>
      <c r="E308" s="115" t="s">
        <v>13</v>
      </c>
      <c r="F308" s="115" t="s">
        <v>343</v>
      </c>
      <c r="G308" s="115" t="s">
        <v>344</v>
      </c>
      <c r="H308" s="115">
        <v>0.56000000000000005</v>
      </c>
      <c r="I308" s="115">
        <v>0.48</v>
      </c>
      <c r="J308" s="115" t="s">
        <v>350</v>
      </c>
      <c r="K308" s="115">
        <v>1.7856894608359999E-2</v>
      </c>
      <c r="L308" s="115">
        <v>3727.8422111027298</v>
      </c>
      <c r="M308" s="115">
        <v>10.7079693679022</v>
      </c>
      <c r="N308" s="115">
        <v>2.06118708650907</v>
      </c>
      <c r="O308" s="115">
        <v>0.19121108047224</v>
      </c>
      <c r="P308" s="115">
        <v>3.6806400571910002E-2</v>
      </c>
      <c r="Q308" s="115">
        <v>66.567685480279593</v>
      </c>
      <c r="R308" s="115">
        <v>1330</v>
      </c>
      <c r="S308" s="115" t="s">
        <v>354</v>
      </c>
      <c r="T308" s="115">
        <v>1330</v>
      </c>
      <c r="U308" s="115" t="s">
        <v>352</v>
      </c>
      <c r="V308" s="115" t="s">
        <v>350</v>
      </c>
      <c r="Z308" s="115">
        <v>0</v>
      </c>
      <c r="AA308" s="115">
        <v>1</v>
      </c>
      <c r="AB308" s="115">
        <v>0.19121108047224</v>
      </c>
      <c r="AC308" s="115">
        <v>3.6806400571910002E-2</v>
      </c>
      <c r="AD308" s="115">
        <v>83.317334940953103</v>
      </c>
      <c r="AF308" s="115">
        <v>-1</v>
      </c>
      <c r="AG308" s="115">
        <v>-1</v>
      </c>
      <c r="AH308" s="115">
        <v>-1</v>
      </c>
      <c r="AI308" s="115">
        <v>-1</v>
      </c>
      <c r="AJ308" s="115">
        <v>0</v>
      </c>
      <c r="AM308" s="115" t="s">
        <v>348</v>
      </c>
      <c r="AN308" s="115">
        <v>-1</v>
      </c>
      <c r="AQ308" s="115">
        <v>608</v>
      </c>
      <c r="AR308" s="115" t="s">
        <v>247</v>
      </c>
      <c r="AS308" s="115" t="s">
        <v>355</v>
      </c>
      <c r="AT308" s="115" t="s">
        <v>296</v>
      </c>
      <c r="AV308" s="115">
        <v>40.7223056497483</v>
      </c>
      <c r="AW308" s="115">
        <v>6.7572858799999996E-2</v>
      </c>
    </row>
    <row r="309" spans="1:49" x14ac:dyDescent="0.25">
      <c r="A309" s="117">
        <v>200000</v>
      </c>
      <c r="B309" s="117">
        <v>810000</v>
      </c>
      <c r="C309" s="117">
        <v>810000</v>
      </c>
      <c r="D309" s="115" t="s">
        <v>342</v>
      </c>
      <c r="E309" s="115" t="s">
        <v>13</v>
      </c>
      <c r="F309" s="115" t="s">
        <v>343</v>
      </c>
      <c r="G309" s="115" t="s">
        <v>344</v>
      </c>
      <c r="H309" s="115">
        <v>0.56000000000000005</v>
      </c>
      <c r="I309" s="115">
        <v>0.48</v>
      </c>
      <c r="J309" s="115" t="s">
        <v>350</v>
      </c>
      <c r="K309" s="115">
        <v>4.8765151910299996E-3</v>
      </c>
      <c r="L309" s="115">
        <v>3727.8422111027298</v>
      </c>
      <c r="M309" s="115">
        <v>10.7079693679022</v>
      </c>
      <c r="N309" s="115">
        <v>2.06118708650907</v>
      </c>
      <c r="O309" s="115">
        <v>5.2217575287740001E-2</v>
      </c>
      <c r="P309" s="115">
        <v>1.005141013893E-2</v>
      </c>
      <c r="Q309" s="115">
        <v>18.178879172235099</v>
      </c>
      <c r="R309" s="115">
        <v>1330</v>
      </c>
      <c r="S309" s="115" t="s">
        <v>354</v>
      </c>
      <c r="T309" s="115">
        <v>1330</v>
      </c>
      <c r="U309" s="115" t="s">
        <v>352</v>
      </c>
      <c r="V309" s="115" t="s">
        <v>350</v>
      </c>
      <c r="Z309" s="115">
        <v>0</v>
      </c>
      <c r="AA309" s="115">
        <v>1</v>
      </c>
      <c r="AB309" s="115">
        <v>5.2217575287740001E-2</v>
      </c>
      <c r="AC309" s="115">
        <v>1.005141013893E-2</v>
      </c>
      <c r="AD309" s="115">
        <v>40.707059003935797</v>
      </c>
      <c r="AF309" s="115">
        <v>-1</v>
      </c>
      <c r="AG309" s="115">
        <v>-1</v>
      </c>
      <c r="AH309" s="115">
        <v>-1</v>
      </c>
      <c r="AI309" s="115">
        <v>-1</v>
      </c>
      <c r="AJ309" s="115">
        <v>0</v>
      </c>
      <c r="AM309" s="115" t="s">
        <v>348</v>
      </c>
      <c r="AN309" s="115">
        <v>-1</v>
      </c>
      <c r="AQ309" s="115">
        <v>608</v>
      </c>
      <c r="AR309" s="115" t="s">
        <v>247</v>
      </c>
      <c r="AS309" s="115" t="s">
        <v>355</v>
      </c>
      <c r="AT309" s="115" t="s">
        <v>296</v>
      </c>
      <c r="AV309" s="115">
        <v>26.029282625021299</v>
      </c>
      <c r="AW309" s="115">
        <v>3.30146464E-2</v>
      </c>
    </row>
    <row r="310" spans="1:49" x14ac:dyDescent="0.25">
      <c r="A310" s="117">
        <v>200000</v>
      </c>
      <c r="B310" s="117">
        <v>810000</v>
      </c>
      <c r="C310" s="117">
        <v>810000</v>
      </c>
      <c r="D310" s="115" t="s">
        <v>342</v>
      </c>
      <c r="E310" s="115" t="s">
        <v>13</v>
      </c>
      <c r="F310" s="115" t="s">
        <v>343</v>
      </c>
      <c r="G310" s="115" t="s">
        <v>344</v>
      </c>
      <c r="H310" s="115">
        <v>0.56000000000000005</v>
      </c>
      <c r="I310" s="115">
        <v>0.48</v>
      </c>
      <c r="J310" s="115" t="s">
        <v>350</v>
      </c>
      <c r="K310" s="115">
        <v>3.2027018526119999E-2</v>
      </c>
      <c r="L310" s="115">
        <v>3727.8422111027298</v>
      </c>
      <c r="M310" s="115">
        <v>10.7079693679022</v>
      </c>
      <c r="N310" s="115">
        <v>2.06118708650907</v>
      </c>
      <c r="O310" s="115">
        <v>0.34294433332299001</v>
      </c>
      <c r="P310" s="115">
        <v>6.6013677005429997E-2</v>
      </c>
      <c r="Q310" s="115">
        <v>119.391671557461</v>
      </c>
      <c r="R310" s="115">
        <v>1330</v>
      </c>
      <c r="S310" s="115" t="s">
        <v>354</v>
      </c>
      <c r="T310" s="115">
        <v>1330</v>
      </c>
      <c r="U310" s="115" t="s">
        <v>352</v>
      </c>
      <c r="V310" s="115" t="s">
        <v>350</v>
      </c>
      <c r="Z310" s="115">
        <v>0</v>
      </c>
      <c r="AA310" s="115">
        <v>1</v>
      </c>
      <c r="AB310" s="115">
        <v>0.34294433332299001</v>
      </c>
      <c r="AC310" s="115">
        <v>6.6013677005429997E-2</v>
      </c>
      <c r="AD310" s="115">
        <v>119.391671557462</v>
      </c>
      <c r="AF310" s="115">
        <v>-1</v>
      </c>
      <c r="AG310" s="115">
        <v>-1</v>
      </c>
      <c r="AH310" s="115">
        <v>-1</v>
      </c>
      <c r="AI310" s="115">
        <v>-1</v>
      </c>
      <c r="AJ310" s="115">
        <v>0</v>
      </c>
      <c r="AM310" s="115" t="s">
        <v>348</v>
      </c>
      <c r="AN310" s="115">
        <v>-1</v>
      </c>
      <c r="AQ310" s="115">
        <v>608</v>
      </c>
      <c r="AR310" s="115" t="s">
        <v>247</v>
      </c>
      <c r="AS310" s="115" t="s">
        <v>355</v>
      </c>
      <c r="AT310" s="115" t="s">
        <v>296</v>
      </c>
      <c r="AV310" s="115">
        <v>52.8013557540934</v>
      </c>
      <c r="AW310" s="115">
        <v>9.6830228399999996E-2</v>
      </c>
    </row>
    <row r="311" spans="1:49" x14ac:dyDescent="0.25">
      <c r="A311" s="117">
        <v>200000</v>
      </c>
      <c r="B311" s="117">
        <v>810000</v>
      </c>
      <c r="C311" s="117">
        <v>810000</v>
      </c>
      <c r="D311" s="115" t="s">
        <v>342</v>
      </c>
      <c r="E311" s="115" t="s">
        <v>13</v>
      </c>
      <c r="F311" s="115" t="s">
        <v>343</v>
      </c>
      <c r="G311" s="115" t="s">
        <v>344</v>
      </c>
      <c r="H311" s="115">
        <v>0.56000000000000005</v>
      </c>
      <c r="I311" s="115">
        <v>0.48</v>
      </c>
      <c r="J311" s="115" t="s">
        <v>350</v>
      </c>
      <c r="K311" s="115">
        <v>3.1085748078270001E-2</v>
      </c>
      <c r="L311" s="115">
        <v>3727.8422111027298</v>
      </c>
      <c r="M311" s="115">
        <v>10.7079693679022</v>
      </c>
      <c r="N311" s="115">
        <v>2.06118708650907</v>
      </c>
      <c r="O311" s="115">
        <v>0.33286523820052999</v>
      </c>
      <c r="P311" s="115">
        <v>6.4073542513419998E-2</v>
      </c>
      <c r="Q311" s="115">
        <v>115.882763849914</v>
      </c>
      <c r="R311" s="115">
        <v>1330</v>
      </c>
      <c r="S311" s="115" t="s">
        <v>354</v>
      </c>
      <c r="T311" s="115">
        <v>1330</v>
      </c>
      <c r="U311" s="115" t="s">
        <v>352</v>
      </c>
      <c r="V311" s="115" t="s">
        <v>350</v>
      </c>
      <c r="Z311" s="115">
        <v>0</v>
      </c>
      <c r="AA311" s="115">
        <v>1</v>
      </c>
      <c r="AB311" s="115">
        <v>0.33286523820052999</v>
      </c>
      <c r="AC311" s="115">
        <v>6.4073542513419998E-2</v>
      </c>
      <c r="AD311" s="115">
        <v>115.882763849913</v>
      </c>
      <c r="AF311" s="115">
        <v>-1</v>
      </c>
      <c r="AG311" s="115">
        <v>-1</v>
      </c>
      <c r="AH311" s="115">
        <v>-1</v>
      </c>
      <c r="AI311" s="115">
        <v>-1</v>
      </c>
      <c r="AJ311" s="115">
        <v>0</v>
      </c>
      <c r="AM311" s="115" t="s">
        <v>348</v>
      </c>
      <c r="AN311" s="115">
        <v>-1</v>
      </c>
      <c r="AQ311" s="115">
        <v>608</v>
      </c>
      <c r="AR311" s="115" t="s">
        <v>247</v>
      </c>
      <c r="AS311" s="115" t="s">
        <v>355</v>
      </c>
      <c r="AT311" s="115" t="s">
        <v>296</v>
      </c>
      <c r="AV311" s="115">
        <v>52.637467606879397</v>
      </c>
      <c r="AW311" s="115">
        <v>9.3984398900000002E-2</v>
      </c>
    </row>
    <row r="312" spans="1:49" x14ac:dyDescent="0.25">
      <c r="A312" s="117">
        <v>200000</v>
      </c>
      <c r="B312" s="117">
        <v>810000</v>
      </c>
      <c r="C312" s="117">
        <v>810000</v>
      </c>
      <c r="D312" s="115" t="s">
        <v>342</v>
      </c>
      <c r="E312" s="115" t="s">
        <v>13</v>
      </c>
      <c r="F312" s="115" t="s">
        <v>343</v>
      </c>
      <c r="G312" s="115" t="s">
        <v>344</v>
      </c>
      <c r="H312" s="115">
        <v>0.56000000000000005</v>
      </c>
      <c r="I312" s="115">
        <v>0.48</v>
      </c>
      <c r="J312" s="115" t="s">
        <v>350</v>
      </c>
      <c r="K312" s="115">
        <v>2.544979502522E-2</v>
      </c>
      <c r="L312" s="115">
        <v>3727.8422111027298</v>
      </c>
      <c r="M312" s="115">
        <v>10.7079693679022</v>
      </c>
      <c r="N312" s="115">
        <v>2.06118708650907</v>
      </c>
      <c r="O312" s="115">
        <v>0.27251562554953002</v>
      </c>
      <c r="P312" s="115">
        <v>5.2456788860300002E-2</v>
      </c>
      <c r="Q312" s="115">
        <v>94.872820158957296</v>
      </c>
      <c r="R312" s="115">
        <v>1330</v>
      </c>
      <c r="S312" s="115" t="s">
        <v>354</v>
      </c>
      <c r="T312" s="115">
        <v>1330</v>
      </c>
      <c r="U312" s="115" t="s">
        <v>352</v>
      </c>
      <c r="V312" s="115" t="s">
        <v>350</v>
      </c>
      <c r="Z312" s="115">
        <v>0</v>
      </c>
      <c r="AA312" s="115">
        <v>1</v>
      </c>
      <c r="AB312" s="115">
        <v>0.27251562554953002</v>
      </c>
      <c r="AC312" s="115">
        <v>5.2456788860300002E-2</v>
      </c>
      <c r="AD312" s="115">
        <v>94.872820158956202</v>
      </c>
      <c r="AF312" s="115">
        <v>-1</v>
      </c>
      <c r="AG312" s="115">
        <v>-1</v>
      </c>
      <c r="AH312" s="115">
        <v>-1</v>
      </c>
      <c r="AI312" s="115">
        <v>-1</v>
      </c>
      <c r="AJ312" s="115">
        <v>0</v>
      </c>
      <c r="AM312" s="115" t="s">
        <v>348</v>
      </c>
      <c r="AN312" s="115">
        <v>-1</v>
      </c>
      <c r="AQ312" s="115">
        <v>608</v>
      </c>
      <c r="AR312" s="115" t="s">
        <v>247</v>
      </c>
      <c r="AS312" s="115" t="s">
        <v>355</v>
      </c>
      <c r="AT312" s="115" t="s">
        <v>296</v>
      </c>
      <c r="AV312" s="115">
        <v>50.490068210744496</v>
      </c>
      <c r="AW312" s="115">
        <v>7.6944704099999997E-2</v>
      </c>
    </row>
    <row r="313" spans="1:49" x14ac:dyDescent="0.25">
      <c r="A313" s="117">
        <v>200000</v>
      </c>
      <c r="B313" s="117">
        <v>810000</v>
      </c>
      <c r="C313" s="117">
        <v>810000</v>
      </c>
      <c r="D313" s="115" t="s">
        <v>342</v>
      </c>
      <c r="E313" s="115" t="s">
        <v>13</v>
      </c>
      <c r="F313" s="115" t="s">
        <v>343</v>
      </c>
      <c r="G313" s="115" t="s">
        <v>344</v>
      </c>
      <c r="H313" s="115">
        <v>0.56000000000000005</v>
      </c>
      <c r="I313" s="115">
        <v>0.48</v>
      </c>
      <c r="J313" s="115" t="s">
        <v>350</v>
      </c>
      <c r="K313" s="115">
        <v>2.4287496367040001E-2</v>
      </c>
      <c r="L313" s="115">
        <v>3727.8422111027298</v>
      </c>
      <c r="M313" s="115">
        <v>10.7079693679022</v>
      </c>
      <c r="N313" s="115">
        <v>2.06118708650907</v>
      </c>
      <c r="O313" s="115">
        <v>0.26006976712131002</v>
      </c>
      <c r="P313" s="115">
        <v>5.0061073875380002E-2</v>
      </c>
      <c r="Q313" s="115">
        <v>90.539954159059803</v>
      </c>
      <c r="R313" s="115">
        <v>1330</v>
      </c>
      <c r="S313" s="115" t="s">
        <v>354</v>
      </c>
      <c r="T313" s="115">
        <v>1330</v>
      </c>
      <c r="U313" s="115" t="s">
        <v>352</v>
      </c>
      <c r="V313" s="115" t="s">
        <v>350</v>
      </c>
      <c r="Z313" s="115">
        <v>0</v>
      </c>
      <c r="AA313" s="115">
        <v>1</v>
      </c>
      <c r="AB313" s="115">
        <v>0.26006976712131002</v>
      </c>
      <c r="AC313" s="115">
        <v>5.0061073875380002E-2</v>
      </c>
      <c r="AD313" s="115">
        <v>90.539954159061196</v>
      </c>
      <c r="AF313" s="115">
        <v>-1</v>
      </c>
      <c r="AG313" s="115">
        <v>-1</v>
      </c>
      <c r="AH313" s="115">
        <v>-1</v>
      </c>
      <c r="AI313" s="115">
        <v>-1</v>
      </c>
      <c r="AJ313" s="115">
        <v>0</v>
      </c>
      <c r="AM313" s="115" t="s">
        <v>348</v>
      </c>
      <c r="AN313" s="115">
        <v>-1</v>
      </c>
      <c r="AQ313" s="115">
        <v>608</v>
      </c>
      <c r="AR313" s="115" t="s">
        <v>247</v>
      </c>
      <c r="AS313" s="115" t="s">
        <v>355</v>
      </c>
      <c r="AT313" s="115" t="s">
        <v>296</v>
      </c>
      <c r="AV313" s="115">
        <v>48.731487488537802</v>
      </c>
      <c r="AW313" s="115">
        <v>7.3430619799999999E-2</v>
      </c>
    </row>
    <row r="314" spans="1:49" x14ac:dyDescent="0.25">
      <c r="A314" s="117">
        <v>200000</v>
      </c>
      <c r="B314" s="117">
        <v>810000</v>
      </c>
      <c r="C314" s="117">
        <v>810000</v>
      </c>
      <c r="D314" s="115" t="s">
        <v>342</v>
      </c>
      <c r="E314" s="115" t="s">
        <v>13</v>
      </c>
      <c r="F314" s="115" t="s">
        <v>343</v>
      </c>
      <c r="G314" s="115" t="s">
        <v>344</v>
      </c>
      <c r="H314" s="115">
        <v>0.56000000000000005</v>
      </c>
      <c r="I314" s="115">
        <v>0.48</v>
      </c>
      <c r="J314" s="115" t="s">
        <v>350</v>
      </c>
      <c r="K314" s="115">
        <v>9.8005435391299994E-3</v>
      </c>
      <c r="L314" s="115">
        <v>3727.8422111027298</v>
      </c>
      <c r="M314" s="115">
        <v>10.7079693679022</v>
      </c>
      <c r="N314" s="115">
        <v>2.06118708650907</v>
      </c>
      <c r="O314" s="115">
        <v>0.1049439200058</v>
      </c>
      <c r="P314" s="115">
        <v>2.0200753783620001E-2</v>
      </c>
      <c r="Q314" s="115">
        <v>36.534879896922703</v>
      </c>
      <c r="R314" s="115">
        <v>1330</v>
      </c>
      <c r="S314" s="115" t="s">
        <v>354</v>
      </c>
      <c r="T314" s="115">
        <v>1330</v>
      </c>
      <c r="U314" s="115" t="s">
        <v>352</v>
      </c>
      <c r="V314" s="115" t="s">
        <v>350</v>
      </c>
      <c r="Z314" s="115">
        <v>0</v>
      </c>
      <c r="AA314" s="115">
        <v>1</v>
      </c>
      <c r="AB314" s="115">
        <v>0.1049439200058</v>
      </c>
      <c r="AC314" s="115">
        <v>2.0200753783620001E-2</v>
      </c>
      <c r="AD314" s="115">
        <v>36.534879896923101</v>
      </c>
      <c r="AF314" s="115">
        <v>-1</v>
      </c>
      <c r="AG314" s="115">
        <v>-1</v>
      </c>
      <c r="AH314" s="115">
        <v>-1</v>
      </c>
      <c r="AI314" s="115">
        <v>-1</v>
      </c>
      <c r="AJ314" s="115">
        <v>0</v>
      </c>
      <c r="AM314" s="115" t="s">
        <v>348</v>
      </c>
      <c r="AN314" s="115">
        <v>-1</v>
      </c>
      <c r="AQ314" s="115">
        <v>608</v>
      </c>
      <c r="AR314" s="115" t="s">
        <v>247</v>
      </c>
      <c r="AS314" s="115" t="s">
        <v>355</v>
      </c>
      <c r="AT314" s="115" t="s">
        <v>296</v>
      </c>
      <c r="AV314" s="115">
        <v>34.781368411844802</v>
      </c>
      <c r="AW314" s="115">
        <v>2.9630883899999998E-2</v>
      </c>
    </row>
    <row r="315" spans="1:49" x14ac:dyDescent="0.25">
      <c r="A315" s="117">
        <v>200000</v>
      </c>
      <c r="B315" s="117">
        <v>810000</v>
      </c>
      <c r="C315" s="117">
        <v>810000</v>
      </c>
      <c r="D315" s="115" t="s">
        <v>342</v>
      </c>
      <c r="E315" s="115" t="s">
        <v>13</v>
      </c>
      <c r="F315" s="115" t="s">
        <v>343</v>
      </c>
      <c r="G315" s="115" t="s">
        <v>344</v>
      </c>
      <c r="H315" s="115">
        <v>0.56000000000000005</v>
      </c>
      <c r="I315" s="115">
        <v>0.48</v>
      </c>
      <c r="J315" s="115" t="s">
        <v>350</v>
      </c>
      <c r="K315" s="115">
        <v>0.1841622088439</v>
      </c>
      <c r="L315" s="115">
        <v>3727.8422111027298</v>
      </c>
      <c r="M315" s="115">
        <v>10.7079693679022</v>
      </c>
      <c r="N315" s="115">
        <v>2.06118708650907</v>
      </c>
      <c r="O315" s="115">
        <v>1.9720032910256999</v>
      </c>
      <c r="P315" s="115">
        <v>0.37959276669203001</v>
      </c>
      <c r="Q315" s="115">
        <v>686.52765581821097</v>
      </c>
      <c r="R315" s="115">
        <v>1300</v>
      </c>
      <c r="S315" s="115" t="s">
        <v>346</v>
      </c>
      <c r="T315" s="115">
        <v>1300</v>
      </c>
      <c r="U315" s="115" t="s">
        <v>352</v>
      </c>
      <c r="V315" s="115" t="s">
        <v>350</v>
      </c>
      <c r="Z315" s="115">
        <v>0</v>
      </c>
      <c r="AA315" s="115">
        <v>1</v>
      </c>
      <c r="AB315" s="115">
        <v>1.9720032910256999</v>
      </c>
      <c r="AC315" s="115">
        <v>0.37959276669203001</v>
      </c>
      <c r="AD315" s="115">
        <v>1026.67785509703</v>
      </c>
      <c r="AF315" s="115">
        <v>-1</v>
      </c>
      <c r="AG315" s="115">
        <v>-1</v>
      </c>
      <c r="AH315" s="115">
        <v>-1</v>
      </c>
      <c r="AI315" s="115">
        <v>-1</v>
      </c>
      <c r="AJ315" s="115">
        <v>0</v>
      </c>
      <c r="AM315" s="115" t="s">
        <v>348</v>
      </c>
      <c r="AN315" s="115">
        <v>-1</v>
      </c>
      <c r="AQ315" s="115">
        <v>608</v>
      </c>
      <c r="AR315" s="115" t="s">
        <v>247</v>
      </c>
      <c r="AS315" s="115" t="s">
        <v>355</v>
      </c>
      <c r="AT315" s="115" t="s">
        <v>296</v>
      </c>
      <c r="AV315" s="115">
        <v>216.11000643408499</v>
      </c>
      <c r="AW315" s="115">
        <v>0.83266654910000004</v>
      </c>
    </row>
    <row r="316" spans="1:49" x14ac:dyDescent="0.25">
      <c r="A316" s="117">
        <v>200000</v>
      </c>
      <c r="B316" s="117">
        <v>810000</v>
      </c>
      <c r="C316" s="117">
        <v>810000</v>
      </c>
      <c r="D316" s="115" t="s">
        <v>342</v>
      </c>
      <c r="E316" s="115" t="s">
        <v>13</v>
      </c>
      <c r="F316" s="115" t="s">
        <v>343</v>
      </c>
      <c r="G316" s="115" t="s">
        <v>344</v>
      </c>
      <c r="H316" s="115">
        <v>0.56000000000000005</v>
      </c>
      <c r="I316" s="115">
        <v>0.48</v>
      </c>
      <c r="J316" s="115" t="s">
        <v>345</v>
      </c>
      <c r="K316" s="115">
        <v>2.9314659360600002E-3</v>
      </c>
      <c r="L316" s="115">
        <v>3727.8422111027298</v>
      </c>
      <c r="M316" s="115">
        <v>10.7079693679022</v>
      </c>
      <c r="N316" s="115">
        <v>2.06118708650907</v>
      </c>
      <c r="O316" s="115">
        <v>3.1390047446399998E-2</v>
      </c>
      <c r="P316" s="115">
        <v>6.0422997319499998E-3</v>
      </c>
      <c r="Q316" s="115">
        <v>10.9280424568617</v>
      </c>
      <c r="R316" s="115">
        <v>1300</v>
      </c>
      <c r="S316" s="115" t="s">
        <v>346</v>
      </c>
      <c r="T316" s="115">
        <v>1300</v>
      </c>
      <c r="U316" s="115" t="s">
        <v>347</v>
      </c>
      <c r="V316" s="115" t="s">
        <v>345</v>
      </c>
      <c r="Z316" s="115">
        <v>0</v>
      </c>
      <c r="AA316" s="115">
        <v>1</v>
      </c>
      <c r="AB316" s="115">
        <v>3.1390047446399998E-2</v>
      </c>
      <c r="AC316" s="115">
        <v>6.0422997319499998E-3</v>
      </c>
      <c r="AD316" s="115">
        <v>13.6602251467652</v>
      </c>
      <c r="AF316" s="115">
        <v>-1</v>
      </c>
      <c r="AG316" s="115">
        <v>-1</v>
      </c>
      <c r="AH316" s="115">
        <v>-1</v>
      </c>
      <c r="AI316" s="115">
        <v>-1</v>
      </c>
      <c r="AJ316" s="115">
        <v>0</v>
      </c>
      <c r="AM316" s="115" t="s">
        <v>348</v>
      </c>
      <c r="AN316" s="115">
        <v>-1</v>
      </c>
      <c r="AQ316" s="115">
        <v>608</v>
      </c>
      <c r="AR316" s="115" t="s">
        <v>247</v>
      </c>
      <c r="AS316" s="115" t="s">
        <v>355</v>
      </c>
      <c r="AT316" s="115" t="s">
        <v>296</v>
      </c>
      <c r="AV316" s="115">
        <v>77.562458166195</v>
      </c>
      <c r="AW316" s="115">
        <v>1.10788525E-2</v>
      </c>
    </row>
    <row r="317" spans="1:49" x14ac:dyDescent="0.25">
      <c r="A317" s="117">
        <v>200000</v>
      </c>
      <c r="B317" s="117">
        <v>820000</v>
      </c>
      <c r="C317" s="117">
        <v>820000</v>
      </c>
      <c r="D317" s="115" t="s">
        <v>342</v>
      </c>
      <c r="E317" s="115" t="s">
        <v>13</v>
      </c>
      <c r="F317" s="115" t="s">
        <v>343</v>
      </c>
      <c r="G317" s="115" t="s">
        <v>344</v>
      </c>
      <c r="H317" s="115">
        <v>0.56000000000000005</v>
      </c>
      <c r="I317" s="115">
        <v>0.48</v>
      </c>
      <c r="J317" s="115" t="s">
        <v>350</v>
      </c>
      <c r="K317" s="115">
        <v>7.7632520130730007E-2</v>
      </c>
      <c r="L317" s="115">
        <v>3695.9802375167401</v>
      </c>
      <c r="M317" s="115">
        <v>9.2064256096435795</v>
      </c>
      <c r="N317" s="115">
        <v>1.3537952612452899</v>
      </c>
      <c r="O317" s="115">
        <v>0.71471802147274999</v>
      </c>
      <c r="P317" s="115">
        <v>0.10509853787150999</v>
      </c>
      <c r="Q317" s="115">
        <v>286.92826019180899</v>
      </c>
      <c r="R317" s="115">
        <v>1200</v>
      </c>
      <c r="S317" s="115" t="s">
        <v>351</v>
      </c>
      <c r="T317" s="115">
        <v>1200</v>
      </c>
      <c r="U317" s="115" t="s">
        <v>352</v>
      </c>
      <c r="V317" s="115" t="s">
        <v>350</v>
      </c>
      <c r="Z317" s="115">
        <v>0</v>
      </c>
      <c r="AA317" s="115">
        <v>1</v>
      </c>
      <c r="AB317" s="115">
        <v>0.71471802147274999</v>
      </c>
      <c r="AC317" s="115">
        <v>0.10509853787150999</v>
      </c>
      <c r="AD317" s="115">
        <v>669.73628655212406</v>
      </c>
      <c r="AF317" s="115">
        <v>-1</v>
      </c>
      <c r="AG317" s="115">
        <v>-1</v>
      </c>
      <c r="AH317" s="115">
        <v>-1</v>
      </c>
      <c r="AI317" s="115">
        <v>-1</v>
      </c>
      <c r="AJ317" s="115">
        <v>0</v>
      </c>
      <c r="AM317" s="115" t="s">
        <v>348</v>
      </c>
      <c r="AN317" s="115">
        <v>-1</v>
      </c>
      <c r="AQ317" s="115">
        <v>608</v>
      </c>
      <c r="AR317" s="115" t="s">
        <v>247</v>
      </c>
      <c r="AS317" s="115" t="s">
        <v>355</v>
      </c>
      <c r="AT317" s="115" t="s">
        <v>296</v>
      </c>
      <c r="AV317" s="115">
        <v>112.60043915942801</v>
      </c>
      <c r="AW317" s="115">
        <v>0.54317622590000003</v>
      </c>
    </row>
    <row r="318" spans="1:49" x14ac:dyDescent="0.25">
      <c r="A318" s="117">
        <v>200000</v>
      </c>
      <c r="B318" s="117">
        <v>820000</v>
      </c>
      <c r="C318" s="117">
        <v>820000</v>
      </c>
      <c r="D318" s="115" t="s">
        <v>342</v>
      </c>
      <c r="E318" s="115" t="s">
        <v>13</v>
      </c>
      <c r="F318" s="115" t="s">
        <v>343</v>
      </c>
      <c r="G318" s="115" t="s">
        <v>344</v>
      </c>
      <c r="H318" s="115">
        <v>0.56000000000000005</v>
      </c>
      <c r="I318" s="115">
        <v>0.48</v>
      </c>
      <c r="J318" s="115" t="s">
        <v>350</v>
      </c>
      <c r="K318" s="115">
        <v>0.16694192712686001</v>
      </c>
      <c r="L318" s="115">
        <v>3695.9802375167401</v>
      </c>
      <c r="M318" s="115">
        <v>9.2064256096435795</v>
      </c>
      <c r="N318" s="115">
        <v>1.3537952612452899</v>
      </c>
      <c r="O318" s="115">
        <v>1.5369384332240399</v>
      </c>
      <c r="P318" s="115">
        <v>0.22600518984751</v>
      </c>
      <c r="Q318" s="115">
        <v>617.01406347386001</v>
      </c>
      <c r="R318" s="115">
        <v>1210</v>
      </c>
      <c r="S318" s="115" t="s">
        <v>353</v>
      </c>
      <c r="T318" s="115">
        <v>1210</v>
      </c>
      <c r="U318" s="115" t="s">
        <v>352</v>
      </c>
      <c r="V318" s="115" t="s">
        <v>350</v>
      </c>
      <c r="Z318" s="115">
        <v>0</v>
      </c>
      <c r="AA318" s="115">
        <v>1</v>
      </c>
      <c r="AB318" s="115">
        <v>1.5369384332240399</v>
      </c>
      <c r="AC318" s="115">
        <v>0.22600518984751</v>
      </c>
      <c r="AD318" s="115">
        <v>617.01406347386001</v>
      </c>
      <c r="AF318" s="115">
        <v>-1</v>
      </c>
      <c r="AG318" s="115">
        <v>-1</v>
      </c>
      <c r="AH318" s="115">
        <v>-1</v>
      </c>
      <c r="AI318" s="115">
        <v>-1</v>
      </c>
      <c r="AJ318" s="115">
        <v>0</v>
      </c>
      <c r="AM318" s="115" t="s">
        <v>348</v>
      </c>
      <c r="AN318" s="115">
        <v>-1</v>
      </c>
      <c r="AQ318" s="115">
        <v>608</v>
      </c>
      <c r="AR318" s="115" t="s">
        <v>247</v>
      </c>
      <c r="AS318" s="115" t="s">
        <v>355</v>
      </c>
      <c r="AT318" s="115" t="s">
        <v>296</v>
      </c>
      <c r="AV318" s="115">
        <v>107.954731504603</v>
      </c>
      <c r="AW318" s="115">
        <v>0.50041692090000001</v>
      </c>
    </row>
    <row r="319" spans="1:49" x14ac:dyDescent="0.25">
      <c r="A319" s="117">
        <v>200000</v>
      </c>
      <c r="B319" s="117">
        <v>820000</v>
      </c>
      <c r="C319" s="117">
        <v>820000</v>
      </c>
      <c r="D319" s="115" t="s">
        <v>342</v>
      </c>
      <c r="E319" s="115" t="s">
        <v>13</v>
      </c>
      <c r="F319" s="115" t="s">
        <v>343</v>
      </c>
      <c r="G319" s="115" t="s">
        <v>344</v>
      </c>
      <c r="H319" s="115">
        <v>0.56000000000000005</v>
      </c>
      <c r="I319" s="115">
        <v>0.48</v>
      </c>
      <c r="J319" s="115" t="s">
        <v>350</v>
      </c>
      <c r="K319" s="115">
        <v>0.1784540541046</v>
      </c>
      <c r="L319" s="115">
        <v>3695.9802375167401</v>
      </c>
      <c r="M319" s="115">
        <v>9.2064256096435795</v>
      </c>
      <c r="N319" s="115">
        <v>1.3537952612452899</v>
      </c>
      <c r="O319" s="115">
        <v>1.6429239738533301</v>
      </c>
      <c r="P319" s="115">
        <v>0.24159025279682</v>
      </c>
      <c r="Q319" s="115">
        <v>659.56265727535197</v>
      </c>
      <c r="R319" s="115">
        <v>1210</v>
      </c>
      <c r="S319" s="115" t="s">
        <v>353</v>
      </c>
      <c r="T319" s="115">
        <v>1210</v>
      </c>
      <c r="U319" s="115" t="s">
        <v>352</v>
      </c>
      <c r="V319" s="115" t="s">
        <v>350</v>
      </c>
      <c r="Z319" s="115">
        <v>0</v>
      </c>
      <c r="AA319" s="115">
        <v>1</v>
      </c>
      <c r="AB319" s="115">
        <v>1.6429239738533301</v>
      </c>
      <c r="AC319" s="115">
        <v>0.24159025279682</v>
      </c>
      <c r="AD319" s="115">
        <v>659.56265727535197</v>
      </c>
      <c r="AF319" s="115">
        <v>-1</v>
      </c>
      <c r="AG319" s="115">
        <v>-1</v>
      </c>
      <c r="AH319" s="115">
        <v>-1</v>
      </c>
      <c r="AI319" s="115">
        <v>-1</v>
      </c>
      <c r="AJ319" s="115">
        <v>0</v>
      </c>
      <c r="AM319" s="115" t="s">
        <v>348</v>
      </c>
      <c r="AN319" s="115">
        <v>-1</v>
      </c>
      <c r="AQ319" s="115">
        <v>608</v>
      </c>
      <c r="AR319" s="115" t="s">
        <v>247</v>
      </c>
      <c r="AS319" s="115" t="s">
        <v>355</v>
      </c>
      <c r="AT319" s="115" t="s">
        <v>296</v>
      </c>
      <c r="AV319" s="115">
        <v>110.30595297414899</v>
      </c>
      <c r="AW319" s="115">
        <v>0.53492510729999998</v>
      </c>
    </row>
    <row r="320" spans="1:49" x14ac:dyDescent="0.25">
      <c r="A320" s="117">
        <v>200000</v>
      </c>
      <c r="B320" s="117">
        <v>820000</v>
      </c>
      <c r="C320" s="117">
        <v>820000</v>
      </c>
      <c r="D320" s="115" t="s">
        <v>342</v>
      </c>
      <c r="E320" s="115" t="s">
        <v>13</v>
      </c>
      <c r="F320" s="115" t="s">
        <v>343</v>
      </c>
      <c r="G320" s="115" t="s">
        <v>344</v>
      </c>
      <c r="H320" s="115">
        <v>0.56000000000000005</v>
      </c>
      <c r="I320" s="115">
        <v>0.48</v>
      </c>
      <c r="J320" s="115" t="s">
        <v>350</v>
      </c>
      <c r="K320" s="115">
        <v>7.3090624523449998E-2</v>
      </c>
      <c r="L320" s="115">
        <v>3695.9802375167401</v>
      </c>
      <c r="M320" s="115">
        <v>9.2064256096435795</v>
      </c>
      <c r="N320" s="115">
        <v>1.3537952612452899</v>
      </c>
      <c r="O320" s="115">
        <v>0.67290339743756</v>
      </c>
      <c r="P320" s="115">
        <v>9.8949741121309998E-2</v>
      </c>
      <c r="Q320" s="115">
        <v>270.14150378643802</v>
      </c>
      <c r="R320" s="115">
        <v>1210</v>
      </c>
      <c r="S320" s="115" t="s">
        <v>353</v>
      </c>
      <c r="T320" s="115">
        <v>1210</v>
      </c>
      <c r="U320" s="115" t="s">
        <v>352</v>
      </c>
      <c r="V320" s="115" t="s">
        <v>350</v>
      </c>
      <c r="Z320" s="115">
        <v>0</v>
      </c>
      <c r="AA320" s="115">
        <v>1</v>
      </c>
      <c r="AB320" s="115">
        <v>0.67290339743756</v>
      </c>
      <c r="AC320" s="115">
        <v>9.8949741121309998E-2</v>
      </c>
      <c r="AD320" s="115">
        <v>270.14150378644001</v>
      </c>
      <c r="AF320" s="115">
        <v>-1</v>
      </c>
      <c r="AG320" s="115">
        <v>-1</v>
      </c>
      <c r="AH320" s="115">
        <v>-1</v>
      </c>
      <c r="AI320" s="115">
        <v>-1</v>
      </c>
      <c r="AJ320" s="115">
        <v>0</v>
      </c>
      <c r="AM320" s="115" t="s">
        <v>348</v>
      </c>
      <c r="AN320" s="115">
        <v>-1</v>
      </c>
      <c r="AQ320" s="115">
        <v>608</v>
      </c>
      <c r="AR320" s="115" t="s">
        <v>247</v>
      </c>
      <c r="AS320" s="115" t="s">
        <v>355</v>
      </c>
      <c r="AT320" s="115" t="s">
        <v>296</v>
      </c>
      <c r="AV320" s="115">
        <v>84.476587660287095</v>
      </c>
      <c r="AW320" s="115">
        <v>0.219092866</v>
      </c>
    </row>
    <row r="321" spans="1:49" x14ac:dyDescent="0.25">
      <c r="A321" s="117">
        <v>200000</v>
      </c>
      <c r="B321" s="117">
        <v>820000</v>
      </c>
      <c r="C321" s="117">
        <v>820000</v>
      </c>
      <c r="D321" s="115" t="s">
        <v>342</v>
      </c>
      <c r="E321" s="115" t="s">
        <v>13</v>
      </c>
      <c r="F321" s="115" t="s">
        <v>343</v>
      </c>
      <c r="G321" s="115" t="s">
        <v>344</v>
      </c>
      <c r="H321" s="115">
        <v>0.56000000000000005</v>
      </c>
      <c r="I321" s="115">
        <v>0.48</v>
      </c>
      <c r="J321" s="115" t="s">
        <v>350</v>
      </c>
      <c r="K321" s="115">
        <v>0.21164740532449</v>
      </c>
      <c r="L321" s="115">
        <v>3669.9933403990399</v>
      </c>
      <c r="M321" s="115">
        <v>9.1456634943525597</v>
      </c>
      <c r="N321" s="115">
        <v>1.34499522354246</v>
      </c>
      <c r="O321" s="115">
        <v>1.9356559485506599</v>
      </c>
      <c r="P321" s="115">
        <v>0.28466474923660001</v>
      </c>
      <c r="Q321" s="115">
        <v>776.74456805363104</v>
      </c>
      <c r="R321" s="115">
        <v>1200</v>
      </c>
      <c r="S321" s="115" t="s">
        <v>351</v>
      </c>
      <c r="T321" s="115">
        <v>1200</v>
      </c>
      <c r="U321" s="115" t="s">
        <v>352</v>
      </c>
      <c r="V321" s="115" t="s">
        <v>350</v>
      </c>
      <c r="Z321" s="115">
        <v>0</v>
      </c>
      <c r="AA321" s="115">
        <v>1</v>
      </c>
      <c r="AB321" s="115">
        <v>1.9356559485506599</v>
      </c>
      <c r="AC321" s="115">
        <v>0.28466474923660001</v>
      </c>
      <c r="AD321" s="115">
        <v>776.74456805363104</v>
      </c>
      <c r="AF321" s="115">
        <v>-1</v>
      </c>
      <c r="AG321" s="115">
        <v>-1</v>
      </c>
      <c r="AH321" s="115">
        <v>-1</v>
      </c>
      <c r="AI321" s="115">
        <v>-1</v>
      </c>
      <c r="AJ321" s="115">
        <v>0</v>
      </c>
      <c r="AM321" s="115" t="s">
        <v>348</v>
      </c>
      <c r="AN321" s="115">
        <v>-1</v>
      </c>
      <c r="AQ321" s="115">
        <v>608</v>
      </c>
      <c r="AR321" s="115" t="s">
        <v>247</v>
      </c>
      <c r="AS321" s="115" t="s">
        <v>355</v>
      </c>
      <c r="AT321" s="115" t="s">
        <v>296</v>
      </c>
      <c r="AV321" s="115">
        <v>134.28968563039399</v>
      </c>
      <c r="AW321" s="115">
        <v>0.62996315329999997</v>
      </c>
    </row>
    <row r="322" spans="1:49" x14ac:dyDescent="0.25">
      <c r="A322" s="117">
        <v>200000</v>
      </c>
      <c r="B322" s="117">
        <v>820000</v>
      </c>
      <c r="C322" s="117">
        <v>820000</v>
      </c>
      <c r="D322" s="115" t="s">
        <v>342</v>
      </c>
      <c r="E322" s="115" t="s">
        <v>13</v>
      </c>
      <c r="F322" s="115" t="s">
        <v>343</v>
      </c>
      <c r="G322" s="115" t="s">
        <v>344</v>
      </c>
      <c r="H322" s="115">
        <v>0.56000000000000005</v>
      </c>
      <c r="I322" s="115">
        <v>0.48</v>
      </c>
      <c r="J322" s="115" t="s">
        <v>350</v>
      </c>
      <c r="K322" s="115">
        <v>9.291123051446E-2</v>
      </c>
      <c r="L322" s="115">
        <v>3669.9933403990399</v>
      </c>
      <c r="M322" s="115">
        <v>9.1456634943525597</v>
      </c>
      <c r="N322" s="115">
        <v>1.34499522354246</v>
      </c>
      <c r="O322" s="115">
        <v>0.84973484913148001</v>
      </c>
      <c r="P322" s="115">
        <v>0.1249651612554</v>
      </c>
      <c r="Q322" s="115">
        <v>340.98359723635201</v>
      </c>
      <c r="R322" s="115">
        <v>1210</v>
      </c>
      <c r="S322" s="115" t="s">
        <v>353</v>
      </c>
      <c r="T322" s="115">
        <v>1210</v>
      </c>
      <c r="U322" s="115" t="s">
        <v>352</v>
      </c>
      <c r="V322" s="115" t="s">
        <v>350</v>
      </c>
      <c r="Z322" s="115">
        <v>0</v>
      </c>
      <c r="AA322" s="115">
        <v>1</v>
      </c>
      <c r="AB322" s="115">
        <v>0.84973484913148001</v>
      </c>
      <c r="AC322" s="115">
        <v>0.1249651612554</v>
      </c>
      <c r="AD322" s="115">
        <v>340.983597236354</v>
      </c>
      <c r="AF322" s="115">
        <v>-1</v>
      </c>
      <c r="AG322" s="115">
        <v>-1</v>
      </c>
      <c r="AH322" s="115">
        <v>-1</v>
      </c>
      <c r="AI322" s="115">
        <v>-1</v>
      </c>
      <c r="AJ322" s="115">
        <v>0</v>
      </c>
      <c r="AM322" s="115" t="s">
        <v>348</v>
      </c>
      <c r="AN322" s="115">
        <v>-1</v>
      </c>
      <c r="AQ322" s="115">
        <v>608</v>
      </c>
      <c r="AR322" s="115" t="s">
        <v>247</v>
      </c>
      <c r="AS322" s="115" t="s">
        <v>355</v>
      </c>
      <c r="AT322" s="115" t="s">
        <v>296</v>
      </c>
      <c r="AV322" s="115">
        <v>82.955241182298906</v>
      </c>
      <c r="AW322" s="115">
        <v>0.27654792960000002</v>
      </c>
    </row>
    <row r="323" spans="1:49" x14ac:dyDescent="0.25">
      <c r="A323" s="117">
        <v>200000</v>
      </c>
      <c r="B323" s="117">
        <v>820000</v>
      </c>
      <c r="C323" s="117">
        <v>820000</v>
      </c>
      <c r="D323" s="115" t="s">
        <v>342</v>
      </c>
      <c r="E323" s="115" t="s">
        <v>13</v>
      </c>
      <c r="F323" s="115" t="s">
        <v>343</v>
      </c>
      <c r="G323" s="115" t="s">
        <v>344</v>
      </c>
      <c r="H323" s="115">
        <v>0.56000000000000005</v>
      </c>
      <c r="I323" s="115">
        <v>0.48</v>
      </c>
      <c r="J323" s="115" t="s">
        <v>350</v>
      </c>
      <c r="K323" s="115">
        <v>6.9202243379549999E-2</v>
      </c>
      <c r="L323" s="115">
        <v>3669.9933403990399</v>
      </c>
      <c r="M323" s="115">
        <v>9.1456634943525597</v>
      </c>
      <c r="N323" s="115">
        <v>1.34499522354246</v>
      </c>
      <c r="O323" s="115">
        <v>0.63290043100366999</v>
      </c>
      <c r="P323" s="115">
        <v>9.3076686803920006E-2</v>
      </c>
      <c r="Q323" s="115">
        <v>253.971772343629</v>
      </c>
      <c r="R323" s="115">
        <v>1210</v>
      </c>
      <c r="S323" s="115" t="s">
        <v>353</v>
      </c>
      <c r="T323" s="115">
        <v>1210</v>
      </c>
      <c r="U323" s="115" t="s">
        <v>352</v>
      </c>
      <c r="V323" s="115" t="s">
        <v>350</v>
      </c>
      <c r="Z323" s="115">
        <v>0</v>
      </c>
      <c r="AA323" s="115">
        <v>1</v>
      </c>
      <c r="AB323" s="115">
        <v>0.63290043100366999</v>
      </c>
      <c r="AC323" s="115">
        <v>9.3076686803920006E-2</v>
      </c>
      <c r="AD323" s="115">
        <v>253.97177234362999</v>
      </c>
      <c r="AF323" s="115">
        <v>-1</v>
      </c>
      <c r="AG323" s="115">
        <v>-1</v>
      </c>
      <c r="AH323" s="115">
        <v>-1</v>
      </c>
      <c r="AI323" s="115">
        <v>-1</v>
      </c>
      <c r="AJ323" s="115">
        <v>0</v>
      </c>
      <c r="AM323" s="115" t="s">
        <v>348</v>
      </c>
      <c r="AN323" s="115">
        <v>-1</v>
      </c>
      <c r="AQ323" s="115">
        <v>608</v>
      </c>
      <c r="AR323" s="115" t="s">
        <v>247</v>
      </c>
      <c r="AS323" s="115" t="s">
        <v>355</v>
      </c>
      <c r="AT323" s="115" t="s">
        <v>296</v>
      </c>
      <c r="AV323" s="115">
        <v>69.391942504146797</v>
      </c>
      <c r="AW323" s="115">
        <v>0.20597872859999999</v>
      </c>
    </row>
    <row r="324" spans="1:49" x14ac:dyDescent="0.25">
      <c r="A324" s="117">
        <v>200000</v>
      </c>
      <c r="B324" s="117">
        <v>820000</v>
      </c>
      <c r="C324" s="117">
        <v>820000</v>
      </c>
      <c r="D324" s="115" t="s">
        <v>342</v>
      </c>
      <c r="E324" s="115" t="s">
        <v>13</v>
      </c>
      <c r="F324" s="115" t="s">
        <v>343</v>
      </c>
      <c r="G324" s="115" t="s">
        <v>344</v>
      </c>
      <c r="H324" s="115">
        <v>0.56000000000000005</v>
      </c>
      <c r="I324" s="115">
        <v>0.48</v>
      </c>
      <c r="J324" s="115" t="s">
        <v>350</v>
      </c>
      <c r="K324" s="115">
        <v>0.14233186625103</v>
      </c>
      <c r="L324" s="115">
        <v>3669.9933403990399</v>
      </c>
      <c r="M324" s="115">
        <v>9.1456634943525597</v>
      </c>
      <c r="N324" s="115">
        <v>1.34499522354246</v>
      </c>
      <c r="O324" s="115">
        <v>1.3017193532551601</v>
      </c>
      <c r="P324" s="115">
        <v>0.19143568026551999</v>
      </c>
      <c r="Q324" s="115">
        <v>522.35700126786605</v>
      </c>
      <c r="R324" s="115">
        <v>1210</v>
      </c>
      <c r="S324" s="115" t="s">
        <v>353</v>
      </c>
      <c r="T324" s="115">
        <v>1210</v>
      </c>
      <c r="U324" s="115" t="s">
        <v>352</v>
      </c>
      <c r="V324" s="115" t="s">
        <v>350</v>
      </c>
      <c r="Z324" s="115">
        <v>0</v>
      </c>
      <c r="AA324" s="115">
        <v>1</v>
      </c>
      <c r="AB324" s="115">
        <v>1.3017193532551601</v>
      </c>
      <c r="AC324" s="115">
        <v>0.19143568026551999</v>
      </c>
      <c r="AD324" s="115">
        <v>522.35700126786605</v>
      </c>
      <c r="AF324" s="115">
        <v>-1</v>
      </c>
      <c r="AG324" s="115">
        <v>-1</v>
      </c>
      <c r="AH324" s="115">
        <v>-1</v>
      </c>
      <c r="AI324" s="115">
        <v>-1</v>
      </c>
      <c r="AJ324" s="115">
        <v>0</v>
      </c>
      <c r="AM324" s="115" t="s">
        <v>348</v>
      </c>
      <c r="AN324" s="115">
        <v>-1</v>
      </c>
      <c r="AQ324" s="115">
        <v>608</v>
      </c>
      <c r="AR324" s="115" t="s">
        <v>247</v>
      </c>
      <c r="AS324" s="115" t="s">
        <v>355</v>
      </c>
      <c r="AT324" s="115" t="s">
        <v>296</v>
      </c>
      <c r="AV324" s="115">
        <v>98.087279400521197</v>
      </c>
      <c r="AW324" s="115">
        <v>0.42364720300000003</v>
      </c>
    </row>
    <row r="325" spans="1:49" x14ac:dyDescent="0.25">
      <c r="A325" s="117">
        <v>200000</v>
      </c>
      <c r="B325" s="117">
        <v>820000</v>
      </c>
      <c r="C325" s="117">
        <v>820000</v>
      </c>
      <c r="D325" s="115" t="s">
        <v>342</v>
      </c>
      <c r="E325" s="115" t="s">
        <v>13</v>
      </c>
      <c r="F325" s="115" t="s">
        <v>343</v>
      </c>
      <c r="G325" s="115" t="s">
        <v>344</v>
      </c>
      <c r="H325" s="115">
        <v>0.56000000000000005</v>
      </c>
      <c r="I325" s="115">
        <v>0.48</v>
      </c>
      <c r="J325" s="115" t="s">
        <v>350</v>
      </c>
      <c r="K325" s="115">
        <v>0.10167070822138</v>
      </c>
      <c r="L325" s="115">
        <v>3669.9933403990399</v>
      </c>
      <c r="M325" s="115">
        <v>9.1456634943525597</v>
      </c>
      <c r="N325" s="115">
        <v>1.34499522354246</v>
      </c>
      <c r="O325" s="115">
        <v>0.92984608462527996</v>
      </c>
      <c r="P325" s="115">
        <v>0.13674661693194001</v>
      </c>
      <c r="Q325" s="115">
        <v>373.130822086134</v>
      </c>
      <c r="R325" s="115">
        <v>1210</v>
      </c>
      <c r="S325" s="115" t="s">
        <v>353</v>
      </c>
      <c r="T325" s="115">
        <v>1210</v>
      </c>
      <c r="U325" s="115" t="s">
        <v>352</v>
      </c>
      <c r="V325" s="115" t="s">
        <v>350</v>
      </c>
      <c r="Z325" s="115">
        <v>0</v>
      </c>
      <c r="AA325" s="115">
        <v>1</v>
      </c>
      <c r="AB325" s="115">
        <v>0.92984608462527996</v>
      </c>
      <c r="AC325" s="115">
        <v>0.13674661693194001</v>
      </c>
      <c r="AD325" s="115">
        <v>373.130822086134</v>
      </c>
      <c r="AF325" s="115">
        <v>-1</v>
      </c>
      <c r="AG325" s="115">
        <v>-1</v>
      </c>
      <c r="AH325" s="115">
        <v>-1</v>
      </c>
      <c r="AI325" s="115">
        <v>-1</v>
      </c>
      <c r="AJ325" s="115">
        <v>0</v>
      </c>
      <c r="AM325" s="115" t="s">
        <v>348</v>
      </c>
      <c r="AN325" s="115">
        <v>-1</v>
      </c>
      <c r="AQ325" s="115">
        <v>608</v>
      </c>
      <c r="AR325" s="115" t="s">
        <v>247</v>
      </c>
      <c r="AS325" s="115" t="s">
        <v>355</v>
      </c>
      <c r="AT325" s="115" t="s">
        <v>296</v>
      </c>
      <c r="AV325" s="115">
        <v>81.148242206749501</v>
      </c>
      <c r="AW325" s="115">
        <v>0.30262029369999999</v>
      </c>
    </row>
    <row r="326" spans="1:49" x14ac:dyDescent="0.25">
      <c r="A326" s="117">
        <v>210000</v>
      </c>
      <c r="B326" s="117">
        <v>830000</v>
      </c>
      <c r="C326" s="117">
        <v>830000</v>
      </c>
      <c r="D326" s="115" t="s">
        <v>342</v>
      </c>
      <c r="E326" s="115" t="s">
        <v>13</v>
      </c>
      <c r="F326" s="115" t="s">
        <v>343</v>
      </c>
      <c r="G326" s="115" t="s">
        <v>344</v>
      </c>
      <c r="H326" s="115">
        <v>0.56000000000000005</v>
      </c>
      <c r="I326" s="115">
        <v>0.48</v>
      </c>
      <c r="J326" s="115" t="s">
        <v>350</v>
      </c>
      <c r="K326" s="115">
        <v>0.11887067874230001</v>
      </c>
      <c r="L326" s="115">
        <v>3692.1473047975001</v>
      </c>
      <c r="M326" s="115">
        <v>9.1974220030874392</v>
      </c>
      <c r="N326" s="115">
        <v>1.3524897859709899</v>
      </c>
      <c r="O326" s="115">
        <v>1.0933037961863601</v>
      </c>
      <c r="P326" s="115">
        <v>0.16077137885039999</v>
      </c>
      <c r="Q326" s="115">
        <v>438.88805613783302</v>
      </c>
      <c r="R326" s="115">
        <v>1200</v>
      </c>
      <c r="S326" s="115" t="s">
        <v>351</v>
      </c>
      <c r="T326" s="115">
        <v>1200</v>
      </c>
      <c r="U326" s="115" t="s">
        <v>352</v>
      </c>
      <c r="V326" s="115" t="s">
        <v>350</v>
      </c>
      <c r="Z326" s="115">
        <v>0</v>
      </c>
      <c r="AA326" s="115">
        <v>1</v>
      </c>
      <c r="AB326" s="115">
        <v>1.0933037961863601</v>
      </c>
      <c r="AC326" s="115">
        <v>0.16077137885039999</v>
      </c>
      <c r="AD326" s="115">
        <v>778.18270604947497</v>
      </c>
      <c r="AF326" s="115">
        <v>-1</v>
      </c>
      <c r="AG326" s="115">
        <v>-1</v>
      </c>
      <c r="AH326" s="115">
        <v>-1</v>
      </c>
      <c r="AI326" s="115">
        <v>-1</v>
      </c>
      <c r="AJ326" s="115">
        <v>0</v>
      </c>
      <c r="AM326" s="115" t="s">
        <v>348</v>
      </c>
      <c r="AN326" s="115">
        <v>-1</v>
      </c>
      <c r="AQ326" s="115">
        <v>608</v>
      </c>
      <c r="AR326" s="115" t="s">
        <v>247</v>
      </c>
      <c r="AS326" s="115" t="s">
        <v>355</v>
      </c>
      <c r="AT326" s="115" t="s">
        <v>296</v>
      </c>
      <c r="AV326" s="115">
        <v>95.387604555020005</v>
      </c>
      <c r="AW326" s="115">
        <v>0.63112952639999997</v>
      </c>
    </row>
    <row r="327" spans="1:49" x14ac:dyDescent="0.25">
      <c r="A327" s="117">
        <v>210000</v>
      </c>
      <c r="B327" s="117">
        <v>830000</v>
      </c>
      <c r="C327" s="117">
        <v>830000</v>
      </c>
      <c r="D327" s="115" t="s">
        <v>342</v>
      </c>
      <c r="E327" s="115" t="s">
        <v>13</v>
      </c>
      <c r="F327" s="115" t="s">
        <v>343</v>
      </c>
      <c r="G327" s="115" t="s">
        <v>344</v>
      </c>
      <c r="H327" s="115">
        <v>0.56000000000000005</v>
      </c>
      <c r="I327" s="115">
        <v>0.48</v>
      </c>
      <c r="J327" s="115" t="s">
        <v>350</v>
      </c>
      <c r="K327" s="115">
        <v>5.9803295075880003E-2</v>
      </c>
      <c r="L327" s="115">
        <v>3692.1473047975001</v>
      </c>
      <c r="M327" s="115">
        <v>9.1974220030874392</v>
      </c>
      <c r="N327" s="115">
        <v>1.3524897859709899</v>
      </c>
      <c r="O327" s="115">
        <v>0.55003614198809003</v>
      </c>
      <c r="P327" s="115">
        <v>8.0883345757539998E-2</v>
      </c>
      <c r="Q327" s="115">
        <v>220.802574732446</v>
      </c>
      <c r="R327" s="115">
        <v>1210</v>
      </c>
      <c r="S327" s="115" t="s">
        <v>353</v>
      </c>
      <c r="T327" s="115">
        <v>1210</v>
      </c>
      <c r="U327" s="115" t="s">
        <v>352</v>
      </c>
      <c r="V327" s="115" t="s">
        <v>350</v>
      </c>
      <c r="Z327" s="115">
        <v>0</v>
      </c>
      <c r="AA327" s="115">
        <v>1</v>
      </c>
      <c r="AB327" s="115">
        <v>0.55003614198809003</v>
      </c>
      <c r="AC327" s="115">
        <v>8.0883345757539998E-2</v>
      </c>
      <c r="AD327" s="115">
        <v>403.72946188593897</v>
      </c>
      <c r="AF327" s="115">
        <v>-1</v>
      </c>
      <c r="AG327" s="115">
        <v>-1</v>
      </c>
      <c r="AH327" s="115">
        <v>-1</v>
      </c>
      <c r="AI327" s="115">
        <v>-1</v>
      </c>
      <c r="AJ327" s="115">
        <v>0</v>
      </c>
      <c r="AM327" s="115" t="s">
        <v>348</v>
      </c>
      <c r="AN327" s="115">
        <v>-1</v>
      </c>
      <c r="AQ327" s="115">
        <v>608</v>
      </c>
      <c r="AR327" s="115" t="s">
        <v>247</v>
      </c>
      <c r="AS327" s="115" t="s">
        <v>355</v>
      </c>
      <c r="AT327" s="115" t="s">
        <v>296</v>
      </c>
      <c r="AV327" s="115">
        <v>62.2752131252943</v>
      </c>
      <c r="AW327" s="115">
        <v>0.32743670870000002</v>
      </c>
    </row>
    <row r="328" spans="1:49" x14ac:dyDescent="0.25">
      <c r="A328" s="117">
        <v>210000</v>
      </c>
      <c r="B328" s="117">
        <v>830000</v>
      </c>
      <c r="C328" s="117">
        <v>830000</v>
      </c>
      <c r="D328" s="115" t="s">
        <v>342</v>
      </c>
      <c r="E328" s="115" t="s">
        <v>13</v>
      </c>
      <c r="F328" s="115" t="s">
        <v>343</v>
      </c>
      <c r="G328" s="115" t="s">
        <v>344</v>
      </c>
      <c r="H328" s="115">
        <v>0.56000000000000005</v>
      </c>
      <c r="I328" s="115">
        <v>0.48</v>
      </c>
      <c r="J328" s="115" t="s">
        <v>350</v>
      </c>
      <c r="K328" s="115">
        <v>7.6236142752180006E-2</v>
      </c>
      <c r="L328" s="115">
        <v>3692.1473047975001</v>
      </c>
      <c r="M328" s="115">
        <v>9.1974220030874392</v>
      </c>
      <c r="N328" s="115">
        <v>1.3524897859709899</v>
      </c>
      <c r="O328" s="115">
        <v>0.70117597677947996</v>
      </c>
      <c r="P328" s="115">
        <v>0.10310860439416</v>
      </c>
      <c r="Q328" s="115">
        <v>281.47506899064803</v>
      </c>
      <c r="R328" s="115">
        <v>1210</v>
      </c>
      <c r="S328" s="115" t="s">
        <v>353</v>
      </c>
      <c r="T328" s="115">
        <v>1210</v>
      </c>
      <c r="U328" s="115" t="s">
        <v>352</v>
      </c>
      <c r="V328" s="115" t="s">
        <v>350</v>
      </c>
      <c r="Z328" s="115">
        <v>0</v>
      </c>
      <c r="AA328" s="115">
        <v>1</v>
      </c>
      <c r="AB328" s="115">
        <v>0.70117597677947996</v>
      </c>
      <c r="AC328" s="115">
        <v>0.10310860439416</v>
      </c>
      <c r="AD328" s="115">
        <v>281.47506899064803</v>
      </c>
      <c r="AF328" s="115">
        <v>-1</v>
      </c>
      <c r="AG328" s="115">
        <v>-1</v>
      </c>
      <c r="AH328" s="115">
        <v>-1</v>
      </c>
      <c r="AI328" s="115">
        <v>-1</v>
      </c>
      <c r="AJ328" s="115">
        <v>0</v>
      </c>
      <c r="AM328" s="115" t="s">
        <v>348</v>
      </c>
      <c r="AN328" s="115">
        <v>-1</v>
      </c>
      <c r="AQ328" s="115">
        <v>608</v>
      </c>
      <c r="AR328" s="115" t="s">
        <v>247</v>
      </c>
      <c r="AS328" s="115" t="s">
        <v>355</v>
      </c>
      <c r="AT328" s="115" t="s">
        <v>296</v>
      </c>
      <c r="AV328" s="115">
        <v>70.713112823836795</v>
      </c>
      <c r="AW328" s="115">
        <v>0.22828472750000001</v>
      </c>
    </row>
    <row r="329" spans="1:49" x14ac:dyDescent="0.25">
      <c r="A329" s="117">
        <v>210000</v>
      </c>
      <c r="B329" s="117">
        <v>830000</v>
      </c>
      <c r="C329" s="117">
        <v>830000</v>
      </c>
      <c r="D329" s="115" t="s">
        <v>342</v>
      </c>
      <c r="E329" s="115" t="s">
        <v>13</v>
      </c>
      <c r="F329" s="115" t="s">
        <v>343</v>
      </c>
      <c r="G329" s="115" t="s">
        <v>344</v>
      </c>
      <c r="H329" s="115">
        <v>0.56000000000000005</v>
      </c>
      <c r="I329" s="115">
        <v>0.48</v>
      </c>
      <c r="J329" s="115" t="s">
        <v>350</v>
      </c>
      <c r="K329" s="115">
        <v>8.066890949595E-2</v>
      </c>
      <c r="L329" s="115">
        <v>3692.1473047975001</v>
      </c>
      <c r="M329" s="115">
        <v>9.1974220030874392</v>
      </c>
      <c r="N329" s="115">
        <v>1.3524897859709899</v>
      </c>
      <c r="O329" s="115">
        <v>0.74194600316315995</v>
      </c>
      <c r="P329" s="115">
        <v>0.10910387613869001</v>
      </c>
      <c r="Q329" s="115">
        <v>297.84149677644399</v>
      </c>
      <c r="R329" s="115">
        <v>1210</v>
      </c>
      <c r="S329" s="115" t="s">
        <v>353</v>
      </c>
      <c r="T329" s="115">
        <v>1210</v>
      </c>
      <c r="U329" s="115" t="s">
        <v>352</v>
      </c>
      <c r="V329" s="115" t="s">
        <v>350</v>
      </c>
      <c r="Z329" s="115">
        <v>0</v>
      </c>
      <c r="AA329" s="115">
        <v>1</v>
      </c>
      <c r="AB329" s="115">
        <v>0.74194600316315995</v>
      </c>
      <c r="AC329" s="115">
        <v>0.10910387613869001</v>
      </c>
      <c r="AD329" s="115">
        <v>567.796037063433</v>
      </c>
      <c r="AF329" s="115">
        <v>-1</v>
      </c>
      <c r="AG329" s="115">
        <v>-1</v>
      </c>
      <c r="AH329" s="115">
        <v>-1</v>
      </c>
      <c r="AI329" s="115">
        <v>-1</v>
      </c>
      <c r="AJ329" s="115">
        <v>0</v>
      </c>
      <c r="AM329" s="115" t="s">
        <v>348</v>
      </c>
      <c r="AN329" s="115">
        <v>-1</v>
      </c>
      <c r="AQ329" s="115">
        <v>608</v>
      </c>
      <c r="AR329" s="115" t="s">
        <v>247</v>
      </c>
      <c r="AS329" s="115" t="s">
        <v>355</v>
      </c>
      <c r="AT329" s="115" t="s">
        <v>296</v>
      </c>
      <c r="AV329" s="115">
        <v>73.305766603261105</v>
      </c>
      <c r="AW329" s="115">
        <v>0.46049962449999998</v>
      </c>
    </row>
    <row r="330" spans="1:49" x14ac:dyDescent="0.25">
      <c r="A330" s="117">
        <v>210000</v>
      </c>
      <c r="B330" s="117">
        <v>830000</v>
      </c>
      <c r="C330" s="117">
        <v>830000</v>
      </c>
      <c r="D330" s="115" t="s">
        <v>342</v>
      </c>
      <c r="E330" s="115" t="s">
        <v>13</v>
      </c>
      <c r="F330" s="115" t="s">
        <v>343</v>
      </c>
      <c r="G330" s="115" t="s">
        <v>344</v>
      </c>
      <c r="H330" s="115">
        <v>0.56000000000000005</v>
      </c>
      <c r="I330" s="115">
        <v>0.48</v>
      </c>
      <c r="J330" s="115" t="s">
        <v>350</v>
      </c>
      <c r="K330" s="115">
        <v>6.7627420066190005E-2</v>
      </c>
      <c r="L330" s="115">
        <v>3692.1473047975001</v>
      </c>
      <c r="M330" s="115">
        <v>9.1974220030874392</v>
      </c>
      <c r="N330" s="115">
        <v>1.3524897859709899</v>
      </c>
      <c r="O330" s="115">
        <v>0.62199792132881004</v>
      </c>
      <c r="P330" s="115">
        <v>9.1465394891089999E-2</v>
      </c>
      <c r="Q330" s="115">
        <v>249.69039672779201</v>
      </c>
      <c r="R330" s="115">
        <v>1210</v>
      </c>
      <c r="S330" s="115" t="s">
        <v>353</v>
      </c>
      <c r="T330" s="115">
        <v>1210</v>
      </c>
      <c r="U330" s="115" t="s">
        <v>352</v>
      </c>
      <c r="V330" s="115" t="s">
        <v>350</v>
      </c>
      <c r="Z330" s="115">
        <v>0</v>
      </c>
      <c r="AA330" s="115">
        <v>1</v>
      </c>
      <c r="AB330" s="115">
        <v>0.62199792132881004</v>
      </c>
      <c r="AC330" s="115">
        <v>9.1465394891089999E-2</v>
      </c>
      <c r="AD330" s="115">
        <v>249.690396727793</v>
      </c>
      <c r="AF330" s="115">
        <v>-1</v>
      </c>
      <c r="AG330" s="115">
        <v>-1</v>
      </c>
      <c r="AH330" s="115">
        <v>-1</v>
      </c>
      <c r="AI330" s="115">
        <v>-1</v>
      </c>
      <c r="AJ330" s="115">
        <v>0</v>
      </c>
      <c r="AM330" s="115" t="s">
        <v>348</v>
      </c>
      <c r="AN330" s="115">
        <v>-1</v>
      </c>
      <c r="AQ330" s="115">
        <v>608</v>
      </c>
      <c r="AR330" s="115" t="s">
        <v>247</v>
      </c>
      <c r="AS330" s="115" t="s">
        <v>355</v>
      </c>
      <c r="AT330" s="115" t="s">
        <v>296</v>
      </c>
      <c r="AV330" s="115">
        <v>67.397064574481107</v>
      </c>
      <c r="AW330" s="115">
        <v>0.20250640449999999</v>
      </c>
    </row>
    <row r="331" spans="1:49" x14ac:dyDescent="0.25">
      <c r="A331" s="117">
        <v>210000</v>
      </c>
      <c r="B331" s="117">
        <v>830000</v>
      </c>
      <c r="C331" s="117">
        <v>830000</v>
      </c>
      <c r="D331" s="115" t="s">
        <v>342</v>
      </c>
      <c r="E331" s="115" t="s">
        <v>13</v>
      </c>
      <c r="F331" s="115" t="s">
        <v>343</v>
      </c>
      <c r="G331" s="115" t="s">
        <v>344</v>
      </c>
      <c r="H331" s="115">
        <v>0.56000000000000005</v>
      </c>
      <c r="I331" s="115">
        <v>0.48</v>
      </c>
      <c r="J331" s="115" t="s">
        <v>350</v>
      </c>
      <c r="K331" s="115">
        <v>0.32253586653511002</v>
      </c>
      <c r="L331" s="115">
        <v>3717.6381408013299</v>
      </c>
      <c r="M331" s="115">
        <v>10.4061316616109</v>
      </c>
      <c r="N331" s="115">
        <v>1.92206031672872</v>
      </c>
      <c r="O331" s="115">
        <v>3.3563506927561702</v>
      </c>
      <c r="P331" s="115">
        <v>0.61993338978885004</v>
      </c>
      <c r="Q331" s="115">
        <v>1199.07163920735</v>
      </c>
      <c r="R331" s="115">
        <v>1300</v>
      </c>
      <c r="S331" s="115" t="s">
        <v>346</v>
      </c>
      <c r="T331" s="115">
        <v>1300</v>
      </c>
      <c r="U331" s="115" t="s">
        <v>352</v>
      </c>
      <c r="V331" s="115" t="s">
        <v>350</v>
      </c>
      <c r="Z331" s="115">
        <v>0</v>
      </c>
      <c r="AA331" s="115">
        <v>1</v>
      </c>
      <c r="AB331" s="115">
        <v>3.3563506927561702</v>
      </c>
      <c r="AC331" s="115">
        <v>0.61993338978885004</v>
      </c>
      <c r="AD331" s="115">
        <v>1526.31337045496</v>
      </c>
      <c r="AF331" s="115">
        <v>-1</v>
      </c>
      <c r="AG331" s="115">
        <v>-1</v>
      </c>
      <c r="AH331" s="115">
        <v>-1</v>
      </c>
      <c r="AI331" s="115">
        <v>-1</v>
      </c>
      <c r="AJ331" s="115">
        <v>0</v>
      </c>
      <c r="AM331" s="115" t="s">
        <v>348</v>
      </c>
      <c r="AN331" s="115">
        <v>-1</v>
      </c>
      <c r="AQ331" s="115">
        <v>608</v>
      </c>
      <c r="AR331" s="115" t="s">
        <v>247</v>
      </c>
      <c r="AS331" s="115" t="s">
        <v>355</v>
      </c>
      <c r="AT331" s="115" t="s">
        <v>296</v>
      </c>
      <c r="AV331" s="115">
        <v>157.86462958374199</v>
      </c>
      <c r="AW331" s="115">
        <v>1.2378859451999999</v>
      </c>
    </row>
    <row r="332" spans="1:49" x14ac:dyDescent="0.25">
      <c r="A332" s="117">
        <v>210000</v>
      </c>
      <c r="B332" s="117">
        <v>830000</v>
      </c>
      <c r="C332" s="117">
        <v>830000</v>
      </c>
      <c r="D332" s="115" t="s">
        <v>342</v>
      </c>
      <c r="E332" s="115" t="s">
        <v>13</v>
      </c>
      <c r="F332" s="115" t="s">
        <v>343</v>
      </c>
      <c r="G332" s="115" t="s">
        <v>344</v>
      </c>
      <c r="H332" s="115">
        <v>0.56000000000000005</v>
      </c>
      <c r="I332" s="115">
        <v>0.48</v>
      </c>
      <c r="J332" s="115" t="s">
        <v>350</v>
      </c>
      <c r="K332" s="115">
        <v>9.9292344956800008E-3</v>
      </c>
      <c r="L332" s="115">
        <v>3717.6381408013299</v>
      </c>
      <c r="M332" s="115">
        <v>10.4061316616109</v>
      </c>
      <c r="N332" s="115">
        <v>1.92206031672872</v>
      </c>
      <c r="O332" s="115">
        <v>0.10332492146113</v>
      </c>
      <c r="P332" s="115">
        <v>1.908458759965E-2</v>
      </c>
      <c r="Q332" s="115">
        <v>36.913300870129902</v>
      </c>
      <c r="R332" s="115">
        <v>1200</v>
      </c>
      <c r="S332" s="115" t="s">
        <v>351</v>
      </c>
      <c r="T332" s="115">
        <v>1200</v>
      </c>
      <c r="U332" s="115" t="s">
        <v>352</v>
      </c>
      <c r="V332" s="115" t="s">
        <v>350</v>
      </c>
      <c r="Z332" s="115">
        <v>0</v>
      </c>
      <c r="AA332" s="115">
        <v>1</v>
      </c>
      <c r="AB332" s="115">
        <v>0.10332492146113</v>
      </c>
      <c r="AC332" s="115">
        <v>1.908458759965E-2</v>
      </c>
      <c r="AD332" s="115">
        <v>36.913300870128197</v>
      </c>
      <c r="AF332" s="115">
        <v>-1</v>
      </c>
      <c r="AG332" s="115">
        <v>-1</v>
      </c>
      <c r="AH332" s="115">
        <v>-1</v>
      </c>
      <c r="AI332" s="115">
        <v>-1</v>
      </c>
      <c r="AJ332" s="115">
        <v>0</v>
      </c>
      <c r="AM332" s="115" t="s">
        <v>348</v>
      </c>
      <c r="AN332" s="115">
        <v>-1</v>
      </c>
      <c r="AQ332" s="115">
        <v>608</v>
      </c>
      <c r="AR332" s="115" t="s">
        <v>247</v>
      </c>
      <c r="AS332" s="115" t="s">
        <v>355</v>
      </c>
      <c r="AT332" s="115" t="s">
        <v>296</v>
      </c>
      <c r="AV332" s="115">
        <v>34.820378173812003</v>
      </c>
      <c r="AW332" s="115">
        <v>2.9937794699999999E-2</v>
      </c>
    </row>
    <row r="333" spans="1:49" x14ac:dyDescent="0.25">
      <c r="A333" s="117">
        <v>210000</v>
      </c>
      <c r="B333" s="117">
        <v>830000</v>
      </c>
      <c r="C333" s="117">
        <v>830000</v>
      </c>
      <c r="D333" s="115" t="s">
        <v>342</v>
      </c>
      <c r="E333" s="115" t="s">
        <v>13</v>
      </c>
      <c r="F333" s="115" t="s">
        <v>343</v>
      </c>
      <c r="G333" s="115" t="s">
        <v>344</v>
      </c>
      <c r="H333" s="115">
        <v>0.56000000000000005</v>
      </c>
      <c r="I333" s="115">
        <v>0.48</v>
      </c>
      <c r="J333" s="115" t="s">
        <v>350</v>
      </c>
      <c r="K333" s="115">
        <v>1.5269586508170001E-2</v>
      </c>
      <c r="L333" s="115">
        <v>3717.6381408013299</v>
      </c>
      <c r="M333" s="115">
        <v>10.4061316616109</v>
      </c>
      <c r="N333" s="115">
        <v>1.92206031672872</v>
      </c>
      <c r="O333" s="115">
        <v>0.15889732762245001</v>
      </c>
      <c r="P333" s="115">
        <v>2.934906628022E-2</v>
      </c>
      <c r="Q333" s="115">
        <v>56.766797197067902</v>
      </c>
      <c r="R333" s="115">
        <v>1200</v>
      </c>
      <c r="S333" s="115" t="s">
        <v>351</v>
      </c>
      <c r="T333" s="115">
        <v>1200</v>
      </c>
      <c r="U333" s="115" t="s">
        <v>352</v>
      </c>
      <c r="V333" s="115" t="s">
        <v>350</v>
      </c>
      <c r="Z333" s="115">
        <v>0</v>
      </c>
      <c r="AA333" s="115">
        <v>1</v>
      </c>
      <c r="AB333" s="115">
        <v>0.15889732762245001</v>
      </c>
      <c r="AC333" s="115">
        <v>2.934906628022E-2</v>
      </c>
      <c r="AD333" s="115">
        <v>56.766797197067099</v>
      </c>
      <c r="AF333" s="115">
        <v>-1</v>
      </c>
      <c r="AG333" s="115">
        <v>-1</v>
      </c>
      <c r="AH333" s="115">
        <v>-1</v>
      </c>
      <c r="AI333" s="115">
        <v>-1</v>
      </c>
      <c r="AJ333" s="115">
        <v>0</v>
      </c>
      <c r="AM333" s="115" t="s">
        <v>348</v>
      </c>
      <c r="AN333" s="115">
        <v>-1</v>
      </c>
      <c r="AQ333" s="115">
        <v>608</v>
      </c>
      <c r="AR333" s="115" t="s">
        <v>247</v>
      </c>
      <c r="AS333" s="115" t="s">
        <v>355</v>
      </c>
      <c r="AT333" s="115" t="s">
        <v>296</v>
      </c>
      <c r="AV333" s="115">
        <v>40.294094037969202</v>
      </c>
      <c r="AW333" s="115">
        <v>4.6039575999999999E-2</v>
      </c>
    </row>
    <row r="334" spans="1:49" x14ac:dyDescent="0.25">
      <c r="A334" s="117">
        <v>210000</v>
      </c>
      <c r="B334" s="117">
        <v>830000</v>
      </c>
      <c r="C334" s="117">
        <v>830000</v>
      </c>
      <c r="D334" s="115" t="s">
        <v>342</v>
      </c>
      <c r="E334" s="115" t="s">
        <v>13</v>
      </c>
      <c r="F334" s="115" t="s">
        <v>343</v>
      </c>
      <c r="G334" s="115" t="s">
        <v>344</v>
      </c>
      <c r="H334" s="115">
        <v>0.56000000000000005</v>
      </c>
      <c r="I334" s="115">
        <v>0.48</v>
      </c>
      <c r="J334" s="115" t="s">
        <v>350</v>
      </c>
      <c r="K334" s="115">
        <v>4.5566715148799997E-3</v>
      </c>
      <c r="L334" s="115">
        <v>3717.6381408013299</v>
      </c>
      <c r="M334" s="115">
        <v>10.4061316616109</v>
      </c>
      <c r="N334" s="115">
        <v>1.92206031672872</v>
      </c>
      <c r="O334" s="115">
        <v>4.7417323722620003E-2</v>
      </c>
      <c r="P334" s="115">
        <v>8.7581974951300001E-3</v>
      </c>
      <c r="Q334" s="115">
        <v>16.940055818846801</v>
      </c>
      <c r="R334" s="115">
        <v>1300</v>
      </c>
      <c r="S334" s="115" t="s">
        <v>346</v>
      </c>
      <c r="T334" s="115">
        <v>1300</v>
      </c>
      <c r="U334" s="115" t="s">
        <v>352</v>
      </c>
      <c r="V334" s="115" t="s">
        <v>350</v>
      </c>
      <c r="Z334" s="115">
        <v>0</v>
      </c>
      <c r="AA334" s="115">
        <v>1</v>
      </c>
      <c r="AB334" s="115">
        <v>4.7417323722620003E-2</v>
      </c>
      <c r="AC334" s="115">
        <v>8.7581974951300001E-3</v>
      </c>
      <c r="AD334" s="115">
        <v>92.954802562072004</v>
      </c>
      <c r="AF334" s="115">
        <v>-1</v>
      </c>
      <c r="AG334" s="115">
        <v>-1</v>
      </c>
      <c r="AH334" s="115">
        <v>-1</v>
      </c>
      <c r="AI334" s="115">
        <v>-1</v>
      </c>
      <c r="AJ334" s="115">
        <v>0</v>
      </c>
      <c r="AM334" s="115" t="s">
        <v>348</v>
      </c>
      <c r="AN334" s="115">
        <v>-1</v>
      </c>
      <c r="AQ334" s="115">
        <v>608</v>
      </c>
      <c r="AR334" s="115" t="s">
        <v>247</v>
      </c>
      <c r="AS334" s="115" t="s">
        <v>355</v>
      </c>
      <c r="AT334" s="115" t="s">
        <v>296</v>
      </c>
      <c r="AV334" s="115">
        <v>26.474406574230699</v>
      </c>
      <c r="AW334" s="115">
        <v>7.5389134299999994E-2</v>
      </c>
    </row>
    <row r="335" spans="1:49" x14ac:dyDescent="0.25">
      <c r="A335" s="117">
        <v>210000</v>
      </c>
      <c r="B335" s="117">
        <v>830000</v>
      </c>
      <c r="C335" s="117">
        <v>830000</v>
      </c>
      <c r="D335" s="115" t="s">
        <v>342</v>
      </c>
      <c r="E335" s="115" t="s">
        <v>13</v>
      </c>
      <c r="F335" s="115" t="s">
        <v>343</v>
      </c>
      <c r="G335" s="115" t="s">
        <v>344</v>
      </c>
      <c r="H335" s="115">
        <v>0.56000000000000005</v>
      </c>
      <c r="I335" s="115">
        <v>0.48</v>
      </c>
      <c r="J335" s="115" t="s">
        <v>350</v>
      </c>
      <c r="K335" s="115">
        <v>1.495393292436E-2</v>
      </c>
      <c r="L335" s="115">
        <v>3717.6381408013299</v>
      </c>
      <c r="M335" s="115">
        <v>10.4061316616109</v>
      </c>
      <c r="N335" s="115">
        <v>1.92206031672872</v>
      </c>
      <c r="O335" s="115">
        <v>0.15561259486977999</v>
      </c>
      <c r="P335" s="115">
        <v>2.8742361052930002E-2</v>
      </c>
      <c r="Q335" s="115">
        <v>55.593311394585498</v>
      </c>
      <c r="R335" s="115">
        <v>1210</v>
      </c>
      <c r="S335" s="115" t="s">
        <v>353</v>
      </c>
      <c r="T335" s="115">
        <v>1210</v>
      </c>
      <c r="U335" s="115" t="s">
        <v>352</v>
      </c>
      <c r="V335" s="115" t="s">
        <v>350</v>
      </c>
      <c r="Z335" s="115">
        <v>0</v>
      </c>
      <c r="AA335" s="115">
        <v>1</v>
      </c>
      <c r="AB335" s="115">
        <v>0.15561259486977999</v>
      </c>
      <c r="AC335" s="115">
        <v>2.8742361052930002E-2</v>
      </c>
      <c r="AD335" s="115">
        <v>142.198808017961</v>
      </c>
      <c r="AF335" s="115">
        <v>-1</v>
      </c>
      <c r="AG335" s="115">
        <v>-1</v>
      </c>
      <c r="AH335" s="115">
        <v>-1</v>
      </c>
      <c r="AI335" s="115">
        <v>-1</v>
      </c>
      <c r="AJ335" s="115">
        <v>0</v>
      </c>
      <c r="AM335" s="115" t="s">
        <v>348</v>
      </c>
      <c r="AN335" s="115">
        <v>-1</v>
      </c>
      <c r="AQ335" s="115">
        <v>608</v>
      </c>
      <c r="AR335" s="115" t="s">
        <v>247</v>
      </c>
      <c r="AS335" s="115" t="s">
        <v>355</v>
      </c>
      <c r="AT335" s="115" t="s">
        <v>296</v>
      </c>
      <c r="AV335" s="115">
        <v>31.177413717936101</v>
      </c>
      <c r="AW335" s="115">
        <v>0.1153275004</v>
      </c>
    </row>
    <row r="336" spans="1:49" x14ac:dyDescent="0.25">
      <c r="A336" s="117">
        <v>210000</v>
      </c>
      <c r="B336" s="117">
        <v>830000</v>
      </c>
      <c r="C336" s="117">
        <v>830000</v>
      </c>
      <c r="D336" s="115" t="s">
        <v>342</v>
      </c>
      <c r="E336" s="115" t="s">
        <v>13</v>
      </c>
      <c r="F336" s="115" t="s">
        <v>343</v>
      </c>
      <c r="G336" s="115" t="s">
        <v>344</v>
      </c>
      <c r="H336" s="115">
        <v>0.56000000000000005</v>
      </c>
      <c r="I336" s="115">
        <v>0.48</v>
      </c>
      <c r="J336" s="115" t="s">
        <v>350</v>
      </c>
      <c r="K336" s="115">
        <v>1.4901883126470001E-2</v>
      </c>
      <c r="L336" s="115">
        <v>3717.6381408013299</v>
      </c>
      <c r="M336" s="115">
        <v>10.4061316616109</v>
      </c>
      <c r="N336" s="115">
        <v>1.92206031672872</v>
      </c>
      <c r="O336" s="115">
        <v>0.15507095781999999</v>
      </c>
      <c r="P336" s="115">
        <v>2.8642318201920001E-2</v>
      </c>
      <c r="Q336" s="115">
        <v>55.399809080735999</v>
      </c>
      <c r="R336" s="115">
        <v>1330</v>
      </c>
      <c r="S336" s="115" t="s">
        <v>354</v>
      </c>
      <c r="T336" s="115">
        <v>1330</v>
      </c>
      <c r="U336" s="115" t="s">
        <v>352</v>
      </c>
      <c r="V336" s="115" t="s">
        <v>350</v>
      </c>
      <c r="Z336" s="115">
        <v>0</v>
      </c>
      <c r="AA336" s="115">
        <v>1</v>
      </c>
      <c r="AB336" s="115">
        <v>0.15507095781999999</v>
      </c>
      <c r="AC336" s="115">
        <v>2.8642318201920001E-2</v>
      </c>
      <c r="AD336" s="115">
        <v>55.399809080734897</v>
      </c>
      <c r="AF336" s="115">
        <v>-1</v>
      </c>
      <c r="AG336" s="115">
        <v>-1</v>
      </c>
      <c r="AH336" s="115">
        <v>-1</v>
      </c>
      <c r="AI336" s="115">
        <v>-1</v>
      </c>
      <c r="AJ336" s="115">
        <v>0</v>
      </c>
      <c r="AM336" s="115" t="s">
        <v>348</v>
      </c>
      <c r="AN336" s="115">
        <v>-1</v>
      </c>
      <c r="AQ336" s="115">
        <v>608</v>
      </c>
      <c r="AR336" s="115" t="s">
        <v>247</v>
      </c>
      <c r="AS336" s="115" t="s">
        <v>355</v>
      </c>
      <c r="AT336" s="115" t="s">
        <v>296</v>
      </c>
      <c r="AV336" s="115">
        <v>31.513778775404901</v>
      </c>
      <c r="AW336" s="115">
        <v>4.49309076E-2</v>
      </c>
    </row>
    <row r="337" spans="1:49" x14ac:dyDescent="0.25">
      <c r="A337" s="117">
        <v>210000</v>
      </c>
      <c r="B337" s="117">
        <v>830000</v>
      </c>
      <c r="C337" s="117">
        <v>830000</v>
      </c>
      <c r="D337" s="115" t="s">
        <v>342</v>
      </c>
      <c r="E337" s="115" t="s">
        <v>13</v>
      </c>
      <c r="F337" s="115" t="s">
        <v>343</v>
      </c>
      <c r="G337" s="115" t="s">
        <v>344</v>
      </c>
      <c r="H337" s="115">
        <v>0.56000000000000005</v>
      </c>
      <c r="I337" s="115">
        <v>0.48</v>
      </c>
      <c r="J337" s="115" t="s">
        <v>350</v>
      </c>
      <c r="K337" s="115">
        <v>1.160432319196E-2</v>
      </c>
      <c r="L337" s="115">
        <v>3717.6381408013299</v>
      </c>
      <c r="M337" s="115">
        <v>10.4061316616109</v>
      </c>
      <c r="N337" s="115">
        <v>1.92206031672872</v>
      </c>
      <c r="O337" s="115">
        <v>0.12075611497945</v>
      </c>
      <c r="P337" s="115">
        <v>2.2304209109760002E-2</v>
      </c>
      <c r="Q337" s="115">
        <v>43.140674496627</v>
      </c>
      <c r="R337" s="115">
        <v>1210</v>
      </c>
      <c r="S337" s="115" t="s">
        <v>353</v>
      </c>
      <c r="T337" s="115">
        <v>1210</v>
      </c>
      <c r="U337" s="115" t="s">
        <v>352</v>
      </c>
      <c r="V337" s="115" t="s">
        <v>350</v>
      </c>
      <c r="Z337" s="115">
        <v>0</v>
      </c>
      <c r="AA337" s="115">
        <v>1</v>
      </c>
      <c r="AB337" s="115">
        <v>0.12075611497945</v>
      </c>
      <c r="AC337" s="115">
        <v>2.2304209109760002E-2</v>
      </c>
      <c r="AD337" s="115">
        <v>43.140674496625898</v>
      </c>
      <c r="AF337" s="115">
        <v>-1</v>
      </c>
      <c r="AG337" s="115">
        <v>-1</v>
      </c>
      <c r="AH337" s="115">
        <v>-1</v>
      </c>
      <c r="AI337" s="115">
        <v>-1</v>
      </c>
      <c r="AJ337" s="115">
        <v>0</v>
      </c>
      <c r="AM337" s="115" t="s">
        <v>348</v>
      </c>
      <c r="AN337" s="115">
        <v>-1</v>
      </c>
      <c r="AQ337" s="115">
        <v>608</v>
      </c>
      <c r="AR337" s="115" t="s">
        <v>247</v>
      </c>
      <c r="AS337" s="115" t="s">
        <v>355</v>
      </c>
      <c r="AT337" s="115" t="s">
        <v>296</v>
      </c>
      <c r="AV337" s="115">
        <v>33.4088177538626</v>
      </c>
      <c r="AW337" s="115">
        <v>3.49883816E-2</v>
      </c>
    </row>
    <row r="338" spans="1:49" x14ac:dyDescent="0.25">
      <c r="A338" s="117">
        <v>210000</v>
      </c>
      <c r="B338" s="117">
        <v>830000</v>
      </c>
      <c r="C338" s="117">
        <v>830000</v>
      </c>
      <c r="D338" s="115" t="s">
        <v>342</v>
      </c>
      <c r="E338" s="115" t="s">
        <v>13</v>
      </c>
      <c r="F338" s="115" t="s">
        <v>343</v>
      </c>
      <c r="G338" s="115" t="s">
        <v>344</v>
      </c>
      <c r="H338" s="115">
        <v>0.56000000000000005</v>
      </c>
      <c r="I338" s="115">
        <v>0.48</v>
      </c>
      <c r="J338" s="115" t="s">
        <v>350</v>
      </c>
      <c r="K338" s="115">
        <v>3.1937963877999998E-4</v>
      </c>
      <c r="L338" s="115">
        <v>3717.6381408013299</v>
      </c>
      <c r="M338" s="115">
        <v>10.4061316616109</v>
      </c>
      <c r="N338" s="115">
        <v>1.92206031672872</v>
      </c>
      <c r="O338" s="115">
        <v>3.3235065712099998E-3</v>
      </c>
      <c r="P338" s="115">
        <v>6.1386692966999997E-4</v>
      </c>
      <c r="Q338" s="115">
        <v>1.1873379265350299</v>
      </c>
      <c r="R338" s="115">
        <v>1330</v>
      </c>
      <c r="S338" s="115" t="s">
        <v>354</v>
      </c>
      <c r="T338" s="115">
        <v>1330</v>
      </c>
      <c r="U338" s="115" t="s">
        <v>352</v>
      </c>
      <c r="V338" s="115" t="s">
        <v>350</v>
      </c>
      <c r="Z338" s="115">
        <v>0</v>
      </c>
      <c r="AA338" s="115">
        <v>1</v>
      </c>
      <c r="AB338" s="115">
        <v>3.3235065712099998E-3</v>
      </c>
      <c r="AC338" s="115">
        <v>6.1386692966999997E-4</v>
      </c>
      <c r="AD338" s="115">
        <v>1.18733792653544</v>
      </c>
      <c r="AF338" s="115">
        <v>-1</v>
      </c>
      <c r="AG338" s="115">
        <v>-1</v>
      </c>
      <c r="AH338" s="115">
        <v>-1</v>
      </c>
      <c r="AI338" s="115">
        <v>-1</v>
      </c>
      <c r="AJ338" s="115">
        <v>0</v>
      </c>
      <c r="AM338" s="115" t="s">
        <v>348</v>
      </c>
      <c r="AN338" s="115">
        <v>-1</v>
      </c>
      <c r="AQ338" s="115">
        <v>608</v>
      </c>
      <c r="AR338" s="115" t="s">
        <v>247</v>
      </c>
      <c r="AS338" s="115" t="s">
        <v>355</v>
      </c>
      <c r="AT338" s="115" t="s">
        <v>296</v>
      </c>
      <c r="AV338" s="115">
        <v>9.6972752888489993</v>
      </c>
      <c r="AW338" s="115">
        <v>9.6296670000000002E-4</v>
      </c>
    </row>
    <row r="339" spans="1:49" x14ac:dyDescent="0.25">
      <c r="A339" s="117">
        <v>210000</v>
      </c>
      <c r="B339" s="117">
        <v>830000</v>
      </c>
      <c r="C339" s="117">
        <v>830000</v>
      </c>
      <c r="D339" s="115" t="s">
        <v>342</v>
      </c>
      <c r="E339" s="115" t="s">
        <v>13</v>
      </c>
      <c r="F339" s="115" t="s">
        <v>343</v>
      </c>
      <c r="G339" s="115" t="s">
        <v>344</v>
      </c>
      <c r="H339" s="115">
        <v>0.56000000000000005</v>
      </c>
      <c r="I339" s="115">
        <v>0.48</v>
      </c>
      <c r="J339" s="115" t="s">
        <v>350</v>
      </c>
      <c r="K339" s="115">
        <v>1.8539760303E-4</v>
      </c>
      <c r="L339" s="115">
        <v>3717.6381408013299</v>
      </c>
      <c r="M339" s="115">
        <v>10.4061316616109</v>
      </c>
      <c r="N339" s="115">
        <v>1.92206031672872</v>
      </c>
      <c r="O339" s="115">
        <v>1.92927186692E-3</v>
      </c>
      <c r="P339" s="115">
        <v>3.5634537561000002E-4</v>
      </c>
      <c r="Q339" s="115">
        <v>0.68924120025605995</v>
      </c>
      <c r="R339" s="115">
        <v>1330</v>
      </c>
      <c r="S339" s="115" t="s">
        <v>354</v>
      </c>
      <c r="T339" s="115">
        <v>1330</v>
      </c>
      <c r="U339" s="115" t="s">
        <v>352</v>
      </c>
      <c r="V339" s="115" t="s">
        <v>350</v>
      </c>
      <c r="Z339" s="115">
        <v>0</v>
      </c>
      <c r="AA339" s="115">
        <v>1</v>
      </c>
      <c r="AB339" s="115">
        <v>1.92927186692E-3</v>
      </c>
      <c r="AC339" s="115">
        <v>3.5634537561000002E-4</v>
      </c>
      <c r="AD339" s="115">
        <v>0.68924120025670998</v>
      </c>
      <c r="AF339" s="115">
        <v>-1</v>
      </c>
      <c r="AG339" s="115">
        <v>-1</v>
      </c>
      <c r="AH339" s="115">
        <v>-1</v>
      </c>
      <c r="AI339" s="115">
        <v>-1</v>
      </c>
      <c r="AJ339" s="115">
        <v>0</v>
      </c>
      <c r="AM339" s="115" t="s">
        <v>348</v>
      </c>
      <c r="AN339" s="115">
        <v>-1</v>
      </c>
      <c r="AQ339" s="115">
        <v>608</v>
      </c>
      <c r="AR339" s="115" t="s">
        <v>247</v>
      </c>
      <c r="AS339" s="115" t="s">
        <v>355</v>
      </c>
      <c r="AT339" s="115" t="s">
        <v>296</v>
      </c>
      <c r="AV339" s="115">
        <v>8.8731652953472295</v>
      </c>
      <c r="AW339" s="115">
        <v>5.5899529999999995E-4</v>
      </c>
    </row>
    <row r="340" spans="1:49" x14ac:dyDescent="0.25">
      <c r="A340" s="117">
        <v>210000</v>
      </c>
      <c r="B340" s="117">
        <v>830000</v>
      </c>
      <c r="C340" s="117">
        <v>830000</v>
      </c>
      <c r="D340" s="115" t="s">
        <v>342</v>
      </c>
      <c r="E340" s="115" t="s">
        <v>13</v>
      </c>
      <c r="F340" s="115" t="s">
        <v>343</v>
      </c>
      <c r="G340" s="115" t="s">
        <v>344</v>
      </c>
      <c r="H340" s="115">
        <v>0.56000000000000005</v>
      </c>
      <c r="I340" s="115">
        <v>0.48</v>
      </c>
      <c r="J340" s="115" t="s">
        <v>350</v>
      </c>
      <c r="K340" s="115">
        <v>7.8833875389999999E-5</v>
      </c>
      <c r="L340" s="115">
        <v>3717.6381408013299</v>
      </c>
      <c r="M340" s="115">
        <v>10.4061316616109</v>
      </c>
      <c r="N340" s="115">
        <v>1.92206031672872</v>
      </c>
      <c r="O340" s="115">
        <v>8.2035568675000001E-4</v>
      </c>
      <c r="P340" s="115">
        <v>1.5152346351E-4</v>
      </c>
      <c r="Q340" s="115">
        <v>0.29307582195562998</v>
      </c>
      <c r="R340" s="115">
        <v>1330</v>
      </c>
      <c r="S340" s="115" t="s">
        <v>354</v>
      </c>
      <c r="T340" s="115">
        <v>1330</v>
      </c>
      <c r="U340" s="115" t="s">
        <v>352</v>
      </c>
      <c r="V340" s="115" t="s">
        <v>350</v>
      </c>
      <c r="Z340" s="115">
        <v>0</v>
      </c>
      <c r="AA340" s="115">
        <v>1</v>
      </c>
      <c r="AB340" s="115">
        <v>8.2035568675000001E-4</v>
      </c>
      <c r="AC340" s="115">
        <v>1.5152346351E-4</v>
      </c>
      <c r="AD340" s="115">
        <v>0.29307582195616</v>
      </c>
      <c r="AF340" s="115">
        <v>-1</v>
      </c>
      <c r="AG340" s="115">
        <v>-1</v>
      </c>
      <c r="AH340" s="115">
        <v>-1</v>
      </c>
      <c r="AI340" s="115">
        <v>-1</v>
      </c>
      <c r="AJ340" s="115">
        <v>0</v>
      </c>
      <c r="AM340" s="115" t="s">
        <v>348</v>
      </c>
      <c r="AN340" s="115">
        <v>-1</v>
      </c>
      <c r="AQ340" s="115">
        <v>608</v>
      </c>
      <c r="AR340" s="115" t="s">
        <v>247</v>
      </c>
      <c r="AS340" s="115" t="s">
        <v>355</v>
      </c>
      <c r="AT340" s="115" t="s">
        <v>296</v>
      </c>
      <c r="AV340" s="115">
        <v>10.379636788645101</v>
      </c>
      <c r="AW340" s="115">
        <v>2.376933E-4</v>
      </c>
    </row>
    <row r="341" spans="1:49" x14ac:dyDescent="0.25">
      <c r="A341" s="117">
        <v>210000</v>
      </c>
      <c r="B341" s="117">
        <v>830000</v>
      </c>
      <c r="C341" s="117">
        <v>830000</v>
      </c>
      <c r="D341" s="115" t="s">
        <v>342</v>
      </c>
      <c r="E341" s="115" t="s">
        <v>13</v>
      </c>
      <c r="F341" s="115" t="s">
        <v>343</v>
      </c>
      <c r="G341" s="115" t="s">
        <v>344</v>
      </c>
      <c r="H341" s="115">
        <v>0.56000000000000005</v>
      </c>
      <c r="I341" s="115">
        <v>0.48</v>
      </c>
      <c r="J341" s="115" t="s">
        <v>350</v>
      </c>
      <c r="K341" s="115">
        <v>4.5252683038279999E-2</v>
      </c>
      <c r="L341" s="115">
        <v>3717.6381408013299</v>
      </c>
      <c r="M341" s="115">
        <v>10.4061316616109</v>
      </c>
      <c r="N341" s="115">
        <v>1.92206031672872</v>
      </c>
      <c r="O341" s="115">
        <v>0.47090537773756003</v>
      </c>
      <c r="P341" s="115">
        <v>8.6978386293389998E-2</v>
      </c>
      <c r="Q341" s="115">
        <v>168.23310043672899</v>
      </c>
      <c r="R341" s="115">
        <v>1210</v>
      </c>
      <c r="S341" s="115" t="s">
        <v>353</v>
      </c>
      <c r="T341" s="115">
        <v>1210</v>
      </c>
      <c r="U341" s="115" t="s">
        <v>352</v>
      </c>
      <c r="V341" s="115" t="s">
        <v>350</v>
      </c>
      <c r="Z341" s="115">
        <v>0</v>
      </c>
      <c r="AA341" s="115">
        <v>1</v>
      </c>
      <c r="AB341" s="115">
        <v>0.47090537773756003</v>
      </c>
      <c r="AC341" s="115">
        <v>8.6978386293389998E-2</v>
      </c>
      <c r="AD341" s="115">
        <v>168.23310043672899</v>
      </c>
      <c r="AF341" s="115">
        <v>-1</v>
      </c>
      <c r="AG341" s="115">
        <v>-1</v>
      </c>
      <c r="AH341" s="115">
        <v>-1</v>
      </c>
      <c r="AI341" s="115">
        <v>-1</v>
      </c>
      <c r="AJ341" s="115">
        <v>0</v>
      </c>
      <c r="AM341" s="115" t="s">
        <v>348</v>
      </c>
      <c r="AN341" s="115">
        <v>-1</v>
      </c>
      <c r="AQ341" s="115">
        <v>608</v>
      </c>
      <c r="AR341" s="115" t="s">
        <v>247</v>
      </c>
      <c r="AS341" s="115" t="s">
        <v>355</v>
      </c>
      <c r="AT341" s="115" t="s">
        <v>296</v>
      </c>
      <c r="AV341" s="115">
        <v>54.2027763868482</v>
      </c>
      <c r="AW341" s="115">
        <v>0.1364420928</v>
      </c>
    </row>
    <row r="342" spans="1:49" x14ac:dyDescent="0.25">
      <c r="A342" s="117">
        <v>210000</v>
      </c>
      <c r="B342" s="117">
        <v>830000</v>
      </c>
      <c r="C342" s="117">
        <v>830000</v>
      </c>
      <c r="D342" s="115" t="s">
        <v>342</v>
      </c>
      <c r="E342" s="115" t="s">
        <v>13</v>
      </c>
      <c r="F342" s="115" t="s">
        <v>343</v>
      </c>
      <c r="G342" s="115" t="s">
        <v>344</v>
      </c>
      <c r="H342" s="115">
        <v>0.56000000000000005</v>
      </c>
      <c r="I342" s="115">
        <v>0.48</v>
      </c>
      <c r="J342" s="115" t="s">
        <v>350</v>
      </c>
      <c r="K342" s="115">
        <v>5.2188240183000003E-4</v>
      </c>
      <c r="L342" s="115">
        <v>3717.6381408013299</v>
      </c>
      <c r="M342" s="115">
        <v>10.4061316616109</v>
      </c>
      <c r="N342" s="115">
        <v>1.92206031672872</v>
      </c>
      <c r="O342" s="115">
        <v>5.43077698537E-3</v>
      </c>
      <c r="P342" s="115">
        <v>1.0030894545600001E-3</v>
      </c>
      <c r="Q342" s="115">
        <v>1.9401699220748001</v>
      </c>
      <c r="R342" s="115">
        <v>1330</v>
      </c>
      <c r="S342" s="115" t="s">
        <v>354</v>
      </c>
      <c r="T342" s="115">
        <v>1330</v>
      </c>
      <c r="U342" s="115" t="s">
        <v>352</v>
      </c>
      <c r="V342" s="115" t="s">
        <v>350</v>
      </c>
      <c r="Z342" s="115">
        <v>0</v>
      </c>
      <c r="AA342" s="115">
        <v>1</v>
      </c>
      <c r="AB342" s="115">
        <v>5.43077698537E-3</v>
      </c>
      <c r="AC342" s="115">
        <v>1.0030894545600001E-3</v>
      </c>
      <c r="AD342" s="115">
        <v>1.9401699220761699</v>
      </c>
      <c r="AF342" s="115">
        <v>-1</v>
      </c>
      <c r="AG342" s="115">
        <v>-1</v>
      </c>
      <c r="AH342" s="115">
        <v>-1</v>
      </c>
      <c r="AI342" s="115">
        <v>-1</v>
      </c>
      <c r="AJ342" s="115">
        <v>0</v>
      </c>
      <c r="AM342" s="115" t="s">
        <v>348</v>
      </c>
      <c r="AN342" s="115">
        <v>-1</v>
      </c>
      <c r="AQ342" s="115">
        <v>608</v>
      </c>
      <c r="AR342" s="115" t="s">
        <v>247</v>
      </c>
      <c r="AS342" s="115" t="s">
        <v>355</v>
      </c>
      <c r="AT342" s="115" t="s">
        <v>296</v>
      </c>
      <c r="AV342" s="115">
        <v>15.766840945502601</v>
      </c>
      <c r="AW342" s="115">
        <v>1.5735359999999999E-3</v>
      </c>
    </row>
    <row r="343" spans="1:49" x14ac:dyDescent="0.25">
      <c r="A343" s="117">
        <v>210000</v>
      </c>
      <c r="B343" s="117">
        <v>830000</v>
      </c>
      <c r="C343" s="117">
        <v>830000</v>
      </c>
      <c r="D343" s="115" t="s">
        <v>342</v>
      </c>
      <c r="E343" s="115" t="s">
        <v>13</v>
      </c>
      <c r="F343" s="115" t="s">
        <v>343</v>
      </c>
      <c r="G343" s="115" t="s">
        <v>344</v>
      </c>
      <c r="H343" s="115">
        <v>0.56000000000000005</v>
      </c>
      <c r="I343" s="115">
        <v>0.48</v>
      </c>
      <c r="J343" s="115" t="s">
        <v>350</v>
      </c>
      <c r="K343" s="115">
        <v>1.785161102107E-2</v>
      </c>
      <c r="L343" s="115">
        <v>3717.6381408013299</v>
      </c>
      <c r="M343" s="115">
        <v>10.4061316616109</v>
      </c>
      <c r="N343" s="115">
        <v>1.92206031672872</v>
      </c>
      <c r="O343" s="115">
        <v>0.18576621465720999</v>
      </c>
      <c r="P343" s="115">
        <v>3.4311873133289997E-2</v>
      </c>
      <c r="Q343" s="115">
        <v>66.365830006712599</v>
      </c>
      <c r="R343" s="115">
        <v>1300</v>
      </c>
      <c r="S343" s="115" t="s">
        <v>346</v>
      </c>
      <c r="T343" s="115">
        <v>1300</v>
      </c>
      <c r="U343" s="115" t="s">
        <v>352</v>
      </c>
      <c r="V343" s="115" t="s">
        <v>350</v>
      </c>
      <c r="Z343" s="115">
        <v>0</v>
      </c>
      <c r="AA343" s="115">
        <v>1</v>
      </c>
      <c r="AB343" s="115">
        <v>0.18576621465720999</v>
      </c>
      <c r="AC343" s="115">
        <v>3.4311873133289997E-2</v>
      </c>
      <c r="AD343" s="115">
        <v>170.59048936188401</v>
      </c>
      <c r="AF343" s="115">
        <v>-1</v>
      </c>
      <c r="AG343" s="115">
        <v>-1</v>
      </c>
      <c r="AH343" s="115">
        <v>-1</v>
      </c>
      <c r="AI343" s="115">
        <v>-1</v>
      </c>
      <c r="AJ343" s="115">
        <v>0</v>
      </c>
      <c r="AM343" s="115" t="s">
        <v>348</v>
      </c>
      <c r="AN343" s="115">
        <v>-1</v>
      </c>
      <c r="AQ343" s="115">
        <v>608</v>
      </c>
      <c r="AR343" s="115" t="s">
        <v>247</v>
      </c>
      <c r="AS343" s="115" t="s">
        <v>355</v>
      </c>
      <c r="AT343" s="115" t="s">
        <v>296</v>
      </c>
      <c r="AV343" s="115">
        <v>34.006551512384803</v>
      </c>
      <c r="AW343" s="115">
        <v>0.138354006</v>
      </c>
    </row>
    <row r="344" spans="1:49" x14ac:dyDescent="0.25">
      <c r="A344" s="117">
        <v>210000</v>
      </c>
      <c r="B344" s="117">
        <v>830000</v>
      </c>
      <c r="C344" s="117">
        <v>830000</v>
      </c>
      <c r="D344" s="115" t="s">
        <v>342</v>
      </c>
      <c r="E344" s="115" t="s">
        <v>13</v>
      </c>
      <c r="F344" s="115" t="s">
        <v>343</v>
      </c>
      <c r="G344" s="115" t="s">
        <v>344</v>
      </c>
      <c r="H344" s="115">
        <v>0.56000000000000005</v>
      </c>
      <c r="I344" s="115">
        <v>0.48</v>
      </c>
      <c r="J344" s="115" t="s">
        <v>350</v>
      </c>
      <c r="K344" s="115">
        <v>0.20008269582783</v>
      </c>
      <c r="L344" s="115">
        <v>3688.32792943196</v>
      </c>
      <c r="M344" s="115">
        <v>9.1885121514347006</v>
      </c>
      <c r="N344" s="115">
        <v>1.35120013684962</v>
      </c>
      <c r="O344" s="115">
        <v>1.83846228190585</v>
      </c>
      <c r="P344" s="115">
        <v>0.27035176598381</v>
      </c>
      <c r="Q344" s="115">
        <v>737.97059521783603</v>
      </c>
      <c r="R344" s="115">
        <v>1200</v>
      </c>
      <c r="S344" s="115" t="s">
        <v>351</v>
      </c>
      <c r="T344" s="115">
        <v>1200</v>
      </c>
      <c r="U344" s="115" t="s">
        <v>352</v>
      </c>
      <c r="V344" s="115" t="s">
        <v>350</v>
      </c>
      <c r="Z344" s="115">
        <v>0</v>
      </c>
      <c r="AA344" s="115">
        <v>1</v>
      </c>
      <c r="AB344" s="115">
        <v>1.83846228190585</v>
      </c>
      <c r="AC344" s="115">
        <v>0.27035176598381</v>
      </c>
      <c r="AD344" s="115">
        <v>737.97059521783603</v>
      </c>
      <c r="AF344" s="115">
        <v>-1</v>
      </c>
      <c r="AG344" s="115">
        <v>-1</v>
      </c>
      <c r="AH344" s="115">
        <v>-1</v>
      </c>
      <c r="AI344" s="115">
        <v>-1</v>
      </c>
      <c r="AJ344" s="115">
        <v>0</v>
      </c>
      <c r="AM344" s="115" t="s">
        <v>348</v>
      </c>
      <c r="AN344" s="115">
        <v>-1</v>
      </c>
      <c r="AQ344" s="115">
        <v>608</v>
      </c>
      <c r="AR344" s="115" t="s">
        <v>247</v>
      </c>
      <c r="AS344" s="115" t="s">
        <v>355</v>
      </c>
      <c r="AT344" s="115" t="s">
        <v>296</v>
      </c>
      <c r="AV344" s="115">
        <v>132.417636784716</v>
      </c>
      <c r="AW344" s="115">
        <v>0.59851629780000004</v>
      </c>
    </row>
    <row r="345" spans="1:49" x14ac:dyDescent="0.25">
      <c r="A345" s="117">
        <v>210000</v>
      </c>
      <c r="B345" s="117">
        <v>830000</v>
      </c>
      <c r="C345" s="117">
        <v>830000</v>
      </c>
      <c r="D345" s="115" t="s">
        <v>342</v>
      </c>
      <c r="E345" s="115" t="s">
        <v>13</v>
      </c>
      <c r="F345" s="115" t="s">
        <v>343</v>
      </c>
      <c r="G345" s="115" t="s">
        <v>344</v>
      </c>
      <c r="H345" s="115">
        <v>0.56000000000000005</v>
      </c>
      <c r="I345" s="115">
        <v>0.48</v>
      </c>
      <c r="J345" s="115" t="s">
        <v>350</v>
      </c>
      <c r="K345" s="115">
        <v>5.5232641116599999E-2</v>
      </c>
      <c r="L345" s="115">
        <v>3688.32792943196</v>
      </c>
      <c r="M345" s="115">
        <v>9.1885121514347006</v>
      </c>
      <c r="N345" s="115">
        <v>1.35120013684962</v>
      </c>
      <c r="O345" s="115">
        <v>0.50750579405574003</v>
      </c>
      <c r="P345" s="115">
        <v>7.4630352235319997E-2</v>
      </c>
      <c r="Q345" s="115">
        <v>203.71609284666201</v>
      </c>
      <c r="R345" s="115">
        <v>1210</v>
      </c>
      <c r="S345" s="115" t="s">
        <v>353</v>
      </c>
      <c r="T345" s="115">
        <v>1210</v>
      </c>
      <c r="U345" s="115" t="s">
        <v>352</v>
      </c>
      <c r="V345" s="115" t="s">
        <v>350</v>
      </c>
      <c r="Z345" s="115">
        <v>0</v>
      </c>
      <c r="AA345" s="115">
        <v>1</v>
      </c>
      <c r="AB345" s="115">
        <v>0.50750579405574003</v>
      </c>
      <c r="AC345" s="115">
        <v>7.4630352235319997E-2</v>
      </c>
      <c r="AD345" s="115">
        <v>203.716092846664</v>
      </c>
      <c r="AF345" s="115">
        <v>-1</v>
      </c>
      <c r="AG345" s="115">
        <v>-1</v>
      </c>
      <c r="AH345" s="115">
        <v>-1</v>
      </c>
      <c r="AI345" s="115">
        <v>-1</v>
      </c>
      <c r="AJ345" s="115">
        <v>0</v>
      </c>
      <c r="AM345" s="115" t="s">
        <v>348</v>
      </c>
      <c r="AN345" s="115">
        <v>-1</v>
      </c>
      <c r="AQ345" s="115">
        <v>608</v>
      </c>
      <c r="AR345" s="115" t="s">
        <v>247</v>
      </c>
      <c r="AS345" s="115" t="s">
        <v>355</v>
      </c>
      <c r="AT345" s="115" t="s">
        <v>296</v>
      </c>
      <c r="AV345" s="115">
        <v>61.728431573674101</v>
      </c>
      <c r="AW345" s="115">
        <v>0.1652198644</v>
      </c>
    </row>
    <row r="346" spans="1:49" x14ac:dyDescent="0.25">
      <c r="A346" s="117">
        <v>210000</v>
      </c>
      <c r="B346" s="117">
        <v>830000</v>
      </c>
      <c r="C346" s="117">
        <v>830000</v>
      </c>
      <c r="D346" s="115" t="s">
        <v>342</v>
      </c>
      <c r="E346" s="115" t="s">
        <v>13</v>
      </c>
      <c r="F346" s="115" t="s">
        <v>343</v>
      </c>
      <c r="G346" s="115" t="s">
        <v>344</v>
      </c>
      <c r="H346" s="115">
        <v>0.56000000000000005</v>
      </c>
      <c r="I346" s="115">
        <v>0.48</v>
      </c>
      <c r="J346" s="115" t="s">
        <v>350</v>
      </c>
      <c r="K346" s="115">
        <v>8.285001991431E-2</v>
      </c>
      <c r="L346" s="115">
        <v>3688.32792943196</v>
      </c>
      <c r="M346" s="115">
        <v>9.1885121514347006</v>
      </c>
      <c r="N346" s="115">
        <v>1.35120013684962</v>
      </c>
      <c r="O346" s="115">
        <v>0.76126841472932005</v>
      </c>
      <c r="P346" s="115">
        <v>0.11194695824622</v>
      </c>
      <c r="Q346" s="115">
        <v>305.57804240397599</v>
      </c>
      <c r="R346" s="115">
        <v>1210</v>
      </c>
      <c r="S346" s="115" t="s">
        <v>353</v>
      </c>
      <c r="T346" s="115">
        <v>1210</v>
      </c>
      <c r="U346" s="115" t="s">
        <v>352</v>
      </c>
      <c r="V346" s="115" t="s">
        <v>350</v>
      </c>
      <c r="Z346" s="115">
        <v>0</v>
      </c>
      <c r="AA346" s="115">
        <v>1</v>
      </c>
      <c r="AB346" s="115">
        <v>0.76126841472932005</v>
      </c>
      <c r="AC346" s="115">
        <v>0.11194695824622</v>
      </c>
      <c r="AD346" s="115">
        <v>305.57804240397701</v>
      </c>
      <c r="AF346" s="115">
        <v>-1</v>
      </c>
      <c r="AG346" s="115">
        <v>-1</v>
      </c>
      <c r="AH346" s="115">
        <v>-1</v>
      </c>
      <c r="AI346" s="115">
        <v>-1</v>
      </c>
      <c r="AJ346" s="115">
        <v>0</v>
      </c>
      <c r="AM346" s="115" t="s">
        <v>348</v>
      </c>
      <c r="AN346" s="115">
        <v>-1</v>
      </c>
      <c r="AQ346" s="115">
        <v>608</v>
      </c>
      <c r="AR346" s="115" t="s">
        <v>247</v>
      </c>
      <c r="AS346" s="115" t="s">
        <v>355</v>
      </c>
      <c r="AT346" s="115" t="s">
        <v>296</v>
      </c>
      <c r="AV346" s="115">
        <v>82.938524882578406</v>
      </c>
      <c r="AW346" s="115">
        <v>0.24783296220000001</v>
      </c>
    </row>
    <row r="347" spans="1:49" x14ac:dyDescent="0.25">
      <c r="A347" s="117">
        <v>210000</v>
      </c>
      <c r="B347" s="117">
        <v>830000</v>
      </c>
      <c r="C347" s="117">
        <v>830000</v>
      </c>
      <c r="D347" s="115" t="s">
        <v>342</v>
      </c>
      <c r="E347" s="115" t="s">
        <v>13</v>
      </c>
      <c r="F347" s="115" t="s">
        <v>343</v>
      </c>
      <c r="G347" s="115" t="s">
        <v>344</v>
      </c>
      <c r="H347" s="115">
        <v>0.56000000000000005</v>
      </c>
      <c r="I347" s="115">
        <v>0.48</v>
      </c>
      <c r="J347" s="115" t="s">
        <v>350</v>
      </c>
      <c r="K347" s="115">
        <v>7.7878328760000004E-4</v>
      </c>
      <c r="L347" s="115">
        <v>3688.32792943196</v>
      </c>
      <c r="M347" s="115">
        <v>9.1885121514347006</v>
      </c>
      <c r="N347" s="115">
        <v>1.35120013684962</v>
      </c>
      <c r="O347" s="115">
        <v>7.1558597015099999E-3</v>
      </c>
      <c r="P347" s="115">
        <v>1.0522920847899999E-3</v>
      </c>
      <c r="Q347" s="115">
        <v>2.87240815065574</v>
      </c>
      <c r="R347" s="115">
        <v>1210</v>
      </c>
      <c r="S347" s="115" t="s">
        <v>353</v>
      </c>
      <c r="T347" s="115">
        <v>1210</v>
      </c>
      <c r="U347" s="115" t="s">
        <v>352</v>
      </c>
      <c r="V347" s="115" t="s">
        <v>350</v>
      </c>
      <c r="Z347" s="115">
        <v>0</v>
      </c>
      <c r="AA347" s="115">
        <v>1</v>
      </c>
      <c r="AB347" s="115">
        <v>7.1558597015099999E-3</v>
      </c>
      <c r="AC347" s="115">
        <v>1.0522920847899999E-3</v>
      </c>
      <c r="AD347" s="115">
        <v>2.87240815065545</v>
      </c>
      <c r="AF347" s="115">
        <v>-1</v>
      </c>
      <c r="AG347" s="115">
        <v>-1</v>
      </c>
      <c r="AH347" s="115">
        <v>-1</v>
      </c>
      <c r="AI347" s="115">
        <v>-1</v>
      </c>
      <c r="AJ347" s="115">
        <v>0</v>
      </c>
      <c r="AM347" s="115" t="s">
        <v>348</v>
      </c>
      <c r="AN347" s="115">
        <v>-1</v>
      </c>
      <c r="AQ347" s="115">
        <v>608</v>
      </c>
      <c r="AR347" s="115" t="s">
        <v>247</v>
      </c>
      <c r="AS347" s="115" t="s">
        <v>355</v>
      </c>
      <c r="AT347" s="115" t="s">
        <v>296</v>
      </c>
      <c r="AV347" s="115">
        <v>21.864507231968101</v>
      </c>
      <c r="AW347" s="115">
        <v>2.3296091999999999E-3</v>
      </c>
    </row>
    <row r="348" spans="1:49" x14ac:dyDescent="0.25">
      <c r="A348" s="117">
        <v>210000</v>
      </c>
      <c r="B348" s="117">
        <v>830000</v>
      </c>
      <c r="C348" s="117">
        <v>830000</v>
      </c>
      <c r="D348" s="115" t="s">
        <v>342</v>
      </c>
      <c r="E348" s="115" t="s">
        <v>13</v>
      </c>
      <c r="F348" s="115" t="s">
        <v>343</v>
      </c>
      <c r="G348" s="115" t="s">
        <v>344</v>
      </c>
      <c r="H348" s="115">
        <v>0.56000000000000005</v>
      </c>
      <c r="I348" s="115">
        <v>0.48</v>
      </c>
      <c r="J348" s="115" t="s">
        <v>350</v>
      </c>
      <c r="K348" s="115">
        <v>1.8325563894389999E-2</v>
      </c>
      <c r="L348" s="115">
        <v>3688.32792943196</v>
      </c>
      <c r="M348" s="115">
        <v>9.1885121514347006</v>
      </c>
      <c r="N348" s="115">
        <v>1.35120013684962</v>
      </c>
      <c r="O348" s="115">
        <v>0.16838466652551001</v>
      </c>
      <c r="P348" s="115">
        <v>2.4761504441939999E-2</v>
      </c>
      <c r="Q348" s="115">
        <v>67.590689134275905</v>
      </c>
      <c r="R348" s="115">
        <v>1210</v>
      </c>
      <c r="S348" s="115" t="s">
        <v>353</v>
      </c>
      <c r="T348" s="115">
        <v>1210</v>
      </c>
      <c r="U348" s="115" t="s">
        <v>352</v>
      </c>
      <c r="V348" s="115" t="s">
        <v>350</v>
      </c>
      <c r="Z348" s="115">
        <v>0</v>
      </c>
      <c r="AA348" s="115">
        <v>1</v>
      </c>
      <c r="AB348" s="115">
        <v>0.16838466652551001</v>
      </c>
      <c r="AC348" s="115">
        <v>2.4761504441939999E-2</v>
      </c>
      <c r="AD348" s="115">
        <v>79.063761938676095</v>
      </c>
      <c r="AF348" s="115">
        <v>-1</v>
      </c>
      <c r="AG348" s="115">
        <v>-1</v>
      </c>
      <c r="AH348" s="115">
        <v>-1</v>
      </c>
      <c r="AI348" s="115">
        <v>-1</v>
      </c>
      <c r="AJ348" s="115">
        <v>0</v>
      </c>
      <c r="AM348" s="115" t="s">
        <v>348</v>
      </c>
      <c r="AN348" s="115">
        <v>-1</v>
      </c>
      <c r="AQ348" s="115">
        <v>608</v>
      </c>
      <c r="AR348" s="115" t="s">
        <v>247</v>
      </c>
      <c r="AS348" s="115" t="s">
        <v>355</v>
      </c>
      <c r="AT348" s="115" t="s">
        <v>296</v>
      </c>
      <c r="AV348" s="115">
        <v>46.710958826481402</v>
      </c>
      <c r="AW348" s="115">
        <v>6.4123083499999997E-2</v>
      </c>
    </row>
    <row r="349" spans="1:49" x14ac:dyDescent="0.25">
      <c r="A349" s="117">
        <v>210000</v>
      </c>
      <c r="B349" s="117">
        <v>830000</v>
      </c>
      <c r="C349" s="117">
        <v>830000</v>
      </c>
      <c r="D349" s="115" t="s">
        <v>342</v>
      </c>
      <c r="E349" s="115" t="s">
        <v>13</v>
      </c>
      <c r="F349" s="115" t="s">
        <v>343</v>
      </c>
      <c r="G349" s="115" t="s">
        <v>344</v>
      </c>
      <c r="H349" s="115">
        <v>0.56000000000000005</v>
      </c>
      <c r="I349" s="115">
        <v>0.48</v>
      </c>
      <c r="J349" s="115" t="s">
        <v>350</v>
      </c>
      <c r="K349" s="115">
        <v>2.3115456412E-4</v>
      </c>
      <c r="L349" s="115">
        <v>3688.32792943196</v>
      </c>
      <c r="M349" s="115">
        <v>9.1885121514347006</v>
      </c>
      <c r="N349" s="115">
        <v>1.35120013684962</v>
      </c>
      <c r="O349" s="115">
        <v>2.1239665213100001E-3</v>
      </c>
      <c r="P349" s="115">
        <v>3.1233607867000001E-4</v>
      </c>
      <c r="Q349" s="115">
        <v>0.85257383487422</v>
      </c>
      <c r="R349" s="115">
        <v>1210</v>
      </c>
      <c r="S349" s="115" t="s">
        <v>353</v>
      </c>
      <c r="T349" s="115">
        <v>1210</v>
      </c>
      <c r="U349" s="115" t="s">
        <v>352</v>
      </c>
      <c r="V349" s="115" t="s">
        <v>350</v>
      </c>
      <c r="Z349" s="115">
        <v>0</v>
      </c>
      <c r="AA349" s="115">
        <v>1</v>
      </c>
      <c r="AB349" s="115">
        <v>2.1239665213100001E-3</v>
      </c>
      <c r="AC349" s="115">
        <v>3.1233607867000001E-4</v>
      </c>
      <c r="AD349" s="115">
        <v>1.4998513764913</v>
      </c>
      <c r="AF349" s="115">
        <v>-1</v>
      </c>
      <c r="AG349" s="115">
        <v>-1</v>
      </c>
      <c r="AH349" s="115">
        <v>-1</v>
      </c>
      <c r="AI349" s="115">
        <v>-1</v>
      </c>
      <c r="AJ349" s="115">
        <v>0</v>
      </c>
      <c r="AM349" s="115" t="s">
        <v>348</v>
      </c>
      <c r="AN349" s="115">
        <v>-1</v>
      </c>
      <c r="AQ349" s="115">
        <v>608</v>
      </c>
      <c r="AR349" s="115" t="s">
        <v>247</v>
      </c>
      <c r="AS349" s="115" t="s">
        <v>355</v>
      </c>
      <c r="AT349" s="115" t="s">
        <v>296</v>
      </c>
      <c r="AV349" s="115">
        <v>17.766121168060302</v>
      </c>
      <c r="AW349" s="115">
        <v>1.2164245E-3</v>
      </c>
    </row>
    <row r="350" spans="1:49" x14ac:dyDescent="0.25">
      <c r="A350" s="117">
        <v>210000</v>
      </c>
      <c r="B350" s="117">
        <v>830000</v>
      </c>
      <c r="C350" s="117">
        <v>830000</v>
      </c>
      <c r="D350" s="115" t="s">
        <v>342</v>
      </c>
      <c r="E350" s="115" t="s">
        <v>13</v>
      </c>
      <c r="F350" s="115" t="s">
        <v>343</v>
      </c>
      <c r="G350" s="115" t="s">
        <v>344</v>
      </c>
      <c r="H350" s="115">
        <v>0.56000000000000005</v>
      </c>
      <c r="I350" s="115">
        <v>0.48</v>
      </c>
      <c r="J350" s="115" t="s">
        <v>350</v>
      </c>
      <c r="K350" s="115">
        <v>0.11310973998401</v>
      </c>
      <c r="L350" s="115">
        <v>3688.32792943196</v>
      </c>
      <c r="M350" s="115">
        <v>9.1885121514347006</v>
      </c>
      <c r="N350" s="115">
        <v>1.35120013684962</v>
      </c>
      <c r="O350" s="115">
        <v>1.0393102202887301</v>
      </c>
      <c r="P350" s="115">
        <v>0.15283389614542001</v>
      </c>
      <c r="Q350" s="115">
        <v>417.18581307382499</v>
      </c>
      <c r="R350" s="115">
        <v>1210</v>
      </c>
      <c r="S350" s="115" t="s">
        <v>353</v>
      </c>
      <c r="T350" s="115">
        <v>1210</v>
      </c>
      <c r="U350" s="115" t="s">
        <v>352</v>
      </c>
      <c r="V350" s="115" t="s">
        <v>350</v>
      </c>
      <c r="Z350" s="115">
        <v>0</v>
      </c>
      <c r="AA350" s="115">
        <v>1</v>
      </c>
      <c r="AB350" s="115">
        <v>1.0393102202887301</v>
      </c>
      <c r="AC350" s="115">
        <v>0.15283389614542001</v>
      </c>
      <c r="AD350" s="115">
        <v>467.40764291496203</v>
      </c>
      <c r="AF350" s="115">
        <v>-1</v>
      </c>
      <c r="AG350" s="115">
        <v>-1</v>
      </c>
      <c r="AH350" s="115">
        <v>-1</v>
      </c>
      <c r="AI350" s="115">
        <v>-1</v>
      </c>
      <c r="AJ350" s="115">
        <v>0</v>
      </c>
      <c r="AM350" s="115" t="s">
        <v>348</v>
      </c>
      <c r="AN350" s="115">
        <v>-1</v>
      </c>
      <c r="AQ350" s="115">
        <v>608</v>
      </c>
      <c r="AR350" s="115" t="s">
        <v>247</v>
      </c>
      <c r="AS350" s="115" t="s">
        <v>355</v>
      </c>
      <c r="AT350" s="115" t="s">
        <v>296</v>
      </c>
      <c r="AV350" s="115">
        <v>85.749603835552307</v>
      </c>
      <c r="AW350" s="115">
        <v>0.37908162439999998</v>
      </c>
    </row>
    <row r="351" spans="1:49" x14ac:dyDescent="0.25">
      <c r="A351" s="117">
        <v>210000</v>
      </c>
      <c r="B351" s="117">
        <v>830000</v>
      </c>
      <c r="C351" s="117">
        <v>830000</v>
      </c>
      <c r="D351" s="115" t="s">
        <v>342</v>
      </c>
      <c r="E351" s="115" t="s">
        <v>13</v>
      </c>
      <c r="F351" s="115" t="s">
        <v>343</v>
      </c>
      <c r="G351" s="115" t="s">
        <v>344</v>
      </c>
      <c r="H351" s="115">
        <v>0.56000000000000005</v>
      </c>
      <c r="I351" s="115">
        <v>0.48</v>
      </c>
      <c r="J351" s="115" t="s">
        <v>350</v>
      </c>
      <c r="K351" s="115">
        <v>0.11835474677039</v>
      </c>
      <c r="L351" s="115">
        <v>3688.32792943196</v>
      </c>
      <c r="M351" s="115">
        <v>9.1885121514347006</v>
      </c>
      <c r="N351" s="115">
        <v>1.35120013684962</v>
      </c>
      <c r="O351" s="115">
        <v>1.08750402887971</v>
      </c>
      <c r="P351" s="115">
        <v>0.15992095003295001</v>
      </c>
      <c r="Q351" s="115">
        <v>436.53111809408</v>
      </c>
      <c r="R351" s="115">
        <v>1210</v>
      </c>
      <c r="S351" s="115" t="s">
        <v>353</v>
      </c>
      <c r="T351" s="115">
        <v>1210</v>
      </c>
      <c r="U351" s="115" t="s">
        <v>352</v>
      </c>
      <c r="V351" s="115" t="s">
        <v>350</v>
      </c>
      <c r="Z351" s="115">
        <v>0</v>
      </c>
      <c r="AA351" s="115">
        <v>1</v>
      </c>
      <c r="AB351" s="115">
        <v>1.08750402887971</v>
      </c>
      <c r="AC351" s="115">
        <v>0.15992095003295001</v>
      </c>
      <c r="AD351" s="115">
        <v>480.40580509645002</v>
      </c>
      <c r="AF351" s="115">
        <v>-1</v>
      </c>
      <c r="AG351" s="115">
        <v>-1</v>
      </c>
      <c r="AH351" s="115">
        <v>-1</v>
      </c>
      <c r="AI351" s="115">
        <v>-1</v>
      </c>
      <c r="AJ351" s="115">
        <v>0</v>
      </c>
      <c r="AM351" s="115" t="s">
        <v>348</v>
      </c>
      <c r="AN351" s="115">
        <v>-1</v>
      </c>
      <c r="AQ351" s="115">
        <v>608</v>
      </c>
      <c r="AR351" s="115" t="s">
        <v>247</v>
      </c>
      <c r="AS351" s="115" t="s">
        <v>355</v>
      </c>
      <c r="AT351" s="115" t="s">
        <v>296</v>
      </c>
      <c r="AV351" s="115">
        <v>86.720013211814106</v>
      </c>
      <c r="AW351" s="115">
        <v>0.389623524</v>
      </c>
    </row>
    <row r="352" spans="1:49" x14ac:dyDescent="0.25">
      <c r="A352" s="117">
        <v>210000</v>
      </c>
      <c r="B352" s="117">
        <v>830000</v>
      </c>
      <c r="C352" s="117">
        <v>830000</v>
      </c>
      <c r="D352" s="115" t="s">
        <v>342</v>
      </c>
      <c r="E352" s="115" t="s">
        <v>13</v>
      </c>
      <c r="F352" s="115" t="s">
        <v>343</v>
      </c>
      <c r="G352" s="115" t="s">
        <v>344</v>
      </c>
      <c r="H352" s="115">
        <v>0.56000000000000005</v>
      </c>
      <c r="I352" s="115">
        <v>0.48</v>
      </c>
      <c r="J352" s="115" t="s">
        <v>350</v>
      </c>
      <c r="K352" s="115">
        <v>0.16982785927454</v>
      </c>
      <c r="L352" s="115">
        <v>3695.9802377921101</v>
      </c>
      <c r="M352" s="115">
        <v>9.2064256103295108</v>
      </c>
      <c r="N352" s="115">
        <v>1.3537952613461599</v>
      </c>
      <c r="O352" s="115">
        <v>1.5635075529726401</v>
      </c>
      <c r="P352" s="115">
        <v>0.22991215113044</v>
      </c>
      <c r="Q352" s="115">
        <v>627.68041170527295</v>
      </c>
      <c r="R352" s="115">
        <v>1210</v>
      </c>
      <c r="S352" s="115" t="s">
        <v>353</v>
      </c>
      <c r="T352" s="115">
        <v>1210</v>
      </c>
      <c r="U352" s="115" t="s">
        <v>352</v>
      </c>
      <c r="V352" s="115" t="s">
        <v>350</v>
      </c>
      <c r="Z352" s="115">
        <v>0</v>
      </c>
      <c r="AA352" s="115">
        <v>1</v>
      </c>
      <c r="AB352" s="115">
        <v>1.5635075529726401</v>
      </c>
      <c r="AC352" s="115">
        <v>0.22991215113044</v>
      </c>
      <c r="AD352" s="115">
        <v>627.68041170527295</v>
      </c>
      <c r="AF352" s="115">
        <v>-1</v>
      </c>
      <c r="AG352" s="115">
        <v>-1</v>
      </c>
      <c r="AH352" s="115">
        <v>-1</v>
      </c>
      <c r="AI352" s="115">
        <v>-1</v>
      </c>
      <c r="AJ352" s="115">
        <v>0</v>
      </c>
      <c r="AM352" s="115" t="s">
        <v>348</v>
      </c>
      <c r="AN352" s="115">
        <v>-1</v>
      </c>
      <c r="AQ352" s="115">
        <v>608</v>
      </c>
      <c r="AR352" s="115" t="s">
        <v>247</v>
      </c>
      <c r="AS352" s="115" t="s">
        <v>355</v>
      </c>
      <c r="AT352" s="115" t="s">
        <v>296</v>
      </c>
      <c r="AV352" s="115">
        <v>111.9831323077</v>
      </c>
      <c r="AW352" s="115">
        <v>0.50906764940000004</v>
      </c>
    </row>
    <row r="353" spans="1:49" x14ac:dyDescent="0.25">
      <c r="A353" s="117">
        <v>210000</v>
      </c>
      <c r="B353" s="117">
        <v>830000</v>
      </c>
      <c r="C353" s="117">
        <v>830000</v>
      </c>
      <c r="D353" s="115" t="s">
        <v>342</v>
      </c>
      <c r="E353" s="115" t="s">
        <v>13</v>
      </c>
      <c r="F353" s="115" t="s">
        <v>343</v>
      </c>
      <c r="G353" s="115" t="s">
        <v>344</v>
      </c>
      <c r="H353" s="115">
        <v>0.56000000000000005</v>
      </c>
      <c r="I353" s="115">
        <v>0.48</v>
      </c>
      <c r="J353" s="115" t="s">
        <v>350</v>
      </c>
      <c r="K353" s="115">
        <v>0.19921623927599999</v>
      </c>
      <c r="L353" s="115">
        <v>3695.9802377921101</v>
      </c>
      <c r="M353" s="115">
        <v>9.2064256103295108</v>
      </c>
      <c r="N353" s="115">
        <v>1.3537952613461599</v>
      </c>
      <c r="O353" s="115">
        <v>1.8340694872641701</v>
      </c>
      <c r="P353" s="115">
        <v>0.26969800071506</v>
      </c>
      <c r="Q353" s="115">
        <v>736.299283411391</v>
      </c>
      <c r="R353" s="115">
        <v>1210</v>
      </c>
      <c r="S353" s="115" t="s">
        <v>353</v>
      </c>
      <c r="T353" s="115">
        <v>1210</v>
      </c>
      <c r="U353" s="115" t="s">
        <v>352</v>
      </c>
      <c r="V353" s="115" t="s">
        <v>350</v>
      </c>
      <c r="Z353" s="115">
        <v>0</v>
      </c>
      <c r="AA353" s="115">
        <v>1</v>
      </c>
      <c r="AB353" s="115">
        <v>1.8340694872641701</v>
      </c>
      <c r="AC353" s="115">
        <v>0.26969800071506</v>
      </c>
      <c r="AD353" s="115">
        <v>736.299283411391</v>
      </c>
      <c r="AF353" s="115">
        <v>-1</v>
      </c>
      <c r="AG353" s="115">
        <v>-1</v>
      </c>
      <c r="AH353" s="115">
        <v>-1</v>
      </c>
      <c r="AI353" s="115">
        <v>-1</v>
      </c>
      <c r="AJ353" s="115">
        <v>0</v>
      </c>
      <c r="AM353" s="115" t="s">
        <v>348</v>
      </c>
      <c r="AN353" s="115">
        <v>-1</v>
      </c>
      <c r="AQ353" s="115">
        <v>608</v>
      </c>
      <c r="AR353" s="115" t="s">
        <v>247</v>
      </c>
      <c r="AS353" s="115" t="s">
        <v>355</v>
      </c>
      <c r="AT353" s="115" t="s">
        <v>296</v>
      </c>
      <c r="AV353" s="115">
        <v>117.86051181863</v>
      </c>
      <c r="AW353" s="115">
        <v>0.59716081379999997</v>
      </c>
    </row>
    <row r="354" spans="1:49" x14ac:dyDescent="0.25">
      <c r="A354" s="117">
        <v>210000</v>
      </c>
      <c r="B354" s="117">
        <v>830000</v>
      </c>
      <c r="C354" s="117">
        <v>830000</v>
      </c>
      <c r="D354" s="115" t="s">
        <v>342</v>
      </c>
      <c r="E354" s="115" t="s">
        <v>13</v>
      </c>
      <c r="F354" s="115" t="s">
        <v>343</v>
      </c>
      <c r="G354" s="115" t="s">
        <v>344</v>
      </c>
      <c r="H354" s="115">
        <v>0.56000000000000005</v>
      </c>
      <c r="I354" s="115">
        <v>0.48</v>
      </c>
      <c r="J354" s="115" t="s">
        <v>350</v>
      </c>
      <c r="K354" s="115">
        <v>9.3384248064640005E-2</v>
      </c>
      <c r="L354" s="115">
        <v>3695.9802377921101</v>
      </c>
      <c r="M354" s="115">
        <v>9.2064256103295108</v>
      </c>
      <c r="N354" s="115">
        <v>1.3537952613461599</v>
      </c>
      <c r="O354" s="115">
        <v>0.85973513298367998</v>
      </c>
      <c r="P354" s="115">
        <v>0.12642315251427999</v>
      </c>
      <c r="Q354" s="115">
        <v>345.146335367993</v>
      </c>
      <c r="R354" s="115">
        <v>1210</v>
      </c>
      <c r="S354" s="115" t="s">
        <v>353</v>
      </c>
      <c r="T354" s="115">
        <v>1210</v>
      </c>
      <c r="U354" s="115" t="s">
        <v>352</v>
      </c>
      <c r="V354" s="115" t="s">
        <v>350</v>
      </c>
      <c r="Z354" s="115">
        <v>0</v>
      </c>
      <c r="AA354" s="115">
        <v>1</v>
      </c>
      <c r="AB354" s="115">
        <v>0.85973513298367998</v>
      </c>
      <c r="AC354" s="115">
        <v>0.12642315251427999</v>
      </c>
      <c r="AD354" s="115">
        <v>345.146335367993</v>
      </c>
      <c r="AF354" s="115">
        <v>-1</v>
      </c>
      <c r="AG354" s="115">
        <v>-1</v>
      </c>
      <c r="AH354" s="115">
        <v>-1</v>
      </c>
      <c r="AI354" s="115">
        <v>-1</v>
      </c>
      <c r="AJ354" s="115">
        <v>0</v>
      </c>
      <c r="AM354" s="115" t="s">
        <v>348</v>
      </c>
      <c r="AN354" s="115">
        <v>-1</v>
      </c>
      <c r="AQ354" s="115">
        <v>608</v>
      </c>
      <c r="AR354" s="115" t="s">
        <v>247</v>
      </c>
      <c r="AS354" s="115" t="s">
        <v>355</v>
      </c>
      <c r="AT354" s="115" t="s">
        <v>296</v>
      </c>
      <c r="AV354" s="115">
        <v>94.351183358361894</v>
      </c>
      <c r="AW354" s="115">
        <v>0.27992403519999998</v>
      </c>
    </row>
    <row r="355" spans="1:49" x14ac:dyDescent="0.25">
      <c r="A355" s="117">
        <v>210000</v>
      </c>
      <c r="B355" s="117">
        <v>830000</v>
      </c>
      <c r="C355" s="117">
        <v>830000</v>
      </c>
      <c r="D355" s="115" t="s">
        <v>342</v>
      </c>
      <c r="E355" s="115" t="s">
        <v>13</v>
      </c>
      <c r="F355" s="115" t="s">
        <v>343</v>
      </c>
      <c r="G355" s="115" t="s">
        <v>344</v>
      </c>
      <c r="H355" s="115">
        <v>0.56000000000000005</v>
      </c>
      <c r="I355" s="115">
        <v>0.48</v>
      </c>
      <c r="J355" s="115" t="s">
        <v>350</v>
      </c>
      <c r="K355" s="115">
        <v>5.6843035442570002E-2</v>
      </c>
      <c r="L355" s="115">
        <v>3695.9802377921101</v>
      </c>
      <c r="M355" s="115">
        <v>9.2064256103295108</v>
      </c>
      <c r="N355" s="115">
        <v>1.3537952613461599</v>
      </c>
      <c r="O355" s="115">
        <v>0.52332117726740002</v>
      </c>
      <c r="P355" s="115">
        <v>7.6953832022690002E-2</v>
      </c>
      <c r="Q355" s="115">
        <v>210.090735651877</v>
      </c>
      <c r="R355" s="115">
        <v>1210</v>
      </c>
      <c r="S355" s="115" t="s">
        <v>353</v>
      </c>
      <c r="T355" s="115">
        <v>1210</v>
      </c>
      <c r="U355" s="115" t="s">
        <v>352</v>
      </c>
      <c r="V355" s="115" t="s">
        <v>350</v>
      </c>
      <c r="Z355" s="115">
        <v>0</v>
      </c>
      <c r="AA355" s="115">
        <v>1</v>
      </c>
      <c r="AB355" s="115">
        <v>0.52332117726740002</v>
      </c>
      <c r="AC355" s="115">
        <v>7.6953832022690002E-2</v>
      </c>
      <c r="AD355" s="115">
        <v>210.090735651877</v>
      </c>
      <c r="AF355" s="115">
        <v>-1</v>
      </c>
      <c r="AG355" s="115">
        <v>-1</v>
      </c>
      <c r="AH355" s="115">
        <v>-1</v>
      </c>
      <c r="AI355" s="115">
        <v>-1</v>
      </c>
      <c r="AJ355" s="115">
        <v>0</v>
      </c>
      <c r="AM355" s="115" t="s">
        <v>348</v>
      </c>
      <c r="AN355" s="115">
        <v>-1</v>
      </c>
      <c r="AQ355" s="115">
        <v>608</v>
      </c>
      <c r="AR355" s="115" t="s">
        <v>247</v>
      </c>
      <c r="AS355" s="115" t="s">
        <v>355</v>
      </c>
      <c r="AT355" s="115" t="s">
        <v>296</v>
      </c>
      <c r="AV355" s="115">
        <v>62.125344205703698</v>
      </c>
      <c r="AW355" s="115">
        <v>0.17038989099999999</v>
      </c>
    </row>
    <row r="356" spans="1:49" x14ac:dyDescent="0.25">
      <c r="A356" s="117">
        <v>210000</v>
      </c>
      <c r="B356" s="117">
        <v>830000</v>
      </c>
      <c r="C356" s="117">
        <v>830000</v>
      </c>
      <c r="D356" s="115" t="s">
        <v>342</v>
      </c>
      <c r="E356" s="115" t="s">
        <v>13</v>
      </c>
      <c r="F356" s="115" t="s">
        <v>343</v>
      </c>
      <c r="G356" s="115" t="s">
        <v>344</v>
      </c>
      <c r="H356" s="115">
        <v>0.56000000000000005</v>
      </c>
      <c r="I356" s="115">
        <v>0.48</v>
      </c>
      <c r="J356" s="115" t="s">
        <v>350</v>
      </c>
      <c r="K356" s="115">
        <v>6.7570881501560001E-2</v>
      </c>
      <c r="L356" s="115">
        <v>3695.9802377921101</v>
      </c>
      <c r="M356" s="115">
        <v>9.2064256103295108</v>
      </c>
      <c r="N356" s="115">
        <v>1.3537952613461599</v>
      </c>
      <c r="O356" s="115">
        <v>0.62208629396853998</v>
      </c>
      <c r="P356" s="115">
        <v>9.1477139181800005E-2</v>
      </c>
      <c r="Q356" s="115">
        <v>249.74064267997699</v>
      </c>
      <c r="R356" s="115">
        <v>1210</v>
      </c>
      <c r="S356" s="115" t="s">
        <v>353</v>
      </c>
      <c r="T356" s="115">
        <v>1210</v>
      </c>
      <c r="U356" s="115" t="s">
        <v>352</v>
      </c>
      <c r="V356" s="115" t="s">
        <v>350</v>
      </c>
      <c r="Z356" s="115">
        <v>0</v>
      </c>
      <c r="AA356" s="115">
        <v>1</v>
      </c>
      <c r="AB356" s="115">
        <v>0.62208629396853998</v>
      </c>
      <c r="AC356" s="115">
        <v>9.1477139181800005E-2</v>
      </c>
      <c r="AD356" s="115">
        <v>249.740642679975</v>
      </c>
      <c r="AF356" s="115">
        <v>-1</v>
      </c>
      <c r="AG356" s="115">
        <v>-1</v>
      </c>
      <c r="AH356" s="115">
        <v>-1</v>
      </c>
      <c r="AI356" s="115">
        <v>-1</v>
      </c>
      <c r="AJ356" s="115">
        <v>0</v>
      </c>
      <c r="AM356" s="115" t="s">
        <v>348</v>
      </c>
      <c r="AN356" s="115">
        <v>-1</v>
      </c>
      <c r="AQ356" s="115">
        <v>608</v>
      </c>
      <c r="AR356" s="115" t="s">
        <v>247</v>
      </c>
      <c r="AS356" s="115" t="s">
        <v>355</v>
      </c>
      <c r="AT356" s="115" t="s">
        <v>296</v>
      </c>
      <c r="AV356" s="115">
        <v>68.494493555336305</v>
      </c>
      <c r="AW356" s="115">
        <v>0.20254715549999999</v>
      </c>
    </row>
    <row r="357" spans="1:49" x14ac:dyDescent="0.25">
      <c r="A357" s="117">
        <v>210000</v>
      </c>
      <c r="B357" s="117">
        <v>830000</v>
      </c>
      <c r="C357" s="117">
        <v>830000</v>
      </c>
      <c r="D357" s="115" t="s">
        <v>342</v>
      </c>
      <c r="E357" s="115" t="s">
        <v>13</v>
      </c>
      <c r="F357" s="115" t="s">
        <v>343</v>
      </c>
      <c r="G357" s="115" t="s">
        <v>344</v>
      </c>
      <c r="H357" s="115">
        <v>0.56000000000000005</v>
      </c>
      <c r="I357" s="115">
        <v>0.48</v>
      </c>
      <c r="J357" s="115" t="s">
        <v>350</v>
      </c>
      <c r="K357" s="115">
        <v>3.0921190177610001E-2</v>
      </c>
      <c r="L357" s="115">
        <v>3695.9802377921101</v>
      </c>
      <c r="M357" s="115">
        <v>9.2064256103295108</v>
      </c>
      <c r="N357" s="115">
        <v>1.3537952613461599</v>
      </c>
      <c r="O357" s="115">
        <v>0.28467363715305</v>
      </c>
      <c r="P357" s="115">
        <v>4.1860960737630001E-2</v>
      </c>
      <c r="Q357" s="115">
        <v>114.284107825473</v>
      </c>
      <c r="R357" s="115">
        <v>1210</v>
      </c>
      <c r="S357" s="115" t="s">
        <v>353</v>
      </c>
      <c r="T357" s="115">
        <v>1210</v>
      </c>
      <c r="U357" s="115" t="s">
        <v>352</v>
      </c>
      <c r="V357" s="115" t="s">
        <v>350</v>
      </c>
      <c r="Z357" s="115">
        <v>0</v>
      </c>
      <c r="AA357" s="115">
        <v>1</v>
      </c>
      <c r="AB357" s="115">
        <v>0.28467363715305</v>
      </c>
      <c r="AC357" s="115">
        <v>4.1860960737630001E-2</v>
      </c>
      <c r="AD357" s="115">
        <v>114.284107825474</v>
      </c>
      <c r="AF357" s="115">
        <v>-1</v>
      </c>
      <c r="AG357" s="115">
        <v>-1</v>
      </c>
      <c r="AH357" s="115">
        <v>-1</v>
      </c>
      <c r="AI357" s="115">
        <v>-1</v>
      </c>
      <c r="AJ357" s="115">
        <v>0</v>
      </c>
      <c r="AM357" s="115" t="s">
        <v>348</v>
      </c>
      <c r="AN357" s="115">
        <v>-1</v>
      </c>
      <c r="AQ357" s="115">
        <v>608</v>
      </c>
      <c r="AR357" s="115" t="s">
        <v>247</v>
      </c>
      <c r="AS357" s="115" t="s">
        <v>355</v>
      </c>
      <c r="AT357" s="115" t="s">
        <v>296</v>
      </c>
      <c r="AV357" s="115">
        <v>45.288523334416404</v>
      </c>
      <c r="AW357" s="115">
        <v>9.2687840899999999E-2</v>
      </c>
    </row>
    <row r="358" spans="1:49" x14ac:dyDescent="0.25">
      <c r="A358" s="117">
        <v>210000</v>
      </c>
      <c r="B358" s="117">
        <v>830000</v>
      </c>
      <c r="C358" s="117">
        <v>830000</v>
      </c>
      <c r="D358" s="115" t="s">
        <v>342</v>
      </c>
      <c r="E358" s="115" t="s">
        <v>13</v>
      </c>
      <c r="F358" s="115" t="s">
        <v>343</v>
      </c>
      <c r="G358" s="115" t="s">
        <v>344</v>
      </c>
      <c r="H358" s="115">
        <v>0.56000000000000005</v>
      </c>
      <c r="I358" s="115">
        <v>0.48</v>
      </c>
      <c r="J358" s="115" t="s">
        <v>350</v>
      </c>
      <c r="K358" s="115">
        <v>1.170004707772E-2</v>
      </c>
      <c r="L358" s="115">
        <v>3698.38495416356</v>
      </c>
      <c r="M358" s="115">
        <v>9.4705436580873297</v>
      </c>
      <c r="N358" s="115">
        <v>1.48076381866947</v>
      </c>
      <c r="O358" s="115">
        <v>0.11080580665131</v>
      </c>
      <c r="P358" s="115">
        <v>1.7325006389429999E-2</v>
      </c>
      <c r="Q358" s="115">
        <v>43.271278075278197</v>
      </c>
      <c r="R358" s="115">
        <v>1300</v>
      </c>
      <c r="S358" s="115" t="s">
        <v>346</v>
      </c>
      <c r="T358" s="115">
        <v>1300</v>
      </c>
      <c r="U358" s="115" t="s">
        <v>352</v>
      </c>
      <c r="V358" s="115" t="s">
        <v>350</v>
      </c>
      <c r="Z358" s="115">
        <v>0</v>
      </c>
      <c r="AA358" s="115">
        <v>1</v>
      </c>
      <c r="AB358" s="115">
        <v>0.11080580665131</v>
      </c>
      <c r="AC358" s="115">
        <v>1.7325006389429999E-2</v>
      </c>
      <c r="AD358" s="115">
        <v>43.271278075278197</v>
      </c>
      <c r="AF358" s="115">
        <v>-1</v>
      </c>
      <c r="AG358" s="115">
        <v>-1</v>
      </c>
      <c r="AH358" s="115">
        <v>-1</v>
      </c>
      <c r="AI358" s="115">
        <v>-1</v>
      </c>
      <c r="AJ358" s="115">
        <v>0</v>
      </c>
      <c r="AM358" s="115" t="s">
        <v>348</v>
      </c>
      <c r="AN358" s="115">
        <v>-1</v>
      </c>
      <c r="AQ358" s="115">
        <v>608</v>
      </c>
      <c r="AR358" s="115" t="s">
        <v>247</v>
      </c>
      <c r="AS358" s="115" t="s">
        <v>355</v>
      </c>
      <c r="AT358" s="115" t="s">
        <v>296</v>
      </c>
      <c r="AV358" s="115">
        <v>28.929745857249301</v>
      </c>
      <c r="AW358" s="115">
        <v>3.5094304999999999E-2</v>
      </c>
    </row>
    <row r="359" spans="1:49" x14ac:dyDescent="0.25">
      <c r="A359" s="117">
        <v>210000</v>
      </c>
      <c r="B359" s="117">
        <v>830000</v>
      </c>
      <c r="C359" s="117">
        <v>830000</v>
      </c>
      <c r="D359" s="115" t="s">
        <v>342</v>
      </c>
      <c r="E359" s="115" t="s">
        <v>13</v>
      </c>
      <c r="F359" s="115" t="s">
        <v>343</v>
      </c>
      <c r="G359" s="115" t="s">
        <v>344</v>
      </c>
      <c r="H359" s="115">
        <v>0.56000000000000005</v>
      </c>
      <c r="I359" s="115">
        <v>0.48</v>
      </c>
      <c r="J359" s="115" t="s">
        <v>350</v>
      </c>
      <c r="K359" s="115">
        <v>3.7939767867170002E-2</v>
      </c>
      <c r="L359" s="115">
        <v>3698.38495416356</v>
      </c>
      <c r="M359" s="115">
        <v>9.4705436580873297</v>
      </c>
      <c r="N359" s="115">
        <v>1.48076381866947</v>
      </c>
      <c r="O359" s="115">
        <v>0.35931022796374001</v>
      </c>
      <c r="P359" s="115">
        <v>5.6179835546419997E-2</v>
      </c>
      <c r="Q359" s="115">
        <v>140.315866644403</v>
      </c>
      <c r="R359" s="115">
        <v>1300</v>
      </c>
      <c r="S359" s="115" t="s">
        <v>346</v>
      </c>
      <c r="T359" s="115">
        <v>1300</v>
      </c>
      <c r="U359" s="115" t="s">
        <v>352</v>
      </c>
      <c r="V359" s="115" t="s">
        <v>350</v>
      </c>
      <c r="Z359" s="115">
        <v>0</v>
      </c>
      <c r="AA359" s="115">
        <v>1</v>
      </c>
      <c r="AB359" s="115">
        <v>0.35931022796374001</v>
      </c>
      <c r="AC359" s="115">
        <v>5.6179835546419997E-2</v>
      </c>
      <c r="AD359" s="115">
        <v>140.31586664440101</v>
      </c>
      <c r="AF359" s="115">
        <v>-1</v>
      </c>
      <c r="AG359" s="115">
        <v>-1</v>
      </c>
      <c r="AH359" s="115">
        <v>-1</v>
      </c>
      <c r="AI359" s="115">
        <v>-1</v>
      </c>
      <c r="AJ359" s="115">
        <v>0</v>
      </c>
      <c r="AM359" s="115" t="s">
        <v>348</v>
      </c>
      <c r="AN359" s="115">
        <v>-1</v>
      </c>
      <c r="AQ359" s="115">
        <v>608</v>
      </c>
      <c r="AR359" s="115" t="s">
        <v>247</v>
      </c>
      <c r="AS359" s="115" t="s">
        <v>355</v>
      </c>
      <c r="AT359" s="115" t="s">
        <v>296</v>
      </c>
      <c r="AV359" s="115">
        <v>52.6664980231334</v>
      </c>
      <c r="AW359" s="115">
        <v>0.11380037849999999</v>
      </c>
    </row>
    <row r="360" spans="1:49" x14ac:dyDescent="0.25">
      <c r="A360" s="117">
        <v>210000</v>
      </c>
      <c r="B360" s="117">
        <v>830000</v>
      </c>
      <c r="C360" s="117">
        <v>830000</v>
      </c>
      <c r="D360" s="115" t="s">
        <v>342</v>
      </c>
      <c r="E360" s="115" t="s">
        <v>13</v>
      </c>
      <c r="F360" s="115" t="s">
        <v>343</v>
      </c>
      <c r="G360" s="115" t="s">
        <v>344</v>
      </c>
      <c r="H360" s="115">
        <v>0.56000000000000005</v>
      </c>
      <c r="I360" s="115">
        <v>0.48</v>
      </c>
      <c r="J360" s="115" t="s">
        <v>350</v>
      </c>
      <c r="K360" s="115">
        <v>0.30203704314757002</v>
      </c>
      <c r="L360" s="115">
        <v>3698.38495416356</v>
      </c>
      <c r="M360" s="115">
        <v>9.4705436580873297</v>
      </c>
      <c r="N360" s="115">
        <v>1.48076381866947</v>
      </c>
      <c r="O360" s="115">
        <v>2.8604550034887501</v>
      </c>
      <c r="P360" s="115">
        <v>0.44724552539084</v>
      </c>
      <c r="Q360" s="115">
        <v>1117.0492559770501</v>
      </c>
      <c r="R360" s="115">
        <v>1210</v>
      </c>
      <c r="S360" s="115" t="s">
        <v>353</v>
      </c>
      <c r="T360" s="115">
        <v>1210</v>
      </c>
      <c r="U360" s="115" t="s">
        <v>352</v>
      </c>
      <c r="V360" s="115" t="s">
        <v>350</v>
      </c>
      <c r="Z360" s="115">
        <v>0</v>
      </c>
      <c r="AA360" s="115">
        <v>1</v>
      </c>
      <c r="AB360" s="115">
        <v>2.8604550034887501</v>
      </c>
      <c r="AC360" s="115">
        <v>0.44724552539084</v>
      </c>
      <c r="AD360" s="115">
        <v>1117.0492559770501</v>
      </c>
      <c r="AF360" s="115">
        <v>-1</v>
      </c>
      <c r="AG360" s="115">
        <v>-1</v>
      </c>
      <c r="AH360" s="115">
        <v>-1</v>
      </c>
      <c r="AI360" s="115">
        <v>-1</v>
      </c>
      <c r="AJ360" s="115">
        <v>0</v>
      </c>
      <c r="AM360" s="115" t="s">
        <v>348</v>
      </c>
      <c r="AN360" s="115">
        <v>-1</v>
      </c>
      <c r="AQ360" s="115">
        <v>608</v>
      </c>
      <c r="AR360" s="115" t="s">
        <v>247</v>
      </c>
      <c r="AS360" s="115" t="s">
        <v>355</v>
      </c>
      <c r="AT360" s="115" t="s">
        <v>296</v>
      </c>
      <c r="AV360" s="115">
        <v>144.05597331704499</v>
      </c>
      <c r="AW360" s="115">
        <v>0.9059604671</v>
      </c>
    </row>
    <row r="361" spans="1:49" x14ac:dyDescent="0.25">
      <c r="A361" s="117">
        <v>210000</v>
      </c>
      <c r="B361" s="117">
        <v>830000</v>
      </c>
      <c r="C361" s="117">
        <v>830000</v>
      </c>
      <c r="D361" s="115" t="s">
        <v>342</v>
      </c>
      <c r="E361" s="115" t="s">
        <v>13</v>
      </c>
      <c r="F361" s="115" t="s">
        <v>343</v>
      </c>
      <c r="G361" s="115" t="s">
        <v>344</v>
      </c>
      <c r="H361" s="115">
        <v>0.56000000000000005</v>
      </c>
      <c r="I361" s="115">
        <v>0.48</v>
      </c>
      <c r="J361" s="115" t="s">
        <v>350</v>
      </c>
      <c r="K361" s="115">
        <v>0.14925551263966999</v>
      </c>
      <c r="L361" s="115">
        <v>3698.38495416356</v>
      </c>
      <c r="M361" s="115">
        <v>9.4705436580873297</v>
      </c>
      <c r="N361" s="115">
        <v>1.48076381866947</v>
      </c>
      <c r="O361" s="115">
        <v>1.41353084866422</v>
      </c>
      <c r="P361" s="115">
        <v>0.22101216285379</v>
      </c>
      <c r="Q361" s="115">
        <v>552.00434227253595</v>
      </c>
      <c r="R361" s="115">
        <v>1210</v>
      </c>
      <c r="S361" s="115" t="s">
        <v>353</v>
      </c>
      <c r="T361" s="115">
        <v>1210</v>
      </c>
      <c r="U361" s="115" t="s">
        <v>352</v>
      </c>
      <c r="V361" s="115" t="s">
        <v>350</v>
      </c>
      <c r="Z361" s="115">
        <v>0</v>
      </c>
      <c r="AA361" s="115">
        <v>1</v>
      </c>
      <c r="AB361" s="115">
        <v>1.41353084866422</v>
      </c>
      <c r="AC361" s="115">
        <v>0.22101216285379</v>
      </c>
      <c r="AD361" s="115">
        <v>552.00434227253595</v>
      </c>
      <c r="AF361" s="115">
        <v>-1</v>
      </c>
      <c r="AG361" s="115">
        <v>-1</v>
      </c>
      <c r="AH361" s="115">
        <v>-1</v>
      </c>
      <c r="AI361" s="115">
        <v>-1</v>
      </c>
      <c r="AJ361" s="115">
        <v>0</v>
      </c>
      <c r="AM361" s="115" t="s">
        <v>348</v>
      </c>
      <c r="AN361" s="115">
        <v>-1</v>
      </c>
      <c r="AQ361" s="115">
        <v>608</v>
      </c>
      <c r="AR361" s="115" t="s">
        <v>247</v>
      </c>
      <c r="AS361" s="115" t="s">
        <v>355</v>
      </c>
      <c r="AT361" s="115" t="s">
        <v>296</v>
      </c>
      <c r="AV361" s="115">
        <v>115.814521777734</v>
      </c>
      <c r="AW361" s="115">
        <v>0.44769208620000001</v>
      </c>
    </row>
    <row r="362" spans="1:49" x14ac:dyDescent="0.25">
      <c r="A362" s="117">
        <v>210000</v>
      </c>
      <c r="B362" s="117">
        <v>830000</v>
      </c>
      <c r="C362" s="117">
        <v>830000</v>
      </c>
      <c r="D362" s="115" t="s">
        <v>342</v>
      </c>
      <c r="E362" s="115" t="s">
        <v>13</v>
      </c>
      <c r="F362" s="115" t="s">
        <v>343</v>
      </c>
      <c r="G362" s="115" t="s">
        <v>344</v>
      </c>
      <c r="H362" s="115">
        <v>0.56000000000000005</v>
      </c>
      <c r="I362" s="115">
        <v>0.48</v>
      </c>
      <c r="J362" s="115" t="s">
        <v>350</v>
      </c>
      <c r="K362" s="115">
        <v>3.6247025175649997E-2</v>
      </c>
      <c r="L362" s="115">
        <v>3698.38495416356</v>
      </c>
      <c r="M362" s="115">
        <v>9.4705436580873297</v>
      </c>
      <c r="N362" s="115">
        <v>1.48076381866947</v>
      </c>
      <c r="O362" s="115">
        <v>0.34327903440184998</v>
      </c>
      <c r="P362" s="115">
        <v>5.3673283414509998E-2</v>
      </c>
      <c r="Q362" s="115">
        <v>134.055452542837</v>
      </c>
      <c r="R362" s="115">
        <v>1210</v>
      </c>
      <c r="S362" s="115" t="s">
        <v>353</v>
      </c>
      <c r="T362" s="115">
        <v>1210</v>
      </c>
      <c r="U362" s="115" t="s">
        <v>352</v>
      </c>
      <c r="V362" s="115" t="s">
        <v>350</v>
      </c>
      <c r="Z362" s="115">
        <v>0</v>
      </c>
      <c r="AA362" s="115">
        <v>1</v>
      </c>
      <c r="AB362" s="115">
        <v>0.34327903440184998</v>
      </c>
      <c r="AC362" s="115">
        <v>5.3673283414509998E-2</v>
      </c>
      <c r="AD362" s="115">
        <v>134.05545254283899</v>
      </c>
      <c r="AF362" s="115">
        <v>-1</v>
      </c>
      <c r="AG362" s="115">
        <v>-1</v>
      </c>
      <c r="AH362" s="115">
        <v>-1</v>
      </c>
      <c r="AI362" s="115">
        <v>-1</v>
      </c>
      <c r="AJ362" s="115">
        <v>0</v>
      </c>
      <c r="AM362" s="115" t="s">
        <v>348</v>
      </c>
      <c r="AN362" s="115">
        <v>-1</v>
      </c>
      <c r="AQ362" s="115">
        <v>608</v>
      </c>
      <c r="AR362" s="115" t="s">
        <v>247</v>
      </c>
      <c r="AS362" s="115" t="s">
        <v>355</v>
      </c>
      <c r="AT362" s="115" t="s">
        <v>296</v>
      </c>
      <c r="AV362" s="115">
        <v>65.471238823849703</v>
      </c>
      <c r="AW362" s="115">
        <v>0.1087229948</v>
      </c>
    </row>
    <row r="363" spans="1:49" x14ac:dyDescent="0.25">
      <c r="A363" s="117">
        <v>210000</v>
      </c>
      <c r="B363" s="117">
        <v>830000</v>
      </c>
      <c r="C363" s="117">
        <v>830000</v>
      </c>
      <c r="D363" s="115" t="s">
        <v>342</v>
      </c>
      <c r="E363" s="115" t="s">
        <v>13</v>
      </c>
      <c r="F363" s="115" t="s">
        <v>343</v>
      </c>
      <c r="G363" s="115" t="s">
        <v>344</v>
      </c>
      <c r="H363" s="115">
        <v>0.56000000000000005</v>
      </c>
      <c r="I363" s="115">
        <v>0.48</v>
      </c>
      <c r="J363" s="115" t="s">
        <v>350</v>
      </c>
      <c r="K363" s="115">
        <v>1.8696472601589999E-2</v>
      </c>
      <c r="L363" s="115">
        <v>3698.38495416356</v>
      </c>
      <c r="M363" s="115">
        <v>9.4705436580873297</v>
      </c>
      <c r="N363" s="115">
        <v>1.48076381866947</v>
      </c>
      <c r="O363" s="115">
        <v>0.17706576002562999</v>
      </c>
      <c r="P363" s="115">
        <v>2.7685060165179999E-2</v>
      </c>
      <c r="Q363" s="115">
        <v>69.146752965666494</v>
      </c>
      <c r="R363" s="115">
        <v>1210</v>
      </c>
      <c r="S363" s="115" t="s">
        <v>353</v>
      </c>
      <c r="T363" s="115">
        <v>1210</v>
      </c>
      <c r="U363" s="115" t="s">
        <v>352</v>
      </c>
      <c r="V363" s="115" t="s">
        <v>350</v>
      </c>
      <c r="Z363" s="115">
        <v>0</v>
      </c>
      <c r="AA363" s="115">
        <v>1</v>
      </c>
      <c r="AB363" s="115">
        <v>0.17706576002562999</v>
      </c>
      <c r="AC363" s="115">
        <v>2.7685060165179999E-2</v>
      </c>
      <c r="AD363" s="115">
        <v>69.146752965668</v>
      </c>
      <c r="AF363" s="115">
        <v>-1</v>
      </c>
      <c r="AG363" s="115">
        <v>-1</v>
      </c>
      <c r="AH363" s="115">
        <v>-1</v>
      </c>
      <c r="AI363" s="115">
        <v>-1</v>
      </c>
      <c r="AJ363" s="115">
        <v>0</v>
      </c>
      <c r="AM363" s="115" t="s">
        <v>348</v>
      </c>
      <c r="AN363" s="115">
        <v>-1</v>
      </c>
      <c r="AQ363" s="115">
        <v>608</v>
      </c>
      <c r="AR363" s="115" t="s">
        <v>247</v>
      </c>
      <c r="AS363" s="115" t="s">
        <v>355</v>
      </c>
      <c r="AT363" s="115" t="s">
        <v>296</v>
      </c>
      <c r="AV363" s="115">
        <v>37.829890884939097</v>
      </c>
      <c r="AW363" s="115">
        <v>5.60800916E-2</v>
      </c>
    </row>
    <row r="364" spans="1:49" x14ac:dyDescent="0.25">
      <c r="A364" s="117">
        <v>210000</v>
      </c>
      <c r="B364" s="117">
        <v>830000</v>
      </c>
      <c r="C364" s="117">
        <v>830000</v>
      </c>
      <c r="D364" s="115" t="s">
        <v>342</v>
      </c>
      <c r="E364" s="115" t="s">
        <v>13</v>
      </c>
      <c r="F364" s="115" t="s">
        <v>343</v>
      </c>
      <c r="G364" s="115" t="s">
        <v>344</v>
      </c>
      <c r="H364" s="115">
        <v>0.56000000000000005</v>
      </c>
      <c r="I364" s="115">
        <v>0.48</v>
      </c>
      <c r="J364" s="115" t="s">
        <v>350</v>
      </c>
      <c r="K364" s="115">
        <v>6.188758536563E-2</v>
      </c>
      <c r="L364" s="115">
        <v>3698.38495416356</v>
      </c>
      <c r="M364" s="115">
        <v>9.4705436580873297</v>
      </c>
      <c r="N364" s="115">
        <v>1.48076381866947</v>
      </c>
      <c r="O364" s="115">
        <v>0.58610907909881005</v>
      </c>
      <c r="P364" s="115">
        <v>9.1640897234240001E-2</v>
      </c>
      <c r="Q364" s="115">
        <v>228.88411456576199</v>
      </c>
      <c r="R364" s="115">
        <v>1300</v>
      </c>
      <c r="S364" s="115" t="s">
        <v>346</v>
      </c>
      <c r="T364" s="115">
        <v>1300</v>
      </c>
      <c r="U364" s="115" t="s">
        <v>352</v>
      </c>
      <c r="V364" s="115" t="s">
        <v>350</v>
      </c>
      <c r="Z364" s="115">
        <v>0</v>
      </c>
      <c r="AA364" s="115">
        <v>1</v>
      </c>
      <c r="AB364" s="115">
        <v>0.58610907909881005</v>
      </c>
      <c r="AC364" s="115">
        <v>9.1640897234240001E-2</v>
      </c>
      <c r="AD364" s="115">
        <v>228.88411456576301</v>
      </c>
      <c r="AF364" s="115">
        <v>-1</v>
      </c>
      <c r="AG364" s="115">
        <v>-1</v>
      </c>
      <c r="AH364" s="115">
        <v>-1</v>
      </c>
      <c r="AI364" s="115">
        <v>-1</v>
      </c>
      <c r="AJ364" s="115">
        <v>0</v>
      </c>
      <c r="AM364" s="115" t="s">
        <v>348</v>
      </c>
      <c r="AN364" s="115">
        <v>-1</v>
      </c>
      <c r="AQ364" s="115">
        <v>608</v>
      </c>
      <c r="AR364" s="115" t="s">
        <v>247</v>
      </c>
      <c r="AS364" s="115" t="s">
        <v>355</v>
      </c>
      <c r="AT364" s="115" t="s">
        <v>296</v>
      </c>
      <c r="AV364" s="115">
        <v>73.057217647752097</v>
      </c>
      <c r="AW364" s="115">
        <v>0.18563188529999999</v>
      </c>
    </row>
    <row r="365" spans="1:49" x14ac:dyDescent="0.25">
      <c r="A365" s="117">
        <v>210000</v>
      </c>
      <c r="B365" s="117">
        <v>830000</v>
      </c>
      <c r="C365" s="117">
        <v>830000</v>
      </c>
      <c r="D365" s="115" t="s">
        <v>342</v>
      </c>
      <c r="E365" s="115" t="s">
        <v>13</v>
      </c>
      <c r="F365" s="115" t="s">
        <v>343</v>
      </c>
      <c r="G365" s="115" t="s">
        <v>344</v>
      </c>
      <c r="H365" s="115">
        <v>0.56000000000000005</v>
      </c>
      <c r="I365" s="115">
        <v>0.48</v>
      </c>
      <c r="J365" s="115" t="s">
        <v>350</v>
      </c>
      <c r="K365" s="115">
        <v>9.2597679855979997E-2</v>
      </c>
      <c r="L365" s="115">
        <v>3693.0566576123501</v>
      </c>
      <c r="M365" s="115">
        <v>9.1996039415881707</v>
      </c>
      <c r="N365" s="115">
        <v>1.35280780894696</v>
      </c>
      <c r="O365" s="115">
        <v>0.85186198058505003</v>
      </c>
      <c r="P365" s="115">
        <v>0.12526686439955001</v>
      </c>
      <c r="Q365" s="115">
        <v>341.96847807160998</v>
      </c>
      <c r="R365" s="115">
        <v>1200</v>
      </c>
      <c r="S365" s="115" t="s">
        <v>351</v>
      </c>
      <c r="T365" s="115">
        <v>1200</v>
      </c>
      <c r="U365" s="115" t="s">
        <v>352</v>
      </c>
      <c r="V365" s="115" t="s">
        <v>350</v>
      </c>
      <c r="Z365" s="115">
        <v>0</v>
      </c>
      <c r="AA365" s="115">
        <v>1</v>
      </c>
      <c r="AB365" s="115">
        <v>0.85186198058505003</v>
      </c>
      <c r="AC365" s="115">
        <v>0.12526686439955001</v>
      </c>
      <c r="AD365" s="115">
        <v>523.73883690977402</v>
      </c>
      <c r="AF365" s="115">
        <v>-1</v>
      </c>
      <c r="AG365" s="115">
        <v>-1</v>
      </c>
      <c r="AH365" s="115">
        <v>-1</v>
      </c>
      <c r="AI365" s="115">
        <v>-1</v>
      </c>
      <c r="AJ365" s="115">
        <v>0</v>
      </c>
      <c r="AM365" s="115" t="s">
        <v>348</v>
      </c>
      <c r="AN365" s="115">
        <v>-1</v>
      </c>
      <c r="AQ365" s="115">
        <v>608</v>
      </c>
      <c r="AR365" s="115" t="s">
        <v>247</v>
      </c>
      <c r="AS365" s="115" t="s">
        <v>355</v>
      </c>
      <c r="AT365" s="115" t="s">
        <v>296</v>
      </c>
      <c r="AV365" s="115">
        <v>114.971906382011</v>
      </c>
      <c r="AW365" s="115">
        <v>0.42476791310000001</v>
      </c>
    </row>
    <row r="366" spans="1:49" x14ac:dyDescent="0.25">
      <c r="A366" s="117">
        <v>210000</v>
      </c>
      <c r="B366" s="117">
        <v>830000</v>
      </c>
      <c r="C366" s="117">
        <v>830000</v>
      </c>
      <c r="D366" s="115" t="s">
        <v>342</v>
      </c>
      <c r="E366" s="115" t="s">
        <v>13</v>
      </c>
      <c r="F366" s="115" t="s">
        <v>343</v>
      </c>
      <c r="G366" s="115" t="s">
        <v>344</v>
      </c>
      <c r="H366" s="115">
        <v>0.56000000000000005</v>
      </c>
      <c r="I366" s="115">
        <v>0.48</v>
      </c>
      <c r="J366" s="115" t="s">
        <v>350</v>
      </c>
      <c r="K366" s="115">
        <v>9.8737940050360004E-2</v>
      </c>
      <c r="L366" s="115">
        <v>3693.0566576123501</v>
      </c>
      <c r="M366" s="115">
        <v>9.1996039415881707</v>
      </c>
      <c r="N366" s="115">
        <v>1.35280780894696</v>
      </c>
      <c r="O366" s="115">
        <v>0.90834994247167</v>
      </c>
      <c r="P366" s="115">
        <v>0.13357345633946999</v>
      </c>
      <c r="Q366" s="115">
        <v>364.64480686194401</v>
      </c>
      <c r="R366" s="115">
        <v>1210</v>
      </c>
      <c r="S366" s="115" t="s">
        <v>353</v>
      </c>
      <c r="T366" s="115">
        <v>1210</v>
      </c>
      <c r="U366" s="115" t="s">
        <v>352</v>
      </c>
      <c r="V366" s="115" t="s">
        <v>350</v>
      </c>
      <c r="Z366" s="115">
        <v>0</v>
      </c>
      <c r="AA366" s="115">
        <v>1</v>
      </c>
      <c r="AB366" s="115">
        <v>0.90834994247167</v>
      </c>
      <c r="AC366" s="115">
        <v>0.13357345633946999</v>
      </c>
      <c r="AD366" s="115">
        <v>364.64480686194298</v>
      </c>
      <c r="AF366" s="115">
        <v>-1</v>
      </c>
      <c r="AG366" s="115">
        <v>-1</v>
      </c>
      <c r="AH366" s="115">
        <v>-1</v>
      </c>
      <c r="AI366" s="115">
        <v>-1</v>
      </c>
      <c r="AJ366" s="115">
        <v>0</v>
      </c>
      <c r="AM366" s="115" t="s">
        <v>348</v>
      </c>
      <c r="AN366" s="115">
        <v>-1</v>
      </c>
      <c r="AQ366" s="115">
        <v>608</v>
      </c>
      <c r="AR366" s="115" t="s">
        <v>247</v>
      </c>
      <c r="AS366" s="115" t="s">
        <v>355</v>
      </c>
      <c r="AT366" s="115" t="s">
        <v>296</v>
      </c>
      <c r="AV366" s="115">
        <v>98.347898291879403</v>
      </c>
      <c r="AW366" s="115">
        <v>0.29573788070000001</v>
      </c>
    </row>
    <row r="367" spans="1:49" x14ac:dyDescent="0.25">
      <c r="A367" s="117">
        <v>210000</v>
      </c>
      <c r="B367" s="117">
        <v>830000</v>
      </c>
      <c r="C367" s="117">
        <v>830000</v>
      </c>
      <c r="D367" s="115" t="s">
        <v>342</v>
      </c>
      <c r="E367" s="115" t="s">
        <v>13</v>
      </c>
      <c r="F367" s="115" t="s">
        <v>343</v>
      </c>
      <c r="G367" s="115" t="s">
        <v>344</v>
      </c>
      <c r="H367" s="115">
        <v>0.56000000000000005</v>
      </c>
      <c r="I367" s="115">
        <v>0.48</v>
      </c>
      <c r="J367" s="115" t="s">
        <v>350</v>
      </c>
      <c r="K367" s="115">
        <v>0.26071436927612002</v>
      </c>
      <c r="L367" s="115">
        <v>3693.0566576123501</v>
      </c>
      <c r="M367" s="115">
        <v>9.1996039415881707</v>
      </c>
      <c r="N367" s="115">
        <v>1.35280780894696</v>
      </c>
      <c r="O367" s="115">
        <v>2.3984689392213001</v>
      </c>
      <c r="P367" s="115">
        <v>0.35269643466141998</v>
      </c>
      <c r="Q367" s="115">
        <v>962.83293719039602</v>
      </c>
      <c r="R367" s="115">
        <v>1210</v>
      </c>
      <c r="S367" s="115" t="s">
        <v>353</v>
      </c>
      <c r="T367" s="115">
        <v>1210</v>
      </c>
      <c r="U367" s="115" t="s">
        <v>352</v>
      </c>
      <c r="V367" s="115" t="s">
        <v>350</v>
      </c>
      <c r="Z367" s="115">
        <v>0</v>
      </c>
      <c r="AA367" s="115">
        <v>1</v>
      </c>
      <c r="AB367" s="115">
        <v>2.3984689392213001</v>
      </c>
      <c r="AC367" s="115">
        <v>0.35269643466141998</v>
      </c>
      <c r="AD367" s="115">
        <v>962.83293719039602</v>
      </c>
      <c r="AF367" s="115">
        <v>-1</v>
      </c>
      <c r="AG367" s="115">
        <v>-1</v>
      </c>
      <c r="AH367" s="115">
        <v>-1</v>
      </c>
      <c r="AI367" s="115">
        <v>-1</v>
      </c>
      <c r="AJ367" s="115">
        <v>0</v>
      </c>
      <c r="AM367" s="115" t="s">
        <v>348</v>
      </c>
      <c r="AN367" s="115">
        <v>-1</v>
      </c>
      <c r="AQ367" s="115">
        <v>608</v>
      </c>
      <c r="AR367" s="115" t="s">
        <v>247</v>
      </c>
      <c r="AS367" s="115" t="s">
        <v>355</v>
      </c>
      <c r="AT367" s="115" t="s">
        <v>296</v>
      </c>
      <c r="AV367" s="115">
        <v>131.83812635623801</v>
      </c>
      <c r="AW367" s="115">
        <v>0.78088640490000005</v>
      </c>
    </row>
    <row r="368" spans="1:49" x14ac:dyDescent="0.25">
      <c r="A368" s="117">
        <v>210000</v>
      </c>
      <c r="B368" s="117">
        <v>830000</v>
      </c>
      <c r="C368" s="117">
        <v>830000</v>
      </c>
      <c r="D368" s="115" t="s">
        <v>342</v>
      </c>
      <c r="E368" s="115" t="s">
        <v>13</v>
      </c>
      <c r="F368" s="115" t="s">
        <v>343</v>
      </c>
      <c r="G368" s="115" t="s">
        <v>344</v>
      </c>
      <c r="H368" s="115">
        <v>0.56000000000000005</v>
      </c>
      <c r="I368" s="115">
        <v>0.48</v>
      </c>
      <c r="J368" s="115" t="s">
        <v>350</v>
      </c>
      <c r="K368" s="115">
        <v>0.11649397633094</v>
      </c>
      <c r="L368" s="115">
        <v>3693.0566576123501</v>
      </c>
      <c r="M368" s="115">
        <v>9.1996039415881707</v>
      </c>
      <c r="N368" s="115">
        <v>1.35280780894696</v>
      </c>
      <c r="O368" s="115">
        <v>1.07169844382543</v>
      </c>
      <c r="P368" s="115">
        <v>0.15759396087578001</v>
      </c>
      <c r="Q368" s="115">
        <v>430.21885486072802</v>
      </c>
      <c r="R368" s="115">
        <v>1210</v>
      </c>
      <c r="S368" s="115" t="s">
        <v>353</v>
      </c>
      <c r="T368" s="115">
        <v>1210</v>
      </c>
      <c r="U368" s="115" t="s">
        <v>352</v>
      </c>
      <c r="V368" s="115" t="s">
        <v>350</v>
      </c>
      <c r="Z368" s="115">
        <v>0</v>
      </c>
      <c r="AA368" s="115">
        <v>1</v>
      </c>
      <c r="AB368" s="115">
        <v>1.07169844382543</v>
      </c>
      <c r="AC368" s="115">
        <v>0.15759396087578001</v>
      </c>
      <c r="AD368" s="115">
        <v>430.21885486072802</v>
      </c>
      <c r="AF368" s="115">
        <v>-1</v>
      </c>
      <c r="AG368" s="115">
        <v>-1</v>
      </c>
      <c r="AH368" s="115">
        <v>-1</v>
      </c>
      <c r="AI368" s="115">
        <v>-1</v>
      </c>
      <c r="AJ368" s="115">
        <v>0</v>
      </c>
      <c r="AM368" s="115" t="s">
        <v>348</v>
      </c>
      <c r="AN368" s="115">
        <v>-1</v>
      </c>
      <c r="AQ368" s="115">
        <v>608</v>
      </c>
      <c r="AR368" s="115" t="s">
        <v>247</v>
      </c>
      <c r="AS368" s="115" t="s">
        <v>355</v>
      </c>
      <c r="AT368" s="115" t="s">
        <v>296</v>
      </c>
      <c r="AV368" s="115">
        <v>101.033191211464</v>
      </c>
      <c r="AW368" s="115">
        <v>0.34892040130000002</v>
      </c>
    </row>
    <row r="369" spans="1:49" x14ac:dyDescent="0.25">
      <c r="A369" s="117">
        <v>210000</v>
      </c>
      <c r="B369" s="117">
        <v>840000</v>
      </c>
      <c r="C369" s="117">
        <v>840000</v>
      </c>
      <c r="D369" s="115" t="s">
        <v>342</v>
      </c>
      <c r="E369" s="115" t="s">
        <v>13</v>
      </c>
      <c r="F369" s="115" t="s">
        <v>343</v>
      </c>
      <c r="G369" s="115" t="s">
        <v>344</v>
      </c>
      <c r="H369" s="115">
        <v>0.56000000000000005</v>
      </c>
      <c r="I369" s="115">
        <v>0.48</v>
      </c>
      <c r="J369" s="115" t="s">
        <v>350</v>
      </c>
      <c r="K369" s="115">
        <v>8.4181970575430004E-2</v>
      </c>
      <c r="L369" s="115">
        <v>3704.1442900705501</v>
      </c>
      <c r="M369" s="115">
        <v>9.2254524789723291</v>
      </c>
      <c r="N369" s="115">
        <v>1.35654862678189</v>
      </c>
      <c r="O369" s="115">
        <v>0.77661676912991995</v>
      </c>
      <c r="P369" s="115">
        <v>0.1141969365839</v>
      </c>
      <c r="Q369" s="115">
        <v>311.82216563388499</v>
      </c>
      <c r="R369" s="115">
        <v>1200</v>
      </c>
      <c r="S369" s="115" t="s">
        <v>351</v>
      </c>
      <c r="T369" s="115">
        <v>1200</v>
      </c>
      <c r="U369" s="115" t="s">
        <v>352</v>
      </c>
      <c r="V369" s="115" t="s">
        <v>350</v>
      </c>
      <c r="Z369" s="115">
        <v>0</v>
      </c>
      <c r="AA369" s="115">
        <v>1</v>
      </c>
      <c r="AB369" s="115">
        <v>0.77661676912991995</v>
      </c>
      <c r="AC369" s="115">
        <v>0.1141969365839</v>
      </c>
      <c r="AD369" s="115">
        <v>669.19176074197105</v>
      </c>
      <c r="AF369" s="115">
        <v>-1</v>
      </c>
      <c r="AG369" s="115">
        <v>-1</v>
      </c>
      <c r="AH369" s="115">
        <v>-1</v>
      </c>
      <c r="AI369" s="115">
        <v>-1</v>
      </c>
      <c r="AJ369" s="115">
        <v>0</v>
      </c>
      <c r="AM369" s="115" t="s">
        <v>348</v>
      </c>
      <c r="AN369" s="115">
        <v>-1</v>
      </c>
      <c r="AQ369" s="115">
        <v>608</v>
      </c>
      <c r="AR369" s="115" t="s">
        <v>247</v>
      </c>
      <c r="AS369" s="115" t="s">
        <v>355</v>
      </c>
      <c r="AT369" s="115" t="s">
        <v>296</v>
      </c>
      <c r="AV369" s="115">
        <v>113.643840929083</v>
      </c>
      <c r="AW369" s="115">
        <v>0.54273459909999999</v>
      </c>
    </row>
    <row r="370" spans="1:49" x14ac:dyDescent="0.25">
      <c r="A370" s="117">
        <v>210000</v>
      </c>
      <c r="B370" s="117">
        <v>840000</v>
      </c>
      <c r="C370" s="117">
        <v>840000</v>
      </c>
      <c r="D370" s="115" t="s">
        <v>342</v>
      </c>
      <c r="E370" s="115" t="s">
        <v>13</v>
      </c>
      <c r="F370" s="115" t="s">
        <v>343</v>
      </c>
      <c r="G370" s="115" t="s">
        <v>344</v>
      </c>
      <c r="H370" s="115">
        <v>0.56000000000000005</v>
      </c>
      <c r="I370" s="115">
        <v>0.48</v>
      </c>
      <c r="J370" s="115" t="s">
        <v>350</v>
      </c>
      <c r="K370" s="115">
        <v>0.17946060386195001</v>
      </c>
      <c r="L370" s="115">
        <v>3704.1442900705501</v>
      </c>
      <c r="M370" s="115">
        <v>9.2254524789723291</v>
      </c>
      <c r="N370" s="115">
        <v>1.35654862678189</v>
      </c>
      <c r="O370" s="115">
        <v>1.6556052727761501</v>
      </c>
      <c r="P370" s="115">
        <v>0.24344703573038001</v>
      </c>
      <c r="Q370" s="115">
        <v>664.747971087878</v>
      </c>
      <c r="R370" s="115">
        <v>1210</v>
      </c>
      <c r="S370" s="115" t="s">
        <v>353</v>
      </c>
      <c r="T370" s="115">
        <v>1210</v>
      </c>
      <c r="U370" s="115" t="s">
        <v>352</v>
      </c>
      <c r="V370" s="115" t="s">
        <v>350</v>
      </c>
      <c r="Z370" s="115">
        <v>0</v>
      </c>
      <c r="AA370" s="115">
        <v>1</v>
      </c>
      <c r="AB370" s="115">
        <v>1.6556052727761501</v>
      </c>
      <c r="AC370" s="115">
        <v>0.24344703573038001</v>
      </c>
      <c r="AD370" s="115">
        <v>664.747971087878</v>
      </c>
      <c r="AF370" s="115">
        <v>-1</v>
      </c>
      <c r="AG370" s="115">
        <v>-1</v>
      </c>
      <c r="AH370" s="115">
        <v>-1</v>
      </c>
      <c r="AI370" s="115">
        <v>-1</v>
      </c>
      <c r="AJ370" s="115">
        <v>0</v>
      </c>
      <c r="AM370" s="115" t="s">
        <v>348</v>
      </c>
      <c r="AN370" s="115">
        <v>-1</v>
      </c>
      <c r="AQ370" s="115">
        <v>608</v>
      </c>
      <c r="AR370" s="115" t="s">
        <v>247</v>
      </c>
      <c r="AS370" s="115" t="s">
        <v>355</v>
      </c>
      <c r="AT370" s="115" t="s">
        <v>296</v>
      </c>
      <c r="AV370" s="115">
        <v>112.190137471049</v>
      </c>
      <c r="AW370" s="115">
        <v>0.53913055239999996</v>
      </c>
    </row>
    <row r="371" spans="1:49" x14ac:dyDescent="0.25">
      <c r="A371" s="117">
        <v>210000</v>
      </c>
      <c r="B371" s="117">
        <v>840000</v>
      </c>
      <c r="C371" s="117">
        <v>840000</v>
      </c>
      <c r="D371" s="115" t="s">
        <v>342</v>
      </c>
      <c r="E371" s="115" t="s">
        <v>13</v>
      </c>
      <c r="F371" s="115" t="s">
        <v>343</v>
      </c>
      <c r="G371" s="115" t="s">
        <v>344</v>
      </c>
      <c r="H371" s="115">
        <v>0.56000000000000005</v>
      </c>
      <c r="I371" s="115">
        <v>0.48</v>
      </c>
      <c r="J371" s="115" t="s">
        <v>350</v>
      </c>
      <c r="K371" s="115">
        <v>6.9728429027820005E-2</v>
      </c>
      <c r="L371" s="115">
        <v>3704.1442900705501</v>
      </c>
      <c r="M371" s="115">
        <v>9.2254524789723291</v>
      </c>
      <c r="N371" s="115">
        <v>1.35654862678189</v>
      </c>
      <c r="O371" s="115">
        <v>0.64327630842954997</v>
      </c>
      <c r="P371" s="115">
        <v>9.4590004645350001E-2</v>
      </c>
      <c r="Q371" s="115">
        <v>258.28416223899302</v>
      </c>
      <c r="R371" s="115">
        <v>1210</v>
      </c>
      <c r="S371" s="115" t="s">
        <v>353</v>
      </c>
      <c r="T371" s="115">
        <v>1210</v>
      </c>
      <c r="U371" s="115" t="s">
        <v>352</v>
      </c>
      <c r="V371" s="115" t="s">
        <v>350</v>
      </c>
      <c r="Z371" s="115">
        <v>0</v>
      </c>
      <c r="AA371" s="115">
        <v>1</v>
      </c>
      <c r="AB371" s="115">
        <v>0.64327630842954997</v>
      </c>
      <c r="AC371" s="115">
        <v>9.4590004645350001E-2</v>
      </c>
      <c r="AD371" s="115">
        <v>258.28416223899302</v>
      </c>
      <c r="AF371" s="115">
        <v>-1</v>
      </c>
      <c r="AG371" s="115">
        <v>-1</v>
      </c>
      <c r="AH371" s="115">
        <v>-1</v>
      </c>
      <c r="AI371" s="115">
        <v>-1</v>
      </c>
      <c r="AJ371" s="115">
        <v>0</v>
      </c>
      <c r="AM371" s="115" t="s">
        <v>348</v>
      </c>
      <c r="AN371" s="115">
        <v>-1</v>
      </c>
      <c r="AQ371" s="115">
        <v>608</v>
      </c>
      <c r="AR371" s="115" t="s">
        <v>247</v>
      </c>
      <c r="AS371" s="115" t="s">
        <v>355</v>
      </c>
      <c r="AT371" s="115" t="s">
        <v>296</v>
      </c>
      <c r="AV371" s="115">
        <v>68.158085591877906</v>
      </c>
      <c r="AW371" s="115">
        <v>0.20947620619999999</v>
      </c>
    </row>
    <row r="372" spans="1:49" x14ac:dyDescent="0.25">
      <c r="A372" s="117">
        <v>210000</v>
      </c>
      <c r="B372" s="117">
        <v>840000</v>
      </c>
      <c r="C372" s="117">
        <v>840000</v>
      </c>
      <c r="D372" s="115" t="s">
        <v>342</v>
      </c>
      <c r="E372" s="115" t="s">
        <v>13</v>
      </c>
      <c r="F372" s="115" t="s">
        <v>343</v>
      </c>
      <c r="G372" s="115" t="s">
        <v>344</v>
      </c>
      <c r="H372" s="115">
        <v>0.56000000000000005</v>
      </c>
      <c r="I372" s="115">
        <v>0.48</v>
      </c>
      <c r="J372" s="115" t="s">
        <v>350</v>
      </c>
      <c r="K372" s="115">
        <v>0.32072003444892</v>
      </c>
      <c r="L372" s="115">
        <v>3680.5553968307599</v>
      </c>
      <c r="M372" s="115">
        <v>9.1703297607685297</v>
      </c>
      <c r="N372" s="115">
        <v>1.34856650458098</v>
      </c>
      <c r="O372" s="115">
        <v>2.9411084767816398</v>
      </c>
      <c r="P372" s="115">
        <v>0.43251229580586997</v>
      </c>
      <c r="Q372" s="115">
        <v>1180.4278536627201</v>
      </c>
      <c r="R372" s="115">
        <v>1200</v>
      </c>
      <c r="S372" s="115" t="s">
        <v>351</v>
      </c>
      <c r="T372" s="115">
        <v>1200</v>
      </c>
      <c r="U372" s="115" t="s">
        <v>352</v>
      </c>
      <c r="V372" s="115" t="s">
        <v>350</v>
      </c>
      <c r="Z372" s="115">
        <v>0</v>
      </c>
      <c r="AA372" s="115">
        <v>1</v>
      </c>
      <c r="AB372" s="115">
        <v>2.9411084767816398</v>
      </c>
      <c r="AC372" s="115">
        <v>0.43251229580586997</v>
      </c>
      <c r="AD372" s="115">
        <v>1216.91525578142</v>
      </c>
      <c r="AF372" s="115">
        <v>-1</v>
      </c>
      <c r="AG372" s="115">
        <v>-1</v>
      </c>
      <c r="AH372" s="115">
        <v>-1</v>
      </c>
      <c r="AI372" s="115">
        <v>-1</v>
      </c>
      <c r="AJ372" s="115">
        <v>0</v>
      </c>
      <c r="AM372" s="115" t="s">
        <v>348</v>
      </c>
      <c r="AN372" s="115">
        <v>-1</v>
      </c>
      <c r="AQ372" s="115">
        <v>608</v>
      </c>
      <c r="AR372" s="115" t="s">
        <v>247</v>
      </c>
      <c r="AS372" s="115" t="s">
        <v>355</v>
      </c>
      <c r="AT372" s="115" t="s">
        <v>296</v>
      </c>
      <c r="AV372" s="115">
        <v>199.888409035564</v>
      </c>
      <c r="AW372" s="115">
        <v>0.98695478979999995</v>
      </c>
    </row>
    <row r="373" spans="1:49" x14ac:dyDescent="0.25">
      <c r="A373" s="117">
        <v>210000</v>
      </c>
      <c r="B373" s="117">
        <v>840000</v>
      </c>
      <c r="C373" s="117">
        <v>840000</v>
      </c>
      <c r="D373" s="115" t="s">
        <v>342</v>
      </c>
      <c r="E373" s="115" t="s">
        <v>13</v>
      </c>
      <c r="F373" s="115" t="s">
        <v>343</v>
      </c>
      <c r="G373" s="115" t="s">
        <v>344</v>
      </c>
      <c r="H373" s="115">
        <v>0.56000000000000005</v>
      </c>
      <c r="I373" s="115">
        <v>0.48</v>
      </c>
      <c r="J373" s="115" t="s">
        <v>350</v>
      </c>
      <c r="K373" s="115">
        <v>2.1414941129000001E-4</v>
      </c>
      <c r="L373" s="115">
        <v>3680.5553968307599</v>
      </c>
      <c r="M373" s="115">
        <v>9.1703297607685297</v>
      </c>
      <c r="N373" s="115">
        <v>1.34856650458098</v>
      </c>
      <c r="O373" s="115">
        <v>1.9638207196E-3</v>
      </c>
      <c r="P373" s="115">
        <v>2.8879472303999998E-4</v>
      </c>
      <c r="Q373" s="115">
        <v>0.78818877145152999</v>
      </c>
      <c r="R373" s="115">
        <v>1210</v>
      </c>
      <c r="S373" s="115" t="s">
        <v>353</v>
      </c>
      <c r="T373" s="115">
        <v>1210</v>
      </c>
      <c r="U373" s="115" t="s">
        <v>352</v>
      </c>
      <c r="V373" s="115" t="s">
        <v>350</v>
      </c>
      <c r="Z373" s="115">
        <v>0</v>
      </c>
      <c r="AA373" s="115">
        <v>1</v>
      </c>
      <c r="AB373" s="115">
        <v>1.9638207196E-3</v>
      </c>
      <c r="AC373" s="115">
        <v>2.8879472303999998E-4</v>
      </c>
      <c r="AD373" s="115">
        <v>0.78818877145227995</v>
      </c>
      <c r="AF373" s="115">
        <v>-1</v>
      </c>
      <c r="AG373" s="115">
        <v>-1</v>
      </c>
      <c r="AH373" s="115">
        <v>-1</v>
      </c>
      <c r="AI373" s="115">
        <v>-1</v>
      </c>
      <c r="AJ373" s="115">
        <v>0</v>
      </c>
      <c r="AM373" s="115" t="s">
        <v>348</v>
      </c>
      <c r="AN373" s="115">
        <v>-1</v>
      </c>
      <c r="AQ373" s="115">
        <v>608</v>
      </c>
      <c r="AR373" s="115" t="s">
        <v>247</v>
      </c>
      <c r="AS373" s="115" t="s">
        <v>355</v>
      </c>
      <c r="AT373" s="115" t="s">
        <v>296</v>
      </c>
      <c r="AV373" s="115">
        <v>20.343439345369699</v>
      </c>
      <c r="AW373" s="115">
        <v>6.3924469999999999E-4</v>
      </c>
    </row>
    <row r="374" spans="1:49" x14ac:dyDescent="0.25">
      <c r="A374" s="117">
        <v>210000</v>
      </c>
      <c r="B374" s="117">
        <v>840000</v>
      </c>
      <c r="C374" s="117">
        <v>840000</v>
      </c>
      <c r="D374" s="115" t="s">
        <v>342</v>
      </c>
      <c r="E374" s="115" t="s">
        <v>13</v>
      </c>
      <c r="F374" s="115" t="s">
        <v>343</v>
      </c>
      <c r="G374" s="115" t="s">
        <v>344</v>
      </c>
      <c r="H374" s="115">
        <v>0.56000000000000005</v>
      </c>
      <c r="I374" s="115">
        <v>0.48</v>
      </c>
      <c r="J374" s="115" t="s">
        <v>350</v>
      </c>
      <c r="K374" s="115">
        <v>8.1759922213979999E-2</v>
      </c>
      <c r="L374" s="115">
        <v>3680.5553968307599</v>
      </c>
      <c r="M374" s="115">
        <v>9.1703297607685297</v>
      </c>
      <c r="N374" s="115">
        <v>1.34856650458098</v>
      </c>
      <c r="O374" s="115">
        <v>0.74976544791697997</v>
      </c>
      <c r="P374" s="115">
        <v>0.11025869251492</v>
      </c>
      <c r="Q374" s="115">
        <v>300.92192294912701</v>
      </c>
      <c r="R374" s="115">
        <v>1210</v>
      </c>
      <c r="S374" s="115" t="s">
        <v>353</v>
      </c>
      <c r="T374" s="115">
        <v>1210</v>
      </c>
      <c r="U374" s="115" t="s">
        <v>352</v>
      </c>
      <c r="V374" s="115" t="s">
        <v>350</v>
      </c>
      <c r="Z374" s="115">
        <v>0</v>
      </c>
      <c r="AA374" s="115">
        <v>1</v>
      </c>
      <c r="AB374" s="115">
        <v>0.74976544791697997</v>
      </c>
      <c r="AC374" s="115">
        <v>0.11025869251492</v>
      </c>
      <c r="AD374" s="115">
        <v>300.92192294912599</v>
      </c>
      <c r="AF374" s="115">
        <v>-1</v>
      </c>
      <c r="AG374" s="115">
        <v>-1</v>
      </c>
      <c r="AH374" s="115">
        <v>-1</v>
      </c>
      <c r="AI374" s="115">
        <v>-1</v>
      </c>
      <c r="AJ374" s="115">
        <v>0</v>
      </c>
      <c r="AM374" s="115" t="s">
        <v>348</v>
      </c>
      <c r="AN374" s="115">
        <v>-1</v>
      </c>
      <c r="AQ374" s="115">
        <v>608</v>
      </c>
      <c r="AR374" s="115" t="s">
        <v>247</v>
      </c>
      <c r="AS374" s="115" t="s">
        <v>355</v>
      </c>
      <c r="AT374" s="115" t="s">
        <v>296</v>
      </c>
      <c r="AV374" s="115">
        <v>87.785401689953602</v>
      </c>
      <c r="AW374" s="115">
        <v>0.2440567096</v>
      </c>
    </row>
    <row r="375" spans="1:49" x14ac:dyDescent="0.25">
      <c r="A375" s="117">
        <v>210000</v>
      </c>
      <c r="B375" s="117">
        <v>840000</v>
      </c>
      <c r="C375" s="117">
        <v>840000</v>
      </c>
      <c r="D375" s="115" t="s">
        <v>342</v>
      </c>
      <c r="E375" s="115" t="s">
        <v>13</v>
      </c>
      <c r="F375" s="115" t="s">
        <v>343</v>
      </c>
      <c r="G375" s="115" t="s">
        <v>344</v>
      </c>
      <c r="H375" s="115">
        <v>0.56000000000000005</v>
      </c>
      <c r="I375" s="115">
        <v>0.48</v>
      </c>
      <c r="J375" s="115" t="s">
        <v>350</v>
      </c>
      <c r="K375" s="115">
        <v>2.7294949153E-4</v>
      </c>
      <c r="L375" s="115">
        <v>3680.5553968307599</v>
      </c>
      <c r="M375" s="115">
        <v>9.1703297607685297</v>
      </c>
      <c r="N375" s="115">
        <v>1.34856650458098</v>
      </c>
      <c r="O375" s="115">
        <v>2.5030368454000002E-3</v>
      </c>
      <c r="P375" s="115">
        <v>3.6809054171999997E-4</v>
      </c>
      <c r="Q375" s="115">
        <v>1.00460572412767</v>
      </c>
      <c r="R375" s="115">
        <v>1210</v>
      </c>
      <c r="S375" s="115" t="s">
        <v>353</v>
      </c>
      <c r="T375" s="115">
        <v>1210</v>
      </c>
      <c r="U375" s="115" t="s">
        <v>352</v>
      </c>
      <c r="V375" s="115" t="s">
        <v>350</v>
      </c>
      <c r="Z375" s="115">
        <v>0</v>
      </c>
      <c r="AA375" s="115">
        <v>1</v>
      </c>
      <c r="AB375" s="115">
        <v>2.5030368454000002E-3</v>
      </c>
      <c r="AC375" s="115">
        <v>3.6809054171999997E-4</v>
      </c>
      <c r="AD375" s="115">
        <v>1.0046057241287301</v>
      </c>
      <c r="AF375" s="115">
        <v>-1</v>
      </c>
      <c r="AG375" s="115">
        <v>-1</v>
      </c>
      <c r="AH375" s="115">
        <v>-1</v>
      </c>
      <c r="AI375" s="115">
        <v>-1</v>
      </c>
      <c r="AJ375" s="115">
        <v>0</v>
      </c>
      <c r="AM375" s="115" t="s">
        <v>348</v>
      </c>
      <c r="AN375" s="115">
        <v>-1</v>
      </c>
      <c r="AQ375" s="115">
        <v>608</v>
      </c>
      <c r="AR375" s="115" t="s">
        <v>247</v>
      </c>
      <c r="AS375" s="115" t="s">
        <v>355</v>
      </c>
      <c r="AT375" s="115" t="s">
        <v>296</v>
      </c>
      <c r="AV375" s="115">
        <v>23.643618841264999</v>
      </c>
      <c r="AW375" s="115">
        <v>8.1476539999999998E-4</v>
      </c>
    </row>
    <row r="376" spans="1:49" x14ac:dyDescent="0.25">
      <c r="A376" s="117">
        <v>210000</v>
      </c>
      <c r="B376" s="117">
        <v>840000</v>
      </c>
      <c r="C376" s="117">
        <v>840000</v>
      </c>
      <c r="D376" s="115" t="s">
        <v>342</v>
      </c>
      <c r="E376" s="115" t="s">
        <v>13</v>
      </c>
      <c r="F376" s="115" t="s">
        <v>343</v>
      </c>
      <c r="G376" s="115" t="s">
        <v>344</v>
      </c>
      <c r="H376" s="115">
        <v>0.56000000000000005</v>
      </c>
      <c r="I376" s="115">
        <v>0.48</v>
      </c>
      <c r="J376" s="115" t="s">
        <v>350</v>
      </c>
      <c r="K376" s="115">
        <v>1.0276313334319999E-2</v>
      </c>
      <c r="L376" s="115">
        <v>3680.5553968307599</v>
      </c>
      <c r="M376" s="115">
        <v>9.1703297607685297</v>
      </c>
      <c r="N376" s="115">
        <v>1.34856650458098</v>
      </c>
      <c r="O376" s="115">
        <v>9.4237182000730002E-2</v>
      </c>
      <c r="P376" s="115">
        <v>1.3858291953240001E-2</v>
      </c>
      <c r="Q376" s="115">
        <v>37.822540502170099</v>
      </c>
      <c r="R376" s="115">
        <v>1210</v>
      </c>
      <c r="S376" s="115" t="s">
        <v>353</v>
      </c>
      <c r="T376" s="115">
        <v>1210</v>
      </c>
      <c r="U376" s="115" t="s">
        <v>352</v>
      </c>
      <c r="V376" s="115" t="s">
        <v>350</v>
      </c>
      <c r="Z376" s="115">
        <v>0</v>
      </c>
      <c r="AA376" s="115">
        <v>1</v>
      </c>
      <c r="AB376" s="115">
        <v>9.4237182000730002E-2</v>
      </c>
      <c r="AC376" s="115">
        <v>1.3858291953240001E-2</v>
      </c>
      <c r="AD376" s="115">
        <v>37.822540502170099</v>
      </c>
      <c r="AF376" s="115">
        <v>-1</v>
      </c>
      <c r="AG376" s="115">
        <v>-1</v>
      </c>
      <c r="AH376" s="115">
        <v>-1</v>
      </c>
      <c r="AI376" s="115">
        <v>-1</v>
      </c>
      <c r="AJ376" s="115">
        <v>0</v>
      </c>
      <c r="AM376" s="115" t="s">
        <v>348</v>
      </c>
      <c r="AN376" s="115">
        <v>-1</v>
      </c>
      <c r="AQ376" s="115">
        <v>608</v>
      </c>
      <c r="AR376" s="115" t="s">
        <v>247</v>
      </c>
      <c r="AS376" s="115" t="s">
        <v>355</v>
      </c>
      <c r="AT376" s="115" t="s">
        <v>296</v>
      </c>
      <c r="AV376" s="115">
        <v>49.2603479612808</v>
      </c>
      <c r="AW376" s="115">
        <v>3.0675215299999999E-2</v>
      </c>
    </row>
    <row r="377" spans="1:49" x14ac:dyDescent="0.25">
      <c r="A377" s="117">
        <v>210000</v>
      </c>
      <c r="B377" s="117">
        <v>840000</v>
      </c>
      <c r="C377" s="117">
        <v>840000</v>
      </c>
      <c r="D377" s="115" t="s">
        <v>342</v>
      </c>
      <c r="E377" s="115" t="s">
        <v>13</v>
      </c>
      <c r="F377" s="115" t="s">
        <v>343</v>
      </c>
      <c r="G377" s="115" t="s">
        <v>344</v>
      </c>
      <c r="H377" s="115">
        <v>0.56000000000000005</v>
      </c>
      <c r="I377" s="115">
        <v>0.48</v>
      </c>
      <c r="J377" s="115" t="s">
        <v>350</v>
      </c>
      <c r="K377" s="115">
        <v>0.19456895859135001</v>
      </c>
      <c r="L377" s="115">
        <v>3680.5553968307599</v>
      </c>
      <c r="M377" s="115">
        <v>9.1703297607685297</v>
      </c>
      <c r="N377" s="115">
        <v>1.34856650458098</v>
      </c>
      <c r="O377" s="115">
        <v>1.7842615114920799</v>
      </c>
      <c r="P377" s="115">
        <v>0.26238918038751002</v>
      </c>
      <c r="Q377" s="115">
        <v>716.12183059916697</v>
      </c>
      <c r="R377" s="115">
        <v>1210</v>
      </c>
      <c r="S377" s="115" t="s">
        <v>353</v>
      </c>
      <c r="T377" s="115">
        <v>1210</v>
      </c>
      <c r="U377" s="115" t="s">
        <v>352</v>
      </c>
      <c r="V377" s="115" t="s">
        <v>350</v>
      </c>
      <c r="Z377" s="115">
        <v>0</v>
      </c>
      <c r="AA377" s="115">
        <v>1</v>
      </c>
      <c r="AB377" s="115">
        <v>1.7842615114920799</v>
      </c>
      <c r="AC377" s="115">
        <v>0.26238918038751002</v>
      </c>
      <c r="AD377" s="115">
        <v>716.12183059916697</v>
      </c>
      <c r="AF377" s="115">
        <v>-1</v>
      </c>
      <c r="AG377" s="115">
        <v>-1</v>
      </c>
      <c r="AH377" s="115">
        <v>-1</v>
      </c>
      <c r="AI377" s="115">
        <v>-1</v>
      </c>
      <c r="AJ377" s="115">
        <v>0</v>
      </c>
      <c r="AM377" s="115" t="s">
        <v>348</v>
      </c>
      <c r="AN377" s="115">
        <v>-1</v>
      </c>
      <c r="AQ377" s="115">
        <v>608</v>
      </c>
      <c r="AR377" s="115" t="s">
        <v>247</v>
      </c>
      <c r="AS377" s="115" t="s">
        <v>355</v>
      </c>
      <c r="AT377" s="115" t="s">
        <v>296</v>
      </c>
      <c r="AV377" s="115">
        <v>114.254885245799</v>
      </c>
      <c r="AW377" s="115">
        <v>0.5807962941</v>
      </c>
    </row>
    <row r="378" spans="1:49" x14ac:dyDescent="0.25">
      <c r="A378" s="117">
        <v>210000</v>
      </c>
      <c r="B378" s="117">
        <v>840000</v>
      </c>
      <c r="C378" s="117">
        <v>840000</v>
      </c>
      <c r="D378" s="115" t="s">
        <v>342</v>
      </c>
      <c r="E378" s="115" t="s">
        <v>13</v>
      </c>
      <c r="F378" s="115" t="s">
        <v>343</v>
      </c>
      <c r="G378" s="115" t="s">
        <v>344</v>
      </c>
      <c r="H378" s="115">
        <v>0.56000000000000005</v>
      </c>
      <c r="I378" s="115">
        <v>0.48</v>
      </c>
      <c r="J378" s="115" t="s">
        <v>350</v>
      </c>
      <c r="K378" s="115">
        <v>3.1093117510000001E-4</v>
      </c>
      <c r="L378" s="115">
        <v>3679.3310163907099</v>
      </c>
      <c r="M378" s="115">
        <v>9.1675109106916892</v>
      </c>
      <c r="N378" s="115">
        <v>1.3481598499176199</v>
      </c>
      <c r="O378" s="115">
        <v>2.85046494022E-3</v>
      </c>
      <c r="P378" s="115">
        <v>4.1918492636000001E-4</v>
      </c>
      <c r="Q378" s="115">
        <v>1.1440187165155999</v>
      </c>
      <c r="R378" s="115">
        <v>1200</v>
      </c>
      <c r="S378" s="115" t="s">
        <v>351</v>
      </c>
      <c r="T378" s="115">
        <v>1200</v>
      </c>
      <c r="U378" s="115" t="s">
        <v>352</v>
      </c>
      <c r="V378" s="115" t="s">
        <v>350</v>
      </c>
      <c r="Z378" s="115">
        <v>0</v>
      </c>
      <c r="AA378" s="115">
        <v>1</v>
      </c>
      <c r="AB378" s="115">
        <v>2.85046494022E-3</v>
      </c>
      <c r="AC378" s="115">
        <v>4.1918492636000001E-4</v>
      </c>
      <c r="AD378" s="115">
        <v>1.14401871651581</v>
      </c>
      <c r="AF378" s="115">
        <v>-1</v>
      </c>
      <c r="AG378" s="115">
        <v>-1</v>
      </c>
      <c r="AH378" s="115">
        <v>-1</v>
      </c>
      <c r="AI378" s="115">
        <v>-1</v>
      </c>
      <c r="AJ378" s="115">
        <v>0</v>
      </c>
      <c r="AM378" s="115" t="s">
        <v>348</v>
      </c>
      <c r="AN378" s="115">
        <v>-1</v>
      </c>
      <c r="AQ378" s="115">
        <v>608</v>
      </c>
      <c r="AR378" s="115" t="s">
        <v>247</v>
      </c>
      <c r="AS378" s="115" t="s">
        <v>355</v>
      </c>
      <c r="AT378" s="115" t="s">
        <v>296</v>
      </c>
      <c r="AV378" s="115">
        <v>18.2828926049615</v>
      </c>
      <c r="AW378" s="115">
        <v>9.2783350000000004E-4</v>
      </c>
    </row>
    <row r="379" spans="1:49" x14ac:dyDescent="0.25">
      <c r="A379" s="117">
        <v>210000</v>
      </c>
      <c r="B379" s="117">
        <v>840000</v>
      </c>
      <c r="C379" s="117">
        <v>840000</v>
      </c>
      <c r="D379" s="115" t="s">
        <v>342</v>
      </c>
      <c r="E379" s="115" t="s">
        <v>13</v>
      </c>
      <c r="F379" s="115" t="s">
        <v>343</v>
      </c>
      <c r="G379" s="115" t="s">
        <v>344</v>
      </c>
      <c r="H379" s="115">
        <v>0.56000000000000005</v>
      </c>
      <c r="I379" s="115">
        <v>0.48</v>
      </c>
      <c r="J379" s="115" t="s">
        <v>350</v>
      </c>
      <c r="K379" s="115">
        <v>2.910097564321E-2</v>
      </c>
      <c r="L379" s="115">
        <v>3679.3310163907099</v>
      </c>
      <c r="M379" s="115">
        <v>9.1675109106916892</v>
      </c>
      <c r="N379" s="115">
        <v>1.3481598499176199</v>
      </c>
      <c r="O379" s="115">
        <v>0.26678351172095999</v>
      </c>
      <c r="P379" s="115">
        <v>3.9232766955610003E-2</v>
      </c>
      <c r="Q379" s="115">
        <v>107.072122291319</v>
      </c>
      <c r="R379" s="115">
        <v>1210</v>
      </c>
      <c r="S379" s="115" t="s">
        <v>353</v>
      </c>
      <c r="T379" s="115">
        <v>1210</v>
      </c>
      <c r="U379" s="115" t="s">
        <v>352</v>
      </c>
      <c r="V379" s="115" t="s">
        <v>350</v>
      </c>
      <c r="Z379" s="115">
        <v>0</v>
      </c>
      <c r="AA379" s="115">
        <v>1</v>
      </c>
      <c r="AB379" s="115">
        <v>0.26678351172095999</v>
      </c>
      <c r="AC379" s="115">
        <v>3.9232766955610003E-2</v>
      </c>
      <c r="AD379" s="115">
        <v>120.564378660225</v>
      </c>
      <c r="AF379" s="115">
        <v>-1</v>
      </c>
      <c r="AG379" s="115">
        <v>-1</v>
      </c>
      <c r="AH379" s="115">
        <v>-1</v>
      </c>
      <c r="AI379" s="115">
        <v>-1</v>
      </c>
      <c r="AJ379" s="115">
        <v>0</v>
      </c>
      <c r="AM379" s="115" t="s">
        <v>348</v>
      </c>
      <c r="AN379" s="115">
        <v>-1</v>
      </c>
      <c r="AQ379" s="115">
        <v>608</v>
      </c>
      <c r="AR379" s="115" t="s">
        <v>247</v>
      </c>
      <c r="AS379" s="115" t="s">
        <v>355</v>
      </c>
      <c r="AT379" s="115" t="s">
        <v>296</v>
      </c>
      <c r="AV379" s="115">
        <v>70.800602856725106</v>
      </c>
      <c r="AW379" s="115">
        <v>9.7781329E-2</v>
      </c>
    </row>
    <row r="380" spans="1:49" x14ac:dyDescent="0.25">
      <c r="A380" s="117">
        <v>210000</v>
      </c>
      <c r="B380" s="117">
        <v>840000</v>
      </c>
      <c r="C380" s="117">
        <v>840000</v>
      </c>
      <c r="D380" s="115" t="s">
        <v>342</v>
      </c>
      <c r="E380" s="115" t="s">
        <v>13</v>
      </c>
      <c r="F380" s="115" t="s">
        <v>343</v>
      </c>
      <c r="G380" s="115" t="s">
        <v>344</v>
      </c>
      <c r="H380" s="115">
        <v>0.56000000000000005</v>
      </c>
      <c r="I380" s="115">
        <v>0.48</v>
      </c>
      <c r="J380" s="115" t="s">
        <v>350</v>
      </c>
      <c r="K380" s="115">
        <v>0.22647838642029999</v>
      </c>
      <c r="L380" s="115">
        <v>3679.3310163907099</v>
      </c>
      <c r="M380" s="115">
        <v>9.1675109106916892</v>
      </c>
      <c r="N380" s="115">
        <v>1.3481598499176199</v>
      </c>
      <c r="O380" s="115">
        <v>2.076243078544</v>
      </c>
      <c r="P380" s="115">
        <v>0.30532906744597998</v>
      </c>
      <c r="Q380" s="115">
        <v>833.288951698353</v>
      </c>
      <c r="R380" s="115">
        <v>1210</v>
      </c>
      <c r="S380" s="115" t="s">
        <v>353</v>
      </c>
      <c r="T380" s="115">
        <v>1210</v>
      </c>
      <c r="U380" s="115" t="s">
        <v>352</v>
      </c>
      <c r="V380" s="115" t="s">
        <v>350</v>
      </c>
      <c r="Z380" s="115">
        <v>0</v>
      </c>
      <c r="AA380" s="115">
        <v>1</v>
      </c>
      <c r="AB380" s="115">
        <v>2.076243078544</v>
      </c>
      <c r="AC380" s="115">
        <v>0.30532906744597998</v>
      </c>
      <c r="AD380" s="115">
        <v>921.22095181116697</v>
      </c>
      <c r="AF380" s="115">
        <v>-1</v>
      </c>
      <c r="AG380" s="115">
        <v>-1</v>
      </c>
      <c r="AH380" s="115">
        <v>-1</v>
      </c>
      <c r="AI380" s="115">
        <v>-1</v>
      </c>
      <c r="AJ380" s="115">
        <v>0</v>
      </c>
      <c r="AM380" s="115" t="s">
        <v>348</v>
      </c>
      <c r="AN380" s="115">
        <v>-1</v>
      </c>
      <c r="AQ380" s="115">
        <v>608</v>
      </c>
      <c r="AR380" s="115" t="s">
        <v>247</v>
      </c>
      <c r="AS380" s="115" t="s">
        <v>355</v>
      </c>
      <c r="AT380" s="115" t="s">
        <v>296</v>
      </c>
      <c r="AV380" s="115">
        <v>121.40552965955401</v>
      </c>
      <c r="AW380" s="115">
        <v>0.74713783600000006</v>
      </c>
    </row>
    <row r="381" spans="1:49" x14ac:dyDescent="0.25">
      <c r="A381" s="117">
        <v>210000</v>
      </c>
      <c r="B381" s="117">
        <v>840000</v>
      </c>
      <c r="C381" s="117">
        <v>840000</v>
      </c>
      <c r="D381" s="115" t="s">
        <v>342</v>
      </c>
      <c r="E381" s="115" t="s">
        <v>13</v>
      </c>
      <c r="F381" s="115" t="s">
        <v>343</v>
      </c>
      <c r="G381" s="115" t="s">
        <v>344</v>
      </c>
      <c r="H381" s="115">
        <v>0.56000000000000005</v>
      </c>
      <c r="I381" s="115">
        <v>0.48</v>
      </c>
      <c r="J381" s="115" t="s">
        <v>350</v>
      </c>
      <c r="K381" s="115">
        <v>0.14981529341354999</v>
      </c>
      <c r="L381" s="115">
        <v>3679.3310163907099</v>
      </c>
      <c r="M381" s="115">
        <v>9.1675109106916892</v>
      </c>
      <c r="N381" s="115">
        <v>1.3481598499176199</v>
      </c>
      <c r="O381" s="115">
        <v>1.3734333369572</v>
      </c>
      <c r="P381" s="115">
        <v>0.20197496348377</v>
      </c>
      <c r="Q381" s="115">
        <v>551.22005578615301</v>
      </c>
      <c r="R381" s="115">
        <v>1210</v>
      </c>
      <c r="S381" s="115" t="s">
        <v>353</v>
      </c>
      <c r="T381" s="115">
        <v>1210</v>
      </c>
      <c r="U381" s="115" t="s">
        <v>352</v>
      </c>
      <c r="V381" s="115" t="s">
        <v>350</v>
      </c>
      <c r="Z381" s="115">
        <v>0</v>
      </c>
      <c r="AA381" s="115">
        <v>1</v>
      </c>
      <c r="AB381" s="115">
        <v>1.3734333369572</v>
      </c>
      <c r="AC381" s="115">
        <v>0.20197496348377</v>
      </c>
      <c r="AD381" s="115">
        <v>581.08455366518001</v>
      </c>
      <c r="AF381" s="115">
        <v>-1</v>
      </c>
      <c r="AG381" s="115">
        <v>-1</v>
      </c>
      <c r="AH381" s="115">
        <v>-1</v>
      </c>
      <c r="AI381" s="115">
        <v>-1</v>
      </c>
      <c r="AJ381" s="115">
        <v>0</v>
      </c>
      <c r="AM381" s="115" t="s">
        <v>348</v>
      </c>
      <c r="AN381" s="115">
        <v>-1</v>
      </c>
      <c r="AQ381" s="115">
        <v>608</v>
      </c>
      <c r="AR381" s="115" t="s">
        <v>247</v>
      </c>
      <c r="AS381" s="115" t="s">
        <v>355</v>
      </c>
      <c r="AT381" s="115" t="s">
        <v>296</v>
      </c>
      <c r="AV381" s="115">
        <v>103.34795987754001</v>
      </c>
      <c r="AW381" s="115">
        <v>0.47127701030000002</v>
      </c>
    </row>
    <row r="382" spans="1:49" x14ac:dyDescent="0.25">
      <c r="A382" s="117">
        <v>210000</v>
      </c>
      <c r="B382" s="117">
        <v>840000</v>
      </c>
      <c r="C382" s="117">
        <v>840000</v>
      </c>
      <c r="D382" s="115" t="s">
        <v>342</v>
      </c>
      <c r="E382" s="115" t="s">
        <v>13</v>
      </c>
      <c r="F382" s="115" t="s">
        <v>343</v>
      </c>
      <c r="G382" s="115" t="s">
        <v>344</v>
      </c>
      <c r="H382" s="115">
        <v>0.56000000000000005</v>
      </c>
      <c r="I382" s="115">
        <v>0.48</v>
      </c>
      <c r="J382" s="115" t="s">
        <v>350</v>
      </c>
      <c r="K382" s="115">
        <v>7.910198462378E-2</v>
      </c>
      <c r="L382" s="115">
        <v>3679.3310163907099</v>
      </c>
      <c r="M382" s="115">
        <v>9.1675109106916892</v>
      </c>
      <c r="N382" s="115">
        <v>1.3481598499176199</v>
      </c>
      <c r="O382" s="115">
        <v>0.72516830709593005</v>
      </c>
      <c r="P382" s="115">
        <v>0.10664211971859</v>
      </c>
      <c r="Q382" s="115">
        <v>291.04238548436001</v>
      </c>
      <c r="R382" s="115">
        <v>1210</v>
      </c>
      <c r="S382" s="115" t="s">
        <v>353</v>
      </c>
      <c r="T382" s="115">
        <v>1210</v>
      </c>
      <c r="U382" s="115" t="s">
        <v>352</v>
      </c>
      <c r="V382" s="115" t="s">
        <v>350</v>
      </c>
      <c r="Z382" s="115">
        <v>0</v>
      </c>
      <c r="AA382" s="115">
        <v>1</v>
      </c>
      <c r="AB382" s="115">
        <v>0.72516830709593005</v>
      </c>
      <c r="AC382" s="115">
        <v>0.10664211971859</v>
      </c>
      <c r="AD382" s="115">
        <v>291.04238548436098</v>
      </c>
      <c r="AF382" s="115">
        <v>-1</v>
      </c>
      <c r="AG382" s="115">
        <v>-1</v>
      </c>
      <c r="AH382" s="115">
        <v>-1</v>
      </c>
      <c r="AI382" s="115">
        <v>-1</v>
      </c>
      <c r="AJ382" s="115">
        <v>0</v>
      </c>
      <c r="AM382" s="115" t="s">
        <v>348</v>
      </c>
      <c r="AN382" s="115">
        <v>-1</v>
      </c>
      <c r="AQ382" s="115">
        <v>608</v>
      </c>
      <c r="AR382" s="115" t="s">
        <v>247</v>
      </c>
      <c r="AS382" s="115" t="s">
        <v>355</v>
      </c>
      <c r="AT382" s="115" t="s">
        <v>296</v>
      </c>
      <c r="AV382" s="115">
        <v>73.705349365135802</v>
      </c>
      <c r="AW382" s="115">
        <v>0.2360441083</v>
      </c>
    </row>
    <row r="383" spans="1:49" x14ac:dyDescent="0.25">
      <c r="A383" s="117">
        <v>210000</v>
      </c>
      <c r="B383" s="117">
        <v>840000</v>
      </c>
      <c r="C383" s="117">
        <v>840000</v>
      </c>
      <c r="D383" s="115" t="s">
        <v>342</v>
      </c>
      <c r="E383" s="115" t="s">
        <v>13</v>
      </c>
      <c r="F383" s="115" t="s">
        <v>343</v>
      </c>
      <c r="G383" s="115" t="s">
        <v>344</v>
      </c>
      <c r="H383" s="115">
        <v>0.56000000000000005</v>
      </c>
      <c r="I383" s="115">
        <v>0.48</v>
      </c>
      <c r="J383" s="115" t="s">
        <v>350</v>
      </c>
      <c r="K383" s="115">
        <v>9.7273103639529998E-2</v>
      </c>
      <c r="L383" s="115">
        <v>3679.3310163907099</v>
      </c>
      <c r="M383" s="115">
        <v>9.1675109106916892</v>
      </c>
      <c r="N383" s="115">
        <v>1.3481598499176199</v>
      </c>
      <c r="O383" s="115">
        <v>0.89175223893227995</v>
      </c>
      <c r="P383" s="115">
        <v>0.13113969280369001</v>
      </c>
      <c r="Q383" s="115">
        <v>357.89994728152902</v>
      </c>
      <c r="R383" s="115">
        <v>1210</v>
      </c>
      <c r="S383" s="115" t="s">
        <v>353</v>
      </c>
      <c r="T383" s="115">
        <v>1210</v>
      </c>
      <c r="U383" s="115" t="s">
        <v>352</v>
      </c>
      <c r="V383" s="115" t="s">
        <v>350</v>
      </c>
      <c r="Z383" s="115">
        <v>0</v>
      </c>
      <c r="AA383" s="115">
        <v>1</v>
      </c>
      <c r="AB383" s="115">
        <v>0.89175223893227995</v>
      </c>
      <c r="AC383" s="115">
        <v>0.13113969280369001</v>
      </c>
      <c r="AD383" s="115">
        <v>357.89994728153101</v>
      </c>
      <c r="AF383" s="115">
        <v>-1</v>
      </c>
      <c r="AG383" s="115">
        <v>-1</v>
      </c>
      <c r="AH383" s="115">
        <v>-1</v>
      </c>
      <c r="AI383" s="115">
        <v>-1</v>
      </c>
      <c r="AJ383" s="115">
        <v>0</v>
      </c>
      <c r="AM383" s="115" t="s">
        <v>348</v>
      </c>
      <c r="AN383" s="115">
        <v>-1</v>
      </c>
      <c r="AQ383" s="115">
        <v>608</v>
      </c>
      <c r="AR383" s="115" t="s">
        <v>247</v>
      </c>
      <c r="AS383" s="115" t="s">
        <v>355</v>
      </c>
      <c r="AT383" s="115" t="s">
        <v>296</v>
      </c>
      <c r="AV383" s="115">
        <v>83.032063996226199</v>
      </c>
      <c r="AW383" s="115">
        <v>0.2902675971</v>
      </c>
    </row>
    <row r="384" spans="1:49" x14ac:dyDescent="0.25">
      <c r="A384" s="117">
        <v>210000</v>
      </c>
      <c r="B384" s="117">
        <v>840000</v>
      </c>
      <c r="C384" s="117">
        <v>840000</v>
      </c>
      <c r="D384" s="115" t="s">
        <v>342</v>
      </c>
      <c r="E384" s="115" t="s">
        <v>13</v>
      </c>
      <c r="F384" s="115" t="s">
        <v>343</v>
      </c>
      <c r="G384" s="115" t="s">
        <v>344</v>
      </c>
      <c r="H384" s="115">
        <v>0.56000000000000005</v>
      </c>
      <c r="I384" s="115">
        <v>0.48</v>
      </c>
      <c r="J384" s="115" t="s">
        <v>350</v>
      </c>
      <c r="K384" s="115">
        <v>8.8961716796900001E-3</v>
      </c>
      <c r="L384" s="115">
        <v>3674.4298317204998</v>
      </c>
      <c r="M384" s="115">
        <v>9.1560573693021006</v>
      </c>
      <c r="N384" s="115">
        <v>1.3465012888880701</v>
      </c>
      <c r="O384" s="115">
        <v>8.1453858266479995E-2</v>
      </c>
      <c r="P384" s="115">
        <v>1.1978706632880001E-2</v>
      </c>
      <c r="Q384" s="115">
        <v>32.688358607993102</v>
      </c>
      <c r="R384" s="115">
        <v>1210</v>
      </c>
      <c r="S384" s="115" t="s">
        <v>353</v>
      </c>
      <c r="T384" s="115">
        <v>1210</v>
      </c>
      <c r="U384" s="115" t="s">
        <v>352</v>
      </c>
      <c r="V384" s="115" t="s">
        <v>350</v>
      </c>
      <c r="Z384" s="115">
        <v>0</v>
      </c>
      <c r="AA384" s="115">
        <v>1</v>
      </c>
      <c r="AB384" s="115">
        <v>8.1453858266479995E-2</v>
      </c>
      <c r="AC384" s="115">
        <v>1.1978706632880001E-2</v>
      </c>
      <c r="AD384" s="115">
        <v>32.688358607991297</v>
      </c>
      <c r="AF384" s="115">
        <v>-1</v>
      </c>
      <c r="AG384" s="115">
        <v>-1</v>
      </c>
      <c r="AH384" s="115">
        <v>-1</v>
      </c>
      <c r="AI384" s="115">
        <v>-1</v>
      </c>
      <c r="AJ384" s="115">
        <v>0</v>
      </c>
      <c r="AM384" s="115" t="s">
        <v>348</v>
      </c>
      <c r="AN384" s="115">
        <v>-1</v>
      </c>
      <c r="AQ384" s="115">
        <v>608</v>
      </c>
      <c r="AR384" s="115" t="s">
        <v>247</v>
      </c>
      <c r="AS384" s="115" t="s">
        <v>355</v>
      </c>
      <c r="AT384" s="115" t="s">
        <v>296</v>
      </c>
      <c r="AV384" s="115">
        <v>42.671579302408702</v>
      </c>
      <c r="AW384" s="115">
        <v>2.6511239700000001E-2</v>
      </c>
    </row>
    <row r="385" spans="1:49" x14ac:dyDescent="0.25">
      <c r="A385" s="117">
        <v>210000</v>
      </c>
      <c r="B385" s="117">
        <v>840000</v>
      </c>
      <c r="C385" s="117">
        <v>840000</v>
      </c>
      <c r="D385" s="115" t="s">
        <v>342</v>
      </c>
      <c r="E385" s="115" t="s">
        <v>13</v>
      </c>
      <c r="F385" s="115" t="s">
        <v>343</v>
      </c>
      <c r="G385" s="115" t="s">
        <v>344</v>
      </c>
      <c r="H385" s="115">
        <v>0.56000000000000005</v>
      </c>
      <c r="I385" s="115">
        <v>0.48</v>
      </c>
      <c r="J385" s="115" t="s">
        <v>350</v>
      </c>
      <c r="K385" s="115">
        <v>0.13824017246101999</v>
      </c>
      <c r="L385" s="115">
        <v>3674.4298317204998</v>
      </c>
      <c r="M385" s="115">
        <v>9.1560573693021006</v>
      </c>
      <c r="N385" s="115">
        <v>1.3465012888880701</v>
      </c>
      <c r="O385" s="115">
        <v>1.2657349497953301</v>
      </c>
      <c r="P385" s="115">
        <v>0.18614057039487</v>
      </c>
      <c r="Q385" s="115">
        <v>507.95381363296599</v>
      </c>
      <c r="R385" s="115">
        <v>1210</v>
      </c>
      <c r="S385" s="115" t="s">
        <v>353</v>
      </c>
      <c r="T385" s="115">
        <v>1210</v>
      </c>
      <c r="U385" s="115" t="s">
        <v>352</v>
      </c>
      <c r="V385" s="115" t="s">
        <v>350</v>
      </c>
      <c r="Z385" s="115">
        <v>0</v>
      </c>
      <c r="AA385" s="115">
        <v>1</v>
      </c>
      <c r="AB385" s="115">
        <v>1.2657349497953301</v>
      </c>
      <c r="AC385" s="115">
        <v>0.18614057039487</v>
      </c>
      <c r="AD385" s="115">
        <v>507.95381363296599</v>
      </c>
      <c r="AF385" s="115">
        <v>-1</v>
      </c>
      <c r="AG385" s="115">
        <v>-1</v>
      </c>
      <c r="AH385" s="115">
        <v>-1</v>
      </c>
      <c r="AI385" s="115">
        <v>-1</v>
      </c>
      <c r="AJ385" s="115">
        <v>0</v>
      </c>
      <c r="AM385" s="115" t="s">
        <v>348</v>
      </c>
      <c r="AN385" s="115">
        <v>-1</v>
      </c>
      <c r="AQ385" s="115">
        <v>608</v>
      </c>
      <c r="AR385" s="115" t="s">
        <v>247</v>
      </c>
      <c r="AS385" s="115" t="s">
        <v>355</v>
      </c>
      <c r="AT385" s="115" t="s">
        <v>296</v>
      </c>
      <c r="AV385" s="115">
        <v>96.072708443135497</v>
      </c>
      <c r="AW385" s="115">
        <v>0.41196578560000002</v>
      </c>
    </row>
    <row r="386" spans="1:49" x14ac:dyDescent="0.25">
      <c r="A386" s="117">
        <v>210000</v>
      </c>
      <c r="B386" s="117">
        <v>840000</v>
      </c>
      <c r="C386" s="117">
        <v>840000</v>
      </c>
      <c r="D386" s="115" t="s">
        <v>342</v>
      </c>
      <c r="E386" s="115" t="s">
        <v>13</v>
      </c>
      <c r="F386" s="115" t="s">
        <v>343</v>
      </c>
      <c r="G386" s="115" t="s">
        <v>344</v>
      </c>
      <c r="H386" s="115">
        <v>0.56000000000000005</v>
      </c>
      <c r="I386" s="115">
        <v>0.48</v>
      </c>
      <c r="J386" s="115" t="s">
        <v>350</v>
      </c>
      <c r="K386" s="115">
        <v>0.10087455623111</v>
      </c>
      <c r="L386" s="115">
        <v>3674.4298317204998</v>
      </c>
      <c r="M386" s="115">
        <v>9.1560573693021006</v>
      </c>
      <c r="N386" s="115">
        <v>1.3465012888880701</v>
      </c>
      <c r="O386" s="115">
        <v>0.92361322395500001</v>
      </c>
      <c r="P386" s="115">
        <v>0.13582771998120999</v>
      </c>
      <c r="Q386" s="115">
        <v>370.65647867718701</v>
      </c>
      <c r="R386" s="115">
        <v>1210</v>
      </c>
      <c r="S386" s="115" t="s">
        <v>353</v>
      </c>
      <c r="T386" s="115">
        <v>1210</v>
      </c>
      <c r="U386" s="115" t="s">
        <v>352</v>
      </c>
      <c r="V386" s="115" t="s">
        <v>350</v>
      </c>
      <c r="Z386" s="115">
        <v>0</v>
      </c>
      <c r="AA386" s="115">
        <v>1</v>
      </c>
      <c r="AB386" s="115">
        <v>0.92361322395500001</v>
      </c>
      <c r="AC386" s="115">
        <v>0.13582771998120999</v>
      </c>
      <c r="AD386" s="115">
        <v>370.65647867718701</v>
      </c>
      <c r="AF386" s="115">
        <v>-1</v>
      </c>
      <c r="AG386" s="115">
        <v>-1</v>
      </c>
      <c r="AH386" s="115">
        <v>-1</v>
      </c>
      <c r="AI386" s="115">
        <v>-1</v>
      </c>
      <c r="AJ386" s="115">
        <v>0</v>
      </c>
      <c r="AM386" s="115" t="s">
        <v>348</v>
      </c>
      <c r="AN386" s="115">
        <v>-1</v>
      </c>
      <c r="AQ386" s="115">
        <v>608</v>
      </c>
      <c r="AR386" s="115" t="s">
        <v>247</v>
      </c>
      <c r="AS386" s="115" t="s">
        <v>355</v>
      </c>
      <c r="AT386" s="115" t="s">
        <v>296</v>
      </c>
      <c r="AV386" s="115">
        <v>80.831466485134499</v>
      </c>
      <c r="AW386" s="115">
        <v>0.30061352689999998</v>
      </c>
    </row>
    <row r="387" spans="1:49" x14ac:dyDescent="0.25">
      <c r="A387" s="117">
        <v>210000</v>
      </c>
      <c r="B387" s="117">
        <v>840000</v>
      </c>
      <c r="C387" s="117">
        <v>840000</v>
      </c>
      <c r="D387" s="115" t="s">
        <v>342</v>
      </c>
      <c r="E387" s="115" t="s">
        <v>13</v>
      </c>
      <c r="F387" s="115" t="s">
        <v>343</v>
      </c>
      <c r="G387" s="115" t="s">
        <v>344</v>
      </c>
      <c r="H387" s="115">
        <v>0.56000000000000005</v>
      </c>
      <c r="I387" s="115">
        <v>0.48</v>
      </c>
      <c r="J387" s="115" t="s">
        <v>350</v>
      </c>
      <c r="K387" s="115">
        <v>1.1099135007459999E-2</v>
      </c>
      <c r="L387" s="115">
        <v>3674.4298317204998</v>
      </c>
      <c r="M387" s="115">
        <v>9.1560573693021006</v>
      </c>
      <c r="N387" s="115">
        <v>1.3465012888880701</v>
      </c>
      <c r="O387" s="115">
        <v>0.10162431687795</v>
      </c>
      <c r="P387" s="115">
        <v>1.4944999593089999E-2</v>
      </c>
      <c r="Q387" s="115">
        <v>40.782992777711698</v>
      </c>
      <c r="R387" s="115">
        <v>1210</v>
      </c>
      <c r="S387" s="115" t="s">
        <v>353</v>
      </c>
      <c r="T387" s="115">
        <v>1210</v>
      </c>
      <c r="U387" s="115" t="s">
        <v>352</v>
      </c>
      <c r="V387" s="115" t="s">
        <v>350</v>
      </c>
      <c r="Z387" s="115">
        <v>0</v>
      </c>
      <c r="AA387" s="115">
        <v>1</v>
      </c>
      <c r="AB387" s="115">
        <v>0.10162431687795</v>
      </c>
      <c r="AC387" s="115">
        <v>1.4944999593089999E-2</v>
      </c>
      <c r="AD387" s="115">
        <v>40.782992777712103</v>
      </c>
      <c r="AF387" s="115">
        <v>-1</v>
      </c>
      <c r="AG387" s="115">
        <v>-1</v>
      </c>
      <c r="AH387" s="115">
        <v>-1</v>
      </c>
      <c r="AI387" s="115">
        <v>-1</v>
      </c>
      <c r="AJ387" s="115">
        <v>0</v>
      </c>
      <c r="AM387" s="115" t="s">
        <v>348</v>
      </c>
      <c r="AN387" s="115">
        <v>-1</v>
      </c>
      <c r="AQ387" s="115">
        <v>608</v>
      </c>
      <c r="AR387" s="115" t="s">
        <v>247</v>
      </c>
      <c r="AS387" s="115" t="s">
        <v>355</v>
      </c>
      <c r="AT387" s="115" t="s">
        <v>296</v>
      </c>
      <c r="AV387" s="115">
        <v>63.973685939481101</v>
      </c>
      <c r="AW387" s="115">
        <v>3.3076230999999998E-2</v>
      </c>
    </row>
    <row r="388" spans="1:49" x14ac:dyDescent="0.25">
      <c r="A388" s="117">
        <v>210000</v>
      </c>
      <c r="B388" s="117">
        <v>840000</v>
      </c>
      <c r="C388" s="117">
        <v>840000</v>
      </c>
      <c r="D388" s="115" t="s">
        <v>342</v>
      </c>
      <c r="E388" s="115" t="s">
        <v>13</v>
      </c>
      <c r="F388" s="115" t="s">
        <v>343</v>
      </c>
      <c r="G388" s="115" t="s">
        <v>344</v>
      </c>
      <c r="H388" s="115">
        <v>0.56000000000000005</v>
      </c>
      <c r="I388" s="115">
        <v>0.48</v>
      </c>
      <c r="J388" s="115" t="s">
        <v>350</v>
      </c>
      <c r="K388" s="115">
        <v>0.15908496630291999</v>
      </c>
      <c r="L388" s="115">
        <v>3674.4298317204998</v>
      </c>
      <c r="M388" s="115">
        <v>9.1560573693021006</v>
      </c>
      <c r="N388" s="115">
        <v>1.3465012888880701</v>
      </c>
      <c r="O388" s="115">
        <v>1.4565910780631</v>
      </c>
      <c r="P388" s="115">
        <v>0.21420811216960001</v>
      </c>
      <c r="Q388" s="115">
        <v>584.54654596172998</v>
      </c>
      <c r="R388" s="115">
        <v>1210</v>
      </c>
      <c r="S388" s="115" t="s">
        <v>353</v>
      </c>
      <c r="T388" s="115">
        <v>1210</v>
      </c>
      <c r="U388" s="115" t="s">
        <v>352</v>
      </c>
      <c r="V388" s="115" t="s">
        <v>350</v>
      </c>
      <c r="Z388" s="115">
        <v>0</v>
      </c>
      <c r="AA388" s="115">
        <v>1</v>
      </c>
      <c r="AB388" s="115">
        <v>1.4565910780631</v>
      </c>
      <c r="AC388" s="115">
        <v>0.21420811216960001</v>
      </c>
      <c r="AD388" s="115">
        <v>584.54654596172998</v>
      </c>
      <c r="AF388" s="115">
        <v>-1</v>
      </c>
      <c r="AG388" s="115">
        <v>-1</v>
      </c>
      <c r="AH388" s="115">
        <v>-1</v>
      </c>
      <c r="AI388" s="115">
        <v>-1</v>
      </c>
      <c r="AJ388" s="115">
        <v>0</v>
      </c>
      <c r="AM388" s="115" t="s">
        <v>348</v>
      </c>
      <c r="AN388" s="115">
        <v>-1</v>
      </c>
      <c r="AQ388" s="115">
        <v>608</v>
      </c>
      <c r="AR388" s="115" t="s">
        <v>247</v>
      </c>
      <c r="AS388" s="115" t="s">
        <v>355</v>
      </c>
      <c r="AT388" s="115" t="s">
        <v>296</v>
      </c>
      <c r="AV388" s="115">
        <v>103.0612933198</v>
      </c>
      <c r="AW388" s="115">
        <v>0.47408478990000003</v>
      </c>
    </row>
    <row r="389" spans="1:49" x14ac:dyDescent="0.25">
      <c r="A389" s="117">
        <v>210000</v>
      </c>
      <c r="B389" s="117">
        <v>840000</v>
      </c>
      <c r="C389" s="117">
        <v>840000</v>
      </c>
      <c r="D389" s="115" t="s">
        <v>342</v>
      </c>
      <c r="E389" s="115" t="s">
        <v>13</v>
      </c>
      <c r="F389" s="115" t="s">
        <v>343</v>
      </c>
      <c r="G389" s="115" t="s">
        <v>344</v>
      </c>
      <c r="H389" s="115">
        <v>0.56000000000000005</v>
      </c>
      <c r="I389" s="115">
        <v>0.48</v>
      </c>
      <c r="J389" s="115" t="s">
        <v>350</v>
      </c>
      <c r="K389" s="115">
        <v>0.1475033394968</v>
      </c>
      <c r="L389" s="115">
        <v>3674.4298317204998</v>
      </c>
      <c r="M389" s="115">
        <v>9.1560573693021006</v>
      </c>
      <c r="N389" s="115">
        <v>1.3465012888880701</v>
      </c>
      <c r="O389" s="115">
        <v>1.3505490385964101</v>
      </c>
      <c r="P389" s="115">
        <v>0.19861343674774001</v>
      </c>
      <c r="Q389" s="115">
        <v>541.990670925465</v>
      </c>
      <c r="R389" s="115">
        <v>1210</v>
      </c>
      <c r="S389" s="115" t="s">
        <v>353</v>
      </c>
      <c r="T389" s="115">
        <v>1210</v>
      </c>
      <c r="U389" s="115" t="s">
        <v>352</v>
      </c>
      <c r="V389" s="115" t="s">
        <v>350</v>
      </c>
      <c r="Z389" s="115">
        <v>0</v>
      </c>
      <c r="AA389" s="115">
        <v>1</v>
      </c>
      <c r="AB389" s="115">
        <v>1.3505490385964101</v>
      </c>
      <c r="AC389" s="115">
        <v>0.19861343674774001</v>
      </c>
      <c r="AD389" s="115">
        <v>541.990670925465</v>
      </c>
      <c r="AF389" s="115">
        <v>-1</v>
      </c>
      <c r="AG389" s="115">
        <v>-1</v>
      </c>
      <c r="AH389" s="115">
        <v>-1</v>
      </c>
      <c r="AI389" s="115">
        <v>-1</v>
      </c>
      <c r="AJ389" s="115">
        <v>0</v>
      </c>
      <c r="AM389" s="115" t="s">
        <v>348</v>
      </c>
      <c r="AN389" s="115">
        <v>-1</v>
      </c>
      <c r="AQ389" s="115">
        <v>608</v>
      </c>
      <c r="AR389" s="115" t="s">
        <v>247</v>
      </c>
      <c r="AS389" s="115" t="s">
        <v>355</v>
      </c>
      <c r="AT389" s="115" t="s">
        <v>296</v>
      </c>
      <c r="AV389" s="115">
        <v>99.623564926631005</v>
      </c>
      <c r="AW389" s="115">
        <v>0.4395706982</v>
      </c>
    </row>
    <row r="390" spans="1:49" x14ac:dyDescent="0.25">
      <c r="A390" s="117">
        <v>210000</v>
      </c>
      <c r="B390" s="117">
        <v>840000</v>
      </c>
      <c r="C390" s="117">
        <v>840000</v>
      </c>
      <c r="D390" s="115" t="s">
        <v>342</v>
      </c>
      <c r="E390" s="115" t="s">
        <v>13</v>
      </c>
      <c r="F390" s="115" t="s">
        <v>343</v>
      </c>
      <c r="G390" s="115" t="s">
        <v>344</v>
      </c>
      <c r="H390" s="115">
        <v>0.56000000000000005</v>
      </c>
      <c r="I390" s="115">
        <v>0.48</v>
      </c>
      <c r="J390" s="115" t="s">
        <v>350</v>
      </c>
      <c r="K390" s="115">
        <v>5.2065112695989998E-2</v>
      </c>
      <c r="L390" s="115">
        <v>3674.4298317204998</v>
      </c>
      <c r="M390" s="115">
        <v>9.1560573693021006</v>
      </c>
      <c r="N390" s="115">
        <v>1.3465012888880701</v>
      </c>
      <c r="O390" s="115">
        <v>0.47671115878373999</v>
      </c>
      <c r="P390" s="115">
        <v>7.0105741351260006E-2</v>
      </c>
      <c r="Q390" s="115">
        <v>191.309603282068</v>
      </c>
      <c r="R390" s="115">
        <v>1210</v>
      </c>
      <c r="S390" s="115" t="s">
        <v>353</v>
      </c>
      <c r="T390" s="115">
        <v>1210</v>
      </c>
      <c r="U390" s="115" t="s">
        <v>352</v>
      </c>
      <c r="V390" s="115" t="s">
        <v>350</v>
      </c>
      <c r="Z390" s="115">
        <v>0</v>
      </c>
      <c r="AA390" s="115">
        <v>1</v>
      </c>
      <c r="AB390" s="115">
        <v>0.47671115878373999</v>
      </c>
      <c r="AC390" s="115">
        <v>7.0105741351260006E-2</v>
      </c>
      <c r="AD390" s="115">
        <v>191.309603282068</v>
      </c>
      <c r="AF390" s="115">
        <v>-1</v>
      </c>
      <c r="AG390" s="115">
        <v>-1</v>
      </c>
      <c r="AH390" s="115">
        <v>-1</v>
      </c>
      <c r="AI390" s="115">
        <v>-1</v>
      </c>
      <c r="AJ390" s="115">
        <v>0</v>
      </c>
      <c r="AM390" s="115" t="s">
        <v>348</v>
      </c>
      <c r="AN390" s="115">
        <v>-1</v>
      </c>
      <c r="AQ390" s="115">
        <v>608</v>
      </c>
      <c r="AR390" s="115" t="s">
        <v>247</v>
      </c>
      <c r="AS390" s="115" t="s">
        <v>355</v>
      </c>
      <c r="AT390" s="115" t="s">
        <v>296</v>
      </c>
      <c r="AV390" s="115">
        <v>73.144117282832099</v>
      </c>
      <c r="AW390" s="115">
        <v>0.15515782910000001</v>
      </c>
    </row>
    <row r="391" spans="1:49" x14ac:dyDescent="0.25">
      <c r="A391" s="117">
        <v>210000</v>
      </c>
      <c r="B391" s="117">
        <v>840000</v>
      </c>
      <c r="C391" s="117">
        <v>840000</v>
      </c>
      <c r="D391" s="115" t="s">
        <v>342</v>
      </c>
      <c r="E391" s="115" t="s">
        <v>13</v>
      </c>
      <c r="F391" s="115" t="s">
        <v>343</v>
      </c>
      <c r="G391" s="115" t="s">
        <v>344</v>
      </c>
      <c r="H391" s="115">
        <v>0.56000000000000005</v>
      </c>
      <c r="I391" s="115">
        <v>0.48</v>
      </c>
      <c r="J391" s="115" t="s">
        <v>350</v>
      </c>
      <c r="K391" s="117">
        <v>5.59200217E-6</v>
      </c>
      <c r="L391" s="115">
        <v>3705.5512839247299</v>
      </c>
      <c r="M391" s="115">
        <v>10.052043608439901</v>
      </c>
      <c r="N391" s="115">
        <v>1.75892833720077</v>
      </c>
      <c r="O391" s="115">
        <v>5.621104967E-5</v>
      </c>
      <c r="P391" s="117">
        <v>9.8359310785009992E-6</v>
      </c>
      <c r="Q391" s="115">
        <v>2.0721450820750002E-2</v>
      </c>
      <c r="R391" s="115">
        <v>1300</v>
      </c>
      <c r="S391" s="115" t="s">
        <v>346</v>
      </c>
      <c r="T391" s="115">
        <v>1300</v>
      </c>
      <c r="U391" s="115" t="s">
        <v>352</v>
      </c>
      <c r="V391" s="115" t="s">
        <v>350</v>
      </c>
      <c r="Z391" s="115">
        <v>0</v>
      </c>
      <c r="AA391" s="115">
        <v>1</v>
      </c>
      <c r="AB391" s="115">
        <v>5.621104967E-5</v>
      </c>
      <c r="AC391" s="117">
        <v>9.8359310785009992E-6</v>
      </c>
      <c r="AD391" s="115">
        <v>1155.1832829125301</v>
      </c>
      <c r="AF391" s="115">
        <v>-1</v>
      </c>
      <c r="AG391" s="115">
        <v>-1</v>
      </c>
      <c r="AH391" s="115">
        <v>-1</v>
      </c>
      <c r="AI391" s="115">
        <v>-1</v>
      </c>
      <c r="AJ391" s="115">
        <v>0</v>
      </c>
      <c r="AM391" s="115" t="s">
        <v>348</v>
      </c>
      <c r="AN391" s="115">
        <v>-1</v>
      </c>
      <c r="AQ391" s="115">
        <v>608</v>
      </c>
      <c r="AR391" s="115" t="s">
        <v>247</v>
      </c>
      <c r="AS391" s="115" t="s">
        <v>355</v>
      </c>
      <c r="AT391" s="115" t="s">
        <v>296</v>
      </c>
      <c r="AV391" s="115">
        <v>0.99310285491557004</v>
      </c>
      <c r="AW391" s="115">
        <v>0.93688830729999995</v>
      </c>
    </row>
    <row r="392" spans="1:49" x14ac:dyDescent="0.25">
      <c r="A392" s="117">
        <v>210000</v>
      </c>
      <c r="B392" s="117">
        <v>840000</v>
      </c>
      <c r="C392" s="117">
        <v>840000</v>
      </c>
      <c r="D392" s="115" t="s">
        <v>342</v>
      </c>
      <c r="E392" s="115" t="s">
        <v>13</v>
      </c>
      <c r="F392" s="115" t="s">
        <v>343</v>
      </c>
      <c r="G392" s="115" t="s">
        <v>344</v>
      </c>
      <c r="H392" s="115">
        <v>0.56000000000000005</v>
      </c>
      <c r="I392" s="115">
        <v>0.48</v>
      </c>
      <c r="J392" s="115" t="s">
        <v>350</v>
      </c>
      <c r="K392" s="115">
        <v>1.7582949214400002E-2</v>
      </c>
      <c r="L392" s="115">
        <v>3705.5512839247299</v>
      </c>
      <c r="M392" s="115">
        <v>10.052043608439901</v>
      </c>
      <c r="N392" s="115">
        <v>1.75892833720077</v>
      </c>
      <c r="O392" s="115">
        <v>0.17674457226814999</v>
      </c>
      <c r="P392" s="115">
        <v>3.0927147624770002E-2</v>
      </c>
      <c r="Q392" s="115">
        <v>65.154520036610705</v>
      </c>
      <c r="R392" s="115">
        <v>1210</v>
      </c>
      <c r="S392" s="115" t="s">
        <v>353</v>
      </c>
      <c r="T392" s="115">
        <v>1210</v>
      </c>
      <c r="U392" s="115" t="s">
        <v>352</v>
      </c>
      <c r="V392" s="115" t="s">
        <v>350</v>
      </c>
      <c r="Z392" s="115">
        <v>0</v>
      </c>
      <c r="AA392" s="115">
        <v>1</v>
      </c>
      <c r="AB392" s="115">
        <v>0.17674457226814999</v>
      </c>
      <c r="AC392" s="115">
        <v>3.0927147624770002E-2</v>
      </c>
      <c r="AD392" s="115">
        <v>587.34389484937697</v>
      </c>
      <c r="AF392" s="115">
        <v>-1</v>
      </c>
      <c r="AG392" s="115">
        <v>-1</v>
      </c>
      <c r="AH392" s="115">
        <v>-1</v>
      </c>
      <c r="AI392" s="115">
        <v>-1</v>
      </c>
      <c r="AJ392" s="115">
        <v>0</v>
      </c>
      <c r="AM392" s="115" t="s">
        <v>348</v>
      </c>
      <c r="AN392" s="115">
        <v>-1</v>
      </c>
      <c r="AQ392" s="115">
        <v>608</v>
      </c>
      <c r="AR392" s="115" t="s">
        <v>247</v>
      </c>
      <c r="AS392" s="115" t="s">
        <v>355</v>
      </c>
      <c r="AT392" s="115" t="s">
        <v>296</v>
      </c>
      <c r="AV392" s="115">
        <v>54.744251850184</v>
      </c>
      <c r="AW392" s="115">
        <v>0.47635352380000001</v>
      </c>
    </row>
    <row r="393" spans="1:49" x14ac:dyDescent="0.25">
      <c r="A393" s="117">
        <v>210000</v>
      </c>
      <c r="B393" s="117">
        <v>840000</v>
      </c>
      <c r="C393" s="117">
        <v>840000</v>
      </c>
      <c r="D393" s="115" t="s">
        <v>342</v>
      </c>
      <c r="E393" s="115" t="s">
        <v>13</v>
      </c>
      <c r="F393" s="115" t="s">
        <v>343</v>
      </c>
      <c r="G393" s="115" t="s">
        <v>344</v>
      </c>
      <c r="H393" s="115">
        <v>0.56000000000000005</v>
      </c>
      <c r="I393" s="115">
        <v>0.48</v>
      </c>
      <c r="J393" s="115" t="s">
        <v>350</v>
      </c>
      <c r="K393" s="115">
        <v>9.0114715074069998E-2</v>
      </c>
      <c r="L393" s="115">
        <v>3677.9359907479902</v>
      </c>
      <c r="M393" s="115">
        <v>8.6314362274529994</v>
      </c>
      <c r="N393" s="115">
        <v>1.2414235794883599</v>
      </c>
      <c r="O393" s="115">
        <v>0.77781941631696006</v>
      </c>
      <c r="P393" s="115">
        <v>0.11187053215183</v>
      </c>
      <c r="Q393" s="115">
        <v>331.43615386693699</v>
      </c>
      <c r="R393" s="115">
        <v>1200</v>
      </c>
      <c r="S393" s="115" t="s">
        <v>351</v>
      </c>
      <c r="T393" s="115">
        <v>1200</v>
      </c>
      <c r="U393" s="115" t="s">
        <v>352</v>
      </c>
      <c r="V393" s="115" t="s">
        <v>350</v>
      </c>
      <c r="Z393" s="115">
        <v>0</v>
      </c>
      <c r="AA393" s="115">
        <v>1</v>
      </c>
      <c r="AB393" s="115">
        <v>0.77781941631696006</v>
      </c>
      <c r="AC393" s="115">
        <v>0.11187053215183</v>
      </c>
      <c r="AD393" s="115">
        <v>650.17182478207098</v>
      </c>
      <c r="AF393" s="115">
        <v>-1</v>
      </c>
      <c r="AG393" s="115">
        <v>-1</v>
      </c>
      <c r="AH393" s="115">
        <v>-1</v>
      </c>
      <c r="AI393" s="115">
        <v>-1</v>
      </c>
      <c r="AJ393" s="115">
        <v>0</v>
      </c>
      <c r="AM393" s="115" t="s">
        <v>348</v>
      </c>
      <c r="AN393" s="115">
        <v>-1</v>
      </c>
      <c r="AQ393" s="115">
        <v>608</v>
      </c>
      <c r="AR393" s="115" t="s">
        <v>247</v>
      </c>
      <c r="AS393" s="115" t="s">
        <v>355</v>
      </c>
      <c r="AT393" s="115" t="s">
        <v>296</v>
      </c>
      <c r="AV393" s="115">
        <v>81.041539093289899</v>
      </c>
      <c r="AW393" s="115">
        <v>0.52730886030000002</v>
      </c>
    </row>
    <row r="394" spans="1:49" x14ac:dyDescent="0.25">
      <c r="A394" s="117">
        <v>210000</v>
      </c>
      <c r="B394" s="117">
        <v>840000</v>
      </c>
      <c r="C394" s="117">
        <v>840000</v>
      </c>
      <c r="D394" s="115" t="s">
        <v>342</v>
      </c>
      <c r="E394" s="115" t="s">
        <v>13</v>
      </c>
      <c r="F394" s="115" t="s">
        <v>343</v>
      </c>
      <c r="G394" s="115" t="s">
        <v>344</v>
      </c>
      <c r="H394" s="115">
        <v>0.56000000000000005</v>
      </c>
      <c r="I394" s="115">
        <v>0.48</v>
      </c>
      <c r="J394" s="115" t="s">
        <v>350</v>
      </c>
      <c r="K394" s="115">
        <v>2.8322451810000001E-5</v>
      </c>
      <c r="L394" s="115">
        <v>3677.9359907479902</v>
      </c>
      <c r="M394" s="115">
        <v>8.6314362274529994</v>
      </c>
      <c r="N394" s="115">
        <v>1.2414235794883599</v>
      </c>
      <c r="O394" s="115">
        <v>2.4446343662000002E-4</v>
      </c>
      <c r="P394" s="115">
        <v>3.5160159500000002E-5</v>
      </c>
      <c r="Q394" s="115">
        <v>0.10416816486558</v>
      </c>
      <c r="R394" s="115">
        <v>1210</v>
      </c>
      <c r="S394" s="115" t="s">
        <v>353</v>
      </c>
      <c r="T394" s="115">
        <v>1210</v>
      </c>
      <c r="U394" s="115" t="s">
        <v>352</v>
      </c>
      <c r="V394" s="115" t="s">
        <v>350</v>
      </c>
      <c r="Z394" s="115">
        <v>0</v>
      </c>
      <c r="AA394" s="115">
        <v>1</v>
      </c>
      <c r="AB394" s="115">
        <v>2.4446343662000002E-4</v>
      </c>
      <c r="AC394" s="115">
        <v>3.5160159500000002E-5</v>
      </c>
      <c r="AD394" s="115">
        <v>0.104168164865</v>
      </c>
      <c r="AF394" s="115">
        <v>-1</v>
      </c>
      <c r="AG394" s="115">
        <v>-1</v>
      </c>
      <c r="AH394" s="115">
        <v>-1</v>
      </c>
      <c r="AI394" s="115">
        <v>-1</v>
      </c>
      <c r="AJ394" s="115">
        <v>0</v>
      </c>
      <c r="AM394" s="115" t="s">
        <v>348</v>
      </c>
      <c r="AN394" s="115">
        <v>-1</v>
      </c>
      <c r="AQ394" s="115">
        <v>608</v>
      </c>
      <c r="AR394" s="115" t="s">
        <v>247</v>
      </c>
      <c r="AS394" s="115" t="s">
        <v>355</v>
      </c>
      <c r="AT394" s="115" t="s">
        <v>296</v>
      </c>
      <c r="AV394" s="115">
        <v>10.517399230158301</v>
      </c>
      <c r="AW394" s="115">
        <v>8.4483500000000005E-5</v>
      </c>
    </row>
    <row r="395" spans="1:49" x14ac:dyDescent="0.25">
      <c r="A395" s="117">
        <v>210000</v>
      </c>
      <c r="B395" s="117">
        <v>840000</v>
      </c>
      <c r="C395" s="117">
        <v>840000</v>
      </c>
      <c r="D395" s="115" t="s">
        <v>342</v>
      </c>
      <c r="E395" s="115" t="s">
        <v>13</v>
      </c>
      <c r="F395" s="115" t="s">
        <v>343</v>
      </c>
      <c r="G395" s="115" t="s">
        <v>344</v>
      </c>
      <c r="H395" s="115">
        <v>0.56000000000000005</v>
      </c>
      <c r="I395" s="115">
        <v>0.48</v>
      </c>
      <c r="J395" s="115" t="s">
        <v>350</v>
      </c>
      <c r="K395" s="115">
        <v>0.21937778407597</v>
      </c>
      <c r="L395" s="115">
        <v>3677.9359907479902</v>
      </c>
      <c r="M395" s="115">
        <v>8.6314362274529994</v>
      </c>
      <c r="N395" s="115">
        <v>1.2414235794883599</v>
      </c>
      <c r="O395" s="115">
        <v>1.8935453529717099</v>
      </c>
      <c r="P395" s="115">
        <v>0.27234075396780999</v>
      </c>
      <c r="Q395" s="115">
        <v>806.85744762356205</v>
      </c>
      <c r="R395" s="115">
        <v>1210</v>
      </c>
      <c r="S395" s="115" t="s">
        <v>353</v>
      </c>
      <c r="T395" s="115">
        <v>1210</v>
      </c>
      <c r="U395" s="115" t="s">
        <v>352</v>
      </c>
      <c r="V395" s="115" t="s">
        <v>350</v>
      </c>
      <c r="Z395" s="115">
        <v>0</v>
      </c>
      <c r="AA395" s="115">
        <v>1</v>
      </c>
      <c r="AB395" s="115">
        <v>1.8935453529717099</v>
      </c>
      <c r="AC395" s="115">
        <v>0.27234075396780999</v>
      </c>
      <c r="AD395" s="115">
        <v>864.31300148119601</v>
      </c>
      <c r="AF395" s="115">
        <v>-1</v>
      </c>
      <c r="AG395" s="115">
        <v>-1</v>
      </c>
      <c r="AH395" s="115">
        <v>-1</v>
      </c>
      <c r="AI395" s="115">
        <v>-1</v>
      </c>
      <c r="AJ395" s="115">
        <v>0</v>
      </c>
      <c r="AM395" s="115" t="s">
        <v>348</v>
      </c>
      <c r="AN395" s="115">
        <v>-1</v>
      </c>
      <c r="AQ395" s="115">
        <v>608</v>
      </c>
      <c r="AR395" s="115" t="s">
        <v>247</v>
      </c>
      <c r="AS395" s="115" t="s">
        <v>355</v>
      </c>
      <c r="AT395" s="115" t="s">
        <v>296</v>
      </c>
      <c r="AV395" s="115">
        <v>120.016402645648</v>
      </c>
      <c r="AW395" s="115">
        <v>0.70098378059999999</v>
      </c>
    </row>
    <row r="396" spans="1:49" x14ac:dyDescent="0.25">
      <c r="A396" s="117">
        <v>210000</v>
      </c>
      <c r="B396" s="117">
        <v>840000</v>
      </c>
      <c r="C396" s="117">
        <v>840000</v>
      </c>
      <c r="D396" s="115" t="s">
        <v>342</v>
      </c>
      <c r="E396" s="115" t="s">
        <v>13</v>
      </c>
      <c r="F396" s="115" t="s">
        <v>343</v>
      </c>
      <c r="G396" s="115" t="s">
        <v>344</v>
      </c>
      <c r="H396" s="115">
        <v>0.56000000000000005</v>
      </c>
      <c r="I396" s="115">
        <v>0.48</v>
      </c>
      <c r="J396" s="115" t="s">
        <v>350</v>
      </c>
      <c r="K396" s="115">
        <v>5.2900168553870003E-2</v>
      </c>
      <c r="L396" s="115">
        <v>3741.4650604900398</v>
      </c>
      <c r="M396" s="115">
        <v>10.744836763326701</v>
      </c>
      <c r="N396" s="115">
        <v>2.0680200375856699</v>
      </c>
      <c r="O396" s="115">
        <v>0.56840367586382001</v>
      </c>
      <c r="P396" s="115">
        <v>0.10939860856106</v>
      </c>
      <c r="Q396" s="115">
        <v>197.924132338346</v>
      </c>
      <c r="R396" s="115">
        <v>1300</v>
      </c>
      <c r="S396" s="115" t="s">
        <v>346</v>
      </c>
      <c r="T396" s="115">
        <v>1300</v>
      </c>
      <c r="U396" s="115" t="s">
        <v>352</v>
      </c>
      <c r="V396" s="115" t="s">
        <v>350</v>
      </c>
      <c r="Z396" s="115">
        <v>0</v>
      </c>
      <c r="AA396" s="115">
        <v>1</v>
      </c>
      <c r="AB396" s="115">
        <v>0.56840367586382001</v>
      </c>
      <c r="AC396" s="115">
        <v>0.10939860856106</v>
      </c>
      <c r="AD396" s="115">
        <v>197.924132338346</v>
      </c>
      <c r="AF396" s="115">
        <v>-1</v>
      </c>
      <c r="AG396" s="115">
        <v>-1</v>
      </c>
      <c r="AH396" s="115">
        <v>-1</v>
      </c>
      <c r="AI396" s="115">
        <v>-1</v>
      </c>
      <c r="AJ396" s="115">
        <v>0</v>
      </c>
      <c r="AM396" s="115" t="s">
        <v>348</v>
      </c>
      <c r="AN396" s="115">
        <v>-1</v>
      </c>
      <c r="AQ396" s="115">
        <v>608</v>
      </c>
      <c r="AR396" s="115" t="s">
        <v>247</v>
      </c>
      <c r="AS396" s="115" t="s">
        <v>355</v>
      </c>
      <c r="AT396" s="115" t="s">
        <v>296</v>
      </c>
      <c r="AV396" s="115">
        <v>162.77616565675501</v>
      </c>
      <c r="AW396" s="115">
        <v>0.16052241070000001</v>
      </c>
    </row>
    <row r="397" spans="1:49" x14ac:dyDescent="0.25">
      <c r="A397" s="117">
        <v>210000</v>
      </c>
      <c r="B397" s="117">
        <v>840000</v>
      </c>
      <c r="C397" s="117">
        <v>840000</v>
      </c>
      <c r="D397" s="115" t="s">
        <v>342</v>
      </c>
      <c r="E397" s="115" t="s">
        <v>13</v>
      </c>
      <c r="F397" s="115" t="s">
        <v>343</v>
      </c>
      <c r="G397" s="115" t="s">
        <v>344</v>
      </c>
      <c r="H397" s="115">
        <v>0.56000000000000005</v>
      </c>
      <c r="I397" s="115">
        <v>0.48</v>
      </c>
      <c r="J397" s="115" t="s">
        <v>345</v>
      </c>
      <c r="K397" s="115">
        <v>2.5139714374319999E-2</v>
      </c>
      <c r="L397" s="115">
        <v>3741.4650604900398</v>
      </c>
      <c r="M397" s="115">
        <v>10.744836763326701</v>
      </c>
      <c r="N397" s="115">
        <v>2.0680200375856699</v>
      </c>
      <c r="O397" s="115">
        <v>0.27012212722878998</v>
      </c>
      <c r="P397" s="115">
        <v>5.1989433065279998E-2</v>
      </c>
      <c r="Q397" s="115">
        <v>94.059362962240002</v>
      </c>
      <c r="R397" s="115">
        <v>1300</v>
      </c>
      <c r="S397" s="115" t="s">
        <v>346</v>
      </c>
      <c r="T397" s="115">
        <v>1300</v>
      </c>
      <c r="U397" s="115" t="s">
        <v>347</v>
      </c>
      <c r="V397" s="115" t="s">
        <v>345</v>
      </c>
      <c r="Z397" s="115">
        <v>0</v>
      </c>
      <c r="AA397" s="115">
        <v>1</v>
      </c>
      <c r="AB397" s="115">
        <v>0.27012212722878998</v>
      </c>
      <c r="AC397" s="115">
        <v>5.1989433065279998E-2</v>
      </c>
      <c r="AD397" s="115">
        <v>113.276595831191</v>
      </c>
      <c r="AF397" s="115">
        <v>-1</v>
      </c>
      <c r="AG397" s="115">
        <v>-1</v>
      </c>
      <c r="AH397" s="115">
        <v>-1</v>
      </c>
      <c r="AI397" s="115">
        <v>-1</v>
      </c>
      <c r="AJ397" s="115">
        <v>0</v>
      </c>
      <c r="AM397" s="115" t="s">
        <v>348</v>
      </c>
      <c r="AN397" s="115">
        <v>-1</v>
      </c>
      <c r="AQ397" s="115">
        <v>608</v>
      </c>
      <c r="AR397" s="115" t="s">
        <v>247</v>
      </c>
      <c r="AS397" s="115" t="s">
        <v>355</v>
      </c>
      <c r="AT397" s="115" t="s">
        <v>296</v>
      </c>
      <c r="AV397" s="115">
        <v>57.526182029126801</v>
      </c>
      <c r="AW397" s="115">
        <v>9.1870718399999995E-2</v>
      </c>
    </row>
    <row r="398" spans="1:49" x14ac:dyDescent="0.25">
      <c r="A398" s="117">
        <v>210000</v>
      </c>
      <c r="B398" s="117">
        <v>840000</v>
      </c>
      <c r="C398" s="117">
        <v>840000</v>
      </c>
      <c r="D398" s="115" t="s">
        <v>342</v>
      </c>
      <c r="E398" s="115" t="s">
        <v>13</v>
      </c>
      <c r="F398" s="115" t="s">
        <v>343</v>
      </c>
      <c r="G398" s="115" t="s">
        <v>344</v>
      </c>
      <c r="H398" s="115">
        <v>0.56000000000000005</v>
      </c>
      <c r="I398" s="115">
        <v>0.48</v>
      </c>
      <c r="J398" s="115" t="s">
        <v>350</v>
      </c>
      <c r="K398" s="115">
        <v>6.4093307775860003E-2</v>
      </c>
      <c r="L398" s="115">
        <v>3741.4650604900398</v>
      </c>
      <c r="M398" s="115">
        <v>10.744836763326701</v>
      </c>
      <c r="N398" s="115">
        <v>2.0680200375856699</v>
      </c>
      <c r="O398" s="115">
        <v>0.68867212967334002</v>
      </c>
      <c r="P398" s="115">
        <v>0.13254624475563001</v>
      </c>
      <c r="Q398" s="115">
        <v>239.80287165463699</v>
      </c>
      <c r="R398" s="115">
        <v>1300</v>
      </c>
      <c r="S398" s="115" t="s">
        <v>346</v>
      </c>
      <c r="T398" s="115">
        <v>1300</v>
      </c>
      <c r="U398" s="115" t="s">
        <v>352</v>
      </c>
      <c r="V398" s="115" t="s">
        <v>350</v>
      </c>
      <c r="Z398" s="115">
        <v>0</v>
      </c>
      <c r="AA398" s="115">
        <v>1</v>
      </c>
      <c r="AB398" s="115">
        <v>0.68867212967334002</v>
      </c>
      <c r="AC398" s="115">
        <v>0.13254624475563001</v>
      </c>
      <c r="AD398" s="115">
        <v>239.802871654635</v>
      </c>
      <c r="AF398" s="115">
        <v>-1</v>
      </c>
      <c r="AG398" s="115">
        <v>-1</v>
      </c>
      <c r="AH398" s="115">
        <v>-1</v>
      </c>
      <c r="AI398" s="115">
        <v>-1</v>
      </c>
      <c r="AJ398" s="115">
        <v>0</v>
      </c>
      <c r="AM398" s="115" t="s">
        <v>348</v>
      </c>
      <c r="AN398" s="115">
        <v>-1</v>
      </c>
      <c r="AQ398" s="115">
        <v>608</v>
      </c>
      <c r="AR398" s="115" t="s">
        <v>247</v>
      </c>
      <c r="AS398" s="115" t="s">
        <v>355</v>
      </c>
      <c r="AT398" s="115" t="s">
        <v>296</v>
      </c>
      <c r="AV398" s="115">
        <v>69.682649482063397</v>
      </c>
      <c r="AW398" s="115">
        <v>0.19448732490000001</v>
      </c>
    </row>
    <row r="399" spans="1:49" x14ac:dyDescent="0.25">
      <c r="A399" s="117">
        <v>210000</v>
      </c>
      <c r="B399" s="117">
        <v>840000</v>
      </c>
      <c r="C399" s="117">
        <v>840000</v>
      </c>
      <c r="D399" s="115" t="s">
        <v>342</v>
      </c>
      <c r="E399" s="115" t="s">
        <v>13</v>
      </c>
      <c r="F399" s="115" t="s">
        <v>343</v>
      </c>
      <c r="G399" s="115" t="s">
        <v>344</v>
      </c>
      <c r="H399" s="115">
        <v>0.56000000000000005</v>
      </c>
      <c r="I399" s="115">
        <v>0.48</v>
      </c>
      <c r="J399" s="115" t="s">
        <v>350</v>
      </c>
      <c r="K399" s="115">
        <v>0.47049397722198</v>
      </c>
      <c r="L399" s="115">
        <v>3741.4650604900398</v>
      </c>
      <c r="M399" s="115">
        <v>10.744836763326701</v>
      </c>
      <c r="N399" s="115">
        <v>2.0680200375856699</v>
      </c>
      <c r="O399" s="115">
        <v>5.0553809833785701</v>
      </c>
      <c r="P399" s="115">
        <v>0.97299097245843003</v>
      </c>
      <c r="Q399" s="115">
        <v>1760.3367769470401</v>
      </c>
      <c r="R399" s="115">
        <v>1300</v>
      </c>
      <c r="S399" s="115" t="s">
        <v>346</v>
      </c>
      <c r="T399" s="115">
        <v>1300</v>
      </c>
      <c r="U399" s="115" t="s">
        <v>352</v>
      </c>
      <c r="V399" s="115" t="s">
        <v>350</v>
      </c>
      <c r="Z399" s="115">
        <v>0</v>
      </c>
      <c r="AA399" s="115">
        <v>1</v>
      </c>
      <c r="AB399" s="115">
        <v>5.0553809833785701</v>
      </c>
      <c r="AC399" s="115">
        <v>0.97299097245843003</v>
      </c>
      <c r="AD399" s="115">
        <v>1760.3367769470401</v>
      </c>
      <c r="AF399" s="115">
        <v>-1</v>
      </c>
      <c r="AG399" s="115">
        <v>-1</v>
      </c>
      <c r="AH399" s="115">
        <v>-1</v>
      </c>
      <c r="AI399" s="115">
        <v>-1</v>
      </c>
      <c r="AJ399" s="115">
        <v>0</v>
      </c>
      <c r="AM399" s="115" t="s">
        <v>348</v>
      </c>
      <c r="AN399" s="115">
        <v>-1</v>
      </c>
      <c r="AQ399" s="115">
        <v>608</v>
      </c>
      <c r="AR399" s="115" t="s">
        <v>247</v>
      </c>
      <c r="AS399" s="115" t="s">
        <v>355</v>
      </c>
      <c r="AT399" s="115" t="s">
        <v>296</v>
      </c>
      <c r="AV399" s="115">
        <v>186.766178696818</v>
      </c>
      <c r="AW399" s="115">
        <v>1.4276859504999999</v>
      </c>
    </row>
    <row r="400" spans="1:49" x14ac:dyDescent="0.25">
      <c r="A400" s="117">
        <v>220000</v>
      </c>
      <c r="B400" s="117">
        <v>850000</v>
      </c>
      <c r="C400" s="117">
        <v>850000</v>
      </c>
      <c r="D400" s="115" t="s">
        <v>342</v>
      </c>
      <c r="E400" s="115" t="s">
        <v>13</v>
      </c>
      <c r="F400" s="115" t="s">
        <v>343</v>
      </c>
      <c r="G400" s="115" t="s">
        <v>344</v>
      </c>
      <c r="H400" s="115">
        <v>0.56000000000000005</v>
      </c>
      <c r="I400" s="115">
        <v>0.48</v>
      </c>
      <c r="J400" s="115" t="s">
        <v>350</v>
      </c>
      <c r="K400" s="115">
        <v>0.17346533975809</v>
      </c>
      <c r="L400" s="115">
        <v>3703.63886041351</v>
      </c>
      <c r="M400" s="115">
        <v>9.2242523244867805</v>
      </c>
      <c r="N400" s="115">
        <v>1.3563741458293901</v>
      </c>
      <c r="O400" s="115">
        <v>1.60008806348152</v>
      </c>
      <c r="P400" s="115">
        <v>0.23528390204538999</v>
      </c>
      <c r="Q400" s="115">
        <v>642.45297326292496</v>
      </c>
      <c r="R400" s="115">
        <v>1200</v>
      </c>
      <c r="S400" s="115" t="s">
        <v>351</v>
      </c>
      <c r="T400" s="115">
        <v>1200</v>
      </c>
      <c r="U400" s="115" t="s">
        <v>352</v>
      </c>
      <c r="V400" s="115" t="s">
        <v>350</v>
      </c>
      <c r="Z400" s="115">
        <v>0</v>
      </c>
      <c r="AA400" s="115">
        <v>1</v>
      </c>
      <c r="AB400" s="115">
        <v>1.60008806348152</v>
      </c>
      <c r="AC400" s="115">
        <v>0.23528390204538999</v>
      </c>
      <c r="AD400" s="115">
        <v>1172.3222549513</v>
      </c>
      <c r="AF400" s="115">
        <v>-1</v>
      </c>
      <c r="AG400" s="115">
        <v>-1</v>
      </c>
      <c r="AH400" s="115">
        <v>-1</v>
      </c>
      <c r="AI400" s="115">
        <v>-1</v>
      </c>
      <c r="AJ400" s="115">
        <v>0</v>
      </c>
      <c r="AM400" s="115" t="s">
        <v>348</v>
      </c>
      <c r="AN400" s="115">
        <v>-1</v>
      </c>
      <c r="AQ400" s="115">
        <v>608</v>
      </c>
      <c r="AR400" s="115" t="s">
        <v>247</v>
      </c>
      <c r="AS400" s="115" t="s">
        <v>355</v>
      </c>
      <c r="AT400" s="115" t="s">
        <v>296</v>
      </c>
      <c r="AV400" s="115">
        <v>156.354732874776</v>
      </c>
      <c r="AW400" s="115">
        <v>0.95078852790000001</v>
      </c>
    </row>
    <row r="401" spans="1:49" x14ac:dyDescent="0.25">
      <c r="A401" s="117">
        <v>220000</v>
      </c>
      <c r="B401" s="117">
        <v>850000</v>
      </c>
      <c r="C401" s="117">
        <v>850000</v>
      </c>
      <c r="D401" s="115" t="s">
        <v>342</v>
      </c>
      <c r="E401" s="115" t="s">
        <v>13</v>
      </c>
      <c r="F401" s="115" t="s">
        <v>343</v>
      </c>
      <c r="G401" s="115" t="s">
        <v>344</v>
      </c>
      <c r="H401" s="115">
        <v>0.56000000000000005</v>
      </c>
      <c r="I401" s="115">
        <v>0.48</v>
      </c>
      <c r="J401" s="115" t="s">
        <v>350</v>
      </c>
      <c r="K401" s="115">
        <v>6.249959241203E-2</v>
      </c>
      <c r="L401" s="115">
        <v>3703.63886041351</v>
      </c>
      <c r="M401" s="115">
        <v>9.2242523244867805</v>
      </c>
      <c r="N401" s="115">
        <v>1.3563741458293901</v>
      </c>
      <c r="O401" s="115">
        <v>0.57651201058616997</v>
      </c>
      <c r="P401" s="115">
        <v>8.4772831272550003E-2</v>
      </c>
      <c r="Q401" s="115">
        <v>231.47591921721099</v>
      </c>
      <c r="R401" s="115">
        <v>1210</v>
      </c>
      <c r="S401" s="115" t="s">
        <v>353</v>
      </c>
      <c r="T401" s="115">
        <v>1210</v>
      </c>
      <c r="U401" s="115" t="s">
        <v>352</v>
      </c>
      <c r="V401" s="115" t="s">
        <v>350</v>
      </c>
      <c r="Z401" s="115">
        <v>0</v>
      </c>
      <c r="AA401" s="115">
        <v>1</v>
      </c>
      <c r="AB401" s="115">
        <v>0.57651201058616997</v>
      </c>
      <c r="AC401" s="115">
        <v>8.4772831272550003E-2</v>
      </c>
      <c r="AD401" s="115">
        <v>231.47591921721099</v>
      </c>
      <c r="AF401" s="115">
        <v>-1</v>
      </c>
      <c r="AG401" s="115">
        <v>-1</v>
      </c>
      <c r="AH401" s="115">
        <v>-1</v>
      </c>
      <c r="AI401" s="115">
        <v>-1</v>
      </c>
      <c r="AJ401" s="115">
        <v>0</v>
      </c>
      <c r="AM401" s="115" t="s">
        <v>348</v>
      </c>
      <c r="AN401" s="115">
        <v>-1</v>
      </c>
      <c r="AQ401" s="115">
        <v>608</v>
      </c>
      <c r="AR401" s="115" t="s">
        <v>247</v>
      </c>
      <c r="AS401" s="115" t="s">
        <v>355</v>
      </c>
      <c r="AT401" s="115" t="s">
        <v>296</v>
      </c>
      <c r="AV401" s="115">
        <v>65.224213104920906</v>
      </c>
      <c r="AW401" s="115">
        <v>0.18773391659999999</v>
      </c>
    </row>
    <row r="402" spans="1:49" x14ac:dyDescent="0.25">
      <c r="A402" s="117">
        <v>220000</v>
      </c>
      <c r="B402" s="117">
        <v>850000</v>
      </c>
      <c r="C402" s="117">
        <v>850000</v>
      </c>
      <c r="D402" s="115" t="s">
        <v>342</v>
      </c>
      <c r="E402" s="115" t="s">
        <v>13</v>
      </c>
      <c r="F402" s="115" t="s">
        <v>343</v>
      </c>
      <c r="G402" s="115" t="s">
        <v>344</v>
      </c>
      <c r="H402" s="115">
        <v>0.56000000000000005</v>
      </c>
      <c r="I402" s="115">
        <v>0.48</v>
      </c>
      <c r="J402" s="115" t="s">
        <v>350</v>
      </c>
      <c r="K402" s="115">
        <v>0.11251692212392</v>
      </c>
      <c r="L402" s="115">
        <v>3703.63886041351</v>
      </c>
      <c r="M402" s="115">
        <v>9.2242523244867805</v>
      </c>
      <c r="N402" s="115">
        <v>1.3563741458293901</v>
      </c>
      <c r="O402" s="115">
        <v>1.0378844804456999</v>
      </c>
      <c r="P402" s="115">
        <v>0.15261504413718999</v>
      </c>
      <c r="Q402" s="115">
        <v>416.72204523228601</v>
      </c>
      <c r="R402" s="115">
        <v>1210</v>
      </c>
      <c r="S402" s="115" t="s">
        <v>353</v>
      </c>
      <c r="T402" s="115">
        <v>1210</v>
      </c>
      <c r="U402" s="115" t="s">
        <v>352</v>
      </c>
      <c r="V402" s="115" t="s">
        <v>350</v>
      </c>
      <c r="Z402" s="115">
        <v>0</v>
      </c>
      <c r="AA402" s="115">
        <v>1</v>
      </c>
      <c r="AB402" s="115">
        <v>1.0378844804456999</v>
      </c>
      <c r="AC402" s="115">
        <v>0.15261504413718999</v>
      </c>
      <c r="AD402" s="115">
        <v>416.72204523228601</v>
      </c>
      <c r="AF402" s="115">
        <v>-1</v>
      </c>
      <c r="AG402" s="115">
        <v>-1</v>
      </c>
      <c r="AH402" s="115">
        <v>-1</v>
      </c>
      <c r="AI402" s="115">
        <v>-1</v>
      </c>
      <c r="AJ402" s="115">
        <v>0</v>
      </c>
      <c r="AM402" s="115" t="s">
        <v>348</v>
      </c>
      <c r="AN402" s="115">
        <v>-1</v>
      </c>
      <c r="AQ402" s="115">
        <v>608</v>
      </c>
      <c r="AR402" s="115" t="s">
        <v>247</v>
      </c>
      <c r="AS402" s="115" t="s">
        <v>355</v>
      </c>
      <c r="AT402" s="115" t="s">
        <v>296</v>
      </c>
      <c r="AV402" s="115">
        <v>85.411810948415095</v>
      </c>
      <c r="AW402" s="115">
        <v>0.33797408369999998</v>
      </c>
    </row>
    <row r="403" spans="1:49" x14ac:dyDescent="0.25">
      <c r="A403" s="117">
        <v>220000</v>
      </c>
      <c r="B403" s="117">
        <v>850000</v>
      </c>
      <c r="C403" s="117">
        <v>850000</v>
      </c>
      <c r="D403" s="115" t="s">
        <v>342</v>
      </c>
      <c r="E403" s="115" t="s">
        <v>13</v>
      </c>
      <c r="F403" s="115" t="s">
        <v>343</v>
      </c>
      <c r="G403" s="115" t="s">
        <v>344</v>
      </c>
      <c r="H403" s="115">
        <v>0.56000000000000005</v>
      </c>
      <c r="I403" s="115">
        <v>0.48</v>
      </c>
      <c r="J403" s="115" t="s">
        <v>350</v>
      </c>
      <c r="K403" s="115">
        <v>0.19607875034340999</v>
      </c>
      <c r="L403" s="115">
        <v>3679.33101625364</v>
      </c>
      <c r="M403" s="115">
        <v>9.1675109103501793</v>
      </c>
      <c r="N403" s="115">
        <v>1.3481598498673899</v>
      </c>
      <c r="O403" s="115">
        <v>1.7975540830610901</v>
      </c>
      <c r="P403" s="115">
        <v>0.26434549862515999</v>
      </c>
      <c r="Q403" s="115">
        <v>721.438627766786</v>
      </c>
      <c r="R403" s="115">
        <v>1200</v>
      </c>
      <c r="S403" s="115" t="s">
        <v>351</v>
      </c>
      <c r="T403" s="115">
        <v>1200</v>
      </c>
      <c r="U403" s="115" t="s">
        <v>352</v>
      </c>
      <c r="V403" s="115" t="s">
        <v>350</v>
      </c>
      <c r="Z403" s="115">
        <v>0</v>
      </c>
      <c r="AA403" s="115">
        <v>1</v>
      </c>
      <c r="AB403" s="115">
        <v>1.7975540830610901</v>
      </c>
      <c r="AC403" s="115">
        <v>0.26434549862515999</v>
      </c>
      <c r="AD403" s="115">
        <v>721.438627766786</v>
      </c>
      <c r="AF403" s="115">
        <v>-1</v>
      </c>
      <c r="AG403" s="115">
        <v>-1</v>
      </c>
      <c r="AH403" s="115">
        <v>-1</v>
      </c>
      <c r="AI403" s="115">
        <v>-1</v>
      </c>
      <c r="AJ403" s="115">
        <v>0</v>
      </c>
      <c r="AM403" s="115" t="s">
        <v>348</v>
      </c>
      <c r="AN403" s="115">
        <v>-1</v>
      </c>
      <c r="AQ403" s="115">
        <v>608</v>
      </c>
      <c r="AR403" s="115" t="s">
        <v>247</v>
      </c>
      <c r="AS403" s="115" t="s">
        <v>355</v>
      </c>
      <c r="AT403" s="115" t="s">
        <v>296</v>
      </c>
      <c r="AV403" s="115">
        <v>131.94288163501901</v>
      </c>
      <c r="AW403" s="115">
        <v>0.58510837609999999</v>
      </c>
    </row>
    <row r="404" spans="1:49" x14ac:dyDescent="0.25">
      <c r="A404" s="117">
        <v>220000</v>
      </c>
      <c r="B404" s="117">
        <v>850000</v>
      </c>
      <c r="C404" s="117">
        <v>850000</v>
      </c>
      <c r="D404" s="115" t="s">
        <v>342</v>
      </c>
      <c r="E404" s="115" t="s">
        <v>13</v>
      </c>
      <c r="F404" s="115" t="s">
        <v>343</v>
      </c>
      <c r="G404" s="115" t="s">
        <v>344</v>
      </c>
      <c r="H404" s="115">
        <v>0.56000000000000005</v>
      </c>
      <c r="I404" s="115">
        <v>0.48</v>
      </c>
      <c r="J404" s="115" t="s">
        <v>350</v>
      </c>
      <c r="K404" s="115">
        <v>2.511437534811E-2</v>
      </c>
      <c r="L404" s="115">
        <v>3679.33101625364</v>
      </c>
      <c r="M404" s="115">
        <v>9.1675109103501793</v>
      </c>
      <c r="N404" s="115">
        <v>1.3481598498673899</v>
      </c>
      <c r="O404" s="115">
        <v>0.23023631001049999</v>
      </c>
      <c r="P404" s="115">
        <v>3.385819249883E-2</v>
      </c>
      <c r="Q404" s="115">
        <v>92.404100172166494</v>
      </c>
      <c r="R404" s="115">
        <v>1210</v>
      </c>
      <c r="S404" s="115" t="s">
        <v>353</v>
      </c>
      <c r="T404" s="115">
        <v>1210</v>
      </c>
      <c r="U404" s="115" t="s">
        <v>352</v>
      </c>
      <c r="V404" s="115" t="s">
        <v>350</v>
      </c>
      <c r="Z404" s="115">
        <v>0</v>
      </c>
      <c r="AA404" s="115">
        <v>1</v>
      </c>
      <c r="AB404" s="115">
        <v>0.23023631001049999</v>
      </c>
      <c r="AC404" s="115">
        <v>3.385819249883E-2</v>
      </c>
      <c r="AD404" s="115">
        <v>195.969782455607</v>
      </c>
      <c r="AF404" s="115">
        <v>-1</v>
      </c>
      <c r="AG404" s="115">
        <v>-1</v>
      </c>
      <c r="AH404" s="115">
        <v>-1</v>
      </c>
      <c r="AI404" s="115">
        <v>-1</v>
      </c>
      <c r="AJ404" s="115">
        <v>0</v>
      </c>
      <c r="AM404" s="115" t="s">
        <v>348</v>
      </c>
      <c r="AN404" s="115">
        <v>-1</v>
      </c>
      <c r="AQ404" s="115">
        <v>608</v>
      </c>
      <c r="AR404" s="115" t="s">
        <v>247</v>
      </c>
      <c r="AS404" s="115" t="s">
        <v>355</v>
      </c>
      <c r="AT404" s="115" t="s">
        <v>296</v>
      </c>
      <c r="AV404" s="115">
        <v>41.408087981205</v>
      </c>
      <c r="AW404" s="115">
        <v>0.15893737429999999</v>
      </c>
    </row>
    <row r="405" spans="1:49" x14ac:dyDescent="0.25">
      <c r="A405" s="117">
        <v>220000</v>
      </c>
      <c r="B405" s="117">
        <v>850000</v>
      </c>
      <c r="C405" s="117">
        <v>850000</v>
      </c>
      <c r="D405" s="115" t="s">
        <v>342</v>
      </c>
      <c r="E405" s="115" t="s">
        <v>13</v>
      </c>
      <c r="F405" s="115" t="s">
        <v>343</v>
      </c>
      <c r="G405" s="115" t="s">
        <v>344</v>
      </c>
      <c r="H405" s="115">
        <v>0.56000000000000005</v>
      </c>
      <c r="I405" s="115">
        <v>0.48</v>
      </c>
      <c r="J405" s="115" t="s">
        <v>350</v>
      </c>
      <c r="K405" s="115">
        <v>6.177081176246E-2</v>
      </c>
      <c r="L405" s="115">
        <v>3679.33101625364</v>
      </c>
      <c r="M405" s="115">
        <v>9.1675109103501793</v>
      </c>
      <c r="N405" s="115">
        <v>1.3481598498673899</v>
      </c>
      <c r="O405" s="115">
        <v>0.56628459077355997</v>
      </c>
      <c r="P405" s="115">
        <v>8.3276928311859996E-2</v>
      </c>
      <c r="Q405" s="115">
        <v>227.275263616795</v>
      </c>
      <c r="R405" s="115">
        <v>1210</v>
      </c>
      <c r="S405" s="115" t="s">
        <v>353</v>
      </c>
      <c r="T405" s="115">
        <v>1210</v>
      </c>
      <c r="U405" s="115" t="s">
        <v>352</v>
      </c>
      <c r="V405" s="115" t="s">
        <v>350</v>
      </c>
      <c r="Z405" s="115">
        <v>0</v>
      </c>
      <c r="AA405" s="115">
        <v>1</v>
      </c>
      <c r="AB405" s="115">
        <v>0.56628459077355997</v>
      </c>
      <c r="AC405" s="115">
        <v>8.3276928311859996E-2</v>
      </c>
      <c r="AD405" s="115">
        <v>466.88321878733001</v>
      </c>
      <c r="AF405" s="115">
        <v>-1</v>
      </c>
      <c r="AG405" s="115">
        <v>-1</v>
      </c>
      <c r="AH405" s="115">
        <v>-1</v>
      </c>
      <c r="AI405" s="115">
        <v>-1</v>
      </c>
      <c r="AJ405" s="115">
        <v>0</v>
      </c>
      <c r="AM405" s="115" t="s">
        <v>348</v>
      </c>
      <c r="AN405" s="115">
        <v>-1</v>
      </c>
      <c r="AQ405" s="115">
        <v>608</v>
      </c>
      <c r="AR405" s="115" t="s">
        <v>247</v>
      </c>
      <c r="AS405" s="115" t="s">
        <v>355</v>
      </c>
      <c r="AT405" s="115" t="s">
        <v>296</v>
      </c>
      <c r="AV405" s="115">
        <v>77.637272638928593</v>
      </c>
      <c r="AW405" s="115">
        <v>0.3786563007</v>
      </c>
    </row>
    <row r="406" spans="1:49" x14ac:dyDescent="0.25">
      <c r="A406" s="117">
        <v>220000</v>
      </c>
      <c r="B406" s="117">
        <v>850000</v>
      </c>
      <c r="C406" s="117">
        <v>850000</v>
      </c>
      <c r="D406" s="115" t="s">
        <v>342</v>
      </c>
      <c r="E406" s="115" t="s">
        <v>13</v>
      </c>
      <c r="F406" s="115" t="s">
        <v>343</v>
      </c>
      <c r="G406" s="115" t="s">
        <v>344</v>
      </c>
      <c r="H406" s="115">
        <v>0.56000000000000005</v>
      </c>
      <c r="I406" s="115">
        <v>0.48</v>
      </c>
      <c r="J406" s="115" t="s">
        <v>350</v>
      </c>
      <c r="K406" s="115">
        <v>1.358047119186E-2</v>
      </c>
      <c r="L406" s="115">
        <v>3679.33101625364</v>
      </c>
      <c r="M406" s="115">
        <v>9.1675109103501793</v>
      </c>
      <c r="N406" s="115">
        <v>1.3481598498673899</v>
      </c>
      <c r="O406" s="115">
        <v>0.12449911781910999</v>
      </c>
      <c r="P406" s="115">
        <v>1.8308646003149999E-2</v>
      </c>
      <c r="Q406" s="115">
        <v>49.967048871567997</v>
      </c>
      <c r="R406" s="115">
        <v>1210</v>
      </c>
      <c r="S406" s="115" t="s">
        <v>353</v>
      </c>
      <c r="T406" s="115">
        <v>1210</v>
      </c>
      <c r="U406" s="115" t="s">
        <v>352</v>
      </c>
      <c r="V406" s="115" t="s">
        <v>350</v>
      </c>
      <c r="Z406" s="115">
        <v>0</v>
      </c>
      <c r="AA406" s="115">
        <v>1</v>
      </c>
      <c r="AB406" s="115">
        <v>0.12449911781910999</v>
      </c>
      <c r="AC406" s="115">
        <v>1.8308646003149999E-2</v>
      </c>
      <c r="AD406" s="115">
        <v>101.578588212939</v>
      </c>
      <c r="AF406" s="115">
        <v>-1</v>
      </c>
      <c r="AG406" s="115">
        <v>-1</v>
      </c>
      <c r="AH406" s="115">
        <v>-1</v>
      </c>
      <c r="AI406" s="115">
        <v>-1</v>
      </c>
      <c r="AJ406" s="115">
        <v>0</v>
      </c>
      <c r="AM406" s="115" t="s">
        <v>348</v>
      </c>
      <c r="AN406" s="115">
        <v>-1</v>
      </c>
      <c r="AQ406" s="115">
        <v>608</v>
      </c>
      <c r="AR406" s="115" t="s">
        <v>247</v>
      </c>
      <c r="AS406" s="115" t="s">
        <v>355</v>
      </c>
      <c r="AT406" s="115" t="s">
        <v>296</v>
      </c>
      <c r="AV406" s="115">
        <v>29.836230270055999</v>
      </c>
      <c r="AW406" s="115">
        <v>8.2383283200000004E-2</v>
      </c>
    </row>
    <row r="407" spans="1:49" x14ac:dyDescent="0.25">
      <c r="A407" s="117">
        <v>220000</v>
      </c>
      <c r="B407" s="117">
        <v>850000</v>
      </c>
      <c r="C407" s="117">
        <v>850000</v>
      </c>
      <c r="D407" s="115" t="s">
        <v>342</v>
      </c>
      <c r="E407" s="115" t="s">
        <v>13</v>
      </c>
      <c r="F407" s="115" t="s">
        <v>343</v>
      </c>
      <c r="G407" s="115" t="s">
        <v>344</v>
      </c>
      <c r="H407" s="115">
        <v>0.56000000000000005</v>
      </c>
      <c r="I407" s="115">
        <v>0.48</v>
      </c>
      <c r="J407" s="115" t="s">
        <v>350</v>
      </c>
      <c r="K407" s="115">
        <v>1.409096088172E-2</v>
      </c>
      <c r="L407" s="115">
        <v>3679.33101625364</v>
      </c>
      <c r="M407" s="115">
        <v>9.1675109103501793</v>
      </c>
      <c r="N407" s="115">
        <v>1.3481598498673899</v>
      </c>
      <c r="O407" s="115">
        <v>0.12917903762051</v>
      </c>
      <c r="P407" s="115">
        <v>1.8996867706789999E-2</v>
      </c>
      <c r="Q407" s="115">
        <v>51.845309420940303</v>
      </c>
      <c r="R407" s="115">
        <v>1210</v>
      </c>
      <c r="S407" s="115" t="s">
        <v>353</v>
      </c>
      <c r="T407" s="115">
        <v>1210</v>
      </c>
      <c r="U407" s="115" t="s">
        <v>352</v>
      </c>
      <c r="V407" s="115" t="s">
        <v>350</v>
      </c>
      <c r="Z407" s="115">
        <v>0</v>
      </c>
      <c r="AA407" s="115">
        <v>1</v>
      </c>
      <c r="AB407" s="115">
        <v>0.12917903762051</v>
      </c>
      <c r="AC407" s="115">
        <v>1.8996867706789999E-2</v>
      </c>
      <c r="AD407" s="115">
        <v>51.845309420941703</v>
      </c>
      <c r="AF407" s="115">
        <v>-1</v>
      </c>
      <c r="AG407" s="115">
        <v>-1</v>
      </c>
      <c r="AH407" s="115">
        <v>-1</v>
      </c>
      <c r="AI407" s="115">
        <v>-1</v>
      </c>
      <c r="AJ407" s="115">
        <v>0</v>
      </c>
      <c r="AM407" s="115" t="s">
        <v>348</v>
      </c>
      <c r="AN407" s="115">
        <v>-1</v>
      </c>
      <c r="AQ407" s="115">
        <v>608</v>
      </c>
      <c r="AR407" s="115" t="s">
        <v>247</v>
      </c>
      <c r="AS407" s="115" t="s">
        <v>355</v>
      </c>
      <c r="AT407" s="115" t="s">
        <v>296</v>
      </c>
      <c r="AV407" s="115">
        <v>40.471649840590899</v>
      </c>
      <c r="AW407" s="115">
        <v>4.20481017E-2</v>
      </c>
    </row>
    <row r="408" spans="1:49" x14ac:dyDescent="0.25">
      <c r="A408" s="117">
        <v>220000</v>
      </c>
      <c r="B408" s="117">
        <v>850000</v>
      </c>
      <c r="C408" s="117">
        <v>850000</v>
      </c>
      <c r="D408" s="115" t="s">
        <v>342</v>
      </c>
      <c r="E408" s="115" t="s">
        <v>13</v>
      </c>
      <c r="F408" s="115" t="s">
        <v>343</v>
      </c>
      <c r="G408" s="115" t="s">
        <v>344</v>
      </c>
      <c r="H408" s="115">
        <v>0.56000000000000005</v>
      </c>
      <c r="I408" s="115">
        <v>0.48</v>
      </c>
      <c r="J408" s="115" t="s">
        <v>350</v>
      </c>
      <c r="K408" s="115">
        <v>8.8171957469889997E-2</v>
      </c>
      <c r="L408" s="115">
        <v>3679.33101625364</v>
      </c>
      <c r="M408" s="115">
        <v>9.1675109103501793</v>
      </c>
      <c r="N408" s="115">
        <v>1.3481598498673899</v>
      </c>
      <c r="O408" s="115">
        <v>0.80831738209223003</v>
      </c>
      <c r="P408" s="115">
        <v>0.11886989294513001</v>
      </c>
      <c r="Q408" s="115">
        <v>324.41381788279602</v>
      </c>
      <c r="R408" s="115">
        <v>1210</v>
      </c>
      <c r="S408" s="115" t="s">
        <v>353</v>
      </c>
      <c r="T408" s="115">
        <v>1210</v>
      </c>
      <c r="U408" s="115" t="s">
        <v>352</v>
      </c>
      <c r="V408" s="115" t="s">
        <v>350</v>
      </c>
      <c r="Z408" s="115">
        <v>0</v>
      </c>
      <c r="AA408" s="115">
        <v>1</v>
      </c>
      <c r="AB408" s="115">
        <v>0.80831738209223003</v>
      </c>
      <c r="AC408" s="115">
        <v>0.11886989294513001</v>
      </c>
      <c r="AD408" s="115">
        <v>324.41381788279602</v>
      </c>
      <c r="AF408" s="115">
        <v>-1</v>
      </c>
      <c r="AG408" s="115">
        <v>-1</v>
      </c>
      <c r="AH408" s="115">
        <v>-1</v>
      </c>
      <c r="AI408" s="115">
        <v>-1</v>
      </c>
      <c r="AJ408" s="115">
        <v>0</v>
      </c>
      <c r="AM408" s="115" t="s">
        <v>348</v>
      </c>
      <c r="AN408" s="115">
        <v>-1</v>
      </c>
      <c r="AQ408" s="115">
        <v>608</v>
      </c>
      <c r="AR408" s="115" t="s">
        <v>247</v>
      </c>
      <c r="AS408" s="115" t="s">
        <v>355</v>
      </c>
      <c r="AT408" s="115" t="s">
        <v>296</v>
      </c>
      <c r="AV408" s="115">
        <v>75.920800753817304</v>
      </c>
      <c r="AW408" s="115">
        <v>0.26310934130000002</v>
      </c>
    </row>
    <row r="409" spans="1:49" x14ac:dyDescent="0.25">
      <c r="A409" s="117">
        <v>220000</v>
      </c>
      <c r="B409" s="117">
        <v>850000</v>
      </c>
      <c r="C409" s="117">
        <v>850000</v>
      </c>
      <c r="D409" s="115" t="s">
        <v>342</v>
      </c>
      <c r="E409" s="115" t="s">
        <v>13</v>
      </c>
      <c r="F409" s="115" t="s">
        <v>343</v>
      </c>
      <c r="G409" s="115" t="s">
        <v>344</v>
      </c>
      <c r="H409" s="115">
        <v>0.56000000000000005</v>
      </c>
      <c r="I409" s="115">
        <v>0.48</v>
      </c>
      <c r="J409" s="115" t="s">
        <v>350</v>
      </c>
      <c r="K409" s="115">
        <v>8.7520296983699994E-2</v>
      </c>
      <c r="L409" s="115">
        <v>3679.33101625364</v>
      </c>
      <c r="M409" s="115">
        <v>9.1675109103501793</v>
      </c>
      <c r="N409" s="115">
        <v>1.3481598498673899</v>
      </c>
      <c r="O409" s="115">
        <v>0.80234327747520995</v>
      </c>
      <c r="P409" s="115">
        <v>0.1179913504419</v>
      </c>
      <c r="Q409" s="115">
        <v>322.01614324387998</v>
      </c>
      <c r="R409" s="115">
        <v>1210</v>
      </c>
      <c r="S409" s="115" t="s">
        <v>353</v>
      </c>
      <c r="T409" s="115">
        <v>1210</v>
      </c>
      <c r="U409" s="115" t="s">
        <v>352</v>
      </c>
      <c r="V409" s="115" t="s">
        <v>350</v>
      </c>
      <c r="Z409" s="115">
        <v>0</v>
      </c>
      <c r="AA409" s="115">
        <v>1</v>
      </c>
      <c r="AB409" s="115">
        <v>0.80234327747520995</v>
      </c>
      <c r="AC409" s="115">
        <v>0.1179913504419</v>
      </c>
      <c r="AD409" s="115">
        <v>322.01614324387901</v>
      </c>
      <c r="AF409" s="115">
        <v>-1</v>
      </c>
      <c r="AG409" s="115">
        <v>-1</v>
      </c>
      <c r="AH409" s="115">
        <v>-1</v>
      </c>
      <c r="AI409" s="115">
        <v>-1</v>
      </c>
      <c r="AJ409" s="115">
        <v>0</v>
      </c>
      <c r="AM409" s="115" t="s">
        <v>348</v>
      </c>
      <c r="AN409" s="115">
        <v>-1</v>
      </c>
      <c r="AQ409" s="115">
        <v>608</v>
      </c>
      <c r="AR409" s="115" t="s">
        <v>247</v>
      </c>
      <c r="AS409" s="115" t="s">
        <v>355</v>
      </c>
      <c r="AT409" s="115" t="s">
        <v>296</v>
      </c>
      <c r="AV409" s="115">
        <v>75.489143781174903</v>
      </c>
      <c r="AW409" s="115">
        <v>0.2611647553</v>
      </c>
    </row>
    <row r="410" spans="1:49" x14ac:dyDescent="0.25">
      <c r="A410" s="117">
        <v>220000</v>
      </c>
      <c r="B410" s="117">
        <v>850000</v>
      </c>
      <c r="C410" s="117">
        <v>850000</v>
      </c>
      <c r="D410" s="115" t="s">
        <v>342</v>
      </c>
      <c r="E410" s="115" t="s">
        <v>13</v>
      </c>
      <c r="F410" s="115" t="s">
        <v>343</v>
      </c>
      <c r="G410" s="115" t="s">
        <v>344</v>
      </c>
      <c r="H410" s="115">
        <v>0.56000000000000005</v>
      </c>
      <c r="I410" s="115">
        <v>0.48</v>
      </c>
      <c r="J410" s="115" t="s">
        <v>350</v>
      </c>
      <c r="K410" s="115">
        <v>2.4137743417409999E-2</v>
      </c>
      <c r="L410" s="115">
        <v>3679.33101625364</v>
      </c>
      <c r="M410" s="115">
        <v>9.1675109103501793</v>
      </c>
      <c r="N410" s="115">
        <v>1.3481598498673899</v>
      </c>
      <c r="O410" s="115">
        <v>0.22128302613032999</v>
      </c>
      <c r="P410" s="115">
        <v>3.2541536541750002E-2</v>
      </c>
      <c r="Q410" s="115">
        <v>88.810748018048898</v>
      </c>
      <c r="R410" s="115">
        <v>1210</v>
      </c>
      <c r="S410" s="115" t="s">
        <v>353</v>
      </c>
      <c r="T410" s="115">
        <v>1210</v>
      </c>
      <c r="U410" s="115" t="s">
        <v>352</v>
      </c>
      <c r="V410" s="115" t="s">
        <v>350</v>
      </c>
      <c r="Z410" s="115">
        <v>0</v>
      </c>
      <c r="AA410" s="115">
        <v>1</v>
      </c>
      <c r="AB410" s="115">
        <v>0.22128302613032999</v>
      </c>
      <c r="AC410" s="115">
        <v>3.2541536541750002E-2</v>
      </c>
      <c r="AD410" s="115">
        <v>88.810748018047093</v>
      </c>
      <c r="AF410" s="115">
        <v>-1</v>
      </c>
      <c r="AG410" s="115">
        <v>-1</v>
      </c>
      <c r="AH410" s="115">
        <v>-1</v>
      </c>
      <c r="AI410" s="115">
        <v>-1</v>
      </c>
      <c r="AJ410" s="115">
        <v>0</v>
      </c>
      <c r="AM410" s="115" t="s">
        <v>348</v>
      </c>
      <c r="AN410" s="115">
        <v>-1</v>
      </c>
      <c r="AQ410" s="115">
        <v>608</v>
      </c>
      <c r="AR410" s="115" t="s">
        <v>247</v>
      </c>
      <c r="AS410" s="115" t="s">
        <v>355</v>
      </c>
      <c r="AT410" s="115" t="s">
        <v>296</v>
      </c>
      <c r="AV410" s="115">
        <v>46.314530013586499</v>
      </c>
      <c r="AW410" s="115">
        <v>7.2028181699999999E-2</v>
      </c>
    </row>
    <row r="411" spans="1:49" x14ac:dyDescent="0.25">
      <c r="A411" s="117">
        <v>220000</v>
      </c>
      <c r="B411" s="117">
        <v>850000</v>
      </c>
      <c r="C411" s="117">
        <v>850000</v>
      </c>
      <c r="D411" s="115" t="s">
        <v>342</v>
      </c>
      <c r="E411" s="115" t="s">
        <v>13</v>
      </c>
      <c r="F411" s="115" t="s">
        <v>343</v>
      </c>
      <c r="G411" s="115" t="s">
        <v>344</v>
      </c>
      <c r="H411" s="115">
        <v>0.56000000000000005</v>
      </c>
      <c r="I411" s="115">
        <v>0.48</v>
      </c>
      <c r="J411" s="115" t="s">
        <v>350</v>
      </c>
      <c r="K411" s="115">
        <v>4.2125171057430001E-2</v>
      </c>
      <c r="L411" s="115">
        <v>3682.59813724993</v>
      </c>
      <c r="M411" s="115">
        <v>9.1751459490916503</v>
      </c>
      <c r="N411" s="115">
        <v>1.3492654669497299</v>
      </c>
      <c r="O411" s="115">
        <v>0.38650459258242997</v>
      </c>
      <c r="P411" s="115">
        <v>5.6838038597149997E-2</v>
      </c>
      <c r="Q411" s="115">
        <v>155.130076467452</v>
      </c>
      <c r="R411" s="115">
        <v>1210</v>
      </c>
      <c r="S411" s="115" t="s">
        <v>353</v>
      </c>
      <c r="T411" s="115">
        <v>1210</v>
      </c>
      <c r="U411" s="115" t="s">
        <v>352</v>
      </c>
      <c r="V411" s="115" t="s">
        <v>350</v>
      </c>
      <c r="Z411" s="115">
        <v>0</v>
      </c>
      <c r="AA411" s="115">
        <v>1</v>
      </c>
      <c r="AB411" s="115">
        <v>0.38650459258242997</v>
      </c>
      <c r="AC411" s="115">
        <v>5.6838038597149997E-2</v>
      </c>
      <c r="AD411" s="115">
        <v>155.130076467451</v>
      </c>
      <c r="AF411" s="115">
        <v>-1</v>
      </c>
      <c r="AG411" s="115">
        <v>-1</v>
      </c>
      <c r="AH411" s="115">
        <v>-1</v>
      </c>
      <c r="AI411" s="115">
        <v>-1</v>
      </c>
      <c r="AJ411" s="115">
        <v>0</v>
      </c>
      <c r="AM411" s="115" t="s">
        <v>348</v>
      </c>
      <c r="AN411" s="115">
        <v>-1</v>
      </c>
      <c r="AQ411" s="115">
        <v>608</v>
      </c>
      <c r="AR411" s="115" t="s">
        <v>247</v>
      </c>
      <c r="AS411" s="115" t="s">
        <v>355</v>
      </c>
      <c r="AT411" s="115" t="s">
        <v>296</v>
      </c>
      <c r="AV411" s="115">
        <v>78.088570696980497</v>
      </c>
      <c r="AW411" s="115">
        <v>0.1258151472</v>
      </c>
    </row>
    <row r="412" spans="1:49" x14ac:dyDescent="0.25">
      <c r="A412" s="117">
        <v>220000</v>
      </c>
      <c r="B412" s="117">
        <v>850000</v>
      </c>
      <c r="C412" s="117">
        <v>850000</v>
      </c>
      <c r="D412" s="115" t="s">
        <v>342</v>
      </c>
      <c r="E412" s="115" t="s">
        <v>13</v>
      </c>
      <c r="F412" s="115" t="s">
        <v>343</v>
      </c>
      <c r="G412" s="115" t="s">
        <v>344</v>
      </c>
      <c r="H412" s="115">
        <v>0.56000000000000005</v>
      </c>
      <c r="I412" s="115">
        <v>0.48</v>
      </c>
      <c r="J412" s="115" t="s">
        <v>350</v>
      </c>
      <c r="K412" s="115">
        <v>0.11154914133107</v>
      </c>
      <c r="L412" s="115">
        <v>3682.59813724993</v>
      </c>
      <c r="M412" s="115">
        <v>9.1751459490916503</v>
      </c>
      <c r="N412" s="115">
        <v>1.3492654669497299</v>
      </c>
      <c r="O412" s="115">
        <v>1.0234796522084999</v>
      </c>
      <c r="P412" s="115">
        <v>0.15050940426591999</v>
      </c>
      <c r="Q412" s="115">
        <v>410.79066007766102</v>
      </c>
      <c r="R412" s="115">
        <v>1210</v>
      </c>
      <c r="S412" s="115" t="s">
        <v>353</v>
      </c>
      <c r="T412" s="115">
        <v>1210</v>
      </c>
      <c r="U412" s="115" t="s">
        <v>352</v>
      </c>
      <c r="V412" s="115" t="s">
        <v>350</v>
      </c>
      <c r="Z412" s="115">
        <v>0</v>
      </c>
      <c r="AA412" s="115">
        <v>1</v>
      </c>
      <c r="AB412" s="115">
        <v>1.0234796522084999</v>
      </c>
      <c r="AC412" s="115">
        <v>0.15050940426591999</v>
      </c>
      <c r="AD412" s="115">
        <v>410.79066007766102</v>
      </c>
      <c r="AF412" s="115">
        <v>-1</v>
      </c>
      <c r="AG412" s="115">
        <v>-1</v>
      </c>
      <c r="AH412" s="115">
        <v>-1</v>
      </c>
      <c r="AI412" s="115">
        <v>-1</v>
      </c>
      <c r="AJ412" s="115">
        <v>0</v>
      </c>
      <c r="AM412" s="115" t="s">
        <v>348</v>
      </c>
      <c r="AN412" s="115">
        <v>-1</v>
      </c>
      <c r="AQ412" s="115">
        <v>608</v>
      </c>
      <c r="AR412" s="115" t="s">
        <v>247</v>
      </c>
      <c r="AS412" s="115" t="s">
        <v>355</v>
      </c>
      <c r="AT412" s="115" t="s">
        <v>296</v>
      </c>
      <c r="AV412" s="115">
        <v>88.078024439837506</v>
      </c>
      <c r="AW412" s="115">
        <v>0.33316355240000001</v>
      </c>
    </row>
    <row r="413" spans="1:49" x14ac:dyDescent="0.25">
      <c r="A413" s="117">
        <v>220000</v>
      </c>
      <c r="B413" s="117">
        <v>850000</v>
      </c>
      <c r="C413" s="117">
        <v>850000</v>
      </c>
      <c r="D413" s="115" t="s">
        <v>342</v>
      </c>
      <c r="E413" s="115" t="s">
        <v>13</v>
      </c>
      <c r="F413" s="115" t="s">
        <v>343</v>
      </c>
      <c r="G413" s="115" t="s">
        <v>344</v>
      </c>
      <c r="H413" s="115">
        <v>0.56000000000000005</v>
      </c>
      <c r="I413" s="115">
        <v>0.48</v>
      </c>
      <c r="J413" s="115" t="s">
        <v>350</v>
      </c>
      <c r="K413" s="115">
        <v>0.25251258053635001</v>
      </c>
      <c r="L413" s="115">
        <v>3682.59813724993</v>
      </c>
      <c r="M413" s="115">
        <v>9.1751459490916503</v>
      </c>
      <c r="N413" s="115">
        <v>1.3492654669497299</v>
      </c>
      <c r="O413" s="115">
        <v>2.3168397804028098</v>
      </c>
      <c r="P413" s="115">
        <v>0.34070650488805998</v>
      </c>
      <c r="Q413" s="115">
        <v>929.90235871535401</v>
      </c>
      <c r="R413" s="115">
        <v>1210</v>
      </c>
      <c r="S413" s="115" t="s">
        <v>353</v>
      </c>
      <c r="T413" s="115">
        <v>1210</v>
      </c>
      <c r="U413" s="115" t="s">
        <v>352</v>
      </c>
      <c r="V413" s="115" t="s">
        <v>350</v>
      </c>
      <c r="Z413" s="115">
        <v>0</v>
      </c>
      <c r="AA413" s="115">
        <v>1</v>
      </c>
      <c r="AB413" s="115">
        <v>2.3168397804028098</v>
      </c>
      <c r="AC413" s="115">
        <v>0.34070650488805998</v>
      </c>
      <c r="AD413" s="115">
        <v>929.90235871535401</v>
      </c>
      <c r="AF413" s="115">
        <v>-1</v>
      </c>
      <c r="AG413" s="115">
        <v>-1</v>
      </c>
      <c r="AH413" s="115">
        <v>-1</v>
      </c>
      <c r="AI413" s="115">
        <v>-1</v>
      </c>
      <c r="AJ413" s="115">
        <v>0</v>
      </c>
      <c r="AM413" s="115" t="s">
        <v>348</v>
      </c>
      <c r="AN413" s="115">
        <v>-1</v>
      </c>
      <c r="AQ413" s="115">
        <v>608</v>
      </c>
      <c r="AR413" s="115" t="s">
        <v>247</v>
      </c>
      <c r="AS413" s="115" t="s">
        <v>355</v>
      </c>
      <c r="AT413" s="115" t="s">
        <v>296</v>
      </c>
      <c r="AV413" s="115">
        <v>128.04059188819701</v>
      </c>
      <c r="AW413" s="115">
        <v>0.75417871749999998</v>
      </c>
    </row>
    <row r="414" spans="1:49" x14ac:dyDescent="0.25">
      <c r="A414" s="117">
        <v>220000</v>
      </c>
      <c r="B414" s="117">
        <v>850000</v>
      </c>
      <c r="C414" s="117">
        <v>850000</v>
      </c>
      <c r="D414" s="115" t="s">
        <v>342</v>
      </c>
      <c r="E414" s="115" t="s">
        <v>13</v>
      </c>
      <c r="F414" s="115" t="s">
        <v>343</v>
      </c>
      <c r="G414" s="115" t="s">
        <v>344</v>
      </c>
      <c r="H414" s="115">
        <v>0.56000000000000005</v>
      </c>
      <c r="I414" s="115">
        <v>0.48</v>
      </c>
      <c r="J414" s="115" t="s">
        <v>350</v>
      </c>
      <c r="K414" s="115">
        <v>9.2656155901159998E-2</v>
      </c>
      <c r="L414" s="115">
        <v>3682.59813724993</v>
      </c>
      <c r="M414" s="115">
        <v>9.1751459490916503</v>
      </c>
      <c r="N414" s="115">
        <v>1.3492654669497299</v>
      </c>
      <c r="O414" s="115">
        <v>0.85013375347500997</v>
      </c>
      <c r="P414" s="115">
        <v>0.12501775145774999</v>
      </c>
      <c r="Q414" s="115">
        <v>341.21538712638397</v>
      </c>
      <c r="R414" s="115">
        <v>1210</v>
      </c>
      <c r="S414" s="115" t="s">
        <v>353</v>
      </c>
      <c r="T414" s="115">
        <v>1210</v>
      </c>
      <c r="U414" s="115" t="s">
        <v>352</v>
      </c>
      <c r="V414" s="115" t="s">
        <v>350</v>
      </c>
      <c r="Z414" s="115">
        <v>0</v>
      </c>
      <c r="AA414" s="115">
        <v>1</v>
      </c>
      <c r="AB414" s="115">
        <v>0.85013375347500997</v>
      </c>
      <c r="AC414" s="115">
        <v>0.12501775145774999</v>
      </c>
      <c r="AD414" s="115">
        <v>341.215387126385</v>
      </c>
      <c r="AF414" s="115">
        <v>-1</v>
      </c>
      <c r="AG414" s="115">
        <v>-1</v>
      </c>
      <c r="AH414" s="115">
        <v>-1</v>
      </c>
      <c r="AI414" s="115">
        <v>-1</v>
      </c>
      <c r="AJ414" s="115">
        <v>0</v>
      </c>
      <c r="AM414" s="115" t="s">
        <v>348</v>
      </c>
      <c r="AN414" s="115">
        <v>-1</v>
      </c>
      <c r="AQ414" s="115">
        <v>608</v>
      </c>
      <c r="AR414" s="115" t="s">
        <v>247</v>
      </c>
      <c r="AS414" s="115" t="s">
        <v>355</v>
      </c>
      <c r="AT414" s="115" t="s">
        <v>296</v>
      </c>
      <c r="AV414" s="115">
        <v>78.234407801485901</v>
      </c>
      <c r="AW414" s="115">
        <v>0.27673591819999999</v>
      </c>
    </row>
    <row r="415" spans="1:49" x14ac:dyDescent="0.25">
      <c r="A415" s="117">
        <v>220000</v>
      </c>
      <c r="B415" s="117">
        <v>850000</v>
      </c>
      <c r="C415" s="117">
        <v>850000</v>
      </c>
      <c r="D415" s="115" t="s">
        <v>342</v>
      </c>
      <c r="E415" s="115" t="s">
        <v>13</v>
      </c>
      <c r="F415" s="115" t="s">
        <v>343</v>
      </c>
      <c r="G415" s="115" t="s">
        <v>344</v>
      </c>
      <c r="H415" s="115">
        <v>0.56000000000000005</v>
      </c>
      <c r="I415" s="115">
        <v>0.48</v>
      </c>
      <c r="J415" s="115" t="s">
        <v>350</v>
      </c>
      <c r="K415" s="115">
        <v>0.11892040477283</v>
      </c>
      <c r="L415" s="115">
        <v>3682.59813724993</v>
      </c>
      <c r="M415" s="115">
        <v>9.1751459490916503</v>
      </c>
      <c r="N415" s="115">
        <v>1.3492654669497299</v>
      </c>
      <c r="O415" s="115">
        <v>1.0911120701157899</v>
      </c>
      <c r="P415" s="115">
        <v>0.16045519547566001</v>
      </c>
      <c r="Q415" s="115">
        <v>437.93606109744201</v>
      </c>
      <c r="R415" s="115">
        <v>1210</v>
      </c>
      <c r="S415" s="115" t="s">
        <v>353</v>
      </c>
      <c r="T415" s="115">
        <v>1210</v>
      </c>
      <c r="U415" s="115" t="s">
        <v>352</v>
      </c>
      <c r="V415" s="115" t="s">
        <v>350</v>
      </c>
      <c r="Z415" s="115">
        <v>0</v>
      </c>
      <c r="AA415" s="115">
        <v>1</v>
      </c>
      <c r="AB415" s="115">
        <v>1.0911120701157899</v>
      </c>
      <c r="AC415" s="115">
        <v>0.16045519547566001</v>
      </c>
      <c r="AD415" s="115">
        <v>437.93606109744201</v>
      </c>
      <c r="AF415" s="115">
        <v>-1</v>
      </c>
      <c r="AG415" s="115">
        <v>-1</v>
      </c>
      <c r="AH415" s="115">
        <v>-1</v>
      </c>
      <c r="AI415" s="115">
        <v>-1</v>
      </c>
      <c r="AJ415" s="115">
        <v>0</v>
      </c>
      <c r="AM415" s="115" t="s">
        <v>348</v>
      </c>
      <c r="AN415" s="115">
        <v>-1</v>
      </c>
      <c r="AQ415" s="115">
        <v>608</v>
      </c>
      <c r="AR415" s="115" t="s">
        <v>247</v>
      </c>
      <c r="AS415" s="115" t="s">
        <v>355</v>
      </c>
      <c r="AT415" s="115" t="s">
        <v>296</v>
      </c>
      <c r="AV415" s="115">
        <v>95.178289024944405</v>
      </c>
      <c r="AW415" s="115">
        <v>0.35517928720000003</v>
      </c>
    </row>
    <row r="416" spans="1:49" x14ac:dyDescent="0.25">
      <c r="A416" s="117">
        <v>220000</v>
      </c>
      <c r="B416" s="117">
        <v>850000</v>
      </c>
      <c r="C416" s="117">
        <v>850000</v>
      </c>
      <c r="D416" s="115" t="s">
        <v>342</v>
      </c>
      <c r="E416" s="115" t="s">
        <v>13</v>
      </c>
      <c r="F416" s="115" t="s">
        <v>343</v>
      </c>
      <c r="G416" s="115" t="s">
        <v>344</v>
      </c>
      <c r="H416" s="115">
        <v>0.56000000000000005</v>
      </c>
      <c r="I416" s="115">
        <v>0.48</v>
      </c>
      <c r="J416" s="115" t="s">
        <v>350</v>
      </c>
      <c r="K416" s="115">
        <v>0.19636417100440001</v>
      </c>
      <c r="L416" s="115">
        <v>3724.3777770636302</v>
      </c>
      <c r="M416" s="115">
        <v>10.457381648558799</v>
      </c>
      <c r="N416" s="115">
        <v>1.94158962168407</v>
      </c>
      <c r="O416" s="115">
        <v>2.05345507829592</v>
      </c>
      <c r="P416" s="115">
        <v>0.38125863649274</v>
      </c>
      <c r="Q416" s="115">
        <v>731.33435470032202</v>
      </c>
      <c r="R416" s="115">
        <v>1300</v>
      </c>
      <c r="S416" s="115" t="s">
        <v>346</v>
      </c>
      <c r="T416" s="115">
        <v>1300</v>
      </c>
      <c r="U416" s="115" t="s">
        <v>352</v>
      </c>
      <c r="V416" s="115" t="s">
        <v>350</v>
      </c>
      <c r="Z416" s="115">
        <v>0</v>
      </c>
      <c r="AA416" s="115">
        <v>1</v>
      </c>
      <c r="AB416" s="115">
        <v>2.05345507829592</v>
      </c>
      <c r="AC416" s="115">
        <v>0.38125863649274</v>
      </c>
      <c r="AD416" s="115">
        <v>731.33435470032202</v>
      </c>
      <c r="AF416" s="115">
        <v>-1</v>
      </c>
      <c r="AG416" s="115">
        <v>-1</v>
      </c>
      <c r="AH416" s="115">
        <v>-1</v>
      </c>
      <c r="AI416" s="115">
        <v>-1</v>
      </c>
      <c r="AJ416" s="115">
        <v>0</v>
      </c>
      <c r="AM416" s="115" t="s">
        <v>348</v>
      </c>
      <c r="AN416" s="115">
        <v>-1</v>
      </c>
      <c r="AQ416" s="115">
        <v>608</v>
      </c>
      <c r="AR416" s="115" t="s">
        <v>247</v>
      </c>
      <c r="AS416" s="115" t="s">
        <v>355</v>
      </c>
      <c r="AT416" s="115" t="s">
        <v>296</v>
      </c>
      <c r="AV416" s="115">
        <v>131.69012202834199</v>
      </c>
      <c r="AW416" s="115">
        <v>0.59313410759999996</v>
      </c>
    </row>
    <row r="417" spans="1:49" x14ac:dyDescent="0.25">
      <c r="A417" s="117">
        <v>220000</v>
      </c>
      <c r="B417" s="117">
        <v>850000</v>
      </c>
      <c r="C417" s="117">
        <v>850000</v>
      </c>
      <c r="D417" s="115" t="s">
        <v>342</v>
      </c>
      <c r="E417" s="115" t="s">
        <v>13</v>
      </c>
      <c r="F417" s="115" t="s">
        <v>343</v>
      </c>
      <c r="G417" s="115" t="s">
        <v>344</v>
      </c>
      <c r="H417" s="115">
        <v>0.56000000000000005</v>
      </c>
      <c r="I417" s="115">
        <v>0.48</v>
      </c>
      <c r="J417" s="115" t="s">
        <v>350</v>
      </c>
      <c r="K417" s="115">
        <v>1.6941327461739999E-2</v>
      </c>
      <c r="L417" s="115">
        <v>3724.3777770636302</v>
      </c>
      <c r="M417" s="115">
        <v>10.457381648558799</v>
      </c>
      <c r="N417" s="115">
        <v>1.94158962168407</v>
      </c>
      <c r="O417" s="115">
        <v>0.17716192690072</v>
      </c>
      <c r="P417" s="115">
        <v>3.289310557728E-2</v>
      </c>
      <c r="Q417" s="115">
        <v>63.095903512495802</v>
      </c>
      <c r="R417" s="115">
        <v>1330</v>
      </c>
      <c r="S417" s="115" t="s">
        <v>354</v>
      </c>
      <c r="T417" s="115">
        <v>1330</v>
      </c>
      <c r="U417" s="115" t="s">
        <v>352</v>
      </c>
      <c r="V417" s="115" t="s">
        <v>350</v>
      </c>
      <c r="Z417" s="115">
        <v>0</v>
      </c>
      <c r="AA417" s="115">
        <v>1</v>
      </c>
      <c r="AB417" s="115">
        <v>0.17716192690072</v>
      </c>
      <c r="AC417" s="115">
        <v>3.289310557728E-2</v>
      </c>
      <c r="AD417" s="115">
        <v>63.095903512494701</v>
      </c>
      <c r="AF417" s="115">
        <v>-1</v>
      </c>
      <c r="AG417" s="115">
        <v>-1</v>
      </c>
      <c r="AH417" s="115">
        <v>-1</v>
      </c>
      <c r="AI417" s="115">
        <v>-1</v>
      </c>
      <c r="AJ417" s="115">
        <v>0</v>
      </c>
      <c r="AM417" s="115" t="s">
        <v>348</v>
      </c>
      <c r="AN417" s="115">
        <v>-1</v>
      </c>
      <c r="AQ417" s="115">
        <v>608</v>
      </c>
      <c r="AR417" s="115" t="s">
        <v>247</v>
      </c>
      <c r="AS417" s="115" t="s">
        <v>355</v>
      </c>
      <c r="AT417" s="115" t="s">
        <v>296</v>
      </c>
      <c r="AV417" s="115">
        <v>37.032564452710297</v>
      </c>
      <c r="AW417" s="115">
        <v>5.1172671099999997E-2</v>
      </c>
    </row>
    <row r="418" spans="1:49" x14ac:dyDescent="0.25">
      <c r="A418" s="117">
        <v>220000</v>
      </c>
      <c r="B418" s="117">
        <v>850000</v>
      </c>
      <c r="C418" s="117">
        <v>850000</v>
      </c>
      <c r="D418" s="115" t="s">
        <v>342</v>
      </c>
      <c r="E418" s="115" t="s">
        <v>13</v>
      </c>
      <c r="F418" s="115" t="s">
        <v>343</v>
      </c>
      <c r="G418" s="115" t="s">
        <v>344</v>
      </c>
      <c r="H418" s="115">
        <v>0.56000000000000005</v>
      </c>
      <c r="I418" s="115">
        <v>0.48</v>
      </c>
      <c r="J418" s="115" t="s">
        <v>350</v>
      </c>
      <c r="K418" s="115">
        <v>1.853103462692E-2</v>
      </c>
      <c r="L418" s="115">
        <v>3724.3777770636302</v>
      </c>
      <c r="M418" s="115">
        <v>10.457381648558799</v>
      </c>
      <c r="N418" s="115">
        <v>1.94158962168407</v>
      </c>
      <c r="O418" s="115">
        <v>0.19378610143642999</v>
      </c>
      <c r="P418" s="115">
        <v>3.5979664510709997E-2</v>
      </c>
      <c r="Q418" s="115">
        <v>69.016573550523603</v>
      </c>
      <c r="R418" s="115">
        <v>1330</v>
      </c>
      <c r="S418" s="115" t="s">
        <v>354</v>
      </c>
      <c r="T418" s="115">
        <v>1330</v>
      </c>
      <c r="U418" s="115" t="s">
        <v>352</v>
      </c>
      <c r="V418" s="115" t="s">
        <v>350</v>
      </c>
      <c r="Z418" s="115">
        <v>0</v>
      </c>
      <c r="AA418" s="115">
        <v>1</v>
      </c>
      <c r="AB418" s="115">
        <v>0.19378610143642999</v>
      </c>
      <c r="AC418" s="115">
        <v>3.5979664510709997E-2</v>
      </c>
      <c r="AD418" s="115">
        <v>69.016573550521699</v>
      </c>
      <c r="AF418" s="115">
        <v>-1</v>
      </c>
      <c r="AG418" s="115">
        <v>-1</v>
      </c>
      <c r="AH418" s="115">
        <v>-1</v>
      </c>
      <c r="AI418" s="115">
        <v>-1</v>
      </c>
      <c r="AJ418" s="115">
        <v>0</v>
      </c>
      <c r="AM418" s="115" t="s">
        <v>348</v>
      </c>
      <c r="AN418" s="115">
        <v>-1</v>
      </c>
      <c r="AQ418" s="115">
        <v>608</v>
      </c>
      <c r="AR418" s="115" t="s">
        <v>247</v>
      </c>
      <c r="AS418" s="115" t="s">
        <v>355</v>
      </c>
      <c r="AT418" s="115" t="s">
        <v>296</v>
      </c>
      <c r="AV418" s="115">
        <v>38.593981555501301</v>
      </c>
      <c r="AW418" s="115">
        <v>5.59745122E-2</v>
      </c>
    </row>
    <row r="419" spans="1:49" x14ac:dyDescent="0.25">
      <c r="A419" s="117">
        <v>220000</v>
      </c>
      <c r="B419" s="117">
        <v>850000</v>
      </c>
      <c r="C419" s="117">
        <v>850000</v>
      </c>
      <c r="D419" s="115" t="s">
        <v>342</v>
      </c>
      <c r="E419" s="115" t="s">
        <v>13</v>
      </c>
      <c r="F419" s="115" t="s">
        <v>343</v>
      </c>
      <c r="G419" s="115" t="s">
        <v>344</v>
      </c>
      <c r="H419" s="115">
        <v>0.56000000000000005</v>
      </c>
      <c r="I419" s="115">
        <v>0.48</v>
      </c>
      <c r="J419" s="115" t="s">
        <v>350</v>
      </c>
      <c r="K419" s="115">
        <v>1.9177765166579999E-2</v>
      </c>
      <c r="L419" s="115">
        <v>3724.3777770636302</v>
      </c>
      <c r="M419" s="115">
        <v>10.457381648558799</v>
      </c>
      <c r="N419" s="115">
        <v>1.94158962168407</v>
      </c>
      <c r="O419" s="115">
        <v>0.20054920951336999</v>
      </c>
      <c r="P419" s="115">
        <v>3.7235349814520001E-2</v>
      </c>
      <c r="Q419" s="115">
        <v>71.425242400159306</v>
      </c>
      <c r="R419" s="115">
        <v>1330</v>
      </c>
      <c r="S419" s="115" t="s">
        <v>354</v>
      </c>
      <c r="T419" s="115">
        <v>1330</v>
      </c>
      <c r="U419" s="115" t="s">
        <v>352</v>
      </c>
      <c r="V419" s="115" t="s">
        <v>350</v>
      </c>
      <c r="Z419" s="115">
        <v>0</v>
      </c>
      <c r="AA419" s="115">
        <v>1</v>
      </c>
      <c r="AB419" s="115">
        <v>0.20054920951336999</v>
      </c>
      <c r="AC419" s="115">
        <v>3.7235349814520001E-2</v>
      </c>
      <c r="AD419" s="115">
        <v>71.425242400160101</v>
      </c>
      <c r="AF419" s="115">
        <v>-1</v>
      </c>
      <c r="AG419" s="115">
        <v>-1</v>
      </c>
      <c r="AH419" s="115">
        <v>-1</v>
      </c>
      <c r="AI419" s="115">
        <v>-1</v>
      </c>
      <c r="AJ419" s="115">
        <v>0</v>
      </c>
      <c r="AM419" s="115" t="s">
        <v>348</v>
      </c>
      <c r="AN419" s="115">
        <v>-1</v>
      </c>
      <c r="AQ419" s="115">
        <v>608</v>
      </c>
      <c r="AR419" s="115" t="s">
        <v>247</v>
      </c>
      <c r="AS419" s="115" t="s">
        <v>355</v>
      </c>
      <c r="AT419" s="115" t="s">
        <v>296</v>
      </c>
      <c r="AV419" s="115">
        <v>39.742613990995999</v>
      </c>
      <c r="AW419" s="115">
        <v>5.7928014899999998E-2</v>
      </c>
    </row>
    <row r="420" spans="1:49" x14ac:dyDescent="0.25">
      <c r="A420" s="117">
        <v>220000</v>
      </c>
      <c r="B420" s="117">
        <v>850000</v>
      </c>
      <c r="C420" s="117">
        <v>850000</v>
      </c>
      <c r="D420" s="115" t="s">
        <v>342</v>
      </c>
      <c r="E420" s="115" t="s">
        <v>13</v>
      </c>
      <c r="F420" s="115" t="s">
        <v>343</v>
      </c>
      <c r="G420" s="115" t="s">
        <v>344</v>
      </c>
      <c r="H420" s="115">
        <v>0.56000000000000005</v>
      </c>
      <c r="I420" s="115">
        <v>0.48</v>
      </c>
      <c r="J420" s="115" t="s">
        <v>350</v>
      </c>
      <c r="K420" s="115">
        <v>1.3644243700300001E-3</v>
      </c>
      <c r="L420" s="115">
        <v>3724.3777770636302</v>
      </c>
      <c r="M420" s="115">
        <v>10.457381648558799</v>
      </c>
      <c r="N420" s="115">
        <v>1.94158962168407</v>
      </c>
      <c r="O420" s="115">
        <v>1.426830636805E-2</v>
      </c>
      <c r="P420" s="115">
        <v>2.64915219643E-3</v>
      </c>
      <c r="Q420" s="115">
        <v>5.0816318022424003</v>
      </c>
      <c r="R420" s="115">
        <v>1330</v>
      </c>
      <c r="S420" s="115" t="s">
        <v>354</v>
      </c>
      <c r="T420" s="115">
        <v>1330</v>
      </c>
      <c r="U420" s="115" t="s">
        <v>352</v>
      </c>
      <c r="V420" s="115" t="s">
        <v>350</v>
      </c>
      <c r="Z420" s="115">
        <v>0</v>
      </c>
      <c r="AA420" s="115">
        <v>1</v>
      </c>
      <c r="AB420" s="115">
        <v>1.426830636805E-2</v>
      </c>
      <c r="AC420" s="115">
        <v>2.64915219643E-3</v>
      </c>
      <c r="AD420" s="115">
        <v>5.0816318022431499</v>
      </c>
      <c r="AF420" s="115">
        <v>-1</v>
      </c>
      <c r="AG420" s="115">
        <v>-1</v>
      </c>
      <c r="AH420" s="115">
        <v>-1</v>
      </c>
      <c r="AI420" s="115">
        <v>-1</v>
      </c>
      <c r="AJ420" s="115">
        <v>0</v>
      </c>
      <c r="AM420" s="115" t="s">
        <v>348</v>
      </c>
      <c r="AN420" s="115">
        <v>-1</v>
      </c>
      <c r="AQ420" s="115">
        <v>608</v>
      </c>
      <c r="AR420" s="115" t="s">
        <v>247</v>
      </c>
      <c r="AS420" s="115" t="s">
        <v>355</v>
      </c>
      <c r="AT420" s="115" t="s">
        <v>296</v>
      </c>
      <c r="AV420" s="115">
        <v>11.3573110865286</v>
      </c>
      <c r="AW420" s="115">
        <v>4.1213559E-3</v>
      </c>
    </row>
    <row r="421" spans="1:49" x14ac:dyDescent="0.25">
      <c r="A421" s="117">
        <v>220000</v>
      </c>
      <c r="B421" s="117">
        <v>850000</v>
      </c>
      <c r="C421" s="117">
        <v>850000</v>
      </c>
      <c r="D421" s="115" t="s">
        <v>342</v>
      </c>
      <c r="E421" s="115" t="s">
        <v>13</v>
      </c>
      <c r="F421" s="115" t="s">
        <v>343</v>
      </c>
      <c r="G421" s="115" t="s">
        <v>344</v>
      </c>
      <c r="H421" s="115">
        <v>0.56000000000000005</v>
      </c>
      <c r="I421" s="115">
        <v>0.48</v>
      </c>
      <c r="J421" s="115" t="s">
        <v>350</v>
      </c>
      <c r="K421" s="115">
        <v>1.0410369607449999E-2</v>
      </c>
      <c r="L421" s="115">
        <v>3724.3777770636302</v>
      </c>
      <c r="M421" s="115">
        <v>10.457381648558799</v>
      </c>
      <c r="N421" s="115">
        <v>1.94158962168407</v>
      </c>
      <c r="O421" s="115">
        <v>0.10886520808772</v>
      </c>
      <c r="P421" s="115">
        <v>2.0212665587730001E-2</v>
      </c>
      <c r="Q421" s="115">
        <v>38.772149217027803</v>
      </c>
      <c r="R421" s="115">
        <v>1330</v>
      </c>
      <c r="S421" s="115" t="s">
        <v>354</v>
      </c>
      <c r="T421" s="115">
        <v>1330</v>
      </c>
      <c r="U421" s="115" t="s">
        <v>352</v>
      </c>
      <c r="V421" s="115" t="s">
        <v>350</v>
      </c>
      <c r="Z421" s="115">
        <v>0</v>
      </c>
      <c r="AA421" s="115">
        <v>1</v>
      </c>
      <c r="AB421" s="115">
        <v>0.10886520808772</v>
      </c>
      <c r="AC421" s="115">
        <v>2.0212665587730001E-2</v>
      </c>
      <c r="AD421" s="115">
        <v>38.772149217027</v>
      </c>
      <c r="AF421" s="115">
        <v>-1</v>
      </c>
      <c r="AG421" s="115">
        <v>-1</v>
      </c>
      <c r="AH421" s="115">
        <v>-1</v>
      </c>
      <c r="AI421" s="115">
        <v>-1</v>
      </c>
      <c r="AJ421" s="115">
        <v>0</v>
      </c>
      <c r="AM421" s="115" t="s">
        <v>348</v>
      </c>
      <c r="AN421" s="115">
        <v>-1</v>
      </c>
      <c r="AQ421" s="115">
        <v>608</v>
      </c>
      <c r="AR421" s="115" t="s">
        <v>247</v>
      </c>
      <c r="AS421" s="115" t="s">
        <v>355</v>
      </c>
      <c r="AT421" s="115" t="s">
        <v>296</v>
      </c>
      <c r="AV421" s="115">
        <v>30.7255864137549</v>
      </c>
      <c r="AW421" s="115">
        <v>3.1445376499999997E-2</v>
      </c>
    </row>
    <row r="422" spans="1:49" x14ac:dyDescent="0.25">
      <c r="A422" s="117">
        <v>220000</v>
      </c>
      <c r="B422" s="117">
        <v>850000</v>
      </c>
      <c r="C422" s="117">
        <v>850000</v>
      </c>
      <c r="D422" s="115" t="s">
        <v>342</v>
      </c>
      <c r="E422" s="115" t="s">
        <v>13</v>
      </c>
      <c r="F422" s="115" t="s">
        <v>343</v>
      </c>
      <c r="G422" s="115" t="s">
        <v>344</v>
      </c>
      <c r="H422" s="115">
        <v>0.56000000000000005</v>
      </c>
      <c r="I422" s="115">
        <v>0.48</v>
      </c>
      <c r="J422" s="115" t="s">
        <v>350</v>
      </c>
      <c r="K422" s="115">
        <v>0.24573972383907</v>
      </c>
      <c r="L422" s="115">
        <v>3724.3777770636302</v>
      </c>
      <c r="M422" s="115">
        <v>10.457381648558799</v>
      </c>
      <c r="N422" s="115">
        <v>1.94158962168407</v>
      </c>
      <c r="O422" s="115">
        <v>2.5697940783967099</v>
      </c>
      <c r="P422" s="115">
        <v>0.47712569744145999</v>
      </c>
      <c r="Q422" s="115">
        <v>915.22756640802095</v>
      </c>
      <c r="R422" s="115">
        <v>1300</v>
      </c>
      <c r="S422" s="115" t="s">
        <v>346</v>
      </c>
      <c r="T422" s="115">
        <v>1300</v>
      </c>
      <c r="U422" s="115" t="s">
        <v>352</v>
      </c>
      <c r="V422" s="115" t="s">
        <v>350</v>
      </c>
      <c r="Z422" s="115">
        <v>0</v>
      </c>
      <c r="AA422" s="115">
        <v>1</v>
      </c>
      <c r="AB422" s="115">
        <v>2.5697940783967099</v>
      </c>
      <c r="AC422" s="115">
        <v>0.47712569744145999</v>
      </c>
      <c r="AD422" s="115">
        <v>915.22756640802095</v>
      </c>
      <c r="AF422" s="115">
        <v>-1</v>
      </c>
      <c r="AG422" s="115">
        <v>-1</v>
      </c>
      <c r="AH422" s="115">
        <v>-1</v>
      </c>
      <c r="AI422" s="115">
        <v>-1</v>
      </c>
      <c r="AJ422" s="115">
        <v>0</v>
      </c>
      <c r="AM422" s="115" t="s">
        <v>348</v>
      </c>
      <c r="AN422" s="115">
        <v>-1</v>
      </c>
      <c r="AQ422" s="115">
        <v>608</v>
      </c>
      <c r="AR422" s="115" t="s">
        <v>247</v>
      </c>
      <c r="AS422" s="115" t="s">
        <v>355</v>
      </c>
      <c r="AT422" s="115" t="s">
        <v>296</v>
      </c>
      <c r="AV422" s="115">
        <v>176.78821125011001</v>
      </c>
      <c r="AW422" s="115">
        <v>0.7422770206</v>
      </c>
    </row>
    <row r="423" spans="1:49" x14ac:dyDescent="0.25">
      <c r="A423" s="117">
        <v>220000</v>
      </c>
      <c r="B423" s="117">
        <v>850000</v>
      </c>
      <c r="C423" s="117">
        <v>850000</v>
      </c>
      <c r="D423" s="115" t="s">
        <v>342</v>
      </c>
      <c r="E423" s="115" t="s">
        <v>13</v>
      </c>
      <c r="F423" s="115" t="s">
        <v>343</v>
      </c>
      <c r="G423" s="115" t="s">
        <v>344</v>
      </c>
      <c r="H423" s="115">
        <v>0.56000000000000005</v>
      </c>
      <c r="I423" s="115">
        <v>0.48</v>
      </c>
      <c r="J423" s="115" t="s">
        <v>350</v>
      </c>
      <c r="K423" s="115">
        <v>0.10566399750322999</v>
      </c>
      <c r="L423" s="115">
        <v>3724.3777770636302</v>
      </c>
      <c r="M423" s="115">
        <v>10.457381648558799</v>
      </c>
      <c r="N423" s="115">
        <v>1.94158962168407</v>
      </c>
      <c r="O423" s="115">
        <v>1.1049687484037301</v>
      </c>
      <c r="P423" s="115">
        <v>0.20515612093793001</v>
      </c>
      <c r="Q423" s="115">
        <v>393.53264413676698</v>
      </c>
      <c r="R423" s="115">
        <v>1210</v>
      </c>
      <c r="S423" s="115" t="s">
        <v>353</v>
      </c>
      <c r="T423" s="115">
        <v>1210</v>
      </c>
      <c r="U423" s="115" t="s">
        <v>352</v>
      </c>
      <c r="V423" s="115" t="s">
        <v>350</v>
      </c>
      <c r="Z423" s="115">
        <v>0</v>
      </c>
      <c r="AA423" s="115">
        <v>1</v>
      </c>
      <c r="AB423" s="115">
        <v>1.1049687484037301</v>
      </c>
      <c r="AC423" s="115">
        <v>0.20515612093793001</v>
      </c>
      <c r="AD423" s="115">
        <v>393.53264413676698</v>
      </c>
      <c r="AF423" s="115">
        <v>-1</v>
      </c>
      <c r="AG423" s="115">
        <v>-1</v>
      </c>
      <c r="AH423" s="115">
        <v>-1</v>
      </c>
      <c r="AI423" s="115">
        <v>-1</v>
      </c>
      <c r="AJ423" s="115">
        <v>0</v>
      </c>
      <c r="AM423" s="115" t="s">
        <v>348</v>
      </c>
      <c r="AN423" s="115">
        <v>-1</v>
      </c>
      <c r="AQ423" s="115">
        <v>608</v>
      </c>
      <c r="AR423" s="115" t="s">
        <v>247</v>
      </c>
      <c r="AS423" s="115" t="s">
        <v>355</v>
      </c>
      <c r="AT423" s="115" t="s">
        <v>296</v>
      </c>
      <c r="AV423" s="115">
        <v>92.461154286752404</v>
      </c>
      <c r="AW423" s="115">
        <v>0.3191667836</v>
      </c>
    </row>
    <row r="424" spans="1:49" x14ac:dyDescent="0.25">
      <c r="A424" s="117">
        <v>220000</v>
      </c>
      <c r="B424" s="117">
        <v>850000</v>
      </c>
      <c r="C424" s="117">
        <v>850000</v>
      </c>
      <c r="D424" s="115" t="s">
        <v>342</v>
      </c>
      <c r="E424" s="115" t="s">
        <v>13</v>
      </c>
      <c r="F424" s="115" t="s">
        <v>343</v>
      </c>
      <c r="G424" s="115" t="s">
        <v>344</v>
      </c>
      <c r="H424" s="115">
        <v>0.56000000000000005</v>
      </c>
      <c r="I424" s="115">
        <v>0.48</v>
      </c>
      <c r="J424" s="115" t="s">
        <v>350</v>
      </c>
      <c r="K424" s="115">
        <v>2.2548582881199999E-3</v>
      </c>
      <c r="L424" s="115">
        <v>3724.3777770636302</v>
      </c>
      <c r="M424" s="115">
        <v>10.457381648558799</v>
      </c>
      <c r="N424" s="115">
        <v>1.94158962168407</v>
      </c>
      <c r="O424" s="115">
        <v>2.3579913682280001E-2</v>
      </c>
      <c r="P424" s="115">
        <v>4.3780094505799999E-3</v>
      </c>
      <c r="Q424" s="115">
        <v>8.3979440987018794</v>
      </c>
      <c r="R424" s="115">
        <v>1300</v>
      </c>
      <c r="S424" s="115" t="s">
        <v>346</v>
      </c>
      <c r="T424" s="115">
        <v>1300</v>
      </c>
      <c r="U424" s="115" t="s">
        <v>352</v>
      </c>
      <c r="V424" s="115" t="s">
        <v>350</v>
      </c>
      <c r="Z424" s="115">
        <v>0</v>
      </c>
      <c r="AA424" s="115">
        <v>1</v>
      </c>
      <c r="AB424" s="115">
        <v>2.3579913682280001E-2</v>
      </c>
      <c r="AC424" s="115">
        <v>4.3780094505799999E-3</v>
      </c>
      <c r="AD424" s="115">
        <v>8.39794409870367</v>
      </c>
      <c r="AF424" s="115">
        <v>-1</v>
      </c>
      <c r="AG424" s="115">
        <v>-1</v>
      </c>
      <c r="AH424" s="115">
        <v>-1</v>
      </c>
      <c r="AI424" s="115">
        <v>-1</v>
      </c>
      <c r="AJ424" s="115">
        <v>0</v>
      </c>
      <c r="AM424" s="115" t="s">
        <v>348</v>
      </c>
      <c r="AN424" s="115">
        <v>-1</v>
      </c>
      <c r="AQ424" s="115">
        <v>608</v>
      </c>
      <c r="AR424" s="115" t="s">
        <v>247</v>
      </c>
      <c r="AS424" s="115" t="s">
        <v>355</v>
      </c>
      <c r="AT424" s="115" t="s">
        <v>296</v>
      </c>
      <c r="AV424" s="115">
        <v>31.753525330002098</v>
      </c>
      <c r="AW424" s="115">
        <v>6.8109846999999998E-3</v>
      </c>
    </row>
    <row r="425" spans="1:49" x14ac:dyDescent="0.25">
      <c r="A425" s="117">
        <v>220000</v>
      </c>
      <c r="B425" s="117">
        <v>850000</v>
      </c>
      <c r="C425" s="117">
        <v>850000</v>
      </c>
      <c r="D425" s="115" t="s">
        <v>342</v>
      </c>
      <c r="E425" s="115" t="s">
        <v>13</v>
      </c>
      <c r="F425" s="115" t="s">
        <v>343</v>
      </c>
      <c r="G425" s="115" t="s">
        <v>344</v>
      </c>
      <c r="H425" s="115">
        <v>0.56000000000000005</v>
      </c>
      <c r="I425" s="115">
        <v>0.48</v>
      </c>
      <c r="J425" s="115" t="s">
        <v>350</v>
      </c>
      <c r="K425" s="115">
        <v>1.31578147813E-3</v>
      </c>
      <c r="L425" s="115">
        <v>3724.3777770636302</v>
      </c>
      <c r="M425" s="115">
        <v>10.457381648558799</v>
      </c>
      <c r="N425" s="115">
        <v>1.94158962168407</v>
      </c>
      <c r="O425" s="115">
        <v>1.375962908298E-2</v>
      </c>
      <c r="P425" s="115">
        <v>2.5547076623500002E-3</v>
      </c>
      <c r="Q425" s="115">
        <v>4.9004672966453802</v>
      </c>
      <c r="R425" s="115">
        <v>1300</v>
      </c>
      <c r="S425" s="115" t="s">
        <v>346</v>
      </c>
      <c r="T425" s="115">
        <v>1300</v>
      </c>
      <c r="U425" s="115" t="s">
        <v>352</v>
      </c>
      <c r="V425" s="115" t="s">
        <v>350</v>
      </c>
      <c r="Z425" s="115">
        <v>0</v>
      </c>
      <c r="AA425" s="115">
        <v>1</v>
      </c>
      <c r="AB425" s="115">
        <v>1.375962908298E-2</v>
      </c>
      <c r="AC425" s="115">
        <v>2.5547076623500002E-3</v>
      </c>
      <c r="AD425" s="115">
        <v>4.9004672966436296</v>
      </c>
      <c r="AF425" s="115">
        <v>-1</v>
      </c>
      <c r="AG425" s="115">
        <v>-1</v>
      </c>
      <c r="AH425" s="115">
        <v>-1</v>
      </c>
      <c r="AI425" s="115">
        <v>-1</v>
      </c>
      <c r="AJ425" s="115">
        <v>0</v>
      </c>
      <c r="AM425" s="115" t="s">
        <v>348</v>
      </c>
      <c r="AN425" s="115">
        <v>-1</v>
      </c>
      <c r="AQ425" s="115">
        <v>608</v>
      </c>
      <c r="AR425" s="115" t="s">
        <v>247</v>
      </c>
      <c r="AS425" s="115" t="s">
        <v>355</v>
      </c>
      <c r="AT425" s="115" t="s">
        <v>296</v>
      </c>
      <c r="AV425" s="115">
        <v>47.657508740709602</v>
      </c>
      <c r="AW425" s="115">
        <v>3.9744259999999997E-3</v>
      </c>
    </row>
    <row r="426" spans="1:49" x14ac:dyDescent="0.25">
      <c r="A426" s="117">
        <v>220000</v>
      </c>
      <c r="B426" s="117">
        <v>850000</v>
      </c>
      <c r="C426" s="117">
        <v>850000</v>
      </c>
      <c r="D426" s="115" t="s">
        <v>342</v>
      </c>
      <c r="E426" s="115" t="s">
        <v>13</v>
      </c>
      <c r="F426" s="115" t="s">
        <v>343</v>
      </c>
      <c r="G426" s="115" t="s">
        <v>344</v>
      </c>
      <c r="H426" s="115">
        <v>0.56000000000000005</v>
      </c>
      <c r="I426" s="115">
        <v>0.48</v>
      </c>
      <c r="J426" s="115" t="s">
        <v>350</v>
      </c>
      <c r="K426" s="115">
        <v>5.424878366462E-2</v>
      </c>
      <c r="L426" s="115">
        <v>3692.2001416316398</v>
      </c>
      <c r="M426" s="115">
        <v>9.1975187334361301</v>
      </c>
      <c r="N426" s="115">
        <v>1.35250282399403</v>
      </c>
      <c r="O426" s="115">
        <v>0.49895420402150997</v>
      </c>
      <c r="P426" s="115">
        <v>7.3371633104639997E-2</v>
      </c>
      <c r="Q426" s="115">
        <v>200.29736672987201</v>
      </c>
      <c r="R426" s="115">
        <v>1210</v>
      </c>
      <c r="S426" s="115" t="s">
        <v>353</v>
      </c>
      <c r="T426" s="115">
        <v>1210</v>
      </c>
      <c r="U426" s="115" t="s">
        <v>352</v>
      </c>
      <c r="V426" s="115" t="s">
        <v>350</v>
      </c>
      <c r="Z426" s="115">
        <v>0</v>
      </c>
      <c r="AA426" s="115">
        <v>1</v>
      </c>
      <c r="AB426" s="115">
        <v>0.49895420402150997</v>
      </c>
      <c r="AC426" s="115">
        <v>7.3371633104639997E-2</v>
      </c>
      <c r="AD426" s="115">
        <v>200.297366729874</v>
      </c>
      <c r="AF426" s="115">
        <v>-1</v>
      </c>
      <c r="AG426" s="115">
        <v>-1</v>
      </c>
      <c r="AH426" s="115">
        <v>-1</v>
      </c>
      <c r="AI426" s="115">
        <v>-1</v>
      </c>
      <c r="AJ426" s="115">
        <v>0</v>
      </c>
      <c r="AM426" s="115" t="s">
        <v>348</v>
      </c>
      <c r="AN426" s="115">
        <v>-1</v>
      </c>
      <c r="AQ426" s="115">
        <v>608</v>
      </c>
      <c r="AR426" s="115" t="s">
        <v>247</v>
      </c>
      <c r="AS426" s="115" t="s">
        <v>355</v>
      </c>
      <c r="AT426" s="115" t="s">
        <v>296</v>
      </c>
      <c r="AV426" s="115">
        <v>64.709565486243207</v>
      </c>
      <c r="AW426" s="115">
        <v>0.162447175</v>
      </c>
    </row>
    <row r="427" spans="1:49" x14ac:dyDescent="0.25">
      <c r="A427" s="117">
        <v>220000</v>
      </c>
      <c r="B427" s="117">
        <v>850000</v>
      </c>
      <c r="C427" s="117">
        <v>850000</v>
      </c>
      <c r="D427" s="115" t="s">
        <v>342</v>
      </c>
      <c r="E427" s="115" t="s">
        <v>13</v>
      </c>
      <c r="F427" s="115" t="s">
        <v>343</v>
      </c>
      <c r="G427" s="115" t="s">
        <v>344</v>
      </c>
      <c r="H427" s="115">
        <v>0.56000000000000005</v>
      </c>
      <c r="I427" s="115">
        <v>0.48</v>
      </c>
      <c r="J427" s="115" t="s">
        <v>350</v>
      </c>
      <c r="K427" s="115">
        <v>6.3412935539509996E-2</v>
      </c>
      <c r="L427" s="115">
        <v>3692.2001416316398</v>
      </c>
      <c r="M427" s="115">
        <v>9.1975187334361301</v>
      </c>
      <c r="N427" s="115">
        <v>1.35250282399403</v>
      </c>
      <c r="O427" s="115">
        <v>0.58324166256687004</v>
      </c>
      <c r="P427" s="115">
        <v>8.5766174394939998E-2</v>
      </c>
      <c r="Q427" s="115">
        <v>234.133249580279</v>
      </c>
      <c r="R427" s="115">
        <v>1210</v>
      </c>
      <c r="S427" s="115" t="s">
        <v>353</v>
      </c>
      <c r="T427" s="115">
        <v>1210</v>
      </c>
      <c r="U427" s="115" t="s">
        <v>352</v>
      </c>
      <c r="V427" s="115" t="s">
        <v>350</v>
      </c>
      <c r="Z427" s="115">
        <v>0</v>
      </c>
      <c r="AA427" s="115">
        <v>1</v>
      </c>
      <c r="AB427" s="115">
        <v>0.58324166256687004</v>
      </c>
      <c r="AC427" s="115">
        <v>8.5766174394939998E-2</v>
      </c>
      <c r="AD427" s="115">
        <v>234.133249580279</v>
      </c>
      <c r="AF427" s="115">
        <v>-1</v>
      </c>
      <c r="AG427" s="115">
        <v>-1</v>
      </c>
      <c r="AH427" s="115">
        <v>-1</v>
      </c>
      <c r="AI427" s="115">
        <v>-1</v>
      </c>
      <c r="AJ427" s="115">
        <v>0</v>
      </c>
      <c r="AM427" s="115" t="s">
        <v>348</v>
      </c>
      <c r="AN427" s="115">
        <v>-1</v>
      </c>
      <c r="AQ427" s="115">
        <v>608</v>
      </c>
      <c r="AR427" s="115" t="s">
        <v>247</v>
      </c>
      <c r="AS427" s="115" t="s">
        <v>355</v>
      </c>
      <c r="AT427" s="115" t="s">
        <v>296</v>
      </c>
      <c r="AV427" s="115">
        <v>73.224447886828699</v>
      </c>
      <c r="AW427" s="115">
        <v>0.18988909130000001</v>
      </c>
    </row>
    <row r="428" spans="1:49" x14ac:dyDescent="0.25">
      <c r="A428" s="117">
        <v>220000</v>
      </c>
      <c r="B428" s="117">
        <v>850000</v>
      </c>
      <c r="C428" s="117">
        <v>850000</v>
      </c>
      <c r="D428" s="115" t="s">
        <v>342</v>
      </c>
      <c r="E428" s="115" t="s">
        <v>13</v>
      </c>
      <c r="F428" s="115" t="s">
        <v>343</v>
      </c>
      <c r="G428" s="115" t="s">
        <v>344</v>
      </c>
      <c r="H428" s="115">
        <v>0.56000000000000005</v>
      </c>
      <c r="I428" s="115">
        <v>0.48</v>
      </c>
      <c r="J428" s="115" t="s">
        <v>350</v>
      </c>
      <c r="K428" s="115">
        <v>3.0432702727360001E-2</v>
      </c>
      <c r="L428" s="115">
        <v>3692.2001416316398</v>
      </c>
      <c r="M428" s="115">
        <v>9.1975187334361301</v>
      </c>
      <c r="N428" s="115">
        <v>1.35250282399403</v>
      </c>
      <c r="O428" s="115">
        <v>0.27990535344403999</v>
      </c>
      <c r="P428" s="115">
        <v>4.1160316380529999E-2</v>
      </c>
      <c r="Q428" s="115">
        <v>112.363629320214</v>
      </c>
      <c r="R428" s="115">
        <v>1210</v>
      </c>
      <c r="S428" s="115" t="s">
        <v>353</v>
      </c>
      <c r="T428" s="115">
        <v>1210</v>
      </c>
      <c r="U428" s="115" t="s">
        <v>352</v>
      </c>
      <c r="V428" s="115" t="s">
        <v>350</v>
      </c>
      <c r="Z428" s="115">
        <v>0</v>
      </c>
      <c r="AA428" s="115">
        <v>1</v>
      </c>
      <c r="AB428" s="115">
        <v>0.27990535344403999</v>
      </c>
      <c r="AC428" s="115">
        <v>4.1160316380529999E-2</v>
      </c>
      <c r="AD428" s="115">
        <v>112.363629320214</v>
      </c>
      <c r="AF428" s="115">
        <v>-1</v>
      </c>
      <c r="AG428" s="115">
        <v>-1</v>
      </c>
      <c r="AH428" s="115">
        <v>-1</v>
      </c>
      <c r="AI428" s="115">
        <v>-1</v>
      </c>
      <c r="AJ428" s="115">
        <v>0</v>
      </c>
      <c r="AM428" s="115" t="s">
        <v>348</v>
      </c>
      <c r="AN428" s="115">
        <v>-1</v>
      </c>
      <c r="AQ428" s="115">
        <v>608</v>
      </c>
      <c r="AR428" s="115" t="s">
        <v>247</v>
      </c>
      <c r="AS428" s="115" t="s">
        <v>355</v>
      </c>
      <c r="AT428" s="115" t="s">
        <v>296</v>
      </c>
      <c r="AV428" s="115">
        <v>86.3836849321074</v>
      </c>
      <c r="AW428" s="115">
        <v>9.1130275199999999E-2</v>
      </c>
    </row>
    <row r="429" spans="1:49" x14ac:dyDescent="0.25">
      <c r="A429" s="117">
        <v>220000</v>
      </c>
      <c r="B429" s="117">
        <v>850000</v>
      </c>
      <c r="C429" s="117">
        <v>850000</v>
      </c>
      <c r="D429" s="115" t="s">
        <v>342</v>
      </c>
      <c r="E429" s="115" t="s">
        <v>13</v>
      </c>
      <c r="F429" s="115" t="s">
        <v>343</v>
      </c>
      <c r="G429" s="115" t="s">
        <v>344</v>
      </c>
      <c r="H429" s="115">
        <v>0.56000000000000005</v>
      </c>
      <c r="I429" s="115">
        <v>0.48</v>
      </c>
      <c r="J429" s="115" t="s">
        <v>350</v>
      </c>
      <c r="K429" s="115">
        <v>0.27648960103612003</v>
      </c>
      <c r="L429" s="115">
        <v>3692.2001416316398</v>
      </c>
      <c r="M429" s="115">
        <v>9.1975187334361301</v>
      </c>
      <c r="N429" s="115">
        <v>1.35250282399403</v>
      </c>
      <c r="O429" s="115">
        <v>2.54301828513004</v>
      </c>
      <c r="P429" s="115">
        <v>0.37395296620634</v>
      </c>
      <c r="Q429" s="115">
        <v>1020.85494410525</v>
      </c>
      <c r="R429" s="115">
        <v>1210</v>
      </c>
      <c r="S429" s="115" t="s">
        <v>353</v>
      </c>
      <c r="T429" s="115">
        <v>1210</v>
      </c>
      <c r="U429" s="115" t="s">
        <v>352</v>
      </c>
      <c r="V429" s="115" t="s">
        <v>350</v>
      </c>
      <c r="Z429" s="115">
        <v>0</v>
      </c>
      <c r="AA429" s="115">
        <v>1</v>
      </c>
      <c r="AB429" s="115">
        <v>2.54301828513004</v>
      </c>
      <c r="AC429" s="115">
        <v>0.37395296620634</v>
      </c>
      <c r="AD429" s="115">
        <v>1020.85494410525</v>
      </c>
      <c r="AF429" s="115">
        <v>-1</v>
      </c>
      <c r="AG429" s="115">
        <v>-1</v>
      </c>
      <c r="AH429" s="115">
        <v>-1</v>
      </c>
      <c r="AI429" s="115">
        <v>-1</v>
      </c>
      <c r="AJ429" s="115">
        <v>0</v>
      </c>
      <c r="AM429" s="115" t="s">
        <v>348</v>
      </c>
      <c r="AN429" s="115">
        <v>-1</v>
      </c>
      <c r="AQ429" s="115">
        <v>608</v>
      </c>
      <c r="AR429" s="115" t="s">
        <v>247</v>
      </c>
      <c r="AS429" s="115" t="s">
        <v>355</v>
      </c>
      <c r="AT429" s="115" t="s">
        <v>296</v>
      </c>
      <c r="AV429" s="115">
        <v>136.00707907375599</v>
      </c>
      <c r="AW429" s="115">
        <v>0.82794399360000004</v>
      </c>
    </row>
    <row r="430" spans="1:49" x14ac:dyDescent="0.25">
      <c r="A430" s="117">
        <v>220000</v>
      </c>
      <c r="B430" s="117">
        <v>850000</v>
      </c>
      <c r="C430" s="117">
        <v>850000</v>
      </c>
      <c r="D430" s="115" t="s">
        <v>342</v>
      </c>
      <c r="E430" s="115" t="s">
        <v>13</v>
      </c>
      <c r="F430" s="115" t="s">
        <v>343</v>
      </c>
      <c r="G430" s="115" t="s">
        <v>344</v>
      </c>
      <c r="H430" s="115">
        <v>0.56000000000000005</v>
      </c>
      <c r="I430" s="115">
        <v>0.48</v>
      </c>
      <c r="J430" s="115" t="s">
        <v>350</v>
      </c>
      <c r="K430" s="115">
        <v>0.17689174433575</v>
      </c>
      <c r="L430" s="115">
        <v>3692.2001416316398</v>
      </c>
      <c r="M430" s="115">
        <v>9.1975187334361301</v>
      </c>
      <c r="N430" s="115">
        <v>1.35250282399403</v>
      </c>
      <c r="O430" s="115">
        <v>1.6269651323183301</v>
      </c>
      <c r="P430" s="115">
        <v>0.23924658375534</v>
      </c>
      <c r="Q430" s="115">
        <v>653.11972348995698</v>
      </c>
      <c r="R430" s="115">
        <v>1210</v>
      </c>
      <c r="S430" s="115" t="s">
        <v>353</v>
      </c>
      <c r="T430" s="115">
        <v>1210</v>
      </c>
      <c r="U430" s="115" t="s">
        <v>352</v>
      </c>
      <c r="V430" s="115" t="s">
        <v>350</v>
      </c>
      <c r="Z430" s="115">
        <v>0</v>
      </c>
      <c r="AA430" s="115">
        <v>1</v>
      </c>
      <c r="AB430" s="115">
        <v>1.6269651323183301</v>
      </c>
      <c r="AC430" s="115">
        <v>0.23924658375534</v>
      </c>
      <c r="AD430" s="115">
        <v>653.11972348995698</v>
      </c>
      <c r="AF430" s="115">
        <v>-1</v>
      </c>
      <c r="AG430" s="115">
        <v>-1</v>
      </c>
      <c r="AH430" s="115">
        <v>-1</v>
      </c>
      <c r="AI430" s="115">
        <v>-1</v>
      </c>
      <c r="AJ430" s="115">
        <v>0</v>
      </c>
      <c r="AM430" s="115" t="s">
        <v>348</v>
      </c>
      <c r="AN430" s="115">
        <v>-1</v>
      </c>
      <c r="AQ430" s="115">
        <v>608</v>
      </c>
      <c r="AR430" s="115" t="s">
        <v>247</v>
      </c>
      <c r="AS430" s="115" t="s">
        <v>355</v>
      </c>
      <c r="AT430" s="115" t="s">
        <v>296</v>
      </c>
      <c r="AV430" s="115">
        <v>116.485938659041</v>
      </c>
      <c r="AW430" s="115">
        <v>0.52969969459999999</v>
      </c>
    </row>
    <row r="431" spans="1:49" x14ac:dyDescent="0.25">
      <c r="A431" s="117">
        <v>220000</v>
      </c>
      <c r="B431" s="117">
        <v>850000</v>
      </c>
      <c r="C431" s="117">
        <v>850000</v>
      </c>
      <c r="D431" s="115" t="s">
        <v>342</v>
      </c>
      <c r="E431" s="115" t="s">
        <v>13</v>
      </c>
      <c r="F431" s="115" t="s">
        <v>343</v>
      </c>
      <c r="G431" s="115" t="s">
        <v>344</v>
      </c>
      <c r="H431" s="115">
        <v>0.56000000000000005</v>
      </c>
      <c r="I431" s="115">
        <v>0.48</v>
      </c>
      <c r="J431" s="115" t="s">
        <v>350</v>
      </c>
      <c r="K431" s="115">
        <v>1.6287686341500001E-2</v>
      </c>
      <c r="L431" s="115">
        <v>3692.2001416316398</v>
      </c>
      <c r="M431" s="115">
        <v>9.1975187334361301</v>
      </c>
      <c r="N431" s="115">
        <v>1.35250282399403</v>
      </c>
      <c r="O431" s="115">
        <v>0.14980630025036001</v>
      </c>
      <c r="P431" s="115">
        <v>2.2029141773220001E-2</v>
      </c>
      <c r="Q431" s="115">
        <v>60.137397816971301</v>
      </c>
      <c r="R431" s="115">
        <v>1210</v>
      </c>
      <c r="S431" s="115" t="s">
        <v>353</v>
      </c>
      <c r="T431" s="115">
        <v>1210</v>
      </c>
      <c r="U431" s="115" t="s">
        <v>352</v>
      </c>
      <c r="V431" s="115" t="s">
        <v>350</v>
      </c>
      <c r="Z431" s="115">
        <v>0</v>
      </c>
      <c r="AA431" s="115">
        <v>1</v>
      </c>
      <c r="AB431" s="115">
        <v>0.14980630025036001</v>
      </c>
      <c r="AC431" s="115">
        <v>2.2029141773220001E-2</v>
      </c>
      <c r="AD431" s="115">
        <v>60.137397816969802</v>
      </c>
      <c r="AF431" s="115">
        <v>-1</v>
      </c>
      <c r="AG431" s="115">
        <v>-1</v>
      </c>
      <c r="AH431" s="115">
        <v>-1</v>
      </c>
      <c r="AI431" s="115">
        <v>-1</v>
      </c>
      <c r="AJ431" s="115">
        <v>0</v>
      </c>
      <c r="AM431" s="115" t="s">
        <v>348</v>
      </c>
      <c r="AN431" s="115">
        <v>-1</v>
      </c>
      <c r="AQ431" s="115">
        <v>608</v>
      </c>
      <c r="AR431" s="115" t="s">
        <v>247</v>
      </c>
      <c r="AS431" s="115" t="s">
        <v>355</v>
      </c>
      <c r="AT431" s="115" t="s">
        <v>296</v>
      </c>
      <c r="AV431" s="115">
        <v>84.718965059364507</v>
      </c>
      <c r="AW431" s="115">
        <v>4.8773234200000001E-2</v>
      </c>
    </row>
    <row r="432" spans="1:49" x14ac:dyDescent="0.25">
      <c r="A432" s="117">
        <v>220000</v>
      </c>
      <c r="B432" s="117">
        <v>850000</v>
      </c>
      <c r="C432" s="117">
        <v>850000</v>
      </c>
      <c r="D432" s="115" t="s">
        <v>342</v>
      </c>
      <c r="E432" s="115" t="s">
        <v>13</v>
      </c>
      <c r="F432" s="115" t="s">
        <v>343</v>
      </c>
      <c r="G432" s="115" t="s">
        <v>344</v>
      </c>
      <c r="H432" s="115">
        <v>0.56000000000000005</v>
      </c>
      <c r="I432" s="115">
        <v>0.48</v>
      </c>
      <c r="J432" s="115" t="s">
        <v>350</v>
      </c>
      <c r="K432" s="115">
        <v>7.5609101538970006E-2</v>
      </c>
      <c r="L432" s="115">
        <v>3701.5312103445699</v>
      </c>
      <c r="M432" s="115">
        <v>9.2193788791312592</v>
      </c>
      <c r="N432" s="115">
        <v>1.35567031464499</v>
      </c>
      <c r="O432" s="115">
        <v>0.69706895379850997</v>
      </c>
      <c r="P432" s="115">
        <v>0.10250101447336001</v>
      </c>
      <c r="Q432" s="115">
        <v>279.86944913262801</v>
      </c>
      <c r="R432" s="115">
        <v>1200</v>
      </c>
      <c r="S432" s="115" t="s">
        <v>351</v>
      </c>
      <c r="T432" s="115">
        <v>1200</v>
      </c>
      <c r="U432" s="115" t="s">
        <v>352</v>
      </c>
      <c r="V432" s="115" t="s">
        <v>350</v>
      </c>
      <c r="Z432" s="115">
        <v>0</v>
      </c>
      <c r="AA432" s="115">
        <v>1</v>
      </c>
      <c r="AB432" s="115">
        <v>0.69706895379850997</v>
      </c>
      <c r="AC432" s="115">
        <v>0.10250101447336001</v>
      </c>
      <c r="AD432" s="115">
        <v>671.42571900814801</v>
      </c>
      <c r="AF432" s="115">
        <v>-1</v>
      </c>
      <c r="AG432" s="115">
        <v>-1</v>
      </c>
      <c r="AH432" s="115">
        <v>-1</v>
      </c>
      <c r="AI432" s="115">
        <v>-1</v>
      </c>
      <c r="AJ432" s="115">
        <v>0</v>
      </c>
      <c r="AM432" s="115" t="s">
        <v>348</v>
      </c>
      <c r="AN432" s="115">
        <v>-1</v>
      </c>
      <c r="AQ432" s="115">
        <v>608</v>
      </c>
      <c r="AR432" s="115" t="s">
        <v>247</v>
      </c>
      <c r="AS432" s="115" t="s">
        <v>355</v>
      </c>
      <c r="AT432" s="115" t="s">
        <v>296</v>
      </c>
      <c r="AV432" s="115">
        <v>112.272840983066</v>
      </c>
      <c r="AW432" s="115">
        <v>0.54454640629999995</v>
      </c>
    </row>
    <row r="433" spans="1:49" x14ac:dyDescent="0.25">
      <c r="A433" s="117">
        <v>220000</v>
      </c>
      <c r="B433" s="117">
        <v>850000</v>
      </c>
      <c r="C433" s="117">
        <v>850000</v>
      </c>
      <c r="D433" s="115" t="s">
        <v>342</v>
      </c>
      <c r="E433" s="115" t="s">
        <v>13</v>
      </c>
      <c r="F433" s="115" t="s">
        <v>343</v>
      </c>
      <c r="G433" s="115" t="s">
        <v>344</v>
      </c>
      <c r="H433" s="115">
        <v>0.56000000000000005</v>
      </c>
      <c r="I433" s="115">
        <v>0.48</v>
      </c>
      <c r="J433" s="115" t="s">
        <v>350</v>
      </c>
      <c r="K433" s="115">
        <v>0.12079101275482</v>
      </c>
      <c r="L433" s="115">
        <v>3701.5312103445699</v>
      </c>
      <c r="M433" s="115">
        <v>9.2193788791312592</v>
      </c>
      <c r="N433" s="115">
        <v>1.35567031464499</v>
      </c>
      <c r="O433" s="115">
        <v>1.11361811178071</v>
      </c>
      <c r="P433" s="115">
        <v>0.16375279026761999</v>
      </c>
      <c r="Q433" s="115">
        <v>447.11170364111803</v>
      </c>
      <c r="R433" s="115">
        <v>1210</v>
      </c>
      <c r="S433" s="115" t="s">
        <v>353</v>
      </c>
      <c r="T433" s="115">
        <v>1210</v>
      </c>
      <c r="U433" s="115" t="s">
        <v>352</v>
      </c>
      <c r="V433" s="115" t="s">
        <v>350</v>
      </c>
      <c r="Z433" s="115">
        <v>0</v>
      </c>
      <c r="AA433" s="115">
        <v>1</v>
      </c>
      <c r="AB433" s="115">
        <v>1.11361811178071</v>
      </c>
      <c r="AC433" s="115">
        <v>0.16375279026761999</v>
      </c>
      <c r="AD433" s="115">
        <v>447.11170364111803</v>
      </c>
      <c r="AF433" s="115">
        <v>-1</v>
      </c>
      <c r="AG433" s="115">
        <v>-1</v>
      </c>
      <c r="AH433" s="115">
        <v>-1</v>
      </c>
      <c r="AI433" s="115">
        <v>-1</v>
      </c>
      <c r="AJ433" s="115">
        <v>0</v>
      </c>
      <c r="AM433" s="115" t="s">
        <v>348</v>
      </c>
      <c r="AN433" s="115">
        <v>-1</v>
      </c>
      <c r="AQ433" s="115">
        <v>608</v>
      </c>
      <c r="AR433" s="115" t="s">
        <v>247</v>
      </c>
      <c r="AS433" s="115" t="s">
        <v>355</v>
      </c>
      <c r="AT433" s="115" t="s">
        <v>296</v>
      </c>
      <c r="AV433" s="115">
        <v>95.722088942061603</v>
      </c>
      <c r="AW433" s="115">
        <v>0.36262100860000002</v>
      </c>
    </row>
    <row r="434" spans="1:49" x14ac:dyDescent="0.25">
      <c r="A434" s="117">
        <v>220000</v>
      </c>
      <c r="B434" s="117">
        <v>850000</v>
      </c>
      <c r="C434" s="117">
        <v>850000</v>
      </c>
      <c r="D434" s="115" t="s">
        <v>342</v>
      </c>
      <c r="E434" s="115" t="s">
        <v>13</v>
      </c>
      <c r="F434" s="115" t="s">
        <v>343</v>
      </c>
      <c r="G434" s="115" t="s">
        <v>344</v>
      </c>
      <c r="H434" s="115">
        <v>0.56000000000000005</v>
      </c>
      <c r="I434" s="115">
        <v>0.48</v>
      </c>
      <c r="J434" s="115" t="s">
        <v>350</v>
      </c>
      <c r="K434" s="115">
        <v>0.19121365124094999</v>
      </c>
      <c r="L434" s="115">
        <v>3701.5312103445699</v>
      </c>
      <c r="M434" s="115">
        <v>9.2193788791312592</v>
      </c>
      <c r="N434" s="115">
        <v>1.35567031464499</v>
      </c>
      <c r="O434" s="115">
        <v>1.76287109765241</v>
      </c>
      <c r="P434" s="115">
        <v>0.25922267074223998</v>
      </c>
      <c r="Q434" s="115">
        <v>707.78329791233</v>
      </c>
      <c r="R434" s="115">
        <v>1210</v>
      </c>
      <c r="S434" s="115" t="s">
        <v>353</v>
      </c>
      <c r="T434" s="115">
        <v>1210</v>
      </c>
      <c r="U434" s="115" t="s">
        <v>352</v>
      </c>
      <c r="V434" s="115" t="s">
        <v>350</v>
      </c>
      <c r="Z434" s="115">
        <v>0</v>
      </c>
      <c r="AA434" s="115">
        <v>1</v>
      </c>
      <c r="AB434" s="115">
        <v>1.76287109765241</v>
      </c>
      <c r="AC434" s="115">
        <v>0.25922267074223998</v>
      </c>
      <c r="AD434" s="115">
        <v>707.78329791233</v>
      </c>
      <c r="AF434" s="115">
        <v>-1</v>
      </c>
      <c r="AG434" s="115">
        <v>-1</v>
      </c>
      <c r="AH434" s="115">
        <v>-1</v>
      </c>
      <c r="AI434" s="115">
        <v>-1</v>
      </c>
      <c r="AJ434" s="115">
        <v>0</v>
      </c>
      <c r="AM434" s="115" t="s">
        <v>348</v>
      </c>
      <c r="AN434" s="115">
        <v>-1</v>
      </c>
      <c r="AQ434" s="115">
        <v>608</v>
      </c>
      <c r="AR434" s="115" t="s">
        <v>247</v>
      </c>
      <c r="AS434" s="115" t="s">
        <v>355</v>
      </c>
      <c r="AT434" s="115" t="s">
        <v>296</v>
      </c>
      <c r="AV434" s="115">
        <v>112.686190023427</v>
      </c>
      <c r="AW434" s="115">
        <v>0.57403349380000002</v>
      </c>
    </row>
    <row r="435" spans="1:49" x14ac:dyDescent="0.25">
      <c r="A435" s="117">
        <v>220000</v>
      </c>
      <c r="B435" s="117">
        <v>850000</v>
      </c>
      <c r="C435" s="117">
        <v>850000</v>
      </c>
      <c r="D435" s="115" t="s">
        <v>342</v>
      </c>
      <c r="E435" s="115" t="s">
        <v>13</v>
      </c>
      <c r="F435" s="115" t="s">
        <v>343</v>
      </c>
      <c r="G435" s="115" t="s">
        <v>344</v>
      </c>
      <c r="H435" s="115">
        <v>0.56000000000000005</v>
      </c>
      <c r="I435" s="115">
        <v>0.48</v>
      </c>
      <c r="J435" s="115" t="s">
        <v>350</v>
      </c>
      <c r="K435" s="115">
        <v>9.1488554685430004E-2</v>
      </c>
      <c r="L435" s="115">
        <v>3701.5312103445699</v>
      </c>
      <c r="M435" s="115">
        <v>9.2193788791312592</v>
      </c>
      <c r="N435" s="115">
        <v>1.35567031464499</v>
      </c>
      <c r="O435" s="115">
        <v>0.84346764874911995</v>
      </c>
      <c r="P435" s="115">
        <v>0.12402831771681</v>
      </c>
      <c r="Q435" s="115">
        <v>338.64774055744601</v>
      </c>
      <c r="R435" s="115">
        <v>1210</v>
      </c>
      <c r="S435" s="115" t="s">
        <v>353</v>
      </c>
      <c r="T435" s="115">
        <v>1210</v>
      </c>
      <c r="U435" s="115" t="s">
        <v>352</v>
      </c>
      <c r="V435" s="115" t="s">
        <v>350</v>
      </c>
      <c r="Z435" s="115">
        <v>0</v>
      </c>
      <c r="AA435" s="115">
        <v>1</v>
      </c>
      <c r="AB435" s="115">
        <v>0.84346764874911995</v>
      </c>
      <c r="AC435" s="115">
        <v>0.12402831771681</v>
      </c>
      <c r="AD435" s="115">
        <v>338.64774055744698</v>
      </c>
      <c r="AF435" s="115">
        <v>-1</v>
      </c>
      <c r="AG435" s="115">
        <v>-1</v>
      </c>
      <c r="AH435" s="115">
        <v>-1</v>
      </c>
      <c r="AI435" s="115">
        <v>-1</v>
      </c>
      <c r="AJ435" s="115">
        <v>0</v>
      </c>
      <c r="AM435" s="115" t="s">
        <v>348</v>
      </c>
      <c r="AN435" s="115">
        <v>-1</v>
      </c>
      <c r="AQ435" s="115">
        <v>608</v>
      </c>
      <c r="AR435" s="115" t="s">
        <v>247</v>
      </c>
      <c r="AS435" s="115" t="s">
        <v>355</v>
      </c>
      <c r="AT435" s="115" t="s">
        <v>296</v>
      </c>
      <c r="AV435" s="115">
        <v>87.385496870985904</v>
      </c>
      <c r="AW435" s="115">
        <v>0.27465347979999999</v>
      </c>
    </row>
    <row r="436" spans="1:49" x14ac:dyDescent="0.25">
      <c r="A436" s="117">
        <v>220000</v>
      </c>
      <c r="B436" s="117">
        <v>850000</v>
      </c>
      <c r="C436" s="117">
        <v>850000</v>
      </c>
      <c r="D436" s="115" t="s">
        <v>342</v>
      </c>
      <c r="E436" s="115" t="s">
        <v>13</v>
      </c>
      <c r="F436" s="115" t="s">
        <v>343</v>
      </c>
      <c r="G436" s="115" t="s">
        <v>344</v>
      </c>
      <c r="H436" s="115">
        <v>0.56000000000000005</v>
      </c>
      <c r="I436" s="115">
        <v>0.48</v>
      </c>
      <c r="J436" s="115" t="s">
        <v>350</v>
      </c>
      <c r="K436" s="115">
        <v>0.32479996537700001</v>
      </c>
      <c r="L436" s="115">
        <v>3682.59813766149</v>
      </c>
      <c r="M436" s="115">
        <v>9.1751459501170505</v>
      </c>
      <c r="N436" s="115">
        <v>1.34926546710053</v>
      </c>
      <c r="O436" s="115">
        <v>2.9800870869269498</v>
      </c>
      <c r="P436" s="115">
        <v>0.43824137699862997</v>
      </c>
      <c r="Q436" s="115">
        <v>1196.1077476098601</v>
      </c>
      <c r="R436" s="115">
        <v>1200</v>
      </c>
      <c r="S436" s="115" t="s">
        <v>351</v>
      </c>
      <c r="T436" s="115">
        <v>1200</v>
      </c>
      <c r="U436" s="115" t="s">
        <v>352</v>
      </c>
      <c r="V436" s="115" t="s">
        <v>350</v>
      </c>
      <c r="Z436" s="115">
        <v>0</v>
      </c>
      <c r="AA436" s="115">
        <v>1</v>
      </c>
      <c r="AB436" s="115">
        <v>2.9800870869269498</v>
      </c>
      <c r="AC436" s="115">
        <v>0.43824137699862997</v>
      </c>
      <c r="AD436" s="115">
        <v>1217.49058956454</v>
      </c>
      <c r="AF436" s="115">
        <v>-1</v>
      </c>
      <c r="AG436" s="115">
        <v>-1</v>
      </c>
      <c r="AH436" s="115">
        <v>-1</v>
      </c>
      <c r="AI436" s="115">
        <v>-1</v>
      </c>
      <c r="AJ436" s="115">
        <v>0</v>
      </c>
      <c r="AM436" s="115" t="s">
        <v>348</v>
      </c>
      <c r="AN436" s="115">
        <v>-1</v>
      </c>
      <c r="AQ436" s="115">
        <v>608</v>
      </c>
      <c r="AR436" s="115" t="s">
        <v>247</v>
      </c>
      <c r="AS436" s="115" t="s">
        <v>355</v>
      </c>
      <c r="AT436" s="115" t="s">
        <v>296</v>
      </c>
      <c r="AV436" s="115">
        <v>196.73444377783801</v>
      </c>
      <c r="AW436" s="115">
        <v>0.98742140270000001</v>
      </c>
    </row>
    <row r="437" spans="1:49" x14ac:dyDescent="0.25">
      <c r="A437" s="117">
        <v>220000</v>
      </c>
      <c r="B437" s="117">
        <v>850000</v>
      </c>
      <c r="C437" s="117">
        <v>850000</v>
      </c>
      <c r="D437" s="115" t="s">
        <v>342</v>
      </c>
      <c r="E437" s="115" t="s">
        <v>13</v>
      </c>
      <c r="F437" s="115" t="s">
        <v>343</v>
      </c>
      <c r="G437" s="115" t="s">
        <v>344</v>
      </c>
      <c r="H437" s="115">
        <v>0.56000000000000005</v>
      </c>
      <c r="I437" s="115">
        <v>0.48</v>
      </c>
      <c r="J437" s="115" t="s">
        <v>350</v>
      </c>
      <c r="K437" s="115">
        <v>9.4849387062199992E-3</v>
      </c>
      <c r="L437" s="115">
        <v>3682.59813766149</v>
      </c>
      <c r="M437" s="115">
        <v>9.1751459501170505</v>
      </c>
      <c r="N437" s="115">
        <v>1.34926546710053</v>
      </c>
      <c r="O437" s="115">
        <v>8.7025696957510001E-2</v>
      </c>
      <c r="P437" s="115">
        <v>1.279770025387E-2</v>
      </c>
      <c r="Q437" s="115">
        <v>34.929217615370199</v>
      </c>
      <c r="R437" s="115">
        <v>1210</v>
      </c>
      <c r="S437" s="115" t="s">
        <v>353</v>
      </c>
      <c r="T437" s="115">
        <v>1210</v>
      </c>
      <c r="U437" s="115" t="s">
        <v>352</v>
      </c>
      <c r="V437" s="115" t="s">
        <v>350</v>
      </c>
      <c r="Z437" s="115">
        <v>0</v>
      </c>
      <c r="AA437" s="115">
        <v>1</v>
      </c>
      <c r="AB437" s="115">
        <v>8.7025696957510001E-2</v>
      </c>
      <c r="AC437" s="115">
        <v>1.279770025387E-2</v>
      </c>
      <c r="AD437" s="115">
        <v>34.929217615370099</v>
      </c>
      <c r="AF437" s="115">
        <v>-1</v>
      </c>
      <c r="AG437" s="115">
        <v>-1</v>
      </c>
      <c r="AH437" s="115">
        <v>-1</v>
      </c>
      <c r="AI437" s="115">
        <v>-1</v>
      </c>
      <c r="AJ437" s="115">
        <v>0</v>
      </c>
      <c r="AM437" s="115" t="s">
        <v>348</v>
      </c>
      <c r="AN437" s="115">
        <v>-1</v>
      </c>
      <c r="AQ437" s="115">
        <v>608</v>
      </c>
      <c r="AR437" s="115" t="s">
        <v>247</v>
      </c>
      <c r="AS437" s="115" t="s">
        <v>355</v>
      </c>
      <c r="AT437" s="115" t="s">
        <v>296</v>
      </c>
      <c r="AV437" s="115">
        <v>33.977850392540397</v>
      </c>
      <c r="AW437" s="115">
        <v>2.8328643600000002E-2</v>
      </c>
    </row>
    <row r="438" spans="1:49" x14ac:dyDescent="0.25">
      <c r="A438" s="117">
        <v>220000</v>
      </c>
      <c r="B438" s="117">
        <v>850000</v>
      </c>
      <c r="C438" s="117">
        <v>850000</v>
      </c>
      <c r="D438" s="115" t="s">
        <v>342</v>
      </c>
      <c r="E438" s="115" t="s">
        <v>13</v>
      </c>
      <c r="F438" s="115" t="s">
        <v>343</v>
      </c>
      <c r="G438" s="115" t="s">
        <v>344</v>
      </c>
      <c r="H438" s="115">
        <v>0.56000000000000005</v>
      </c>
      <c r="I438" s="115">
        <v>0.48</v>
      </c>
      <c r="J438" s="115" t="s">
        <v>350</v>
      </c>
      <c r="K438" s="115">
        <v>3.28794123813E-3</v>
      </c>
      <c r="L438" s="115">
        <v>3682.59813766149</v>
      </c>
      <c r="M438" s="115">
        <v>9.1751459501170505</v>
      </c>
      <c r="N438" s="115">
        <v>1.34926546710053</v>
      </c>
      <c r="O438" s="115">
        <v>3.0167340735269998E-2</v>
      </c>
      <c r="P438" s="115">
        <v>4.4363055704600002E-3</v>
      </c>
      <c r="Q438" s="115">
        <v>12.1081662802853</v>
      </c>
      <c r="R438" s="115">
        <v>1210</v>
      </c>
      <c r="S438" s="115" t="s">
        <v>353</v>
      </c>
      <c r="T438" s="115">
        <v>1210</v>
      </c>
      <c r="U438" s="115" t="s">
        <v>352</v>
      </c>
      <c r="V438" s="115" t="s">
        <v>350</v>
      </c>
      <c r="Z438" s="115">
        <v>0</v>
      </c>
      <c r="AA438" s="115">
        <v>1</v>
      </c>
      <c r="AB438" s="115">
        <v>3.0167340735269998E-2</v>
      </c>
      <c r="AC438" s="115">
        <v>4.4363055704600002E-3</v>
      </c>
      <c r="AD438" s="115">
        <v>21.473891461409899</v>
      </c>
      <c r="AF438" s="115">
        <v>-1</v>
      </c>
      <c r="AG438" s="115">
        <v>-1</v>
      </c>
      <c r="AH438" s="115">
        <v>-1</v>
      </c>
      <c r="AI438" s="115">
        <v>-1</v>
      </c>
      <c r="AJ438" s="115">
        <v>0</v>
      </c>
      <c r="AM438" s="115" t="s">
        <v>348</v>
      </c>
      <c r="AN438" s="115">
        <v>-1</v>
      </c>
      <c r="AQ438" s="115">
        <v>608</v>
      </c>
      <c r="AR438" s="115" t="s">
        <v>247</v>
      </c>
      <c r="AS438" s="115" t="s">
        <v>355</v>
      </c>
      <c r="AT438" s="115" t="s">
        <v>296</v>
      </c>
      <c r="AV438" s="115">
        <v>20.420291158881501</v>
      </c>
      <c r="AW438" s="115">
        <v>1.7415970400000001E-2</v>
      </c>
    </row>
    <row r="439" spans="1:49" x14ac:dyDescent="0.25">
      <c r="A439" s="117">
        <v>220000</v>
      </c>
      <c r="B439" s="117">
        <v>850000</v>
      </c>
      <c r="C439" s="117">
        <v>850000</v>
      </c>
      <c r="D439" s="115" t="s">
        <v>342</v>
      </c>
      <c r="E439" s="115" t="s">
        <v>13</v>
      </c>
      <c r="F439" s="115" t="s">
        <v>343</v>
      </c>
      <c r="G439" s="115" t="s">
        <v>344</v>
      </c>
      <c r="H439" s="115">
        <v>0.56000000000000005</v>
      </c>
      <c r="I439" s="115">
        <v>0.48</v>
      </c>
      <c r="J439" s="115" t="s">
        <v>350</v>
      </c>
      <c r="K439" s="115">
        <v>0.11014959041180999</v>
      </c>
      <c r="L439" s="115">
        <v>3682.59813766149</v>
      </c>
      <c r="M439" s="115">
        <v>9.1751459501170505</v>
      </c>
      <c r="N439" s="115">
        <v>1.34926546710053</v>
      </c>
      <c r="O439" s="115">
        <v>1.01063856837405</v>
      </c>
      <c r="P439" s="115">
        <v>0.14862103855792999</v>
      </c>
      <c r="Q439" s="115">
        <v>405.636676514741</v>
      </c>
      <c r="R439" s="115">
        <v>1210</v>
      </c>
      <c r="S439" s="115" t="s">
        <v>353</v>
      </c>
      <c r="T439" s="115">
        <v>1210</v>
      </c>
      <c r="U439" s="115" t="s">
        <v>352</v>
      </c>
      <c r="V439" s="115" t="s">
        <v>350</v>
      </c>
      <c r="Z439" s="115">
        <v>0</v>
      </c>
      <c r="AA439" s="115">
        <v>1</v>
      </c>
      <c r="AB439" s="115">
        <v>1.01063856837405</v>
      </c>
      <c r="AC439" s="115">
        <v>0.14862103855792999</v>
      </c>
      <c r="AD439" s="115">
        <v>405.636676514741</v>
      </c>
      <c r="AF439" s="115">
        <v>-1</v>
      </c>
      <c r="AG439" s="115">
        <v>-1</v>
      </c>
      <c r="AH439" s="115">
        <v>-1</v>
      </c>
      <c r="AI439" s="115">
        <v>-1</v>
      </c>
      <c r="AJ439" s="115">
        <v>0</v>
      </c>
      <c r="AM439" s="115" t="s">
        <v>348</v>
      </c>
      <c r="AN439" s="115">
        <v>-1</v>
      </c>
      <c r="AQ439" s="115">
        <v>608</v>
      </c>
      <c r="AR439" s="115" t="s">
        <v>247</v>
      </c>
      <c r="AS439" s="115" t="s">
        <v>355</v>
      </c>
      <c r="AT439" s="115" t="s">
        <v>296</v>
      </c>
      <c r="AV439" s="115">
        <v>89.736595220940401</v>
      </c>
      <c r="AW439" s="115">
        <v>0.328983517</v>
      </c>
    </row>
    <row r="440" spans="1:49" x14ac:dyDescent="0.25">
      <c r="A440" s="117">
        <v>220000</v>
      </c>
      <c r="B440" s="117">
        <v>850000</v>
      </c>
      <c r="C440" s="117">
        <v>850000</v>
      </c>
      <c r="D440" s="115" t="s">
        <v>342</v>
      </c>
      <c r="E440" s="115" t="s">
        <v>13</v>
      </c>
      <c r="F440" s="115" t="s">
        <v>343</v>
      </c>
      <c r="G440" s="115" t="s">
        <v>344</v>
      </c>
      <c r="H440" s="115">
        <v>0.56000000000000005</v>
      </c>
      <c r="I440" s="115">
        <v>0.48</v>
      </c>
      <c r="J440" s="115" t="s">
        <v>350</v>
      </c>
      <c r="K440" s="115">
        <v>1.1322685344960001E-2</v>
      </c>
      <c r="L440" s="115">
        <v>3682.59813766149</v>
      </c>
      <c r="M440" s="115">
        <v>9.1751459501170505</v>
      </c>
      <c r="N440" s="115">
        <v>1.34926546710053</v>
      </c>
      <c r="O440" s="115">
        <v>0.10388729058726</v>
      </c>
      <c r="P440" s="115">
        <v>1.52773083308E-2</v>
      </c>
      <c r="Q440" s="115">
        <v>41.696899964680398</v>
      </c>
      <c r="R440" s="115">
        <v>1210</v>
      </c>
      <c r="S440" s="115" t="s">
        <v>353</v>
      </c>
      <c r="T440" s="115">
        <v>1210</v>
      </c>
      <c r="U440" s="115" t="s">
        <v>352</v>
      </c>
      <c r="V440" s="115" t="s">
        <v>350</v>
      </c>
      <c r="Z440" s="115">
        <v>0</v>
      </c>
      <c r="AA440" s="115">
        <v>1</v>
      </c>
      <c r="AB440" s="115">
        <v>0.10388729058726</v>
      </c>
      <c r="AC440" s="115">
        <v>1.52773083308E-2</v>
      </c>
      <c r="AD440" s="115">
        <v>41.696899964678998</v>
      </c>
      <c r="AF440" s="115">
        <v>-1</v>
      </c>
      <c r="AG440" s="115">
        <v>-1</v>
      </c>
      <c r="AH440" s="115">
        <v>-1</v>
      </c>
      <c r="AI440" s="115">
        <v>-1</v>
      </c>
      <c r="AJ440" s="115">
        <v>0</v>
      </c>
      <c r="AM440" s="115" t="s">
        <v>348</v>
      </c>
      <c r="AN440" s="115">
        <v>-1</v>
      </c>
      <c r="AQ440" s="115">
        <v>608</v>
      </c>
      <c r="AR440" s="115" t="s">
        <v>247</v>
      </c>
      <c r="AS440" s="115" t="s">
        <v>355</v>
      </c>
      <c r="AT440" s="115" t="s">
        <v>296</v>
      </c>
      <c r="AV440" s="115">
        <v>41.710662663163198</v>
      </c>
      <c r="AW440" s="115">
        <v>3.38174371E-2</v>
      </c>
    </row>
    <row r="441" spans="1:49" x14ac:dyDescent="0.25">
      <c r="A441" s="117">
        <v>220000</v>
      </c>
      <c r="B441" s="117">
        <v>850000</v>
      </c>
      <c r="C441" s="117">
        <v>850000</v>
      </c>
      <c r="D441" s="115" t="s">
        <v>342</v>
      </c>
      <c r="E441" s="115" t="s">
        <v>13</v>
      </c>
      <c r="F441" s="115" t="s">
        <v>343</v>
      </c>
      <c r="G441" s="115" t="s">
        <v>344</v>
      </c>
      <c r="H441" s="115">
        <v>0.56000000000000005</v>
      </c>
      <c r="I441" s="115">
        <v>0.48</v>
      </c>
      <c r="J441" s="115" t="s">
        <v>350</v>
      </c>
      <c r="K441" s="115">
        <v>0.15036863866285999</v>
      </c>
      <c r="L441" s="115">
        <v>3682.59813766149</v>
      </c>
      <c r="M441" s="115">
        <v>9.1751459501170505</v>
      </c>
      <c r="N441" s="115">
        <v>1.34926546710053</v>
      </c>
      <c r="O441" s="115">
        <v>1.3796542060521599</v>
      </c>
      <c r="P441" s="115">
        <v>0.20288721148270999</v>
      </c>
      <c r="Q441" s="115">
        <v>553.74726870254597</v>
      </c>
      <c r="R441" s="115">
        <v>1210</v>
      </c>
      <c r="S441" s="115" t="s">
        <v>353</v>
      </c>
      <c r="T441" s="115">
        <v>1210</v>
      </c>
      <c r="U441" s="115" t="s">
        <v>352</v>
      </c>
      <c r="V441" s="115" t="s">
        <v>350</v>
      </c>
      <c r="Z441" s="115">
        <v>0</v>
      </c>
      <c r="AA441" s="115">
        <v>1</v>
      </c>
      <c r="AB441" s="115">
        <v>1.3796542060521599</v>
      </c>
      <c r="AC441" s="115">
        <v>0.20288721148270999</v>
      </c>
      <c r="AD441" s="115">
        <v>553.74726870254597</v>
      </c>
      <c r="AF441" s="115">
        <v>-1</v>
      </c>
      <c r="AG441" s="115">
        <v>-1</v>
      </c>
      <c r="AH441" s="115">
        <v>-1</v>
      </c>
      <c r="AI441" s="115">
        <v>-1</v>
      </c>
      <c r="AJ441" s="115">
        <v>0</v>
      </c>
      <c r="AM441" s="115" t="s">
        <v>348</v>
      </c>
      <c r="AN441" s="115">
        <v>-1</v>
      </c>
      <c r="AQ441" s="115">
        <v>608</v>
      </c>
      <c r="AR441" s="115" t="s">
        <v>247</v>
      </c>
      <c r="AS441" s="115" t="s">
        <v>355</v>
      </c>
      <c r="AT441" s="115" t="s">
        <v>296</v>
      </c>
      <c r="AV441" s="115">
        <v>101.864538988508</v>
      </c>
      <c r="AW441" s="115">
        <v>0.44910565180000001</v>
      </c>
    </row>
    <row r="442" spans="1:49" x14ac:dyDescent="0.25">
      <c r="A442" s="117">
        <v>220000</v>
      </c>
      <c r="B442" s="117">
        <v>850000</v>
      </c>
      <c r="C442" s="117">
        <v>860000</v>
      </c>
      <c r="D442" s="115" t="s">
        <v>342</v>
      </c>
      <c r="E442" s="115" t="s">
        <v>13</v>
      </c>
      <c r="F442" s="115" t="s">
        <v>343</v>
      </c>
      <c r="G442" s="115" t="s">
        <v>344</v>
      </c>
      <c r="H442" s="115">
        <v>0.56000000000000005</v>
      </c>
      <c r="I442" s="115">
        <v>0.48</v>
      </c>
      <c r="J442" s="115" t="s">
        <v>350</v>
      </c>
      <c r="K442" s="115">
        <v>0.12771401766977</v>
      </c>
      <c r="L442" s="115">
        <v>3675.0356444997301</v>
      </c>
      <c r="M442" s="115">
        <v>9.1574572287756801</v>
      </c>
      <c r="N442" s="115">
        <v>1.34670342451249</v>
      </c>
      <c r="O442" s="115">
        <v>1.16953565432606</v>
      </c>
      <c r="P442" s="115">
        <v>0.17199290495413</v>
      </c>
      <c r="Q442" s="115">
        <v>469.35356723869103</v>
      </c>
      <c r="R442" s="115">
        <v>1200</v>
      </c>
      <c r="S442" s="115" t="s">
        <v>351</v>
      </c>
      <c r="T442" s="115">
        <v>1200</v>
      </c>
      <c r="U442" s="115" t="s">
        <v>352</v>
      </c>
      <c r="V442" s="115" t="s">
        <v>350</v>
      </c>
      <c r="Z442" s="115">
        <v>0</v>
      </c>
      <c r="AA442" s="115">
        <v>1</v>
      </c>
      <c r="AB442" s="115">
        <v>1.16953565432606</v>
      </c>
      <c r="AC442" s="115">
        <v>0.17199290495413</v>
      </c>
      <c r="AD442" s="115">
        <v>718.29210562749097</v>
      </c>
      <c r="AF442" s="115">
        <v>-1</v>
      </c>
      <c r="AG442" s="115">
        <v>-1</v>
      </c>
      <c r="AH442" s="115">
        <v>-1</v>
      </c>
      <c r="AI442" s="115">
        <v>-1</v>
      </c>
      <c r="AJ442" s="115">
        <v>0</v>
      </c>
      <c r="AM442" s="115" t="s">
        <v>348</v>
      </c>
      <c r="AN442" s="115">
        <v>-1</v>
      </c>
      <c r="AQ442" s="115">
        <v>608</v>
      </c>
      <c r="AR442" s="115" t="s">
        <v>247</v>
      </c>
      <c r="AS442" s="115" t="s">
        <v>355</v>
      </c>
      <c r="AT442" s="115" t="s">
        <v>296</v>
      </c>
      <c r="AV442" s="115">
        <v>120.62366682782201</v>
      </c>
      <c r="AW442" s="115">
        <v>0.58255645229999997</v>
      </c>
    </row>
    <row r="443" spans="1:49" x14ac:dyDescent="0.25">
      <c r="A443" s="117">
        <v>220000</v>
      </c>
      <c r="B443" s="117">
        <v>850000</v>
      </c>
      <c r="C443" s="117">
        <v>860000</v>
      </c>
      <c r="D443" s="115" t="s">
        <v>342</v>
      </c>
      <c r="E443" s="115" t="s">
        <v>13</v>
      </c>
      <c r="F443" s="115" t="s">
        <v>343</v>
      </c>
      <c r="G443" s="115" t="s">
        <v>344</v>
      </c>
      <c r="H443" s="115">
        <v>0.56000000000000005</v>
      </c>
      <c r="I443" s="115">
        <v>0.48</v>
      </c>
      <c r="J443" s="115" t="s">
        <v>350</v>
      </c>
      <c r="K443" s="115">
        <v>0.1571514506792</v>
      </c>
      <c r="L443" s="115">
        <v>3675.0356444997301</v>
      </c>
      <c r="M443" s="115">
        <v>9.1574572287756801</v>
      </c>
      <c r="N443" s="115">
        <v>1.34670342451249</v>
      </c>
      <c r="O443" s="115">
        <v>1.4391076880348801</v>
      </c>
      <c r="P443" s="115">
        <v>0.21163639679679</v>
      </c>
      <c r="Q443" s="115">
        <v>577.53718283092303</v>
      </c>
      <c r="R443" s="115">
        <v>1210</v>
      </c>
      <c r="S443" s="115" t="s">
        <v>353</v>
      </c>
      <c r="T443" s="115">
        <v>1210</v>
      </c>
      <c r="U443" s="115" t="s">
        <v>352</v>
      </c>
      <c r="V443" s="115" t="s">
        <v>350</v>
      </c>
      <c r="Z443" s="115">
        <v>0</v>
      </c>
      <c r="AA443" s="115">
        <v>1</v>
      </c>
      <c r="AB443" s="115">
        <v>1.4391076880348801</v>
      </c>
      <c r="AC443" s="115">
        <v>0.21163639679679</v>
      </c>
      <c r="AD443" s="115">
        <v>577.53718283092303</v>
      </c>
      <c r="AF443" s="115">
        <v>-1</v>
      </c>
      <c r="AG443" s="115">
        <v>-1</v>
      </c>
      <c r="AH443" s="115">
        <v>-1</v>
      </c>
      <c r="AI443" s="115">
        <v>-1</v>
      </c>
      <c r="AJ443" s="115">
        <v>0</v>
      </c>
      <c r="AM443" s="115" t="s">
        <v>348</v>
      </c>
      <c r="AN443" s="115">
        <v>-1</v>
      </c>
      <c r="AQ443" s="115">
        <v>608</v>
      </c>
      <c r="AR443" s="115" t="s">
        <v>247</v>
      </c>
      <c r="AS443" s="115" t="s">
        <v>355</v>
      </c>
      <c r="AT443" s="115" t="s">
        <v>296</v>
      </c>
      <c r="AV443" s="115">
        <v>103.879963422952</v>
      </c>
      <c r="AW443" s="115">
        <v>0.4683999861</v>
      </c>
    </row>
    <row r="444" spans="1:49" x14ac:dyDescent="0.25">
      <c r="A444" s="117">
        <v>220000</v>
      </c>
      <c r="B444" s="117">
        <v>850000</v>
      </c>
      <c r="C444" s="117">
        <v>860000</v>
      </c>
      <c r="D444" s="115" t="s">
        <v>342</v>
      </c>
      <c r="E444" s="115" t="s">
        <v>13</v>
      </c>
      <c r="F444" s="115" t="s">
        <v>343</v>
      </c>
      <c r="G444" s="115" t="s">
        <v>344</v>
      </c>
      <c r="H444" s="115">
        <v>0.56000000000000005</v>
      </c>
      <c r="I444" s="115">
        <v>0.48</v>
      </c>
      <c r="J444" s="115" t="s">
        <v>350</v>
      </c>
      <c r="K444" s="115">
        <v>5.2570337834999996E-3</v>
      </c>
      <c r="L444" s="115">
        <v>3675.0356444997301</v>
      </c>
      <c r="M444" s="115">
        <v>9.1574572287756801</v>
      </c>
      <c r="N444" s="115">
        <v>1.34670342451249</v>
      </c>
      <c r="O444" s="115">
        <v>4.814106202263E-2</v>
      </c>
      <c r="P444" s="115">
        <v>7.0796653990100001E-3</v>
      </c>
      <c r="Q444" s="115">
        <v>19.319786538701699</v>
      </c>
      <c r="R444" s="115">
        <v>1210</v>
      </c>
      <c r="S444" s="115" t="s">
        <v>353</v>
      </c>
      <c r="T444" s="115">
        <v>1210</v>
      </c>
      <c r="U444" s="115" t="s">
        <v>352</v>
      </c>
      <c r="V444" s="115" t="s">
        <v>350</v>
      </c>
      <c r="Z444" s="115">
        <v>0</v>
      </c>
      <c r="AA444" s="115">
        <v>1</v>
      </c>
      <c r="AB444" s="115">
        <v>4.814106202263E-2</v>
      </c>
      <c r="AC444" s="115">
        <v>7.0796653990100001E-3</v>
      </c>
      <c r="AD444" s="115">
        <v>19.319786538701599</v>
      </c>
      <c r="AF444" s="115">
        <v>-1</v>
      </c>
      <c r="AG444" s="115">
        <v>-1</v>
      </c>
      <c r="AH444" s="115">
        <v>-1</v>
      </c>
      <c r="AI444" s="115">
        <v>-1</v>
      </c>
      <c r="AJ444" s="115">
        <v>0</v>
      </c>
      <c r="AM444" s="115" t="s">
        <v>348</v>
      </c>
      <c r="AN444" s="115">
        <v>-1</v>
      </c>
      <c r="AQ444" s="115">
        <v>608</v>
      </c>
      <c r="AR444" s="115" t="s">
        <v>247</v>
      </c>
      <c r="AS444" s="115" t="s">
        <v>355</v>
      </c>
      <c r="AT444" s="115" t="s">
        <v>296</v>
      </c>
      <c r="AV444" s="115">
        <v>40.937786290591099</v>
      </c>
      <c r="AW444" s="115">
        <v>1.5668926600000001E-2</v>
      </c>
    </row>
    <row r="445" spans="1:49" x14ac:dyDescent="0.25">
      <c r="A445" s="117">
        <v>220000</v>
      </c>
      <c r="B445" s="117">
        <v>850000</v>
      </c>
      <c r="C445" s="117">
        <v>860000</v>
      </c>
      <c r="D445" s="115" t="s">
        <v>342</v>
      </c>
      <c r="E445" s="115" t="s">
        <v>13</v>
      </c>
      <c r="F445" s="115" t="s">
        <v>343</v>
      </c>
      <c r="G445" s="115" t="s">
        <v>344</v>
      </c>
      <c r="H445" s="115">
        <v>0.56000000000000005</v>
      </c>
      <c r="I445" s="115">
        <v>0.48</v>
      </c>
      <c r="J445" s="115" t="s">
        <v>350</v>
      </c>
      <c r="K445" s="115">
        <v>2.441534258259E-2</v>
      </c>
      <c r="L445" s="115">
        <v>3675.0356444997301</v>
      </c>
      <c r="M445" s="115">
        <v>9.1574572287756801</v>
      </c>
      <c r="N445" s="115">
        <v>1.34670342451249</v>
      </c>
      <c r="O445" s="115">
        <v>0.22358245542600999</v>
      </c>
      <c r="P445" s="115">
        <v>3.2880225466619999E-2</v>
      </c>
      <c r="Q445" s="115">
        <v>89.727254263708701</v>
      </c>
      <c r="R445" s="115">
        <v>1210</v>
      </c>
      <c r="S445" s="115" t="s">
        <v>353</v>
      </c>
      <c r="T445" s="115">
        <v>1210</v>
      </c>
      <c r="U445" s="115" t="s">
        <v>352</v>
      </c>
      <c r="V445" s="115" t="s">
        <v>350</v>
      </c>
      <c r="Z445" s="115">
        <v>0</v>
      </c>
      <c r="AA445" s="115">
        <v>1</v>
      </c>
      <c r="AB445" s="115">
        <v>0.22358245542600999</v>
      </c>
      <c r="AC445" s="115">
        <v>3.2880225466619999E-2</v>
      </c>
      <c r="AD445" s="115">
        <v>89.727254263709398</v>
      </c>
      <c r="AF445" s="115">
        <v>-1</v>
      </c>
      <c r="AG445" s="115">
        <v>-1</v>
      </c>
      <c r="AH445" s="115">
        <v>-1</v>
      </c>
      <c r="AI445" s="115">
        <v>-1</v>
      </c>
      <c r="AJ445" s="115">
        <v>0</v>
      </c>
      <c r="AM445" s="115" t="s">
        <v>348</v>
      </c>
      <c r="AN445" s="115">
        <v>-1</v>
      </c>
      <c r="AQ445" s="115">
        <v>608</v>
      </c>
      <c r="AR445" s="115" t="s">
        <v>247</v>
      </c>
      <c r="AS445" s="115" t="s">
        <v>355</v>
      </c>
      <c r="AT445" s="115" t="s">
        <v>296</v>
      </c>
      <c r="AV445" s="115">
        <v>67.665494698439403</v>
      </c>
      <c r="AW445" s="115">
        <v>7.2771495800000002E-2</v>
      </c>
    </row>
    <row r="446" spans="1:49" x14ac:dyDescent="0.25">
      <c r="A446" s="117">
        <v>220000</v>
      </c>
      <c r="B446" s="117">
        <v>850000</v>
      </c>
      <c r="C446" s="117">
        <v>860000</v>
      </c>
      <c r="D446" s="115" t="s">
        <v>342</v>
      </c>
      <c r="E446" s="115" t="s">
        <v>13</v>
      </c>
      <c r="F446" s="115" t="s">
        <v>343</v>
      </c>
      <c r="G446" s="115" t="s">
        <v>344</v>
      </c>
      <c r="H446" s="115">
        <v>0.56000000000000005</v>
      </c>
      <c r="I446" s="115">
        <v>0.48</v>
      </c>
      <c r="J446" s="115" t="s">
        <v>350</v>
      </c>
      <c r="K446" s="115">
        <v>0.2217049218281</v>
      </c>
      <c r="L446" s="115">
        <v>3675.0356444997301</v>
      </c>
      <c r="M446" s="115">
        <v>9.1574572287756801</v>
      </c>
      <c r="N446" s="115">
        <v>1.34670342451249</v>
      </c>
      <c r="O446" s="115">
        <v>2.0302533390499198</v>
      </c>
      <c r="P446" s="115">
        <v>0.29857077745718003</v>
      </c>
      <c r="Q446" s="115">
        <v>814.773490279312</v>
      </c>
      <c r="R446" s="115">
        <v>1210</v>
      </c>
      <c r="S446" s="115" t="s">
        <v>353</v>
      </c>
      <c r="T446" s="115">
        <v>1210</v>
      </c>
      <c r="U446" s="115" t="s">
        <v>352</v>
      </c>
      <c r="V446" s="115" t="s">
        <v>350</v>
      </c>
      <c r="Z446" s="115">
        <v>0</v>
      </c>
      <c r="AA446" s="115">
        <v>1</v>
      </c>
      <c r="AB446" s="115">
        <v>2.0302533390499198</v>
      </c>
      <c r="AC446" s="115">
        <v>0.29857077745718003</v>
      </c>
      <c r="AD446" s="115">
        <v>814.773490279312</v>
      </c>
      <c r="AF446" s="115">
        <v>-1</v>
      </c>
      <c r="AG446" s="115">
        <v>-1</v>
      </c>
      <c r="AH446" s="115">
        <v>-1</v>
      </c>
      <c r="AI446" s="115">
        <v>-1</v>
      </c>
      <c r="AJ446" s="115">
        <v>0</v>
      </c>
      <c r="AM446" s="115" t="s">
        <v>348</v>
      </c>
      <c r="AN446" s="115">
        <v>-1</v>
      </c>
      <c r="AQ446" s="115">
        <v>608</v>
      </c>
      <c r="AR446" s="115" t="s">
        <v>247</v>
      </c>
      <c r="AS446" s="115" t="s">
        <v>355</v>
      </c>
      <c r="AT446" s="115" t="s">
        <v>296</v>
      </c>
      <c r="AV446" s="115">
        <v>119.824492699437</v>
      </c>
      <c r="AW446" s="115">
        <v>0.6608057504</v>
      </c>
    </row>
    <row r="447" spans="1:49" x14ac:dyDescent="0.25">
      <c r="A447" s="117">
        <v>220000</v>
      </c>
      <c r="B447" s="117">
        <v>860000</v>
      </c>
      <c r="C447" s="117">
        <v>860000</v>
      </c>
      <c r="D447" s="115" t="s">
        <v>342</v>
      </c>
      <c r="E447" s="115" t="s">
        <v>13</v>
      </c>
      <c r="F447" s="115" t="s">
        <v>343</v>
      </c>
      <c r="G447" s="115" t="s">
        <v>344</v>
      </c>
      <c r="H447" s="115">
        <v>0.56000000000000005</v>
      </c>
      <c r="I447" s="115">
        <v>0.48</v>
      </c>
      <c r="J447" s="115" t="s">
        <v>350</v>
      </c>
      <c r="K447" s="115">
        <v>0.18682145042973</v>
      </c>
      <c r="L447" s="115">
        <v>3682.59813779868</v>
      </c>
      <c r="M447" s="115">
        <v>9.17514595045885</v>
      </c>
      <c r="N447" s="115">
        <v>1.34926546715079</v>
      </c>
      <c r="O447" s="115">
        <v>1.71411407436921</v>
      </c>
      <c r="P447" s="115">
        <v>0.25207173158786</v>
      </c>
      <c r="Q447" s="115">
        <v>687.98832545338303</v>
      </c>
      <c r="R447" s="115">
        <v>1200</v>
      </c>
      <c r="S447" s="115" t="s">
        <v>351</v>
      </c>
      <c r="T447" s="115">
        <v>1200</v>
      </c>
      <c r="U447" s="115" t="s">
        <v>352</v>
      </c>
      <c r="V447" s="115" t="s">
        <v>350</v>
      </c>
      <c r="Z447" s="115">
        <v>0</v>
      </c>
      <c r="AA447" s="115">
        <v>1</v>
      </c>
      <c r="AB447" s="115">
        <v>1.71411407436921</v>
      </c>
      <c r="AC447" s="115">
        <v>0.25207173158786</v>
      </c>
      <c r="AD447" s="115">
        <v>687.98832545338303</v>
      </c>
      <c r="AF447" s="115">
        <v>-1</v>
      </c>
      <c r="AG447" s="115">
        <v>-1</v>
      </c>
      <c r="AH447" s="115">
        <v>-1</v>
      </c>
      <c r="AI447" s="115">
        <v>-1</v>
      </c>
      <c r="AJ447" s="115">
        <v>0</v>
      </c>
      <c r="AM447" s="115" t="s">
        <v>348</v>
      </c>
      <c r="AN447" s="115">
        <v>-1</v>
      </c>
      <c r="AQ447" s="115">
        <v>608</v>
      </c>
      <c r="AR447" s="115" t="s">
        <v>247</v>
      </c>
      <c r="AS447" s="115" t="s">
        <v>355</v>
      </c>
      <c r="AT447" s="115" t="s">
        <v>296</v>
      </c>
      <c r="AV447" s="115">
        <v>130.164321535787</v>
      </c>
      <c r="AW447" s="115">
        <v>0.55797917720000001</v>
      </c>
    </row>
    <row r="448" spans="1:49" x14ac:dyDescent="0.25">
      <c r="A448" s="117">
        <v>220000</v>
      </c>
      <c r="B448" s="117">
        <v>860000</v>
      </c>
      <c r="C448" s="117">
        <v>860000</v>
      </c>
      <c r="D448" s="115" t="s">
        <v>342</v>
      </c>
      <c r="E448" s="115" t="s">
        <v>13</v>
      </c>
      <c r="F448" s="115" t="s">
        <v>343</v>
      </c>
      <c r="G448" s="115" t="s">
        <v>344</v>
      </c>
      <c r="H448" s="115">
        <v>0.56000000000000005</v>
      </c>
      <c r="I448" s="115">
        <v>0.48</v>
      </c>
      <c r="J448" s="115" t="s">
        <v>350</v>
      </c>
      <c r="K448" s="115">
        <v>5.1811491464079998E-2</v>
      </c>
      <c r="L448" s="115">
        <v>3682.59813779868</v>
      </c>
      <c r="M448" s="115">
        <v>9.17514595045885</v>
      </c>
      <c r="N448" s="115">
        <v>1.34926546715079</v>
      </c>
      <c r="O448" s="115">
        <v>0.47537799609390002</v>
      </c>
      <c r="P448" s="115">
        <v>6.990745623406E-2</v>
      </c>
      <c r="Q448" s="115">
        <v>190.8009019822</v>
      </c>
      <c r="R448" s="115">
        <v>1210</v>
      </c>
      <c r="S448" s="115" t="s">
        <v>353</v>
      </c>
      <c r="T448" s="115">
        <v>1210</v>
      </c>
      <c r="U448" s="115" t="s">
        <v>352</v>
      </c>
      <c r="V448" s="115" t="s">
        <v>350</v>
      </c>
      <c r="Z448" s="115">
        <v>0</v>
      </c>
      <c r="AA448" s="115">
        <v>1</v>
      </c>
      <c r="AB448" s="115">
        <v>0.47537799609390002</v>
      </c>
      <c r="AC448" s="115">
        <v>6.990745623406E-2</v>
      </c>
      <c r="AD448" s="115">
        <v>480.993427851371</v>
      </c>
      <c r="AF448" s="115">
        <v>-1</v>
      </c>
      <c r="AG448" s="115">
        <v>-1</v>
      </c>
      <c r="AH448" s="115">
        <v>-1</v>
      </c>
      <c r="AI448" s="115">
        <v>-1</v>
      </c>
      <c r="AJ448" s="115">
        <v>0</v>
      </c>
      <c r="AM448" s="115" t="s">
        <v>348</v>
      </c>
      <c r="AN448" s="115">
        <v>-1</v>
      </c>
      <c r="AQ448" s="115">
        <v>608</v>
      </c>
      <c r="AR448" s="115" t="s">
        <v>247</v>
      </c>
      <c r="AS448" s="115" t="s">
        <v>355</v>
      </c>
      <c r="AT448" s="115" t="s">
        <v>296</v>
      </c>
      <c r="AV448" s="115">
        <v>58.678148987425303</v>
      </c>
      <c r="AW448" s="115">
        <v>0.39010010369999998</v>
      </c>
    </row>
    <row r="449" spans="1:49" x14ac:dyDescent="0.25">
      <c r="A449" s="117">
        <v>220000</v>
      </c>
      <c r="B449" s="117">
        <v>860000</v>
      </c>
      <c r="C449" s="117">
        <v>860000</v>
      </c>
      <c r="D449" s="115" t="s">
        <v>342</v>
      </c>
      <c r="E449" s="115" t="s">
        <v>13</v>
      </c>
      <c r="F449" s="115" t="s">
        <v>343</v>
      </c>
      <c r="G449" s="115" t="s">
        <v>344</v>
      </c>
      <c r="H449" s="115">
        <v>0.56000000000000005</v>
      </c>
      <c r="I449" s="115">
        <v>0.48</v>
      </c>
      <c r="J449" s="115" t="s">
        <v>350</v>
      </c>
      <c r="K449" s="115">
        <v>5.1180221115390001E-2</v>
      </c>
      <c r="L449" s="115">
        <v>3682.59813779868</v>
      </c>
      <c r="M449" s="115">
        <v>9.17514595045885</v>
      </c>
      <c r="N449" s="115">
        <v>1.34926546715079</v>
      </c>
      <c r="O449" s="115">
        <v>0.46958599851045002</v>
      </c>
      <c r="P449" s="115">
        <v>6.9055704952129995E-2</v>
      </c>
      <c r="Q449" s="115">
        <v>188.47618697166001</v>
      </c>
      <c r="R449" s="115">
        <v>1210</v>
      </c>
      <c r="S449" s="115" t="s">
        <v>353</v>
      </c>
      <c r="T449" s="115">
        <v>1210</v>
      </c>
      <c r="U449" s="115" t="s">
        <v>352</v>
      </c>
      <c r="V449" s="115" t="s">
        <v>350</v>
      </c>
      <c r="Z449" s="115">
        <v>0</v>
      </c>
      <c r="AA449" s="115">
        <v>1</v>
      </c>
      <c r="AB449" s="115">
        <v>0.46958599851045002</v>
      </c>
      <c r="AC449" s="115">
        <v>6.9055704952129995E-2</v>
      </c>
      <c r="AD449" s="115">
        <v>188.47618697166101</v>
      </c>
      <c r="AF449" s="115">
        <v>-1</v>
      </c>
      <c r="AG449" s="115">
        <v>-1</v>
      </c>
      <c r="AH449" s="115">
        <v>-1</v>
      </c>
      <c r="AI449" s="115">
        <v>-1</v>
      </c>
      <c r="AJ449" s="115">
        <v>0</v>
      </c>
      <c r="AM449" s="115" t="s">
        <v>348</v>
      </c>
      <c r="AN449" s="115">
        <v>-1</v>
      </c>
      <c r="AQ449" s="115">
        <v>608</v>
      </c>
      <c r="AR449" s="115" t="s">
        <v>247</v>
      </c>
      <c r="AS449" s="115" t="s">
        <v>355</v>
      </c>
      <c r="AT449" s="115" t="s">
        <v>296</v>
      </c>
      <c r="AV449" s="115">
        <v>81.1993096878291</v>
      </c>
      <c r="AW449" s="115">
        <v>0.1528598434</v>
      </c>
    </row>
    <row r="450" spans="1:49" x14ac:dyDescent="0.25">
      <c r="A450" s="117">
        <v>220000</v>
      </c>
      <c r="B450" s="117">
        <v>860000</v>
      </c>
      <c r="C450" s="117">
        <v>860000</v>
      </c>
      <c r="D450" s="115" t="s">
        <v>342</v>
      </c>
      <c r="E450" s="115" t="s">
        <v>13</v>
      </c>
      <c r="F450" s="115" t="s">
        <v>343</v>
      </c>
      <c r="G450" s="115" t="s">
        <v>344</v>
      </c>
      <c r="H450" s="115">
        <v>0.56000000000000005</v>
      </c>
      <c r="I450" s="115">
        <v>0.48</v>
      </c>
      <c r="J450" s="115" t="s">
        <v>350</v>
      </c>
      <c r="K450" s="115">
        <v>0.11108840900236</v>
      </c>
      <c r="L450" s="115">
        <v>3682.59813779868</v>
      </c>
      <c r="M450" s="115">
        <v>9.17514595045885</v>
      </c>
      <c r="N450" s="115">
        <v>1.34926546715079</v>
      </c>
      <c r="O450" s="115">
        <v>1.019252366001</v>
      </c>
      <c r="P450" s="115">
        <v>0.14988775406762</v>
      </c>
      <c r="Q450" s="115">
        <v>409.09396812314202</v>
      </c>
      <c r="R450" s="115">
        <v>1210</v>
      </c>
      <c r="S450" s="115" t="s">
        <v>353</v>
      </c>
      <c r="T450" s="115">
        <v>1210</v>
      </c>
      <c r="U450" s="115" t="s">
        <v>352</v>
      </c>
      <c r="V450" s="115" t="s">
        <v>350</v>
      </c>
      <c r="Z450" s="115">
        <v>0</v>
      </c>
      <c r="AA450" s="115">
        <v>1</v>
      </c>
      <c r="AB450" s="115">
        <v>1.019252366001</v>
      </c>
      <c r="AC450" s="115">
        <v>0.14988775406762</v>
      </c>
      <c r="AD450" s="115">
        <v>797.83848109579105</v>
      </c>
      <c r="AF450" s="115">
        <v>-1</v>
      </c>
      <c r="AG450" s="115">
        <v>-1</v>
      </c>
      <c r="AH450" s="115">
        <v>-1</v>
      </c>
      <c r="AI450" s="115">
        <v>-1</v>
      </c>
      <c r="AJ450" s="115">
        <v>0</v>
      </c>
      <c r="AM450" s="115" t="s">
        <v>348</v>
      </c>
      <c r="AN450" s="115">
        <v>-1</v>
      </c>
      <c r="AQ450" s="115">
        <v>608</v>
      </c>
      <c r="AR450" s="115" t="s">
        <v>247</v>
      </c>
      <c r="AS450" s="115" t="s">
        <v>355</v>
      </c>
      <c r="AT450" s="115" t="s">
        <v>296</v>
      </c>
      <c r="AV450" s="115">
        <v>91.015421299415294</v>
      </c>
      <c r="AW450" s="115">
        <v>0.64707094980000002</v>
      </c>
    </row>
    <row r="451" spans="1:49" x14ac:dyDescent="0.25">
      <c r="A451" s="117">
        <v>220000</v>
      </c>
      <c r="B451" s="117">
        <v>860000</v>
      </c>
      <c r="C451" s="117">
        <v>860000</v>
      </c>
      <c r="D451" s="115" t="s">
        <v>342</v>
      </c>
      <c r="E451" s="115" t="s">
        <v>13</v>
      </c>
      <c r="F451" s="115" t="s">
        <v>343</v>
      </c>
      <c r="G451" s="115" t="s">
        <v>344</v>
      </c>
      <c r="H451" s="115">
        <v>0.56000000000000005</v>
      </c>
      <c r="I451" s="115">
        <v>0.48</v>
      </c>
      <c r="J451" s="115" t="s">
        <v>350</v>
      </c>
      <c r="K451" s="115">
        <v>4.1466681719399996E-3</v>
      </c>
      <c r="L451" s="115">
        <v>3682.59813779868</v>
      </c>
      <c r="M451" s="115">
        <v>9.17514595045885</v>
      </c>
      <c r="N451" s="115">
        <v>1.34926546715079</v>
      </c>
      <c r="O451" s="115">
        <v>3.8046285685669999E-2</v>
      </c>
      <c r="P451" s="115">
        <v>5.5949561681300003E-3</v>
      </c>
      <c r="Q451" s="115">
        <v>15.270512488055299</v>
      </c>
      <c r="R451" s="115">
        <v>1210</v>
      </c>
      <c r="S451" s="115" t="s">
        <v>353</v>
      </c>
      <c r="T451" s="115">
        <v>1210</v>
      </c>
      <c r="U451" s="115" t="s">
        <v>352</v>
      </c>
      <c r="V451" s="115" t="s">
        <v>350</v>
      </c>
      <c r="Z451" s="115">
        <v>0</v>
      </c>
      <c r="AA451" s="115">
        <v>1</v>
      </c>
      <c r="AB451" s="115">
        <v>3.8046285685669999E-2</v>
      </c>
      <c r="AC451" s="115">
        <v>5.5949561681300003E-3</v>
      </c>
      <c r="AD451" s="115">
        <v>29.6662718987114</v>
      </c>
      <c r="AF451" s="115">
        <v>-1</v>
      </c>
      <c r="AG451" s="115">
        <v>-1</v>
      </c>
      <c r="AH451" s="115">
        <v>-1</v>
      </c>
      <c r="AI451" s="115">
        <v>-1</v>
      </c>
      <c r="AJ451" s="115">
        <v>0</v>
      </c>
      <c r="AM451" s="115" t="s">
        <v>348</v>
      </c>
      <c r="AN451" s="115">
        <v>-1</v>
      </c>
      <c r="AQ451" s="115">
        <v>608</v>
      </c>
      <c r="AR451" s="115" t="s">
        <v>247</v>
      </c>
      <c r="AS451" s="115" t="s">
        <v>355</v>
      </c>
      <c r="AT451" s="115" t="s">
        <v>296</v>
      </c>
      <c r="AV451" s="115">
        <v>35.029031521008001</v>
      </c>
      <c r="AW451" s="115">
        <v>2.4060236700000001E-2</v>
      </c>
    </row>
    <row r="452" spans="1:49" x14ac:dyDescent="0.25">
      <c r="A452" s="117">
        <v>220000</v>
      </c>
      <c r="B452" s="117">
        <v>860000</v>
      </c>
      <c r="C452" s="117">
        <v>860000</v>
      </c>
      <c r="D452" s="115" t="s">
        <v>342</v>
      </c>
      <c r="E452" s="115" t="s">
        <v>13</v>
      </c>
      <c r="F452" s="115" t="s">
        <v>343</v>
      </c>
      <c r="G452" s="115" t="s">
        <v>344</v>
      </c>
      <c r="H452" s="115">
        <v>0.56000000000000005</v>
      </c>
      <c r="I452" s="115">
        <v>0.48</v>
      </c>
      <c r="J452" s="115" t="s">
        <v>350</v>
      </c>
      <c r="K452" s="115">
        <v>2.4442485173429999E-2</v>
      </c>
      <c r="L452" s="115">
        <v>3682.59813779868</v>
      </c>
      <c r="M452" s="115">
        <v>9.17514595045885</v>
      </c>
      <c r="N452" s="115">
        <v>1.34926546715079</v>
      </c>
      <c r="O452" s="115">
        <v>0.22426336885822001</v>
      </c>
      <c r="P452" s="115">
        <v>3.2979401175859999E-2</v>
      </c>
      <c r="Q452" s="115">
        <v>90.011850382874698</v>
      </c>
      <c r="R452" s="115">
        <v>1210</v>
      </c>
      <c r="S452" s="115" t="s">
        <v>353</v>
      </c>
      <c r="T452" s="115">
        <v>1210</v>
      </c>
      <c r="U452" s="115" t="s">
        <v>352</v>
      </c>
      <c r="V452" s="115" t="s">
        <v>350</v>
      </c>
      <c r="Z452" s="115">
        <v>0</v>
      </c>
      <c r="AA452" s="115">
        <v>1</v>
      </c>
      <c r="AB452" s="115">
        <v>0.22426336885822001</v>
      </c>
      <c r="AC452" s="115">
        <v>3.2979401175859999E-2</v>
      </c>
      <c r="AD452" s="115">
        <v>90.011850382873604</v>
      </c>
      <c r="AF452" s="115">
        <v>-1</v>
      </c>
      <c r="AG452" s="115">
        <v>-1</v>
      </c>
      <c r="AH452" s="115">
        <v>-1</v>
      </c>
      <c r="AI452" s="115">
        <v>-1</v>
      </c>
      <c r="AJ452" s="115">
        <v>0</v>
      </c>
      <c r="AM452" s="115" t="s">
        <v>348</v>
      </c>
      <c r="AN452" s="115">
        <v>-1</v>
      </c>
      <c r="AQ452" s="115">
        <v>608</v>
      </c>
      <c r="AR452" s="115" t="s">
        <v>247</v>
      </c>
      <c r="AS452" s="115" t="s">
        <v>355</v>
      </c>
      <c r="AT452" s="115" t="s">
        <v>296</v>
      </c>
      <c r="AV452" s="115">
        <v>43.632894561455799</v>
      </c>
      <c r="AW452" s="115">
        <v>7.3002311700000003E-2</v>
      </c>
    </row>
    <row r="453" spans="1:49" x14ac:dyDescent="0.25">
      <c r="A453" s="117">
        <v>220000</v>
      </c>
      <c r="B453" s="117">
        <v>860000</v>
      </c>
      <c r="C453" s="117">
        <v>860000</v>
      </c>
      <c r="D453" s="115" t="s">
        <v>342</v>
      </c>
      <c r="E453" s="115" t="s">
        <v>13</v>
      </c>
      <c r="F453" s="115" t="s">
        <v>343</v>
      </c>
      <c r="G453" s="115" t="s">
        <v>344</v>
      </c>
      <c r="H453" s="115">
        <v>0.56000000000000005</v>
      </c>
      <c r="I453" s="115">
        <v>0.48</v>
      </c>
      <c r="J453" s="115" t="s">
        <v>350</v>
      </c>
      <c r="K453" s="115">
        <v>7.0801729641049999E-2</v>
      </c>
      <c r="L453" s="115">
        <v>3682.59813779868</v>
      </c>
      <c r="M453" s="115">
        <v>9.17514595045885</v>
      </c>
      <c r="N453" s="115">
        <v>1.34926546715079</v>
      </c>
      <c r="O453" s="115">
        <v>0.64961620300156997</v>
      </c>
      <c r="P453" s="115">
        <v>9.5530328819210003E-2</v>
      </c>
      <c r="Q453" s="115">
        <v>260.73431772906002</v>
      </c>
      <c r="R453" s="115">
        <v>1200</v>
      </c>
      <c r="S453" s="115" t="s">
        <v>351</v>
      </c>
      <c r="T453" s="115">
        <v>1200</v>
      </c>
      <c r="U453" s="115" t="s">
        <v>352</v>
      </c>
      <c r="V453" s="115" t="s">
        <v>350</v>
      </c>
      <c r="Z453" s="115">
        <v>0</v>
      </c>
      <c r="AA453" s="115">
        <v>1</v>
      </c>
      <c r="AB453" s="115">
        <v>0.64961620300156997</v>
      </c>
      <c r="AC453" s="115">
        <v>9.5530328819210003E-2</v>
      </c>
      <c r="AD453" s="115">
        <v>260.73431772906099</v>
      </c>
      <c r="AF453" s="115">
        <v>-1</v>
      </c>
      <c r="AG453" s="115">
        <v>-1</v>
      </c>
      <c r="AH453" s="115">
        <v>-1</v>
      </c>
      <c r="AI453" s="115">
        <v>-1</v>
      </c>
      <c r="AJ453" s="115">
        <v>0</v>
      </c>
      <c r="AM453" s="115" t="s">
        <v>348</v>
      </c>
      <c r="AN453" s="115">
        <v>-1</v>
      </c>
      <c r="AQ453" s="115">
        <v>608</v>
      </c>
      <c r="AR453" s="115" t="s">
        <v>247</v>
      </c>
      <c r="AS453" s="115" t="s">
        <v>355</v>
      </c>
      <c r="AT453" s="115" t="s">
        <v>296</v>
      </c>
      <c r="AV453" s="115">
        <v>68.045043725010501</v>
      </c>
      <c r="AW453" s="115">
        <v>0.2114633558</v>
      </c>
    </row>
    <row r="454" spans="1:49" x14ac:dyDescent="0.25">
      <c r="A454" s="117">
        <v>220000</v>
      </c>
      <c r="B454" s="117">
        <v>860000</v>
      </c>
      <c r="C454" s="117">
        <v>860000</v>
      </c>
      <c r="D454" s="115" t="s">
        <v>342</v>
      </c>
      <c r="E454" s="115" t="s">
        <v>13</v>
      </c>
      <c r="F454" s="115" t="s">
        <v>343</v>
      </c>
      <c r="G454" s="115" t="s">
        <v>344</v>
      </c>
      <c r="H454" s="115">
        <v>0.56000000000000005</v>
      </c>
      <c r="I454" s="115">
        <v>0.48</v>
      </c>
      <c r="J454" s="115" t="s">
        <v>350</v>
      </c>
      <c r="K454" s="115">
        <v>8.7453173456159994E-2</v>
      </c>
      <c r="L454" s="115">
        <v>3682.59813779868</v>
      </c>
      <c r="M454" s="115">
        <v>9.17514595045885</v>
      </c>
      <c r="N454" s="115">
        <v>1.34926546715079</v>
      </c>
      <c r="O454" s="115">
        <v>0.80239563029105998</v>
      </c>
      <c r="P454" s="115">
        <v>0.11799754693714</v>
      </c>
      <c r="Q454" s="115">
        <v>322.05489371424</v>
      </c>
      <c r="R454" s="115">
        <v>1210</v>
      </c>
      <c r="S454" s="115" t="s">
        <v>353</v>
      </c>
      <c r="T454" s="115">
        <v>1210</v>
      </c>
      <c r="U454" s="115" t="s">
        <v>352</v>
      </c>
      <c r="V454" s="115" t="s">
        <v>350</v>
      </c>
      <c r="Z454" s="115">
        <v>0</v>
      </c>
      <c r="AA454" s="115">
        <v>1</v>
      </c>
      <c r="AB454" s="115">
        <v>0.80239563029105998</v>
      </c>
      <c r="AC454" s="115">
        <v>0.11799754693714</v>
      </c>
      <c r="AD454" s="115">
        <v>329.23392620638202</v>
      </c>
      <c r="AF454" s="115">
        <v>-1</v>
      </c>
      <c r="AG454" s="115">
        <v>-1</v>
      </c>
      <c r="AH454" s="115">
        <v>-1</v>
      </c>
      <c r="AI454" s="115">
        <v>-1</v>
      </c>
      <c r="AJ454" s="115">
        <v>0</v>
      </c>
      <c r="AM454" s="115" t="s">
        <v>348</v>
      </c>
      <c r="AN454" s="115">
        <v>-1</v>
      </c>
      <c r="AQ454" s="115">
        <v>608</v>
      </c>
      <c r="AR454" s="115" t="s">
        <v>247</v>
      </c>
      <c r="AS454" s="115" t="s">
        <v>355</v>
      </c>
      <c r="AT454" s="115" t="s">
        <v>296</v>
      </c>
      <c r="AV454" s="115">
        <v>89.4630290358851</v>
      </c>
      <c r="AW454" s="115">
        <v>0.26701859379999998</v>
      </c>
    </row>
    <row r="455" spans="1:49" x14ac:dyDescent="0.25">
      <c r="A455" s="117">
        <v>220000</v>
      </c>
      <c r="B455" s="117">
        <v>860000</v>
      </c>
      <c r="C455" s="117">
        <v>860000</v>
      </c>
      <c r="D455" s="115" t="s">
        <v>342</v>
      </c>
      <c r="E455" s="115" t="s">
        <v>13</v>
      </c>
      <c r="F455" s="115" t="s">
        <v>343</v>
      </c>
      <c r="G455" s="115" t="s">
        <v>344</v>
      </c>
      <c r="H455" s="115">
        <v>0.56000000000000005</v>
      </c>
      <c r="I455" s="115">
        <v>0.48</v>
      </c>
      <c r="J455" s="115" t="s">
        <v>350</v>
      </c>
      <c r="K455" s="115">
        <v>0.23466815150161</v>
      </c>
      <c r="L455" s="115">
        <v>3682.59813779868</v>
      </c>
      <c r="M455" s="115">
        <v>9.17514595045885</v>
      </c>
      <c r="N455" s="115">
        <v>1.34926546715079</v>
      </c>
      <c r="O455" s="115">
        <v>2.15311453995167</v>
      </c>
      <c r="P455" s="115">
        <v>0.31662963306122999</v>
      </c>
      <c r="Q455" s="115">
        <v>864.18849772049202</v>
      </c>
      <c r="R455" s="115">
        <v>1210</v>
      </c>
      <c r="S455" s="115" t="s">
        <v>353</v>
      </c>
      <c r="T455" s="115">
        <v>1210</v>
      </c>
      <c r="U455" s="115" t="s">
        <v>352</v>
      </c>
      <c r="V455" s="115" t="s">
        <v>350</v>
      </c>
      <c r="Z455" s="115">
        <v>0</v>
      </c>
      <c r="AA455" s="115">
        <v>1</v>
      </c>
      <c r="AB455" s="115">
        <v>2.15311453995167</v>
      </c>
      <c r="AC455" s="115">
        <v>0.31662963306122999</v>
      </c>
      <c r="AD455" s="115">
        <v>865.315478626507</v>
      </c>
      <c r="AF455" s="115">
        <v>-1</v>
      </c>
      <c r="AG455" s="115">
        <v>-1</v>
      </c>
      <c r="AH455" s="115">
        <v>-1</v>
      </c>
      <c r="AI455" s="115">
        <v>-1</v>
      </c>
      <c r="AJ455" s="115">
        <v>0</v>
      </c>
      <c r="AM455" s="115" t="s">
        <v>348</v>
      </c>
      <c r="AN455" s="115">
        <v>-1</v>
      </c>
      <c r="AQ455" s="115">
        <v>608</v>
      </c>
      <c r="AR455" s="115" t="s">
        <v>247</v>
      </c>
      <c r="AS455" s="115" t="s">
        <v>355</v>
      </c>
      <c r="AT455" s="115" t="s">
        <v>296</v>
      </c>
      <c r="AV455" s="115">
        <v>123.73984768535701</v>
      </c>
      <c r="AW455" s="115">
        <v>0.70179681959999995</v>
      </c>
    </row>
    <row r="456" spans="1:49" x14ac:dyDescent="0.25">
      <c r="A456" s="117">
        <v>220000</v>
      </c>
      <c r="B456" s="117">
        <v>860000</v>
      </c>
      <c r="C456" s="117">
        <v>860000</v>
      </c>
      <c r="D456" s="115" t="s">
        <v>342</v>
      </c>
      <c r="E456" s="115" t="s">
        <v>13</v>
      </c>
      <c r="F456" s="115" t="s">
        <v>343</v>
      </c>
      <c r="G456" s="115" t="s">
        <v>344</v>
      </c>
      <c r="H456" s="115">
        <v>0.56000000000000005</v>
      </c>
      <c r="I456" s="115">
        <v>0.48</v>
      </c>
      <c r="J456" s="115" t="s">
        <v>350</v>
      </c>
      <c r="K456" s="115">
        <v>0.10777316580234</v>
      </c>
      <c r="L456" s="115">
        <v>3682.59813779868</v>
      </c>
      <c r="M456" s="115">
        <v>9.17514595045885</v>
      </c>
      <c r="N456" s="115">
        <v>1.34926546715079</v>
      </c>
      <c r="O456" s="115">
        <v>0.98883452577951003</v>
      </c>
      <c r="P456" s="115">
        <v>0.14541461090262001</v>
      </c>
      <c r="Q456" s="115">
        <v>396.885259688384</v>
      </c>
      <c r="R456" s="115">
        <v>1210</v>
      </c>
      <c r="S456" s="115" t="s">
        <v>353</v>
      </c>
      <c r="T456" s="115">
        <v>1210</v>
      </c>
      <c r="U456" s="115" t="s">
        <v>352</v>
      </c>
      <c r="V456" s="115" t="s">
        <v>350</v>
      </c>
      <c r="Z456" s="115">
        <v>0</v>
      </c>
      <c r="AA456" s="115">
        <v>1</v>
      </c>
      <c r="AB456" s="115">
        <v>0.98883452577951003</v>
      </c>
      <c r="AC456" s="115">
        <v>0.14541461090262001</v>
      </c>
      <c r="AD456" s="115">
        <v>396.885259688384</v>
      </c>
      <c r="AF456" s="115">
        <v>-1</v>
      </c>
      <c r="AG456" s="115">
        <v>-1</v>
      </c>
      <c r="AH456" s="115">
        <v>-1</v>
      </c>
      <c r="AI456" s="115">
        <v>-1</v>
      </c>
      <c r="AJ456" s="115">
        <v>0</v>
      </c>
      <c r="AM456" s="115" t="s">
        <v>348</v>
      </c>
      <c r="AN456" s="115">
        <v>-1</v>
      </c>
      <c r="AQ456" s="115">
        <v>608</v>
      </c>
      <c r="AR456" s="115" t="s">
        <v>247</v>
      </c>
      <c r="AS456" s="115" t="s">
        <v>355</v>
      </c>
      <c r="AT456" s="115" t="s">
        <v>296</v>
      </c>
      <c r="AV456" s="115">
        <v>94.524538891408199</v>
      </c>
      <c r="AW456" s="115">
        <v>0.32188585539999998</v>
      </c>
    </row>
    <row r="457" spans="1:49" x14ac:dyDescent="0.25">
      <c r="A457" s="117">
        <v>220000</v>
      </c>
      <c r="B457" s="117">
        <v>860000</v>
      </c>
      <c r="C457" s="117">
        <v>860000</v>
      </c>
      <c r="D457" s="115" t="s">
        <v>342</v>
      </c>
      <c r="E457" s="115" t="s">
        <v>13</v>
      </c>
      <c r="F457" s="115" t="s">
        <v>343</v>
      </c>
      <c r="G457" s="115" t="s">
        <v>344</v>
      </c>
      <c r="H457" s="115">
        <v>0.56000000000000005</v>
      </c>
      <c r="I457" s="115">
        <v>0.48</v>
      </c>
      <c r="J457" s="115" t="s">
        <v>350</v>
      </c>
      <c r="K457" s="115">
        <v>1.2270474658000001E-4</v>
      </c>
      <c r="L457" s="115">
        <v>3682.59813779868</v>
      </c>
      <c r="M457" s="115">
        <v>9.17514595045885</v>
      </c>
      <c r="N457" s="115">
        <v>1.34926546715079</v>
      </c>
      <c r="O457" s="115">
        <v>1.12583395873E-3</v>
      </c>
      <c r="P457" s="115">
        <v>1.6556127721999999E-4</v>
      </c>
      <c r="Q457" s="115">
        <v>0.45187227127298002</v>
      </c>
      <c r="R457" s="115">
        <v>1210</v>
      </c>
      <c r="S457" s="115" t="s">
        <v>353</v>
      </c>
      <c r="T457" s="115">
        <v>1210</v>
      </c>
      <c r="U457" s="115" t="s">
        <v>352</v>
      </c>
      <c r="V457" s="115" t="s">
        <v>350</v>
      </c>
      <c r="Z457" s="115">
        <v>0</v>
      </c>
      <c r="AA457" s="115">
        <v>1</v>
      </c>
      <c r="AB457" s="115">
        <v>1.12583395873E-3</v>
      </c>
      <c r="AC457" s="115">
        <v>1.6556127721999999E-4</v>
      </c>
      <c r="AD457" s="115">
        <v>0.45187227127177998</v>
      </c>
      <c r="AF457" s="115">
        <v>-1</v>
      </c>
      <c r="AG457" s="115">
        <v>-1</v>
      </c>
      <c r="AH457" s="115">
        <v>-1</v>
      </c>
      <c r="AI457" s="115">
        <v>-1</v>
      </c>
      <c r="AJ457" s="115">
        <v>0</v>
      </c>
      <c r="AM457" s="115" t="s">
        <v>348</v>
      </c>
      <c r="AN457" s="115">
        <v>-1</v>
      </c>
      <c r="AQ457" s="115">
        <v>608</v>
      </c>
      <c r="AR457" s="115" t="s">
        <v>247</v>
      </c>
      <c r="AS457" s="115" t="s">
        <v>355</v>
      </c>
      <c r="AT457" s="115" t="s">
        <v>296</v>
      </c>
      <c r="AV457" s="115">
        <v>11.485344085366201</v>
      </c>
      <c r="AW457" s="115">
        <v>3.6648200000000001E-4</v>
      </c>
    </row>
    <row r="458" spans="1:49" x14ac:dyDescent="0.25">
      <c r="A458" s="117">
        <v>220000</v>
      </c>
      <c r="B458" s="117">
        <v>860000</v>
      </c>
      <c r="C458" s="117">
        <v>860000</v>
      </c>
      <c r="D458" s="115" t="s">
        <v>342</v>
      </c>
      <c r="E458" s="115" t="s">
        <v>13</v>
      </c>
      <c r="F458" s="115" t="s">
        <v>343</v>
      </c>
      <c r="G458" s="115" t="s">
        <v>344</v>
      </c>
      <c r="H458" s="115">
        <v>0.56000000000000005</v>
      </c>
      <c r="I458" s="115">
        <v>0.48</v>
      </c>
      <c r="J458" s="115" t="s">
        <v>350</v>
      </c>
      <c r="K458" s="115">
        <v>0.11468905181062</v>
      </c>
      <c r="L458" s="115">
        <v>3682.59813779868</v>
      </c>
      <c r="M458" s="115">
        <v>9.17514595045885</v>
      </c>
      <c r="N458" s="115">
        <v>1.34926546715079</v>
      </c>
      <c r="O458" s="115">
        <v>1.0522887892821799</v>
      </c>
      <c r="P458" s="115">
        <v>0.15474597706832999</v>
      </c>
      <c r="Q458" s="115">
        <v>422.35368862368898</v>
      </c>
      <c r="R458" s="115">
        <v>1210</v>
      </c>
      <c r="S458" s="115" t="s">
        <v>353</v>
      </c>
      <c r="T458" s="115">
        <v>1210</v>
      </c>
      <c r="U458" s="115" t="s">
        <v>352</v>
      </c>
      <c r="V458" s="115" t="s">
        <v>350</v>
      </c>
      <c r="Z458" s="115">
        <v>0</v>
      </c>
      <c r="AA458" s="115">
        <v>1</v>
      </c>
      <c r="AB458" s="115">
        <v>1.0522887892821799</v>
      </c>
      <c r="AC458" s="115">
        <v>0.15474597706832999</v>
      </c>
      <c r="AD458" s="115">
        <v>422.35368862368898</v>
      </c>
      <c r="AF458" s="115">
        <v>-1</v>
      </c>
      <c r="AG458" s="115">
        <v>-1</v>
      </c>
      <c r="AH458" s="115">
        <v>-1</v>
      </c>
      <c r="AI458" s="115">
        <v>-1</v>
      </c>
      <c r="AJ458" s="115">
        <v>0</v>
      </c>
      <c r="AM458" s="115" t="s">
        <v>348</v>
      </c>
      <c r="AN458" s="115">
        <v>-1</v>
      </c>
      <c r="AQ458" s="115">
        <v>608</v>
      </c>
      <c r="AR458" s="115" t="s">
        <v>247</v>
      </c>
      <c r="AS458" s="115" t="s">
        <v>355</v>
      </c>
      <c r="AT458" s="115" t="s">
        <v>296</v>
      </c>
      <c r="AV458" s="115">
        <v>91.451627530570605</v>
      </c>
      <c r="AW458" s="115">
        <v>0.3425415155</v>
      </c>
    </row>
    <row r="459" spans="1:49" x14ac:dyDescent="0.25">
      <c r="A459" s="117">
        <v>220000</v>
      </c>
      <c r="B459" s="117">
        <v>860000</v>
      </c>
      <c r="C459" s="117">
        <v>860000</v>
      </c>
      <c r="D459" s="115" t="s">
        <v>342</v>
      </c>
      <c r="E459" s="115" t="s">
        <v>13</v>
      </c>
      <c r="F459" s="115" t="s">
        <v>343</v>
      </c>
      <c r="G459" s="115" t="s">
        <v>344</v>
      </c>
      <c r="H459" s="115">
        <v>0.56000000000000005</v>
      </c>
      <c r="I459" s="115">
        <v>0.48</v>
      </c>
      <c r="J459" s="115" t="s">
        <v>350</v>
      </c>
      <c r="K459" s="115">
        <v>0.12389727659716</v>
      </c>
      <c r="L459" s="115">
        <v>3701.5312106203601</v>
      </c>
      <c r="M459" s="115">
        <v>9.2193788798181604</v>
      </c>
      <c r="N459" s="115">
        <v>1.3556703147459901</v>
      </c>
      <c r="O459" s="115">
        <v>1.1422559351269199</v>
      </c>
      <c r="P459" s="115">
        <v>0.16796385996065</v>
      </c>
      <c r="Q459" s="115">
        <v>458.60963623528397</v>
      </c>
      <c r="R459" s="115">
        <v>1210</v>
      </c>
      <c r="S459" s="115" t="s">
        <v>353</v>
      </c>
      <c r="T459" s="115">
        <v>1210</v>
      </c>
      <c r="U459" s="115" t="s">
        <v>352</v>
      </c>
      <c r="V459" s="115" t="s">
        <v>350</v>
      </c>
      <c r="Z459" s="115">
        <v>0</v>
      </c>
      <c r="AA459" s="115">
        <v>1</v>
      </c>
      <c r="AB459" s="115">
        <v>1.1422559351269199</v>
      </c>
      <c r="AC459" s="115">
        <v>0.16796385996065</v>
      </c>
      <c r="AD459" s="115">
        <v>458.60963623528397</v>
      </c>
      <c r="AF459" s="115">
        <v>-1</v>
      </c>
      <c r="AG459" s="115">
        <v>-1</v>
      </c>
      <c r="AH459" s="115">
        <v>-1</v>
      </c>
      <c r="AI459" s="115">
        <v>-1</v>
      </c>
      <c r="AJ459" s="115">
        <v>0</v>
      </c>
      <c r="AM459" s="115" t="s">
        <v>348</v>
      </c>
      <c r="AN459" s="115">
        <v>-1</v>
      </c>
      <c r="AQ459" s="115">
        <v>608</v>
      </c>
      <c r="AR459" s="115" t="s">
        <v>247</v>
      </c>
      <c r="AS459" s="115" t="s">
        <v>355</v>
      </c>
      <c r="AT459" s="115" t="s">
        <v>296</v>
      </c>
      <c r="AV459" s="115">
        <v>100.675064513264</v>
      </c>
      <c r="AW459" s="115">
        <v>0.37194617699999999</v>
      </c>
    </row>
    <row r="460" spans="1:49" x14ac:dyDescent="0.25">
      <c r="A460" s="117">
        <v>220000</v>
      </c>
      <c r="B460" s="117">
        <v>860000</v>
      </c>
      <c r="C460" s="117">
        <v>860000</v>
      </c>
      <c r="D460" s="115" t="s">
        <v>342</v>
      </c>
      <c r="E460" s="115" t="s">
        <v>13</v>
      </c>
      <c r="F460" s="115" t="s">
        <v>343</v>
      </c>
      <c r="G460" s="115" t="s">
        <v>344</v>
      </c>
      <c r="H460" s="115">
        <v>0.56000000000000005</v>
      </c>
      <c r="I460" s="115">
        <v>0.48</v>
      </c>
      <c r="J460" s="115" t="s">
        <v>350</v>
      </c>
      <c r="K460" s="115">
        <v>0.21526864103598001</v>
      </c>
      <c r="L460" s="115">
        <v>3701.5312106203601</v>
      </c>
      <c r="M460" s="115">
        <v>9.2193788798181604</v>
      </c>
      <c r="N460" s="115">
        <v>1.3556703147459901</v>
      </c>
      <c r="O460" s="115">
        <v>1.9846431626543299</v>
      </c>
      <c r="P460" s="115">
        <v>0.29183330634819998</v>
      </c>
      <c r="Q460" s="115">
        <v>796.82359346253702</v>
      </c>
      <c r="R460" s="115">
        <v>1210</v>
      </c>
      <c r="S460" s="115" t="s">
        <v>353</v>
      </c>
      <c r="T460" s="115">
        <v>1210</v>
      </c>
      <c r="U460" s="115" t="s">
        <v>352</v>
      </c>
      <c r="V460" s="115" t="s">
        <v>350</v>
      </c>
      <c r="Z460" s="115">
        <v>0</v>
      </c>
      <c r="AA460" s="115">
        <v>1</v>
      </c>
      <c r="AB460" s="115">
        <v>1.9846431626543299</v>
      </c>
      <c r="AC460" s="115">
        <v>0.29183330634819998</v>
      </c>
      <c r="AD460" s="115">
        <v>796.82359346253702</v>
      </c>
      <c r="AF460" s="115">
        <v>-1</v>
      </c>
      <c r="AG460" s="115">
        <v>-1</v>
      </c>
      <c r="AH460" s="115">
        <v>-1</v>
      </c>
      <c r="AI460" s="115">
        <v>-1</v>
      </c>
      <c r="AJ460" s="115">
        <v>0</v>
      </c>
      <c r="AM460" s="115" t="s">
        <v>348</v>
      </c>
      <c r="AN460" s="115">
        <v>-1</v>
      </c>
      <c r="AQ460" s="115">
        <v>608</v>
      </c>
      <c r="AR460" s="115" t="s">
        <v>247</v>
      </c>
      <c r="AS460" s="115" t="s">
        <v>355</v>
      </c>
      <c r="AT460" s="115" t="s">
        <v>296</v>
      </c>
      <c r="AV460" s="115">
        <v>120.64315335573301</v>
      </c>
      <c r="AW460" s="115">
        <v>0.64624784550000003</v>
      </c>
    </row>
    <row r="461" spans="1:49" x14ac:dyDescent="0.25">
      <c r="A461" s="117">
        <v>220000</v>
      </c>
      <c r="B461" s="117">
        <v>860000</v>
      </c>
      <c r="C461" s="117">
        <v>860000</v>
      </c>
      <c r="D461" s="115" t="s">
        <v>342</v>
      </c>
      <c r="E461" s="115" t="s">
        <v>13</v>
      </c>
      <c r="F461" s="115" t="s">
        <v>343</v>
      </c>
      <c r="G461" s="115" t="s">
        <v>344</v>
      </c>
      <c r="H461" s="115">
        <v>0.56000000000000005</v>
      </c>
      <c r="I461" s="115">
        <v>0.48</v>
      </c>
      <c r="J461" s="115" t="s">
        <v>350</v>
      </c>
      <c r="K461" s="115">
        <v>0.1102685259014</v>
      </c>
      <c r="L461" s="115">
        <v>3701.5312106203601</v>
      </c>
      <c r="M461" s="115">
        <v>9.2193788798181604</v>
      </c>
      <c r="N461" s="115">
        <v>1.3556703147459901</v>
      </c>
      <c r="O461" s="115">
        <v>1.01660731880412</v>
      </c>
      <c r="P461" s="115">
        <v>0.14948776721533</v>
      </c>
      <c r="Q461" s="115">
        <v>408.16239017316099</v>
      </c>
      <c r="R461" s="115">
        <v>1210</v>
      </c>
      <c r="S461" s="115" t="s">
        <v>353</v>
      </c>
      <c r="T461" s="115">
        <v>1210</v>
      </c>
      <c r="U461" s="115" t="s">
        <v>352</v>
      </c>
      <c r="V461" s="115" t="s">
        <v>350</v>
      </c>
      <c r="Z461" s="115">
        <v>0</v>
      </c>
      <c r="AA461" s="115">
        <v>1</v>
      </c>
      <c r="AB461" s="115">
        <v>1.01660731880412</v>
      </c>
      <c r="AC461" s="115">
        <v>0.14948776721533</v>
      </c>
      <c r="AD461" s="115">
        <v>408.16239017316099</v>
      </c>
      <c r="AF461" s="115">
        <v>-1</v>
      </c>
      <c r="AG461" s="115">
        <v>-1</v>
      </c>
      <c r="AH461" s="115">
        <v>-1</v>
      </c>
      <c r="AI461" s="115">
        <v>-1</v>
      </c>
      <c r="AJ461" s="115">
        <v>0</v>
      </c>
      <c r="AM461" s="115" t="s">
        <v>348</v>
      </c>
      <c r="AN461" s="115">
        <v>-1</v>
      </c>
      <c r="AQ461" s="115">
        <v>608</v>
      </c>
      <c r="AR461" s="115" t="s">
        <v>247</v>
      </c>
      <c r="AS461" s="115" t="s">
        <v>355</v>
      </c>
      <c r="AT461" s="115" t="s">
        <v>296</v>
      </c>
      <c r="AV461" s="115">
        <v>96.960180451675498</v>
      </c>
      <c r="AW461" s="115">
        <v>0.33103194660000002</v>
      </c>
    </row>
    <row r="462" spans="1:49" x14ac:dyDescent="0.25">
      <c r="A462" s="117">
        <v>220000</v>
      </c>
      <c r="B462" s="117">
        <v>860000</v>
      </c>
      <c r="C462" s="117">
        <v>860000</v>
      </c>
      <c r="D462" s="115" t="s">
        <v>342</v>
      </c>
      <c r="E462" s="115" t="s">
        <v>13</v>
      </c>
      <c r="F462" s="115" t="s">
        <v>343</v>
      </c>
      <c r="G462" s="115" t="s">
        <v>344</v>
      </c>
      <c r="H462" s="115">
        <v>0.56000000000000005</v>
      </c>
      <c r="I462" s="115">
        <v>0.48</v>
      </c>
      <c r="J462" s="115" t="s">
        <v>350</v>
      </c>
      <c r="K462" s="115">
        <v>4.7393457852199998E-2</v>
      </c>
      <c r="L462" s="115">
        <v>3701.5312106203601</v>
      </c>
      <c r="M462" s="115">
        <v>9.2193788798181604</v>
      </c>
      <c r="N462" s="115">
        <v>1.3556703147459901</v>
      </c>
      <c r="O462" s="115">
        <v>0.43693824436418999</v>
      </c>
      <c r="P462" s="115">
        <v>6.4249903923400006E-2</v>
      </c>
      <c r="Q462" s="115">
        <v>175.42836341916799</v>
      </c>
      <c r="R462" s="115">
        <v>1210</v>
      </c>
      <c r="S462" s="115" t="s">
        <v>353</v>
      </c>
      <c r="T462" s="115">
        <v>1210</v>
      </c>
      <c r="U462" s="115" t="s">
        <v>352</v>
      </c>
      <c r="V462" s="115" t="s">
        <v>350</v>
      </c>
      <c r="Z462" s="115">
        <v>0</v>
      </c>
      <c r="AA462" s="115">
        <v>1</v>
      </c>
      <c r="AB462" s="115">
        <v>0.43693824436418999</v>
      </c>
      <c r="AC462" s="115">
        <v>6.4249903923400006E-2</v>
      </c>
      <c r="AD462" s="115">
        <v>175.428363419167</v>
      </c>
      <c r="AF462" s="115">
        <v>-1</v>
      </c>
      <c r="AG462" s="115">
        <v>-1</v>
      </c>
      <c r="AH462" s="115">
        <v>-1</v>
      </c>
      <c r="AI462" s="115">
        <v>-1</v>
      </c>
      <c r="AJ462" s="115">
        <v>0</v>
      </c>
      <c r="AM462" s="115" t="s">
        <v>348</v>
      </c>
      <c r="AN462" s="115">
        <v>-1</v>
      </c>
      <c r="AQ462" s="115">
        <v>608</v>
      </c>
      <c r="AR462" s="115" t="s">
        <v>247</v>
      </c>
      <c r="AS462" s="115" t="s">
        <v>355</v>
      </c>
      <c r="AT462" s="115" t="s">
        <v>296</v>
      </c>
      <c r="AV462" s="115">
        <v>55.4361766483472</v>
      </c>
      <c r="AW462" s="115">
        <v>0.142277667</v>
      </c>
    </row>
    <row r="463" spans="1:49" x14ac:dyDescent="0.25">
      <c r="A463" s="117">
        <v>220000</v>
      </c>
      <c r="B463" s="117">
        <v>860000</v>
      </c>
      <c r="C463" s="117">
        <v>860000</v>
      </c>
      <c r="D463" s="115" t="s">
        <v>342</v>
      </c>
      <c r="E463" s="115" t="s">
        <v>13</v>
      </c>
      <c r="F463" s="115" t="s">
        <v>343</v>
      </c>
      <c r="G463" s="115" t="s">
        <v>344</v>
      </c>
      <c r="H463" s="115">
        <v>0.56000000000000005</v>
      </c>
      <c r="I463" s="115">
        <v>0.48</v>
      </c>
      <c r="J463" s="115" t="s">
        <v>350</v>
      </c>
      <c r="K463" s="115">
        <v>8.0098620736160003E-2</v>
      </c>
      <c r="L463" s="115">
        <v>3701.5312106203601</v>
      </c>
      <c r="M463" s="115">
        <v>9.2193788798181604</v>
      </c>
      <c r="N463" s="115">
        <v>1.3556703147459901</v>
      </c>
      <c r="O463" s="115">
        <v>0.73845953231758998</v>
      </c>
      <c r="P463" s="115">
        <v>0.10858732238412</v>
      </c>
      <c r="Q463" s="115">
        <v>296.487544582569</v>
      </c>
      <c r="R463" s="115">
        <v>1210</v>
      </c>
      <c r="S463" s="115" t="s">
        <v>353</v>
      </c>
      <c r="T463" s="115">
        <v>1210</v>
      </c>
      <c r="U463" s="115" t="s">
        <v>352</v>
      </c>
      <c r="V463" s="115" t="s">
        <v>350</v>
      </c>
      <c r="Z463" s="115">
        <v>0</v>
      </c>
      <c r="AA463" s="115">
        <v>1</v>
      </c>
      <c r="AB463" s="115">
        <v>0.73845953231758998</v>
      </c>
      <c r="AC463" s="115">
        <v>0.10858732238412</v>
      </c>
      <c r="AD463" s="115">
        <v>296.487544582569</v>
      </c>
      <c r="AF463" s="115">
        <v>-1</v>
      </c>
      <c r="AG463" s="115">
        <v>-1</v>
      </c>
      <c r="AH463" s="115">
        <v>-1</v>
      </c>
      <c r="AI463" s="115">
        <v>-1</v>
      </c>
      <c r="AJ463" s="115">
        <v>0</v>
      </c>
      <c r="AM463" s="115" t="s">
        <v>348</v>
      </c>
      <c r="AN463" s="115">
        <v>-1</v>
      </c>
      <c r="AQ463" s="115">
        <v>608</v>
      </c>
      <c r="AR463" s="115" t="s">
        <v>247</v>
      </c>
      <c r="AS463" s="115" t="s">
        <v>355</v>
      </c>
      <c r="AT463" s="115" t="s">
        <v>296</v>
      </c>
      <c r="AV463" s="115">
        <v>74.780499198458998</v>
      </c>
      <c r="AW463" s="115">
        <v>0.24046029569999999</v>
      </c>
    </row>
    <row r="464" spans="1:49" x14ac:dyDescent="0.25">
      <c r="A464" s="117">
        <v>220000</v>
      </c>
      <c r="B464" s="117">
        <v>860000</v>
      </c>
      <c r="C464" s="117">
        <v>860000</v>
      </c>
      <c r="D464" s="115" t="s">
        <v>342</v>
      </c>
      <c r="E464" s="115" t="s">
        <v>13</v>
      </c>
      <c r="F464" s="115" t="s">
        <v>343</v>
      </c>
      <c r="G464" s="115" t="s">
        <v>344</v>
      </c>
      <c r="H464" s="115">
        <v>0.56000000000000005</v>
      </c>
      <c r="I464" s="115">
        <v>0.48</v>
      </c>
      <c r="J464" s="115" t="s">
        <v>350</v>
      </c>
      <c r="K464" s="115">
        <v>4.0836931660040002E-2</v>
      </c>
      <c r="L464" s="115">
        <v>3701.5312106203601</v>
      </c>
      <c r="M464" s="115">
        <v>9.2193788798181604</v>
      </c>
      <c r="N464" s="115">
        <v>1.3556703147459901</v>
      </c>
      <c r="O464" s="115">
        <v>0.37649114526314997</v>
      </c>
      <c r="P464" s="115">
        <v>5.5361415996819999E-2</v>
      </c>
      <c r="Q464" s="115">
        <v>151.15917708560801</v>
      </c>
      <c r="R464" s="115">
        <v>1210</v>
      </c>
      <c r="S464" s="115" t="s">
        <v>353</v>
      </c>
      <c r="T464" s="115">
        <v>1210</v>
      </c>
      <c r="U464" s="115" t="s">
        <v>352</v>
      </c>
      <c r="V464" s="115" t="s">
        <v>350</v>
      </c>
      <c r="Z464" s="115">
        <v>0</v>
      </c>
      <c r="AA464" s="115">
        <v>1</v>
      </c>
      <c r="AB464" s="115">
        <v>0.37649114526314997</v>
      </c>
      <c r="AC464" s="115">
        <v>5.5361415996819999E-2</v>
      </c>
      <c r="AD464" s="115">
        <v>151.15917708560801</v>
      </c>
      <c r="AF464" s="115">
        <v>-1</v>
      </c>
      <c r="AG464" s="115">
        <v>-1</v>
      </c>
      <c r="AH464" s="115">
        <v>-1</v>
      </c>
      <c r="AI464" s="115">
        <v>-1</v>
      </c>
      <c r="AJ464" s="115">
        <v>0</v>
      </c>
      <c r="AM464" s="115" t="s">
        <v>348</v>
      </c>
      <c r="AN464" s="115">
        <v>-1</v>
      </c>
      <c r="AQ464" s="115">
        <v>608</v>
      </c>
      <c r="AR464" s="115" t="s">
        <v>247</v>
      </c>
      <c r="AS464" s="115" t="s">
        <v>355</v>
      </c>
      <c r="AT464" s="115" t="s">
        <v>296</v>
      </c>
      <c r="AV464" s="115">
        <v>51.573364124675301</v>
      </c>
      <c r="AW464" s="115">
        <v>0.12259462860000001</v>
      </c>
    </row>
    <row r="465" spans="1:49" x14ac:dyDescent="0.25">
      <c r="A465" s="117">
        <v>220000</v>
      </c>
      <c r="B465" s="117">
        <v>860000</v>
      </c>
      <c r="C465" s="117">
        <v>860000</v>
      </c>
      <c r="D465" s="115" t="s">
        <v>342</v>
      </c>
      <c r="E465" s="115" t="s">
        <v>13</v>
      </c>
      <c r="F465" s="115" t="s">
        <v>343</v>
      </c>
      <c r="G465" s="115" t="s">
        <v>344</v>
      </c>
      <c r="H465" s="115">
        <v>0.56000000000000005</v>
      </c>
      <c r="I465" s="115">
        <v>0.48</v>
      </c>
      <c r="J465" s="115" t="s">
        <v>350</v>
      </c>
      <c r="K465" s="115">
        <v>0.11181480685504</v>
      </c>
      <c r="L465" s="115">
        <v>3680.5553968307599</v>
      </c>
      <c r="M465" s="115">
        <v>9.1703297607685297</v>
      </c>
      <c r="N465" s="115">
        <v>1.34856650458098</v>
      </c>
      <c r="O465" s="115">
        <v>1.0253786509973499</v>
      </c>
      <c r="P465" s="115">
        <v>0.15078970324089</v>
      </c>
      <c r="Q465" s="115">
        <v>411.540590815906</v>
      </c>
      <c r="R465" s="115">
        <v>1200</v>
      </c>
      <c r="S465" s="115" t="s">
        <v>351</v>
      </c>
      <c r="T465" s="115">
        <v>1200</v>
      </c>
      <c r="U465" s="115" t="s">
        <v>352</v>
      </c>
      <c r="V465" s="115" t="s">
        <v>350</v>
      </c>
      <c r="Z465" s="115">
        <v>0</v>
      </c>
      <c r="AA465" s="115">
        <v>1</v>
      </c>
      <c r="AB465" s="115">
        <v>1.0253786509973499</v>
      </c>
      <c r="AC465" s="115">
        <v>0.15078970324089</v>
      </c>
      <c r="AD465" s="115">
        <v>792.87155500465803</v>
      </c>
      <c r="AF465" s="115">
        <v>-1</v>
      </c>
      <c r="AG465" s="115">
        <v>-1</v>
      </c>
      <c r="AH465" s="115">
        <v>-1</v>
      </c>
      <c r="AI465" s="115">
        <v>-1</v>
      </c>
      <c r="AJ465" s="115">
        <v>0</v>
      </c>
      <c r="AM465" s="115" t="s">
        <v>348</v>
      </c>
      <c r="AN465" s="115">
        <v>-1</v>
      </c>
      <c r="AQ465" s="115">
        <v>608</v>
      </c>
      <c r="AR465" s="115" t="s">
        <v>247</v>
      </c>
      <c r="AS465" s="115" t="s">
        <v>355</v>
      </c>
      <c r="AT465" s="115" t="s">
        <v>296</v>
      </c>
      <c r="AV465" s="115">
        <v>118.124359961878</v>
      </c>
      <c r="AW465" s="115">
        <v>0.64304262369999998</v>
      </c>
    </row>
    <row r="466" spans="1:49" x14ac:dyDescent="0.25">
      <c r="A466" s="117">
        <v>220000</v>
      </c>
      <c r="B466" s="117">
        <v>860000</v>
      </c>
      <c r="C466" s="117">
        <v>860000</v>
      </c>
      <c r="D466" s="115" t="s">
        <v>342</v>
      </c>
      <c r="E466" s="115" t="s">
        <v>13</v>
      </c>
      <c r="F466" s="115" t="s">
        <v>343</v>
      </c>
      <c r="G466" s="115" t="s">
        <v>344</v>
      </c>
      <c r="H466" s="115">
        <v>0.56000000000000005</v>
      </c>
      <c r="I466" s="115">
        <v>0.48</v>
      </c>
      <c r="J466" s="115" t="s">
        <v>350</v>
      </c>
      <c r="K466" s="115">
        <v>3.1549576287920003E-2</v>
      </c>
      <c r="L466" s="115">
        <v>3680.5553968307599</v>
      </c>
      <c r="M466" s="115">
        <v>9.1703297607685297</v>
      </c>
      <c r="N466" s="115">
        <v>1.34856650458098</v>
      </c>
      <c r="O466" s="115">
        <v>0.28932001837280003</v>
      </c>
      <c r="P466" s="115">
        <v>4.2546701815620001E-2</v>
      </c>
      <c r="Q466" s="115">
        <v>116.119963274249</v>
      </c>
      <c r="R466" s="115">
        <v>1210</v>
      </c>
      <c r="S466" s="115" t="s">
        <v>353</v>
      </c>
      <c r="T466" s="115">
        <v>1210</v>
      </c>
      <c r="U466" s="115" t="s">
        <v>352</v>
      </c>
      <c r="V466" s="115" t="s">
        <v>350</v>
      </c>
      <c r="Z466" s="115">
        <v>0</v>
      </c>
      <c r="AA466" s="115">
        <v>1</v>
      </c>
      <c r="AB466" s="115">
        <v>0.28932001837280003</v>
      </c>
      <c r="AC466" s="115">
        <v>4.2546701815620001E-2</v>
      </c>
      <c r="AD466" s="115">
        <v>116.119963274249</v>
      </c>
      <c r="AF466" s="115">
        <v>-1</v>
      </c>
      <c r="AG466" s="115">
        <v>-1</v>
      </c>
      <c r="AH466" s="115">
        <v>-1</v>
      </c>
      <c r="AI466" s="115">
        <v>-1</v>
      </c>
      <c r="AJ466" s="115">
        <v>0</v>
      </c>
      <c r="AM466" s="115" t="s">
        <v>348</v>
      </c>
      <c r="AN466" s="115">
        <v>-1</v>
      </c>
      <c r="AQ466" s="115">
        <v>608</v>
      </c>
      <c r="AR466" s="115" t="s">
        <v>247</v>
      </c>
      <c r="AS466" s="115" t="s">
        <v>355</v>
      </c>
      <c r="AT466" s="115" t="s">
        <v>296</v>
      </c>
      <c r="AV466" s="115">
        <v>60.656638400576497</v>
      </c>
      <c r="AW466" s="115">
        <v>9.4176774800000002E-2</v>
      </c>
    </row>
    <row r="467" spans="1:49" x14ac:dyDescent="0.25">
      <c r="A467" s="117">
        <v>220000</v>
      </c>
      <c r="B467" s="117">
        <v>860000</v>
      </c>
      <c r="C467" s="117">
        <v>860000</v>
      </c>
      <c r="D467" s="115" t="s">
        <v>342</v>
      </c>
      <c r="E467" s="115" t="s">
        <v>13</v>
      </c>
      <c r="F467" s="115" t="s">
        <v>343</v>
      </c>
      <c r="G467" s="115" t="s">
        <v>344</v>
      </c>
      <c r="H467" s="115">
        <v>0.56000000000000005</v>
      </c>
      <c r="I467" s="115">
        <v>0.48</v>
      </c>
      <c r="J467" s="115" t="s">
        <v>350</v>
      </c>
      <c r="K467" s="115">
        <v>0.18146381237442</v>
      </c>
      <c r="L467" s="115">
        <v>3680.5553968307599</v>
      </c>
      <c r="M467" s="115">
        <v>9.1703297607685297</v>
      </c>
      <c r="N467" s="115">
        <v>1.34856650458098</v>
      </c>
      <c r="O467" s="115">
        <v>1.6640829991196699</v>
      </c>
      <c r="P467" s="115">
        <v>0.24471601916171001</v>
      </c>
      <c r="Q467" s="115">
        <v>667.88761396416305</v>
      </c>
      <c r="R467" s="115">
        <v>1210</v>
      </c>
      <c r="S467" s="115" t="s">
        <v>353</v>
      </c>
      <c r="T467" s="115">
        <v>1210</v>
      </c>
      <c r="U467" s="115" t="s">
        <v>352</v>
      </c>
      <c r="V467" s="115" t="s">
        <v>350</v>
      </c>
      <c r="Z467" s="115">
        <v>0</v>
      </c>
      <c r="AA467" s="115">
        <v>1</v>
      </c>
      <c r="AB467" s="115">
        <v>1.6640829991196699</v>
      </c>
      <c r="AC467" s="115">
        <v>0.24471601916171001</v>
      </c>
      <c r="AD467" s="115">
        <v>667.88761396416305</v>
      </c>
      <c r="AF467" s="115">
        <v>-1</v>
      </c>
      <c r="AG467" s="115">
        <v>-1</v>
      </c>
      <c r="AH467" s="115">
        <v>-1</v>
      </c>
      <c r="AI467" s="115">
        <v>-1</v>
      </c>
      <c r="AJ467" s="115">
        <v>0</v>
      </c>
      <c r="AM467" s="115" t="s">
        <v>348</v>
      </c>
      <c r="AN467" s="115">
        <v>-1</v>
      </c>
      <c r="AQ467" s="115">
        <v>608</v>
      </c>
      <c r="AR467" s="115" t="s">
        <v>247</v>
      </c>
      <c r="AS467" s="115" t="s">
        <v>355</v>
      </c>
      <c r="AT467" s="115" t="s">
        <v>296</v>
      </c>
      <c r="AV467" s="115">
        <v>108.578604647799</v>
      </c>
      <c r="AW467" s="115">
        <v>0.54167689699999999</v>
      </c>
    </row>
    <row r="468" spans="1:49" x14ac:dyDescent="0.25">
      <c r="A468" s="117">
        <v>220000</v>
      </c>
      <c r="B468" s="117">
        <v>860000</v>
      </c>
      <c r="C468" s="117">
        <v>860000</v>
      </c>
      <c r="D468" s="115" t="s">
        <v>342</v>
      </c>
      <c r="E468" s="115" t="s">
        <v>13</v>
      </c>
      <c r="F468" s="115" t="s">
        <v>343</v>
      </c>
      <c r="G468" s="115" t="s">
        <v>344</v>
      </c>
      <c r="H468" s="115">
        <v>0.56000000000000005</v>
      </c>
      <c r="I468" s="115">
        <v>0.48</v>
      </c>
      <c r="J468" s="115" t="s">
        <v>350</v>
      </c>
      <c r="K468" s="115">
        <v>0.10595663722776</v>
      </c>
      <c r="L468" s="115">
        <v>3680.5553968307599</v>
      </c>
      <c r="M468" s="115">
        <v>9.1703297607685297</v>
      </c>
      <c r="N468" s="115">
        <v>1.34856650458098</v>
      </c>
      <c r="O468" s="115">
        <v>0.97165730372069004</v>
      </c>
      <c r="P468" s="115">
        <v>0.14288957190338999</v>
      </c>
      <c r="Q468" s="115">
        <v>389.97927297867398</v>
      </c>
      <c r="R468" s="115">
        <v>1210</v>
      </c>
      <c r="S468" s="115" t="s">
        <v>353</v>
      </c>
      <c r="T468" s="115">
        <v>1210</v>
      </c>
      <c r="U468" s="115" t="s">
        <v>352</v>
      </c>
      <c r="V468" s="115" t="s">
        <v>350</v>
      </c>
      <c r="Z468" s="115">
        <v>0</v>
      </c>
      <c r="AA468" s="115">
        <v>1</v>
      </c>
      <c r="AB468" s="115">
        <v>0.97165730372069004</v>
      </c>
      <c r="AC468" s="115">
        <v>0.14288957190338999</v>
      </c>
      <c r="AD468" s="115">
        <v>389.97927297867398</v>
      </c>
      <c r="AF468" s="115">
        <v>-1</v>
      </c>
      <c r="AG468" s="115">
        <v>-1</v>
      </c>
      <c r="AH468" s="115">
        <v>-1</v>
      </c>
      <c r="AI468" s="115">
        <v>-1</v>
      </c>
      <c r="AJ468" s="115">
        <v>0</v>
      </c>
      <c r="AM468" s="115" t="s">
        <v>348</v>
      </c>
      <c r="AN468" s="115">
        <v>-1</v>
      </c>
      <c r="AQ468" s="115">
        <v>608</v>
      </c>
      <c r="AR468" s="115" t="s">
        <v>247</v>
      </c>
      <c r="AS468" s="115" t="s">
        <v>355</v>
      </c>
      <c r="AT468" s="115" t="s">
        <v>296</v>
      </c>
      <c r="AV468" s="115">
        <v>85.164222172569893</v>
      </c>
      <c r="AW468" s="115">
        <v>0.3162848929</v>
      </c>
    </row>
    <row r="469" spans="1:49" x14ac:dyDescent="0.25">
      <c r="A469" s="117">
        <v>220000</v>
      </c>
      <c r="B469" s="117">
        <v>860000</v>
      </c>
      <c r="C469" s="117">
        <v>860000</v>
      </c>
      <c r="D469" s="115" t="s">
        <v>342</v>
      </c>
      <c r="E469" s="115" t="s">
        <v>13</v>
      </c>
      <c r="F469" s="115" t="s">
        <v>343</v>
      </c>
      <c r="G469" s="115" t="s">
        <v>344</v>
      </c>
      <c r="H469" s="115">
        <v>0.56000000000000005</v>
      </c>
      <c r="I469" s="115">
        <v>0.48</v>
      </c>
      <c r="J469" s="115" t="s">
        <v>350</v>
      </c>
      <c r="K469" s="115">
        <v>8.0255351247829995E-2</v>
      </c>
      <c r="L469" s="115">
        <v>3692.35889653205</v>
      </c>
      <c r="M469" s="115">
        <v>9.1978612511261293</v>
      </c>
      <c r="N469" s="115">
        <v>1.3525513911520299</v>
      </c>
      <c r="O469" s="115">
        <v>0.73817758543794998</v>
      </c>
      <c r="P469" s="115">
        <v>0.10854948697765</v>
      </c>
      <c r="Q469" s="115">
        <v>296.33156017423698</v>
      </c>
      <c r="R469" s="115">
        <v>1200</v>
      </c>
      <c r="S469" s="115" t="s">
        <v>351</v>
      </c>
      <c r="T469" s="115">
        <v>1200</v>
      </c>
      <c r="U469" s="115" t="s">
        <v>352</v>
      </c>
      <c r="V469" s="115" t="s">
        <v>350</v>
      </c>
      <c r="Z469" s="115">
        <v>0</v>
      </c>
      <c r="AA469" s="115">
        <v>1</v>
      </c>
      <c r="AB469" s="115">
        <v>0.73817758543794998</v>
      </c>
      <c r="AC469" s="115">
        <v>0.10854948697765</v>
      </c>
      <c r="AD469" s="115">
        <v>841.78108434724402</v>
      </c>
      <c r="AF469" s="115">
        <v>-1</v>
      </c>
      <c r="AG469" s="115">
        <v>-1</v>
      </c>
      <c r="AH469" s="115">
        <v>-1</v>
      </c>
      <c r="AI469" s="115">
        <v>-1</v>
      </c>
      <c r="AJ469" s="115">
        <v>0</v>
      </c>
      <c r="AM469" s="115" t="s">
        <v>348</v>
      </c>
      <c r="AN469" s="115">
        <v>-1</v>
      </c>
      <c r="AQ469" s="115">
        <v>608</v>
      </c>
      <c r="AR469" s="115" t="s">
        <v>247</v>
      </c>
      <c r="AS469" s="115" t="s">
        <v>355</v>
      </c>
      <c r="AT469" s="115" t="s">
        <v>296</v>
      </c>
      <c r="AV469" s="115">
        <v>108.271259900808</v>
      </c>
      <c r="AW469" s="115">
        <v>0.68270971970000005</v>
      </c>
    </row>
    <row r="470" spans="1:49" x14ac:dyDescent="0.25">
      <c r="A470" s="117">
        <v>220000</v>
      </c>
      <c r="B470" s="117">
        <v>860000</v>
      </c>
      <c r="C470" s="117">
        <v>860000</v>
      </c>
      <c r="D470" s="115" t="s">
        <v>342</v>
      </c>
      <c r="E470" s="115" t="s">
        <v>13</v>
      </c>
      <c r="F470" s="115" t="s">
        <v>343</v>
      </c>
      <c r="G470" s="115" t="s">
        <v>344</v>
      </c>
      <c r="H470" s="115">
        <v>0.56000000000000005</v>
      </c>
      <c r="I470" s="115">
        <v>0.48</v>
      </c>
      <c r="J470" s="115" t="s">
        <v>350</v>
      </c>
      <c r="K470" s="115">
        <v>7.0019897758589994E-2</v>
      </c>
      <c r="L470" s="115">
        <v>3692.35889653205</v>
      </c>
      <c r="M470" s="115">
        <v>9.1978612511261293</v>
      </c>
      <c r="N470" s="115">
        <v>1.3525513911520299</v>
      </c>
      <c r="O470" s="115">
        <v>0.64403330440157003</v>
      </c>
      <c r="P470" s="115">
        <v>9.4705510121700004E-2</v>
      </c>
      <c r="Q470" s="115">
        <v>258.53859242320499</v>
      </c>
      <c r="R470" s="115">
        <v>1210</v>
      </c>
      <c r="S470" s="115" t="s">
        <v>353</v>
      </c>
      <c r="T470" s="115">
        <v>1210</v>
      </c>
      <c r="U470" s="115" t="s">
        <v>352</v>
      </c>
      <c r="V470" s="115" t="s">
        <v>350</v>
      </c>
      <c r="Z470" s="115">
        <v>0</v>
      </c>
      <c r="AA470" s="115">
        <v>1</v>
      </c>
      <c r="AB470" s="115">
        <v>0.64403330440157003</v>
      </c>
      <c r="AC470" s="115">
        <v>9.4705510121700004E-2</v>
      </c>
      <c r="AD470" s="115">
        <v>258.53859242320601</v>
      </c>
      <c r="AF470" s="115">
        <v>-1</v>
      </c>
      <c r="AG470" s="115">
        <v>-1</v>
      </c>
      <c r="AH470" s="115">
        <v>-1</v>
      </c>
      <c r="AI470" s="115">
        <v>-1</v>
      </c>
      <c r="AJ470" s="115">
        <v>0</v>
      </c>
      <c r="AM470" s="115" t="s">
        <v>348</v>
      </c>
      <c r="AN470" s="115">
        <v>-1</v>
      </c>
      <c r="AQ470" s="115">
        <v>608</v>
      </c>
      <c r="AR470" s="115" t="s">
        <v>247</v>
      </c>
      <c r="AS470" s="115" t="s">
        <v>355</v>
      </c>
      <c r="AT470" s="115" t="s">
        <v>296</v>
      </c>
      <c r="AV470" s="115">
        <v>77.507840818455605</v>
      </c>
      <c r="AW470" s="115">
        <v>0.20968255669999999</v>
      </c>
    </row>
    <row r="471" spans="1:49" x14ac:dyDescent="0.25">
      <c r="A471" s="117">
        <v>220000</v>
      </c>
      <c r="B471" s="117">
        <v>860000</v>
      </c>
      <c r="C471" s="117">
        <v>860000</v>
      </c>
      <c r="D471" s="115" t="s">
        <v>342</v>
      </c>
      <c r="E471" s="115" t="s">
        <v>13</v>
      </c>
      <c r="F471" s="115" t="s">
        <v>343</v>
      </c>
      <c r="G471" s="115" t="s">
        <v>344</v>
      </c>
      <c r="H471" s="115">
        <v>0.56000000000000005</v>
      </c>
      <c r="I471" s="115">
        <v>0.48</v>
      </c>
      <c r="J471" s="115" t="s">
        <v>345</v>
      </c>
      <c r="K471" s="115">
        <v>7.6966716196299996E-3</v>
      </c>
      <c r="L471" s="115">
        <v>3696.3813882620102</v>
      </c>
      <c r="M471" s="115">
        <v>9.26566045991229</v>
      </c>
      <c r="N471" s="115">
        <v>1.3823769091695399</v>
      </c>
      <c r="O471" s="115">
        <v>7.1314745898999998E-2</v>
      </c>
      <c r="P471" s="115">
        <v>1.063970112444E-2</v>
      </c>
      <c r="Q471" s="115">
        <v>28.449833726390601</v>
      </c>
      <c r="R471" s="115">
        <v>1200</v>
      </c>
      <c r="S471" s="115" t="s">
        <v>351</v>
      </c>
      <c r="T471" s="115">
        <v>1200</v>
      </c>
      <c r="U471" s="115" t="s">
        <v>347</v>
      </c>
      <c r="V471" s="115" t="s">
        <v>345</v>
      </c>
      <c r="Z471" s="115">
        <v>0</v>
      </c>
      <c r="AA471" s="115">
        <v>1</v>
      </c>
      <c r="AB471" s="115">
        <v>7.1314745898999998E-2</v>
      </c>
      <c r="AC471" s="115">
        <v>1.063970112444E-2</v>
      </c>
      <c r="AD471" s="115">
        <v>557.83406934647303</v>
      </c>
      <c r="AF471" s="115">
        <v>-1</v>
      </c>
      <c r="AG471" s="115">
        <v>-1</v>
      </c>
      <c r="AH471" s="115">
        <v>-1</v>
      </c>
      <c r="AI471" s="115">
        <v>-1</v>
      </c>
      <c r="AJ471" s="115">
        <v>0</v>
      </c>
      <c r="AM471" s="115" t="s">
        <v>348</v>
      </c>
      <c r="AN471" s="115">
        <v>-1</v>
      </c>
      <c r="AQ471" s="115">
        <v>608</v>
      </c>
      <c r="AR471" s="115" t="s">
        <v>247</v>
      </c>
      <c r="AS471" s="115" t="s">
        <v>355</v>
      </c>
      <c r="AT471" s="115" t="s">
        <v>296</v>
      </c>
      <c r="AV471" s="115">
        <v>109.105417396231</v>
      </c>
      <c r="AW471" s="115">
        <v>0.45242016979999999</v>
      </c>
    </row>
    <row r="472" spans="1:49" x14ac:dyDescent="0.25">
      <c r="A472" s="117">
        <v>220000</v>
      </c>
      <c r="B472" s="117">
        <v>860000</v>
      </c>
      <c r="C472" s="117">
        <v>860000</v>
      </c>
      <c r="D472" s="115" t="s">
        <v>342</v>
      </c>
      <c r="E472" s="115" t="s">
        <v>13</v>
      </c>
      <c r="F472" s="115" t="s">
        <v>343</v>
      </c>
      <c r="G472" s="115" t="s">
        <v>344</v>
      </c>
      <c r="H472" s="115">
        <v>0.56000000000000005</v>
      </c>
      <c r="I472" s="115">
        <v>0.48</v>
      </c>
      <c r="J472" s="115" t="s">
        <v>350</v>
      </c>
      <c r="K472" s="115">
        <v>3.595148245101E-2</v>
      </c>
      <c r="L472" s="115">
        <v>3699.04265600496</v>
      </c>
      <c r="M472" s="115">
        <v>9.21352101296781</v>
      </c>
      <c r="N472" s="115">
        <v>1.35482051442261</v>
      </c>
      <c r="O472" s="115">
        <v>0.33123973900973003</v>
      </c>
      <c r="P472" s="115">
        <v>4.8707805948529997E-2</v>
      </c>
      <c r="Q472" s="115">
        <v>132.986067132903</v>
      </c>
      <c r="R472" s="115">
        <v>1210</v>
      </c>
      <c r="S472" s="115" t="s">
        <v>353</v>
      </c>
      <c r="T472" s="115">
        <v>1210</v>
      </c>
      <c r="U472" s="115" t="s">
        <v>352</v>
      </c>
      <c r="V472" s="115" t="s">
        <v>350</v>
      </c>
      <c r="Z472" s="115">
        <v>0</v>
      </c>
      <c r="AA472" s="115">
        <v>1</v>
      </c>
      <c r="AB472" s="115">
        <v>0.33123973900973003</v>
      </c>
      <c r="AC472" s="115">
        <v>4.8707805948529997E-2</v>
      </c>
      <c r="AD472" s="115">
        <v>132.986067132904</v>
      </c>
      <c r="AF472" s="115">
        <v>-1</v>
      </c>
      <c r="AG472" s="115">
        <v>-1</v>
      </c>
      <c r="AH472" s="115">
        <v>-1</v>
      </c>
      <c r="AI472" s="115">
        <v>-1</v>
      </c>
      <c r="AJ472" s="115">
        <v>0</v>
      </c>
      <c r="AM472" s="115" t="s">
        <v>348</v>
      </c>
      <c r="AN472" s="115">
        <v>-1</v>
      </c>
      <c r="AQ472" s="115">
        <v>608</v>
      </c>
      <c r="AR472" s="115" t="s">
        <v>247</v>
      </c>
      <c r="AS472" s="115" t="s">
        <v>355</v>
      </c>
      <c r="AT472" s="115" t="s">
        <v>296</v>
      </c>
      <c r="AV472" s="115">
        <v>50.543380953903998</v>
      </c>
      <c r="AW472" s="115">
        <v>0.1078556911</v>
      </c>
    </row>
    <row r="473" spans="1:49" x14ac:dyDescent="0.25">
      <c r="A473" s="117">
        <v>220000</v>
      </c>
      <c r="B473" s="117">
        <v>860000</v>
      </c>
      <c r="C473" s="117">
        <v>860000</v>
      </c>
      <c r="D473" s="115" t="s">
        <v>342</v>
      </c>
      <c r="E473" s="115" t="s">
        <v>13</v>
      </c>
      <c r="F473" s="115" t="s">
        <v>343</v>
      </c>
      <c r="G473" s="115" t="s">
        <v>344</v>
      </c>
      <c r="H473" s="115">
        <v>0.56000000000000005</v>
      </c>
      <c r="I473" s="115">
        <v>0.48</v>
      </c>
      <c r="J473" s="115" t="s">
        <v>350</v>
      </c>
      <c r="K473" s="115">
        <v>0.10385214304482</v>
      </c>
      <c r="L473" s="115">
        <v>3699.04265600496</v>
      </c>
      <c r="M473" s="115">
        <v>9.21352101296781</v>
      </c>
      <c r="N473" s="115">
        <v>1.35482051442261</v>
      </c>
      <c r="O473" s="115">
        <v>0.95684390218519</v>
      </c>
      <c r="P473" s="115">
        <v>0.14070101386386999</v>
      </c>
      <c r="Q473" s="115">
        <v>384.15350704032198</v>
      </c>
      <c r="R473" s="115">
        <v>1210</v>
      </c>
      <c r="S473" s="115" t="s">
        <v>353</v>
      </c>
      <c r="T473" s="115">
        <v>1210</v>
      </c>
      <c r="U473" s="115" t="s">
        <v>352</v>
      </c>
      <c r="V473" s="115" t="s">
        <v>350</v>
      </c>
      <c r="Z473" s="115">
        <v>0</v>
      </c>
      <c r="AA473" s="115">
        <v>1</v>
      </c>
      <c r="AB473" s="115">
        <v>0.95684390218519</v>
      </c>
      <c r="AC473" s="115">
        <v>0.14070101386386999</v>
      </c>
      <c r="AD473" s="115">
        <v>384.15350704032198</v>
      </c>
      <c r="AF473" s="115">
        <v>-1</v>
      </c>
      <c r="AG473" s="115">
        <v>-1</v>
      </c>
      <c r="AH473" s="115">
        <v>-1</v>
      </c>
      <c r="AI473" s="115">
        <v>-1</v>
      </c>
      <c r="AJ473" s="115">
        <v>0</v>
      </c>
      <c r="AM473" s="115" t="s">
        <v>348</v>
      </c>
      <c r="AN473" s="115">
        <v>-1</v>
      </c>
      <c r="AQ473" s="115">
        <v>608</v>
      </c>
      <c r="AR473" s="115" t="s">
        <v>247</v>
      </c>
      <c r="AS473" s="115" t="s">
        <v>355</v>
      </c>
      <c r="AT473" s="115" t="s">
        <v>296</v>
      </c>
      <c r="AV473" s="115">
        <v>83.431380685947602</v>
      </c>
      <c r="AW473" s="115">
        <v>0.31156002189999998</v>
      </c>
    </row>
    <row r="474" spans="1:49" x14ac:dyDescent="0.25">
      <c r="A474" s="117">
        <v>220000</v>
      </c>
      <c r="B474" s="117">
        <v>860000</v>
      </c>
      <c r="C474" s="117">
        <v>860000</v>
      </c>
      <c r="D474" s="115" t="s">
        <v>342</v>
      </c>
      <c r="E474" s="115" t="s">
        <v>13</v>
      </c>
      <c r="F474" s="115" t="s">
        <v>343</v>
      </c>
      <c r="G474" s="115" t="s">
        <v>344</v>
      </c>
      <c r="H474" s="115">
        <v>0.56000000000000005</v>
      </c>
      <c r="I474" s="115">
        <v>0.48</v>
      </c>
      <c r="J474" s="115" t="s">
        <v>350</v>
      </c>
      <c r="K474" s="115">
        <v>0.1025270406455</v>
      </c>
      <c r="L474" s="115">
        <v>3699.04265600496</v>
      </c>
      <c r="M474" s="115">
        <v>9.21352101296781</v>
      </c>
      <c r="N474" s="115">
        <v>1.35482051442261</v>
      </c>
      <c r="O474" s="115">
        <v>0.94463504338473003</v>
      </c>
      <c r="P474" s="115">
        <v>0.13890573794955999</v>
      </c>
      <c r="Q474" s="115">
        <v>379.251896741667</v>
      </c>
      <c r="R474" s="115">
        <v>1210</v>
      </c>
      <c r="S474" s="115" t="s">
        <v>353</v>
      </c>
      <c r="T474" s="115">
        <v>1210</v>
      </c>
      <c r="U474" s="115" t="s">
        <v>352</v>
      </c>
      <c r="V474" s="115" t="s">
        <v>350</v>
      </c>
      <c r="Z474" s="115">
        <v>0</v>
      </c>
      <c r="AA474" s="115">
        <v>1</v>
      </c>
      <c r="AB474" s="115">
        <v>0.94463504338473003</v>
      </c>
      <c r="AC474" s="115">
        <v>0.13890573794955999</v>
      </c>
      <c r="AD474" s="115">
        <v>379.251896741667</v>
      </c>
      <c r="AF474" s="115">
        <v>-1</v>
      </c>
      <c r="AG474" s="115">
        <v>-1</v>
      </c>
      <c r="AH474" s="115">
        <v>-1</v>
      </c>
      <c r="AI474" s="115">
        <v>-1</v>
      </c>
      <c r="AJ474" s="115">
        <v>0</v>
      </c>
      <c r="AM474" s="115" t="s">
        <v>348</v>
      </c>
      <c r="AN474" s="115">
        <v>-1</v>
      </c>
      <c r="AQ474" s="115">
        <v>608</v>
      </c>
      <c r="AR474" s="115" t="s">
        <v>247</v>
      </c>
      <c r="AS474" s="115" t="s">
        <v>355</v>
      </c>
      <c r="AT474" s="115" t="s">
        <v>296</v>
      </c>
      <c r="AV474" s="115">
        <v>82.988946922974307</v>
      </c>
      <c r="AW474" s="115">
        <v>0.30758466890000002</v>
      </c>
    </row>
    <row r="475" spans="1:49" x14ac:dyDescent="0.25">
      <c r="A475" s="117">
        <v>220000</v>
      </c>
      <c r="B475" s="117">
        <v>860000</v>
      </c>
      <c r="C475" s="117">
        <v>860000</v>
      </c>
      <c r="D475" s="115" t="s">
        <v>342</v>
      </c>
      <c r="E475" s="115" t="s">
        <v>13</v>
      </c>
      <c r="F475" s="115" t="s">
        <v>343</v>
      </c>
      <c r="G475" s="115" t="s">
        <v>344</v>
      </c>
      <c r="H475" s="115">
        <v>0.56000000000000005</v>
      </c>
      <c r="I475" s="115">
        <v>0.48</v>
      </c>
      <c r="J475" s="115" t="s">
        <v>350</v>
      </c>
      <c r="K475" s="115">
        <v>0.12066523443074</v>
      </c>
      <c r="L475" s="115">
        <v>3699.04265600496</v>
      </c>
      <c r="M475" s="115">
        <v>9.21352101296781</v>
      </c>
      <c r="N475" s="115">
        <v>1.35482051442261</v>
      </c>
      <c r="O475" s="115">
        <v>1.11175167296232</v>
      </c>
      <c r="P475" s="115">
        <v>0.16347973498438001</v>
      </c>
      <c r="Q475" s="115">
        <v>446.34584925615002</v>
      </c>
      <c r="R475" s="115">
        <v>1210</v>
      </c>
      <c r="S475" s="115" t="s">
        <v>353</v>
      </c>
      <c r="T475" s="115">
        <v>1210</v>
      </c>
      <c r="U475" s="115" t="s">
        <v>352</v>
      </c>
      <c r="V475" s="115" t="s">
        <v>350</v>
      </c>
      <c r="Z475" s="115">
        <v>0</v>
      </c>
      <c r="AA475" s="115">
        <v>1</v>
      </c>
      <c r="AB475" s="115">
        <v>1.11175167296232</v>
      </c>
      <c r="AC475" s="115">
        <v>0.16347973498438001</v>
      </c>
      <c r="AD475" s="115">
        <v>446.34584925615002</v>
      </c>
      <c r="AF475" s="115">
        <v>-1</v>
      </c>
      <c r="AG475" s="115">
        <v>-1</v>
      </c>
      <c r="AH475" s="115">
        <v>-1</v>
      </c>
      <c r="AI475" s="115">
        <v>-1</v>
      </c>
      <c r="AJ475" s="115">
        <v>0</v>
      </c>
      <c r="AM475" s="115" t="s">
        <v>348</v>
      </c>
      <c r="AN475" s="115">
        <v>-1</v>
      </c>
      <c r="AQ475" s="115">
        <v>608</v>
      </c>
      <c r="AR475" s="115" t="s">
        <v>247</v>
      </c>
      <c r="AS475" s="115" t="s">
        <v>355</v>
      </c>
      <c r="AT475" s="115" t="s">
        <v>296</v>
      </c>
      <c r="AV475" s="115">
        <v>93.913961887958095</v>
      </c>
      <c r="AW475" s="115">
        <v>0.36199987769999997</v>
      </c>
    </row>
    <row r="476" spans="1:49" x14ac:dyDescent="0.25">
      <c r="A476" s="117">
        <v>220000</v>
      </c>
      <c r="B476" s="117">
        <v>860000</v>
      </c>
      <c r="C476" s="117">
        <v>860000</v>
      </c>
      <c r="D476" s="115" t="s">
        <v>342</v>
      </c>
      <c r="E476" s="115" t="s">
        <v>13</v>
      </c>
      <c r="F476" s="115" t="s">
        <v>343</v>
      </c>
      <c r="G476" s="115" t="s">
        <v>344</v>
      </c>
      <c r="H476" s="115">
        <v>0.56000000000000005</v>
      </c>
      <c r="I476" s="115">
        <v>0.48</v>
      </c>
      <c r="J476" s="115" t="s">
        <v>350</v>
      </c>
      <c r="K476" s="115">
        <v>0.2193611188839</v>
      </c>
      <c r="L476" s="115">
        <v>3699.04265600496</v>
      </c>
      <c r="M476" s="115">
        <v>9.21352101296781</v>
      </c>
      <c r="N476" s="115">
        <v>1.35482051442261</v>
      </c>
      <c r="O476" s="115">
        <v>2.02108827826497</v>
      </c>
      <c r="P476" s="115">
        <v>0.29719494393059998</v>
      </c>
      <c r="Q476" s="115">
        <v>811.426135820534</v>
      </c>
      <c r="R476" s="115">
        <v>1210</v>
      </c>
      <c r="S476" s="115" t="s">
        <v>353</v>
      </c>
      <c r="T476" s="115">
        <v>1210</v>
      </c>
      <c r="U476" s="115" t="s">
        <v>352</v>
      </c>
      <c r="V476" s="115" t="s">
        <v>350</v>
      </c>
      <c r="Z476" s="115">
        <v>0</v>
      </c>
      <c r="AA476" s="115">
        <v>1</v>
      </c>
      <c r="AB476" s="115">
        <v>2.02108827826497</v>
      </c>
      <c r="AC476" s="115">
        <v>0.29719494393059998</v>
      </c>
      <c r="AD476" s="115">
        <v>811.426135820534</v>
      </c>
      <c r="AF476" s="115">
        <v>-1</v>
      </c>
      <c r="AG476" s="115">
        <v>-1</v>
      </c>
      <c r="AH476" s="115">
        <v>-1</v>
      </c>
      <c r="AI476" s="115">
        <v>-1</v>
      </c>
      <c r="AJ476" s="115">
        <v>0</v>
      </c>
      <c r="AM476" s="115" t="s">
        <v>348</v>
      </c>
      <c r="AN476" s="115">
        <v>-1</v>
      </c>
      <c r="AQ476" s="115">
        <v>608</v>
      </c>
      <c r="AR476" s="115" t="s">
        <v>247</v>
      </c>
      <c r="AS476" s="115" t="s">
        <v>355</v>
      </c>
      <c r="AT476" s="115" t="s">
        <v>296</v>
      </c>
      <c r="AV476" s="115">
        <v>120.65996754548701</v>
      </c>
      <c r="AW476" s="115">
        <v>0.65809094550000002</v>
      </c>
    </row>
    <row r="477" spans="1:49" x14ac:dyDescent="0.25">
      <c r="A477" s="117">
        <v>220000</v>
      </c>
      <c r="B477" s="117">
        <v>860000</v>
      </c>
      <c r="C477" s="117">
        <v>860000</v>
      </c>
      <c r="D477" s="115" t="s">
        <v>342</v>
      </c>
      <c r="E477" s="115" t="s">
        <v>13</v>
      </c>
      <c r="F477" s="115" t="s">
        <v>343</v>
      </c>
      <c r="G477" s="115" t="s">
        <v>344</v>
      </c>
      <c r="H477" s="115">
        <v>0.56000000000000005</v>
      </c>
      <c r="I477" s="115">
        <v>0.48</v>
      </c>
      <c r="J477" s="115" t="s">
        <v>350</v>
      </c>
      <c r="K477" s="115">
        <v>3.540643400481E-2</v>
      </c>
      <c r="L477" s="115">
        <v>3699.04265600496</v>
      </c>
      <c r="M477" s="115">
        <v>9.21352101296781</v>
      </c>
      <c r="N477" s="115">
        <v>1.35482051442261</v>
      </c>
      <c r="O477" s="115">
        <v>0.32621792369761998</v>
      </c>
      <c r="P477" s="115">
        <v>4.7969363132270001E-2</v>
      </c>
      <c r="Q477" s="115">
        <v>130.969909680835</v>
      </c>
      <c r="R477" s="115">
        <v>1210</v>
      </c>
      <c r="S477" s="115" t="s">
        <v>353</v>
      </c>
      <c r="T477" s="115">
        <v>1210</v>
      </c>
      <c r="U477" s="115" t="s">
        <v>352</v>
      </c>
      <c r="V477" s="115" t="s">
        <v>350</v>
      </c>
      <c r="Z477" s="115">
        <v>0</v>
      </c>
      <c r="AA477" s="115">
        <v>1</v>
      </c>
      <c r="AB477" s="115">
        <v>0.32621792369761998</v>
      </c>
      <c r="AC477" s="115">
        <v>4.7969363132270001E-2</v>
      </c>
      <c r="AD477" s="115">
        <v>130.969909680835</v>
      </c>
      <c r="AF477" s="115">
        <v>-1</v>
      </c>
      <c r="AG477" s="115">
        <v>-1</v>
      </c>
      <c r="AH477" s="115">
        <v>-1</v>
      </c>
      <c r="AI477" s="115">
        <v>-1</v>
      </c>
      <c r="AJ477" s="115">
        <v>0</v>
      </c>
      <c r="AM477" s="115" t="s">
        <v>348</v>
      </c>
      <c r="AN477" s="115">
        <v>-1</v>
      </c>
      <c r="AQ477" s="115">
        <v>608</v>
      </c>
      <c r="AR477" s="115" t="s">
        <v>247</v>
      </c>
      <c r="AS477" s="115" t="s">
        <v>355</v>
      </c>
      <c r="AT477" s="115" t="s">
        <v>296</v>
      </c>
      <c r="AV477" s="115">
        <v>48.902426259791604</v>
      </c>
      <c r="AW477" s="115">
        <v>0.1062205269</v>
      </c>
    </row>
    <row r="478" spans="1:49" x14ac:dyDescent="0.25">
      <c r="A478" s="117">
        <v>220000</v>
      </c>
      <c r="B478" s="117">
        <v>860000</v>
      </c>
      <c r="C478" s="117">
        <v>860000</v>
      </c>
      <c r="D478" s="115" t="s">
        <v>342</v>
      </c>
      <c r="E478" s="115" t="s">
        <v>13</v>
      </c>
      <c r="F478" s="115" t="s">
        <v>343</v>
      </c>
      <c r="G478" s="115" t="s">
        <v>344</v>
      </c>
      <c r="H478" s="115">
        <v>0.56000000000000005</v>
      </c>
      <c r="I478" s="115">
        <v>0.48</v>
      </c>
      <c r="J478" s="115" t="s">
        <v>350</v>
      </c>
      <c r="K478" s="115">
        <v>0.11592380448969</v>
      </c>
      <c r="L478" s="115">
        <v>3674.18050671439</v>
      </c>
      <c r="M478" s="115">
        <v>8.3516877744383304</v>
      </c>
      <c r="N478" s="115">
        <v>1.1938105768738001</v>
      </c>
      <c r="O478" s="115">
        <v>0.96815942072298999</v>
      </c>
      <c r="P478" s="115">
        <v>0.13839106391125</v>
      </c>
      <c r="Q478" s="115">
        <v>425.92498272021902</v>
      </c>
      <c r="R478" s="115">
        <v>1210</v>
      </c>
      <c r="S478" s="115" t="s">
        <v>353</v>
      </c>
      <c r="T478" s="115">
        <v>1210</v>
      </c>
      <c r="U478" s="115" t="s">
        <v>352</v>
      </c>
      <c r="V478" s="115" t="s">
        <v>350</v>
      </c>
      <c r="Z478" s="115">
        <v>0</v>
      </c>
      <c r="AA478" s="115">
        <v>1</v>
      </c>
      <c r="AB478" s="115">
        <v>0.96815942072298999</v>
      </c>
      <c r="AC478" s="115">
        <v>0.13839106391125</v>
      </c>
      <c r="AD478" s="115">
        <v>465.831836860603</v>
      </c>
      <c r="AF478" s="115">
        <v>-1</v>
      </c>
      <c r="AG478" s="115">
        <v>-1</v>
      </c>
      <c r="AH478" s="115">
        <v>-1</v>
      </c>
      <c r="AI478" s="115">
        <v>-1</v>
      </c>
      <c r="AJ478" s="115">
        <v>0</v>
      </c>
      <c r="AM478" s="115" t="s">
        <v>348</v>
      </c>
      <c r="AN478" s="115">
        <v>-1</v>
      </c>
      <c r="AQ478" s="115">
        <v>608</v>
      </c>
      <c r="AR478" s="115" t="s">
        <v>247</v>
      </c>
      <c r="AS478" s="115" t="s">
        <v>355</v>
      </c>
      <c r="AT478" s="115" t="s">
        <v>296</v>
      </c>
      <c r="AV478" s="115">
        <v>87.559067361873602</v>
      </c>
      <c r="AW478" s="115">
        <v>0.3778035984</v>
      </c>
    </row>
    <row r="479" spans="1:49" x14ac:dyDescent="0.25">
      <c r="A479" s="117">
        <v>220000</v>
      </c>
      <c r="B479" s="117">
        <v>860000</v>
      </c>
      <c r="C479" s="117">
        <v>860000</v>
      </c>
      <c r="D479" s="115" t="s">
        <v>342</v>
      </c>
      <c r="E479" s="115" t="s">
        <v>13</v>
      </c>
      <c r="F479" s="115" t="s">
        <v>343</v>
      </c>
      <c r="G479" s="115" t="s">
        <v>344</v>
      </c>
      <c r="H479" s="115">
        <v>0.56000000000000005</v>
      </c>
      <c r="I479" s="115">
        <v>0.48</v>
      </c>
      <c r="J479" s="115" t="s">
        <v>350</v>
      </c>
      <c r="K479" s="115">
        <v>0.19781928815464001</v>
      </c>
      <c r="L479" s="115">
        <v>3674.18050671439</v>
      </c>
      <c r="M479" s="115">
        <v>8.3516877744383304</v>
      </c>
      <c r="N479" s="115">
        <v>1.1938105768738001</v>
      </c>
      <c r="O479" s="115">
        <v>1.65212493042921</v>
      </c>
      <c r="P479" s="115">
        <v>0.23615875850865001</v>
      </c>
      <c r="Q479" s="115">
        <v>726.82377238990296</v>
      </c>
      <c r="R479" s="115">
        <v>1210</v>
      </c>
      <c r="S479" s="115" t="s">
        <v>353</v>
      </c>
      <c r="T479" s="115">
        <v>1210</v>
      </c>
      <c r="U479" s="115" t="s">
        <v>352</v>
      </c>
      <c r="V479" s="115" t="s">
        <v>350</v>
      </c>
      <c r="Z479" s="115">
        <v>0</v>
      </c>
      <c r="AA479" s="115">
        <v>1</v>
      </c>
      <c r="AB479" s="115">
        <v>1.65212493042921</v>
      </c>
      <c r="AC479" s="115">
        <v>0.23615875850865001</v>
      </c>
      <c r="AD479" s="115">
        <v>790.01642119921496</v>
      </c>
      <c r="AF479" s="115">
        <v>-1</v>
      </c>
      <c r="AG479" s="115">
        <v>-1</v>
      </c>
      <c r="AH479" s="115">
        <v>-1</v>
      </c>
      <c r="AI479" s="115">
        <v>-1</v>
      </c>
      <c r="AJ479" s="115">
        <v>0</v>
      </c>
      <c r="AM479" s="115" t="s">
        <v>348</v>
      </c>
      <c r="AN479" s="115">
        <v>-1</v>
      </c>
      <c r="AQ479" s="115">
        <v>608</v>
      </c>
      <c r="AR479" s="115" t="s">
        <v>247</v>
      </c>
      <c r="AS479" s="115" t="s">
        <v>355</v>
      </c>
      <c r="AT479" s="115" t="s">
        <v>296</v>
      </c>
      <c r="AV479" s="115">
        <v>113.68887388060401</v>
      </c>
      <c r="AW479" s="115">
        <v>0.64072702449999996</v>
      </c>
    </row>
    <row r="480" spans="1:49" x14ac:dyDescent="0.25">
      <c r="A480" s="117">
        <v>220000</v>
      </c>
      <c r="B480" s="117">
        <v>860000</v>
      </c>
      <c r="C480" s="117">
        <v>860000</v>
      </c>
      <c r="D480" s="115" t="s">
        <v>342</v>
      </c>
      <c r="E480" s="115" t="s">
        <v>13</v>
      </c>
      <c r="F480" s="115" t="s">
        <v>343</v>
      </c>
      <c r="G480" s="115" t="s">
        <v>344</v>
      </c>
      <c r="H480" s="115">
        <v>0.56000000000000005</v>
      </c>
      <c r="I480" s="115">
        <v>0.48</v>
      </c>
      <c r="J480" s="115" t="s">
        <v>350</v>
      </c>
      <c r="K480" s="115">
        <v>4.4672268064000002E-4</v>
      </c>
      <c r="L480" s="115">
        <v>3674.18050671439</v>
      </c>
      <c r="M480" s="115">
        <v>8.3516877744383304</v>
      </c>
      <c r="N480" s="115">
        <v>1.1938105768738001</v>
      </c>
      <c r="O480" s="115">
        <v>3.7308883505099998E-3</v>
      </c>
      <c r="P480" s="115">
        <v>5.3330226108E-4</v>
      </c>
      <c r="Q480" s="115">
        <v>1.6413397651367301</v>
      </c>
      <c r="R480" s="115">
        <v>1210</v>
      </c>
      <c r="S480" s="115" t="s">
        <v>353</v>
      </c>
      <c r="T480" s="115">
        <v>1210</v>
      </c>
      <c r="U480" s="115" t="s">
        <v>352</v>
      </c>
      <c r="V480" s="115" t="s">
        <v>350</v>
      </c>
      <c r="Z480" s="115">
        <v>0</v>
      </c>
      <c r="AA480" s="115">
        <v>1</v>
      </c>
      <c r="AB480" s="115">
        <v>3.7308883505099998E-3</v>
      </c>
      <c r="AC480" s="115">
        <v>5.3330226108E-4</v>
      </c>
      <c r="AD480" s="115">
        <v>1.98405396450181</v>
      </c>
      <c r="AF480" s="115">
        <v>-1</v>
      </c>
      <c r="AG480" s="115">
        <v>-1</v>
      </c>
      <c r="AH480" s="115">
        <v>-1</v>
      </c>
      <c r="AI480" s="115">
        <v>-1</v>
      </c>
      <c r="AJ480" s="115">
        <v>0</v>
      </c>
      <c r="AM480" s="115" t="s">
        <v>348</v>
      </c>
      <c r="AN480" s="115">
        <v>-1</v>
      </c>
      <c r="AQ480" s="115">
        <v>608</v>
      </c>
      <c r="AR480" s="115" t="s">
        <v>247</v>
      </c>
      <c r="AS480" s="115" t="s">
        <v>355</v>
      </c>
      <c r="AT480" s="115" t="s">
        <v>296</v>
      </c>
      <c r="AV480" s="115">
        <v>41.770415260070997</v>
      </c>
      <c r="AW480" s="115">
        <v>1.6091273E-3</v>
      </c>
    </row>
    <row r="481" spans="1:49" x14ac:dyDescent="0.25">
      <c r="A481" s="117">
        <v>220000</v>
      </c>
      <c r="B481" s="117">
        <v>860000</v>
      </c>
      <c r="C481" s="117">
        <v>860000</v>
      </c>
      <c r="D481" s="115" t="s">
        <v>342</v>
      </c>
      <c r="E481" s="115" t="s">
        <v>13</v>
      </c>
      <c r="F481" s="115" t="s">
        <v>343</v>
      </c>
      <c r="G481" s="115" t="s">
        <v>344</v>
      </c>
      <c r="H481" s="115">
        <v>0.56000000000000005</v>
      </c>
      <c r="I481" s="115">
        <v>0.48</v>
      </c>
      <c r="J481" s="115" t="s">
        <v>350</v>
      </c>
      <c r="K481" s="115">
        <v>0.21944317363511001</v>
      </c>
      <c r="L481" s="115">
        <v>3697.3813855888002</v>
      </c>
      <c r="M481" s="115">
        <v>9.2096594654569905</v>
      </c>
      <c r="N481" s="115">
        <v>1.3542620814797801</v>
      </c>
      <c r="O481" s="115">
        <v>2.0209969011985698</v>
      </c>
      <c r="P481" s="115">
        <v>0.29718356909361998</v>
      </c>
      <c r="Q481" s="115">
        <v>811.36510539301401</v>
      </c>
      <c r="R481" s="115">
        <v>1200</v>
      </c>
      <c r="S481" s="115" t="s">
        <v>351</v>
      </c>
      <c r="T481" s="115">
        <v>1200</v>
      </c>
      <c r="U481" s="115" t="s">
        <v>352</v>
      </c>
      <c r="V481" s="115" t="s">
        <v>350</v>
      </c>
      <c r="Z481" s="115">
        <v>0</v>
      </c>
      <c r="AA481" s="115">
        <v>1</v>
      </c>
      <c r="AB481" s="115">
        <v>2.0209969011985698</v>
      </c>
      <c r="AC481" s="115">
        <v>0.29718356909361998</v>
      </c>
      <c r="AD481" s="115">
        <v>957.37235618627199</v>
      </c>
      <c r="AF481" s="115">
        <v>-1</v>
      </c>
      <c r="AG481" s="115">
        <v>-1</v>
      </c>
      <c r="AH481" s="115">
        <v>-1</v>
      </c>
      <c r="AI481" s="115">
        <v>-1</v>
      </c>
      <c r="AJ481" s="115">
        <v>0</v>
      </c>
      <c r="AM481" s="115" t="s">
        <v>348</v>
      </c>
      <c r="AN481" s="115">
        <v>-1</v>
      </c>
      <c r="AQ481" s="115">
        <v>608</v>
      </c>
      <c r="AR481" s="115" t="s">
        <v>247</v>
      </c>
      <c r="AS481" s="115" t="s">
        <v>355</v>
      </c>
      <c r="AT481" s="115" t="s">
        <v>296</v>
      </c>
      <c r="AV481" s="115">
        <v>172.648778054492</v>
      </c>
      <c r="AW481" s="115">
        <v>0.77645770979999995</v>
      </c>
    </row>
    <row r="482" spans="1:49" x14ac:dyDescent="0.25">
      <c r="A482" s="117">
        <v>220000</v>
      </c>
      <c r="B482" s="117">
        <v>860000</v>
      </c>
      <c r="C482" s="117">
        <v>860000</v>
      </c>
      <c r="D482" s="115" t="s">
        <v>342</v>
      </c>
      <c r="E482" s="115" t="s">
        <v>13</v>
      </c>
      <c r="F482" s="115" t="s">
        <v>343</v>
      </c>
      <c r="G482" s="115" t="s">
        <v>344</v>
      </c>
      <c r="H482" s="115">
        <v>0.56000000000000005</v>
      </c>
      <c r="I482" s="115">
        <v>0.48</v>
      </c>
      <c r="J482" s="115" t="s">
        <v>350</v>
      </c>
      <c r="K482" s="115">
        <v>0.14848840139059999</v>
      </c>
      <c r="L482" s="115">
        <v>3697.3813855888002</v>
      </c>
      <c r="M482" s="115">
        <v>9.2096594654569905</v>
      </c>
      <c r="N482" s="115">
        <v>1.3542620814797801</v>
      </c>
      <c r="O482" s="115">
        <v>1.3675276113775201</v>
      </c>
      <c r="P482" s="115">
        <v>0.20109221154283999</v>
      </c>
      <c r="Q482" s="115">
        <v>549.01825127744701</v>
      </c>
      <c r="R482" s="115">
        <v>1210</v>
      </c>
      <c r="S482" s="115" t="s">
        <v>353</v>
      </c>
      <c r="T482" s="115">
        <v>1210</v>
      </c>
      <c r="U482" s="115" t="s">
        <v>352</v>
      </c>
      <c r="V482" s="115" t="s">
        <v>350</v>
      </c>
      <c r="Z482" s="115">
        <v>0</v>
      </c>
      <c r="AA482" s="115">
        <v>1</v>
      </c>
      <c r="AB482" s="115">
        <v>1.3675276113775201</v>
      </c>
      <c r="AC482" s="115">
        <v>0.20109221154283999</v>
      </c>
      <c r="AD482" s="115">
        <v>921.39810922410504</v>
      </c>
      <c r="AF482" s="115">
        <v>-1</v>
      </c>
      <c r="AG482" s="115">
        <v>-1</v>
      </c>
      <c r="AH482" s="115">
        <v>-1</v>
      </c>
      <c r="AI482" s="115">
        <v>-1</v>
      </c>
      <c r="AJ482" s="115">
        <v>0</v>
      </c>
      <c r="AM482" s="115" t="s">
        <v>348</v>
      </c>
      <c r="AN482" s="115">
        <v>-1</v>
      </c>
      <c r="AQ482" s="115">
        <v>608</v>
      </c>
      <c r="AR482" s="115" t="s">
        <v>247</v>
      </c>
      <c r="AS482" s="115" t="s">
        <v>355</v>
      </c>
      <c r="AT482" s="115" t="s">
        <v>296</v>
      </c>
      <c r="AV482" s="115">
        <v>111.625766371903</v>
      </c>
      <c r="AW482" s="115">
        <v>0.74728151600000003</v>
      </c>
    </row>
    <row r="483" spans="1:49" x14ac:dyDescent="0.25">
      <c r="A483" s="117">
        <v>220000</v>
      </c>
      <c r="B483" s="117">
        <v>860000</v>
      </c>
      <c r="C483" s="117">
        <v>860000</v>
      </c>
      <c r="D483" s="115" t="s">
        <v>342</v>
      </c>
      <c r="E483" s="115" t="s">
        <v>13</v>
      </c>
      <c r="F483" s="115" t="s">
        <v>343</v>
      </c>
      <c r="G483" s="115" t="s">
        <v>344</v>
      </c>
      <c r="H483" s="115">
        <v>0.56000000000000005</v>
      </c>
      <c r="I483" s="115">
        <v>0.48</v>
      </c>
      <c r="J483" s="115" t="s">
        <v>350</v>
      </c>
      <c r="K483" s="115">
        <v>3.9153260259030001E-2</v>
      </c>
      <c r="L483" s="115">
        <v>3697.3813855888002</v>
      </c>
      <c r="M483" s="115">
        <v>9.2096594654569905</v>
      </c>
      <c r="N483" s="115">
        <v>1.3542620814797801</v>
      </c>
      <c r="O483" s="115">
        <v>0.36058819394809</v>
      </c>
      <c r="P483" s="115">
        <v>5.3023775735110003E-2</v>
      </c>
      <c r="Q483" s="115">
        <v>144.764535666858</v>
      </c>
      <c r="R483" s="115">
        <v>1210</v>
      </c>
      <c r="S483" s="115" t="s">
        <v>353</v>
      </c>
      <c r="T483" s="115">
        <v>1210</v>
      </c>
      <c r="U483" s="115" t="s">
        <v>352</v>
      </c>
      <c r="V483" s="115" t="s">
        <v>350</v>
      </c>
      <c r="Z483" s="115">
        <v>0</v>
      </c>
      <c r="AA483" s="115">
        <v>1</v>
      </c>
      <c r="AB483" s="115">
        <v>0.36058819394809</v>
      </c>
      <c r="AC483" s="115">
        <v>5.3023775735110003E-2</v>
      </c>
      <c r="AD483" s="115">
        <v>144.76453566685899</v>
      </c>
      <c r="AF483" s="115">
        <v>-1</v>
      </c>
      <c r="AG483" s="115">
        <v>-1</v>
      </c>
      <c r="AH483" s="115">
        <v>-1</v>
      </c>
      <c r="AI483" s="115">
        <v>-1</v>
      </c>
      <c r="AJ483" s="115">
        <v>0</v>
      </c>
      <c r="AM483" s="115" t="s">
        <v>348</v>
      </c>
      <c r="AN483" s="115">
        <v>-1</v>
      </c>
      <c r="AQ483" s="115">
        <v>608</v>
      </c>
      <c r="AR483" s="115" t="s">
        <v>247</v>
      </c>
      <c r="AS483" s="115" t="s">
        <v>355</v>
      </c>
      <c r="AT483" s="115" t="s">
        <v>296</v>
      </c>
      <c r="AV483" s="115">
        <v>51.265488068740702</v>
      </c>
      <c r="AW483" s="115">
        <v>0.11740838250000001</v>
      </c>
    </row>
    <row r="484" spans="1:49" x14ac:dyDescent="0.25">
      <c r="A484" s="117">
        <v>220000</v>
      </c>
      <c r="B484" s="117">
        <v>860000</v>
      </c>
      <c r="C484" s="117">
        <v>860000</v>
      </c>
      <c r="D484" s="115" t="s">
        <v>342</v>
      </c>
      <c r="E484" s="115" t="s">
        <v>13</v>
      </c>
      <c r="F484" s="115" t="s">
        <v>343</v>
      </c>
      <c r="G484" s="115" t="s">
        <v>344</v>
      </c>
      <c r="H484" s="115">
        <v>0.56000000000000005</v>
      </c>
      <c r="I484" s="115">
        <v>0.48</v>
      </c>
      <c r="J484" s="115" t="s">
        <v>350</v>
      </c>
      <c r="K484" s="115">
        <v>7.0474767235659999E-2</v>
      </c>
      <c r="L484" s="115">
        <v>3697.3813855888002</v>
      </c>
      <c r="M484" s="115">
        <v>9.2096594654569905</v>
      </c>
      <c r="N484" s="115">
        <v>1.3542620814797801</v>
      </c>
      <c r="O484" s="115">
        <v>0.64904860714779</v>
      </c>
      <c r="P484" s="115">
        <v>9.544130496837E-2</v>
      </c>
      <c r="Q484" s="115">
        <v>260.57209253084</v>
      </c>
      <c r="R484" s="115">
        <v>1210</v>
      </c>
      <c r="S484" s="115" t="s">
        <v>353</v>
      </c>
      <c r="T484" s="115">
        <v>1210</v>
      </c>
      <c r="U484" s="115" t="s">
        <v>352</v>
      </c>
      <c r="V484" s="115" t="s">
        <v>350</v>
      </c>
      <c r="Z484" s="115">
        <v>0</v>
      </c>
      <c r="AA484" s="115">
        <v>1</v>
      </c>
      <c r="AB484" s="115">
        <v>0.64904860714779</v>
      </c>
      <c r="AC484" s="115">
        <v>9.544130496837E-2</v>
      </c>
      <c r="AD484" s="115">
        <v>260.57209253083897</v>
      </c>
      <c r="AF484" s="115">
        <v>-1</v>
      </c>
      <c r="AG484" s="115">
        <v>-1</v>
      </c>
      <c r="AH484" s="115">
        <v>-1</v>
      </c>
      <c r="AI484" s="115">
        <v>-1</v>
      </c>
      <c r="AJ484" s="115">
        <v>0</v>
      </c>
      <c r="AM484" s="115" t="s">
        <v>348</v>
      </c>
      <c r="AN484" s="115">
        <v>-1</v>
      </c>
      <c r="AQ484" s="115">
        <v>608</v>
      </c>
      <c r="AR484" s="115" t="s">
        <v>247</v>
      </c>
      <c r="AS484" s="115" t="s">
        <v>355</v>
      </c>
      <c r="AT484" s="115" t="s">
        <v>296</v>
      </c>
      <c r="AV484" s="115">
        <v>74.529715897806597</v>
      </c>
      <c r="AW484" s="115">
        <v>0.21133178629999999</v>
      </c>
    </row>
    <row r="485" spans="1:49" x14ac:dyDescent="0.25">
      <c r="A485" s="117">
        <v>220000</v>
      </c>
      <c r="B485" s="117">
        <v>860000</v>
      </c>
      <c r="C485" s="117">
        <v>860000</v>
      </c>
      <c r="D485" s="115" t="s">
        <v>342</v>
      </c>
      <c r="E485" s="115" t="s">
        <v>13</v>
      </c>
      <c r="F485" s="115" t="s">
        <v>343</v>
      </c>
      <c r="G485" s="115" t="s">
        <v>344</v>
      </c>
      <c r="H485" s="115">
        <v>0.56000000000000005</v>
      </c>
      <c r="I485" s="115">
        <v>0.48</v>
      </c>
      <c r="J485" s="115" t="s">
        <v>350</v>
      </c>
      <c r="K485" s="115">
        <v>0.19631220797233001</v>
      </c>
      <c r="L485" s="115">
        <v>3693.05665788751</v>
      </c>
      <c r="M485" s="115">
        <v>9.1996039422735905</v>
      </c>
      <c r="N485" s="115">
        <v>1.35280780904775</v>
      </c>
      <c r="O485" s="115">
        <v>1.8059945623786999</v>
      </c>
      <c r="P485" s="115">
        <v>0.26557268795637001</v>
      </c>
      <c r="Q485" s="115">
        <v>724.99210667682098</v>
      </c>
      <c r="R485" s="115">
        <v>1210</v>
      </c>
      <c r="S485" s="115" t="s">
        <v>353</v>
      </c>
      <c r="T485" s="115">
        <v>1210</v>
      </c>
      <c r="U485" s="115" t="s">
        <v>352</v>
      </c>
      <c r="V485" s="115" t="s">
        <v>350</v>
      </c>
      <c r="Z485" s="115">
        <v>0</v>
      </c>
      <c r="AA485" s="115">
        <v>1</v>
      </c>
      <c r="AB485" s="115">
        <v>1.8059945623786999</v>
      </c>
      <c r="AC485" s="115">
        <v>0.26557268795637001</v>
      </c>
      <c r="AD485" s="115">
        <v>724.99210667682098</v>
      </c>
      <c r="AF485" s="115">
        <v>-1</v>
      </c>
      <c r="AG485" s="115">
        <v>-1</v>
      </c>
      <c r="AH485" s="115">
        <v>-1</v>
      </c>
      <c r="AI485" s="115">
        <v>-1</v>
      </c>
      <c r="AJ485" s="115">
        <v>0</v>
      </c>
      <c r="AM485" s="115" t="s">
        <v>348</v>
      </c>
      <c r="AN485" s="115">
        <v>-1</v>
      </c>
      <c r="AQ485" s="115">
        <v>608</v>
      </c>
      <c r="AR485" s="115" t="s">
        <v>247</v>
      </c>
      <c r="AS485" s="115" t="s">
        <v>355</v>
      </c>
      <c r="AT485" s="115" t="s">
        <v>296</v>
      </c>
      <c r="AV485" s="115">
        <v>122.949580883544</v>
      </c>
      <c r="AW485" s="115">
        <v>0.58799035420000001</v>
      </c>
    </row>
    <row r="486" spans="1:49" x14ac:dyDescent="0.25">
      <c r="A486" s="117">
        <v>220000</v>
      </c>
      <c r="B486" s="117">
        <v>860000</v>
      </c>
      <c r="C486" s="117">
        <v>860000</v>
      </c>
      <c r="D486" s="115" t="s">
        <v>342</v>
      </c>
      <c r="E486" s="115" t="s">
        <v>13</v>
      </c>
      <c r="F486" s="115" t="s">
        <v>343</v>
      </c>
      <c r="G486" s="115" t="s">
        <v>344</v>
      </c>
      <c r="H486" s="115">
        <v>0.56000000000000005</v>
      </c>
      <c r="I486" s="115">
        <v>0.48</v>
      </c>
      <c r="J486" s="115" t="s">
        <v>350</v>
      </c>
      <c r="K486" s="115">
        <v>0.28787928837733001</v>
      </c>
      <c r="L486" s="115">
        <v>3693.05665788751</v>
      </c>
      <c r="M486" s="115">
        <v>9.1996039422735905</v>
      </c>
      <c r="N486" s="115">
        <v>1.35280780904775</v>
      </c>
      <c r="O486" s="115">
        <v>2.64837543625505</v>
      </c>
      <c r="P486" s="115">
        <v>0.38944534937997</v>
      </c>
      <c r="Q486" s="115">
        <v>1063.1545226098301</v>
      </c>
      <c r="R486" s="115">
        <v>1210</v>
      </c>
      <c r="S486" s="115" t="s">
        <v>353</v>
      </c>
      <c r="T486" s="115">
        <v>1210</v>
      </c>
      <c r="U486" s="115" t="s">
        <v>352</v>
      </c>
      <c r="V486" s="115" t="s">
        <v>350</v>
      </c>
      <c r="Z486" s="115">
        <v>0</v>
      </c>
      <c r="AA486" s="115">
        <v>1</v>
      </c>
      <c r="AB486" s="115">
        <v>2.64837543625505</v>
      </c>
      <c r="AC486" s="115">
        <v>0.38944534937997</v>
      </c>
      <c r="AD486" s="115">
        <v>1063.1545226098301</v>
      </c>
      <c r="AF486" s="115">
        <v>-1</v>
      </c>
      <c r="AG486" s="115">
        <v>-1</v>
      </c>
      <c r="AH486" s="115">
        <v>-1</v>
      </c>
      <c r="AI486" s="115">
        <v>-1</v>
      </c>
      <c r="AJ486" s="115">
        <v>0</v>
      </c>
      <c r="AM486" s="115" t="s">
        <v>348</v>
      </c>
      <c r="AN486" s="115">
        <v>-1</v>
      </c>
      <c r="AQ486" s="115">
        <v>608</v>
      </c>
      <c r="AR486" s="115" t="s">
        <v>247</v>
      </c>
      <c r="AS486" s="115" t="s">
        <v>355</v>
      </c>
      <c r="AT486" s="115" t="s">
        <v>296</v>
      </c>
      <c r="AV486" s="115">
        <v>139.86980231151799</v>
      </c>
      <c r="AW486" s="115">
        <v>0.86225022110000005</v>
      </c>
    </row>
    <row r="487" spans="1:49" x14ac:dyDescent="0.25">
      <c r="A487" s="117">
        <v>220000</v>
      </c>
      <c r="B487" s="117">
        <v>860000</v>
      </c>
      <c r="C487" s="117">
        <v>860000</v>
      </c>
      <c r="D487" s="115" t="s">
        <v>342</v>
      </c>
      <c r="E487" s="115" t="s">
        <v>13</v>
      </c>
      <c r="F487" s="115" t="s">
        <v>343</v>
      </c>
      <c r="G487" s="115" t="s">
        <v>344</v>
      </c>
      <c r="H487" s="115">
        <v>0.56000000000000005</v>
      </c>
      <c r="I487" s="115">
        <v>0.48</v>
      </c>
      <c r="J487" s="115" t="s">
        <v>350</v>
      </c>
      <c r="K487" s="115">
        <v>4.3310901187160002E-2</v>
      </c>
      <c r="L487" s="115">
        <v>3693.05665788751</v>
      </c>
      <c r="M487" s="115">
        <v>9.1996039422735905</v>
      </c>
      <c r="N487" s="115">
        <v>1.35280780904775</v>
      </c>
      <c r="O487" s="115">
        <v>0.39844313730483</v>
      </c>
      <c r="P487" s="115">
        <v>5.8591325342880002E-2</v>
      </c>
      <c r="Q487" s="115">
        <v>159.949611988356</v>
      </c>
      <c r="R487" s="115">
        <v>1210</v>
      </c>
      <c r="S487" s="115" t="s">
        <v>353</v>
      </c>
      <c r="T487" s="115">
        <v>1210</v>
      </c>
      <c r="U487" s="115" t="s">
        <v>352</v>
      </c>
      <c r="V487" s="115" t="s">
        <v>350</v>
      </c>
      <c r="Z487" s="115">
        <v>0</v>
      </c>
      <c r="AA487" s="115">
        <v>1</v>
      </c>
      <c r="AB487" s="115">
        <v>0.39844313730483</v>
      </c>
      <c r="AC487" s="115">
        <v>5.8591325342880002E-2</v>
      </c>
      <c r="AD487" s="115">
        <v>159.949611988356</v>
      </c>
      <c r="AF487" s="115">
        <v>-1</v>
      </c>
      <c r="AG487" s="115">
        <v>-1</v>
      </c>
      <c r="AH487" s="115">
        <v>-1</v>
      </c>
      <c r="AI487" s="115">
        <v>-1</v>
      </c>
      <c r="AJ487" s="115">
        <v>0</v>
      </c>
      <c r="AM487" s="115" t="s">
        <v>348</v>
      </c>
      <c r="AN487" s="115">
        <v>-1</v>
      </c>
      <c r="AQ487" s="115">
        <v>608</v>
      </c>
      <c r="AR487" s="115" t="s">
        <v>247</v>
      </c>
      <c r="AS487" s="115" t="s">
        <v>355</v>
      </c>
      <c r="AT487" s="115" t="s">
        <v>296</v>
      </c>
      <c r="AV487" s="115">
        <v>92.809205269439602</v>
      </c>
      <c r="AW487" s="115">
        <v>0.12972393509999999</v>
      </c>
    </row>
    <row r="488" spans="1:49" x14ac:dyDescent="0.25">
      <c r="A488" s="117">
        <v>220000</v>
      </c>
      <c r="B488" s="117">
        <v>860000</v>
      </c>
      <c r="C488" s="117">
        <v>860000</v>
      </c>
      <c r="D488" s="115" t="s">
        <v>342</v>
      </c>
      <c r="E488" s="115" t="s">
        <v>13</v>
      </c>
      <c r="F488" s="115" t="s">
        <v>343</v>
      </c>
      <c r="G488" s="115" t="s">
        <v>344</v>
      </c>
      <c r="H488" s="115">
        <v>0.56000000000000005</v>
      </c>
      <c r="I488" s="115">
        <v>0.48</v>
      </c>
      <c r="J488" s="115" t="s">
        <v>350</v>
      </c>
      <c r="K488" s="115">
        <v>1.6816154564710001E-2</v>
      </c>
      <c r="L488" s="115">
        <v>3693.05665788751</v>
      </c>
      <c r="M488" s="115">
        <v>9.1996039422735905</v>
      </c>
      <c r="N488" s="115">
        <v>1.35280780904775</v>
      </c>
      <c r="O488" s="115">
        <v>0.15470196182738999</v>
      </c>
      <c r="P488" s="115">
        <v>2.2749025213289999E-2</v>
      </c>
      <c r="Q488" s="115">
        <v>62.103011575271402</v>
      </c>
      <c r="R488" s="115">
        <v>1210</v>
      </c>
      <c r="S488" s="115" t="s">
        <v>353</v>
      </c>
      <c r="T488" s="115">
        <v>1210</v>
      </c>
      <c r="U488" s="115" t="s">
        <v>352</v>
      </c>
      <c r="V488" s="115" t="s">
        <v>350</v>
      </c>
      <c r="Z488" s="115">
        <v>0</v>
      </c>
      <c r="AA488" s="115">
        <v>1</v>
      </c>
      <c r="AB488" s="115">
        <v>0.15470196182738999</v>
      </c>
      <c r="AC488" s="115">
        <v>2.2749025213289999E-2</v>
      </c>
      <c r="AD488" s="115">
        <v>62.103011575271701</v>
      </c>
      <c r="AF488" s="115">
        <v>-1</v>
      </c>
      <c r="AG488" s="115">
        <v>-1</v>
      </c>
      <c r="AH488" s="115">
        <v>-1</v>
      </c>
      <c r="AI488" s="115">
        <v>-1</v>
      </c>
      <c r="AJ488" s="115">
        <v>0</v>
      </c>
      <c r="AM488" s="115" t="s">
        <v>348</v>
      </c>
      <c r="AN488" s="115">
        <v>-1</v>
      </c>
      <c r="AQ488" s="115">
        <v>608</v>
      </c>
      <c r="AR488" s="115" t="s">
        <v>247</v>
      </c>
      <c r="AS488" s="115" t="s">
        <v>355</v>
      </c>
      <c r="AT488" s="115" t="s">
        <v>296</v>
      </c>
      <c r="AV488" s="115">
        <v>33.508855880284798</v>
      </c>
      <c r="AW488" s="115">
        <v>5.0367406000000003E-2</v>
      </c>
    </row>
    <row r="489" spans="1:49" x14ac:dyDescent="0.25">
      <c r="A489" s="117">
        <v>220000</v>
      </c>
      <c r="B489" s="117">
        <v>860000</v>
      </c>
      <c r="C489" s="117">
        <v>860000</v>
      </c>
      <c r="D489" s="115" t="s">
        <v>342</v>
      </c>
      <c r="E489" s="115" t="s">
        <v>13</v>
      </c>
      <c r="F489" s="115" t="s">
        <v>343</v>
      </c>
      <c r="G489" s="115" t="s">
        <v>344</v>
      </c>
      <c r="H489" s="115">
        <v>0.56000000000000005</v>
      </c>
      <c r="I489" s="115">
        <v>0.48</v>
      </c>
      <c r="J489" s="115" t="s">
        <v>350</v>
      </c>
      <c r="K489" s="115">
        <v>4.9226549692609999E-2</v>
      </c>
      <c r="L489" s="115">
        <v>3693.05665788751</v>
      </c>
      <c r="M489" s="115">
        <v>9.1996039422735905</v>
      </c>
      <c r="N489" s="115">
        <v>1.35280780904775</v>
      </c>
      <c r="O489" s="115">
        <v>0.45286476061668002</v>
      </c>
      <c r="P489" s="115">
        <v>6.6594060836640004E-2</v>
      </c>
      <c r="Q489" s="115">
        <v>181.79643708713101</v>
      </c>
      <c r="R489" s="115">
        <v>1210</v>
      </c>
      <c r="S489" s="115" t="s">
        <v>353</v>
      </c>
      <c r="T489" s="115">
        <v>1210</v>
      </c>
      <c r="U489" s="115" t="s">
        <v>352</v>
      </c>
      <c r="V489" s="115" t="s">
        <v>350</v>
      </c>
      <c r="Z489" s="115">
        <v>0</v>
      </c>
      <c r="AA489" s="115">
        <v>1</v>
      </c>
      <c r="AB489" s="115">
        <v>0.45286476061668002</v>
      </c>
      <c r="AC489" s="115">
        <v>6.6594060836640004E-2</v>
      </c>
      <c r="AD489" s="115">
        <v>181.79643708712899</v>
      </c>
      <c r="AF489" s="115">
        <v>-1</v>
      </c>
      <c r="AG489" s="115">
        <v>-1</v>
      </c>
      <c r="AH489" s="115">
        <v>-1</v>
      </c>
      <c r="AI489" s="115">
        <v>-1</v>
      </c>
      <c r="AJ489" s="115">
        <v>0</v>
      </c>
      <c r="AM489" s="115" t="s">
        <v>348</v>
      </c>
      <c r="AN489" s="115">
        <v>-1</v>
      </c>
      <c r="AQ489" s="115">
        <v>608</v>
      </c>
      <c r="AR489" s="115" t="s">
        <v>247</v>
      </c>
      <c r="AS489" s="115" t="s">
        <v>355</v>
      </c>
      <c r="AT489" s="115" t="s">
        <v>296</v>
      </c>
      <c r="AV489" s="115">
        <v>69.309117824293807</v>
      </c>
      <c r="AW489" s="115">
        <v>0.1474423658</v>
      </c>
    </row>
    <row r="490" spans="1:49" x14ac:dyDescent="0.25">
      <c r="A490" s="117">
        <v>220000</v>
      </c>
      <c r="B490" s="117">
        <v>860000</v>
      </c>
      <c r="C490" s="117">
        <v>860000</v>
      </c>
      <c r="D490" s="115" t="s">
        <v>342</v>
      </c>
      <c r="E490" s="115" t="s">
        <v>13</v>
      </c>
      <c r="F490" s="115" t="s">
        <v>343</v>
      </c>
      <c r="G490" s="115" t="s">
        <v>344</v>
      </c>
      <c r="H490" s="115">
        <v>0.56000000000000005</v>
      </c>
      <c r="I490" s="115">
        <v>0.48</v>
      </c>
      <c r="J490" s="115" t="s">
        <v>350</v>
      </c>
      <c r="K490" s="115">
        <v>2.4218351988820001E-2</v>
      </c>
      <c r="L490" s="115">
        <v>3693.05665788751</v>
      </c>
      <c r="M490" s="115">
        <v>9.1996039422735905</v>
      </c>
      <c r="N490" s="115">
        <v>1.35280780904775</v>
      </c>
      <c r="O490" s="115">
        <v>0.22279924643178001</v>
      </c>
      <c r="P490" s="115">
        <v>3.2762775692749997E-2</v>
      </c>
      <c r="Q490" s="115">
        <v>89.439746055400704</v>
      </c>
      <c r="R490" s="115">
        <v>1210</v>
      </c>
      <c r="S490" s="115" t="s">
        <v>353</v>
      </c>
      <c r="T490" s="115">
        <v>1210</v>
      </c>
      <c r="U490" s="115" t="s">
        <v>352</v>
      </c>
      <c r="V490" s="115" t="s">
        <v>350</v>
      </c>
      <c r="Z490" s="115">
        <v>0</v>
      </c>
      <c r="AA490" s="115">
        <v>1</v>
      </c>
      <c r="AB490" s="115">
        <v>0.22279924643178001</v>
      </c>
      <c r="AC490" s="115">
        <v>3.2762775692749997E-2</v>
      </c>
      <c r="AD490" s="115">
        <v>89.439746055401102</v>
      </c>
      <c r="AF490" s="115">
        <v>-1</v>
      </c>
      <c r="AG490" s="115">
        <v>-1</v>
      </c>
      <c r="AH490" s="115">
        <v>-1</v>
      </c>
      <c r="AI490" s="115">
        <v>-1</v>
      </c>
      <c r="AJ490" s="115">
        <v>0</v>
      </c>
      <c r="AM490" s="115" t="s">
        <v>348</v>
      </c>
      <c r="AN490" s="115">
        <v>-1</v>
      </c>
      <c r="AQ490" s="115">
        <v>608</v>
      </c>
      <c r="AR490" s="115" t="s">
        <v>247</v>
      </c>
      <c r="AS490" s="115" t="s">
        <v>355</v>
      </c>
      <c r="AT490" s="115" t="s">
        <v>296</v>
      </c>
      <c r="AV490" s="115">
        <v>40.9105968778562</v>
      </c>
      <c r="AW490" s="115">
        <v>7.2538318000000004E-2</v>
      </c>
    </row>
    <row r="491" spans="1:49" x14ac:dyDescent="0.25">
      <c r="A491" s="117">
        <v>220000</v>
      </c>
      <c r="B491" s="117">
        <v>860000</v>
      </c>
      <c r="C491" s="117">
        <v>860000</v>
      </c>
      <c r="D491" s="115" t="s">
        <v>342</v>
      </c>
      <c r="E491" s="115" t="s">
        <v>13</v>
      </c>
      <c r="F491" s="115" t="s">
        <v>343</v>
      </c>
      <c r="G491" s="115" t="s">
        <v>344</v>
      </c>
      <c r="H491" s="115">
        <v>0.56000000000000005</v>
      </c>
      <c r="I491" s="115">
        <v>0.48</v>
      </c>
      <c r="J491" s="115" t="s">
        <v>350</v>
      </c>
      <c r="K491" s="115">
        <v>0.20008234790155999</v>
      </c>
      <c r="L491" s="115">
        <v>3692.1473054852099</v>
      </c>
      <c r="M491" s="115">
        <v>9.1974220048005897</v>
      </c>
      <c r="N491" s="115">
        <v>1.3524897862229099</v>
      </c>
      <c r="O491" s="115">
        <v>1.84024178936199</v>
      </c>
      <c r="P491" s="115">
        <v>0.27060933194036002</v>
      </c>
      <c r="Q491" s="115">
        <v>738.73350167990804</v>
      </c>
      <c r="R491" s="115">
        <v>1200</v>
      </c>
      <c r="S491" s="115" t="s">
        <v>351</v>
      </c>
      <c r="T491" s="115">
        <v>1200</v>
      </c>
      <c r="U491" s="115" t="s">
        <v>352</v>
      </c>
      <c r="V491" s="115" t="s">
        <v>350</v>
      </c>
      <c r="Z491" s="115">
        <v>0</v>
      </c>
      <c r="AA491" s="115">
        <v>1</v>
      </c>
      <c r="AB491" s="115">
        <v>1.84024178936199</v>
      </c>
      <c r="AC491" s="115">
        <v>0.27060933194036002</v>
      </c>
      <c r="AD491" s="115">
        <v>738.73350167990804</v>
      </c>
      <c r="AF491" s="115">
        <v>-1</v>
      </c>
      <c r="AG491" s="115">
        <v>-1</v>
      </c>
      <c r="AH491" s="115">
        <v>-1</v>
      </c>
      <c r="AI491" s="115">
        <v>-1</v>
      </c>
      <c r="AJ491" s="115">
        <v>0</v>
      </c>
      <c r="AM491" s="115" t="s">
        <v>348</v>
      </c>
      <c r="AN491" s="115">
        <v>-1</v>
      </c>
      <c r="AQ491" s="115">
        <v>608</v>
      </c>
      <c r="AR491" s="115" t="s">
        <v>247</v>
      </c>
      <c r="AS491" s="115" t="s">
        <v>355</v>
      </c>
      <c r="AT491" s="115" t="s">
        <v>296</v>
      </c>
      <c r="AV491" s="115">
        <v>132.41758083372801</v>
      </c>
      <c r="AW491" s="115">
        <v>0.5991350379</v>
      </c>
    </row>
    <row r="492" spans="1:49" x14ac:dyDescent="0.25">
      <c r="A492" s="117">
        <v>220000</v>
      </c>
      <c r="B492" s="117">
        <v>860000</v>
      </c>
      <c r="C492" s="117">
        <v>860000</v>
      </c>
      <c r="D492" s="115" t="s">
        <v>342</v>
      </c>
      <c r="E492" s="115" t="s">
        <v>13</v>
      </c>
      <c r="F492" s="115" t="s">
        <v>343</v>
      </c>
      <c r="G492" s="115" t="s">
        <v>344</v>
      </c>
      <c r="H492" s="115">
        <v>0.56000000000000005</v>
      </c>
      <c r="I492" s="115">
        <v>0.48</v>
      </c>
      <c r="J492" s="115" t="s">
        <v>350</v>
      </c>
      <c r="K492" s="115">
        <v>4.0174984671010001E-2</v>
      </c>
      <c r="L492" s="115">
        <v>3692.1473054852099</v>
      </c>
      <c r="M492" s="115">
        <v>9.1974220048005897</v>
      </c>
      <c r="N492" s="115">
        <v>1.3524897862229099</v>
      </c>
      <c r="O492" s="115">
        <v>0.36950628805570002</v>
      </c>
      <c r="P492" s="115">
        <v>5.4336256429200001E-2</v>
      </c>
      <c r="Q492" s="115">
        <v>148.33196140099</v>
      </c>
      <c r="R492" s="115">
        <v>1210</v>
      </c>
      <c r="S492" s="115" t="s">
        <v>353</v>
      </c>
      <c r="T492" s="115">
        <v>1210</v>
      </c>
      <c r="U492" s="115" t="s">
        <v>352</v>
      </c>
      <c r="V492" s="115" t="s">
        <v>350</v>
      </c>
      <c r="Z492" s="115">
        <v>0</v>
      </c>
      <c r="AA492" s="115">
        <v>1</v>
      </c>
      <c r="AB492" s="115">
        <v>0.36950628805570002</v>
      </c>
      <c r="AC492" s="115">
        <v>5.4336256429200001E-2</v>
      </c>
      <c r="AD492" s="115">
        <v>148.33196140099199</v>
      </c>
      <c r="AF492" s="115">
        <v>-1</v>
      </c>
      <c r="AG492" s="115">
        <v>-1</v>
      </c>
      <c r="AH492" s="115">
        <v>-1</v>
      </c>
      <c r="AI492" s="115">
        <v>-1</v>
      </c>
      <c r="AJ492" s="115">
        <v>0</v>
      </c>
      <c r="AM492" s="115" t="s">
        <v>348</v>
      </c>
      <c r="AN492" s="115">
        <v>-1</v>
      </c>
      <c r="AQ492" s="115">
        <v>608</v>
      </c>
      <c r="AR492" s="115" t="s">
        <v>247</v>
      </c>
      <c r="AS492" s="115" t="s">
        <v>355</v>
      </c>
      <c r="AT492" s="115" t="s">
        <v>296</v>
      </c>
      <c r="AV492" s="115">
        <v>56.7850900242289</v>
      </c>
      <c r="AW492" s="115">
        <v>0.1203016719</v>
      </c>
    </row>
    <row r="493" spans="1:49" x14ac:dyDescent="0.25">
      <c r="A493" s="117">
        <v>220000</v>
      </c>
      <c r="B493" s="117">
        <v>860000</v>
      </c>
      <c r="C493" s="117">
        <v>860000</v>
      </c>
      <c r="D493" s="115" t="s">
        <v>342</v>
      </c>
      <c r="E493" s="115" t="s">
        <v>13</v>
      </c>
      <c r="F493" s="115" t="s">
        <v>343</v>
      </c>
      <c r="G493" s="115" t="s">
        <v>344</v>
      </c>
      <c r="H493" s="115">
        <v>0.56000000000000005</v>
      </c>
      <c r="I493" s="115">
        <v>0.48</v>
      </c>
      <c r="J493" s="115" t="s">
        <v>350</v>
      </c>
      <c r="K493" s="115">
        <v>4.8886766140449997E-2</v>
      </c>
      <c r="L493" s="115">
        <v>3692.1473054852099</v>
      </c>
      <c r="M493" s="115">
        <v>9.1974220048005897</v>
      </c>
      <c r="N493" s="115">
        <v>1.3524897862229099</v>
      </c>
      <c r="O493" s="115">
        <v>0.44963221864377001</v>
      </c>
      <c r="P493" s="115">
        <v>6.6118851886430005E-2</v>
      </c>
      <c r="Q493" s="115">
        <v>180.49714187936999</v>
      </c>
      <c r="R493" s="115">
        <v>1210</v>
      </c>
      <c r="S493" s="115" t="s">
        <v>353</v>
      </c>
      <c r="T493" s="115">
        <v>1210</v>
      </c>
      <c r="U493" s="115" t="s">
        <v>352</v>
      </c>
      <c r="V493" s="115" t="s">
        <v>350</v>
      </c>
      <c r="Z493" s="115">
        <v>0</v>
      </c>
      <c r="AA493" s="115">
        <v>1</v>
      </c>
      <c r="AB493" s="115">
        <v>0.44963221864377001</v>
      </c>
      <c r="AC493" s="115">
        <v>6.6118851886430005E-2</v>
      </c>
      <c r="AD493" s="115">
        <v>180.49714187937201</v>
      </c>
      <c r="AF493" s="115">
        <v>-1</v>
      </c>
      <c r="AG493" s="115">
        <v>-1</v>
      </c>
      <c r="AH493" s="115">
        <v>-1</v>
      </c>
      <c r="AI493" s="115">
        <v>-1</v>
      </c>
      <c r="AJ493" s="115">
        <v>0</v>
      </c>
      <c r="AM493" s="115" t="s">
        <v>348</v>
      </c>
      <c r="AN493" s="115">
        <v>-1</v>
      </c>
      <c r="AQ493" s="115">
        <v>608</v>
      </c>
      <c r="AR493" s="115" t="s">
        <v>247</v>
      </c>
      <c r="AS493" s="115" t="s">
        <v>355</v>
      </c>
      <c r="AT493" s="115" t="s">
        <v>296</v>
      </c>
      <c r="AV493" s="115">
        <v>68.360977118205</v>
      </c>
      <c r="AW493" s="115">
        <v>0.14638859839999999</v>
      </c>
    </row>
    <row r="494" spans="1:49" x14ac:dyDescent="0.25">
      <c r="A494" s="117">
        <v>220000</v>
      </c>
      <c r="B494" s="117">
        <v>860000</v>
      </c>
      <c r="C494" s="117">
        <v>860000</v>
      </c>
      <c r="D494" s="115" t="s">
        <v>342</v>
      </c>
      <c r="E494" s="115" t="s">
        <v>13</v>
      </c>
      <c r="F494" s="115" t="s">
        <v>343</v>
      </c>
      <c r="G494" s="115" t="s">
        <v>344</v>
      </c>
      <c r="H494" s="115">
        <v>0.56000000000000005</v>
      </c>
      <c r="I494" s="115">
        <v>0.48</v>
      </c>
      <c r="J494" s="115" t="s">
        <v>350</v>
      </c>
      <c r="K494" s="115">
        <v>4.8196315323600003E-3</v>
      </c>
      <c r="L494" s="115">
        <v>3692.1473054852099</v>
      </c>
      <c r="M494" s="115">
        <v>9.1974220048005897</v>
      </c>
      <c r="N494" s="115">
        <v>1.3524897862229099</v>
      </c>
      <c r="O494" s="115">
        <v>4.4328185110840003E-2</v>
      </c>
      <c r="P494" s="115">
        <v>6.5185024208799999E-3</v>
      </c>
      <c r="Q494" s="115">
        <v>17.794789575667799</v>
      </c>
      <c r="R494" s="115">
        <v>1210</v>
      </c>
      <c r="S494" s="115" t="s">
        <v>353</v>
      </c>
      <c r="T494" s="115">
        <v>1210</v>
      </c>
      <c r="U494" s="115" t="s">
        <v>352</v>
      </c>
      <c r="V494" s="115" t="s">
        <v>350</v>
      </c>
      <c r="Z494" s="115">
        <v>0</v>
      </c>
      <c r="AA494" s="115">
        <v>1</v>
      </c>
      <c r="AB494" s="115">
        <v>4.4328185110840003E-2</v>
      </c>
      <c r="AC494" s="115">
        <v>6.5185024208799999E-3</v>
      </c>
      <c r="AD494" s="115">
        <v>17.7947895756663</v>
      </c>
      <c r="AF494" s="115">
        <v>-1</v>
      </c>
      <c r="AG494" s="115">
        <v>-1</v>
      </c>
      <c r="AH494" s="115">
        <v>-1</v>
      </c>
      <c r="AI494" s="115">
        <v>-1</v>
      </c>
      <c r="AJ494" s="115">
        <v>0</v>
      </c>
      <c r="AM494" s="115" t="s">
        <v>348</v>
      </c>
      <c r="AN494" s="115">
        <v>-1</v>
      </c>
      <c r="AQ494" s="115">
        <v>608</v>
      </c>
      <c r="AR494" s="115" t="s">
        <v>247</v>
      </c>
      <c r="AS494" s="115" t="s">
        <v>355</v>
      </c>
      <c r="AT494" s="115" t="s">
        <v>296</v>
      </c>
      <c r="AV494" s="115">
        <v>19.6041918198957</v>
      </c>
      <c r="AW494" s="115">
        <v>1.44321083E-2</v>
      </c>
    </row>
    <row r="495" spans="1:49" x14ac:dyDescent="0.25">
      <c r="A495" s="117">
        <v>220000</v>
      </c>
      <c r="B495" s="117">
        <v>860000</v>
      </c>
      <c r="C495" s="117">
        <v>860000</v>
      </c>
      <c r="D495" s="115" t="s">
        <v>342</v>
      </c>
      <c r="E495" s="115" t="s">
        <v>13</v>
      </c>
      <c r="F495" s="115" t="s">
        <v>343</v>
      </c>
      <c r="G495" s="115" t="s">
        <v>344</v>
      </c>
      <c r="H495" s="115">
        <v>0.56000000000000005</v>
      </c>
      <c r="I495" s="115">
        <v>0.48</v>
      </c>
      <c r="J495" s="115" t="s">
        <v>350</v>
      </c>
      <c r="K495" s="115">
        <v>5.2522298527920001E-2</v>
      </c>
      <c r="L495" s="115">
        <v>3692.1473054852099</v>
      </c>
      <c r="M495" s="115">
        <v>9.1974220048005897</v>
      </c>
      <c r="N495" s="115">
        <v>1.3524897862229099</v>
      </c>
      <c r="O495" s="115">
        <v>0.48306974422339</v>
      </c>
      <c r="P495" s="115">
        <v>7.1035872307960005E-2</v>
      </c>
      <c r="Q495" s="115">
        <v>193.92006298774999</v>
      </c>
      <c r="R495" s="115">
        <v>1210</v>
      </c>
      <c r="S495" s="115" t="s">
        <v>353</v>
      </c>
      <c r="T495" s="115">
        <v>1210</v>
      </c>
      <c r="U495" s="115" t="s">
        <v>352</v>
      </c>
      <c r="V495" s="115" t="s">
        <v>350</v>
      </c>
      <c r="Z495" s="115">
        <v>0</v>
      </c>
      <c r="AA495" s="115">
        <v>1</v>
      </c>
      <c r="AB495" s="115">
        <v>0.48306974422339</v>
      </c>
      <c r="AC495" s="115">
        <v>7.1035872307960005E-2</v>
      </c>
      <c r="AD495" s="115">
        <v>193.920062987748</v>
      </c>
      <c r="AF495" s="115">
        <v>-1</v>
      </c>
      <c r="AG495" s="115">
        <v>-1</v>
      </c>
      <c r="AH495" s="115">
        <v>-1</v>
      </c>
      <c r="AI495" s="115">
        <v>-1</v>
      </c>
      <c r="AJ495" s="115">
        <v>0</v>
      </c>
      <c r="AM495" s="115" t="s">
        <v>348</v>
      </c>
      <c r="AN495" s="115">
        <v>-1</v>
      </c>
      <c r="AQ495" s="115">
        <v>608</v>
      </c>
      <c r="AR495" s="115" t="s">
        <v>247</v>
      </c>
      <c r="AS495" s="115" t="s">
        <v>355</v>
      </c>
      <c r="AT495" s="115" t="s">
        <v>296</v>
      </c>
      <c r="AV495" s="115">
        <v>67.947485341101299</v>
      </c>
      <c r="AW495" s="115">
        <v>0.1572749903</v>
      </c>
    </row>
    <row r="496" spans="1:49" x14ac:dyDescent="0.25">
      <c r="A496" s="117">
        <v>220000</v>
      </c>
      <c r="B496" s="117">
        <v>860000</v>
      </c>
      <c r="C496" s="117">
        <v>860000</v>
      </c>
      <c r="D496" s="115" t="s">
        <v>342</v>
      </c>
      <c r="E496" s="115" t="s">
        <v>13</v>
      </c>
      <c r="F496" s="115" t="s">
        <v>343</v>
      </c>
      <c r="G496" s="115" t="s">
        <v>344</v>
      </c>
      <c r="H496" s="115">
        <v>0.56000000000000005</v>
      </c>
      <c r="I496" s="115">
        <v>0.48</v>
      </c>
      <c r="J496" s="115" t="s">
        <v>350</v>
      </c>
      <c r="K496" s="115">
        <v>0.18534799536654001</v>
      </c>
      <c r="L496" s="115">
        <v>3692.1473054852099</v>
      </c>
      <c r="M496" s="115">
        <v>9.1974220048005897</v>
      </c>
      <c r="N496" s="115">
        <v>1.3524897862229099</v>
      </c>
      <c r="O496" s="115">
        <v>1.7047237311299099</v>
      </c>
      <c r="P496" s="115">
        <v>0.25068127063014001</v>
      </c>
      <c r="Q496" s="115">
        <v>684.33210166966501</v>
      </c>
      <c r="R496" s="115">
        <v>1210</v>
      </c>
      <c r="S496" s="115" t="s">
        <v>353</v>
      </c>
      <c r="T496" s="115">
        <v>1210</v>
      </c>
      <c r="U496" s="115" t="s">
        <v>352</v>
      </c>
      <c r="V496" s="115" t="s">
        <v>350</v>
      </c>
      <c r="Z496" s="115">
        <v>0</v>
      </c>
      <c r="AA496" s="115">
        <v>1</v>
      </c>
      <c r="AB496" s="115">
        <v>1.7047237311299099</v>
      </c>
      <c r="AC496" s="115">
        <v>0.25068127063014001</v>
      </c>
      <c r="AD496" s="115">
        <v>684.33210166966501</v>
      </c>
      <c r="AF496" s="115">
        <v>-1</v>
      </c>
      <c r="AG496" s="115">
        <v>-1</v>
      </c>
      <c r="AH496" s="115">
        <v>-1</v>
      </c>
      <c r="AI496" s="115">
        <v>-1</v>
      </c>
      <c r="AJ496" s="115">
        <v>0</v>
      </c>
      <c r="AM496" s="115" t="s">
        <v>348</v>
      </c>
      <c r="AN496" s="115">
        <v>-1</v>
      </c>
      <c r="AQ496" s="115">
        <v>608</v>
      </c>
      <c r="AR496" s="115" t="s">
        <v>247</v>
      </c>
      <c r="AS496" s="115" t="s">
        <v>355</v>
      </c>
      <c r="AT496" s="115" t="s">
        <v>296</v>
      </c>
      <c r="AV496" s="115">
        <v>109.685463497641</v>
      </c>
      <c r="AW496" s="115">
        <v>0.55501387000000002</v>
      </c>
    </row>
    <row r="497" spans="1:49" x14ac:dyDescent="0.25">
      <c r="A497" s="117">
        <v>220000</v>
      </c>
      <c r="B497" s="117">
        <v>860000</v>
      </c>
      <c r="C497" s="117">
        <v>860000</v>
      </c>
      <c r="D497" s="115" t="s">
        <v>342</v>
      </c>
      <c r="E497" s="115" t="s">
        <v>13</v>
      </c>
      <c r="F497" s="115" t="s">
        <v>343</v>
      </c>
      <c r="G497" s="115" t="s">
        <v>344</v>
      </c>
      <c r="H497" s="115">
        <v>0.56000000000000005</v>
      </c>
      <c r="I497" s="115">
        <v>0.48</v>
      </c>
      <c r="J497" s="115" t="s">
        <v>350</v>
      </c>
      <c r="K497" s="115">
        <v>8.5929429620100001E-2</v>
      </c>
      <c r="L497" s="115">
        <v>3692.1473054852099</v>
      </c>
      <c r="M497" s="115">
        <v>9.1974220048005897</v>
      </c>
      <c r="N497" s="115">
        <v>1.3524897862229099</v>
      </c>
      <c r="O497" s="115">
        <v>0.79032922684790996</v>
      </c>
      <c r="P497" s="115">
        <v>0.11621867589715</v>
      </c>
      <c r="Q497" s="115">
        <v>317.26411203375199</v>
      </c>
      <c r="R497" s="115">
        <v>1210</v>
      </c>
      <c r="S497" s="115" t="s">
        <v>353</v>
      </c>
      <c r="T497" s="115">
        <v>1210</v>
      </c>
      <c r="U497" s="115" t="s">
        <v>352</v>
      </c>
      <c r="V497" s="115" t="s">
        <v>350</v>
      </c>
      <c r="Z497" s="115">
        <v>0</v>
      </c>
      <c r="AA497" s="115">
        <v>1</v>
      </c>
      <c r="AB497" s="115">
        <v>0.79032922684790996</v>
      </c>
      <c r="AC497" s="115">
        <v>0.11621867589715</v>
      </c>
      <c r="AD497" s="115">
        <v>317.26411203375102</v>
      </c>
      <c r="AF497" s="115">
        <v>-1</v>
      </c>
      <c r="AG497" s="115">
        <v>-1</v>
      </c>
      <c r="AH497" s="115">
        <v>-1</v>
      </c>
      <c r="AI497" s="115">
        <v>-1</v>
      </c>
      <c r="AJ497" s="115">
        <v>0</v>
      </c>
      <c r="AM497" s="115" t="s">
        <v>348</v>
      </c>
      <c r="AN497" s="115">
        <v>-1</v>
      </c>
      <c r="AQ497" s="115">
        <v>608</v>
      </c>
      <c r="AR497" s="115" t="s">
        <v>247</v>
      </c>
      <c r="AS497" s="115" t="s">
        <v>355</v>
      </c>
      <c r="AT497" s="115" t="s">
        <v>296</v>
      </c>
      <c r="AV497" s="115">
        <v>79.413728672461204</v>
      </c>
      <c r="AW497" s="115">
        <v>0.2573107154</v>
      </c>
    </row>
    <row r="498" spans="1:49" x14ac:dyDescent="0.25">
      <c r="A498" s="117">
        <v>220000</v>
      </c>
      <c r="B498" s="117">
        <v>860000</v>
      </c>
      <c r="C498" s="117">
        <v>860000</v>
      </c>
      <c r="D498" s="115" t="s">
        <v>342</v>
      </c>
      <c r="E498" s="115" t="s">
        <v>13</v>
      </c>
      <c r="F498" s="115" t="s">
        <v>343</v>
      </c>
      <c r="G498" s="115" t="s">
        <v>344</v>
      </c>
      <c r="H498" s="115">
        <v>0.56000000000000005</v>
      </c>
      <c r="I498" s="115">
        <v>0.48</v>
      </c>
      <c r="J498" s="115" t="s">
        <v>350</v>
      </c>
      <c r="K498" s="115">
        <v>0.20008246277215</v>
      </c>
      <c r="L498" s="115">
        <v>3691.0556527353601</v>
      </c>
      <c r="M498" s="115">
        <v>9.4184085202826804</v>
      </c>
      <c r="N498" s="115">
        <v>1.4612208191693301</v>
      </c>
      <c r="O498" s="115">
        <v>1.8844583721324</v>
      </c>
      <c r="P498" s="115">
        <v>0.29236466015334001</v>
      </c>
      <c r="Q498" s="115">
        <v>738.51550522837499</v>
      </c>
      <c r="R498" s="115">
        <v>1200</v>
      </c>
      <c r="S498" s="115" t="s">
        <v>351</v>
      </c>
      <c r="T498" s="115">
        <v>1200</v>
      </c>
      <c r="U498" s="115" t="s">
        <v>352</v>
      </c>
      <c r="V498" s="115" t="s">
        <v>350</v>
      </c>
      <c r="Z498" s="115">
        <v>0</v>
      </c>
      <c r="AA498" s="115">
        <v>1</v>
      </c>
      <c r="AB498" s="115">
        <v>1.8844583721324</v>
      </c>
      <c r="AC498" s="115">
        <v>0.29236466015334001</v>
      </c>
      <c r="AD498" s="115">
        <v>738.51550522837499</v>
      </c>
      <c r="AF498" s="115">
        <v>-1</v>
      </c>
      <c r="AG498" s="115">
        <v>-1</v>
      </c>
      <c r="AH498" s="115">
        <v>-1</v>
      </c>
      <c r="AI498" s="115">
        <v>-1</v>
      </c>
      <c r="AJ498" s="115">
        <v>0</v>
      </c>
      <c r="AM498" s="115" t="s">
        <v>348</v>
      </c>
      <c r="AN498" s="115">
        <v>-1</v>
      </c>
      <c r="AQ498" s="115">
        <v>608</v>
      </c>
      <c r="AR498" s="115" t="s">
        <v>247</v>
      </c>
      <c r="AS498" s="115" t="s">
        <v>355</v>
      </c>
      <c r="AT498" s="115" t="s">
        <v>296</v>
      </c>
      <c r="AV498" s="115">
        <v>132.41761566982299</v>
      </c>
      <c r="AW498" s="115">
        <v>0.59895823619999999</v>
      </c>
    </row>
    <row r="499" spans="1:49" x14ac:dyDescent="0.25">
      <c r="A499" s="117">
        <v>220000</v>
      </c>
      <c r="B499" s="117">
        <v>860000</v>
      </c>
      <c r="C499" s="117">
        <v>860000</v>
      </c>
      <c r="D499" s="115" t="s">
        <v>342</v>
      </c>
      <c r="E499" s="115" t="s">
        <v>13</v>
      </c>
      <c r="F499" s="115" t="s">
        <v>343</v>
      </c>
      <c r="G499" s="115" t="s">
        <v>344</v>
      </c>
      <c r="H499" s="115">
        <v>0.56000000000000005</v>
      </c>
      <c r="I499" s="115">
        <v>0.48</v>
      </c>
      <c r="J499" s="115" t="s">
        <v>350</v>
      </c>
      <c r="K499" s="115">
        <v>2.49951767928E-2</v>
      </c>
      <c r="L499" s="115">
        <v>3691.0556527353601</v>
      </c>
      <c r="M499" s="115">
        <v>9.4184085202826804</v>
      </c>
      <c r="N499" s="115">
        <v>1.4612208191693301</v>
      </c>
      <c r="O499" s="115">
        <v>0.23541478607128</v>
      </c>
      <c r="P499" s="115">
        <v>3.6523472708450001E-2</v>
      </c>
      <c r="Q499" s="115">
        <v>92.258588592184097</v>
      </c>
      <c r="R499" s="115">
        <v>1210</v>
      </c>
      <c r="S499" s="115" t="s">
        <v>353</v>
      </c>
      <c r="T499" s="115">
        <v>1210</v>
      </c>
      <c r="U499" s="115" t="s">
        <v>352</v>
      </c>
      <c r="V499" s="115" t="s">
        <v>350</v>
      </c>
      <c r="Z499" s="115">
        <v>0</v>
      </c>
      <c r="AA499" s="115">
        <v>1</v>
      </c>
      <c r="AB499" s="115">
        <v>0.23541478607128</v>
      </c>
      <c r="AC499" s="115">
        <v>3.6523472708450001E-2</v>
      </c>
      <c r="AD499" s="115">
        <v>92.258588592182704</v>
      </c>
      <c r="AF499" s="115">
        <v>-1</v>
      </c>
      <c r="AG499" s="115">
        <v>-1</v>
      </c>
      <c r="AH499" s="115">
        <v>-1</v>
      </c>
      <c r="AI499" s="115">
        <v>-1</v>
      </c>
      <c r="AJ499" s="115">
        <v>0</v>
      </c>
      <c r="AM499" s="115" t="s">
        <v>348</v>
      </c>
      <c r="AN499" s="115">
        <v>-1</v>
      </c>
      <c r="AQ499" s="115">
        <v>608</v>
      </c>
      <c r="AR499" s="115" t="s">
        <v>247</v>
      </c>
      <c r="AS499" s="115" t="s">
        <v>355</v>
      </c>
      <c r="AT499" s="115" t="s">
        <v>296</v>
      </c>
      <c r="AV499" s="115">
        <v>41.537222919112502</v>
      </c>
      <c r="AW499" s="115">
        <v>7.4824483900000002E-2</v>
      </c>
    </row>
    <row r="500" spans="1:49" x14ac:dyDescent="0.25">
      <c r="A500" s="117">
        <v>220000</v>
      </c>
      <c r="B500" s="117">
        <v>860000</v>
      </c>
      <c r="C500" s="117">
        <v>860000</v>
      </c>
      <c r="D500" s="115" t="s">
        <v>342</v>
      </c>
      <c r="E500" s="115" t="s">
        <v>13</v>
      </c>
      <c r="F500" s="115" t="s">
        <v>343</v>
      </c>
      <c r="G500" s="115" t="s">
        <v>344</v>
      </c>
      <c r="H500" s="115">
        <v>0.56000000000000005</v>
      </c>
      <c r="I500" s="115">
        <v>0.48</v>
      </c>
      <c r="J500" s="115" t="s">
        <v>350</v>
      </c>
      <c r="K500" s="115">
        <v>9.6575529940710003E-2</v>
      </c>
      <c r="L500" s="115">
        <v>3691.0556527353601</v>
      </c>
      <c r="M500" s="115">
        <v>9.4184085202826804</v>
      </c>
      <c r="N500" s="115">
        <v>1.4612208191693301</v>
      </c>
      <c r="O500" s="115">
        <v>0.90958779404447998</v>
      </c>
      <c r="P500" s="115">
        <v>0.14111817497168999</v>
      </c>
      <c r="Q500" s="115">
        <v>356.465655703604</v>
      </c>
      <c r="R500" s="115">
        <v>1330</v>
      </c>
      <c r="S500" s="115" t="s">
        <v>354</v>
      </c>
      <c r="T500" s="115">
        <v>1330</v>
      </c>
      <c r="U500" s="115" t="s">
        <v>352</v>
      </c>
      <c r="V500" s="115" t="s">
        <v>350</v>
      </c>
      <c r="Z500" s="115">
        <v>0</v>
      </c>
      <c r="AA500" s="115">
        <v>1</v>
      </c>
      <c r="AB500" s="115">
        <v>0.90958779404447998</v>
      </c>
      <c r="AC500" s="115">
        <v>0.14111817497168999</v>
      </c>
      <c r="AD500" s="115">
        <v>356.46565570360201</v>
      </c>
      <c r="AF500" s="115">
        <v>-1</v>
      </c>
      <c r="AG500" s="115">
        <v>-1</v>
      </c>
      <c r="AH500" s="115">
        <v>-1</v>
      </c>
      <c r="AI500" s="115">
        <v>-1</v>
      </c>
      <c r="AJ500" s="115">
        <v>0</v>
      </c>
      <c r="AM500" s="115" t="s">
        <v>348</v>
      </c>
      <c r="AN500" s="115">
        <v>-1</v>
      </c>
      <c r="AQ500" s="115">
        <v>608</v>
      </c>
      <c r="AR500" s="115" t="s">
        <v>247</v>
      </c>
      <c r="AS500" s="115" t="s">
        <v>355</v>
      </c>
      <c r="AT500" s="115" t="s">
        <v>296</v>
      </c>
      <c r="AV500" s="115">
        <v>87.575332565680696</v>
      </c>
      <c r="AW500" s="115">
        <v>0.28910434359999998</v>
      </c>
    </row>
    <row r="501" spans="1:49" x14ac:dyDescent="0.25">
      <c r="A501" s="117">
        <v>220000</v>
      </c>
      <c r="B501" s="117">
        <v>860000</v>
      </c>
      <c r="C501" s="117">
        <v>860000</v>
      </c>
      <c r="D501" s="115" t="s">
        <v>342</v>
      </c>
      <c r="E501" s="115" t="s">
        <v>13</v>
      </c>
      <c r="F501" s="115" t="s">
        <v>343</v>
      </c>
      <c r="G501" s="115" t="s">
        <v>344</v>
      </c>
      <c r="H501" s="115">
        <v>0.56000000000000005</v>
      </c>
      <c r="I501" s="115">
        <v>0.48</v>
      </c>
      <c r="J501" s="115" t="s">
        <v>350</v>
      </c>
      <c r="K501" s="115">
        <v>3.2284158853979998E-2</v>
      </c>
      <c r="L501" s="115">
        <v>3691.0556527353601</v>
      </c>
      <c r="M501" s="115">
        <v>9.4184085202826804</v>
      </c>
      <c r="N501" s="115">
        <v>1.4612208191693301</v>
      </c>
      <c r="O501" s="115">
        <v>0.30406539682055</v>
      </c>
      <c r="P501" s="115">
        <v>4.7174285046809997E-2</v>
      </c>
      <c r="Q501" s="115">
        <v>119.16262703181501</v>
      </c>
      <c r="R501" s="115">
        <v>1210</v>
      </c>
      <c r="S501" s="115" t="s">
        <v>353</v>
      </c>
      <c r="T501" s="115">
        <v>1210</v>
      </c>
      <c r="U501" s="115" t="s">
        <v>352</v>
      </c>
      <c r="V501" s="115" t="s">
        <v>350</v>
      </c>
      <c r="Z501" s="115">
        <v>0</v>
      </c>
      <c r="AA501" s="115">
        <v>1</v>
      </c>
      <c r="AB501" s="115">
        <v>0.30406539682055</v>
      </c>
      <c r="AC501" s="115">
        <v>4.7174285046809997E-2</v>
      </c>
      <c r="AD501" s="115">
        <v>119.16262703181501</v>
      </c>
      <c r="AF501" s="115">
        <v>-1</v>
      </c>
      <c r="AG501" s="115">
        <v>-1</v>
      </c>
      <c r="AH501" s="115">
        <v>-1</v>
      </c>
      <c r="AI501" s="115">
        <v>-1</v>
      </c>
      <c r="AJ501" s="115">
        <v>0</v>
      </c>
      <c r="AM501" s="115" t="s">
        <v>348</v>
      </c>
      <c r="AN501" s="115">
        <v>-1</v>
      </c>
      <c r="AQ501" s="115">
        <v>608</v>
      </c>
      <c r="AR501" s="115" t="s">
        <v>247</v>
      </c>
      <c r="AS501" s="115" t="s">
        <v>355</v>
      </c>
      <c r="AT501" s="115" t="s">
        <v>296</v>
      </c>
      <c r="AV501" s="115">
        <v>45.777274384901197</v>
      </c>
      <c r="AW501" s="115">
        <v>9.6644466400000004E-2</v>
      </c>
    </row>
    <row r="502" spans="1:49" x14ac:dyDescent="0.25">
      <c r="A502" s="117">
        <v>220000</v>
      </c>
      <c r="B502" s="117">
        <v>860000</v>
      </c>
      <c r="C502" s="117">
        <v>860000</v>
      </c>
      <c r="D502" s="115" t="s">
        <v>342</v>
      </c>
      <c r="E502" s="115" t="s">
        <v>13</v>
      </c>
      <c r="F502" s="115" t="s">
        <v>343</v>
      </c>
      <c r="G502" s="115" t="s">
        <v>344</v>
      </c>
      <c r="H502" s="115">
        <v>0.56000000000000005</v>
      </c>
      <c r="I502" s="115">
        <v>0.48</v>
      </c>
      <c r="J502" s="115" t="s">
        <v>350</v>
      </c>
      <c r="K502" s="115">
        <v>2.2026881631550001E-2</v>
      </c>
      <c r="L502" s="115">
        <v>3691.0556527353601</v>
      </c>
      <c r="M502" s="115">
        <v>9.4184085202826804</v>
      </c>
      <c r="N502" s="115">
        <v>1.4612208191693301</v>
      </c>
      <c r="O502" s="115">
        <v>0.20745816963387001</v>
      </c>
      <c r="P502" s="115">
        <v>3.2186138021400003E-2</v>
      </c>
      <c r="Q502" s="115">
        <v>81.302445958276394</v>
      </c>
      <c r="R502" s="115">
        <v>1210</v>
      </c>
      <c r="S502" s="115" t="s">
        <v>353</v>
      </c>
      <c r="T502" s="115">
        <v>1210</v>
      </c>
      <c r="U502" s="115" t="s">
        <v>352</v>
      </c>
      <c r="V502" s="115" t="s">
        <v>350</v>
      </c>
      <c r="Z502" s="115">
        <v>0</v>
      </c>
      <c r="AA502" s="115">
        <v>1</v>
      </c>
      <c r="AB502" s="115">
        <v>0.20745816963387001</v>
      </c>
      <c r="AC502" s="115">
        <v>3.2186138021400003E-2</v>
      </c>
      <c r="AD502" s="115">
        <v>92.209910858103797</v>
      </c>
      <c r="AF502" s="115">
        <v>-1</v>
      </c>
      <c r="AG502" s="115">
        <v>-1</v>
      </c>
      <c r="AH502" s="115">
        <v>-1</v>
      </c>
      <c r="AI502" s="115">
        <v>-1</v>
      </c>
      <c r="AJ502" s="115">
        <v>0</v>
      </c>
      <c r="AM502" s="115" t="s">
        <v>348</v>
      </c>
      <c r="AN502" s="115">
        <v>-1</v>
      </c>
      <c r="AQ502" s="115">
        <v>608</v>
      </c>
      <c r="AR502" s="115" t="s">
        <v>247</v>
      </c>
      <c r="AS502" s="115" t="s">
        <v>355</v>
      </c>
      <c r="AT502" s="115" t="s">
        <v>296</v>
      </c>
      <c r="AV502" s="115">
        <v>46.482153750408699</v>
      </c>
      <c r="AW502" s="115">
        <v>7.4785004799999999E-2</v>
      </c>
    </row>
    <row r="503" spans="1:49" x14ac:dyDescent="0.25">
      <c r="A503" s="117">
        <v>220000</v>
      </c>
      <c r="B503" s="117">
        <v>860000</v>
      </c>
      <c r="C503" s="117">
        <v>860000</v>
      </c>
      <c r="D503" s="115" t="s">
        <v>342</v>
      </c>
      <c r="E503" s="115" t="s">
        <v>13</v>
      </c>
      <c r="F503" s="115" t="s">
        <v>343</v>
      </c>
      <c r="G503" s="115" t="s">
        <v>344</v>
      </c>
      <c r="H503" s="115">
        <v>0.56000000000000005</v>
      </c>
      <c r="I503" s="115">
        <v>0.48</v>
      </c>
      <c r="J503" s="115" t="s">
        <v>350</v>
      </c>
      <c r="K503" s="115">
        <v>0.10290131389586001</v>
      </c>
      <c r="L503" s="115">
        <v>3691.0556527353601</v>
      </c>
      <c r="M503" s="115">
        <v>9.4184085202826804</v>
      </c>
      <c r="N503" s="115">
        <v>1.4612208191693301</v>
      </c>
      <c r="O503" s="115">
        <v>0.96916661154507</v>
      </c>
      <c r="P503" s="115">
        <v>0.15036154218451001</v>
      </c>
      <c r="Q503" s="115">
        <v>379.81447632922101</v>
      </c>
      <c r="R503" s="115">
        <v>1210</v>
      </c>
      <c r="S503" s="115" t="s">
        <v>353</v>
      </c>
      <c r="T503" s="115">
        <v>1210</v>
      </c>
      <c r="U503" s="115" t="s">
        <v>352</v>
      </c>
      <c r="V503" s="115" t="s">
        <v>350</v>
      </c>
      <c r="Z503" s="115">
        <v>0</v>
      </c>
      <c r="AA503" s="115">
        <v>1</v>
      </c>
      <c r="AB503" s="115">
        <v>0.96916661154507</v>
      </c>
      <c r="AC503" s="115">
        <v>0.15036154218451001</v>
      </c>
      <c r="AD503" s="115">
        <v>439.81051238653902</v>
      </c>
      <c r="AF503" s="115">
        <v>-1</v>
      </c>
      <c r="AG503" s="115">
        <v>-1</v>
      </c>
      <c r="AH503" s="115">
        <v>-1</v>
      </c>
      <c r="AI503" s="115">
        <v>-1</v>
      </c>
      <c r="AJ503" s="115">
        <v>0</v>
      </c>
      <c r="AM503" s="115" t="s">
        <v>348</v>
      </c>
      <c r="AN503" s="115">
        <v>-1</v>
      </c>
      <c r="AQ503" s="115">
        <v>608</v>
      </c>
      <c r="AR503" s="115" t="s">
        <v>247</v>
      </c>
      <c r="AS503" s="115" t="s">
        <v>355</v>
      </c>
      <c r="AT503" s="115" t="s">
        <v>296</v>
      </c>
      <c r="AV503" s="115">
        <v>82.141010090010994</v>
      </c>
      <c r="AW503" s="115">
        <v>0.3566995234</v>
      </c>
    </row>
    <row r="504" spans="1:49" x14ac:dyDescent="0.25">
      <c r="A504" s="117">
        <v>220000</v>
      </c>
      <c r="B504" s="117">
        <v>860000</v>
      </c>
      <c r="C504" s="117">
        <v>860000</v>
      </c>
      <c r="D504" s="115" t="s">
        <v>342</v>
      </c>
      <c r="E504" s="115" t="s">
        <v>13</v>
      </c>
      <c r="F504" s="115" t="s">
        <v>343</v>
      </c>
      <c r="G504" s="115" t="s">
        <v>344</v>
      </c>
      <c r="H504" s="115">
        <v>0.56000000000000005</v>
      </c>
      <c r="I504" s="115">
        <v>0.48</v>
      </c>
      <c r="J504" s="115" t="s">
        <v>350</v>
      </c>
      <c r="K504" s="115">
        <v>0.10152654233267</v>
      </c>
      <c r="L504" s="115">
        <v>3691.0556527353601</v>
      </c>
      <c r="M504" s="115">
        <v>9.4184085202826804</v>
      </c>
      <c r="N504" s="115">
        <v>1.4612208191693301</v>
      </c>
      <c r="O504" s="115">
        <v>0.95621845134090999</v>
      </c>
      <c r="P504" s="115">
        <v>0.14835269735477999</v>
      </c>
      <c r="Q504" s="115">
        <v>374.74011797969899</v>
      </c>
      <c r="R504" s="115">
        <v>1210</v>
      </c>
      <c r="S504" s="115" t="s">
        <v>353</v>
      </c>
      <c r="T504" s="115">
        <v>1210</v>
      </c>
      <c r="U504" s="115" t="s">
        <v>352</v>
      </c>
      <c r="V504" s="115" t="s">
        <v>350</v>
      </c>
      <c r="Z504" s="115">
        <v>0</v>
      </c>
      <c r="AA504" s="115">
        <v>1</v>
      </c>
      <c r="AB504" s="115">
        <v>0.95621845134090999</v>
      </c>
      <c r="AC504" s="115">
        <v>0.14835269735477999</v>
      </c>
      <c r="AD504" s="115">
        <v>440.59677128401898</v>
      </c>
      <c r="AF504" s="115">
        <v>-1</v>
      </c>
      <c r="AG504" s="115">
        <v>-1</v>
      </c>
      <c r="AH504" s="115">
        <v>-1</v>
      </c>
      <c r="AI504" s="115">
        <v>-1</v>
      </c>
      <c r="AJ504" s="115">
        <v>0</v>
      </c>
      <c r="AM504" s="115" t="s">
        <v>348</v>
      </c>
      <c r="AN504" s="115">
        <v>-1</v>
      </c>
      <c r="AQ504" s="115">
        <v>608</v>
      </c>
      <c r="AR504" s="115" t="s">
        <v>247</v>
      </c>
      <c r="AS504" s="115" t="s">
        <v>355</v>
      </c>
      <c r="AT504" s="115" t="s">
        <v>296</v>
      </c>
      <c r="AV504" s="115">
        <v>81.706137798846399</v>
      </c>
      <c r="AW504" s="115">
        <v>0.35733720299999999</v>
      </c>
    </row>
    <row r="505" spans="1:49" x14ac:dyDescent="0.25">
      <c r="A505" s="117">
        <v>220000</v>
      </c>
      <c r="B505" s="117">
        <v>860000</v>
      </c>
      <c r="C505" s="117">
        <v>860000</v>
      </c>
      <c r="D505" s="115" t="s">
        <v>342</v>
      </c>
      <c r="E505" s="115" t="s">
        <v>13</v>
      </c>
      <c r="F505" s="115" t="s">
        <v>343</v>
      </c>
      <c r="G505" s="115" t="s">
        <v>344</v>
      </c>
      <c r="H505" s="115">
        <v>0.56000000000000005</v>
      </c>
      <c r="I505" s="115">
        <v>0.48</v>
      </c>
      <c r="J505" s="115" t="s">
        <v>350</v>
      </c>
      <c r="K505" s="115">
        <v>3.1961492069000001E-4</v>
      </c>
      <c r="L505" s="115">
        <v>3691.0556527353601</v>
      </c>
      <c r="M505" s="115">
        <v>9.4184085202826804</v>
      </c>
      <c r="N505" s="115">
        <v>1.4612208191693301</v>
      </c>
      <c r="O505" s="115">
        <v>3.01026389232E-3</v>
      </c>
      <c r="P505" s="115">
        <v>4.6702797623999998E-4</v>
      </c>
      <c r="Q505" s="115">
        <v>1.1797164597445999</v>
      </c>
      <c r="R505" s="115">
        <v>1210</v>
      </c>
      <c r="S505" s="115" t="s">
        <v>353</v>
      </c>
      <c r="T505" s="115">
        <v>1210</v>
      </c>
      <c r="U505" s="115" t="s">
        <v>352</v>
      </c>
      <c r="V505" s="115" t="s">
        <v>350</v>
      </c>
      <c r="Z505" s="115">
        <v>0</v>
      </c>
      <c r="AA505" s="115">
        <v>1</v>
      </c>
      <c r="AB505" s="115">
        <v>3.01026389232E-3</v>
      </c>
      <c r="AC505" s="115">
        <v>4.6702797623999998E-4</v>
      </c>
      <c r="AD505" s="115">
        <v>1.17971645974421</v>
      </c>
      <c r="AF505" s="115">
        <v>-1</v>
      </c>
      <c r="AG505" s="115">
        <v>-1</v>
      </c>
      <c r="AH505" s="115">
        <v>-1</v>
      </c>
      <c r="AI505" s="115">
        <v>-1</v>
      </c>
      <c r="AJ505" s="115">
        <v>0</v>
      </c>
      <c r="AM505" s="115" t="s">
        <v>348</v>
      </c>
      <c r="AN505" s="115">
        <v>-1</v>
      </c>
      <c r="AQ505" s="115">
        <v>608</v>
      </c>
      <c r="AR505" s="115" t="s">
        <v>247</v>
      </c>
      <c r="AS505" s="115" t="s">
        <v>355</v>
      </c>
      <c r="AT505" s="115" t="s">
        <v>296</v>
      </c>
      <c r="AV505" s="115">
        <v>20.890449182631901</v>
      </c>
      <c r="AW505" s="115">
        <v>9.5678539999999996E-4</v>
      </c>
    </row>
    <row r="506" spans="1:49" x14ac:dyDescent="0.25">
      <c r="A506" s="117">
        <v>220000</v>
      </c>
      <c r="B506" s="117">
        <v>860000</v>
      </c>
      <c r="C506" s="117">
        <v>860000</v>
      </c>
      <c r="D506" s="115" t="s">
        <v>342</v>
      </c>
      <c r="E506" s="115" t="s">
        <v>13</v>
      </c>
      <c r="F506" s="115" t="s">
        <v>343</v>
      </c>
      <c r="G506" s="115" t="s">
        <v>344</v>
      </c>
      <c r="H506" s="115">
        <v>0.56000000000000005</v>
      </c>
      <c r="I506" s="115">
        <v>0.48</v>
      </c>
      <c r="J506" s="115" t="s">
        <v>350</v>
      </c>
      <c r="K506" s="115">
        <v>9.9256401134489997E-2</v>
      </c>
      <c r="L506" s="115">
        <v>3705.2314153591901</v>
      </c>
      <c r="M506" s="115">
        <v>9.22801352586219</v>
      </c>
      <c r="N506" s="115">
        <v>1.35692023097352</v>
      </c>
      <c r="O506" s="115">
        <v>0.91593941219751995</v>
      </c>
      <c r="P506" s="115">
        <v>0.13468301875302</v>
      </c>
      <c r="Q506" s="115">
        <v>367.76793565902398</v>
      </c>
      <c r="R506" s="115">
        <v>1200</v>
      </c>
      <c r="S506" s="115" t="s">
        <v>351</v>
      </c>
      <c r="T506" s="115">
        <v>1200</v>
      </c>
      <c r="U506" s="115" t="s">
        <v>352</v>
      </c>
      <c r="V506" s="115" t="s">
        <v>350</v>
      </c>
      <c r="Z506" s="115">
        <v>0</v>
      </c>
      <c r="AA506" s="115">
        <v>1</v>
      </c>
      <c r="AB506" s="115">
        <v>0.91593941219751995</v>
      </c>
      <c r="AC506" s="115">
        <v>0.13468301875302</v>
      </c>
      <c r="AD506" s="115">
        <v>898.19923390178303</v>
      </c>
      <c r="AF506" s="115">
        <v>-1</v>
      </c>
      <c r="AG506" s="115">
        <v>-1</v>
      </c>
      <c r="AH506" s="115">
        <v>-1</v>
      </c>
      <c r="AI506" s="115">
        <v>-1</v>
      </c>
      <c r="AJ506" s="115">
        <v>0</v>
      </c>
      <c r="AM506" s="115" t="s">
        <v>348</v>
      </c>
      <c r="AN506" s="115">
        <v>-1</v>
      </c>
      <c r="AQ506" s="115">
        <v>608</v>
      </c>
      <c r="AR506" s="115" t="s">
        <v>247</v>
      </c>
      <c r="AS506" s="115" t="s">
        <v>355</v>
      </c>
      <c r="AT506" s="115" t="s">
        <v>296</v>
      </c>
      <c r="AV506" s="115">
        <v>169.21933283622201</v>
      </c>
      <c r="AW506" s="115">
        <v>0.728466532</v>
      </c>
    </row>
    <row r="507" spans="1:49" x14ac:dyDescent="0.25">
      <c r="A507" s="117">
        <v>220000</v>
      </c>
      <c r="B507" s="117">
        <v>860000</v>
      </c>
      <c r="C507" s="117">
        <v>860000</v>
      </c>
      <c r="D507" s="115" t="s">
        <v>342</v>
      </c>
      <c r="E507" s="115" t="s">
        <v>13</v>
      </c>
      <c r="F507" s="115" t="s">
        <v>343</v>
      </c>
      <c r="G507" s="115" t="s">
        <v>344</v>
      </c>
      <c r="H507" s="115">
        <v>0.56000000000000005</v>
      </c>
      <c r="I507" s="115">
        <v>0.48</v>
      </c>
      <c r="J507" s="115" t="s">
        <v>350</v>
      </c>
      <c r="K507" s="115">
        <v>0.12815032675020999</v>
      </c>
      <c r="L507" s="115">
        <v>3705.2314153591901</v>
      </c>
      <c r="M507" s="115">
        <v>9.22801352586219</v>
      </c>
      <c r="N507" s="115">
        <v>1.35692023097352</v>
      </c>
      <c r="O507" s="115">
        <v>1.1825729485946599</v>
      </c>
      <c r="P507" s="115">
        <v>0.17388977097323</v>
      </c>
      <c r="Q507" s="115">
        <v>474.82661656344902</v>
      </c>
      <c r="R507" s="115">
        <v>1210</v>
      </c>
      <c r="S507" s="115" t="s">
        <v>353</v>
      </c>
      <c r="T507" s="115">
        <v>1210</v>
      </c>
      <c r="U507" s="115" t="s">
        <v>352</v>
      </c>
      <c r="V507" s="115" t="s">
        <v>350</v>
      </c>
      <c r="Z507" s="115">
        <v>0</v>
      </c>
      <c r="AA507" s="115">
        <v>1</v>
      </c>
      <c r="AB507" s="115">
        <v>1.1825729485946599</v>
      </c>
      <c r="AC507" s="115">
        <v>0.17388977097323</v>
      </c>
      <c r="AD507" s="115">
        <v>474.82661656344902</v>
      </c>
      <c r="AF507" s="115">
        <v>-1</v>
      </c>
      <c r="AG507" s="115">
        <v>-1</v>
      </c>
      <c r="AH507" s="115">
        <v>-1</v>
      </c>
      <c r="AI507" s="115">
        <v>-1</v>
      </c>
      <c r="AJ507" s="115">
        <v>0</v>
      </c>
      <c r="AM507" s="115" t="s">
        <v>348</v>
      </c>
      <c r="AN507" s="115">
        <v>-1</v>
      </c>
      <c r="AQ507" s="115">
        <v>608</v>
      </c>
      <c r="AR507" s="115" t="s">
        <v>247</v>
      </c>
      <c r="AS507" s="115" t="s">
        <v>355</v>
      </c>
      <c r="AT507" s="115" t="s">
        <v>296</v>
      </c>
      <c r="AV507" s="115">
        <v>96.271220879695406</v>
      </c>
      <c r="AW507" s="115">
        <v>0.3850986347</v>
      </c>
    </row>
    <row r="508" spans="1:49" x14ac:dyDescent="0.25">
      <c r="A508" s="117">
        <v>220000</v>
      </c>
      <c r="B508" s="117">
        <v>860000</v>
      </c>
      <c r="C508" s="117">
        <v>860000</v>
      </c>
      <c r="D508" s="115" t="s">
        <v>342</v>
      </c>
      <c r="E508" s="115" t="s">
        <v>13</v>
      </c>
      <c r="F508" s="115" t="s">
        <v>343</v>
      </c>
      <c r="G508" s="115" t="s">
        <v>344</v>
      </c>
      <c r="H508" s="115">
        <v>0.56000000000000005</v>
      </c>
      <c r="I508" s="115">
        <v>0.48</v>
      </c>
      <c r="J508" s="115" t="s">
        <v>350</v>
      </c>
      <c r="K508" s="115">
        <v>0.20977347763233001</v>
      </c>
      <c r="L508" s="115">
        <v>3705.2314153591901</v>
      </c>
      <c r="M508" s="115">
        <v>9.22801352586219</v>
      </c>
      <c r="N508" s="115">
        <v>1.35692023097352</v>
      </c>
      <c r="O508" s="115">
        <v>1.93579248895833</v>
      </c>
      <c r="P508" s="115">
        <v>0.28464587572097999</v>
      </c>
      <c r="Q508" s="115">
        <v>777.25927943247598</v>
      </c>
      <c r="R508" s="115">
        <v>1210</v>
      </c>
      <c r="S508" s="115" t="s">
        <v>353</v>
      </c>
      <c r="T508" s="115">
        <v>1210</v>
      </c>
      <c r="U508" s="115" t="s">
        <v>352</v>
      </c>
      <c r="V508" s="115" t="s">
        <v>350</v>
      </c>
      <c r="Z508" s="115">
        <v>0</v>
      </c>
      <c r="AA508" s="115">
        <v>1</v>
      </c>
      <c r="AB508" s="115">
        <v>1.93579248895833</v>
      </c>
      <c r="AC508" s="115">
        <v>0.28464587572097999</v>
      </c>
      <c r="AD508" s="115">
        <v>777.25927943247598</v>
      </c>
      <c r="AF508" s="115">
        <v>-1</v>
      </c>
      <c r="AG508" s="115">
        <v>-1</v>
      </c>
      <c r="AH508" s="115">
        <v>-1</v>
      </c>
      <c r="AI508" s="115">
        <v>-1</v>
      </c>
      <c r="AJ508" s="115">
        <v>0</v>
      </c>
      <c r="AM508" s="115" t="s">
        <v>348</v>
      </c>
      <c r="AN508" s="115">
        <v>-1</v>
      </c>
      <c r="AQ508" s="115">
        <v>608</v>
      </c>
      <c r="AR508" s="115" t="s">
        <v>247</v>
      </c>
      <c r="AS508" s="115" t="s">
        <v>355</v>
      </c>
      <c r="AT508" s="115" t="s">
        <v>296</v>
      </c>
      <c r="AV508" s="115">
        <v>116.896955355914</v>
      </c>
      <c r="AW508" s="115">
        <v>0.63038059970000004</v>
      </c>
    </row>
    <row r="509" spans="1:49" x14ac:dyDescent="0.25">
      <c r="A509" s="117">
        <v>220000</v>
      </c>
      <c r="B509" s="117">
        <v>860000</v>
      </c>
      <c r="C509" s="117">
        <v>860000</v>
      </c>
      <c r="D509" s="115" t="s">
        <v>342</v>
      </c>
      <c r="E509" s="115" t="s">
        <v>13</v>
      </c>
      <c r="F509" s="115" t="s">
        <v>343</v>
      </c>
      <c r="G509" s="115" t="s">
        <v>344</v>
      </c>
      <c r="H509" s="115">
        <v>0.56000000000000005</v>
      </c>
      <c r="I509" s="115">
        <v>0.48</v>
      </c>
      <c r="J509" s="115" t="s">
        <v>350</v>
      </c>
      <c r="K509" s="115">
        <v>0.27230147263963</v>
      </c>
      <c r="L509" s="115">
        <v>3679.97680822655</v>
      </c>
      <c r="M509" s="115">
        <v>9.4295424144785809</v>
      </c>
      <c r="N509" s="115">
        <v>1.4755862186466699</v>
      </c>
      <c r="O509" s="115">
        <v>2.5676782857803699</v>
      </c>
      <c r="P509" s="115">
        <v>0.40180430034422998</v>
      </c>
      <c r="Q509" s="115">
        <v>1002.06310415977</v>
      </c>
      <c r="R509" s="115">
        <v>1200</v>
      </c>
      <c r="S509" s="115" t="s">
        <v>351</v>
      </c>
      <c r="T509" s="115">
        <v>1200</v>
      </c>
      <c r="U509" s="115" t="s">
        <v>352</v>
      </c>
      <c r="V509" s="115" t="s">
        <v>350</v>
      </c>
      <c r="Z509" s="115">
        <v>0</v>
      </c>
      <c r="AA509" s="115">
        <v>1</v>
      </c>
      <c r="AB509" s="115">
        <v>2.5676782857803699</v>
      </c>
      <c r="AC509" s="115">
        <v>0.40180430034422998</v>
      </c>
      <c r="AD509" s="115">
        <v>1240.9108248432899</v>
      </c>
      <c r="AF509" s="115">
        <v>-1</v>
      </c>
      <c r="AG509" s="115">
        <v>-1</v>
      </c>
      <c r="AH509" s="115">
        <v>-1</v>
      </c>
      <c r="AI509" s="115">
        <v>-1</v>
      </c>
      <c r="AJ509" s="115">
        <v>0</v>
      </c>
      <c r="AM509" s="115" t="s">
        <v>348</v>
      </c>
      <c r="AN509" s="115">
        <v>-1</v>
      </c>
      <c r="AQ509" s="115">
        <v>608</v>
      </c>
      <c r="AR509" s="115" t="s">
        <v>247</v>
      </c>
      <c r="AS509" s="115" t="s">
        <v>355</v>
      </c>
      <c r="AT509" s="115" t="s">
        <v>296</v>
      </c>
      <c r="AV509" s="115">
        <v>189.338588230798</v>
      </c>
      <c r="AW509" s="115">
        <v>1.0064159162999999</v>
      </c>
    </row>
    <row r="510" spans="1:49" x14ac:dyDescent="0.25">
      <c r="A510" s="117">
        <v>220000</v>
      </c>
      <c r="B510" s="117">
        <v>860000</v>
      </c>
      <c r="C510" s="117">
        <v>860000</v>
      </c>
      <c r="D510" s="115" t="s">
        <v>342</v>
      </c>
      <c r="E510" s="115" t="s">
        <v>13</v>
      </c>
      <c r="F510" s="115" t="s">
        <v>343</v>
      </c>
      <c r="G510" s="115" t="s">
        <v>344</v>
      </c>
      <c r="H510" s="115">
        <v>0.56000000000000005</v>
      </c>
      <c r="I510" s="115">
        <v>0.48</v>
      </c>
      <c r="J510" s="115" t="s">
        <v>350</v>
      </c>
      <c r="K510" s="115">
        <v>9.3165443506900009E-3</v>
      </c>
      <c r="L510" s="115">
        <v>3679.97680822655</v>
      </c>
      <c r="M510" s="115">
        <v>9.4295424144785809</v>
      </c>
      <c r="N510" s="115">
        <v>1.4755862186466699</v>
      </c>
      <c r="O510" s="115">
        <v>8.7850750111219997E-2</v>
      </c>
      <c r="P510" s="115">
        <v>1.3747364449290001E-2</v>
      </c>
      <c r="Q510" s="115">
        <v>34.284667143360601</v>
      </c>
      <c r="R510" s="115">
        <v>1210</v>
      </c>
      <c r="S510" s="115" t="s">
        <v>353</v>
      </c>
      <c r="T510" s="115">
        <v>1210</v>
      </c>
      <c r="U510" s="115" t="s">
        <v>352</v>
      </c>
      <c r="V510" s="115" t="s">
        <v>350</v>
      </c>
      <c r="Z510" s="115">
        <v>0</v>
      </c>
      <c r="AA510" s="115">
        <v>1</v>
      </c>
      <c r="AB510" s="115">
        <v>8.7850750111219997E-2</v>
      </c>
      <c r="AC510" s="115">
        <v>1.3747364449290001E-2</v>
      </c>
      <c r="AD510" s="115">
        <v>34.284667143358902</v>
      </c>
      <c r="AF510" s="115">
        <v>-1</v>
      </c>
      <c r="AG510" s="115">
        <v>-1</v>
      </c>
      <c r="AH510" s="115">
        <v>-1</v>
      </c>
      <c r="AI510" s="115">
        <v>-1</v>
      </c>
      <c r="AJ510" s="115">
        <v>0</v>
      </c>
      <c r="AM510" s="115" t="s">
        <v>348</v>
      </c>
      <c r="AN510" s="115">
        <v>-1</v>
      </c>
      <c r="AQ510" s="115">
        <v>608</v>
      </c>
      <c r="AR510" s="115" t="s">
        <v>247</v>
      </c>
      <c r="AS510" s="115" t="s">
        <v>355</v>
      </c>
      <c r="AT510" s="115" t="s">
        <v>296</v>
      </c>
      <c r="AV510" s="115">
        <v>33.004370527042703</v>
      </c>
      <c r="AW510" s="115">
        <v>2.78058939E-2</v>
      </c>
    </row>
    <row r="511" spans="1:49" x14ac:dyDescent="0.25">
      <c r="A511" s="117">
        <v>220000</v>
      </c>
      <c r="B511" s="117">
        <v>860000</v>
      </c>
      <c r="C511" s="117">
        <v>860000</v>
      </c>
      <c r="D511" s="115" t="s">
        <v>342</v>
      </c>
      <c r="E511" s="115" t="s">
        <v>13</v>
      </c>
      <c r="F511" s="115" t="s">
        <v>343</v>
      </c>
      <c r="G511" s="115" t="s">
        <v>344</v>
      </c>
      <c r="H511" s="115">
        <v>0.56000000000000005</v>
      </c>
      <c r="I511" s="115">
        <v>0.48</v>
      </c>
      <c r="J511" s="115" t="s">
        <v>350</v>
      </c>
      <c r="K511" s="115">
        <v>0.11293119398488</v>
      </c>
      <c r="L511" s="115">
        <v>3679.97680822655</v>
      </c>
      <c r="M511" s="115">
        <v>9.4295424144785809</v>
      </c>
      <c r="N511" s="115">
        <v>1.4755862186466699</v>
      </c>
      <c r="O511" s="115">
        <v>1.0648894835982201</v>
      </c>
      <c r="P511" s="115">
        <v>0.16663971349941001</v>
      </c>
      <c r="Q511" s="115">
        <v>415.58417478972501</v>
      </c>
      <c r="R511" s="115">
        <v>1330</v>
      </c>
      <c r="S511" s="115" t="s">
        <v>354</v>
      </c>
      <c r="T511" s="115">
        <v>1330</v>
      </c>
      <c r="U511" s="115" t="s">
        <v>352</v>
      </c>
      <c r="V511" s="115" t="s">
        <v>350</v>
      </c>
      <c r="Z511" s="115">
        <v>0</v>
      </c>
      <c r="AA511" s="115">
        <v>1</v>
      </c>
      <c r="AB511" s="115">
        <v>1.0648894835982201</v>
      </c>
      <c r="AC511" s="115">
        <v>0.16663971349941001</v>
      </c>
      <c r="AD511" s="115">
        <v>415.58417478972501</v>
      </c>
      <c r="AF511" s="115">
        <v>-1</v>
      </c>
      <c r="AG511" s="115">
        <v>-1</v>
      </c>
      <c r="AH511" s="115">
        <v>-1</v>
      </c>
      <c r="AI511" s="115">
        <v>-1</v>
      </c>
      <c r="AJ511" s="115">
        <v>0</v>
      </c>
      <c r="AM511" s="115" t="s">
        <v>348</v>
      </c>
      <c r="AN511" s="115">
        <v>-1</v>
      </c>
      <c r="AQ511" s="115">
        <v>608</v>
      </c>
      <c r="AR511" s="115" t="s">
        <v>247</v>
      </c>
      <c r="AS511" s="115" t="s">
        <v>355</v>
      </c>
      <c r="AT511" s="115" t="s">
        <v>296</v>
      </c>
      <c r="AV511" s="115">
        <v>92.446216774100805</v>
      </c>
      <c r="AW511" s="115">
        <v>0.33705123669999998</v>
      </c>
    </row>
    <row r="512" spans="1:49" x14ac:dyDescent="0.25">
      <c r="A512" s="117">
        <v>220000</v>
      </c>
      <c r="B512" s="117">
        <v>860000</v>
      </c>
      <c r="C512" s="117">
        <v>860000</v>
      </c>
      <c r="D512" s="115" t="s">
        <v>342</v>
      </c>
      <c r="E512" s="115" t="s">
        <v>13</v>
      </c>
      <c r="F512" s="115" t="s">
        <v>343</v>
      </c>
      <c r="G512" s="115" t="s">
        <v>344</v>
      </c>
      <c r="H512" s="115">
        <v>0.56000000000000005</v>
      </c>
      <c r="I512" s="115">
        <v>0.48</v>
      </c>
      <c r="J512" s="115" t="s">
        <v>350</v>
      </c>
      <c r="K512" s="115">
        <v>0.14803702194785001</v>
      </c>
      <c r="L512" s="115">
        <v>3679.97680822655</v>
      </c>
      <c r="M512" s="115">
        <v>9.4295424144785809</v>
      </c>
      <c r="N512" s="115">
        <v>1.4755862186466699</v>
      </c>
      <c r="O512" s="115">
        <v>1.39592137737035</v>
      </c>
      <c r="P512" s="115">
        <v>0.21844138943574001</v>
      </c>
      <c r="Q512" s="115">
        <v>544.77280752701597</v>
      </c>
      <c r="R512" s="115">
        <v>1210</v>
      </c>
      <c r="S512" s="115" t="s">
        <v>353</v>
      </c>
      <c r="T512" s="115">
        <v>1210</v>
      </c>
      <c r="U512" s="115" t="s">
        <v>352</v>
      </c>
      <c r="V512" s="115" t="s">
        <v>350</v>
      </c>
      <c r="Z512" s="115">
        <v>0</v>
      </c>
      <c r="AA512" s="115">
        <v>1</v>
      </c>
      <c r="AB512" s="115">
        <v>1.39592137737035</v>
      </c>
      <c r="AC512" s="115">
        <v>0.21844138943574001</v>
      </c>
      <c r="AD512" s="115">
        <v>544.77280752701597</v>
      </c>
      <c r="AF512" s="115">
        <v>-1</v>
      </c>
      <c r="AG512" s="115">
        <v>-1</v>
      </c>
      <c r="AH512" s="115">
        <v>-1</v>
      </c>
      <c r="AI512" s="115">
        <v>-1</v>
      </c>
      <c r="AJ512" s="115">
        <v>0</v>
      </c>
      <c r="AM512" s="115" t="s">
        <v>348</v>
      </c>
      <c r="AN512" s="115">
        <v>-1</v>
      </c>
      <c r="AQ512" s="115">
        <v>608</v>
      </c>
      <c r="AR512" s="115" t="s">
        <v>247</v>
      </c>
      <c r="AS512" s="115" t="s">
        <v>355</v>
      </c>
      <c r="AT512" s="115" t="s">
        <v>296</v>
      </c>
      <c r="AV512" s="115">
        <v>101.459147883909</v>
      </c>
      <c r="AW512" s="115">
        <v>0.44182709450000002</v>
      </c>
    </row>
    <row r="513" spans="1:49" x14ac:dyDescent="0.25">
      <c r="A513" s="117">
        <v>220000</v>
      </c>
      <c r="B513" s="117">
        <v>860000</v>
      </c>
      <c r="C513" s="117">
        <v>860000</v>
      </c>
      <c r="D513" s="115" t="s">
        <v>342</v>
      </c>
      <c r="E513" s="115" t="s">
        <v>13</v>
      </c>
      <c r="F513" s="115" t="s">
        <v>343</v>
      </c>
      <c r="G513" s="115" t="s">
        <v>344</v>
      </c>
      <c r="H513" s="115">
        <v>0.56000000000000005</v>
      </c>
      <c r="I513" s="115">
        <v>0.48</v>
      </c>
      <c r="J513" s="115" t="s">
        <v>350</v>
      </c>
      <c r="K513" s="115">
        <v>7.39888955242E-3</v>
      </c>
      <c r="L513" s="115">
        <v>3679.97680822655</v>
      </c>
      <c r="M513" s="115">
        <v>9.4295424144785809</v>
      </c>
      <c r="N513" s="115">
        <v>1.4755862186466699</v>
      </c>
      <c r="O513" s="115">
        <v>6.9768142854640003E-2</v>
      </c>
      <c r="P513" s="115">
        <v>1.0917699456839999E-2</v>
      </c>
      <c r="Q513" s="115">
        <v>27.227741959557399</v>
      </c>
      <c r="R513" s="115">
        <v>1210</v>
      </c>
      <c r="S513" s="115" t="s">
        <v>353</v>
      </c>
      <c r="T513" s="115">
        <v>1210</v>
      </c>
      <c r="U513" s="115" t="s">
        <v>352</v>
      </c>
      <c r="V513" s="115" t="s">
        <v>350</v>
      </c>
      <c r="Z513" s="115">
        <v>0</v>
      </c>
      <c r="AA513" s="115">
        <v>1</v>
      </c>
      <c r="AB513" s="115">
        <v>6.9768142854640003E-2</v>
      </c>
      <c r="AC513" s="115">
        <v>1.0917699456839999E-2</v>
      </c>
      <c r="AD513" s="115">
        <v>27.227741959557399</v>
      </c>
      <c r="AF513" s="115">
        <v>-1</v>
      </c>
      <c r="AG513" s="115">
        <v>-1</v>
      </c>
      <c r="AH513" s="115">
        <v>-1</v>
      </c>
      <c r="AI513" s="115">
        <v>-1</v>
      </c>
      <c r="AJ513" s="115">
        <v>0</v>
      </c>
      <c r="AM513" s="115" t="s">
        <v>348</v>
      </c>
      <c r="AN513" s="115">
        <v>-1</v>
      </c>
      <c r="AQ513" s="115">
        <v>608</v>
      </c>
      <c r="AR513" s="115" t="s">
        <v>247</v>
      </c>
      <c r="AS513" s="115" t="s">
        <v>355</v>
      </c>
      <c r="AT513" s="115" t="s">
        <v>296</v>
      </c>
      <c r="AV513" s="115">
        <v>41.378161410391797</v>
      </c>
      <c r="AW513" s="115">
        <v>2.2082515800000001E-2</v>
      </c>
    </row>
    <row r="514" spans="1:49" x14ac:dyDescent="0.25">
      <c r="A514" s="117">
        <v>220000</v>
      </c>
      <c r="B514" s="117">
        <v>860000</v>
      </c>
      <c r="C514" s="117">
        <v>860000</v>
      </c>
      <c r="D514" s="115" t="s">
        <v>342</v>
      </c>
      <c r="E514" s="115" t="s">
        <v>13</v>
      </c>
      <c r="F514" s="115" t="s">
        <v>343</v>
      </c>
      <c r="G514" s="115" t="s">
        <v>344</v>
      </c>
      <c r="H514" s="115">
        <v>0.56000000000000005</v>
      </c>
      <c r="I514" s="115">
        <v>0.48</v>
      </c>
      <c r="J514" s="115" t="s">
        <v>350</v>
      </c>
      <c r="K514" s="115">
        <v>2.2925500738810001E-2</v>
      </c>
      <c r="L514" s="115">
        <v>3682.59813697555</v>
      </c>
      <c r="M514" s="115">
        <v>9.1751459484080495</v>
      </c>
      <c r="N514" s="115">
        <v>1.3492654668492099</v>
      </c>
      <c r="O514" s="115">
        <v>0.21034481521894</v>
      </c>
      <c r="P514" s="115">
        <v>3.0932586457100002E-2</v>
      </c>
      <c r="Q514" s="115">
        <v>84.425406309984496</v>
      </c>
      <c r="R514" s="115">
        <v>1210</v>
      </c>
      <c r="S514" s="115" t="s">
        <v>353</v>
      </c>
      <c r="T514" s="115">
        <v>1210</v>
      </c>
      <c r="U514" s="115" t="s">
        <v>352</v>
      </c>
      <c r="V514" s="115" t="s">
        <v>350</v>
      </c>
      <c r="Z514" s="115">
        <v>0</v>
      </c>
      <c r="AA514" s="115">
        <v>1</v>
      </c>
      <c r="AB514" s="115">
        <v>0.21034481521894</v>
      </c>
      <c r="AC514" s="115">
        <v>3.0932586457100002E-2</v>
      </c>
      <c r="AD514" s="115">
        <v>378.79000812749302</v>
      </c>
      <c r="AF514" s="115">
        <v>-1</v>
      </c>
      <c r="AG514" s="115">
        <v>-1</v>
      </c>
      <c r="AH514" s="115">
        <v>-1</v>
      </c>
      <c r="AI514" s="115">
        <v>-1</v>
      </c>
      <c r="AJ514" s="115">
        <v>0</v>
      </c>
      <c r="AM514" s="115" t="s">
        <v>348</v>
      </c>
      <c r="AN514" s="115">
        <v>-1</v>
      </c>
      <c r="AQ514" s="115">
        <v>608</v>
      </c>
      <c r="AR514" s="115" t="s">
        <v>247</v>
      </c>
      <c r="AS514" s="115" t="s">
        <v>355</v>
      </c>
      <c r="AT514" s="115" t="s">
        <v>296</v>
      </c>
      <c r="AV514" s="115">
        <v>45.362149682170703</v>
      </c>
      <c r="AW514" s="115">
        <v>0.30721006340000001</v>
      </c>
    </row>
    <row r="515" spans="1:49" x14ac:dyDescent="0.25">
      <c r="A515" s="117">
        <v>220000</v>
      </c>
      <c r="B515" s="117">
        <v>860000</v>
      </c>
      <c r="C515" s="117">
        <v>860000</v>
      </c>
      <c r="D515" s="115" t="s">
        <v>342</v>
      </c>
      <c r="E515" s="115" t="s">
        <v>13</v>
      </c>
      <c r="F515" s="115" t="s">
        <v>343</v>
      </c>
      <c r="G515" s="115" t="s">
        <v>344</v>
      </c>
      <c r="H515" s="115">
        <v>0.56000000000000005</v>
      </c>
      <c r="I515" s="115">
        <v>0.48</v>
      </c>
      <c r="J515" s="115" t="s">
        <v>350</v>
      </c>
      <c r="K515" s="115">
        <v>4.5701219325960003E-2</v>
      </c>
      <c r="L515" s="115">
        <v>3682.59813697555</v>
      </c>
      <c r="M515" s="115">
        <v>9.1751459484080495</v>
      </c>
      <c r="N515" s="115">
        <v>1.3492654668492099</v>
      </c>
      <c r="O515" s="115">
        <v>0.41931535733596997</v>
      </c>
      <c r="P515" s="115">
        <v>6.1663077029429997E-2</v>
      </c>
      <c r="Q515" s="115">
        <v>168.29922514732399</v>
      </c>
      <c r="R515" s="115">
        <v>1210</v>
      </c>
      <c r="S515" s="115" t="s">
        <v>353</v>
      </c>
      <c r="T515" s="115">
        <v>1210</v>
      </c>
      <c r="U515" s="115" t="s">
        <v>352</v>
      </c>
      <c r="V515" s="115" t="s">
        <v>350</v>
      </c>
      <c r="Z515" s="115">
        <v>0</v>
      </c>
      <c r="AA515" s="115">
        <v>1</v>
      </c>
      <c r="AB515" s="115">
        <v>0.41931535733596997</v>
      </c>
      <c r="AC515" s="115">
        <v>6.1663077029429997E-2</v>
      </c>
      <c r="AD515" s="115">
        <v>685.45036899683203</v>
      </c>
      <c r="AF515" s="115">
        <v>-1</v>
      </c>
      <c r="AG515" s="115">
        <v>-1</v>
      </c>
      <c r="AH515" s="115">
        <v>-1</v>
      </c>
      <c r="AI515" s="115">
        <v>-1</v>
      </c>
      <c r="AJ515" s="115">
        <v>0</v>
      </c>
      <c r="AM515" s="115" t="s">
        <v>348</v>
      </c>
      <c r="AN515" s="115">
        <v>-1</v>
      </c>
      <c r="AQ515" s="115">
        <v>608</v>
      </c>
      <c r="AR515" s="115" t="s">
        <v>247</v>
      </c>
      <c r="AS515" s="115" t="s">
        <v>355</v>
      </c>
      <c r="AT515" s="115" t="s">
        <v>296</v>
      </c>
      <c r="AV515" s="115">
        <v>76.332731911318206</v>
      </c>
      <c r="AW515" s="115">
        <v>0.55592081829999995</v>
      </c>
    </row>
    <row r="516" spans="1:49" x14ac:dyDescent="0.25">
      <c r="A516" s="117">
        <v>220000</v>
      </c>
      <c r="B516" s="117">
        <v>860000</v>
      </c>
      <c r="C516" s="117">
        <v>860000</v>
      </c>
      <c r="D516" s="115" t="s">
        <v>342</v>
      </c>
      <c r="E516" s="115" t="s">
        <v>13</v>
      </c>
      <c r="F516" s="115" t="s">
        <v>343</v>
      </c>
      <c r="G516" s="115" t="s">
        <v>344</v>
      </c>
      <c r="H516" s="115">
        <v>0.56000000000000005</v>
      </c>
      <c r="I516" s="115">
        <v>0.48</v>
      </c>
      <c r="J516" s="115" t="s">
        <v>350</v>
      </c>
      <c r="K516" s="115">
        <v>6.44029428115E-3</v>
      </c>
      <c r="L516" s="115">
        <v>3682.59813697555</v>
      </c>
      <c r="M516" s="115">
        <v>9.1751459484080495</v>
      </c>
      <c r="N516" s="115">
        <v>1.3492654668492099</v>
      </c>
      <c r="O516" s="115">
        <v>5.9090639980290002E-2</v>
      </c>
      <c r="P516" s="115">
        <v>8.6896666699000005E-3</v>
      </c>
      <c r="Q516" s="115">
        <v>23.7170157213557</v>
      </c>
      <c r="R516" s="115">
        <v>1210</v>
      </c>
      <c r="S516" s="115" t="s">
        <v>353</v>
      </c>
      <c r="T516" s="115">
        <v>1210</v>
      </c>
      <c r="U516" s="115" t="s">
        <v>352</v>
      </c>
      <c r="V516" s="115" t="s">
        <v>350</v>
      </c>
      <c r="Z516" s="115">
        <v>0</v>
      </c>
      <c r="AA516" s="115">
        <v>1</v>
      </c>
      <c r="AB516" s="115">
        <v>5.9090639980290002E-2</v>
      </c>
      <c r="AC516" s="115">
        <v>8.6896666699000005E-3</v>
      </c>
      <c r="AD516" s="115">
        <v>311.28587591341199</v>
      </c>
      <c r="AF516" s="115">
        <v>-1</v>
      </c>
      <c r="AG516" s="115">
        <v>-1</v>
      </c>
      <c r="AH516" s="115">
        <v>-1</v>
      </c>
      <c r="AI516" s="115">
        <v>-1</v>
      </c>
      <c r="AJ516" s="115">
        <v>0</v>
      </c>
      <c r="AM516" s="115" t="s">
        <v>348</v>
      </c>
      <c r="AN516" s="115">
        <v>-1</v>
      </c>
      <c r="AQ516" s="115">
        <v>608</v>
      </c>
      <c r="AR516" s="115" t="s">
        <v>247</v>
      </c>
      <c r="AS516" s="115" t="s">
        <v>355</v>
      </c>
      <c r="AT516" s="115" t="s">
        <v>296</v>
      </c>
      <c r="AV516" s="115">
        <v>47.559402310729801</v>
      </c>
      <c r="AW516" s="115">
        <v>0.25246218650000002</v>
      </c>
    </row>
    <row r="517" spans="1:49" x14ac:dyDescent="0.25">
      <c r="A517" s="117">
        <v>220000</v>
      </c>
      <c r="B517" s="117">
        <v>860000</v>
      </c>
      <c r="C517" s="117">
        <v>860000</v>
      </c>
      <c r="D517" s="115" t="s">
        <v>342</v>
      </c>
      <c r="E517" s="115" t="s">
        <v>13</v>
      </c>
      <c r="F517" s="115" t="s">
        <v>343</v>
      </c>
      <c r="G517" s="115" t="s">
        <v>344</v>
      </c>
      <c r="H517" s="115">
        <v>0.56000000000000005</v>
      </c>
      <c r="I517" s="115">
        <v>0.48</v>
      </c>
      <c r="J517" s="115" t="s">
        <v>350</v>
      </c>
      <c r="K517" s="115">
        <v>2.6498205631640001E-2</v>
      </c>
      <c r="L517" s="115">
        <v>3682.59813697555</v>
      </c>
      <c r="M517" s="115">
        <v>9.1751459484080495</v>
      </c>
      <c r="N517" s="115">
        <v>1.3492654668492099</v>
      </c>
      <c r="O517" s="115">
        <v>0.24312490404129999</v>
      </c>
      <c r="P517" s="115">
        <v>3.5753113792249998E-2</v>
      </c>
      <c r="Q517" s="115">
        <v>97.582242692305798</v>
      </c>
      <c r="R517" s="115">
        <v>1210</v>
      </c>
      <c r="S517" s="115" t="s">
        <v>353</v>
      </c>
      <c r="T517" s="115">
        <v>1210</v>
      </c>
      <c r="U517" s="115" t="s">
        <v>352</v>
      </c>
      <c r="V517" s="115" t="s">
        <v>350</v>
      </c>
      <c r="Z517" s="115">
        <v>0</v>
      </c>
      <c r="AA517" s="115">
        <v>1</v>
      </c>
      <c r="AB517" s="115">
        <v>0.24312490404129999</v>
      </c>
      <c r="AC517" s="115">
        <v>3.5753113792249998E-2</v>
      </c>
      <c r="AD517" s="115">
        <v>153.35832549612201</v>
      </c>
      <c r="AF517" s="115">
        <v>-1</v>
      </c>
      <c r="AG517" s="115">
        <v>-1</v>
      </c>
      <c r="AH517" s="115">
        <v>-1</v>
      </c>
      <c r="AI517" s="115">
        <v>-1</v>
      </c>
      <c r="AJ517" s="115">
        <v>0</v>
      </c>
      <c r="AM517" s="115" t="s">
        <v>348</v>
      </c>
      <c r="AN517" s="115">
        <v>-1</v>
      </c>
      <c r="AQ517" s="115">
        <v>608</v>
      </c>
      <c r="AR517" s="115" t="s">
        <v>247</v>
      </c>
      <c r="AS517" s="115" t="s">
        <v>355</v>
      </c>
      <c r="AT517" s="115" t="s">
        <v>296</v>
      </c>
      <c r="AV517" s="115">
        <v>44.300647138161203</v>
      </c>
      <c r="AW517" s="115">
        <v>0.12437820400000001</v>
      </c>
    </row>
    <row r="518" spans="1:49" x14ac:dyDescent="0.25">
      <c r="A518" s="117">
        <v>220000</v>
      </c>
      <c r="B518" s="117">
        <v>860000</v>
      </c>
      <c r="C518" s="117">
        <v>870000</v>
      </c>
      <c r="D518" s="115" t="s">
        <v>342</v>
      </c>
      <c r="E518" s="115" t="s">
        <v>13</v>
      </c>
      <c r="F518" s="115" t="s">
        <v>343</v>
      </c>
      <c r="G518" s="115" t="s">
        <v>344</v>
      </c>
      <c r="H518" s="115">
        <v>0.56000000000000005</v>
      </c>
      <c r="I518" s="115">
        <v>0.48</v>
      </c>
      <c r="J518" s="115" t="s">
        <v>350</v>
      </c>
      <c r="K518" s="115">
        <v>0.18496448877981</v>
      </c>
      <c r="L518" s="115">
        <v>3699.0426551781602</v>
      </c>
      <c r="M518" s="115">
        <v>9.2135210109084298</v>
      </c>
      <c r="N518" s="115">
        <v>1.35482051411978</v>
      </c>
      <c r="O518" s="115">
        <v>1.70417420364479</v>
      </c>
      <c r="P518" s="115">
        <v>0.25059368378257002</v>
      </c>
      <c r="Q518" s="115">
        <v>684.19153368977004</v>
      </c>
      <c r="R518" s="115">
        <v>1200</v>
      </c>
      <c r="S518" s="115" t="s">
        <v>351</v>
      </c>
      <c r="T518" s="115">
        <v>1200</v>
      </c>
      <c r="U518" s="115" t="s">
        <v>352</v>
      </c>
      <c r="V518" s="115" t="s">
        <v>350</v>
      </c>
      <c r="Z518" s="115">
        <v>0</v>
      </c>
      <c r="AA518" s="115">
        <v>1</v>
      </c>
      <c r="AB518" s="115">
        <v>1.70417420364479</v>
      </c>
      <c r="AC518" s="115">
        <v>0.25059368378257002</v>
      </c>
      <c r="AD518" s="115">
        <v>684.19153368977004</v>
      </c>
      <c r="AF518" s="115">
        <v>-1</v>
      </c>
      <c r="AG518" s="115">
        <v>-1</v>
      </c>
      <c r="AH518" s="115">
        <v>-1</v>
      </c>
      <c r="AI518" s="115">
        <v>-1</v>
      </c>
      <c r="AJ518" s="115">
        <v>0</v>
      </c>
      <c r="AM518" s="115" t="s">
        <v>348</v>
      </c>
      <c r="AN518" s="115">
        <v>-1</v>
      </c>
      <c r="AQ518" s="115">
        <v>608</v>
      </c>
      <c r="AR518" s="115" t="s">
        <v>247</v>
      </c>
      <c r="AS518" s="115" t="s">
        <v>355</v>
      </c>
      <c r="AT518" s="115" t="s">
        <v>296</v>
      </c>
      <c r="AV518" s="115">
        <v>130.04979420957301</v>
      </c>
      <c r="AW518" s="115">
        <v>0.5548998651</v>
      </c>
    </row>
    <row r="519" spans="1:49" x14ac:dyDescent="0.25">
      <c r="A519" s="117">
        <v>220000</v>
      </c>
      <c r="B519" s="117">
        <v>860000</v>
      </c>
      <c r="C519" s="117">
        <v>870000</v>
      </c>
      <c r="D519" s="115" t="s">
        <v>342</v>
      </c>
      <c r="E519" s="115" t="s">
        <v>13</v>
      </c>
      <c r="F519" s="115" t="s">
        <v>343</v>
      </c>
      <c r="G519" s="115" t="s">
        <v>344</v>
      </c>
      <c r="H519" s="115">
        <v>0.56000000000000005</v>
      </c>
      <c r="I519" s="115">
        <v>0.48</v>
      </c>
      <c r="J519" s="115" t="s">
        <v>350</v>
      </c>
      <c r="K519" s="115">
        <v>4.6898134211150001E-2</v>
      </c>
      <c r="L519" s="115">
        <v>3699.0426551781602</v>
      </c>
      <c r="M519" s="115">
        <v>9.2135210109084298</v>
      </c>
      <c r="N519" s="115">
        <v>1.35482051411978</v>
      </c>
      <c r="O519" s="115">
        <v>0.43209694492689998</v>
      </c>
      <c r="P519" s="115">
        <v>6.3538554303220002E-2</v>
      </c>
      <c r="Q519" s="115">
        <v>173.47819889534401</v>
      </c>
      <c r="R519" s="115">
        <v>1210</v>
      </c>
      <c r="S519" s="115" t="s">
        <v>353</v>
      </c>
      <c r="T519" s="115">
        <v>1210</v>
      </c>
      <c r="U519" s="115" t="s">
        <v>352</v>
      </c>
      <c r="V519" s="115" t="s">
        <v>350</v>
      </c>
      <c r="Z519" s="115">
        <v>0</v>
      </c>
      <c r="AA519" s="115">
        <v>1</v>
      </c>
      <c r="AB519" s="115">
        <v>0.43209694492689998</v>
      </c>
      <c r="AC519" s="115">
        <v>6.3538554303220002E-2</v>
      </c>
      <c r="AD519" s="115">
        <v>173.47819889534401</v>
      </c>
      <c r="AF519" s="115">
        <v>-1</v>
      </c>
      <c r="AG519" s="115">
        <v>-1</v>
      </c>
      <c r="AH519" s="115">
        <v>-1</v>
      </c>
      <c r="AI519" s="115">
        <v>-1</v>
      </c>
      <c r="AJ519" s="115">
        <v>0</v>
      </c>
      <c r="AM519" s="115" t="s">
        <v>348</v>
      </c>
      <c r="AN519" s="115">
        <v>-1</v>
      </c>
      <c r="AQ519" s="115">
        <v>608</v>
      </c>
      <c r="AR519" s="115" t="s">
        <v>247</v>
      </c>
      <c r="AS519" s="115" t="s">
        <v>355</v>
      </c>
      <c r="AT519" s="115" t="s">
        <v>296</v>
      </c>
      <c r="AV519" s="115">
        <v>55.137931160485799</v>
      </c>
      <c r="AW519" s="115">
        <v>0.14069602510000001</v>
      </c>
    </row>
    <row r="520" spans="1:49" x14ac:dyDescent="0.25">
      <c r="A520" s="117">
        <v>220000</v>
      </c>
      <c r="B520" s="117">
        <v>860000</v>
      </c>
      <c r="C520" s="117">
        <v>870000</v>
      </c>
      <c r="D520" s="115" t="s">
        <v>342</v>
      </c>
      <c r="E520" s="115" t="s">
        <v>13</v>
      </c>
      <c r="F520" s="115" t="s">
        <v>343</v>
      </c>
      <c r="G520" s="115" t="s">
        <v>344</v>
      </c>
      <c r="H520" s="115">
        <v>0.56000000000000005</v>
      </c>
      <c r="I520" s="115">
        <v>0.48</v>
      </c>
      <c r="J520" s="115" t="s">
        <v>350</v>
      </c>
      <c r="K520" s="115">
        <v>6.1584397818E-2</v>
      </c>
      <c r="L520" s="115">
        <v>3699.0426551781602</v>
      </c>
      <c r="M520" s="115">
        <v>9.2135210109084298</v>
      </c>
      <c r="N520" s="115">
        <v>1.35482051411978</v>
      </c>
      <c r="O520" s="115">
        <v>0.56740914324031999</v>
      </c>
      <c r="P520" s="115">
        <v>8.3435805513540004E-2</v>
      </c>
      <c r="Q520" s="115">
        <v>227.80331442225801</v>
      </c>
      <c r="R520" s="115">
        <v>1210</v>
      </c>
      <c r="S520" s="115" t="s">
        <v>353</v>
      </c>
      <c r="T520" s="115">
        <v>1210</v>
      </c>
      <c r="U520" s="115" t="s">
        <v>352</v>
      </c>
      <c r="V520" s="115" t="s">
        <v>350</v>
      </c>
      <c r="Z520" s="115">
        <v>0</v>
      </c>
      <c r="AA520" s="115">
        <v>1</v>
      </c>
      <c r="AB520" s="115">
        <v>0.56740914324031999</v>
      </c>
      <c r="AC520" s="115">
        <v>8.3435805513540004E-2</v>
      </c>
      <c r="AD520" s="115">
        <v>227.80331442225699</v>
      </c>
      <c r="AF520" s="115">
        <v>-1</v>
      </c>
      <c r="AG520" s="115">
        <v>-1</v>
      </c>
      <c r="AH520" s="115">
        <v>-1</v>
      </c>
      <c r="AI520" s="115">
        <v>-1</v>
      </c>
      <c r="AJ520" s="115">
        <v>0</v>
      </c>
      <c r="AM520" s="115" t="s">
        <v>348</v>
      </c>
      <c r="AN520" s="115">
        <v>-1</v>
      </c>
      <c r="AQ520" s="115">
        <v>608</v>
      </c>
      <c r="AR520" s="115" t="s">
        <v>247</v>
      </c>
      <c r="AS520" s="115" t="s">
        <v>355</v>
      </c>
      <c r="AT520" s="115" t="s">
        <v>296</v>
      </c>
      <c r="AV520" s="115">
        <v>64.155765049823401</v>
      </c>
      <c r="AW520" s="115">
        <v>0.18475532389999999</v>
      </c>
    </row>
    <row r="521" spans="1:49" x14ac:dyDescent="0.25">
      <c r="A521" s="117">
        <v>220000</v>
      </c>
      <c r="B521" s="117">
        <v>860000</v>
      </c>
      <c r="C521" s="117">
        <v>870000</v>
      </c>
      <c r="D521" s="115" t="s">
        <v>342</v>
      </c>
      <c r="E521" s="115" t="s">
        <v>13</v>
      </c>
      <c r="F521" s="115" t="s">
        <v>343</v>
      </c>
      <c r="G521" s="115" t="s">
        <v>344</v>
      </c>
      <c r="H521" s="115">
        <v>0.56000000000000005</v>
      </c>
      <c r="I521" s="115">
        <v>0.48</v>
      </c>
      <c r="J521" s="115" t="s">
        <v>350</v>
      </c>
      <c r="K521" s="115">
        <v>5.4324219635659997E-2</v>
      </c>
      <c r="L521" s="115">
        <v>3699.0426551781602</v>
      </c>
      <c r="M521" s="115">
        <v>9.2135210109084298</v>
      </c>
      <c r="N521" s="115">
        <v>1.35482051411978</v>
      </c>
      <c r="O521" s="115">
        <v>0.50051733901435003</v>
      </c>
      <c r="P521" s="115">
        <v>7.3599567175940003E-2</v>
      </c>
      <c r="Q521" s="115">
        <v>200.94760564157301</v>
      </c>
      <c r="R521" s="115">
        <v>1210</v>
      </c>
      <c r="S521" s="115" t="s">
        <v>353</v>
      </c>
      <c r="T521" s="115">
        <v>1210</v>
      </c>
      <c r="U521" s="115" t="s">
        <v>352</v>
      </c>
      <c r="V521" s="115" t="s">
        <v>350</v>
      </c>
      <c r="Z521" s="115">
        <v>0</v>
      </c>
      <c r="AA521" s="115">
        <v>1</v>
      </c>
      <c r="AB521" s="115">
        <v>0.50051733901435003</v>
      </c>
      <c r="AC521" s="115">
        <v>7.3599567175940003E-2</v>
      </c>
      <c r="AD521" s="115">
        <v>200.94760564157301</v>
      </c>
      <c r="AF521" s="115">
        <v>-1</v>
      </c>
      <c r="AG521" s="115">
        <v>-1</v>
      </c>
      <c r="AH521" s="115">
        <v>-1</v>
      </c>
      <c r="AI521" s="115">
        <v>-1</v>
      </c>
      <c r="AJ521" s="115">
        <v>0</v>
      </c>
      <c r="AM521" s="115" t="s">
        <v>348</v>
      </c>
      <c r="AN521" s="115">
        <v>-1</v>
      </c>
      <c r="AQ521" s="115">
        <v>608</v>
      </c>
      <c r="AR521" s="115" t="s">
        <v>247</v>
      </c>
      <c r="AS521" s="115" t="s">
        <v>355</v>
      </c>
      <c r="AT521" s="115" t="s">
        <v>296</v>
      </c>
      <c r="AV521" s="115">
        <v>59.8234997575031</v>
      </c>
      <c r="AW521" s="115">
        <v>0.16297453819999999</v>
      </c>
    </row>
    <row r="522" spans="1:49" x14ac:dyDescent="0.25">
      <c r="A522" s="117">
        <v>220000</v>
      </c>
      <c r="B522" s="117">
        <v>860000</v>
      </c>
      <c r="C522" s="117">
        <v>870000</v>
      </c>
      <c r="D522" s="115" t="s">
        <v>342</v>
      </c>
      <c r="E522" s="115" t="s">
        <v>13</v>
      </c>
      <c r="F522" s="115" t="s">
        <v>343</v>
      </c>
      <c r="G522" s="115" t="s">
        <v>344</v>
      </c>
      <c r="H522" s="115">
        <v>0.56000000000000005</v>
      </c>
      <c r="I522" s="115">
        <v>0.48</v>
      </c>
      <c r="J522" s="115" t="s">
        <v>350</v>
      </c>
      <c r="K522" s="115">
        <v>9.1869277032019997E-2</v>
      </c>
      <c r="L522" s="115">
        <v>3699.0426551781602</v>
      </c>
      <c r="M522" s="115">
        <v>9.2135210109084298</v>
      </c>
      <c r="N522" s="115">
        <v>1.35482051411978</v>
      </c>
      <c r="O522" s="115">
        <v>0.84643951419156005</v>
      </c>
      <c r="P522" s="115">
        <v>0.12446638114034</v>
      </c>
      <c r="Q522" s="115">
        <v>339.82837444185498</v>
      </c>
      <c r="R522" s="115">
        <v>1210</v>
      </c>
      <c r="S522" s="115" t="s">
        <v>353</v>
      </c>
      <c r="T522" s="115">
        <v>1210</v>
      </c>
      <c r="U522" s="115" t="s">
        <v>352</v>
      </c>
      <c r="V522" s="115" t="s">
        <v>350</v>
      </c>
      <c r="Z522" s="115">
        <v>0</v>
      </c>
      <c r="AA522" s="115">
        <v>1</v>
      </c>
      <c r="AB522" s="115">
        <v>0.84643951419156005</v>
      </c>
      <c r="AC522" s="115">
        <v>0.12446638114034</v>
      </c>
      <c r="AD522" s="115">
        <v>339.828374441856</v>
      </c>
      <c r="AF522" s="115">
        <v>-1</v>
      </c>
      <c r="AG522" s="115">
        <v>-1</v>
      </c>
      <c r="AH522" s="115">
        <v>-1</v>
      </c>
      <c r="AI522" s="115">
        <v>-1</v>
      </c>
      <c r="AJ522" s="115">
        <v>0</v>
      </c>
      <c r="AM522" s="115" t="s">
        <v>348</v>
      </c>
      <c r="AN522" s="115">
        <v>-1</v>
      </c>
      <c r="AQ522" s="115">
        <v>608</v>
      </c>
      <c r="AR522" s="115" t="s">
        <v>247</v>
      </c>
      <c r="AS522" s="115" t="s">
        <v>355</v>
      </c>
      <c r="AT522" s="115" t="s">
        <v>296</v>
      </c>
      <c r="AV522" s="115">
        <v>77.794646097849196</v>
      </c>
      <c r="AW522" s="115">
        <v>0.27561100929999999</v>
      </c>
    </row>
    <row r="523" spans="1:49" x14ac:dyDescent="0.25">
      <c r="A523" s="117">
        <v>220000</v>
      </c>
      <c r="B523" s="117">
        <v>860000</v>
      </c>
      <c r="C523" s="117">
        <v>870000</v>
      </c>
      <c r="D523" s="115" t="s">
        <v>342</v>
      </c>
      <c r="E523" s="115" t="s">
        <v>13</v>
      </c>
      <c r="F523" s="115" t="s">
        <v>343</v>
      </c>
      <c r="G523" s="115" t="s">
        <v>344</v>
      </c>
      <c r="H523" s="115">
        <v>0.56000000000000005</v>
      </c>
      <c r="I523" s="115">
        <v>0.48</v>
      </c>
      <c r="J523" s="115" t="s">
        <v>350</v>
      </c>
      <c r="K523" s="115">
        <v>8.7579193017030002E-2</v>
      </c>
      <c r="L523" s="115">
        <v>3699.0426551781602</v>
      </c>
      <c r="M523" s="115">
        <v>9.2135210109084298</v>
      </c>
      <c r="N523" s="115">
        <v>1.35482051411978</v>
      </c>
      <c r="O523" s="115">
        <v>0.80691273498083005</v>
      </c>
      <c r="P523" s="115">
        <v>0.11865408730953</v>
      </c>
      <c r="Q523" s="115">
        <v>323.95917067608298</v>
      </c>
      <c r="R523" s="115">
        <v>1210</v>
      </c>
      <c r="S523" s="115" t="s">
        <v>353</v>
      </c>
      <c r="T523" s="115">
        <v>1210</v>
      </c>
      <c r="U523" s="115" t="s">
        <v>352</v>
      </c>
      <c r="V523" s="115" t="s">
        <v>350</v>
      </c>
      <c r="Z523" s="115">
        <v>0</v>
      </c>
      <c r="AA523" s="115">
        <v>1</v>
      </c>
      <c r="AB523" s="115">
        <v>0.80691273498083005</v>
      </c>
      <c r="AC523" s="115">
        <v>0.11865408730953</v>
      </c>
      <c r="AD523" s="115">
        <v>323.95917067608201</v>
      </c>
      <c r="AF523" s="115">
        <v>-1</v>
      </c>
      <c r="AG523" s="115">
        <v>-1</v>
      </c>
      <c r="AH523" s="115">
        <v>-1</v>
      </c>
      <c r="AI523" s="115">
        <v>-1</v>
      </c>
      <c r="AJ523" s="115">
        <v>0</v>
      </c>
      <c r="AM523" s="115" t="s">
        <v>348</v>
      </c>
      <c r="AN523" s="115">
        <v>-1</v>
      </c>
      <c r="AQ523" s="115">
        <v>608</v>
      </c>
      <c r="AR523" s="115" t="s">
        <v>247</v>
      </c>
      <c r="AS523" s="115" t="s">
        <v>355</v>
      </c>
      <c r="AT523" s="115" t="s">
        <v>296</v>
      </c>
      <c r="AV523" s="115">
        <v>76.089938345517695</v>
      </c>
      <c r="AW523" s="115">
        <v>0.2627406088</v>
      </c>
    </row>
    <row r="524" spans="1:49" x14ac:dyDescent="0.25">
      <c r="A524" s="117">
        <v>220000</v>
      </c>
      <c r="B524" s="117">
        <v>860000</v>
      </c>
      <c r="C524" s="117">
        <v>870000</v>
      </c>
      <c r="D524" s="115" t="s">
        <v>342</v>
      </c>
      <c r="E524" s="115" t="s">
        <v>13</v>
      </c>
      <c r="F524" s="115" t="s">
        <v>343</v>
      </c>
      <c r="G524" s="115" t="s">
        <v>344</v>
      </c>
      <c r="H524" s="115">
        <v>0.56000000000000005</v>
      </c>
      <c r="I524" s="115">
        <v>0.48</v>
      </c>
      <c r="J524" s="115" t="s">
        <v>350</v>
      </c>
      <c r="K524" s="115">
        <v>9.0543743151190001E-2</v>
      </c>
      <c r="L524" s="115">
        <v>3699.0426551781602</v>
      </c>
      <c r="M524" s="115">
        <v>9.2135210109084298</v>
      </c>
      <c r="N524" s="115">
        <v>1.35482051411978</v>
      </c>
      <c r="O524" s="115">
        <v>0.83422667992985999</v>
      </c>
      <c r="P524" s="115">
        <v>0.12267052064643</v>
      </c>
      <c r="Q524" s="115">
        <v>334.92516807578102</v>
      </c>
      <c r="R524" s="115">
        <v>1210</v>
      </c>
      <c r="S524" s="115" t="s">
        <v>353</v>
      </c>
      <c r="T524" s="115">
        <v>1210</v>
      </c>
      <c r="U524" s="115" t="s">
        <v>352</v>
      </c>
      <c r="V524" s="115" t="s">
        <v>350</v>
      </c>
      <c r="Z524" s="115">
        <v>0</v>
      </c>
      <c r="AA524" s="115">
        <v>1</v>
      </c>
      <c r="AB524" s="115">
        <v>0.83422667992985999</v>
      </c>
      <c r="AC524" s="115">
        <v>0.12267052064643</v>
      </c>
      <c r="AD524" s="115">
        <v>334.92516807578198</v>
      </c>
      <c r="AF524" s="115">
        <v>-1</v>
      </c>
      <c r="AG524" s="115">
        <v>-1</v>
      </c>
      <c r="AH524" s="115">
        <v>-1</v>
      </c>
      <c r="AI524" s="115">
        <v>-1</v>
      </c>
      <c r="AJ524" s="115">
        <v>0</v>
      </c>
      <c r="AM524" s="115" t="s">
        <v>348</v>
      </c>
      <c r="AN524" s="115">
        <v>-1</v>
      </c>
      <c r="AQ524" s="115">
        <v>608</v>
      </c>
      <c r="AR524" s="115" t="s">
        <v>247</v>
      </c>
      <c r="AS524" s="115" t="s">
        <v>355</v>
      </c>
      <c r="AT524" s="115" t="s">
        <v>296</v>
      </c>
      <c r="AV524" s="115">
        <v>77.258678329587298</v>
      </c>
      <c r="AW524" s="115">
        <v>0.2716343618</v>
      </c>
    </row>
    <row r="525" spans="1:49" x14ac:dyDescent="0.25">
      <c r="A525" s="117">
        <v>220000</v>
      </c>
      <c r="B525" s="117">
        <v>860000</v>
      </c>
      <c r="C525" s="117">
        <v>870000</v>
      </c>
      <c r="D525" s="115" t="s">
        <v>342</v>
      </c>
      <c r="E525" s="115" t="s">
        <v>13</v>
      </c>
      <c r="F525" s="115" t="s">
        <v>343</v>
      </c>
      <c r="G525" s="115" t="s">
        <v>344</v>
      </c>
      <c r="H525" s="115">
        <v>0.56000000000000005</v>
      </c>
      <c r="I525" s="115">
        <v>0.48</v>
      </c>
      <c r="J525" s="115" t="s">
        <v>350</v>
      </c>
      <c r="K525" s="115">
        <v>5.1656107650000004E-4</v>
      </c>
      <c r="L525" s="115">
        <v>3695.9802377921101</v>
      </c>
      <c r="M525" s="115">
        <v>9.2064256103295108</v>
      </c>
      <c r="N525" s="115">
        <v>1.3537952613461599</v>
      </c>
      <c r="O525" s="115">
        <v>4.7556811240399999E-3</v>
      </c>
      <c r="P525" s="115">
        <v>6.9931793757000002E-4</v>
      </c>
      <c r="Q525" s="115">
        <v>1.9091995303787901</v>
      </c>
      <c r="R525" s="115">
        <v>1210</v>
      </c>
      <c r="S525" s="115" t="s">
        <v>353</v>
      </c>
      <c r="T525" s="115">
        <v>1210</v>
      </c>
      <c r="U525" s="115" t="s">
        <v>352</v>
      </c>
      <c r="V525" s="115" t="s">
        <v>350</v>
      </c>
      <c r="Z525" s="115">
        <v>0</v>
      </c>
      <c r="AA525" s="115">
        <v>1</v>
      </c>
      <c r="AB525" s="115">
        <v>4.7556811240399999E-3</v>
      </c>
      <c r="AC525" s="115">
        <v>6.9931793757000002E-4</v>
      </c>
      <c r="AD525" s="115">
        <v>1.9091995303787499</v>
      </c>
      <c r="AF525" s="115">
        <v>-1</v>
      </c>
      <c r="AG525" s="115">
        <v>-1</v>
      </c>
      <c r="AH525" s="115">
        <v>-1</v>
      </c>
      <c r="AI525" s="115">
        <v>-1</v>
      </c>
      <c r="AJ525" s="115">
        <v>0</v>
      </c>
      <c r="AM525" s="115" t="s">
        <v>348</v>
      </c>
      <c r="AN525" s="115">
        <v>-1</v>
      </c>
      <c r="AQ525" s="115">
        <v>608</v>
      </c>
      <c r="AR525" s="115" t="s">
        <v>247</v>
      </c>
      <c r="AS525" s="115" t="s">
        <v>355</v>
      </c>
      <c r="AT525" s="115" t="s">
        <v>296</v>
      </c>
      <c r="AV525" s="115">
        <v>39.180982433857999</v>
      </c>
      <c r="AW525" s="115">
        <v>1.5484181E-3</v>
      </c>
    </row>
    <row r="526" spans="1:49" x14ac:dyDescent="0.25">
      <c r="A526" s="117">
        <v>220000</v>
      </c>
      <c r="B526" s="117">
        <v>860000</v>
      </c>
      <c r="C526" s="117">
        <v>870000</v>
      </c>
      <c r="D526" s="115" t="s">
        <v>342</v>
      </c>
      <c r="E526" s="115" t="s">
        <v>13</v>
      </c>
      <c r="F526" s="115" t="s">
        <v>343</v>
      </c>
      <c r="G526" s="115" t="s">
        <v>344</v>
      </c>
      <c r="H526" s="115">
        <v>0.56000000000000005</v>
      </c>
      <c r="I526" s="115">
        <v>0.48</v>
      </c>
      <c r="J526" s="115" t="s">
        <v>350</v>
      </c>
      <c r="K526" s="115">
        <v>0.21497935031727</v>
      </c>
      <c r="L526" s="115">
        <v>3695.9802377921101</v>
      </c>
      <c r="M526" s="115">
        <v>9.2064256103295108</v>
      </c>
      <c r="N526" s="115">
        <v>1.3537952613461599</v>
      </c>
      <c r="O526" s="115">
        <v>1.97919139645293</v>
      </c>
      <c r="P526" s="115">
        <v>0.29103802574679</v>
      </c>
      <c r="Q526" s="115">
        <v>794.55943030602498</v>
      </c>
      <c r="R526" s="115">
        <v>1210</v>
      </c>
      <c r="S526" s="115" t="s">
        <v>353</v>
      </c>
      <c r="T526" s="115">
        <v>1210</v>
      </c>
      <c r="U526" s="115" t="s">
        <v>352</v>
      </c>
      <c r="V526" s="115" t="s">
        <v>350</v>
      </c>
      <c r="Z526" s="115">
        <v>0</v>
      </c>
      <c r="AA526" s="115">
        <v>1</v>
      </c>
      <c r="AB526" s="115">
        <v>1.97919139645293</v>
      </c>
      <c r="AC526" s="115">
        <v>0.29103802574679</v>
      </c>
      <c r="AD526" s="115">
        <v>794.55943030602498</v>
      </c>
      <c r="AF526" s="115">
        <v>-1</v>
      </c>
      <c r="AG526" s="115">
        <v>-1</v>
      </c>
      <c r="AH526" s="115">
        <v>-1</v>
      </c>
      <c r="AI526" s="115">
        <v>-1</v>
      </c>
      <c r="AJ526" s="115">
        <v>0</v>
      </c>
      <c r="AM526" s="115" t="s">
        <v>348</v>
      </c>
      <c r="AN526" s="115">
        <v>-1</v>
      </c>
      <c r="AQ526" s="115">
        <v>608</v>
      </c>
      <c r="AR526" s="115" t="s">
        <v>247</v>
      </c>
      <c r="AS526" s="115" t="s">
        <v>355</v>
      </c>
      <c r="AT526" s="115" t="s">
        <v>296</v>
      </c>
      <c r="AV526" s="115">
        <v>122.48763719193801</v>
      </c>
      <c r="AW526" s="115">
        <v>0.64441154119999999</v>
      </c>
    </row>
    <row r="527" spans="1:49" x14ac:dyDescent="0.25">
      <c r="A527" s="117">
        <v>220000</v>
      </c>
      <c r="B527" s="117">
        <v>860000</v>
      </c>
      <c r="C527" s="117">
        <v>870000</v>
      </c>
      <c r="D527" s="115" t="s">
        <v>342</v>
      </c>
      <c r="E527" s="115" t="s">
        <v>13</v>
      </c>
      <c r="F527" s="115" t="s">
        <v>343</v>
      </c>
      <c r="G527" s="115" t="s">
        <v>344</v>
      </c>
      <c r="H527" s="115">
        <v>0.56000000000000005</v>
      </c>
      <c r="I527" s="115">
        <v>0.48</v>
      </c>
      <c r="J527" s="115" t="s">
        <v>350</v>
      </c>
      <c r="K527" s="115">
        <v>0.21493041313191</v>
      </c>
      <c r="L527" s="115">
        <v>3695.9802377921101</v>
      </c>
      <c r="M527" s="115">
        <v>9.2064256103295108</v>
      </c>
      <c r="N527" s="115">
        <v>1.3537952613461599</v>
      </c>
      <c r="O527" s="115">
        <v>1.9787408598963401</v>
      </c>
      <c r="P527" s="115">
        <v>0.29097177481714998</v>
      </c>
      <c r="Q527" s="115">
        <v>794.37855943604495</v>
      </c>
      <c r="R527" s="115">
        <v>1210</v>
      </c>
      <c r="S527" s="115" t="s">
        <v>353</v>
      </c>
      <c r="T527" s="115">
        <v>1210</v>
      </c>
      <c r="U527" s="115" t="s">
        <v>352</v>
      </c>
      <c r="V527" s="115" t="s">
        <v>350</v>
      </c>
      <c r="Z527" s="115">
        <v>0</v>
      </c>
      <c r="AA527" s="115">
        <v>1</v>
      </c>
      <c r="AB527" s="115">
        <v>1.9787408598963401</v>
      </c>
      <c r="AC527" s="115">
        <v>0.29097177481714998</v>
      </c>
      <c r="AD527" s="115">
        <v>794.37855943604495</v>
      </c>
      <c r="AF527" s="115">
        <v>-1</v>
      </c>
      <c r="AG527" s="115">
        <v>-1</v>
      </c>
      <c r="AH527" s="115">
        <v>-1</v>
      </c>
      <c r="AI527" s="115">
        <v>-1</v>
      </c>
      <c r="AJ527" s="115">
        <v>0</v>
      </c>
      <c r="AM527" s="115" t="s">
        <v>348</v>
      </c>
      <c r="AN527" s="115">
        <v>-1</v>
      </c>
      <c r="AQ527" s="115">
        <v>608</v>
      </c>
      <c r="AR527" s="115" t="s">
        <v>247</v>
      </c>
      <c r="AS527" s="115" t="s">
        <v>355</v>
      </c>
      <c r="AT527" s="115" t="s">
        <v>296</v>
      </c>
      <c r="AV527" s="115">
        <v>122.128115433003</v>
      </c>
      <c r="AW527" s="115">
        <v>0.64426484949999996</v>
      </c>
    </row>
    <row r="528" spans="1:49" x14ac:dyDescent="0.25">
      <c r="A528" s="117">
        <v>220000</v>
      </c>
      <c r="B528" s="117">
        <v>860000</v>
      </c>
      <c r="C528" s="117">
        <v>870000</v>
      </c>
      <c r="D528" s="115" t="s">
        <v>342</v>
      </c>
      <c r="E528" s="115" t="s">
        <v>13</v>
      </c>
      <c r="F528" s="115" t="s">
        <v>343</v>
      </c>
      <c r="G528" s="115" t="s">
        <v>344</v>
      </c>
      <c r="H528" s="115">
        <v>0.56000000000000005</v>
      </c>
      <c r="I528" s="115">
        <v>0.48</v>
      </c>
      <c r="J528" s="115" t="s">
        <v>350</v>
      </c>
      <c r="K528" s="115">
        <v>4.6995126787170001E-2</v>
      </c>
      <c r="L528" s="115">
        <v>3695.9802377921101</v>
      </c>
      <c r="M528" s="115">
        <v>9.2064256103295108</v>
      </c>
      <c r="N528" s="115">
        <v>1.3537952613461599</v>
      </c>
      <c r="O528" s="115">
        <v>0.43265713881412998</v>
      </c>
      <c r="P528" s="115">
        <v>6.3621779950839993E-2</v>
      </c>
      <c r="Q528" s="115">
        <v>173.693059877933</v>
      </c>
      <c r="R528" s="115">
        <v>1210</v>
      </c>
      <c r="S528" s="115" t="s">
        <v>353</v>
      </c>
      <c r="T528" s="115">
        <v>1210</v>
      </c>
      <c r="U528" s="115" t="s">
        <v>352</v>
      </c>
      <c r="V528" s="115" t="s">
        <v>350</v>
      </c>
      <c r="Z528" s="115">
        <v>0</v>
      </c>
      <c r="AA528" s="115">
        <v>1</v>
      </c>
      <c r="AB528" s="115">
        <v>0.43265713881412998</v>
      </c>
      <c r="AC528" s="115">
        <v>6.3621779950839993E-2</v>
      </c>
      <c r="AD528" s="115">
        <v>173.69305987793399</v>
      </c>
      <c r="AF528" s="115">
        <v>-1</v>
      </c>
      <c r="AG528" s="115">
        <v>-1</v>
      </c>
      <c r="AH528" s="115">
        <v>-1</v>
      </c>
      <c r="AI528" s="115">
        <v>-1</v>
      </c>
      <c r="AJ528" s="115">
        <v>0</v>
      </c>
      <c r="AM528" s="115" t="s">
        <v>348</v>
      </c>
      <c r="AN528" s="115">
        <v>-1</v>
      </c>
      <c r="AQ528" s="115">
        <v>608</v>
      </c>
      <c r="AR528" s="115" t="s">
        <v>247</v>
      </c>
      <c r="AS528" s="115" t="s">
        <v>355</v>
      </c>
      <c r="AT528" s="115" t="s">
        <v>296</v>
      </c>
      <c r="AV528" s="115">
        <v>86.173229969887601</v>
      </c>
      <c r="AW528" s="115">
        <v>0.1408702838</v>
      </c>
    </row>
    <row r="529" spans="1:49" x14ac:dyDescent="0.25">
      <c r="A529" s="117">
        <v>220000</v>
      </c>
      <c r="B529" s="117">
        <v>860000</v>
      </c>
      <c r="C529" s="117">
        <v>870000</v>
      </c>
      <c r="D529" s="115" t="s">
        <v>342</v>
      </c>
      <c r="E529" s="115" t="s">
        <v>13</v>
      </c>
      <c r="F529" s="115" t="s">
        <v>343</v>
      </c>
      <c r="G529" s="115" t="s">
        <v>344</v>
      </c>
      <c r="H529" s="115">
        <v>0.56000000000000005</v>
      </c>
      <c r="I529" s="115">
        <v>0.48</v>
      </c>
      <c r="J529" s="115" t="s">
        <v>350</v>
      </c>
      <c r="K529" s="115">
        <v>1.01130445461E-3</v>
      </c>
      <c r="L529" s="115">
        <v>3695.9802377921101</v>
      </c>
      <c r="M529" s="115">
        <v>9.2064256103295108</v>
      </c>
      <c r="N529" s="115">
        <v>1.3537952613461599</v>
      </c>
      <c r="O529" s="115">
        <v>9.3104992307899998E-3</v>
      </c>
      <c r="P529" s="115">
        <v>1.3690991784300001E-3</v>
      </c>
      <c r="Q529" s="115">
        <v>3.7377612786444701</v>
      </c>
      <c r="R529" s="115">
        <v>1210</v>
      </c>
      <c r="S529" s="115" t="s">
        <v>353</v>
      </c>
      <c r="T529" s="115">
        <v>1210</v>
      </c>
      <c r="U529" s="115" t="s">
        <v>352</v>
      </c>
      <c r="V529" s="115" t="s">
        <v>350</v>
      </c>
      <c r="Z529" s="115">
        <v>0</v>
      </c>
      <c r="AA529" s="115">
        <v>1</v>
      </c>
      <c r="AB529" s="115">
        <v>9.3104992307899998E-3</v>
      </c>
      <c r="AC529" s="115">
        <v>1.3690991784300001E-3</v>
      </c>
      <c r="AD529" s="115">
        <v>3.7377612786436201</v>
      </c>
      <c r="AF529" s="115">
        <v>-1</v>
      </c>
      <c r="AG529" s="115">
        <v>-1</v>
      </c>
      <c r="AH529" s="115">
        <v>-1</v>
      </c>
      <c r="AI529" s="115">
        <v>-1</v>
      </c>
      <c r="AJ529" s="115">
        <v>0</v>
      </c>
      <c r="AM529" s="115" t="s">
        <v>348</v>
      </c>
      <c r="AN529" s="115">
        <v>-1</v>
      </c>
      <c r="AQ529" s="115">
        <v>608</v>
      </c>
      <c r="AR529" s="115" t="s">
        <v>247</v>
      </c>
      <c r="AS529" s="115" t="s">
        <v>355</v>
      </c>
      <c r="AT529" s="115" t="s">
        <v>296</v>
      </c>
      <c r="AV529" s="115">
        <v>22.275673920865099</v>
      </c>
      <c r="AW529" s="115">
        <v>3.0314366E-3</v>
      </c>
    </row>
    <row r="530" spans="1:49" x14ac:dyDescent="0.25">
      <c r="A530" s="117">
        <v>220000</v>
      </c>
      <c r="B530" s="117">
        <v>860000</v>
      </c>
      <c r="C530" s="117">
        <v>870000</v>
      </c>
      <c r="D530" s="115" t="s">
        <v>342</v>
      </c>
      <c r="E530" s="115" t="s">
        <v>13</v>
      </c>
      <c r="F530" s="115" t="s">
        <v>343</v>
      </c>
      <c r="G530" s="115" t="s">
        <v>344</v>
      </c>
      <c r="H530" s="115">
        <v>0.56000000000000005</v>
      </c>
      <c r="I530" s="115">
        <v>0.48</v>
      </c>
      <c r="J530" s="115" t="s">
        <v>350</v>
      </c>
      <c r="K530" s="115">
        <v>6.1274419818690001E-2</v>
      </c>
      <c r="L530" s="115">
        <v>3695.9802377921101</v>
      </c>
      <c r="M530" s="115">
        <v>9.2064256103295108</v>
      </c>
      <c r="N530" s="115">
        <v>1.3537952613461599</v>
      </c>
      <c r="O530" s="115">
        <v>0.56411838787691004</v>
      </c>
      <c r="P530" s="115">
        <v>8.295301919228E-2</v>
      </c>
      <c r="Q530" s="115">
        <v>226.469044732074</v>
      </c>
      <c r="R530" s="115">
        <v>1210</v>
      </c>
      <c r="S530" s="115" t="s">
        <v>353</v>
      </c>
      <c r="T530" s="115">
        <v>1210</v>
      </c>
      <c r="U530" s="115" t="s">
        <v>352</v>
      </c>
      <c r="V530" s="115" t="s">
        <v>350</v>
      </c>
      <c r="Z530" s="115">
        <v>0</v>
      </c>
      <c r="AA530" s="115">
        <v>1</v>
      </c>
      <c r="AB530" s="115">
        <v>0.56411838787691004</v>
      </c>
      <c r="AC530" s="115">
        <v>8.295301919228E-2</v>
      </c>
      <c r="AD530" s="115">
        <v>226.469044732073</v>
      </c>
      <c r="AF530" s="115">
        <v>-1</v>
      </c>
      <c r="AG530" s="115">
        <v>-1</v>
      </c>
      <c r="AH530" s="115">
        <v>-1</v>
      </c>
      <c r="AI530" s="115">
        <v>-1</v>
      </c>
      <c r="AJ530" s="115">
        <v>0</v>
      </c>
      <c r="AM530" s="115" t="s">
        <v>348</v>
      </c>
      <c r="AN530" s="115">
        <v>-1</v>
      </c>
      <c r="AQ530" s="115">
        <v>608</v>
      </c>
      <c r="AR530" s="115" t="s">
        <v>247</v>
      </c>
      <c r="AS530" s="115" t="s">
        <v>355</v>
      </c>
      <c r="AT530" s="115" t="s">
        <v>296</v>
      </c>
      <c r="AV530" s="115">
        <v>67.021840927750006</v>
      </c>
      <c r="AW530" s="115">
        <v>0.1836731912</v>
      </c>
    </row>
    <row r="531" spans="1:49" x14ac:dyDescent="0.25">
      <c r="A531" s="117">
        <v>220000</v>
      </c>
      <c r="B531" s="117">
        <v>860000</v>
      </c>
      <c r="C531" s="117">
        <v>870000</v>
      </c>
      <c r="D531" s="115" t="s">
        <v>342</v>
      </c>
      <c r="E531" s="115" t="s">
        <v>13</v>
      </c>
      <c r="F531" s="115" t="s">
        <v>343</v>
      </c>
      <c r="G531" s="115" t="s">
        <v>344</v>
      </c>
      <c r="H531" s="115">
        <v>0.56000000000000005</v>
      </c>
      <c r="I531" s="115">
        <v>0.48</v>
      </c>
      <c r="J531" s="115" t="s">
        <v>350</v>
      </c>
      <c r="K531" s="115">
        <v>6.4633870912749997E-2</v>
      </c>
      <c r="L531" s="115">
        <v>3695.9802377921101</v>
      </c>
      <c r="M531" s="115">
        <v>9.2064256103295108</v>
      </c>
      <c r="N531" s="115">
        <v>1.3537952613461599</v>
      </c>
      <c r="O531" s="115">
        <v>0.59504692446592</v>
      </c>
      <c r="P531" s="115">
        <v>8.7501028164140002E-2</v>
      </c>
      <c r="Q531" s="115">
        <v>238.885509585552</v>
      </c>
      <c r="R531" s="115">
        <v>1210</v>
      </c>
      <c r="S531" s="115" t="s">
        <v>353</v>
      </c>
      <c r="T531" s="115">
        <v>1210</v>
      </c>
      <c r="U531" s="115" t="s">
        <v>352</v>
      </c>
      <c r="V531" s="115" t="s">
        <v>350</v>
      </c>
      <c r="Z531" s="115">
        <v>0</v>
      </c>
      <c r="AA531" s="115">
        <v>1</v>
      </c>
      <c r="AB531" s="115">
        <v>0.59504692446592</v>
      </c>
      <c r="AC531" s="115">
        <v>8.7501028164140002E-2</v>
      </c>
      <c r="AD531" s="115">
        <v>238.885509585553</v>
      </c>
      <c r="AF531" s="115">
        <v>-1</v>
      </c>
      <c r="AG531" s="115">
        <v>-1</v>
      </c>
      <c r="AH531" s="115">
        <v>-1</v>
      </c>
      <c r="AI531" s="115">
        <v>-1</v>
      </c>
      <c r="AJ531" s="115">
        <v>0</v>
      </c>
      <c r="AM531" s="115" t="s">
        <v>348</v>
      </c>
      <c r="AN531" s="115">
        <v>-1</v>
      </c>
      <c r="AQ531" s="115">
        <v>608</v>
      </c>
      <c r="AR531" s="115" t="s">
        <v>247</v>
      </c>
      <c r="AS531" s="115" t="s">
        <v>355</v>
      </c>
      <c r="AT531" s="115" t="s">
        <v>296</v>
      </c>
      <c r="AV531" s="115">
        <v>68.3431019951813</v>
      </c>
      <c r="AW531" s="115">
        <v>0.19374331680000001</v>
      </c>
    </row>
    <row r="532" spans="1:49" x14ac:dyDescent="0.25">
      <c r="A532" s="117">
        <v>220000</v>
      </c>
      <c r="B532" s="117">
        <v>860000</v>
      </c>
      <c r="C532" s="117">
        <v>870000</v>
      </c>
      <c r="D532" s="115" t="s">
        <v>342</v>
      </c>
      <c r="E532" s="115" t="s">
        <v>13</v>
      </c>
      <c r="F532" s="115" t="s">
        <v>343</v>
      </c>
      <c r="G532" s="115" t="s">
        <v>344</v>
      </c>
      <c r="H532" s="115">
        <v>0.56000000000000005</v>
      </c>
      <c r="I532" s="115">
        <v>0.48</v>
      </c>
      <c r="J532" s="115" t="s">
        <v>350</v>
      </c>
      <c r="K532" s="115">
        <v>1.3422407376099999E-2</v>
      </c>
      <c r="L532" s="115">
        <v>3695.9802377921101</v>
      </c>
      <c r="M532" s="115">
        <v>9.2064256103295108</v>
      </c>
      <c r="N532" s="115">
        <v>1.3537952613461599</v>
      </c>
      <c r="O532" s="115">
        <v>0.12357239501964</v>
      </c>
      <c r="P532" s="115">
        <v>1.8171191501619999E-2</v>
      </c>
      <c r="Q532" s="115">
        <v>49.608952405675502</v>
      </c>
      <c r="R532" s="115">
        <v>1210</v>
      </c>
      <c r="S532" s="115" t="s">
        <v>353</v>
      </c>
      <c r="T532" s="115">
        <v>1210</v>
      </c>
      <c r="U532" s="115" t="s">
        <v>352</v>
      </c>
      <c r="V532" s="115" t="s">
        <v>350</v>
      </c>
      <c r="Z532" s="115">
        <v>0</v>
      </c>
      <c r="AA532" s="115">
        <v>1</v>
      </c>
      <c r="AB532" s="115">
        <v>0.12357239501964</v>
      </c>
      <c r="AC532" s="115">
        <v>1.8171191501619999E-2</v>
      </c>
      <c r="AD532" s="115">
        <v>49.6089524056773</v>
      </c>
      <c r="AF532" s="115">
        <v>-1</v>
      </c>
      <c r="AG532" s="115">
        <v>-1</v>
      </c>
      <c r="AH532" s="115">
        <v>-1</v>
      </c>
      <c r="AI532" s="115">
        <v>-1</v>
      </c>
      <c r="AJ532" s="115">
        <v>0</v>
      </c>
      <c r="AM532" s="115" t="s">
        <v>348</v>
      </c>
      <c r="AN532" s="115">
        <v>-1</v>
      </c>
      <c r="AQ532" s="115">
        <v>608</v>
      </c>
      <c r="AR532" s="115" t="s">
        <v>247</v>
      </c>
      <c r="AS532" s="115" t="s">
        <v>355</v>
      </c>
      <c r="AT532" s="115" t="s">
        <v>296</v>
      </c>
      <c r="AV532" s="115">
        <v>32.9460637602444</v>
      </c>
      <c r="AW532" s="115">
        <v>4.0234349099999997E-2</v>
      </c>
    </row>
    <row r="533" spans="1:49" x14ac:dyDescent="0.25">
      <c r="A533" s="117">
        <v>220000</v>
      </c>
      <c r="B533" s="117">
        <v>870000</v>
      </c>
      <c r="C533" s="117">
        <v>870000</v>
      </c>
      <c r="D533" s="115" t="s">
        <v>342</v>
      </c>
      <c r="E533" s="115" t="s">
        <v>13</v>
      </c>
      <c r="F533" s="115" t="s">
        <v>343</v>
      </c>
      <c r="G533" s="115" t="s">
        <v>344</v>
      </c>
      <c r="H533" s="115">
        <v>0.56000000000000005</v>
      </c>
      <c r="I533" s="115">
        <v>0.48</v>
      </c>
      <c r="J533" s="115" t="s">
        <v>350</v>
      </c>
      <c r="K533" s="115">
        <v>2.7874234598400001E-3</v>
      </c>
      <c r="L533" s="115">
        <v>3675.09193173822</v>
      </c>
      <c r="M533" s="115">
        <v>9.1748998317773793</v>
      </c>
      <c r="N533" s="115">
        <v>1.35516941839256</v>
      </c>
      <c r="O533" s="115">
        <v>2.5574331032770001E-2</v>
      </c>
      <c r="P533" s="115">
        <v>3.7774310288799999E-3</v>
      </c>
      <c r="Q533" s="115">
        <v>10.244037467595801</v>
      </c>
      <c r="R533" s="115">
        <v>1210</v>
      </c>
      <c r="S533" s="115" t="s">
        <v>353</v>
      </c>
      <c r="T533" s="115">
        <v>1210</v>
      </c>
      <c r="U533" s="115" t="s">
        <v>352</v>
      </c>
      <c r="V533" s="115" t="s">
        <v>350</v>
      </c>
      <c r="Z533" s="115">
        <v>0</v>
      </c>
      <c r="AA533" s="115">
        <v>1</v>
      </c>
      <c r="AB533" s="115">
        <v>2.5574331032770001E-2</v>
      </c>
      <c r="AC533" s="115">
        <v>3.7774310288799999E-3</v>
      </c>
      <c r="AD533" s="115">
        <v>50.898042429924303</v>
      </c>
      <c r="AF533" s="115">
        <v>-1</v>
      </c>
      <c r="AG533" s="115">
        <v>-1</v>
      </c>
      <c r="AH533" s="115">
        <v>-1</v>
      </c>
      <c r="AI533" s="115">
        <v>-1</v>
      </c>
      <c r="AJ533" s="115">
        <v>0</v>
      </c>
      <c r="AM533" s="115" t="s">
        <v>348</v>
      </c>
      <c r="AN533" s="115">
        <v>-1</v>
      </c>
      <c r="AQ533" s="115">
        <v>608</v>
      </c>
      <c r="AR533" s="115" t="s">
        <v>247</v>
      </c>
      <c r="AS533" s="115" t="s">
        <v>355</v>
      </c>
      <c r="AT533" s="115" t="s">
        <v>296</v>
      </c>
      <c r="AV533" s="115">
        <v>15.329388691153</v>
      </c>
      <c r="AW533" s="115">
        <v>4.1279839800000002E-2</v>
      </c>
    </row>
    <row r="534" spans="1:49" x14ac:dyDescent="0.25">
      <c r="A534" s="117">
        <v>220000</v>
      </c>
      <c r="B534" s="117">
        <v>870000</v>
      </c>
      <c r="C534" s="117">
        <v>870000</v>
      </c>
      <c r="D534" s="115" t="s">
        <v>342</v>
      </c>
      <c r="E534" s="115" t="s">
        <v>13</v>
      </c>
      <c r="F534" s="115" t="s">
        <v>343</v>
      </c>
      <c r="G534" s="115" t="s">
        <v>344</v>
      </c>
      <c r="H534" s="115">
        <v>0.56000000000000005</v>
      </c>
      <c r="I534" s="115">
        <v>0.48</v>
      </c>
      <c r="J534" s="115" t="s">
        <v>350</v>
      </c>
      <c r="K534" s="115">
        <v>4.3309742713799997E-2</v>
      </c>
      <c r="L534" s="115">
        <v>3675.09193173822</v>
      </c>
      <c r="M534" s="115">
        <v>9.1748998317773793</v>
      </c>
      <c r="N534" s="115">
        <v>1.35516941839256</v>
      </c>
      <c r="O534" s="115">
        <v>0.39736255113920999</v>
      </c>
      <c r="P534" s="115">
        <v>5.8692038844189998E-2</v>
      </c>
      <c r="Q534" s="115">
        <v>159.16728601316299</v>
      </c>
      <c r="R534" s="115">
        <v>1210</v>
      </c>
      <c r="S534" s="115" t="s">
        <v>353</v>
      </c>
      <c r="T534" s="115">
        <v>1210</v>
      </c>
      <c r="U534" s="115" t="s">
        <v>352</v>
      </c>
      <c r="V534" s="115" t="s">
        <v>350</v>
      </c>
      <c r="Z534" s="115">
        <v>0</v>
      </c>
      <c r="AA534" s="115">
        <v>1</v>
      </c>
      <c r="AB534" s="115">
        <v>0.39736255113920999</v>
      </c>
      <c r="AC534" s="115">
        <v>5.8692038844189998E-2</v>
      </c>
      <c r="AD534" s="115">
        <v>683.20478768277303</v>
      </c>
      <c r="AF534" s="115">
        <v>-1</v>
      </c>
      <c r="AG534" s="115">
        <v>-1</v>
      </c>
      <c r="AH534" s="115">
        <v>-1</v>
      </c>
      <c r="AI534" s="115">
        <v>-1</v>
      </c>
      <c r="AJ534" s="115">
        <v>0</v>
      </c>
      <c r="AM534" s="115" t="s">
        <v>348</v>
      </c>
      <c r="AN534" s="115">
        <v>-1</v>
      </c>
      <c r="AQ534" s="115">
        <v>608</v>
      </c>
      <c r="AR534" s="115" t="s">
        <v>247</v>
      </c>
      <c r="AS534" s="115" t="s">
        <v>355</v>
      </c>
      <c r="AT534" s="115" t="s">
        <v>296</v>
      </c>
      <c r="AV534" s="115">
        <v>69.247440203036803</v>
      </c>
      <c r="AW534" s="115">
        <v>0.55409958449999996</v>
      </c>
    </row>
    <row r="535" spans="1:49" x14ac:dyDescent="0.25">
      <c r="A535" s="117">
        <v>220000</v>
      </c>
      <c r="B535" s="117">
        <v>870000</v>
      </c>
      <c r="C535" s="117">
        <v>870000</v>
      </c>
      <c r="D535" s="115" t="s">
        <v>342</v>
      </c>
      <c r="E535" s="115" t="s">
        <v>13</v>
      </c>
      <c r="F535" s="115" t="s">
        <v>343</v>
      </c>
      <c r="G535" s="115" t="s">
        <v>344</v>
      </c>
      <c r="H535" s="115">
        <v>0.56000000000000005</v>
      </c>
      <c r="I535" s="115">
        <v>0.48</v>
      </c>
      <c r="J535" s="115" t="s">
        <v>350</v>
      </c>
      <c r="K535" s="115">
        <v>3.346221801273E-2</v>
      </c>
      <c r="L535" s="115">
        <v>3675.09193173822</v>
      </c>
      <c r="M535" s="115">
        <v>9.1748998317773793</v>
      </c>
      <c r="N535" s="115">
        <v>1.35516941839256</v>
      </c>
      <c r="O535" s="115">
        <v>0.30701249841591</v>
      </c>
      <c r="P535" s="115">
        <v>4.534697452243E-2</v>
      </c>
      <c r="Q535" s="115">
        <v>122.97672743665601</v>
      </c>
      <c r="R535" s="115">
        <v>1210</v>
      </c>
      <c r="S535" s="115" t="s">
        <v>353</v>
      </c>
      <c r="T535" s="115">
        <v>1210</v>
      </c>
      <c r="U535" s="115" t="s">
        <v>352</v>
      </c>
      <c r="V535" s="115" t="s">
        <v>350</v>
      </c>
      <c r="Z535" s="115">
        <v>0</v>
      </c>
      <c r="AA535" s="115">
        <v>1</v>
      </c>
      <c r="AB535" s="115">
        <v>0.30701249841591</v>
      </c>
      <c r="AC535" s="115">
        <v>4.534697452243E-2</v>
      </c>
      <c r="AD535" s="115">
        <v>449.40802518170801</v>
      </c>
      <c r="AF535" s="115">
        <v>-1</v>
      </c>
      <c r="AG535" s="115">
        <v>-1</v>
      </c>
      <c r="AH535" s="115">
        <v>-1</v>
      </c>
      <c r="AI535" s="115">
        <v>-1</v>
      </c>
      <c r="AJ535" s="115">
        <v>0</v>
      </c>
      <c r="AM535" s="115" t="s">
        <v>348</v>
      </c>
      <c r="AN535" s="115">
        <v>-1</v>
      </c>
      <c r="AQ535" s="115">
        <v>608</v>
      </c>
      <c r="AR535" s="115" t="s">
        <v>247</v>
      </c>
      <c r="AS535" s="115" t="s">
        <v>355</v>
      </c>
      <c r="AT535" s="115" t="s">
        <v>296</v>
      </c>
      <c r="AV535" s="115">
        <v>52.982609185316797</v>
      </c>
      <c r="AW535" s="115">
        <v>0.36448339429999999</v>
      </c>
    </row>
    <row r="536" spans="1:49" x14ac:dyDescent="0.25">
      <c r="A536" s="117">
        <v>220000</v>
      </c>
      <c r="B536" s="117">
        <v>870000</v>
      </c>
      <c r="C536" s="117">
        <v>870000</v>
      </c>
      <c r="D536" s="115" t="s">
        <v>342</v>
      </c>
      <c r="E536" s="115" t="s">
        <v>13</v>
      </c>
      <c r="F536" s="115" t="s">
        <v>343</v>
      </c>
      <c r="G536" s="115" t="s">
        <v>344</v>
      </c>
      <c r="H536" s="115">
        <v>0.56000000000000005</v>
      </c>
      <c r="I536" s="115">
        <v>0.48</v>
      </c>
      <c r="J536" s="115" t="s">
        <v>350</v>
      </c>
      <c r="K536" s="115">
        <v>0.16895216616444</v>
      </c>
      <c r="L536" s="115">
        <v>3685.1924885416302</v>
      </c>
      <c r="M536" s="115">
        <v>9.1811672992452706</v>
      </c>
      <c r="N536" s="115">
        <v>1.3501359054652</v>
      </c>
      <c r="O536" s="115">
        <v>1.55117810312562</v>
      </c>
      <c r="P536" s="115">
        <v>0.22810838584473001</v>
      </c>
      <c r="Q536" s="115">
        <v>622.62125367203998</v>
      </c>
      <c r="R536" s="115">
        <v>1200</v>
      </c>
      <c r="S536" s="115" t="s">
        <v>351</v>
      </c>
      <c r="T536" s="115">
        <v>1200</v>
      </c>
      <c r="U536" s="115" t="s">
        <v>352</v>
      </c>
      <c r="V536" s="115" t="s">
        <v>350</v>
      </c>
      <c r="Z536" s="115">
        <v>0</v>
      </c>
      <c r="AA536" s="115">
        <v>1</v>
      </c>
      <c r="AB536" s="115">
        <v>1.55117810312562</v>
      </c>
      <c r="AC536" s="115">
        <v>0.22810838584473001</v>
      </c>
      <c r="AD536" s="115">
        <v>622.62125367203998</v>
      </c>
      <c r="AF536" s="115">
        <v>-1</v>
      </c>
      <c r="AG536" s="115">
        <v>-1</v>
      </c>
      <c r="AH536" s="115">
        <v>-1</v>
      </c>
      <c r="AI536" s="115">
        <v>-1</v>
      </c>
      <c r="AJ536" s="115">
        <v>0</v>
      </c>
      <c r="AM536" s="115" t="s">
        <v>348</v>
      </c>
      <c r="AN536" s="115">
        <v>-1</v>
      </c>
      <c r="AQ536" s="115">
        <v>608</v>
      </c>
      <c r="AR536" s="115" t="s">
        <v>247</v>
      </c>
      <c r="AS536" s="115" t="s">
        <v>355</v>
      </c>
      <c r="AT536" s="115" t="s">
        <v>296</v>
      </c>
      <c r="AV536" s="115">
        <v>127.34561706620001</v>
      </c>
      <c r="AW536" s="115">
        <v>0.50496452039999995</v>
      </c>
    </row>
    <row r="537" spans="1:49" x14ac:dyDescent="0.25">
      <c r="A537" s="117">
        <v>220000</v>
      </c>
      <c r="B537" s="117">
        <v>870000</v>
      </c>
      <c r="C537" s="117">
        <v>870000</v>
      </c>
      <c r="D537" s="115" t="s">
        <v>342</v>
      </c>
      <c r="E537" s="115" t="s">
        <v>13</v>
      </c>
      <c r="F537" s="115" t="s">
        <v>343</v>
      </c>
      <c r="G537" s="115" t="s">
        <v>344</v>
      </c>
      <c r="H537" s="115">
        <v>0.56000000000000005</v>
      </c>
      <c r="I537" s="115">
        <v>0.48</v>
      </c>
      <c r="J537" s="115" t="s">
        <v>350</v>
      </c>
      <c r="K537" s="115">
        <v>9.4702881348100003E-3</v>
      </c>
      <c r="L537" s="115">
        <v>3685.1924885416302</v>
      </c>
      <c r="M537" s="115">
        <v>9.1811672992452706</v>
      </c>
      <c r="N537" s="115">
        <v>1.3501359054652</v>
      </c>
      <c r="O537" s="115">
        <v>8.6948299737820006E-2</v>
      </c>
      <c r="P537" s="115">
        <v>1.278617604591E-2</v>
      </c>
      <c r="Q537" s="115">
        <v>34.899834698756301</v>
      </c>
      <c r="R537" s="115">
        <v>1210</v>
      </c>
      <c r="S537" s="115" t="s">
        <v>353</v>
      </c>
      <c r="T537" s="115">
        <v>1210</v>
      </c>
      <c r="U537" s="115" t="s">
        <v>352</v>
      </c>
      <c r="V537" s="115" t="s">
        <v>350</v>
      </c>
      <c r="Z537" s="115">
        <v>0</v>
      </c>
      <c r="AA537" s="115">
        <v>1</v>
      </c>
      <c r="AB537" s="115">
        <v>8.6948299737820006E-2</v>
      </c>
      <c r="AC537" s="115">
        <v>1.278617604591E-2</v>
      </c>
      <c r="AD537" s="115">
        <v>34.899834698757701</v>
      </c>
      <c r="AF537" s="115">
        <v>-1</v>
      </c>
      <c r="AG537" s="115">
        <v>-1</v>
      </c>
      <c r="AH537" s="115">
        <v>-1</v>
      </c>
      <c r="AI537" s="115">
        <v>-1</v>
      </c>
      <c r="AJ537" s="115">
        <v>0</v>
      </c>
      <c r="AM537" s="115" t="s">
        <v>348</v>
      </c>
      <c r="AN537" s="115">
        <v>-1</v>
      </c>
      <c r="AQ537" s="115">
        <v>608</v>
      </c>
      <c r="AR537" s="115" t="s">
        <v>247</v>
      </c>
      <c r="AS537" s="115" t="s">
        <v>355</v>
      </c>
      <c r="AT537" s="115" t="s">
        <v>296</v>
      </c>
      <c r="AV537" s="115">
        <v>36.262721622261203</v>
      </c>
      <c r="AW537" s="115">
        <v>2.8304813200000001E-2</v>
      </c>
    </row>
    <row r="538" spans="1:49" x14ac:dyDescent="0.25">
      <c r="A538" s="117">
        <v>220000</v>
      </c>
      <c r="B538" s="117">
        <v>870000</v>
      </c>
      <c r="C538" s="117">
        <v>870000</v>
      </c>
      <c r="D538" s="115" t="s">
        <v>342</v>
      </c>
      <c r="E538" s="115" t="s">
        <v>13</v>
      </c>
      <c r="F538" s="115" t="s">
        <v>343</v>
      </c>
      <c r="G538" s="115" t="s">
        <v>344</v>
      </c>
      <c r="H538" s="115">
        <v>0.56000000000000005</v>
      </c>
      <c r="I538" s="115">
        <v>0.48</v>
      </c>
      <c r="J538" s="115" t="s">
        <v>350</v>
      </c>
      <c r="K538" s="115">
        <v>0.12780525382947999</v>
      </c>
      <c r="L538" s="115">
        <v>3685.1924885416302</v>
      </c>
      <c r="M538" s="115">
        <v>9.1811672992452706</v>
      </c>
      <c r="N538" s="115">
        <v>1.3501359054652</v>
      </c>
      <c r="O538" s="115">
        <v>1.1734014171309699</v>
      </c>
      <c r="P538" s="115">
        <v>0.17255446210226999</v>
      </c>
      <c r="Q538" s="115">
        <v>470.98696140855998</v>
      </c>
      <c r="R538" s="115">
        <v>1210</v>
      </c>
      <c r="S538" s="115" t="s">
        <v>353</v>
      </c>
      <c r="T538" s="115">
        <v>1210</v>
      </c>
      <c r="U538" s="115" t="s">
        <v>352</v>
      </c>
      <c r="V538" s="115" t="s">
        <v>350</v>
      </c>
      <c r="Z538" s="115">
        <v>0</v>
      </c>
      <c r="AA538" s="115">
        <v>1</v>
      </c>
      <c r="AB538" s="115">
        <v>1.1734014171309699</v>
      </c>
      <c r="AC538" s="115">
        <v>0.17255446210226999</v>
      </c>
      <c r="AD538" s="115">
        <v>470.98696140855998</v>
      </c>
      <c r="AF538" s="115">
        <v>-1</v>
      </c>
      <c r="AG538" s="115">
        <v>-1</v>
      </c>
      <c r="AH538" s="115">
        <v>-1</v>
      </c>
      <c r="AI538" s="115">
        <v>-1</v>
      </c>
      <c r="AJ538" s="115">
        <v>0</v>
      </c>
      <c r="AM538" s="115" t="s">
        <v>348</v>
      </c>
      <c r="AN538" s="115">
        <v>-1</v>
      </c>
      <c r="AQ538" s="115">
        <v>608</v>
      </c>
      <c r="AR538" s="115" t="s">
        <v>247</v>
      </c>
      <c r="AS538" s="115" t="s">
        <v>355</v>
      </c>
      <c r="AT538" s="115" t="s">
        <v>296</v>
      </c>
      <c r="AV538" s="115">
        <v>97.976521132957402</v>
      </c>
      <c r="AW538" s="115">
        <v>0.38198455910000001</v>
      </c>
    </row>
    <row r="539" spans="1:49" x14ac:dyDescent="0.25">
      <c r="A539" s="117">
        <v>220000</v>
      </c>
      <c r="B539" s="117">
        <v>870000</v>
      </c>
      <c r="C539" s="117">
        <v>870000</v>
      </c>
      <c r="D539" s="115" t="s">
        <v>342</v>
      </c>
      <c r="E539" s="115" t="s">
        <v>13</v>
      </c>
      <c r="F539" s="115" t="s">
        <v>343</v>
      </c>
      <c r="G539" s="115" t="s">
        <v>344</v>
      </c>
      <c r="H539" s="115">
        <v>0.56000000000000005</v>
      </c>
      <c r="I539" s="115">
        <v>0.48</v>
      </c>
      <c r="J539" s="115" t="s">
        <v>350</v>
      </c>
      <c r="K539" s="115">
        <v>0.31153574547013002</v>
      </c>
      <c r="L539" s="115">
        <v>3685.1924885416302</v>
      </c>
      <c r="M539" s="115">
        <v>9.1811672992452706</v>
      </c>
      <c r="N539" s="115">
        <v>1.3501359054652</v>
      </c>
      <c r="O539" s="115">
        <v>2.8602617988563601</v>
      </c>
      <c r="P539" s="115">
        <v>0.42061559579509</v>
      </c>
      <c r="Q539" s="115">
        <v>1148.06918911874</v>
      </c>
      <c r="R539" s="115">
        <v>1210</v>
      </c>
      <c r="S539" s="115" t="s">
        <v>353</v>
      </c>
      <c r="T539" s="115">
        <v>1210</v>
      </c>
      <c r="U539" s="115" t="s">
        <v>352</v>
      </c>
      <c r="V539" s="115" t="s">
        <v>350</v>
      </c>
      <c r="Z539" s="115">
        <v>0</v>
      </c>
      <c r="AA539" s="115">
        <v>1</v>
      </c>
      <c r="AB539" s="115">
        <v>2.8602617988563601</v>
      </c>
      <c r="AC539" s="115">
        <v>0.42061559579509</v>
      </c>
      <c r="AD539" s="115">
        <v>1148.06918911874</v>
      </c>
      <c r="AF539" s="115">
        <v>-1</v>
      </c>
      <c r="AG539" s="115">
        <v>-1</v>
      </c>
      <c r="AH539" s="115">
        <v>-1</v>
      </c>
      <c r="AI539" s="115">
        <v>-1</v>
      </c>
      <c r="AJ539" s="115">
        <v>0</v>
      </c>
      <c r="AM539" s="115" t="s">
        <v>348</v>
      </c>
      <c r="AN539" s="115">
        <v>-1</v>
      </c>
      <c r="AQ539" s="115">
        <v>608</v>
      </c>
      <c r="AR539" s="115" t="s">
        <v>247</v>
      </c>
      <c r="AS539" s="115" t="s">
        <v>355</v>
      </c>
      <c r="AT539" s="115" t="s">
        <v>296</v>
      </c>
      <c r="AV539" s="115">
        <v>142.05958992044299</v>
      </c>
      <c r="AW539" s="115">
        <v>0.93111856380000002</v>
      </c>
    </row>
    <row r="540" spans="1:49" x14ac:dyDescent="0.25">
      <c r="A540" s="117">
        <v>220000</v>
      </c>
      <c r="B540" s="117">
        <v>870000</v>
      </c>
      <c r="C540" s="117">
        <v>870000</v>
      </c>
      <c r="D540" s="115" t="s">
        <v>342</v>
      </c>
      <c r="E540" s="115" t="s">
        <v>13</v>
      </c>
      <c r="F540" s="115" t="s">
        <v>343</v>
      </c>
      <c r="G540" s="115" t="s">
        <v>344</v>
      </c>
      <c r="H540" s="115">
        <v>0.56000000000000005</v>
      </c>
      <c r="I540" s="115">
        <v>0.48</v>
      </c>
      <c r="J540" s="115" t="s">
        <v>350</v>
      </c>
      <c r="K540" s="115">
        <v>0.21164602448323999</v>
      </c>
      <c r="L540" s="115">
        <v>3676.3309194215599</v>
      </c>
      <c r="M540" s="115">
        <v>9.1604639283764993</v>
      </c>
      <c r="N540" s="115">
        <v>1.3471380849913199</v>
      </c>
      <c r="O540" s="115">
        <v>1.9387757728630199</v>
      </c>
      <c r="P540" s="115">
        <v>0.28511642011838001</v>
      </c>
      <c r="Q540" s="115">
        <v>778.08082378039603</v>
      </c>
      <c r="R540" s="115">
        <v>1200</v>
      </c>
      <c r="S540" s="115" t="s">
        <v>351</v>
      </c>
      <c r="T540" s="115">
        <v>1200</v>
      </c>
      <c r="U540" s="115" t="s">
        <v>352</v>
      </c>
      <c r="V540" s="115" t="s">
        <v>350</v>
      </c>
      <c r="Z540" s="115">
        <v>0</v>
      </c>
      <c r="AA540" s="115">
        <v>1</v>
      </c>
      <c r="AB540" s="115">
        <v>1.9387757728630199</v>
      </c>
      <c r="AC540" s="115">
        <v>0.28511642011838001</v>
      </c>
      <c r="AD540" s="115">
        <v>778.08082378039603</v>
      </c>
      <c r="AF540" s="115">
        <v>-1</v>
      </c>
      <c r="AG540" s="115">
        <v>-1</v>
      </c>
      <c r="AH540" s="115">
        <v>-1</v>
      </c>
      <c r="AI540" s="115">
        <v>-1</v>
      </c>
      <c r="AJ540" s="115">
        <v>0</v>
      </c>
      <c r="AM540" s="115" t="s">
        <v>348</v>
      </c>
      <c r="AN540" s="115">
        <v>-1</v>
      </c>
      <c r="AQ540" s="115">
        <v>608</v>
      </c>
      <c r="AR540" s="115" t="s">
        <v>247</v>
      </c>
      <c r="AS540" s="115" t="s">
        <v>355</v>
      </c>
      <c r="AT540" s="115" t="s">
        <v>296</v>
      </c>
      <c r="AV540" s="115">
        <v>134.289604366991</v>
      </c>
      <c r="AW540" s="115">
        <v>0.63104689680000003</v>
      </c>
    </row>
    <row r="541" spans="1:49" x14ac:dyDescent="0.25">
      <c r="A541" s="117">
        <v>220000</v>
      </c>
      <c r="B541" s="117">
        <v>870000</v>
      </c>
      <c r="C541" s="117">
        <v>870000</v>
      </c>
      <c r="D541" s="115" t="s">
        <v>342</v>
      </c>
      <c r="E541" s="115" t="s">
        <v>13</v>
      </c>
      <c r="F541" s="115" t="s">
        <v>343</v>
      </c>
      <c r="G541" s="115" t="s">
        <v>344</v>
      </c>
      <c r="H541" s="115">
        <v>0.56000000000000005</v>
      </c>
      <c r="I541" s="115">
        <v>0.48</v>
      </c>
      <c r="J541" s="115" t="s">
        <v>350</v>
      </c>
      <c r="K541" s="115">
        <v>5.2038205889179998E-2</v>
      </c>
      <c r="L541" s="115">
        <v>3676.3309194215599</v>
      </c>
      <c r="M541" s="115">
        <v>9.1604639283764993</v>
      </c>
      <c r="N541" s="115">
        <v>1.3471380849913199</v>
      </c>
      <c r="O541" s="115">
        <v>0.47669410794528</v>
      </c>
      <c r="P541" s="115">
        <v>7.0102649027929995E-2</v>
      </c>
      <c r="Q541" s="115">
        <v>191.30966530162499</v>
      </c>
      <c r="R541" s="115">
        <v>1210</v>
      </c>
      <c r="S541" s="115" t="s">
        <v>353</v>
      </c>
      <c r="T541" s="115">
        <v>1210</v>
      </c>
      <c r="U541" s="115" t="s">
        <v>352</v>
      </c>
      <c r="V541" s="115" t="s">
        <v>350</v>
      </c>
      <c r="Z541" s="115">
        <v>0</v>
      </c>
      <c r="AA541" s="115">
        <v>1</v>
      </c>
      <c r="AB541" s="115">
        <v>0.47669410794528</v>
      </c>
      <c r="AC541" s="115">
        <v>7.0102649027929995E-2</v>
      </c>
      <c r="AD541" s="115">
        <v>191.30966530162601</v>
      </c>
      <c r="AF541" s="115">
        <v>-1</v>
      </c>
      <c r="AG541" s="115">
        <v>-1</v>
      </c>
      <c r="AH541" s="115">
        <v>-1</v>
      </c>
      <c r="AI541" s="115">
        <v>-1</v>
      </c>
      <c r="AJ541" s="115">
        <v>0</v>
      </c>
      <c r="AM541" s="115" t="s">
        <v>348</v>
      </c>
      <c r="AN541" s="115">
        <v>-1</v>
      </c>
      <c r="AQ541" s="115">
        <v>608</v>
      </c>
      <c r="AR541" s="115" t="s">
        <v>247</v>
      </c>
      <c r="AS541" s="115" t="s">
        <v>355</v>
      </c>
      <c r="AT541" s="115" t="s">
        <v>296</v>
      </c>
      <c r="AV541" s="115">
        <v>60.192151023572499</v>
      </c>
      <c r="AW541" s="115">
        <v>0.1551578794</v>
      </c>
    </row>
    <row r="542" spans="1:49" x14ac:dyDescent="0.25">
      <c r="A542" s="117">
        <v>220000</v>
      </c>
      <c r="B542" s="117">
        <v>870000</v>
      </c>
      <c r="C542" s="117">
        <v>870000</v>
      </c>
      <c r="D542" s="115" t="s">
        <v>342</v>
      </c>
      <c r="E542" s="115" t="s">
        <v>13</v>
      </c>
      <c r="F542" s="115" t="s">
        <v>343</v>
      </c>
      <c r="G542" s="115" t="s">
        <v>344</v>
      </c>
      <c r="H542" s="115">
        <v>0.56000000000000005</v>
      </c>
      <c r="I542" s="115">
        <v>0.48</v>
      </c>
      <c r="J542" s="115" t="s">
        <v>350</v>
      </c>
      <c r="K542" s="115">
        <v>8.0089202831020001E-2</v>
      </c>
      <c r="L542" s="115">
        <v>3676.3309194215599</v>
      </c>
      <c r="M542" s="115">
        <v>9.1604639283764993</v>
      </c>
      <c r="N542" s="115">
        <v>1.3471380849913199</v>
      </c>
      <c r="O542" s="115">
        <v>0.73365425358598002</v>
      </c>
      <c r="P542" s="115">
        <v>0.10789121533026</v>
      </c>
      <c r="Q542" s="115">
        <v>294.43441267950402</v>
      </c>
      <c r="R542" s="115">
        <v>1210</v>
      </c>
      <c r="S542" s="115" t="s">
        <v>353</v>
      </c>
      <c r="T542" s="115">
        <v>1210</v>
      </c>
      <c r="U542" s="115" t="s">
        <v>352</v>
      </c>
      <c r="V542" s="115" t="s">
        <v>350</v>
      </c>
      <c r="Z542" s="115">
        <v>0</v>
      </c>
      <c r="AA542" s="115">
        <v>1</v>
      </c>
      <c r="AB542" s="115">
        <v>0.73365425358598002</v>
      </c>
      <c r="AC542" s="115">
        <v>0.10789121533026</v>
      </c>
      <c r="AD542" s="115">
        <v>294.43441267950499</v>
      </c>
      <c r="AF542" s="115">
        <v>-1</v>
      </c>
      <c r="AG542" s="115">
        <v>-1</v>
      </c>
      <c r="AH542" s="115">
        <v>-1</v>
      </c>
      <c r="AI542" s="115">
        <v>-1</v>
      </c>
      <c r="AJ542" s="115">
        <v>0</v>
      </c>
      <c r="AM542" s="115" t="s">
        <v>348</v>
      </c>
      <c r="AN542" s="115">
        <v>-1</v>
      </c>
      <c r="AQ542" s="115">
        <v>608</v>
      </c>
      <c r="AR542" s="115" t="s">
        <v>247</v>
      </c>
      <c r="AS542" s="115" t="s">
        <v>355</v>
      </c>
      <c r="AT542" s="115" t="s">
        <v>296</v>
      </c>
      <c r="AV542" s="115">
        <v>82.887357448904297</v>
      </c>
      <c r="AW542" s="115">
        <v>0.2387951441</v>
      </c>
    </row>
    <row r="543" spans="1:49" x14ac:dyDescent="0.25">
      <c r="A543" s="117">
        <v>220000</v>
      </c>
      <c r="B543" s="117">
        <v>870000</v>
      </c>
      <c r="C543" s="117">
        <v>870000</v>
      </c>
      <c r="D543" s="115" t="s">
        <v>342</v>
      </c>
      <c r="E543" s="115" t="s">
        <v>13</v>
      </c>
      <c r="F543" s="115" t="s">
        <v>343</v>
      </c>
      <c r="G543" s="115" t="s">
        <v>344</v>
      </c>
      <c r="H543" s="115">
        <v>0.56000000000000005</v>
      </c>
      <c r="I543" s="115">
        <v>0.48</v>
      </c>
      <c r="J543" s="115" t="s">
        <v>350</v>
      </c>
      <c r="K543" s="115">
        <v>0.1100010598102</v>
      </c>
      <c r="L543" s="115">
        <v>3676.3309194215599</v>
      </c>
      <c r="M543" s="115">
        <v>9.1604639283764993</v>
      </c>
      <c r="N543" s="115">
        <v>1.3471380849913199</v>
      </c>
      <c r="O543" s="115">
        <v>1.0076607404745299</v>
      </c>
      <c r="P543" s="115">
        <v>0.14818661705972999</v>
      </c>
      <c r="Q543" s="115">
        <v>404.40029734938298</v>
      </c>
      <c r="R543" s="115">
        <v>1210</v>
      </c>
      <c r="S543" s="115" t="s">
        <v>353</v>
      </c>
      <c r="T543" s="115">
        <v>1210</v>
      </c>
      <c r="U543" s="115" t="s">
        <v>352</v>
      </c>
      <c r="V543" s="115" t="s">
        <v>350</v>
      </c>
      <c r="Z543" s="115">
        <v>0</v>
      </c>
      <c r="AA543" s="115">
        <v>1</v>
      </c>
      <c r="AB543" s="115">
        <v>1.0076607404745299</v>
      </c>
      <c r="AC543" s="115">
        <v>0.14818661705972999</v>
      </c>
      <c r="AD543" s="115">
        <v>404.40029734938298</v>
      </c>
      <c r="AF543" s="115">
        <v>-1</v>
      </c>
      <c r="AG543" s="115">
        <v>-1</v>
      </c>
      <c r="AH543" s="115">
        <v>-1</v>
      </c>
      <c r="AI543" s="115">
        <v>-1</v>
      </c>
      <c r="AJ543" s="115">
        <v>0</v>
      </c>
      <c r="AM543" s="115" t="s">
        <v>348</v>
      </c>
      <c r="AN543" s="115">
        <v>-1</v>
      </c>
      <c r="AQ543" s="115">
        <v>608</v>
      </c>
      <c r="AR543" s="115" t="s">
        <v>247</v>
      </c>
      <c r="AS543" s="115" t="s">
        <v>355</v>
      </c>
      <c r="AT543" s="115" t="s">
        <v>296</v>
      </c>
      <c r="AV543" s="115">
        <v>84.448397535485299</v>
      </c>
      <c r="AW543" s="115">
        <v>0.32798077640000001</v>
      </c>
    </row>
    <row r="544" spans="1:49" x14ac:dyDescent="0.25">
      <c r="A544" s="117">
        <v>220000</v>
      </c>
      <c r="B544" s="117">
        <v>870000</v>
      </c>
      <c r="C544" s="117">
        <v>870000</v>
      </c>
      <c r="D544" s="115" t="s">
        <v>342</v>
      </c>
      <c r="E544" s="115" t="s">
        <v>13</v>
      </c>
      <c r="F544" s="115" t="s">
        <v>343</v>
      </c>
      <c r="G544" s="115" t="s">
        <v>344</v>
      </c>
      <c r="H544" s="115">
        <v>0.56000000000000005</v>
      </c>
      <c r="I544" s="115">
        <v>0.48</v>
      </c>
      <c r="J544" s="115" t="s">
        <v>350</v>
      </c>
      <c r="K544" s="115">
        <v>0.16398896058522</v>
      </c>
      <c r="L544" s="115">
        <v>3676.3309194215599</v>
      </c>
      <c r="M544" s="115">
        <v>9.1604639283764993</v>
      </c>
      <c r="N544" s="115">
        <v>1.3471380849913199</v>
      </c>
      <c r="O544" s="115">
        <v>1.50221495809292</v>
      </c>
      <c r="P544" s="115">
        <v>0.22091577432250001</v>
      </c>
      <c r="Q544" s="115">
        <v>602.87768624327396</v>
      </c>
      <c r="R544" s="115">
        <v>1210</v>
      </c>
      <c r="S544" s="115" t="s">
        <v>353</v>
      </c>
      <c r="T544" s="115">
        <v>1210</v>
      </c>
      <c r="U544" s="115" t="s">
        <v>352</v>
      </c>
      <c r="V544" s="115" t="s">
        <v>350</v>
      </c>
      <c r="Z544" s="115">
        <v>0</v>
      </c>
      <c r="AA544" s="115">
        <v>1</v>
      </c>
      <c r="AB544" s="115">
        <v>1.50221495809292</v>
      </c>
      <c r="AC544" s="115">
        <v>0.22091577432250001</v>
      </c>
      <c r="AD544" s="115">
        <v>602.87768624327396</v>
      </c>
      <c r="AF544" s="115">
        <v>-1</v>
      </c>
      <c r="AG544" s="115">
        <v>-1</v>
      </c>
      <c r="AH544" s="115">
        <v>-1</v>
      </c>
      <c r="AI544" s="115">
        <v>-1</v>
      </c>
      <c r="AJ544" s="115">
        <v>0</v>
      </c>
      <c r="AM544" s="115" t="s">
        <v>348</v>
      </c>
      <c r="AN544" s="115">
        <v>-1</v>
      </c>
      <c r="AQ544" s="115">
        <v>608</v>
      </c>
      <c r="AR544" s="115" t="s">
        <v>247</v>
      </c>
      <c r="AS544" s="115" t="s">
        <v>355</v>
      </c>
      <c r="AT544" s="115" t="s">
        <v>296</v>
      </c>
      <c r="AV544" s="115">
        <v>104.047123123315</v>
      </c>
      <c r="AW544" s="115">
        <v>0.48895189480000001</v>
      </c>
    </row>
    <row r="545" spans="1:49" x14ac:dyDescent="0.25">
      <c r="A545" s="117">
        <v>220000</v>
      </c>
      <c r="B545" s="117">
        <v>870000</v>
      </c>
      <c r="C545" s="117">
        <v>870000</v>
      </c>
      <c r="D545" s="115" t="s">
        <v>342</v>
      </c>
      <c r="E545" s="115" t="s">
        <v>13</v>
      </c>
      <c r="F545" s="115" t="s">
        <v>343</v>
      </c>
      <c r="G545" s="115" t="s">
        <v>344</v>
      </c>
      <c r="H545" s="115">
        <v>0.56000000000000005</v>
      </c>
      <c r="I545" s="115">
        <v>0.48</v>
      </c>
      <c r="J545" s="115" t="s">
        <v>350</v>
      </c>
      <c r="K545" s="115">
        <v>7.9297944057320005E-2</v>
      </c>
      <c r="L545" s="115">
        <v>3682.59813697555</v>
      </c>
      <c r="M545" s="115">
        <v>9.1751459484080407</v>
      </c>
      <c r="N545" s="115">
        <v>1.3492654668492099</v>
      </c>
      <c r="O545" s="115">
        <v>0.72757021013461998</v>
      </c>
      <c r="P545" s="115">
        <v>0.10699397750868</v>
      </c>
      <c r="Q545" s="115">
        <v>292.022461051486</v>
      </c>
      <c r="R545" s="115">
        <v>1200</v>
      </c>
      <c r="S545" s="115" t="s">
        <v>351</v>
      </c>
      <c r="T545" s="115">
        <v>1200</v>
      </c>
      <c r="U545" s="115" t="s">
        <v>352</v>
      </c>
      <c r="V545" s="115" t="s">
        <v>350</v>
      </c>
      <c r="Z545" s="115">
        <v>0</v>
      </c>
      <c r="AA545" s="115">
        <v>1</v>
      </c>
      <c r="AB545" s="115">
        <v>0.72757021013461998</v>
      </c>
      <c r="AC545" s="115">
        <v>0.10699397750868</v>
      </c>
      <c r="AD545" s="115">
        <v>1121.38071585084</v>
      </c>
      <c r="AF545" s="115">
        <v>-1</v>
      </c>
      <c r="AG545" s="115">
        <v>-1</v>
      </c>
      <c r="AH545" s="115">
        <v>-1</v>
      </c>
      <c r="AI545" s="115">
        <v>-1</v>
      </c>
      <c r="AJ545" s="115">
        <v>0</v>
      </c>
      <c r="AM545" s="115" t="s">
        <v>348</v>
      </c>
      <c r="AN545" s="115">
        <v>-1</v>
      </c>
      <c r="AQ545" s="115">
        <v>608</v>
      </c>
      <c r="AR545" s="115" t="s">
        <v>247</v>
      </c>
      <c r="AS545" s="115" t="s">
        <v>355</v>
      </c>
      <c r="AT545" s="115" t="s">
        <v>296</v>
      </c>
      <c r="AV545" s="115">
        <v>106.683741349976</v>
      </c>
      <c r="AW545" s="115">
        <v>0.90947341110000002</v>
      </c>
    </row>
    <row r="546" spans="1:49" x14ac:dyDescent="0.25">
      <c r="A546" s="117">
        <v>220000</v>
      </c>
      <c r="B546" s="117">
        <v>870000</v>
      </c>
      <c r="C546" s="117">
        <v>870000</v>
      </c>
      <c r="D546" s="115" t="s">
        <v>342</v>
      </c>
      <c r="E546" s="115" t="s">
        <v>13</v>
      </c>
      <c r="F546" s="115" t="s">
        <v>343</v>
      </c>
      <c r="G546" s="115" t="s">
        <v>344</v>
      </c>
      <c r="H546" s="115">
        <v>0.56000000000000005</v>
      </c>
      <c r="I546" s="115">
        <v>0.48</v>
      </c>
      <c r="J546" s="115" t="s">
        <v>350</v>
      </c>
      <c r="K546" s="115">
        <v>2.362170606649E-2</v>
      </c>
      <c r="L546" s="115">
        <v>3682.59813697555</v>
      </c>
      <c r="M546" s="115">
        <v>9.1751459484080407</v>
      </c>
      <c r="N546" s="115">
        <v>1.3492654668492099</v>
      </c>
      <c r="O546" s="115">
        <v>0.21673260071045</v>
      </c>
      <c r="P546" s="115">
        <v>3.1871952263570001E-2</v>
      </c>
      <c r="Q546" s="115">
        <v>86.989250752643997</v>
      </c>
      <c r="R546" s="115">
        <v>1210</v>
      </c>
      <c r="S546" s="115" t="s">
        <v>353</v>
      </c>
      <c r="T546" s="115">
        <v>1210</v>
      </c>
      <c r="U546" s="115" t="s">
        <v>352</v>
      </c>
      <c r="V546" s="115" t="s">
        <v>350</v>
      </c>
      <c r="Z546" s="115">
        <v>0</v>
      </c>
      <c r="AA546" s="115">
        <v>1</v>
      </c>
      <c r="AB546" s="115">
        <v>0.21673260071045</v>
      </c>
      <c r="AC546" s="115">
        <v>3.1871952263570001E-2</v>
      </c>
      <c r="AD546" s="115">
        <v>603.867180923967</v>
      </c>
      <c r="AF546" s="115">
        <v>-1</v>
      </c>
      <c r="AG546" s="115">
        <v>-1</v>
      </c>
      <c r="AH546" s="115">
        <v>-1</v>
      </c>
      <c r="AI546" s="115">
        <v>-1</v>
      </c>
      <c r="AJ546" s="115">
        <v>0</v>
      </c>
      <c r="AM546" s="115" t="s">
        <v>348</v>
      </c>
      <c r="AN546" s="115">
        <v>-1</v>
      </c>
      <c r="AQ546" s="115">
        <v>608</v>
      </c>
      <c r="AR546" s="115" t="s">
        <v>247</v>
      </c>
      <c r="AS546" s="115" t="s">
        <v>355</v>
      </c>
      <c r="AT546" s="115" t="s">
        <v>296</v>
      </c>
      <c r="AV546" s="115">
        <v>52.103616829676703</v>
      </c>
      <c r="AW546" s="115">
        <v>0.48975440460000003</v>
      </c>
    </row>
    <row r="547" spans="1:49" x14ac:dyDescent="0.25">
      <c r="A547" s="117">
        <v>220000</v>
      </c>
      <c r="B547" s="117">
        <v>870000</v>
      </c>
      <c r="C547" s="117">
        <v>870000</v>
      </c>
      <c r="D547" s="115" t="s">
        <v>342</v>
      </c>
      <c r="E547" s="115" t="s">
        <v>13</v>
      </c>
      <c r="F547" s="115" t="s">
        <v>343</v>
      </c>
      <c r="G547" s="115" t="s">
        <v>344</v>
      </c>
      <c r="H547" s="115">
        <v>0.56000000000000005</v>
      </c>
      <c r="I547" s="115">
        <v>0.48</v>
      </c>
      <c r="J547" s="115" t="s">
        <v>350</v>
      </c>
      <c r="K547" s="115">
        <v>5.74034453661E-3</v>
      </c>
      <c r="L547" s="115">
        <v>3682.59813697555</v>
      </c>
      <c r="M547" s="115">
        <v>9.1751459484080407</v>
      </c>
      <c r="N547" s="115">
        <v>1.3492654668492099</v>
      </c>
      <c r="O547" s="115">
        <v>5.2668498917540003E-2</v>
      </c>
      <c r="P547" s="115">
        <v>7.7452486510599999E-3</v>
      </c>
      <c r="Q547" s="115">
        <v>21.139382096117799</v>
      </c>
      <c r="R547" s="115">
        <v>1210</v>
      </c>
      <c r="S547" s="115" t="s">
        <v>353</v>
      </c>
      <c r="T547" s="115">
        <v>1210</v>
      </c>
      <c r="U547" s="115" t="s">
        <v>352</v>
      </c>
      <c r="V547" s="115" t="s">
        <v>350</v>
      </c>
      <c r="Z547" s="115">
        <v>0</v>
      </c>
      <c r="AA547" s="115">
        <v>1</v>
      </c>
      <c r="AB547" s="115">
        <v>5.2668498917540003E-2</v>
      </c>
      <c r="AC547" s="115">
        <v>7.7452486510599999E-3</v>
      </c>
      <c r="AD547" s="115">
        <v>94.386017793728499</v>
      </c>
      <c r="AF547" s="115">
        <v>-1</v>
      </c>
      <c r="AG547" s="115">
        <v>-1</v>
      </c>
      <c r="AH547" s="115">
        <v>-1</v>
      </c>
      <c r="AI547" s="115">
        <v>-1</v>
      </c>
      <c r="AJ547" s="115">
        <v>0</v>
      </c>
      <c r="AM547" s="115" t="s">
        <v>348</v>
      </c>
      <c r="AN547" s="115">
        <v>-1</v>
      </c>
      <c r="AQ547" s="115">
        <v>608</v>
      </c>
      <c r="AR547" s="115" t="s">
        <v>247</v>
      </c>
      <c r="AS547" s="115" t="s">
        <v>355</v>
      </c>
      <c r="AT547" s="115" t="s">
        <v>296</v>
      </c>
      <c r="AV547" s="115">
        <v>19.405232709456602</v>
      </c>
      <c r="AW547" s="115">
        <v>7.6549892800000005E-2</v>
      </c>
    </row>
    <row r="548" spans="1:49" x14ac:dyDescent="0.25">
      <c r="A548" s="117">
        <v>220000</v>
      </c>
      <c r="B548" s="117">
        <v>870000</v>
      </c>
      <c r="C548" s="117">
        <v>870000</v>
      </c>
      <c r="D548" s="115" t="s">
        <v>342</v>
      </c>
      <c r="E548" s="115" t="s">
        <v>13</v>
      </c>
      <c r="F548" s="115" t="s">
        <v>343</v>
      </c>
      <c r="G548" s="115" t="s">
        <v>344</v>
      </c>
      <c r="H548" s="115">
        <v>0.56000000000000005</v>
      </c>
      <c r="I548" s="115">
        <v>0.48</v>
      </c>
      <c r="J548" s="115" t="s">
        <v>350</v>
      </c>
      <c r="K548" s="115">
        <v>1.12731169065E-2</v>
      </c>
      <c r="L548" s="115">
        <v>3682.59813697555</v>
      </c>
      <c r="M548" s="115">
        <v>9.1751459484080407</v>
      </c>
      <c r="N548" s="115">
        <v>1.3492654668492099</v>
      </c>
      <c r="O548" s="115">
        <v>0.10343249291068</v>
      </c>
      <c r="P548" s="115">
        <v>1.52104273457E-2</v>
      </c>
      <c r="Q548" s="115">
        <v>41.5143593178177</v>
      </c>
      <c r="R548" s="115">
        <v>1210</v>
      </c>
      <c r="S548" s="115" t="s">
        <v>353</v>
      </c>
      <c r="T548" s="115">
        <v>1210</v>
      </c>
      <c r="U548" s="115" t="s">
        <v>352</v>
      </c>
      <c r="V548" s="115" t="s">
        <v>350</v>
      </c>
      <c r="Z548" s="115">
        <v>0</v>
      </c>
      <c r="AA548" s="115">
        <v>1</v>
      </c>
      <c r="AB548" s="115">
        <v>0.10343249291068</v>
      </c>
      <c r="AC548" s="115">
        <v>1.52104273457E-2</v>
      </c>
      <c r="AD548" s="115">
        <v>389.42330604924302</v>
      </c>
      <c r="AF548" s="115">
        <v>-1</v>
      </c>
      <c r="AG548" s="115">
        <v>-1</v>
      </c>
      <c r="AH548" s="115">
        <v>-1</v>
      </c>
      <c r="AI548" s="115">
        <v>-1</v>
      </c>
      <c r="AJ548" s="115">
        <v>0</v>
      </c>
      <c r="AM548" s="115" t="s">
        <v>348</v>
      </c>
      <c r="AN548" s="115">
        <v>-1</v>
      </c>
      <c r="AQ548" s="115">
        <v>608</v>
      </c>
      <c r="AR548" s="115" t="s">
        <v>247</v>
      </c>
      <c r="AS548" s="115" t="s">
        <v>355</v>
      </c>
      <c r="AT548" s="115" t="s">
        <v>296</v>
      </c>
      <c r="AV548" s="115">
        <v>33.392955503171599</v>
      </c>
      <c r="AW548" s="115">
        <v>0.31583398709999999</v>
      </c>
    </row>
    <row r="549" spans="1:49" x14ac:dyDescent="0.25">
      <c r="A549" s="117">
        <v>220000</v>
      </c>
      <c r="B549" s="117">
        <v>870000</v>
      </c>
      <c r="C549" s="117">
        <v>870000</v>
      </c>
      <c r="D549" s="115" t="s">
        <v>342</v>
      </c>
      <c r="E549" s="115" t="s">
        <v>13</v>
      </c>
      <c r="F549" s="115" t="s">
        <v>343</v>
      </c>
      <c r="G549" s="115" t="s">
        <v>344</v>
      </c>
      <c r="H549" s="115">
        <v>0.56000000000000005</v>
      </c>
      <c r="I549" s="115">
        <v>0.48</v>
      </c>
      <c r="J549" s="115" t="s">
        <v>350</v>
      </c>
      <c r="K549" s="115">
        <v>1.7619993961960002E-2</v>
      </c>
      <c r="L549" s="115">
        <v>3682.59813697555</v>
      </c>
      <c r="M549" s="115">
        <v>9.1751459484080407</v>
      </c>
      <c r="N549" s="115">
        <v>1.3492654668492099</v>
      </c>
      <c r="O549" s="115">
        <v>0.16166601621106</v>
      </c>
      <c r="P549" s="115">
        <v>2.3774049378960001E-2</v>
      </c>
      <c r="Q549" s="115">
        <v>64.887356937838106</v>
      </c>
      <c r="R549" s="115">
        <v>1210</v>
      </c>
      <c r="S549" s="115" t="s">
        <v>353</v>
      </c>
      <c r="T549" s="115">
        <v>1210</v>
      </c>
      <c r="U549" s="115" t="s">
        <v>352</v>
      </c>
      <c r="V549" s="115" t="s">
        <v>350</v>
      </c>
      <c r="Z549" s="115">
        <v>0</v>
      </c>
      <c r="AA549" s="115">
        <v>1</v>
      </c>
      <c r="AB549" s="115">
        <v>0.16166601621106</v>
      </c>
      <c r="AC549" s="115">
        <v>2.3774049378960001E-2</v>
      </c>
      <c r="AD549" s="115">
        <v>65.917323205505696</v>
      </c>
      <c r="AF549" s="115">
        <v>-1</v>
      </c>
      <c r="AG549" s="115">
        <v>-1</v>
      </c>
      <c r="AH549" s="115">
        <v>-1</v>
      </c>
      <c r="AI549" s="115">
        <v>-1</v>
      </c>
      <c r="AJ549" s="115">
        <v>0</v>
      </c>
      <c r="AM549" s="115" t="s">
        <v>348</v>
      </c>
      <c r="AN549" s="115">
        <v>-1</v>
      </c>
      <c r="AQ549" s="115">
        <v>608</v>
      </c>
      <c r="AR549" s="115" t="s">
        <v>247</v>
      </c>
      <c r="AS549" s="115" t="s">
        <v>355</v>
      </c>
      <c r="AT549" s="115" t="s">
        <v>296</v>
      </c>
      <c r="AV549" s="115">
        <v>36.364839974129403</v>
      </c>
      <c r="AW549" s="115">
        <v>5.3460927200000001E-2</v>
      </c>
    </row>
    <row r="550" spans="1:49" x14ac:dyDescent="0.25">
      <c r="A550" s="117">
        <v>220000</v>
      </c>
      <c r="B550" s="117">
        <v>870000</v>
      </c>
      <c r="C550" s="117">
        <v>870000</v>
      </c>
      <c r="D550" s="115" t="s">
        <v>342</v>
      </c>
      <c r="E550" s="115" t="s">
        <v>13</v>
      </c>
      <c r="F550" s="115" t="s">
        <v>343</v>
      </c>
      <c r="G550" s="115" t="s">
        <v>344</v>
      </c>
      <c r="H550" s="115">
        <v>0.56000000000000005</v>
      </c>
      <c r="I550" s="115">
        <v>0.48</v>
      </c>
      <c r="J550" s="115" t="s">
        <v>350</v>
      </c>
      <c r="K550" s="115">
        <v>7.541285181488E-2</v>
      </c>
      <c r="L550" s="115">
        <v>3688.6708672782402</v>
      </c>
      <c r="M550" s="115">
        <v>9.1893706184172093</v>
      </c>
      <c r="N550" s="115">
        <v>1.3513265174537299</v>
      </c>
      <c r="O550" s="115">
        <v>0.69299664471872002</v>
      </c>
      <c r="P550" s="115">
        <v>0.10190738641425</v>
      </c>
      <c r="Q550" s="115">
        <v>278.173189507926</v>
      </c>
      <c r="R550" s="115">
        <v>1200</v>
      </c>
      <c r="S550" s="115" t="s">
        <v>351</v>
      </c>
      <c r="T550" s="115">
        <v>1200</v>
      </c>
      <c r="U550" s="115" t="s">
        <v>352</v>
      </c>
      <c r="V550" s="115" t="s">
        <v>350</v>
      </c>
      <c r="Z550" s="115">
        <v>0</v>
      </c>
      <c r="AA550" s="115">
        <v>1</v>
      </c>
      <c r="AB550" s="115">
        <v>0.69299664471872002</v>
      </c>
      <c r="AC550" s="115">
        <v>0.10190738641425</v>
      </c>
      <c r="AD550" s="115">
        <v>378.11607909916199</v>
      </c>
      <c r="AF550" s="115">
        <v>-1</v>
      </c>
      <c r="AG550" s="115">
        <v>-1</v>
      </c>
      <c r="AH550" s="115">
        <v>-1</v>
      </c>
      <c r="AI550" s="115">
        <v>-1</v>
      </c>
      <c r="AJ550" s="115">
        <v>0</v>
      </c>
      <c r="AM550" s="115" t="s">
        <v>348</v>
      </c>
      <c r="AN550" s="115">
        <v>-1</v>
      </c>
      <c r="AQ550" s="115">
        <v>608</v>
      </c>
      <c r="AR550" s="115" t="s">
        <v>247</v>
      </c>
      <c r="AS550" s="115" t="s">
        <v>355</v>
      </c>
      <c r="AT550" s="115" t="s">
        <v>296</v>
      </c>
      <c r="AV550" s="115">
        <v>94.519208305786293</v>
      </c>
      <c r="AW550" s="115">
        <v>0.30666348669999999</v>
      </c>
    </row>
    <row r="551" spans="1:49" x14ac:dyDescent="0.25">
      <c r="A551" s="117">
        <v>220000</v>
      </c>
      <c r="B551" s="117">
        <v>870000</v>
      </c>
      <c r="C551" s="117">
        <v>870000</v>
      </c>
      <c r="D551" s="115" t="s">
        <v>342</v>
      </c>
      <c r="E551" s="115" t="s">
        <v>13</v>
      </c>
      <c r="F551" s="115" t="s">
        <v>343</v>
      </c>
      <c r="G551" s="115" t="s">
        <v>344</v>
      </c>
      <c r="H551" s="115">
        <v>0.56000000000000005</v>
      </c>
      <c r="I551" s="115">
        <v>0.48</v>
      </c>
      <c r="J551" s="115" t="s">
        <v>350</v>
      </c>
      <c r="K551" s="115">
        <v>2.0903635792939999E-2</v>
      </c>
      <c r="L551" s="115">
        <v>3688.6708672782402</v>
      </c>
      <c r="M551" s="115">
        <v>9.1893706184172093</v>
      </c>
      <c r="N551" s="115">
        <v>1.3513265174537299</v>
      </c>
      <c r="O551" s="115">
        <v>0.19209125657376999</v>
      </c>
      <c r="P551" s="115">
        <v>2.82476373582E-2</v>
      </c>
      <c r="Q551" s="115">
        <v>77.106632369627206</v>
      </c>
      <c r="R551" s="115">
        <v>1200</v>
      </c>
      <c r="S551" s="115" t="s">
        <v>351</v>
      </c>
      <c r="T551" s="115">
        <v>1200</v>
      </c>
      <c r="U551" s="115" t="s">
        <v>352</v>
      </c>
      <c r="V551" s="115" t="s">
        <v>350</v>
      </c>
      <c r="Z551" s="115">
        <v>0</v>
      </c>
      <c r="AA551" s="115">
        <v>1</v>
      </c>
      <c r="AB551" s="115">
        <v>0.19209125657376999</v>
      </c>
      <c r="AC551" s="115">
        <v>2.82476373582E-2</v>
      </c>
      <c r="AD551" s="115">
        <v>101.442693789773</v>
      </c>
      <c r="AF551" s="115">
        <v>-1</v>
      </c>
      <c r="AG551" s="115">
        <v>-1</v>
      </c>
      <c r="AH551" s="115">
        <v>-1</v>
      </c>
      <c r="AI551" s="115">
        <v>-1</v>
      </c>
      <c r="AJ551" s="115">
        <v>0</v>
      </c>
      <c r="AM551" s="115" t="s">
        <v>348</v>
      </c>
      <c r="AN551" s="115">
        <v>-1</v>
      </c>
      <c r="AQ551" s="115">
        <v>608</v>
      </c>
      <c r="AR551" s="115" t="s">
        <v>247</v>
      </c>
      <c r="AS551" s="115" t="s">
        <v>355</v>
      </c>
      <c r="AT551" s="115" t="s">
        <v>296</v>
      </c>
      <c r="AV551" s="115">
        <v>38.015195916109398</v>
      </c>
      <c r="AW551" s="115">
        <v>8.2273068800000002E-2</v>
      </c>
    </row>
    <row r="552" spans="1:49" x14ac:dyDescent="0.25">
      <c r="A552" s="117">
        <v>220000</v>
      </c>
      <c r="B552" s="117">
        <v>870000</v>
      </c>
      <c r="C552" s="117">
        <v>870000</v>
      </c>
      <c r="D552" s="115" t="s">
        <v>342</v>
      </c>
      <c r="E552" s="115" t="s">
        <v>13</v>
      </c>
      <c r="F552" s="115" t="s">
        <v>343</v>
      </c>
      <c r="G552" s="115" t="s">
        <v>344</v>
      </c>
      <c r="H552" s="115">
        <v>0.56000000000000005</v>
      </c>
      <c r="I552" s="115">
        <v>0.48</v>
      </c>
      <c r="J552" s="115" t="s">
        <v>350</v>
      </c>
      <c r="K552" s="115">
        <v>0.14410373732344001</v>
      </c>
      <c r="L552" s="115">
        <v>3688.6708672782402</v>
      </c>
      <c r="M552" s="115">
        <v>9.1893706184172093</v>
      </c>
      <c r="N552" s="115">
        <v>1.3513265174537299</v>
      </c>
      <c r="O552" s="115">
        <v>1.3242226497641401</v>
      </c>
      <c r="P552" s="115">
        <v>0.19473120150935</v>
      </c>
      <c r="Q552" s="115">
        <v>531.55125773089298</v>
      </c>
      <c r="R552" s="115">
        <v>1210</v>
      </c>
      <c r="S552" s="115" t="s">
        <v>353</v>
      </c>
      <c r="T552" s="115">
        <v>1210</v>
      </c>
      <c r="U552" s="115" t="s">
        <v>352</v>
      </c>
      <c r="V552" s="115" t="s">
        <v>350</v>
      </c>
      <c r="Z552" s="115">
        <v>0</v>
      </c>
      <c r="AA552" s="115">
        <v>1</v>
      </c>
      <c r="AB552" s="115">
        <v>1.3242226497641401</v>
      </c>
      <c r="AC552" s="115">
        <v>0.19473120150935</v>
      </c>
      <c r="AD552" s="115">
        <v>531.55125773089298</v>
      </c>
      <c r="AF552" s="115">
        <v>-1</v>
      </c>
      <c r="AG552" s="115">
        <v>-1</v>
      </c>
      <c r="AH552" s="115">
        <v>-1</v>
      </c>
      <c r="AI552" s="115">
        <v>-1</v>
      </c>
      <c r="AJ552" s="115">
        <v>0</v>
      </c>
      <c r="AM552" s="115" t="s">
        <v>348</v>
      </c>
      <c r="AN552" s="115">
        <v>-1</v>
      </c>
      <c r="AQ552" s="115">
        <v>608</v>
      </c>
      <c r="AR552" s="115" t="s">
        <v>247</v>
      </c>
      <c r="AS552" s="115" t="s">
        <v>355</v>
      </c>
      <c r="AT552" s="115" t="s">
        <v>296</v>
      </c>
      <c r="AV552" s="115">
        <v>108.926999698665</v>
      </c>
      <c r="AW552" s="115">
        <v>0.4311040209</v>
      </c>
    </row>
    <row r="553" spans="1:49" x14ac:dyDescent="0.25">
      <c r="A553" s="117">
        <v>220000</v>
      </c>
      <c r="B553" s="117">
        <v>870000</v>
      </c>
      <c r="C553" s="117">
        <v>870000</v>
      </c>
      <c r="D553" s="115" t="s">
        <v>342</v>
      </c>
      <c r="E553" s="115" t="s">
        <v>13</v>
      </c>
      <c r="F553" s="115" t="s">
        <v>343</v>
      </c>
      <c r="G553" s="115" t="s">
        <v>344</v>
      </c>
      <c r="H553" s="115">
        <v>0.56000000000000005</v>
      </c>
      <c r="I553" s="115">
        <v>0.48</v>
      </c>
      <c r="J553" s="115" t="s">
        <v>350</v>
      </c>
      <c r="K553" s="115">
        <v>0.17813483161814</v>
      </c>
      <c r="L553" s="115">
        <v>3688.6708672782402</v>
      </c>
      <c r="M553" s="115">
        <v>9.1893706184172093</v>
      </c>
      <c r="N553" s="115">
        <v>1.3513265174537299</v>
      </c>
      <c r="O553" s="115">
        <v>1.6369469877884999</v>
      </c>
      <c r="P553" s="115">
        <v>0.24071832164776</v>
      </c>
      <c r="Q553" s="115">
        <v>657.08076383737705</v>
      </c>
      <c r="R553" s="115">
        <v>1210</v>
      </c>
      <c r="S553" s="115" t="s">
        <v>353</v>
      </c>
      <c r="T553" s="115">
        <v>1210</v>
      </c>
      <c r="U553" s="115" t="s">
        <v>352</v>
      </c>
      <c r="V553" s="115" t="s">
        <v>350</v>
      </c>
      <c r="Z553" s="115">
        <v>0</v>
      </c>
      <c r="AA553" s="115">
        <v>1</v>
      </c>
      <c r="AB553" s="115">
        <v>1.6369469877884999</v>
      </c>
      <c r="AC553" s="115">
        <v>0.24071832164776</v>
      </c>
      <c r="AD553" s="115">
        <v>657.08076383737705</v>
      </c>
      <c r="AF553" s="115">
        <v>-1</v>
      </c>
      <c r="AG553" s="115">
        <v>-1</v>
      </c>
      <c r="AH553" s="115">
        <v>-1</v>
      </c>
      <c r="AI553" s="115">
        <v>-1</v>
      </c>
      <c r="AJ553" s="115">
        <v>0</v>
      </c>
      <c r="AM553" s="115" t="s">
        <v>348</v>
      </c>
      <c r="AN553" s="115">
        <v>-1</v>
      </c>
      <c r="AQ553" s="115">
        <v>608</v>
      </c>
      <c r="AR553" s="115" t="s">
        <v>247</v>
      </c>
      <c r="AS553" s="115" t="s">
        <v>355</v>
      </c>
      <c r="AT553" s="115" t="s">
        <v>296</v>
      </c>
      <c r="AV553" s="115">
        <v>115.504965480008</v>
      </c>
      <c r="AW553" s="115">
        <v>0.53291221720000004</v>
      </c>
    </row>
    <row r="554" spans="1:49" x14ac:dyDescent="0.25">
      <c r="A554" s="117">
        <v>220000</v>
      </c>
      <c r="B554" s="117">
        <v>870000</v>
      </c>
      <c r="C554" s="117">
        <v>870000</v>
      </c>
      <c r="D554" s="115" t="s">
        <v>342</v>
      </c>
      <c r="E554" s="115" t="s">
        <v>13</v>
      </c>
      <c r="F554" s="115" t="s">
        <v>343</v>
      </c>
      <c r="G554" s="115" t="s">
        <v>344</v>
      </c>
      <c r="H554" s="115">
        <v>0.56000000000000005</v>
      </c>
      <c r="I554" s="115">
        <v>0.48</v>
      </c>
      <c r="J554" s="115" t="s">
        <v>350</v>
      </c>
      <c r="K554" s="115">
        <v>0.16551632882930001</v>
      </c>
      <c r="L554" s="115">
        <v>3688.6708672782402</v>
      </c>
      <c r="M554" s="115">
        <v>9.1893706184172093</v>
      </c>
      <c r="N554" s="115">
        <v>1.3513265174537299</v>
      </c>
      <c r="O554" s="115">
        <v>1.5209908890122501</v>
      </c>
      <c r="P554" s="115">
        <v>0.22366660421862</v>
      </c>
      <c r="Q554" s="115">
        <v>610.53526021148502</v>
      </c>
      <c r="R554" s="115">
        <v>1210</v>
      </c>
      <c r="S554" s="115" t="s">
        <v>353</v>
      </c>
      <c r="T554" s="115">
        <v>1210</v>
      </c>
      <c r="U554" s="115" t="s">
        <v>352</v>
      </c>
      <c r="V554" s="115" t="s">
        <v>350</v>
      </c>
      <c r="Z554" s="115">
        <v>0</v>
      </c>
      <c r="AA554" s="115">
        <v>1</v>
      </c>
      <c r="AB554" s="115">
        <v>1.5209908890122501</v>
      </c>
      <c r="AC554" s="115">
        <v>0.22366660421862</v>
      </c>
      <c r="AD554" s="115">
        <v>610.53526021148502</v>
      </c>
      <c r="AF554" s="115">
        <v>-1</v>
      </c>
      <c r="AG554" s="115">
        <v>-1</v>
      </c>
      <c r="AH554" s="115">
        <v>-1</v>
      </c>
      <c r="AI554" s="115">
        <v>-1</v>
      </c>
      <c r="AJ554" s="115">
        <v>0</v>
      </c>
      <c r="AM554" s="115" t="s">
        <v>348</v>
      </c>
      <c r="AN554" s="115">
        <v>-1</v>
      </c>
      <c r="AQ554" s="115">
        <v>608</v>
      </c>
      <c r="AR554" s="115" t="s">
        <v>247</v>
      </c>
      <c r="AS554" s="115" t="s">
        <v>355</v>
      </c>
      <c r="AT554" s="115" t="s">
        <v>296</v>
      </c>
      <c r="AV554" s="115">
        <v>112.536067436062</v>
      </c>
      <c r="AW554" s="115">
        <v>0.49516241700000002</v>
      </c>
    </row>
    <row r="555" spans="1:49" x14ac:dyDescent="0.25">
      <c r="A555" s="117">
        <v>220000</v>
      </c>
      <c r="B555" s="117">
        <v>870000</v>
      </c>
      <c r="C555" s="117">
        <v>870000</v>
      </c>
      <c r="D555" s="115" t="s">
        <v>342</v>
      </c>
      <c r="E555" s="115" t="s">
        <v>13</v>
      </c>
      <c r="F555" s="115" t="s">
        <v>343</v>
      </c>
      <c r="G555" s="115" t="s">
        <v>344</v>
      </c>
      <c r="H555" s="115">
        <v>0.56000000000000005</v>
      </c>
      <c r="I555" s="115">
        <v>0.48</v>
      </c>
      <c r="J555" s="115" t="s">
        <v>350</v>
      </c>
      <c r="K555" s="115">
        <v>1.2534821287340001E-2</v>
      </c>
      <c r="L555" s="115">
        <v>3674.4298314467301</v>
      </c>
      <c r="M555" s="115">
        <v>9.1560573686199191</v>
      </c>
      <c r="N555" s="115">
        <v>1.3465012887877399</v>
      </c>
      <c r="O555" s="115">
        <v>0.11476954281234999</v>
      </c>
      <c r="P555" s="115">
        <v>1.6878153018130001E-2</v>
      </c>
      <c r="Q555" s="115">
        <v>46.058321270085102</v>
      </c>
      <c r="R555" s="115">
        <v>1210</v>
      </c>
      <c r="S555" s="115" t="s">
        <v>353</v>
      </c>
      <c r="T555" s="115">
        <v>1210</v>
      </c>
      <c r="U555" s="115" t="s">
        <v>352</v>
      </c>
      <c r="V555" s="115" t="s">
        <v>350</v>
      </c>
      <c r="Z555" s="115">
        <v>0</v>
      </c>
      <c r="AA555" s="115">
        <v>1</v>
      </c>
      <c r="AB555" s="115">
        <v>0.11476954281234999</v>
      </c>
      <c r="AC555" s="115">
        <v>1.6878153018130001E-2</v>
      </c>
      <c r="AD555" s="115">
        <v>162.762197989757</v>
      </c>
      <c r="AF555" s="115">
        <v>-1</v>
      </c>
      <c r="AG555" s="115">
        <v>-1</v>
      </c>
      <c r="AH555" s="115">
        <v>-1</v>
      </c>
      <c r="AI555" s="115">
        <v>-1</v>
      </c>
      <c r="AJ555" s="115">
        <v>0</v>
      </c>
      <c r="AM555" s="115" t="s">
        <v>348</v>
      </c>
      <c r="AN555" s="115">
        <v>-1</v>
      </c>
      <c r="AQ555" s="115">
        <v>608</v>
      </c>
      <c r="AR555" s="115" t="s">
        <v>247</v>
      </c>
      <c r="AS555" s="115" t="s">
        <v>355</v>
      </c>
      <c r="AT555" s="115" t="s">
        <v>296</v>
      </c>
      <c r="AV555" s="115">
        <v>28.509221802638798</v>
      </c>
      <c r="AW555" s="115">
        <v>0.13200502680000001</v>
      </c>
    </row>
    <row r="556" spans="1:49" x14ac:dyDescent="0.25">
      <c r="A556" s="117">
        <v>220000</v>
      </c>
      <c r="B556" s="117">
        <v>870000</v>
      </c>
      <c r="C556" s="117">
        <v>870000</v>
      </c>
      <c r="D556" s="115" t="s">
        <v>342</v>
      </c>
      <c r="E556" s="115" t="s">
        <v>13</v>
      </c>
      <c r="F556" s="115" t="s">
        <v>343</v>
      </c>
      <c r="G556" s="115" t="s">
        <v>344</v>
      </c>
      <c r="H556" s="115">
        <v>0.56000000000000005</v>
      </c>
      <c r="I556" s="115">
        <v>0.48</v>
      </c>
      <c r="J556" s="115" t="s">
        <v>350</v>
      </c>
      <c r="K556" s="115">
        <v>5.2066007852410001E-2</v>
      </c>
      <c r="L556" s="115">
        <v>3674.4298314467301</v>
      </c>
      <c r="M556" s="115">
        <v>9.1560573686199191</v>
      </c>
      <c r="N556" s="115">
        <v>1.3465012887877399</v>
      </c>
      <c r="O556" s="115">
        <v>0.47671935485168998</v>
      </c>
      <c r="P556" s="115">
        <v>7.01069466753E-2</v>
      </c>
      <c r="Q556" s="115">
        <v>191.312892457239</v>
      </c>
      <c r="R556" s="115">
        <v>1210</v>
      </c>
      <c r="S556" s="115" t="s">
        <v>353</v>
      </c>
      <c r="T556" s="115">
        <v>1210</v>
      </c>
      <c r="U556" s="115" t="s">
        <v>352</v>
      </c>
      <c r="V556" s="115" t="s">
        <v>350</v>
      </c>
      <c r="Z556" s="115">
        <v>0</v>
      </c>
      <c r="AA556" s="115">
        <v>1</v>
      </c>
      <c r="AB556" s="115">
        <v>0.47671935485168998</v>
      </c>
      <c r="AC556" s="115">
        <v>7.01069466753E-2</v>
      </c>
      <c r="AD556" s="115">
        <v>603.42998676031198</v>
      </c>
      <c r="AF556" s="115">
        <v>-1</v>
      </c>
      <c r="AG556" s="115">
        <v>-1</v>
      </c>
      <c r="AH556" s="115">
        <v>-1</v>
      </c>
      <c r="AI556" s="115">
        <v>-1</v>
      </c>
      <c r="AJ556" s="115">
        <v>0</v>
      </c>
      <c r="AM556" s="115" t="s">
        <v>348</v>
      </c>
      <c r="AN556" s="115">
        <v>-1</v>
      </c>
      <c r="AQ556" s="115">
        <v>608</v>
      </c>
      <c r="AR556" s="115" t="s">
        <v>247</v>
      </c>
      <c r="AS556" s="115" t="s">
        <v>355</v>
      </c>
      <c r="AT556" s="115" t="s">
        <v>296</v>
      </c>
      <c r="AV556" s="115">
        <v>69.261911846538595</v>
      </c>
      <c r="AW556" s="115">
        <v>0.48939982710000002</v>
      </c>
    </row>
    <row r="557" spans="1:49" x14ac:dyDescent="0.25">
      <c r="A557" s="117">
        <v>220000</v>
      </c>
      <c r="B557" s="117">
        <v>870000</v>
      </c>
      <c r="C557" s="117">
        <v>870000</v>
      </c>
      <c r="D557" s="115" t="s">
        <v>342</v>
      </c>
      <c r="E557" s="115" t="s">
        <v>13</v>
      </c>
      <c r="F557" s="115" t="s">
        <v>343</v>
      </c>
      <c r="G557" s="115" t="s">
        <v>344</v>
      </c>
      <c r="H557" s="115">
        <v>0.56000000000000005</v>
      </c>
      <c r="I557" s="115">
        <v>0.48</v>
      </c>
      <c r="J557" s="115" t="s">
        <v>350</v>
      </c>
      <c r="K557" s="115">
        <v>3.4224482304440002E-2</v>
      </c>
      <c r="L557" s="115">
        <v>3674.4298314467301</v>
      </c>
      <c r="M557" s="115">
        <v>9.1560573686199191</v>
      </c>
      <c r="N557" s="115">
        <v>1.3465012887877399</v>
      </c>
      <c r="O557" s="115">
        <v>0.31336132339077999</v>
      </c>
      <c r="P557" s="115">
        <v>4.6083309531020002E-2</v>
      </c>
      <c r="Q557" s="115">
        <v>125.755458745262</v>
      </c>
      <c r="R557" s="115">
        <v>1210</v>
      </c>
      <c r="S557" s="115" t="s">
        <v>353</v>
      </c>
      <c r="T557" s="115">
        <v>1210</v>
      </c>
      <c r="U557" s="115" t="s">
        <v>352</v>
      </c>
      <c r="V557" s="115" t="s">
        <v>350</v>
      </c>
      <c r="Z557" s="115">
        <v>0</v>
      </c>
      <c r="AA557" s="115">
        <v>1</v>
      </c>
      <c r="AB557" s="115">
        <v>0.31336132339077999</v>
      </c>
      <c r="AC557" s="115">
        <v>4.6083309531020002E-2</v>
      </c>
      <c r="AD557" s="115">
        <v>363.33984884990099</v>
      </c>
      <c r="AF557" s="115">
        <v>-1</v>
      </c>
      <c r="AG557" s="115">
        <v>-1</v>
      </c>
      <c r="AH557" s="115">
        <v>-1</v>
      </c>
      <c r="AI557" s="115">
        <v>-1</v>
      </c>
      <c r="AJ557" s="115">
        <v>0</v>
      </c>
      <c r="AM557" s="115" t="s">
        <v>348</v>
      </c>
      <c r="AN557" s="115">
        <v>-1</v>
      </c>
      <c r="AQ557" s="115">
        <v>608</v>
      </c>
      <c r="AR557" s="115" t="s">
        <v>247</v>
      </c>
      <c r="AS557" s="115" t="s">
        <v>355</v>
      </c>
      <c r="AT557" s="115" t="s">
        <v>296</v>
      </c>
      <c r="AV557" s="115">
        <v>49.245285639037498</v>
      </c>
      <c r="AW557" s="115">
        <v>0.29467952060000002</v>
      </c>
    </row>
    <row r="558" spans="1:49" x14ac:dyDescent="0.25">
      <c r="A558" s="117">
        <v>220000</v>
      </c>
      <c r="B558" s="117">
        <v>870000</v>
      </c>
      <c r="C558" s="117">
        <v>870000</v>
      </c>
      <c r="D558" s="115" t="s">
        <v>342</v>
      </c>
      <c r="E558" s="115" t="s">
        <v>13</v>
      </c>
      <c r="F558" s="115" t="s">
        <v>343</v>
      </c>
      <c r="G558" s="115" t="s">
        <v>344</v>
      </c>
      <c r="H558" s="115">
        <v>0.56000000000000005</v>
      </c>
      <c r="I558" s="115">
        <v>0.48</v>
      </c>
      <c r="J558" s="115" t="s">
        <v>350</v>
      </c>
      <c r="K558" s="115">
        <v>6.0016126265529997E-2</v>
      </c>
      <c r="L558" s="115">
        <v>3679.3310158424501</v>
      </c>
      <c r="M558" s="115">
        <v>9.16751090932563</v>
      </c>
      <c r="N558" s="115">
        <v>1.34815984971673</v>
      </c>
      <c r="O558" s="115">
        <v>0.55019849227477002</v>
      </c>
      <c r="P558" s="115">
        <v>8.0911331766719996E-2</v>
      </c>
      <c r="Q558" s="115">
        <v>220.819194819507</v>
      </c>
      <c r="R558" s="115">
        <v>1210</v>
      </c>
      <c r="S558" s="115" t="s">
        <v>353</v>
      </c>
      <c r="T558" s="115">
        <v>1210</v>
      </c>
      <c r="U558" s="115" t="s">
        <v>352</v>
      </c>
      <c r="V558" s="115" t="s">
        <v>350</v>
      </c>
      <c r="Z558" s="115">
        <v>0</v>
      </c>
      <c r="AA558" s="115">
        <v>1</v>
      </c>
      <c r="AB558" s="115">
        <v>0.55019849227477002</v>
      </c>
      <c r="AC558" s="115">
        <v>8.0911331766719996E-2</v>
      </c>
      <c r="AD558" s="115">
        <v>220.819194819507</v>
      </c>
      <c r="AF558" s="115">
        <v>-1</v>
      </c>
      <c r="AG558" s="115">
        <v>-1</v>
      </c>
      <c r="AH558" s="115">
        <v>-1</v>
      </c>
      <c r="AI558" s="115">
        <v>-1</v>
      </c>
      <c r="AJ558" s="115">
        <v>0</v>
      </c>
      <c r="AM558" s="115" t="s">
        <v>348</v>
      </c>
      <c r="AN558" s="115">
        <v>-1</v>
      </c>
      <c r="AQ558" s="115">
        <v>608</v>
      </c>
      <c r="AR558" s="115" t="s">
        <v>247</v>
      </c>
      <c r="AS558" s="115" t="s">
        <v>355</v>
      </c>
      <c r="AT558" s="115" t="s">
        <v>296</v>
      </c>
      <c r="AV558" s="115">
        <v>66.1085897478969</v>
      </c>
      <c r="AW558" s="115">
        <v>0.17909099340000001</v>
      </c>
    </row>
    <row r="559" spans="1:49" x14ac:dyDescent="0.25">
      <c r="A559" s="117">
        <v>220000</v>
      </c>
      <c r="B559" s="117">
        <v>870000</v>
      </c>
      <c r="C559" s="117">
        <v>870000</v>
      </c>
      <c r="D559" s="115" t="s">
        <v>342</v>
      </c>
      <c r="E559" s="115" t="s">
        <v>13</v>
      </c>
      <c r="F559" s="115" t="s">
        <v>343</v>
      </c>
      <c r="G559" s="115" t="s">
        <v>344</v>
      </c>
      <c r="H559" s="115">
        <v>0.56000000000000005</v>
      </c>
      <c r="I559" s="115">
        <v>0.48</v>
      </c>
      <c r="J559" s="115" t="s">
        <v>350</v>
      </c>
      <c r="K559" s="115">
        <v>0.15467436152714001</v>
      </c>
      <c r="L559" s="115">
        <v>3679.3310158424501</v>
      </c>
      <c r="M559" s="115">
        <v>9.16751090932563</v>
      </c>
      <c r="N559" s="115">
        <v>1.34815984971673</v>
      </c>
      <c r="O559" s="115">
        <v>1.41797889669307</v>
      </c>
      <c r="P559" s="115">
        <v>0.20852576399146</v>
      </c>
      <c r="Q559" s="115">
        <v>569.09817572244901</v>
      </c>
      <c r="R559" s="115">
        <v>1210</v>
      </c>
      <c r="S559" s="115" t="s">
        <v>353</v>
      </c>
      <c r="T559" s="115">
        <v>1210</v>
      </c>
      <c r="U559" s="115" t="s">
        <v>352</v>
      </c>
      <c r="V559" s="115" t="s">
        <v>350</v>
      </c>
      <c r="Z559" s="115">
        <v>0</v>
      </c>
      <c r="AA559" s="115">
        <v>1</v>
      </c>
      <c r="AB559" s="115">
        <v>1.41797889669307</v>
      </c>
      <c r="AC559" s="115">
        <v>0.20852576399146</v>
      </c>
      <c r="AD559" s="115">
        <v>569.09817572244901</v>
      </c>
      <c r="AF559" s="115">
        <v>-1</v>
      </c>
      <c r="AG559" s="115">
        <v>-1</v>
      </c>
      <c r="AH559" s="115">
        <v>-1</v>
      </c>
      <c r="AI559" s="115">
        <v>-1</v>
      </c>
      <c r="AJ559" s="115">
        <v>0</v>
      </c>
      <c r="AM559" s="115" t="s">
        <v>348</v>
      </c>
      <c r="AN559" s="115">
        <v>-1</v>
      </c>
      <c r="AQ559" s="115">
        <v>608</v>
      </c>
      <c r="AR559" s="115" t="s">
        <v>247</v>
      </c>
      <c r="AS559" s="115" t="s">
        <v>355</v>
      </c>
      <c r="AT559" s="115" t="s">
        <v>296</v>
      </c>
      <c r="AV559" s="115">
        <v>100.814761770538</v>
      </c>
      <c r="AW559" s="115">
        <v>0.46155569810000002</v>
      </c>
    </row>
    <row r="560" spans="1:49" x14ac:dyDescent="0.25">
      <c r="A560" s="117">
        <v>220000</v>
      </c>
      <c r="B560" s="117">
        <v>870000</v>
      </c>
      <c r="C560" s="117">
        <v>870000</v>
      </c>
      <c r="D560" s="115" t="s">
        <v>342</v>
      </c>
      <c r="E560" s="115" t="s">
        <v>13</v>
      </c>
      <c r="F560" s="115" t="s">
        <v>343</v>
      </c>
      <c r="G560" s="115" t="s">
        <v>344</v>
      </c>
      <c r="H560" s="115">
        <v>0.56000000000000005</v>
      </c>
      <c r="I560" s="115">
        <v>0.48</v>
      </c>
      <c r="J560" s="115" t="s">
        <v>350</v>
      </c>
      <c r="K560" s="115">
        <v>2.8298154838830001E-2</v>
      </c>
      <c r="L560" s="115">
        <v>3679.3310158424501</v>
      </c>
      <c r="M560" s="115">
        <v>9.16751090932563</v>
      </c>
      <c r="N560" s="115">
        <v>1.34815984971673</v>
      </c>
      <c r="O560" s="115">
        <v>0.25942364319882</v>
      </c>
      <c r="P560" s="115">
        <v>3.8150436174779999E-2</v>
      </c>
      <c r="Q560" s="115">
        <v>104.118278789645</v>
      </c>
      <c r="R560" s="115">
        <v>1210</v>
      </c>
      <c r="S560" s="115" t="s">
        <v>353</v>
      </c>
      <c r="T560" s="115">
        <v>1210</v>
      </c>
      <c r="U560" s="115" t="s">
        <v>352</v>
      </c>
      <c r="V560" s="115" t="s">
        <v>350</v>
      </c>
      <c r="Z560" s="115">
        <v>0</v>
      </c>
      <c r="AA560" s="115">
        <v>1</v>
      </c>
      <c r="AB560" s="115">
        <v>0.25942364319882</v>
      </c>
      <c r="AC560" s="115">
        <v>3.8150436174779999E-2</v>
      </c>
      <c r="AD560" s="115">
        <v>104.11827878964399</v>
      </c>
      <c r="AF560" s="115">
        <v>-1</v>
      </c>
      <c r="AG560" s="115">
        <v>-1</v>
      </c>
      <c r="AH560" s="115">
        <v>-1</v>
      </c>
      <c r="AI560" s="115">
        <v>-1</v>
      </c>
      <c r="AJ560" s="115">
        <v>0</v>
      </c>
      <c r="AM560" s="115" t="s">
        <v>348</v>
      </c>
      <c r="AN560" s="115">
        <v>-1</v>
      </c>
      <c r="AQ560" s="115">
        <v>608</v>
      </c>
      <c r="AR560" s="115" t="s">
        <v>247</v>
      </c>
      <c r="AS560" s="115" t="s">
        <v>355</v>
      </c>
      <c r="AT560" s="115" t="s">
        <v>296</v>
      </c>
      <c r="AV560" s="115">
        <v>64.281291704076807</v>
      </c>
      <c r="AW560" s="115">
        <v>8.4443048500000006E-2</v>
      </c>
    </row>
    <row r="561" spans="1:49" x14ac:dyDescent="0.25">
      <c r="A561" s="117">
        <v>220000</v>
      </c>
      <c r="B561" s="117">
        <v>870000</v>
      </c>
      <c r="C561" s="117">
        <v>870000</v>
      </c>
      <c r="D561" s="115" t="s">
        <v>342</v>
      </c>
      <c r="E561" s="115" t="s">
        <v>13</v>
      </c>
      <c r="F561" s="115" t="s">
        <v>343</v>
      </c>
      <c r="G561" s="115" t="s">
        <v>344</v>
      </c>
      <c r="H561" s="115">
        <v>0.56000000000000005</v>
      </c>
      <c r="I561" s="115">
        <v>0.48</v>
      </c>
      <c r="J561" s="115" t="s">
        <v>350</v>
      </c>
      <c r="K561" s="115">
        <v>0.14017410021375001</v>
      </c>
      <c r="L561" s="115">
        <v>3679.3310158424501</v>
      </c>
      <c r="M561" s="115">
        <v>9.16751090932563</v>
      </c>
      <c r="N561" s="115">
        <v>1.34815984971673</v>
      </c>
      <c r="O561" s="115">
        <v>1.28504759291452</v>
      </c>
      <c r="P561" s="115">
        <v>0.18897709387834999</v>
      </c>
      <c r="Q561" s="115">
        <v>515.74691453428397</v>
      </c>
      <c r="R561" s="115">
        <v>1210</v>
      </c>
      <c r="S561" s="115" t="s">
        <v>353</v>
      </c>
      <c r="T561" s="115">
        <v>1210</v>
      </c>
      <c r="U561" s="115" t="s">
        <v>352</v>
      </c>
      <c r="V561" s="115" t="s">
        <v>350</v>
      </c>
      <c r="Z561" s="115">
        <v>0</v>
      </c>
      <c r="AA561" s="115">
        <v>1</v>
      </c>
      <c r="AB561" s="115">
        <v>1.28504759291452</v>
      </c>
      <c r="AC561" s="115">
        <v>0.18897709387834999</v>
      </c>
      <c r="AD561" s="115">
        <v>515.74691453428397</v>
      </c>
      <c r="AF561" s="115">
        <v>-1</v>
      </c>
      <c r="AG561" s="115">
        <v>-1</v>
      </c>
      <c r="AH561" s="115">
        <v>-1</v>
      </c>
      <c r="AI561" s="115">
        <v>-1</v>
      </c>
      <c r="AJ561" s="115">
        <v>0</v>
      </c>
      <c r="AM561" s="115" t="s">
        <v>348</v>
      </c>
      <c r="AN561" s="115">
        <v>-1</v>
      </c>
      <c r="AQ561" s="115">
        <v>608</v>
      </c>
      <c r="AR561" s="115" t="s">
        <v>247</v>
      </c>
      <c r="AS561" s="115" t="s">
        <v>355</v>
      </c>
      <c r="AT561" s="115" t="s">
        <v>296</v>
      </c>
      <c r="AV561" s="115">
        <v>96.550601358335797</v>
      </c>
      <c r="AW561" s="115">
        <v>0.41828622430000001</v>
      </c>
    </row>
    <row r="562" spans="1:49" x14ac:dyDescent="0.25">
      <c r="A562" s="117">
        <v>220000</v>
      </c>
      <c r="B562" s="117">
        <v>870000</v>
      </c>
      <c r="C562" s="117">
        <v>870000</v>
      </c>
      <c r="D562" s="115" t="s">
        <v>342</v>
      </c>
      <c r="E562" s="115" t="s">
        <v>13</v>
      </c>
      <c r="F562" s="115" t="s">
        <v>343</v>
      </c>
      <c r="G562" s="115" t="s">
        <v>344</v>
      </c>
      <c r="H562" s="115">
        <v>0.56000000000000005</v>
      </c>
      <c r="I562" s="115">
        <v>0.48</v>
      </c>
      <c r="J562" s="115" t="s">
        <v>350</v>
      </c>
      <c r="K562" s="115">
        <v>0.14234057446663001</v>
      </c>
      <c r="L562" s="115">
        <v>3679.3310158424501</v>
      </c>
      <c r="M562" s="115">
        <v>9.16751090932563</v>
      </c>
      <c r="N562" s="115">
        <v>1.34815984971673</v>
      </c>
      <c r="O562" s="115">
        <v>1.3049087692625401</v>
      </c>
      <c r="P562" s="115">
        <v>0.19189784748152999</v>
      </c>
      <c r="Q562" s="115">
        <v>523.71809044791803</v>
      </c>
      <c r="R562" s="115">
        <v>1210</v>
      </c>
      <c r="S562" s="115" t="s">
        <v>353</v>
      </c>
      <c r="T562" s="115">
        <v>1210</v>
      </c>
      <c r="U562" s="115" t="s">
        <v>352</v>
      </c>
      <c r="V562" s="115" t="s">
        <v>350</v>
      </c>
      <c r="Z562" s="115">
        <v>0</v>
      </c>
      <c r="AA562" s="115">
        <v>1</v>
      </c>
      <c r="AB562" s="115">
        <v>1.3049087692625401</v>
      </c>
      <c r="AC562" s="115">
        <v>0.19189784748152999</v>
      </c>
      <c r="AD562" s="115">
        <v>523.71809044791803</v>
      </c>
      <c r="AF562" s="115">
        <v>-1</v>
      </c>
      <c r="AG562" s="115">
        <v>-1</v>
      </c>
      <c r="AH562" s="115">
        <v>-1</v>
      </c>
      <c r="AI562" s="115">
        <v>-1</v>
      </c>
      <c r="AJ562" s="115">
        <v>0</v>
      </c>
      <c r="AM562" s="115" t="s">
        <v>348</v>
      </c>
      <c r="AN562" s="115">
        <v>-1</v>
      </c>
      <c r="AQ562" s="115">
        <v>608</v>
      </c>
      <c r="AR562" s="115" t="s">
        <v>247</v>
      </c>
      <c r="AS562" s="115" t="s">
        <v>355</v>
      </c>
      <c r="AT562" s="115" t="s">
        <v>296</v>
      </c>
      <c r="AV562" s="115">
        <v>97.177077902884704</v>
      </c>
      <c r="AW562" s="115">
        <v>0.42475108709999998</v>
      </c>
    </row>
    <row r="563" spans="1:49" x14ac:dyDescent="0.25">
      <c r="A563" s="117">
        <v>220000</v>
      </c>
      <c r="B563" s="117">
        <v>870000</v>
      </c>
      <c r="C563" s="117">
        <v>870000</v>
      </c>
      <c r="D563" s="115" t="s">
        <v>342</v>
      </c>
      <c r="E563" s="115" t="s">
        <v>13</v>
      </c>
      <c r="F563" s="115" t="s">
        <v>343</v>
      </c>
      <c r="G563" s="115" t="s">
        <v>344</v>
      </c>
      <c r="H563" s="115">
        <v>0.56000000000000005</v>
      </c>
      <c r="I563" s="115">
        <v>0.48</v>
      </c>
      <c r="J563" s="115" t="s">
        <v>350</v>
      </c>
      <c r="K563" s="115">
        <v>3.3388780147629998E-2</v>
      </c>
      <c r="L563" s="115">
        <v>3679.3310158424501</v>
      </c>
      <c r="M563" s="115">
        <v>9.16751090932563</v>
      </c>
      <c r="N563" s="115">
        <v>1.34815984971673</v>
      </c>
      <c r="O563" s="115">
        <v>0.30609200625255001</v>
      </c>
      <c r="P563" s="115">
        <v>4.5013412826060001E-2</v>
      </c>
      <c r="Q563" s="115">
        <v>122.84837437835201</v>
      </c>
      <c r="R563" s="115">
        <v>1210</v>
      </c>
      <c r="S563" s="115" t="s">
        <v>353</v>
      </c>
      <c r="T563" s="115">
        <v>1210</v>
      </c>
      <c r="U563" s="115" t="s">
        <v>352</v>
      </c>
      <c r="V563" s="115" t="s">
        <v>350</v>
      </c>
      <c r="Z563" s="115">
        <v>0</v>
      </c>
      <c r="AA563" s="115">
        <v>1</v>
      </c>
      <c r="AB563" s="115">
        <v>0.30609200625255001</v>
      </c>
      <c r="AC563" s="115">
        <v>4.5013412826060001E-2</v>
      </c>
      <c r="AD563" s="115">
        <v>122.84837437835201</v>
      </c>
      <c r="AF563" s="115">
        <v>-1</v>
      </c>
      <c r="AG563" s="115">
        <v>-1</v>
      </c>
      <c r="AH563" s="115">
        <v>-1</v>
      </c>
      <c r="AI563" s="115">
        <v>-1</v>
      </c>
      <c r="AJ563" s="115">
        <v>0</v>
      </c>
      <c r="AM563" s="115" t="s">
        <v>348</v>
      </c>
      <c r="AN563" s="115">
        <v>-1</v>
      </c>
      <c r="AQ563" s="115">
        <v>608</v>
      </c>
      <c r="AR563" s="115" t="s">
        <v>247</v>
      </c>
      <c r="AS563" s="115" t="s">
        <v>355</v>
      </c>
      <c r="AT563" s="115" t="s">
        <v>296</v>
      </c>
      <c r="AV563" s="115">
        <v>65.491218621135303</v>
      </c>
      <c r="AW563" s="115">
        <v>9.9633718100000004E-2</v>
      </c>
    </row>
    <row r="564" spans="1:49" x14ac:dyDescent="0.25">
      <c r="A564" s="117">
        <v>220000</v>
      </c>
      <c r="B564" s="117">
        <v>870000</v>
      </c>
      <c r="C564" s="117">
        <v>870000</v>
      </c>
      <c r="D564" s="115" t="s">
        <v>342</v>
      </c>
      <c r="E564" s="115" t="s">
        <v>13</v>
      </c>
      <c r="F564" s="115" t="s">
        <v>343</v>
      </c>
      <c r="G564" s="115" t="s">
        <v>344</v>
      </c>
      <c r="H564" s="115">
        <v>0.56000000000000005</v>
      </c>
      <c r="I564" s="115">
        <v>0.48</v>
      </c>
      <c r="J564" s="115" t="s">
        <v>350</v>
      </c>
      <c r="K564" s="115">
        <v>5.8871356323429998E-2</v>
      </c>
      <c r="L564" s="115">
        <v>3679.3310158424501</v>
      </c>
      <c r="M564" s="115">
        <v>9.16751090932563</v>
      </c>
      <c r="N564" s="115">
        <v>1.34815984971673</v>
      </c>
      <c r="O564" s="115">
        <v>0.53970380134186002</v>
      </c>
      <c r="P564" s="115">
        <v>7.9367998893620006E-2</v>
      </c>
      <c r="Q564" s="115">
        <v>216.60720726551901</v>
      </c>
      <c r="R564" s="115">
        <v>1210</v>
      </c>
      <c r="S564" s="115" t="s">
        <v>353</v>
      </c>
      <c r="T564" s="115">
        <v>1210</v>
      </c>
      <c r="U564" s="115" t="s">
        <v>352</v>
      </c>
      <c r="V564" s="115" t="s">
        <v>350</v>
      </c>
      <c r="Z564" s="115">
        <v>0</v>
      </c>
      <c r="AA564" s="115">
        <v>1</v>
      </c>
      <c r="AB564" s="115">
        <v>0.53970380134186002</v>
      </c>
      <c r="AC564" s="115">
        <v>7.9367998893620006E-2</v>
      </c>
      <c r="AD564" s="115">
        <v>216.60720726551801</v>
      </c>
      <c r="AF564" s="115">
        <v>-1</v>
      </c>
      <c r="AG564" s="115">
        <v>-1</v>
      </c>
      <c r="AH564" s="115">
        <v>-1</v>
      </c>
      <c r="AI564" s="115">
        <v>-1</v>
      </c>
      <c r="AJ564" s="115">
        <v>0</v>
      </c>
      <c r="AM564" s="115" t="s">
        <v>348</v>
      </c>
      <c r="AN564" s="115">
        <v>-1</v>
      </c>
      <c r="AQ564" s="115">
        <v>608</v>
      </c>
      <c r="AR564" s="115" t="s">
        <v>247</v>
      </c>
      <c r="AS564" s="115" t="s">
        <v>355</v>
      </c>
      <c r="AT564" s="115" t="s">
        <v>296</v>
      </c>
      <c r="AV564" s="115">
        <v>65.894084886591102</v>
      </c>
      <c r="AW564" s="115">
        <v>0.17567494510000001</v>
      </c>
    </row>
    <row r="565" spans="1:49" x14ac:dyDescent="0.25">
      <c r="A565" s="117">
        <v>230000</v>
      </c>
      <c r="B565" s="117">
        <v>870000</v>
      </c>
      <c r="C565" s="117">
        <v>870000</v>
      </c>
      <c r="D565" s="115" t="s">
        <v>342</v>
      </c>
      <c r="E565" s="115" t="s">
        <v>13</v>
      </c>
      <c r="F565" s="115" t="s">
        <v>343</v>
      </c>
      <c r="G565" s="115" t="s">
        <v>344</v>
      </c>
      <c r="H565" s="115">
        <v>0.56000000000000005</v>
      </c>
      <c r="I565" s="115">
        <v>0.48</v>
      </c>
      <c r="J565" s="115" t="s">
        <v>350</v>
      </c>
      <c r="K565" s="115">
        <v>0.10897172816704</v>
      </c>
      <c r="L565" s="115">
        <v>3680.5553968307599</v>
      </c>
      <c r="M565" s="115">
        <v>9.1703297607685297</v>
      </c>
      <c r="N565" s="115">
        <v>1.34856650458098</v>
      </c>
      <c r="O565" s="115">
        <v>0.99930668189264005</v>
      </c>
      <c r="P565" s="115">
        <v>0.14695562255238001</v>
      </c>
      <c r="Q565" s="115">
        <v>401.076482207195</v>
      </c>
      <c r="R565" s="115">
        <v>1200</v>
      </c>
      <c r="S565" s="115" t="s">
        <v>351</v>
      </c>
      <c r="T565" s="115">
        <v>1200</v>
      </c>
      <c r="U565" s="115" t="s">
        <v>352</v>
      </c>
      <c r="V565" s="115" t="s">
        <v>350</v>
      </c>
      <c r="Z565" s="115">
        <v>0</v>
      </c>
      <c r="AA565" s="115">
        <v>1</v>
      </c>
      <c r="AB565" s="115">
        <v>0.99930668189264005</v>
      </c>
      <c r="AC565" s="115">
        <v>0.14695562255238001</v>
      </c>
      <c r="AD565" s="115">
        <v>792.23411171694602</v>
      </c>
      <c r="AF565" s="115">
        <v>-1</v>
      </c>
      <c r="AG565" s="115">
        <v>-1</v>
      </c>
      <c r="AH565" s="115">
        <v>-1</v>
      </c>
      <c r="AI565" s="115">
        <v>-1</v>
      </c>
      <c r="AJ565" s="115">
        <v>0</v>
      </c>
      <c r="AM565" s="115" t="s">
        <v>348</v>
      </c>
      <c r="AN565" s="115">
        <v>-1</v>
      </c>
      <c r="AQ565" s="115">
        <v>608</v>
      </c>
      <c r="AR565" s="115" t="s">
        <v>247</v>
      </c>
      <c r="AS565" s="115" t="s">
        <v>355</v>
      </c>
      <c r="AT565" s="115" t="s">
        <v>296</v>
      </c>
      <c r="AV565" s="115">
        <v>117.664102548937</v>
      </c>
      <c r="AW565" s="115">
        <v>0.64252563809999996</v>
      </c>
    </row>
    <row r="566" spans="1:49" x14ac:dyDescent="0.25">
      <c r="A566" s="117">
        <v>230000</v>
      </c>
      <c r="B566" s="117">
        <v>870000</v>
      </c>
      <c r="C566" s="117">
        <v>870000</v>
      </c>
      <c r="D566" s="115" t="s">
        <v>342</v>
      </c>
      <c r="E566" s="115" t="s">
        <v>13</v>
      </c>
      <c r="F566" s="115" t="s">
        <v>343</v>
      </c>
      <c r="G566" s="115" t="s">
        <v>344</v>
      </c>
      <c r="H566" s="115">
        <v>0.56000000000000005</v>
      </c>
      <c r="I566" s="115">
        <v>0.48</v>
      </c>
      <c r="J566" s="115" t="s">
        <v>350</v>
      </c>
      <c r="K566" s="115">
        <v>6.8940028022869998E-2</v>
      </c>
      <c r="L566" s="115">
        <v>3680.5553968307599</v>
      </c>
      <c r="M566" s="115">
        <v>9.1703297607685297</v>
      </c>
      <c r="N566" s="115">
        <v>1.34856650458098</v>
      </c>
      <c r="O566" s="115">
        <v>0.63220279068638996</v>
      </c>
      <c r="P566" s="115">
        <v>9.2970212616519998E-2</v>
      </c>
      <c r="Q566" s="115">
        <v>253.73759219726</v>
      </c>
      <c r="R566" s="115">
        <v>1210</v>
      </c>
      <c r="S566" s="115" t="s">
        <v>353</v>
      </c>
      <c r="T566" s="115">
        <v>1210</v>
      </c>
      <c r="U566" s="115" t="s">
        <v>352</v>
      </c>
      <c r="V566" s="115" t="s">
        <v>350</v>
      </c>
      <c r="Z566" s="115">
        <v>0</v>
      </c>
      <c r="AA566" s="115">
        <v>1</v>
      </c>
      <c r="AB566" s="115">
        <v>0.63220279068638996</v>
      </c>
      <c r="AC566" s="115">
        <v>9.2970212616519998E-2</v>
      </c>
      <c r="AD566" s="115">
        <v>253.73759219725801</v>
      </c>
      <c r="AF566" s="115">
        <v>-1</v>
      </c>
      <c r="AG566" s="115">
        <v>-1</v>
      </c>
      <c r="AH566" s="115">
        <v>-1</v>
      </c>
      <c r="AI566" s="115">
        <v>-1</v>
      </c>
      <c r="AJ566" s="115">
        <v>0</v>
      </c>
      <c r="AM566" s="115" t="s">
        <v>348</v>
      </c>
      <c r="AN566" s="115">
        <v>-1</v>
      </c>
      <c r="AQ566" s="115">
        <v>608</v>
      </c>
      <c r="AR566" s="115" t="s">
        <v>247</v>
      </c>
      <c r="AS566" s="115" t="s">
        <v>355</v>
      </c>
      <c r="AT566" s="115" t="s">
        <v>296</v>
      </c>
      <c r="AV566" s="115">
        <v>74.120298480883093</v>
      </c>
      <c r="AW566" s="115">
        <v>0.20578880150000001</v>
      </c>
    </row>
    <row r="567" spans="1:49" x14ac:dyDescent="0.25">
      <c r="A567" s="117">
        <v>230000</v>
      </c>
      <c r="B567" s="117">
        <v>870000</v>
      </c>
      <c r="C567" s="117">
        <v>870000</v>
      </c>
      <c r="D567" s="115" t="s">
        <v>342</v>
      </c>
      <c r="E567" s="115" t="s">
        <v>13</v>
      </c>
      <c r="F567" s="115" t="s">
        <v>343</v>
      </c>
      <c r="G567" s="115" t="s">
        <v>344</v>
      </c>
      <c r="H567" s="115">
        <v>0.56000000000000005</v>
      </c>
      <c r="I567" s="115">
        <v>0.48</v>
      </c>
      <c r="J567" s="115" t="s">
        <v>350</v>
      </c>
      <c r="K567" s="115">
        <v>0.18812397632999001</v>
      </c>
      <c r="L567" s="115">
        <v>3680.5553968307599</v>
      </c>
      <c r="M567" s="115">
        <v>9.1703297607685297</v>
      </c>
      <c r="N567" s="115">
        <v>1.34856650458098</v>
      </c>
      <c r="O567" s="115">
        <v>1.7251588988530699</v>
      </c>
      <c r="P567" s="115">
        <v>0.25369769318721003</v>
      </c>
      <c r="Q567" s="115">
        <v>692.40071635462903</v>
      </c>
      <c r="R567" s="115">
        <v>1210</v>
      </c>
      <c r="S567" s="115" t="s">
        <v>353</v>
      </c>
      <c r="T567" s="115">
        <v>1210</v>
      </c>
      <c r="U567" s="115" t="s">
        <v>352</v>
      </c>
      <c r="V567" s="115" t="s">
        <v>350</v>
      </c>
      <c r="Z567" s="115">
        <v>0</v>
      </c>
      <c r="AA567" s="115">
        <v>1</v>
      </c>
      <c r="AB567" s="115">
        <v>1.7251588988530699</v>
      </c>
      <c r="AC567" s="115">
        <v>0.25369769318721003</v>
      </c>
      <c r="AD567" s="115">
        <v>692.40071635462903</v>
      </c>
      <c r="AF567" s="115">
        <v>-1</v>
      </c>
      <c r="AG567" s="115">
        <v>-1</v>
      </c>
      <c r="AH567" s="115">
        <v>-1</v>
      </c>
      <c r="AI567" s="115">
        <v>-1</v>
      </c>
      <c r="AJ567" s="115">
        <v>0</v>
      </c>
      <c r="AM567" s="115" t="s">
        <v>348</v>
      </c>
      <c r="AN567" s="115">
        <v>-1</v>
      </c>
      <c r="AQ567" s="115">
        <v>608</v>
      </c>
      <c r="AR567" s="115" t="s">
        <v>247</v>
      </c>
      <c r="AS567" s="115" t="s">
        <v>355</v>
      </c>
      <c r="AT567" s="115" t="s">
        <v>296</v>
      </c>
      <c r="AV567" s="115">
        <v>110.39811441639399</v>
      </c>
      <c r="AW567" s="115">
        <v>0.56155775860000001</v>
      </c>
    </row>
    <row r="568" spans="1:49" x14ac:dyDescent="0.25">
      <c r="A568" s="117">
        <v>230000</v>
      </c>
      <c r="B568" s="117">
        <v>870000</v>
      </c>
      <c r="C568" s="117">
        <v>870000</v>
      </c>
      <c r="D568" s="115" t="s">
        <v>342</v>
      </c>
      <c r="E568" s="115" t="s">
        <v>13</v>
      </c>
      <c r="F568" s="115" t="s">
        <v>343</v>
      </c>
      <c r="G568" s="115" t="s">
        <v>344</v>
      </c>
      <c r="H568" s="115">
        <v>0.56000000000000005</v>
      </c>
      <c r="I568" s="115">
        <v>0.48</v>
      </c>
      <c r="J568" s="115" t="s">
        <v>350</v>
      </c>
      <c r="K568" s="115">
        <v>7.6899221258810005E-2</v>
      </c>
      <c r="L568" s="115">
        <v>3680.5553968307599</v>
      </c>
      <c r="M568" s="115">
        <v>9.1703297607685297</v>
      </c>
      <c r="N568" s="115">
        <v>1.34856650458098</v>
      </c>
      <c r="O568" s="115">
        <v>0.70519121728962997</v>
      </c>
      <c r="P568" s="115">
        <v>0.10370371401800001</v>
      </c>
      <c r="Q568" s="115">
        <v>283.03184381621401</v>
      </c>
      <c r="R568" s="115">
        <v>1210</v>
      </c>
      <c r="S568" s="115" t="s">
        <v>353</v>
      </c>
      <c r="T568" s="115">
        <v>1210</v>
      </c>
      <c r="U568" s="115" t="s">
        <v>352</v>
      </c>
      <c r="V568" s="115" t="s">
        <v>350</v>
      </c>
      <c r="Z568" s="115">
        <v>0</v>
      </c>
      <c r="AA568" s="115">
        <v>1</v>
      </c>
      <c r="AB568" s="115">
        <v>0.70519121728962997</v>
      </c>
      <c r="AC568" s="115">
        <v>0.10370371401800001</v>
      </c>
      <c r="AD568" s="115">
        <v>283.03184381621298</v>
      </c>
      <c r="AF568" s="115">
        <v>-1</v>
      </c>
      <c r="AG568" s="115">
        <v>-1</v>
      </c>
      <c r="AH568" s="115">
        <v>-1</v>
      </c>
      <c r="AI568" s="115">
        <v>-1</v>
      </c>
      <c r="AJ568" s="115">
        <v>0</v>
      </c>
      <c r="AM568" s="115" t="s">
        <v>348</v>
      </c>
      <c r="AN568" s="115">
        <v>-1</v>
      </c>
      <c r="AQ568" s="115">
        <v>608</v>
      </c>
      <c r="AR568" s="115" t="s">
        <v>247</v>
      </c>
      <c r="AS568" s="115" t="s">
        <v>355</v>
      </c>
      <c r="AT568" s="115" t="s">
        <v>296</v>
      </c>
      <c r="AV568" s="115">
        <v>77.633627985381395</v>
      </c>
      <c r="AW568" s="115">
        <v>0.22954731859999999</v>
      </c>
    </row>
    <row r="569" spans="1:49" x14ac:dyDescent="0.25">
      <c r="A569" s="117">
        <v>230000</v>
      </c>
      <c r="B569" s="117">
        <v>870000</v>
      </c>
      <c r="C569" s="117">
        <v>870000</v>
      </c>
      <c r="D569" s="115" t="s">
        <v>342</v>
      </c>
      <c r="E569" s="115" t="s">
        <v>13</v>
      </c>
      <c r="F569" s="115" t="s">
        <v>343</v>
      </c>
      <c r="G569" s="115" t="s">
        <v>344</v>
      </c>
      <c r="H569" s="115">
        <v>0.56000000000000005</v>
      </c>
      <c r="I569" s="115">
        <v>0.48</v>
      </c>
      <c r="J569" s="115" t="s">
        <v>350</v>
      </c>
      <c r="K569" s="115">
        <v>0.14924377712136999</v>
      </c>
      <c r="L569" s="115">
        <v>3688.6708675530699</v>
      </c>
      <c r="M569" s="115">
        <v>9.1893706191018794</v>
      </c>
      <c r="N569" s="115">
        <v>1.35132651755442</v>
      </c>
      <c r="O569" s="115">
        <v>1.3714563805629301</v>
      </c>
      <c r="P569" s="115">
        <v>0.20167707360409001</v>
      </c>
      <c r="Q569" s="115">
        <v>550.51117283119197</v>
      </c>
      <c r="R569" s="115">
        <v>1210</v>
      </c>
      <c r="S569" s="115" t="s">
        <v>353</v>
      </c>
      <c r="T569" s="115">
        <v>1210</v>
      </c>
      <c r="U569" s="115" t="s">
        <v>352</v>
      </c>
      <c r="V569" s="115" t="s">
        <v>350</v>
      </c>
      <c r="Z569" s="115">
        <v>0</v>
      </c>
      <c r="AA569" s="115">
        <v>1</v>
      </c>
      <c r="AB569" s="115">
        <v>1.3714563805629301</v>
      </c>
      <c r="AC569" s="115">
        <v>0.20167707360409001</v>
      </c>
      <c r="AD569" s="115">
        <v>550.51117283119197</v>
      </c>
      <c r="AF569" s="115">
        <v>-1</v>
      </c>
      <c r="AG569" s="115">
        <v>-1</v>
      </c>
      <c r="AH569" s="115">
        <v>-1</v>
      </c>
      <c r="AI569" s="115">
        <v>-1</v>
      </c>
      <c r="AJ569" s="115">
        <v>0</v>
      </c>
      <c r="AM569" s="115" t="s">
        <v>348</v>
      </c>
      <c r="AN569" s="115">
        <v>-1</v>
      </c>
      <c r="AQ569" s="115">
        <v>608</v>
      </c>
      <c r="AR569" s="115" t="s">
        <v>247</v>
      </c>
      <c r="AS569" s="115" t="s">
        <v>355</v>
      </c>
      <c r="AT569" s="115" t="s">
        <v>296</v>
      </c>
      <c r="AV569" s="115">
        <v>115.45147074806</v>
      </c>
      <c r="AW569" s="115">
        <v>0.446481081</v>
      </c>
    </row>
    <row r="570" spans="1:49" x14ac:dyDescent="0.25">
      <c r="A570" s="117">
        <v>230000</v>
      </c>
      <c r="B570" s="117">
        <v>870000</v>
      </c>
      <c r="C570" s="117">
        <v>870000</v>
      </c>
      <c r="D570" s="115" t="s">
        <v>342</v>
      </c>
      <c r="E570" s="115" t="s">
        <v>13</v>
      </c>
      <c r="F570" s="115" t="s">
        <v>343</v>
      </c>
      <c r="G570" s="115" t="s">
        <v>344</v>
      </c>
      <c r="H570" s="115">
        <v>0.56000000000000005</v>
      </c>
      <c r="I570" s="115">
        <v>0.48</v>
      </c>
      <c r="J570" s="115" t="s">
        <v>350</v>
      </c>
      <c r="K570" s="115">
        <v>0.29495871905405002</v>
      </c>
      <c r="L570" s="115">
        <v>3688.6708675530699</v>
      </c>
      <c r="M570" s="115">
        <v>9.1893706191018794</v>
      </c>
      <c r="N570" s="115">
        <v>1.35132651755442</v>
      </c>
      <c r="O570" s="115">
        <v>2.7104849867232801</v>
      </c>
      <c r="P570" s="115">
        <v>0.39858553864162999</v>
      </c>
      <c r="Q570" s="115">
        <v>1088.0056341054701</v>
      </c>
      <c r="R570" s="115">
        <v>1210</v>
      </c>
      <c r="S570" s="115" t="s">
        <v>353</v>
      </c>
      <c r="T570" s="115">
        <v>1210</v>
      </c>
      <c r="U570" s="115" t="s">
        <v>352</v>
      </c>
      <c r="V570" s="115" t="s">
        <v>350</v>
      </c>
      <c r="Z570" s="115">
        <v>0</v>
      </c>
      <c r="AA570" s="115">
        <v>1</v>
      </c>
      <c r="AB570" s="115">
        <v>2.7104849867232801</v>
      </c>
      <c r="AC570" s="115">
        <v>0.39858553864162999</v>
      </c>
      <c r="AD570" s="115">
        <v>1088.0056341054701</v>
      </c>
      <c r="AF570" s="115">
        <v>-1</v>
      </c>
      <c r="AG570" s="115">
        <v>-1</v>
      </c>
      <c r="AH570" s="115">
        <v>-1</v>
      </c>
      <c r="AI570" s="115">
        <v>-1</v>
      </c>
      <c r="AJ570" s="115">
        <v>0</v>
      </c>
      <c r="AM570" s="115" t="s">
        <v>348</v>
      </c>
      <c r="AN570" s="115">
        <v>-1</v>
      </c>
      <c r="AQ570" s="115">
        <v>608</v>
      </c>
      <c r="AR570" s="115" t="s">
        <v>247</v>
      </c>
      <c r="AS570" s="115" t="s">
        <v>355</v>
      </c>
      <c r="AT570" s="115" t="s">
        <v>296</v>
      </c>
      <c r="AV570" s="115">
        <v>141.96299164720801</v>
      </c>
      <c r="AW570" s="115">
        <v>0.88240521829999996</v>
      </c>
    </row>
    <row r="571" spans="1:49" x14ac:dyDescent="0.25">
      <c r="A571" s="117">
        <v>230000</v>
      </c>
      <c r="B571" s="117">
        <v>870000</v>
      </c>
      <c r="C571" s="117">
        <v>870000</v>
      </c>
      <c r="D571" s="115" t="s">
        <v>342</v>
      </c>
      <c r="E571" s="115" t="s">
        <v>13</v>
      </c>
      <c r="F571" s="115" t="s">
        <v>343</v>
      </c>
      <c r="G571" s="115" t="s">
        <v>344</v>
      </c>
      <c r="H571" s="115">
        <v>0.56000000000000005</v>
      </c>
      <c r="I571" s="115">
        <v>0.48</v>
      </c>
      <c r="J571" s="115" t="s">
        <v>350</v>
      </c>
      <c r="K571" s="115">
        <v>9.5108708809459999E-2</v>
      </c>
      <c r="L571" s="115">
        <v>3688.6708675530699</v>
      </c>
      <c r="M571" s="115">
        <v>9.1893706191018794</v>
      </c>
      <c r="N571" s="115">
        <v>1.35132651755442</v>
      </c>
      <c r="O571" s="115">
        <v>0.87398917435443002</v>
      </c>
      <c r="P571" s="115">
        <v>0.12852292026459</v>
      </c>
      <c r="Q571" s="115">
        <v>350.82472343606901</v>
      </c>
      <c r="R571" s="115">
        <v>1210</v>
      </c>
      <c r="S571" s="115" t="s">
        <v>353</v>
      </c>
      <c r="T571" s="115">
        <v>1210</v>
      </c>
      <c r="U571" s="115" t="s">
        <v>352</v>
      </c>
      <c r="V571" s="115" t="s">
        <v>350</v>
      </c>
      <c r="Z571" s="115">
        <v>0</v>
      </c>
      <c r="AA571" s="115">
        <v>1</v>
      </c>
      <c r="AB571" s="115">
        <v>0.87398917435443002</v>
      </c>
      <c r="AC571" s="115">
        <v>0.12852292026459</v>
      </c>
      <c r="AD571" s="115">
        <v>350.82472343606702</v>
      </c>
      <c r="AF571" s="115">
        <v>-1</v>
      </c>
      <c r="AG571" s="115">
        <v>-1</v>
      </c>
      <c r="AH571" s="115">
        <v>-1</v>
      </c>
      <c r="AI571" s="115">
        <v>-1</v>
      </c>
      <c r="AJ571" s="115">
        <v>0</v>
      </c>
      <c r="AM571" s="115" t="s">
        <v>348</v>
      </c>
      <c r="AN571" s="115">
        <v>-1</v>
      </c>
      <c r="AQ571" s="115">
        <v>608</v>
      </c>
      <c r="AR571" s="115" t="s">
        <v>247</v>
      </c>
      <c r="AS571" s="115" t="s">
        <v>355</v>
      </c>
      <c r="AT571" s="115" t="s">
        <v>296</v>
      </c>
      <c r="AV571" s="115">
        <v>104.31193723576401</v>
      </c>
      <c r="AW571" s="115">
        <v>0.28452937830000002</v>
      </c>
    </row>
    <row r="572" spans="1:49" x14ac:dyDescent="0.25">
      <c r="A572" s="117">
        <v>230000</v>
      </c>
      <c r="B572" s="117">
        <v>870000</v>
      </c>
      <c r="C572" s="117">
        <v>870000</v>
      </c>
      <c r="D572" s="115" t="s">
        <v>342</v>
      </c>
      <c r="E572" s="115" t="s">
        <v>13</v>
      </c>
      <c r="F572" s="115" t="s">
        <v>343</v>
      </c>
      <c r="G572" s="115" t="s">
        <v>344</v>
      </c>
      <c r="H572" s="115">
        <v>0.56000000000000005</v>
      </c>
      <c r="I572" s="115">
        <v>0.48</v>
      </c>
      <c r="J572" s="115" t="s">
        <v>350</v>
      </c>
      <c r="K572" s="115">
        <v>2.1090771204960002E-2</v>
      </c>
      <c r="L572" s="115">
        <v>3688.6708675530699</v>
      </c>
      <c r="M572" s="115">
        <v>9.1893706191018794</v>
      </c>
      <c r="N572" s="115">
        <v>1.35132651755442</v>
      </c>
      <c r="O572" s="115">
        <v>0.19381091324513</v>
      </c>
      <c r="P572" s="115">
        <v>2.8500518404940001E-2</v>
      </c>
      <c r="Q572" s="115">
        <v>77.796913317992605</v>
      </c>
      <c r="R572" s="115">
        <v>1210</v>
      </c>
      <c r="S572" s="115" t="s">
        <v>353</v>
      </c>
      <c r="T572" s="115">
        <v>1210</v>
      </c>
      <c r="U572" s="115" t="s">
        <v>352</v>
      </c>
      <c r="V572" s="115" t="s">
        <v>350</v>
      </c>
      <c r="Z572" s="115">
        <v>0</v>
      </c>
      <c r="AA572" s="115">
        <v>1</v>
      </c>
      <c r="AB572" s="115">
        <v>0.19381091324513</v>
      </c>
      <c r="AC572" s="115">
        <v>2.8500518404940001E-2</v>
      </c>
      <c r="AD572" s="115">
        <v>77.796913317993699</v>
      </c>
      <c r="AF572" s="115">
        <v>-1</v>
      </c>
      <c r="AG572" s="115">
        <v>-1</v>
      </c>
      <c r="AH572" s="115">
        <v>-1</v>
      </c>
      <c r="AI572" s="115">
        <v>-1</v>
      </c>
      <c r="AJ572" s="115">
        <v>0</v>
      </c>
      <c r="AM572" s="115" t="s">
        <v>348</v>
      </c>
      <c r="AN572" s="115">
        <v>-1</v>
      </c>
      <c r="AQ572" s="115">
        <v>608</v>
      </c>
      <c r="AR572" s="115" t="s">
        <v>247</v>
      </c>
      <c r="AS572" s="115" t="s">
        <v>355</v>
      </c>
      <c r="AT572" s="115" t="s">
        <v>296</v>
      </c>
      <c r="AV572" s="115">
        <v>40.432217114249802</v>
      </c>
      <c r="AW572" s="115">
        <v>6.3095631200000002E-2</v>
      </c>
    </row>
    <row r="573" spans="1:49" x14ac:dyDescent="0.25">
      <c r="A573" s="117">
        <v>230000</v>
      </c>
      <c r="B573" s="117">
        <v>870000</v>
      </c>
      <c r="C573" s="117">
        <v>870000</v>
      </c>
      <c r="D573" s="115" t="s">
        <v>342</v>
      </c>
      <c r="E573" s="115" t="s">
        <v>13</v>
      </c>
      <c r="F573" s="115" t="s">
        <v>343</v>
      </c>
      <c r="G573" s="115" t="s">
        <v>344</v>
      </c>
      <c r="H573" s="115">
        <v>0.56000000000000005</v>
      </c>
      <c r="I573" s="115">
        <v>0.48</v>
      </c>
      <c r="J573" s="115" t="s">
        <v>350</v>
      </c>
      <c r="K573" s="115">
        <v>2.849101566754E-2</v>
      </c>
      <c r="L573" s="115">
        <v>3688.6708675530699</v>
      </c>
      <c r="M573" s="115">
        <v>9.1893706191018794</v>
      </c>
      <c r="N573" s="115">
        <v>1.35132651755442</v>
      </c>
      <c r="O573" s="115">
        <v>0.26181450228367997</v>
      </c>
      <c r="P573" s="115">
        <v>3.8500664983599997E-2</v>
      </c>
      <c r="Q573" s="115">
        <v>105.09397947986</v>
      </c>
      <c r="R573" s="115">
        <v>1210</v>
      </c>
      <c r="S573" s="115" t="s">
        <v>353</v>
      </c>
      <c r="T573" s="115">
        <v>1210</v>
      </c>
      <c r="U573" s="115" t="s">
        <v>352</v>
      </c>
      <c r="V573" s="115" t="s">
        <v>350</v>
      </c>
      <c r="Z573" s="115">
        <v>0</v>
      </c>
      <c r="AA573" s="115">
        <v>1</v>
      </c>
      <c r="AB573" s="115">
        <v>0.26181450228367997</v>
      </c>
      <c r="AC573" s="115">
        <v>3.8500664983599997E-2</v>
      </c>
      <c r="AD573" s="115">
        <v>105.093979479862</v>
      </c>
      <c r="AF573" s="115">
        <v>-1</v>
      </c>
      <c r="AG573" s="115">
        <v>-1</v>
      </c>
      <c r="AH573" s="115">
        <v>-1</v>
      </c>
      <c r="AI573" s="115">
        <v>-1</v>
      </c>
      <c r="AJ573" s="115">
        <v>0</v>
      </c>
      <c r="AM573" s="115" t="s">
        <v>348</v>
      </c>
      <c r="AN573" s="115">
        <v>-1</v>
      </c>
      <c r="AQ573" s="115">
        <v>608</v>
      </c>
      <c r="AR573" s="115" t="s">
        <v>247</v>
      </c>
      <c r="AS573" s="115" t="s">
        <v>355</v>
      </c>
      <c r="AT573" s="115" t="s">
        <v>296</v>
      </c>
      <c r="AV573" s="115">
        <v>49.1386544078753</v>
      </c>
      <c r="AW573" s="115">
        <v>8.5234371000000003E-2</v>
      </c>
    </row>
    <row r="574" spans="1:49" x14ac:dyDescent="0.25">
      <c r="A574" s="117">
        <v>230000</v>
      </c>
      <c r="B574" s="117">
        <v>870000</v>
      </c>
      <c r="C574" s="117">
        <v>870000</v>
      </c>
      <c r="D574" s="115" t="s">
        <v>342</v>
      </c>
      <c r="E574" s="115" t="s">
        <v>13</v>
      </c>
      <c r="F574" s="115" t="s">
        <v>343</v>
      </c>
      <c r="G574" s="115" t="s">
        <v>344</v>
      </c>
      <c r="H574" s="115">
        <v>0.56000000000000005</v>
      </c>
      <c r="I574" s="115">
        <v>0.48</v>
      </c>
      <c r="J574" s="115" t="s">
        <v>350</v>
      </c>
      <c r="K574" s="115">
        <v>2.887046187954E-2</v>
      </c>
      <c r="L574" s="115">
        <v>3688.6708675530699</v>
      </c>
      <c r="M574" s="115">
        <v>9.1893706191018794</v>
      </c>
      <c r="N574" s="115">
        <v>1.35132651755442</v>
      </c>
      <c r="O574" s="115">
        <v>0.26530137415580002</v>
      </c>
      <c r="P574" s="115">
        <v>3.901342071187E-2</v>
      </c>
      <c r="Q574" s="115">
        <v>106.493631667882</v>
      </c>
      <c r="R574" s="115">
        <v>1210</v>
      </c>
      <c r="S574" s="115" t="s">
        <v>353</v>
      </c>
      <c r="T574" s="115">
        <v>1210</v>
      </c>
      <c r="U574" s="115" t="s">
        <v>352</v>
      </c>
      <c r="V574" s="115" t="s">
        <v>350</v>
      </c>
      <c r="Z574" s="115">
        <v>0</v>
      </c>
      <c r="AA574" s="115">
        <v>1</v>
      </c>
      <c r="AB574" s="115">
        <v>0.26530137415580002</v>
      </c>
      <c r="AC574" s="115">
        <v>3.901342071187E-2</v>
      </c>
      <c r="AD574" s="115">
        <v>106.49363166788</v>
      </c>
      <c r="AF574" s="115">
        <v>-1</v>
      </c>
      <c r="AG574" s="115">
        <v>-1</v>
      </c>
      <c r="AH574" s="115">
        <v>-1</v>
      </c>
      <c r="AI574" s="115">
        <v>-1</v>
      </c>
      <c r="AJ574" s="115">
        <v>0</v>
      </c>
      <c r="AM574" s="115" t="s">
        <v>348</v>
      </c>
      <c r="AN574" s="115">
        <v>-1</v>
      </c>
      <c r="AQ574" s="115">
        <v>608</v>
      </c>
      <c r="AR574" s="115" t="s">
        <v>247</v>
      </c>
      <c r="AS574" s="115" t="s">
        <v>355</v>
      </c>
      <c r="AT574" s="115" t="s">
        <v>296</v>
      </c>
      <c r="AV574" s="115">
        <v>48.408953904339</v>
      </c>
      <c r="AW574" s="115">
        <v>8.6369530999999999E-2</v>
      </c>
    </row>
    <row r="575" spans="1:49" x14ac:dyDescent="0.25">
      <c r="A575" s="117">
        <v>230000</v>
      </c>
      <c r="B575" s="117">
        <v>870000</v>
      </c>
      <c r="C575" s="117">
        <v>870000</v>
      </c>
      <c r="D575" s="115" t="s">
        <v>342</v>
      </c>
      <c r="E575" s="115" t="s">
        <v>13</v>
      </c>
      <c r="F575" s="115" t="s">
        <v>343</v>
      </c>
      <c r="G575" s="115" t="s">
        <v>344</v>
      </c>
      <c r="H575" s="115">
        <v>0.56000000000000005</v>
      </c>
      <c r="I575" s="115">
        <v>0.48</v>
      </c>
      <c r="J575" s="115" t="s">
        <v>350</v>
      </c>
      <c r="K575" s="115">
        <v>1.9547145052309998E-2</v>
      </c>
      <c r="L575" s="115">
        <v>3697.8004848815399</v>
      </c>
      <c r="M575" s="115">
        <v>9.8268508552387299</v>
      </c>
      <c r="N575" s="115">
        <v>1.6552228789129499</v>
      </c>
      <c r="O575" s="115">
        <v>0.19208687907482999</v>
      </c>
      <c r="P575" s="115">
        <v>3.2354881708019999E-2</v>
      </c>
      <c r="Q575" s="115">
        <v>72.281442452507704</v>
      </c>
      <c r="R575" s="115">
        <v>1330</v>
      </c>
      <c r="S575" s="115" t="s">
        <v>354</v>
      </c>
      <c r="T575" s="115">
        <v>1330</v>
      </c>
      <c r="U575" s="115" t="s">
        <v>352</v>
      </c>
      <c r="V575" s="115" t="s">
        <v>350</v>
      </c>
      <c r="Z575" s="115">
        <v>0</v>
      </c>
      <c r="AA575" s="115">
        <v>1</v>
      </c>
      <c r="AB575" s="115">
        <v>0.19208687907482999</v>
      </c>
      <c r="AC575" s="115">
        <v>3.2354881708019999E-2</v>
      </c>
      <c r="AD575" s="115">
        <v>122.043043733313</v>
      </c>
      <c r="AF575" s="115">
        <v>-1</v>
      </c>
      <c r="AG575" s="115">
        <v>-1</v>
      </c>
      <c r="AH575" s="115">
        <v>-1</v>
      </c>
      <c r="AI575" s="115">
        <v>-1</v>
      </c>
      <c r="AJ575" s="115">
        <v>0</v>
      </c>
      <c r="AM575" s="115" t="s">
        <v>348</v>
      </c>
      <c r="AN575" s="115">
        <v>-1</v>
      </c>
      <c r="AQ575" s="115">
        <v>608</v>
      </c>
      <c r="AR575" s="115" t="s">
        <v>247</v>
      </c>
      <c r="AS575" s="115" t="s">
        <v>355</v>
      </c>
      <c r="AT575" s="115" t="s">
        <v>296</v>
      </c>
      <c r="AV575" s="115">
        <v>37.441646245401202</v>
      </c>
      <c r="AW575" s="115">
        <v>9.8980570700000006E-2</v>
      </c>
    </row>
    <row r="576" spans="1:49" x14ac:dyDescent="0.25">
      <c r="A576" s="117">
        <v>230000</v>
      </c>
      <c r="B576" s="117">
        <v>870000</v>
      </c>
      <c r="C576" s="117">
        <v>870000</v>
      </c>
      <c r="D576" s="115" t="s">
        <v>342</v>
      </c>
      <c r="E576" s="115" t="s">
        <v>13</v>
      </c>
      <c r="F576" s="115" t="s">
        <v>343</v>
      </c>
      <c r="G576" s="115" t="s">
        <v>344</v>
      </c>
      <c r="H576" s="115">
        <v>0.56000000000000005</v>
      </c>
      <c r="I576" s="115">
        <v>0.48</v>
      </c>
      <c r="J576" s="115" t="s">
        <v>350</v>
      </c>
      <c r="K576" s="115">
        <v>5.2857837821999995E-4</v>
      </c>
      <c r="L576" s="115">
        <v>3697.8004848815399</v>
      </c>
      <c r="M576" s="115">
        <v>9.8268508552387299</v>
      </c>
      <c r="N576" s="115">
        <v>1.6552228789129499</v>
      </c>
      <c r="O576" s="115">
        <v>5.1942608881399999E-3</v>
      </c>
      <c r="P576" s="115">
        <v>8.7491502494000002E-4</v>
      </c>
      <c r="Q576" s="115">
        <v>1.9545773833057001</v>
      </c>
      <c r="R576" s="115">
        <v>1330</v>
      </c>
      <c r="S576" s="115" t="s">
        <v>354</v>
      </c>
      <c r="T576" s="115">
        <v>1330</v>
      </c>
      <c r="U576" s="115" t="s">
        <v>352</v>
      </c>
      <c r="V576" s="115" t="s">
        <v>350</v>
      </c>
      <c r="Z576" s="115">
        <v>0</v>
      </c>
      <c r="AA576" s="115">
        <v>1</v>
      </c>
      <c r="AB576" s="115">
        <v>5.1942608881399999E-3</v>
      </c>
      <c r="AC576" s="115">
        <v>8.7491502494000002E-4</v>
      </c>
      <c r="AD576" s="115">
        <v>1.95457738330742</v>
      </c>
      <c r="AF576" s="115">
        <v>-1</v>
      </c>
      <c r="AG576" s="115">
        <v>-1</v>
      </c>
      <c r="AH576" s="115">
        <v>-1</v>
      </c>
      <c r="AI576" s="115">
        <v>-1</v>
      </c>
      <c r="AJ576" s="115">
        <v>0</v>
      </c>
      <c r="AM576" s="115" t="s">
        <v>348</v>
      </c>
      <c r="AN576" s="115">
        <v>-1</v>
      </c>
      <c r="AQ576" s="115">
        <v>608</v>
      </c>
      <c r="AR576" s="115" t="s">
        <v>247</v>
      </c>
      <c r="AS576" s="115" t="s">
        <v>355</v>
      </c>
      <c r="AT576" s="115" t="s">
        <v>296</v>
      </c>
      <c r="AV576" s="115">
        <v>8.5774771887562498</v>
      </c>
      <c r="AW576" s="115">
        <v>1.5852208999999999E-3</v>
      </c>
    </row>
    <row r="577" spans="1:49" x14ac:dyDescent="0.25">
      <c r="A577" s="117">
        <v>230000</v>
      </c>
      <c r="B577" s="117">
        <v>870000</v>
      </c>
      <c r="C577" s="117">
        <v>870000</v>
      </c>
      <c r="D577" s="115" t="s">
        <v>342</v>
      </c>
      <c r="E577" s="115" t="s">
        <v>13</v>
      </c>
      <c r="F577" s="115" t="s">
        <v>343</v>
      </c>
      <c r="G577" s="115" t="s">
        <v>344</v>
      </c>
      <c r="H577" s="115">
        <v>0.56000000000000005</v>
      </c>
      <c r="I577" s="115">
        <v>0.48</v>
      </c>
      <c r="J577" s="115" t="s">
        <v>350</v>
      </c>
      <c r="K577" s="115">
        <v>1.7794793991439999E-2</v>
      </c>
      <c r="L577" s="115">
        <v>3697.8004848815399</v>
      </c>
      <c r="M577" s="115">
        <v>9.8268508552387299</v>
      </c>
      <c r="N577" s="115">
        <v>1.6552228789129499</v>
      </c>
      <c r="O577" s="115">
        <v>0.17486678655362001</v>
      </c>
      <c r="P577" s="115">
        <v>2.945435014018E-2</v>
      </c>
      <c r="Q577" s="115">
        <v>65.801597849932506</v>
      </c>
      <c r="R577" s="115">
        <v>1330</v>
      </c>
      <c r="S577" s="115" t="s">
        <v>354</v>
      </c>
      <c r="T577" s="115">
        <v>1330</v>
      </c>
      <c r="U577" s="115" t="s">
        <v>352</v>
      </c>
      <c r="V577" s="115" t="s">
        <v>350</v>
      </c>
      <c r="Z577" s="115">
        <v>0</v>
      </c>
      <c r="AA577" s="115">
        <v>1</v>
      </c>
      <c r="AB577" s="115">
        <v>0.17486678655362001</v>
      </c>
      <c r="AC577" s="115">
        <v>2.945435014018E-2</v>
      </c>
      <c r="AD577" s="115">
        <v>72.695829360118694</v>
      </c>
      <c r="AF577" s="115">
        <v>-1</v>
      </c>
      <c r="AG577" s="115">
        <v>-1</v>
      </c>
      <c r="AH577" s="115">
        <v>-1</v>
      </c>
      <c r="AI577" s="115">
        <v>-1</v>
      </c>
      <c r="AJ577" s="115">
        <v>0</v>
      </c>
      <c r="AM577" s="115" t="s">
        <v>348</v>
      </c>
      <c r="AN577" s="115">
        <v>-1</v>
      </c>
      <c r="AQ577" s="115">
        <v>608</v>
      </c>
      <c r="AR577" s="115" t="s">
        <v>247</v>
      </c>
      <c r="AS577" s="115" t="s">
        <v>355</v>
      </c>
      <c r="AT577" s="115" t="s">
        <v>296</v>
      </c>
      <c r="AV577" s="115">
        <v>41.8071391622858</v>
      </c>
      <c r="AW577" s="115">
        <v>5.8958499099999999E-2</v>
      </c>
    </row>
    <row r="578" spans="1:49" x14ac:dyDescent="0.25">
      <c r="A578" s="117">
        <v>230000</v>
      </c>
      <c r="B578" s="117">
        <v>870000</v>
      </c>
      <c r="C578" s="117">
        <v>870000</v>
      </c>
      <c r="D578" s="115" t="s">
        <v>342</v>
      </c>
      <c r="E578" s="115" t="s">
        <v>13</v>
      </c>
      <c r="F578" s="115" t="s">
        <v>343</v>
      </c>
      <c r="G578" s="115" t="s">
        <v>344</v>
      </c>
      <c r="H578" s="115">
        <v>0.56000000000000005</v>
      </c>
      <c r="I578" s="115">
        <v>0.48</v>
      </c>
      <c r="J578" s="115" t="s">
        <v>350</v>
      </c>
      <c r="K578" s="115">
        <v>0.22824061106547</v>
      </c>
      <c r="L578" s="115">
        <v>3697.8004848815399</v>
      </c>
      <c r="M578" s="115">
        <v>9.8268508552387299</v>
      </c>
      <c r="N578" s="115">
        <v>1.6552228789129499</v>
      </c>
      <c r="O578" s="115">
        <v>2.2428864440489402</v>
      </c>
      <c r="P578" s="115">
        <v>0.37778908133264</v>
      </c>
      <c r="Q578" s="115">
        <v>843.98824226756301</v>
      </c>
      <c r="R578" s="115">
        <v>1210</v>
      </c>
      <c r="S578" s="115" t="s">
        <v>353</v>
      </c>
      <c r="T578" s="115">
        <v>1210</v>
      </c>
      <c r="U578" s="115" t="s">
        <v>352</v>
      </c>
      <c r="V578" s="115" t="s">
        <v>350</v>
      </c>
      <c r="Z578" s="115">
        <v>0</v>
      </c>
      <c r="AA578" s="115">
        <v>1</v>
      </c>
      <c r="AB578" s="115">
        <v>2.2428864440489402</v>
      </c>
      <c r="AC578" s="115">
        <v>0.37778908133264</v>
      </c>
      <c r="AD578" s="115">
        <v>1163.4801650806301</v>
      </c>
      <c r="AF578" s="115">
        <v>-1</v>
      </c>
      <c r="AG578" s="115">
        <v>-1</v>
      </c>
      <c r="AH578" s="115">
        <v>-1</v>
      </c>
      <c r="AI578" s="115">
        <v>-1</v>
      </c>
      <c r="AJ578" s="115">
        <v>0</v>
      </c>
      <c r="AM578" s="115" t="s">
        <v>348</v>
      </c>
      <c r="AN578" s="115">
        <v>-1</v>
      </c>
      <c r="AQ578" s="115">
        <v>608</v>
      </c>
      <c r="AR578" s="115" t="s">
        <v>247</v>
      </c>
      <c r="AS578" s="115" t="s">
        <v>355</v>
      </c>
      <c r="AT578" s="115" t="s">
        <v>296</v>
      </c>
      <c r="AV578" s="115">
        <v>121.772950050036</v>
      </c>
      <c r="AW578" s="115">
        <v>0.94361732769999995</v>
      </c>
    </row>
    <row r="579" spans="1:49" x14ac:dyDescent="0.25">
      <c r="A579" s="117">
        <v>230000</v>
      </c>
      <c r="B579" s="117">
        <v>870000</v>
      </c>
      <c r="C579" s="117">
        <v>870000</v>
      </c>
      <c r="D579" s="115" t="s">
        <v>342</v>
      </c>
      <c r="E579" s="115" t="s">
        <v>13</v>
      </c>
      <c r="F579" s="115" t="s">
        <v>343</v>
      </c>
      <c r="G579" s="115" t="s">
        <v>344</v>
      </c>
      <c r="H579" s="115">
        <v>0.56000000000000005</v>
      </c>
      <c r="I579" s="115">
        <v>0.48</v>
      </c>
      <c r="J579" s="115" t="s">
        <v>350</v>
      </c>
      <c r="K579" s="115">
        <v>4.88464635236E-3</v>
      </c>
      <c r="L579" s="115">
        <v>3697.8004848815399</v>
      </c>
      <c r="M579" s="115">
        <v>9.8268508552387299</v>
      </c>
      <c r="N579" s="115">
        <v>1.6552228789129499</v>
      </c>
      <c r="O579" s="115">
        <v>4.800069118526E-2</v>
      </c>
      <c r="P579" s="115">
        <v>8.08517839783E-3</v>
      </c>
      <c r="Q579" s="115">
        <v>18.062447650246401</v>
      </c>
      <c r="R579" s="115">
        <v>1330</v>
      </c>
      <c r="S579" s="115" t="s">
        <v>354</v>
      </c>
      <c r="T579" s="115">
        <v>1330</v>
      </c>
      <c r="U579" s="115" t="s">
        <v>352</v>
      </c>
      <c r="V579" s="115" t="s">
        <v>350</v>
      </c>
      <c r="Z579" s="115">
        <v>0</v>
      </c>
      <c r="AA579" s="115">
        <v>1</v>
      </c>
      <c r="AB579" s="115">
        <v>4.800069118526E-2</v>
      </c>
      <c r="AC579" s="115">
        <v>8.08517839783E-3</v>
      </c>
      <c r="AD579" s="115">
        <v>18.062447650246</v>
      </c>
      <c r="AF579" s="115">
        <v>-1</v>
      </c>
      <c r="AG579" s="115">
        <v>-1</v>
      </c>
      <c r="AH579" s="115">
        <v>-1</v>
      </c>
      <c r="AI579" s="115">
        <v>-1</v>
      </c>
      <c r="AJ579" s="115">
        <v>0</v>
      </c>
      <c r="AM579" s="115" t="s">
        <v>348</v>
      </c>
      <c r="AN579" s="115">
        <v>-1</v>
      </c>
      <c r="AQ579" s="115">
        <v>608</v>
      </c>
      <c r="AR579" s="115" t="s">
        <v>247</v>
      </c>
      <c r="AS579" s="115" t="s">
        <v>355</v>
      </c>
      <c r="AT579" s="115" t="s">
        <v>296</v>
      </c>
      <c r="AV579" s="115">
        <v>18.159233922894799</v>
      </c>
      <c r="AW579" s="115">
        <v>1.4649187100000001E-2</v>
      </c>
    </row>
    <row r="580" spans="1:49" x14ac:dyDescent="0.25">
      <c r="A580" s="117">
        <v>230000</v>
      </c>
      <c r="B580" s="117">
        <v>870000</v>
      </c>
      <c r="C580" s="117">
        <v>870000</v>
      </c>
      <c r="D580" s="115" t="s">
        <v>342</v>
      </c>
      <c r="E580" s="115" t="s">
        <v>13</v>
      </c>
      <c r="F580" s="115" t="s">
        <v>343</v>
      </c>
      <c r="G580" s="115" t="s">
        <v>344</v>
      </c>
      <c r="H580" s="115">
        <v>0.56000000000000005</v>
      </c>
      <c r="I580" s="115">
        <v>0.48</v>
      </c>
      <c r="J580" s="115" t="s">
        <v>350</v>
      </c>
      <c r="K580" s="115">
        <v>4.0831939193399997E-3</v>
      </c>
      <c r="L580" s="115">
        <v>3697.8004848815399</v>
      </c>
      <c r="M580" s="115">
        <v>9.8268508552387299</v>
      </c>
      <c r="N580" s="115">
        <v>1.6552228789129499</v>
      </c>
      <c r="O580" s="115">
        <v>4.0124937658419998E-2</v>
      </c>
      <c r="P580" s="115">
        <v>6.7585959943300003E-3</v>
      </c>
      <c r="Q580" s="115">
        <v>15.098836454819301</v>
      </c>
      <c r="R580" s="115">
        <v>1330</v>
      </c>
      <c r="S580" s="115" t="s">
        <v>354</v>
      </c>
      <c r="T580" s="115">
        <v>1330</v>
      </c>
      <c r="U580" s="115" t="s">
        <v>352</v>
      </c>
      <c r="V580" s="115" t="s">
        <v>350</v>
      </c>
      <c r="Z580" s="115">
        <v>0</v>
      </c>
      <c r="AA580" s="115">
        <v>1</v>
      </c>
      <c r="AB580" s="115">
        <v>4.0124937658419998E-2</v>
      </c>
      <c r="AC580" s="115">
        <v>6.7585959943300003E-3</v>
      </c>
      <c r="AD580" s="115">
        <v>15.098836454820599</v>
      </c>
      <c r="AF580" s="115">
        <v>-1</v>
      </c>
      <c r="AG580" s="115">
        <v>-1</v>
      </c>
      <c r="AH580" s="115">
        <v>-1</v>
      </c>
      <c r="AI580" s="115">
        <v>-1</v>
      </c>
      <c r="AJ580" s="115">
        <v>0</v>
      </c>
      <c r="AM580" s="115" t="s">
        <v>348</v>
      </c>
      <c r="AN580" s="115">
        <v>-1</v>
      </c>
      <c r="AQ580" s="115">
        <v>608</v>
      </c>
      <c r="AR580" s="115" t="s">
        <v>247</v>
      </c>
      <c r="AS580" s="115" t="s">
        <v>355</v>
      </c>
      <c r="AT580" s="115" t="s">
        <v>296</v>
      </c>
      <c r="AV580" s="115">
        <v>16.800071152470402</v>
      </c>
      <c r="AW580" s="115">
        <v>1.2245609500000001E-2</v>
      </c>
    </row>
    <row r="581" spans="1:49" x14ac:dyDescent="0.25">
      <c r="A581" s="117">
        <v>230000</v>
      </c>
      <c r="B581" s="117">
        <v>870000</v>
      </c>
      <c r="C581" s="117">
        <v>870000</v>
      </c>
      <c r="D581" s="115" t="s">
        <v>342</v>
      </c>
      <c r="E581" s="115" t="s">
        <v>13</v>
      </c>
      <c r="F581" s="115" t="s">
        <v>343</v>
      </c>
      <c r="G581" s="115" t="s">
        <v>344</v>
      </c>
      <c r="H581" s="115">
        <v>0.56000000000000005</v>
      </c>
      <c r="I581" s="115">
        <v>0.48</v>
      </c>
      <c r="J581" s="115" t="s">
        <v>350</v>
      </c>
      <c r="K581" s="115">
        <v>3.4310428311299999E-3</v>
      </c>
      <c r="L581" s="115">
        <v>3697.8004848815399</v>
      </c>
      <c r="M581" s="115">
        <v>9.8268508552387299</v>
      </c>
      <c r="N581" s="115">
        <v>1.6552228789129499</v>
      </c>
      <c r="O581" s="115">
        <v>3.3716346179470003E-2</v>
      </c>
      <c r="P581" s="115">
        <v>5.67914059262E-3</v>
      </c>
      <c r="Q581" s="115">
        <v>12.6873118446092</v>
      </c>
      <c r="R581" s="115">
        <v>1330</v>
      </c>
      <c r="S581" s="115" t="s">
        <v>354</v>
      </c>
      <c r="T581" s="115">
        <v>1330</v>
      </c>
      <c r="U581" s="115" t="s">
        <v>352</v>
      </c>
      <c r="V581" s="115" t="s">
        <v>350</v>
      </c>
      <c r="Z581" s="115">
        <v>0</v>
      </c>
      <c r="AA581" s="115">
        <v>1</v>
      </c>
      <c r="AB581" s="115">
        <v>3.3716346179470003E-2</v>
      </c>
      <c r="AC581" s="115">
        <v>5.67914059262E-3</v>
      </c>
      <c r="AD581" s="115">
        <v>12.687311844610299</v>
      </c>
      <c r="AF581" s="115">
        <v>-1</v>
      </c>
      <c r="AG581" s="115">
        <v>-1</v>
      </c>
      <c r="AH581" s="115">
        <v>-1</v>
      </c>
      <c r="AI581" s="115">
        <v>-1</v>
      </c>
      <c r="AJ581" s="115">
        <v>0</v>
      </c>
      <c r="AM581" s="115" t="s">
        <v>348</v>
      </c>
      <c r="AN581" s="115">
        <v>-1</v>
      </c>
      <c r="AQ581" s="115">
        <v>608</v>
      </c>
      <c r="AR581" s="115" t="s">
        <v>247</v>
      </c>
      <c r="AS581" s="115" t="s">
        <v>355</v>
      </c>
      <c r="AT581" s="115" t="s">
        <v>296</v>
      </c>
      <c r="AV581" s="115">
        <v>16.0895347995401</v>
      </c>
      <c r="AW581" s="115">
        <v>1.0289790599999999E-2</v>
      </c>
    </row>
    <row r="582" spans="1:49" x14ac:dyDescent="0.25">
      <c r="A582" s="117">
        <v>230000</v>
      </c>
      <c r="B582" s="117">
        <v>870000</v>
      </c>
      <c r="C582" s="117">
        <v>870000</v>
      </c>
      <c r="D582" s="115" t="s">
        <v>342</v>
      </c>
      <c r="E582" s="115" t="s">
        <v>13</v>
      </c>
      <c r="F582" s="115" t="s">
        <v>343</v>
      </c>
      <c r="G582" s="115" t="s">
        <v>344</v>
      </c>
      <c r="H582" s="115">
        <v>0.56000000000000005</v>
      </c>
      <c r="I582" s="115">
        <v>0.48</v>
      </c>
      <c r="J582" s="115" t="s">
        <v>350</v>
      </c>
      <c r="K582" s="115">
        <v>0.16658400683971999</v>
      </c>
      <c r="L582" s="115">
        <v>3697.8004848815399</v>
      </c>
      <c r="M582" s="115">
        <v>9.8268508552387299</v>
      </c>
      <c r="N582" s="115">
        <v>1.6552228789129499</v>
      </c>
      <c r="O582" s="115">
        <v>1.63699619008205</v>
      </c>
      <c r="P582" s="115">
        <v>0.27573365938209998</v>
      </c>
      <c r="Q582" s="115">
        <v>615.99442126544898</v>
      </c>
      <c r="R582" s="115">
        <v>1300</v>
      </c>
      <c r="S582" s="115" t="s">
        <v>346</v>
      </c>
      <c r="T582" s="115">
        <v>1300</v>
      </c>
      <c r="U582" s="115" t="s">
        <v>352</v>
      </c>
      <c r="V582" s="115" t="s">
        <v>350</v>
      </c>
      <c r="Z582" s="115">
        <v>0</v>
      </c>
      <c r="AA582" s="115">
        <v>1</v>
      </c>
      <c r="AB582" s="115">
        <v>1.63699619008205</v>
      </c>
      <c r="AC582" s="115">
        <v>0.27573365938209998</v>
      </c>
      <c r="AD582" s="115">
        <v>743.96984387953603</v>
      </c>
      <c r="AF582" s="115">
        <v>-1</v>
      </c>
      <c r="AG582" s="115">
        <v>-1</v>
      </c>
      <c r="AH582" s="115">
        <v>-1</v>
      </c>
      <c r="AI582" s="115">
        <v>-1</v>
      </c>
      <c r="AJ582" s="115">
        <v>0</v>
      </c>
      <c r="AM582" s="115" t="s">
        <v>348</v>
      </c>
      <c r="AN582" s="115">
        <v>-1</v>
      </c>
      <c r="AQ582" s="115">
        <v>608</v>
      </c>
      <c r="AR582" s="115" t="s">
        <v>247</v>
      </c>
      <c r="AS582" s="115" t="s">
        <v>355</v>
      </c>
      <c r="AT582" s="115" t="s">
        <v>296</v>
      </c>
      <c r="AV582" s="115">
        <v>162.98946946953001</v>
      </c>
      <c r="AW582" s="115">
        <v>0.60338186849999997</v>
      </c>
    </row>
    <row r="583" spans="1:49" x14ac:dyDescent="0.25">
      <c r="A583" s="117">
        <v>230000</v>
      </c>
      <c r="B583" s="117">
        <v>870000</v>
      </c>
      <c r="C583" s="117">
        <v>870000</v>
      </c>
      <c r="D583" s="115" t="s">
        <v>342</v>
      </c>
      <c r="E583" s="115" t="s">
        <v>13</v>
      </c>
      <c r="F583" s="115" t="s">
        <v>343</v>
      </c>
      <c r="G583" s="115" t="s">
        <v>344</v>
      </c>
      <c r="H583" s="115">
        <v>0.56000000000000005</v>
      </c>
      <c r="I583" s="115">
        <v>0.48</v>
      </c>
      <c r="J583" s="115" t="s">
        <v>350</v>
      </c>
      <c r="K583" s="115">
        <v>3.6338883677310002E-2</v>
      </c>
      <c r="L583" s="115">
        <v>3697.8004848815399</v>
      </c>
      <c r="M583" s="115">
        <v>9.8268508552387299</v>
      </c>
      <c r="N583" s="115">
        <v>1.6552228789129499</v>
      </c>
      <c r="O583" s="115">
        <v>0.35709679014285001</v>
      </c>
      <c r="P583" s="115">
        <v>6.0148951656849997E-2</v>
      </c>
      <c r="Q583" s="115">
        <v>134.37394168203301</v>
      </c>
      <c r="R583" s="115">
        <v>1210</v>
      </c>
      <c r="S583" s="115" t="s">
        <v>353</v>
      </c>
      <c r="T583" s="115">
        <v>1210</v>
      </c>
      <c r="U583" s="115" t="s">
        <v>352</v>
      </c>
      <c r="V583" s="115" t="s">
        <v>350</v>
      </c>
      <c r="Z583" s="115">
        <v>0</v>
      </c>
      <c r="AA583" s="115">
        <v>1</v>
      </c>
      <c r="AB583" s="115">
        <v>0.35709679014285001</v>
      </c>
      <c r="AC583" s="115">
        <v>6.0148951656849997E-2</v>
      </c>
      <c r="AD583" s="115">
        <v>134.373941682034</v>
      </c>
      <c r="AF583" s="115">
        <v>-1</v>
      </c>
      <c r="AG583" s="115">
        <v>-1</v>
      </c>
      <c r="AH583" s="115">
        <v>-1</v>
      </c>
      <c r="AI583" s="115">
        <v>-1</v>
      </c>
      <c r="AJ583" s="115">
        <v>0</v>
      </c>
      <c r="AM583" s="115" t="s">
        <v>348</v>
      </c>
      <c r="AN583" s="115">
        <v>-1</v>
      </c>
      <c r="AQ583" s="115">
        <v>608</v>
      </c>
      <c r="AR583" s="115" t="s">
        <v>247</v>
      </c>
      <c r="AS583" s="115" t="s">
        <v>355</v>
      </c>
      <c r="AT583" s="115" t="s">
        <v>296</v>
      </c>
      <c r="AV583" s="115">
        <v>48.677200531468003</v>
      </c>
      <c r="AW583" s="115">
        <v>0.108981299</v>
      </c>
    </row>
    <row r="584" spans="1:49" x14ac:dyDescent="0.25">
      <c r="A584" s="117">
        <v>230000</v>
      </c>
      <c r="B584" s="117">
        <v>870000</v>
      </c>
      <c r="C584" s="117">
        <v>870000</v>
      </c>
      <c r="D584" s="115" t="s">
        <v>342</v>
      </c>
      <c r="E584" s="115" t="s">
        <v>13</v>
      </c>
      <c r="F584" s="115" t="s">
        <v>343</v>
      </c>
      <c r="G584" s="115" t="s">
        <v>344</v>
      </c>
      <c r="H584" s="115">
        <v>0.56000000000000005</v>
      </c>
      <c r="I584" s="115">
        <v>0.48</v>
      </c>
      <c r="J584" s="115" t="s">
        <v>345</v>
      </c>
      <c r="K584" s="115">
        <v>8.0387021780000005E-5</v>
      </c>
      <c r="L584" s="115">
        <v>3760.4012960108898</v>
      </c>
      <c r="M584" s="115">
        <v>10.8477610401389</v>
      </c>
      <c r="N584" s="115">
        <v>1.7493542123526</v>
      </c>
      <c r="O584" s="115">
        <v>8.7201920305000002E-4</v>
      </c>
      <c r="P584" s="115">
        <v>1.4062537517000001E-4</v>
      </c>
      <c r="Q584" s="115">
        <v>0.30228746090275999</v>
      </c>
      <c r="R584" s="115">
        <v>1200</v>
      </c>
      <c r="S584" s="115" t="s">
        <v>351</v>
      </c>
      <c r="T584" s="115">
        <v>1200</v>
      </c>
      <c r="U584" s="115" t="s">
        <v>347</v>
      </c>
      <c r="V584" s="115" t="s">
        <v>345</v>
      </c>
      <c r="Z584" s="115">
        <v>0</v>
      </c>
      <c r="AA584" s="115">
        <v>1</v>
      </c>
      <c r="AB584" s="115">
        <v>8.7201920305000002E-4</v>
      </c>
      <c r="AC584" s="115">
        <v>1.4062537517000001E-4</v>
      </c>
      <c r="AD584" s="115">
        <v>53.898188517751798</v>
      </c>
      <c r="AF584" s="115">
        <v>-1</v>
      </c>
      <c r="AG584" s="115">
        <v>-1</v>
      </c>
      <c r="AH584" s="115">
        <v>-1</v>
      </c>
      <c r="AI584" s="115">
        <v>-1</v>
      </c>
      <c r="AJ584" s="115">
        <v>0</v>
      </c>
      <c r="AM584" s="115" t="s">
        <v>348</v>
      </c>
      <c r="AN584" s="115">
        <v>-1</v>
      </c>
      <c r="AQ584" s="115">
        <v>608</v>
      </c>
      <c r="AR584" s="115" t="s">
        <v>247</v>
      </c>
      <c r="AS584" s="115" t="s">
        <v>355</v>
      </c>
      <c r="AT584" s="115" t="s">
        <v>296</v>
      </c>
      <c r="AV584" s="115">
        <v>10.105781054795001</v>
      </c>
      <c r="AW584" s="115">
        <v>4.3713048300000001E-2</v>
      </c>
    </row>
    <row r="585" spans="1:49" x14ac:dyDescent="0.25">
      <c r="A585" s="117">
        <v>230000</v>
      </c>
      <c r="B585" s="117">
        <v>870000</v>
      </c>
      <c r="C585" s="117">
        <v>870000</v>
      </c>
      <c r="D585" s="115" t="s">
        <v>342</v>
      </c>
      <c r="E585" s="115" t="s">
        <v>13</v>
      </c>
      <c r="F585" s="115" t="s">
        <v>343</v>
      </c>
      <c r="G585" s="115" t="s">
        <v>344</v>
      </c>
      <c r="H585" s="115">
        <v>0.56000000000000005</v>
      </c>
      <c r="I585" s="115">
        <v>0.48</v>
      </c>
      <c r="J585" s="115" t="s">
        <v>345</v>
      </c>
      <c r="K585" s="115">
        <v>3.6095686909999997E-5</v>
      </c>
      <c r="L585" s="115">
        <v>3760.4012960108898</v>
      </c>
      <c r="M585" s="115">
        <v>10.8477610401389</v>
      </c>
      <c r="N585" s="115">
        <v>1.7493542123526</v>
      </c>
      <c r="O585" s="115">
        <v>3.9155738624999998E-4</v>
      </c>
      <c r="P585" s="115">
        <v>6.3144141950000003E-5</v>
      </c>
      <c r="Q585" s="115">
        <v>0.13573426786309001</v>
      </c>
      <c r="R585" s="115">
        <v>1400</v>
      </c>
      <c r="S585" s="115" t="s">
        <v>356</v>
      </c>
      <c r="T585" s="115">
        <v>1400</v>
      </c>
      <c r="U585" s="115" t="s">
        <v>347</v>
      </c>
      <c r="V585" s="115" t="s">
        <v>345</v>
      </c>
      <c r="Z585" s="115">
        <v>0</v>
      </c>
      <c r="AA585" s="115">
        <v>1</v>
      </c>
      <c r="AB585" s="115">
        <v>3.9155738624999998E-4</v>
      </c>
      <c r="AC585" s="115">
        <v>6.3144141950000003E-5</v>
      </c>
      <c r="AD585" s="115">
        <v>97.914753744733105</v>
      </c>
      <c r="AF585" s="115">
        <v>-1</v>
      </c>
      <c r="AG585" s="115">
        <v>-1</v>
      </c>
      <c r="AH585" s="115">
        <v>-1</v>
      </c>
      <c r="AI585" s="115">
        <v>-1</v>
      </c>
      <c r="AJ585" s="115">
        <v>0</v>
      </c>
      <c r="AM585" s="115" t="s">
        <v>348</v>
      </c>
      <c r="AN585" s="115">
        <v>-1</v>
      </c>
      <c r="AQ585" s="115">
        <v>608</v>
      </c>
      <c r="AR585" s="115" t="s">
        <v>247</v>
      </c>
      <c r="AS585" s="115" t="s">
        <v>355</v>
      </c>
      <c r="AT585" s="115" t="s">
        <v>296</v>
      </c>
      <c r="AV585" s="115">
        <v>12.392211367506301</v>
      </c>
      <c r="AW585" s="115">
        <v>7.9411803500000003E-2</v>
      </c>
    </row>
    <row r="586" spans="1:49" x14ac:dyDescent="0.25">
      <c r="A586" s="117">
        <v>230000</v>
      </c>
      <c r="B586" s="117">
        <v>870000</v>
      </c>
      <c r="C586" s="117">
        <v>870000</v>
      </c>
      <c r="D586" s="115" t="s">
        <v>342</v>
      </c>
      <c r="E586" s="115" t="s">
        <v>13</v>
      </c>
      <c r="F586" s="115" t="s">
        <v>343</v>
      </c>
      <c r="G586" s="115" t="s">
        <v>344</v>
      </c>
      <c r="H586" s="115">
        <v>0.56000000000000005</v>
      </c>
      <c r="I586" s="115">
        <v>0.48</v>
      </c>
      <c r="J586" s="115" t="s">
        <v>350</v>
      </c>
      <c r="K586" s="115">
        <v>0.10337629496764</v>
      </c>
      <c r="L586" s="115">
        <v>3697.3813855888002</v>
      </c>
      <c r="M586" s="115">
        <v>9.2096594654569905</v>
      </c>
      <c r="N586" s="115">
        <v>1.3542620814797801</v>
      </c>
      <c r="O586" s="115">
        <v>0.95206047345261002</v>
      </c>
      <c r="P586" s="115">
        <v>0.13999859639854001</v>
      </c>
      <c r="Q586" s="115">
        <v>382.221588724497</v>
      </c>
      <c r="R586" s="115">
        <v>1200</v>
      </c>
      <c r="S586" s="115" t="s">
        <v>351</v>
      </c>
      <c r="T586" s="115">
        <v>1200</v>
      </c>
      <c r="U586" s="115" t="s">
        <v>352</v>
      </c>
      <c r="V586" s="115" t="s">
        <v>350</v>
      </c>
      <c r="Z586" s="115">
        <v>0</v>
      </c>
      <c r="AA586" s="115">
        <v>1</v>
      </c>
      <c r="AB586" s="115">
        <v>0.95206047345261002</v>
      </c>
      <c r="AC586" s="115">
        <v>0.13999859639854001</v>
      </c>
      <c r="AD586" s="115">
        <v>891.12738895780501</v>
      </c>
      <c r="AF586" s="115">
        <v>-1</v>
      </c>
      <c r="AG586" s="115">
        <v>-1</v>
      </c>
      <c r="AH586" s="115">
        <v>-1</v>
      </c>
      <c r="AI586" s="115">
        <v>-1</v>
      </c>
      <c r="AJ586" s="115">
        <v>0</v>
      </c>
      <c r="AM586" s="115" t="s">
        <v>348</v>
      </c>
      <c r="AN586" s="115">
        <v>-1</v>
      </c>
      <c r="AQ586" s="115">
        <v>608</v>
      </c>
      <c r="AR586" s="115" t="s">
        <v>247</v>
      </c>
      <c r="AS586" s="115" t="s">
        <v>355</v>
      </c>
      <c r="AT586" s="115" t="s">
        <v>296</v>
      </c>
      <c r="AV586" s="115">
        <v>131.88763491440901</v>
      </c>
      <c r="AW586" s="115">
        <v>0.7227310535</v>
      </c>
    </row>
    <row r="587" spans="1:49" x14ac:dyDescent="0.25">
      <c r="A587" s="117">
        <v>230000</v>
      </c>
      <c r="B587" s="117">
        <v>870000</v>
      </c>
      <c r="C587" s="117">
        <v>870000</v>
      </c>
      <c r="D587" s="115" t="s">
        <v>342</v>
      </c>
      <c r="E587" s="115" t="s">
        <v>13</v>
      </c>
      <c r="F587" s="115" t="s">
        <v>343</v>
      </c>
      <c r="G587" s="115" t="s">
        <v>344</v>
      </c>
      <c r="H587" s="115">
        <v>0.56000000000000005</v>
      </c>
      <c r="I587" s="115">
        <v>0.48</v>
      </c>
      <c r="J587" s="115" t="s">
        <v>350</v>
      </c>
      <c r="K587" s="115">
        <v>0.11662857468531999</v>
      </c>
      <c r="L587" s="115">
        <v>3697.3813855888002</v>
      </c>
      <c r="M587" s="115">
        <v>9.2096594654569905</v>
      </c>
      <c r="N587" s="115">
        <v>1.3542620814797801</v>
      </c>
      <c r="O587" s="115">
        <v>1.0741094567934499</v>
      </c>
      <c r="P587" s="115">
        <v>0.15794565631335999</v>
      </c>
      <c r="Q587" s="115">
        <v>431.22032106927099</v>
      </c>
      <c r="R587" s="115">
        <v>1210</v>
      </c>
      <c r="S587" s="115" t="s">
        <v>353</v>
      </c>
      <c r="T587" s="115">
        <v>1210</v>
      </c>
      <c r="U587" s="115" t="s">
        <v>352</v>
      </c>
      <c r="V587" s="115" t="s">
        <v>350</v>
      </c>
      <c r="Z587" s="115">
        <v>0</v>
      </c>
      <c r="AA587" s="115">
        <v>1</v>
      </c>
      <c r="AB587" s="115">
        <v>1.0741094567934499</v>
      </c>
      <c r="AC587" s="115">
        <v>0.15794565631335999</v>
      </c>
      <c r="AD587" s="115">
        <v>679.18721694497594</v>
      </c>
      <c r="AF587" s="115">
        <v>-1</v>
      </c>
      <c r="AG587" s="115">
        <v>-1</v>
      </c>
      <c r="AH587" s="115">
        <v>-1</v>
      </c>
      <c r="AI587" s="115">
        <v>-1</v>
      </c>
      <c r="AJ587" s="115">
        <v>0</v>
      </c>
      <c r="AM587" s="115" t="s">
        <v>348</v>
      </c>
      <c r="AN587" s="115">
        <v>-1</v>
      </c>
      <c r="AQ587" s="115">
        <v>608</v>
      </c>
      <c r="AR587" s="115" t="s">
        <v>247</v>
      </c>
      <c r="AS587" s="115" t="s">
        <v>355</v>
      </c>
      <c r="AT587" s="115" t="s">
        <v>296</v>
      </c>
      <c r="AV587" s="115">
        <v>103.847153903845</v>
      </c>
      <c r="AW587" s="115">
        <v>0.55084121409999998</v>
      </c>
    </row>
    <row r="588" spans="1:49" x14ac:dyDescent="0.25">
      <c r="A588" s="117">
        <v>230000</v>
      </c>
      <c r="B588" s="117">
        <v>870000</v>
      </c>
      <c r="C588" s="117">
        <v>870000</v>
      </c>
      <c r="D588" s="115" t="s">
        <v>342</v>
      </c>
      <c r="E588" s="115" t="s">
        <v>13</v>
      </c>
      <c r="F588" s="115" t="s">
        <v>343</v>
      </c>
      <c r="G588" s="115" t="s">
        <v>344</v>
      </c>
      <c r="H588" s="115">
        <v>0.56000000000000005</v>
      </c>
      <c r="I588" s="115">
        <v>0.48</v>
      </c>
      <c r="J588" s="115" t="s">
        <v>350</v>
      </c>
      <c r="K588" s="115">
        <v>6.6364625480010001E-2</v>
      </c>
      <c r="L588" s="115">
        <v>3697.3813855888002</v>
      </c>
      <c r="M588" s="115">
        <v>9.2096594654569905</v>
      </c>
      <c r="N588" s="115">
        <v>1.3542620814797801</v>
      </c>
      <c r="O588" s="115">
        <v>0.61119560122351002</v>
      </c>
      <c r="P588" s="115">
        <v>8.9875095839180005E-2</v>
      </c>
      <c r="Q588" s="115">
        <v>245.375330911372</v>
      </c>
      <c r="R588" s="115">
        <v>1210</v>
      </c>
      <c r="S588" s="115" t="s">
        <v>353</v>
      </c>
      <c r="T588" s="115">
        <v>1210</v>
      </c>
      <c r="U588" s="115" t="s">
        <v>352</v>
      </c>
      <c r="V588" s="115" t="s">
        <v>350</v>
      </c>
      <c r="Z588" s="115">
        <v>0</v>
      </c>
      <c r="AA588" s="115">
        <v>1</v>
      </c>
      <c r="AB588" s="115">
        <v>0.61119560122351002</v>
      </c>
      <c r="AC588" s="115">
        <v>8.9875095839180005E-2</v>
      </c>
      <c r="AD588" s="115">
        <v>245.37533091137101</v>
      </c>
      <c r="AF588" s="115">
        <v>-1</v>
      </c>
      <c r="AG588" s="115">
        <v>-1</v>
      </c>
      <c r="AH588" s="115">
        <v>-1</v>
      </c>
      <c r="AI588" s="115">
        <v>-1</v>
      </c>
      <c r="AJ588" s="115">
        <v>0</v>
      </c>
      <c r="AM588" s="115" t="s">
        <v>348</v>
      </c>
      <c r="AN588" s="115">
        <v>-1</v>
      </c>
      <c r="AQ588" s="115">
        <v>608</v>
      </c>
      <c r="AR588" s="115" t="s">
        <v>247</v>
      </c>
      <c r="AS588" s="115" t="s">
        <v>355</v>
      </c>
      <c r="AT588" s="115" t="s">
        <v>296</v>
      </c>
      <c r="AV588" s="115">
        <v>68.895704129835806</v>
      </c>
      <c r="AW588" s="115">
        <v>0.1990067566</v>
      </c>
    </row>
    <row r="589" spans="1:49" x14ac:dyDescent="0.25">
      <c r="A589" s="117">
        <v>230000</v>
      </c>
      <c r="B589" s="117">
        <v>870000</v>
      </c>
      <c r="C589" s="117">
        <v>870000</v>
      </c>
      <c r="D589" s="115" t="s">
        <v>342</v>
      </c>
      <c r="E589" s="115" t="s">
        <v>13</v>
      </c>
      <c r="F589" s="115" t="s">
        <v>343</v>
      </c>
      <c r="G589" s="115" t="s">
        <v>344</v>
      </c>
      <c r="H589" s="115">
        <v>0.56000000000000005</v>
      </c>
      <c r="I589" s="115">
        <v>0.48</v>
      </c>
      <c r="J589" s="115" t="s">
        <v>350</v>
      </c>
      <c r="K589" s="115">
        <v>0.20128310234666999</v>
      </c>
      <c r="L589" s="115">
        <v>3684.8217614068999</v>
      </c>
      <c r="M589" s="115">
        <v>9.1803490775559506</v>
      </c>
      <c r="N589" s="115">
        <v>1.35001916496691</v>
      </c>
      <c r="O589" s="115">
        <v>1.8478491429558701</v>
      </c>
      <c r="P589" s="115">
        <v>0.271736045752</v>
      </c>
      <c r="Q589" s="115">
        <v>741.69235573050901</v>
      </c>
      <c r="R589" s="115">
        <v>1200</v>
      </c>
      <c r="S589" s="115" t="s">
        <v>351</v>
      </c>
      <c r="T589" s="115">
        <v>1200</v>
      </c>
      <c r="U589" s="115" t="s">
        <v>352</v>
      </c>
      <c r="V589" s="115" t="s">
        <v>350</v>
      </c>
      <c r="Z589" s="115">
        <v>0</v>
      </c>
      <c r="AA589" s="115">
        <v>1</v>
      </c>
      <c r="AB589" s="115">
        <v>1.8478491429558701</v>
      </c>
      <c r="AC589" s="115">
        <v>0.271736045752</v>
      </c>
      <c r="AD589" s="115">
        <v>741.69235573050901</v>
      </c>
      <c r="AF589" s="115">
        <v>-1</v>
      </c>
      <c r="AG589" s="115">
        <v>-1</v>
      </c>
      <c r="AH589" s="115">
        <v>-1</v>
      </c>
      <c r="AI589" s="115">
        <v>-1</v>
      </c>
      <c r="AJ589" s="115">
        <v>0</v>
      </c>
      <c r="AM589" s="115" t="s">
        <v>348</v>
      </c>
      <c r="AN589" s="115">
        <v>-1</v>
      </c>
      <c r="AQ589" s="115">
        <v>608</v>
      </c>
      <c r="AR589" s="115" t="s">
        <v>247</v>
      </c>
      <c r="AS589" s="115" t="s">
        <v>355</v>
      </c>
      <c r="AT589" s="115" t="s">
        <v>296</v>
      </c>
      <c r="AV589" s="115">
        <v>132.59298565292301</v>
      </c>
      <c r="AW589" s="115">
        <v>0.60153475729999994</v>
      </c>
    </row>
    <row r="590" spans="1:49" x14ac:dyDescent="0.25">
      <c r="A590" s="117">
        <v>230000</v>
      </c>
      <c r="B590" s="117">
        <v>870000</v>
      </c>
      <c r="C590" s="117">
        <v>870000</v>
      </c>
      <c r="D590" s="115" t="s">
        <v>342</v>
      </c>
      <c r="E590" s="115" t="s">
        <v>13</v>
      </c>
      <c r="F590" s="115" t="s">
        <v>343</v>
      </c>
      <c r="G590" s="115" t="s">
        <v>344</v>
      </c>
      <c r="H590" s="115">
        <v>0.56000000000000005</v>
      </c>
      <c r="I590" s="115">
        <v>0.48</v>
      </c>
      <c r="J590" s="115" t="s">
        <v>350</v>
      </c>
      <c r="K590" s="115">
        <v>0.17758352161907001</v>
      </c>
      <c r="L590" s="115">
        <v>3684.8217614068999</v>
      </c>
      <c r="M590" s="115">
        <v>9.1803490775559506</v>
      </c>
      <c r="N590" s="115">
        <v>1.35001916496691</v>
      </c>
      <c r="O590" s="115">
        <v>1.63027871888482</v>
      </c>
      <c r="P590" s="115">
        <v>0.23974115756806</v>
      </c>
      <c r="Q590" s="115">
        <v>654.363624929244</v>
      </c>
      <c r="R590" s="115">
        <v>1210</v>
      </c>
      <c r="S590" s="115" t="s">
        <v>353</v>
      </c>
      <c r="T590" s="115">
        <v>1210</v>
      </c>
      <c r="U590" s="115" t="s">
        <v>352</v>
      </c>
      <c r="V590" s="115" t="s">
        <v>350</v>
      </c>
      <c r="Z590" s="115">
        <v>0</v>
      </c>
      <c r="AA590" s="115">
        <v>1</v>
      </c>
      <c r="AB590" s="115">
        <v>1.63027871888482</v>
      </c>
      <c r="AC590" s="115">
        <v>0.23974115756806</v>
      </c>
      <c r="AD590" s="115">
        <v>654.363624929244</v>
      </c>
      <c r="AF590" s="115">
        <v>-1</v>
      </c>
      <c r="AG590" s="115">
        <v>-1</v>
      </c>
      <c r="AH590" s="115">
        <v>-1</v>
      </c>
      <c r="AI590" s="115">
        <v>-1</v>
      </c>
      <c r="AJ590" s="115">
        <v>0</v>
      </c>
      <c r="AM590" s="115" t="s">
        <v>348</v>
      </c>
      <c r="AN590" s="115">
        <v>-1</v>
      </c>
      <c r="AQ590" s="115">
        <v>608</v>
      </c>
      <c r="AR590" s="115" t="s">
        <v>247</v>
      </c>
      <c r="AS590" s="115" t="s">
        <v>355</v>
      </c>
      <c r="AT590" s="115" t="s">
        <v>296</v>
      </c>
      <c r="AV590" s="115">
        <v>108.248926681386</v>
      </c>
      <c r="AW590" s="115">
        <v>0.53070853600000001</v>
      </c>
    </row>
    <row r="591" spans="1:49" x14ac:dyDescent="0.25">
      <c r="A591" s="117">
        <v>230000</v>
      </c>
      <c r="B591" s="117">
        <v>870000</v>
      </c>
      <c r="C591" s="117">
        <v>870000</v>
      </c>
      <c r="D591" s="115" t="s">
        <v>342</v>
      </c>
      <c r="E591" s="115" t="s">
        <v>13</v>
      </c>
      <c r="F591" s="115" t="s">
        <v>343</v>
      </c>
      <c r="G591" s="115" t="s">
        <v>344</v>
      </c>
      <c r="H591" s="115">
        <v>0.56000000000000005</v>
      </c>
      <c r="I591" s="115">
        <v>0.48</v>
      </c>
      <c r="J591" s="115" t="s">
        <v>350</v>
      </c>
      <c r="K591" s="115">
        <v>0.20019144505535999</v>
      </c>
      <c r="L591" s="115">
        <v>3684.8217614068999</v>
      </c>
      <c r="M591" s="115">
        <v>9.1803490775559506</v>
      </c>
      <c r="N591" s="115">
        <v>1.35001916496691</v>
      </c>
      <c r="O591" s="115">
        <v>1.83782734794864</v>
      </c>
      <c r="P591" s="115">
        <v>0.27026228748716002</v>
      </c>
      <c r="Q591" s="115">
        <v>737.66979318751396</v>
      </c>
      <c r="R591" s="115">
        <v>1210</v>
      </c>
      <c r="S591" s="115" t="s">
        <v>353</v>
      </c>
      <c r="T591" s="115">
        <v>1210</v>
      </c>
      <c r="U591" s="115" t="s">
        <v>352</v>
      </c>
      <c r="V591" s="115" t="s">
        <v>350</v>
      </c>
      <c r="Z591" s="115">
        <v>0</v>
      </c>
      <c r="AA591" s="115">
        <v>1</v>
      </c>
      <c r="AB591" s="115">
        <v>1.83782734794864</v>
      </c>
      <c r="AC591" s="115">
        <v>0.27026228748716002</v>
      </c>
      <c r="AD591" s="115">
        <v>737.66979318751396</v>
      </c>
      <c r="AF591" s="115">
        <v>-1</v>
      </c>
      <c r="AG591" s="115">
        <v>-1</v>
      </c>
      <c r="AH591" s="115">
        <v>-1</v>
      </c>
      <c r="AI591" s="115">
        <v>-1</v>
      </c>
      <c r="AJ591" s="115">
        <v>0</v>
      </c>
      <c r="AM591" s="115" t="s">
        <v>348</v>
      </c>
      <c r="AN591" s="115">
        <v>-1</v>
      </c>
      <c r="AQ591" s="115">
        <v>608</v>
      </c>
      <c r="AR591" s="115" t="s">
        <v>247</v>
      </c>
      <c r="AS591" s="115" t="s">
        <v>355</v>
      </c>
      <c r="AT591" s="115" t="s">
        <v>296</v>
      </c>
      <c r="AV591" s="115">
        <v>114.110882231049</v>
      </c>
      <c r="AW591" s="115">
        <v>0.59827233840000005</v>
      </c>
    </row>
    <row r="592" spans="1:49" x14ac:dyDescent="0.25">
      <c r="A592" s="117">
        <v>230000</v>
      </c>
      <c r="B592" s="117">
        <v>870000</v>
      </c>
      <c r="C592" s="117">
        <v>870000</v>
      </c>
      <c r="D592" s="115" t="s">
        <v>342</v>
      </c>
      <c r="E592" s="115" t="s">
        <v>13</v>
      </c>
      <c r="F592" s="115" t="s">
        <v>343</v>
      </c>
      <c r="G592" s="115" t="s">
        <v>344</v>
      </c>
      <c r="H592" s="115">
        <v>0.56000000000000005</v>
      </c>
      <c r="I592" s="115">
        <v>0.48</v>
      </c>
      <c r="J592" s="115" t="s">
        <v>350</v>
      </c>
      <c r="K592" s="115">
        <v>1.2601597228319999E-2</v>
      </c>
      <c r="L592" s="115">
        <v>3684.8217614068999</v>
      </c>
      <c r="M592" s="115">
        <v>9.1803490775559506</v>
      </c>
      <c r="N592" s="115">
        <v>1.35001916496691</v>
      </c>
      <c r="O592" s="115">
        <v>0.11568706149079</v>
      </c>
      <c r="P592" s="115">
        <v>1.701239776743E-2</v>
      </c>
      <c r="Q592" s="115">
        <v>46.434639695420501</v>
      </c>
      <c r="R592" s="115">
        <v>1210</v>
      </c>
      <c r="S592" s="115" t="s">
        <v>353</v>
      </c>
      <c r="T592" s="115">
        <v>1210</v>
      </c>
      <c r="U592" s="115" t="s">
        <v>352</v>
      </c>
      <c r="V592" s="115" t="s">
        <v>350</v>
      </c>
      <c r="Z592" s="115">
        <v>0</v>
      </c>
      <c r="AA592" s="115">
        <v>1</v>
      </c>
      <c r="AB592" s="115">
        <v>0.11568706149079</v>
      </c>
      <c r="AC592" s="115">
        <v>1.701239776743E-2</v>
      </c>
      <c r="AD592" s="115">
        <v>46.434639695419399</v>
      </c>
      <c r="AF592" s="115">
        <v>-1</v>
      </c>
      <c r="AG592" s="115">
        <v>-1</v>
      </c>
      <c r="AH592" s="115">
        <v>-1</v>
      </c>
      <c r="AI592" s="115">
        <v>-1</v>
      </c>
      <c r="AJ592" s="115">
        <v>0</v>
      </c>
      <c r="AM592" s="115" t="s">
        <v>348</v>
      </c>
      <c r="AN592" s="115">
        <v>-1</v>
      </c>
      <c r="AQ592" s="115">
        <v>608</v>
      </c>
      <c r="AR592" s="115" t="s">
        <v>247</v>
      </c>
      <c r="AS592" s="115" t="s">
        <v>355</v>
      </c>
      <c r="AT592" s="115" t="s">
        <v>296</v>
      </c>
      <c r="AV592" s="115">
        <v>41.733240048241399</v>
      </c>
      <c r="AW592" s="115">
        <v>3.7659886199999999E-2</v>
      </c>
    </row>
    <row r="593" spans="1:49" x14ac:dyDescent="0.25">
      <c r="A593" s="117">
        <v>230000</v>
      </c>
      <c r="B593" s="117">
        <v>870000</v>
      </c>
      <c r="C593" s="117">
        <v>870000</v>
      </c>
      <c r="D593" s="115" t="s">
        <v>342</v>
      </c>
      <c r="E593" s="115" t="s">
        <v>13</v>
      </c>
      <c r="F593" s="115" t="s">
        <v>343</v>
      </c>
      <c r="G593" s="115" t="s">
        <v>344</v>
      </c>
      <c r="H593" s="115">
        <v>0.56000000000000005</v>
      </c>
      <c r="I593" s="115">
        <v>0.48</v>
      </c>
      <c r="J593" s="115" t="s">
        <v>350</v>
      </c>
      <c r="K593" s="115">
        <v>2.206060461556E-2</v>
      </c>
      <c r="L593" s="115">
        <v>3684.8217614068999</v>
      </c>
      <c r="M593" s="115">
        <v>9.1803490775559506</v>
      </c>
      <c r="N593" s="115">
        <v>1.35001916496691</v>
      </c>
      <c r="O593" s="115">
        <v>0.20252405123278999</v>
      </c>
      <c r="P593" s="115">
        <v>2.9782239021759999E-2</v>
      </c>
      <c r="Q593" s="115">
        <v>81.289395957212705</v>
      </c>
      <c r="R593" s="115">
        <v>1210</v>
      </c>
      <c r="S593" s="115" t="s">
        <v>353</v>
      </c>
      <c r="T593" s="115">
        <v>1210</v>
      </c>
      <c r="U593" s="115" t="s">
        <v>352</v>
      </c>
      <c r="V593" s="115" t="s">
        <v>350</v>
      </c>
      <c r="Z593" s="115">
        <v>0</v>
      </c>
      <c r="AA593" s="115">
        <v>1</v>
      </c>
      <c r="AB593" s="115">
        <v>0.20252405123278999</v>
      </c>
      <c r="AC593" s="115">
        <v>2.9782239021759999E-2</v>
      </c>
      <c r="AD593" s="115">
        <v>81.289395957213401</v>
      </c>
      <c r="AF593" s="115">
        <v>-1</v>
      </c>
      <c r="AG593" s="115">
        <v>-1</v>
      </c>
      <c r="AH593" s="115">
        <v>-1</v>
      </c>
      <c r="AI593" s="115">
        <v>-1</v>
      </c>
      <c r="AJ593" s="115">
        <v>0</v>
      </c>
      <c r="AM593" s="115" t="s">
        <v>348</v>
      </c>
      <c r="AN593" s="115">
        <v>-1</v>
      </c>
      <c r="AQ593" s="115">
        <v>608</v>
      </c>
      <c r="AR593" s="115" t="s">
        <v>247</v>
      </c>
      <c r="AS593" s="115" t="s">
        <v>355</v>
      </c>
      <c r="AT593" s="115" t="s">
        <v>296</v>
      </c>
      <c r="AV593" s="115">
        <v>61.2771425847777</v>
      </c>
      <c r="AW593" s="115">
        <v>6.5928139499999996E-2</v>
      </c>
    </row>
    <row r="594" spans="1:49" x14ac:dyDescent="0.25">
      <c r="A594" s="117">
        <v>230000</v>
      </c>
      <c r="B594" s="117">
        <v>870000</v>
      </c>
      <c r="C594" s="117">
        <v>870000</v>
      </c>
      <c r="D594" s="115" t="s">
        <v>342</v>
      </c>
      <c r="E594" s="115" t="s">
        <v>13</v>
      </c>
      <c r="F594" s="115" t="s">
        <v>343</v>
      </c>
      <c r="G594" s="115" t="s">
        <v>344</v>
      </c>
      <c r="H594" s="115">
        <v>0.56000000000000005</v>
      </c>
      <c r="I594" s="115">
        <v>0.48</v>
      </c>
      <c r="J594" s="115" t="s">
        <v>350</v>
      </c>
      <c r="K594" s="115">
        <v>4.0431828029000002E-3</v>
      </c>
      <c r="L594" s="115">
        <v>3684.8217614068999</v>
      </c>
      <c r="M594" s="115">
        <v>9.1803490775559506</v>
      </c>
      <c r="N594" s="115">
        <v>1.35001916496691</v>
      </c>
      <c r="O594" s="115">
        <v>3.7117829515069999E-2</v>
      </c>
      <c r="P594" s="115">
        <v>5.4583742713900001E-3</v>
      </c>
      <c r="Q594" s="115">
        <v>14.898407977505199</v>
      </c>
      <c r="R594" s="115">
        <v>1210</v>
      </c>
      <c r="S594" s="115" t="s">
        <v>353</v>
      </c>
      <c r="T594" s="115">
        <v>1210</v>
      </c>
      <c r="U594" s="115" t="s">
        <v>352</v>
      </c>
      <c r="V594" s="115" t="s">
        <v>350</v>
      </c>
      <c r="Z594" s="115">
        <v>0</v>
      </c>
      <c r="AA594" s="115">
        <v>1</v>
      </c>
      <c r="AB594" s="115">
        <v>3.7117829515069999E-2</v>
      </c>
      <c r="AC594" s="115">
        <v>5.4583742713900001E-3</v>
      </c>
      <c r="AD594" s="115">
        <v>14.898407977507</v>
      </c>
      <c r="AF594" s="115">
        <v>-1</v>
      </c>
      <c r="AG594" s="115">
        <v>-1</v>
      </c>
      <c r="AH594" s="115">
        <v>-1</v>
      </c>
      <c r="AI594" s="115">
        <v>-1</v>
      </c>
      <c r="AJ594" s="115">
        <v>0</v>
      </c>
      <c r="AM594" s="115" t="s">
        <v>348</v>
      </c>
      <c r="AN594" s="115">
        <v>-1</v>
      </c>
      <c r="AQ594" s="115">
        <v>608</v>
      </c>
      <c r="AR594" s="115" t="s">
        <v>247</v>
      </c>
      <c r="AS594" s="115" t="s">
        <v>355</v>
      </c>
      <c r="AT594" s="115" t="s">
        <v>296</v>
      </c>
      <c r="AV594" s="115">
        <v>16.309188958057799</v>
      </c>
      <c r="AW594" s="115">
        <v>1.20830559E-2</v>
      </c>
    </row>
    <row r="595" spans="1:49" x14ac:dyDescent="0.25">
      <c r="A595" s="117">
        <v>230000</v>
      </c>
      <c r="B595" s="117">
        <v>870000</v>
      </c>
      <c r="C595" s="117">
        <v>870000</v>
      </c>
      <c r="D595" s="115" t="s">
        <v>342</v>
      </c>
      <c r="E595" s="115" t="s">
        <v>13</v>
      </c>
      <c r="F595" s="115" t="s">
        <v>343</v>
      </c>
      <c r="G595" s="115" t="s">
        <v>344</v>
      </c>
      <c r="H595" s="115">
        <v>0.56000000000000005</v>
      </c>
      <c r="I595" s="115">
        <v>0.48</v>
      </c>
      <c r="J595" s="115" t="s">
        <v>350</v>
      </c>
      <c r="K595" s="115">
        <v>6.9249962508889998E-2</v>
      </c>
      <c r="L595" s="115">
        <v>3692.1473050725899</v>
      </c>
      <c r="M595" s="115">
        <v>9.1974220037727008</v>
      </c>
      <c r="N595" s="115">
        <v>1.35248978607176</v>
      </c>
      <c r="O595" s="115">
        <v>0.63692112893977004</v>
      </c>
      <c r="P595" s="115">
        <v>9.3659866979129994E-2</v>
      </c>
      <c r="Q595" s="115">
        <v>255.68106245360499</v>
      </c>
      <c r="R595" s="115">
        <v>1200</v>
      </c>
      <c r="S595" s="115" t="s">
        <v>351</v>
      </c>
      <c r="T595" s="115">
        <v>1200</v>
      </c>
      <c r="U595" s="115" t="s">
        <v>352</v>
      </c>
      <c r="V595" s="115" t="s">
        <v>350</v>
      </c>
      <c r="Z595" s="115">
        <v>0</v>
      </c>
      <c r="AA595" s="115">
        <v>1</v>
      </c>
      <c r="AB595" s="115">
        <v>0.63692112893977004</v>
      </c>
      <c r="AC595" s="115">
        <v>9.3659866979129994E-2</v>
      </c>
      <c r="AD595" s="115">
        <v>255.68106245360599</v>
      </c>
      <c r="AF595" s="115">
        <v>-1</v>
      </c>
      <c r="AG595" s="115">
        <v>-1</v>
      </c>
      <c r="AH595" s="115">
        <v>-1</v>
      </c>
      <c r="AI595" s="115">
        <v>-1</v>
      </c>
      <c r="AJ595" s="115">
        <v>0</v>
      </c>
      <c r="AM595" s="115" t="s">
        <v>348</v>
      </c>
      <c r="AN595" s="115">
        <v>-1</v>
      </c>
      <c r="AQ595" s="115">
        <v>608</v>
      </c>
      <c r="AR595" s="115" t="s">
        <v>247</v>
      </c>
      <c r="AS595" s="115" t="s">
        <v>355</v>
      </c>
      <c r="AT595" s="115" t="s">
        <v>296</v>
      </c>
      <c r="AV595" s="115">
        <v>80.735635124180007</v>
      </c>
      <c r="AW595" s="115">
        <v>0.2073650142</v>
      </c>
    </row>
    <row r="596" spans="1:49" x14ac:dyDescent="0.25">
      <c r="A596" s="117">
        <v>230000</v>
      </c>
      <c r="B596" s="117">
        <v>870000</v>
      </c>
      <c r="C596" s="117">
        <v>870000</v>
      </c>
      <c r="D596" s="115" t="s">
        <v>342</v>
      </c>
      <c r="E596" s="115" t="s">
        <v>13</v>
      </c>
      <c r="F596" s="115" t="s">
        <v>343</v>
      </c>
      <c r="G596" s="115" t="s">
        <v>344</v>
      </c>
      <c r="H596" s="115">
        <v>0.56000000000000005</v>
      </c>
      <c r="I596" s="115">
        <v>0.48</v>
      </c>
      <c r="J596" s="115" t="s">
        <v>350</v>
      </c>
      <c r="K596" s="115">
        <v>4.1865346144150002E-2</v>
      </c>
      <c r="L596" s="115">
        <v>3692.1473050725899</v>
      </c>
      <c r="M596" s="115">
        <v>9.1974220037727008</v>
      </c>
      <c r="N596" s="115">
        <v>1.35248978607176</v>
      </c>
      <c r="O596" s="115">
        <v>0.38505325582178002</v>
      </c>
      <c r="P596" s="115">
        <v>5.6622453050320001E-2</v>
      </c>
      <c r="Q596" s="115">
        <v>154.57302494206101</v>
      </c>
      <c r="R596" s="115">
        <v>1210</v>
      </c>
      <c r="S596" s="115" t="s">
        <v>353</v>
      </c>
      <c r="T596" s="115">
        <v>1210</v>
      </c>
      <c r="U596" s="115" t="s">
        <v>352</v>
      </c>
      <c r="V596" s="115" t="s">
        <v>350</v>
      </c>
      <c r="Z596" s="115">
        <v>0</v>
      </c>
      <c r="AA596" s="115">
        <v>1</v>
      </c>
      <c r="AB596" s="115">
        <v>0.38505325582178002</v>
      </c>
      <c r="AC596" s="115">
        <v>5.6622453050320001E-2</v>
      </c>
      <c r="AD596" s="115">
        <v>154.57302494205999</v>
      </c>
      <c r="AF596" s="115">
        <v>-1</v>
      </c>
      <c r="AG596" s="115">
        <v>-1</v>
      </c>
      <c r="AH596" s="115">
        <v>-1</v>
      </c>
      <c r="AI596" s="115">
        <v>-1</v>
      </c>
      <c r="AJ596" s="115">
        <v>0</v>
      </c>
      <c r="AM596" s="115" t="s">
        <v>348</v>
      </c>
      <c r="AN596" s="115">
        <v>-1</v>
      </c>
      <c r="AQ596" s="115">
        <v>608</v>
      </c>
      <c r="AR596" s="115" t="s">
        <v>247</v>
      </c>
      <c r="AS596" s="115" t="s">
        <v>355</v>
      </c>
      <c r="AT596" s="115" t="s">
        <v>296</v>
      </c>
      <c r="AV596" s="115">
        <v>55.733750189971197</v>
      </c>
      <c r="AW596" s="115">
        <v>0.12536336170000001</v>
      </c>
    </row>
    <row r="597" spans="1:49" x14ac:dyDescent="0.25">
      <c r="A597" s="117">
        <v>230000</v>
      </c>
      <c r="B597" s="117">
        <v>870000</v>
      </c>
      <c r="C597" s="117">
        <v>870000</v>
      </c>
      <c r="D597" s="115" t="s">
        <v>342</v>
      </c>
      <c r="E597" s="115" t="s">
        <v>13</v>
      </c>
      <c r="F597" s="115" t="s">
        <v>343</v>
      </c>
      <c r="G597" s="115" t="s">
        <v>344</v>
      </c>
      <c r="H597" s="115">
        <v>0.56000000000000005</v>
      </c>
      <c r="I597" s="115">
        <v>0.48</v>
      </c>
      <c r="J597" s="115" t="s">
        <v>350</v>
      </c>
      <c r="K597" s="115">
        <v>0.13141114558879</v>
      </c>
      <c r="L597" s="115">
        <v>3692.1473050725899</v>
      </c>
      <c r="M597" s="115">
        <v>9.1974220037727008</v>
      </c>
      <c r="N597" s="115">
        <v>1.35248978607176</v>
      </c>
      <c r="O597" s="115">
        <v>1.2086437619793799</v>
      </c>
      <c r="P597" s="115">
        <v>0.17773223218483</v>
      </c>
      <c r="Q597" s="115">
        <v>485.18930704217797</v>
      </c>
      <c r="R597" s="115">
        <v>1210</v>
      </c>
      <c r="S597" s="115" t="s">
        <v>353</v>
      </c>
      <c r="T597" s="115">
        <v>1210</v>
      </c>
      <c r="U597" s="115" t="s">
        <v>352</v>
      </c>
      <c r="V597" s="115" t="s">
        <v>350</v>
      </c>
      <c r="Z597" s="115">
        <v>0</v>
      </c>
      <c r="AA597" s="115">
        <v>1</v>
      </c>
      <c r="AB597" s="115">
        <v>1.2086437619793799</v>
      </c>
      <c r="AC597" s="115">
        <v>0.17773223218483</v>
      </c>
      <c r="AD597" s="115">
        <v>485.18930704217797</v>
      </c>
      <c r="AF597" s="115">
        <v>-1</v>
      </c>
      <c r="AG597" s="115">
        <v>-1</v>
      </c>
      <c r="AH597" s="115">
        <v>-1</v>
      </c>
      <c r="AI597" s="115">
        <v>-1</v>
      </c>
      <c r="AJ597" s="115">
        <v>0</v>
      </c>
      <c r="AM597" s="115" t="s">
        <v>348</v>
      </c>
      <c r="AN597" s="115">
        <v>-1</v>
      </c>
      <c r="AQ597" s="115">
        <v>608</v>
      </c>
      <c r="AR597" s="115" t="s">
        <v>247</v>
      </c>
      <c r="AS597" s="115" t="s">
        <v>355</v>
      </c>
      <c r="AT597" s="115" t="s">
        <v>296</v>
      </c>
      <c r="AV597" s="115">
        <v>94.572007859225295</v>
      </c>
      <c r="AW597" s="115">
        <v>0.39350308760000002</v>
      </c>
    </row>
    <row r="598" spans="1:49" x14ac:dyDescent="0.25">
      <c r="A598" s="117">
        <v>230000</v>
      </c>
      <c r="B598" s="117">
        <v>870000</v>
      </c>
      <c r="C598" s="117">
        <v>870000</v>
      </c>
      <c r="D598" s="115" t="s">
        <v>342</v>
      </c>
      <c r="E598" s="115" t="s">
        <v>13</v>
      </c>
      <c r="F598" s="115" t="s">
        <v>343</v>
      </c>
      <c r="G598" s="115" t="s">
        <v>344</v>
      </c>
      <c r="H598" s="115">
        <v>0.56000000000000005</v>
      </c>
      <c r="I598" s="115">
        <v>0.48</v>
      </c>
      <c r="J598" s="115" t="s">
        <v>350</v>
      </c>
      <c r="K598" s="115">
        <v>5.4334582243190002E-2</v>
      </c>
      <c r="L598" s="115">
        <v>3692.1473050725899</v>
      </c>
      <c r="M598" s="115">
        <v>9.1974220037727008</v>
      </c>
      <c r="N598" s="115">
        <v>1.35248978607176</v>
      </c>
      <c r="O598" s="115">
        <v>0.49973808228935002</v>
      </c>
      <c r="P598" s="115">
        <v>7.3486967514390003E-2</v>
      </c>
      <c r="Q598" s="115">
        <v>200.611281401453</v>
      </c>
      <c r="R598" s="115">
        <v>1210</v>
      </c>
      <c r="S598" s="115" t="s">
        <v>353</v>
      </c>
      <c r="T598" s="115">
        <v>1210</v>
      </c>
      <c r="U598" s="115" t="s">
        <v>352</v>
      </c>
      <c r="V598" s="115" t="s">
        <v>350</v>
      </c>
      <c r="Z598" s="115">
        <v>0</v>
      </c>
      <c r="AA598" s="115">
        <v>1</v>
      </c>
      <c r="AB598" s="115">
        <v>0.49973808228935002</v>
      </c>
      <c r="AC598" s="115">
        <v>7.3486967514390003E-2</v>
      </c>
      <c r="AD598" s="115">
        <v>200.61128140145399</v>
      </c>
      <c r="AF598" s="115">
        <v>-1</v>
      </c>
      <c r="AG598" s="115">
        <v>-1</v>
      </c>
      <c r="AH598" s="115">
        <v>-1</v>
      </c>
      <c r="AI598" s="115">
        <v>-1</v>
      </c>
      <c r="AJ598" s="115">
        <v>0</v>
      </c>
      <c r="AM598" s="115" t="s">
        <v>348</v>
      </c>
      <c r="AN598" s="115">
        <v>-1</v>
      </c>
      <c r="AQ598" s="115">
        <v>608</v>
      </c>
      <c r="AR598" s="115" t="s">
        <v>247</v>
      </c>
      <c r="AS598" s="115" t="s">
        <v>355</v>
      </c>
      <c r="AT598" s="115" t="s">
        <v>296</v>
      </c>
      <c r="AV598" s="115">
        <v>60.470566458763102</v>
      </c>
      <c r="AW598" s="115">
        <v>0.16270176920000001</v>
      </c>
    </row>
    <row r="599" spans="1:49" x14ac:dyDescent="0.25">
      <c r="A599" s="117">
        <v>230000</v>
      </c>
      <c r="B599" s="117">
        <v>870000</v>
      </c>
      <c r="C599" s="117">
        <v>870000</v>
      </c>
      <c r="D599" s="115" t="s">
        <v>342</v>
      </c>
      <c r="E599" s="115" t="s">
        <v>13</v>
      </c>
      <c r="F599" s="115" t="s">
        <v>343</v>
      </c>
      <c r="G599" s="115" t="s">
        <v>344</v>
      </c>
      <c r="H599" s="115">
        <v>0.56000000000000005</v>
      </c>
      <c r="I599" s="115">
        <v>0.48</v>
      </c>
      <c r="J599" s="115" t="s">
        <v>350</v>
      </c>
      <c r="K599" s="115">
        <v>0.10467680673540999</v>
      </c>
      <c r="L599" s="115">
        <v>3692.1473050725899</v>
      </c>
      <c r="M599" s="115">
        <v>9.1974220037727008</v>
      </c>
      <c r="N599" s="115">
        <v>1.35248978607176</v>
      </c>
      <c r="O599" s="115">
        <v>0.96275676555295997</v>
      </c>
      <c r="P599" s="115">
        <v>0.14157431194824999</v>
      </c>
      <c r="Q599" s="115">
        <v>386.48218989176303</v>
      </c>
      <c r="R599" s="115">
        <v>1210</v>
      </c>
      <c r="S599" s="115" t="s">
        <v>353</v>
      </c>
      <c r="T599" s="115">
        <v>1210</v>
      </c>
      <c r="U599" s="115" t="s">
        <v>352</v>
      </c>
      <c r="V599" s="115" t="s">
        <v>350</v>
      </c>
      <c r="Z599" s="115">
        <v>0</v>
      </c>
      <c r="AA599" s="115">
        <v>1</v>
      </c>
      <c r="AB599" s="115">
        <v>0.96275676555295997</v>
      </c>
      <c r="AC599" s="115">
        <v>0.14157431194824999</v>
      </c>
      <c r="AD599" s="115">
        <v>386.48218989176303</v>
      </c>
      <c r="AF599" s="115">
        <v>-1</v>
      </c>
      <c r="AG599" s="115">
        <v>-1</v>
      </c>
      <c r="AH599" s="115">
        <v>-1</v>
      </c>
      <c r="AI599" s="115">
        <v>-1</v>
      </c>
      <c r="AJ599" s="115">
        <v>0</v>
      </c>
      <c r="AM599" s="115" t="s">
        <v>348</v>
      </c>
      <c r="AN599" s="115">
        <v>-1</v>
      </c>
      <c r="AQ599" s="115">
        <v>608</v>
      </c>
      <c r="AR599" s="115" t="s">
        <v>247</v>
      </c>
      <c r="AS599" s="115" t="s">
        <v>355</v>
      </c>
      <c r="AT599" s="115" t="s">
        <v>296</v>
      </c>
      <c r="AV599" s="115">
        <v>89.548073279722402</v>
      </c>
      <c r="AW599" s="115">
        <v>0.31344865360000002</v>
      </c>
    </row>
    <row r="600" spans="1:49" x14ac:dyDescent="0.25">
      <c r="A600" s="117">
        <v>230000</v>
      </c>
      <c r="B600" s="117">
        <v>870000</v>
      </c>
      <c r="C600" s="117">
        <v>870000</v>
      </c>
      <c r="D600" s="115" t="s">
        <v>342</v>
      </c>
      <c r="E600" s="115" t="s">
        <v>13</v>
      </c>
      <c r="F600" s="115" t="s">
        <v>343</v>
      </c>
      <c r="G600" s="115" t="s">
        <v>344</v>
      </c>
      <c r="H600" s="115">
        <v>0.56000000000000005</v>
      </c>
      <c r="I600" s="115">
        <v>0.48</v>
      </c>
      <c r="J600" s="115" t="s">
        <v>350</v>
      </c>
      <c r="K600" s="115">
        <v>8.1779791658660006E-2</v>
      </c>
      <c r="L600" s="115">
        <v>3692.1473050725899</v>
      </c>
      <c r="M600" s="115">
        <v>9.1974220037727008</v>
      </c>
      <c r="N600" s="115">
        <v>1.35248978607176</v>
      </c>
      <c r="O600" s="115">
        <v>0.75216325526534</v>
      </c>
      <c r="P600" s="115">
        <v>0.11060633292542001</v>
      </c>
      <c r="Q600" s="115">
        <v>301.943037381934</v>
      </c>
      <c r="R600" s="115">
        <v>1210</v>
      </c>
      <c r="S600" s="115" t="s">
        <v>353</v>
      </c>
      <c r="T600" s="115">
        <v>1210</v>
      </c>
      <c r="U600" s="115" t="s">
        <v>352</v>
      </c>
      <c r="V600" s="115" t="s">
        <v>350</v>
      </c>
      <c r="Z600" s="115">
        <v>0</v>
      </c>
      <c r="AA600" s="115">
        <v>1</v>
      </c>
      <c r="AB600" s="115">
        <v>0.75216325526534</v>
      </c>
      <c r="AC600" s="115">
        <v>0.11060633292542001</v>
      </c>
      <c r="AD600" s="115">
        <v>301.94303738193503</v>
      </c>
      <c r="AF600" s="115">
        <v>-1</v>
      </c>
      <c r="AG600" s="115">
        <v>-1</v>
      </c>
      <c r="AH600" s="115">
        <v>-1</v>
      </c>
      <c r="AI600" s="115">
        <v>-1</v>
      </c>
      <c r="AJ600" s="115">
        <v>0</v>
      </c>
      <c r="AM600" s="115" t="s">
        <v>348</v>
      </c>
      <c r="AN600" s="115">
        <v>-1</v>
      </c>
      <c r="AQ600" s="115">
        <v>608</v>
      </c>
      <c r="AR600" s="115" t="s">
        <v>247</v>
      </c>
      <c r="AS600" s="115" t="s">
        <v>355</v>
      </c>
      <c r="AT600" s="115" t="s">
        <v>296</v>
      </c>
      <c r="AV600" s="115">
        <v>84.6818217759172</v>
      </c>
      <c r="AW600" s="115">
        <v>0.24488486409999999</v>
      </c>
    </row>
    <row r="601" spans="1:49" x14ac:dyDescent="0.25">
      <c r="A601" s="117">
        <v>230000</v>
      </c>
      <c r="B601" s="117">
        <v>870000</v>
      </c>
      <c r="C601" s="117">
        <v>870000</v>
      </c>
      <c r="D601" s="115" t="s">
        <v>342</v>
      </c>
      <c r="E601" s="115" t="s">
        <v>13</v>
      </c>
      <c r="F601" s="115" t="s">
        <v>343</v>
      </c>
      <c r="G601" s="115" t="s">
        <v>344</v>
      </c>
      <c r="H601" s="115">
        <v>0.56000000000000005</v>
      </c>
      <c r="I601" s="115">
        <v>0.48</v>
      </c>
      <c r="J601" s="115" t="s">
        <v>350</v>
      </c>
      <c r="K601" s="115">
        <v>0.13444581899590999</v>
      </c>
      <c r="L601" s="115">
        <v>3692.1473050725899</v>
      </c>
      <c r="M601" s="115">
        <v>9.1974220037727008</v>
      </c>
      <c r="N601" s="115">
        <v>1.35248978607176</v>
      </c>
      <c r="O601" s="115">
        <v>1.23655493394828</v>
      </c>
      <c r="P601" s="115">
        <v>0.18183659697202001</v>
      </c>
      <c r="Q601" s="115">
        <v>496.39376828404801</v>
      </c>
      <c r="R601" s="115">
        <v>1210</v>
      </c>
      <c r="S601" s="115" t="s">
        <v>353</v>
      </c>
      <c r="T601" s="115">
        <v>1210</v>
      </c>
      <c r="U601" s="115" t="s">
        <v>352</v>
      </c>
      <c r="V601" s="115" t="s">
        <v>350</v>
      </c>
      <c r="Z601" s="115">
        <v>0</v>
      </c>
      <c r="AA601" s="115">
        <v>1</v>
      </c>
      <c r="AB601" s="115">
        <v>1.23655493394828</v>
      </c>
      <c r="AC601" s="115">
        <v>0.18183659697202001</v>
      </c>
      <c r="AD601" s="115">
        <v>496.39376828404801</v>
      </c>
      <c r="AF601" s="115">
        <v>-1</v>
      </c>
      <c r="AG601" s="115">
        <v>-1</v>
      </c>
      <c r="AH601" s="115">
        <v>-1</v>
      </c>
      <c r="AI601" s="115">
        <v>-1</v>
      </c>
      <c r="AJ601" s="115">
        <v>0</v>
      </c>
      <c r="AM601" s="115" t="s">
        <v>348</v>
      </c>
      <c r="AN601" s="115">
        <v>-1</v>
      </c>
      <c r="AQ601" s="115">
        <v>608</v>
      </c>
      <c r="AR601" s="115" t="s">
        <v>247</v>
      </c>
      <c r="AS601" s="115" t="s">
        <v>355</v>
      </c>
      <c r="AT601" s="115" t="s">
        <v>296</v>
      </c>
      <c r="AV601" s="115">
        <v>97.784374806112297</v>
      </c>
      <c r="AW601" s="115">
        <v>0.40259024189999998</v>
      </c>
    </row>
    <row r="602" spans="1:49" x14ac:dyDescent="0.25">
      <c r="A602" s="117">
        <v>230000</v>
      </c>
      <c r="B602" s="117">
        <v>870000</v>
      </c>
      <c r="C602" s="117">
        <v>870000</v>
      </c>
      <c r="D602" s="115" t="s">
        <v>342</v>
      </c>
      <c r="E602" s="115" t="s">
        <v>13</v>
      </c>
      <c r="F602" s="115" t="s">
        <v>343</v>
      </c>
      <c r="G602" s="115" t="s">
        <v>344</v>
      </c>
      <c r="H602" s="115">
        <v>0.56000000000000005</v>
      </c>
      <c r="I602" s="115">
        <v>0.48</v>
      </c>
      <c r="J602" s="115" t="s">
        <v>350</v>
      </c>
      <c r="K602" s="115">
        <v>8.2051052650440007E-2</v>
      </c>
      <c r="L602" s="115">
        <v>3699.0426554537598</v>
      </c>
      <c r="M602" s="115">
        <v>9.2135210115948905</v>
      </c>
      <c r="N602" s="115">
        <v>1.3548205142207199</v>
      </c>
      <c r="O602" s="115">
        <v>0.75597909761838</v>
      </c>
      <c r="P602" s="115">
        <v>0.11116444934423</v>
      </c>
      <c r="Q602" s="115">
        <v>303.51034367889002</v>
      </c>
      <c r="R602" s="115">
        <v>1210</v>
      </c>
      <c r="S602" s="115" t="s">
        <v>353</v>
      </c>
      <c r="T602" s="115">
        <v>1210</v>
      </c>
      <c r="U602" s="115" t="s">
        <v>352</v>
      </c>
      <c r="V602" s="115" t="s">
        <v>350</v>
      </c>
      <c r="Z602" s="115">
        <v>0</v>
      </c>
      <c r="AA602" s="115">
        <v>1</v>
      </c>
      <c r="AB602" s="115">
        <v>0.75597909761838</v>
      </c>
      <c r="AC602" s="115">
        <v>0.11116444934423</v>
      </c>
      <c r="AD602" s="115">
        <v>303.51034367889002</v>
      </c>
      <c r="AF602" s="115">
        <v>-1</v>
      </c>
      <c r="AG602" s="115">
        <v>-1</v>
      </c>
      <c r="AH602" s="115">
        <v>-1</v>
      </c>
      <c r="AI602" s="115">
        <v>-1</v>
      </c>
      <c r="AJ602" s="115">
        <v>0</v>
      </c>
      <c r="AM602" s="115" t="s">
        <v>348</v>
      </c>
      <c r="AN602" s="115">
        <v>-1</v>
      </c>
      <c r="AQ602" s="115">
        <v>608</v>
      </c>
      <c r="AR602" s="115" t="s">
        <v>247</v>
      </c>
      <c r="AS602" s="115" t="s">
        <v>355</v>
      </c>
      <c r="AT602" s="115" t="s">
        <v>296</v>
      </c>
      <c r="AV602" s="115">
        <v>72.891868862258804</v>
      </c>
      <c r="AW602" s="115">
        <v>0.2461559965</v>
      </c>
    </row>
    <row r="603" spans="1:49" x14ac:dyDescent="0.25">
      <c r="A603" s="117">
        <v>230000</v>
      </c>
      <c r="B603" s="117">
        <v>870000</v>
      </c>
      <c r="C603" s="117">
        <v>870000</v>
      </c>
      <c r="D603" s="115" t="s">
        <v>342</v>
      </c>
      <c r="E603" s="115" t="s">
        <v>13</v>
      </c>
      <c r="F603" s="115" t="s">
        <v>343</v>
      </c>
      <c r="G603" s="115" t="s">
        <v>344</v>
      </c>
      <c r="H603" s="115">
        <v>0.56000000000000005</v>
      </c>
      <c r="I603" s="115">
        <v>0.48</v>
      </c>
      <c r="J603" s="115" t="s">
        <v>350</v>
      </c>
      <c r="K603" s="115">
        <v>0.13220800717007999</v>
      </c>
      <c r="L603" s="115">
        <v>3699.0426554537598</v>
      </c>
      <c r="M603" s="115">
        <v>9.2135210115948905</v>
      </c>
      <c r="N603" s="115">
        <v>1.3548205142207199</v>
      </c>
      <c r="O603" s="115">
        <v>1.2181012519626899</v>
      </c>
      <c r="P603" s="115">
        <v>0.17911812025827001</v>
      </c>
      <c r="Q603" s="115">
        <v>489.04305791469301</v>
      </c>
      <c r="R603" s="115">
        <v>1210</v>
      </c>
      <c r="S603" s="115" t="s">
        <v>353</v>
      </c>
      <c r="T603" s="115">
        <v>1210</v>
      </c>
      <c r="U603" s="115" t="s">
        <v>352</v>
      </c>
      <c r="V603" s="115" t="s">
        <v>350</v>
      </c>
      <c r="Z603" s="115">
        <v>0</v>
      </c>
      <c r="AA603" s="115">
        <v>1</v>
      </c>
      <c r="AB603" s="115">
        <v>1.2181012519626899</v>
      </c>
      <c r="AC603" s="115">
        <v>0.17911812025827001</v>
      </c>
      <c r="AD603" s="115">
        <v>489.04305791469301</v>
      </c>
      <c r="AF603" s="115">
        <v>-1</v>
      </c>
      <c r="AG603" s="115">
        <v>-1</v>
      </c>
      <c r="AH603" s="115">
        <v>-1</v>
      </c>
      <c r="AI603" s="115">
        <v>-1</v>
      </c>
      <c r="AJ603" s="115">
        <v>0</v>
      </c>
      <c r="AM603" s="115" t="s">
        <v>348</v>
      </c>
      <c r="AN603" s="115">
        <v>-1</v>
      </c>
      <c r="AQ603" s="115">
        <v>608</v>
      </c>
      <c r="AR603" s="115" t="s">
        <v>247</v>
      </c>
      <c r="AS603" s="115" t="s">
        <v>355</v>
      </c>
      <c r="AT603" s="115" t="s">
        <v>296</v>
      </c>
      <c r="AV603" s="115">
        <v>96.442264337366495</v>
      </c>
      <c r="AW603" s="115">
        <v>0.39662859519999999</v>
      </c>
    </row>
    <row r="604" spans="1:49" x14ac:dyDescent="0.25">
      <c r="A604" s="117">
        <v>230000</v>
      </c>
      <c r="B604" s="117">
        <v>870000</v>
      </c>
      <c r="C604" s="117">
        <v>870000</v>
      </c>
      <c r="D604" s="115" t="s">
        <v>342</v>
      </c>
      <c r="E604" s="115" t="s">
        <v>13</v>
      </c>
      <c r="F604" s="115" t="s">
        <v>343</v>
      </c>
      <c r="G604" s="115" t="s">
        <v>344</v>
      </c>
      <c r="H604" s="115">
        <v>0.56000000000000005</v>
      </c>
      <c r="I604" s="115">
        <v>0.48</v>
      </c>
      <c r="J604" s="115" t="s">
        <v>350</v>
      </c>
      <c r="K604" s="115">
        <v>0.10257051447418</v>
      </c>
      <c r="L604" s="115">
        <v>3699.0426554537598</v>
      </c>
      <c r="M604" s="115">
        <v>9.2135210115948905</v>
      </c>
      <c r="N604" s="115">
        <v>1.3548205142207199</v>
      </c>
      <c r="O604" s="115">
        <v>0.94503559027798001</v>
      </c>
      <c r="P604" s="115">
        <v>0.13896463716379001</v>
      </c>
      <c r="Q604" s="115">
        <v>379.41270823184101</v>
      </c>
      <c r="R604" s="115">
        <v>1210</v>
      </c>
      <c r="S604" s="115" t="s">
        <v>353</v>
      </c>
      <c r="T604" s="115">
        <v>1210</v>
      </c>
      <c r="U604" s="115" t="s">
        <v>352</v>
      </c>
      <c r="V604" s="115" t="s">
        <v>350</v>
      </c>
      <c r="Z604" s="115">
        <v>0</v>
      </c>
      <c r="AA604" s="115">
        <v>1</v>
      </c>
      <c r="AB604" s="115">
        <v>0.94503559027798001</v>
      </c>
      <c r="AC604" s="115">
        <v>0.13896463716379001</v>
      </c>
      <c r="AD604" s="115">
        <v>379.41270823184101</v>
      </c>
      <c r="AF604" s="115">
        <v>-1</v>
      </c>
      <c r="AG604" s="115">
        <v>-1</v>
      </c>
      <c r="AH604" s="115">
        <v>-1</v>
      </c>
      <c r="AI604" s="115">
        <v>-1</v>
      </c>
      <c r="AJ604" s="115">
        <v>0</v>
      </c>
      <c r="AM604" s="115" t="s">
        <v>348</v>
      </c>
      <c r="AN604" s="115">
        <v>-1</v>
      </c>
      <c r="AQ604" s="115">
        <v>608</v>
      </c>
      <c r="AR604" s="115" t="s">
        <v>247</v>
      </c>
      <c r="AS604" s="115" t="s">
        <v>355</v>
      </c>
      <c r="AT604" s="115" t="s">
        <v>296</v>
      </c>
      <c r="AV604" s="115">
        <v>82.499028681359604</v>
      </c>
      <c r="AW604" s="115">
        <v>0.30771509180000001</v>
      </c>
    </row>
    <row r="605" spans="1:49" x14ac:dyDescent="0.25">
      <c r="A605" s="117">
        <v>230000</v>
      </c>
      <c r="B605" s="117">
        <v>870000</v>
      </c>
      <c r="C605" s="117">
        <v>870000</v>
      </c>
      <c r="D605" s="115" t="s">
        <v>342</v>
      </c>
      <c r="E605" s="115" t="s">
        <v>13</v>
      </c>
      <c r="F605" s="115" t="s">
        <v>343</v>
      </c>
      <c r="G605" s="115" t="s">
        <v>344</v>
      </c>
      <c r="H605" s="115">
        <v>0.56000000000000005</v>
      </c>
      <c r="I605" s="115">
        <v>0.48</v>
      </c>
      <c r="J605" s="115" t="s">
        <v>350</v>
      </c>
      <c r="K605" s="115">
        <v>0.10971561613243</v>
      </c>
      <c r="L605" s="115">
        <v>3699.0426554537598</v>
      </c>
      <c r="M605" s="115">
        <v>9.2135210115948905</v>
      </c>
      <c r="N605" s="115">
        <v>1.3548205142207199</v>
      </c>
      <c r="O605" s="115">
        <v>1.0108671345362299</v>
      </c>
      <c r="P605" s="115">
        <v>0.14864496746658001</v>
      </c>
      <c r="Q605" s="115">
        <v>405.84274404325299</v>
      </c>
      <c r="R605" s="115">
        <v>1210</v>
      </c>
      <c r="S605" s="115" t="s">
        <v>353</v>
      </c>
      <c r="T605" s="115">
        <v>1210</v>
      </c>
      <c r="U605" s="115" t="s">
        <v>352</v>
      </c>
      <c r="V605" s="115" t="s">
        <v>350</v>
      </c>
      <c r="Z605" s="115">
        <v>0</v>
      </c>
      <c r="AA605" s="115">
        <v>1</v>
      </c>
      <c r="AB605" s="115">
        <v>1.0108671345362299</v>
      </c>
      <c r="AC605" s="115">
        <v>0.14864496746658001</v>
      </c>
      <c r="AD605" s="115">
        <v>405.84274404325299</v>
      </c>
      <c r="AF605" s="115">
        <v>-1</v>
      </c>
      <c r="AG605" s="115">
        <v>-1</v>
      </c>
      <c r="AH605" s="115">
        <v>-1</v>
      </c>
      <c r="AI605" s="115">
        <v>-1</v>
      </c>
      <c r="AJ605" s="115">
        <v>0</v>
      </c>
      <c r="AM605" s="115" t="s">
        <v>348</v>
      </c>
      <c r="AN605" s="115">
        <v>-1</v>
      </c>
      <c r="AQ605" s="115">
        <v>608</v>
      </c>
      <c r="AR605" s="115" t="s">
        <v>247</v>
      </c>
      <c r="AS605" s="115" t="s">
        <v>355</v>
      </c>
      <c r="AT605" s="115" t="s">
        <v>296</v>
      </c>
      <c r="AV605" s="115">
        <v>92.294424338645698</v>
      </c>
      <c r="AW605" s="115">
        <v>0.32915064399999999</v>
      </c>
    </row>
    <row r="606" spans="1:49" x14ac:dyDescent="0.25">
      <c r="A606" s="117">
        <v>230000</v>
      </c>
      <c r="B606" s="117">
        <v>870000</v>
      </c>
      <c r="C606" s="117">
        <v>870000</v>
      </c>
      <c r="D606" s="115" t="s">
        <v>342</v>
      </c>
      <c r="E606" s="115" t="s">
        <v>13</v>
      </c>
      <c r="F606" s="115" t="s">
        <v>343</v>
      </c>
      <c r="G606" s="115" t="s">
        <v>344</v>
      </c>
      <c r="H606" s="115">
        <v>0.56000000000000005</v>
      </c>
      <c r="I606" s="115">
        <v>0.48</v>
      </c>
      <c r="J606" s="115" t="s">
        <v>350</v>
      </c>
      <c r="K606" s="115">
        <v>0.15306727401372999</v>
      </c>
      <c r="L606" s="115">
        <v>3699.0426554537598</v>
      </c>
      <c r="M606" s="115">
        <v>9.2135210115948905</v>
      </c>
      <c r="N606" s="115">
        <v>1.3548205142207199</v>
      </c>
      <c r="O606" s="115">
        <v>1.41028854531309</v>
      </c>
      <c r="P606" s="115">
        <v>0.20737868288965</v>
      </c>
      <c r="Q606" s="115">
        <v>566.20237573083205</v>
      </c>
      <c r="R606" s="115">
        <v>1210</v>
      </c>
      <c r="S606" s="115" t="s">
        <v>353</v>
      </c>
      <c r="T606" s="115">
        <v>1210</v>
      </c>
      <c r="U606" s="115" t="s">
        <v>352</v>
      </c>
      <c r="V606" s="115" t="s">
        <v>350</v>
      </c>
      <c r="Z606" s="115">
        <v>0</v>
      </c>
      <c r="AA606" s="115">
        <v>1</v>
      </c>
      <c r="AB606" s="115">
        <v>1.41028854531309</v>
      </c>
      <c r="AC606" s="115">
        <v>0.20737868288965</v>
      </c>
      <c r="AD606" s="115">
        <v>566.20237573083205</v>
      </c>
      <c r="AF606" s="115">
        <v>-1</v>
      </c>
      <c r="AG606" s="115">
        <v>-1</v>
      </c>
      <c r="AH606" s="115">
        <v>-1</v>
      </c>
      <c r="AI606" s="115">
        <v>-1</v>
      </c>
      <c r="AJ606" s="115">
        <v>0</v>
      </c>
      <c r="AM606" s="115" t="s">
        <v>348</v>
      </c>
      <c r="AN606" s="115">
        <v>-1</v>
      </c>
      <c r="AQ606" s="115">
        <v>608</v>
      </c>
      <c r="AR606" s="115" t="s">
        <v>247</v>
      </c>
      <c r="AS606" s="115" t="s">
        <v>355</v>
      </c>
      <c r="AT606" s="115" t="s">
        <v>296</v>
      </c>
      <c r="AV606" s="115">
        <v>103.23834452911601</v>
      </c>
      <c r="AW606" s="115">
        <v>0.45920711739999998</v>
      </c>
    </row>
    <row r="607" spans="1:49" x14ac:dyDescent="0.25">
      <c r="A607" s="117">
        <v>230000</v>
      </c>
      <c r="B607" s="117">
        <v>870000</v>
      </c>
      <c r="C607" s="117">
        <v>870000</v>
      </c>
      <c r="D607" s="115" t="s">
        <v>342</v>
      </c>
      <c r="E607" s="115" t="s">
        <v>13</v>
      </c>
      <c r="F607" s="115" t="s">
        <v>343</v>
      </c>
      <c r="G607" s="115" t="s">
        <v>344</v>
      </c>
      <c r="H607" s="115">
        <v>0.56000000000000005</v>
      </c>
      <c r="I607" s="115">
        <v>0.48</v>
      </c>
      <c r="J607" s="115" t="s">
        <v>350</v>
      </c>
      <c r="K607" s="115">
        <v>3.815098920401E-2</v>
      </c>
      <c r="L607" s="115">
        <v>3699.0426554537598</v>
      </c>
      <c r="M607" s="115">
        <v>9.2135210115948905</v>
      </c>
      <c r="N607" s="115">
        <v>1.3548205142207199</v>
      </c>
      <c r="O607" s="115">
        <v>0.35150494064431997</v>
      </c>
      <c r="P607" s="115">
        <v>5.1687742811409997E-2</v>
      </c>
      <c r="Q607" s="115">
        <v>141.12213641340699</v>
      </c>
      <c r="R607" s="115">
        <v>1210</v>
      </c>
      <c r="S607" s="115" t="s">
        <v>353</v>
      </c>
      <c r="T607" s="115">
        <v>1210</v>
      </c>
      <c r="U607" s="115" t="s">
        <v>352</v>
      </c>
      <c r="V607" s="115" t="s">
        <v>350</v>
      </c>
      <c r="Z607" s="115">
        <v>0</v>
      </c>
      <c r="AA607" s="115">
        <v>1</v>
      </c>
      <c r="AB607" s="115">
        <v>0.35150494064431997</v>
      </c>
      <c r="AC607" s="115">
        <v>5.1687742811409997E-2</v>
      </c>
      <c r="AD607" s="115">
        <v>141.12213641340901</v>
      </c>
      <c r="AF607" s="115">
        <v>-1</v>
      </c>
      <c r="AG607" s="115">
        <v>-1</v>
      </c>
      <c r="AH607" s="115">
        <v>-1</v>
      </c>
      <c r="AI607" s="115">
        <v>-1</v>
      </c>
      <c r="AJ607" s="115">
        <v>0</v>
      </c>
      <c r="AM607" s="115" t="s">
        <v>348</v>
      </c>
      <c r="AN607" s="115">
        <v>-1</v>
      </c>
      <c r="AQ607" s="115">
        <v>608</v>
      </c>
      <c r="AR607" s="115" t="s">
        <v>247</v>
      </c>
      <c r="AS607" s="115" t="s">
        <v>355</v>
      </c>
      <c r="AT607" s="115" t="s">
        <v>296</v>
      </c>
      <c r="AV607" s="115">
        <v>52.330704352229297</v>
      </c>
      <c r="AW607" s="115">
        <v>0.11445428739999999</v>
      </c>
    </row>
    <row r="608" spans="1:49" x14ac:dyDescent="0.25">
      <c r="A608" s="117">
        <v>230000</v>
      </c>
      <c r="B608" s="117">
        <v>870000</v>
      </c>
      <c r="C608" s="117">
        <v>870000</v>
      </c>
      <c r="D608" s="115" t="s">
        <v>342</v>
      </c>
      <c r="E608" s="115" t="s">
        <v>13</v>
      </c>
      <c r="F608" s="115" t="s">
        <v>343</v>
      </c>
      <c r="G608" s="115" t="s">
        <v>344</v>
      </c>
      <c r="H608" s="115">
        <v>0.56000000000000005</v>
      </c>
      <c r="I608" s="115">
        <v>0.48</v>
      </c>
      <c r="J608" s="115" t="s">
        <v>350</v>
      </c>
      <c r="K608" s="115">
        <v>0.20008297079466</v>
      </c>
      <c r="L608" s="115">
        <v>3682.59813766149</v>
      </c>
      <c r="M608" s="115">
        <v>9.1751459501170505</v>
      </c>
      <c r="N608" s="115">
        <v>1.34926546710053</v>
      </c>
      <c r="O608" s="115">
        <v>1.8357904591740399</v>
      </c>
      <c r="P608" s="115">
        <v>0.26996504304812002</v>
      </c>
      <c r="Q608" s="115">
        <v>736.82517562620501</v>
      </c>
      <c r="R608" s="115">
        <v>1200</v>
      </c>
      <c r="S608" s="115" t="s">
        <v>351</v>
      </c>
      <c r="T608" s="115">
        <v>1200</v>
      </c>
      <c r="U608" s="115" t="s">
        <v>352</v>
      </c>
      <c r="V608" s="115" t="s">
        <v>350</v>
      </c>
      <c r="Z608" s="115">
        <v>0</v>
      </c>
      <c r="AA608" s="115">
        <v>1</v>
      </c>
      <c r="AB608" s="115">
        <v>1.8357904591740399</v>
      </c>
      <c r="AC608" s="115">
        <v>0.26996504304812002</v>
      </c>
      <c r="AD608" s="115">
        <v>736.82517562620501</v>
      </c>
      <c r="AF608" s="115">
        <v>-1</v>
      </c>
      <c r="AG608" s="115">
        <v>-1</v>
      </c>
      <c r="AH608" s="115">
        <v>-1</v>
      </c>
      <c r="AI608" s="115">
        <v>-1</v>
      </c>
      <c r="AJ608" s="115">
        <v>0</v>
      </c>
      <c r="AM608" s="115" t="s">
        <v>348</v>
      </c>
      <c r="AN608" s="115">
        <v>-1</v>
      </c>
      <c r="AQ608" s="115">
        <v>608</v>
      </c>
      <c r="AR608" s="115" t="s">
        <v>247</v>
      </c>
      <c r="AS608" s="115" t="s">
        <v>355</v>
      </c>
      <c r="AT608" s="115" t="s">
        <v>296</v>
      </c>
      <c r="AV608" s="115">
        <v>132.41774631458799</v>
      </c>
      <c r="AW608" s="115">
        <v>0.59758732820000005</v>
      </c>
    </row>
    <row r="609" spans="1:49" x14ac:dyDescent="0.25">
      <c r="A609" s="117">
        <v>230000</v>
      </c>
      <c r="B609" s="117">
        <v>870000</v>
      </c>
      <c r="C609" s="117">
        <v>870000</v>
      </c>
      <c r="D609" s="115" t="s">
        <v>342</v>
      </c>
      <c r="E609" s="115" t="s">
        <v>13</v>
      </c>
      <c r="F609" s="115" t="s">
        <v>343</v>
      </c>
      <c r="G609" s="115" t="s">
        <v>344</v>
      </c>
      <c r="H609" s="115">
        <v>0.56000000000000005</v>
      </c>
      <c r="I609" s="115">
        <v>0.48</v>
      </c>
      <c r="J609" s="115" t="s">
        <v>350</v>
      </c>
      <c r="K609" s="115">
        <v>9.5660746067130001E-2</v>
      </c>
      <c r="L609" s="115">
        <v>3682.59813766149</v>
      </c>
      <c r="M609" s="115">
        <v>9.1751459501170505</v>
      </c>
      <c r="N609" s="115">
        <v>1.34926546710053</v>
      </c>
      <c r="O609" s="115">
        <v>0.87770130686301995</v>
      </c>
      <c r="P609" s="115">
        <v>0.12907174122545001</v>
      </c>
      <c r="Q609" s="115">
        <v>352.280085314129</v>
      </c>
      <c r="R609" s="115">
        <v>1210</v>
      </c>
      <c r="S609" s="115" t="s">
        <v>353</v>
      </c>
      <c r="T609" s="115">
        <v>1210</v>
      </c>
      <c r="U609" s="115" t="s">
        <v>352</v>
      </c>
      <c r="V609" s="115" t="s">
        <v>350</v>
      </c>
      <c r="Z609" s="115">
        <v>0</v>
      </c>
      <c r="AA609" s="115">
        <v>1</v>
      </c>
      <c r="AB609" s="115">
        <v>0.87770130686301995</v>
      </c>
      <c r="AC609" s="115">
        <v>0.12907174122545001</v>
      </c>
      <c r="AD609" s="115">
        <v>352.28008531413002</v>
      </c>
      <c r="AF609" s="115">
        <v>-1</v>
      </c>
      <c r="AG609" s="115">
        <v>-1</v>
      </c>
      <c r="AH609" s="115">
        <v>-1</v>
      </c>
      <c r="AI609" s="115">
        <v>-1</v>
      </c>
      <c r="AJ609" s="115">
        <v>0</v>
      </c>
      <c r="AM609" s="115" t="s">
        <v>348</v>
      </c>
      <c r="AN609" s="115">
        <v>-1</v>
      </c>
      <c r="AQ609" s="115">
        <v>608</v>
      </c>
      <c r="AR609" s="115" t="s">
        <v>247</v>
      </c>
      <c r="AS609" s="115" t="s">
        <v>355</v>
      </c>
      <c r="AT609" s="115" t="s">
        <v>296</v>
      </c>
      <c r="AV609" s="115">
        <v>83.437574185798297</v>
      </c>
      <c r="AW609" s="115">
        <v>0.28570972039999998</v>
      </c>
    </row>
    <row r="610" spans="1:49" x14ac:dyDescent="0.25">
      <c r="A610" s="117">
        <v>230000</v>
      </c>
      <c r="B610" s="117">
        <v>870000</v>
      </c>
      <c r="C610" s="117">
        <v>870000</v>
      </c>
      <c r="D610" s="115" t="s">
        <v>342</v>
      </c>
      <c r="E610" s="115" t="s">
        <v>13</v>
      </c>
      <c r="F610" s="115" t="s">
        <v>343</v>
      </c>
      <c r="G610" s="115" t="s">
        <v>344</v>
      </c>
      <c r="H610" s="115">
        <v>0.56000000000000005</v>
      </c>
      <c r="I610" s="115">
        <v>0.48</v>
      </c>
      <c r="J610" s="115" t="s">
        <v>350</v>
      </c>
      <c r="K610" s="115">
        <v>7.3187265625939996E-2</v>
      </c>
      <c r="L610" s="115">
        <v>3682.59813766149</v>
      </c>
      <c r="M610" s="115">
        <v>9.1751459501170505</v>
      </c>
      <c r="N610" s="115">
        <v>1.34926546710053</v>
      </c>
      <c r="O610" s="115">
        <v>0.67150384380801997</v>
      </c>
      <c r="P610" s="115">
        <v>9.8749050140599995E-2</v>
      </c>
      <c r="Q610" s="115">
        <v>269.519288094638</v>
      </c>
      <c r="R610" s="115">
        <v>1210</v>
      </c>
      <c r="S610" s="115" t="s">
        <v>353</v>
      </c>
      <c r="T610" s="115">
        <v>1210</v>
      </c>
      <c r="U610" s="115" t="s">
        <v>352</v>
      </c>
      <c r="V610" s="115" t="s">
        <v>350</v>
      </c>
      <c r="Z610" s="115">
        <v>0</v>
      </c>
      <c r="AA610" s="115">
        <v>1</v>
      </c>
      <c r="AB610" s="115">
        <v>0.67150384380801997</v>
      </c>
      <c r="AC610" s="115">
        <v>9.8749050140599995E-2</v>
      </c>
      <c r="AD610" s="115">
        <v>269.519288094638</v>
      </c>
      <c r="AF610" s="115">
        <v>-1</v>
      </c>
      <c r="AG610" s="115">
        <v>-1</v>
      </c>
      <c r="AH610" s="115">
        <v>-1</v>
      </c>
      <c r="AI610" s="115">
        <v>-1</v>
      </c>
      <c r="AJ610" s="115">
        <v>0</v>
      </c>
      <c r="AM610" s="115" t="s">
        <v>348</v>
      </c>
      <c r="AN610" s="115">
        <v>-1</v>
      </c>
      <c r="AQ610" s="115">
        <v>608</v>
      </c>
      <c r="AR610" s="115" t="s">
        <v>247</v>
      </c>
      <c r="AS610" s="115" t="s">
        <v>355</v>
      </c>
      <c r="AT610" s="115" t="s">
        <v>296</v>
      </c>
      <c r="AV610" s="115">
        <v>71.104931210637105</v>
      </c>
      <c r="AW610" s="115">
        <v>0.2185882304</v>
      </c>
    </row>
    <row r="611" spans="1:49" x14ac:dyDescent="0.25">
      <c r="A611" s="117">
        <v>230000</v>
      </c>
      <c r="B611" s="117">
        <v>870000</v>
      </c>
      <c r="C611" s="117">
        <v>870000</v>
      </c>
      <c r="D611" s="115" t="s">
        <v>342</v>
      </c>
      <c r="E611" s="115" t="s">
        <v>13</v>
      </c>
      <c r="F611" s="115" t="s">
        <v>343</v>
      </c>
      <c r="G611" s="115" t="s">
        <v>344</v>
      </c>
      <c r="H611" s="115">
        <v>0.56000000000000005</v>
      </c>
      <c r="I611" s="115">
        <v>0.48</v>
      </c>
      <c r="J611" s="115" t="s">
        <v>350</v>
      </c>
      <c r="K611" s="115">
        <v>4.4028162889320002E-2</v>
      </c>
      <c r="L611" s="115">
        <v>3682.59813766149</v>
      </c>
      <c r="M611" s="115">
        <v>9.1751459501170505</v>
      </c>
      <c r="N611" s="115">
        <v>1.34926546710053</v>
      </c>
      <c r="O611" s="115">
        <v>0.40396482042512</v>
      </c>
      <c r="P611" s="115">
        <v>5.9405679766439998E-2</v>
      </c>
      <c r="Q611" s="115">
        <v>162.13803066089901</v>
      </c>
      <c r="R611" s="115">
        <v>1210</v>
      </c>
      <c r="S611" s="115" t="s">
        <v>353</v>
      </c>
      <c r="T611" s="115">
        <v>1210</v>
      </c>
      <c r="U611" s="115" t="s">
        <v>352</v>
      </c>
      <c r="V611" s="115" t="s">
        <v>350</v>
      </c>
      <c r="Z611" s="115">
        <v>0</v>
      </c>
      <c r="AA611" s="115">
        <v>1</v>
      </c>
      <c r="AB611" s="115">
        <v>0.40396482042512</v>
      </c>
      <c r="AC611" s="115">
        <v>5.9405679766439998E-2</v>
      </c>
      <c r="AD611" s="115">
        <v>162.13803066089901</v>
      </c>
      <c r="AF611" s="115">
        <v>-1</v>
      </c>
      <c r="AG611" s="115">
        <v>-1</v>
      </c>
      <c r="AH611" s="115">
        <v>-1</v>
      </c>
      <c r="AI611" s="115">
        <v>-1</v>
      </c>
      <c r="AJ611" s="115">
        <v>0</v>
      </c>
      <c r="AM611" s="115" t="s">
        <v>348</v>
      </c>
      <c r="AN611" s="115">
        <v>-1</v>
      </c>
      <c r="AQ611" s="115">
        <v>608</v>
      </c>
      <c r="AR611" s="115" t="s">
        <v>247</v>
      </c>
      <c r="AS611" s="115" t="s">
        <v>355</v>
      </c>
      <c r="AT611" s="115" t="s">
        <v>296</v>
      </c>
      <c r="AV611" s="115">
        <v>57.430176168851801</v>
      </c>
      <c r="AW611" s="115">
        <v>0.13149880829999999</v>
      </c>
    </row>
    <row r="612" spans="1:49" x14ac:dyDescent="0.25">
      <c r="A612" s="117">
        <v>230000</v>
      </c>
      <c r="B612" s="117">
        <v>870000</v>
      </c>
      <c r="C612" s="117">
        <v>870000</v>
      </c>
      <c r="D612" s="115" t="s">
        <v>342</v>
      </c>
      <c r="E612" s="115" t="s">
        <v>13</v>
      </c>
      <c r="F612" s="115" t="s">
        <v>343</v>
      </c>
      <c r="G612" s="115" t="s">
        <v>344</v>
      </c>
      <c r="H612" s="115">
        <v>0.56000000000000005</v>
      </c>
      <c r="I612" s="115">
        <v>0.48</v>
      </c>
      <c r="J612" s="115" t="s">
        <v>350</v>
      </c>
      <c r="K612" s="115">
        <v>0.11027624217135</v>
      </c>
      <c r="L612" s="115">
        <v>3682.59813766149</v>
      </c>
      <c r="M612" s="115">
        <v>9.1751459501170505</v>
      </c>
      <c r="N612" s="115">
        <v>1.34926546710053</v>
      </c>
      <c r="O612" s="115">
        <v>1.0118006167526301</v>
      </c>
      <c r="P612" s="115">
        <v>0.14879192540342001</v>
      </c>
      <c r="Q612" s="115">
        <v>406.10308404853998</v>
      </c>
      <c r="R612" s="115">
        <v>1210</v>
      </c>
      <c r="S612" s="115" t="s">
        <v>353</v>
      </c>
      <c r="T612" s="115">
        <v>1210</v>
      </c>
      <c r="U612" s="115" t="s">
        <v>352</v>
      </c>
      <c r="V612" s="115" t="s">
        <v>350</v>
      </c>
      <c r="Z612" s="115">
        <v>0</v>
      </c>
      <c r="AA612" s="115">
        <v>1</v>
      </c>
      <c r="AB612" s="115">
        <v>1.0118006167526301</v>
      </c>
      <c r="AC612" s="115">
        <v>0.14879192540342001</v>
      </c>
      <c r="AD612" s="115">
        <v>417.066330651675</v>
      </c>
      <c r="AF612" s="115">
        <v>-1</v>
      </c>
      <c r="AG612" s="115">
        <v>-1</v>
      </c>
      <c r="AH612" s="115">
        <v>-1</v>
      </c>
      <c r="AI612" s="115">
        <v>-1</v>
      </c>
      <c r="AJ612" s="115">
        <v>0</v>
      </c>
      <c r="AM612" s="115" t="s">
        <v>348</v>
      </c>
      <c r="AN612" s="115">
        <v>-1</v>
      </c>
      <c r="AQ612" s="115">
        <v>608</v>
      </c>
      <c r="AR612" s="115" t="s">
        <v>247</v>
      </c>
      <c r="AS612" s="115" t="s">
        <v>355</v>
      </c>
      <c r="AT612" s="115" t="s">
        <v>296</v>
      </c>
      <c r="AV612" s="115">
        <v>84.199948383636794</v>
      </c>
      <c r="AW612" s="115">
        <v>0.33825330949999999</v>
      </c>
    </row>
    <row r="613" spans="1:49" x14ac:dyDescent="0.25">
      <c r="A613" s="117">
        <v>230000</v>
      </c>
      <c r="B613" s="117">
        <v>870000</v>
      </c>
      <c r="C613" s="117">
        <v>870000</v>
      </c>
      <c r="D613" s="115" t="s">
        <v>342</v>
      </c>
      <c r="E613" s="115" t="s">
        <v>13</v>
      </c>
      <c r="F613" s="115" t="s">
        <v>343</v>
      </c>
      <c r="G613" s="115" t="s">
        <v>344</v>
      </c>
      <c r="H613" s="115">
        <v>0.56000000000000005</v>
      </c>
      <c r="I613" s="115">
        <v>0.48</v>
      </c>
      <c r="J613" s="115" t="s">
        <v>350</v>
      </c>
      <c r="K613" s="115">
        <v>8.2663452777289995E-2</v>
      </c>
      <c r="L613" s="115">
        <v>3682.59813766149</v>
      </c>
      <c r="M613" s="115">
        <v>9.1751459501170505</v>
      </c>
      <c r="N613" s="115">
        <v>1.34926546710053</v>
      </c>
      <c r="O613" s="115">
        <v>0.75844924397228997</v>
      </c>
      <c r="P613" s="115">
        <v>0.1115349422237</v>
      </c>
      <c r="Q613" s="115">
        <v>304.41627725033499</v>
      </c>
      <c r="R613" s="115">
        <v>1210</v>
      </c>
      <c r="S613" s="115" t="s">
        <v>353</v>
      </c>
      <c r="T613" s="115">
        <v>1210</v>
      </c>
      <c r="U613" s="115" t="s">
        <v>352</v>
      </c>
      <c r="V613" s="115" t="s">
        <v>350</v>
      </c>
      <c r="Z613" s="115">
        <v>0</v>
      </c>
      <c r="AA613" s="115">
        <v>1</v>
      </c>
      <c r="AB613" s="115">
        <v>0.75844924397228997</v>
      </c>
      <c r="AC613" s="115">
        <v>0.1115349422237</v>
      </c>
      <c r="AD613" s="115">
        <v>337.14563398424002</v>
      </c>
      <c r="AF613" s="115">
        <v>-1</v>
      </c>
      <c r="AG613" s="115">
        <v>-1</v>
      </c>
      <c r="AH613" s="115">
        <v>-1</v>
      </c>
      <c r="AI613" s="115">
        <v>-1</v>
      </c>
      <c r="AJ613" s="115">
        <v>0</v>
      </c>
      <c r="AM613" s="115" t="s">
        <v>348</v>
      </c>
      <c r="AN613" s="115">
        <v>-1</v>
      </c>
      <c r="AQ613" s="115">
        <v>608</v>
      </c>
      <c r="AR613" s="115" t="s">
        <v>247</v>
      </c>
      <c r="AS613" s="115" t="s">
        <v>355</v>
      </c>
      <c r="AT613" s="115" t="s">
        <v>296</v>
      </c>
      <c r="AV613" s="115">
        <v>73.173321174653196</v>
      </c>
      <c r="AW613" s="115">
        <v>0.2734352263</v>
      </c>
    </row>
    <row r="614" spans="1:49" x14ac:dyDescent="0.25">
      <c r="A614" s="117">
        <v>230000</v>
      </c>
      <c r="B614" s="117">
        <v>870000</v>
      </c>
      <c r="C614" s="117">
        <v>870000</v>
      </c>
      <c r="D614" s="115" t="s">
        <v>342</v>
      </c>
      <c r="E614" s="115" t="s">
        <v>13</v>
      </c>
      <c r="F614" s="115" t="s">
        <v>343</v>
      </c>
      <c r="G614" s="115" t="s">
        <v>344</v>
      </c>
      <c r="H614" s="115">
        <v>0.56000000000000005</v>
      </c>
      <c r="I614" s="115">
        <v>0.48</v>
      </c>
      <c r="J614" s="115" t="s">
        <v>350</v>
      </c>
      <c r="K614" s="115">
        <v>0.18952633630539001</v>
      </c>
      <c r="L614" s="115">
        <v>3682.59813724993</v>
      </c>
      <c r="M614" s="115">
        <v>9.1751459490916503</v>
      </c>
      <c r="N614" s="115">
        <v>1.3492654669497299</v>
      </c>
      <c r="O614" s="115">
        <v>1.73893179679861</v>
      </c>
      <c r="P614" s="115">
        <v>0.25572134065437002</v>
      </c>
      <c r="Q614" s="115">
        <v>697.94933303804805</v>
      </c>
      <c r="R614" s="115">
        <v>1200</v>
      </c>
      <c r="S614" s="115" t="s">
        <v>351</v>
      </c>
      <c r="T614" s="115">
        <v>1200</v>
      </c>
      <c r="U614" s="115" t="s">
        <v>352</v>
      </c>
      <c r="V614" s="115" t="s">
        <v>350</v>
      </c>
      <c r="Z614" s="115">
        <v>0</v>
      </c>
      <c r="AA614" s="115">
        <v>1</v>
      </c>
      <c r="AB614" s="115">
        <v>1.73893179679861</v>
      </c>
      <c r="AC614" s="115">
        <v>0.25572134065437002</v>
      </c>
      <c r="AD614" s="115">
        <v>697.94933303804805</v>
      </c>
      <c r="AF614" s="115">
        <v>-1</v>
      </c>
      <c r="AG614" s="115">
        <v>-1</v>
      </c>
      <c r="AH614" s="115">
        <v>-1</v>
      </c>
      <c r="AI614" s="115">
        <v>-1</v>
      </c>
      <c r="AJ614" s="115">
        <v>0</v>
      </c>
      <c r="AM614" s="115" t="s">
        <v>348</v>
      </c>
      <c r="AN614" s="115">
        <v>-1</v>
      </c>
      <c r="AQ614" s="115">
        <v>608</v>
      </c>
      <c r="AR614" s="115" t="s">
        <v>247</v>
      </c>
      <c r="AS614" s="115" t="s">
        <v>355</v>
      </c>
      <c r="AT614" s="115" t="s">
        <v>296</v>
      </c>
      <c r="AV614" s="115">
        <v>130.801529506978</v>
      </c>
      <c r="AW614" s="115">
        <v>0.56605785320000002</v>
      </c>
    </row>
    <row r="615" spans="1:49" x14ac:dyDescent="0.25">
      <c r="A615" s="117">
        <v>230000</v>
      </c>
      <c r="B615" s="117">
        <v>870000</v>
      </c>
      <c r="C615" s="117">
        <v>870000</v>
      </c>
      <c r="D615" s="115" t="s">
        <v>342</v>
      </c>
      <c r="E615" s="115" t="s">
        <v>13</v>
      </c>
      <c r="F615" s="115" t="s">
        <v>343</v>
      </c>
      <c r="G615" s="115" t="s">
        <v>344</v>
      </c>
      <c r="H615" s="115">
        <v>0.56000000000000005</v>
      </c>
      <c r="I615" s="115">
        <v>0.48</v>
      </c>
      <c r="J615" s="115" t="s">
        <v>350</v>
      </c>
      <c r="K615" s="115">
        <v>3.1279635881300001E-3</v>
      </c>
      <c r="L615" s="115">
        <v>3682.59813724993</v>
      </c>
      <c r="M615" s="115">
        <v>9.1751459490916503</v>
      </c>
      <c r="N615" s="115">
        <v>1.3492654669497299</v>
      </c>
      <c r="O615" s="115">
        <v>2.8699522444600001E-2</v>
      </c>
      <c r="P615" s="115">
        <v>4.2204532513399999E-3</v>
      </c>
      <c r="Q615" s="115">
        <v>11.5190328830589</v>
      </c>
      <c r="R615" s="115">
        <v>1210</v>
      </c>
      <c r="S615" s="115" t="s">
        <v>353</v>
      </c>
      <c r="T615" s="115">
        <v>1210</v>
      </c>
      <c r="U615" s="115" t="s">
        <v>352</v>
      </c>
      <c r="V615" s="115" t="s">
        <v>350</v>
      </c>
      <c r="Z615" s="115">
        <v>0</v>
      </c>
      <c r="AA615" s="115">
        <v>1</v>
      </c>
      <c r="AB615" s="115">
        <v>2.8699522444600001E-2</v>
      </c>
      <c r="AC615" s="115">
        <v>4.2204532513399999E-3</v>
      </c>
      <c r="AD615" s="115">
        <v>11.519032883059101</v>
      </c>
      <c r="AF615" s="115">
        <v>-1</v>
      </c>
      <c r="AG615" s="115">
        <v>-1</v>
      </c>
      <c r="AH615" s="115">
        <v>-1</v>
      </c>
      <c r="AI615" s="115">
        <v>-1</v>
      </c>
      <c r="AJ615" s="115">
        <v>0</v>
      </c>
      <c r="AM615" s="115" t="s">
        <v>348</v>
      </c>
      <c r="AN615" s="115">
        <v>-1</v>
      </c>
      <c r="AQ615" s="115">
        <v>608</v>
      </c>
      <c r="AR615" s="115" t="s">
        <v>247</v>
      </c>
      <c r="AS615" s="115" t="s">
        <v>355</v>
      </c>
      <c r="AT615" s="115" t="s">
        <v>296</v>
      </c>
      <c r="AV615" s="115">
        <v>14.6750670473947</v>
      </c>
      <c r="AW615" s="115">
        <v>9.3422812999999997E-3</v>
      </c>
    </row>
    <row r="616" spans="1:49" x14ac:dyDescent="0.25">
      <c r="A616" s="117">
        <v>230000</v>
      </c>
      <c r="B616" s="117">
        <v>870000</v>
      </c>
      <c r="C616" s="117">
        <v>870000</v>
      </c>
      <c r="D616" s="115" t="s">
        <v>342</v>
      </c>
      <c r="E616" s="115" t="s">
        <v>13</v>
      </c>
      <c r="F616" s="115" t="s">
        <v>343</v>
      </c>
      <c r="G616" s="115" t="s">
        <v>344</v>
      </c>
      <c r="H616" s="115">
        <v>0.56000000000000005</v>
      </c>
      <c r="I616" s="115">
        <v>0.48</v>
      </c>
      <c r="J616" s="115" t="s">
        <v>350</v>
      </c>
      <c r="K616" s="115">
        <v>7.2277573507860002E-2</v>
      </c>
      <c r="L616" s="115">
        <v>3682.59813724993</v>
      </c>
      <c r="M616" s="115">
        <v>9.1751459490916503</v>
      </c>
      <c r="N616" s="115">
        <v>1.3492654669497299</v>
      </c>
      <c r="O616" s="115">
        <v>0.66315728578086997</v>
      </c>
      <c r="P616" s="115">
        <v>9.7521633969079993E-2</v>
      </c>
      <c r="Q616" s="115">
        <v>266.169257565012</v>
      </c>
      <c r="R616" s="115">
        <v>1210</v>
      </c>
      <c r="S616" s="115" t="s">
        <v>353</v>
      </c>
      <c r="T616" s="115">
        <v>1210</v>
      </c>
      <c r="U616" s="115" t="s">
        <v>352</v>
      </c>
      <c r="V616" s="115" t="s">
        <v>350</v>
      </c>
      <c r="Z616" s="115">
        <v>0</v>
      </c>
      <c r="AA616" s="115">
        <v>1</v>
      </c>
      <c r="AB616" s="115">
        <v>0.66315728578086997</v>
      </c>
      <c r="AC616" s="115">
        <v>9.7521633969079993E-2</v>
      </c>
      <c r="AD616" s="115">
        <v>327.56005848941101</v>
      </c>
      <c r="AF616" s="115">
        <v>-1</v>
      </c>
      <c r="AG616" s="115">
        <v>-1</v>
      </c>
      <c r="AH616" s="115">
        <v>-1</v>
      </c>
      <c r="AI616" s="115">
        <v>-1</v>
      </c>
      <c r="AJ616" s="115">
        <v>0</v>
      </c>
      <c r="AM616" s="115" t="s">
        <v>348</v>
      </c>
      <c r="AN616" s="115">
        <v>-1</v>
      </c>
      <c r="AQ616" s="115">
        <v>608</v>
      </c>
      <c r="AR616" s="115" t="s">
        <v>247</v>
      </c>
      <c r="AS616" s="115" t="s">
        <v>355</v>
      </c>
      <c r="AT616" s="115" t="s">
        <v>296</v>
      </c>
      <c r="AV616" s="115">
        <v>83.3028526526288</v>
      </c>
      <c r="AW616" s="115">
        <v>0.26566103689999998</v>
      </c>
    </row>
    <row r="617" spans="1:49" x14ac:dyDescent="0.25">
      <c r="A617" s="117">
        <v>230000</v>
      </c>
      <c r="B617" s="117">
        <v>870000</v>
      </c>
      <c r="C617" s="117">
        <v>870000</v>
      </c>
      <c r="D617" s="115" t="s">
        <v>342</v>
      </c>
      <c r="E617" s="115" t="s">
        <v>13</v>
      </c>
      <c r="F617" s="115" t="s">
        <v>343</v>
      </c>
      <c r="G617" s="115" t="s">
        <v>344</v>
      </c>
      <c r="H617" s="115">
        <v>0.56000000000000005</v>
      </c>
      <c r="I617" s="115">
        <v>0.48</v>
      </c>
      <c r="J617" s="115" t="s">
        <v>350</v>
      </c>
      <c r="K617" s="115">
        <v>2.5044699927630001E-2</v>
      </c>
      <c r="L617" s="115">
        <v>3682.59813724993</v>
      </c>
      <c r="M617" s="115">
        <v>9.1751459490916503</v>
      </c>
      <c r="N617" s="115">
        <v>1.3492654669497299</v>
      </c>
      <c r="O617" s="115">
        <v>0.22978877708725001</v>
      </c>
      <c r="P617" s="115">
        <v>3.3791948742469997E-2</v>
      </c>
      <c r="Q617" s="115">
        <v>92.229565301492102</v>
      </c>
      <c r="R617" s="115">
        <v>1210</v>
      </c>
      <c r="S617" s="115" t="s">
        <v>353</v>
      </c>
      <c r="T617" s="115">
        <v>1210</v>
      </c>
      <c r="U617" s="115" t="s">
        <v>352</v>
      </c>
      <c r="V617" s="115" t="s">
        <v>350</v>
      </c>
      <c r="Z617" s="115">
        <v>0</v>
      </c>
      <c r="AA617" s="115">
        <v>1</v>
      </c>
      <c r="AB617" s="115">
        <v>0.22978877708725001</v>
      </c>
      <c r="AC617" s="115">
        <v>3.3791948742469997E-2</v>
      </c>
      <c r="AD617" s="115">
        <v>92.229565301492897</v>
      </c>
      <c r="AF617" s="115">
        <v>-1</v>
      </c>
      <c r="AG617" s="115">
        <v>-1</v>
      </c>
      <c r="AH617" s="115">
        <v>-1</v>
      </c>
      <c r="AI617" s="115">
        <v>-1</v>
      </c>
      <c r="AJ617" s="115">
        <v>0</v>
      </c>
      <c r="AM617" s="115" t="s">
        <v>348</v>
      </c>
      <c r="AN617" s="115">
        <v>-1</v>
      </c>
      <c r="AQ617" s="115">
        <v>608</v>
      </c>
      <c r="AR617" s="115" t="s">
        <v>247</v>
      </c>
      <c r="AS617" s="115" t="s">
        <v>355</v>
      </c>
      <c r="AT617" s="115" t="s">
        <v>296</v>
      </c>
      <c r="AV617" s="115">
        <v>67.223223415255305</v>
      </c>
      <c r="AW617" s="115">
        <v>7.4800945100000002E-2</v>
      </c>
    </row>
    <row r="618" spans="1:49" x14ac:dyDescent="0.25">
      <c r="A618" s="117">
        <v>230000</v>
      </c>
      <c r="B618" s="117">
        <v>870000</v>
      </c>
      <c r="C618" s="117">
        <v>870000</v>
      </c>
      <c r="D618" s="115" t="s">
        <v>342</v>
      </c>
      <c r="E618" s="115" t="s">
        <v>13</v>
      </c>
      <c r="F618" s="115" t="s">
        <v>343</v>
      </c>
      <c r="G618" s="115" t="s">
        <v>344</v>
      </c>
      <c r="H618" s="115">
        <v>0.56000000000000005</v>
      </c>
      <c r="I618" s="115">
        <v>0.48</v>
      </c>
      <c r="J618" s="115" t="s">
        <v>350</v>
      </c>
      <c r="K618" s="115">
        <v>0.13874427380134</v>
      </c>
      <c r="L618" s="115">
        <v>3682.59813724993</v>
      </c>
      <c r="M618" s="115">
        <v>9.1751459490916503</v>
      </c>
      <c r="N618" s="115">
        <v>1.3492654669497299</v>
      </c>
      <c r="O618" s="115">
        <v>1.2729989617281099</v>
      </c>
      <c r="P618" s="115">
        <v>0.18720285737716999</v>
      </c>
      <c r="Q618" s="115">
        <v>510.93940425494202</v>
      </c>
      <c r="R618" s="115">
        <v>1210</v>
      </c>
      <c r="S618" s="115" t="s">
        <v>353</v>
      </c>
      <c r="T618" s="115">
        <v>1210</v>
      </c>
      <c r="U618" s="115" t="s">
        <v>352</v>
      </c>
      <c r="V618" s="115" t="s">
        <v>350</v>
      </c>
      <c r="Z618" s="115">
        <v>0</v>
      </c>
      <c r="AA618" s="115">
        <v>1</v>
      </c>
      <c r="AB618" s="115">
        <v>1.2729989617281099</v>
      </c>
      <c r="AC618" s="115">
        <v>0.18720285737716999</v>
      </c>
      <c r="AD618" s="115">
        <v>856.35555442061002</v>
      </c>
      <c r="AF618" s="115">
        <v>-1</v>
      </c>
      <c r="AG618" s="115">
        <v>-1</v>
      </c>
      <c r="AH618" s="115">
        <v>-1</v>
      </c>
      <c r="AI618" s="115">
        <v>-1</v>
      </c>
      <c r="AJ618" s="115">
        <v>0</v>
      </c>
      <c r="AM618" s="115" t="s">
        <v>348</v>
      </c>
      <c r="AN618" s="115">
        <v>-1</v>
      </c>
      <c r="AQ618" s="115">
        <v>608</v>
      </c>
      <c r="AR618" s="115" t="s">
        <v>247</v>
      </c>
      <c r="AS618" s="115" t="s">
        <v>355</v>
      </c>
      <c r="AT618" s="115" t="s">
        <v>296</v>
      </c>
      <c r="AV618" s="115">
        <v>101.62646699670699</v>
      </c>
      <c r="AW618" s="115">
        <v>0.69453005219999997</v>
      </c>
    </row>
    <row r="619" spans="1:49" x14ac:dyDescent="0.25">
      <c r="A619" s="117">
        <v>230000</v>
      </c>
      <c r="B619" s="117">
        <v>870000</v>
      </c>
      <c r="C619" s="117">
        <v>870000</v>
      </c>
      <c r="D619" s="115" t="s">
        <v>342</v>
      </c>
      <c r="E619" s="115" t="s">
        <v>13</v>
      </c>
      <c r="F619" s="115" t="s">
        <v>343</v>
      </c>
      <c r="G619" s="115" t="s">
        <v>344</v>
      </c>
      <c r="H619" s="115">
        <v>0.56000000000000005</v>
      </c>
      <c r="I619" s="115">
        <v>0.48</v>
      </c>
      <c r="J619" s="115" t="s">
        <v>350</v>
      </c>
      <c r="K619" s="115">
        <v>4.1793010062499997E-2</v>
      </c>
      <c r="L619" s="115">
        <v>3682.59813724993</v>
      </c>
      <c r="M619" s="115">
        <v>9.1751459490916503</v>
      </c>
      <c r="N619" s="115">
        <v>1.3492654669497299</v>
      </c>
      <c r="O619" s="115">
        <v>0.38345696697536003</v>
      </c>
      <c r="P619" s="115">
        <v>5.6389865237219998E-2</v>
      </c>
      <c r="Q619" s="115">
        <v>153.90686100625899</v>
      </c>
      <c r="R619" s="115">
        <v>1210</v>
      </c>
      <c r="S619" s="115" t="s">
        <v>353</v>
      </c>
      <c r="T619" s="115">
        <v>1210</v>
      </c>
      <c r="U619" s="115" t="s">
        <v>352</v>
      </c>
      <c r="V619" s="115" t="s">
        <v>350</v>
      </c>
      <c r="Z619" s="115">
        <v>0</v>
      </c>
      <c r="AA619" s="115">
        <v>1</v>
      </c>
      <c r="AB619" s="115">
        <v>0.38345696697536003</v>
      </c>
      <c r="AC619" s="115">
        <v>5.6389865237219998E-2</v>
      </c>
      <c r="AD619" s="115">
        <v>233.344249791133</v>
      </c>
      <c r="AF619" s="115">
        <v>-1</v>
      </c>
      <c r="AG619" s="115">
        <v>-1</v>
      </c>
      <c r="AH619" s="115">
        <v>-1</v>
      </c>
      <c r="AI619" s="115">
        <v>-1</v>
      </c>
      <c r="AJ619" s="115">
        <v>0</v>
      </c>
      <c r="AM619" s="115" t="s">
        <v>348</v>
      </c>
      <c r="AN619" s="115">
        <v>-1</v>
      </c>
      <c r="AQ619" s="115">
        <v>608</v>
      </c>
      <c r="AR619" s="115" t="s">
        <v>247</v>
      </c>
      <c r="AS619" s="115" t="s">
        <v>355</v>
      </c>
      <c r="AT619" s="115" t="s">
        <v>296</v>
      </c>
      <c r="AV619" s="115">
        <v>57.678656743918502</v>
      </c>
      <c r="AW619" s="115">
        <v>0.1892491888</v>
      </c>
    </row>
    <row r="620" spans="1:49" x14ac:dyDescent="0.25">
      <c r="A620" s="117">
        <v>230000</v>
      </c>
      <c r="B620" s="117">
        <v>870000</v>
      </c>
      <c r="C620" s="117">
        <v>870000</v>
      </c>
      <c r="D620" s="115" t="s">
        <v>342</v>
      </c>
      <c r="E620" s="115" t="s">
        <v>13</v>
      </c>
      <c r="F620" s="115" t="s">
        <v>343</v>
      </c>
      <c r="G620" s="115" t="s">
        <v>344</v>
      </c>
      <c r="H620" s="115">
        <v>0.56000000000000005</v>
      </c>
      <c r="I620" s="115">
        <v>0.48</v>
      </c>
      <c r="J620" s="115" t="s">
        <v>350</v>
      </c>
      <c r="K620" s="115">
        <v>1.521120360715E-2</v>
      </c>
      <c r="L620" s="115">
        <v>3682.59813724993</v>
      </c>
      <c r="M620" s="115">
        <v>9.1751459490916503</v>
      </c>
      <c r="N620" s="115">
        <v>1.3492654669497299</v>
      </c>
      <c r="O620" s="115">
        <v>0.13956501315698999</v>
      </c>
      <c r="P620" s="115">
        <v>2.052395173787E-2</v>
      </c>
      <c r="Q620" s="115">
        <v>56.016750069038402</v>
      </c>
      <c r="R620" s="115">
        <v>1210</v>
      </c>
      <c r="S620" s="115" t="s">
        <v>353</v>
      </c>
      <c r="T620" s="115">
        <v>1210</v>
      </c>
      <c r="U620" s="115" t="s">
        <v>352</v>
      </c>
      <c r="V620" s="115" t="s">
        <v>350</v>
      </c>
      <c r="Z620" s="115">
        <v>0</v>
      </c>
      <c r="AA620" s="115">
        <v>1</v>
      </c>
      <c r="AB620" s="115">
        <v>0.13956501315698999</v>
      </c>
      <c r="AC620" s="115">
        <v>2.052395173787E-2</v>
      </c>
      <c r="AD620" s="115">
        <v>56.016750069038103</v>
      </c>
      <c r="AF620" s="115">
        <v>-1</v>
      </c>
      <c r="AG620" s="115">
        <v>-1</v>
      </c>
      <c r="AH620" s="115">
        <v>-1</v>
      </c>
      <c r="AI620" s="115">
        <v>-1</v>
      </c>
      <c r="AJ620" s="115">
        <v>0</v>
      </c>
      <c r="AM620" s="115" t="s">
        <v>348</v>
      </c>
      <c r="AN620" s="115">
        <v>-1</v>
      </c>
      <c r="AQ620" s="115">
        <v>608</v>
      </c>
      <c r="AR620" s="115" t="s">
        <v>247</v>
      </c>
      <c r="AS620" s="115" t="s">
        <v>355</v>
      </c>
      <c r="AT620" s="115" t="s">
        <v>296</v>
      </c>
      <c r="AV620" s="115">
        <v>38.482663606736899</v>
      </c>
      <c r="AW620" s="115">
        <v>4.5431265300000002E-2</v>
      </c>
    </row>
    <row r="621" spans="1:49" x14ac:dyDescent="0.25">
      <c r="A621" s="117">
        <v>230000</v>
      </c>
      <c r="B621" s="117">
        <v>870000</v>
      </c>
      <c r="C621" s="117">
        <v>870000</v>
      </c>
      <c r="D621" s="115" t="s">
        <v>342</v>
      </c>
      <c r="E621" s="115" t="s">
        <v>13</v>
      </c>
      <c r="F621" s="115" t="s">
        <v>343</v>
      </c>
      <c r="G621" s="115" t="s">
        <v>344</v>
      </c>
      <c r="H621" s="115">
        <v>0.56000000000000005</v>
      </c>
      <c r="I621" s="115">
        <v>0.48</v>
      </c>
      <c r="J621" s="115" t="s">
        <v>350</v>
      </c>
      <c r="K621" s="115">
        <v>6.3558969025800001E-3</v>
      </c>
      <c r="L621" s="115">
        <v>3682.59813724993</v>
      </c>
      <c r="M621" s="115">
        <v>9.1751459490916503</v>
      </c>
      <c r="N621" s="115">
        <v>1.3492654669497299</v>
      </c>
      <c r="O621" s="115">
        <v>5.8316281718589998E-2</v>
      </c>
      <c r="P621" s="115">
        <v>8.5757922021500003E-3</v>
      </c>
      <c r="Q621" s="115">
        <v>23.4062140940121</v>
      </c>
      <c r="R621" s="115">
        <v>1210</v>
      </c>
      <c r="S621" s="115" t="s">
        <v>353</v>
      </c>
      <c r="T621" s="115">
        <v>1210</v>
      </c>
      <c r="U621" s="115" t="s">
        <v>352</v>
      </c>
      <c r="V621" s="115" t="s">
        <v>350</v>
      </c>
      <c r="Z621" s="115">
        <v>0</v>
      </c>
      <c r="AA621" s="115">
        <v>1</v>
      </c>
      <c r="AB621" s="115">
        <v>5.8316281718589998E-2</v>
      </c>
      <c r="AC621" s="115">
        <v>8.5757922021500003E-3</v>
      </c>
      <c r="AD621" s="115">
        <v>93.713975701802099</v>
      </c>
      <c r="AF621" s="115">
        <v>-1</v>
      </c>
      <c r="AG621" s="115">
        <v>-1</v>
      </c>
      <c r="AH621" s="115">
        <v>-1</v>
      </c>
      <c r="AI621" s="115">
        <v>-1</v>
      </c>
      <c r="AJ621" s="115">
        <v>0</v>
      </c>
      <c r="AM621" s="115" t="s">
        <v>348</v>
      </c>
      <c r="AN621" s="115">
        <v>-1</v>
      </c>
      <c r="AQ621" s="115">
        <v>608</v>
      </c>
      <c r="AR621" s="115" t="s">
        <v>247</v>
      </c>
      <c r="AS621" s="115" t="s">
        <v>355</v>
      </c>
      <c r="AT621" s="115" t="s">
        <v>296</v>
      </c>
      <c r="AV621" s="115">
        <v>24.320037440839702</v>
      </c>
      <c r="AW621" s="115">
        <v>7.6004846500000001E-2</v>
      </c>
    </row>
    <row r="622" spans="1:49" x14ac:dyDescent="0.25">
      <c r="A622" s="117">
        <v>230000</v>
      </c>
      <c r="B622" s="117">
        <v>870000</v>
      </c>
      <c r="C622" s="117">
        <v>870000</v>
      </c>
      <c r="D622" s="115" t="s">
        <v>342</v>
      </c>
      <c r="E622" s="115" t="s">
        <v>13</v>
      </c>
      <c r="F622" s="115" t="s">
        <v>343</v>
      </c>
      <c r="G622" s="115" t="s">
        <v>344</v>
      </c>
      <c r="H622" s="115">
        <v>0.56000000000000005</v>
      </c>
      <c r="I622" s="115">
        <v>0.48</v>
      </c>
      <c r="J622" s="115" t="s">
        <v>350</v>
      </c>
      <c r="K622" s="115">
        <v>2.6195983102099999E-3</v>
      </c>
      <c r="L622" s="115">
        <v>3682.59813724993</v>
      </c>
      <c r="M622" s="115">
        <v>9.1751459490916503</v>
      </c>
      <c r="N622" s="115">
        <v>1.3492654669497299</v>
      </c>
      <c r="O622" s="115">
        <v>2.4035196824189999E-2</v>
      </c>
      <c r="P622" s="115">
        <v>3.53453353725E-3</v>
      </c>
      <c r="Q622" s="115">
        <v>9.6469278575334592</v>
      </c>
      <c r="R622" s="115">
        <v>1210</v>
      </c>
      <c r="S622" s="115" t="s">
        <v>353</v>
      </c>
      <c r="T622" s="115">
        <v>1210</v>
      </c>
      <c r="U622" s="115" t="s">
        <v>352</v>
      </c>
      <c r="V622" s="115" t="s">
        <v>350</v>
      </c>
      <c r="Z622" s="115">
        <v>0</v>
      </c>
      <c r="AA622" s="115">
        <v>1</v>
      </c>
      <c r="AB622" s="115">
        <v>2.4035196824189999E-2</v>
      </c>
      <c r="AC622" s="115">
        <v>3.53453353725E-3</v>
      </c>
      <c r="AD622" s="115">
        <v>527.66312578952295</v>
      </c>
      <c r="AF622" s="115">
        <v>-1</v>
      </c>
      <c r="AG622" s="115">
        <v>-1</v>
      </c>
      <c r="AH622" s="115">
        <v>-1</v>
      </c>
      <c r="AI622" s="115">
        <v>-1</v>
      </c>
      <c r="AJ622" s="115">
        <v>0</v>
      </c>
      <c r="AM622" s="115" t="s">
        <v>348</v>
      </c>
      <c r="AN622" s="115">
        <v>-1</v>
      </c>
      <c r="AQ622" s="115">
        <v>608</v>
      </c>
      <c r="AR622" s="115" t="s">
        <v>247</v>
      </c>
      <c r="AS622" s="115" t="s">
        <v>355</v>
      </c>
      <c r="AT622" s="115" t="s">
        <v>296</v>
      </c>
      <c r="AV622" s="115">
        <v>24.034363673315301</v>
      </c>
      <c r="AW622" s="115">
        <v>0.42795062919999999</v>
      </c>
    </row>
    <row r="623" spans="1:49" x14ac:dyDescent="0.25">
      <c r="A623" s="117">
        <v>230000</v>
      </c>
      <c r="B623" s="117">
        <v>870000</v>
      </c>
      <c r="C623" s="117">
        <v>870000</v>
      </c>
      <c r="D623" s="115" t="s">
        <v>342</v>
      </c>
      <c r="E623" s="115" t="s">
        <v>13</v>
      </c>
      <c r="F623" s="115" t="s">
        <v>343</v>
      </c>
      <c r="G623" s="115" t="s">
        <v>344</v>
      </c>
      <c r="H623" s="115">
        <v>0.56000000000000005</v>
      </c>
      <c r="I623" s="115">
        <v>0.48</v>
      </c>
      <c r="J623" s="115" t="s">
        <v>350</v>
      </c>
      <c r="K623" s="115">
        <v>0.18771745073936999</v>
      </c>
      <c r="L623" s="115">
        <v>3706.5646369486499</v>
      </c>
      <c r="M623" s="115">
        <v>9.7089568854321602</v>
      </c>
      <c r="N623" s="115">
        <v>1.5905553587881001</v>
      </c>
      <c r="O623" s="115">
        <v>1.8225406358718601</v>
      </c>
      <c r="P623" s="115">
        <v>0.29857499721156</v>
      </c>
      <c r="Q623" s="115">
        <v>695.78686464873203</v>
      </c>
      <c r="R623" s="115">
        <v>1300</v>
      </c>
      <c r="S623" s="115" t="s">
        <v>346</v>
      </c>
      <c r="T623" s="115">
        <v>1300</v>
      </c>
      <c r="U623" s="115" t="s">
        <v>352</v>
      </c>
      <c r="V623" s="115" t="s">
        <v>350</v>
      </c>
      <c r="Z623" s="115">
        <v>0</v>
      </c>
      <c r="AA623" s="115">
        <v>1</v>
      </c>
      <c r="AB623" s="115">
        <v>1.8225406358718601</v>
      </c>
      <c r="AC623" s="115">
        <v>0.29857499721156</v>
      </c>
      <c r="AD623" s="115">
        <v>764.07887968059595</v>
      </c>
      <c r="AF623" s="115">
        <v>-1</v>
      </c>
      <c r="AG623" s="115">
        <v>-1</v>
      </c>
      <c r="AH623" s="115">
        <v>-1</v>
      </c>
      <c r="AI623" s="115">
        <v>-1</v>
      </c>
      <c r="AJ623" s="115">
        <v>0</v>
      </c>
      <c r="AM623" s="115" t="s">
        <v>348</v>
      </c>
      <c r="AN623" s="115">
        <v>-1</v>
      </c>
      <c r="AQ623" s="115">
        <v>608</v>
      </c>
      <c r="AR623" s="115" t="s">
        <v>247</v>
      </c>
      <c r="AS623" s="115" t="s">
        <v>355</v>
      </c>
      <c r="AT623" s="115" t="s">
        <v>296</v>
      </c>
      <c r="AV623" s="115">
        <v>186.88105978803199</v>
      </c>
      <c r="AW623" s="115">
        <v>0.61969090000000004</v>
      </c>
    </row>
    <row r="624" spans="1:49" x14ac:dyDescent="0.25">
      <c r="A624" s="117">
        <v>230000</v>
      </c>
      <c r="B624" s="117">
        <v>870000</v>
      </c>
      <c r="C624" s="117">
        <v>870000</v>
      </c>
      <c r="D624" s="115" t="s">
        <v>342</v>
      </c>
      <c r="E624" s="115" t="s">
        <v>13</v>
      </c>
      <c r="F624" s="115" t="s">
        <v>343</v>
      </c>
      <c r="G624" s="115" t="s">
        <v>344</v>
      </c>
      <c r="H624" s="115">
        <v>0.56000000000000005</v>
      </c>
      <c r="I624" s="115">
        <v>0.48</v>
      </c>
      <c r="J624" s="115" t="s">
        <v>350</v>
      </c>
      <c r="K624" s="115">
        <v>9.4585747760400005E-3</v>
      </c>
      <c r="L624" s="115">
        <v>3706.5646369486499</v>
      </c>
      <c r="M624" s="115">
        <v>9.7089568854321602</v>
      </c>
      <c r="N624" s="115">
        <v>1.5905553587881001</v>
      </c>
      <c r="O624" s="115">
        <v>9.1832894698280002E-2</v>
      </c>
      <c r="P624" s="115">
        <v>1.504438679654E-2</v>
      </c>
      <c r="Q624" s="115">
        <v>35.058818780834002</v>
      </c>
      <c r="R624" s="115">
        <v>1200</v>
      </c>
      <c r="S624" s="115" t="s">
        <v>351</v>
      </c>
      <c r="T624" s="115">
        <v>1200</v>
      </c>
      <c r="U624" s="115" t="s">
        <v>352</v>
      </c>
      <c r="V624" s="115" t="s">
        <v>350</v>
      </c>
      <c r="Z624" s="115">
        <v>0</v>
      </c>
      <c r="AA624" s="115">
        <v>1</v>
      </c>
      <c r="AB624" s="115">
        <v>9.1832894698280002E-2</v>
      </c>
      <c r="AC624" s="115">
        <v>1.504438679654E-2</v>
      </c>
      <c r="AD624" s="115">
        <v>44.030264390260903</v>
      </c>
      <c r="AF624" s="115">
        <v>-1</v>
      </c>
      <c r="AG624" s="115">
        <v>-1</v>
      </c>
      <c r="AH624" s="115">
        <v>-1</v>
      </c>
      <c r="AI624" s="115">
        <v>-1</v>
      </c>
      <c r="AJ624" s="115">
        <v>0</v>
      </c>
      <c r="AM624" s="115" t="s">
        <v>348</v>
      </c>
      <c r="AN624" s="115">
        <v>-1</v>
      </c>
      <c r="AQ624" s="115">
        <v>608</v>
      </c>
      <c r="AR624" s="115" t="s">
        <v>247</v>
      </c>
      <c r="AS624" s="115" t="s">
        <v>355</v>
      </c>
      <c r="AT624" s="115" t="s">
        <v>296</v>
      </c>
      <c r="AV624" s="115">
        <v>25.455954522672499</v>
      </c>
      <c r="AW624" s="115">
        <v>3.5709865700000003E-2</v>
      </c>
    </row>
    <row r="625" spans="1:49" x14ac:dyDescent="0.25">
      <c r="A625" s="117">
        <v>230000</v>
      </c>
      <c r="B625" s="117">
        <v>870000</v>
      </c>
      <c r="C625" s="117">
        <v>870000</v>
      </c>
      <c r="D625" s="115" t="s">
        <v>342</v>
      </c>
      <c r="E625" s="115" t="s">
        <v>13</v>
      </c>
      <c r="F625" s="115" t="s">
        <v>343</v>
      </c>
      <c r="G625" s="115" t="s">
        <v>344</v>
      </c>
      <c r="H625" s="115">
        <v>0.56000000000000005</v>
      </c>
      <c r="I625" s="115">
        <v>0.48</v>
      </c>
      <c r="J625" s="115" t="s">
        <v>350</v>
      </c>
      <c r="K625" s="115">
        <v>0.27369185744900998</v>
      </c>
      <c r="L625" s="115">
        <v>3706.5646369486499</v>
      </c>
      <c r="M625" s="115">
        <v>9.7089568854321602</v>
      </c>
      <c r="N625" s="115">
        <v>1.5905553587881001</v>
      </c>
      <c r="O625" s="115">
        <v>2.6572624438663301</v>
      </c>
      <c r="P625" s="115">
        <v>0.43532205052220002</v>
      </c>
      <c r="Q625" s="115">
        <v>1014.4565602413099</v>
      </c>
      <c r="R625" s="115">
        <v>1210</v>
      </c>
      <c r="S625" s="115" t="s">
        <v>353</v>
      </c>
      <c r="T625" s="115">
        <v>1210</v>
      </c>
      <c r="U625" s="115" t="s">
        <v>352</v>
      </c>
      <c r="V625" s="115" t="s">
        <v>350</v>
      </c>
      <c r="Z625" s="115">
        <v>0</v>
      </c>
      <c r="AA625" s="115">
        <v>1</v>
      </c>
      <c r="AB625" s="115">
        <v>2.6572624438663301</v>
      </c>
      <c r="AC625" s="115">
        <v>0.43532205052220002</v>
      </c>
      <c r="AD625" s="115">
        <v>1014.4565602413001</v>
      </c>
      <c r="AF625" s="115">
        <v>-1</v>
      </c>
      <c r="AG625" s="115">
        <v>-1</v>
      </c>
      <c r="AH625" s="115">
        <v>-1</v>
      </c>
      <c r="AI625" s="115">
        <v>-1</v>
      </c>
      <c r="AJ625" s="115">
        <v>0</v>
      </c>
      <c r="AM625" s="115" t="s">
        <v>348</v>
      </c>
      <c r="AN625" s="115">
        <v>-1</v>
      </c>
      <c r="AQ625" s="115">
        <v>608</v>
      </c>
      <c r="AR625" s="115" t="s">
        <v>247</v>
      </c>
      <c r="AS625" s="115" t="s">
        <v>355</v>
      </c>
      <c r="AT625" s="115" t="s">
        <v>296</v>
      </c>
      <c r="AV625" s="115">
        <v>135.67525028542599</v>
      </c>
      <c r="AW625" s="115">
        <v>0.82275471229999997</v>
      </c>
    </row>
    <row r="626" spans="1:49" x14ac:dyDescent="0.25">
      <c r="A626" s="117">
        <v>230000</v>
      </c>
      <c r="B626" s="117">
        <v>870000</v>
      </c>
      <c r="C626" s="117">
        <v>870000</v>
      </c>
      <c r="D626" s="115" t="s">
        <v>342</v>
      </c>
      <c r="E626" s="115" t="s">
        <v>13</v>
      </c>
      <c r="F626" s="115" t="s">
        <v>343</v>
      </c>
      <c r="G626" s="115" t="s">
        <v>344</v>
      </c>
      <c r="H626" s="115">
        <v>0.56000000000000005</v>
      </c>
      <c r="I626" s="115">
        <v>0.48</v>
      </c>
      <c r="J626" s="115" t="s">
        <v>350</v>
      </c>
      <c r="K626" s="115">
        <v>0.12605053832405</v>
      </c>
      <c r="L626" s="115">
        <v>3706.5646369486499</v>
      </c>
      <c r="M626" s="115">
        <v>9.7089568854321602</v>
      </c>
      <c r="N626" s="115">
        <v>1.5905553587881001</v>
      </c>
      <c r="O626" s="115">
        <v>1.2238192419738001</v>
      </c>
      <c r="P626" s="115">
        <v>0.20049035920944999</v>
      </c>
      <c r="Q626" s="115">
        <v>467.21446782029699</v>
      </c>
      <c r="R626" s="115">
        <v>1210</v>
      </c>
      <c r="S626" s="115" t="s">
        <v>353</v>
      </c>
      <c r="T626" s="115">
        <v>1210</v>
      </c>
      <c r="U626" s="115" t="s">
        <v>352</v>
      </c>
      <c r="V626" s="115" t="s">
        <v>350</v>
      </c>
      <c r="Z626" s="115">
        <v>0</v>
      </c>
      <c r="AA626" s="115">
        <v>1</v>
      </c>
      <c r="AB626" s="115">
        <v>1.2238192419738001</v>
      </c>
      <c r="AC626" s="115">
        <v>0.20049035920944999</v>
      </c>
      <c r="AD626" s="115">
        <v>467.21446782029699</v>
      </c>
      <c r="AF626" s="115">
        <v>-1</v>
      </c>
      <c r="AG626" s="115">
        <v>-1</v>
      </c>
      <c r="AH626" s="115">
        <v>-1</v>
      </c>
      <c r="AI626" s="115">
        <v>-1</v>
      </c>
      <c r="AJ626" s="115">
        <v>0</v>
      </c>
      <c r="AM626" s="115" t="s">
        <v>348</v>
      </c>
      <c r="AN626" s="115">
        <v>-1</v>
      </c>
      <c r="AQ626" s="115">
        <v>608</v>
      </c>
      <c r="AR626" s="115" t="s">
        <v>247</v>
      </c>
      <c r="AS626" s="115" t="s">
        <v>355</v>
      </c>
      <c r="AT626" s="115" t="s">
        <v>296</v>
      </c>
      <c r="AV626" s="115">
        <v>105.612842040228</v>
      </c>
      <c r="AW626" s="115">
        <v>0.3789249536</v>
      </c>
    </row>
    <row r="627" spans="1:49" x14ac:dyDescent="0.25">
      <c r="A627" s="117">
        <v>230000</v>
      </c>
      <c r="B627" s="117">
        <v>870000</v>
      </c>
      <c r="C627" s="117">
        <v>870000</v>
      </c>
      <c r="D627" s="115" t="s">
        <v>342</v>
      </c>
      <c r="E627" s="115" t="s">
        <v>13</v>
      </c>
      <c r="F627" s="115" t="s">
        <v>343</v>
      </c>
      <c r="G627" s="115" t="s">
        <v>344</v>
      </c>
      <c r="H627" s="115">
        <v>0.56000000000000005</v>
      </c>
      <c r="I627" s="115">
        <v>0.48</v>
      </c>
      <c r="J627" s="115" t="s">
        <v>345</v>
      </c>
      <c r="K627" s="115">
        <v>3.7035609870999999E-4</v>
      </c>
      <c r="L627" s="115">
        <v>3727.8422111027298</v>
      </c>
      <c r="M627" s="115">
        <v>10.7079693679022</v>
      </c>
      <c r="N627" s="115">
        <v>2.06118708650907</v>
      </c>
      <c r="O627" s="115">
        <v>3.9657617602099999E-3</v>
      </c>
      <c r="P627" s="115">
        <v>7.6337320806999995E-4</v>
      </c>
      <c r="Q627" s="115">
        <v>1.38062909791419</v>
      </c>
      <c r="R627" s="115">
        <v>1300</v>
      </c>
      <c r="S627" s="115" t="s">
        <v>346</v>
      </c>
      <c r="T627" s="115">
        <v>1300</v>
      </c>
      <c r="U627" s="115" t="s">
        <v>347</v>
      </c>
      <c r="V627" s="115" t="s">
        <v>345</v>
      </c>
      <c r="Z627" s="115">
        <v>0</v>
      </c>
      <c r="AA627" s="115">
        <v>1</v>
      </c>
      <c r="AB627" s="115">
        <v>3.9657617602099999E-3</v>
      </c>
      <c r="AC627" s="115">
        <v>7.6337320806999995E-4</v>
      </c>
      <c r="AD627" s="115">
        <v>329.40238453596697</v>
      </c>
      <c r="AF627" s="115">
        <v>-1</v>
      </c>
      <c r="AG627" s="115">
        <v>-1</v>
      </c>
      <c r="AH627" s="115">
        <v>-1</v>
      </c>
      <c r="AI627" s="115">
        <v>-1</v>
      </c>
      <c r="AJ627" s="115">
        <v>0</v>
      </c>
      <c r="AM627" s="115" t="s">
        <v>348</v>
      </c>
      <c r="AN627" s="115">
        <v>-1</v>
      </c>
      <c r="AQ627" s="115">
        <v>608</v>
      </c>
      <c r="AR627" s="115" t="s">
        <v>247</v>
      </c>
      <c r="AS627" s="115" t="s">
        <v>355</v>
      </c>
      <c r="AT627" s="115" t="s">
        <v>296</v>
      </c>
      <c r="AV627" s="115">
        <v>6.7205369168890998</v>
      </c>
      <c r="AW627" s="115">
        <v>0.26715521860000002</v>
      </c>
    </row>
    <row r="628" spans="1:49" x14ac:dyDescent="0.25">
      <c r="A628" s="117">
        <v>230000</v>
      </c>
      <c r="B628" s="117">
        <v>870000</v>
      </c>
      <c r="C628" s="117">
        <v>870000</v>
      </c>
      <c r="D628" s="115" t="s">
        <v>342</v>
      </c>
      <c r="E628" s="115" t="s">
        <v>13</v>
      </c>
      <c r="F628" s="115" t="s">
        <v>343</v>
      </c>
      <c r="G628" s="115" t="s">
        <v>344</v>
      </c>
      <c r="H628" s="115">
        <v>0.56000000000000005</v>
      </c>
      <c r="I628" s="115">
        <v>0.48</v>
      </c>
      <c r="J628" s="115" t="s">
        <v>350</v>
      </c>
      <c r="K628" s="115">
        <v>0.10106834750711</v>
      </c>
      <c r="L628" s="115">
        <v>3696.8711839184398</v>
      </c>
      <c r="M628" s="115">
        <v>9.2084182698758301</v>
      </c>
      <c r="N628" s="115">
        <v>1.3540805741711099</v>
      </c>
      <c r="O628" s="115">
        <v>0.93067961769064</v>
      </c>
      <c r="P628" s="115">
        <v>0.13685468602295001</v>
      </c>
      <c r="Q628" s="115">
        <v>373.636661505294</v>
      </c>
      <c r="R628" s="115">
        <v>1200</v>
      </c>
      <c r="S628" s="115" t="s">
        <v>351</v>
      </c>
      <c r="T628" s="115">
        <v>1200</v>
      </c>
      <c r="U628" s="115" t="s">
        <v>352</v>
      </c>
      <c r="V628" s="115" t="s">
        <v>350</v>
      </c>
      <c r="Z628" s="115">
        <v>0</v>
      </c>
      <c r="AA628" s="115">
        <v>1</v>
      </c>
      <c r="AB628" s="115">
        <v>0.93067961769064</v>
      </c>
      <c r="AC628" s="115">
        <v>0.13685468602295001</v>
      </c>
      <c r="AD628" s="115">
        <v>723.75380699978405</v>
      </c>
      <c r="AF628" s="115">
        <v>-1</v>
      </c>
      <c r="AG628" s="115">
        <v>-1</v>
      </c>
      <c r="AH628" s="115">
        <v>-1</v>
      </c>
      <c r="AI628" s="115">
        <v>-1</v>
      </c>
      <c r="AJ628" s="115">
        <v>0</v>
      </c>
      <c r="AM628" s="115" t="s">
        <v>348</v>
      </c>
      <c r="AN628" s="115">
        <v>-1</v>
      </c>
      <c r="AQ628" s="115">
        <v>608</v>
      </c>
      <c r="AR628" s="115" t="s">
        <v>247</v>
      </c>
      <c r="AS628" s="115" t="s">
        <v>355</v>
      </c>
      <c r="AT628" s="115" t="s">
        <v>296</v>
      </c>
      <c r="AV628" s="115">
        <v>123.29497145459599</v>
      </c>
      <c r="AW628" s="115">
        <v>0.58698605599999998</v>
      </c>
    </row>
    <row r="629" spans="1:49" x14ac:dyDescent="0.25">
      <c r="A629" s="117">
        <v>230000</v>
      </c>
      <c r="B629" s="117">
        <v>870000</v>
      </c>
      <c r="C629" s="117">
        <v>870000</v>
      </c>
      <c r="D629" s="115" t="s">
        <v>342</v>
      </c>
      <c r="E629" s="115" t="s">
        <v>13</v>
      </c>
      <c r="F629" s="115" t="s">
        <v>343</v>
      </c>
      <c r="G629" s="115" t="s">
        <v>344</v>
      </c>
      <c r="H629" s="115">
        <v>0.56000000000000005</v>
      </c>
      <c r="I629" s="115">
        <v>0.48</v>
      </c>
      <c r="J629" s="115" t="s">
        <v>350</v>
      </c>
      <c r="K629" s="115">
        <v>2.3554132942909999E-2</v>
      </c>
      <c r="L629" s="115">
        <v>3696.8711839184398</v>
      </c>
      <c r="M629" s="115">
        <v>9.2084182698758301</v>
      </c>
      <c r="N629" s="115">
        <v>1.3540805741711099</v>
      </c>
      <c r="O629" s="115">
        <v>0.2168963081226</v>
      </c>
      <c r="P629" s="115">
        <v>3.189419385944E-2</v>
      </c>
      <c r="Q629" s="115">
        <v>87.076595338839198</v>
      </c>
      <c r="R629" s="115">
        <v>1210</v>
      </c>
      <c r="S629" s="115" t="s">
        <v>353</v>
      </c>
      <c r="T629" s="115">
        <v>1210</v>
      </c>
      <c r="U629" s="115" t="s">
        <v>352</v>
      </c>
      <c r="V629" s="115" t="s">
        <v>350</v>
      </c>
      <c r="Z629" s="115">
        <v>0</v>
      </c>
      <c r="AA629" s="115">
        <v>1</v>
      </c>
      <c r="AB629" s="115">
        <v>0.2168963081226</v>
      </c>
      <c r="AC629" s="115">
        <v>3.189419385944E-2</v>
      </c>
      <c r="AD629" s="115">
        <v>87.076595338839198</v>
      </c>
      <c r="AF629" s="115">
        <v>-1</v>
      </c>
      <c r="AG629" s="115">
        <v>-1</v>
      </c>
      <c r="AH629" s="115">
        <v>-1</v>
      </c>
      <c r="AI629" s="115">
        <v>-1</v>
      </c>
      <c r="AJ629" s="115">
        <v>0</v>
      </c>
      <c r="AM629" s="115" t="s">
        <v>348</v>
      </c>
      <c r="AN629" s="115">
        <v>-1</v>
      </c>
      <c r="AQ629" s="115">
        <v>608</v>
      </c>
      <c r="AR629" s="115" t="s">
        <v>247</v>
      </c>
      <c r="AS629" s="115" t="s">
        <v>355</v>
      </c>
      <c r="AT629" s="115" t="s">
        <v>296</v>
      </c>
      <c r="AV629" s="115">
        <v>39.133842781639402</v>
      </c>
      <c r="AW629" s="115">
        <v>7.0621731800000004E-2</v>
      </c>
    </row>
    <row r="630" spans="1:49" x14ac:dyDescent="0.25">
      <c r="A630" s="117">
        <v>230000</v>
      </c>
      <c r="B630" s="117">
        <v>870000</v>
      </c>
      <c r="C630" s="117">
        <v>870000</v>
      </c>
      <c r="D630" s="115" t="s">
        <v>342</v>
      </c>
      <c r="E630" s="115" t="s">
        <v>13</v>
      </c>
      <c r="F630" s="115" t="s">
        <v>343</v>
      </c>
      <c r="G630" s="115" t="s">
        <v>344</v>
      </c>
      <c r="H630" s="115">
        <v>0.56000000000000005</v>
      </c>
      <c r="I630" s="115">
        <v>0.48</v>
      </c>
      <c r="J630" s="115" t="s">
        <v>350</v>
      </c>
      <c r="K630" s="115">
        <v>0.16701516200968</v>
      </c>
      <c r="L630" s="115">
        <v>3696.8711839184398</v>
      </c>
      <c r="M630" s="115">
        <v>9.2084182698758301</v>
      </c>
      <c r="N630" s="115">
        <v>1.3540805741711099</v>
      </c>
      <c r="O630" s="115">
        <v>1.53794546919625</v>
      </c>
      <c r="P630" s="115">
        <v>0.22615198646935</v>
      </c>
      <c r="Q630" s="115">
        <v>617.43353971107399</v>
      </c>
      <c r="R630" s="115">
        <v>1210</v>
      </c>
      <c r="S630" s="115" t="s">
        <v>353</v>
      </c>
      <c r="T630" s="115">
        <v>1210</v>
      </c>
      <c r="U630" s="115" t="s">
        <v>352</v>
      </c>
      <c r="V630" s="115" t="s">
        <v>350</v>
      </c>
      <c r="Z630" s="115">
        <v>0</v>
      </c>
      <c r="AA630" s="115">
        <v>1</v>
      </c>
      <c r="AB630" s="115">
        <v>1.53794546919625</v>
      </c>
      <c r="AC630" s="115">
        <v>0.22615198646935</v>
      </c>
      <c r="AD630" s="115">
        <v>617.43353971107399</v>
      </c>
      <c r="AF630" s="115">
        <v>-1</v>
      </c>
      <c r="AG630" s="115">
        <v>-1</v>
      </c>
      <c r="AH630" s="115">
        <v>-1</v>
      </c>
      <c r="AI630" s="115">
        <v>-1</v>
      </c>
      <c r="AJ630" s="115">
        <v>0</v>
      </c>
      <c r="AM630" s="115" t="s">
        <v>348</v>
      </c>
      <c r="AN630" s="115">
        <v>-1</v>
      </c>
      <c r="AQ630" s="115">
        <v>608</v>
      </c>
      <c r="AR630" s="115" t="s">
        <v>247</v>
      </c>
      <c r="AS630" s="115" t="s">
        <v>355</v>
      </c>
      <c r="AT630" s="115" t="s">
        <v>296</v>
      </c>
      <c r="AV630" s="115">
        <v>114.613979088392</v>
      </c>
      <c r="AW630" s="115">
        <v>0.5007571287</v>
      </c>
    </row>
    <row r="631" spans="1:49" x14ac:dyDescent="0.25">
      <c r="A631" s="117">
        <v>230000</v>
      </c>
      <c r="B631" s="117">
        <v>870000</v>
      </c>
      <c r="C631" s="117">
        <v>870000</v>
      </c>
      <c r="D631" s="115" t="s">
        <v>342</v>
      </c>
      <c r="E631" s="115" t="s">
        <v>13</v>
      </c>
      <c r="F631" s="115" t="s">
        <v>343</v>
      </c>
      <c r="G631" s="115" t="s">
        <v>344</v>
      </c>
      <c r="H631" s="115">
        <v>0.56000000000000005</v>
      </c>
      <c r="I631" s="115">
        <v>0.48</v>
      </c>
      <c r="J631" s="115" t="s">
        <v>345</v>
      </c>
      <c r="K631" s="117">
        <v>3.1936868699999998E-7</v>
      </c>
      <c r="L631" s="115">
        <v>3727.44264522311</v>
      </c>
      <c r="M631" s="115">
        <v>10.706886355925599</v>
      </c>
      <c r="N631" s="115">
        <v>2.0609861560358702</v>
      </c>
      <c r="O631" s="117">
        <v>3.41944423735E-6</v>
      </c>
      <c r="P631" s="117">
        <v>6.5821444257840003E-7</v>
      </c>
      <c r="Q631" s="115">
        <v>1.1904284634699999E-3</v>
      </c>
      <c r="R631" s="115">
        <v>1300</v>
      </c>
      <c r="S631" s="115" t="s">
        <v>346</v>
      </c>
      <c r="T631" s="115">
        <v>1300</v>
      </c>
      <c r="U631" s="115" t="s">
        <v>347</v>
      </c>
      <c r="V631" s="115" t="s">
        <v>345</v>
      </c>
      <c r="Z631" s="115">
        <v>0</v>
      </c>
      <c r="AA631" s="115">
        <v>1</v>
      </c>
      <c r="AB631" s="117">
        <v>3.41944423735E-6</v>
      </c>
      <c r="AC631" s="117">
        <v>6.5821444257840003E-7</v>
      </c>
      <c r="AD631" s="115">
        <v>832.94655487344198</v>
      </c>
      <c r="AF631" s="115">
        <v>-1</v>
      </c>
      <c r="AG631" s="115">
        <v>-1</v>
      </c>
      <c r="AH631" s="115">
        <v>-1</v>
      </c>
      <c r="AI631" s="115">
        <v>-1</v>
      </c>
      <c r="AJ631" s="115">
        <v>0</v>
      </c>
      <c r="AM631" s="115" t="s">
        <v>348</v>
      </c>
      <c r="AN631" s="115">
        <v>-1</v>
      </c>
      <c r="AQ631" s="115">
        <v>608</v>
      </c>
      <c r="AR631" s="115" t="s">
        <v>247</v>
      </c>
      <c r="AS631" s="115" t="s">
        <v>355</v>
      </c>
      <c r="AT631" s="115" t="s">
        <v>296</v>
      </c>
      <c r="AV631" s="115">
        <v>1.6365698346055599</v>
      </c>
      <c r="AW631" s="115">
        <v>0.67554465119999996</v>
      </c>
    </row>
    <row r="632" spans="1:49" x14ac:dyDescent="0.25">
      <c r="A632" s="117">
        <v>230000</v>
      </c>
      <c r="B632" s="117">
        <v>870000</v>
      </c>
      <c r="C632" s="117">
        <v>870000</v>
      </c>
      <c r="D632" s="115" t="s">
        <v>342</v>
      </c>
      <c r="E632" s="115" t="s">
        <v>13</v>
      </c>
      <c r="F632" s="115" t="s">
        <v>343</v>
      </c>
      <c r="G632" s="115" t="s">
        <v>344</v>
      </c>
      <c r="H632" s="115">
        <v>0.56000000000000005</v>
      </c>
      <c r="I632" s="115">
        <v>0.48</v>
      </c>
      <c r="J632" s="115" t="s">
        <v>350</v>
      </c>
      <c r="K632" s="115">
        <v>0.20754965668291001</v>
      </c>
      <c r="L632" s="115">
        <v>3692.1473047975001</v>
      </c>
      <c r="M632" s="115">
        <v>9.1974220030874392</v>
      </c>
      <c r="N632" s="115">
        <v>1.3524897859709899</v>
      </c>
      <c r="O632" s="115">
        <v>1.9089217791087001</v>
      </c>
      <c r="P632" s="115">
        <v>0.28070879074542998</v>
      </c>
      <c r="Q632" s="115">
        <v>766.303905533479</v>
      </c>
      <c r="R632" s="115">
        <v>1200</v>
      </c>
      <c r="S632" s="115" t="s">
        <v>351</v>
      </c>
      <c r="T632" s="115">
        <v>1200</v>
      </c>
      <c r="U632" s="115" t="s">
        <v>352</v>
      </c>
      <c r="V632" s="115" t="s">
        <v>350</v>
      </c>
      <c r="Z632" s="115">
        <v>0</v>
      </c>
      <c r="AA632" s="115">
        <v>1</v>
      </c>
      <c r="AB632" s="115">
        <v>1.9089217791087001</v>
      </c>
      <c r="AC632" s="115">
        <v>0.28070879074542998</v>
      </c>
      <c r="AD632" s="115">
        <v>766.303905533479</v>
      </c>
      <c r="AF632" s="115">
        <v>-1</v>
      </c>
      <c r="AG632" s="115">
        <v>-1</v>
      </c>
      <c r="AH632" s="115">
        <v>-1</v>
      </c>
      <c r="AI632" s="115">
        <v>-1</v>
      </c>
      <c r="AJ632" s="115">
        <v>0</v>
      </c>
      <c r="AM632" s="115" t="s">
        <v>348</v>
      </c>
      <c r="AN632" s="115">
        <v>-1</v>
      </c>
      <c r="AQ632" s="115">
        <v>608</v>
      </c>
      <c r="AR632" s="115" t="s">
        <v>247</v>
      </c>
      <c r="AS632" s="115" t="s">
        <v>355</v>
      </c>
      <c r="AT632" s="115" t="s">
        <v>296</v>
      </c>
      <c r="AV632" s="115">
        <v>159.346321421064</v>
      </c>
      <c r="AW632" s="115">
        <v>0.6214954627</v>
      </c>
    </row>
    <row r="633" spans="1:49" x14ac:dyDescent="0.25">
      <c r="A633" s="117">
        <v>230000</v>
      </c>
      <c r="B633" s="117">
        <v>870000</v>
      </c>
      <c r="C633" s="117">
        <v>870000</v>
      </c>
      <c r="D633" s="115" t="s">
        <v>342</v>
      </c>
      <c r="E633" s="115" t="s">
        <v>13</v>
      </c>
      <c r="F633" s="115" t="s">
        <v>343</v>
      </c>
      <c r="G633" s="115" t="s">
        <v>344</v>
      </c>
      <c r="H633" s="115">
        <v>0.56000000000000005</v>
      </c>
      <c r="I633" s="115">
        <v>0.48</v>
      </c>
      <c r="J633" s="115" t="s">
        <v>350</v>
      </c>
      <c r="K633" s="115">
        <v>5.6876834117559998E-2</v>
      </c>
      <c r="L633" s="115">
        <v>3692.1473047975001</v>
      </c>
      <c r="M633" s="115">
        <v>9.1974220030874392</v>
      </c>
      <c r="N633" s="115">
        <v>1.3524897859709899</v>
      </c>
      <c r="O633" s="115">
        <v>0.52312024557883996</v>
      </c>
      <c r="P633" s="115">
        <v>7.6925337202370006E-2</v>
      </c>
      <c r="Q633" s="115">
        <v>209.997649792582</v>
      </c>
      <c r="R633" s="115">
        <v>1210</v>
      </c>
      <c r="S633" s="115" t="s">
        <v>353</v>
      </c>
      <c r="T633" s="115">
        <v>1210</v>
      </c>
      <c r="U633" s="115" t="s">
        <v>352</v>
      </c>
      <c r="V633" s="115" t="s">
        <v>350</v>
      </c>
      <c r="Z633" s="115">
        <v>0</v>
      </c>
      <c r="AA633" s="115">
        <v>1</v>
      </c>
      <c r="AB633" s="115">
        <v>0.52312024557883996</v>
      </c>
      <c r="AC633" s="115">
        <v>7.6925337202370006E-2</v>
      </c>
      <c r="AD633" s="115">
        <v>209.99764979258001</v>
      </c>
      <c r="AF633" s="115">
        <v>-1</v>
      </c>
      <c r="AG633" s="115">
        <v>-1</v>
      </c>
      <c r="AH633" s="115">
        <v>-1</v>
      </c>
      <c r="AI633" s="115">
        <v>-1</v>
      </c>
      <c r="AJ633" s="115">
        <v>0</v>
      </c>
      <c r="AM633" s="115" t="s">
        <v>348</v>
      </c>
      <c r="AN633" s="115">
        <v>-1</v>
      </c>
      <c r="AQ633" s="115">
        <v>608</v>
      </c>
      <c r="AR633" s="115" t="s">
        <v>247</v>
      </c>
      <c r="AS633" s="115" t="s">
        <v>355</v>
      </c>
      <c r="AT633" s="115" t="s">
        <v>296</v>
      </c>
      <c r="AV633" s="115">
        <v>60.710095156872498</v>
      </c>
      <c r="AW633" s="115">
        <v>0.1703143956</v>
      </c>
    </row>
    <row r="634" spans="1:49" x14ac:dyDescent="0.25">
      <c r="A634" s="117">
        <v>230000</v>
      </c>
      <c r="B634" s="117">
        <v>870000</v>
      </c>
      <c r="C634" s="117">
        <v>870000</v>
      </c>
      <c r="D634" s="115" t="s">
        <v>342</v>
      </c>
      <c r="E634" s="115" t="s">
        <v>13</v>
      </c>
      <c r="F634" s="115" t="s">
        <v>343</v>
      </c>
      <c r="G634" s="115" t="s">
        <v>344</v>
      </c>
      <c r="H634" s="115">
        <v>0.56000000000000005</v>
      </c>
      <c r="I634" s="115">
        <v>0.48</v>
      </c>
      <c r="J634" s="115" t="s">
        <v>350</v>
      </c>
      <c r="K634" s="115">
        <v>3.3623207270319998E-2</v>
      </c>
      <c r="L634" s="115">
        <v>3692.1473047975001</v>
      </c>
      <c r="M634" s="115">
        <v>9.1974220030874392</v>
      </c>
      <c r="N634" s="115">
        <v>1.3524897859709899</v>
      </c>
      <c r="O634" s="115">
        <v>0.30924682636245998</v>
      </c>
      <c r="P634" s="115">
        <v>4.5475044404700002E-2</v>
      </c>
      <c r="Q634" s="115">
        <v>124.141834101781</v>
      </c>
      <c r="R634" s="115">
        <v>1210</v>
      </c>
      <c r="S634" s="115" t="s">
        <v>353</v>
      </c>
      <c r="T634" s="115">
        <v>1210</v>
      </c>
      <c r="U634" s="115" t="s">
        <v>352</v>
      </c>
      <c r="V634" s="115" t="s">
        <v>350</v>
      </c>
      <c r="Z634" s="115">
        <v>0</v>
      </c>
      <c r="AA634" s="115">
        <v>1</v>
      </c>
      <c r="AB634" s="115">
        <v>0.30924682636245998</v>
      </c>
      <c r="AC634" s="115">
        <v>4.5475044404700002E-2</v>
      </c>
      <c r="AD634" s="115">
        <v>124.14183410178001</v>
      </c>
      <c r="AF634" s="115">
        <v>-1</v>
      </c>
      <c r="AG634" s="115">
        <v>-1</v>
      </c>
      <c r="AH634" s="115">
        <v>-1</v>
      </c>
      <c r="AI634" s="115">
        <v>-1</v>
      </c>
      <c r="AJ634" s="115">
        <v>0</v>
      </c>
      <c r="AM634" s="115" t="s">
        <v>348</v>
      </c>
      <c r="AN634" s="115">
        <v>-1</v>
      </c>
      <c r="AQ634" s="115">
        <v>608</v>
      </c>
      <c r="AR634" s="115" t="s">
        <v>247</v>
      </c>
      <c r="AS634" s="115" t="s">
        <v>355</v>
      </c>
      <c r="AT634" s="115" t="s">
        <v>296</v>
      </c>
      <c r="AV634" s="115">
        <v>47.673712967861498</v>
      </c>
      <c r="AW634" s="115">
        <v>0.1006827527</v>
      </c>
    </row>
    <row r="635" spans="1:49" x14ac:dyDescent="0.25">
      <c r="A635" s="117">
        <v>230000</v>
      </c>
      <c r="B635" s="117">
        <v>870000</v>
      </c>
      <c r="C635" s="117">
        <v>870000</v>
      </c>
      <c r="D635" s="115" t="s">
        <v>342</v>
      </c>
      <c r="E635" s="115" t="s">
        <v>13</v>
      </c>
      <c r="F635" s="115" t="s">
        <v>343</v>
      </c>
      <c r="G635" s="115" t="s">
        <v>344</v>
      </c>
      <c r="H635" s="115">
        <v>0.56000000000000005</v>
      </c>
      <c r="I635" s="115">
        <v>0.48</v>
      </c>
      <c r="J635" s="115" t="s">
        <v>350</v>
      </c>
      <c r="K635" s="115">
        <v>6.2722321727229996E-2</v>
      </c>
      <c r="L635" s="115">
        <v>3692.1473047975001</v>
      </c>
      <c r="M635" s="115">
        <v>9.1974220030874392</v>
      </c>
      <c r="N635" s="115">
        <v>1.3524897859709899</v>
      </c>
      <c r="O635" s="115">
        <v>0.57688366193879004</v>
      </c>
      <c r="P635" s="115">
        <v>8.4831299488469999E-2</v>
      </c>
      <c r="Q635" s="115">
        <v>231.58005111584799</v>
      </c>
      <c r="R635" s="115">
        <v>1210</v>
      </c>
      <c r="S635" s="115" t="s">
        <v>353</v>
      </c>
      <c r="T635" s="115">
        <v>1210</v>
      </c>
      <c r="U635" s="115" t="s">
        <v>352</v>
      </c>
      <c r="V635" s="115" t="s">
        <v>350</v>
      </c>
      <c r="Z635" s="115">
        <v>0</v>
      </c>
      <c r="AA635" s="115">
        <v>1</v>
      </c>
      <c r="AB635" s="115">
        <v>0.57688366193879004</v>
      </c>
      <c r="AC635" s="115">
        <v>8.4831299488469999E-2</v>
      </c>
      <c r="AD635" s="115">
        <v>231.580051115847</v>
      </c>
      <c r="AF635" s="115">
        <v>-1</v>
      </c>
      <c r="AG635" s="115">
        <v>-1</v>
      </c>
      <c r="AH635" s="115">
        <v>-1</v>
      </c>
      <c r="AI635" s="115">
        <v>-1</v>
      </c>
      <c r="AJ635" s="115">
        <v>0</v>
      </c>
      <c r="AM635" s="115" t="s">
        <v>348</v>
      </c>
      <c r="AN635" s="115">
        <v>-1</v>
      </c>
      <c r="AQ635" s="115">
        <v>608</v>
      </c>
      <c r="AR635" s="115" t="s">
        <v>247</v>
      </c>
      <c r="AS635" s="115" t="s">
        <v>355</v>
      </c>
      <c r="AT635" s="115" t="s">
        <v>296</v>
      </c>
      <c r="AV635" s="115">
        <v>63.951821271326203</v>
      </c>
      <c r="AW635" s="115">
        <v>0.18781837069999999</v>
      </c>
    </row>
    <row r="636" spans="1:49" x14ac:dyDescent="0.25">
      <c r="A636" s="117">
        <v>230000</v>
      </c>
      <c r="B636" s="117">
        <v>870000</v>
      </c>
      <c r="C636" s="117">
        <v>870000</v>
      </c>
      <c r="D636" s="115" t="s">
        <v>342</v>
      </c>
      <c r="E636" s="115" t="s">
        <v>13</v>
      </c>
      <c r="F636" s="115" t="s">
        <v>343</v>
      </c>
      <c r="G636" s="115" t="s">
        <v>344</v>
      </c>
      <c r="H636" s="115">
        <v>0.56000000000000005</v>
      </c>
      <c r="I636" s="115">
        <v>0.48</v>
      </c>
      <c r="J636" s="115" t="s">
        <v>350</v>
      </c>
      <c r="K636" s="115">
        <v>2.6050707377940002E-2</v>
      </c>
      <c r="L636" s="115">
        <v>3692.1473047975001</v>
      </c>
      <c r="M636" s="115">
        <v>9.1974220030874392</v>
      </c>
      <c r="N636" s="115">
        <v>1.3524897859709899</v>
      </c>
      <c r="O636" s="115">
        <v>0.23959934923389001</v>
      </c>
      <c r="P636" s="115">
        <v>3.523331564598E-2</v>
      </c>
      <c r="Q636" s="115">
        <v>96.183049033544293</v>
      </c>
      <c r="R636" s="115">
        <v>1210</v>
      </c>
      <c r="S636" s="115" t="s">
        <v>353</v>
      </c>
      <c r="T636" s="115">
        <v>1210</v>
      </c>
      <c r="U636" s="115" t="s">
        <v>352</v>
      </c>
      <c r="V636" s="115" t="s">
        <v>350</v>
      </c>
      <c r="Z636" s="115">
        <v>0</v>
      </c>
      <c r="AA636" s="115">
        <v>1</v>
      </c>
      <c r="AB636" s="115">
        <v>0.23959934923389001</v>
      </c>
      <c r="AC636" s="115">
        <v>3.523331564598E-2</v>
      </c>
      <c r="AD636" s="115">
        <v>96.183049033545799</v>
      </c>
      <c r="AF636" s="115">
        <v>-1</v>
      </c>
      <c r="AG636" s="115">
        <v>-1</v>
      </c>
      <c r="AH636" s="115">
        <v>-1</v>
      </c>
      <c r="AI636" s="115">
        <v>-1</v>
      </c>
      <c r="AJ636" s="115">
        <v>0</v>
      </c>
      <c r="AM636" s="115" t="s">
        <v>348</v>
      </c>
      <c r="AN636" s="115">
        <v>-1</v>
      </c>
      <c r="AQ636" s="115">
        <v>608</v>
      </c>
      <c r="AR636" s="115" t="s">
        <v>247</v>
      </c>
      <c r="AS636" s="115" t="s">
        <v>355</v>
      </c>
      <c r="AT636" s="115" t="s">
        <v>296</v>
      </c>
      <c r="AV636" s="115">
        <v>50.941275091762797</v>
      </c>
      <c r="AW636" s="115">
        <v>7.8007338999999995E-2</v>
      </c>
    </row>
    <row r="637" spans="1:49" x14ac:dyDescent="0.25">
      <c r="A637" s="117">
        <v>230000</v>
      </c>
      <c r="B637" s="117">
        <v>870000</v>
      </c>
      <c r="C637" s="117">
        <v>870000</v>
      </c>
      <c r="D637" s="115" t="s">
        <v>342</v>
      </c>
      <c r="E637" s="115" t="s">
        <v>13</v>
      </c>
      <c r="F637" s="115" t="s">
        <v>343</v>
      </c>
      <c r="G637" s="115" t="s">
        <v>344</v>
      </c>
      <c r="H637" s="115">
        <v>0.56000000000000005</v>
      </c>
      <c r="I637" s="115">
        <v>0.48</v>
      </c>
      <c r="J637" s="115" t="s">
        <v>350</v>
      </c>
      <c r="K637" s="115">
        <v>9.3902661193029993E-2</v>
      </c>
      <c r="L637" s="115">
        <v>3692.1473047975001</v>
      </c>
      <c r="M637" s="115">
        <v>9.1974220030874392</v>
      </c>
      <c r="N637" s="115">
        <v>1.3524897859709899</v>
      </c>
      <c r="O637" s="115">
        <v>0.86366240220527002</v>
      </c>
      <c r="P637" s="115">
        <v>0.12700239013907</v>
      </c>
      <c r="Q637" s="115">
        <v>346.702457437173</v>
      </c>
      <c r="R637" s="115">
        <v>1210</v>
      </c>
      <c r="S637" s="115" t="s">
        <v>353</v>
      </c>
      <c r="T637" s="115">
        <v>1210</v>
      </c>
      <c r="U637" s="115" t="s">
        <v>352</v>
      </c>
      <c r="V637" s="115" t="s">
        <v>350</v>
      </c>
      <c r="Z637" s="115">
        <v>0</v>
      </c>
      <c r="AA637" s="115">
        <v>1</v>
      </c>
      <c r="AB637" s="115">
        <v>0.86366240220527002</v>
      </c>
      <c r="AC637" s="115">
        <v>0.12700239013907</v>
      </c>
      <c r="AD637" s="115">
        <v>346.70245743717402</v>
      </c>
      <c r="AF637" s="115">
        <v>-1</v>
      </c>
      <c r="AG637" s="115">
        <v>-1</v>
      </c>
      <c r="AH637" s="115">
        <v>-1</v>
      </c>
      <c r="AI637" s="115">
        <v>-1</v>
      </c>
      <c r="AJ637" s="115">
        <v>0</v>
      </c>
      <c r="AM637" s="115" t="s">
        <v>348</v>
      </c>
      <c r="AN637" s="115">
        <v>-1</v>
      </c>
      <c r="AQ637" s="115">
        <v>608</v>
      </c>
      <c r="AR637" s="115" t="s">
        <v>247</v>
      </c>
      <c r="AS637" s="115" t="s">
        <v>355</v>
      </c>
      <c r="AT637" s="115" t="s">
        <v>296</v>
      </c>
      <c r="AV637" s="115">
        <v>78.089449375813302</v>
      </c>
      <c r="AW637" s="115">
        <v>0.28118609690000002</v>
      </c>
    </row>
    <row r="638" spans="1:49" x14ac:dyDescent="0.25">
      <c r="A638" s="117">
        <v>230000</v>
      </c>
      <c r="B638" s="117">
        <v>870000</v>
      </c>
      <c r="C638" s="117">
        <v>870000</v>
      </c>
      <c r="D638" s="115" t="s">
        <v>342</v>
      </c>
      <c r="E638" s="115" t="s">
        <v>13</v>
      </c>
      <c r="F638" s="115" t="s">
        <v>343</v>
      </c>
      <c r="G638" s="115" t="s">
        <v>344</v>
      </c>
      <c r="H638" s="115">
        <v>0.56000000000000005</v>
      </c>
      <c r="I638" s="115">
        <v>0.48</v>
      </c>
      <c r="J638" s="115" t="s">
        <v>350</v>
      </c>
      <c r="K638" s="115">
        <v>9.3470723323350005E-2</v>
      </c>
      <c r="L638" s="115">
        <v>3692.1473047975001</v>
      </c>
      <c r="M638" s="115">
        <v>9.1974220030874392</v>
      </c>
      <c r="N638" s="115">
        <v>1.3524897859709899</v>
      </c>
      <c r="O638" s="115">
        <v>0.85968968733874995</v>
      </c>
      <c r="P638" s="115">
        <v>0.12641819858216</v>
      </c>
      <c r="Q638" s="115">
        <v>345.107679195809</v>
      </c>
      <c r="R638" s="115">
        <v>1210</v>
      </c>
      <c r="S638" s="115" t="s">
        <v>353</v>
      </c>
      <c r="T638" s="115">
        <v>1210</v>
      </c>
      <c r="U638" s="115" t="s">
        <v>352</v>
      </c>
      <c r="V638" s="115" t="s">
        <v>350</v>
      </c>
      <c r="Z638" s="115">
        <v>0</v>
      </c>
      <c r="AA638" s="115">
        <v>1</v>
      </c>
      <c r="AB638" s="115">
        <v>0.85968968733874995</v>
      </c>
      <c r="AC638" s="115">
        <v>0.12641819858216</v>
      </c>
      <c r="AD638" s="115">
        <v>345.10767919580798</v>
      </c>
      <c r="AF638" s="115">
        <v>-1</v>
      </c>
      <c r="AG638" s="115">
        <v>-1</v>
      </c>
      <c r="AH638" s="115">
        <v>-1</v>
      </c>
      <c r="AI638" s="115">
        <v>-1</v>
      </c>
      <c r="AJ638" s="115">
        <v>0</v>
      </c>
      <c r="AM638" s="115" t="s">
        <v>348</v>
      </c>
      <c r="AN638" s="115">
        <v>-1</v>
      </c>
      <c r="AQ638" s="115">
        <v>608</v>
      </c>
      <c r="AR638" s="115" t="s">
        <v>247</v>
      </c>
      <c r="AS638" s="115" t="s">
        <v>355</v>
      </c>
      <c r="AT638" s="115" t="s">
        <v>296</v>
      </c>
      <c r="AV638" s="115">
        <v>78.028843292857005</v>
      </c>
      <c r="AW638" s="115">
        <v>0.27989268389999999</v>
      </c>
    </row>
    <row r="639" spans="1:49" x14ac:dyDescent="0.25">
      <c r="A639" s="117">
        <v>230000</v>
      </c>
      <c r="B639" s="117">
        <v>870000</v>
      </c>
      <c r="C639" s="117">
        <v>870000</v>
      </c>
      <c r="D639" s="115" t="s">
        <v>342</v>
      </c>
      <c r="E639" s="115" t="s">
        <v>13</v>
      </c>
      <c r="F639" s="115" t="s">
        <v>343</v>
      </c>
      <c r="G639" s="115" t="s">
        <v>344</v>
      </c>
      <c r="H639" s="115">
        <v>0.56000000000000005</v>
      </c>
      <c r="I639" s="115">
        <v>0.48</v>
      </c>
      <c r="J639" s="115" t="s">
        <v>350</v>
      </c>
      <c r="K639" s="115">
        <v>4.3567342182650001E-2</v>
      </c>
      <c r="L639" s="115">
        <v>3692.1473047975001</v>
      </c>
      <c r="M639" s="115">
        <v>9.1974220030874392</v>
      </c>
      <c r="N639" s="115">
        <v>1.3524897859709899</v>
      </c>
      <c r="O639" s="115">
        <v>0.40070723160680999</v>
      </c>
      <c r="P639" s="115">
        <v>5.8924385303940001E-2</v>
      </c>
      <c r="Q639" s="115">
        <v>160.85704501689099</v>
      </c>
      <c r="R639" s="115">
        <v>1210</v>
      </c>
      <c r="S639" s="115" t="s">
        <v>353</v>
      </c>
      <c r="T639" s="115">
        <v>1210</v>
      </c>
      <c r="U639" s="115" t="s">
        <v>352</v>
      </c>
      <c r="V639" s="115" t="s">
        <v>350</v>
      </c>
      <c r="Z639" s="115">
        <v>0</v>
      </c>
      <c r="AA639" s="115">
        <v>1</v>
      </c>
      <c r="AB639" s="115">
        <v>0.40070723160680999</v>
      </c>
      <c r="AC639" s="115">
        <v>5.8924385303940001E-2</v>
      </c>
      <c r="AD639" s="115">
        <v>160.85704501689</v>
      </c>
      <c r="AF639" s="115">
        <v>-1</v>
      </c>
      <c r="AG639" s="115">
        <v>-1</v>
      </c>
      <c r="AH639" s="115">
        <v>-1</v>
      </c>
      <c r="AI639" s="115">
        <v>-1</v>
      </c>
      <c r="AJ639" s="115">
        <v>0</v>
      </c>
      <c r="AM639" s="115" t="s">
        <v>348</v>
      </c>
      <c r="AN639" s="115">
        <v>-1</v>
      </c>
      <c r="AQ639" s="115">
        <v>608</v>
      </c>
      <c r="AR639" s="115" t="s">
        <v>247</v>
      </c>
      <c r="AS639" s="115" t="s">
        <v>355</v>
      </c>
      <c r="AT639" s="115" t="s">
        <v>296</v>
      </c>
      <c r="AV639" s="115">
        <v>59.093126095317402</v>
      </c>
      <c r="AW639" s="115">
        <v>0.13045989050000001</v>
      </c>
    </row>
    <row r="640" spans="1:49" x14ac:dyDescent="0.25">
      <c r="A640" s="117">
        <v>230000</v>
      </c>
      <c r="B640" s="117">
        <v>870000</v>
      </c>
      <c r="C640" s="117">
        <v>870000</v>
      </c>
      <c r="D640" s="115" t="s">
        <v>342</v>
      </c>
      <c r="E640" s="115" t="s">
        <v>13</v>
      </c>
      <c r="F640" s="115" t="s">
        <v>343</v>
      </c>
      <c r="G640" s="115" t="s">
        <v>344</v>
      </c>
      <c r="H640" s="115">
        <v>0.56000000000000005</v>
      </c>
      <c r="I640" s="115">
        <v>0.48</v>
      </c>
      <c r="J640" s="115" t="s">
        <v>350</v>
      </c>
      <c r="K640" s="115">
        <v>2.4362948736829999E-2</v>
      </c>
      <c r="L640" s="115">
        <v>3682.4227147493002</v>
      </c>
      <c r="M640" s="115">
        <v>9.23511586288007</v>
      </c>
      <c r="N640" s="115">
        <v>1.3786775387004699</v>
      </c>
      <c r="O640" s="115">
        <v>0.22499465434609001</v>
      </c>
      <c r="P640" s="115">
        <v>3.3588650199980002E-2</v>
      </c>
      <c r="Q640" s="115">
        <v>89.714675826801496</v>
      </c>
      <c r="R640" s="115">
        <v>1300</v>
      </c>
      <c r="S640" s="115" t="s">
        <v>346</v>
      </c>
      <c r="T640" s="115">
        <v>1300</v>
      </c>
      <c r="U640" s="115" t="s">
        <v>352</v>
      </c>
      <c r="V640" s="115" t="s">
        <v>350</v>
      </c>
      <c r="Z640" s="115">
        <v>0</v>
      </c>
      <c r="AA640" s="115">
        <v>1</v>
      </c>
      <c r="AB640" s="115">
        <v>0.22499465434609001</v>
      </c>
      <c r="AC640" s="115">
        <v>3.3588650199980002E-2</v>
      </c>
      <c r="AD640" s="115">
        <v>89.714675826800004</v>
      </c>
      <c r="AF640" s="115">
        <v>-1</v>
      </c>
      <c r="AG640" s="115">
        <v>-1</v>
      </c>
      <c r="AH640" s="115">
        <v>-1</v>
      </c>
      <c r="AI640" s="115">
        <v>-1</v>
      </c>
      <c r="AJ640" s="115">
        <v>0</v>
      </c>
      <c r="AM640" s="115" t="s">
        <v>348</v>
      </c>
      <c r="AN640" s="115">
        <v>-1</v>
      </c>
      <c r="AQ640" s="115">
        <v>608</v>
      </c>
      <c r="AR640" s="115" t="s">
        <v>247</v>
      </c>
      <c r="AS640" s="115" t="s">
        <v>355</v>
      </c>
      <c r="AT640" s="115" t="s">
        <v>296</v>
      </c>
      <c r="AV640" s="115">
        <v>44.328393141826403</v>
      </c>
      <c r="AW640" s="115">
        <v>7.2761294300000001E-2</v>
      </c>
    </row>
    <row r="641" spans="1:49" x14ac:dyDescent="0.25">
      <c r="A641" s="117">
        <v>230000</v>
      </c>
      <c r="B641" s="117">
        <v>870000</v>
      </c>
      <c r="C641" s="117">
        <v>870000</v>
      </c>
      <c r="D641" s="115" t="s">
        <v>342</v>
      </c>
      <c r="E641" s="115" t="s">
        <v>13</v>
      </c>
      <c r="F641" s="115" t="s">
        <v>343</v>
      </c>
      <c r="G641" s="115" t="s">
        <v>344</v>
      </c>
      <c r="H641" s="115">
        <v>0.56000000000000005</v>
      </c>
      <c r="I641" s="115">
        <v>0.48</v>
      </c>
      <c r="J641" s="115" t="s">
        <v>350</v>
      </c>
      <c r="K641" s="115">
        <v>0.14391317573368001</v>
      </c>
      <c r="L641" s="115">
        <v>3682.4227147493002</v>
      </c>
      <c r="M641" s="115">
        <v>9.23511586288007</v>
      </c>
      <c r="N641" s="115">
        <v>1.3786775387004699</v>
      </c>
      <c r="O641" s="115">
        <v>1.3290548520956</v>
      </c>
      <c r="P641" s="115">
        <v>0.19840986290707999</v>
      </c>
      <c r="Q641" s="115">
        <v>529.94914727342996</v>
      </c>
      <c r="R641" s="115">
        <v>1200</v>
      </c>
      <c r="S641" s="115" t="s">
        <v>351</v>
      </c>
      <c r="T641" s="115">
        <v>1200</v>
      </c>
      <c r="U641" s="115" t="s">
        <v>352</v>
      </c>
      <c r="V641" s="115" t="s">
        <v>350</v>
      </c>
      <c r="Z641" s="115">
        <v>0</v>
      </c>
      <c r="AA641" s="115">
        <v>1</v>
      </c>
      <c r="AB641" s="115">
        <v>1.3290548520956</v>
      </c>
      <c r="AC641" s="115">
        <v>0.19840986290707999</v>
      </c>
      <c r="AD641" s="115">
        <v>529.94914727342996</v>
      </c>
      <c r="AF641" s="115">
        <v>-1</v>
      </c>
      <c r="AG641" s="115">
        <v>-1</v>
      </c>
      <c r="AH641" s="115">
        <v>-1</v>
      </c>
      <c r="AI641" s="115">
        <v>-1</v>
      </c>
      <c r="AJ641" s="115">
        <v>0</v>
      </c>
      <c r="AM641" s="115" t="s">
        <v>348</v>
      </c>
      <c r="AN641" s="115">
        <v>-1</v>
      </c>
      <c r="AQ641" s="115">
        <v>608</v>
      </c>
      <c r="AR641" s="115" t="s">
        <v>247</v>
      </c>
      <c r="AS641" s="115" t="s">
        <v>355</v>
      </c>
      <c r="AT641" s="115" t="s">
        <v>296</v>
      </c>
      <c r="AV641" s="115">
        <v>106.02977501266101</v>
      </c>
      <c r="AW641" s="115">
        <v>0.42980466119999999</v>
      </c>
    </row>
    <row r="642" spans="1:49" x14ac:dyDescent="0.25">
      <c r="A642" s="117">
        <v>230000</v>
      </c>
      <c r="B642" s="117">
        <v>870000</v>
      </c>
      <c r="C642" s="117">
        <v>870000</v>
      </c>
      <c r="D642" s="115" t="s">
        <v>342</v>
      </c>
      <c r="E642" s="115" t="s">
        <v>13</v>
      </c>
      <c r="F642" s="115" t="s">
        <v>343</v>
      </c>
      <c r="G642" s="115" t="s">
        <v>344</v>
      </c>
      <c r="H642" s="115">
        <v>0.56000000000000005</v>
      </c>
      <c r="I642" s="115">
        <v>0.48</v>
      </c>
      <c r="J642" s="115" t="s">
        <v>350</v>
      </c>
      <c r="K642" s="115">
        <v>3.0604525645140001E-2</v>
      </c>
      <c r="L642" s="115">
        <v>3682.4227147493002</v>
      </c>
      <c r="M642" s="115">
        <v>9.23511586288007</v>
      </c>
      <c r="N642" s="115">
        <v>1.3786775387004699</v>
      </c>
      <c r="O642" s="115">
        <v>0.28263634026135998</v>
      </c>
      <c r="P642" s="115">
        <v>4.2193772089529999E-2</v>
      </c>
      <c r="Q642" s="115">
        <v>112.698800409794</v>
      </c>
      <c r="R642" s="115">
        <v>1200</v>
      </c>
      <c r="S642" s="115" t="s">
        <v>351</v>
      </c>
      <c r="T642" s="115">
        <v>1200</v>
      </c>
      <c r="U642" s="115" t="s">
        <v>352</v>
      </c>
      <c r="V642" s="115" t="s">
        <v>350</v>
      </c>
      <c r="Z642" s="115">
        <v>0</v>
      </c>
      <c r="AA642" s="115">
        <v>1</v>
      </c>
      <c r="AB642" s="115">
        <v>0.28263634026135998</v>
      </c>
      <c r="AC642" s="115">
        <v>4.2193772089529999E-2</v>
      </c>
      <c r="AD642" s="115">
        <v>112.69880040979599</v>
      </c>
      <c r="AF642" s="115">
        <v>-1</v>
      </c>
      <c r="AG642" s="115">
        <v>-1</v>
      </c>
      <c r="AH642" s="115">
        <v>-1</v>
      </c>
      <c r="AI642" s="115">
        <v>-1</v>
      </c>
      <c r="AJ642" s="115">
        <v>0</v>
      </c>
      <c r="AM642" s="115" t="s">
        <v>348</v>
      </c>
      <c r="AN642" s="115">
        <v>-1</v>
      </c>
      <c r="AQ642" s="115">
        <v>608</v>
      </c>
      <c r="AR642" s="115" t="s">
        <v>247</v>
      </c>
      <c r="AS642" s="115" t="s">
        <v>355</v>
      </c>
      <c r="AT642" s="115" t="s">
        <v>296</v>
      </c>
      <c r="AV642" s="115">
        <v>49.119439423180999</v>
      </c>
      <c r="AW642" s="115">
        <v>9.1402108999999995E-2</v>
      </c>
    </row>
    <row r="643" spans="1:49" x14ac:dyDescent="0.25">
      <c r="A643" s="117">
        <v>230000</v>
      </c>
      <c r="B643" s="117">
        <v>870000</v>
      </c>
      <c r="C643" s="117">
        <v>870000</v>
      </c>
      <c r="D643" s="115" t="s">
        <v>342</v>
      </c>
      <c r="E643" s="115" t="s">
        <v>13</v>
      </c>
      <c r="F643" s="115" t="s">
        <v>343</v>
      </c>
      <c r="G643" s="115" t="s">
        <v>344</v>
      </c>
      <c r="H643" s="115">
        <v>0.56000000000000005</v>
      </c>
      <c r="I643" s="115">
        <v>0.48</v>
      </c>
      <c r="J643" s="115" t="s">
        <v>350</v>
      </c>
      <c r="K643" s="115">
        <v>0.11321449004512001</v>
      </c>
      <c r="L643" s="115">
        <v>3682.4227147493002</v>
      </c>
      <c r="M643" s="115">
        <v>9.23511586288007</v>
      </c>
      <c r="N643" s="115">
        <v>1.3786775387004699</v>
      </c>
      <c r="O643" s="115">
        <v>1.04554893292364</v>
      </c>
      <c r="P643" s="115">
        <v>0.15608627448064</v>
      </c>
      <c r="Q643" s="115">
        <v>416.90360978094202</v>
      </c>
      <c r="R643" s="115">
        <v>1210</v>
      </c>
      <c r="S643" s="115" t="s">
        <v>353</v>
      </c>
      <c r="T643" s="115">
        <v>1210</v>
      </c>
      <c r="U643" s="115" t="s">
        <v>352</v>
      </c>
      <c r="V643" s="115" t="s">
        <v>350</v>
      </c>
      <c r="Z643" s="115">
        <v>0</v>
      </c>
      <c r="AA643" s="115">
        <v>1</v>
      </c>
      <c r="AB643" s="115">
        <v>1.04554893292364</v>
      </c>
      <c r="AC643" s="115">
        <v>0.15608627448064</v>
      </c>
      <c r="AD643" s="115">
        <v>416.90360978094202</v>
      </c>
      <c r="AF643" s="115">
        <v>-1</v>
      </c>
      <c r="AG643" s="115">
        <v>-1</v>
      </c>
      <c r="AH643" s="115">
        <v>-1</v>
      </c>
      <c r="AI643" s="115">
        <v>-1</v>
      </c>
      <c r="AJ643" s="115">
        <v>0</v>
      </c>
      <c r="AM643" s="115" t="s">
        <v>348</v>
      </c>
      <c r="AN643" s="115">
        <v>-1</v>
      </c>
      <c r="AQ643" s="115">
        <v>608</v>
      </c>
      <c r="AR643" s="115" t="s">
        <v>247</v>
      </c>
      <c r="AS643" s="115" t="s">
        <v>355</v>
      </c>
      <c r="AT643" s="115" t="s">
        <v>296</v>
      </c>
      <c r="AV643" s="115">
        <v>93.926864008866403</v>
      </c>
      <c r="AW643" s="115">
        <v>0.33812133799999999</v>
      </c>
    </row>
    <row r="644" spans="1:49" x14ac:dyDescent="0.25">
      <c r="A644" s="117">
        <v>230000</v>
      </c>
      <c r="B644" s="117">
        <v>870000</v>
      </c>
      <c r="C644" s="117">
        <v>870000</v>
      </c>
      <c r="D644" s="115" t="s">
        <v>342</v>
      </c>
      <c r="E644" s="115" t="s">
        <v>13</v>
      </c>
      <c r="F644" s="115" t="s">
        <v>343</v>
      </c>
      <c r="G644" s="115" t="s">
        <v>344</v>
      </c>
      <c r="H644" s="115">
        <v>0.56000000000000005</v>
      </c>
      <c r="I644" s="115">
        <v>0.48</v>
      </c>
      <c r="J644" s="115" t="s">
        <v>350</v>
      </c>
      <c r="K644" s="115">
        <v>0.22092714774680999</v>
      </c>
      <c r="L644" s="115">
        <v>3682.4227147493002</v>
      </c>
      <c r="M644" s="115">
        <v>9.23511586288007</v>
      </c>
      <c r="N644" s="115">
        <v>1.3786775387004699</v>
      </c>
      <c r="O644" s="115">
        <v>2.0402878066974499</v>
      </c>
      <c r="P644" s="115">
        <v>0.30458729628768999</v>
      </c>
      <c r="Q644" s="115">
        <v>813.54714716764397</v>
      </c>
      <c r="R644" s="115">
        <v>1210</v>
      </c>
      <c r="S644" s="115" t="s">
        <v>353</v>
      </c>
      <c r="T644" s="115">
        <v>1210</v>
      </c>
      <c r="U644" s="115" t="s">
        <v>352</v>
      </c>
      <c r="V644" s="115" t="s">
        <v>350</v>
      </c>
      <c r="Z644" s="115">
        <v>0</v>
      </c>
      <c r="AA644" s="115">
        <v>1</v>
      </c>
      <c r="AB644" s="115">
        <v>2.0402878066974499</v>
      </c>
      <c r="AC644" s="115">
        <v>0.30458729628768999</v>
      </c>
      <c r="AD644" s="115">
        <v>813.54714716764397</v>
      </c>
      <c r="AF644" s="115">
        <v>-1</v>
      </c>
      <c r="AG644" s="115">
        <v>-1</v>
      </c>
      <c r="AH644" s="115">
        <v>-1</v>
      </c>
      <c r="AI644" s="115">
        <v>-1</v>
      </c>
      <c r="AJ644" s="115">
        <v>0</v>
      </c>
      <c r="AM644" s="115" t="s">
        <v>348</v>
      </c>
      <c r="AN644" s="115">
        <v>-1</v>
      </c>
      <c r="AQ644" s="115">
        <v>608</v>
      </c>
      <c r="AR644" s="115" t="s">
        <v>247</v>
      </c>
      <c r="AS644" s="115" t="s">
        <v>355</v>
      </c>
      <c r="AT644" s="115" t="s">
        <v>296</v>
      </c>
      <c r="AV644" s="115">
        <v>120.08022717868199</v>
      </c>
      <c r="AW644" s="115">
        <v>0.65981114939999996</v>
      </c>
    </row>
    <row r="645" spans="1:49" x14ac:dyDescent="0.25">
      <c r="A645" s="117">
        <v>230000</v>
      </c>
      <c r="B645" s="117">
        <v>870000</v>
      </c>
      <c r="C645" s="117">
        <v>870000</v>
      </c>
      <c r="D645" s="115" t="s">
        <v>342</v>
      </c>
      <c r="E645" s="115" t="s">
        <v>13</v>
      </c>
      <c r="F645" s="115" t="s">
        <v>343</v>
      </c>
      <c r="G645" s="115" t="s">
        <v>344</v>
      </c>
      <c r="H645" s="115">
        <v>0.56000000000000005</v>
      </c>
      <c r="I645" s="115">
        <v>0.48</v>
      </c>
      <c r="J645" s="115" t="s">
        <v>350</v>
      </c>
      <c r="K645" s="115">
        <v>6.9653578457559998E-2</v>
      </c>
      <c r="L645" s="115">
        <v>3682.4227147493002</v>
      </c>
      <c r="M645" s="115">
        <v>9.23511586288007</v>
      </c>
      <c r="N645" s="115">
        <v>1.3786775387004699</v>
      </c>
      <c r="O645" s="115">
        <v>0.64325886731977</v>
      </c>
      <c r="P645" s="115">
        <v>9.6029824109540002E-2</v>
      </c>
      <c r="Q645" s="115">
        <v>256.493919475692</v>
      </c>
      <c r="R645" s="115">
        <v>1210</v>
      </c>
      <c r="S645" s="115" t="s">
        <v>353</v>
      </c>
      <c r="T645" s="115">
        <v>1210</v>
      </c>
      <c r="U645" s="115" t="s">
        <v>352</v>
      </c>
      <c r="V645" s="115" t="s">
        <v>350</v>
      </c>
      <c r="Z645" s="115">
        <v>0</v>
      </c>
      <c r="AA645" s="115">
        <v>1</v>
      </c>
      <c r="AB645" s="115">
        <v>0.64325886731977</v>
      </c>
      <c r="AC645" s="115">
        <v>9.6029824109540002E-2</v>
      </c>
      <c r="AD645" s="115">
        <v>256.493919475692</v>
      </c>
      <c r="AF645" s="115">
        <v>-1</v>
      </c>
      <c r="AG645" s="115">
        <v>-1</v>
      </c>
      <c r="AH645" s="115">
        <v>-1</v>
      </c>
      <c r="AI645" s="115">
        <v>-1</v>
      </c>
      <c r="AJ645" s="115">
        <v>0</v>
      </c>
      <c r="AM645" s="115" t="s">
        <v>348</v>
      </c>
      <c r="AN645" s="115">
        <v>-1</v>
      </c>
      <c r="AQ645" s="115">
        <v>608</v>
      </c>
      <c r="AR645" s="115" t="s">
        <v>247</v>
      </c>
      <c r="AS645" s="115" t="s">
        <v>355</v>
      </c>
      <c r="AT645" s="115" t="s">
        <v>296</v>
      </c>
      <c r="AV645" s="115">
        <v>81.883716780078402</v>
      </c>
      <c r="AW645" s="115">
        <v>0.20802426560000001</v>
      </c>
    </row>
    <row r="646" spans="1:49" x14ac:dyDescent="0.25">
      <c r="A646" s="117">
        <v>230000</v>
      </c>
      <c r="B646" s="117">
        <v>870000</v>
      </c>
      <c r="C646" s="117">
        <v>870000</v>
      </c>
      <c r="D646" s="115" t="s">
        <v>342</v>
      </c>
      <c r="E646" s="115" t="s">
        <v>13</v>
      </c>
      <c r="F646" s="115" t="s">
        <v>343</v>
      </c>
      <c r="G646" s="115" t="s">
        <v>344</v>
      </c>
      <c r="H646" s="115">
        <v>0.56000000000000005</v>
      </c>
      <c r="I646" s="115">
        <v>0.48</v>
      </c>
      <c r="J646" s="115" t="s">
        <v>350</v>
      </c>
      <c r="K646" s="115">
        <v>1.7403914489700001E-3</v>
      </c>
      <c r="L646" s="115">
        <v>3682.4227147493002</v>
      </c>
      <c r="M646" s="115">
        <v>9.23511586288007</v>
      </c>
      <c r="N646" s="115">
        <v>1.3786775387004699</v>
      </c>
      <c r="O646" s="115">
        <v>1.6072716678019999E-2</v>
      </c>
      <c r="P646" s="115">
        <v>2.3994385992399999E-3</v>
      </c>
      <c r="Q646" s="115">
        <v>6.40885700424995</v>
      </c>
      <c r="R646" s="115">
        <v>1300</v>
      </c>
      <c r="S646" s="115" t="s">
        <v>346</v>
      </c>
      <c r="T646" s="115">
        <v>1300</v>
      </c>
      <c r="U646" s="115" t="s">
        <v>352</v>
      </c>
      <c r="V646" s="115" t="s">
        <v>350</v>
      </c>
      <c r="Z646" s="115">
        <v>0</v>
      </c>
      <c r="AA646" s="115">
        <v>1</v>
      </c>
      <c r="AB646" s="115">
        <v>1.6072716678019999E-2</v>
      </c>
      <c r="AC646" s="115">
        <v>2.3994385992399999E-3</v>
      </c>
      <c r="AD646" s="115">
        <v>6.4088570042497999</v>
      </c>
      <c r="AF646" s="115">
        <v>-1</v>
      </c>
      <c r="AG646" s="115">
        <v>-1</v>
      </c>
      <c r="AH646" s="115">
        <v>-1</v>
      </c>
      <c r="AI646" s="115">
        <v>-1</v>
      </c>
      <c r="AJ646" s="115">
        <v>0</v>
      </c>
      <c r="AM646" s="115" t="s">
        <v>348</v>
      </c>
      <c r="AN646" s="115">
        <v>-1</v>
      </c>
      <c r="AQ646" s="115">
        <v>608</v>
      </c>
      <c r="AR646" s="115" t="s">
        <v>247</v>
      </c>
      <c r="AS646" s="115" t="s">
        <v>355</v>
      </c>
      <c r="AT646" s="115" t="s">
        <v>296</v>
      </c>
      <c r="AV646" s="115">
        <v>18.727512420407798</v>
      </c>
      <c r="AW646" s="115">
        <v>5.1977752999999996E-3</v>
      </c>
    </row>
    <row r="647" spans="1:49" x14ac:dyDescent="0.25">
      <c r="A647" s="117">
        <v>230000</v>
      </c>
      <c r="B647" s="117">
        <v>870000</v>
      </c>
      <c r="C647" s="117">
        <v>870000</v>
      </c>
      <c r="D647" s="115" t="s">
        <v>342</v>
      </c>
      <c r="E647" s="115" t="s">
        <v>13</v>
      </c>
      <c r="F647" s="115" t="s">
        <v>343</v>
      </c>
      <c r="G647" s="115" t="s">
        <v>344</v>
      </c>
      <c r="H647" s="115">
        <v>0.56000000000000005</v>
      </c>
      <c r="I647" s="115">
        <v>0.48</v>
      </c>
      <c r="J647" s="115" t="s">
        <v>350</v>
      </c>
      <c r="K647" s="115">
        <v>7.9017010270199996E-3</v>
      </c>
      <c r="L647" s="115">
        <v>3682.4227147493002</v>
      </c>
      <c r="M647" s="115">
        <v>9.23511586288007</v>
      </c>
      <c r="N647" s="115">
        <v>1.3786775387004699</v>
      </c>
      <c r="O647" s="115">
        <v>7.2973124498389996E-2</v>
      </c>
      <c r="P647" s="115">
        <v>1.0893897723479999E-2</v>
      </c>
      <c r="Q647" s="115">
        <v>29.097403347067399</v>
      </c>
      <c r="R647" s="115">
        <v>1210</v>
      </c>
      <c r="S647" s="115" t="s">
        <v>353</v>
      </c>
      <c r="T647" s="115">
        <v>1210</v>
      </c>
      <c r="U647" s="115" t="s">
        <v>352</v>
      </c>
      <c r="V647" s="115" t="s">
        <v>350</v>
      </c>
      <c r="Z647" s="115">
        <v>0</v>
      </c>
      <c r="AA647" s="115">
        <v>1</v>
      </c>
      <c r="AB647" s="115">
        <v>7.2973124498389996E-2</v>
      </c>
      <c r="AC647" s="115">
        <v>1.0893897723479999E-2</v>
      </c>
      <c r="AD647" s="115">
        <v>29.097403347066201</v>
      </c>
      <c r="AF647" s="115">
        <v>-1</v>
      </c>
      <c r="AG647" s="115">
        <v>-1</v>
      </c>
      <c r="AH647" s="115">
        <v>-1</v>
      </c>
      <c r="AI647" s="115">
        <v>-1</v>
      </c>
      <c r="AJ647" s="115">
        <v>0</v>
      </c>
      <c r="AM647" s="115" t="s">
        <v>348</v>
      </c>
      <c r="AN647" s="115">
        <v>-1</v>
      </c>
      <c r="AQ647" s="115">
        <v>608</v>
      </c>
      <c r="AR647" s="115" t="s">
        <v>247</v>
      </c>
      <c r="AS647" s="115" t="s">
        <v>355</v>
      </c>
      <c r="AT647" s="115" t="s">
        <v>296</v>
      </c>
      <c r="AV647" s="115">
        <v>57.091059292633901</v>
      </c>
      <c r="AW647" s="115">
        <v>2.35988673E-2</v>
      </c>
    </row>
    <row r="648" spans="1:49" x14ac:dyDescent="0.25">
      <c r="A648" s="117">
        <v>230000</v>
      </c>
      <c r="B648" s="117">
        <v>870000</v>
      </c>
      <c r="C648" s="117">
        <v>870000</v>
      </c>
      <c r="D648" s="115" t="s">
        <v>342</v>
      </c>
      <c r="E648" s="115" t="s">
        <v>13</v>
      </c>
      <c r="F648" s="115" t="s">
        <v>343</v>
      </c>
      <c r="G648" s="115" t="s">
        <v>344</v>
      </c>
      <c r="H648" s="115">
        <v>0.56000000000000005</v>
      </c>
      <c r="I648" s="115">
        <v>0.48</v>
      </c>
      <c r="J648" s="115" t="s">
        <v>350</v>
      </c>
      <c r="K648" s="115">
        <v>5.4454949188E-3</v>
      </c>
      <c r="L648" s="115">
        <v>3682.4227147493002</v>
      </c>
      <c r="M648" s="115">
        <v>9.23511586288007</v>
      </c>
      <c r="N648" s="115">
        <v>1.3786775387004699</v>
      </c>
      <c r="O648" s="115">
        <v>5.0289776505889998E-2</v>
      </c>
      <c r="P648" s="115">
        <v>7.50758153166E-3</v>
      </c>
      <c r="Q648" s="115">
        <v>20.052614182063099</v>
      </c>
      <c r="R648" s="115">
        <v>1210</v>
      </c>
      <c r="S648" s="115" t="s">
        <v>353</v>
      </c>
      <c r="T648" s="115">
        <v>1210</v>
      </c>
      <c r="U648" s="115" t="s">
        <v>352</v>
      </c>
      <c r="V648" s="115" t="s">
        <v>350</v>
      </c>
      <c r="Z648" s="115">
        <v>0</v>
      </c>
      <c r="AA648" s="115">
        <v>1</v>
      </c>
      <c r="AB648" s="115">
        <v>5.0289776505889998E-2</v>
      </c>
      <c r="AC648" s="115">
        <v>7.50758153166E-3</v>
      </c>
      <c r="AD648" s="115">
        <v>20.052614182063898</v>
      </c>
      <c r="AF648" s="115">
        <v>-1</v>
      </c>
      <c r="AG648" s="115">
        <v>-1</v>
      </c>
      <c r="AH648" s="115">
        <v>-1</v>
      </c>
      <c r="AI648" s="115">
        <v>-1</v>
      </c>
      <c r="AJ648" s="115">
        <v>0</v>
      </c>
      <c r="AM648" s="115" t="s">
        <v>348</v>
      </c>
      <c r="AN648" s="115">
        <v>-1</v>
      </c>
      <c r="AQ648" s="115">
        <v>608</v>
      </c>
      <c r="AR648" s="115" t="s">
        <v>247</v>
      </c>
      <c r="AS648" s="115" t="s">
        <v>355</v>
      </c>
      <c r="AT648" s="115" t="s">
        <v>296</v>
      </c>
      <c r="AV648" s="115">
        <v>31.305343682051401</v>
      </c>
      <c r="AW648" s="115">
        <v>1.62632718E-2</v>
      </c>
    </row>
    <row r="649" spans="1:49" x14ac:dyDescent="0.25">
      <c r="A649" s="117">
        <v>230000</v>
      </c>
      <c r="B649" s="117">
        <v>870000</v>
      </c>
      <c r="C649" s="117">
        <v>870000</v>
      </c>
      <c r="D649" s="115" t="s">
        <v>342</v>
      </c>
      <c r="E649" s="115" t="s">
        <v>13</v>
      </c>
      <c r="F649" s="115" t="s">
        <v>343</v>
      </c>
      <c r="G649" s="115" t="s">
        <v>344</v>
      </c>
      <c r="H649" s="115">
        <v>0.56000000000000005</v>
      </c>
      <c r="I649" s="115">
        <v>0.48</v>
      </c>
      <c r="J649" s="115" t="s">
        <v>350</v>
      </c>
      <c r="K649" s="115">
        <v>7.60869599869E-3</v>
      </c>
      <c r="L649" s="115">
        <v>3685.1924885416302</v>
      </c>
      <c r="M649" s="115">
        <v>9.1811672992452706</v>
      </c>
      <c r="N649" s="115">
        <v>1.3501359054652</v>
      </c>
      <c r="O649" s="115">
        <v>6.9856710893069995E-2</v>
      </c>
      <c r="P649" s="115">
        <v>1.0272773661599999E-2</v>
      </c>
      <c r="Q649" s="115">
        <v>28.0395093419692</v>
      </c>
      <c r="R649" s="115">
        <v>1200</v>
      </c>
      <c r="S649" s="115" t="s">
        <v>351</v>
      </c>
      <c r="T649" s="115">
        <v>1200</v>
      </c>
      <c r="U649" s="115" t="s">
        <v>352</v>
      </c>
      <c r="V649" s="115" t="s">
        <v>350</v>
      </c>
      <c r="Z649" s="115">
        <v>0</v>
      </c>
      <c r="AA649" s="115">
        <v>1</v>
      </c>
      <c r="AB649" s="115">
        <v>6.9856710893069995E-2</v>
      </c>
      <c r="AC649" s="115">
        <v>1.0272773661599999E-2</v>
      </c>
      <c r="AD649" s="115">
        <v>28.0395093419685</v>
      </c>
      <c r="AF649" s="115">
        <v>-1</v>
      </c>
      <c r="AG649" s="115">
        <v>-1</v>
      </c>
      <c r="AH649" s="115">
        <v>-1</v>
      </c>
      <c r="AI649" s="115">
        <v>-1</v>
      </c>
      <c r="AJ649" s="115">
        <v>0</v>
      </c>
      <c r="AM649" s="115" t="s">
        <v>348</v>
      </c>
      <c r="AN649" s="115">
        <v>-1</v>
      </c>
      <c r="AQ649" s="115">
        <v>608</v>
      </c>
      <c r="AR649" s="115" t="s">
        <v>247</v>
      </c>
      <c r="AS649" s="115" t="s">
        <v>355</v>
      </c>
      <c r="AT649" s="115" t="s">
        <v>296</v>
      </c>
      <c r="AV649" s="115">
        <v>101.255040039352</v>
      </c>
      <c r="AW649" s="115">
        <v>2.27408835E-2</v>
      </c>
    </row>
    <row r="650" spans="1:49" x14ac:dyDescent="0.25">
      <c r="A650" s="117">
        <v>230000</v>
      </c>
      <c r="B650" s="117">
        <v>870000</v>
      </c>
      <c r="C650" s="117">
        <v>870000</v>
      </c>
      <c r="D650" s="115" t="s">
        <v>342</v>
      </c>
      <c r="E650" s="115" t="s">
        <v>13</v>
      </c>
      <c r="F650" s="115" t="s">
        <v>343</v>
      </c>
      <c r="G650" s="115" t="s">
        <v>344</v>
      </c>
      <c r="H650" s="115">
        <v>0.56000000000000005</v>
      </c>
      <c r="I650" s="115">
        <v>0.48</v>
      </c>
      <c r="J650" s="115" t="s">
        <v>350</v>
      </c>
      <c r="K650" s="115">
        <v>8.4525601392210006E-2</v>
      </c>
      <c r="L650" s="115">
        <v>3685.1924885416302</v>
      </c>
      <c r="M650" s="115">
        <v>9.1811672992452706</v>
      </c>
      <c r="N650" s="115">
        <v>1.3501359054652</v>
      </c>
      <c r="O650" s="115">
        <v>0.77604368745125996</v>
      </c>
      <c r="P650" s="115">
        <v>0.11412104937067</v>
      </c>
      <c r="Q650" s="115">
        <v>311.493111340062</v>
      </c>
      <c r="R650" s="115">
        <v>1210</v>
      </c>
      <c r="S650" s="115" t="s">
        <v>353</v>
      </c>
      <c r="T650" s="115">
        <v>1210</v>
      </c>
      <c r="U650" s="115" t="s">
        <v>352</v>
      </c>
      <c r="V650" s="115" t="s">
        <v>350</v>
      </c>
      <c r="Z650" s="115">
        <v>0</v>
      </c>
      <c r="AA650" s="115">
        <v>1</v>
      </c>
      <c r="AB650" s="115">
        <v>0.77604368745125996</v>
      </c>
      <c r="AC650" s="115">
        <v>0.11412104937067</v>
      </c>
      <c r="AD650" s="115">
        <v>311.49311134006399</v>
      </c>
      <c r="AF650" s="115">
        <v>-1</v>
      </c>
      <c r="AG650" s="115">
        <v>-1</v>
      </c>
      <c r="AH650" s="115">
        <v>-1</v>
      </c>
      <c r="AI650" s="115">
        <v>-1</v>
      </c>
      <c r="AJ650" s="115">
        <v>0</v>
      </c>
      <c r="AM650" s="115" t="s">
        <v>348</v>
      </c>
      <c r="AN650" s="115">
        <v>-1</v>
      </c>
      <c r="AQ650" s="115">
        <v>608</v>
      </c>
      <c r="AR650" s="115" t="s">
        <v>247</v>
      </c>
      <c r="AS650" s="115" t="s">
        <v>355</v>
      </c>
      <c r="AT650" s="115" t="s">
        <v>296</v>
      </c>
      <c r="AV650" s="115">
        <v>78.728701958079597</v>
      </c>
      <c r="AW650" s="115">
        <v>0.25263026059999999</v>
      </c>
    </row>
    <row r="651" spans="1:49" x14ac:dyDescent="0.25">
      <c r="A651" s="117">
        <v>230000</v>
      </c>
      <c r="B651" s="117">
        <v>870000</v>
      </c>
      <c r="C651" s="117">
        <v>870000</v>
      </c>
      <c r="D651" s="115" t="s">
        <v>342</v>
      </c>
      <c r="E651" s="115" t="s">
        <v>13</v>
      </c>
      <c r="F651" s="115" t="s">
        <v>343</v>
      </c>
      <c r="G651" s="115" t="s">
        <v>344</v>
      </c>
      <c r="H651" s="115">
        <v>0.56000000000000005</v>
      </c>
      <c r="I651" s="115">
        <v>0.48</v>
      </c>
      <c r="J651" s="115" t="s">
        <v>350</v>
      </c>
      <c r="K651" s="115">
        <v>7.1085545505459993E-2</v>
      </c>
      <c r="L651" s="115">
        <v>3685.1924885416302</v>
      </c>
      <c r="M651" s="115">
        <v>9.1811672992452706</v>
      </c>
      <c r="N651" s="115">
        <v>1.3501359054652</v>
      </c>
      <c r="O651" s="115">
        <v>0.65264828584376</v>
      </c>
      <c r="P651" s="115">
        <v>9.5975147346500006E-2</v>
      </c>
      <c r="Q651" s="115">
        <v>261.963918340617</v>
      </c>
      <c r="R651" s="115">
        <v>1210</v>
      </c>
      <c r="S651" s="115" t="s">
        <v>353</v>
      </c>
      <c r="T651" s="115">
        <v>1210</v>
      </c>
      <c r="U651" s="115" t="s">
        <v>352</v>
      </c>
      <c r="V651" s="115" t="s">
        <v>350</v>
      </c>
      <c r="Z651" s="115">
        <v>0</v>
      </c>
      <c r="AA651" s="115">
        <v>1</v>
      </c>
      <c r="AB651" s="115">
        <v>0.65264828584376</v>
      </c>
      <c r="AC651" s="115">
        <v>9.5975147346500006E-2</v>
      </c>
      <c r="AD651" s="115">
        <v>261.96391834061598</v>
      </c>
      <c r="AF651" s="115">
        <v>-1</v>
      </c>
      <c r="AG651" s="115">
        <v>-1</v>
      </c>
      <c r="AH651" s="115">
        <v>-1</v>
      </c>
      <c r="AI651" s="115">
        <v>-1</v>
      </c>
      <c r="AJ651" s="115">
        <v>0</v>
      </c>
      <c r="AM651" s="115" t="s">
        <v>348</v>
      </c>
      <c r="AN651" s="115">
        <v>-1</v>
      </c>
      <c r="AQ651" s="115">
        <v>608</v>
      </c>
      <c r="AR651" s="115" t="s">
        <v>247</v>
      </c>
      <c r="AS651" s="115" t="s">
        <v>355</v>
      </c>
      <c r="AT651" s="115" t="s">
        <v>296</v>
      </c>
      <c r="AV651" s="115">
        <v>71.293622460186199</v>
      </c>
      <c r="AW651" s="115">
        <v>0.21246059880000001</v>
      </c>
    </row>
    <row r="652" spans="1:49" x14ac:dyDescent="0.25">
      <c r="A652" s="117">
        <v>230000</v>
      </c>
      <c r="B652" s="117">
        <v>870000</v>
      </c>
      <c r="C652" s="117">
        <v>870000</v>
      </c>
      <c r="D652" s="115" t="s">
        <v>342</v>
      </c>
      <c r="E652" s="115" t="s">
        <v>13</v>
      </c>
      <c r="F652" s="115" t="s">
        <v>343</v>
      </c>
      <c r="G652" s="115" t="s">
        <v>344</v>
      </c>
      <c r="H652" s="115">
        <v>0.56000000000000005</v>
      </c>
      <c r="I652" s="115">
        <v>0.48</v>
      </c>
      <c r="J652" s="115" t="s">
        <v>350</v>
      </c>
      <c r="K652" s="115">
        <v>0.39029452287088001</v>
      </c>
      <c r="L652" s="115">
        <v>3685.1924885416302</v>
      </c>
      <c r="M652" s="115">
        <v>9.1811672992452706</v>
      </c>
      <c r="N652" s="115">
        <v>1.3501359054652</v>
      </c>
      <c r="O652" s="115">
        <v>3.5833593104567099</v>
      </c>
      <c r="P652" s="115">
        <v>0.52695064903439004</v>
      </c>
      <c r="Q652" s="115">
        <v>1438.31044400273</v>
      </c>
      <c r="R652" s="115">
        <v>1210</v>
      </c>
      <c r="S652" s="115" t="s">
        <v>353</v>
      </c>
      <c r="T652" s="115">
        <v>1210</v>
      </c>
      <c r="U652" s="115" t="s">
        <v>352</v>
      </c>
      <c r="V652" s="115" t="s">
        <v>350</v>
      </c>
      <c r="Z652" s="115">
        <v>0</v>
      </c>
      <c r="AA652" s="115">
        <v>1</v>
      </c>
      <c r="AB652" s="115">
        <v>3.5833593104567099</v>
      </c>
      <c r="AC652" s="115">
        <v>0.52695064903439004</v>
      </c>
      <c r="AD652" s="115">
        <v>1438.31044400273</v>
      </c>
      <c r="AF652" s="115">
        <v>-1</v>
      </c>
      <c r="AG652" s="115">
        <v>-1</v>
      </c>
      <c r="AH652" s="115">
        <v>-1</v>
      </c>
      <c r="AI652" s="115">
        <v>-1</v>
      </c>
      <c r="AJ652" s="115">
        <v>0</v>
      </c>
      <c r="AM652" s="115" t="s">
        <v>348</v>
      </c>
      <c r="AN652" s="115">
        <v>-1</v>
      </c>
      <c r="AQ652" s="115">
        <v>608</v>
      </c>
      <c r="AR652" s="115" t="s">
        <v>247</v>
      </c>
      <c r="AS652" s="115" t="s">
        <v>355</v>
      </c>
      <c r="AT652" s="115" t="s">
        <v>296</v>
      </c>
      <c r="AV652" s="115">
        <v>159.31357802871401</v>
      </c>
      <c r="AW652" s="115">
        <v>1.1665129311</v>
      </c>
    </row>
    <row r="653" spans="1:49" x14ac:dyDescent="0.25">
      <c r="A653" s="117">
        <v>230000</v>
      </c>
      <c r="B653" s="117">
        <v>870000</v>
      </c>
      <c r="C653" s="117">
        <v>870000</v>
      </c>
      <c r="D653" s="115" t="s">
        <v>342</v>
      </c>
      <c r="E653" s="115" t="s">
        <v>13</v>
      </c>
      <c r="F653" s="115" t="s">
        <v>343</v>
      </c>
      <c r="G653" s="115" t="s">
        <v>344</v>
      </c>
      <c r="H653" s="115">
        <v>0.56000000000000005</v>
      </c>
      <c r="I653" s="115">
        <v>0.48</v>
      </c>
      <c r="J653" s="115" t="s">
        <v>350</v>
      </c>
      <c r="K653" s="115">
        <v>6.4249087969690005E-2</v>
      </c>
      <c r="L653" s="115">
        <v>3685.1924885416302</v>
      </c>
      <c r="M653" s="115">
        <v>9.1811672992452706</v>
      </c>
      <c r="N653" s="115">
        <v>1.3501359054652</v>
      </c>
      <c r="O653" s="115">
        <v>0.58988162547371004</v>
      </c>
      <c r="P653" s="115">
        <v>8.6745000561279997E-2</v>
      </c>
      <c r="Q653" s="115">
        <v>236.77025638157801</v>
      </c>
      <c r="R653" s="115">
        <v>1210</v>
      </c>
      <c r="S653" s="115" t="s">
        <v>353</v>
      </c>
      <c r="T653" s="115">
        <v>1210</v>
      </c>
      <c r="U653" s="115" t="s">
        <v>352</v>
      </c>
      <c r="V653" s="115" t="s">
        <v>350</v>
      </c>
      <c r="Z653" s="115">
        <v>0</v>
      </c>
      <c r="AA653" s="115">
        <v>1</v>
      </c>
      <c r="AB653" s="115">
        <v>0.58988162547371004</v>
      </c>
      <c r="AC653" s="115">
        <v>8.6745000561279997E-2</v>
      </c>
      <c r="AD653" s="115">
        <v>236.770256381579</v>
      </c>
      <c r="AF653" s="115">
        <v>-1</v>
      </c>
      <c r="AG653" s="115">
        <v>-1</v>
      </c>
      <c r="AH653" s="115">
        <v>-1</v>
      </c>
      <c r="AI653" s="115">
        <v>-1</v>
      </c>
      <c r="AJ653" s="115">
        <v>0</v>
      </c>
      <c r="AM653" s="115" t="s">
        <v>348</v>
      </c>
      <c r="AN653" s="115">
        <v>-1</v>
      </c>
      <c r="AQ653" s="115">
        <v>608</v>
      </c>
      <c r="AR653" s="115" t="s">
        <v>247</v>
      </c>
      <c r="AS653" s="115" t="s">
        <v>355</v>
      </c>
      <c r="AT653" s="115" t="s">
        <v>296</v>
      </c>
      <c r="AV653" s="115">
        <v>89.439799796504502</v>
      </c>
      <c r="AW653" s="115">
        <v>0.19202778300000001</v>
      </c>
    </row>
    <row r="654" spans="1:49" x14ac:dyDescent="0.25">
      <c r="A654" s="117">
        <v>230000</v>
      </c>
      <c r="B654" s="117">
        <v>870000</v>
      </c>
      <c r="C654" s="117">
        <v>870000</v>
      </c>
      <c r="D654" s="115" t="s">
        <v>342</v>
      </c>
      <c r="E654" s="115" t="s">
        <v>13</v>
      </c>
      <c r="F654" s="115" t="s">
        <v>343</v>
      </c>
      <c r="G654" s="115" t="s">
        <v>344</v>
      </c>
      <c r="H654" s="115">
        <v>0.56000000000000005</v>
      </c>
      <c r="I654" s="115">
        <v>0.48</v>
      </c>
      <c r="J654" s="115" t="s">
        <v>350</v>
      </c>
      <c r="K654" s="115">
        <v>0.36412303329225998</v>
      </c>
      <c r="L654" s="115">
        <v>3739.3945504991202</v>
      </c>
      <c r="M654" s="115">
        <v>10.6824887717903</v>
      </c>
      <c r="N654" s="115">
        <v>2.0392619131969298</v>
      </c>
      <c r="O654" s="115">
        <v>3.8897402146948998</v>
      </c>
      <c r="P654" s="115">
        <v>0.74254223351065995</v>
      </c>
      <c r="Q654" s="115">
        <v>1361.59968640431</v>
      </c>
      <c r="R654" s="115">
        <v>1300</v>
      </c>
      <c r="S654" s="115" t="s">
        <v>346</v>
      </c>
      <c r="T654" s="115">
        <v>1300</v>
      </c>
      <c r="U654" s="115" t="s">
        <v>352</v>
      </c>
      <c r="V654" s="115" t="s">
        <v>350</v>
      </c>
      <c r="Z654" s="115">
        <v>0</v>
      </c>
      <c r="AA654" s="115">
        <v>1</v>
      </c>
      <c r="AB654" s="115">
        <v>3.8897402146948998</v>
      </c>
      <c r="AC654" s="115">
        <v>0.74254223351065995</v>
      </c>
      <c r="AD654" s="115">
        <v>1378.66552275308</v>
      </c>
      <c r="AF654" s="115">
        <v>-1</v>
      </c>
      <c r="AG654" s="115">
        <v>-1</v>
      </c>
      <c r="AH654" s="115">
        <v>-1</v>
      </c>
      <c r="AI654" s="115">
        <v>-1</v>
      </c>
      <c r="AJ654" s="115">
        <v>0</v>
      </c>
      <c r="AM654" s="115" t="s">
        <v>348</v>
      </c>
      <c r="AN654" s="115">
        <v>-1</v>
      </c>
      <c r="AQ654" s="115">
        <v>608</v>
      </c>
      <c r="AR654" s="115" t="s">
        <v>247</v>
      </c>
      <c r="AS654" s="115" t="s">
        <v>355</v>
      </c>
      <c r="AT654" s="115" t="s">
        <v>296</v>
      </c>
      <c r="AV654" s="115">
        <v>162.52244155085199</v>
      </c>
      <c r="AW654" s="115">
        <v>1.1181391101</v>
      </c>
    </row>
    <row r="655" spans="1:49" x14ac:dyDescent="0.25">
      <c r="A655" s="117">
        <v>230000</v>
      </c>
      <c r="B655" s="117">
        <v>870000</v>
      </c>
      <c r="C655" s="117">
        <v>870000</v>
      </c>
      <c r="D655" s="115" t="s">
        <v>342</v>
      </c>
      <c r="E655" s="115" t="s">
        <v>13</v>
      </c>
      <c r="F655" s="115" t="s">
        <v>343</v>
      </c>
      <c r="G655" s="115" t="s">
        <v>344</v>
      </c>
      <c r="H655" s="115">
        <v>0.56000000000000005</v>
      </c>
      <c r="I655" s="115">
        <v>0.48</v>
      </c>
      <c r="J655" s="115" t="s">
        <v>345</v>
      </c>
      <c r="K655" s="115">
        <v>7.3682544747359996E-2</v>
      </c>
      <c r="L655" s="115">
        <v>3739.3945504991202</v>
      </c>
      <c r="M655" s="115">
        <v>10.6824887717903</v>
      </c>
      <c r="N655" s="115">
        <v>2.0392619131969298</v>
      </c>
      <c r="O655" s="115">
        <v>0.78711295694070005</v>
      </c>
      <c r="P655" s="115">
        <v>0.15025800717073001</v>
      </c>
      <c r="Q655" s="115">
        <v>275.52810629521599</v>
      </c>
      <c r="R655" s="115">
        <v>1300</v>
      </c>
      <c r="S655" s="115" t="s">
        <v>346</v>
      </c>
      <c r="T655" s="115">
        <v>1300</v>
      </c>
      <c r="U655" s="115" t="s">
        <v>347</v>
      </c>
      <c r="V655" s="115" t="s">
        <v>345</v>
      </c>
      <c r="Z655" s="115">
        <v>0</v>
      </c>
      <c r="AA655" s="115">
        <v>1</v>
      </c>
      <c r="AB655" s="115">
        <v>0.78711295694070005</v>
      </c>
      <c r="AC655" s="115">
        <v>0.15025800717073001</v>
      </c>
      <c r="AD655" s="115">
        <v>630.27293126916004</v>
      </c>
      <c r="AF655" s="115">
        <v>-1</v>
      </c>
      <c r="AG655" s="115">
        <v>-1</v>
      </c>
      <c r="AH655" s="115">
        <v>-1</v>
      </c>
      <c r="AI655" s="115">
        <v>-1</v>
      </c>
      <c r="AJ655" s="115">
        <v>0</v>
      </c>
      <c r="AM655" s="115" t="s">
        <v>348</v>
      </c>
      <c r="AN655" s="115">
        <v>-1</v>
      </c>
      <c r="AQ655" s="115">
        <v>608</v>
      </c>
      <c r="AR655" s="115" t="s">
        <v>247</v>
      </c>
      <c r="AS655" s="115" t="s">
        <v>355</v>
      </c>
      <c r="AT655" s="115" t="s">
        <v>296</v>
      </c>
      <c r="AV655" s="115">
        <v>119.685433638521</v>
      </c>
      <c r="AW655" s="115">
        <v>0.51117026060000004</v>
      </c>
    </row>
    <row r="656" spans="1:49" x14ac:dyDescent="0.25">
      <c r="A656" s="117">
        <v>230000</v>
      </c>
      <c r="B656" s="117">
        <v>870000</v>
      </c>
      <c r="C656" s="117">
        <v>870000</v>
      </c>
      <c r="D656" s="115" t="s">
        <v>342</v>
      </c>
      <c r="E656" s="115" t="s">
        <v>13</v>
      </c>
      <c r="F656" s="115" t="s">
        <v>343</v>
      </c>
      <c r="G656" s="115" t="s">
        <v>344</v>
      </c>
      <c r="H656" s="115">
        <v>0.56000000000000005</v>
      </c>
      <c r="I656" s="115">
        <v>0.48</v>
      </c>
      <c r="J656" s="115" t="s">
        <v>350</v>
      </c>
      <c r="K656" s="115">
        <v>1.0000082846599999E-3</v>
      </c>
      <c r="L656" s="115">
        <v>3729.9522796936999</v>
      </c>
      <c r="M656" s="115">
        <v>10.3994691100451</v>
      </c>
      <c r="N656" s="115">
        <v>1.9087468109168699</v>
      </c>
      <c r="O656" s="115">
        <v>1.0399555266179999E-2</v>
      </c>
      <c r="P656" s="115">
        <v>1.90876262424E-3</v>
      </c>
      <c r="Q656" s="115">
        <v>3.72998318110626</v>
      </c>
      <c r="R656" s="115">
        <v>1300</v>
      </c>
      <c r="S656" s="115" t="s">
        <v>346</v>
      </c>
      <c r="T656" s="115">
        <v>1300</v>
      </c>
      <c r="U656" s="115" t="s">
        <v>352</v>
      </c>
      <c r="V656" s="115" t="s">
        <v>350</v>
      </c>
      <c r="Z656" s="115">
        <v>0</v>
      </c>
      <c r="AA656" s="115">
        <v>1</v>
      </c>
      <c r="AB656" s="115">
        <v>1.0399555266179999E-2</v>
      </c>
      <c r="AC656" s="115">
        <v>1.90876262424E-3</v>
      </c>
      <c r="AD656" s="115">
        <v>97.917587553736794</v>
      </c>
      <c r="AF656" s="115">
        <v>-1</v>
      </c>
      <c r="AG656" s="115">
        <v>-1</v>
      </c>
      <c r="AH656" s="115">
        <v>-1</v>
      </c>
      <c r="AI656" s="115">
        <v>-1</v>
      </c>
      <c r="AJ656" s="115">
        <v>0</v>
      </c>
      <c r="AM656" s="115" t="s">
        <v>348</v>
      </c>
      <c r="AN656" s="115">
        <v>-1</v>
      </c>
      <c r="AQ656" s="115">
        <v>608</v>
      </c>
      <c r="AR656" s="115" t="s">
        <v>247</v>
      </c>
      <c r="AS656" s="115" t="s">
        <v>355</v>
      </c>
      <c r="AT656" s="115" t="s">
        <v>296</v>
      </c>
      <c r="AV656" s="115">
        <v>13.9984361960753</v>
      </c>
      <c r="AW656" s="115">
        <v>7.9414101799999998E-2</v>
      </c>
    </row>
    <row r="657" spans="1:49" x14ac:dyDescent="0.25">
      <c r="A657" s="117">
        <v>230000</v>
      </c>
      <c r="B657" s="117">
        <v>870000</v>
      </c>
      <c r="C657" s="117">
        <v>870000</v>
      </c>
      <c r="D657" s="115" t="s">
        <v>342</v>
      </c>
      <c r="E657" s="115" t="s">
        <v>13</v>
      </c>
      <c r="F657" s="115" t="s">
        <v>343</v>
      </c>
      <c r="G657" s="115" t="s">
        <v>344</v>
      </c>
      <c r="H657" s="115">
        <v>0.56000000000000005</v>
      </c>
      <c r="I657" s="115">
        <v>0.48</v>
      </c>
      <c r="J657" s="115" t="s">
        <v>345</v>
      </c>
      <c r="K657" s="115">
        <v>2.0343884808840001E-2</v>
      </c>
      <c r="L657" s="115">
        <v>3729.9522796936999</v>
      </c>
      <c r="M657" s="115">
        <v>10.3994691100451</v>
      </c>
      <c r="N657" s="115">
        <v>1.9087468109168699</v>
      </c>
      <c r="O657" s="115">
        <v>0.21156560164787999</v>
      </c>
      <c r="P657" s="115">
        <v>3.8831325250539998E-2</v>
      </c>
      <c r="Q657" s="115">
        <v>75.881719520573697</v>
      </c>
      <c r="R657" s="115">
        <v>1300</v>
      </c>
      <c r="S657" s="115" t="s">
        <v>346</v>
      </c>
      <c r="T657" s="115">
        <v>1300</v>
      </c>
      <c r="U657" s="115" t="s">
        <v>347</v>
      </c>
      <c r="V657" s="115" t="s">
        <v>345</v>
      </c>
      <c r="Z657" s="115">
        <v>0</v>
      </c>
      <c r="AA657" s="115">
        <v>1</v>
      </c>
      <c r="AB657" s="115">
        <v>0.21156560164787999</v>
      </c>
      <c r="AC657" s="115">
        <v>3.8831325250539998E-2</v>
      </c>
      <c r="AD657" s="115">
        <v>470.63817776693099</v>
      </c>
      <c r="AF657" s="115">
        <v>-1</v>
      </c>
      <c r="AG657" s="115">
        <v>-1</v>
      </c>
      <c r="AH657" s="115">
        <v>-1</v>
      </c>
      <c r="AI657" s="115">
        <v>-1</v>
      </c>
      <c r="AJ657" s="115">
        <v>0</v>
      </c>
      <c r="AM657" s="115" t="s">
        <v>348</v>
      </c>
      <c r="AN657" s="115">
        <v>-1</v>
      </c>
      <c r="AQ657" s="115">
        <v>608</v>
      </c>
      <c r="AR657" s="115" t="s">
        <v>247</v>
      </c>
      <c r="AS657" s="115" t="s">
        <v>355</v>
      </c>
      <c r="AT657" s="115" t="s">
        <v>296</v>
      </c>
      <c r="AV657" s="115">
        <v>117.90087559421301</v>
      </c>
      <c r="AW657" s="115">
        <v>0.38170168510000002</v>
      </c>
    </row>
    <row r="658" spans="1:49" x14ac:dyDescent="0.25">
      <c r="A658" s="117">
        <v>230000</v>
      </c>
      <c r="B658" s="117">
        <v>870000</v>
      </c>
      <c r="C658" s="117">
        <v>870000</v>
      </c>
      <c r="D658" s="115" t="s">
        <v>342</v>
      </c>
      <c r="E658" s="115" t="s">
        <v>13</v>
      </c>
      <c r="F658" s="115" t="s">
        <v>343</v>
      </c>
      <c r="G658" s="115" t="s">
        <v>344</v>
      </c>
      <c r="H658" s="115">
        <v>0.56000000000000005</v>
      </c>
      <c r="I658" s="115">
        <v>0.48</v>
      </c>
      <c r="J658" s="115" t="s">
        <v>345</v>
      </c>
      <c r="K658" s="115">
        <v>7.8632637774000004E-4</v>
      </c>
      <c r="L658" s="115">
        <v>3689.4833471512202</v>
      </c>
      <c r="M658" s="115">
        <v>9.2128090265371601</v>
      </c>
      <c r="N658" s="115">
        <v>1.36211449489017</v>
      </c>
      <c r="O658" s="115">
        <v>7.2442747506700003E-3</v>
      </c>
      <c r="P658" s="115">
        <v>1.0710665568299999E-3</v>
      </c>
      <c r="Q658" s="115">
        <v>2.9011380761085399</v>
      </c>
      <c r="R658" s="115">
        <v>1300</v>
      </c>
      <c r="S658" s="115" t="s">
        <v>346</v>
      </c>
      <c r="T658" s="115">
        <v>1300</v>
      </c>
      <c r="U658" s="115" t="s">
        <v>347</v>
      </c>
      <c r="V658" s="115" t="s">
        <v>345</v>
      </c>
      <c r="Z658" s="115">
        <v>0</v>
      </c>
      <c r="AA658" s="115">
        <v>1</v>
      </c>
      <c r="AB658" s="115">
        <v>7.2442747506700003E-3</v>
      </c>
      <c r="AC658" s="115">
        <v>1.0710665568299999E-3</v>
      </c>
      <c r="AD658" s="115">
        <v>21.400377804437198</v>
      </c>
      <c r="AF658" s="115">
        <v>-1</v>
      </c>
      <c r="AG658" s="115">
        <v>-1</v>
      </c>
      <c r="AH658" s="115">
        <v>-1</v>
      </c>
      <c r="AI658" s="115">
        <v>-1</v>
      </c>
      <c r="AJ658" s="115">
        <v>0</v>
      </c>
      <c r="AM658" s="115" t="s">
        <v>348</v>
      </c>
      <c r="AN658" s="115">
        <v>-1</v>
      </c>
      <c r="AQ658" s="115">
        <v>608</v>
      </c>
      <c r="AR658" s="115" t="s">
        <v>247</v>
      </c>
      <c r="AS658" s="115" t="s">
        <v>355</v>
      </c>
      <c r="AT658" s="115" t="s">
        <v>296</v>
      </c>
      <c r="AV658" s="115">
        <v>7.8972909477987097</v>
      </c>
      <c r="AW658" s="115">
        <v>1.7356348600000002E-2</v>
      </c>
    </row>
    <row r="659" spans="1:49" x14ac:dyDescent="0.25">
      <c r="A659" s="117">
        <v>230000</v>
      </c>
      <c r="B659" s="117">
        <v>870000</v>
      </c>
      <c r="C659" s="117">
        <v>870000</v>
      </c>
      <c r="D659" s="115" t="s">
        <v>342</v>
      </c>
      <c r="E659" s="115" t="s">
        <v>13</v>
      </c>
      <c r="F659" s="115" t="s">
        <v>343</v>
      </c>
      <c r="G659" s="115" t="s">
        <v>344</v>
      </c>
      <c r="H659" s="115">
        <v>0.56000000000000005</v>
      </c>
      <c r="I659" s="115">
        <v>0.48</v>
      </c>
      <c r="J659" s="115" t="s">
        <v>345</v>
      </c>
      <c r="K659" s="115">
        <v>2.5345444010199999E-3</v>
      </c>
      <c r="L659" s="115">
        <v>3689.4833471512202</v>
      </c>
      <c r="M659" s="115">
        <v>9.2128090265371601</v>
      </c>
      <c r="N659" s="115">
        <v>1.36211449489017</v>
      </c>
      <c r="O659" s="115">
        <v>2.335027353589E-2</v>
      </c>
      <c r="P659" s="115">
        <v>3.4523396665700002E-3</v>
      </c>
      <c r="Q659" s="115">
        <v>9.3511593601860401</v>
      </c>
      <c r="R659" s="115">
        <v>1200</v>
      </c>
      <c r="S659" s="115" t="s">
        <v>351</v>
      </c>
      <c r="T659" s="115">
        <v>1200</v>
      </c>
      <c r="U659" s="115" t="s">
        <v>347</v>
      </c>
      <c r="V659" s="115" t="s">
        <v>345</v>
      </c>
      <c r="Z659" s="115">
        <v>0</v>
      </c>
      <c r="AA659" s="115">
        <v>1</v>
      </c>
      <c r="AB659" s="115">
        <v>2.335027353589E-2</v>
      </c>
      <c r="AC659" s="115">
        <v>3.4523396665700002E-3</v>
      </c>
      <c r="AD659" s="115">
        <v>140.33439321481001</v>
      </c>
      <c r="AF659" s="115">
        <v>-1</v>
      </c>
      <c r="AG659" s="115">
        <v>-1</v>
      </c>
      <c r="AH659" s="115">
        <v>-1</v>
      </c>
      <c r="AI659" s="115">
        <v>-1</v>
      </c>
      <c r="AJ659" s="115">
        <v>0</v>
      </c>
      <c r="AM659" s="115" t="s">
        <v>348</v>
      </c>
      <c r="AN659" s="115">
        <v>-1</v>
      </c>
      <c r="AQ659" s="115">
        <v>608</v>
      </c>
      <c r="AR659" s="115" t="s">
        <v>247</v>
      </c>
      <c r="AS659" s="115" t="s">
        <v>355</v>
      </c>
      <c r="AT659" s="115" t="s">
        <v>296</v>
      </c>
      <c r="AV659" s="115">
        <v>22.138899074691</v>
      </c>
      <c r="AW659" s="115">
        <v>0.1138154041</v>
      </c>
    </row>
    <row r="660" spans="1:49" x14ac:dyDescent="0.25">
      <c r="A660" s="117">
        <v>230000</v>
      </c>
      <c r="B660" s="117">
        <v>870000</v>
      </c>
      <c r="C660" s="117">
        <v>870000</v>
      </c>
      <c r="D660" s="115" t="s">
        <v>342</v>
      </c>
      <c r="E660" s="115" t="s">
        <v>13</v>
      </c>
      <c r="F660" s="115" t="s">
        <v>343</v>
      </c>
      <c r="G660" s="115" t="s">
        <v>344</v>
      </c>
      <c r="H660" s="115">
        <v>0.56000000000000005</v>
      </c>
      <c r="I660" s="115">
        <v>0.48</v>
      </c>
      <c r="J660" s="115" t="s">
        <v>350</v>
      </c>
      <c r="K660" s="115">
        <v>0.28072160447189998</v>
      </c>
      <c r="L660" s="115">
        <v>3725.6160859548099</v>
      </c>
      <c r="M660" s="115">
        <v>10.7019374168685</v>
      </c>
      <c r="N660" s="115">
        <v>2.0600682170908202</v>
      </c>
      <c r="O660" s="115">
        <v>3.0042650426212099</v>
      </c>
      <c r="P660" s="115">
        <v>0.57830565522330002</v>
      </c>
      <c r="Q660" s="115">
        <v>1045.86092529555</v>
      </c>
      <c r="R660" s="115">
        <v>1300</v>
      </c>
      <c r="S660" s="115" t="s">
        <v>346</v>
      </c>
      <c r="T660" s="115">
        <v>1300</v>
      </c>
      <c r="U660" s="115" t="s">
        <v>352</v>
      </c>
      <c r="V660" s="115" t="s">
        <v>350</v>
      </c>
      <c r="Z660" s="115">
        <v>0</v>
      </c>
      <c r="AA660" s="115">
        <v>1</v>
      </c>
      <c r="AB660" s="115">
        <v>3.0042650426212099</v>
      </c>
      <c r="AC660" s="115">
        <v>0.57830565522330002</v>
      </c>
      <c r="AD660" s="115">
        <v>1045.86092529555</v>
      </c>
      <c r="AF660" s="115">
        <v>-1</v>
      </c>
      <c r="AG660" s="115">
        <v>-1</v>
      </c>
      <c r="AH660" s="115">
        <v>-1</v>
      </c>
      <c r="AI660" s="115">
        <v>-1</v>
      </c>
      <c r="AJ660" s="115">
        <v>0</v>
      </c>
      <c r="AM660" s="115" t="s">
        <v>348</v>
      </c>
      <c r="AN660" s="115">
        <v>-1</v>
      </c>
      <c r="AQ660" s="115">
        <v>608</v>
      </c>
      <c r="AR660" s="115" t="s">
        <v>247</v>
      </c>
      <c r="AS660" s="115" t="s">
        <v>355</v>
      </c>
      <c r="AT660" s="115" t="s">
        <v>296</v>
      </c>
      <c r="AV660" s="115">
        <v>137.83438692370001</v>
      </c>
      <c r="AW660" s="115">
        <v>0.8482245947</v>
      </c>
    </row>
    <row r="661" spans="1:49" x14ac:dyDescent="0.25">
      <c r="A661" s="117">
        <v>230000</v>
      </c>
      <c r="B661" s="117">
        <v>870000</v>
      </c>
      <c r="C661" s="117">
        <v>870000</v>
      </c>
      <c r="D661" s="115" t="s">
        <v>342</v>
      </c>
      <c r="E661" s="115" t="s">
        <v>13</v>
      </c>
      <c r="F661" s="115" t="s">
        <v>343</v>
      </c>
      <c r="G661" s="115" t="s">
        <v>344</v>
      </c>
      <c r="H661" s="115">
        <v>0.56000000000000005</v>
      </c>
      <c r="I661" s="115">
        <v>0.48</v>
      </c>
      <c r="J661" s="115" t="s">
        <v>345</v>
      </c>
      <c r="K661" s="115">
        <v>4.8493950890659998E-2</v>
      </c>
      <c r="L661" s="115">
        <v>3725.6160859548099</v>
      </c>
      <c r="M661" s="115">
        <v>10.7019374168685</v>
      </c>
      <c r="N661" s="115">
        <v>2.0600682170908202</v>
      </c>
      <c r="O661" s="115">
        <v>0.51897922752861003</v>
      </c>
      <c r="P661" s="115">
        <v>9.990084695102E-2</v>
      </c>
      <c r="Q661" s="115">
        <v>180.669843509771</v>
      </c>
      <c r="R661" s="115">
        <v>1300</v>
      </c>
      <c r="S661" s="115" t="s">
        <v>346</v>
      </c>
      <c r="T661" s="115">
        <v>1300</v>
      </c>
      <c r="U661" s="115" t="s">
        <v>347</v>
      </c>
      <c r="V661" s="115" t="s">
        <v>345</v>
      </c>
      <c r="Z661" s="115">
        <v>0</v>
      </c>
      <c r="AA661" s="115">
        <v>1</v>
      </c>
      <c r="AB661" s="115">
        <v>0.51897922752861003</v>
      </c>
      <c r="AC661" s="115">
        <v>9.990084695102E-2</v>
      </c>
      <c r="AD661" s="115">
        <v>185.03185291556201</v>
      </c>
      <c r="AF661" s="115">
        <v>-1</v>
      </c>
      <c r="AG661" s="115">
        <v>-1</v>
      </c>
      <c r="AH661" s="115">
        <v>-1</v>
      </c>
      <c r="AI661" s="115">
        <v>-1</v>
      </c>
      <c r="AJ661" s="115">
        <v>0</v>
      </c>
      <c r="AM661" s="115" t="s">
        <v>348</v>
      </c>
      <c r="AN661" s="115">
        <v>-1</v>
      </c>
      <c r="AQ661" s="115">
        <v>608</v>
      </c>
      <c r="AR661" s="115" t="s">
        <v>247</v>
      </c>
      <c r="AS661" s="115" t="s">
        <v>355</v>
      </c>
      <c r="AT661" s="115" t="s">
        <v>296</v>
      </c>
      <c r="AV661" s="115">
        <v>75.467514809100805</v>
      </c>
      <c r="AW661" s="115">
        <v>0.15006638520000001</v>
      </c>
    </row>
    <row r="662" spans="1:49" x14ac:dyDescent="0.25">
      <c r="A662" s="117">
        <v>230000</v>
      </c>
      <c r="B662" s="117">
        <v>870000</v>
      </c>
      <c r="C662" s="117">
        <v>870000</v>
      </c>
      <c r="D662" s="115" t="s">
        <v>342</v>
      </c>
      <c r="E662" s="115" t="s">
        <v>13</v>
      </c>
      <c r="F662" s="115" t="s">
        <v>343</v>
      </c>
      <c r="G662" s="115" t="s">
        <v>344</v>
      </c>
      <c r="H662" s="115">
        <v>0.56000000000000005</v>
      </c>
      <c r="I662" s="115">
        <v>0.48</v>
      </c>
      <c r="J662" s="115" t="s">
        <v>350</v>
      </c>
      <c r="K662" s="115">
        <v>1.0644293991930001E-2</v>
      </c>
      <c r="L662" s="115">
        <v>3725.6160859548099</v>
      </c>
      <c r="M662" s="115">
        <v>10.7019374168685</v>
      </c>
      <c r="N662" s="115">
        <v>2.0600682170908202</v>
      </c>
      <c r="O662" s="115">
        <v>0.11391456814846</v>
      </c>
      <c r="P662" s="115">
        <v>2.1927971746159999E-2</v>
      </c>
      <c r="Q662" s="115">
        <v>39.656552919992599</v>
      </c>
      <c r="R662" s="115">
        <v>1330</v>
      </c>
      <c r="S662" s="115" t="s">
        <v>354</v>
      </c>
      <c r="T662" s="115">
        <v>1330</v>
      </c>
      <c r="U662" s="115" t="s">
        <v>352</v>
      </c>
      <c r="V662" s="115" t="s">
        <v>350</v>
      </c>
      <c r="Z662" s="115">
        <v>0</v>
      </c>
      <c r="AA662" s="115">
        <v>1</v>
      </c>
      <c r="AB662" s="115">
        <v>0.11391456814846</v>
      </c>
      <c r="AC662" s="115">
        <v>2.1927971746159999E-2</v>
      </c>
      <c r="AD662" s="115">
        <v>39.656552919992301</v>
      </c>
      <c r="AF662" s="115">
        <v>-1</v>
      </c>
      <c r="AG662" s="115">
        <v>-1</v>
      </c>
      <c r="AH662" s="115">
        <v>-1</v>
      </c>
      <c r="AI662" s="115">
        <v>-1</v>
      </c>
      <c r="AJ662" s="115">
        <v>0</v>
      </c>
      <c r="AM662" s="115" t="s">
        <v>348</v>
      </c>
      <c r="AN662" s="115">
        <v>-1</v>
      </c>
      <c r="AQ662" s="115">
        <v>608</v>
      </c>
      <c r="AR662" s="115" t="s">
        <v>247</v>
      </c>
      <c r="AS662" s="115" t="s">
        <v>355</v>
      </c>
      <c r="AT662" s="115" t="s">
        <v>296</v>
      </c>
      <c r="AV662" s="115">
        <v>32.790692901690001</v>
      </c>
      <c r="AW662" s="115">
        <v>3.2162654399999997E-2</v>
      </c>
    </row>
    <row r="663" spans="1:49" x14ac:dyDescent="0.25">
      <c r="A663" s="117">
        <v>230000</v>
      </c>
      <c r="B663" s="117">
        <v>870000</v>
      </c>
      <c r="C663" s="117">
        <v>870000</v>
      </c>
      <c r="D663" s="115" t="s">
        <v>342</v>
      </c>
      <c r="E663" s="115" t="s">
        <v>13</v>
      </c>
      <c r="F663" s="115" t="s">
        <v>343</v>
      </c>
      <c r="G663" s="115" t="s">
        <v>344</v>
      </c>
      <c r="H663" s="115">
        <v>0.56000000000000005</v>
      </c>
      <c r="I663" s="115">
        <v>0.48</v>
      </c>
      <c r="J663" s="115" t="s">
        <v>350</v>
      </c>
      <c r="K663" s="115">
        <v>0.10268475724449</v>
      </c>
      <c r="L663" s="115">
        <v>3725.6160859548099</v>
      </c>
      <c r="M663" s="115">
        <v>10.7019374168685</v>
      </c>
      <c r="N663" s="115">
        <v>2.0600682170908202</v>
      </c>
      <c r="O663" s="115">
        <v>1.09892584569691</v>
      </c>
      <c r="P663" s="115">
        <v>0.21153760477906</v>
      </c>
      <c r="Q663" s="115">
        <v>382.56398337245201</v>
      </c>
      <c r="R663" s="115">
        <v>1300</v>
      </c>
      <c r="S663" s="115" t="s">
        <v>346</v>
      </c>
      <c r="T663" s="115">
        <v>1300</v>
      </c>
      <c r="U663" s="115" t="s">
        <v>352</v>
      </c>
      <c r="V663" s="115" t="s">
        <v>350</v>
      </c>
      <c r="Z663" s="115">
        <v>0</v>
      </c>
      <c r="AA663" s="115">
        <v>1</v>
      </c>
      <c r="AB663" s="115">
        <v>1.09892584569691</v>
      </c>
      <c r="AC663" s="115">
        <v>0.21153760477906</v>
      </c>
      <c r="AD663" s="115">
        <v>1029.72064759863</v>
      </c>
      <c r="AF663" s="115">
        <v>-1</v>
      </c>
      <c r="AG663" s="115">
        <v>-1</v>
      </c>
      <c r="AH663" s="115">
        <v>-1</v>
      </c>
      <c r="AI663" s="115">
        <v>-1</v>
      </c>
      <c r="AJ663" s="115">
        <v>0</v>
      </c>
      <c r="AM663" s="115" t="s">
        <v>348</v>
      </c>
      <c r="AN663" s="115">
        <v>-1</v>
      </c>
      <c r="AQ663" s="115">
        <v>608</v>
      </c>
      <c r="AR663" s="115" t="s">
        <v>247</v>
      </c>
      <c r="AS663" s="115" t="s">
        <v>355</v>
      </c>
      <c r="AT663" s="115" t="s">
        <v>296</v>
      </c>
      <c r="AV663" s="115">
        <v>115.261704920459</v>
      </c>
      <c r="AW663" s="115">
        <v>0.83513434519999996</v>
      </c>
    </row>
    <row r="664" spans="1:49" x14ac:dyDescent="0.25">
      <c r="A664" s="117">
        <v>230000</v>
      </c>
      <c r="B664" s="117">
        <v>870000</v>
      </c>
      <c r="C664" s="117">
        <v>870000</v>
      </c>
      <c r="D664" s="115" t="s">
        <v>342</v>
      </c>
      <c r="E664" s="115" t="s">
        <v>13</v>
      </c>
      <c r="F664" s="115" t="s">
        <v>343</v>
      </c>
      <c r="G664" s="115" t="s">
        <v>344</v>
      </c>
      <c r="H664" s="115">
        <v>0.56000000000000005</v>
      </c>
      <c r="I664" s="115">
        <v>0.48</v>
      </c>
      <c r="J664" s="115" t="s">
        <v>345</v>
      </c>
      <c r="K664" s="115">
        <v>3.4342827706E-4</v>
      </c>
      <c r="L664" s="115">
        <v>3725.6160859548099</v>
      </c>
      <c r="M664" s="115">
        <v>10.7019374168685</v>
      </c>
      <c r="N664" s="115">
        <v>2.0600682170908202</v>
      </c>
      <c r="O664" s="115">
        <v>3.6753479283099999E-3</v>
      </c>
      <c r="P664" s="115">
        <v>7.0748567841999997E-4</v>
      </c>
      <c r="Q664" s="115">
        <v>1.27948191339766</v>
      </c>
      <c r="R664" s="115">
        <v>1300</v>
      </c>
      <c r="S664" s="115" t="s">
        <v>346</v>
      </c>
      <c r="T664" s="115">
        <v>1300</v>
      </c>
      <c r="U664" s="115" t="s">
        <v>347</v>
      </c>
      <c r="V664" s="115" t="s">
        <v>345</v>
      </c>
      <c r="Z664" s="115">
        <v>0</v>
      </c>
      <c r="AA664" s="115">
        <v>1</v>
      </c>
      <c r="AB664" s="115">
        <v>3.6753479283099999E-3</v>
      </c>
      <c r="AC664" s="115">
        <v>7.0748567841999997E-4</v>
      </c>
      <c r="AD664" s="115">
        <v>1.27948191339601</v>
      </c>
      <c r="AF664" s="115">
        <v>-1</v>
      </c>
      <c r="AG664" s="115">
        <v>-1</v>
      </c>
      <c r="AH664" s="115">
        <v>-1</v>
      </c>
      <c r="AI664" s="115">
        <v>-1</v>
      </c>
      <c r="AJ664" s="115">
        <v>0</v>
      </c>
      <c r="AM664" s="115" t="s">
        <v>348</v>
      </c>
      <c r="AN664" s="115">
        <v>-1</v>
      </c>
      <c r="AQ664" s="115">
        <v>608</v>
      </c>
      <c r="AR664" s="115" t="s">
        <v>247</v>
      </c>
      <c r="AS664" s="115" t="s">
        <v>355</v>
      </c>
      <c r="AT664" s="115" t="s">
        <v>296</v>
      </c>
      <c r="AV664" s="115">
        <v>10.1605182025817</v>
      </c>
      <c r="AW664" s="115">
        <v>1.0376981999999999E-3</v>
      </c>
    </row>
    <row r="665" spans="1:49" x14ac:dyDescent="0.25">
      <c r="A665" s="117">
        <v>230000</v>
      </c>
      <c r="B665" s="117">
        <v>870000</v>
      </c>
      <c r="C665" s="117">
        <v>870000</v>
      </c>
      <c r="D665" s="115" t="s">
        <v>342</v>
      </c>
      <c r="E665" s="115" t="s">
        <v>13</v>
      </c>
      <c r="F665" s="115" t="s">
        <v>343</v>
      </c>
      <c r="G665" s="115" t="s">
        <v>344</v>
      </c>
      <c r="H665" s="115">
        <v>0.56000000000000005</v>
      </c>
      <c r="I665" s="115">
        <v>0.48</v>
      </c>
      <c r="J665" s="115" t="s">
        <v>350</v>
      </c>
      <c r="K665" s="115">
        <v>4.4026555092089997E-2</v>
      </c>
      <c r="L665" s="115">
        <v>3667.6365128622201</v>
      </c>
      <c r="M665" s="115">
        <v>8.2972413683246895</v>
      </c>
      <c r="N665" s="115">
        <v>1.1841593570267099</v>
      </c>
      <c r="O665" s="115">
        <v>0.36529895421497</v>
      </c>
      <c r="P665" s="115">
        <v>5.2134457169950001E-2</v>
      </c>
      <c r="Q665" s="115">
        <v>161.473400991315</v>
      </c>
      <c r="R665" s="115">
        <v>1210</v>
      </c>
      <c r="S665" s="115" t="s">
        <v>353</v>
      </c>
      <c r="T665" s="115">
        <v>1210</v>
      </c>
      <c r="U665" s="115" t="s">
        <v>352</v>
      </c>
      <c r="V665" s="115" t="s">
        <v>350</v>
      </c>
      <c r="Z665" s="115">
        <v>0</v>
      </c>
      <c r="AA665" s="115">
        <v>1</v>
      </c>
      <c r="AB665" s="115">
        <v>0.36529895421497</v>
      </c>
      <c r="AC665" s="115">
        <v>5.2134457169950001E-2</v>
      </c>
      <c r="AD665" s="115">
        <v>176.759084971188</v>
      </c>
      <c r="AF665" s="115">
        <v>-1</v>
      </c>
      <c r="AG665" s="115">
        <v>-1</v>
      </c>
      <c r="AH665" s="115">
        <v>-1</v>
      </c>
      <c r="AI665" s="115">
        <v>-1</v>
      </c>
      <c r="AJ665" s="115">
        <v>0</v>
      </c>
      <c r="AM665" s="115" t="s">
        <v>348</v>
      </c>
      <c r="AN665" s="115">
        <v>-1</v>
      </c>
      <c r="AQ665" s="115">
        <v>608</v>
      </c>
      <c r="AR665" s="115" t="s">
        <v>247</v>
      </c>
      <c r="AS665" s="115" t="s">
        <v>355</v>
      </c>
      <c r="AT665" s="115" t="s">
        <v>296</v>
      </c>
      <c r="AV665" s="115">
        <v>62.440064409511201</v>
      </c>
      <c r="AW665" s="115">
        <v>0.14335692210000001</v>
      </c>
    </row>
    <row r="666" spans="1:49" x14ac:dyDescent="0.25">
      <c r="A666" s="117">
        <v>230000</v>
      </c>
      <c r="B666" s="117">
        <v>870000</v>
      </c>
      <c r="C666" s="117">
        <v>870000</v>
      </c>
      <c r="D666" s="115" t="s">
        <v>342</v>
      </c>
      <c r="E666" s="115" t="s">
        <v>13</v>
      </c>
      <c r="F666" s="115" t="s">
        <v>343</v>
      </c>
      <c r="G666" s="115" t="s">
        <v>344</v>
      </c>
      <c r="H666" s="115">
        <v>0.56000000000000005</v>
      </c>
      <c r="I666" s="115">
        <v>0.48</v>
      </c>
      <c r="J666" s="115" t="s">
        <v>350</v>
      </c>
      <c r="K666" s="115">
        <v>0.182749774261</v>
      </c>
      <c r="L666" s="115">
        <v>3667.6365128622201</v>
      </c>
      <c r="M666" s="115">
        <v>8.2972413683246895</v>
      </c>
      <c r="N666" s="115">
        <v>1.1841593570267099</v>
      </c>
      <c r="O666" s="115">
        <v>1.5163189870504099</v>
      </c>
      <c r="P666" s="115">
        <v>0.21640485518568001</v>
      </c>
      <c r="Q666" s="115">
        <v>670.25974479699005</v>
      </c>
      <c r="R666" s="115">
        <v>1210</v>
      </c>
      <c r="S666" s="115" t="s">
        <v>353</v>
      </c>
      <c r="T666" s="115">
        <v>1210</v>
      </c>
      <c r="U666" s="115" t="s">
        <v>352</v>
      </c>
      <c r="V666" s="115" t="s">
        <v>350</v>
      </c>
      <c r="Z666" s="115">
        <v>0</v>
      </c>
      <c r="AA666" s="115">
        <v>1</v>
      </c>
      <c r="AB666" s="115">
        <v>1.5163189870504099</v>
      </c>
      <c r="AC666" s="115">
        <v>0.21640485518568001</v>
      </c>
      <c r="AD666" s="115">
        <v>736.38206881150597</v>
      </c>
      <c r="AF666" s="115">
        <v>-1</v>
      </c>
      <c r="AG666" s="115">
        <v>-1</v>
      </c>
      <c r="AH666" s="115">
        <v>-1</v>
      </c>
      <c r="AI666" s="115">
        <v>-1</v>
      </c>
      <c r="AJ666" s="115">
        <v>0</v>
      </c>
      <c r="AM666" s="115" t="s">
        <v>348</v>
      </c>
      <c r="AN666" s="115">
        <v>-1</v>
      </c>
      <c r="AQ666" s="115">
        <v>608</v>
      </c>
      <c r="AR666" s="115" t="s">
        <v>247</v>
      </c>
      <c r="AS666" s="115" t="s">
        <v>355</v>
      </c>
      <c r="AT666" s="115" t="s">
        <v>296</v>
      </c>
      <c r="AV666" s="115">
        <v>109.55271683657</v>
      </c>
      <c r="AW666" s="115">
        <v>0.59722795520000005</v>
      </c>
    </row>
    <row r="667" spans="1:49" x14ac:dyDescent="0.25">
      <c r="A667" s="117">
        <v>230000</v>
      </c>
      <c r="B667" s="117">
        <v>870000</v>
      </c>
      <c r="C667" s="117">
        <v>870000</v>
      </c>
      <c r="D667" s="115" t="s">
        <v>342</v>
      </c>
      <c r="E667" s="115" t="s">
        <v>13</v>
      </c>
      <c r="F667" s="115" t="s">
        <v>343</v>
      </c>
      <c r="G667" s="115" t="s">
        <v>344</v>
      </c>
      <c r="H667" s="115">
        <v>0.56000000000000005</v>
      </c>
      <c r="I667" s="115">
        <v>0.48</v>
      </c>
      <c r="J667" s="115" t="s">
        <v>350</v>
      </c>
      <c r="K667" s="115">
        <v>7.2411438055469998E-2</v>
      </c>
      <c r="L667" s="115">
        <v>3667.6365128622201</v>
      </c>
      <c r="M667" s="115">
        <v>8.2972413683246895</v>
      </c>
      <c r="N667" s="115">
        <v>1.1841593570267099</v>
      </c>
      <c r="O667" s="115">
        <v>0.60081517937372997</v>
      </c>
      <c r="P667" s="115">
        <v>8.5746681929140006E-2</v>
      </c>
      <c r="Q667" s="115">
        <v>265.57883416110599</v>
      </c>
      <c r="R667" s="115">
        <v>1210</v>
      </c>
      <c r="S667" s="115" t="s">
        <v>353</v>
      </c>
      <c r="T667" s="115">
        <v>1210</v>
      </c>
      <c r="U667" s="115" t="s">
        <v>352</v>
      </c>
      <c r="V667" s="115" t="s">
        <v>350</v>
      </c>
      <c r="Z667" s="115">
        <v>0</v>
      </c>
      <c r="AA667" s="115">
        <v>1</v>
      </c>
      <c r="AB667" s="115">
        <v>0.60081517937372997</v>
      </c>
      <c r="AC667" s="115">
        <v>8.5746681929140006E-2</v>
      </c>
      <c r="AD667" s="115">
        <v>291.85247721729598</v>
      </c>
      <c r="AF667" s="115">
        <v>-1</v>
      </c>
      <c r="AG667" s="115">
        <v>-1</v>
      </c>
      <c r="AH667" s="115">
        <v>-1</v>
      </c>
      <c r="AI667" s="115">
        <v>-1</v>
      </c>
      <c r="AJ667" s="115">
        <v>0</v>
      </c>
      <c r="AM667" s="115" t="s">
        <v>348</v>
      </c>
      <c r="AN667" s="115">
        <v>-1</v>
      </c>
      <c r="AQ667" s="115">
        <v>608</v>
      </c>
      <c r="AR667" s="115" t="s">
        <v>247</v>
      </c>
      <c r="AS667" s="115" t="s">
        <v>355</v>
      </c>
      <c r="AT667" s="115" t="s">
        <v>296</v>
      </c>
      <c r="AV667" s="115">
        <v>73.108824683234999</v>
      </c>
      <c r="AW667" s="115">
        <v>0.23670111699999999</v>
      </c>
    </row>
    <row r="668" spans="1:49" x14ac:dyDescent="0.25">
      <c r="A668" s="117">
        <v>230000</v>
      </c>
      <c r="B668" s="117">
        <v>870000</v>
      </c>
      <c r="C668" s="117">
        <v>870000</v>
      </c>
      <c r="D668" s="115" t="s">
        <v>342</v>
      </c>
      <c r="E668" s="115" t="s">
        <v>13</v>
      </c>
      <c r="F668" s="115" t="s">
        <v>343</v>
      </c>
      <c r="G668" s="115" t="s">
        <v>344</v>
      </c>
      <c r="H668" s="115">
        <v>0.56000000000000005</v>
      </c>
      <c r="I668" s="115">
        <v>0.48</v>
      </c>
      <c r="J668" s="115" t="s">
        <v>350</v>
      </c>
      <c r="K668" s="115">
        <v>0.1049680804478</v>
      </c>
      <c r="L668" s="115">
        <v>3703.6388612413398</v>
      </c>
      <c r="M668" s="115">
        <v>9.2242523265485605</v>
      </c>
      <c r="N668" s="115">
        <v>1.35637414613256</v>
      </c>
      <c r="O668" s="115">
        <v>0.96825206028401001</v>
      </c>
      <c r="P668" s="115">
        <v>0.14237599048856001</v>
      </c>
      <c r="Q668" s="115">
        <v>388.76386193640099</v>
      </c>
      <c r="R668" s="115">
        <v>1200</v>
      </c>
      <c r="S668" s="115" t="s">
        <v>351</v>
      </c>
      <c r="T668" s="115">
        <v>1200</v>
      </c>
      <c r="U668" s="115" t="s">
        <v>352</v>
      </c>
      <c r="V668" s="115" t="s">
        <v>350</v>
      </c>
      <c r="Z668" s="115">
        <v>0</v>
      </c>
      <c r="AA668" s="115">
        <v>1</v>
      </c>
      <c r="AB668" s="115">
        <v>0.96825206028401001</v>
      </c>
      <c r="AC668" s="115">
        <v>0.14237599048856001</v>
      </c>
      <c r="AD668" s="115">
        <v>703.45553697607795</v>
      </c>
      <c r="AF668" s="115">
        <v>-1</v>
      </c>
      <c r="AG668" s="115">
        <v>-1</v>
      </c>
      <c r="AH668" s="115">
        <v>-1</v>
      </c>
      <c r="AI668" s="115">
        <v>-1</v>
      </c>
      <c r="AJ668" s="115">
        <v>0</v>
      </c>
      <c r="AM668" s="115" t="s">
        <v>348</v>
      </c>
      <c r="AN668" s="115">
        <v>-1</v>
      </c>
      <c r="AQ668" s="115">
        <v>608</v>
      </c>
      <c r="AR668" s="115" t="s">
        <v>247</v>
      </c>
      <c r="AS668" s="115" t="s">
        <v>355</v>
      </c>
      <c r="AT668" s="115" t="s">
        <v>296</v>
      </c>
      <c r="AV668" s="115">
        <v>117.020202281113</v>
      </c>
      <c r="AW668" s="115">
        <v>0.57052354989999998</v>
      </c>
    </row>
    <row r="669" spans="1:49" x14ac:dyDescent="0.25">
      <c r="A669" s="117">
        <v>230000</v>
      </c>
      <c r="B669" s="117">
        <v>870000</v>
      </c>
      <c r="C669" s="117">
        <v>870000</v>
      </c>
      <c r="D669" s="115" t="s">
        <v>342</v>
      </c>
      <c r="E669" s="115" t="s">
        <v>13</v>
      </c>
      <c r="F669" s="115" t="s">
        <v>343</v>
      </c>
      <c r="G669" s="115" t="s">
        <v>344</v>
      </c>
      <c r="H669" s="115">
        <v>0.56000000000000005</v>
      </c>
      <c r="I669" s="115">
        <v>0.48</v>
      </c>
      <c r="J669" s="115" t="s">
        <v>350</v>
      </c>
      <c r="K669" s="115">
        <v>4.4876946649650001E-2</v>
      </c>
      <c r="L669" s="115">
        <v>3703.6388612413398</v>
      </c>
      <c r="M669" s="115">
        <v>9.2242523265485605</v>
      </c>
      <c r="N669" s="115">
        <v>1.35637414613256</v>
      </c>
      <c r="O669" s="115">
        <v>0.41395627954143999</v>
      </c>
      <c r="P669" s="115">
        <v>6.0869930192949999E-2</v>
      </c>
      <c r="Q669" s="115">
        <v>166.208003585505</v>
      </c>
      <c r="R669" s="115">
        <v>1210</v>
      </c>
      <c r="S669" s="115" t="s">
        <v>353</v>
      </c>
      <c r="T669" s="115">
        <v>1210</v>
      </c>
      <c r="U669" s="115" t="s">
        <v>352</v>
      </c>
      <c r="V669" s="115" t="s">
        <v>350</v>
      </c>
      <c r="Z669" s="115">
        <v>0</v>
      </c>
      <c r="AA669" s="115">
        <v>1</v>
      </c>
      <c r="AB669" s="115">
        <v>0.41395627954143999</v>
      </c>
      <c r="AC669" s="115">
        <v>6.0869930192949999E-2</v>
      </c>
      <c r="AD669" s="115">
        <v>166.208003585504</v>
      </c>
      <c r="AF669" s="115">
        <v>-1</v>
      </c>
      <c r="AG669" s="115">
        <v>-1</v>
      </c>
      <c r="AH669" s="115">
        <v>-1</v>
      </c>
      <c r="AI669" s="115">
        <v>-1</v>
      </c>
      <c r="AJ669" s="115">
        <v>0</v>
      </c>
      <c r="AM669" s="115" t="s">
        <v>348</v>
      </c>
      <c r="AN669" s="115">
        <v>-1</v>
      </c>
      <c r="AQ669" s="115">
        <v>608</v>
      </c>
      <c r="AR669" s="115" t="s">
        <v>247</v>
      </c>
      <c r="AS669" s="115" t="s">
        <v>355</v>
      </c>
      <c r="AT669" s="115" t="s">
        <v>296</v>
      </c>
      <c r="AV669" s="115">
        <v>59.071233527561098</v>
      </c>
      <c r="AW669" s="115">
        <v>0.13479967849999999</v>
      </c>
    </row>
    <row r="670" spans="1:49" x14ac:dyDescent="0.25">
      <c r="A670" s="117">
        <v>230000</v>
      </c>
      <c r="B670" s="117">
        <v>870000</v>
      </c>
      <c r="C670" s="117">
        <v>870000</v>
      </c>
      <c r="D670" s="115" t="s">
        <v>342</v>
      </c>
      <c r="E670" s="115" t="s">
        <v>13</v>
      </c>
      <c r="F670" s="115" t="s">
        <v>343</v>
      </c>
      <c r="G670" s="115" t="s">
        <v>344</v>
      </c>
      <c r="H670" s="115">
        <v>0.56000000000000005</v>
      </c>
      <c r="I670" s="115">
        <v>0.48</v>
      </c>
      <c r="J670" s="115" t="s">
        <v>350</v>
      </c>
      <c r="K670" s="115">
        <v>0.16287280731265999</v>
      </c>
      <c r="L670" s="115">
        <v>3703.6388612413398</v>
      </c>
      <c r="M670" s="115">
        <v>9.2242523265485605</v>
      </c>
      <c r="N670" s="115">
        <v>1.35637414613256</v>
      </c>
      <c r="O670" s="115">
        <v>1.5023798717853201</v>
      </c>
      <c r="P670" s="115">
        <v>0.22091646494691999</v>
      </c>
      <c r="Q670" s="115">
        <v>603.22205860265103</v>
      </c>
      <c r="R670" s="115">
        <v>1210</v>
      </c>
      <c r="S670" s="115" t="s">
        <v>353</v>
      </c>
      <c r="T670" s="115">
        <v>1210</v>
      </c>
      <c r="U670" s="115" t="s">
        <v>352</v>
      </c>
      <c r="V670" s="115" t="s">
        <v>350</v>
      </c>
      <c r="Z670" s="115">
        <v>0</v>
      </c>
      <c r="AA670" s="115">
        <v>1</v>
      </c>
      <c r="AB670" s="115">
        <v>1.5023798717853201</v>
      </c>
      <c r="AC670" s="115">
        <v>0.22091646494691999</v>
      </c>
      <c r="AD670" s="115">
        <v>603.22205860265103</v>
      </c>
      <c r="AF670" s="115">
        <v>-1</v>
      </c>
      <c r="AG670" s="115">
        <v>-1</v>
      </c>
      <c r="AH670" s="115">
        <v>-1</v>
      </c>
      <c r="AI670" s="115">
        <v>-1</v>
      </c>
      <c r="AJ670" s="115">
        <v>0</v>
      </c>
      <c r="AM670" s="115" t="s">
        <v>348</v>
      </c>
      <c r="AN670" s="115">
        <v>-1</v>
      </c>
      <c r="AQ670" s="115">
        <v>608</v>
      </c>
      <c r="AR670" s="115" t="s">
        <v>247</v>
      </c>
      <c r="AS670" s="115" t="s">
        <v>355</v>
      </c>
      <c r="AT670" s="115" t="s">
        <v>296</v>
      </c>
      <c r="AV670" s="115">
        <v>104.681829608239</v>
      </c>
      <c r="AW670" s="115">
        <v>0.48923119110000002</v>
      </c>
    </row>
    <row r="671" spans="1:49" x14ac:dyDescent="0.25">
      <c r="A671" s="117">
        <v>230000</v>
      </c>
      <c r="B671" s="117">
        <v>870000</v>
      </c>
      <c r="C671" s="117">
        <v>870000</v>
      </c>
      <c r="D671" s="115" t="s">
        <v>342</v>
      </c>
      <c r="E671" s="115" t="s">
        <v>13</v>
      </c>
      <c r="F671" s="115" t="s">
        <v>343</v>
      </c>
      <c r="G671" s="115" t="s">
        <v>344</v>
      </c>
      <c r="H671" s="115">
        <v>0.56000000000000005</v>
      </c>
      <c r="I671" s="115">
        <v>0.48</v>
      </c>
      <c r="J671" s="115" t="s">
        <v>350</v>
      </c>
      <c r="K671" s="115">
        <v>5.3022276271130001E-2</v>
      </c>
      <c r="L671" s="115">
        <v>3703.6388612413398</v>
      </c>
      <c r="M671" s="115">
        <v>9.2242523265485605</v>
      </c>
      <c r="N671" s="115">
        <v>1.35637414613256</v>
      </c>
      <c r="O671" s="115">
        <v>0.48909085525291002</v>
      </c>
      <c r="P671" s="115">
        <v>7.1918044703260006E-2</v>
      </c>
      <c r="Q671" s="115">
        <v>196.37536290924999</v>
      </c>
      <c r="R671" s="115">
        <v>1210</v>
      </c>
      <c r="S671" s="115" t="s">
        <v>353</v>
      </c>
      <c r="T671" s="115">
        <v>1210</v>
      </c>
      <c r="U671" s="115" t="s">
        <v>352</v>
      </c>
      <c r="V671" s="115" t="s">
        <v>350</v>
      </c>
      <c r="Z671" s="115">
        <v>0</v>
      </c>
      <c r="AA671" s="115">
        <v>1</v>
      </c>
      <c r="AB671" s="115">
        <v>0.48909085525291002</v>
      </c>
      <c r="AC671" s="115">
        <v>7.1918044703260006E-2</v>
      </c>
      <c r="AD671" s="115">
        <v>196.37536290925101</v>
      </c>
      <c r="AF671" s="115">
        <v>-1</v>
      </c>
      <c r="AG671" s="115">
        <v>-1</v>
      </c>
      <c r="AH671" s="115">
        <v>-1</v>
      </c>
      <c r="AI671" s="115">
        <v>-1</v>
      </c>
      <c r="AJ671" s="115">
        <v>0</v>
      </c>
      <c r="AM671" s="115" t="s">
        <v>348</v>
      </c>
      <c r="AN671" s="115">
        <v>-1</v>
      </c>
      <c r="AQ671" s="115">
        <v>608</v>
      </c>
      <c r="AR671" s="115" t="s">
        <v>247</v>
      </c>
      <c r="AS671" s="115" t="s">
        <v>355</v>
      </c>
      <c r="AT671" s="115" t="s">
        <v>296</v>
      </c>
      <c r="AV671" s="115">
        <v>62.848914355151301</v>
      </c>
      <c r="AW671" s="115">
        <v>0.15926631220000001</v>
      </c>
    </row>
    <row r="672" spans="1:49" x14ac:dyDescent="0.25">
      <c r="A672" s="117">
        <v>230000</v>
      </c>
      <c r="B672" s="117">
        <v>870000</v>
      </c>
      <c r="C672" s="117">
        <v>870000</v>
      </c>
      <c r="D672" s="115" t="s">
        <v>342</v>
      </c>
      <c r="E672" s="115" t="s">
        <v>13</v>
      </c>
      <c r="F672" s="115" t="s">
        <v>343</v>
      </c>
      <c r="G672" s="115" t="s">
        <v>344</v>
      </c>
      <c r="H672" s="115">
        <v>0.56000000000000005</v>
      </c>
      <c r="I672" s="115">
        <v>0.48</v>
      </c>
      <c r="J672" s="115" t="s">
        <v>350</v>
      </c>
      <c r="K672" s="115">
        <v>0.19749914061228999</v>
      </c>
      <c r="L672" s="115">
        <v>3674.4298322680302</v>
      </c>
      <c r="M672" s="115">
        <v>9.1560573706664599</v>
      </c>
      <c r="N672" s="115">
        <v>1.34650128908871</v>
      </c>
      <c r="O672" s="115">
        <v>1.80831346210352</v>
      </c>
      <c r="P672" s="115">
        <v>0.26593284742836998</v>
      </c>
      <c r="Q672" s="115">
        <v>725.69673411312704</v>
      </c>
      <c r="R672" s="115">
        <v>1210</v>
      </c>
      <c r="S672" s="115" t="s">
        <v>353</v>
      </c>
      <c r="T672" s="115">
        <v>1210</v>
      </c>
      <c r="U672" s="115" t="s">
        <v>352</v>
      </c>
      <c r="V672" s="115" t="s">
        <v>350</v>
      </c>
      <c r="Z672" s="115">
        <v>0</v>
      </c>
      <c r="AA672" s="115">
        <v>1</v>
      </c>
      <c r="AB672" s="115">
        <v>1.80831346210352</v>
      </c>
      <c r="AC672" s="115">
        <v>0.26593284742836998</v>
      </c>
      <c r="AD672" s="115">
        <v>890.52682750417796</v>
      </c>
      <c r="AF672" s="115">
        <v>-1</v>
      </c>
      <c r="AG672" s="115">
        <v>-1</v>
      </c>
      <c r="AH672" s="115">
        <v>-1</v>
      </c>
      <c r="AI672" s="115">
        <v>-1</v>
      </c>
      <c r="AJ672" s="115">
        <v>0</v>
      </c>
      <c r="AM672" s="115" t="s">
        <v>348</v>
      </c>
      <c r="AN672" s="115">
        <v>-1</v>
      </c>
      <c r="AQ672" s="115">
        <v>608</v>
      </c>
      <c r="AR672" s="115" t="s">
        <v>247</v>
      </c>
      <c r="AS672" s="115" t="s">
        <v>355</v>
      </c>
      <c r="AT672" s="115" t="s">
        <v>296</v>
      </c>
      <c r="AV672" s="115">
        <v>113.373306193934</v>
      </c>
      <c r="AW672" s="115">
        <v>0.72224398010000002</v>
      </c>
    </row>
    <row r="673" spans="1:49" x14ac:dyDescent="0.25">
      <c r="A673" s="117">
        <v>230000</v>
      </c>
      <c r="B673" s="117">
        <v>870000</v>
      </c>
      <c r="C673" s="117">
        <v>870000</v>
      </c>
      <c r="D673" s="115" t="s">
        <v>342</v>
      </c>
      <c r="E673" s="115" t="s">
        <v>13</v>
      </c>
      <c r="F673" s="115" t="s">
        <v>343</v>
      </c>
      <c r="G673" s="115" t="s">
        <v>344</v>
      </c>
      <c r="H673" s="115">
        <v>0.56000000000000005</v>
      </c>
      <c r="I673" s="115">
        <v>0.48</v>
      </c>
      <c r="J673" s="115" t="s">
        <v>350</v>
      </c>
      <c r="K673" s="115">
        <v>0.18070323082945999</v>
      </c>
      <c r="L673" s="115">
        <v>3674.4298322680302</v>
      </c>
      <c r="M673" s="115">
        <v>9.1560573706664599</v>
      </c>
      <c r="N673" s="115">
        <v>1.34650128908871</v>
      </c>
      <c r="O673" s="115">
        <v>1.6545291485393201</v>
      </c>
      <c r="P673" s="115">
        <v>0.24331713325436</v>
      </c>
      <c r="Q673" s="115">
        <v>663.98134214698496</v>
      </c>
      <c r="R673" s="115">
        <v>1210</v>
      </c>
      <c r="S673" s="115" t="s">
        <v>353</v>
      </c>
      <c r="T673" s="115">
        <v>1210</v>
      </c>
      <c r="U673" s="115" t="s">
        <v>352</v>
      </c>
      <c r="V673" s="115" t="s">
        <v>350</v>
      </c>
      <c r="Z673" s="115">
        <v>0</v>
      </c>
      <c r="AA673" s="115">
        <v>1</v>
      </c>
      <c r="AB673" s="115">
        <v>1.6545291485393201</v>
      </c>
      <c r="AC673" s="115">
        <v>0.24331713325436</v>
      </c>
      <c r="AD673" s="115">
        <v>782.790933271217</v>
      </c>
      <c r="AF673" s="115">
        <v>-1</v>
      </c>
      <c r="AG673" s="115">
        <v>-1</v>
      </c>
      <c r="AH673" s="115">
        <v>-1</v>
      </c>
      <c r="AI673" s="115">
        <v>-1</v>
      </c>
      <c r="AJ673" s="115">
        <v>0</v>
      </c>
      <c r="AM673" s="115" t="s">
        <v>348</v>
      </c>
      <c r="AN673" s="115">
        <v>-1</v>
      </c>
      <c r="AQ673" s="115">
        <v>608</v>
      </c>
      <c r="AR673" s="115" t="s">
        <v>247</v>
      </c>
      <c r="AS673" s="115" t="s">
        <v>355</v>
      </c>
      <c r="AT673" s="115" t="s">
        <v>296</v>
      </c>
      <c r="AV673" s="115">
        <v>109.255957243556</v>
      </c>
      <c r="AW673" s="115">
        <v>0.63486693699999996</v>
      </c>
    </row>
    <row r="674" spans="1:49" x14ac:dyDescent="0.25">
      <c r="A674" s="117">
        <v>230000</v>
      </c>
      <c r="B674" s="117">
        <v>870000</v>
      </c>
      <c r="C674" s="117">
        <v>870000</v>
      </c>
      <c r="D674" s="115" t="s">
        <v>342</v>
      </c>
      <c r="E674" s="115" t="s">
        <v>13</v>
      </c>
      <c r="F674" s="115" t="s">
        <v>343</v>
      </c>
      <c r="G674" s="115" t="s">
        <v>344</v>
      </c>
      <c r="H674" s="115">
        <v>0.56000000000000005</v>
      </c>
      <c r="I674" s="115">
        <v>0.48</v>
      </c>
      <c r="J674" s="115" t="s">
        <v>350</v>
      </c>
      <c r="K674" s="115">
        <v>5.4323134821009998E-2</v>
      </c>
      <c r="L674" s="115">
        <v>3674.4298322680302</v>
      </c>
      <c r="M674" s="115">
        <v>9.1560573706664599</v>
      </c>
      <c r="N674" s="115">
        <v>1.34650128908871</v>
      </c>
      <c r="O674" s="115">
        <v>0.49738573897566002</v>
      </c>
      <c r="P674" s="115">
        <v>7.3146171063830007E-2</v>
      </c>
      <c r="Q674" s="115">
        <v>199.60654716865599</v>
      </c>
      <c r="R674" s="115">
        <v>1210</v>
      </c>
      <c r="S674" s="115" t="s">
        <v>353</v>
      </c>
      <c r="T674" s="115">
        <v>1210</v>
      </c>
      <c r="U674" s="115" t="s">
        <v>352</v>
      </c>
      <c r="V674" s="115" t="s">
        <v>350</v>
      </c>
      <c r="Z674" s="115">
        <v>0</v>
      </c>
      <c r="AA674" s="115">
        <v>1</v>
      </c>
      <c r="AB674" s="115">
        <v>0.49738573897566002</v>
      </c>
      <c r="AC674" s="115">
        <v>7.3146171063830007E-2</v>
      </c>
      <c r="AD674" s="115">
        <v>199.606547168655</v>
      </c>
      <c r="AF674" s="115">
        <v>-1</v>
      </c>
      <c r="AG674" s="115">
        <v>-1</v>
      </c>
      <c r="AH674" s="115">
        <v>-1</v>
      </c>
      <c r="AI674" s="115">
        <v>-1</v>
      </c>
      <c r="AJ674" s="115">
        <v>0</v>
      </c>
      <c r="AM674" s="115" t="s">
        <v>348</v>
      </c>
      <c r="AN674" s="115">
        <v>-1</v>
      </c>
      <c r="AQ674" s="115">
        <v>608</v>
      </c>
      <c r="AR674" s="115" t="s">
        <v>247</v>
      </c>
      <c r="AS674" s="115" t="s">
        <v>355</v>
      </c>
      <c r="AT674" s="115" t="s">
        <v>296</v>
      </c>
      <c r="AV674" s="115">
        <v>59.996974415707399</v>
      </c>
      <c r="AW674" s="115">
        <v>0.16188689959999999</v>
      </c>
    </row>
    <row r="675" spans="1:49" x14ac:dyDescent="0.25">
      <c r="A675" s="117">
        <v>230000</v>
      </c>
      <c r="B675" s="117">
        <v>870000</v>
      </c>
      <c r="C675" s="117">
        <v>870000</v>
      </c>
      <c r="D675" s="115" t="s">
        <v>342</v>
      </c>
      <c r="E675" s="115" t="s">
        <v>13</v>
      </c>
      <c r="F675" s="115" t="s">
        <v>343</v>
      </c>
      <c r="G675" s="115" t="s">
        <v>344</v>
      </c>
      <c r="H675" s="115">
        <v>0.56000000000000005</v>
      </c>
      <c r="I675" s="115">
        <v>0.48</v>
      </c>
      <c r="J675" s="115" t="s">
        <v>350</v>
      </c>
      <c r="K675" s="115">
        <v>9.0597524828640003E-2</v>
      </c>
      <c r="L675" s="115">
        <v>3674.4298322680302</v>
      </c>
      <c r="M675" s="115">
        <v>9.1560573706664599</v>
      </c>
      <c r="N675" s="115">
        <v>1.34650128908871</v>
      </c>
      <c r="O675" s="115">
        <v>0.82951613497145005</v>
      </c>
      <c r="P675" s="115">
        <v>0.12198968397001</v>
      </c>
      <c r="Q675" s="115">
        <v>332.89424796001703</v>
      </c>
      <c r="R675" s="115">
        <v>1210</v>
      </c>
      <c r="S675" s="115" t="s">
        <v>353</v>
      </c>
      <c r="T675" s="115">
        <v>1210</v>
      </c>
      <c r="U675" s="115" t="s">
        <v>352</v>
      </c>
      <c r="V675" s="115" t="s">
        <v>350</v>
      </c>
      <c r="Z675" s="115">
        <v>0</v>
      </c>
      <c r="AA675" s="115">
        <v>1</v>
      </c>
      <c r="AB675" s="115">
        <v>0.82951613497145005</v>
      </c>
      <c r="AC675" s="115">
        <v>0.12198968397001</v>
      </c>
      <c r="AD675" s="115">
        <v>332.89424796001703</v>
      </c>
      <c r="AF675" s="115">
        <v>-1</v>
      </c>
      <c r="AG675" s="115">
        <v>-1</v>
      </c>
      <c r="AH675" s="115">
        <v>-1</v>
      </c>
      <c r="AI675" s="115">
        <v>-1</v>
      </c>
      <c r="AJ675" s="115">
        <v>0</v>
      </c>
      <c r="AM675" s="115" t="s">
        <v>348</v>
      </c>
      <c r="AN675" s="115">
        <v>-1</v>
      </c>
      <c r="AQ675" s="115">
        <v>608</v>
      </c>
      <c r="AR675" s="115" t="s">
        <v>247</v>
      </c>
      <c r="AS675" s="115" t="s">
        <v>355</v>
      </c>
      <c r="AT675" s="115" t="s">
        <v>296</v>
      </c>
      <c r="AV675" s="115">
        <v>81.769545292832106</v>
      </c>
      <c r="AW675" s="115">
        <v>0.26998722460000002</v>
      </c>
    </row>
    <row r="676" spans="1:49" x14ac:dyDescent="0.25">
      <c r="A676" s="117">
        <v>230000</v>
      </c>
      <c r="B676" s="117">
        <v>870000</v>
      </c>
      <c r="C676" s="117">
        <v>870000</v>
      </c>
      <c r="D676" s="115" t="s">
        <v>342</v>
      </c>
      <c r="E676" s="115" t="s">
        <v>13</v>
      </c>
      <c r="F676" s="115" t="s">
        <v>343</v>
      </c>
      <c r="G676" s="115" t="s">
        <v>344</v>
      </c>
      <c r="H676" s="115">
        <v>0.56000000000000005</v>
      </c>
      <c r="I676" s="115">
        <v>0.48</v>
      </c>
      <c r="J676" s="115" t="s">
        <v>350</v>
      </c>
      <c r="K676" s="115">
        <v>1.7447579636009999E-2</v>
      </c>
      <c r="L676" s="115">
        <v>3674.4298322680302</v>
      </c>
      <c r="M676" s="115">
        <v>9.1560573706664599</v>
      </c>
      <c r="N676" s="115">
        <v>1.34650128908871</v>
      </c>
      <c r="O676" s="115">
        <v>0.15975104012659</v>
      </c>
      <c r="P676" s="115">
        <v>2.3493188471360001E-2</v>
      </c>
      <c r="Q676" s="115">
        <v>64.109907115434794</v>
      </c>
      <c r="R676" s="115">
        <v>1210</v>
      </c>
      <c r="S676" s="115" t="s">
        <v>353</v>
      </c>
      <c r="T676" s="115">
        <v>1210</v>
      </c>
      <c r="U676" s="115" t="s">
        <v>352</v>
      </c>
      <c r="V676" s="115" t="s">
        <v>350</v>
      </c>
      <c r="Z676" s="115">
        <v>0</v>
      </c>
      <c r="AA676" s="115">
        <v>1</v>
      </c>
      <c r="AB676" s="115">
        <v>0.15975104012659</v>
      </c>
      <c r="AC676" s="115">
        <v>2.3493188471360001E-2</v>
      </c>
      <c r="AD676" s="115">
        <v>64.109907115436599</v>
      </c>
      <c r="AF676" s="115">
        <v>-1</v>
      </c>
      <c r="AG676" s="115">
        <v>-1</v>
      </c>
      <c r="AH676" s="115">
        <v>-1</v>
      </c>
      <c r="AI676" s="115">
        <v>-1</v>
      </c>
      <c r="AJ676" s="115">
        <v>0</v>
      </c>
      <c r="AM676" s="115" t="s">
        <v>348</v>
      </c>
      <c r="AN676" s="115">
        <v>-1</v>
      </c>
      <c r="AQ676" s="115">
        <v>608</v>
      </c>
      <c r="AR676" s="115" t="s">
        <v>247</v>
      </c>
      <c r="AS676" s="115" t="s">
        <v>355</v>
      </c>
      <c r="AT676" s="115" t="s">
        <v>296</v>
      </c>
      <c r="AV676" s="115">
        <v>37.691509039836802</v>
      </c>
      <c r="AW676" s="115">
        <v>5.1995058500000003E-2</v>
      </c>
    </row>
    <row r="677" spans="1:49" x14ac:dyDescent="0.25">
      <c r="A677" s="117">
        <v>230000</v>
      </c>
      <c r="B677" s="117">
        <v>870000</v>
      </c>
      <c r="C677" s="117">
        <v>870000</v>
      </c>
      <c r="D677" s="115" t="s">
        <v>342</v>
      </c>
      <c r="E677" s="115" t="s">
        <v>13</v>
      </c>
      <c r="F677" s="115" t="s">
        <v>343</v>
      </c>
      <c r="G677" s="115" t="s">
        <v>344</v>
      </c>
      <c r="H677" s="115">
        <v>0.56000000000000005</v>
      </c>
      <c r="I677" s="115">
        <v>0.48</v>
      </c>
      <c r="J677" s="115" t="s">
        <v>350</v>
      </c>
      <c r="K677" s="115">
        <v>0.1887568215771</v>
      </c>
      <c r="L677" s="115">
        <v>3687.95144534783</v>
      </c>
      <c r="M677" s="115">
        <v>9.1876587278747905</v>
      </c>
      <c r="N677" s="115">
        <v>1.3510775106131001</v>
      </c>
      <c r="O677" s="115">
        <v>1.7342332592088201</v>
      </c>
      <c r="P677" s="115">
        <v>0.25502509660764</v>
      </c>
      <c r="Q677" s="115">
        <v>696.125992954558</v>
      </c>
      <c r="R677" s="115">
        <v>1200</v>
      </c>
      <c r="S677" s="115" t="s">
        <v>351</v>
      </c>
      <c r="T677" s="115">
        <v>1200</v>
      </c>
      <c r="U677" s="115" t="s">
        <v>352</v>
      </c>
      <c r="V677" s="115" t="s">
        <v>350</v>
      </c>
      <c r="Z677" s="115">
        <v>0</v>
      </c>
      <c r="AA677" s="115">
        <v>1</v>
      </c>
      <c r="AB677" s="115">
        <v>1.7342332592088201</v>
      </c>
      <c r="AC677" s="115">
        <v>0.25502509660764</v>
      </c>
      <c r="AD677" s="115">
        <v>696.125992954558</v>
      </c>
      <c r="AF677" s="115">
        <v>-1</v>
      </c>
      <c r="AG677" s="115">
        <v>-1</v>
      </c>
      <c r="AH677" s="115">
        <v>-1</v>
      </c>
      <c r="AI677" s="115">
        <v>-1</v>
      </c>
      <c r="AJ677" s="115">
        <v>0</v>
      </c>
      <c r="AM677" s="115" t="s">
        <v>348</v>
      </c>
      <c r="AN677" s="115">
        <v>-1</v>
      </c>
      <c r="AQ677" s="115">
        <v>608</v>
      </c>
      <c r="AR677" s="115" t="s">
        <v>247</v>
      </c>
      <c r="AS677" s="115" t="s">
        <v>355</v>
      </c>
      <c r="AT677" s="115" t="s">
        <v>296</v>
      </c>
      <c r="AV677" s="115">
        <v>130.58437469756899</v>
      </c>
      <c r="AW677" s="115">
        <v>0.56457906970000005</v>
      </c>
    </row>
    <row r="678" spans="1:49" x14ac:dyDescent="0.25">
      <c r="A678" s="117">
        <v>230000</v>
      </c>
      <c r="B678" s="117">
        <v>870000</v>
      </c>
      <c r="C678" s="117">
        <v>870000</v>
      </c>
      <c r="D678" s="115" t="s">
        <v>342</v>
      </c>
      <c r="E678" s="115" t="s">
        <v>13</v>
      </c>
      <c r="F678" s="115" t="s">
        <v>343</v>
      </c>
      <c r="G678" s="115" t="s">
        <v>344</v>
      </c>
      <c r="H678" s="115">
        <v>0.56000000000000005</v>
      </c>
      <c r="I678" s="115">
        <v>0.48</v>
      </c>
      <c r="J678" s="115" t="s">
        <v>350</v>
      </c>
      <c r="K678" s="115">
        <v>2.7237917935430001E-2</v>
      </c>
      <c r="L678" s="115">
        <v>3687.95144534783</v>
      </c>
      <c r="M678" s="115">
        <v>9.1876587278747905</v>
      </c>
      <c r="N678" s="115">
        <v>1.3510775106131001</v>
      </c>
      <c r="O678" s="115">
        <v>0.25025269444865</v>
      </c>
      <c r="P678" s="115">
        <v>3.6800538358490002E-2</v>
      </c>
      <c r="Q678" s="115">
        <v>100.45211881826</v>
      </c>
      <c r="R678" s="115">
        <v>1210</v>
      </c>
      <c r="S678" s="115" t="s">
        <v>353</v>
      </c>
      <c r="T678" s="115">
        <v>1210</v>
      </c>
      <c r="U678" s="115" t="s">
        <v>352</v>
      </c>
      <c r="V678" s="115" t="s">
        <v>350</v>
      </c>
      <c r="Z678" s="115">
        <v>0</v>
      </c>
      <c r="AA678" s="115">
        <v>1</v>
      </c>
      <c r="AB678" s="115">
        <v>0.25025269444865</v>
      </c>
      <c r="AC678" s="115">
        <v>3.6800538358490002E-2</v>
      </c>
      <c r="AD678" s="115">
        <v>178.69206637246299</v>
      </c>
      <c r="AF678" s="115">
        <v>-1</v>
      </c>
      <c r="AG678" s="115">
        <v>-1</v>
      </c>
      <c r="AH678" s="115">
        <v>-1</v>
      </c>
      <c r="AI678" s="115">
        <v>-1</v>
      </c>
      <c r="AJ678" s="115">
        <v>0</v>
      </c>
      <c r="AM678" s="115" t="s">
        <v>348</v>
      </c>
      <c r="AN678" s="115">
        <v>-1</v>
      </c>
      <c r="AQ678" s="115">
        <v>608</v>
      </c>
      <c r="AR678" s="115" t="s">
        <v>247</v>
      </c>
      <c r="AS678" s="115" t="s">
        <v>355</v>
      </c>
      <c r="AT678" s="115" t="s">
        <v>296</v>
      </c>
      <c r="AV678" s="115">
        <v>44.416173675637602</v>
      </c>
      <c r="AW678" s="115">
        <v>0.144924628</v>
      </c>
    </row>
    <row r="679" spans="1:49" x14ac:dyDescent="0.25">
      <c r="A679" s="117">
        <v>230000</v>
      </c>
      <c r="B679" s="117">
        <v>870000</v>
      </c>
      <c r="C679" s="117">
        <v>870000</v>
      </c>
      <c r="D679" s="115" t="s">
        <v>342</v>
      </c>
      <c r="E679" s="115" t="s">
        <v>13</v>
      </c>
      <c r="F679" s="115" t="s">
        <v>343</v>
      </c>
      <c r="G679" s="115" t="s">
        <v>344</v>
      </c>
      <c r="H679" s="115">
        <v>0.56000000000000005</v>
      </c>
      <c r="I679" s="115">
        <v>0.48</v>
      </c>
      <c r="J679" s="115" t="s">
        <v>350</v>
      </c>
      <c r="K679" s="115">
        <v>8.7658188702550002E-2</v>
      </c>
      <c r="L679" s="115">
        <v>3687.95144534783</v>
      </c>
      <c r="M679" s="115">
        <v>9.1876587278747905</v>
      </c>
      <c r="N679" s="115">
        <v>1.3510775106131001</v>
      </c>
      <c r="O679" s="115">
        <v>0.80537352250267003</v>
      </c>
      <c r="P679" s="115">
        <v>0.11843300737709</v>
      </c>
      <c r="Q679" s="115">
        <v>323.27914372214201</v>
      </c>
      <c r="R679" s="115">
        <v>1210</v>
      </c>
      <c r="S679" s="115" t="s">
        <v>353</v>
      </c>
      <c r="T679" s="115">
        <v>1210</v>
      </c>
      <c r="U679" s="115" t="s">
        <v>352</v>
      </c>
      <c r="V679" s="115" t="s">
        <v>350</v>
      </c>
      <c r="Z679" s="115">
        <v>0</v>
      </c>
      <c r="AA679" s="115">
        <v>1</v>
      </c>
      <c r="AB679" s="115">
        <v>0.80537352250267003</v>
      </c>
      <c r="AC679" s="115">
        <v>0.11843300737709</v>
      </c>
      <c r="AD679" s="115">
        <v>557.60259619868498</v>
      </c>
      <c r="AF679" s="115">
        <v>-1</v>
      </c>
      <c r="AG679" s="115">
        <v>-1</v>
      </c>
      <c r="AH679" s="115">
        <v>-1</v>
      </c>
      <c r="AI679" s="115">
        <v>-1</v>
      </c>
      <c r="AJ679" s="115">
        <v>0</v>
      </c>
      <c r="AM679" s="115" t="s">
        <v>348</v>
      </c>
      <c r="AN679" s="115">
        <v>-1</v>
      </c>
      <c r="AQ679" s="115">
        <v>608</v>
      </c>
      <c r="AR679" s="115" t="s">
        <v>247</v>
      </c>
      <c r="AS679" s="115" t="s">
        <v>355</v>
      </c>
      <c r="AT679" s="115" t="s">
        <v>296</v>
      </c>
      <c r="AV679" s="115">
        <v>76.939195868611307</v>
      </c>
      <c r="AW679" s="115">
        <v>0.45223243810000002</v>
      </c>
    </row>
    <row r="680" spans="1:49" x14ac:dyDescent="0.25">
      <c r="A680" s="117">
        <v>230000</v>
      </c>
      <c r="B680" s="117">
        <v>870000</v>
      </c>
      <c r="C680" s="117">
        <v>870000</v>
      </c>
      <c r="D680" s="115" t="s">
        <v>342</v>
      </c>
      <c r="E680" s="115" t="s">
        <v>13</v>
      </c>
      <c r="F680" s="115" t="s">
        <v>343</v>
      </c>
      <c r="G680" s="115" t="s">
        <v>344</v>
      </c>
      <c r="H680" s="115">
        <v>0.56000000000000005</v>
      </c>
      <c r="I680" s="115">
        <v>0.48</v>
      </c>
      <c r="J680" s="115" t="s">
        <v>350</v>
      </c>
      <c r="K680" s="115">
        <v>7.5914976514070004E-2</v>
      </c>
      <c r="L680" s="115">
        <v>3687.95144534783</v>
      </c>
      <c r="M680" s="115">
        <v>9.1876587278747905</v>
      </c>
      <c r="N680" s="115">
        <v>1.3510775106131001</v>
      </c>
      <c r="O680" s="115">
        <v>0.69748089654596002</v>
      </c>
      <c r="P680" s="115">
        <v>0.10256701748689</v>
      </c>
      <c r="Q680" s="115">
        <v>279.97074735863299</v>
      </c>
      <c r="R680" s="115">
        <v>1210</v>
      </c>
      <c r="S680" s="115" t="s">
        <v>353</v>
      </c>
      <c r="T680" s="115">
        <v>1210</v>
      </c>
      <c r="U680" s="115" t="s">
        <v>352</v>
      </c>
      <c r="V680" s="115" t="s">
        <v>350</v>
      </c>
      <c r="Z680" s="115">
        <v>0</v>
      </c>
      <c r="AA680" s="115">
        <v>1</v>
      </c>
      <c r="AB680" s="115">
        <v>0.69748089654596002</v>
      </c>
      <c r="AC680" s="115">
        <v>0.10256701748689</v>
      </c>
      <c r="AD680" s="115">
        <v>462.889568554883</v>
      </c>
      <c r="AF680" s="115">
        <v>-1</v>
      </c>
      <c r="AG680" s="115">
        <v>-1</v>
      </c>
      <c r="AH680" s="115">
        <v>-1</v>
      </c>
      <c r="AI680" s="115">
        <v>-1</v>
      </c>
      <c r="AJ680" s="115">
        <v>0</v>
      </c>
      <c r="AM680" s="115" t="s">
        <v>348</v>
      </c>
      <c r="AN680" s="115">
        <v>-1</v>
      </c>
      <c r="AQ680" s="115">
        <v>608</v>
      </c>
      <c r="AR680" s="115" t="s">
        <v>247</v>
      </c>
      <c r="AS680" s="115" t="s">
        <v>355</v>
      </c>
      <c r="AT680" s="115" t="s">
        <v>296</v>
      </c>
      <c r="AV680" s="115">
        <v>70.425842627528894</v>
      </c>
      <c r="AW680" s="115">
        <v>0.37541733049999998</v>
      </c>
    </row>
    <row r="681" spans="1:49" x14ac:dyDescent="0.25">
      <c r="A681" s="117">
        <v>230000</v>
      </c>
      <c r="B681" s="117">
        <v>870000</v>
      </c>
      <c r="C681" s="117">
        <v>870000</v>
      </c>
      <c r="D681" s="115" t="s">
        <v>342</v>
      </c>
      <c r="E681" s="115" t="s">
        <v>13</v>
      </c>
      <c r="F681" s="115" t="s">
        <v>343</v>
      </c>
      <c r="G681" s="115" t="s">
        <v>344</v>
      </c>
      <c r="H681" s="115">
        <v>0.56000000000000005</v>
      </c>
      <c r="I681" s="115">
        <v>0.48</v>
      </c>
      <c r="J681" s="115" t="s">
        <v>350</v>
      </c>
      <c r="K681" s="115">
        <v>3.4880790137119998E-2</v>
      </c>
      <c r="L681" s="115">
        <v>3687.95144534783</v>
      </c>
      <c r="M681" s="115">
        <v>9.1876587278747905</v>
      </c>
      <c r="N681" s="115">
        <v>1.3510775106131001</v>
      </c>
      <c r="O681" s="115">
        <v>0.32047279593855998</v>
      </c>
      <c r="P681" s="115">
        <v>4.7126651106690003E-2</v>
      </c>
      <c r="Q681" s="115">
        <v>128.638660401099</v>
      </c>
      <c r="R681" s="115">
        <v>1210</v>
      </c>
      <c r="S681" s="115" t="s">
        <v>353</v>
      </c>
      <c r="T681" s="115">
        <v>1210</v>
      </c>
      <c r="U681" s="115" t="s">
        <v>352</v>
      </c>
      <c r="V681" s="115" t="s">
        <v>350</v>
      </c>
      <c r="Z681" s="115">
        <v>0</v>
      </c>
      <c r="AA681" s="115">
        <v>1</v>
      </c>
      <c r="AB681" s="115">
        <v>0.32047279593855998</v>
      </c>
      <c r="AC681" s="115">
        <v>4.7126651106690003E-2</v>
      </c>
      <c r="AD681" s="115">
        <v>128.63866040109701</v>
      </c>
      <c r="AF681" s="115">
        <v>-1</v>
      </c>
      <c r="AG681" s="115">
        <v>-1</v>
      </c>
      <c r="AH681" s="115">
        <v>-1</v>
      </c>
      <c r="AI681" s="115">
        <v>-1</v>
      </c>
      <c r="AJ681" s="115">
        <v>0</v>
      </c>
      <c r="AM681" s="115" t="s">
        <v>348</v>
      </c>
      <c r="AN681" s="115">
        <v>-1</v>
      </c>
      <c r="AQ681" s="115">
        <v>608</v>
      </c>
      <c r="AR681" s="115" t="s">
        <v>247</v>
      </c>
      <c r="AS681" s="115" t="s">
        <v>355</v>
      </c>
      <c r="AT681" s="115" t="s">
        <v>296</v>
      </c>
      <c r="AV681" s="115">
        <v>51.266033320838197</v>
      </c>
      <c r="AW681" s="115">
        <v>0.1043298138</v>
      </c>
    </row>
    <row r="682" spans="1:49" x14ac:dyDescent="0.25">
      <c r="A682" s="117">
        <v>230000</v>
      </c>
      <c r="B682" s="117">
        <v>870000</v>
      </c>
      <c r="C682" s="117">
        <v>870000</v>
      </c>
      <c r="D682" s="115" t="s">
        <v>342</v>
      </c>
      <c r="E682" s="115" t="s">
        <v>13</v>
      </c>
      <c r="F682" s="115" t="s">
        <v>343</v>
      </c>
      <c r="G682" s="115" t="s">
        <v>344</v>
      </c>
      <c r="H682" s="115">
        <v>0.56000000000000005</v>
      </c>
      <c r="I682" s="115">
        <v>0.48</v>
      </c>
      <c r="J682" s="115" t="s">
        <v>350</v>
      </c>
      <c r="K682" s="115">
        <v>4.5294502786499997E-2</v>
      </c>
      <c r="L682" s="115">
        <v>3687.95144534783</v>
      </c>
      <c r="M682" s="115">
        <v>9.1876587278747905</v>
      </c>
      <c r="N682" s="115">
        <v>1.3510775106131001</v>
      </c>
      <c r="O682" s="115">
        <v>0.41615043385112999</v>
      </c>
      <c r="P682" s="115">
        <v>6.1196384069240002E-2</v>
      </c>
      <c r="Q682" s="115">
        <v>167.043927017784</v>
      </c>
      <c r="R682" s="115">
        <v>1210</v>
      </c>
      <c r="S682" s="115" t="s">
        <v>353</v>
      </c>
      <c r="T682" s="115">
        <v>1210</v>
      </c>
      <c r="U682" s="115" t="s">
        <v>352</v>
      </c>
      <c r="V682" s="115" t="s">
        <v>350</v>
      </c>
      <c r="Z682" s="115">
        <v>0</v>
      </c>
      <c r="AA682" s="115">
        <v>1</v>
      </c>
      <c r="AB682" s="115">
        <v>0.41615043385112999</v>
      </c>
      <c r="AC682" s="115">
        <v>6.1196384069240002E-2</v>
      </c>
      <c r="AD682" s="115">
        <v>167.043927017784</v>
      </c>
      <c r="AF682" s="115">
        <v>-1</v>
      </c>
      <c r="AG682" s="115">
        <v>-1</v>
      </c>
      <c r="AH682" s="115">
        <v>-1</v>
      </c>
      <c r="AI682" s="115">
        <v>-1</v>
      </c>
      <c r="AJ682" s="115">
        <v>0</v>
      </c>
      <c r="AM682" s="115" t="s">
        <v>348</v>
      </c>
      <c r="AN682" s="115">
        <v>-1</v>
      </c>
      <c r="AQ682" s="115">
        <v>608</v>
      </c>
      <c r="AR682" s="115" t="s">
        <v>247</v>
      </c>
      <c r="AS682" s="115" t="s">
        <v>355</v>
      </c>
      <c r="AT682" s="115" t="s">
        <v>296</v>
      </c>
      <c r="AV682" s="115">
        <v>60.173598774217801</v>
      </c>
      <c r="AW682" s="115">
        <v>0.1354776375</v>
      </c>
    </row>
    <row r="683" spans="1:49" x14ac:dyDescent="0.25">
      <c r="A683" s="117">
        <v>230000</v>
      </c>
      <c r="B683" s="117">
        <v>870000</v>
      </c>
      <c r="C683" s="117">
        <v>870000</v>
      </c>
      <c r="D683" s="115" t="s">
        <v>342</v>
      </c>
      <c r="E683" s="115" t="s">
        <v>13</v>
      </c>
      <c r="F683" s="115" t="s">
        <v>343</v>
      </c>
      <c r="G683" s="115" t="s">
        <v>344</v>
      </c>
      <c r="H683" s="115">
        <v>0.56000000000000005</v>
      </c>
      <c r="I683" s="115">
        <v>0.48</v>
      </c>
      <c r="J683" s="115" t="s">
        <v>350</v>
      </c>
      <c r="K683" s="115">
        <v>2.3668644086549999E-2</v>
      </c>
      <c r="L683" s="115">
        <v>3687.95144534783</v>
      </c>
      <c r="M683" s="115">
        <v>9.1876587278747905</v>
      </c>
      <c r="N683" s="115">
        <v>1.3510775106131001</v>
      </c>
      <c r="O683" s="115">
        <v>0.21745942441878999</v>
      </c>
      <c r="P683" s="115">
        <v>3.1978172732050003E-2</v>
      </c>
      <c r="Q683" s="115">
        <v>87.288810168433898</v>
      </c>
      <c r="R683" s="115">
        <v>1210</v>
      </c>
      <c r="S683" s="115" t="s">
        <v>353</v>
      </c>
      <c r="T683" s="115">
        <v>1210</v>
      </c>
      <c r="U683" s="115" t="s">
        <v>352</v>
      </c>
      <c r="V683" s="115" t="s">
        <v>350</v>
      </c>
      <c r="Z683" s="115">
        <v>0</v>
      </c>
      <c r="AA683" s="115">
        <v>1</v>
      </c>
      <c r="AB683" s="115">
        <v>0.21745942441878999</v>
      </c>
      <c r="AC683" s="115">
        <v>3.1978172732050003E-2</v>
      </c>
      <c r="AD683" s="115">
        <v>87.288810168431993</v>
      </c>
      <c r="AF683" s="115">
        <v>-1</v>
      </c>
      <c r="AG683" s="115">
        <v>-1</v>
      </c>
      <c r="AH683" s="115">
        <v>-1</v>
      </c>
      <c r="AI683" s="115">
        <v>-1</v>
      </c>
      <c r="AJ683" s="115">
        <v>0</v>
      </c>
      <c r="AM683" s="115" t="s">
        <v>348</v>
      </c>
      <c r="AN683" s="115">
        <v>-1</v>
      </c>
      <c r="AQ683" s="115">
        <v>608</v>
      </c>
      <c r="AR683" s="115" t="s">
        <v>247</v>
      </c>
      <c r="AS683" s="115" t="s">
        <v>355</v>
      </c>
      <c r="AT683" s="115" t="s">
        <v>296</v>
      </c>
      <c r="AV683" s="115">
        <v>39.335759733569397</v>
      </c>
      <c r="AW683" s="115">
        <v>7.07938444E-2</v>
      </c>
    </row>
    <row r="684" spans="1:49" x14ac:dyDescent="0.25">
      <c r="A684" s="117">
        <v>230000</v>
      </c>
      <c r="B684" s="117">
        <v>870000</v>
      </c>
      <c r="C684" s="117">
        <v>870000</v>
      </c>
      <c r="D684" s="115" t="s">
        <v>342</v>
      </c>
      <c r="E684" s="115" t="s">
        <v>13</v>
      </c>
      <c r="F684" s="115" t="s">
        <v>343</v>
      </c>
      <c r="G684" s="115" t="s">
        <v>344</v>
      </c>
      <c r="H684" s="115">
        <v>0.56000000000000005</v>
      </c>
      <c r="I684" s="115">
        <v>0.48</v>
      </c>
      <c r="J684" s="115" t="s">
        <v>350</v>
      </c>
      <c r="K684" s="115">
        <v>0.18240397743711001</v>
      </c>
      <c r="L684" s="115">
        <v>3692.1473047975001</v>
      </c>
      <c r="M684" s="115">
        <v>9.1974220030874392</v>
      </c>
      <c r="N684" s="115">
        <v>1.3524897859709899</v>
      </c>
      <c r="O684" s="115">
        <v>1.6776463555308001</v>
      </c>
      <c r="P684" s="115">
        <v>0.24669951640418</v>
      </c>
      <c r="Q684" s="115">
        <v>673.46235367879603</v>
      </c>
      <c r="R684" s="115">
        <v>1200</v>
      </c>
      <c r="S684" s="115" t="s">
        <v>351</v>
      </c>
      <c r="T684" s="115">
        <v>1200</v>
      </c>
      <c r="U684" s="115" t="s">
        <v>352</v>
      </c>
      <c r="V684" s="115" t="s">
        <v>350</v>
      </c>
      <c r="Z684" s="115">
        <v>0</v>
      </c>
      <c r="AA684" s="115">
        <v>1</v>
      </c>
      <c r="AB684" s="115">
        <v>1.6776463555308001</v>
      </c>
      <c r="AC684" s="115">
        <v>0.24669951640418</v>
      </c>
      <c r="AD684" s="115">
        <v>673.46235367879603</v>
      </c>
      <c r="AF684" s="115">
        <v>-1</v>
      </c>
      <c r="AG684" s="115">
        <v>-1</v>
      </c>
      <c r="AH684" s="115">
        <v>-1</v>
      </c>
      <c r="AI684" s="115">
        <v>-1</v>
      </c>
      <c r="AJ684" s="115">
        <v>0</v>
      </c>
      <c r="AM684" s="115" t="s">
        <v>348</v>
      </c>
      <c r="AN684" s="115">
        <v>-1</v>
      </c>
      <c r="AQ684" s="115">
        <v>608</v>
      </c>
      <c r="AR684" s="115" t="s">
        <v>247</v>
      </c>
      <c r="AS684" s="115" t="s">
        <v>355</v>
      </c>
      <c r="AT684" s="115" t="s">
        <v>296</v>
      </c>
      <c r="AV684" s="115">
        <v>129.44322825965901</v>
      </c>
      <c r="AW684" s="115">
        <v>0.54619817820000005</v>
      </c>
    </row>
    <row r="685" spans="1:49" x14ac:dyDescent="0.25">
      <c r="A685" s="117">
        <v>230000</v>
      </c>
      <c r="B685" s="117">
        <v>870000</v>
      </c>
      <c r="C685" s="117">
        <v>870000</v>
      </c>
      <c r="D685" s="115" t="s">
        <v>342</v>
      </c>
      <c r="E685" s="115" t="s">
        <v>13</v>
      </c>
      <c r="F685" s="115" t="s">
        <v>343</v>
      </c>
      <c r="G685" s="115" t="s">
        <v>344</v>
      </c>
      <c r="H685" s="115">
        <v>0.56000000000000005</v>
      </c>
      <c r="I685" s="115">
        <v>0.48</v>
      </c>
      <c r="J685" s="115" t="s">
        <v>350</v>
      </c>
      <c r="K685" s="115">
        <v>3.2746260046309997E-2</v>
      </c>
      <c r="L685" s="115">
        <v>3692.1473047975001</v>
      </c>
      <c r="M685" s="115">
        <v>9.1974220030874392</v>
      </c>
      <c r="N685" s="115">
        <v>1.3524897859709899</v>
      </c>
      <c r="O685" s="115">
        <v>0.30118117266882</v>
      </c>
      <c r="P685" s="115">
        <v>4.4288982241390003E-2</v>
      </c>
      <c r="Q685" s="115">
        <v>120.904015772211</v>
      </c>
      <c r="R685" s="115">
        <v>1210</v>
      </c>
      <c r="S685" s="115" t="s">
        <v>353</v>
      </c>
      <c r="T685" s="115">
        <v>1210</v>
      </c>
      <c r="U685" s="115" t="s">
        <v>352</v>
      </c>
      <c r="V685" s="115" t="s">
        <v>350</v>
      </c>
      <c r="Z685" s="115">
        <v>0</v>
      </c>
      <c r="AA685" s="115">
        <v>1</v>
      </c>
      <c r="AB685" s="115">
        <v>0.30118117266882</v>
      </c>
      <c r="AC685" s="115">
        <v>4.4288982241390003E-2</v>
      </c>
      <c r="AD685" s="115">
        <v>120.90401577221</v>
      </c>
      <c r="AF685" s="115">
        <v>-1</v>
      </c>
      <c r="AG685" s="115">
        <v>-1</v>
      </c>
      <c r="AH685" s="115">
        <v>-1</v>
      </c>
      <c r="AI685" s="115">
        <v>-1</v>
      </c>
      <c r="AJ685" s="115">
        <v>0</v>
      </c>
      <c r="AM685" s="115" t="s">
        <v>348</v>
      </c>
      <c r="AN685" s="115">
        <v>-1</v>
      </c>
      <c r="AQ685" s="115">
        <v>608</v>
      </c>
      <c r="AR685" s="115" t="s">
        <v>247</v>
      </c>
      <c r="AS685" s="115" t="s">
        <v>355</v>
      </c>
      <c r="AT685" s="115" t="s">
        <v>296</v>
      </c>
      <c r="AV685" s="115">
        <v>47.020456235562598</v>
      </c>
      <c r="AW685" s="115">
        <v>9.8056784899999999E-2</v>
      </c>
    </row>
    <row r="686" spans="1:49" x14ac:dyDescent="0.25">
      <c r="A686" s="117">
        <v>230000</v>
      </c>
      <c r="B686" s="117">
        <v>870000</v>
      </c>
      <c r="C686" s="117">
        <v>870000</v>
      </c>
      <c r="D686" s="115" t="s">
        <v>342</v>
      </c>
      <c r="E686" s="115" t="s">
        <v>13</v>
      </c>
      <c r="F686" s="115" t="s">
        <v>343</v>
      </c>
      <c r="G686" s="115" t="s">
        <v>344</v>
      </c>
      <c r="H686" s="115">
        <v>0.56000000000000005</v>
      </c>
      <c r="I686" s="115">
        <v>0.48</v>
      </c>
      <c r="J686" s="115" t="s">
        <v>350</v>
      </c>
      <c r="K686" s="115">
        <v>0.12660833921049</v>
      </c>
      <c r="L686" s="115">
        <v>3692.1473047975001</v>
      </c>
      <c r="M686" s="115">
        <v>9.1974220030874392</v>
      </c>
      <c r="N686" s="115">
        <v>1.3524897859709899</v>
      </c>
      <c r="O686" s="115">
        <v>1.1644703248289601</v>
      </c>
      <c r="P686" s="115">
        <v>0.17123648560094001</v>
      </c>
      <c r="Q686" s="115">
        <v>467.45663838091701</v>
      </c>
      <c r="R686" s="115">
        <v>1210</v>
      </c>
      <c r="S686" s="115" t="s">
        <v>353</v>
      </c>
      <c r="T686" s="115">
        <v>1210</v>
      </c>
      <c r="U686" s="115" t="s">
        <v>352</v>
      </c>
      <c r="V686" s="115" t="s">
        <v>350</v>
      </c>
      <c r="Z686" s="115">
        <v>0</v>
      </c>
      <c r="AA686" s="115">
        <v>1</v>
      </c>
      <c r="AB686" s="115">
        <v>1.1644703248289601</v>
      </c>
      <c r="AC686" s="115">
        <v>0.17123648560094001</v>
      </c>
      <c r="AD686" s="115">
        <v>467.45663838091701</v>
      </c>
      <c r="AF686" s="115">
        <v>-1</v>
      </c>
      <c r="AG686" s="115">
        <v>-1</v>
      </c>
      <c r="AH686" s="115">
        <v>-1</v>
      </c>
      <c r="AI686" s="115">
        <v>-1</v>
      </c>
      <c r="AJ686" s="115">
        <v>0</v>
      </c>
      <c r="AM686" s="115" t="s">
        <v>348</v>
      </c>
      <c r="AN686" s="115">
        <v>-1</v>
      </c>
      <c r="AQ686" s="115">
        <v>608</v>
      </c>
      <c r="AR686" s="115" t="s">
        <v>247</v>
      </c>
      <c r="AS686" s="115" t="s">
        <v>355</v>
      </c>
      <c r="AT686" s="115" t="s">
        <v>296</v>
      </c>
      <c r="AV686" s="115">
        <v>102.186284037013</v>
      </c>
      <c r="AW686" s="115">
        <v>0.37912136120000001</v>
      </c>
    </row>
    <row r="687" spans="1:49" x14ac:dyDescent="0.25">
      <c r="A687" s="117">
        <v>230000</v>
      </c>
      <c r="B687" s="117">
        <v>870000</v>
      </c>
      <c r="C687" s="117">
        <v>870000</v>
      </c>
      <c r="D687" s="115" t="s">
        <v>342</v>
      </c>
      <c r="E687" s="115" t="s">
        <v>13</v>
      </c>
      <c r="F687" s="115" t="s">
        <v>343</v>
      </c>
      <c r="G687" s="115" t="s">
        <v>344</v>
      </c>
      <c r="H687" s="115">
        <v>0.56000000000000005</v>
      </c>
      <c r="I687" s="115">
        <v>0.48</v>
      </c>
      <c r="J687" s="115" t="s">
        <v>350</v>
      </c>
      <c r="K687" s="115">
        <v>1.0735829753959999E-2</v>
      </c>
      <c r="L687" s="115">
        <v>3692.1473047975001</v>
      </c>
      <c r="M687" s="115">
        <v>9.1974220030874392</v>
      </c>
      <c r="N687" s="115">
        <v>1.3524897859709899</v>
      </c>
      <c r="O687" s="115">
        <v>9.8741956800470002E-2</v>
      </c>
      <c r="P687" s="115">
        <v>1.452010008615E-2</v>
      </c>
      <c r="Q687" s="115">
        <v>39.638264890848198</v>
      </c>
      <c r="R687" s="115">
        <v>1210</v>
      </c>
      <c r="S687" s="115" t="s">
        <v>353</v>
      </c>
      <c r="T687" s="115">
        <v>1210</v>
      </c>
      <c r="U687" s="115" t="s">
        <v>352</v>
      </c>
      <c r="V687" s="115" t="s">
        <v>350</v>
      </c>
      <c r="Z687" s="115">
        <v>0</v>
      </c>
      <c r="AA687" s="115">
        <v>1</v>
      </c>
      <c r="AB687" s="115">
        <v>9.8741956800470002E-2</v>
      </c>
      <c r="AC687" s="115">
        <v>1.452010008615E-2</v>
      </c>
      <c r="AD687" s="115">
        <v>39.638264890848603</v>
      </c>
      <c r="AF687" s="115">
        <v>-1</v>
      </c>
      <c r="AG687" s="115">
        <v>-1</v>
      </c>
      <c r="AH687" s="115">
        <v>-1</v>
      </c>
      <c r="AI687" s="115">
        <v>-1</v>
      </c>
      <c r="AJ687" s="115">
        <v>0</v>
      </c>
      <c r="AM687" s="115" t="s">
        <v>348</v>
      </c>
      <c r="AN687" s="115">
        <v>-1</v>
      </c>
      <c r="AQ687" s="115">
        <v>608</v>
      </c>
      <c r="AR687" s="115" t="s">
        <v>247</v>
      </c>
      <c r="AS687" s="115" t="s">
        <v>355</v>
      </c>
      <c r="AT687" s="115" t="s">
        <v>296</v>
      </c>
      <c r="AV687" s="115">
        <v>33.287188508454797</v>
      </c>
      <c r="AW687" s="115">
        <v>3.2147822299999997E-2</v>
      </c>
    </row>
    <row r="688" spans="1:49" x14ac:dyDescent="0.25">
      <c r="A688" s="117">
        <v>230000</v>
      </c>
      <c r="B688" s="117">
        <v>870000</v>
      </c>
      <c r="C688" s="117">
        <v>870000</v>
      </c>
      <c r="D688" s="115" t="s">
        <v>342</v>
      </c>
      <c r="E688" s="115" t="s">
        <v>13</v>
      </c>
      <c r="F688" s="115" t="s">
        <v>343</v>
      </c>
      <c r="G688" s="115" t="s">
        <v>344</v>
      </c>
      <c r="H688" s="115">
        <v>0.56000000000000005</v>
      </c>
      <c r="I688" s="115">
        <v>0.48</v>
      </c>
      <c r="J688" s="115" t="s">
        <v>350</v>
      </c>
      <c r="K688" s="115">
        <v>5.404284100218E-2</v>
      </c>
      <c r="L688" s="115">
        <v>3692.1473047975001</v>
      </c>
      <c r="M688" s="115">
        <v>9.1974220030874392</v>
      </c>
      <c r="N688" s="115">
        <v>1.3524897859709899</v>
      </c>
      <c r="O688" s="115">
        <v>0.49705481494286002</v>
      </c>
      <c r="P688" s="115">
        <v>7.3092390460310006E-2</v>
      </c>
      <c r="Q688" s="115">
        <v>199.53412974982101</v>
      </c>
      <c r="R688" s="115">
        <v>1210</v>
      </c>
      <c r="S688" s="115" t="s">
        <v>353</v>
      </c>
      <c r="T688" s="115">
        <v>1210</v>
      </c>
      <c r="U688" s="115" t="s">
        <v>352</v>
      </c>
      <c r="V688" s="115" t="s">
        <v>350</v>
      </c>
      <c r="Z688" s="115">
        <v>0</v>
      </c>
      <c r="AA688" s="115">
        <v>1</v>
      </c>
      <c r="AB688" s="115">
        <v>0.49705481494286002</v>
      </c>
      <c r="AC688" s="115">
        <v>7.3092390460310006E-2</v>
      </c>
      <c r="AD688" s="115">
        <v>199.53412974982101</v>
      </c>
      <c r="AF688" s="115">
        <v>-1</v>
      </c>
      <c r="AG688" s="115">
        <v>-1</v>
      </c>
      <c r="AH688" s="115">
        <v>-1</v>
      </c>
      <c r="AI688" s="115">
        <v>-1</v>
      </c>
      <c r="AJ688" s="115">
        <v>0</v>
      </c>
      <c r="AM688" s="115" t="s">
        <v>348</v>
      </c>
      <c r="AN688" s="115">
        <v>-1</v>
      </c>
      <c r="AQ688" s="115">
        <v>608</v>
      </c>
      <c r="AR688" s="115" t="s">
        <v>247</v>
      </c>
      <c r="AS688" s="115" t="s">
        <v>355</v>
      </c>
      <c r="AT688" s="115" t="s">
        <v>296</v>
      </c>
      <c r="AV688" s="115">
        <v>63.158867457074003</v>
      </c>
      <c r="AW688" s="115">
        <v>0.16182816689999999</v>
      </c>
    </row>
    <row r="689" spans="1:49" x14ac:dyDescent="0.25">
      <c r="A689" s="117">
        <v>230000</v>
      </c>
      <c r="B689" s="117">
        <v>870000</v>
      </c>
      <c r="C689" s="117">
        <v>870000</v>
      </c>
      <c r="D689" s="115" t="s">
        <v>342</v>
      </c>
      <c r="E689" s="115" t="s">
        <v>13</v>
      </c>
      <c r="F689" s="115" t="s">
        <v>343</v>
      </c>
      <c r="G689" s="115" t="s">
        <v>344</v>
      </c>
      <c r="H689" s="115">
        <v>0.56000000000000005</v>
      </c>
      <c r="I689" s="115">
        <v>0.48</v>
      </c>
      <c r="J689" s="115" t="s">
        <v>350</v>
      </c>
      <c r="K689" s="115">
        <v>9.6272604645890006E-2</v>
      </c>
      <c r="L689" s="115">
        <v>3692.1473047975001</v>
      </c>
      <c r="M689" s="115">
        <v>9.1974220030874392</v>
      </c>
      <c r="N689" s="115">
        <v>1.3524897859709899</v>
      </c>
      <c r="O689" s="115">
        <v>0.88545977226464001</v>
      </c>
      <c r="P689" s="115">
        <v>0.13020771445238999</v>
      </c>
      <c r="Q689" s="115">
        <v>355.452637769158</v>
      </c>
      <c r="R689" s="115">
        <v>1210</v>
      </c>
      <c r="S689" s="115" t="s">
        <v>353</v>
      </c>
      <c r="T689" s="115">
        <v>1210</v>
      </c>
      <c r="U689" s="115" t="s">
        <v>352</v>
      </c>
      <c r="V689" s="115" t="s">
        <v>350</v>
      </c>
      <c r="Z689" s="115">
        <v>0</v>
      </c>
      <c r="AA689" s="115">
        <v>1</v>
      </c>
      <c r="AB689" s="115">
        <v>0.88545977226464001</v>
      </c>
      <c r="AC689" s="115">
        <v>0.13020771445238999</v>
      </c>
      <c r="AD689" s="115">
        <v>355.45263776915903</v>
      </c>
      <c r="AF689" s="115">
        <v>-1</v>
      </c>
      <c r="AG689" s="115">
        <v>-1</v>
      </c>
      <c r="AH689" s="115">
        <v>-1</v>
      </c>
      <c r="AI689" s="115">
        <v>-1</v>
      </c>
      <c r="AJ689" s="115">
        <v>0</v>
      </c>
      <c r="AM689" s="115" t="s">
        <v>348</v>
      </c>
      <c r="AN689" s="115">
        <v>-1</v>
      </c>
      <c r="AQ689" s="115">
        <v>608</v>
      </c>
      <c r="AR689" s="115" t="s">
        <v>247</v>
      </c>
      <c r="AS689" s="115" t="s">
        <v>355</v>
      </c>
      <c r="AT689" s="115" t="s">
        <v>296</v>
      </c>
      <c r="AV689" s="115">
        <v>79.226113584756504</v>
      </c>
      <c r="AW689" s="115">
        <v>0.2882827557</v>
      </c>
    </row>
    <row r="690" spans="1:49" x14ac:dyDescent="0.25">
      <c r="A690" s="117">
        <v>230000</v>
      </c>
      <c r="B690" s="117">
        <v>870000</v>
      </c>
      <c r="C690" s="117">
        <v>870000</v>
      </c>
      <c r="D690" s="115" t="s">
        <v>342</v>
      </c>
      <c r="E690" s="115" t="s">
        <v>13</v>
      </c>
      <c r="F690" s="115" t="s">
        <v>343</v>
      </c>
      <c r="G690" s="115" t="s">
        <v>344</v>
      </c>
      <c r="H690" s="115">
        <v>0.56000000000000005</v>
      </c>
      <c r="I690" s="115">
        <v>0.48</v>
      </c>
      <c r="J690" s="115" t="s">
        <v>350</v>
      </c>
      <c r="K690" s="115">
        <v>9.9279352447560004E-2</v>
      </c>
      <c r="L690" s="115">
        <v>3692.1473047975001</v>
      </c>
      <c r="M690" s="115">
        <v>9.1974220030874392</v>
      </c>
      <c r="N690" s="115">
        <v>1.3524897859709899</v>
      </c>
      <c r="O690" s="115">
        <v>0.91311410065353005</v>
      </c>
      <c r="P690" s="115">
        <v>0.13427431014315</v>
      </c>
      <c r="Q690" s="115">
        <v>366.55399356132898</v>
      </c>
      <c r="R690" s="115">
        <v>1210</v>
      </c>
      <c r="S690" s="115" t="s">
        <v>353</v>
      </c>
      <c r="T690" s="115">
        <v>1210</v>
      </c>
      <c r="U690" s="115" t="s">
        <v>352</v>
      </c>
      <c r="V690" s="115" t="s">
        <v>350</v>
      </c>
      <c r="Z690" s="115">
        <v>0</v>
      </c>
      <c r="AA690" s="115">
        <v>1</v>
      </c>
      <c r="AB690" s="115">
        <v>0.91311410065353005</v>
      </c>
      <c r="AC690" s="115">
        <v>0.13427431014315</v>
      </c>
      <c r="AD690" s="115">
        <v>366.55399356133</v>
      </c>
      <c r="AF690" s="115">
        <v>-1</v>
      </c>
      <c r="AG690" s="115">
        <v>-1</v>
      </c>
      <c r="AH690" s="115">
        <v>-1</v>
      </c>
      <c r="AI690" s="115">
        <v>-1</v>
      </c>
      <c r="AJ690" s="115">
        <v>0</v>
      </c>
      <c r="AM690" s="115" t="s">
        <v>348</v>
      </c>
      <c r="AN690" s="115">
        <v>-1</v>
      </c>
      <c r="AQ690" s="115">
        <v>608</v>
      </c>
      <c r="AR690" s="115" t="s">
        <v>247</v>
      </c>
      <c r="AS690" s="115" t="s">
        <v>355</v>
      </c>
      <c r="AT690" s="115" t="s">
        <v>296</v>
      </c>
      <c r="AV690" s="115">
        <v>80.398783639011199</v>
      </c>
      <c r="AW690" s="115">
        <v>0.29728628839999999</v>
      </c>
    </row>
    <row r="691" spans="1:49" x14ac:dyDescent="0.25">
      <c r="A691" s="117">
        <v>230000</v>
      </c>
      <c r="B691" s="117">
        <v>870000</v>
      </c>
      <c r="C691" s="117">
        <v>870000</v>
      </c>
      <c r="D691" s="115" t="s">
        <v>342</v>
      </c>
      <c r="E691" s="115" t="s">
        <v>13</v>
      </c>
      <c r="F691" s="115" t="s">
        <v>343</v>
      </c>
      <c r="G691" s="115" t="s">
        <v>344</v>
      </c>
      <c r="H691" s="115">
        <v>0.56000000000000005</v>
      </c>
      <c r="I691" s="115">
        <v>0.48</v>
      </c>
      <c r="J691" s="115" t="s">
        <v>350</v>
      </c>
      <c r="K691" s="115">
        <v>1.567424919342E-2</v>
      </c>
      <c r="L691" s="115">
        <v>3692.1473047975001</v>
      </c>
      <c r="M691" s="115">
        <v>9.1974220030874392</v>
      </c>
      <c r="N691" s="115">
        <v>1.3524897859709899</v>
      </c>
      <c r="O691" s="115">
        <v>0.14416268441343</v>
      </c>
      <c r="P691" s="115">
        <v>2.119926193686E-2</v>
      </c>
      <c r="Q691" s="115">
        <v>57.8716369142101</v>
      </c>
      <c r="R691" s="115">
        <v>1210</v>
      </c>
      <c r="S691" s="115" t="s">
        <v>353</v>
      </c>
      <c r="T691" s="115">
        <v>1210</v>
      </c>
      <c r="U691" s="115" t="s">
        <v>352</v>
      </c>
      <c r="V691" s="115" t="s">
        <v>350</v>
      </c>
      <c r="Z691" s="115">
        <v>0</v>
      </c>
      <c r="AA691" s="115">
        <v>1</v>
      </c>
      <c r="AB691" s="115">
        <v>0.14416268441343</v>
      </c>
      <c r="AC691" s="115">
        <v>2.119926193686E-2</v>
      </c>
      <c r="AD691" s="115">
        <v>57.871636914209702</v>
      </c>
      <c r="AF691" s="115">
        <v>-1</v>
      </c>
      <c r="AG691" s="115">
        <v>-1</v>
      </c>
      <c r="AH691" s="115">
        <v>-1</v>
      </c>
      <c r="AI691" s="115">
        <v>-1</v>
      </c>
      <c r="AJ691" s="115">
        <v>0</v>
      </c>
      <c r="AM691" s="115" t="s">
        <v>348</v>
      </c>
      <c r="AN691" s="115">
        <v>-1</v>
      </c>
      <c r="AQ691" s="115">
        <v>608</v>
      </c>
      <c r="AR691" s="115" t="s">
        <v>247</v>
      </c>
      <c r="AS691" s="115" t="s">
        <v>355</v>
      </c>
      <c r="AT691" s="115" t="s">
        <v>296</v>
      </c>
      <c r="AV691" s="115">
        <v>49.1687185477344</v>
      </c>
      <c r="AW691" s="115">
        <v>4.69356342E-2</v>
      </c>
    </row>
    <row r="692" spans="1:49" x14ac:dyDescent="0.25">
      <c r="A692" s="117">
        <v>230000</v>
      </c>
      <c r="B692" s="117">
        <v>870000</v>
      </c>
      <c r="C692" s="117">
        <v>870000</v>
      </c>
      <c r="D692" s="115" t="s">
        <v>342</v>
      </c>
      <c r="E692" s="115" t="s">
        <v>13</v>
      </c>
      <c r="F692" s="115" t="s">
        <v>343</v>
      </c>
      <c r="G692" s="115" t="s">
        <v>344</v>
      </c>
      <c r="H692" s="115">
        <v>0.56000000000000005</v>
      </c>
      <c r="I692" s="115">
        <v>0.48</v>
      </c>
      <c r="J692" s="115" t="s">
        <v>350</v>
      </c>
      <c r="K692" s="115">
        <v>0.24102846761131999</v>
      </c>
      <c r="L692" s="115">
        <v>3695.9802377921101</v>
      </c>
      <c r="M692" s="115">
        <v>9.2064256103295108</v>
      </c>
      <c r="N692" s="115">
        <v>1.3537952613461599</v>
      </c>
      <c r="O692" s="115">
        <v>2.21901065703541</v>
      </c>
      <c r="P692" s="115">
        <v>0.32630319730174001</v>
      </c>
      <c r="Q692" s="115">
        <v>890.83645303678895</v>
      </c>
      <c r="R692" s="115">
        <v>1210</v>
      </c>
      <c r="S692" s="115" t="s">
        <v>353</v>
      </c>
      <c r="T692" s="115">
        <v>1210</v>
      </c>
      <c r="U692" s="115" t="s">
        <v>352</v>
      </c>
      <c r="V692" s="115" t="s">
        <v>350</v>
      </c>
      <c r="Z692" s="115">
        <v>0</v>
      </c>
      <c r="AA692" s="115">
        <v>1</v>
      </c>
      <c r="AB692" s="115">
        <v>2.21901065703541</v>
      </c>
      <c r="AC692" s="115">
        <v>0.32630319730174001</v>
      </c>
      <c r="AD692" s="115">
        <v>890.83645303678895</v>
      </c>
      <c r="AF692" s="115">
        <v>-1</v>
      </c>
      <c r="AG692" s="115">
        <v>-1</v>
      </c>
      <c r="AH692" s="115">
        <v>-1</v>
      </c>
      <c r="AI692" s="115">
        <v>-1</v>
      </c>
      <c r="AJ692" s="115">
        <v>0</v>
      </c>
      <c r="AM692" s="115" t="s">
        <v>348</v>
      </c>
      <c r="AN692" s="115">
        <v>-1</v>
      </c>
      <c r="AQ692" s="115">
        <v>608</v>
      </c>
      <c r="AR692" s="115" t="s">
        <v>247</v>
      </c>
      <c r="AS692" s="115" t="s">
        <v>355</v>
      </c>
      <c r="AT692" s="115" t="s">
        <v>296</v>
      </c>
      <c r="AV692" s="115">
        <v>130.447525011556</v>
      </c>
      <c r="AW692" s="115">
        <v>0.72249509570000003</v>
      </c>
    </row>
    <row r="693" spans="1:49" x14ac:dyDescent="0.25">
      <c r="A693" s="117">
        <v>230000</v>
      </c>
      <c r="B693" s="117">
        <v>870000</v>
      </c>
      <c r="C693" s="117">
        <v>870000</v>
      </c>
      <c r="D693" s="115" t="s">
        <v>342</v>
      </c>
      <c r="E693" s="115" t="s">
        <v>13</v>
      </c>
      <c r="F693" s="115" t="s">
        <v>343</v>
      </c>
      <c r="G693" s="115" t="s">
        <v>344</v>
      </c>
      <c r="H693" s="115">
        <v>0.56000000000000005</v>
      </c>
      <c r="I693" s="115">
        <v>0.48</v>
      </c>
      <c r="J693" s="115" t="s">
        <v>350</v>
      </c>
      <c r="K693" s="115">
        <v>0.27466582697966002</v>
      </c>
      <c r="L693" s="115">
        <v>3695.9802377921101</v>
      </c>
      <c r="M693" s="115">
        <v>9.2064256103295108</v>
      </c>
      <c r="N693" s="115">
        <v>1.3537952613461599</v>
      </c>
      <c r="O693" s="115">
        <v>2.5286905037879501</v>
      </c>
      <c r="P693" s="115">
        <v>0.37184129501878999</v>
      </c>
      <c r="Q693" s="115">
        <v>1015.1594685136801</v>
      </c>
      <c r="R693" s="115">
        <v>1210</v>
      </c>
      <c r="S693" s="115" t="s">
        <v>353</v>
      </c>
      <c r="T693" s="115">
        <v>1210</v>
      </c>
      <c r="U693" s="115" t="s">
        <v>352</v>
      </c>
      <c r="V693" s="115" t="s">
        <v>350</v>
      </c>
      <c r="Z693" s="115">
        <v>0</v>
      </c>
      <c r="AA693" s="115">
        <v>1</v>
      </c>
      <c r="AB693" s="115">
        <v>2.5286905037879501</v>
      </c>
      <c r="AC693" s="115">
        <v>0.37184129501878999</v>
      </c>
      <c r="AD693" s="115">
        <v>1015.1594685136801</v>
      </c>
      <c r="AF693" s="115">
        <v>-1</v>
      </c>
      <c r="AG693" s="115">
        <v>-1</v>
      </c>
      <c r="AH693" s="115">
        <v>-1</v>
      </c>
      <c r="AI693" s="115">
        <v>-1</v>
      </c>
      <c r="AJ693" s="115">
        <v>0</v>
      </c>
      <c r="AM693" s="115" t="s">
        <v>348</v>
      </c>
      <c r="AN693" s="115">
        <v>-1</v>
      </c>
      <c r="AQ693" s="115">
        <v>608</v>
      </c>
      <c r="AR693" s="115" t="s">
        <v>247</v>
      </c>
      <c r="AS693" s="115" t="s">
        <v>355</v>
      </c>
      <c r="AT693" s="115" t="s">
        <v>296</v>
      </c>
      <c r="AV693" s="115">
        <v>136.58471687065801</v>
      </c>
      <c r="AW693" s="115">
        <v>0.82332479199999997</v>
      </c>
    </row>
    <row r="694" spans="1:49" x14ac:dyDescent="0.25">
      <c r="A694" s="117">
        <v>230000</v>
      </c>
      <c r="B694" s="117">
        <v>870000</v>
      </c>
      <c r="C694" s="117">
        <v>870000</v>
      </c>
      <c r="D694" s="115" t="s">
        <v>342</v>
      </c>
      <c r="E694" s="115" t="s">
        <v>13</v>
      </c>
      <c r="F694" s="115" t="s">
        <v>343</v>
      </c>
      <c r="G694" s="115" t="s">
        <v>344</v>
      </c>
      <c r="H694" s="115">
        <v>0.56000000000000005</v>
      </c>
      <c r="I694" s="115">
        <v>0.48</v>
      </c>
      <c r="J694" s="115" t="s">
        <v>350</v>
      </c>
      <c r="K694" s="115">
        <v>4.6922034358630002E-2</v>
      </c>
      <c r="L694" s="115">
        <v>3695.9802377921101</v>
      </c>
      <c r="M694" s="115">
        <v>9.2064256103295108</v>
      </c>
      <c r="N694" s="115">
        <v>1.3537952613461599</v>
      </c>
      <c r="O694" s="115">
        <v>0.43198421880810001</v>
      </c>
      <c r="P694" s="115">
        <v>6.3522827767440004E-2</v>
      </c>
      <c r="Q694" s="115">
        <v>173.42291170652101</v>
      </c>
      <c r="R694" s="115">
        <v>1210</v>
      </c>
      <c r="S694" s="115" t="s">
        <v>353</v>
      </c>
      <c r="T694" s="115">
        <v>1210</v>
      </c>
      <c r="U694" s="115" t="s">
        <v>352</v>
      </c>
      <c r="V694" s="115" t="s">
        <v>350</v>
      </c>
      <c r="Z694" s="115">
        <v>0</v>
      </c>
      <c r="AA694" s="115">
        <v>1</v>
      </c>
      <c r="AB694" s="115">
        <v>0.43198421880810001</v>
      </c>
      <c r="AC694" s="115">
        <v>6.3522827767440004E-2</v>
      </c>
      <c r="AD694" s="115">
        <v>173.42291170652101</v>
      </c>
      <c r="AF694" s="115">
        <v>-1</v>
      </c>
      <c r="AG694" s="115">
        <v>-1</v>
      </c>
      <c r="AH694" s="115">
        <v>-1</v>
      </c>
      <c r="AI694" s="115">
        <v>-1</v>
      </c>
      <c r="AJ694" s="115">
        <v>0</v>
      </c>
      <c r="AM694" s="115" t="s">
        <v>348</v>
      </c>
      <c r="AN694" s="115">
        <v>-1</v>
      </c>
      <c r="AQ694" s="115">
        <v>608</v>
      </c>
      <c r="AR694" s="115" t="s">
        <v>247</v>
      </c>
      <c r="AS694" s="115" t="s">
        <v>355</v>
      </c>
      <c r="AT694" s="115" t="s">
        <v>296</v>
      </c>
      <c r="AV694" s="115">
        <v>63.437251534161298</v>
      </c>
      <c r="AW694" s="115">
        <v>0.1406511855</v>
      </c>
    </row>
    <row r="695" spans="1:49" x14ac:dyDescent="0.25">
      <c r="A695" s="117">
        <v>230000</v>
      </c>
      <c r="B695" s="117">
        <v>870000</v>
      </c>
      <c r="C695" s="117">
        <v>870000</v>
      </c>
      <c r="D695" s="115" t="s">
        <v>342</v>
      </c>
      <c r="E695" s="115" t="s">
        <v>13</v>
      </c>
      <c r="F695" s="115" t="s">
        <v>343</v>
      </c>
      <c r="G695" s="115" t="s">
        <v>344</v>
      </c>
      <c r="H695" s="115">
        <v>0.56000000000000005</v>
      </c>
      <c r="I695" s="115">
        <v>0.48</v>
      </c>
      <c r="J695" s="115" t="s">
        <v>350</v>
      </c>
      <c r="K695" s="115">
        <v>5.5147124649240001E-2</v>
      </c>
      <c r="L695" s="115">
        <v>3695.9802377921101</v>
      </c>
      <c r="M695" s="115">
        <v>9.2064256103295108</v>
      </c>
      <c r="N695" s="115">
        <v>1.3537952613461599</v>
      </c>
      <c r="O695" s="115">
        <v>0.50770790070678995</v>
      </c>
      <c r="P695" s="115">
        <v>7.4657916027000004E-2</v>
      </c>
      <c r="Q695" s="115">
        <v>203.82268287464899</v>
      </c>
      <c r="R695" s="115">
        <v>1210</v>
      </c>
      <c r="S695" s="115" t="s">
        <v>353</v>
      </c>
      <c r="T695" s="115">
        <v>1210</v>
      </c>
      <c r="U695" s="115" t="s">
        <v>352</v>
      </c>
      <c r="V695" s="115" t="s">
        <v>350</v>
      </c>
      <c r="Z695" s="115">
        <v>0</v>
      </c>
      <c r="AA695" s="115">
        <v>1</v>
      </c>
      <c r="AB695" s="115">
        <v>0.50770790070678995</v>
      </c>
      <c r="AC695" s="115">
        <v>7.4657916027000004E-2</v>
      </c>
      <c r="AD695" s="115">
        <v>203.822682874648</v>
      </c>
      <c r="AF695" s="115">
        <v>-1</v>
      </c>
      <c r="AG695" s="115">
        <v>-1</v>
      </c>
      <c r="AH695" s="115">
        <v>-1</v>
      </c>
      <c r="AI695" s="115">
        <v>-1</v>
      </c>
      <c r="AJ695" s="115">
        <v>0</v>
      </c>
      <c r="AM695" s="115" t="s">
        <v>348</v>
      </c>
      <c r="AN695" s="115">
        <v>-1</v>
      </c>
      <c r="AQ695" s="115">
        <v>608</v>
      </c>
      <c r="AR695" s="115" t="s">
        <v>247</v>
      </c>
      <c r="AS695" s="115" t="s">
        <v>355</v>
      </c>
      <c r="AT695" s="115" t="s">
        <v>296</v>
      </c>
      <c r="AV695" s="115">
        <v>69.567183998289707</v>
      </c>
      <c r="AW695" s="115">
        <v>0.16530631209999999</v>
      </c>
    </row>
    <row r="696" spans="1:49" x14ac:dyDescent="0.25">
      <c r="A696" s="117">
        <v>230000</v>
      </c>
      <c r="B696" s="117">
        <v>870000</v>
      </c>
      <c r="C696" s="117">
        <v>870000</v>
      </c>
      <c r="D696" s="115" t="s">
        <v>342</v>
      </c>
      <c r="E696" s="115" t="s">
        <v>13</v>
      </c>
      <c r="F696" s="115" t="s">
        <v>343</v>
      </c>
      <c r="G696" s="115" t="s">
        <v>344</v>
      </c>
      <c r="H696" s="115">
        <v>0.56000000000000005</v>
      </c>
      <c r="I696" s="115">
        <v>0.48</v>
      </c>
      <c r="J696" s="115" t="s">
        <v>350</v>
      </c>
      <c r="K696" s="115">
        <v>5.4229406141550002E-2</v>
      </c>
      <c r="L696" s="115">
        <v>3686.79256101173</v>
      </c>
      <c r="M696" s="115">
        <v>9.6147172929746603</v>
      </c>
      <c r="N696" s="115">
        <v>1.5634740724534499</v>
      </c>
      <c r="O696" s="115">
        <v>0.52140040901689999</v>
      </c>
      <c r="P696" s="115">
        <v>8.4786270466860006E-2</v>
      </c>
      <c r="Q696" s="115">
        <v>199.93257115074999</v>
      </c>
      <c r="R696" s="115">
        <v>1200</v>
      </c>
      <c r="S696" s="115" t="s">
        <v>351</v>
      </c>
      <c r="T696" s="115">
        <v>1200</v>
      </c>
      <c r="U696" s="115" t="s">
        <v>352</v>
      </c>
      <c r="V696" s="115" t="s">
        <v>350</v>
      </c>
      <c r="Z696" s="115">
        <v>0</v>
      </c>
      <c r="AA696" s="115">
        <v>1</v>
      </c>
      <c r="AB696" s="115">
        <v>0.52140040901689999</v>
      </c>
      <c r="AC696" s="115">
        <v>8.4786270466860006E-2</v>
      </c>
      <c r="AD696" s="115">
        <v>664.08747510107196</v>
      </c>
      <c r="AF696" s="115">
        <v>-1</v>
      </c>
      <c r="AG696" s="115">
        <v>-1</v>
      </c>
      <c r="AH696" s="115">
        <v>-1</v>
      </c>
      <c r="AI696" s="115">
        <v>-1</v>
      </c>
      <c r="AJ696" s="115">
        <v>0</v>
      </c>
      <c r="AM696" s="115" t="s">
        <v>348</v>
      </c>
      <c r="AN696" s="115">
        <v>-1</v>
      </c>
      <c r="AQ696" s="115">
        <v>608</v>
      </c>
      <c r="AR696" s="115" t="s">
        <v>247</v>
      </c>
      <c r="AS696" s="115" t="s">
        <v>355</v>
      </c>
      <c r="AT696" s="115" t="s">
        <v>296</v>
      </c>
      <c r="AV696" s="115">
        <v>63.332597736399499</v>
      </c>
      <c r="AW696" s="115">
        <v>0.53859487029999997</v>
      </c>
    </row>
    <row r="697" spans="1:49" x14ac:dyDescent="0.25">
      <c r="A697" s="117">
        <v>230000</v>
      </c>
      <c r="B697" s="117">
        <v>870000</v>
      </c>
      <c r="C697" s="117">
        <v>870000</v>
      </c>
      <c r="D697" s="115" t="s">
        <v>342</v>
      </c>
      <c r="E697" s="115" t="s">
        <v>13</v>
      </c>
      <c r="F697" s="115" t="s">
        <v>343</v>
      </c>
      <c r="G697" s="115" t="s">
        <v>344</v>
      </c>
      <c r="H697" s="115">
        <v>0.56000000000000005</v>
      </c>
      <c r="I697" s="115">
        <v>0.48</v>
      </c>
      <c r="J697" s="115" t="s">
        <v>350</v>
      </c>
      <c r="K697" s="115">
        <v>1.8344646696629999E-2</v>
      </c>
      <c r="L697" s="115">
        <v>3686.79256101173</v>
      </c>
      <c r="M697" s="115">
        <v>9.6147172929746603</v>
      </c>
      <c r="N697" s="115">
        <v>1.5634740724534499</v>
      </c>
      <c r="O697" s="115">
        <v>0.17637859182768001</v>
      </c>
      <c r="P697" s="115">
        <v>2.8681379478509999E-2</v>
      </c>
      <c r="Q697" s="115">
        <v>67.632906975557106</v>
      </c>
      <c r="R697" s="115">
        <v>1210</v>
      </c>
      <c r="S697" s="115" t="s">
        <v>353</v>
      </c>
      <c r="T697" s="115">
        <v>1210</v>
      </c>
      <c r="U697" s="115" t="s">
        <v>352</v>
      </c>
      <c r="V697" s="115" t="s">
        <v>350</v>
      </c>
      <c r="Z697" s="115">
        <v>0</v>
      </c>
      <c r="AA697" s="115">
        <v>1</v>
      </c>
      <c r="AB697" s="115">
        <v>0.17637859182768001</v>
      </c>
      <c r="AC697" s="115">
        <v>2.8681379478509999E-2</v>
      </c>
      <c r="AD697" s="115">
        <v>75.686273391388795</v>
      </c>
      <c r="AF697" s="115">
        <v>-1</v>
      </c>
      <c r="AG697" s="115">
        <v>-1</v>
      </c>
      <c r="AH697" s="115">
        <v>-1</v>
      </c>
      <c r="AI697" s="115">
        <v>-1</v>
      </c>
      <c r="AJ697" s="115">
        <v>0</v>
      </c>
      <c r="AM697" s="115" t="s">
        <v>348</v>
      </c>
      <c r="AN697" s="115">
        <v>-1</v>
      </c>
      <c r="AQ697" s="115">
        <v>608</v>
      </c>
      <c r="AR697" s="115" t="s">
        <v>247</v>
      </c>
      <c r="AS697" s="115" t="s">
        <v>355</v>
      </c>
      <c r="AT697" s="115" t="s">
        <v>296</v>
      </c>
      <c r="AV697" s="115">
        <v>51.353403948163901</v>
      </c>
      <c r="AW697" s="115">
        <v>6.1383838900000001E-2</v>
      </c>
    </row>
    <row r="698" spans="1:49" x14ac:dyDescent="0.25">
      <c r="A698" s="117">
        <v>230000</v>
      </c>
      <c r="B698" s="117">
        <v>870000</v>
      </c>
      <c r="C698" s="117">
        <v>870000</v>
      </c>
      <c r="D698" s="115" t="s">
        <v>342</v>
      </c>
      <c r="E698" s="115" t="s">
        <v>13</v>
      </c>
      <c r="F698" s="115" t="s">
        <v>343</v>
      </c>
      <c r="G698" s="115" t="s">
        <v>344</v>
      </c>
      <c r="H698" s="115">
        <v>0.56000000000000005</v>
      </c>
      <c r="I698" s="115">
        <v>0.48</v>
      </c>
      <c r="J698" s="115" t="s">
        <v>350</v>
      </c>
      <c r="K698" s="115">
        <v>0.17198805362679001</v>
      </c>
      <c r="L698" s="115">
        <v>3686.79256101173</v>
      </c>
      <c r="M698" s="115">
        <v>9.6147172929746603</v>
      </c>
      <c r="N698" s="115">
        <v>1.5634740724534499</v>
      </c>
      <c r="O698" s="115">
        <v>1.65361651339056</v>
      </c>
      <c r="P698" s="115">
        <v>0.26889886261722001</v>
      </c>
      <c r="Q698" s="115">
        <v>634.08427669413902</v>
      </c>
      <c r="R698" s="115">
        <v>1330</v>
      </c>
      <c r="S698" s="115" t="s">
        <v>354</v>
      </c>
      <c r="T698" s="115">
        <v>1330</v>
      </c>
      <c r="U698" s="115" t="s">
        <v>352</v>
      </c>
      <c r="V698" s="115" t="s">
        <v>350</v>
      </c>
      <c r="Z698" s="115">
        <v>0</v>
      </c>
      <c r="AA698" s="115">
        <v>1</v>
      </c>
      <c r="AB698" s="115">
        <v>1.65361651339056</v>
      </c>
      <c r="AC698" s="115">
        <v>0.26889886261722001</v>
      </c>
      <c r="AD698" s="115">
        <v>702.59392173709102</v>
      </c>
      <c r="AF698" s="115">
        <v>-1</v>
      </c>
      <c r="AG698" s="115">
        <v>-1</v>
      </c>
      <c r="AH698" s="115">
        <v>-1</v>
      </c>
      <c r="AI698" s="115">
        <v>-1</v>
      </c>
      <c r="AJ698" s="115">
        <v>0</v>
      </c>
      <c r="AM698" s="115" t="s">
        <v>348</v>
      </c>
      <c r="AN698" s="115">
        <v>-1</v>
      </c>
      <c r="AQ698" s="115">
        <v>608</v>
      </c>
      <c r="AR698" s="115" t="s">
        <v>247</v>
      </c>
      <c r="AS698" s="115" t="s">
        <v>355</v>
      </c>
      <c r="AT698" s="115" t="s">
        <v>296</v>
      </c>
      <c r="AV698" s="115">
        <v>107.349357518261</v>
      </c>
      <c r="AW698" s="115">
        <v>0.56982475399999999</v>
      </c>
    </row>
    <row r="699" spans="1:49" x14ac:dyDescent="0.25">
      <c r="A699" s="117">
        <v>230000</v>
      </c>
      <c r="B699" s="117">
        <v>870000</v>
      </c>
      <c r="C699" s="117">
        <v>870000</v>
      </c>
      <c r="D699" s="115" t="s">
        <v>342</v>
      </c>
      <c r="E699" s="115" t="s">
        <v>13</v>
      </c>
      <c r="F699" s="115" t="s">
        <v>343</v>
      </c>
      <c r="G699" s="115" t="s">
        <v>344</v>
      </c>
      <c r="H699" s="115">
        <v>0.56000000000000005</v>
      </c>
      <c r="I699" s="115">
        <v>0.48</v>
      </c>
      <c r="J699" s="115" t="s">
        <v>350</v>
      </c>
      <c r="K699" s="115">
        <v>0.15902110623945001</v>
      </c>
      <c r="L699" s="115">
        <v>3674.4298322680302</v>
      </c>
      <c r="M699" s="115">
        <v>9.1560573706664599</v>
      </c>
      <c r="N699" s="115">
        <v>1.34650128908871</v>
      </c>
      <c r="O699" s="115">
        <v>1.45600637187527</v>
      </c>
      <c r="P699" s="115">
        <v>0.21412212454373</v>
      </c>
      <c r="Q699" s="115">
        <v>584.31189672651101</v>
      </c>
      <c r="R699" s="115">
        <v>1210</v>
      </c>
      <c r="S699" s="115" t="s">
        <v>353</v>
      </c>
      <c r="T699" s="115">
        <v>1210</v>
      </c>
      <c r="U699" s="115" t="s">
        <v>352</v>
      </c>
      <c r="V699" s="115" t="s">
        <v>350</v>
      </c>
      <c r="Z699" s="115">
        <v>0</v>
      </c>
      <c r="AA699" s="115">
        <v>1</v>
      </c>
      <c r="AB699" s="115">
        <v>1.45600637187527</v>
      </c>
      <c r="AC699" s="115">
        <v>0.21412212454373</v>
      </c>
      <c r="AD699" s="115">
        <v>768.16327305594496</v>
      </c>
      <c r="AF699" s="115">
        <v>-1</v>
      </c>
      <c r="AG699" s="115">
        <v>-1</v>
      </c>
      <c r="AH699" s="115">
        <v>-1</v>
      </c>
      <c r="AI699" s="115">
        <v>-1</v>
      </c>
      <c r="AJ699" s="115">
        <v>0</v>
      </c>
      <c r="AM699" s="115" t="s">
        <v>348</v>
      </c>
      <c r="AN699" s="115">
        <v>-1</v>
      </c>
      <c r="AQ699" s="115">
        <v>608</v>
      </c>
      <c r="AR699" s="115" t="s">
        <v>247</v>
      </c>
      <c r="AS699" s="115" t="s">
        <v>355</v>
      </c>
      <c r="AT699" s="115" t="s">
        <v>296</v>
      </c>
      <c r="AV699" s="115">
        <v>102.412441038105</v>
      </c>
      <c r="AW699" s="115">
        <v>0.62300346559999997</v>
      </c>
    </row>
    <row r="700" spans="1:49" x14ac:dyDescent="0.25">
      <c r="A700" s="117">
        <v>230000</v>
      </c>
      <c r="B700" s="117">
        <v>870000</v>
      </c>
      <c r="C700" s="117">
        <v>870000</v>
      </c>
      <c r="D700" s="115" t="s">
        <v>342</v>
      </c>
      <c r="E700" s="115" t="s">
        <v>13</v>
      </c>
      <c r="F700" s="115" t="s">
        <v>343</v>
      </c>
      <c r="G700" s="115" t="s">
        <v>344</v>
      </c>
      <c r="H700" s="115">
        <v>0.56000000000000005</v>
      </c>
      <c r="I700" s="115">
        <v>0.48</v>
      </c>
      <c r="J700" s="115" t="s">
        <v>350</v>
      </c>
      <c r="K700" s="115">
        <v>0.20004799531579001</v>
      </c>
      <c r="L700" s="115">
        <v>3674.4298322680302</v>
      </c>
      <c r="M700" s="115">
        <v>9.1560573706664599</v>
      </c>
      <c r="N700" s="115">
        <v>1.34650128908871</v>
      </c>
      <c r="O700" s="115">
        <v>1.83165092199823</v>
      </c>
      <c r="P700" s="115">
        <v>0.26936488357233002</v>
      </c>
      <c r="Q700" s="115">
        <v>735.06232187377304</v>
      </c>
      <c r="R700" s="115">
        <v>1210</v>
      </c>
      <c r="S700" s="115" t="s">
        <v>353</v>
      </c>
      <c r="T700" s="115">
        <v>1210</v>
      </c>
      <c r="U700" s="115" t="s">
        <v>352</v>
      </c>
      <c r="V700" s="115" t="s">
        <v>350</v>
      </c>
      <c r="Z700" s="115">
        <v>0</v>
      </c>
      <c r="AA700" s="115">
        <v>1</v>
      </c>
      <c r="AB700" s="115">
        <v>1.83165092199823</v>
      </c>
      <c r="AC700" s="115">
        <v>0.26936488357233002</v>
      </c>
      <c r="AD700" s="115">
        <v>939.90648065862899</v>
      </c>
      <c r="AF700" s="115">
        <v>-1</v>
      </c>
      <c r="AG700" s="115">
        <v>-1</v>
      </c>
      <c r="AH700" s="115">
        <v>-1</v>
      </c>
      <c r="AI700" s="115">
        <v>-1</v>
      </c>
      <c r="AJ700" s="115">
        <v>0</v>
      </c>
      <c r="AM700" s="115" t="s">
        <v>348</v>
      </c>
      <c r="AN700" s="115">
        <v>-1</v>
      </c>
      <c r="AQ700" s="115">
        <v>608</v>
      </c>
      <c r="AR700" s="115" t="s">
        <v>247</v>
      </c>
      <c r="AS700" s="115" t="s">
        <v>355</v>
      </c>
      <c r="AT700" s="115" t="s">
        <v>296</v>
      </c>
      <c r="AV700" s="115">
        <v>113.900537221737</v>
      </c>
      <c r="AW700" s="115">
        <v>0.76229236060000005</v>
      </c>
    </row>
    <row r="701" spans="1:49" x14ac:dyDescent="0.25">
      <c r="A701" s="117">
        <v>230000</v>
      </c>
      <c r="B701" s="117">
        <v>870000</v>
      </c>
      <c r="C701" s="117">
        <v>870000</v>
      </c>
      <c r="D701" s="115" t="s">
        <v>342</v>
      </c>
      <c r="E701" s="115" t="s">
        <v>13</v>
      </c>
      <c r="F701" s="115" t="s">
        <v>343</v>
      </c>
      <c r="G701" s="115" t="s">
        <v>344</v>
      </c>
      <c r="H701" s="115">
        <v>0.56000000000000005</v>
      </c>
      <c r="I701" s="115">
        <v>0.48</v>
      </c>
      <c r="J701" s="115" t="s">
        <v>350</v>
      </c>
      <c r="K701" s="115">
        <v>3.5578951873499998E-3</v>
      </c>
      <c r="L701" s="115">
        <v>3674.4298322680302</v>
      </c>
      <c r="M701" s="115">
        <v>9.1560573706664599</v>
      </c>
      <c r="N701" s="115">
        <v>1.34650128908871</v>
      </c>
      <c r="O701" s="115">
        <v>3.2576292454189998E-2</v>
      </c>
      <c r="P701" s="115">
        <v>4.7907104561999998E-3</v>
      </c>
      <c r="Q701" s="115">
        <v>13.0732362164817</v>
      </c>
      <c r="R701" s="115">
        <v>1210</v>
      </c>
      <c r="S701" s="115" t="s">
        <v>353</v>
      </c>
      <c r="T701" s="115">
        <v>1210</v>
      </c>
      <c r="U701" s="115" t="s">
        <v>352</v>
      </c>
      <c r="V701" s="115" t="s">
        <v>350</v>
      </c>
      <c r="Z701" s="115">
        <v>0</v>
      </c>
      <c r="AA701" s="115">
        <v>1</v>
      </c>
      <c r="AB701" s="115">
        <v>3.2576292454189998E-2</v>
      </c>
      <c r="AC701" s="115">
        <v>4.7907104561999998E-3</v>
      </c>
      <c r="AD701" s="115">
        <v>20.338096843267401</v>
      </c>
      <c r="AF701" s="115">
        <v>-1</v>
      </c>
      <c r="AG701" s="115">
        <v>-1</v>
      </c>
      <c r="AH701" s="115">
        <v>-1</v>
      </c>
      <c r="AI701" s="115">
        <v>-1</v>
      </c>
      <c r="AJ701" s="115">
        <v>0</v>
      </c>
      <c r="AM701" s="115" t="s">
        <v>348</v>
      </c>
      <c r="AN701" s="115">
        <v>-1</v>
      </c>
      <c r="AQ701" s="115">
        <v>608</v>
      </c>
      <c r="AR701" s="115" t="s">
        <v>247</v>
      </c>
      <c r="AS701" s="115" t="s">
        <v>355</v>
      </c>
      <c r="AT701" s="115" t="s">
        <v>296</v>
      </c>
      <c r="AV701" s="115">
        <v>60.751964854357198</v>
      </c>
      <c r="AW701" s="115">
        <v>1.6494806800000001E-2</v>
      </c>
    </row>
    <row r="702" spans="1:49" x14ac:dyDescent="0.25">
      <c r="A702" s="117">
        <v>230000</v>
      </c>
      <c r="B702" s="117">
        <v>870000</v>
      </c>
      <c r="C702" s="117">
        <v>870000</v>
      </c>
      <c r="D702" s="115" t="s">
        <v>342</v>
      </c>
      <c r="E702" s="115" t="s">
        <v>13</v>
      </c>
      <c r="F702" s="115" t="s">
        <v>343</v>
      </c>
      <c r="G702" s="115" t="s">
        <v>344</v>
      </c>
      <c r="H702" s="115">
        <v>0.56000000000000005</v>
      </c>
      <c r="I702" s="115">
        <v>0.48</v>
      </c>
      <c r="J702" s="115" t="s">
        <v>350</v>
      </c>
      <c r="K702" s="115">
        <v>3.6400910042369998E-2</v>
      </c>
      <c r="L702" s="115">
        <v>3674.4298322680302</v>
      </c>
      <c r="M702" s="115">
        <v>9.1560573706664599</v>
      </c>
      <c r="N702" s="115">
        <v>1.34650128908871</v>
      </c>
      <c r="O702" s="115">
        <v>0.33328882069242</v>
      </c>
      <c r="P702" s="115">
        <v>4.9013872296049997E-2</v>
      </c>
      <c r="Q702" s="115">
        <v>133.75258978139601</v>
      </c>
      <c r="R702" s="115">
        <v>1210</v>
      </c>
      <c r="S702" s="115" t="s">
        <v>353</v>
      </c>
      <c r="T702" s="115">
        <v>1210</v>
      </c>
      <c r="U702" s="115" t="s">
        <v>352</v>
      </c>
      <c r="V702" s="115" t="s">
        <v>350</v>
      </c>
      <c r="Z702" s="115">
        <v>0</v>
      </c>
      <c r="AA702" s="115">
        <v>1</v>
      </c>
      <c r="AB702" s="115">
        <v>0.33328882069242</v>
      </c>
      <c r="AC702" s="115">
        <v>4.9013872296049997E-2</v>
      </c>
      <c r="AD702" s="115">
        <v>133.752589781398</v>
      </c>
      <c r="AF702" s="115">
        <v>-1</v>
      </c>
      <c r="AG702" s="115">
        <v>-1</v>
      </c>
      <c r="AH702" s="115">
        <v>-1</v>
      </c>
      <c r="AI702" s="115">
        <v>-1</v>
      </c>
      <c r="AJ702" s="115">
        <v>0</v>
      </c>
      <c r="AM702" s="115" t="s">
        <v>348</v>
      </c>
      <c r="AN702" s="115">
        <v>-1</v>
      </c>
      <c r="AQ702" s="115">
        <v>608</v>
      </c>
      <c r="AR702" s="115" t="s">
        <v>247</v>
      </c>
      <c r="AS702" s="115" t="s">
        <v>355</v>
      </c>
      <c r="AT702" s="115" t="s">
        <v>296</v>
      </c>
      <c r="AV702" s="115">
        <v>48.6334891226157</v>
      </c>
      <c r="AW702" s="115">
        <v>0.10847736400000001</v>
      </c>
    </row>
    <row r="703" spans="1:49" x14ac:dyDescent="0.25">
      <c r="A703" s="117">
        <v>230000</v>
      </c>
      <c r="B703" s="117">
        <v>870000</v>
      </c>
      <c r="C703" s="117">
        <v>870000</v>
      </c>
      <c r="D703" s="115" t="s">
        <v>342</v>
      </c>
      <c r="E703" s="115" t="s">
        <v>13</v>
      </c>
      <c r="F703" s="115" t="s">
        <v>343</v>
      </c>
      <c r="G703" s="115" t="s">
        <v>344</v>
      </c>
      <c r="H703" s="115">
        <v>0.56000000000000005</v>
      </c>
      <c r="I703" s="115">
        <v>0.48</v>
      </c>
      <c r="J703" s="115" t="s">
        <v>350</v>
      </c>
      <c r="K703" s="115">
        <v>8.2425695646379998E-2</v>
      </c>
      <c r="L703" s="115">
        <v>3674.4298322680302</v>
      </c>
      <c r="M703" s="115">
        <v>9.1560573706664599</v>
      </c>
      <c r="N703" s="115">
        <v>1.34650128908871</v>
      </c>
      <c r="O703" s="115">
        <v>0.75469439815538997</v>
      </c>
      <c r="P703" s="115">
        <v>0.11098630544189</v>
      </c>
      <c r="Q703" s="115">
        <v>302.86743502852198</v>
      </c>
      <c r="R703" s="115">
        <v>1210</v>
      </c>
      <c r="S703" s="115" t="s">
        <v>353</v>
      </c>
      <c r="T703" s="115">
        <v>1210</v>
      </c>
      <c r="U703" s="115" t="s">
        <v>352</v>
      </c>
      <c r="V703" s="115" t="s">
        <v>350</v>
      </c>
      <c r="Z703" s="115">
        <v>0</v>
      </c>
      <c r="AA703" s="115">
        <v>1</v>
      </c>
      <c r="AB703" s="115">
        <v>0.75469439815538997</v>
      </c>
      <c r="AC703" s="115">
        <v>0.11098630544189</v>
      </c>
      <c r="AD703" s="115">
        <v>302.86743502851999</v>
      </c>
      <c r="AF703" s="115">
        <v>-1</v>
      </c>
      <c r="AG703" s="115">
        <v>-1</v>
      </c>
      <c r="AH703" s="115">
        <v>-1</v>
      </c>
      <c r="AI703" s="115">
        <v>-1</v>
      </c>
      <c r="AJ703" s="115">
        <v>0</v>
      </c>
      <c r="AM703" s="115" t="s">
        <v>348</v>
      </c>
      <c r="AN703" s="115">
        <v>-1</v>
      </c>
      <c r="AQ703" s="115">
        <v>608</v>
      </c>
      <c r="AR703" s="115" t="s">
        <v>247</v>
      </c>
      <c r="AS703" s="115" t="s">
        <v>355</v>
      </c>
      <c r="AT703" s="115" t="s">
        <v>296</v>
      </c>
      <c r="AV703" s="115">
        <v>79.684152409762007</v>
      </c>
      <c r="AW703" s="115">
        <v>0.24563457829999999</v>
      </c>
    </row>
    <row r="704" spans="1:49" x14ac:dyDescent="0.25">
      <c r="A704" s="117">
        <v>230000</v>
      </c>
      <c r="B704" s="117">
        <v>870000</v>
      </c>
      <c r="C704" s="117">
        <v>870000</v>
      </c>
      <c r="D704" s="115" t="s">
        <v>342</v>
      </c>
      <c r="E704" s="115" t="s">
        <v>13</v>
      </c>
      <c r="F704" s="115" t="s">
        <v>343</v>
      </c>
      <c r="G704" s="115" t="s">
        <v>344</v>
      </c>
      <c r="H704" s="115">
        <v>0.56000000000000005</v>
      </c>
      <c r="I704" s="115">
        <v>0.48</v>
      </c>
      <c r="J704" s="115" t="s">
        <v>350</v>
      </c>
      <c r="K704" s="115">
        <v>2.8548807011600001E-2</v>
      </c>
      <c r="L704" s="115">
        <v>3674.4298322680302</v>
      </c>
      <c r="M704" s="115">
        <v>9.1560573706664599</v>
      </c>
      <c r="N704" s="115">
        <v>1.34650128908871</v>
      </c>
      <c r="O704" s="115">
        <v>0.26139451486235998</v>
      </c>
      <c r="P704" s="115">
        <v>3.8441005443069998E-2</v>
      </c>
      <c r="Q704" s="115">
        <v>104.900588159115</v>
      </c>
      <c r="R704" s="115">
        <v>1210</v>
      </c>
      <c r="S704" s="115" t="s">
        <v>353</v>
      </c>
      <c r="T704" s="115">
        <v>1210</v>
      </c>
      <c r="U704" s="115" t="s">
        <v>352</v>
      </c>
      <c r="V704" s="115" t="s">
        <v>350</v>
      </c>
      <c r="Z704" s="115">
        <v>0</v>
      </c>
      <c r="AA704" s="115">
        <v>1</v>
      </c>
      <c r="AB704" s="115">
        <v>0.26139451486235998</v>
      </c>
      <c r="AC704" s="115">
        <v>3.8441005443069998E-2</v>
      </c>
      <c r="AD704" s="115">
        <v>104.900588159115</v>
      </c>
      <c r="AF704" s="115">
        <v>-1</v>
      </c>
      <c r="AG704" s="115">
        <v>-1</v>
      </c>
      <c r="AH704" s="115">
        <v>-1</v>
      </c>
      <c r="AI704" s="115">
        <v>-1</v>
      </c>
      <c r="AJ704" s="115">
        <v>0</v>
      </c>
      <c r="AM704" s="115" t="s">
        <v>348</v>
      </c>
      <c r="AN704" s="115">
        <v>-1</v>
      </c>
      <c r="AQ704" s="115">
        <v>608</v>
      </c>
      <c r="AR704" s="115" t="s">
        <v>247</v>
      </c>
      <c r="AS704" s="115" t="s">
        <v>355</v>
      </c>
      <c r="AT704" s="115" t="s">
        <v>296</v>
      </c>
      <c r="AV704" s="115">
        <v>43.448083814023803</v>
      </c>
      <c r="AW704" s="115">
        <v>8.5077524900000007E-2</v>
      </c>
    </row>
    <row r="705" spans="1:49" x14ac:dyDescent="0.25">
      <c r="A705" s="117">
        <v>230000</v>
      </c>
      <c r="B705" s="117">
        <v>870000</v>
      </c>
      <c r="C705" s="117">
        <v>870000</v>
      </c>
      <c r="D705" s="115" t="s">
        <v>342</v>
      </c>
      <c r="E705" s="115" t="s">
        <v>13</v>
      </c>
      <c r="F705" s="115" t="s">
        <v>343</v>
      </c>
      <c r="G705" s="115" t="s">
        <v>344</v>
      </c>
      <c r="H705" s="115">
        <v>0.56000000000000005</v>
      </c>
      <c r="I705" s="115">
        <v>0.48</v>
      </c>
      <c r="J705" s="115" t="s">
        <v>350</v>
      </c>
      <c r="K705" s="115">
        <v>2.1321391048459998E-2</v>
      </c>
      <c r="L705" s="115">
        <v>3679.3310155683198</v>
      </c>
      <c r="M705" s="115">
        <v>9.1675109086425994</v>
      </c>
      <c r="N705" s="115">
        <v>1.3481598496162801</v>
      </c>
      <c r="O705" s="115">
        <v>0.19546408502421</v>
      </c>
      <c r="P705" s="115">
        <v>2.8744643349499999E-2</v>
      </c>
      <c r="Q705" s="115">
        <v>78.448455379670605</v>
      </c>
      <c r="R705" s="115">
        <v>1210</v>
      </c>
      <c r="S705" s="115" t="s">
        <v>353</v>
      </c>
      <c r="T705" s="115">
        <v>1210</v>
      </c>
      <c r="U705" s="115" t="s">
        <v>352</v>
      </c>
      <c r="V705" s="115" t="s">
        <v>350</v>
      </c>
      <c r="Z705" s="115">
        <v>0</v>
      </c>
      <c r="AA705" s="115">
        <v>1</v>
      </c>
      <c r="AB705" s="115">
        <v>0.19546408502421</v>
      </c>
      <c r="AC705" s="115">
        <v>2.8744643349499999E-2</v>
      </c>
      <c r="AD705" s="115">
        <v>249.847064257613</v>
      </c>
      <c r="AF705" s="115">
        <v>-1</v>
      </c>
      <c r="AG705" s="115">
        <v>-1</v>
      </c>
      <c r="AH705" s="115">
        <v>-1</v>
      </c>
      <c r="AI705" s="115">
        <v>-1</v>
      </c>
      <c r="AJ705" s="115">
        <v>0</v>
      </c>
      <c r="AM705" s="115" t="s">
        <v>348</v>
      </c>
      <c r="AN705" s="115">
        <v>-1</v>
      </c>
      <c r="AQ705" s="115">
        <v>608</v>
      </c>
      <c r="AR705" s="115" t="s">
        <v>247</v>
      </c>
      <c r="AS705" s="115" t="s">
        <v>355</v>
      </c>
      <c r="AT705" s="115" t="s">
        <v>296</v>
      </c>
      <c r="AV705" s="115">
        <v>37.844676278522897</v>
      </c>
      <c r="AW705" s="115">
        <v>0.20263346660000001</v>
      </c>
    </row>
    <row r="706" spans="1:49" x14ac:dyDescent="0.25">
      <c r="A706" s="117">
        <v>230000</v>
      </c>
      <c r="B706" s="117">
        <v>870000</v>
      </c>
      <c r="C706" s="117">
        <v>870000</v>
      </c>
      <c r="D706" s="115" t="s">
        <v>342</v>
      </c>
      <c r="E706" s="115" t="s">
        <v>13</v>
      </c>
      <c r="F706" s="115" t="s">
        <v>343</v>
      </c>
      <c r="G706" s="115" t="s">
        <v>344</v>
      </c>
      <c r="H706" s="115">
        <v>0.56000000000000005</v>
      </c>
      <c r="I706" s="115">
        <v>0.48</v>
      </c>
      <c r="J706" s="115" t="s">
        <v>350</v>
      </c>
      <c r="K706" s="115">
        <v>4.1835745040750001E-2</v>
      </c>
      <c r="L706" s="115">
        <v>3679.3310155683198</v>
      </c>
      <c r="M706" s="115">
        <v>9.1675109086425994</v>
      </c>
      <c r="N706" s="115">
        <v>1.3481598496162801</v>
      </c>
      <c r="O706" s="115">
        <v>0.38352964903226</v>
      </c>
      <c r="P706" s="115">
        <v>5.6401271742719999E-2</v>
      </c>
      <c r="Q706" s="115">
        <v>153.927554287839</v>
      </c>
      <c r="R706" s="115">
        <v>1210</v>
      </c>
      <c r="S706" s="115" t="s">
        <v>353</v>
      </c>
      <c r="T706" s="115">
        <v>1210</v>
      </c>
      <c r="U706" s="115" t="s">
        <v>352</v>
      </c>
      <c r="V706" s="115" t="s">
        <v>350</v>
      </c>
      <c r="Z706" s="115">
        <v>0</v>
      </c>
      <c r="AA706" s="115">
        <v>1</v>
      </c>
      <c r="AB706" s="115">
        <v>0.38352964903226</v>
      </c>
      <c r="AC706" s="115">
        <v>5.6401271742719999E-2</v>
      </c>
      <c r="AD706" s="115">
        <v>627.44716201432004</v>
      </c>
      <c r="AF706" s="115">
        <v>-1</v>
      </c>
      <c r="AG706" s="115">
        <v>-1</v>
      </c>
      <c r="AH706" s="115">
        <v>-1</v>
      </c>
      <c r="AI706" s="115">
        <v>-1</v>
      </c>
      <c r="AJ706" s="115">
        <v>0</v>
      </c>
      <c r="AM706" s="115" t="s">
        <v>348</v>
      </c>
      <c r="AN706" s="115">
        <v>-1</v>
      </c>
      <c r="AQ706" s="115">
        <v>608</v>
      </c>
      <c r="AR706" s="115" t="s">
        <v>247</v>
      </c>
      <c r="AS706" s="115" t="s">
        <v>355</v>
      </c>
      <c r="AT706" s="115" t="s">
        <v>296</v>
      </c>
      <c r="AV706" s="115">
        <v>69.2991967294125</v>
      </c>
      <c r="AW706" s="115">
        <v>0.50887847689999999</v>
      </c>
    </row>
    <row r="707" spans="1:49" x14ac:dyDescent="0.25">
      <c r="A707" s="117">
        <v>230000</v>
      </c>
      <c r="B707" s="117">
        <v>870000</v>
      </c>
      <c r="C707" s="117">
        <v>870000</v>
      </c>
      <c r="D707" s="115" t="s">
        <v>342</v>
      </c>
      <c r="E707" s="115" t="s">
        <v>13</v>
      </c>
      <c r="F707" s="115" t="s">
        <v>343</v>
      </c>
      <c r="G707" s="115" t="s">
        <v>344</v>
      </c>
      <c r="H707" s="115">
        <v>0.56000000000000005</v>
      </c>
      <c r="I707" s="115">
        <v>0.48</v>
      </c>
      <c r="J707" s="115" t="s">
        <v>350</v>
      </c>
      <c r="K707" s="115">
        <v>1.3141796822670001E-2</v>
      </c>
      <c r="L707" s="115">
        <v>3679.3310155683198</v>
      </c>
      <c r="M707" s="115">
        <v>9.1675109086425994</v>
      </c>
      <c r="N707" s="115">
        <v>1.3481598496162801</v>
      </c>
      <c r="O707" s="115">
        <v>0.12047756573106</v>
      </c>
      <c r="P707" s="115">
        <v>1.7717242828139999E-2</v>
      </c>
      <c r="Q707" s="115">
        <v>48.353020649976301</v>
      </c>
      <c r="R707" s="115">
        <v>1210</v>
      </c>
      <c r="S707" s="115" t="s">
        <v>353</v>
      </c>
      <c r="T707" s="115">
        <v>1210</v>
      </c>
      <c r="U707" s="115" t="s">
        <v>352</v>
      </c>
      <c r="V707" s="115" t="s">
        <v>350</v>
      </c>
      <c r="Z707" s="115">
        <v>0</v>
      </c>
      <c r="AA707" s="115">
        <v>1</v>
      </c>
      <c r="AB707" s="115">
        <v>0.12047756573106</v>
      </c>
      <c r="AC707" s="115">
        <v>1.7717242828139999E-2</v>
      </c>
      <c r="AD707" s="115">
        <v>217.662879991577</v>
      </c>
      <c r="AF707" s="115">
        <v>-1</v>
      </c>
      <c r="AG707" s="115">
        <v>-1</v>
      </c>
      <c r="AH707" s="115">
        <v>-1</v>
      </c>
      <c r="AI707" s="115">
        <v>-1</v>
      </c>
      <c r="AJ707" s="115">
        <v>0</v>
      </c>
      <c r="AM707" s="115" t="s">
        <v>348</v>
      </c>
      <c r="AN707" s="115">
        <v>-1</v>
      </c>
      <c r="AQ707" s="115">
        <v>608</v>
      </c>
      <c r="AR707" s="115" t="s">
        <v>247</v>
      </c>
      <c r="AS707" s="115" t="s">
        <v>355</v>
      </c>
      <c r="AT707" s="115" t="s">
        <v>296</v>
      </c>
      <c r="AV707" s="115">
        <v>30.974880132529702</v>
      </c>
      <c r="AW707" s="115">
        <v>0.17653112730000001</v>
      </c>
    </row>
    <row r="708" spans="1:49" x14ac:dyDescent="0.25">
      <c r="A708" s="117">
        <v>230000</v>
      </c>
      <c r="B708" s="117">
        <v>870000</v>
      </c>
      <c r="C708" s="117">
        <v>870000</v>
      </c>
      <c r="D708" s="115" t="s">
        <v>342</v>
      </c>
      <c r="E708" s="115" t="s">
        <v>13</v>
      </c>
      <c r="F708" s="115" t="s">
        <v>343</v>
      </c>
      <c r="G708" s="115" t="s">
        <v>344</v>
      </c>
      <c r="H708" s="115">
        <v>0.56000000000000005</v>
      </c>
      <c r="I708" s="115">
        <v>0.48</v>
      </c>
      <c r="J708" s="115" t="s">
        <v>350</v>
      </c>
      <c r="K708" s="115">
        <v>9.4395631554219997E-2</v>
      </c>
      <c r="L708" s="115">
        <v>3697.3813855888002</v>
      </c>
      <c r="M708" s="115">
        <v>9.2096594654569905</v>
      </c>
      <c r="N708" s="115">
        <v>1.3542620814797801</v>
      </c>
      <c r="O708" s="115">
        <v>0.86935162164116997</v>
      </c>
      <c r="P708" s="115">
        <v>0.12783642447122001</v>
      </c>
      <c r="Q708" s="115">
        <v>349.01665098949798</v>
      </c>
      <c r="R708" s="115">
        <v>1200</v>
      </c>
      <c r="S708" s="115" t="s">
        <v>351</v>
      </c>
      <c r="T708" s="115">
        <v>1200</v>
      </c>
      <c r="U708" s="115" t="s">
        <v>352</v>
      </c>
      <c r="V708" s="115" t="s">
        <v>350</v>
      </c>
      <c r="Z708" s="115">
        <v>0</v>
      </c>
      <c r="AA708" s="115">
        <v>1</v>
      </c>
      <c r="AB708" s="115">
        <v>0.86935162164116997</v>
      </c>
      <c r="AC708" s="115">
        <v>0.12783642447122001</v>
      </c>
      <c r="AD708" s="115">
        <v>929.41334160922304</v>
      </c>
      <c r="AF708" s="115">
        <v>-1</v>
      </c>
      <c r="AG708" s="115">
        <v>-1</v>
      </c>
      <c r="AH708" s="115">
        <v>-1</v>
      </c>
      <c r="AI708" s="115">
        <v>-1</v>
      </c>
      <c r="AJ708" s="115">
        <v>0</v>
      </c>
      <c r="AM708" s="115" t="s">
        <v>348</v>
      </c>
      <c r="AN708" s="115">
        <v>-1</v>
      </c>
      <c r="AQ708" s="115">
        <v>608</v>
      </c>
      <c r="AR708" s="115" t="s">
        <v>247</v>
      </c>
      <c r="AS708" s="115" t="s">
        <v>355</v>
      </c>
      <c r="AT708" s="115" t="s">
        <v>296</v>
      </c>
      <c r="AV708" s="115">
        <v>115.309717084957</v>
      </c>
      <c r="AW708" s="115">
        <v>0.75378210999999995</v>
      </c>
    </row>
    <row r="709" spans="1:49" x14ac:dyDescent="0.25">
      <c r="A709" s="117">
        <v>230000</v>
      </c>
      <c r="B709" s="117">
        <v>870000</v>
      </c>
      <c r="C709" s="117">
        <v>870000</v>
      </c>
      <c r="D709" s="115" t="s">
        <v>342</v>
      </c>
      <c r="E709" s="115" t="s">
        <v>13</v>
      </c>
      <c r="F709" s="115" t="s">
        <v>343</v>
      </c>
      <c r="G709" s="115" t="s">
        <v>344</v>
      </c>
      <c r="H709" s="115">
        <v>0.56000000000000005</v>
      </c>
      <c r="I709" s="115">
        <v>0.48</v>
      </c>
      <c r="J709" s="115" t="s">
        <v>350</v>
      </c>
      <c r="K709" s="115">
        <v>3.6924087828779997E-2</v>
      </c>
      <c r="L709" s="115">
        <v>3697.3813855888002</v>
      </c>
      <c r="M709" s="115">
        <v>9.2096594654569905</v>
      </c>
      <c r="N709" s="115">
        <v>1.3542620814797801</v>
      </c>
      <c r="O709" s="115">
        <v>0.34005827497571001</v>
      </c>
      <c r="P709" s="115">
        <v>5.0004892039749997E-2</v>
      </c>
      <c r="Q709" s="115">
        <v>136.52243501798799</v>
      </c>
      <c r="R709" s="115">
        <v>1210</v>
      </c>
      <c r="S709" s="115" t="s">
        <v>353</v>
      </c>
      <c r="T709" s="115">
        <v>1210</v>
      </c>
      <c r="U709" s="115" t="s">
        <v>352</v>
      </c>
      <c r="V709" s="115" t="s">
        <v>350</v>
      </c>
      <c r="Z709" s="115">
        <v>0</v>
      </c>
      <c r="AA709" s="115">
        <v>1</v>
      </c>
      <c r="AB709" s="115">
        <v>0.34005827497571001</v>
      </c>
      <c r="AC709" s="115">
        <v>5.0004892039749997E-2</v>
      </c>
      <c r="AD709" s="115">
        <v>136.522435017986</v>
      </c>
      <c r="AF709" s="115">
        <v>-1</v>
      </c>
      <c r="AG709" s="115">
        <v>-1</v>
      </c>
      <c r="AH709" s="115">
        <v>-1</v>
      </c>
      <c r="AI709" s="115">
        <v>-1</v>
      </c>
      <c r="AJ709" s="115">
        <v>0</v>
      </c>
      <c r="AM709" s="115" t="s">
        <v>348</v>
      </c>
      <c r="AN709" s="115">
        <v>-1</v>
      </c>
      <c r="AQ709" s="115">
        <v>608</v>
      </c>
      <c r="AR709" s="115" t="s">
        <v>247</v>
      </c>
      <c r="AS709" s="115" t="s">
        <v>355</v>
      </c>
      <c r="AT709" s="115" t="s">
        <v>296</v>
      </c>
      <c r="AV709" s="115">
        <v>57.994679603143602</v>
      </c>
      <c r="AW709" s="115">
        <v>0.1107237916</v>
      </c>
    </row>
    <row r="710" spans="1:49" x14ac:dyDescent="0.25">
      <c r="A710" s="117">
        <v>230000</v>
      </c>
      <c r="B710" s="117">
        <v>870000</v>
      </c>
      <c r="C710" s="117">
        <v>870000</v>
      </c>
      <c r="D710" s="115" t="s">
        <v>342</v>
      </c>
      <c r="E710" s="115" t="s">
        <v>13</v>
      </c>
      <c r="F710" s="115" t="s">
        <v>343</v>
      </c>
      <c r="G710" s="115" t="s">
        <v>344</v>
      </c>
      <c r="H710" s="115">
        <v>0.56000000000000005</v>
      </c>
      <c r="I710" s="115">
        <v>0.48</v>
      </c>
      <c r="J710" s="115" t="s">
        <v>350</v>
      </c>
      <c r="K710" s="115">
        <v>9.9168337446080002E-2</v>
      </c>
      <c r="L710" s="115">
        <v>3697.3813855888002</v>
      </c>
      <c r="M710" s="115">
        <v>9.2096594654569905</v>
      </c>
      <c r="N710" s="115">
        <v>1.3542620814797801</v>
      </c>
      <c r="O710" s="115">
        <v>0.91330661763397003</v>
      </c>
      <c r="P710" s="115">
        <v>0.13429991908662001</v>
      </c>
      <c r="Q710" s="115">
        <v>366.66316491294702</v>
      </c>
      <c r="R710" s="115">
        <v>1210</v>
      </c>
      <c r="S710" s="115" t="s">
        <v>353</v>
      </c>
      <c r="T710" s="115">
        <v>1210</v>
      </c>
      <c r="U710" s="115" t="s">
        <v>352</v>
      </c>
      <c r="V710" s="115" t="s">
        <v>350</v>
      </c>
      <c r="Z710" s="115">
        <v>0</v>
      </c>
      <c r="AA710" s="115">
        <v>1</v>
      </c>
      <c r="AB710" s="115">
        <v>0.91330661763397003</v>
      </c>
      <c r="AC710" s="115">
        <v>0.13429991908662001</v>
      </c>
      <c r="AD710" s="115">
        <v>366.663164912946</v>
      </c>
      <c r="AF710" s="115">
        <v>-1</v>
      </c>
      <c r="AG710" s="115">
        <v>-1</v>
      </c>
      <c r="AH710" s="115">
        <v>-1</v>
      </c>
      <c r="AI710" s="115">
        <v>-1</v>
      </c>
      <c r="AJ710" s="115">
        <v>0</v>
      </c>
      <c r="AM710" s="115" t="s">
        <v>348</v>
      </c>
      <c r="AN710" s="115">
        <v>-1</v>
      </c>
      <c r="AQ710" s="115">
        <v>608</v>
      </c>
      <c r="AR710" s="115" t="s">
        <v>247</v>
      </c>
      <c r="AS710" s="115" t="s">
        <v>355</v>
      </c>
      <c r="AT710" s="115" t="s">
        <v>296</v>
      </c>
      <c r="AV710" s="115">
        <v>80.483684037259806</v>
      </c>
      <c r="AW710" s="115">
        <v>0.2973748296</v>
      </c>
    </row>
    <row r="711" spans="1:49" x14ac:dyDescent="0.25">
      <c r="A711" s="117">
        <v>230000</v>
      </c>
      <c r="B711" s="117">
        <v>870000</v>
      </c>
      <c r="C711" s="117">
        <v>870000</v>
      </c>
      <c r="D711" s="115" t="s">
        <v>342</v>
      </c>
      <c r="E711" s="115" t="s">
        <v>13</v>
      </c>
      <c r="F711" s="115" t="s">
        <v>343</v>
      </c>
      <c r="G711" s="115" t="s">
        <v>344</v>
      </c>
      <c r="H711" s="115">
        <v>0.56000000000000005</v>
      </c>
      <c r="I711" s="115">
        <v>0.48</v>
      </c>
      <c r="J711" s="115" t="s">
        <v>350</v>
      </c>
      <c r="K711" s="115">
        <v>9.8400777820739999E-2</v>
      </c>
      <c r="L711" s="115">
        <v>3697.3813855888002</v>
      </c>
      <c r="M711" s="115">
        <v>9.2096594654569905</v>
      </c>
      <c r="N711" s="115">
        <v>1.3542620814797801</v>
      </c>
      <c r="O711" s="115">
        <v>0.90623765486518004</v>
      </c>
      <c r="P711" s="115">
        <v>0.13326044219075001</v>
      </c>
      <c r="Q711" s="115">
        <v>363.825204241893</v>
      </c>
      <c r="R711" s="115">
        <v>1210</v>
      </c>
      <c r="S711" s="115" t="s">
        <v>353</v>
      </c>
      <c r="T711" s="115">
        <v>1210</v>
      </c>
      <c r="U711" s="115" t="s">
        <v>352</v>
      </c>
      <c r="V711" s="115" t="s">
        <v>350</v>
      </c>
      <c r="Z711" s="115">
        <v>0</v>
      </c>
      <c r="AA711" s="115">
        <v>1</v>
      </c>
      <c r="AB711" s="115">
        <v>0.90623765486518004</v>
      </c>
      <c r="AC711" s="115">
        <v>0.13326044219075001</v>
      </c>
      <c r="AD711" s="115">
        <v>363.82520424189403</v>
      </c>
      <c r="AF711" s="115">
        <v>-1</v>
      </c>
      <c r="AG711" s="115">
        <v>-1</v>
      </c>
      <c r="AH711" s="115">
        <v>-1</v>
      </c>
      <c r="AI711" s="115">
        <v>-1</v>
      </c>
      <c r="AJ711" s="115">
        <v>0</v>
      </c>
      <c r="AM711" s="115" t="s">
        <v>348</v>
      </c>
      <c r="AN711" s="115">
        <v>-1</v>
      </c>
      <c r="AQ711" s="115">
        <v>608</v>
      </c>
      <c r="AR711" s="115" t="s">
        <v>247</v>
      </c>
      <c r="AS711" s="115" t="s">
        <v>355</v>
      </c>
      <c r="AT711" s="115" t="s">
        <v>296</v>
      </c>
      <c r="AV711" s="115">
        <v>80.060272073396305</v>
      </c>
      <c r="AW711" s="115">
        <v>0.29507315830000003</v>
      </c>
    </row>
    <row r="712" spans="1:49" x14ac:dyDescent="0.25">
      <c r="A712" s="117">
        <v>230000</v>
      </c>
      <c r="B712" s="117">
        <v>870000</v>
      </c>
      <c r="C712" s="117">
        <v>870000</v>
      </c>
      <c r="D712" s="115" t="s">
        <v>342</v>
      </c>
      <c r="E712" s="115" t="s">
        <v>13</v>
      </c>
      <c r="F712" s="115" t="s">
        <v>343</v>
      </c>
      <c r="G712" s="115" t="s">
        <v>344</v>
      </c>
      <c r="H712" s="115">
        <v>0.56000000000000005</v>
      </c>
      <c r="I712" s="115">
        <v>0.48</v>
      </c>
      <c r="J712" s="115" t="s">
        <v>350</v>
      </c>
      <c r="K712" s="115">
        <v>3.4471768717949998E-2</v>
      </c>
      <c r="L712" s="115">
        <v>3697.3813855888002</v>
      </c>
      <c r="M712" s="115">
        <v>9.2096594654569905</v>
      </c>
      <c r="N712" s="115">
        <v>1.3542620814797801</v>
      </c>
      <c r="O712" s="115">
        <v>0.31747325106435997</v>
      </c>
      <c r="P712" s="115">
        <v>4.6683809256259999E-2</v>
      </c>
      <c r="Q712" s="115">
        <v>127.455275986093</v>
      </c>
      <c r="R712" s="115">
        <v>1210</v>
      </c>
      <c r="S712" s="115" t="s">
        <v>353</v>
      </c>
      <c r="T712" s="115">
        <v>1210</v>
      </c>
      <c r="U712" s="115" t="s">
        <v>352</v>
      </c>
      <c r="V712" s="115" t="s">
        <v>350</v>
      </c>
      <c r="Z712" s="115">
        <v>0</v>
      </c>
      <c r="AA712" s="115">
        <v>1</v>
      </c>
      <c r="AB712" s="115">
        <v>0.31747325106435997</v>
      </c>
      <c r="AC712" s="115">
        <v>4.6683809256259999E-2</v>
      </c>
      <c r="AD712" s="115">
        <v>127.455275986093</v>
      </c>
      <c r="AF712" s="115">
        <v>-1</v>
      </c>
      <c r="AG712" s="115">
        <v>-1</v>
      </c>
      <c r="AH712" s="115">
        <v>-1</v>
      </c>
      <c r="AI712" s="115">
        <v>-1</v>
      </c>
      <c r="AJ712" s="115">
        <v>0</v>
      </c>
      <c r="AM712" s="115" t="s">
        <v>348</v>
      </c>
      <c r="AN712" s="115">
        <v>-1</v>
      </c>
      <c r="AQ712" s="115">
        <v>608</v>
      </c>
      <c r="AR712" s="115" t="s">
        <v>247</v>
      </c>
      <c r="AS712" s="115" t="s">
        <v>355</v>
      </c>
      <c r="AT712" s="115" t="s">
        <v>296</v>
      </c>
      <c r="AV712" s="115">
        <v>55.620728243398801</v>
      </c>
      <c r="AW712" s="115">
        <v>0.1033700535</v>
      </c>
    </row>
    <row r="713" spans="1:49" x14ac:dyDescent="0.25">
      <c r="A713" s="117">
        <v>230000</v>
      </c>
      <c r="B713" s="117">
        <v>870000</v>
      </c>
      <c r="C713" s="117">
        <v>870000</v>
      </c>
      <c r="D713" s="115" t="s">
        <v>342</v>
      </c>
      <c r="E713" s="115" t="s">
        <v>13</v>
      </c>
      <c r="F713" s="115" t="s">
        <v>343</v>
      </c>
      <c r="G713" s="115" t="s">
        <v>344</v>
      </c>
      <c r="H713" s="115">
        <v>0.56000000000000005</v>
      </c>
      <c r="I713" s="115">
        <v>0.48</v>
      </c>
      <c r="J713" s="115" t="s">
        <v>350</v>
      </c>
      <c r="K713" s="115">
        <v>8.727653035796E-2</v>
      </c>
      <c r="L713" s="115">
        <v>3708.65223614141</v>
      </c>
      <c r="M713" s="115">
        <v>9.2359798707825398</v>
      </c>
      <c r="N713" s="115">
        <v>1.35807281350997</v>
      </c>
      <c r="O713" s="115">
        <v>0.80608427757786005</v>
      </c>
      <c r="P713" s="115">
        <v>0.11852788313661999</v>
      </c>
      <c r="Q713" s="115">
        <v>323.67829947471199</v>
      </c>
      <c r="R713" s="115">
        <v>1200</v>
      </c>
      <c r="S713" s="115" t="s">
        <v>351</v>
      </c>
      <c r="T713" s="115">
        <v>1200</v>
      </c>
      <c r="U713" s="115" t="s">
        <v>352</v>
      </c>
      <c r="V713" s="115" t="s">
        <v>350</v>
      </c>
      <c r="Z713" s="115">
        <v>0</v>
      </c>
      <c r="AA713" s="115">
        <v>1</v>
      </c>
      <c r="AB713" s="115">
        <v>0.80608427757786005</v>
      </c>
      <c r="AC713" s="115">
        <v>0.11852788313661999</v>
      </c>
      <c r="AD713" s="115">
        <v>1198.44082155868</v>
      </c>
      <c r="AF713" s="115">
        <v>-1</v>
      </c>
      <c r="AG713" s="115">
        <v>-1</v>
      </c>
      <c r="AH713" s="115">
        <v>-1</v>
      </c>
      <c r="AI713" s="115">
        <v>-1</v>
      </c>
      <c r="AJ713" s="115">
        <v>0</v>
      </c>
      <c r="AM713" s="115" t="s">
        <v>348</v>
      </c>
      <c r="AN713" s="115">
        <v>-1</v>
      </c>
      <c r="AQ713" s="115">
        <v>608</v>
      </c>
      <c r="AR713" s="115" t="s">
        <v>247</v>
      </c>
      <c r="AS713" s="115" t="s">
        <v>355</v>
      </c>
      <c r="AT713" s="115" t="s">
        <v>296</v>
      </c>
      <c r="AV713" s="115">
        <v>110.004775525756</v>
      </c>
      <c r="AW713" s="115">
        <v>0.97197146919999999</v>
      </c>
    </row>
    <row r="714" spans="1:49" x14ac:dyDescent="0.25">
      <c r="A714" s="117">
        <v>230000</v>
      </c>
      <c r="B714" s="117">
        <v>870000</v>
      </c>
      <c r="C714" s="117">
        <v>870000</v>
      </c>
      <c r="D714" s="115" t="s">
        <v>342</v>
      </c>
      <c r="E714" s="115" t="s">
        <v>13</v>
      </c>
      <c r="F714" s="115" t="s">
        <v>343</v>
      </c>
      <c r="G714" s="115" t="s">
        <v>344</v>
      </c>
      <c r="H714" s="115">
        <v>0.56000000000000005</v>
      </c>
      <c r="I714" s="115">
        <v>0.48</v>
      </c>
      <c r="J714" s="115" t="s">
        <v>350</v>
      </c>
      <c r="K714" s="115">
        <v>0.10462797842594999</v>
      </c>
      <c r="L714" s="115">
        <v>3708.65223614141</v>
      </c>
      <c r="M714" s="115">
        <v>9.2359798707825398</v>
      </c>
      <c r="N714" s="115">
        <v>1.35807281350997</v>
      </c>
      <c r="O714" s="115">
        <v>0.96634190266277997</v>
      </c>
      <c r="P714" s="115">
        <v>0.14209241303278999</v>
      </c>
      <c r="Q714" s="115">
        <v>388.02878615237</v>
      </c>
      <c r="R714" s="115">
        <v>1210</v>
      </c>
      <c r="S714" s="115" t="s">
        <v>353</v>
      </c>
      <c r="T714" s="115">
        <v>1210</v>
      </c>
      <c r="U714" s="115" t="s">
        <v>352</v>
      </c>
      <c r="V714" s="115" t="s">
        <v>350</v>
      </c>
      <c r="Z714" s="115">
        <v>0</v>
      </c>
      <c r="AA714" s="115">
        <v>1</v>
      </c>
      <c r="AB714" s="115">
        <v>0.96634190266277997</v>
      </c>
      <c r="AC714" s="115">
        <v>0.14209241303278999</v>
      </c>
      <c r="AD714" s="115">
        <v>388.02878615237</v>
      </c>
      <c r="AF714" s="115">
        <v>-1</v>
      </c>
      <c r="AG714" s="115">
        <v>-1</v>
      </c>
      <c r="AH714" s="115">
        <v>-1</v>
      </c>
      <c r="AI714" s="115">
        <v>-1</v>
      </c>
      <c r="AJ714" s="115">
        <v>0</v>
      </c>
      <c r="AM714" s="115" t="s">
        <v>348</v>
      </c>
      <c r="AN714" s="115">
        <v>-1</v>
      </c>
      <c r="AQ714" s="115">
        <v>608</v>
      </c>
      <c r="AR714" s="115" t="s">
        <v>247</v>
      </c>
      <c r="AS714" s="115" t="s">
        <v>355</v>
      </c>
      <c r="AT714" s="115" t="s">
        <v>296</v>
      </c>
      <c r="AV714" s="115">
        <v>82.407656049594706</v>
      </c>
      <c r="AW714" s="115">
        <v>0.31470298959999998</v>
      </c>
    </row>
    <row r="715" spans="1:49" x14ac:dyDescent="0.25">
      <c r="A715" s="117">
        <v>230000</v>
      </c>
      <c r="B715" s="117">
        <v>870000</v>
      </c>
      <c r="C715" s="117">
        <v>870000</v>
      </c>
      <c r="D715" s="115" t="s">
        <v>342</v>
      </c>
      <c r="E715" s="115" t="s">
        <v>13</v>
      </c>
      <c r="F715" s="115" t="s">
        <v>343</v>
      </c>
      <c r="G715" s="115" t="s">
        <v>344</v>
      </c>
      <c r="H715" s="115">
        <v>0.56000000000000005</v>
      </c>
      <c r="I715" s="115">
        <v>0.48</v>
      </c>
      <c r="J715" s="115" t="s">
        <v>345</v>
      </c>
      <c r="K715" s="115">
        <v>4.5793571900730003E-2</v>
      </c>
      <c r="L715" s="115">
        <v>3707.93204776022</v>
      </c>
      <c r="M715" s="115">
        <v>10.2718567052754</v>
      </c>
      <c r="N715" s="115">
        <v>1.86438006892121</v>
      </c>
      <c r="O715" s="115">
        <v>0.47038500858704002</v>
      </c>
      <c r="P715" s="115">
        <v>8.537662273643E-2</v>
      </c>
      <c r="Q715" s="115">
        <v>169.79945283213601</v>
      </c>
      <c r="R715" s="115">
        <v>1300</v>
      </c>
      <c r="S715" s="115" t="s">
        <v>346</v>
      </c>
      <c r="T715" s="115">
        <v>1300</v>
      </c>
      <c r="U715" s="115" t="s">
        <v>347</v>
      </c>
      <c r="V715" s="115" t="s">
        <v>345</v>
      </c>
      <c r="Z715" s="115">
        <v>0</v>
      </c>
      <c r="AA715" s="115">
        <v>1</v>
      </c>
      <c r="AB715" s="115">
        <v>0.47038500858704002</v>
      </c>
      <c r="AC715" s="115">
        <v>8.537662273643E-2</v>
      </c>
      <c r="AD715" s="115">
        <v>739.70978362520202</v>
      </c>
      <c r="AF715" s="115">
        <v>-1</v>
      </c>
      <c r="AG715" s="115">
        <v>-1</v>
      </c>
      <c r="AH715" s="115">
        <v>-1</v>
      </c>
      <c r="AI715" s="115">
        <v>-1</v>
      </c>
      <c r="AJ715" s="115">
        <v>0</v>
      </c>
      <c r="AM715" s="115" t="s">
        <v>348</v>
      </c>
      <c r="AN715" s="115">
        <v>-1</v>
      </c>
      <c r="AQ715" s="115">
        <v>608</v>
      </c>
      <c r="AR715" s="115" t="s">
        <v>247</v>
      </c>
      <c r="AS715" s="115" t="s">
        <v>355</v>
      </c>
      <c r="AT715" s="115" t="s">
        <v>296</v>
      </c>
      <c r="AV715" s="115">
        <v>74.389522394996504</v>
      </c>
      <c r="AW715" s="115">
        <v>0.59992683179999995</v>
      </c>
    </row>
    <row r="716" spans="1:49" x14ac:dyDescent="0.25">
      <c r="A716" s="117">
        <v>230000</v>
      </c>
      <c r="B716" s="117">
        <v>870000</v>
      </c>
      <c r="C716" s="117">
        <v>870000</v>
      </c>
      <c r="D716" s="115" t="s">
        <v>342</v>
      </c>
      <c r="E716" s="115" t="s">
        <v>13</v>
      </c>
      <c r="F716" s="115" t="s">
        <v>343</v>
      </c>
      <c r="G716" s="115" t="s">
        <v>344</v>
      </c>
      <c r="H716" s="115">
        <v>0.56000000000000005</v>
      </c>
      <c r="I716" s="115">
        <v>0.48</v>
      </c>
      <c r="J716" s="115" t="s">
        <v>350</v>
      </c>
      <c r="K716" s="115">
        <v>7.4351825946000001E-4</v>
      </c>
      <c r="L716" s="115">
        <v>3707.93204776022</v>
      </c>
      <c r="M716" s="115">
        <v>10.2718567052754</v>
      </c>
      <c r="N716" s="115">
        <v>1.86438006892121</v>
      </c>
      <c r="O716" s="115">
        <v>7.6373130189699998E-3</v>
      </c>
      <c r="P716" s="115">
        <v>1.38620062382E-3</v>
      </c>
      <c r="Q716" s="115">
        <v>2.7569151823614599</v>
      </c>
      <c r="R716" s="115">
        <v>1300</v>
      </c>
      <c r="S716" s="115" t="s">
        <v>346</v>
      </c>
      <c r="T716" s="115">
        <v>1300</v>
      </c>
      <c r="U716" s="115" t="s">
        <v>352</v>
      </c>
      <c r="V716" s="115" t="s">
        <v>350</v>
      </c>
      <c r="Z716" s="115">
        <v>0</v>
      </c>
      <c r="AA716" s="115">
        <v>1</v>
      </c>
      <c r="AB716" s="115">
        <v>7.6373130189699998E-3</v>
      </c>
      <c r="AC716" s="115">
        <v>1.38620062382E-3</v>
      </c>
      <c r="AD716" s="115">
        <v>64.612312751556004</v>
      </c>
      <c r="AF716" s="115">
        <v>-1</v>
      </c>
      <c r="AG716" s="115">
        <v>-1</v>
      </c>
      <c r="AH716" s="115">
        <v>-1</v>
      </c>
      <c r="AI716" s="115">
        <v>-1</v>
      </c>
      <c r="AJ716" s="115">
        <v>0</v>
      </c>
      <c r="AM716" s="115" t="s">
        <v>348</v>
      </c>
      <c r="AN716" s="115">
        <v>-1</v>
      </c>
      <c r="AQ716" s="115">
        <v>608</v>
      </c>
      <c r="AR716" s="115" t="s">
        <v>247</v>
      </c>
      <c r="AS716" s="115" t="s">
        <v>355</v>
      </c>
      <c r="AT716" s="115" t="s">
        <v>296</v>
      </c>
      <c r="AV716" s="115">
        <v>9.5073141966024899</v>
      </c>
      <c r="AW716" s="115">
        <v>5.2402524499999999E-2</v>
      </c>
    </row>
    <row r="717" spans="1:49" x14ac:dyDescent="0.25">
      <c r="A717" s="117">
        <v>230000</v>
      </c>
      <c r="B717" s="117">
        <v>870000</v>
      </c>
      <c r="C717" s="117">
        <v>870000</v>
      </c>
      <c r="D717" s="115" t="s">
        <v>342</v>
      </c>
      <c r="E717" s="115" t="s">
        <v>13</v>
      </c>
      <c r="F717" s="115" t="s">
        <v>343</v>
      </c>
      <c r="G717" s="115" t="s">
        <v>344</v>
      </c>
      <c r="H717" s="115">
        <v>0.56000000000000005</v>
      </c>
      <c r="I717" s="115">
        <v>0.48</v>
      </c>
      <c r="J717" s="115" t="s">
        <v>345</v>
      </c>
      <c r="K717" s="115">
        <v>3.4532967387000002E-4</v>
      </c>
      <c r="L717" s="115">
        <v>3707.93204776022</v>
      </c>
      <c r="M717" s="115">
        <v>10.2718567052754</v>
      </c>
      <c r="N717" s="115">
        <v>1.86438006892121</v>
      </c>
      <c r="O717" s="115">
        <v>3.5471769261E-3</v>
      </c>
      <c r="P717" s="115">
        <v>6.4382576116999996E-4</v>
      </c>
      <c r="Q717" s="115">
        <v>1.2804589647962801</v>
      </c>
      <c r="R717" s="115">
        <v>1300</v>
      </c>
      <c r="S717" s="115" t="s">
        <v>346</v>
      </c>
      <c r="T717" s="115">
        <v>1300</v>
      </c>
      <c r="U717" s="115" t="s">
        <v>347</v>
      </c>
      <c r="V717" s="115" t="s">
        <v>345</v>
      </c>
      <c r="Z717" s="115">
        <v>0</v>
      </c>
      <c r="AA717" s="115">
        <v>1</v>
      </c>
      <c r="AB717" s="115">
        <v>3.5471769261E-3</v>
      </c>
      <c r="AC717" s="115">
        <v>6.4382576116999996E-4</v>
      </c>
      <c r="AD717" s="115">
        <v>5.7584275173851003</v>
      </c>
      <c r="AF717" s="115">
        <v>-1</v>
      </c>
      <c r="AG717" s="115">
        <v>-1</v>
      </c>
      <c r="AH717" s="115">
        <v>-1</v>
      </c>
      <c r="AI717" s="115">
        <v>-1</v>
      </c>
      <c r="AJ717" s="115">
        <v>0</v>
      </c>
      <c r="AM717" s="115" t="s">
        <v>348</v>
      </c>
      <c r="AN717" s="115">
        <v>-1</v>
      </c>
      <c r="AQ717" s="115">
        <v>608</v>
      </c>
      <c r="AR717" s="115" t="s">
        <v>247</v>
      </c>
      <c r="AS717" s="115" t="s">
        <v>355</v>
      </c>
      <c r="AT717" s="115" t="s">
        <v>296</v>
      </c>
      <c r="AV717" s="115">
        <v>10.210493711134699</v>
      </c>
      <c r="AW717" s="115">
        <v>4.6702575000000003E-3</v>
      </c>
    </row>
    <row r="718" spans="1:49" x14ac:dyDescent="0.25">
      <c r="A718" s="117">
        <v>230000</v>
      </c>
      <c r="B718" s="117">
        <v>870000</v>
      </c>
      <c r="C718" s="117">
        <v>870000</v>
      </c>
      <c r="D718" s="115" t="s">
        <v>342</v>
      </c>
      <c r="E718" s="115" t="s">
        <v>13</v>
      </c>
      <c r="F718" s="115" t="s">
        <v>343</v>
      </c>
      <c r="G718" s="115" t="s">
        <v>344</v>
      </c>
      <c r="H718" s="115">
        <v>0.56000000000000005</v>
      </c>
      <c r="I718" s="115">
        <v>0.48</v>
      </c>
      <c r="J718" s="115" t="s">
        <v>350</v>
      </c>
      <c r="K718" s="115">
        <v>0.34059508032051999</v>
      </c>
      <c r="L718" s="115">
        <v>3687.95144534783</v>
      </c>
      <c r="M718" s="115">
        <v>9.1876587278747905</v>
      </c>
      <c r="N718" s="115">
        <v>1.3510775106131001</v>
      </c>
      <c r="O718" s="115">
        <v>3.1292713623781201</v>
      </c>
      <c r="P718" s="115">
        <v>0.46017035324652</v>
      </c>
      <c r="Q718" s="115">
        <v>1256.0981187464499</v>
      </c>
      <c r="R718" s="115">
        <v>1200</v>
      </c>
      <c r="S718" s="115" t="s">
        <v>351</v>
      </c>
      <c r="T718" s="115">
        <v>1200</v>
      </c>
      <c r="U718" s="115" t="s">
        <v>352</v>
      </c>
      <c r="V718" s="115" t="s">
        <v>350</v>
      </c>
      <c r="Z718" s="115">
        <v>0</v>
      </c>
      <c r="AA718" s="115">
        <v>1</v>
      </c>
      <c r="AB718" s="115">
        <v>3.1292713623781201</v>
      </c>
      <c r="AC718" s="115">
        <v>0.46017035324652</v>
      </c>
      <c r="AD718" s="115">
        <v>1256.0981187464499</v>
      </c>
      <c r="AF718" s="115">
        <v>-1</v>
      </c>
      <c r="AG718" s="115">
        <v>-1</v>
      </c>
      <c r="AH718" s="115">
        <v>-1</v>
      </c>
      <c r="AI718" s="115">
        <v>-1</v>
      </c>
      <c r="AJ718" s="115">
        <v>0</v>
      </c>
      <c r="AM718" s="115" t="s">
        <v>348</v>
      </c>
      <c r="AN718" s="115">
        <v>-1</v>
      </c>
      <c r="AQ718" s="115">
        <v>608</v>
      </c>
      <c r="AR718" s="115" t="s">
        <v>247</v>
      </c>
      <c r="AS718" s="115" t="s">
        <v>355</v>
      </c>
      <c r="AT718" s="115" t="s">
        <v>296</v>
      </c>
      <c r="AV718" s="115">
        <v>192.52833238756401</v>
      </c>
      <c r="AW718" s="115">
        <v>1.0187332674</v>
      </c>
    </row>
    <row r="719" spans="1:49" x14ac:dyDescent="0.25">
      <c r="A719" s="117">
        <v>230000</v>
      </c>
      <c r="B719" s="117">
        <v>870000</v>
      </c>
      <c r="C719" s="117">
        <v>870000</v>
      </c>
      <c r="D719" s="115" t="s">
        <v>342</v>
      </c>
      <c r="E719" s="115" t="s">
        <v>13</v>
      </c>
      <c r="F719" s="115" t="s">
        <v>343</v>
      </c>
      <c r="G719" s="115" t="s">
        <v>344</v>
      </c>
      <c r="H719" s="115">
        <v>0.56000000000000005</v>
      </c>
      <c r="I719" s="115">
        <v>0.48</v>
      </c>
      <c r="J719" s="115" t="s">
        <v>350</v>
      </c>
      <c r="K719" s="115">
        <v>4.8232858692100001E-3</v>
      </c>
      <c r="L719" s="115">
        <v>3687.95144534783</v>
      </c>
      <c r="M719" s="115">
        <v>9.1876587278747905</v>
      </c>
      <c r="N719" s="115">
        <v>1.3510775106131001</v>
      </c>
      <c r="O719" s="115">
        <v>4.4314704513300003E-2</v>
      </c>
      <c r="P719" s="115">
        <v>6.51663306515E-3</v>
      </c>
      <c r="Q719" s="115">
        <v>17.7880440926861</v>
      </c>
      <c r="R719" s="115">
        <v>1210</v>
      </c>
      <c r="S719" s="115" t="s">
        <v>353</v>
      </c>
      <c r="T719" s="115">
        <v>1210</v>
      </c>
      <c r="U719" s="115" t="s">
        <v>352</v>
      </c>
      <c r="V719" s="115" t="s">
        <v>350</v>
      </c>
      <c r="Z719" s="115">
        <v>0</v>
      </c>
      <c r="AA719" s="115">
        <v>1</v>
      </c>
      <c r="AB719" s="115">
        <v>4.4314704513300003E-2</v>
      </c>
      <c r="AC719" s="115">
        <v>6.51663306515E-3</v>
      </c>
      <c r="AD719" s="115">
        <v>17.788044092685102</v>
      </c>
      <c r="AF719" s="115">
        <v>-1</v>
      </c>
      <c r="AG719" s="115">
        <v>-1</v>
      </c>
      <c r="AH719" s="115">
        <v>-1</v>
      </c>
      <c r="AI719" s="115">
        <v>-1</v>
      </c>
      <c r="AJ719" s="115">
        <v>0</v>
      </c>
      <c r="AM719" s="115" t="s">
        <v>348</v>
      </c>
      <c r="AN719" s="115">
        <v>-1</v>
      </c>
      <c r="AQ719" s="115">
        <v>608</v>
      </c>
      <c r="AR719" s="115" t="s">
        <v>247</v>
      </c>
      <c r="AS719" s="115" t="s">
        <v>355</v>
      </c>
      <c r="AT719" s="115" t="s">
        <v>296</v>
      </c>
      <c r="AV719" s="115">
        <v>61.784737181684299</v>
      </c>
      <c r="AW719" s="115">
        <v>1.4426637500000001E-2</v>
      </c>
    </row>
    <row r="720" spans="1:49" x14ac:dyDescent="0.25">
      <c r="A720" s="117">
        <v>230000</v>
      </c>
      <c r="B720" s="117">
        <v>870000</v>
      </c>
      <c r="C720" s="117">
        <v>870000</v>
      </c>
      <c r="D720" s="115" t="s">
        <v>342</v>
      </c>
      <c r="E720" s="115" t="s">
        <v>13</v>
      </c>
      <c r="F720" s="115" t="s">
        <v>343</v>
      </c>
      <c r="G720" s="115" t="s">
        <v>344</v>
      </c>
      <c r="H720" s="115">
        <v>0.56000000000000005</v>
      </c>
      <c r="I720" s="115">
        <v>0.48</v>
      </c>
      <c r="J720" s="115" t="s">
        <v>350</v>
      </c>
      <c r="K720" s="115">
        <v>0.22183171195483001</v>
      </c>
      <c r="L720" s="115">
        <v>3687.95144534783</v>
      </c>
      <c r="M720" s="115">
        <v>9.1876587278747905</v>
      </c>
      <c r="N720" s="115">
        <v>1.3510775106131001</v>
      </c>
      <c r="O720" s="115">
        <v>2.0381140644612401</v>
      </c>
      <c r="P720" s="115">
        <v>0.29971183716298</v>
      </c>
      <c r="Q720" s="115">
        <v>818.10458272781705</v>
      </c>
      <c r="R720" s="115">
        <v>1210</v>
      </c>
      <c r="S720" s="115" t="s">
        <v>353</v>
      </c>
      <c r="T720" s="115">
        <v>1210</v>
      </c>
      <c r="U720" s="115" t="s">
        <v>352</v>
      </c>
      <c r="V720" s="115" t="s">
        <v>350</v>
      </c>
      <c r="Z720" s="115">
        <v>0</v>
      </c>
      <c r="AA720" s="115">
        <v>1</v>
      </c>
      <c r="AB720" s="115">
        <v>2.0381140644612401</v>
      </c>
      <c r="AC720" s="115">
        <v>0.29971183716298</v>
      </c>
      <c r="AD720" s="115">
        <v>818.10458272781705</v>
      </c>
      <c r="AF720" s="115">
        <v>-1</v>
      </c>
      <c r="AG720" s="115">
        <v>-1</v>
      </c>
      <c r="AH720" s="115">
        <v>-1</v>
      </c>
      <c r="AI720" s="115">
        <v>-1</v>
      </c>
      <c r="AJ720" s="115">
        <v>0</v>
      </c>
      <c r="AM720" s="115" t="s">
        <v>348</v>
      </c>
      <c r="AN720" s="115">
        <v>-1</v>
      </c>
      <c r="AQ720" s="115">
        <v>608</v>
      </c>
      <c r="AR720" s="115" t="s">
        <v>247</v>
      </c>
      <c r="AS720" s="115" t="s">
        <v>355</v>
      </c>
      <c r="AT720" s="115" t="s">
        <v>296</v>
      </c>
      <c r="AV720" s="115">
        <v>119.855899582443</v>
      </c>
      <c r="AW720" s="115">
        <v>0.66350736639999996</v>
      </c>
    </row>
    <row r="721" spans="1:49" x14ac:dyDescent="0.25">
      <c r="A721" s="117">
        <v>230000</v>
      </c>
      <c r="B721" s="117">
        <v>870000</v>
      </c>
      <c r="C721" s="117">
        <v>870000</v>
      </c>
      <c r="D721" s="115" t="s">
        <v>342</v>
      </c>
      <c r="E721" s="115" t="s">
        <v>13</v>
      </c>
      <c r="F721" s="115" t="s">
        <v>343</v>
      </c>
      <c r="G721" s="115" t="s">
        <v>344</v>
      </c>
      <c r="H721" s="115">
        <v>0.56000000000000005</v>
      </c>
      <c r="I721" s="115">
        <v>0.48</v>
      </c>
      <c r="J721" s="115" t="s">
        <v>350</v>
      </c>
      <c r="K721" s="115">
        <v>2.1556894781579999E-2</v>
      </c>
      <c r="L721" s="115">
        <v>3687.95144534783</v>
      </c>
      <c r="M721" s="115">
        <v>9.1876587278747905</v>
      </c>
      <c r="N721" s="115">
        <v>1.3510775106131001</v>
      </c>
      <c r="O721" s="115">
        <v>0.19805739248592</v>
      </c>
      <c r="P721" s="115">
        <v>2.912503573805E-2</v>
      </c>
      <c r="Q721" s="115">
        <v>79.500781266964907</v>
      </c>
      <c r="R721" s="115">
        <v>1210</v>
      </c>
      <c r="S721" s="115" t="s">
        <v>353</v>
      </c>
      <c r="T721" s="115">
        <v>1210</v>
      </c>
      <c r="U721" s="115" t="s">
        <v>352</v>
      </c>
      <c r="V721" s="115" t="s">
        <v>350</v>
      </c>
      <c r="Z721" s="115">
        <v>0</v>
      </c>
      <c r="AA721" s="115">
        <v>1</v>
      </c>
      <c r="AB721" s="115">
        <v>0.19805739248592</v>
      </c>
      <c r="AC721" s="115">
        <v>2.912503573805E-2</v>
      </c>
      <c r="AD721" s="115">
        <v>79.500781266963401</v>
      </c>
      <c r="AF721" s="115">
        <v>-1</v>
      </c>
      <c r="AG721" s="115">
        <v>-1</v>
      </c>
      <c r="AH721" s="115">
        <v>-1</v>
      </c>
      <c r="AI721" s="115">
        <v>-1</v>
      </c>
      <c r="AJ721" s="115">
        <v>0</v>
      </c>
      <c r="AM721" s="115" t="s">
        <v>348</v>
      </c>
      <c r="AN721" s="115">
        <v>-1</v>
      </c>
      <c r="AQ721" s="115">
        <v>608</v>
      </c>
      <c r="AR721" s="115" t="s">
        <v>247</v>
      </c>
      <c r="AS721" s="115" t="s">
        <v>355</v>
      </c>
      <c r="AT721" s="115" t="s">
        <v>296</v>
      </c>
      <c r="AV721" s="115">
        <v>53.2355803925808</v>
      </c>
      <c r="AW721" s="115">
        <v>6.4477519299999994E-2</v>
      </c>
    </row>
    <row r="722" spans="1:49" x14ac:dyDescent="0.25">
      <c r="A722" s="117">
        <v>230000</v>
      </c>
      <c r="B722" s="117">
        <v>870000</v>
      </c>
      <c r="C722" s="117">
        <v>870000</v>
      </c>
      <c r="D722" s="115" t="s">
        <v>342</v>
      </c>
      <c r="E722" s="115" t="s">
        <v>13</v>
      </c>
      <c r="F722" s="115" t="s">
        <v>343</v>
      </c>
      <c r="G722" s="115" t="s">
        <v>344</v>
      </c>
      <c r="H722" s="115">
        <v>0.56000000000000005</v>
      </c>
      <c r="I722" s="115">
        <v>0.48</v>
      </c>
      <c r="J722" s="115" t="s">
        <v>350</v>
      </c>
      <c r="K722" s="115">
        <v>2.895648055764E-2</v>
      </c>
      <c r="L722" s="115">
        <v>3687.95144534783</v>
      </c>
      <c r="M722" s="115">
        <v>9.1876587278747905</v>
      </c>
      <c r="N722" s="115">
        <v>1.3510775106131001</v>
      </c>
      <c r="O722" s="115">
        <v>0.26604226132397002</v>
      </c>
      <c r="P722" s="115">
        <v>3.912244966793E-2</v>
      </c>
      <c r="Q722" s="115">
        <v>106.79009432474901</v>
      </c>
      <c r="R722" s="115">
        <v>1210</v>
      </c>
      <c r="S722" s="115" t="s">
        <v>353</v>
      </c>
      <c r="T722" s="115">
        <v>1210</v>
      </c>
      <c r="U722" s="115" t="s">
        <v>352</v>
      </c>
      <c r="V722" s="115" t="s">
        <v>350</v>
      </c>
      <c r="Z722" s="115">
        <v>0</v>
      </c>
      <c r="AA722" s="115">
        <v>1</v>
      </c>
      <c r="AB722" s="115">
        <v>0.26604226132397002</v>
      </c>
      <c r="AC722" s="115">
        <v>3.912244966793E-2</v>
      </c>
      <c r="AD722" s="115">
        <v>106.79009432474901</v>
      </c>
      <c r="AF722" s="115">
        <v>-1</v>
      </c>
      <c r="AG722" s="115">
        <v>-1</v>
      </c>
      <c r="AH722" s="115">
        <v>-1</v>
      </c>
      <c r="AI722" s="115">
        <v>-1</v>
      </c>
      <c r="AJ722" s="115">
        <v>0</v>
      </c>
      <c r="AM722" s="115" t="s">
        <v>348</v>
      </c>
      <c r="AN722" s="115">
        <v>-1</v>
      </c>
      <c r="AQ722" s="115">
        <v>608</v>
      </c>
      <c r="AR722" s="115" t="s">
        <v>247</v>
      </c>
      <c r="AS722" s="115" t="s">
        <v>355</v>
      </c>
      <c r="AT722" s="115" t="s">
        <v>296</v>
      </c>
      <c r="AV722" s="115">
        <v>63.042603150968702</v>
      </c>
      <c r="AW722" s="115">
        <v>8.6609971100000002E-2</v>
      </c>
    </row>
    <row r="723" spans="1:49" x14ac:dyDescent="0.25">
      <c r="A723" s="117">
        <v>230000</v>
      </c>
      <c r="B723" s="117">
        <v>870000</v>
      </c>
      <c r="C723" s="117">
        <v>870000</v>
      </c>
      <c r="D723" s="115" t="s">
        <v>342</v>
      </c>
      <c r="E723" s="115" t="s">
        <v>13</v>
      </c>
      <c r="F723" s="115" t="s">
        <v>343</v>
      </c>
      <c r="G723" s="115" t="s">
        <v>344</v>
      </c>
      <c r="H723" s="115">
        <v>0.56000000000000005</v>
      </c>
      <c r="I723" s="115">
        <v>0.48</v>
      </c>
      <c r="J723" s="115" t="s">
        <v>345</v>
      </c>
      <c r="K723" s="115">
        <v>9.8886858010399994E-3</v>
      </c>
      <c r="L723" s="115">
        <v>3689.4833471512202</v>
      </c>
      <c r="M723" s="115">
        <v>9.2128090265371601</v>
      </c>
      <c r="N723" s="115">
        <v>1.36211449489017</v>
      </c>
      <c r="O723" s="115">
        <v>9.1102573808479997E-2</v>
      </c>
      <c r="P723" s="115">
        <v>1.346952226502E-2</v>
      </c>
      <c r="Q723" s="115">
        <v>36.484141588177302</v>
      </c>
      <c r="R723" s="115">
        <v>1200</v>
      </c>
      <c r="S723" s="115" t="s">
        <v>351</v>
      </c>
      <c r="T723" s="115">
        <v>1200</v>
      </c>
      <c r="U723" s="115" t="s">
        <v>347</v>
      </c>
      <c r="V723" s="115" t="s">
        <v>345</v>
      </c>
      <c r="Z723" s="115">
        <v>0</v>
      </c>
      <c r="AA723" s="115">
        <v>1</v>
      </c>
      <c r="AB723" s="115">
        <v>9.1102573808479997E-2</v>
      </c>
      <c r="AC723" s="115">
        <v>1.346952226502E-2</v>
      </c>
      <c r="AD723" s="115">
        <v>402.34595096057899</v>
      </c>
      <c r="AF723" s="115">
        <v>-1</v>
      </c>
      <c r="AG723" s="115">
        <v>-1</v>
      </c>
      <c r="AH723" s="115">
        <v>-1</v>
      </c>
      <c r="AI723" s="115">
        <v>-1</v>
      </c>
      <c r="AJ723" s="115">
        <v>0</v>
      </c>
      <c r="AM723" s="115" t="s">
        <v>348</v>
      </c>
      <c r="AN723" s="115">
        <v>-1</v>
      </c>
      <c r="AQ723" s="115">
        <v>608</v>
      </c>
      <c r="AR723" s="115" t="s">
        <v>247</v>
      </c>
      <c r="AS723" s="115" t="s">
        <v>355</v>
      </c>
      <c r="AT723" s="115" t="s">
        <v>296</v>
      </c>
      <c r="AV723" s="115">
        <v>88.373528045406701</v>
      </c>
      <c r="AW723" s="115">
        <v>0.32631463989999998</v>
      </c>
    </row>
    <row r="724" spans="1:49" x14ac:dyDescent="0.25">
      <c r="A724" s="117">
        <v>230000</v>
      </c>
      <c r="B724" s="117">
        <v>870000</v>
      </c>
      <c r="C724" s="117">
        <v>870000</v>
      </c>
      <c r="D724" s="115" t="s">
        <v>342</v>
      </c>
      <c r="E724" s="115" t="s">
        <v>13</v>
      </c>
      <c r="F724" s="115" t="s">
        <v>343</v>
      </c>
      <c r="G724" s="115" t="s">
        <v>344</v>
      </c>
      <c r="H724" s="115">
        <v>0.56000000000000005</v>
      </c>
      <c r="I724" s="115">
        <v>0.48</v>
      </c>
      <c r="J724" s="115" t="s">
        <v>350</v>
      </c>
      <c r="K724" s="115">
        <v>0.20008232509237001</v>
      </c>
      <c r="L724" s="115">
        <v>3674.4298321311499</v>
      </c>
      <c r="M724" s="115">
        <v>9.1560573703253691</v>
      </c>
      <c r="N724" s="115">
        <v>1.3465012890385499</v>
      </c>
      <c r="O724" s="115">
        <v>1.8319652473338299</v>
      </c>
      <c r="P724" s="115">
        <v>0.2694111086507</v>
      </c>
      <c r="Q724" s="115">
        <v>735.18846420156797</v>
      </c>
      <c r="R724" s="115">
        <v>1200</v>
      </c>
      <c r="S724" s="115" t="s">
        <v>351</v>
      </c>
      <c r="T724" s="115">
        <v>1200</v>
      </c>
      <c r="U724" s="115" t="s">
        <v>352</v>
      </c>
      <c r="V724" s="115" t="s">
        <v>350</v>
      </c>
      <c r="Z724" s="115">
        <v>0</v>
      </c>
      <c r="AA724" s="115">
        <v>1</v>
      </c>
      <c r="AB724" s="115">
        <v>1.8319652473338299</v>
      </c>
      <c r="AC724" s="115">
        <v>0.2694111086507</v>
      </c>
      <c r="AD724" s="115">
        <v>735.18846420156797</v>
      </c>
      <c r="AF724" s="115">
        <v>-1</v>
      </c>
      <c r="AG724" s="115">
        <v>-1</v>
      </c>
      <c r="AH724" s="115">
        <v>-1</v>
      </c>
      <c r="AI724" s="115">
        <v>-1</v>
      </c>
      <c r="AJ724" s="115">
        <v>0</v>
      </c>
      <c r="AM724" s="115" t="s">
        <v>348</v>
      </c>
      <c r="AN724" s="115">
        <v>-1</v>
      </c>
      <c r="AQ724" s="115">
        <v>608</v>
      </c>
      <c r="AR724" s="115" t="s">
        <v>247</v>
      </c>
      <c r="AS724" s="115" t="s">
        <v>355</v>
      </c>
      <c r="AT724" s="115" t="s">
        <v>296</v>
      </c>
      <c r="AV724" s="115">
        <v>132.417719661929</v>
      </c>
      <c r="AW724" s="115">
        <v>0.59625990610000001</v>
      </c>
    </row>
    <row r="725" spans="1:49" x14ac:dyDescent="0.25">
      <c r="A725" s="117">
        <v>230000</v>
      </c>
      <c r="B725" s="117">
        <v>870000</v>
      </c>
      <c r="C725" s="117">
        <v>870000</v>
      </c>
      <c r="D725" s="115" t="s">
        <v>342</v>
      </c>
      <c r="E725" s="115" t="s">
        <v>13</v>
      </c>
      <c r="F725" s="115" t="s">
        <v>343</v>
      </c>
      <c r="G725" s="115" t="s">
        <v>344</v>
      </c>
      <c r="H725" s="115">
        <v>0.56000000000000005</v>
      </c>
      <c r="I725" s="115">
        <v>0.48</v>
      </c>
      <c r="J725" s="115" t="s">
        <v>350</v>
      </c>
      <c r="K725" s="115">
        <v>1.53515865051E-3</v>
      </c>
      <c r="L725" s="115">
        <v>3674.4298321311499</v>
      </c>
      <c r="M725" s="115">
        <v>9.1560573703253691</v>
      </c>
      <c r="N725" s="115">
        <v>1.3465012890385499</v>
      </c>
      <c r="O725" s="115">
        <v>1.4056000676629999E-2</v>
      </c>
      <c r="P725" s="115">
        <v>2.0670931017899999E-3</v>
      </c>
      <c r="Q725" s="115">
        <v>5.6408327424918197</v>
      </c>
      <c r="R725" s="115">
        <v>1210</v>
      </c>
      <c r="S725" s="115" t="s">
        <v>353</v>
      </c>
      <c r="T725" s="115">
        <v>1210</v>
      </c>
      <c r="U725" s="115" t="s">
        <v>352</v>
      </c>
      <c r="V725" s="115" t="s">
        <v>350</v>
      </c>
      <c r="Z725" s="115">
        <v>0</v>
      </c>
      <c r="AA725" s="115">
        <v>1</v>
      </c>
      <c r="AB725" s="115">
        <v>1.4056000676629999E-2</v>
      </c>
      <c r="AC725" s="115">
        <v>2.0670931017899999E-3</v>
      </c>
      <c r="AD725" s="115">
        <v>11.0659188194838</v>
      </c>
      <c r="AF725" s="115">
        <v>-1</v>
      </c>
      <c r="AG725" s="115">
        <v>-1</v>
      </c>
      <c r="AH725" s="115">
        <v>-1</v>
      </c>
      <c r="AI725" s="115">
        <v>-1</v>
      </c>
      <c r="AJ725" s="115">
        <v>0</v>
      </c>
      <c r="AM725" s="115" t="s">
        <v>348</v>
      </c>
      <c r="AN725" s="115">
        <v>-1</v>
      </c>
      <c r="AQ725" s="115">
        <v>608</v>
      </c>
      <c r="AR725" s="115" t="s">
        <v>247</v>
      </c>
      <c r="AS725" s="115" t="s">
        <v>355</v>
      </c>
      <c r="AT725" s="115" t="s">
        <v>296</v>
      </c>
      <c r="AV725" s="115">
        <v>17.775015802430602</v>
      </c>
      <c r="AW725" s="115">
        <v>8.9747921999999997E-3</v>
      </c>
    </row>
    <row r="726" spans="1:49" x14ac:dyDescent="0.25">
      <c r="A726" s="117">
        <v>230000</v>
      </c>
      <c r="B726" s="117">
        <v>870000</v>
      </c>
      <c r="C726" s="117">
        <v>870000</v>
      </c>
      <c r="D726" s="115" t="s">
        <v>342</v>
      </c>
      <c r="E726" s="115" t="s">
        <v>13</v>
      </c>
      <c r="F726" s="115" t="s">
        <v>343</v>
      </c>
      <c r="G726" s="115" t="s">
        <v>344</v>
      </c>
      <c r="H726" s="115">
        <v>0.56000000000000005</v>
      </c>
      <c r="I726" s="115">
        <v>0.48</v>
      </c>
      <c r="J726" s="115" t="s">
        <v>350</v>
      </c>
      <c r="K726" s="115">
        <v>5.6816718870960001E-2</v>
      </c>
      <c r="L726" s="115">
        <v>3674.4298321311499</v>
      </c>
      <c r="M726" s="115">
        <v>9.1560573703253691</v>
      </c>
      <c r="N726" s="115">
        <v>1.3465012890385499</v>
      </c>
      <c r="O726" s="115">
        <v>0.52021713757624</v>
      </c>
      <c r="P726" s="115">
        <v>7.6503785198700006E-2</v>
      </c>
      <c r="Q726" s="115">
        <v>208.769046783297</v>
      </c>
      <c r="R726" s="115">
        <v>1210</v>
      </c>
      <c r="S726" s="115" t="s">
        <v>353</v>
      </c>
      <c r="T726" s="115">
        <v>1210</v>
      </c>
      <c r="U726" s="115" t="s">
        <v>352</v>
      </c>
      <c r="V726" s="115" t="s">
        <v>350</v>
      </c>
      <c r="Z726" s="115">
        <v>0</v>
      </c>
      <c r="AA726" s="115">
        <v>1</v>
      </c>
      <c r="AB726" s="115">
        <v>0.52021713757624</v>
      </c>
      <c r="AC726" s="115">
        <v>7.6503785198700006E-2</v>
      </c>
      <c r="AD726" s="115">
        <v>490.53141395845</v>
      </c>
      <c r="AF726" s="115">
        <v>-1</v>
      </c>
      <c r="AG726" s="115">
        <v>-1</v>
      </c>
      <c r="AH726" s="115">
        <v>-1</v>
      </c>
      <c r="AI726" s="115">
        <v>-1</v>
      </c>
      <c r="AJ726" s="115">
        <v>0</v>
      </c>
      <c r="AM726" s="115" t="s">
        <v>348</v>
      </c>
      <c r="AN726" s="115">
        <v>-1</v>
      </c>
      <c r="AQ726" s="115">
        <v>608</v>
      </c>
      <c r="AR726" s="115" t="s">
        <v>247</v>
      </c>
      <c r="AS726" s="115" t="s">
        <v>355</v>
      </c>
      <c r="AT726" s="115" t="s">
        <v>296</v>
      </c>
      <c r="AV726" s="115">
        <v>73.114314115916301</v>
      </c>
      <c r="AW726" s="115">
        <v>0.39783569660000001</v>
      </c>
    </row>
    <row r="727" spans="1:49" x14ac:dyDescent="0.25">
      <c r="A727" s="117">
        <v>230000</v>
      </c>
      <c r="B727" s="117">
        <v>870000</v>
      </c>
      <c r="C727" s="117">
        <v>870000</v>
      </c>
      <c r="D727" s="115" t="s">
        <v>342</v>
      </c>
      <c r="E727" s="115" t="s">
        <v>13</v>
      </c>
      <c r="F727" s="115" t="s">
        <v>343</v>
      </c>
      <c r="G727" s="115" t="s">
        <v>344</v>
      </c>
      <c r="H727" s="115">
        <v>0.56000000000000005</v>
      </c>
      <c r="I727" s="115">
        <v>0.48</v>
      </c>
      <c r="J727" s="115" t="s">
        <v>350</v>
      </c>
      <c r="K727" s="115">
        <v>4.0997390377949999E-2</v>
      </c>
      <c r="L727" s="115">
        <v>3674.4298321311499</v>
      </c>
      <c r="M727" s="115">
        <v>9.1560573703253691</v>
      </c>
      <c r="N727" s="115">
        <v>1.3465012890385499</v>
      </c>
      <c r="O727" s="115">
        <v>0.37537445833421001</v>
      </c>
      <c r="P727" s="115">
        <v>5.520303899113E-2</v>
      </c>
      <c r="Q727" s="115">
        <v>150.642034244299</v>
      </c>
      <c r="R727" s="115">
        <v>1210</v>
      </c>
      <c r="S727" s="115" t="s">
        <v>353</v>
      </c>
      <c r="T727" s="115">
        <v>1210</v>
      </c>
      <c r="U727" s="115" t="s">
        <v>352</v>
      </c>
      <c r="V727" s="115" t="s">
        <v>350</v>
      </c>
      <c r="Z727" s="115">
        <v>0</v>
      </c>
      <c r="AA727" s="115">
        <v>1</v>
      </c>
      <c r="AB727" s="115">
        <v>0.37537445833421001</v>
      </c>
      <c r="AC727" s="115">
        <v>5.520303899113E-2</v>
      </c>
      <c r="AD727" s="115">
        <v>352.66367188414898</v>
      </c>
      <c r="AF727" s="115">
        <v>-1</v>
      </c>
      <c r="AG727" s="115">
        <v>-1</v>
      </c>
      <c r="AH727" s="115">
        <v>-1</v>
      </c>
      <c r="AI727" s="115">
        <v>-1</v>
      </c>
      <c r="AJ727" s="115">
        <v>0</v>
      </c>
      <c r="AM727" s="115" t="s">
        <v>348</v>
      </c>
      <c r="AN727" s="115">
        <v>-1</v>
      </c>
      <c r="AQ727" s="115">
        <v>608</v>
      </c>
      <c r="AR727" s="115" t="s">
        <v>247</v>
      </c>
      <c r="AS727" s="115" t="s">
        <v>355</v>
      </c>
      <c r="AT727" s="115" t="s">
        <v>296</v>
      </c>
      <c r="AV727" s="115">
        <v>57.515097887436099</v>
      </c>
      <c r="AW727" s="115">
        <v>0.28602082070000001</v>
      </c>
    </row>
    <row r="728" spans="1:49" x14ac:dyDescent="0.25">
      <c r="A728" s="117">
        <v>230000</v>
      </c>
      <c r="B728" s="117">
        <v>870000</v>
      </c>
      <c r="C728" s="117">
        <v>870000</v>
      </c>
      <c r="D728" s="115" t="s">
        <v>342</v>
      </c>
      <c r="E728" s="115" t="s">
        <v>13</v>
      </c>
      <c r="F728" s="115" t="s">
        <v>343</v>
      </c>
      <c r="G728" s="115" t="s">
        <v>344</v>
      </c>
      <c r="H728" s="115">
        <v>0.56000000000000005</v>
      </c>
      <c r="I728" s="115">
        <v>0.48</v>
      </c>
      <c r="J728" s="115" t="s">
        <v>350</v>
      </c>
      <c r="K728" s="115">
        <v>3.8368657946299999E-3</v>
      </c>
      <c r="L728" s="115">
        <v>3674.4298321311499</v>
      </c>
      <c r="M728" s="115">
        <v>9.1560573703253691</v>
      </c>
      <c r="N728" s="115">
        <v>1.3465012890385499</v>
      </c>
      <c r="O728" s="115">
        <v>3.5130563337949998E-2</v>
      </c>
      <c r="P728" s="115">
        <v>5.16634473834E-3</v>
      </c>
      <c r="Q728" s="115">
        <v>14.0982941377051</v>
      </c>
      <c r="R728" s="115">
        <v>1210</v>
      </c>
      <c r="S728" s="115" t="s">
        <v>353</v>
      </c>
      <c r="T728" s="115">
        <v>1210</v>
      </c>
      <c r="U728" s="115" t="s">
        <v>352</v>
      </c>
      <c r="V728" s="115" t="s">
        <v>350</v>
      </c>
      <c r="Z728" s="115">
        <v>0</v>
      </c>
      <c r="AA728" s="115">
        <v>1</v>
      </c>
      <c r="AB728" s="115">
        <v>3.5130563337949998E-2</v>
      </c>
      <c r="AC728" s="115">
        <v>5.16634473834E-3</v>
      </c>
      <c r="AD728" s="115">
        <v>14.098294137706199</v>
      </c>
      <c r="AF728" s="115">
        <v>-1</v>
      </c>
      <c r="AG728" s="115">
        <v>-1</v>
      </c>
      <c r="AH728" s="115">
        <v>-1</v>
      </c>
      <c r="AI728" s="115">
        <v>-1</v>
      </c>
      <c r="AJ728" s="115">
        <v>0</v>
      </c>
      <c r="AM728" s="115" t="s">
        <v>348</v>
      </c>
      <c r="AN728" s="115">
        <v>-1</v>
      </c>
      <c r="AQ728" s="115">
        <v>608</v>
      </c>
      <c r="AR728" s="115" t="s">
        <v>247</v>
      </c>
      <c r="AS728" s="115" t="s">
        <v>355</v>
      </c>
      <c r="AT728" s="115" t="s">
        <v>296</v>
      </c>
      <c r="AV728" s="115">
        <v>30.947363519344599</v>
      </c>
      <c r="AW728" s="115">
        <v>1.14341396E-2</v>
      </c>
    </row>
    <row r="729" spans="1:49" x14ac:dyDescent="0.25">
      <c r="A729" s="117">
        <v>230000</v>
      </c>
      <c r="B729" s="117">
        <v>870000</v>
      </c>
      <c r="C729" s="117">
        <v>870000</v>
      </c>
      <c r="D729" s="115" t="s">
        <v>342</v>
      </c>
      <c r="E729" s="115" t="s">
        <v>13</v>
      </c>
      <c r="F729" s="115" t="s">
        <v>343</v>
      </c>
      <c r="G729" s="115" t="s">
        <v>344</v>
      </c>
      <c r="H729" s="115">
        <v>0.56000000000000005</v>
      </c>
      <c r="I729" s="115">
        <v>0.48</v>
      </c>
      <c r="J729" s="115" t="s">
        <v>350</v>
      </c>
      <c r="K729" s="115">
        <v>7.71597371191E-2</v>
      </c>
      <c r="L729" s="115">
        <v>3674.4298321311499</v>
      </c>
      <c r="M729" s="115">
        <v>9.1560573703253691</v>
      </c>
      <c r="N729" s="115">
        <v>1.3465012890385499</v>
      </c>
      <c r="O729" s="115">
        <v>0.70647897974170004</v>
      </c>
      <c r="P729" s="115">
        <v>0.10389568549274</v>
      </c>
      <c r="Q729" s="115">
        <v>283.51803990981801</v>
      </c>
      <c r="R729" s="115">
        <v>1210</v>
      </c>
      <c r="S729" s="115" t="s">
        <v>353</v>
      </c>
      <c r="T729" s="115">
        <v>1210</v>
      </c>
      <c r="U729" s="115" t="s">
        <v>352</v>
      </c>
      <c r="V729" s="115" t="s">
        <v>350</v>
      </c>
      <c r="Z729" s="115">
        <v>0</v>
      </c>
      <c r="AA729" s="115">
        <v>1</v>
      </c>
      <c r="AB729" s="115">
        <v>0.70647897974170004</v>
      </c>
      <c r="AC729" s="115">
        <v>0.10389568549274</v>
      </c>
      <c r="AD729" s="115">
        <v>283.51803990981898</v>
      </c>
      <c r="AF729" s="115">
        <v>-1</v>
      </c>
      <c r="AG729" s="115">
        <v>-1</v>
      </c>
      <c r="AH729" s="115">
        <v>-1</v>
      </c>
      <c r="AI729" s="115">
        <v>-1</v>
      </c>
      <c r="AJ729" s="115">
        <v>0</v>
      </c>
      <c r="AM729" s="115" t="s">
        <v>348</v>
      </c>
      <c r="AN729" s="115">
        <v>-1</v>
      </c>
      <c r="AQ729" s="115">
        <v>608</v>
      </c>
      <c r="AR729" s="115" t="s">
        <v>247</v>
      </c>
      <c r="AS729" s="115" t="s">
        <v>355</v>
      </c>
      <c r="AT729" s="115" t="s">
        <v>296</v>
      </c>
      <c r="AV729" s="115">
        <v>71.917919282151402</v>
      </c>
      <c r="AW729" s="115">
        <v>0.22994163819999999</v>
      </c>
    </row>
    <row r="730" spans="1:49" x14ac:dyDescent="0.25">
      <c r="A730" s="117">
        <v>230000</v>
      </c>
      <c r="B730" s="117">
        <v>870000</v>
      </c>
      <c r="C730" s="117">
        <v>870000</v>
      </c>
      <c r="D730" s="115" t="s">
        <v>342</v>
      </c>
      <c r="E730" s="115" t="s">
        <v>13</v>
      </c>
      <c r="F730" s="115" t="s">
        <v>343</v>
      </c>
      <c r="G730" s="115" t="s">
        <v>344</v>
      </c>
      <c r="H730" s="115">
        <v>0.56000000000000005</v>
      </c>
      <c r="I730" s="115">
        <v>0.48</v>
      </c>
      <c r="J730" s="115" t="s">
        <v>350</v>
      </c>
      <c r="K730" s="115">
        <v>7.5239716104480006E-2</v>
      </c>
      <c r="L730" s="115">
        <v>3674.4298321311499</v>
      </c>
      <c r="M730" s="115">
        <v>9.1560573703253691</v>
      </c>
      <c r="N730" s="115">
        <v>1.3465012890385499</v>
      </c>
      <c r="O730" s="115">
        <v>0.68889915717962003</v>
      </c>
      <c r="P730" s="115">
        <v>0.10131037472157001</v>
      </c>
      <c r="Q730" s="115">
        <v>276.46305741538299</v>
      </c>
      <c r="R730" s="115">
        <v>1210</v>
      </c>
      <c r="S730" s="115" t="s">
        <v>353</v>
      </c>
      <c r="T730" s="115">
        <v>1210</v>
      </c>
      <c r="U730" s="115" t="s">
        <v>352</v>
      </c>
      <c r="V730" s="115" t="s">
        <v>350</v>
      </c>
      <c r="Z730" s="115">
        <v>0</v>
      </c>
      <c r="AA730" s="115">
        <v>1</v>
      </c>
      <c r="AB730" s="115">
        <v>0.68889915717962003</v>
      </c>
      <c r="AC730" s="115">
        <v>0.10131037472157001</v>
      </c>
      <c r="AD730" s="115">
        <v>276.46305741538401</v>
      </c>
      <c r="AF730" s="115">
        <v>-1</v>
      </c>
      <c r="AG730" s="115">
        <v>-1</v>
      </c>
      <c r="AH730" s="115">
        <v>-1</v>
      </c>
      <c r="AI730" s="115">
        <v>-1</v>
      </c>
      <c r="AJ730" s="115">
        <v>0</v>
      </c>
      <c r="AM730" s="115" t="s">
        <v>348</v>
      </c>
      <c r="AN730" s="115">
        <v>-1</v>
      </c>
      <c r="AQ730" s="115">
        <v>608</v>
      </c>
      <c r="AR730" s="115" t="s">
        <v>247</v>
      </c>
      <c r="AS730" s="115" t="s">
        <v>355</v>
      </c>
      <c r="AT730" s="115" t="s">
        <v>296</v>
      </c>
      <c r="AV730" s="115">
        <v>70.487898872010703</v>
      </c>
      <c r="AW730" s="115">
        <v>0.22421983570000001</v>
      </c>
    </row>
    <row r="731" spans="1:49" x14ac:dyDescent="0.25">
      <c r="A731" s="117">
        <v>230000</v>
      </c>
      <c r="B731" s="117">
        <v>870000</v>
      </c>
      <c r="C731" s="117">
        <v>870000</v>
      </c>
      <c r="D731" s="115" t="s">
        <v>342</v>
      </c>
      <c r="E731" s="115" t="s">
        <v>13</v>
      </c>
      <c r="F731" s="115" t="s">
        <v>343</v>
      </c>
      <c r="G731" s="115" t="s">
        <v>344</v>
      </c>
      <c r="H731" s="115">
        <v>0.56000000000000005</v>
      </c>
      <c r="I731" s="115">
        <v>0.48</v>
      </c>
      <c r="J731" s="115" t="s">
        <v>350</v>
      </c>
      <c r="K731" s="115">
        <v>2.895676560184E-2</v>
      </c>
      <c r="L731" s="115">
        <v>3674.4298321311499</v>
      </c>
      <c r="M731" s="115">
        <v>9.1560573703253691</v>
      </c>
      <c r="N731" s="115">
        <v>1.3465012890385499</v>
      </c>
      <c r="O731" s="115">
        <v>0.26512980710952</v>
      </c>
      <c r="P731" s="115">
        <v>3.8990322209259999E-2</v>
      </c>
      <c r="Q731" s="115">
        <v>106.399603369433</v>
      </c>
      <c r="R731" s="115">
        <v>1210</v>
      </c>
      <c r="S731" s="115" t="s">
        <v>353</v>
      </c>
      <c r="T731" s="115">
        <v>1210</v>
      </c>
      <c r="U731" s="115" t="s">
        <v>352</v>
      </c>
      <c r="V731" s="115" t="s">
        <v>350</v>
      </c>
      <c r="Z731" s="115">
        <v>0</v>
      </c>
      <c r="AA731" s="115">
        <v>1</v>
      </c>
      <c r="AB731" s="115">
        <v>0.26512980710952</v>
      </c>
      <c r="AC731" s="115">
        <v>3.8990322209259999E-2</v>
      </c>
      <c r="AD731" s="115">
        <v>106.399603369434</v>
      </c>
      <c r="AF731" s="115">
        <v>-1</v>
      </c>
      <c r="AG731" s="115">
        <v>-1</v>
      </c>
      <c r="AH731" s="115">
        <v>-1</v>
      </c>
      <c r="AI731" s="115">
        <v>-1</v>
      </c>
      <c r="AJ731" s="115">
        <v>0</v>
      </c>
      <c r="AM731" s="115" t="s">
        <v>348</v>
      </c>
      <c r="AN731" s="115">
        <v>-1</v>
      </c>
      <c r="AQ731" s="115">
        <v>608</v>
      </c>
      <c r="AR731" s="115" t="s">
        <v>247</v>
      </c>
      <c r="AS731" s="115" t="s">
        <v>355</v>
      </c>
      <c r="AT731" s="115" t="s">
        <v>296</v>
      </c>
      <c r="AV731" s="115">
        <v>46.125968515896197</v>
      </c>
      <c r="AW731" s="115">
        <v>8.6293271199999994E-2</v>
      </c>
    </row>
    <row r="732" spans="1:49" x14ac:dyDescent="0.25">
      <c r="A732" s="117">
        <v>230000</v>
      </c>
      <c r="B732" s="117">
        <v>870000</v>
      </c>
      <c r="C732" s="117">
        <v>880000</v>
      </c>
      <c r="D732" s="115" t="s">
        <v>342</v>
      </c>
      <c r="E732" s="115" t="s">
        <v>13</v>
      </c>
      <c r="F732" s="115" t="s">
        <v>343</v>
      </c>
      <c r="G732" s="115" t="s">
        <v>344</v>
      </c>
      <c r="H732" s="115">
        <v>0.56000000000000005</v>
      </c>
      <c r="I732" s="115">
        <v>0.48</v>
      </c>
      <c r="J732" s="115" t="s">
        <v>345</v>
      </c>
      <c r="K732" s="115">
        <v>2.0965386049200002E-3</v>
      </c>
      <c r="L732" s="115">
        <v>3721.3570611383602</v>
      </c>
      <c r="M732" s="115">
        <v>9.7405749074818697</v>
      </c>
      <c r="N732" s="115">
        <v>1.53174550764935</v>
      </c>
      <c r="O732" s="115">
        <v>2.042149132766E-2</v>
      </c>
      <c r="P732" s="115">
        <v>3.2113635896999998E-3</v>
      </c>
      <c r="Q732" s="115">
        <v>7.8019687413719296</v>
      </c>
      <c r="R732" s="115">
        <v>1200</v>
      </c>
      <c r="S732" s="115" t="s">
        <v>351</v>
      </c>
      <c r="T732" s="115">
        <v>1200</v>
      </c>
      <c r="U732" s="115" t="s">
        <v>347</v>
      </c>
      <c r="V732" s="115" t="s">
        <v>345</v>
      </c>
      <c r="Z732" s="115">
        <v>0</v>
      </c>
      <c r="AA732" s="115">
        <v>1</v>
      </c>
      <c r="AB732" s="115">
        <v>2.042149132766E-2</v>
      </c>
      <c r="AC732" s="115">
        <v>3.2113635896999998E-3</v>
      </c>
      <c r="AD732" s="115">
        <v>343.40007313404698</v>
      </c>
      <c r="AF732" s="115">
        <v>-1</v>
      </c>
      <c r="AG732" s="115">
        <v>-1</v>
      </c>
      <c r="AH732" s="115">
        <v>-1</v>
      </c>
      <c r="AI732" s="115">
        <v>-1</v>
      </c>
      <c r="AJ732" s="115">
        <v>0</v>
      </c>
      <c r="AM732" s="115" t="s">
        <v>348</v>
      </c>
      <c r="AN732" s="115">
        <v>-1</v>
      </c>
      <c r="AQ732" s="115">
        <v>608</v>
      </c>
      <c r="AR732" s="115" t="s">
        <v>247</v>
      </c>
      <c r="AS732" s="115" t="s">
        <v>355</v>
      </c>
      <c r="AT732" s="115" t="s">
        <v>296</v>
      </c>
      <c r="AV732" s="115">
        <v>75.095454977257504</v>
      </c>
      <c r="AW732" s="115">
        <v>0.2785077641</v>
      </c>
    </row>
    <row r="733" spans="1:49" x14ac:dyDescent="0.25">
      <c r="A733" s="117">
        <v>230000</v>
      </c>
      <c r="B733" s="117">
        <v>870000</v>
      </c>
      <c r="C733" s="117">
        <v>880000</v>
      </c>
      <c r="D733" s="115" t="s">
        <v>342</v>
      </c>
      <c r="E733" s="115" t="s">
        <v>13</v>
      </c>
      <c r="F733" s="115" t="s">
        <v>343</v>
      </c>
      <c r="G733" s="115" t="s">
        <v>344</v>
      </c>
      <c r="H733" s="115">
        <v>0.56000000000000005</v>
      </c>
      <c r="I733" s="115">
        <v>0.48</v>
      </c>
      <c r="J733" s="115" t="s">
        <v>350</v>
      </c>
      <c r="K733" s="115">
        <v>0.17292051091905</v>
      </c>
      <c r="L733" s="115">
        <v>3695.9802377921101</v>
      </c>
      <c r="M733" s="115">
        <v>9.2064256103295108</v>
      </c>
      <c r="N733" s="115">
        <v>1.3537952613461599</v>
      </c>
      <c r="O733" s="115">
        <v>1.5919798202764099</v>
      </c>
      <c r="P733" s="115">
        <v>0.23409896827175999</v>
      </c>
      <c r="Q733" s="115">
        <v>639.11079106572799</v>
      </c>
      <c r="R733" s="115">
        <v>1200</v>
      </c>
      <c r="S733" s="115" t="s">
        <v>351</v>
      </c>
      <c r="T733" s="115">
        <v>1200</v>
      </c>
      <c r="U733" s="115" t="s">
        <v>352</v>
      </c>
      <c r="V733" s="115" t="s">
        <v>350</v>
      </c>
      <c r="Z733" s="115">
        <v>0</v>
      </c>
      <c r="AA733" s="115">
        <v>1</v>
      </c>
      <c r="AB733" s="115">
        <v>1.5919798202764099</v>
      </c>
      <c r="AC733" s="115">
        <v>0.23409896827175999</v>
      </c>
      <c r="AD733" s="115">
        <v>639.11079106572799</v>
      </c>
      <c r="AF733" s="115">
        <v>-1</v>
      </c>
      <c r="AG733" s="115">
        <v>-1</v>
      </c>
      <c r="AH733" s="115">
        <v>-1</v>
      </c>
      <c r="AI733" s="115">
        <v>-1</v>
      </c>
      <c r="AJ733" s="115">
        <v>0</v>
      </c>
      <c r="AM733" s="115" t="s">
        <v>348</v>
      </c>
      <c r="AN733" s="115">
        <v>-1</v>
      </c>
      <c r="AQ733" s="115">
        <v>608</v>
      </c>
      <c r="AR733" s="115" t="s">
        <v>247</v>
      </c>
      <c r="AS733" s="115" t="s">
        <v>355</v>
      </c>
      <c r="AT733" s="115" t="s">
        <v>296</v>
      </c>
      <c r="AV733" s="115">
        <v>128.06339729387599</v>
      </c>
      <c r="AW733" s="115">
        <v>0.51833803010000001</v>
      </c>
    </row>
    <row r="734" spans="1:49" x14ac:dyDescent="0.25">
      <c r="A734" s="117">
        <v>230000</v>
      </c>
      <c r="B734" s="117">
        <v>870000</v>
      </c>
      <c r="C734" s="117">
        <v>880000</v>
      </c>
      <c r="D734" s="115" t="s">
        <v>342</v>
      </c>
      <c r="E734" s="115" t="s">
        <v>13</v>
      </c>
      <c r="F734" s="115" t="s">
        <v>343</v>
      </c>
      <c r="G734" s="115" t="s">
        <v>344</v>
      </c>
      <c r="H734" s="115">
        <v>0.56000000000000005</v>
      </c>
      <c r="I734" s="115">
        <v>0.48</v>
      </c>
      <c r="J734" s="115" t="s">
        <v>350</v>
      </c>
      <c r="K734" s="115">
        <v>0.25648933525249001</v>
      </c>
      <c r="L734" s="115">
        <v>3695.9802377921101</v>
      </c>
      <c r="M734" s="115">
        <v>9.2064256103295108</v>
      </c>
      <c r="N734" s="115">
        <v>1.3537952613461599</v>
      </c>
      <c r="O734" s="115">
        <v>2.3613499848449599</v>
      </c>
      <c r="P734" s="115">
        <v>0.34723404665065</v>
      </c>
      <c r="Q734" s="115">
        <v>947.97951429765806</v>
      </c>
      <c r="R734" s="115">
        <v>1210</v>
      </c>
      <c r="S734" s="115" t="s">
        <v>353</v>
      </c>
      <c r="T734" s="115">
        <v>1210</v>
      </c>
      <c r="U734" s="115" t="s">
        <v>352</v>
      </c>
      <c r="V734" s="115" t="s">
        <v>350</v>
      </c>
      <c r="Z734" s="115">
        <v>0</v>
      </c>
      <c r="AA734" s="115">
        <v>1</v>
      </c>
      <c r="AB734" s="115">
        <v>2.3613499848449599</v>
      </c>
      <c r="AC734" s="115">
        <v>0.34723404665065</v>
      </c>
      <c r="AD734" s="115">
        <v>947.97951429765806</v>
      </c>
      <c r="AF734" s="115">
        <v>-1</v>
      </c>
      <c r="AG734" s="115">
        <v>-1</v>
      </c>
      <c r="AH734" s="115">
        <v>-1</v>
      </c>
      <c r="AI734" s="115">
        <v>-1</v>
      </c>
      <c r="AJ734" s="115">
        <v>0</v>
      </c>
      <c r="AM734" s="115" t="s">
        <v>348</v>
      </c>
      <c r="AN734" s="115">
        <v>-1</v>
      </c>
      <c r="AQ734" s="115">
        <v>608</v>
      </c>
      <c r="AR734" s="115" t="s">
        <v>247</v>
      </c>
      <c r="AS734" s="115" t="s">
        <v>355</v>
      </c>
      <c r="AT734" s="115" t="s">
        <v>296</v>
      </c>
      <c r="AV734" s="115">
        <v>131.49823739415601</v>
      </c>
      <c r="AW734" s="115">
        <v>0.76883983320000004</v>
      </c>
    </row>
    <row r="735" spans="1:49" x14ac:dyDescent="0.25">
      <c r="A735" s="117">
        <v>230000</v>
      </c>
      <c r="B735" s="117">
        <v>870000</v>
      </c>
      <c r="C735" s="117">
        <v>880000</v>
      </c>
      <c r="D735" s="115" t="s">
        <v>342</v>
      </c>
      <c r="E735" s="115" t="s">
        <v>13</v>
      </c>
      <c r="F735" s="115" t="s">
        <v>343</v>
      </c>
      <c r="G735" s="115" t="s">
        <v>344</v>
      </c>
      <c r="H735" s="115">
        <v>0.56000000000000005</v>
      </c>
      <c r="I735" s="115">
        <v>0.48</v>
      </c>
      <c r="J735" s="115" t="s">
        <v>350</v>
      </c>
      <c r="K735" s="115">
        <v>5.3152009495999999E-4</v>
      </c>
      <c r="L735" s="115">
        <v>3695.9802377921101</v>
      </c>
      <c r="M735" s="115">
        <v>9.2064256103295108</v>
      </c>
      <c r="N735" s="115">
        <v>1.3537952613461599</v>
      </c>
      <c r="O735" s="115">
        <v>4.89340021465E-3</v>
      </c>
      <c r="P735" s="115">
        <v>7.1956938585999997E-4</v>
      </c>
      <c r="Q735" s="115">
        <v>1.9644877669652401</v>
      </c>
      <c r="R735" s="115">
        <v>1210</v>
      </c>
      <c r="S735" s="115" t="s">
        <v>353</v>
      </c>
      <c r="T735" s="115">
        <v>1210</v>
      </c>
      <c r="U735" s="115" t="s">
        <v>352</v>
      </c>
      <c r="V735" s="115" t="s">
        <v>350</v>
      </c>
      <c r="Z735" s="115">
        <v>0</v>
      </c>
      <c r="AA735" s="115">
        <v>1</v>
      </c>
      <c r="AB735" s="115">
        <v>4.89340021465E-3</v>
      </c>
      <c r="AC735" s="115">
        <v>7.1956938585999997E-4</v>
      </c>
      <c r="AD735" s="115">
        <v>1.9644877669665599</v>
      </c>
      <c r="AF735" s="115">
        <v>-1</v>
      </c>
      <c r="AG735" s="115">
        <v>-1</v>
      </c>
      <c r="AH735" s="115">
        <v>-1</v>
      </c>
      <c r="AI735" s="115">
        <v>-1</v>
      </c>
      <c r="AJ735" s="115">
        <v>0</v>
      </c>
      <c r="AM735" s="115" t="s">
        <v>348</v>
      </c>
      <c r="AN735" s="115">
        <v>-1</v>
      </c>
      <c r="AQ735" s="115">
        <v>608</v>
      </c>
      <c r="AR735" s="115" t="s">
        <v>247</v>
      </c>
      <c r="AS735" s="115" t="s">
        <v>355</v>
      </c>
      <c r="AT735" s="115" t="s">
        <v>296</v>
      </c>
      <c r="AV735" s="115">
        <v>39.744216116554902</v>
      </c>
      <c r="AW735" s="115">
        <v>1.5932584999999999E-3</v>
      </c>
    </row>
    <row r="736" spans="1:49" x14ac:dyDescent="0.25">
      <c r="A736" s="117">
        <v>230000</v>
      </c>
      <c r="B736" s="117">
        <v>870000</v>
      </c>
      <c r="C736" s="117">
        <v>880000</v>
      </c>
      <c r="D736" s="115" t="s">
        <v>342</v>
      </c>
      <c r="E736" s="115" t="s">
        <v>13</v>
      </c>
      <c r="F736" s="115" t="s">
        <v>343</v>
      </c>
      <c r="G736" s="115" t="s">
        <v>344</v>
      </c>
      <c r="H736" s="115">
        <v>0.56000000000000005</v>
      </c>
      <c r="I736" s="115">
        <v>0.48</v>
      </c>
      <c r="J736" s="115" t="s">
        <v>350</v>
      </c>
      <c r="K736" s="115">
        <v>9.8950204649849993E-2</v>
      </c>
      <c r="L736" s="115">
        <v>3695.9802377921101</v>
      </c>
      <c r="M736" s="115">
        <v>9.2064256103295108</v>
      </c>
      <c r="N736" s="115">
        <v>1.3537952613461599</v>
      </c>
      <c r="O736" s="115">
        <v>0.91097769823571995</v>
      </c>
      <c r="P736" s="115">
        <v>0.13395831816420001</v>
      </c>
      <c r="Q736" s="115">
        <v>365.71800091133099</v>
      </c>
      <c r="R736" s="115">
        <v>1210</v>
      </c>
      <c r="S736" s="115" t="s">
        <v>353</v>
      </c>
      <c r="T736" s="115">
        <v>1210</v>
      </c>
      <c r="U736" s="115" t="s">
        <v>352</v>
      </c>
      <c r="V736" s="115" t="s">
        <v>350</v>
      </c>
      <c r="Z736" s="115">
        <v>0</v>
      </c>
      <c r="AA736" s="115">
        <v>1</v>
      </c>
      <c r="AB736" s="115">
        <v>0.91097769823571995</v>
      </c>
      <c r="AC736" s="115">
        <v>0.13395831816420001</v>
      </c>
      <c r="AD736" s="115">
        <v>365.71800091133201</v>
      </c>
      <c r="AF736" s="115">
        <v>-1</v>
      </c>
      <c r="AG736" s="115">
        <v>-1</v>
      </c>
      <c r="AH736" s="115">
        <v>-1</v>
      </c>
      <c r="AI736" s="115">
        <v>-1</v>
      </c>
      <c r="AJ736" s="115">
        <v>0</v>
      </c>
      <c r="AM736" s="115" t="s">
        <v>348</v>
      </c>
      <c r="AN736" s="115">
        <v>-1</v>
      </c>
      <c r="AQ736" s="115">
        <v>608</v>
      </c>
      <c r="AR736" s="115" t="s">
        <v>247</v>
      </c>
      <c r="AS736" s="115" t="s">
        <v>355</v>
      </c>
      <c r="AT736" s="115" t="s">
        <v>296</v>
      </c>
      <c r="AV736" s="115">
        <v>101.791543497402</v>
      </c>
      <c r="AW736" s="115">
        <v>0.29660827319999999</v>
      </c>
    </row>
    <row r="737" spans="1:49" x14ac:dyDescent="0.25">
      <c r="A737" s="117">
        <v>230000</v>
      </c>
      <c r="B737" s="117">
        <v>870000</v>
      </c>
      <c r="C737" s="117">
        <v>880000</v>
      </c>
      <c r="D737" s="115" t="s">
        <v>342</v>
      </c>
      <c r="E737" s="115" t="s">
        <v>13</v>
      </c>
      <c r="F737" s="115" t="s">
        <v>343</v>
      </c>
      <c r="G737" s="115" t="s">
        <v>344</v>
      </c>
      <c r="H737" s="115">
        <v>0.56000000000000005</v>
      </c>
      <c r="I737" s="115">
        <v>0.48</v>
      </c>
      <c r="J737" s="115" t="s">
        <v>350</v>
      </c>
      <c r="K737" s="115">
        <v>6.6584849929920004E-2</v>
      </c>
      <c r="L737" s="115">
        <v>3695.9802377921101</v>
      </c>
      <c r="M737" s="115">
        <v>9.2064256103295108</v>
      </c>
      <c r="N737" s="115">
        <v>1.3537952613461599</v>
      </c>
      <c r="O737" s="115">
        <v>0.61300846765478001</v>
      </c>
      <c r="P737" s="115">
        <v>9.0142254312570003E-2</v>
      </c>
      <c r="Q737" s="115">
        <v>246.09628947734501</v>
      </c>
      <c r="R737" s="115">
        <v>1210</v>
      </c>
      <c r="S737" s="115" t="s">
        <v>353</v>
      </c>
      <c r="T737" s="115">
        <v>1210</v>
      </c>
      <c r="U737" s="115" t="s">
        <v>352</v>
      </c>
      <c r="V737" s="115" t="s">
        <v>350</v>
      </c>
      <c r="Z737" s="115">
        <v>0</v>
      </c>
      <c r="AA737" s="115">
        <v>1</v>
      </c>
      <c r="AB737" s="115">
        <v>0.61300846765478001</v>
      </c>
      <c r="AC737" s="115">
        <v>9.0142254312570003E-2</v>
      </c>
      <c r="AD737" s="115">
        <v>246.096289477347</v>
      </c>
      <c r="AF737" s="115">
        <v>-1</v>
      </c>
      <c r="AG737" s="115">
        <v>-1</v>
      </c>
      <c r="AH737" s="115">
        <v>-1</v>
      </c>
      <c r="AI737" s="115">
        <v>-1</v>
      </c>
      <c r="AJ737" s="115">
        <v>0</v>
      </c>
      <c r="AM737" s="115" t="s">
        <v>348</v>
      </c>
      <c r="AN737" s="115">
        <v>-1</v>
      </c>
      <c r="AQ737" s="115">
        <v>608</v>
      </c>
      <c r="AR737" s="115" t="s">
        <v>247</v>
      </c>
      <c r="AS737" s="115" t="s">
        <v>355</v>
      </c>
      <c r="AT737" s="115" t="s">
        <v>296</v>
      </c>
      <c r="AV737" s="115">
        <v>72.511288017022693</v>
      </c>
      <c r="AW737" s="115">
        <v>0.19959147569999999</v>
      </c>
    </row>
    <row r="738" spans="1:49" x14ac:dyDescent="0.25">
      <c r="A738" s="117">
        <v>230000</v>
      </c>
      <c r="B738" s="117">
        <v>870000</v>
      </c>
      <c r="C738" s="117">
        <v>880000</v>
      </c>
      <c r="D738" s="115" t="s">
        <v>342</v>
      </c>
      <c r="E738" s="115" t="s">
        <v>13</v>
      </c>
      <c r="F738" s="115" t="s">
        <v>343</v>
      </c>
      <c r="G738" s="115" t="s">
        <v>344</v>
      </c>
      <c r="H738" s="115">
        <v>0.56000000000000005</v>
      </c>
      <c r="I738" s="115">
        <v>0.48</v>
      </c>
      <c r="J738" s="115" t="s">
        <v>350</v>
      </c>
      <c r="K738" s="115">
        <v>2.2287032890670001E-2</v>
      </c>
      <c r="L738" s="115">
        <v>3695.9802377921101</v>
      </c>
      <c r="M738" s="115">
        <v>9.2064256103295108</v>
      </c>
      <c r="N738" s="115">
        <v>1.3537952613461599</v>
      </c>
      <c r="O738" s="115">
        <v>0.20518391038295</v>
      </c>
      <c r="P738" s="115">
        <v>3.017207951686E-2</v>
      </c>
      <c r="Q738" s="115">
        <v>82.372433122953893</v>
      </c>
      <c r="R738" s="115">
        <v>1210</v>
      </c>
      <c r="S738" s="115" t="s">
        <v>353</v>
      </c>
      <c r="T738" s="115">
        <v>1210</v>
      </c>
      <c r="U738" s="115" t="s">
        <v>352</v>
      </c>
      <c r="V738" s="115" t="s">
        <v>350</v>
      </c>
      <c r="Z738" s="115">
        <v>0</v>
      </c>
      <c r="AA738" s="115">
        <v>1</v>
      </c>
      <c r="AB738" s="115">
        <v>0.20518391038295</v>
      </c>
      <c r="AC738" s="115">
        <v>3.017207951686E-2</v>
      </c>
      <c r="AD738" s="115">
        <v>82.372433122953595</v>
      </c>
      <c r="AF738" s="115">
        <v>-1</v>
      </c>
      <c r="AG738" s="115">
        <v>-1</v>
      </c>
      <c r="AH738" s="115">
        <v>-1</v>
      </c>
      <c r="AI738" s="115">
        <v>-1</v>
      </c>
      <c r="AJ738" s="115">
        <v>0</v>
      </c>
      <c r="AM738" s="115" t="s">
        <v>348</v>
      </c>
      <c r="AN738" s="115">
        <v>-1</v>
      </c>
      <c r="AQ738" s="115">
        <v>608</v>
      </c>
      <c r="AR738" s="115" t="s">
        <v>247</v>
      </c>
      <c r="AS738" s="115" t="s">
        <v>355</v>
      </c>
      <c r="AT738" s="115" t="s">
        <v>296</v>
      </c>
      <c r="AV738" s="115">
        <v>38.088436616748197</v>
      </c>
      <c r="AW738" s="115">
        <v>6.6806515100000005E-2</v>
      </c>
    </row>
    <row r="739" spans="1:49" x14ac:dyDescent="0.25">
      <c r="A739" s="117">
        <v>230000</v>
      </c>
      <c r="B739" s="117">
        <v>870000</v>
      </c>
      <c r="C739" s="117">
        <v>880000</v>
      </c>
      <c r="D739" s="115" t="s">
        <v>342</v>
      </c>
      <c r="E739" s="115" t="s">
        <v>13</v>
      </c>
      <c r="F739" s="115" t="s">
        <v>343</v>
      </c>
      <c r="G739" s="115" t="s">
        <v>344</v>
      </c>
      <c r="H739" s="115">
        <v>0.56000000000000005</v>
      </c>
      <c r="I739" s="115">
        <v>0.48</v>
      </c>
      <c r="J739" s="115" t="s">
        <v>350</v>
      </c>
      <c r="K739" s="115">
        <v>0.19978032681770999</v>
      </c>
      <c r="L739" s="115">
        <v>3674.4298321311499</v>
      </c>
      <c r="M739" s="115">
        <v>9.1560573703253691</v>
      </c>
      <c r="N739" s="115">
        <v>1.3465012890385499</v>
      </c>
      <c r="O739" s="115">
        <v>1.8292001338053601</v>
      </c>
      <c r="P739" s="115">
        <v>0.26900446758459001</v>
      </c>
      <c r="Q739" s="115">
        <v>734.07879273192702</v>
      </c>
      <c r="R739" s="115">
        <v>1200</v>
      </c>
      <c r="S739" s="115" t="s">
        <v>351</v>
      </c>
      <c r="T739" s="115">
        <v>1200</v>
      </c>
      <c r="U739" s="115" t="s">
        <v>352</v>
      </c>
      <c r="V739" s="115" t="s">
        <v>350</v>
      </c>
      <c r="Z739" s="115">
        <v>0</v>
      </c>
      <c r="AA739" s="115">
        <v>1</v>
      </c>
      <c r="AB739" s="115">
        <v>1.8292001338053601</v>
      </c>
      <c r="AC739" s="115">
        <v>0.26900446758459001</v>
      </c>
      <c r="AD739" s="115">
        <v>734.07879273192702</v>
      </c>
      <c r="AF739" s="115">
        <v>-1</v>
      </c>
      <c r="AG739" s="115">
        <v>-1</v>
      </c>
      <c r="AH739" s="115">
        <v>-1</v>
      </c>
      <c r="AI739" s="115">
        <v>-1</v>
      </c>
      <c r="AJ739" s="115">
        <v>0</v>
      </c>
      <c r="AM739" s="115" t="s">
        <v>348</v>
      </c>
      <c r="AN739" s="115">
        <v>-1</v>
      </c>
      <c r="AQ739" s="115">
        <v>608</v>
      </c>
      <c r="AR739" s="115" t="s">
        <v>247</v>
      </c>
      <c r="AS739" s="115" t="s">
        <v>355</v>
      </c>
      <c r="AT739" s="115" t="s">
        <v>296</v>
      </c>
      <c r="AV739" s="115">
        <v>132.25011203121599</v>
      </c>
      <c r="AW739" s="115">
        <v>0.59535992920000003</v>
      </c>
    </row>
    <row r="740" spans="1:49" x14ac:dyDescent="0.25">
      <c r="A740" s="117">
        <v>230000</v>
      </c>
      <c r="B740" s="117">
        <v>870000</v>
      </c>
      <c r="C740" s="117">
        <v>880000</v>
      </c>
      <c r="D740" s="115" t="s">
        <v>342</v>
      </c>
      <c r="E740" s="115" t="s">
        <v>13</v>
      </c>
      <c r="F740" s="115" t="s">
        <v>343</v>
      </c>
      <c r="G740" s="115" t="s">
        <v>344</v>
      </c>
      <c r="H740" s="115">
        <v>0.56000000000000005</v>
      </c>
      <c r="I740" s="115">
        <v>0.48</v>
      </c>
      <c r="J740" s="115" t="s">
        <v>350</v>
      </c>
      <c r="K740" s="115">
        <v>1.010089338054E-2</v>
      </c>
      <c r="L740" s="115">
        <v>3674.4298321311499</v>
      </c>
      <c r="M740" s="115">
        <v>9.1560573703253691</v>
      </c>
      <c r="N740" s="115">
        <v>1.3465012890385499</v>
      </c>
      <c r="O740" s="115">
        <v>9.2484359283819997E-2</v>
      </c>
      <c r="P740" s="115">
        <v>1.3600865957340001E-2</v>
      </c>
      <c r="Q740" s="115">
        <v>37.115023968658001</v>
      </c>
      <c r="R740" s="115">
        <v>1210</v>
      </c>
      <c r="S740" s="115" t="s">
        <v>353</v>
      </c>
      <c r="T740" s="115">
        <v>1210</v>
      </c>
      <c r="U740" s="115" t="s">
        <v>352</v>
      </c>
      <c r="V740" s="115" t="s">
        <v>350</v>
      </c>
      <c r="Z740" s="115">
        <v>0</v>
      </c>
      <c r="AA740" s="115">
        <v>1</v>
      </c>
      <c r="AB740" s="115">
        <v>9.2484359283819997E-2</v>
      </c>
      <c r="AC740" s="115">
        <v>1.3600865957340001E-2</v>
      </c>
      <c r="AD740" s="115">
        <v>81.586325746773198</v>
      </c>
      <c r="AF740" s="115">
        <v>-1</v>
      </c>
      <c r="AG740" s="115">
        <v>-1</v>
      </c>
      <c r="AH740" s="115">
        <v>-1</v>
      </c>
      <c r="AI740" s="115">
        <v>-1</v>
      </c>
      <c r="AJ740" s="115">
        <v>0</v>
      </c>
      <c r="AM740" s="115" t="s">
        <v>348</v>
      </c>
      <c r="AN740" s="115">
        <v>-1</v>
      </c>
      <c r="AQ740" s="115">
        <v>608</v>
      </c>
      <c r="AR740" s="115" t="s">
        <v>247</v>
      </c>
      <c r="AS740" s="115" t="s">
        <v>355</v>
      </c>
      <c r="AT740" s="115" t="s">
        <v>296</v>
      </c>
      <c r="AV740" s="115">
        <v>26.183958818058301</v>
      </c>
      <c r="AW740" s="115">
        <v>6.6168958400000005E-2</v>
      </c>
    </row>
    <row r="741" spans="1:49" x14ac:dyDescent="0.25">
      <c r="A741" s="117">
        <v>230000</v>
      </c>
      <c r="B741" s="117">
        <v>870000</v>
      </c>
      <c r="C741" s="117">
        <v>880000</v>
      </c>
      <c r="D741" s="115" t="s">
        <v>342</v>
      </c>
      <c r="E741" s="115" t="s">
        <v>13</v>
      </c>
      <c r="F741" s="115" t="s">
        <v>343</v>
      </c>
      <c r="G741" s="115" t="s">
        <v>344</v>
      </c>
      <c r="H741" s="115">
        <v>0.56000000000000005</v>
      </c>
      <c r="I741" s="115">
        <v>0.48</v>
      </c>
      <c r="J741" s="115" t="s">
        <v>350</v>
      </c>
      <c r="K741" s="115">
        <v>5.8255316893489999E-2</v>
      </c>
      <c r="L741" s="115">
        <v>3674.4298321311499</v>
      </c>
      <c r="M741" s="115">
        <v>9.1560573703253691</v>
      </c>
      <c r="N741" s="115">
        <v>1.3465012890385499</v>
      </c>
      <c r="O741" s="115">
        <v>0.53338902360332996</v>
      </c>
      <c r="P741" s="115">
        <v>7.8440859290439993E-2</v>
      </c>
      <c r="Q741" s="115">
        <v>214.05507427371501</v>
      </c>
      <c r="R741" s="115">
        <v>1210</v>
      </c>
      <c r="S741" s="115" t="s">
        <v>353</v>
      </c>
      <c r="T741" s="115">
        <v>1210</v>
      </c>
      <c r="U741" s="115" t="s">
        <v>352</v>
      </c>
      <c r="V741" s="115" t="s">
        <v>350</v>
      </c>
      <c r="Z741" s="115">
        <v>0</v>
      </c>
      <c r="AA741" s="115">
        <v>1</v>
      </c>
      <c r="AB741" s="115">
        <v>0.53338902360332996</v>
      </c>
      <c r="AC741" s="115">
        <v>7.8440859290439993E-2</v>
      </c>
      <c r="AD741" s="115">
        <v>482.672126475163</v>
      </c>
      <c r="AF741" s="115">
        <v>-1</v>
      </c>
      <c r="AG741" s="115">
        <v>-1</v>
      </c>
      <c r="AH741" s="115">
        <v>-1</v>
      </c>
      <c r="AI741" s="115">
        <v>-1</v>
      </c>
      <c r="AJ741" s="115">
        <v>0</v>
      </c>
      <c r="AM741" s="115" t="s">
        <v>348</v>
      </c>
      <c r="AN741" s="115">
        <v>-1</v>
      </c>
      <c r="AQ741" s="115">
        <v>608</v>
      </c>
      <c r="AR741" s="115" t="s">
        <v>247</v>
      </c>
      <c r="AS741" s="115" t="s">
        <v>355</v>
      </c>
      <c r="AT741" s="115" t="s">
        <v>296</v>
      </c>
      <c r="AV741" s="115">
        <v>75.553503874049596</v>
      </c>
      <c r="AW741" s="115">
        <v>0.39146157860000003</v>
      </c>
    </row>
    <row r="742" spans="1:49" x14ac:dyDescent="0.25">
      <c r="A742" s="117">
        <v>230000</v>
      </c>
      <c r="B742" s="117">
        <v>870000</v>
      </c>
      <c r="C742" s="117">
        <v>880000</v>
      </c>
      <c r="D742" s="115" t="s">
        <v>342</v>
      </c>
      <c r="E742" s="115" t="s">
        <v>13</v>
      </c>
      <c r="F742" s="115" t="s">
        <v>343</v>
      </c>
      <c r="G742" s="115" t="s">
        <v>344</v>
      </c>
      <c r="H742" s="115">
        <v>0.56000000000000005</v>
      </c>
      <c r="I742" s="115">
        <v>0.48</v>
      </c>
      <c r="J742" s="115" t="s">
        <v>350</v>
      </c>
      <c r="K742" s="115">
        <v>2.9222306326690001E-2</v>
      </c>
      <c r="L742" s="115">
        <v>3674.4298321311499</v>
      </c>
      <c r="M742" s="115">
        <v>9.1560573703253691</v>
      </c>
      <c r="N742" s="115">
        <v>1.3465012890385499</v>
      </c>
      <c r="O742" s="115">
        <v>0.26756111322044002</v>
      </c>
      <c r="P742" s="115">
        <v>3.9347873137570002E-2</v>
      </c>
      <c r="Q742" s="115">
        <v>107.37531413048301</v>
      </c>
      <c r="R742" s="115">
        <v>1210</v>
      </c>
      <c r="S742" s="115" t="s">
        <v>353</v>
      </c>
      <c r="T742" s="115">
        <v>1210</v>
      </c>
      <c r="U742" s="115" t="s">
        <v>352</v>
      </c>
      <c r="V742" s="115" t="s">
        <v>350</v>
      </c>
      <c r="Z742" s="115">
        <v>0</v>
      </c>
      <c r="AA742" s="115">
        <v>1</v>
      </c>
      <c r="AB742" s="115">
        <v>0.26756111322044002</v>
      </c>
      <c r="AC742" s="115">
        <v>3.9347873137570002E-2</v>
      </c>
      <c r="AD742" s="115">
        <v>236.02115011737001</v>
      </c>
      <c r="AF742" s="115">
        <v>-1</v>
      </c>
      <c r="AG742" s="115">
        <v>-1</v>
      </c>
      <c r="AH742" s="115">
        <v>-1</v>
      </c>
      <c r="AI742" s="115">
        <v>-1</v>
      </c>
      <c r="AJ742" s="115">
        <v>0</v>
      </c>
      <c r="AM742" s="115" t="s">
        <v>348</v>
      </c>
      <c r="AN742" s="115">
        <v>-1</v>
      </c>
      <c r="AQ742" s="115">
        <v>608</v>
      </c>
      <c r="AR742" s="115" t="s">
        <v>247</v>
      </c>
      <c r="AS742" s="115" t="s">
        <v>355</v>
      </c>
      <c r="AT742" s="115" t="s">
        <v>296</v>
      </c>
      <c r="AV742" s="115">
        <v>45.748876135953601</v>
      </c>
      <c r="AW742" s="115">
        <v>0.19142023529999999</v>
      </c>
    </row>
    <row r="743" spans="1:49" x14ac:dyDescent="0.25">
      <c r="A743" s="117">
        <v>230000</v>
      </c>
      <c r="B743" s="117">
        <v>870000</v>
      </c>
      <c r="C743" s="117">
        <v>880000</v>
      </c>
      <c r="D743" s="115" t="s">
        <v>342</v>
      </c>
      <c r="E743" s="115" t="s">
        <v>13</v>
      </c>
      <c r="F743" s="115" t="s">
        <v>343</v>
      </c>
      <c r="G743" s="115" t="s">
        <v>344</v>
      </c>
      <c r="H743" s="115">
        <v>0.56000000000000005</v>
      </c>
      <c r="I743" s="115">
        <v>0.48</v>
      </c>
      <c r="J743" s="115" t="s">
        <v>350</v>
      </c>
      <c r="K743" s="115">
        <v>4.6733393646229998E-2</v>
      </c>
      <c r="L743" s="115">
        <v>3674.4298321311499</v>
      </c>
      <c r="M743" s="115">
        <v>9.1560573703253691</v>
      </c>
      <c r="N743" s="115">
        <v>1.3465012890385499</v>
      </c>
      <c r="O743" s="115">
        <v>0.42789363333494002</v>
      </c>
      <c r="P743" s="115">
        <v>6.2926574785799994E-2</v>
      </c>
      <c r="Q743" s="115">
        <v>171.718575770461</v>
      </c>
      <c r="R743" s="115">
        <v>1210</v>
      </c>
      <c r="S743" s="115" t="s">
        <v>353</v>
      </c>
      <c r="T743" s="115">
        <v>1210</v>
      </c>
      <c r="U743" s="115" t="s">
        <v>352</v>
      </c>
      <c r="V743" s="115" t="s">
        <v>350</v>
      </c>
      <c r="Z743" s="115">
        <v>0</v>
      </c>
      <c r="AA743" s="115">
        <v>1</v>
      </c>
      <c r="AB743" s="115">
        <v>0.42789363333494002</v>
      </c>
      <c r="AC743" s="115">
        <v>6.2926574785799994E-2</v>
      </c>
      <c r="AD743" s="115">
        <v>171.718575770461</v>
      </c>
      <c r="AF743" s="115">
        <v>-1</v>
      </c>
      <c r="AG743" s="115">
        <v>-1</v>
      </c>
      <c r="AH743" s="115">
        <v>-1</v>
      </c>
      <c r="AI743" s="115">
        <v>-1</v>
      </c>
      <c r="AJ743" s="115">
        <v>0</v>
      </c>
      <c r="AM743" s="115" t="s">
        <v>348</v>
      </c>
      <c r="AN743" s="115">
        <v>-1</v>
      </c>
      <c r="AQ743" s="115">
        <v>608</v>
      </c>
      <c r="AR743" s="115" t="s">
        <v>247</v>
      </c>
      <c r="AS743" s="115" t="s">
        <v>355</v>
      </c>
      <c r="AT743" s="115" t="s">
        <v>296</v>
      </c>
      <c r="AV743" s="115">
        <v>55.516889299459002</v>
      </c>
      <c r="AW743" s="115">
        <v>0.13926891790000001</v>
      </c>
    </row>
    <row r="744" spans="1:49" x14ac:dyDescent="0.25">
      <c r="A744" s="117">
        <v>230000</v>
      </c>
      <c r="B744" s="117">
        <v>870000</v>
      </c>
      <c r="C744" s="117">
        <v>880000</v>
      </c>
      <c r="D744" s="115" t="s">
        <v>342</v>
      </c>
      <c r="E744" s="115" t="s">
        <v>13</v>
      </c>
      <c r="F744" s="115" t="s">
        <v>343</v>
      </c>
      <c r="G744" s="115" t="s">
        <v>344</v>
      </c>
      <c r="H744" s="115">
        <v>0.56000000000000005</v>
      </c>
      <c r="I744" s="115">
        <v>0.48</v>
      </c>
      <c r="J744" s="115" t="s">
        <v>350</v>
      </c>
      <c r="K744" s="115">
        <v>8.4278863301580006E-2</v>
      </c>
      <c r="L744" s="115">
        <v>3674.4298321311499</v>
      </c>
      <c r="M744" s="115">
        <v>9.1560573703253691</v>
      </c>
      <c r="N744" s="115">
        <v>1.3465012890385499</v>
      </c>
      <c r="O744" s="115">
        <v>0.77166210749508002</v>
      </c>
      <c r="P744" s="115">
        <v>0.11348159807428</v>
      </c>
      <c r="Q744" s="115">
        <v>309.67676953343198</v>
      </c>
      <c r="R744" s="115">
        <v>1210</v>
      </c>
      <c r="S744" s="115" t="s">
        <v>353</v>
      </c>
      <c r="T744" s="115">
        <v>1210</v>
      </c>
      <c r="U744" s="115" t="s">
        <v>352</v>
      </c>
      <c r="V744" s="115" t="s">
        <v>350</v>
      </c>
      <c r="Z744" s="115">
        <v>0</v>
      </c>
      <c r="AA744" s="115">
        <v>1</v>
      </c>
      <c r="AB744" s="115">
        <v>0.77166210749508002</v>
      </c>
      <c r="AC744" s="115">
        <v>0.11348159807428</v>
      </c>
      <c r="AD744" s="115">
        <v>309.67676953343198</v>
      </c>
      <c r="AF744" s="115">
        <v>-1</v>
      </c>
      <c r="AG744" s="115">
        <v>-1</v>
      </c>
      <c r="AH744" s="115">
        <v>-1</v>
      </c>
      <c r="AI744" s="115">
        <v>-1</v>
      </c>
      <c r="AJ744" s="115">
        <v>0</v>
      </c>
      <c r="AM744" s="115" t="s">
        <v>348</v>
      </c>
      <c r="AN744" s="115">
        <v>-1</v>
      </c>
      <c r="AQ744" s="115">
        <v>608</v>
      </c>
      <c r="AR744" s="115" t="s">
        <v>247</v>
      </c>
      <c r="AS744" s="115" t="s">
        <v>355</v>
      </c>
      <c r="AT744" s="115" t="s">
        <v>296</v>
      </c>
      <c r="AV744" s="115">
        <v>74.547632737973302</v>
      </c>
      <c r="AW744" s="115">
        <v>0.25115715290000001</v>
      </c>
    </row>
    <row r="745" spans="1:49" x14ac:dyDescent="0.25">
      <c r="A745" s="117">
        <v>230000</v>
      </c>
      <c r="B745" s="117">
        <v>870000</v>
      </c>
      <c r="C745" s="117">
        <v>880000</v>
      </c>
      <c r="D745" s="115" t="s">
        <v>342</v>
      </c>
      <c r="E745" s="115" t="s">
        <v>13</v>
      </c>
      <c r="F745" s="115" t="s">
        <v>343</v>
      </c>
      <c r="G745" s="115" t="s">
        <v>344</v>
      </c>
      <c r="H745" s="115">
        <v>0.56000000000000005</v>
      </c>
      <c r="I745" s="115">
        <v>0.48</v>
      </c>
      <c r="J745" s="115" t="s">
        <v>350</v>
      </c>
      <c r="K745" s="115">
        <v>6.917392205747E-2</v>
      </c>
      <c r="L745" s="115">
        <v>3674.4298321311499</v>
      </c>
      <c r="M745" s="115">
        <v>9.1560573703253691</v>
      </c>
      <c r="N745" s="115">
        <v>1.3465012890385499</v>
      </c>
      <c r="O745" s="115">
        <v>0.63336039888865003</v>
      </c>
      <c r="P745" s="115">
        <v>9.3142775218240006E-2</v>
      </c>
      <c r="Q745" s="115">
        <v>254.17472281350101</v>
      </c>
      <c r="R745" s="115">
        <v>1210</v>
      </c>
      <c r="S745" s="115" t="s">
        <v>353</v>
      </c>
      <c r="T745" s="115">
        <v>1210</v>
      </c>
      <c r="U745" s="115" t="s">
        <v>352</v>
      </c>
      <c r="V745" s="115" t="s">
        <v>350</v>
      </c>
      <c r="Z745" s="115">
        <v>0</v>
      </c>
      <c r="AA745" s="115">
        <v>1</v>
      </c>
      <c r="AB745" s="115">
        <v>0.63336039888865003</v>
      </c>
      <c r="AC745" s="115">
        <v>9.3142775218240006E-2</v>
      </c>
      <c r="AD745" s="115">
        <v>254.17472281350101</v>
      </c>
      <c r="AF745" s="115">
        <v>-1</v>
      </c>
      <c r="AG745" s="115">
        <v>-1</v>
      </c>
      <c r="AH745" s="115">
        <v>-1</v>
      </c>
      <c r="AI745" s="115">
        <v>-1</v>
      </c>
      <c r="AJ745" s="115">
        <v>0</v>
      </c>
      <c r="AM745" s="115" t="s">
        <v>348</v>
      </c>
      <c r="AN745" s="115">
        <v>-1</v>
      </c>
      <c r="AQ745" s="115">
        <v>608</v>
      </c>
      <c r="AR745" s="115" t="s">
        <v>247</v>
      </c>
      <c r="AS745" s="115" t="s">
        <v>355</v>
      </c>
      <c r="AT745" s="115" t="s">
        <v>296</v>
      </c>
      <c r="AV745" s="115">
        <v>66.930982684767201</v>
      </c>
      <c r="AW745" s="115">
        <v>0.2061433275</v>
      </c>
    </row>
    <row r="746" spans="1:49" x14ac:dyDescent="0.25">
      <c r="A746" s="117">
        <v>230000</v>
      </c>
      <c r="B746" s="117">
        <v>880000</v>
      </c>
      <c r="C746" s="117">
        <v>880000</v>
      </c>
      <c r="D746" s="115" t="s">
        <v>342</v>
      </c>
      <c r="E746" s="115" t="s">
        <v>13</v>
      </c>
      <c r="F746" s="115" t="s">
        <v>343</v>
      </c>
      <c r="G746" s="115" t="s">
        <v>344</v>
      </c>
      <c r="H746" s="115">
        <v>0.56000000000000005</v>
      </c>
      <c r="I746" s="115">
        <v>0.48</v>
      </c>
      <c r="J746" s="115" t="s">
        <v>350</v>
      </c>
      <c r="K746" s="115">
        <v>4.811949395192E-2</v>
      </c>
      <c r="L746" s="115">
        <v>3705.23141563525</v>
      </c>
      <c r="M746" s="115">
        <v>9.2280135265497307</v>
      </c>
      <c r="N746" s="115">
        <v>1.35692023107462</v>
      </c>
      <c r="O746" s="115">
        <v>0.44404734107910998</v>
      </c>
      <c r="P746" s="115">
        <v>6.529431485244E-2</v>
      </c>
      <c r="Q746" s="115">
        <v>178.29386069514999</v>
      </c>
      <c r="R746" s="115">
        <v>1200</v>
      </c>
      <c r="S746" s="115" t="s">
        <v>351</v>
      </c>
      <c r="T746" s="115">
        <v>1200</v>
      </c>
      <c r="U746" s="115" t="s">
        <v>352</v>
      </c>
      <c r="V746" s="115" t="s">
        <v>350</v>
      </c>
      <c r="Z746" s="115">
        <v>0</v>
      </c>
      <c r="AA746" s="115">
        <v>1</v>
      </c>
      <c r="AB746" s="115">
        <v>0.44404734107910998</v>
      </c>
      <c r="AC746" s="115">
        <v>6.529431485244E-2</v>
      </c>
      <c r="AD746" s="115">
        <v>345.72453530335702</v>
      </c>
      <c r="AF746" s="115">
        <v>-1</v>
      </c>
      <c r="AG746" s="115">
        <v>-1</v>
      </c>
      <c r="AH746" s="115">
        <v>-1</v>
      </c>
      <c r="AI746" s="115">
        <v>-1</v>
      </c>
      <c r="AJ746" s="115">
        <v>0</v>
      </c>
      <c r="AM746" s="115" t="s">
        <v>348</v>
      </c>
      <c r="AN746" s="115">
        <v>-1</v>
      </c>
      <c r="AQ746" s="115">
        <v>608</v>
      </c>
      <c r="AR746" s="115" t="s">
        <v>247</v>
      </c>
      <c r="AS746" s="115" t="s">
        <v>355</v>
      </c>
      <c r="AT746" s="115" t="s">
        <v>296</v>
      </c>
      <c r="AV746" s="115">
        <v>107.88155501089101</v>
      </c>
      <c r="AW746" s="115">
        <v>0.28039297270000002</v>
      </c>
    </row>
    <row r="747" spans="1:49" x14ac:dyDescent="0.25">
      <c r="A747" s="117">
        <v>230000</v>
      </c>
      <c r="B747" s="117">
        <v>880000</v>
      </c>
      <c r="C747" s="117">
        <v>880000</v>
      </c>
      <c r="D747" s="115" t="s">
        <v>342</v>
      </c>
      <c r="E747" s="115" t="s">
        <v>13</v>
      </c>
      <c r="F747" s="115" t="s">
        <v>343</v>
      </c>
      <c r="G747" s="115" t="s">
        <v>344</v>
      </c>
      <c r="H747" s="115">
        <v>0.56000000000000005</v>
      </c>
      <c r="I747" s="115">
        <v>0.48</v>
      </c>
      <c r="J747" s="115" t="s">
        <v>350</v>
      </c>
      <c r="K747" s="115">
        <v>0.13883487658151999</v>
      </c>
      <c r="L747" s="115">
        <v>3705.23141563525</v>
      </c>
      <c r="M747" s="115">
        <v>9.2280135265497307</v>
      </c>
      <c r="N747" s="115">
        <v>1.35692023107462</v>
      </c>
      <c r="O747" s="115">
        <v>1.28117011905115</v>
      </c>
      <c r="P747" s="115">
        <v>0.18838785281220999</v>
      </c>
      <c r="Q747" s="115">
        <v>514.41534629570197</v>
      </c>
      <c r="R747" s="115">
        <v>1210</v>
      </c>
      <c r="S747" s="115" t="s">
        <v>353</v>
      </c>
      <c r="T747" s="115">
        <v>1210</v>
      </c>
      <c r="U747" s="115" t="s">
        <v>352</v>
      </c>
      <c r="V747" s="115" t="s">
        <v>350</v>
      </c>
      <c r="Z747" s="115">
        <v>0</v>
      </c>
      <c r="AA747" s="115">
        <v>1</v>
      </c>
      <c r="AB747" s="115">
        <v>1.28117011905115</v>
      </c>
      <c r="AC747" s="115">
        <v>0.18838785281220999</v>
      </c>
      <c r="AD747" s="115">
        <v>514.41534629570197</v>
      </c>
      <c r="AF747" s="115">
        <v>-1</v>
      </c>
      <c r="AG747" s="115">
        <v>-1</v>
      </c>
      <c r="AH747" s="115">
        <v>-1</v>
      </c>
      <c r="AI747" s="115">
        <v>-1</v>
      </c>
      <c r="AJ747" s="115">
        <v>0</v>
      </c>
      <c r="AM747" s="115" t="s">
        <v>348</v>
      </c>
      <c r="AN747" s="115">
        <v>-1</v>
      </c>
      <c r="AQ747" s="115">
        <v>608</v>
      </c>
      <c r="AR747" s="115" t="s">
        <v>247</v>
      </c>
      <c r="AS747" s="115" t="s">
        <v>355</v>
      </c>
      <c r="AT747" s="115" t="s">
        <v>296</v>
      </c>
      <c r="AV747" s="115">
        <v>103.148355257465</v>
      </c>
      <c r="AW747" s="115">
        <v>0.41720628250000003</v>
      </c>
    </row>
    <row r="748" spans="1:49" x14ac:dyDescent="0.25">
      <c r="A748" s="117">
        <v>230000</v>
      </c>
      <c r="B748" s="117">
        <v>880000</v>
      </c>
      <c r="C748" s="117">
        <v>880000</v>
      </c>
      <c r="D748" s="115" t="s">
        <v>342</v>
      </c>
      <c r="E748" s="115" t="s">
        <v>13</v>
      </c>
      <c r="F748" s="115" t="s">
        <v>343</v>
      </c>
      <c r="G748" s="115" t="s">
        <v>344</v>
      </c>
      <c r="H748" s="115">
        <v>0.56000000000000005</v>
      </c>
      <c r="I748" s="115">
        <v>0.48</v>
      </c>
      <c r="J748" s="115" t="s">
        <v>350</v>
      </c>
      <c r="K748" s="115">
        <v>0.23488535890312001</v>
      </c>
      <c r="L748" s="115">
        <v>3705.23141563525</v>
      </c>
      <c r="M748" s="115">
        <v>9.2280135265497307</v>
      </c>
      <c r="N748" s="115">
        <v>1.35692023107462</v>
      </c>
      <c r="O748" s="115">
        <v>2.1675252691465299</v>
      </c>
      <c r="P748" s="115">
        <v>0.31872069547887</v>
      </c>
      <c r="Q748" s="115">
        <v>870.30461088062395</v>
      </c>
      <c r="R748" s="115">
        <v>1210</v>
      </c>
      <c r="S748" s="115" t="s">
        <v>353</v>
      </c>
      <c r="T748" s="115">
        <v>1210</v>
      </c>
      <c r="U748" s="115" t="s">
        <v>352</v>
      </c>
      <c r="V748" s="115" t="s">
        <v>350</v>
      </c>
      <c r="Z748" s="115">
        <v>0</v>
      </c>
      <c r="AA748" s="115">
        <v>1</v>
      </c>
      <c r="AB748" s="115">
        <v>2.1675252691465299</v>
      </c>
      <c r="AC748" s="115">
        <v>0.31872069547887</v>
      </c>
      <c r="AD748" s="115">
        <v>870.30461088062395</v>
      </c>
      <c r="AF748" s="115">
        <v>-1</v>
      </c>
      <c r="AG748" s="115">
        <v>-1</v>
      </c>
      <c r="AH748" s="115">
        <v>-1</v>
      </c>
      <c r="AI748" s="115">
        <v>-1</v>
      </c>
      <c r="AJ748" s="115">
        <v>0</v>
      </c>
      <c r="AM748" s="115" t="s">
        <v>348</v>
      </c>
      <c r="AN748" s="115">
        <v>-1</v>
      </c>
      <c r="AQ748" s="115">
        <v>608</v>
      </c>
      <c r="AR748" s="115" t="s">
        <v>247</v>
      </c>
      <c r="AS748" s="115" t="s">
        <v>355</v>
      </c>
      <c r="AT748" s="115" t="s">
        <v>296</v>
      </c>
      <c r="AV748" s="115">
        <v>124.642401674712</v>
      </c>
      <c r="AW748" s="115">
        <v>0.70584315559999999</v>
      </c>
    </row>
    <row r="749" spans="1:49" x14ac:dyDescent="0.25">
      <c r="A749" s="117">
        <v>230000</v>
      </c>
      <c r="B749" s="117">
        <v>880000</v>
      </c>
      <c r="C749" s="117">
        <v>880000</v>
      </c>
      <c r="D749" s="115" t="s">
        <v>342</v>
      </c>
      <c r="E749" s="115" t="s">
        <v>13</v>
      </c>
      <c r="F749" s="115" t="s">
        <v>343</v>
      </c>
      <c r="G749" s="115" t="s">
        <v>344</v>
      </c>
      <c r="H749" s="115">
        <v>0.56000000000000005</v>
      </c>
      <c r="I749" s="115">
        <v>0.48</v>
      </c>
      <c r="J749" s="115" t="s">
        <v>350</v>
      </c>
      <c r="K749" s="115">
        <v>5.5699767005290002E-2</v>
      </c>
      <c r="L749" s="115">
        <v>3705.23141563525</v>
      </c>
      <c r="M749" s="115">
        <v>9.2280135265497307</v>
      </c>
      <c r="N749" s="115">
        <v>1.35692023107462</v>
      </c>
      <c r="O749" s="115">
        <v>0.51399820335055002</v>
      </c>
      <c r="P749" s="115">
        <v>7.5580140715630004E-2</v>
      </c>
      <c r="Q749" s="115">
        <v>206.38052655159399</v>
      </c>
      <c r="R749" s="115">
        <v>1210</v>
      </c>
      <c r="S749" s="115" t="s">
        <v>353</v>
      </c>
      <c r="T749" s="115">
        <v>1210</v>
      </c>
      <c r="U749" s="115" t="s">
        <v>352</v>
      </c>
      <c r="V749" s="115" t="s">
        <v>350</v>
      </c>
      <c r="Z749" s="115">
        <v>0</v>
      </c>
      <c r="AA749" s="115">
        <v>1</v>
      </c>
      <c r="AB749" s="115">
        <v>0.51399820335055002</v>
      </c>
      <c r="AC749" s="115">
        <v>7.5580140715630004E-2</v>
      </c>
      <c r="AD749" s="115">
        <v>206.38052655159399</v>
      </c>
      <c r="AF749" s="115">
        <v>-1</v>
      </c>
      <c r="AG749" s="115">
        <v>-1</v>
      </c>
      <c r="AH749" s="115">
        <v>-1</v>
      </c>
      <c r="AI749" s="115">
        <v>-1</v>
      </c>
      <c r="AJ749" s="115">
        <v>0</v>
      </c>
      <c r="AM749" s="115" t="s">
        <v>348</v>
      </c>
      <c r="AN749" s="115">
        <v>-1</v>
      </c>
      <c r="AQ749" s="115">
        <v>608</v>
      </c>
      <c r="AR749" s="115" t="s">
        <v>247</v>
      </c>
      <c r="AS749" s="115" t="s">
        <v>355</v>
      </c>
      <c r="AT749" s="115" t="s">
        <v>296</v>
      </c>
      <c r="AV749" s="115">
        <v>60.184335174124001</v>
      </c>
      <c r="AW749" s="115">
        <v>0.1673808001</v>
      </c>
    </row>
    <row r="750" spans="1:49" x14ac:dyDescent="0.25">
      <c r="A750" s="117">
        <v>230000</v>
      </c>
      <c r="B750" s="117">
        <v>880000</v>
      </c>
      <c r="C750" s="117">
        <v>880000</v>
      </c>
      <c r="D750" s="115" t="s">
        <v>342</v>
      </c>
      <c r="E750" s="115" t="s">
        <v>13</v>
      </c>
      <c r="F750" s="115" t="s">
        <v>343</v>
      </c>
      <c r="G750" s="115" t="s">
        <v>344</v>
      </c>
      <c r="H750" s="115">
        <v>0.56000000000000005</v>
      </c>
      <c r="I750" s="115">
        <v>0.48</v>
      </c>
      <c r="J750" s="115" t="s">
        <v>350</v>
      </c>
      <c r="K750" s="115">
        <v>9.5036314112170006E-2</v>
      </c>
      <c r="L750" s="115">
        <v>3705.23141563525</v>
      </c>
      <c r="M750" s="115">
        <v>9.2280135265497307</v>
      </c>
      <c r="N750" s="115">
        <v>1.35692023107462</v>
      </c>
      <c r="O750" s="115">
        <v>0.87699639214054004</v>
      </c>
      <c r="P750" s="115">
        <v>0.12895669730556</v>
      </c>
      <c r="Q750" s="115">
        <v>352.13153667459602</v>
      </c>
      <c r="R750" s="115">
        <v>1210</v>
      </c>
      <c r="S750" s="115" t="s">
        <v>353</v>
      </c>
      <c r="T750" s="115">
        <v>1210</v>
      </c>
      <c r="U750" s="115" t="s">
        <v>352</v>
      </c>
      <c r="V750" s="115" t="s">
        <v>350</v>
      </c>
      <c r="Z750" s="115">
        <v>0</v>
      </c>
      <c r="AA750" s="115">
        <v>1</v>
      </c>
      <c r="AB750" s="115">
        <v>0.87699639214054004</v>
      </c>
      <c r="AC750" s="115">
        <v>0.12895669730556</v>
      </c>
      <c r="AD750" s="115">
        <v>352.131536674595</v>
      </c>
      <c r="AF750" s="115">
        <v>-1</v>
      </c>
      <c r="AG750" s="115">
        <v>-1</v>
      </c>
      <c r="AH750" s="115">
        <v>-1</v>
      </c>
      <c r="AI750" s="115">
        <v>-1</v>
      </c>
      <c r="AJ750" s="115">
        <v>0</v>
      </c>
      <c r="AM750" s="115" t="s">
        <v>348</v>
      </c>
      <c r="AN750" s="115">
        <v>-1</v>
      </c>
      <c r="AQ750" s="115">
        <v>608</v>
      </c>
      <c r="AR750" s="115" t="s">
        <v>247</v>
      </c>
      <c r="AS750" s="115" t="s">
        <v>355</v>
      </c>
      <c r="AT750" s="115" t="s">
        <v>296</v>
      </c>
      <c r="AV750" s="115">
        <v>82.319012643494602</v>
      </c>
      <c r="AW750" s="115">
        <v>0.28558924299999999</v>
      </c>
    </row>
    <row r="751" spans="1:49" x14ac:dyDescent="0.25">
      <c r="A751" s="117">
        <v>230000</v>
      </c>
      <c r="B751" s="117">
        <v>880000</v>
      </c>
      <c r="C751" s="117">
        <v>880000</v>
      </c>
      <c r="D751" s="115" t="s">
        <v>342</v>
      </c>
      <c r="E751" s="115" t="s">
        <v>13</v>
      </c>
      <c r="F751" s="115" t="s">
        <v>343</v>
      </c>
      <c r="G751" s="115" t="s">
        <v>344</v>
      </c>
      <c r="H751" s="115">
        <v>0.56000000000000005</v>
      </c>
      <c r="I751" s="115">
        <v>0.48</v>
      </c>
      <c r="J751" s="115" t="s">
        <v>350</v>
      </c>
      <c r="K751" s="115">
        <v>0.32059012507418999</v>
      </c>
      <c r="L751" s="115">
        <v>3687.95144534783</v>
      </c>
      <c r="M751" s="115">
        <v>9.1876587278747905</v>
      </c>
      <c r="N751" s="115">
        <v>1.3510775106131001</v>
      </c>
      <c r="O751" s="115">
        <v>2.9454726607084298</v>
      </c>
      <c r="P751" s="115">
        <v>0.43314210811239001</v>
      </c>
      <c r="Q751" s="115">
        <v>1182.3208151316301</v>
      </c>
      <c r="R751" s="115">
        <v>1200</v>
      </c>
      <c r="S751" s="115" t="s">
        <v>351</v>
      </c>
      <c r="T751" s="115">
        <v>1200</v>
      </c>
      <c r="U751" s="115" t="s">
        <v>352</v>
      </c>
      <c r="V751" s="115" t="s">
        <v>350</v>
      </c>
      <c r="Z751" s="115">
        <v>0</v>
      </c>
      <c r="AA751" s="115">
        <v>1</v>
      </c>
      <c r="AB751" s="115">
        <v>2.9454726607084298</v>
      </c>
      <c r="AC751" s="115">
        <v>0.43314210811239001</v>
      </c>
      <c r="AD751" s="115">
        <v>1182.3208151316301</v>
      </c>
      <c r="AF751" s="115">
        <v>-1</v>
      </c>
      <c r="AG751" s="115">
        <v>-1</v>
      </c>
      <c r="AH751" s="115">
        <v>-1</v>
      </c>
      <c r="AI751" s="115">
        <v>-1</v>
      </c>
      <c r="AJ751" s="115">
        <v>0</v>
      </c>
      <c r="AM751" s="115" t="s">
        <v>348</v>
      </c>
      <c r="AN751" s="115">
        <v>-1</v>
      </c>
      <c r="AQ751" s="115">
        <v>608</v>
      </c>
      <c r="AR751" s="115" t="s">
        <v>247</v>
      </c>
      <c r="AS751" s="115" t="s">
        <v>355</v>
      </c>
      <c r="AT751" s="115" t="s">
        <v>296</v>
      </c>
      <c r="AV751" s="115">
        <v>199.943891316161</v>
      </c>
      <c r="AW751" s="115">
        <v>0.95889766030000001</v>
      </c>
    </row>
    <row r="752" spans="1:49" x14ac:dyDescent="0.25">
      <c r="A752" s="117">
        <v>230000</v>
      </c>
      <c r="B752" s="117">
        <v>880000</v>
      </c>
      <c r="C752" s="117">
        <v>880000</v>
      </c>
      <c r="D752" s="115" t="s">
        <v>342</v>
      </c>
      <c r="E752" s="115" t="s">
        <v>13</v>
      </c>
      <c r="F752" s="115" t="s">
        <v>343</v>
      </c>
      <c r="G752" s="115" t="s">
        <v>344</v>
      </c>
      <c r="H752" s="115">
        <v>0.56000000000000005</v>
      </c>
      <c r="I752" s="115">
        <v>0.48</v>
      </c>
      <c r="J752" s="115" t="s">
        <v>350</v>
      </c>
      <c r="K752" s="115">
        <v>0.16709907126456999</v>
      </c>
      <c r="L752" s="115">
        <v>3687.95144534783</v>
      </c>
      <c r="M752" s="115">
        <v>9.1876587278747905</v>
      </c>
      <c r="N752" s="115">
        <v>1.3510775106131001</v>
      </c>
      <c r="O752" s="115">
        <v>1.5352492405237299</v>
      </c>
      <c r="P752" s="115">
        <v>0.2257637972299</v>
      </c>
      <c r="Q752" s="115">
        <v>616.25326138646597</v>
      </c>
      <c r="R752" s="115">
        <v>1210</v>
      </c>
      <c r="S752" s="115" t="s">
        <v>353</v>
      </c>
      <c r="T752" s="115">
        <v>1210</v>
      </c>
      <c r="U752" s="115" t="s">
        <v>352</v>
      </c>
      <c r="V752" s="115" t="s">
        <v>350</v>
      </c>
      <c r="Z752" s="115">
        <v>0</v>
      </c>
      <c r="AA752" s="115">
        <v>1</v>
      </c>
      <c r="AB752" s="115">
        <v>1.5352492405237299</v>
      </c>
      <c r="AC752" s="115">
        <v>0.2257637972299</v>
      </c>
      <c r="AD752" s="115">
        <v>720.60817315275801</v>
      </c>
      <c r="AF752" s="115">
        <v>-1</v>
      </c>
      <c r="AG752" s="115">
        <v>-1</v>
      </c>
      <c r="AH752" s="115">
        <v>-1</v>
      </c>
      <c r="AI752" s="115">
        <v>-1</v>
      </c>
      <c r="AJ752" s="115">
        <v>0</v>
      </c>
      <c r="AM752" s="115" t="s">
        <v>348</v>
      </c>
      <c r="AN752" s="115">
        <v>-1</v>
      </c>
      <c r="AQ752" s="115">
        <v>608</v>
      </c>
      <c r="AR752" s="115" t="s">
        <v>247</v>
      </c>
      <c r="AS752" s="115" t="s">
        <v>355</v>
      </c>
      <c r="AT752" s="115" t="s">
        <v>296</v>
      </c>
      <c r="AV752" s="115">
        <v>107.70719694774</v>
      </c>
      <c r="AW752" s="115">
        <v>0.58443485250000005</v>
      </c>
    </row>
    <row r="753" spans="1:49" x14ac:dyDescent="0.25">
      <c r="A753" s="117">
        <v>230000</v>
      </c>
      <c r="B753" s="117">
        <v>880000</v>
      </c>
      <c r="C753" s="117">
        <v>880000</v>
      </c>
      <c r="D753" s="115" t="s">
        <v>342</v>
      </c>
      <c r="E753" s="115" t="s">
        <v>13</v>
      </c>
      <c r="F753" s="115" t="s">
        <v>343</v>
      </c>
      <c r="G753" s="115" t="s">
        <v>344</v>
      </c>
      <c r="H753" s="115">
        <v>0.56000000000000005</v>
      </c>
      <c r="I753" s="115">
        <v>0.48</v>
      </c>
      <c r="J753" s="115" t="s">
        <v>350</v>
      </c>
      <c r="K753" s="115">
        <v>4.9800860267440003E-2</v>
      </c>
      <c r="L753" s="115">
        <v>3687.95144534783</v>
      </c>
      <c r="M753" s="115">
        <v>9.1876587278747905</v>
      </c>
      <c r="N753" s="115">
        <v>1.3510775106131001</v>
      </c>
      <c r="O753" s="115">
        <v>0.45755330849183001</v>
      </c>
      <c r="P753" s="115">
        <v>6.7284822316519999E-2</v>
      </c>
      <c r="Q753" s="115">
        <v>183.663154602878</v>
      </c>
      <c r="R753" s="115">
        <v>1210</v>
      </c>
      <c r="S753" s="115" t="s">
        <v>353</v>
      </c>
      <c r="T753" s="115">
        <v>1210</v>
      </c>
      <c r="U753" s="115" t="s">
        <v>352</v>
      </c>
      <c r="V753" s="115" t="s">
        <v>350</v>
      </c>
      <c r="Z753" s="115">
        <v>0</v>
      </c>
      <c r="AA753" s="115">
        <v>1</v>
      </c>
      <c r="AB753" s="115">
        <v>0.45755330849183001</v>
      </c>
      <c r="AC753" s="115">
        <v>6.7284822316519999E-2</v>
      </c>
      <c r="AD753" s="115">
        <v>183.66315460287899</v>
      </c>
      <c r="AF753" s="115">
        <v>-1</v>
      </c>
      <c r="AG753" s="115">
        <v>-1</v>
      </c>
      <c r="AH753" s="115">
        <v>-1</v>
      </c>
      <c r="AI753" s="115">
        <v>-1</v>
      </c>
      <c r="AJ753" s="115">
        <v>0</v>
      </c>
      <c r="AM753" s="115" t="s">
        <v>348</v>
      </c>
      <c r="AN753" s="115">
        <v>-1</v>
      </c>
      <c r="AQ753" s="115">
        <v>608</v>
      </c>
      <c r="AR753" s="115" t="s">
        <v>247</v>
      </c>
      <c r="AS753" s="115" t="s">
        <v>355</v>
      </c>
      <c r="AT753" s="115" t="s">
        <v>296</v>
      </c>
      <c r="AV753" s="115">
        <v>72.732182187924295</v>
      </c>
      <c r="AW753" s="115">
        <v>0.14895632980000001</v>
      </c>
    </row>
    <row r="754" spans="1:49" x14ac:dyDescent="0.25">
      <c r="A754" s="117">
        <v>230000</v>
      </c>
      <c r="B754" s="117">
        <v>880000</v>
      </c>
      <c r="C754" s="117">
        <v>880000</v>
      </c>
      <c r="D754" s="115" t="s">
        <v>342</v>
      </c>
      <c r="E754" s="115" t="s">
        <v>13</v>
      </c>
      <c r="F754" s="115" t="s">
        <v>343</v>
      </c>
      <c r="G754" s="115" t="s">
        <v>344</v>
      </c>
      <c r="H754" s="115">
        <v>0.56000000000000005</v>
      </c>
      <c r="I754" s="115">
        <v>0.48</v>
      </c>
      <c r="J754" s="115" t="s">
        <v>350</v>
      </c>
      <c r="K754" s="115">
        <v>4.0881233525709999E-2</v>
      </c>
      <c r="L754" s="115">
        <v>3687.95144534783</v>
      </c>
      <c r="M754" s="115">
        <v>9.1876587278747905</v>
      </c>
      <c r="N754" s="115">
        <v>1.3510775106131001</v>
      </c>
      <c r="O754" s="115">
        <v>0.37560282200876999</v>
      </c>
      <c r="P754" s="115">
        <v>5.52337152227E-2</v>
      </c>
      <c r="Q754" s="115">
        <v>150.76800426874399</v>
      </c>
      <c r="R754" s="115">
        <v>1210</v>
      </c>
      <c r="S754" s="115" t="s">
        <v>353</v>
      </c>
      <c r="T754" s="115">
        <v>1210</v>
      </c>
      <c r="U754" s="115" t="s">
        <v>352</v>
      </c>
      <c r="V754" s="115" t="s">
        <v>350</v>
      </c>
      <c r="Z754" s="115">
        <v>0</v>
      </c>
      <c r="AA754" s="115">
        <v>1</v>
      </c>
      <c r="AB754" s="115">
        <v>0.37560282200876999</v>
      </c>
      <c r="AC754" s="115">
        <v>5.52337152227E-2</v>
      </c>
      <c r="AD754" s="115">
        <v>150.768004268743</v>
      </c>
      <c r="AF754" s="115">
        <v>-1</v>
      </c>
      <c r="AG754" s="115">
        <v>-1</v>
      </c>
      <c r="AH754" s="115">
        <v>-1</v>
      </c>
      <c r="AI754" s="115">
        <v>-1</v>
      </c>
      <c r="AJ754" s="115">
        <v>0</v>
      </c>
      <c r="AM754" s="115" t="s">
        <v>348</v>
      </c>
      <c r="AN754" s="115">
        <v>-1</v>
      </c>
      <c r="AQ754" s="115">
        <v>608</v>
      </c>
      <c r="AR754" s="115" t="s">
        <v>247</v>
      </c>
      <c r="AS754" s="115" t="s">
        <v>355</v>
      </c>
      <c r="AT754" s="115" t="s">
        <v>296</v>
      </c>
      <c r="AV754" s="115">
        <v>65.398967219030993</v>
      </c>
      <c r="AW754" s="115">
        <v>0.1222773757</v>
      </c>
    </row>
    <row r="755" spans="1:49" x14ac:dyDescent="0.25">
      <c r="A755" s="117">
        <v>230000</v>
      </c>
      <c r="B755" s="117">
        <v>880000</v>
      </c>
      <c r="C755" s="117">
        <v>880000</v>
      </c>
      <c r="D755" s="115" t="s">
        <v>342</v>
      </c>
      <c r="E755" s="115" t="s">
        <v>13</v>
      </c>
      <c r="F755" s="115" t="s">
        <v>343</v>
      </c>
      <c r="G755" s="115" t="s">
        <v>344</v>
      </c>
      <c r="H755" s="115">
        <v>0.56000000000000005</v>
      </c>
      <c r="I755" s="115">
        <v>0.48</v>
      </c>
      <c r="J755" s="115" t="s">
        <v>350</v>
      </c>
      <c r="K755" s="115">
        <v>4.1293947478999998E-4</v>
      </c>
      <c r="L755" s="115">
        <v>3687.95144534783</v>
      </c>
      <c r="M755" s="115">
        <v>9.1876587278747905</v>
      </c>
      <c r="N755" s="115">
        <v>1.3510775106131001</v>
      </c>
      <c r="O755" s="115">
        <v>3.7939469697199999E-3</v>
      </c>
      <c r="P755" s="115">
        <v>5.5791323763999996E-4</v>
      </c>
      <c r="Q755" s="115">
        <v>1.5229007329261399</v>
      </c>
      <c r="R755" s="115">
        <v>1210</v>
      </c>
      <c r="S755" s="115" t="s">
        <v>353</v>
      </c>
      <c r="T755" s="115">
        <v>1210</v>
      </c>
      <c r="U755" s="115" t="s">
        <v>352</v>
      </c>
      <c r="V755" s="115" t="s">
        <v>350</v>
      </c>
      <c r="Z755" s="115">
        <v>0</v>
      </c>
      <c r="AA755" s="115">
        <v>1</v>
      </c>
      <c r="AB755" s="115">
        <v>3.7939469697199999E-3</v>
      </c>
      <c r="AC755" s="115">
        <v>5.5791323763999996E-4</v>
      </c>
      <c r="AD755" s="115">
        <v>1.5229007329259101</v>
      </c>
      <c r="AF755" s="115">
        <v>-1</v>
      </c>
      <c r="AG755" s="115">
        <v>-1</v>
      </c>
      <c r="AH755" s="115">
        <v>-1</v>
      </c>
      <c r="AI755" s="115">
        <v>-1</v>
      </c>
      <c r="AJ755" s="115">
        <v>0</v>
      </c>
      <c r="AM755" s="115" t="s">
        <v>348</v>
      </c>
      <c r="AN755" s="115">
        <v>-1</v>
      </c>
      <c r="AQ755" s="115">
        <v>608</v>
      </c>
      <c r="AR755" s="115" t="s">
        <v>247</v>
      </c>
      <c r="AS755" s="115" t="s">
        <v>355</v>
      </c>
      <c r="AT755" s="115" t="s">
        <v>296</v>
      </c>
      <c r="AV755" s="115">
        <v>13.6704409928785</v>
      </c>
      <c r="AW755" s="115">
        <v>1.2351182E-3</v>
      </c>
    </row>
    <row r="756" spans="1:49" x14ac:dyDescent="0.25">
      <c r="A756" s="117">
        <v>230000</v>
      </c>
      <c r="B756" s="117">
        <v>880000</v>
      </c>
      <c r="C756" s="117">
        <v>880000</v>
      </c>
      <c r="D756" s="115" t="s">
        <v>342</v>
      </c>
      <c r="E756" s="115" t="s">
        <v>13</v>
      </c>
      <c r="F756" s="115" t="s">
        <v>343</v>
      </c>
      <c r="G756" s="115" t="s">
        <v>344</v>
      </c>
      <c r="H756" s="115">
        <v>0.56000000000000005</v>
      </c>
      <c r="I756" s="115">
        <v>0.48</v>
      </c>
      <c r="J756" s="115" t="s">
        <v>350</v>
      </c>
      <c r="K756" s="115">
        <v>1.0683051109209999E-2</v>
      </c>
      <c r="L756" s="115">
        <v>3687.95144534783</v>
      </c>
      <c r="M756" s="115">
        <v>9.1876587278747905</v>
      </c>
      <c r="N756" s="115">
        <v>1.3510775106131001</v>
      </c>
      <c r="O756" s="115">
        <v>9.8152227763929997E-2</v>
      </c>
      <c r="P756" s="115">
        <v>1.443363009839E-2</v>
      </c>
      <c r="Q756" s="115">
        <v>39.398573778961598</v>
      </c>
      <c r="R756" s="115">
        <v>1210</v>
      </c>
      <c r="S756" s="115" t="s">
        <v>353</v>
      </c>
      <c r="T756" s="115">
        <v>1210</v>
      </c>
      <c r="U756" s="115" t="s">
        <v>352</v>
      </c>
      <c r="V756" s="115" t="s">
        <v>350</v>
      </c>
      <c r="Z756" s="115">
        <v>0</v>
      </c>
      <c r="AA756" s="115">
        <v>1</v>
      </c>
      <c r="AB756" s="115">
        <v>9.8152227763929997E-2</v>
      </c>
      <c r="AC756" s="115">
        <v>1.443363009839E-2</v>
      </c>
      <c r="AD756" s="115">
        <v>39.398573778962302</v>
      </c>
      <c r="AF756" s="115">
        <v>-1</v>
      </c>
      <c r="AG756" s="115">
        <v>-1</v>
      </c>
      <c r="AH756" s="115">
        <v>-1</v>
      </c>
      <c r="AI756" s="115">
        <v>-1</v>
      </c>
      <c r="AJ756" s="115">
        <v>0</v>
      </c>
      <c r="AM756" s="115" t="s">
        <v>348</v>
      </c>
      <c r="AN756" s="115">
        <v>-1</v>
      </c>
      <c r="AQ756" s="115">
        <v>608</v>
      </c>
      <c r="AR756" s="115" t="s">
        <v>247</v>
      </c>
      <c r="AS756" s="115" t="s">
        <v>355</v>
      </c>
      <c r="AT756" s="115" t="s">
        <v>296</v>
      </c>
      <c r="AV756" s="115">
        <v>27.886362282196998</v>
      </c>
      <c r="AW756" s="115">
        <v>3.1953425600000002E-2</v>
      </c>
    </row>
    <row r="757" spans="1:49" x14ac:dyDescent="0.25">
      <c r="A757" s="117">
        <v>230000</v>
      </c>
      <c r="B757" s="117">
        <v>880000</v>
      </c>
      <c r="C757" s="117">
        <v>880000</v>
      </c>
      <c r="D757" s="115" t="s">
        <v>342</v>
      </c>
      <c r="E757" s="115" t="s">
        <v>13</v>
      </c>
      <c r="F757" s="115" t="s">
        <v>343</v>
      </c>
      <c r="G757" s="115" t="s">
        <v>344</v>
      </c>
      <c r="H757" s="115">
        <v>0.56000000000000005</v>
      </c>
      <c r="I757" s="115">
        <v>0.48</v>
      </c>
      <c r="J757" s="115" t="s">
        <v>350</v>
      </c>
      <c r="K757" s="115">
        <v>9.8016942344799993E-3</v>
      </c>
      <c r="L757" s="115">
        <v>3716.6599363190899</v>
      </c>
      <c r="M757" s="115">
        <v>10.3773384924146</v>
      </c>
      <c r="N757" s="115">
        <v>1.90879186228384</v>
      </c>
      <c r="O757" s="115">
        <v>0.10171549887035</v>
      </c>
      <c r="P757" s="115">
        <v>1.870939419137E-2</v>
      </c>
      <c r="Q757" s="115">
        <v>36.429564269345299</v>
      </c>
      <c r="R757" s="115">
        <v>1300</v>
      </c>
      <c r="S757" s="115" t="s">
        <v>346</v>
      </c>
      <c r="T757" s="115">
        <v>1300</v>
      </c>
      <c r="U757" s="115" t="s">
        <v>352</v>
      </c>
      <c r="V757" s="115" t="s">
        <v>350</v>
      </c>
      <c r="Z757" s="115">
        <v>0</v>
      </c>
      <c r="AA757" s="115">
        <v>1</v>
      </c>
      <c r="AB757" s="115">
        <v>0.10171549887035</v>
      </c>
      <c r="AC757" s="115">
        <v>1.870939419137E-2</v>
      </c>
      <c r="AD757" s="115">
        <v>80.247039756548304</v>
      </c>
      <c r="AF757" s="115">
        <v>-1</v>
      </c>
      <c r="AG757" s="115">
        <v>-1</v>
      </c>
      <c r="AH757" s="115">
        <v>-1</v>
      </c>
      <c r="AI757" s="115">
        <v>-1</v>
      </c>
      <c r="AJ757" s="115">
        <v>0</v>
      </c>
      <c r="AM757" s="115" t="s">
        <v>348</v>
      </c>
      <c r="AN757" s="115">
        <v>-1</v>
      </c>
      <c r="AQ757" s="115">
        <v>608</v>
      </c>
      <c r="AR757" s="115" t="s">
        <v>247</v>
      </c>
      <c r="AS757" s="115" t="s">
        <v>355</v>
      </c>
      <c r="AT757" s="115" t="s">
        <v>296</v>
      </c>
      <c r="AV757" s="115">
        <v>52.670639320464801</v>
      </c>
      <c r="AW757" s="115">
        <v>6.5082757300000002E-2</v>
      </c>
    </row>
    <row r="758" spans="1:49" x14ac:dyDescent="0.25">
      <c r="A758" s="117">
        <v>230000</v>
      </c>
      <c r="B758" s="117">
        <v>880000</v>
      </c>
      <c r="C758" s="117">
        <v>880000</v>
      </c>
      <c r="D758" s="115" t="s">
        <v>342</v>
      </c>
      <c r="E758" s="115" t="s">
        <v>13</v>
      </c>
      <c r="F758" s="115" t="s">
        <v>343</v>
      </c>
      <c r="G758" s="115" t="s">
        <v>344</v>
      </c>
      <c r="H758" s="115">
        <v>0.56000000000000005</v>
      </c>
      <c r="I758" s="115">
        <v>0.48</v>
      </c>
      <c r="J758" s="115" t="s">
        <v>350</v>
      </c>
      <c r="K758" s="115">
        <v>5.0305394620899996E-3</v>
      </c>
      <c r="L758" s="115">
        <v>3716.6599363190899</v>
      </c>
      <c r="M758" s="115">
        <v>10.3773384924146</v>
      </c>
      <c r="N758" s="115">
        <v>1.90879186228384</v>
      </c>
      <c r="O758" s="115">
        <v>5.2203610797560002E-2</v>
      </c>
      <c r="P758" s="115">
        <v>9.6022527881300009E-3</v>
      </c>
      <c r="Q758" s="115">
        <v>18.6968044768258</v>
      </c>
      <c r="R758" s="115">
        <v>1330</v>
      </c>
      <c r="S758" s="115" t="s">
        <v>354</v>
      </c>
      <c r="T758" s="115">
        <v>1330</v>
      </c>
      <c r="U758" s="115" t="s">
        <v>352</v>
      </c>
      <c r="V758" s="115" t="s">
        <v>350</v>
      </c>
      <c r="Z758" s="115">
        <v>0</v>
      </c>
      <c r="AA758" s="115">
        <v>1</v>
      </c>
      <c r="AB758" s="115">
        <v>5.2203610797560002E-2</v>
      </c>
      <c r="AC758" s="115">
        <v>9.6022527881300009E-3</v>
      </c>
      <c r="AD758" s="115">
        <v>53.748184519657201</v>
      </c>
      <c r="AF758" s="115">
        <v>-1</v>
      </c>
      <c r="AG758" s="115">
        <v>-1</v>
      </c>
      <c r="AH758" s="115">
        <v>-1</v>
      </c>
      <c r="AI758" s="115">
        <v>-1</v>
      </c>
      <c r="AJ758" s="115">
        <v>0</v>
      </c>
      <c r="AM758" s="115" t="s">
        <v>348</v>
      </c>
      <c r="AN758" s="115">
        <v>-1</v>
      </c>
      <c r="AQ758" s="115">
        <v>608</v>
      </c>
      <c r="AR758" s="115" t="s">
        <v>247</v>
      </c>
      <c r="AS758" s="115" t="s">
        <v>355</v>
      </c>
      <c r="AT758" s="115" t="s">
        <v>296</v>
      </c>
      <c r="AV758" s="115">
        <v>20.8384448126947</v>
      </c>
      <c r="AW758" s="115">
        <v>4.35913905E-2</v>
      </c>
    </row>
    <row r="759" spans="1:49" x14ac:dyDescent="0.25">
      <c r="A759" s="117">
        <v>230000</v>
      </c>
      <c r="B759" s="117">
        <v>880000</v>
      </c>
      <c r="C759" s="117">
        <v>880000</v>
      </c>
      <c r="D759" s="115" t="s">
        <v>342</v>
      </c>
      <c r="E759" s="115" t="s">
        <v>13</v>
      </c>
      <c r="F759" s="115" t="s">
        <v>343</v>
      </c>
      <c r="G759" s="115" t="s">
        <v>344</v>
      </c>
      <c r="H759" s="115">
        <v>0.56000000000000005</v>
      </c>
      <c r="I759" s="115">
        <v>0.48</v>
      </c>
      <c r="J759" s="115" t="s">
        <v>350</v>
      </c>
      <c r="K759" s="115">
        <v>2.1236874581000002E-3</v>
      </c>
      <c r="L759" s="115">
        <v>3716.6599363190899</v>
      </c>
      <c r="M759" s="115">
        <v>10.3773384924146</v>
      </c>
      <c r="N759" s="115">
        <v>1.90879186228384</v>
      </c>
      <c r="O759" s="115">
        <v>2.2038223604789998E-2</v>
      </c>
      <c r="P759" s="115">
        <v>4.0536773380499998E-3</v>
      </c>
      <c r="Q759" s="115">
        <v>7.8930240927836</v>
      </c>
      <c r="R759" s="115">
        <v>1330</v>
      </c>
      <c r="S759" s="115" t="s">
        <v>354</v>
      </c>
      <c r="T759" s="115">
        <v>1330</v>
      </c>
      <c r="U759" s="115" t="s">
        <v>352</v>
      </c>
      <c r="V759" s="115" t="s">
        <v>350</v>
      </c>
      <c r="Z759" s="115">
        <v>0</v>
      </c>
      <c r="AA759" s="115">
        <v>1</v>
      </c>
      <c r="AB759" s="115">
        <v>2.2038223604789998E-2</v>
      </c>
      <c r="AC759" s="115">
        <v>4.0536773380499998E-3</v>
      </c>
      <c r="AD759" s="115">
        <v>37.861960625405999</v>
      </c>
      <c r="AF759" s="115">
        <v>-1</v>
      </c>
      <c r="AG759" s="115">
        <v>-1</v>
      </c>
      <c r="AH759" s="115">
        <v>-1</v>
      </c>
      <c r="AI759" s="115">
        <v>-1</v>
      </c>
      <c r="AJ759" s="115">
        <v>0</v>
      </c>
      <c r="AM759" s="115" t="s">
        <v>348</v>
      </c>
      <c r="AN759" s="115">
        <v>-1</v>
      </c>
      <c r="AQ759" s="115">
        <v>608</v>
      </c>
      <c r="AR759" s="115" t="s">
        <v>247</v>
      </c>
      <c r="AS759" s="115" t="s">
        <v>355</v>
      </c>
      <c r="AT759" s="115" t="s">
        <v>296</v>
      </c>
      <c r="AV759" s="115">
        <v>15.4727419768818</v>
      </c>
      <c r="AW759" s="115">
        <v>3.07071862E-2</v>
      </c>
    </row>
    <row r="760" spans="1:49" x14ac:dyDescent="0.25">
      <c r="A760" s="117">
        <v>230000</v>
      </c>
      <c r="B760" s="117">
        <v>880000</v>
      </c>
      <c r="C760" s="117">
        <v>880000</v>
      </c>
      <c r="D760" s="115" t="s">
        <v>342</v>
      </c>
      <c r="E760" s="115" t="s">
        <v>13</v>
      </c>
      <c r="F760" s="115" t="s">
        <v>343</v>
      </c>
      <c r="G760" s="115" t="s">
        <v>344</v>
      </c>
      <c r="H760" s="115">
        <v>0.56000000000000005</v>
      </c>
      <c r="I760" s="115">
        <v>0.48</v>
      </c>
      <c r="J760" s="115" t="s">
        <v>350</v>
      </c>
      <c r="K760" s="115">
        <v>9.8792994106100002E-3</v>
      </c>
      <c r="L760" s="115">
        <v>3716.6599363190899</v>
      </c>
      <c r="M760" s="115">
        <v>10.3773384924146</v>
      </c>
      <c r="N760" s="115">
        <v>1.90879186228384</v>
      </c>
      <c r="O760" s="115">
        <v>0.10252083405183</v>
      </c>
      <c r="P760" s="115">
        <v>1.8857526320040001E-2</v>
      </c>
      <c r="Q760" s="115">
        <v>36.717996318322399</v>
      </c>
      <c r="R760" s="115">
        <v>1330</v>
      </c>
      <c r="S760" s="115" t="s">
        <v>354</v>
      </c>
      <c r="T760" s="115">
        <v>1330</v>
      </c>
      <c r="U760" s="115" t="s">
        <v>352</v>
      </c>
      <c r="V760" s="115" t="s">
        <v>350</v>
      </c>
      <c r="Z760" s="115">
        <v>0</v>
      </c>
      <c r="AA760" s="115">
        <v>1</v>
      </c>
      <c r="AB760" s="115">
        <v>0.10252083405183</v>
      </c>
      <c r="AC760" s="115">
        <v>1.8857526320040001E-2</v>
      </c>
      <c r="AD760" s="115">
        <v>36.717996318321603</v>
      </c>
      <c r="AF760" s="115">
        <v>-1</v>
      </c>
      <c r="AG760" s="115">
        <v>-1</v>
      </c>
      <c r="AH760" s="115">
        <v>-1</v>
      </c>
      <c r="AI760" s="115">
        <v>-1</v>
      </c>
      <c r="AJ760" s="115">
        <v>0</v>
      </c>
      <c r="AM760" s="115" t="s">
        <v>348</v>
      </c>
      <c r="AN760" s="115">
        <v>-1</v>
      </c>
      <c r="AQ760" s="115">
        <v>608</v>
      </c>
      <c r="AR760" s="115" t="s">
        <v>247</v>
      </c>
      <c r="AS760" s="115" t="s">
        <v>355</v>
      </c>
      <c r="AT760" s="115" t="s">
        <v>296</v>
      </c>
      <c r="AV760" s="115">
        <v>28.4492630082073</v>
      </c>
      <c r="AW760" s="115">
        <v>2.9779396900000001E-2</v>
      </c>
    </row>
    <row r="761" spans="1:49" x14ac:dyDescent="0.25">
      <c r="A761" s="117">
        <v>230000</v>
      </c>
      <c r="B761" s="117">
        <v>880000</v>
      </c>
      <c r="C761" s="117">
        <v>880000</v>
      </c>
      <c r="D761" s="115" t="s">
        <v>342</v>
      </c>
      <c r="E761" s="115" t="s">
        <v>13</v>
      </c>
      <c r="F761" s="115" t="s">
        <v>343</v>
      </c>
      <c r="G761" s="115" t="s">
        <v>344</v>
      </c>
      <c r="H761" s="115">
        <v>0.56000000000000005</v>
      </c>
      <c r="I761" s="115">
        <v>0.48</v>
      </c>
      <c r="J761" s="115" t="s">
        <v>350</v>
      </c>
      <c r="K761" s="115">
        <v>1.269365428631E-2</v>
      </c>
      <c r="L761" s="115">
        <v>3716.6599363190899</v>
      </c>
      <c r="M761" s="115">
        <v>10.3773384924146</v>
      </c>
      <c r="N761" s="115">
        <v>1.90879186228384</v>
      </c>
      <c r="O761" s="115">
        <v>0.13172634723477</v>
      </c>
      <c r="P761" s="115">
        <v>2.4229544004360001E-2</v>
      </c>
      <c r="Q761" s="115">
        <v>47.177996331428403</v>
      </c>
      <c r="R761" s="115">
        <v>1330</v>
      </c>
      <c r="S761" s="115" t="s">
        <v>354</v>
      </c>
      <c r="T761" s="115">
        <v>1330</v>
      </c>
      <c r="U761" s="115" t="s">
        <v>352</v>
      </c>
      <c r="V761" s="115" t="s">
        <v>350</v>
      </c>
      <c r="Z761" s="115">
        <v>0</v>
      </c>
      <c r="AA761" s="115">
        <v>1</v>
      </c>
      <c r="AB761" s="115">
        <v>0.13172634723477</v>
      </c>
      <c r="AC761" s="115">
        <v>2.4229544004360001E-2</v>
      </c>
      <c r="AD761" s="115">
        <v>47.177996331428702</v>
      </c>
      <c r="AF761" s="115">
        <v>-1</v>
      </c>
      <c r="AG761" s="115">
        <v>-1</v>
      </c>
      <c r="AH761" s="115">
        <v>-1</v>
      </c>
      <c r="AI761" s="115">
        <v>-1</v>
      </c>
      <c r="AJ761" s="115">
        <v>0</v>
      </c>
      <c r="AM761" s="115" t="s">
        <v>348</v>
      </c>
      <c r="AN761" s="115">
        <v>-1</v>
      </c>
      <c r="AQ761" s="115">
        <v>608</v>
      </c>
      <c r="AR761" s="115" t="s">
        <v>247</v>
      </c>
      <c r="AS761" s="115" t="s">
        <v>355</v>
      </c>
      <c r="AT761" s="115" t="s">
        <v>296</v>
      </c>
      <c r="AV761" s="115">
        <v>32.2374336335481</v>
      </c>
      <c r="AW761" s="115">
        <v>3.8262770699999997E-2</v>
      </c>
    </row>
    <row r="762" spans="1:49" x14ac:dyDescent="0.25">
      <c r="A762" s="117">
        <v>230000</v>
      </c>
      <c r="B762" s="117">
        <v>880000</v>
      </c>
      <c r="C762" s="117">
        <v>880000</v>
      </c>
      <c r="D762" s="115" t="s">
        <v>342</v>
      </c>
      <c r="E762" s="115" t="s">
        <v>13</v>
      </c>
      <c r="F762" s="115" t="s">
        <v>343</v>
      </c>
      <c r="G762" s="115" t="s">
        <v>344</v>
      </c>
      <c r="H762" s="115">
        <v>0.56000000000000005</v>
      </c>
      <c r="I762" s="115">
        <v>0.48</v>
      </c>
      <c r="J762" s="115" t="s">
        <v>350</v>
      </c>
      <c r="K762" s="115">
        <v>1.6458416788240001E-2</v>
      </c>
      <c r="L762" s="115">
        <v>3716.6599363190899</v>
      </c>
      <c r="M762" s="115">
        <v>10.3773384924146</v>
      </c>
      <c r="N762" s="115">
        <v>1.90879186228384</v>
      </c>
      <c r="O762" s="115">
        <v>0.17079456206085999</v>
      </c>
      <c r="P762" s="115">
        <v>3.1415692031480001E-2</v>
      </c>
      <c r="Q762" s="115">
        <v>61.170338292115503</v>
      </c>
      <c r="R762" s="115">
        <v>1330</v>
      </c>
      <c r="S762" s="115" t="s">
        <v>354</v>
      </c>
      <c r="T762" s="115">
        <v>1330</v>
      </c>
      <c r="U762" s="115" t="s">
        <v>352</v>
      </c>
      <c r="V762" s="115" t="s">
        <v>350</v>
      </c>
      <c r="Z762" s="115">
        <v>0</v>
      </c>
      <c r="AA762" s="115">
        <v>1</v>
      </c>
      <c r="AB762" s="115">
        <v>0.17079456206085999</v>
      </c>
      <c r="AC762" s="115">
        <v>3.1415692031480001E-2</v>
      </c>
      <c r="AD762" s="115">
        <v>61.170338292115503</v>
      </c>
      <c r="AF762" s="115">
        <v>-1</v>
      </c>
      <c r="AG762" s="115">
        <v>-1</v>
      </c>
      <c r="AH762" s="115">
        <v>-1</v>
      </c>
      <c r="AI762" s="115">
        <v>-1</v>
      </c>
      <c r="AJ762" s="115">
        <v>0</v>
      </c>
      <c r="AM762" s="115" t="s">
        <v>348</v>
      </c>
      <c r="AN762" s="115">
        <v>-1</v>
      </c>
      <c r="AQ762" s="115">
        <v>608</v>
      </c>
      <c r="AR762" s="115" t="s">
        <v>247</v>
      </c>
      <c r="AS762" s="115" t="s">
        <v>355</v>
      </c>
      <c r="AT762" s="115" t="s">
        <v>296</v>
      </c>
      <c r="AV762" s="115">
        <v>36.108175875597396</v>
      </c>
      <c r="AW762" s="115">
        <v>4.9610979999999999E-2</v>
      </c>
    </row>
    <row r="763" spans="1:49" x14ac:dyDescent="0.25">
      <c r="A763" s="117">
        <v>230000</v>
      </c>
      <c r="B763" s="117">
        <v>880000</v>
      </c>
      <c r="C763" s="117">
        <v>880000</v>
      </c>
      <c r="D763" s="115" t="s">
        <v>342</v>
      </c>
      <c r="E763" s="115" t="s">
        <v>13</v>
      </c>
      <c r="F763" s="115" t="s">
        <v>343</v>
      </c>
      <c r="G763" s="115" t="s">
        <v>344</v>
      </c>
      <c r="H763" s="115">
        <v>0.56000000000000005</v>
      </c>
      <c r="I763" s="115">
        <v>0.48</v>
      </c>
      <c r="J763" s="115" t="s">
        <v>350</v>
      </c>
      <c r="K763" s="115">
        <v>1.660550616845E-2</v>
      </c>
      <c r="L763" s="115">
        <v>3716.6599363190899</v>
      </c>
      <c r="M763" s="115">
        <v>10.3773384924146</v>
      </c>
      <c r="N763" s="115">
        <v>1.90879186228384</v>
      </c>
      <c r="O763" s="115">
        <v>0.17232095834788999</v>
      </c>
      <c r="P763" s="115">
        <v>3.169645504344E-2</v>
      </c>
      <c r="Q763" s="115">
        <v>61.717019498581401</v>
      </c>
      <c r="R763" s="115">
        <v>1330</v>
      </c>
      <c r="S763" s="115" t="s">
        <v>354</v>
      </c>
      <c r="T763" s="115">
        <v>1330</v>
      </c>
      <c r="U763" s="115" t="s">
        <v>352</v>
      </c>
      <c r="V763" s="115" t="s">
        <v>350</v>
      </c>
      <c r="Z763" s="115">
        <v>0</v>
      </c>
      <c r="AA763" s="115">
        <v>1</v>
      </c>
      <c r="AB763" s="115">
        <v>0.17232095834788999</v>
      </c>
      <c r="AC763" s="115">
        <v>3.169645504344E-2</v>
      </c>
      <c r="AD763" s="115">
        <v>61.717019498580299</v>
      </c>
      <c r="AF763" s="115">
        <v>-1</v>
      </c>
      <c r="AG763" s="115">
        <v>-1</v>
      </c>
      <c r="AH763" s="115">
        <v>-1</v>
      </c>
      <c r="AI763" s="115">
        <v>-1</v>
      </c>
      <c r="AJ763" s="115">
        <v>0</v>
      </c>
      <c r="AM763" s="115" t="s">
        <v>348</v>
      </c>
      <c r="AN763" s="115">
        <v>-1</v>
      </c>
      <c r="AQ763" s="115">
        <v>608</v>
      </c>
      <c r="AR763" s="115" t="s">
        <v>247</v>
      </c>
      <c r="AS763" s="115" t="s">
        <v>355</v>
      </c>
      <c r="AT763" s="115" t="s">
        <v>296</v>
      </c>
      <c r="AV763" s="115">
        <v>37.3108813117151</v>
      </c>
      <c r="AW763" s="115">
        <v>5.0054354799999999E-2</v>
      </c>
    </row>
    <row r="764" spans="1:49" x14ac:dyDescent="0.25">
      <c r="A764" s="117">
        <v>230000</v>
      </c>
      <c r="B764" s="117">
        <v>880000</v>
      </c>
      <c r="C764" s="117">
        <v>880000</v>
      </c>
      <c r="D764" s="115" t="s">
        <v>342</v>
      </c>
      <c r="E764" s="115" t="s">
        <v>13</v>
      </c>
      <c r="F764" s="115" t="s">
        <v>343</v>
      </c>
      <c r="G764" s="115" t="s">
        <v>344</v>
      </c>
      <c r="H764" s="115">
        <v>0.56000000000000005</v>
      </c>
      <c r="I764" s="115">
        <v>0.48</v>
      </c>
      <c r="J764" s="115" t="s">
        <v>350</v>
      </c>
      <c r="K764" s="115">
        <v>1.9349009652799998E-2</v>
      </c>
      <c r="L764" s="115">
        <v>3716.6599363190899</v>
      </c>
      <c r="M764" s="115">
        <v>10.3773384924146</v>
      </c>
      <c r="N764" s="115">
        <v>1.90879186228384</v>
      </c>
      <c r="O764" s="115">
        <v>0.20079122266012001</v>
      </c>
      <c r="P764" s="115">
        <v>3.693323216852E-2</v>
      </c>
      <c r="Q764" s="115">
        <v>71.913688984020595</v>
      </c>
      <c r="R764" s="115">
        <v>1330</v>
      </c>
      <c r="S764" s="115" t="s">
        <v>354</v>
      </c>
      <c r="T764" s="115">
        <v>1330</v>
      </c>
      <c r="U764" s="115" t="s">
        <v>352</v>
      </c>
      <c r="V764" s="115" t="s">
        <v>350</v>
      </c>
      <c r="Z764" s="115">
        <v>0</v>
      </c>
      <c r="AA764" s="115">
        <v>1</v>
      </c>
      <c r="AB764" s="115">
        <v>0.20079122266012001</v>
      </c>
      <c r="AC764" s="115">
        <v>3.693323216852E-2</v>
      </c>
      <c r="AD764" s="115">
        <v>71.913688984021306</v>
      </c>
      <c r="AF764" s="115">
        <v>-1</v>
      </c>
      <c r="AG764" s="115">
        <v>-1</v>
      </c>
      <c r="AH764" s="115">
        <v>-1</v>
      </c>
      <c r="AI764" s="115">
        <v>-1</v>
      </c>
      <c r="AJ764" s="115">
        <v>0</v>
      </c>
      <c r="AM764" s="115" t="s">
        <v>348</v>
      </c>
      <c r="AN764" s="115">
        <v>-1</v>
      </c>
      <c r="AQ764" s="115">
        <v>608</v>
      </c>
      <c r="AR764" s="115" t="s">
        <v>247</v>
      </c>
      <c r="AS764" s="115" t="s">
        <v>355</v>
      </c>
      <c r="AT764" s="115" t="s">
        <v>296</v>
      </c>
      <c r="AV764" s="115">
        <v>41.4136442110686</v>
      </c>
      <c r="AW764" s="115">
        <v>5.8324159799999997E-2</v>
      </c>
    </row>
    <row r="765" spans="1:49" x14ac:dyDescent="0.25">
      <c r="A765" s="117">
        <v>230000</v>
      </c>
      <c r="B765" s="117">
        <v>880000</v>
      </c>
      <c r="C765" s="117">
        <v>880000</v>
      </c>
      <c r="D765" s="115" t="s">
        <v>342</v>
      </c>
      <c r="E765" s="115" t="s">
        <v>13</v>
      </c>
      <c r="F765" s="115" t="s">
        <v>343</v>
      </c>
      <c r="G765" s="115" t="s">
        <v>344</v>
      </c>
      <c r="H765" s="115">
        <v>0.56000000000000005</v>
      </c>
      <c r="I765" s="115">
        <v>0.48</v>
      </c>
      <c r="J765" s="115" t="s">
        <v>350</v>
      </c>
      <c r="K765" s="115">
        <v>2.2621705027719999E-2</v>
      </c>
      <c r="L765" s="115">
        <v>3716.6599363190899</v>
      </c>
      <c r="M765" s="115">
        <v>10.3773384924146</v>
      </c>
      <c r="N765" s="115">
        <v>1.90879186228384</v>
      </c>
      <c r="O765" s="115">
        <v>0.23475309034819999</v>
      </c>
      <c r="P765" s="115">
        <v>4.3180126467889997E-2</v>
      </c>
      <c r="Q765" s="115">
        <v>84.077184767755099</v>
      </c>
      <c r="R765" s="115">
        <v>1210</v>
      </c>
      <c r="S765" s="115" t="s">
        <v>353</v>
      </c>
      <c r="T765" s="115">
        <v>1210</v>
      </c>
      <c r="U765" s="115" t="s">
        <v>352</v>
      </c>
      <c r="V765" s="115" t="s">
        <v>350</v>
      </c>
      <c r="Z765" s="115">
        <v>0</v>
      </c>
      <c r="AA765" s="115">
        <v>1</v>
      </c>
      <c r="AB765" s="115">
        <v>0.23475309034819999</v>
      </c>
      <c r="AC765" s="115">
        <v>4.3180126467889997E-2</v>
      </c>
      <c r="AD765" s="115">
        <v>84.077184767754005</v>
      </c>
      <c r="AF765" s="115">
        <v>-1</v>
      </c>
      <c r="AG765" s="115">
        <v>-1</v>
      </c>
      <c r="AH765" s="115">
        <v>-1</v>
      </c>
      <c r="AI765" s="115">
        <v>-1</v>
      </c>
      <c r="AJ765" s="115">
        <v>0</v>
      </c>
      <c r="AM765" s="115" t="s">
        <v>348</v>
      </c>
      <c r="AN765" s="115">
        <v>-1</v>
      </c>
      <c r="AQ765" s="115">
        <v>608</v>
      </c>
      <c r="AR765" s="115" t="s">
        <v>247</v>
      </c>
      <c r="AS765" s="115" t="s">
        <v>355</v>
      </c>
      <c r="AT765" s="115" t="s">
        <v>296</v>
      </c>
      <c r="AV765" s="115">
        <v>69.328964462192403</v>
      </c>
      <c r="AW765" s="115">
        <v>6.8189119800000003E-2</v>
      </c>
    </row>
    <row r="766" spans="1:49" x14ac:dyDescent="0.25">
      <c r="A766" s="117">
        <v>230000</v>
      </c>
      <c r="B766" s="117">
        <v>880000</v>
      </c>
      <c r="C766" s="117">
        <v>880000</v>
      </c>
      <c r="D766" s="115" t="s">
        <v>342</v>
      </c>
      <c r="E766" s="115" t="s">
        <v>13</v>
      </c>
      <c r="F766" s="115" t="s">
        <v>343</v>
      </c>
      <c r="G766" s="115" t="s">
        <v>344</v>
      </c>
      <c r="H766" s="115">
        <v>0.56000000000000005</v>
      </c>
      <c r="I766" s="115">
        <v>0.48</v>
      </c>
      <c r="J766" s="115" t="s">
        <v>350</v>
      </c>
      <c r="K766" s="115">
        <v>3.6873587354600001E-2</v>
      </c>
      <c r="L766" s="115">
        <v>3716.6599363190899</v>
      </c>
      <c r="M766" s="115">
        <v>10.3773384924146</v>
      </c>
      <c r="N766" s="115">
        <v>1.90879186228384</v>
      </c>
      <c r="O766" s="115">
        <v>0.38264969740836002</v>
      </c>
      <c r="P766" s="115">
        <v>7.0384003475679996E-2</v>
      </c>
      <c r="Q766" s="115">
        <v>137.04658482922599</v>
      </c>
      <c r="R766" s="115">
        <v>1330</v>
      </c>
      <c r="S766" s="115" t="s">
        <v>354</v>
      </c>
      <c r="T766" s="115">
        <v>1330</v>
      </c>
      <c r="U766" s="115" t="s">
        <v>352</v>
      </c>
      <c r="V766" s="115" t="s">
        <v>350</v>
      </c>
      <c r="Z766" s="115">
        <v>0</v>
      </c>
      <c r="AA766" s="115">
        <v>1</v>
      </c>
      <c r="AB766" s="115">
        <v>0.38264969740836002</v>
      </c>
      <c r="AC766" s="115">
        <v>7.0384003475679996E-2</v>
      </c>
      <c r="AD766" s="115">
        <v>137.046584829225</v>
      </c>
      <c r="AF766" s="115">
        <v>-1</v>
      </c>
      <c r="AG766" s="115">
        <v>-1</v>
      </c>
      <c r="AH766" s="115">
        <v>-1</v>
      </c>
      <c r="AI766" s="115">
        <v>-1</v>
      </c>
      <c r="AJ766" s="115">
        <v>0</v>
      </c>
      <c r="AM766" s="115" t="s">
        <v>348</v>
      </c>
      <c r="AN766" s="115">
        <v>-1</v>
      </c>
      <c r="AQ766" s="115">
        <v>608</v>
      </c>
      <c r="AR766" s="115" t="s">
        <v>247</v>
      </c>
      <c r="AS766" s="115" t="s">
        <v>355</v>
      </c>
      <c r="AT766" s="115" t="s">
        <v>296</v>
      </c>
      <c r="AV766" s="115">
        <v>74.587573523683105</v>
      </c>
      <c r="AW766" s="115">
        <v>0.1111488928</v>
      </c>
    </row>
    <row r="767" spans="1:49" x14ac:dyDescent="0.25">
      <c r="A767" s="117">
        <v>230000</v>
      </c>
      <c r="B767" s="117">
        <v>880000</v>
      </c>
      <c r="C767" s="117">
        <v>880000</v>
      </c>
      <c r="D767" s="115" t="s">
        <v>342</v>
      </c>
      <c r="E767" s="115" t="s">
        <v>13</v>
      </c>
      <c r="F767" s="115" t="s">
        <v>343</v>
      </c>
      <c r="G767" s="115" t="s">
        <v>344</v>
      </c>
      <c r="H767" s="115">
        <v>0.56000000000000005</v>
      </c>
      <c r="I767" s="115">
        <v>0.48</v>
      </c>
      <c r="J767" s="115" t="s">
        <v>350</v>
      </c>
      <c r="K767" s="115">
        <v>3.3288062243590003E-2</v>
      </c>
      <c r="L767" s="115">
        <v>3716.6599363190899</v>
      </c>
      <c r="M767" s="115">
        <v>10.3773384924146</v>
      </c>
      <c r="N767" s="115">
        <v>1.90879186228384</v>
      </c>
      <c r="O767" s="115">
        <v>0.34544148965839</v>
      </c>
      <c r="P767" s="115">
        <v>6.353998232178E-2</v>
      </c>
      <c r="Q767" s="115">
        <v>123.72040729848</v>
      </c>
      <c r="R767" s="115">
        <v>1330</v>
      </c>
      <c r="S767" s="115" t="s">
        <v>354</v>
      </c>
      <c r="T767" s="115">
        <v>1330</v>
      </c>
      <c r="U767" s="115" t="s">
        <v>352</v>
      </c>
      <c r="V767" s="115" t="s">
        <v>350</v>
      </c>
      <c r="Z767" s="115">
        <v>0</v>
      </c>
      <c r="AA767" s="115">
        <v>1</v>
      </c>
      <c r="AB767" s="115">
        <v>0.34544148965839</v>
      </c>
      <c r="AC767" s="115">
        <v>6.353998232178E-2</v>
      </c>
      <c r="AD767" s="115">
        <v>123.72040729848</v>
      </c>
      <c r="AF767" s="115">
        <v>-1</v>
      </c>
      <c r="AG767" s="115">
        <v>-1</v>
      </c>
      <c r="AH767" s="115">
        <v>-1</v>
      </c>
      <c r="AI767" s="115">
        <v>-1</v>
      </c>
      <c r="AJ767" s="115">
        <v>0</v>
      </c>
      <c r="AM767" s="115" t="s">
        <v>348</v>
      </c>
      <c r="AN767" s="115">
        <v>-1</v>
      </c>
      <c r="AQ767" s="115">
        <v>608</v>
      </c>
      <c r="AR767" s="115" t="s">
        <v>247</v>
      </c>
      <c r="AS767" s="115" t="s">
        <v>355</v>
      </c>
      <c r="AT767" s="115" t="s">
        <v>296</v>
      </c>
      <c r="AV767" s="115">
        <v>73.900405663955993</v>
      </c>
      <c r="AW767" s="115">
        <v>0.1003409629</v>
      </c>
    </row>
    <row r="768" spans="1:49" x14ac:dyDescent="0.25">
      <c r="A768" s="117">
        <v>230000</v>
      </c>
      <c r="B768" s="117">
        <v>880000</v>
      </c>
      <c r="C768" s="117">
        <v>880000</v>
      </c>
      <c r="D768" s="115" t="s">
        <v>342</v>
      </c>
      <c r="E768" s="115" t="s">
        <v>13</v>
      </c>
      <c r="F768" s="115" t="s">
        <v>343</v>
      </c>
      <c r="G768" s="115" t="s">
        <v>344</v>
      </c>
      <c r="H768" s="115">
        <v>0.56000000000000005</v>
      </c>
      <c r="I768" s="115">
        <v>0.48</v>
      </c>
      <c r="J768" s="115" t="s">
        <v>350</v>
      </c>
      <c r="K768" s="115">
        <v>3.6012358778219997E-2</v>
      </c>
      <c r="L768" s="115">
        <v>3716.6599363190899</v>
      </c>
      <c r="M768" s="115">
        <v>10.3773384924146</v>
      </c>
      <c r="N768" s="115">
        <v>1.90879186228384</v>
      </c>
      <c r="O768" s="115">
        <v>0.37371243695186002</v>
      </c>
      <c r="P768" s="115">
        <v>6.8740097377509995E-2</v>
      </c>
      <c r="Q768" s="115">
        <v>133.84569108335899</v>
      </c>
      <c r="R768" s="115">
        <v>1330</v>
      </c>
      <c r="S768" s="115" t="s">
        <v>354</v>
      </c>
      <c r="T768" s="115">
        <v>1330</v>
      </c>
      <c r="U768" s="115" t="s">
        <v>352</v>
      </c>
      <c r="V768" s="115" t="s">
        <v>350</v>
      </c>
      <c r="Z768" s="115">
        <v>0</v>
      </c>
      <c r="AA768" s="115">
        <v>1</v>
      </c>
      <c r="AB768" s="115">
        <v>0.37371243695186002</v>
      </c>
      <c r="AC768" s="115">
        <v>6.8740097377509995E-2</v>
      </c>
      <c r="AD768" s="115">
        <v>133.845691083361</v>
      </c>
      <c r="AF768" s="115">
        <v>-1</v>
      </c>
      <c r="AG768" s="115">
        <v>-1</v>
      </c>
      <c r="AH768" s="115">
        <v>-1</v>
      </c>
      <c r="AI768" s="115">
        <v>-1</v>
      </c>
      <c r="AJ768" s="115">
        <v>0</v>
      </c>
      <c r="AM768" s="115" t="s">
        <v>348</v>
      </c>
      <c r="AN768" s="115">
        <v>-1</v>
      </c>
      <c r="AQ768" s="115">
        <v>608</v>
      </c>
      <c r="AR768" s="115" t="s">
        <v>247</v>
      </c>
      <c r="AS768" s="115" t="s">
        <v>355</v>
      </c>
      <c r="AT768" s="115" t="s">
        <v>296</v>
      </c>
      <c r="AV768" s="115">
        <v>73.890846464939997</v>
      </c>
      <c r="AW768" s="115">
        <v>0.1085528719</v>
      </c>
    </row>
    <row r="769" spans="1:49" x14ac:dyDescent="0.25">
      <c r="A769" s="117">
        <v>230000</v>
      </c>
      <c r="B769" s="117">
        <v>880000</v>
      </c>
      <c r="C769" s="117">
        <v>880000</v>
      </c>
      <c r="D769" s="115" t="s">
        <v>342</v>
      </c>
      <c r="E769" s="115" t="s">
        <v>13</v>
      </c>
      <c r="F769" s="115" t="s">
        <v>343</v>
      </c>
      <c r="G769" s="115" t="s">
        <v>344</v>
      </c>
      <c r="H769" s="115">
        <v>0.56000000000000005</v>
      </c>
      <c r="I769" s="115">
        <v>0.48</v>
      </c>
      <c r="J769" s="115" t="s">
        <v>350</v>
      </c>
      <c r="K769" s="115">
        <v>0.10915565098927001</v>
      </c>
      <c r="L769" s="115">
        <v>3716.6599363190899</v>
      </c>
      <c r="M769" s="115">
        <v>10.3773384924146</v>
      </c>
      <c r="N769" s="115">
        <v>1.90879186228384</v>
      </c>
      <c r="O769" s="115">
        <v>1.1327451386755401</v>
      </c>
      <c r="P769" s="115">
        <v>0.20835541833061</v>
      </c>
      <c r="Q769" s="115">
        <v>405.694434854657</v>
      </c>
      <c r="R769" s="115">
        <v>1210</v>
      </c>
      <c r="S769" s="115" t="s">
        <v>353</v>
      </c>
      <c r="T769" s="115">
        <v>1210</v>
      </c>
      <c r="U769" s="115" t="s">
        <v>352</v>
      </c>
      <c r="V769" s="115" t="s">
        <v>350</v>
      </c>
      <c r="Z769" s="115">
        <v>0</v>
      </c>
      <c r="AA769" s="115">
        <v>1</v>
      </c>
      <c r="AB769" s="115">
        <v>1.1327451386755401</v>
      </c>
      <c r="AC769" s="115">
        <v>0.20835541833061</v>
      </c>
      <c r="AD769" s="115">
        <v>405.694434854657</v>
      </c>
      <c r="AF769" s="115">
        <v>-1</v>
      </c>
      <c r="AG769" s="115">
        <v>-1</v>
      </c>
      <c r="AH769" s="115">
        <v>-1</v>
      </c>
      <c r="AI769" s="115">
        <v>-1</v>
      </c>
      <c r="AJ769" s="115">
        <v>0</v>
      </c>
      <c r="AM769" s="115" t="s">
        <v>348</v>
      </c>
      <c r="AN769" s="115">
        <v>-1</v>
      </c>
      <c r="AQ769" s="115">
        <v>608</v>
      </c>
      <c r="AR769" s="115" t="s">
        <v>247</v>
      </c>
      <c r="AS769" s="115" t="s">
        <v>355</v>
      </c>
      <c r="AT769" s="115" t="s">
        <v>296</v>
      </c>
      <c r="AV769" s="115">
        <v>91.765530560219702</v>
      </c>
      <c r="AW769" s="115">
        <v>0.32903036079999998</v>
      </c>
    </row>
    <row r="770" spans="1:49" x14ac:dyDescent="0.25">
      <c r="A770" s="117">
        <v>230000</v>
      </c>
      <c r="B770" s="117">
        <v>880000</v>
      </c>
      <c r="C770" s="117">
        <v>880000</v>
      </c>
      <c r="D770" s="115" t="s">
        <v>342</v>
      </c>
      <c r="E770" s="115" t="s">
        <v>13</v>
      </c>
      <c r="F770" s="115" t="s">
        <v>343</v>
      </c>
      <c r="G770" s="115" t="s">
        <v>344</v>
      </c>
      <c r="H770" s="115">
        <v>0.56000000000000005</v>
      </c>
      <c r="I770" s="115">
        <v>0.48</v>
      </c>
      <c r="J770" s="115" t="s">
        <v>350</v>
      </c>
      <c r="K770" s="115">
        <v>5.9905022963050003E-2</v>
      </c>
      <c r="L770" s="115">
        <v>3716.6599363190899</v>
      </c>
      <c r="M770" s="115">
        <v>10.3773384924146</v>
      </c>
      <c r="N770" s="115">
        <v>1.90879186228384</v>
      </c>
      <c r="O770" s="115">
        <v>0.62165470068350004</v>
      </c>
      <c r="P770" s="115">
        <v>0.1143462203418</v>
      </c>
      <c r="Q770" s="115">
        <v>222.64659883106501</v>
      </c>
      <c r="R770" s="115">
        <v>1330</v>
      </c>
      <c r="S770" s="115" t="s">
        <v>354</v>
      </c>
      <c r="T770" s="115">
        <v>1330</v>
      </c>
      <c r="U770" s="115" t="s">
        <v>352</v>
      </c>
      <c r="V770" s="115" t="s">
        <v>350</v>
      </c>
      <c r="Z770" s="115">
        <v>0</v>
      </c>
      <c r="AA770" s="115">
        <v>1</v>
      </c>
      <c r="AB770" s="115">
        <v>0.62165470068350004</v>
      </c>
      <c r="AC770" s="115">
        <v>0.1143462203418</v>
      </c>
      <c r="AD770" s="115">
        <v>222.646598831066</v>
      </c>
      <c r="AF770" s="115">
        <v>-1</v>
      </c>
      <c r="AG770" s="115">
        <v>-1</v>
      </c>
      <c r="AH770" s="115">
        <v>-1</v>
      </c>
      <c r="AI770" s="115">
        <v>-1</v>
      </c>
      <c r="AJ770" s="115">
        <v>0</v>
      </c>
      <c r="AM770" s="115" t="s">
        <v>348</v>
      </c>
      <c r="AN770" s="115">
        <v>-1</v>
      </c>
      <c r="AQ770" s="115">
        <v>608</v>
      </c>
      <c r="AR770" s="115" t="s">
        <v>247</v>
      </c>
      <c r="AS770" s="115" t="s">
        <v>355</v>
      </c>
      <c r="AT770" s="115" t="s">
        <v>296</v>
      </c>
      <c r="AV770" s="115">
        <v>80.052221384860204</v>
      </c>
      <c r="AW770" s="115">
        <v>0.18057307289999999</v>
      </c>
    </row>
    <row r="771" spans="1:49" x14ac:dyDescent="0.25">
      <c r="A771" s="117">
        <v>230000</v>
      </c>
      <c r="B771" s="117">
        <v>880000</v>
      </c>
      <c r="C771" s="117">
        <v>880000</v>
      </c>
      <c r="D771" s="115" t="s">
        <v>342</v>
      </c>
      <c r="E771" s="115" t="s">
        <v>13</v>
      </c>
      <c r="F771" s="115" t="s">
        <v>343</v>
      </c>
      <c r="G771" s="115" t="s">
        <v>344</v>
      </c>
      <c r="H771" s="115">
        <v>0.56000000000000005</v>
      </c>
      <c r="I771" s="115">
        <v>0.48</v>
      </c>
      <c r="J771" s="115" t="s">
        <v>350</v>
      </c>
      <c r="K771" s="115">
        <v>2.0442034287590002E-2</v>
      </c>
      <c r="L771" s="115">
        <v>3716.6599363190899</v>
      </c>
      <c r="M771" s="115">
        <v>10.3773384924146</v>
      </c>
      <c r="N771" s="115">
        <v>1.90879186228384</v>
      </c>
      <c r="O771" s="115">
        <v>0.21213390927591</v>
      </c>
      <c r="P771" s="115">
        <v>3.9019588696679999E-2</v>
      </c>
      <c r="Q771" s="115">
        <v>75.976089853565597</v>
      </c>
      <c r="R771" s="115">
        <v>1330</v>
      </c>
      <c r="S771" s="115" t="s">
        <v>354</v>
      </c>
      <c r="T771" s="115">
        <v>1330</v>
      </c>
      <c r="U771" s="115" t="s">
        <v>352</v>
      </c>
      <c r="V771" s="115" t="s">
        <v>350</v>
      </c>
      <c r="Z771" s="115">
        <v>0</v>
      </c>
      <c r="AA771" s="115">
        <v>1</v>
      </c>
      <c r="AB771" s="115">
        <v>0.21213390927591</v>
      </c>
      <c r="AC771" s="115">
        <v>3.9019588696679999E-2</v>
      </c>
      <c r="AD771" s="115">
        <v>75.976089853566293</v>
      </c>
      <c r="AF771" s="115">
        <v>-1</v>
      </c>
      <c r="AG771" s="115">
        <v>-1</v>
      </c>
      <c r="AH771" s="115">
        <v>-1</v>
      </c>
      <c r="AI771" s="115">
        <v>-1</v>
      </c>
      <c r="AJ771" s="115">
        <v>0</v>
      </c>
      <c r="AM771" s="115" t="s">
        <v>348</v>
      </c>
      <c r="AN771" s="115">
        <v>-1</v>
      </c>
      <c r="AQ771" s="115">
        <v>608</v>
      </c>
      <c r="AR771" s="115" t="s">
        <v>247</v>
      </c>
      <c r="AS771" s="115" t="s">
        <v>355</v>
      </c>
      <c r="AT771" s="115" t="s">
        <v>296</v>
      </c>
      <c r="AV771" s="115">
        <v>43.714928418328903</v>
      </c>
      <c r="AW771" s="115">
        <v>6.16188888E-2</v>
      </c>
    </row>
    <row r="772" spans="1:49" x14ac:dyDescent="0.25">
      <c r="A772" s="117">
        <v>230000</v>
      </c>
      <c r="B772" s="117">
        <v>880000</v>
      </c>
      <c r="C772" s="117">
        <v>880000</v>
      </c>
      <c r="D772" s="115" t="s">
        <v>342</v>
      </c>
      <c r="E772" s="115" t="s">
        <v>13</v>
      </c>
      <c r="F772" s="115" t="s">
        <v>343</v>
      </c>
      <c r="G772" s="115" t="s">
        <v>344</v>
      </c>
      <c r="H772" s="115">
        <v>0.56000000000000005</v>
      </c>
      <c r="I772" s="115">
        <v>0.48</v>
      </c>
      <c r="J772" s="115" t="s">
        <v>350</v>
      </c>
      <c r="K772" s="115">
        <v>2.6195125623359999E-2</v>
      </c>
      <c r="L772" s="115">
        <v>3716.6599363190899</v>
      </c>
      <c r="M772" s="115">
        <v>10.3773384924146</v>
      </c>
      <c r="N772" s="115">
        <v>1.90879186228384</v>
      </c>
      <c r="O772" s="115">
        <v>0.27183568544495001</v>
      </c>
      <c r="P772" s="115">
        <v>5.000104262137E-2</v>
      </c>
      <c r="Q772" s="115">
        <v>97.358373931195302</v>
      </c>
      <c r="R772" s="115">
        <v>1330</v>
      </c>
      <c r="S772" s="115" t="s">
        <v>354</v>
      </c>
      <c r="T772" s="115">
        <v>1330</v>
      </c>
      <c r="U772" s="115" t="s">
        <v>352</v>
      </c>
      <c r="V772" s="115" t="s">
        <v>350</v>
      </c>
      <c r="Z772" s="115">
        <v>0</v>
      </c>
      <c r="AA772" s="115">
        <v>1</v>
      </c>
      <c r="AB772" s="115">
        <v>0.27183568544495001</v>
      </c>
      <c r="AC772" s="115">
        <v>5.000104262137E-2</v>
      </c>
      <c r="AD772" s="115">
        <v>97.358373931196795</v>
      </c>
      <c r="AF772" s="115">
        <v>-1</v>
      </c>
      <c r="AG772" s="115">
        <v>-1</v>
      </c>
      <c r="AH772" s="115">
        <v>-1</v>
      </c>
      <c r="AI772" s="115">
        <v>-1</v>
      </c>
      <c r="AJ772" s="115">
        <v>0</v>
      </c>
      <c r="AM772" s="115" t="s">
        <v>348</v>
      </c>
      <c r="AN772" s="115">
        <v>-1</v>
      </c>
      <c r="AQ772" s="115">
        <v>608</v>
      </c>
      <c r="AR772" s="115" t="s">
        <v>247</v>
      </c>
      <c r="AS772" s="115" t="s">
        <v>355</v>
      </c>
      <c r="AT772" s="115" t="s">
        <v>296</v>
      </c>
      <c r="AV772" s="115">
        <v>47.122346076990397</v>
      </c>
      <c r="AW772" s="115">
        <v>7.8960562799999995E-2</v>
      </c>
    </row>
    <row r="773" spans="1:49" x14ac:dyDescent="0.25">
      <c r="A773" s="117">
        <v>230000</v>
      </c>
      <c r="B773" s="117">
        <v>880000</v>
      </c>
      <c r="C773" s="117">
        <v>880000</v>
      </c>
      <c r="D773" s="115" t="s">
        <v>342</v>
      </c>
      <c r="E773" s="115" t="s">
        <v>13</v>
      </c>
      <c r="F773" s="115" t="s">
        <v>343</v>
      </c>
      <c r="G773" s="115" t="s">
        <v>344</v>
      </c>
      <c r="H773" s="115">
        <v>0.56000000000000005</v>
      </c>
      <c r="I773" s="115">
        <v>0.48</v>
      </c>
      <c r="J773" s="115" t="s">
        <v>350</v>
      </c>
      <c r="K773" s="115">
        <v>2.7134251293319998E-2</v>
      </c>
      <c r="L773" s="115">
        <v>3716.6599363190899</v>
      </c>
      <c r="M773" s="115">
        <v>10.3773384924146</v>
      </c>
      <c r="N773" s="115">
        <v>1.90879186228384</v>
      </c>
      <c r="O773" s="115">
        <v>0.28158131040909001</v>
      </c>
      <c r="P773" s="115">
        <v>5.1793638057859998E-2</v>
      </c>
      <c r="Q773" s="115">
        <v>100.848784683923</v>
      </c>
      <c r="R773" s="115">
        <v>1330</v>
      </c>
      <c r="S773" s="115" t="s">
        <v>354</v>
      </c>
      <c r="T773" s="115">
        <v>1330</v>
      </c>
      <c r="U773" s="115" t="s">
        <v>352</v>
      </c>
      <c r="V773" s="115" t="s">
        <v>350</v>
      </c>
      <c r="Z773" s="115">
        <v>0</v>
      </c>
      <c r="AA773" s="115">
        <v>1</v>
      </c>
      <c r="AB773" s="115">
        <v>0.28158131040909001</v>
      </c>
      <c r="AC773" s="115">
        <v>5.1793638057859998E-2</v>
      </c>
      <c r="AD773" s="115">
        <v>152.267167998888</v>
      </c>
      <c r="AF773" s="115">
        <v>-1</v>
      </c>
      <c r="AG773" s="115">
        <v>-1</v>
      </c>
      <c r="AH773" s="115">
        <v>-1</v>
      </c>
      <c r="AI773" s="115">
        <v>-1</v>
      </c>
      <c r="AJ773" s="115">
        <v>0</v>
      </c>
      <c r="AM773" s="115" t="s">
        <v>348</v>
      </c>
      <c r="AN773" s="115">
        <v>-1</v>
      </c>
      <c r="AQ773" s="115">
        <v>608</v>
      </c>
      <c r="AR773" s="115" t="s">
        <v>247</v>
      </c>
      <c r="AS773" s="115" t="s">
        <v>355</v>
      </c>
      <c r="AT773" s="115" t="s">
        <v>296</v>
      </c>
      <c r="AV773" s="115">
        <v>51.778259803706</v>
      </c>
      <c r="AW773" s="115">
        <v>0.1234932425</v>
      </c>
    </row>
    <row r="774" spans="1:49" x14ac:dyDescent="0.25">
      <c r="A774" s="117">
        <v>230000</v>
      </c>
      <c r="B774" s="117">
        <v>880000</v>
      </c>
      <c r="C774" s="117">
        <v>880000</v>
      </c>
      <c r="D774" s="115" t="s">
        <v>342</v>
      </c>
      <c r="E774" s="115" t="s">
        <v>13</v>
      </c>
      <c r="F774" s="115" t="s">
        <v>343</v>
      </c>
      <c r="G774" s="115" t="s">
        <v>344</v>
      </c>
      <c r="H774" s="115">
        <v>0.56000000000000005</v>
      </c>
      <c r="I774" s="115">
        <v>0.48</v>
      </c>
      <c r="J774" s="115" t="s">
        <v>350</v>
      </c>
      <c r="K774" s="115">
        <v>3.1371588436890002E-2</v>
      </c>
      <c r="L774" s="115">
        <v>3716.6599363190899</v>
      </c>
      <c r="M774" s="115">
        <v>10.3773384924146</v>
      </c>
      <c r="N774" s="115">
        <v>1.90879186228384</v>
      </c>
      <c r="O774" s="115">
        <v>0.32555359225435998</v>
      </c>
      <c r="P774" s="115">
        <v>5.988183271526E-2</v>
      </c>
      <c r="Q774" s="115">
        <v>116.597525882095</v>
      </c>
      <c r="R774" s="115">
        <v>1330</v>
      </c>
      <c r="S774" s="115" t="s">
        <v>354</v>
      </c>
      <c r="T774" s="115">
        <v>1330</v>
      </c>
      <c r="U774" s="115" t="s">
        <v>352</v>
      </c>
      <c r="V774" s="115" t="s">
        <v>350</v>
      </c>
      <c r="Z774" s="115">
        <v>0</v>
      </c>
      <c r="AA774" s="115">
        <v>1</v>
      </c>
      <c r="AB774" s="115">
        <v>0.32555359225435998</v>
      </c>
      <c r="AC774" s="115">
        <v>5.988183271526E-2</v>
      </c>
      <c r="AD774" s="115">
        <v>167.37740115893601</v>
      </c>
      <c r="AF774" s="115">
        <v>-1</v>
      </c>
      <c r="AG774" s="115">
        <v>-1</v>
      </c>
      <c r="AH774" s="115">
        <v>-1</v>
      </c>
      <c r="AI774" s="115">
        <v>-1</v>
      </c>
      <c r="AJ774" s="115">
        <v>0</v>
      </c>
      <c r="AM774" s="115" t="s">
        <v>348</v>
      </c>
      <c r="AN774" s="115">
        <v>-1</v>
      </c>
      <c r="AQ774" s="115">
        <v>608</v>
      </c>
      <c r="AR774" s="115" t="s">
        <v>247</v>
      </c>
      <c r="AS774" s="115" t="s">
        <v>355</v>
      </c>
      <c r="AT774" s="115" t="s">
        <v>296</v>
      </c>
      <c r="AV774" s="115">
        <v>45.383412212733496</v>
      </c>
      <c r="AW774" s="115">
        <v>0.13574809500000001</v>
      </c>
    </row>
    <row r="775" spans="1:49" x14ac:dyDescent="0.25">
      <c r="A775" s="117">
        <v>230000</v>
      </c>
      <c r="B775" s="117">
        <v>880000</v>
      </c>
      <c r="C775" s="117">
        <v>880000</v>
      </c>
      <c r="D775" s="115" t="s">
        <v>342</v>
      </c>
      <c r="E775" s="115" t="s">
        <v>13</v>
      </c>
      <c r="F775" s="115" t="s">
        <v>343</v>
      </c>
      <c r="G775" s="115" t="s">
        <v>344</v>
      </c>
      <c r="H775" s="115">
        <v>0.56000000000000005</v>
      </c>
      <c r="I775" s="115">
        <v>0.48</v>
      </c>
      <c r="J775" s="115" t="s">
        <v>350</v>
      </c>
      <c r="K775" s="115">
        <v>1.1014761905190001E-2</v>
      </c>
      <c r="L775" s="115">
        <v>3716.6599363190899</v>
      </c>
      <c r="M775" s="115">
        <v>10.3773384924146</v>
      </c>
      <c r="N775" s="115">
        <v>1.90879186228384</v>
      </c>
      <c r="O775" s="115">
        <v>0.11430391270352</v>
      </c>
      <c r="P775" s="115">
        <v>2.1024887889620002E-2</v>
      </c>
      <c r="Q775" s="115">
        <v>40.938124281117098</v>
      </c>
      <c r="R775" s="115">
        <v>1330</v>
      </c>
      <c r="S775" s="115" t="s">
        <v>354</v>
      </c>
      <c r="T775" s="115">
        <v>1330</v>
      </c>
      <c r="U775" s="115" t="s">
        <v>352</v>
      </c>
      <c r="V775" s="115" t="s">
        <v>350</v>
      </c>
      <c r="Z775" s="115">
        <v>0</v>
      </c>
      <c r="AA775" s="115">
        <v>1</v>
      </c>
      <c r="AB775" s="115">
        <v>0.11430391270352</v>
      </c>
      <c r="AC775" s="115">
        <v>2.1024887889620002E-2</v>
      </c>
      <c r="AD775" s="115">
        <v>62.494244335538298</v>
      </c>
      <c r="AF775" s="115">
        <v>-1</v>
      </c>
      <c r="AG775" s="115">
        <v>-1</v>
      </c>
      <c r="AH775" s="115">
        <v>-1</v>
      </c>
      <c r="AI775" s="115">
        <v>-1</v>
      </c>
      <c r="AJ775" s="115">
        <v>0</v>
      </c>
      <c r="AM775" s="115" t="s">
        <v>348</v>
      </c>
      <c r="AN775" s="115">
        <v>-1</v>
      </c>
      <c r="AQ775" s="115">
        <v>608</v>
      </c>
      <c r="AR775" s="115" t="s">
        <v>247</v>
      </c>
      <c r="AS775" s="115" t="s">
        <v>355</v>
      </c>
      <c r="AT775" s="115" t="s">
        <v>296</v>
      </c>
      <c r="AV775" s="115">
        <v>30.734782363934901</v>
      </c>
      <c r="AW775" s="115">
        <v>5.0684707500000002E-2</v>
      </c>
    </row>
    <row r="776" spans="1:49" x14ac:dyDescent="0.25">
      <c r="A776" s="117">
        <v>230000</v>
      </c>
      <c r="B776" s="117">
        <v>880000</v>
      </c>
      <c r="C776" s="117">
        <v>880000</v>
      </c>
      <c r="D776" s="115" t="s">
        <v>342</v>
      </c>
      <c r="E776" s="115" t="s">
        <v>13</v>
      </c>
      <c r="F776" s="115" t="s">
        <v>343</v>
      </c>
      <c r="G776" s="115" t="s">
        <v>344</v>
      </c>
      <c r="H776" s="115">
        <v>0.56000000000000005</v>
      </c>
      <c r="I776" s="115">
        <v>0.48</v>
      </c>
      <c r="J776" s="115" t="s">
        <v>350</v>
      </c>
      <c r="K776" s="115">
        <v>1.233826741742E-2</v>
      </c>
      <c r="L776" s="115">
        <v>3716.6599363190899</v>
      </c>
      <c r="M776" s="115">
        <v>10.3773384924146</v>
      </c>
      <c r="N776" s="115">
        <v>1.90879186228384</v>
      </c>
      <c r="O776" s="115">
        <v>0.12803837740051</v>
      </c>
      <c r="P776" s="115">
        <v>2.3551184441050001E-2</v>
      </c>
      <c r="Q776" s="115">
        <v>45.857144193923602</v>
      </c>
      <c r="R776" s="115">
        <v>1330</v>
      </c>
      <c r="S776" s="115" t="s">
        <v>354</v>
      </c>
      <c r="T776" s="115">
        <v>1330</v>
      </c>
      <c r="U776" s="115" t="s">
        <v>352</v>
      </c>
      <c r="V776" s="115" t="s">
        <v>350</v>
      </c>
      <c r="Z776" s="115">
        <v>0</v>
      </c>
      <c r="AA776" s="115">
        <v>1</v>
      </c>
      <c r="AB776" s="115">
        <v>0.12803837740051</v>
      </c>
      <c r="AC776" s="115">
        <v>2.3551184441050001E-2</v>
      </c>
      <c r="AD776" s="115">
        <v>73.3706224858837</v>
      </c>
      <c r="AF776" s="115">
        <v>-1</v>
      </c>
      <c r="AG776" s="115">
        <v>-1</v>
      </c>
      <c r="AH776" s="115">
        <v>-1</v>
      </c>
      <c r="AI776" s="115">
        <v>-1</v>
      </c>
      <c r="AJ776" s="115">
        <v>0</v>
      </c>
      <c r="AM776" s="115" t="s">
        <v>348</v>
      </c>
      <c r="AN776" s="115">
        <v>-1</v>
      </c>
      <c r="AQ776" s="115">
        <v>608</v>
      </c>
      <c r="AR776" s="115" t="s">
        <v>247</v>
      </c>
      <c r="AS776" s="115" t="s">
        <v>355</v>
      </c>
      <c r="AT776" s="115" t="s">
        <v>296</v>
      </c>
      <c r="AV776" s="115">
        <v>31.0855106985018</v>
      </c>
      <c r="AW776" s="115">
        <v>5.9505776500000003E-2</v>
      </c>
    </row>
    <row r="777" spans="1:49" x14ac:dyDescent="0.25">
      <c r="A777" s="117">
        <v>230000</v>
      </c>
      <c r="B777" s="117">
        <v>880000</v>
      </c>
      <c r="C777" s="117">
        <v>880000</v>
      </c>
      <c r="D777" s="115" t="s">
        <v>342</v>
      </c>
      <c r="E777" s="115" t="s">
        <v>13</v>
      </c>
      <c r="F777" s="115" t="s">
        <v>343</v>
      </c>
      <c r="G777" s="115" t="s">
        <v>344</v>
      </c>
      <c r="H777" s="115">
        <v>0.56000000000000005</v>
      </c>
      <c r="I777" s="115">
        <v>0.48</v>
      </c>
      <c r="J777" s="115" t="s">
        <v>350</v>
      </c>
      <c r="K777" s="115">
        <v>9.9388328236599995E-3</v>
      </c>
      <c r="L777" s="115">
        <v>3716.6599363190899</v>
      </c>
      <c r="M777" s="115">
        <v>10.3773384924146</v>
      </c>
      <c r="N777" s="115">
        <v>1.90879186228384</v>
      </c>
      <c r="O777" s="115">
        <v>0.10313863243065</v>
      </c>
      <c r="P777" s="115">
        <v>1.89711632144E-2</v>
      </c>
      <c r="Q777" s="115">
        <v>36.939261769474001</v>
      </c>
      <c r="R777" s="115">
        <v>1330</v>
      </c>
      <c r="S777" s="115" t="s">
        <v>354</v>
      </c>
      <c r="T777" s="115">
        <v>1330</v>
      </c>
      <c r="U777" s="115" t="s">
        <v>352</v>
      </c>
      <c r="V777" s="115" t="s">
        <v>350</v>
      </c>
      <c r="Z777" s="115">
        <v>0</v>
      </c>
      <c r="AA777" s="115">
        <v>1</v>
      </c>
      <c r="AB777" s="115">
        <v>0.10313863243065</v>
      </c>
      <c r="AC777" s="115">
        <v>1.89711632144E-2</v>
      </c>
      <c r="AD777" s="115">
        <v>61.674722752152803</v>
      </c>
      <c r="AF777" s="115">
        <v>-1</v>
      </c>
      <c r="AG777" s="115">
        <v>-1</v>
      </c>
      <c r="AH777" s="115">
        <v>-1</v>
      </c>
      <c r="AI777" s="115">
        <v>-1</v>
      </c>
      <c r="AJ777" s="115">
        <v>0</v>
      </c>
      <c r="AM777" s="115" t="s">
        <v>348</v>
      </c>
      <c r="AN777" s="115">
        <v>-1</v>
      </c>
      <c r="AQ777" s="115">
        <v>608</v>
      </c>
      <c r="AR777" s="115" t="s">
        <v>247</v>
      </c>
      <c r="AS777" s="115" t="s">
        <v>355</v>
      </c>
      <c r="AT777" s="115" t="s">
        <v>296</v>
      </c>
      <c r="AV777" s="115">
        <v>28.760694929358198</v>
      </c>
      <c r="AW777" s="115">
        <v>5.0020050900000002E-2</v>
      </c>
    </row>
    <row r="778" spans="1:49" x14ac:dyDescent="0.25">
      <c r="A778" s="117">
        <v>230000</v>
      </c>
      <c r="B778" s="117">
        <v>880000</v>
      </c>
      <c r="C778" s="117">
        <v>880000</v>
      </c>
      <c r="D778" s="115" t="s">
        <v>342</v>
      </c>
      <c r="E778" s="115" t="s">
        <v>13</v>
      </c>
      <c r="F778" s="115" t="s">
        <v>343</v>
      </c>
      <c r="G778" s="115" t="s">
        <v>344</v>
      </c>
      <c r="H778" s="115">
        <v>0.56000000000000005</v>
      </c>
      <c r="I778" s="115">
        <v>0.48</v>
      </c>
      <c r="J778" s="115" t="s">
        <v>350</v>
      </c>
      <c r="K778" s="115">
        <v>6.7643247651E-4</v>
      </c>
      <c r="L778" s="115">
        <v>3716.6599363190899</v>
      </c>
      <c r="M778" s="115">
        <v>10.3773384924146</v>
      </c>
      <c r="N778" s="115">
        <v>1.90879186228384</v>
      </c>
      <c r="O778" s="115">
        <v>7.0195687760999997E-3</v>
      </c>
      <c r="P778" s="115">
        <v>1.2911688065600001E-3</v>
      </c>
      <c r="Q778" s="115">
        <v>2.5140694851032701</v>
      </c>
      <c r="R778" s="115">
        <v>1330</v>
      </c>
      <c r="S778" s="115" t="s">
        <v>354</v>
      </c>
      <c r="T778" s="115">
        <v>1330</v>
      </c>
      <c r="U778" s="115" t="s">
        <v>352</v>
      </c>
      <c r="V778" s="115" t="s">
        <v>350</v>
      </c>
      <c r="Z778" s="115">
        <v>0</v>
      </c>
      <c r="AA778" s="115">
        <v>1</v>
      </c>
      <c r="AB778" s="115">
        <v>7.0195687760999997E-3</v>
      </c>
      <c r="AC778" s="115">
        <v>1.2911688065600001E-3</v>
      </c>
      <c r="AD778" s="115">
        <v>47.912930290529303</v>
      </c>
      <c r="AF778" s="115">
        <v>-1</v>
      </c>
      <c r="AG778" s="115">
        <v>-1</v>
      </c>
      <c r="AH778" s="115">
        <v>-1</v>
      </c>
      <c r="AI778" s="115">
        <v>-1</v>
      </c>
      <c r="AJ778" s="115">
        <v>0</v>
      </c>
      <c r="AM778" s="115" t="s">
        <v>348</v>
      </c>
      <c r="AN778" s="115">
        <v>-1</v>
      </c>
      <c r="AQ778" s="115">
        <v>608</v>
      </c>
      <c r="AR778" s="115" t="s">
        <v>247</v>
      </c>
      <c r="AS778" s="115" t="s">
        <v>355</v>
      </c>
      <c r="AT778" s="115" t="s">
        <v>296</v>
      </c>
      <c r="AV778" s="115">
        <v>8.6078252843896106</v>
      </c>
      <c r="AW778" s="115">
        <v>3.8858824200000003E-2</v>
      </c>
    </row>
    <row r="779" spans="1:49" x14ac:dyDescent="0.25">
      <c r="A779" s="117">
        <v>230000</v>
      </c>
      <c r="B779" s="117">
        <v>880000</v>
      </c>
      <c r="C779" s="117">
        <v>880000</v>
      </c>
      <c r="D779" s="115" t="s">
        <v>342</v>
      </c>
      <c r="E779" s="115" t="s">
        <v>13</v>
      </c>
      <c r="F779" s="115" t="s">
        <v>343</v>
      </c>
      <c r="G779" s="115" t="s">
        <v>344</v>
      </c>
      <c r="H779" s="115">
        <v>0.56000000000000005</v>
      </c>
      <c r="I779" s="115">
        <v>0.48</v>
      </c>
      <c r="J779" s="115" t="s">
        <v>350</v>
      </c>
      <c r="K779" s="115">
        <v>7.9656593236650003E-2</v>
      </c>
      <c r="L779" s="115">
        <v>3695.9802375167401</v>
      </c>
      <c r="M779" s="115">
        <v>9.2064256096435795</v>
      </c>
      <c r="N779" s="115">
        <v>1.3537952612452899</v>
      </c>
      <c r="O779" s="115">
        <v>0.73335249995087004</v>
      </c>
      <c r="P779" s="115">
        <v>0.10783871845072</v>
      </c>
      <c r="Q779" s="115">
        <v>294.40919439057501</v>
      </c>
      <c r="R779" s="115">
        <v>1200</v>
      </c>
      <c r="S779" s="115" t="s">
        <v>351</v>
      </c>
      <c r="T779" s="115">
        <v>1200</v>
      </c>
      <c r="U779" s="115" t="s">
        <v>352</v>
      </c>
      <c r="V779" s="115" t="s">
        <v>350</v>
      </c>
      <c r="Z779" s="115">
        <v>0</v>
      </c>
      <c r="AA779" s="115">
        <v>1</v>
      </c>
      <c r="AB779" s="115">
        <v>0.73335249995087004</v>
      </c>
      <c r="AC779" s="115">
        <v>0.10783871845072</v>
      </c>
      <c r="AD779" s="115">
        <v>667.32866583784903</v>
      </c>
      <c r="AF779" s="115">
        <v>-1</v>
      </c>
      <c r="AG779" s="115">
        <v>-1</v>
      </c>
      <c r="AH779" s="115">
        <v>-1</v>
      </c>
      <c r="AI779" s="115">
        <v>-1</v>
      </c>
      <c r="AJ779" s="115">
        <v>0</v>
      </c>
      <c r="AM779" s="115" t="s">
        <v>348</v>
      </c>
      <c r="AN779" s="115">
        <v>-1</v>
      </c>
      <c r="AQ779" s="115">
        <v>608</v>
      </c>
      <c r="AR779" s="115" t="s">
        <v>247</v>
      </c>
      <c r="AS779" s="115" t="s">
        <v>355</v>
      </c>
      <c r="AT779" s="115" t="s">
        <v>296</v>
      </c>
      <c r="AV779" s="115">
        <v>112.928060342308</v>
      </c>
      <c r="AW779" s="115">
        <v>0.54122357330000004</v>
      </c>
    </row>
    <row r="780" spans="1:49" x14ac:dyDescent="0.25">
      <c r="A780" s="117">
        <v>230000</v>
      </c>
      <c r="B780" s="117">
        <v>880000</v>
      </c>
      <c r="C780" s="117">
        <v>880000</v>
      </c>
      <c r="D780" s="115" t="s">
        <v>342</v>
      </c>
      <c r="E780" s="115" t="s">
        <v>13</v>
      </c>
      <c r="F780" s="115" t="s">
        <v>343</v>
      </c>
      <c r="G780" s="115" t="s">
        <v>344</v>
      </c>
      <c r="H780" s="115">
        <v>0.56000000000000005</v>
      </c>
      <c r="I780" s="115">
        <v>0.48</v>
      </c>
      <c r="J780" s="115" t="s">
        <v>350</v>
      </c>
      <c r="K780" s="115">
        <v>9.6665688138399992E-3</v>
      </c>
      <c r="L780" s="115">
        <v>3695.9802375167401</v>
      </c>
      <c r="M780" s="115">
        <v>9.2064256096435795</v>
      </c>
      <c r="N780" s="115">
        <v>1.3537952612452899</v>
      </c>
      <c r="O780" s="115">
        <v>8.8994546685160006E-2</v>
      </c>
      <c r="P780" s="115">
        <v>1.3086555052680001E-2</v>
      </c>
      <c r="Q780" s="115">
        <v>35.727447300566702</v>
      </c>
      <c r="R780" s="115">
        <v>1210</v>
      </c>
      <c r="S780" s="115" t="s">
        <v>353</v>
      </c>
      <c r="T780" s="115">
        <v>1210</v>
      </c>
      <c r="U780" s="115" t="s">
        <v>352</v>
      </c>
      <c r="V780" s="115" t="s">
        <v>350</v>
      </c>
      <c r="Z780" s="115">
        <v>0</v>
      </c>
      <c r="AA780" s="115">
        <v>1</v>
      </c>
      <c r="AB780" s="115">
        <v>8.8994546685160006E-2</v>
      </c>
      <c r="AC780" s="115">
        <v>1.3086555052680001E-2</v>
      </c>
      <c r="AD780" s="115">
        <v>35.727447300566403</v>
      </c>
      <c r="AF780" s="115">
        <v>-1</v>
      </c>
      <c r="AG780" s="115">
        <v>-1</v>
      </c>
      <c r="AH780" s="115">
        <v>-1</v>
      </c>
      <c r="AI780" s="115">
        <v>-1</v>
      </c>
      <c r="AJ780" s="115">
        <v>0</v>
      </c>
      <c r="AM780" s="115" t="s">
        <v>348</v>
      </c>
      <c r="AN780" s="115">
        <v>-1</v>
      </c>
      <c r="AQ780" s="115">
        <v>608</v>
      </c>
      <c r="AR780" s="115" t="s">
        <v>247</v>
      </c>
      <c r="AS780" s="115" t="s">
        <v>355</v>
      </c>
      <c r="AT780" s="115" t="s">
        <v>296</v>
      </c>
      <c r="AV780" s="115">
        <v>73.552800032791197</v>
      </c>
      <c r="AW780" s="115">
        <v>2.8976031900000001E-2</v>
      </c>
    </row>
    <row r="781" spans="1:49" x14ac:dyDescent="0.25">
      <c r="A781" s="117">
        <v>230000</v>
      </c>
      <c r="B781" s="117">
        <v>880000</v>
      </c>
      <c r="C781" s="117">
        <v>880000</v>
      </c>
      <c r="D781" s="115" t="s">
        <v>342</v>
      </c>
      <c r="E781" s="115" t="s">
        <v>13</v>
      </c>
      <c r="F781" s="115" t="s">
        <v>343</v>
      </c>
      <c r="G781" s="115" t="s">
        <v>344</v>
      </c>
      <c r="H781" s="115">
        <v>0.56000000000000005</v>
      </c>
      <c r="I781" s="115">
        <v>0.48</v>
      </c>
      <c r="J781" s="115" t="s">
        <v>350</v>
      </c>
      <c r="K781" s="115">
        <v>0.19521915840094001</v>
      </c>
      <c r="L781" s="115">
        <v>3695.9802375167401</v>
      </c>
      <c r="M781" s="115">
        <v>9.2064256096435795</v>
      </c>
      <c r="N781" s="115">
        <v>1.3537952612452899</v>
      </c>
      <c r="O781" s="115">
        <v>1.7972706593955501</v>
      </c>
      <c r="P781" s="115">
        <v>0.26428677154748997</v>
      </c>
      <c r="Q781" s="115">
        <v>721.52615143455398</v>
      </c>
      <c r="R781" s="115">
        <v>1210</v>
      </c>
      <c r="S781" s="115" t="s">
        <v>353</v>
      </c>
      <c r="T781" s="115">
        <v>1210</v>
      </c>
      <c r="U781" s="115" t="s">
        <v>352</v>
      </c>
      <c r="V781" s="115" t="s">
        <v>350</v>
      </c>
      <c r="Z781" s="115">
        <v>0</v>
      </c>
      <c r="AA781" s="115">
        <v>1</v>
      </c>
      <c r="AB781" s="115">
        <v>1.7972706593955501</v>
      </c>
      <c r="AC781" s="115">
        <v>0.26428677154748997</v>
      </c>
      <c r="AD781" s="115">
        <v>721.52615143455</v>
      </c>
      <c r="AF781" s="115">
        <v>-1</v>
      </c>
      <c r="AG781" s="115">
        <v>-1</v>
      </c>
      <c r="AH781" s="115">
        <v>-1</v>
      </c>
      <c r="AI781" s="115">
        <v>-1</v>
      </c>
      <c r="AJ781" s="115">
        <v>0</v>
      </c>
      <c r="AM781" s="115" t="s">
        <v>348</v>
      </c>
      <c r="AN781" s="115">
        <v>-1</v>
      </c>
      <c r="AQ781" s="115">
        <v>608</v>
      </c>
      <c r="AR781" s="115" t="s">
        <v>247</v>
      </c>
      <c r="AS781" s="115" t="s">
        <v>355</v>
      </c>
      <c r="AT781" s="115" t="s">
        <v>296</v>
      </c>
      <c r="AV781" s="115">
        <v>115.439816326838</v>
      </c>
      <c r="AW781" s="115">
        <v>0.58517936039999996</v>
      </c>
    </row>
    <row r="782" spans="1:49" x14ac:dyDescent="0.25">
      <c r="A782" s="117">
        <v>230000</v>
      </c>
      <c r="B782" s="117">
        <v>880000</v>
      </c>
      <c r="C782" s="117">
        <v>880000</v>
      </c>
      <c r="D782" s="115" t="s">
        <v>342</v>
      </c>
      <c r="E782" s="115" t="s">
        <v>13</v>
      </c>
      <c r="F782" s="115" t="s">
        <v>343</v>
      </c>
      <c r="G782" s="115" t="s">
        <v>344</v>
      </c>
      <c r="H782" s="115">
        <v>0.56000000000000005</v>
      </c>
      <c r="I782" s="115">
        <v>0.48</v>
      </c>
      <c r="J782" s="115" t="s">
        <v>350</v>
      </c>
      <c r="K782" s="115">
        <v>0.19709348783187999</v>
      </c>
      <c r="L782" s="115">
        <v>3695.9802375167401</v>
      </c>
      <c r="M782" s="115">
        <v>9.2064256096435795</v>
      </c>
      <c r="N782" s="115">
        <v>1.3537952612452899</v>
      </c>
      <c r="O782" s="115">
        <v>1.8145265338694401</v>
      </c>
      <c r="P782" s="115">
        <v>0.26682422984910997</v>
      </c>
      <c r="Q782" s="115">
        <v>728.45363596989296</v>
      </c>
      <c r="R782" s="115">
        <v>1210</v>
      </c>
      <c r="S782" s="115" t="s">
        <v>353</v>
      </c>
      <c r="T782" s="115">
        <v>1210</v>
      </c>
      <c r="U782" s="115" t="s">
        <v>352</v>
      </c>
      <c r="V782" s="115" t="s">
        <v>350</v>
      </c>
      <c r="Z782" s="115">
        <v>0</v>
      </c>
      <c r="AA782" s="115">
        <v>1</v>
      </c>
      <c r="AB782" s="115">
        <v>1.8145265338694401</v>
      </c>
      <c r="AC782" s="115">
        <v>0.26682422984910997</v>
      </c>
      <c r="AD782" s="115">
        <v>728.45363596989296</v>
      </c>
      <c r="AF782" s="115">
        <v>-1</v>
      </c>
      <c r="AG782" s="115">
        <v>-1</v>
      </c>
      <c r="AH782" s="115">
        <v>-1</v>
      </c>
      <c r="AI782" s="115">
        <v>-1</v>
      </c>
      <c r="AJ782" s="115">
        <v>0</v>
      </c>
      <c r="AM782" s="115" t="s">
        <v>348</v>
      </c>
      <c r="AN782" s="115">
        <v>-1</v>
      </c>
      <c r="AQ782" s="115">
        <v>608</v>
      </c>
      <c r="AR782" s="115" t="s">
        <v>247</v>
      </c>
      <c r="AS782" s="115" t="s">
        <v>355</v>
      </c>
      <c r="AT782" s="115" t="s">
        <v>296</v>
      </c>
      <c r="AV782" s="115">
        <v>115.485683488652</v>
      </c>
      <c r="AW782" s="115">
        <v>0.59079775830000003</v>
      </c>
    </row>
    <row r="783" spans="1:49" x14ac:dyDescent="0.25">
      <c r="A783" s="117">
        <v>230000</v>
      </c>
      <c r="B783" s="117">
        <v>880000</v>
      </c>
      <c r="C783" s="117">
        <v>880000</v>
      </c>
      <c r="D783" s="115" t="s">
        <v>342</v>
      </c>
      <c r="E783" s="115" t="s">
        <v>13</v>
      </c>
      <c r="F783" s="115" t="s">
        <v>343</v>
      </c>
      <c r="G783" s="115" t="s">
        <v>344</v>
      </c>
      <c r="H783" s="115">
        <v>0.56000000000000005</v>
      </c>
      <c r="I783" s="115">
        <v>0.48</v>
      </c>
      <c r="J783" s="115" t="s">
        <v>350</v>
      </c>
      <c r="K783" s="115">
        <v>3.1500123429679998E-2</v>
      </c>
      <c r="L783" s="115">
        <v>3695.9802375167401</v>
      </c>
      <c r="M783" s="115">
        <v>9.2064256096435795</v>
      </c>
      <c r="N783" s="115">
        <v>1.3537952612452899</v>
      </c>
      <c r="O783" s="115">
        <v>0.29000354305002002</v>
      </c>
      <c r="P783" s="115">
        <v>4.2644717827749999E-2</v>
      </c>
      <c r="Q783" s="115">
        <v>116.423833675468</v>
      </c>
      <c r="R783" s="115">
        <v>1210</v>
      </c>
      <c r="S783" s="115" t="s">
        <v>353</v>
      </c>
      <c r="T783" s="115">
        <v>1210</v>
      </c>
      <c r="U783" s="115" t="s">
        <v>352</v>
      </c>
      <c r="V783" s="115" t="s">
        <v>350</v>
      </c>
      <c r="Z783" s="115">
        <v>0</v>
      </c>
      <c r="AA783" s="115">
        <v>1</v>
      </c>
      <c r="AB783" s="115">
        <v>0.29000354305002002</v>
      </c>
      <c r="AC783" s="115">
        <v>4.2644717827749999E-2</v>
      </c>
      <c r="AD783" s="115">
        <v>116.42383367546999</v>
      </c>
      <c r="AF783" s="115">
        <v>-1</v>
      </c>
      <c r="AG783" s="115">
        <v>-1</v>
      </c>
      <c r="AH783" s="115">
        <v>-1</v>
      </c>
      <c r="AI783" s="115">
        <v>-1</v>
      </c>
      <c r="AJ783" s="115">
        <v>0</v>
      </c>
      <c r="AM783" s="115" t="s">
        <v>348</v>
      </c>
      <c r="AN783" s="115">
        <v>-1</v>
      </c>
      <c r="AQ783" s="115">
        <v>608</v>
      </c>
      <c r="AR783" s="115" t="s">
        <v>247</v>
      </c>
      <c r="AS783" s="115" t="s">
        <v>355</v>
      </c>
      <c r="AT783" s="115" t="s">
        <v>296</v>
      </c>
      <c r="AV783" s="115">
        <v>76.440023653249597</v>
      </c>
      <c r="AW783" s="115">
        <v>9.4423222799999998E-2</v>
      </c>
    </row>
    <row r="784" spans="1:49" x14ac:dyDescent="0.25">
      <c r="A784" s="117">
        <v>230000</v>
      </c>
      <c r="B784" s="117">
        <v>880000</v>
      </c>
      <c r="C784" s="117">
        <v>880000</v>
      </c>
      <c r="D784" s="115" t="s">
        <v>342</v>
      </c>
      <c r="E784" s="115" t="s">
        <v>13</v>
      </c>
      <c r="F784" s="115" t="s">
        <v>343</v>
      </c>
      <c r="G784" s="115" t="s">
        <v>344</v>
      </c>
      <c r="H784" s="115">
        <v>0.56000000000000005</v>
      </c>
      <c r="I784" s="115">
        <v>0.48</v>
      </c>
      <c r="J784" s="115" t="s">
        <v>350</v>
      </c>
      <c r="K784" s="115">
        <v>0.10612837424544</v>
      </c>
      <c r="L784" s="115">
        <v>3687.63794540757</v>
      </c>
      <c r="M784" s="115">
        <v>9.1868495319817693</v>
      </c>
      <c r="N784" s="115">
        <v>1.3509575572969601</v>
      </c>
      <c r="O784" s="115">
        <v>0.97498540526675004</v>
      </c>
      <c r="P784" s="115">
        <v>0.14337492923052</v>
      </c>
      <c r="Q784" s="115">
        <v>391.363019951919</v>
      </c>
      <c r="R784" s="115">
        <v>1200</v>
      </c>
      <c r="S784" s="115" t="s">
        <v>351</v>
      </c>
      <c r="T784" s="115">
        <v>1200</v>
      </c>
      <c r="U784" s="115" t="s">
        <v>352</v>
      </c>
      <c r="V784" s="115" t="s">
        <v>350</v>
      </c>
      <c r="Z784" s="115">
        <v>0</v>
      </c>
      <c r="AA784" s="115">
        <v>1</v>
      </c>
      <c r="AB784" s="115">
        <v>0.97498540526675004</v>
      </c>
      <c r="AC784" s="115">
        <v>0.14337492923052</v>
      </c>
      <c r="AD784" s="115">
        <v>776.53125228049203</v>
      </c>
      <c r="AF784" s="115">
        <v>-1</v>
      </c>
      <c r="AG784" s="115">
        <v>-1</v>
      </c>
      <c r="AH784" s="115">
        <v>-1</v>
      </c>
      <c r="AI784" s="115">
        <v>-1</v>
      </c>
      <c r="AJ784" s="115">
        <v>0</v>
      </c>
      <c r="AM784" s="115" t="s">
        <v>348</v>
      </c>
      <c r="AN784" s="115">
        <v>-1</v>
      </c>
      <c r="AQ784" s="115">
        <v>608</v>
      </c>
      <c r="AR784" s="115" t="s">
        <v>247</v>
      </c>
      <c r="AS784" s="115" t="s">
        <v>355</v>
      </c>
      <c r="AT784" s="115" t="s">
        <v>296</v>
      </c>
      <c r="AV784" s="115">
        <v>117.20379661082499</v>
      </c>
      <c r="AW784" s="115">
        <v>0.62979014779999998</v>
      </c>
    </row>
    <row r="785" spans="1:49" x14ac:dyDescent="0.25">
      <c r="A785" s="117">
        <v>230000</v>
      </c>
      <c r="B785" s="117">
        <v>880000</v>
      </c>
      <c r="C785" s="117">
        <v>880000</v>
      </c>
      <c r="D785" s="115" t="s">
        <v>342</v>
      </c>
      <c r="E785" s="115" t="s">
        <v>13</v>
      </c>
      <c r="F785" s="115" t="s">
        <v>343</v>
      </c>
      <c r="G785" s="115" t="s">
        <v>344</v>
      </c>
      <c r="H785" s="115">
        <v>0.56000000000000005</v>
      </c>
      <c r="I785" s="115">
        <v>0.48</v>
      </c>
      <c r="J785" s="115" t="s">
        <v>350</v>
      </c>
      <c r="K785" s="115">
        <v>0.15345649302729</v>
      </c>
      <c r="L785" s="115">
        <v>3687.63794540757</v>
      </c>
      <c r="M785" s="115">
        <v>9.1868495319817693</v>
      </c>
      <c r="N785" s="115">
        <v>1.3509575572969601</v>
      </c>
      <c r="O785" s="115">
        <v>1.4097817111473301</v>
      </c>
      <c r="P785" s="115">
        <v>0.20731320897149999</v>
      </c>
      <c r="Q785" s="115">
        <v>565.89198665661104</v>
      </c>
      <c r="R785" s="115">
        <v>1210</v>
      </c>
      <c r="S785" s="115" t="s">
        <v>353</v>
      </c>
      <c r="T785" s="115">
        <v>1210</v>
      </c>
      <c r="U785" s="115" t="s">
        <v>352</v>
      </c>
      <c r="V785" s="115" t="s">
        <v>350</v>
      </c>
      <c r="Z785" s="115">
        <v>0</v>
      </c>
      <c r="AA785" s="115">
        <v>1</v>
      </c>
      <c r="AB785" s="115">
        <v>1.4097817111473301</v>
      </c>
      <c r="AC785" s="115">
        <v>0.20731320897149999</v>
      </c>
      <c r="AD785" s="115">
        <v>565.89198665661104</v>
      </c>
      <c r="AF785" s="115">
        <v>-1</v>
      </c>
      <c r="AG785" s="115">
        <v>-1</v>
      </c>
      <c r="AH785" s="115">
        <v>-1</v>
      </c>
      <c r="AI785" s="115">
        <v>-1</v>
      </c>
      <c r="AJ785" s="115">
        <v>0</v>
      </c>
      <c r="AM785" s="115" t="s">
        <v>348</v>
      </c>
      <c r="AN785" s="115">
        <v>-1</v>
      </c>
      <c r="AQ785" s="115">
        <v>608</v>
      </c>
      <c r="AR785" s="115" t="s">
        <v>247</v>
      </c>
      <c r="AS785" s="115" t="s">
        <v>355</v>
      </c>
      <c r="AT785" s="115" t="s">
        <v>296</v>
      </c>
      <c r="AV785" s="115">
        <v>100.326622764939</v>
      </c>
      <c r="AW785" s="115">
        <v>0.45895538250000001</v>
      </c>
    </row>
    <row r="786" spans="1:49" x14ac:dyDescent="0.25">
      <c r="A786" s="117">
        <v>230000</v>
      </c>
      <c r="B786" s="117">
        <v>880000</v>
      </c>
      <c r="C786" s="117">
        <v>880000</v>
      </c>
      <c r="D786" s="115" t="s">
        <v>342</v>
      </c>
      <c r="E786" s="115" t="s">
        <v>13</v>
      </c>
      <c r="F786" s="115" t="s">
        <v>343</v>
      </c>
      <c r="G786" s="115" t="s">
        <v>344</v>
      </c>
      <c r="H786" s="115">
        <v>0.56000000000000005</v>
      </c>
      <c r="I786" s="115">
        <v>0.48</v>
      </c>
      <c r="J786" s="115" t="s">
        <v>350</v>
      </c>
      <c r="K786" s="115">
        <v>0.19550020756805001</v>
      </c>
      <c r="L786" s="115">
        <v>3687.63794540757</v>
      </c>
      <c r="M786" s="115">
        <v>9.1868495319817693</v>
      </c>
      <c r="N786" s="115">
        <v>1.3509575572969601</v>
      </c>
      <c r="O786" s="115">
        <v>1.79603099039891</v>
      </c>
      <c r="P786" s="115">
        <v>0.26411248286717998</v>
      </c>
      <c r="Q786" s="115">
        <v>720.93398376301298</v>
      </c>
      <c r="R786" s="115">
        <v>1210</v>
      </c>
      <c r="S786" s="115" t="s">
        <v>353</v>
      </c>
      <c r="T786" s="115">
        <v>1210</v>
      </c>
      <c r="U786" s="115" t="s">
        <v>352</v>
      </c>
      <c r="V786" s="115" t="s">
        <v>350</v>
      </c>
      <c r="Z786" s="115">
        <v>0</v>
      </c>
      <c r="AA786" s="115">
        <v>1</v>
      </c>
      <c r="AB786" s="115">
        <v>1.79603099039891</v>
      </c>
      <c r="AC786" s="115">
        <v>0.26411248286717998</v>
      </c>
      <c r="AD786" s="115">
        <v>720.93398376301298</v>
      </c>
      <c r="AF786" s="115">
        <v>-1</v>
      </c>
      <c r="AG786" s="115">
        <v>-1</v>
      </c>
      <c r="AH786" s="115">
        <v>-1</v>
      </c>
      <c r="AI786" s="115">
        <v>-1</v>
      </c>
      <c r="AJ786" s="115">
        <v>0</v>
      </c>
      <c r="AM786" s="115" t="s">
        <v>348</v>
      </c>
      <c r="AN786" s="115">
        <v>-1</v>
      </c>
      <c r="AQ786" s="115">
        <v>608</v>
      </c>
      <c r="AR786" s="115" t="s">
        <v>247</v>
      </c>
      <c r="AS786" s="115" t="s">
        <v>355</v>
      </c>
      <c r="AT786" s="115" t="s">
        <v>296</v>
      </c>
      <c r="AV786" s="115">
        <v>112.52899066497</v>
      </c>
      <c r="AW786" s="115">
        <v>0.58469909470000003</v>
      </c>
    </row>
    <row r="787" spans="1:49" x14ac:dyDescent="0.25">
      <c r="A787" s="117">
        <v>230000</v>
      </c>
      <c r="B787" s="117">
        <v>880000</v>
      </c>
      <c r="C787" s="117">
        <v>880000</v>
      </c>
      <c r="D787" s="115" t="s">
        <v>342</v>
      </c>
      <c r="E787" s="115" t="s">
        <v>13</v>
      </c>
      <c r="F787" s="115" t="s">
        <v>343</v>
      </c>
      <c r="G787" s="115" t="s">
        <v>344</v>
      </c>
      <c r="H787" s="115">
        <v>0.56000000000000005</v>
      </c>
      <c r="I787" s="115">
        <v>0.48</v>
      </c>
      <c r="J787" s="115" t="s">
        <v>350</v>
      </c>
      <c r="K787" s="115">
        <v>0.21164693398921999</v>
      </c>
      <c r="L787" s="115">
        <v>3669.9933403990399</v>
      </c>
      <c r="M787" s="115">
        <v>9.1456634943525597</v>
      </c>
      <c r="N787" s="115">
        <v>1.34499522354246</v>
      </c>
      <c r="O787" s="115">
        <v>1.93565163787685</v>
      </c>
      <c r="P787" s="115">
        <v>0.28466411529289998</v>
      </c>
      <c r="Q787" s="115">
        <v>776.74283825631403</v>
      </c>
      <c r="R787" s="115">
        <v>1200</v>
      </c>
      <c r="S787" s="115" t="s">
        <v>351</v>
      </c>
      <c r="T787" s="115">
        <v>1200</v>
      </c>
      <c r="U787" s="115" t="s">
        <v>352</v>
      </c>
      <c r="V787" s="115" t="s">
        <v>350</v>
      </c>
      <c r="Z787" s="115">
        <v>0</v>
      </c>
      <c r="AA787" s="115">
        <v>1</v>
      </c>
      <c r="AB787" s="115">
        <v>1.93565163787685</v>
      </c>
      <c r="AC787" s="115">
        <v>0.28466411529289998</v>
      </c>
      <c r="AD787" s="115">
        <v>776.74283825631403</v>
      </c>
      <c r="AF787" s="115">
        <v>-1</v>
      </c>
      <c r="AG787" s="115">
        <v>-1</v>
      </c>
      <c r="AH787" s="115">
        <v>-1</v>
      </c>
      <c r="AI787" s="115">
        <v>-1</v>
      </c>
      <c r="AJ787" s="115">
        <v>0</v>
      </c>
      <c r="AM787" s="115" t="s">
        <v>348</v>
      </c>
      <c r="AN787" s="115">
        <v>-1</v>
      </c>
      <c r="AQ787" s="115">
        <v>608</v>
      </c>
      <c r="AR787" s="115" t="s">
        <v>247</v>
      </c>
      <c r="AS787" s="115" t="s">
        <v>355</v>
      </c>
      <c r="AT787" s="115" t="s">
        <v>296</v>
      </c>
      <c r="AV787" s="115">
        <v>134.289615465163</v>
      </c>
      <c r="AW787" s="115">
        <v>0.62996175040000002</v>
      </c>
    </row>
    <row r="788" spans="1:49" x14ac:dyDescent="0.25">
      <c r="A788" s="117">
        <v>230000</v>
      </c>
      <c r="B788" s="117">
        <v>880000</v>
      </c>
      <c r="C788" s="117">
        <v>880000</v>
      </c>
      <c r="D788" s="115" t="s">
        <v>342</v>
      </c>
      <c r="E788" s="115" t="s">
        <v>13</v>
      </c>
      <c r="F788" s="115" t="s">
        <v>343</v>
      </c>
      <c r="G788" s="115" t="s">
        <v>344</v>
      </c>
      <c r="H788" s="115">
        <v>0.56000000000000005</v>
      </c>
      <c r="I788" s="115">
        <v>0.48</v>
      </c>
      <c r="J788" s="115" t="s">
        <v>350</v>
      </c>
      <c r="K788" s="115">
        <v>2.484852946969E-2</v>
      </c>
      <c r="L788" s="115">
        <v>3669.9933403990399</v>
      </c>
      <c r="M788" s="115">
        <v>9.1456634943525597</v>
      </c>
      <c r="N788" s="115">
        <v>1.34499522354246</v>
      </c>
      <c r="O788" s="115">
        <v>0.22725628885936999</v>
      </c>
      <c r="P788" s="115">
        <v>3.342115344879E-2</v>
      </c>
      <c r="Q788" s="115">
        <v>91.193937672504802</v>
      </c>
      <c r="R788" s="115">
        <v>1210</v>
      </c>
      <c r="S788" s="115" t="s">
        <v>353</v>
      </c>
      <c r="T788" s="115">
        <v>1210</v>
      </c>
      <c r="U788" s="115" t="s">
        <v>352</v>
      </c>
      <c r="V788" s="115" t="s">
        <v>350</v>
      </c>
      <c r="Z788" s="115">
        <v>0</v>
      </c>
      <c r="AA788" s="115">
        <v>1</v>
      </c>
      <c r="AB788" s="115">
        <v>0.22725628885936999</v>
      </c>
      <c r="AC788" s="115">
        <v>3.342115344879E-2</v>
      </c>
      <c r="AD788" s="115">
        <v>91.193937672504006</v>
      </c>
      <c r="AF788" s="115">
        <v>-1</v>
      </c>
      <c r="AG788" s="115">
        <v>-1</v>
      </c>
      <c r="AH788" s="115">
        <v>-1</v>
      </c>
      <c r="AI788" s="115">
        <v>-1</v>
      </c>
      <c r="AJ788" s="115">
        <v>0</v>
      </c>
      <c r="AM788" s="115" t="s">
        <v>348</v>
      </c>
      <c r="AN788" s="115">
        <v>-1</v>
      </c>
      <c r="AQ788" s="115">
        <v>608</v>
      </c>
      <c r="AR788" s="115" t="s">
        <v>247</v>
      </c>
      <c r="AS788" s="115" t="s">
        <v>355</v>
      </c>
      <c r="AT788" s="115" t="s">
        <v>296</v>
      </c>
      <c r="AV788" s="115">
        <v>41.034098655068703</v>
      </c>
      <c r="AW788" s="115">
        <v>7.3961020000000002E-2</v>
      </c>
    </row>
    <row r="789" spans="1:49" x14ac:dyDescent="0.25">
      <c r="A789" s="117">
        <v>230000</v>
      </c>
      <c r="B789" s="117">
        <v>880000</v>
      </c>
      <c r="C789" s="117">
        <v>880000</v>
      </c>
      <c r="D789" s="115" t="s">
        <v>342</v>
      </c>
      <c r="E789" s="115" t="s">
        <v>13</v>
      </c>
      <c r="F789" s="115" t="s">
        <v>343</v>
      </c>
      <c r="G789" s="115" t="s">
        <v>344</v>
      </c>
      <c r="H789" s="115">
        <v>0.56000000000000005</v>
      </c>
      <c r="I789" s="115">
        <v>0.48</v>
      </c>
      <c r="J789" s="115" t="s">
        <v>350</v>
      </c>
      <c r="K789" s="115">
        <v>8.9945820818869995E-2</v>
      </c>
      <c r="L789" s="115">
        <v>3669.9933403990399</v>
      </c>
      <c r="M789" s="115">
        <v>9.1456634943525597</v>
      </c>
      <c r="N789" s="115">
        <v>1.34499522354246</v>
      </c>
      <c r="O789" s="115">
        <v>0.82261420993279</v>
      </c>
      <c r="P789" s="115">
        <v>0.12097669937899</v>
      </c>
      <c r="Q789" s="115">
        <v>330.10056340201203</v>
      </c>
      <c r="R789" s="115">
        <v>1210</v>
      </c>
      <c r="S789" s="115" t="s">
        <v>353</v>
      </c>
      <c r="T789" s="115">
        <v>1210</v>
      </c>
      <c r="U789" s="115" t="s">
        <v>352</v>
      </c>
      <c r="V789" s="115" t="s">
        <v>350</v>
      </c>
      <c r="Z789" s="115">
        <v>0</v>
      </c>
      <c r="AA789" s="115">
        <v>1</v>
      </c>
      <c r="AB789" s="115">
        <v>0.82261420993279</v>
      </c>
      <c r="AC789" s="115">
        <v>0.12097669937899</v>
      </c>
      <c r="AD789" s="115">
        <v>330.10056340201203</v>
      </c>
      <c r="AF789" s="115">
        <v>-1</v>
      </c>
      <c r="AG789" s="115">
        <v>-1</v>
      </c>
      <c r="AH789" s="115">
        <v>-1</v>
      </c>
      <c r="AI789" s="115">
        <v>-1</v>
      </c>
      <c r="AJ789" s="115">
        <v>0</v>
      </c>
      <c r="AM789" s="115" t="s">
        <v>348</v>
      </c>
      <c r="AN789" s="115">
        <v>-1</v>
      </c>
      <c r="AQ789" s="115">
        <v>608</v>
      </c>
      <c r="AR789" s="115" t="s">
        <v>247</v>
      </c>
      <c r="AS789" s="115" t="s">
        <v>355</v>
      </c>
      <c r="AT789" s="115" t="s">
        <v>296</v>
      </c>
      <c r="AV789" s="115">
        <v>84.836868877331597</v>
      </c>
      <c r="AW789" s="115">
        <v>0.26772146260000002</v>
      </c>
    </row>
    <row r="790" spans="1:49" x14ac:dyDescent="0.25">
      <c r="A790" s="117">
        <v>230000</v>
      </c>
      <c r="B790" s="117">
        <v>880000</v>
      </c>
      <c r="C790" s="117">
        <v>880000</v>
      </c>
      <c r="D790" s="115" t="s">
        <v>342</v>
      </c>
      <c r="E790" s="115" t="s">
        <v>13</v>
      </c>
      <c r="F790" s="115" t="s">
        <v>343</v>
      </c>
      <c r="G790" s="115" t="s">
        <v>344</v>
      </c>
      <c r="H790" s="115">
        <v>0.56000000000000005</v>
      </c>
      <c r="I790" s="115">
        <v>0.48</v>
      </c>
      <c r="J790" s="115" t="s">
        <v>350</v>
      </c>
      <c r="K790" s="115">
        <v>3.232630474934E-2</v>
      </c>
      <c r="L790" s="115">
        <v>3669.9933403990399</v>
      </c>
      <c r="M790" s="115">
        <v>9.1456634943525597</v>
      </c>
      <c r="N790" s="115">
        <v>1.34499522354246</v>
      </c>
      <c r="O790" s="115">
        <v>0.29564550525341998</v>
      </c>
      <c r="P790" s="115">
        <v>4.3478725482649999E-2</v>
      </c>
      <c r="Q790" s="115">
        <v>118.63732314981701</v>
      </c>
      <c r="R790" s="115">
        <v>1210</v>
      </c>
      <c r="S790" s="115" t="s">
        <v>353</v>
      </c>
      <c r="T790" s="115">
        <v>1210</v>
      </c>
      <c r="U790" s="115" t="s">
        <v>352</v>
      </c>
      <c r="V790" s="115" t="s">
        <v>350</v>
      </c>
      <c r="Z790" s="115">
        <v>0</v>
      </c>
      <c r="AA790" s="115">
        <v>1</v>
      </c>
      <c r="AB790" s="115">
        <v>0.29564550525341998</v>
      </c>
      <c r="AC790" s="115">
        <v>4.3478725482649999E-2</v>
      </c>
      <c r="AD790" s="115">
        <v>118.63732314981701</v>
      </c>
      <c r="AF790" s="115">
        <v>-1</v>
      </c>
      <c r="AG790" s="115">
        <v>-1</v>
      </c>
      <c r="AH790" s="115">
        <v>-1</v>
      </c>
      <c r="AI790" s="115">
        <v>-1</v>
      </c>
      <c r="AJ790" s="115">
        <v>0</v>
      </c>
      <c r="AM790" s="115" t="s">
        <v>348</v>
      </c>
      <c r="AN790" s="115">
        <v>-1</v>
      </c>
      <c r="AQ790" s="115">
        <v>608</v>
      </c>
      <c r="AR790" s="115" t="s">
        <v>247</v>
      </c>
      <c r="AS790" s="115" t="s">
        <v>355</v>
      </c>
      <c r="AT790" s="115" t="s">
        <v>296</v>
      </c>
      <c r="AV790" s="115">
        <v>45.7539851674358</v>
      </c>
      <c r="AW790" s="115">
        <v>9.6218429199999997E-2</v>
      </c>
    </row>
    <row r="791" spans="1:49" x14ac:dyDescent="0.25">
      <c r="A791" s="117">
        <v>230000</v>
      </c>
      <c r="B791" s="117">
        <v>880000</v>
      </c>
      <c r="C791" s="117">
        <v>880000</v>
      </c>
      <c r="D791" s="115" t="s">
        <v>342</v>
      </c>
      <c r="E791" s="115" t="s">
        <v>13</v>
      </c>
      <c r="F791" s="115" t="s">
        <v>343</v>
      </c>
      <c r="G791" s="115" t="s">
        <v>344</v>
      </c>
      <c r="H791" s="115">
        <v>0.56000000000000005</v>
      </c>
      <c r="I791" s="115">
        <v>0.48</v>
      </c>
      <c r="J791" s="115" t="s">
        <v>350</v>
      </c>
      <c r="K791" s="115">
        <v>4.8417953590780001E-2</v>
      </c>
      <c r="L791" s="115">
        <v>3669.9933403990399</v>
      </c>
      <c r="M791" s="115">
        <v>9.1456634943525597</v>
      </c>
      <c r="N791" s="115">
        <v>1.34499522354246</v>
      </c>
      <c r="O791" s="115">
        <v>0.44281431062648002</v>
      </c>
      <c r="P791" s="115">
        <v>6.5121916313299999E-2</v>
      </c>
      <c r="Q791" s="115">
        <v>177.69356723392301</v>
      </c>
      <c r="R791" s="115">
        <v>1210</v>
      </c>
      <c r="S791" s="115" t="s">
        <v>353</v>
      </c>
      <c r="T791" s="115">
        <v>1210</v>
      </c>
      <c r="U791" s="115" t="s">
        <v>352</v>
      </c>
      <c r="V791" s="115" t="s">
        <v>350</v>
      </c>
      <c r="Z791" s="115">
        <v>0</v>
      </c>
      <c r="AA791" s="115">
        <v>1</v>
      </c>
      <c r="AB791" s="115">
        <v>0.44281431062648002</v>
      </c>
      <c r="AC791" s="115">
        <v>6.5121916313299999E-2</v>
      </c>
      <c r="AD791" s="115">
        <v>177.69356723392201</v>
      </c>
      <c r="AF791" s="115">
        <v>-1</v>
      </c>
      <c r="AG791" s="115">
        <v>-1</v>
      </c>
      <c r="AH791" s="115">
        <v>-1</v>
      </c>
      <c r="AI791" s="115">
        <v>-1</v>
      </c>
      <c r="AJ791" s="115">
        <v>0</v>
      </c>
      <c r="AM791" s="115" t="s">
        <v>348</v>
      </c>
      <c r="AN791" s="115">
        <v>-1</v>
      </c>
      <c r="AQ791" s="115">
        <v>608</v>
      </c>
      <c r="AR791" s="115" t="s">
        <v>247</v>
      </c>
      <c r="AS791" s="115" t="s">
        <v>355</v>
      </c>
      <c r="AT791" s="115" t="s">
        <v>296</v>
      </c>
      <c r="AV791" s="115">
        <v>60.0888749381214</v>
      </c>
      <c r="AW791" s="115">
        <v>0.1441148153</v>
      </c>
    </row>
    <row r="792" spans="1:49" x14ac:dyDescent="0.25">
      <c r="A792" s="117">
        <v>230000</v>
      </c>
      <c r="B792" s="117">
        <v>880000</v>
      </c>
      <c r="C792" s="117">
        <v>880000</v>
      </c>
      <c r="D792" s="115" t="s">
        <v>342</v>
      </c>
      <c r="E792" s="115" t="s">
        <v>13</v>
      </c>
      <c r="F792" s="115" t="s">
        <v>343</v>
      </c>
      <c r="G792" s="115" t="s">
        <v>344</v>
      </c>
      <c r="H792" s="115">
        <v>0.56000000000000005</v>
      </c>
      <c r="I792" s="115">
        <v>0.48</v>
      </c>
      <c r="J792" s="115" t="s">
        <v>350</v>
      </c>
      <c r="K792" s="115">
        <v>0.15795924064068001</v>
      </c>
      <c r="L792" s="115">
        <v>3669.9933403990399</v>
      </c>
      <c r="M792" s="115">
        <v>9.1456634943525597</v>
      </c>
      <c r="N792" s="115">
        <v>1.34499522354246</v>
      </c>
      <c r="O792" s="115">
        <v>1.44464206072319</v>
      </c>
      <c r="P792" s="115">
        <v>0.21245442417612001</v>
      </c>
      <c r="Q792" s="115">
        <v>579.70936120581496</v>
      </c>
      <c r="R792" s="115">
        <v>1210</v>
      </c>
      <c r="S792" s="115" t="s">
        <v>353</v>
      </c>
      <c r="T792" s="115">
        <v>1210</v>
      </c>
      <c r="U792" s="115" t="s">
        <v>352</v>
      </c>
      <c r="V792" s="115" t="s">
        <v>350</v>
      </c>
      <c r="Z792" s="115">
        <v>0</v>
      </c>
      <c r="AA792" s="115">
        <v>1</v>
      </c>
      <c r="AB792" s="115">
        <v>1.44464206072319</v>
      </c>
      <c r="AC792" s="115">
        <v>0.21245442417612001</v>
      </c>
      <c r="AD792" s="115">
        <v>579.70936120581496</v>
      </c>
      <c r="AF792" s="115">
        <v>-1</v>
      </c>
      <c r="AG792" s="115">
        <v>-1</v>
      </c>
      <c r="AH792" s="115">
        <v>-1</v>
      </c>
      <c r="AI792" s="115">
        <v>-1</v>
      </c>
      <c r="AJ792" s="115">
        <v>0</v>
      </c>
      <c r="AM792" s="115" t="s">
        <v>348</v>
      </c>
      <c r="AN792" s="115">
        <v>-1</v>
      </c>
      <c r="AQ792" s="115">
        <v>608</v>
      </c>
      <c r="AR792" s="115" t="s">
        <v>247</v>
      </c>
      <c r="AS792" s="115" t="s">
        <v>355</v>
      </c>
      <c r="AT792" s="115" t="s">
        <v>296</v>
      </c>
      <c r="AV792" s="115">
        <v>102.929546880742</v>
      </c>
      <c r="AW792" s="115">
        <v>0.47016168790000001</v>
      </c>
    </row>
    <row r="793" spans="1:49" x14ac:dyDescent="0.25">
      <c r="A793" s="117">
        <v>230000</v>
      </c>
      <c r="B793" s="117">
        <v>880000</v>
      </c>
      <c r="C793" s="117">
        <v>880000</v>
      </c>
      <c r="D793" s="115" t="s">
        <v>342</v>
      </c>
      <c r="E793" s="115" t="s">
        <v>13</v>
      </c>
      <c r="F793" s="115" t="s">
        <v>343</v>
      </c>
      <c r="G793" s="115" t="s">
        <v>344</v>
      </c>
      <c r="H793" s="115">
        <v>0.56000000000000005</v>
      </c>
      <c r="I793" s="115">
        <v>0.48</v>
      </c>
      <c r="J793" s="115" t="s">
        <v>350</v>
      </c>
      <c r="K793" s="115">
        <v>5.2618670294220002E-2</v>
      </c>
      <c r="L793" s="115">
        <v>3669.9933403990399</v>
      </c>
      <c r="M793" s="115">
        <v>9.1456634943525597</v>
      </c>
      <c r="N793" s="115">
        <v>1.34499522354246</v>
      </c>
      <c r="O793" s="115">
        <v>0.4812326520313</v>
      </c>
      <c r="P793" s="115">
        <v>7.0771860214890001E-2</v>
      </c>
      <c r="Q793" s="115">
        <v>193.110169560473</v>
      </c>
      <c r="R793" s="115">
        <v>1210</v>
      </c>
      <c r="S793" s="115" t="s">
        <v>353</v>
      </c>
      <c r="T793" s="115">
        <v>1210</v>
      </c>
      <c r="U793" s="115" t="s">
        <v>352</v>
      </c>
      <c r="V793" s="115" t="s">
        <v>350</v>
      </c>
      <c r="Z793" s="115">
        <v>0</v>
      </c>
      <c r="AA793" s="115">
        <v>1</v>
      </c>
      <c r="AB793" s="115">
        <v>0.4812326520313</v>
      </c>
      <c r="AC793" s="115">
        <v>7.0771860214890001E-2</v>
      </c>
      <c r="AD793" s="115">
        <v>193.110169560472</v>
      </c>
      <c r="AF793" s="115">
        <v>-1</v>
      </c>
      <c r="AG793" s="115">
        <v>-1</v>
      </c>
      <c r="AH793" s="115">
        <v>-1</v>
      </c>
      <c r="AI793" s="115">
        <v>-1</v>
      </c>
      <c r="AJ793" s="115">
        <v>0</v>
      </c>
      <c r="AM793" s="115" t="s">
        <v>348</v>
      </c>
      <c r="AN793" s="115">
        <v>-1</v>
      </c>
      <c r="AQ793" s="115">
        <v>608</v>
      </c>
      <c r="AR793" s="115" t="s">
        <v>247</v>
      </c>
      <c r="AS793" s="115" t="s">
        <v>355</v>
      </c>
      <c r="AT793" s="115" t="s">
        <v>296</v>
      </c>
      <c r="AV793" s="115">
        <v>62.758753998806398</v>
      </c>
      <c r="AW793" s="115">
        <v>0.15661814239999999</v>
      </c>
    </row>
    <row r="794" spans="1:49" x14ac:dyDescent="0.25">
      <c r="A794" s="117">
        <v>230000</v>
      </c>
      <c r="B794" s="117">
        <v>880000</v>
      </c>
      <c r="C794" s="117">
        <v>880000</v>
      </c>
      <c r="D794" s="115" t="s">
        <v>342</v>
      </c>
      <c r="E794" s="115" t="s">
        <v>13</v>
      </c>
      <c r="F794" s="115" t="s">
        <v>343</v>
      </c>
      <c r="G794" s="115" t="s">
        <v>344</v>
      </c>
      <c r="H794" s="115">
        <v>0.56000000000000005</v>
      </c>
      <c r="I794" s="115">
        <v>0.48</v>
      </c>
      <c r="J794" s="115" t="s">
        <v>350</v>
      </c>
      <c r="K794" s="115">
        <v>3.4151245381339998E-2</v>
      </c>
      <c r="L794" s="115">
        <v>3674.4298317204998</v>
      </c>
      <c r="M794" s="115">
        <v>9.1560573693021006</v>
      </c>
      <c r="N794" s="115">
        <v>1.3465012888880701</v>
      </c>
      <c r="O794" s="115">
        <v>0.31269076194467998</v>
      </c>
      <c r="P794" s="115">
        <v>4.5984695923109997E-2</v>
      </c>
      <c r="Q794" s="115">
        <v>125.48635481961</v>
      </c>
      <c r="R794" s="115">
        <v>1210</v>
      </c>
      <c r="S794" s="115" t="s">
        <v>353</v>
      </c>
      <c r="T794" s="115">
        <v>1210</v>
      </c>
      <c r="U794" s="115" t="s">
        <v>352</v>
      </c>
      <c r="V794" s="115" t="s">
        <v>350</v>
      </c>
      <c r="Z794" s="115">
        <v>0</v>
      </c>
      <c r="AA794" s="115">
        <v>1</v>
      </c>
      <c r="AB794" s="115">
        <v>0.31269076194467998</v>
      </c>
      <c r="AC794" s="115">
        <v>4.5984695923109997E-2</v>
      </c>
      <c r="AD794" s="115">
        <v>125.48635481961</v>
      </c>
      <c r="AF794" s="115">
        <v>-1</v>
      </c>
      <c r="AG794" s="115">
        <v>-1</v>
      </c>
      <c r="AH794" s="115">
        <v>-1</v>
      </c>
      <c r="AI794" s="115">
        <v>-1</v>
      </c>
      <c r="AJ794" s="115">
        <v>0</v>
      </c>
      <c r="AM794" s="115" t="s">
        <v>348</v>
      </c>
      <c r="AN794" s="115">
        <v>-1</v>
      </c>
      <c r="AQ794" s="115">
        <v>608</v>
      </c>
      <c r="AR794" s="115" t="s">
        <v>247</v>
      </c>
      <c r="AS794" s="115" t="s">
        <v>355</v>
      </c>
      <c r="AT794" s="115" t="s">
        <v>296</v>
      </c>
      <c r="AV794" s="115">
        <v>54.836345787484099</v>
      </c>
      <c r="AW794" s="115">
        <v>0.1017731994</v>
      </c>
    </row>
    <row r="795" spans="1:49" x14ac:dyDescent="0.25">
      <c r="A795" s="117">
        <v>230000</v>
      </c>
      <c r="B795" s="117">
        <v>880000</v>
      </c>
      <c r="C795" s="117">
        <v>880000</v>
      </c>
      <c r="D795" s="115" t="s">
        <v>342</v>
      </c>
      <c r="E795" s="115" t="s">
        <v>13</v>
      </c>
      <c r="F795" s="115" t="s">
        <v>343</v>
      </c>
      <c r="G795" s="115" t="s">
        <v>344</v>
      </c>
      <c r="H795" s="115">
        <v>0.56000000000000005</v>
      </c>
      <c r="I795" s="115">
        <v>0.48</v>
      </c>
      <c r="J795" s="115" t="s">
        <v>350</v>
      </c>
      <c r="K795" s="115">
        <v>0.14084890395075</v>
      </c>
      <c r="L795" s="115">
        <v>3674.4298317204998</v>
      </c>
      <c r="M795" s="115">
        <v>9.1560573693021006</v>
      </c>
      <c r="N795" s="115">
        <v>1.3465012888880701</v>
      </c>
      <c r="O795" s="115">
        <v>1.28962064497642</v>
      </c>
      <c r="P795" s="115">
        <v>0.18965323070816001</v>
      </c>
      <c r="Q795" s="115">
        <v>517.53941444178599</v>
      </c>
      <c r="R795" s="115">
        <v>1210</v>
      </c>
      <c r="S795" s="115" t="s">
        <v>353</v>
      </c>
      <c r="T795" s="115">
        <v>1210</v>
      </c>
      <c r="U795" s="115" t="s">
        <v>352</v>
      </c>
      <c r="V795" s="115" t="s">
        <v>350</v>
      </c>
      <c r="Z795" s="115">
        <v>0</v>
      </c>
      <c r="AA795" s="115">
        <v>1</v>
      </c>
      <c r="AB795" s="115">
        <v>1.28962064497642</v>
      </c>
      <c r="AC795" s="115">
        <v>0.18965323070816001</v>
      </c>
      <c r="AD795" s="115">
        <v>517.53941444178599</v>
      </c>
      <c r="AF795" s="115">
        <v>-1</v>
      </c>
      <c r="AG795" s="115">
        <v>-1</v>
      </c>
      <c r="AH795" s="115">
        <v>-1</v>
      </c>
      <c r="AI795" s="115">
        <v>-1</v>
      </c>
      <c r="AJ795" s="115">
        <v>0</v>
      </c>
      <c r="AM795" s="115" t="s">
        <v>348</v>
      </c>
      <c r="AN795" s="115">
        <v>-1</v>
      </c>
      <c r="AQ795" s="115">
        <v>608</v>
      </c>
      <c r="AR795" s="115" t="s">
        <v>247</v>
      </c>
      <c r="AS795" s="115" t="s">
        <v>355</v>
      </c>
      <c r="AT795" s="115" t="s">
        <v>296</v>
      </c>
      <c r="AV795" s="115">
        <v>96.195989752364198</v>
      </c>
      <c r="AW795" s="115">
        <v>0.41973999550000002</v>
      </c>
    </row>
    <row r="796" spans="1:49" x14ac:dyDescent="0.25">
      <c r="A796" s="117">
        <v>230000</v>
      </c>
      <c r="B796" s="117">
        <v>880000</v>
      </c>
      <c r="C796" s="117">
        <v>880000</v>
      </c>
      <c r="D796" s="115" t="s">
        <v>342</v>
      </c>
      <c r="E796" s="115" t="s">
        <v>13</v>
      </c>
      <c r="F796" s="115" t="s">
        <v>343</v>
      </c>
      <c r="G796" s="115" t="s">
        <v>344</v>
      </c>
      <c r="H796" s="115">
        <v>0.56000000000000005</v>
      </c>
      <c r="I796" s="115">
        <v>0.48</v>
      </c>
      <c r="J796" s="115" t="s">
        <v>350</v>
      </c>
      <c r="K796" s="115">
        <v>8.8003621169179994E-2</v>
      </c>
      <c r="L796" s="115">
        <v>3674.4298317204998</v>
      </c>
      <c r="M796" s="115">
        <v>9.1560573693021006</v>
      </c>
      <c r="N796" s="115">
        <v>1.3465012888880701</v>
      </c>
      <c r="O796" s="115">
        <v>0.80576620413139999</v>
      </c>
      <c r="P796" s="115">
        <v>0.11849698933112</v>
      </c>
      <c r="Q796" s="115">
        <v>323.36313092349002</v>
      </c>
      <c r="R796" s="115">
        <v>1210</v>
      </c>
      <c r="S796" s="115" t="s">
        <v>353</v>
      </c>
      <c r="T796" s="115">
        <v>1210</v>
      </c>
      <c r="U796" s="115" t="s">
        <v>352</v>
      </c>
      <c r="V796" s="115" t="s">
        <v>350</v>
      </c>
      <c r="Z796" s="115">
        <v>0</v>
      </c>
      <c r="AA796" s="115">
        <v>1</v>
      </c>
      <c r="AB796" s="115">
        <v>0.80576620413139999</v>
      </c>
      <c r="AC796" s="115">
        <v>0.11849698933112</v>
      </c>
      <c r="AD796" s="115">
        <v>323.36313092349098</v>
      </c>
      <c r="AF796" s="115">
        <v>-1</v>
      </c>
      <c r="AG796" s="115">
        <v>-1</v>
      </c>
      <c r="AH796" s="115">
        <v>-1</v>
      </c>
      <c r="AI796" s="115">
        <v>-1</v>
      </c>
      <c r="AJ796" s="115">
        <v>0</v>
      </c>
      <c r="AM796" s="115" t="s">
        <v>348</v>
      </c>
      <c r="AN796" s="115">
        <v>-1</v>
      </c>
      <c r="AQ796" s="115">
        <v>608</v>
      </c>
      <c r="AR796" s="115" t="s">
        <v>247</v>
      </c>
      <c r="AS796" s="115" t="s">
        <v>355</v>
      </c>
      <c r="AT796" s="115" t="s">
        <v>296</v>
      </c>
      <c r="AV796" s="115">
        <v>76.224908253896203</v>
      </c>
      <c r="AW796" s="115">
        <v>0.26225720270000002</v>
      </c>
    </row>
    <row r="797" spans="1:49" x14ac:dyDescent="0.25">
      <c r="A797" s="117">
        <v>230000</v>
      </c>
      <c r="B797" s="117">
        <v>880000</v>
      </c>
      <c r="C797" s="117">
        <v>880000</v>
      </c>
      <c r="D797" s="115" t="s">
        <v>342</v>
      </c>
      <c r="E797" s="115" t="s">
        <v>13</v>
      </c>
      <c r="F797" s="115" t="s">
        <v>343</v>
      </c>
      <c r="G797" s="115" t="s">
        <v>344</v>
      </c>
      <c r="H797" s="115">
        <v>0.56000000000000005</v>
      </c>
      <c r="I797" s="115">
        <v>0.48</v>
      </c>
      <c r="J797" s="115" t="s">
        <v>350</v>
      </c>
      <c r="K797" s="115">
        <v>9.1613847262039999E-2</v>
      </c>
      <c r="L797" s="115">
        <v>3674.4298317204998</v>
      </c>
      <c r="M797" s="115">
        <v>9.1560573693021006</v>
      </c>
      <c r="N797" s="115">
        <v>1.3465012888880701</v>
      </c>
      <c r="O797" s="115">
        <v>0.83882164135376003</v>
      </c>
      <c r="P797" s="115">
        <v>0.12335816341833</v>
      </c>
      <c r="Q797" s="115">
        <v>336.62865337834398</v>
      </c>
      <c r="R797" s="115">
        <v>1210</v>
      </c>
      <c r="S797" s="115" t="s">
        <v>353</v>
      </c>
      <c r="T797" s="115">
        <v>1210</v>
      </c>
      <c r="U797" s="115" t="s">
        <v>352</v>
      </c>
      <c r="V797" s="115" t="s">
        <v>350</v>
      </c>
      <c r="Z797" s="115">
        <v>0</v>
      </c>
      <c r="AA797" s="115">
        <v>1</v>
      </c>
      <c r="AB797" s="115">
        <v>0.83882164135376003</v>
      </c>
      <c r="AC797" s="115">
        <v>0.12335816341833</v>
      </c>
      <c r="AD797" s="115">
        <v>336.62865337834501</v>
      </c>
      <c r="AF797" s="115">
        <v>-1</v>
      </c>
      <c r="AG797" s="115">
        <v>-1</v>
      </c>
      <c r="AH797" s="115">
        <v>-1</v>
      </c>
      <c r="AI797" s="115">
        <v>-1</v>
      </c>
      <c r="AJ797" s="115">
        <v>0</v>
      </c>
      <c r="AM797" s="115" t="s">
        <v>348</v>
      </c>
      <c r="AN797" s="115">
        <v>-1</v>
      </c>
      <c r="AQ797" s="115">
        <v>608</v>
      </c>
      <c r="AR797" s="115" t="s">
        <v>247</v>
      </c>
      <c r="AS797" s="115" t="s">
        <v>355</v>
      </c>
      <c r="AT797" s="115" t="s">
        <v>296</v>
      </c>
      <c r="AV797" s="115">
        <v>83.761754279543297</v>
      </c>
      <c r="AW797" s="115">
        <v>0.27301593950000003</v>
      </c>
    </row>
    <row r="798" spans="1:49" x14ac:dyDescent="0.25">
      <c r="A798" s="117">
        <v>230000</v>
      </c>
      <c r="B798" s="117">
        <v>880000</v>
      </c>
      <c r="C798" s="117">
        <v>880000</v>
      </c>
      <c r="D798" s="115" t="s">
        <v>342</v>
      </c>
      <c r="E798" s="115" t="s">
        <v>13</v>
      </c>
      <c r="F798" s="115" t="s">
        <v>343</v>
      </c>
      <c r="G798" s="115" t="s">
        <v>344</v>
      </c>
      <c r="H798" s="115">
        <v>0.56000000000000005</v>
      </c>
      <c r="I798" s="115">
        <v>0.48</v>
      </c>
      <c r="J798" s="115" t="s">
        <v>350</v>
      </c>
      <c r="K798" s="115">
        <v>0.14690328532131999</v>
      </c>
      <c r="L798" s="115">
        <v>3674.4298317204998</v>
      </c>
      <c r="M798" s="115">
        <v>9.1560573693021006</v>
      </c>
      <c r="N798" s="115">
        <v>1.3465012888880701</v>
      </c>
      <c r="O798" s="115">
        <v>1.3450549081410399</v>
      </c>
      <c r="P798" s="115">
        <v>0.19780546302706001</v>
      </c>
      <c r="Q798" s="115">
        <v>539.78581396243999</v>
      </c>
      <c r="R798" s="115">
        <v>1210</v>
      </c>
      <c r="S798" s="115" t="s">
        <v>353</v>
      </c>
      <c r="T798" s="115">
        <v>1210</v>
      </c>
      <c r="U798" s="115" t="s">
        <v>352</v>
      </c>
      <c r="V798" s="115" t="s">
        <v>350</v>
      </c>
      <c r="Z798" s="115">
        <v>0</v>
      </c>
      <c r="AA798" s="115">
        <v>1</v>
      </c>
      <c r="AB798" s="115">
        <v>1.3450549081410399</v>
      </c>
      <c r="AC798" s="115">
        <v>0.19780546302706001</v>
      </c>
      <c r="AD798" s="115">
        <v>539.78581396243999</v>
      </c>
      <c r="AF798" s="115">
        <v>-1</v>
      </c>
      <c r="AG798" s="115">
        <v>-1</v>
      </c>
      <c r="AH798" s="115">
        <v>-1</v>
      </c>
      <c r="AI798" s="115">
        <v>-1</v>
      </c>
      <c r="AJ798" s="115">
        <v>0</v>
      </c>
      <c r="AM798" s="115" t="s">
        <v>348</v>
      </c>
      <c r="AN798" s="115">
        <v>-1</v>
      </c>
      <c r="AQ798" s="115">
        <v>608</v>
      </c>
      <c r="AR798" s="115" t="s">
        <v>247</v>
      </c>
      <c r="AS798" s="115" t="s">
        <v>355</v>
      </c>
      <c r="AT798" s="115" t="s">
        <v>296</v>
      </c>
      <c r="AV798" s="115">
        <v>98.869393013463295</v>
      </c>
      <c r="AW798" s="115">
        <v>0.4377824931</v>
      </c>
    </row>
    <row r="799" spans="1:49" x14ac:dyDescent="0.25">
      <c r="A799" s="117">
        <v>230000</v>
      </c>
      <c r="B799" s="117">
        <v>880000</v>
      </c>
      <c r="C799" s="117">
        <v>880000</v>
      </c>
      <c r="D799" s="115" t="s">
        <v>342</v>
      </c>
      <c r="E799" s="115" t="s">
        <v>13</v>
      </c>
      <c r="F799" s="115" t="s">
        <v>343</v>
      </c>
      <c r="G799" s="115" t="s">
        <v>344</v>
      </c>
      <c r="H799" s="115">
        <v>0.56000000000000005</v>
      </c>
      <c r="I799" s="115">
        <v>0.48</v>
      </c>
      <c r="J799" s="115" t="s">
        <v>350</v>
      </c>
      <c r="K799" s="115">
        <v>0.11624255065229</v>
      </c>
      <c r="L799" s="115">
        <v>3674.4298317204998</v>
      </c>
      <c r="M799" s="115">
        <v>9.1560573693021006</v>
      </c>
      <c r="N799" s="115">
        <v>1.3465012888880701</v>
      </c>
      <c r="O799" s="115">
        <v>1.06432346252642</v>
      </c>
      <c r="P799" s="115">
        <v>0.15652074427695001</v>
      </c>
      <c r="Q799" s="115">
        <v>427.12509583207799</v>
      </c>
      <c r="R799" s="115">
        <v>1210</v>
      </c>
      <c r="S799" s="115" t="s">
        <v>353</v>
      </c>
      <c r="T799" s="115">
        <v>1210</v>
      </c>
      <c r="U799" s="115" t="s">
        <v>352</v>
      </c>
      <c r="V799" s="115" t="s">
        <v>350</v>
      </c>
      <c r="Z799" s="115">
        <v>0</v>
      </c>
      <c r="AA799" s="115">
        <v>1</v>
      </c>
      <c r="AB799" s="115">
        <v>1.06432346252642</v>
      </c>
      <c r="AC799" s="115">
        <v>0.15652074427695001</v>
      </c>
      <c r="AD799" s="115">
        <v>427.12509583207799</v>
      </c>
      <c r="AF799" s="115">
        <v>-1</v>
      </c>
      <c r="AG799" s="115">
        <v>-1</v>
      </c>
      <c r="AH799" s="115">
        <v>-1</v>
      </c>
      <c r="AI799" s="115">
        <v>-1</v>
      </c>
      <c r="AJ799" s="115">
        <v>0</v>
      </c>
      <c r="AM799" s="115" t="s">
        <v>348</v>
      </c>
      <c r="AN799" s="115">
        <v>-1</v>
      </c>
      <c r="AQ799" s="115">
        <v>608</v>
      </c>
      <c r="AR799" s="115" t="s">
        <v>247</v>
      </c>
      <c r="AS799" s="115" t="s">
        <v>355</v>
      </c>
      <c r="AT799" s="115" t="s">
        <v>296</v>
      </c>
      <c r="AV799" s="115">
        <v>89.854507654684895</v>
      </c>
      <c r="AW799" s="115">
        <v>0.34641126989999999</v>
      </c>
    </row>
    <row r="800" spans="1:49" x14ac:dyDescent="0.25">
      <c r="A800" s="117">
        <v>230000</v>
      </c>
      <c r="B800" s="117">
        <v>880000</v>
      </c>
      <c r="C800" s="117">
        <v>880000</v>
      </c>
      <c r="D800" s="115" t="s">
        <v>342</v>
      </c>
      <c r="E800" s="115" t="s">
        <v>13</v>
      </c>
      <c r="F800" s="115" t="s">
        <v>343</v>
      </c>
      <c r="G800" s="115" t="s">
        <v>344</v>
      </c>
      <c r="H800" s="115">
        <v>0.56000000000000005</v>
      </c>
      <c r="I800" s="115">
        <v>0.48</v>
      </c>
      <c r="J800" s="115" t="s">
        <v>350</v>
      </c>
      <c r="K800" s="115">
        <v>0.19668561559407</v>
      </c>
      <c r="L800" s="115">
        <v>3682.59813766149</v>
      </c>
      <c r="M800" s="115">
        <v>9.1751459501170505</v>
      </c>
      <c r="N800" s="115">
        <v>1.34926546710053</v>
      </c>
      <c r="O800" s="115">
        <v>1.80461922936421</v>
      </c>
      <c r="P800" s="115">
        <v>0.26538110899647999</v>
      </c>
      <c r="Q800" s="115">
        <v>724.31408169152701</v>
      </c>
      <c r="R800" s="115">
        <v>1200</v>
      </c>
      <c r="S800" s="115" t="s">
        <v>351</v>
      </c>
      <c r="T800" s="115">
        <v>1200</v>
      </c>
      <c r="U800" s="115" t="s">
        <v>352</v>
      </c>
      <c r="V800" s="115" t="s">
        <v>350</v>
      </c>
      <c r="Z800" s="115">
        <v>0</v>
      </c>
      <c r="AA800" s="115">
        <v>1</v>
      </c>
      <c r="AB800" s="115">
        <v>1.80461922936421</v>
      </c>
      <c r="AC800" s="115">
        <v>0.26538110899647999</v>
      </c>
      <c r="AD800" s="115">
        <v>724.31408169152701</v>
      </c>
      <c r="AF800" s="115">
        <v>-1</v>
      </c>
      <c r="AG800" s="115">
        <v>-1</v>
      </c>
      <c r="AH800" s="115">
        <v>-1</v>
      </c>
      <c r="AI800" s="115">
        <v>-1</v>
      </c>
      <c r="AJ800" s="115">
        <v>0</v>
      </c>
      <c r="AM800" s="115" t="s">
        <v>348</v>
      </c>
      <c r="AN800" s="115">
        <v>-1</v>
      </c>
      <c r="AQ800" s="115">
        <v>608</v>
      </c>
      <c r="AR800" s="115" t="s">
        <v>247</v>
      </c>
      <c r="AS800" s="115" t="s">
        <v>355</v>
      </c>
      <c r="AT800" s="115" t="s">
        <v>296</v>
      </c>
      <c r="AV800" s="115">
        <v>131.795800293366</v>
      </c>
      <c r="AW800" s="115">
        <v>0.58744045550000001</v>
      </c>
    </row>
    <row r="801" spans="1:49" x14ac:dyDescent="0.25">
      <c r="A801" s="117">
        <v>230000</v>
      </c>
      <c r="B801" s="117">
        <v>880000</v>
      </c>
      <c r="C801" s="117">
        <v>880000</v>
      </c>
      <c r="D801" s="115" t="s">
        <v>342</v>
      </c>
      <c r="E801" s="115" t="s">
        <v>13</v>
      </c>
      <c r="F801" s="115" t="s">
        <v>343</v>
      </c>
      <c r="G801" s="115" t="s">
        <v>344</v>
      </c>
      <c r="H801" s="115">
        <v>0.56000000000000005</v>
      </c>
      <c r="I801" s="115">
        <v>0.48</v>
      </c>
      <c r="J801" s="115" t="s">
        <v>350</v>
      </c>
      <c r="K801" s="115">
        <v>4.3590272842400003E-2</v>
      </c>
      <c r="L801" s="115">
        <v>3682.59813766149</v>
      </c>
      <c r="M801" s="115">
        <v>9.1751459501170505</v>
      </c>
      <c r="N801" s="115">
        <v>1.34926546710053</v>
      </c>
      <c r="O801" s="115">
        <v>0.39994711533451999</v>
      </c>
      <c r="P801" s="115">
        <v>5.8814849847749998E-2</v>
      </c>
      <c r="Q801" s="115">
        <v>160.52545758961099</v>
      </c>
      <c r="R801" s="115">
        <v>1210</v>
      </c>
      <c r="S801" s="115" t="s">
        <v>353</v>
      </c>
      <c r="T801" s="115">
        <v>1210</v>
      </c>
      <c r="U801" s="115" t="s">
        <v>352</v>
      </c>
      <c r="V801" s="115" t="s">
        <v>350</v>
      </c>
      <c r="Z801" s="115">
        <v>0</v>
      </c>
      <c r="AA801" s="115">
        <v>1</v>
      </c>
      <c r="AB801" s="115">
        <v>0.39994711533451999</v>
      </c>
      <c r="AC801" s="115">
        <v>5.8814849847749998E-2</v>
      </c>
      <c r="AD801" s="115">
        <v>310.79080513489203</v>
      </c>
      <c r="AF801" s="115">
        <v>-1</v>
      </c>
      <c r="AG801" s="115">
        <v>-1</v>
      </c>
      <c r="AH801" s="115">
        <v>-1</v>
      </c>
      <c r="AI801" s="115">
        <v>-1</v>
      </c>
      <c r="AJ801" s="115">
        <v>0</v>
      </c>
      <c r="AM801" s="115" t="s">
        <v>348</v>
      </c>
      <c r="AN801" s="115">
        <v>-1</v>
      </c>
      <c r="AQ801" s="115">
        <v>608</v>
      </c>
      <c r="AR801" s="115" t="s">
        <v>247</v>
      </c>
      <c r="AS801" s="115" t="s">
        <v>355</v>
      </c>
      <c r="AT801" s="115" t="s">
        <v>296</v>
      </c>
      <c r="AV801" s="115">
        <v>58.850666330988297</v>
      </c>
      <c r="AW801" s="115">
        <v>0.25206066919999998</v>
      </c>
    </row>
    <row r="802" spans="1:49" x14ac:dyDescent="0.25">
      <c r="A802" s="117">
        <v>230000</v>
      </c>
      <c r="B802" s="117">
        <v>880000</v>
      </c>
      <c r="C802" s="117">
        <v>880000</v>
      </c>
      <c r="D802" s="115" t="s">
        <v>342</v>
      </c>
      <c r="E802" s="115" t="s">
        <v>13</v>
      </c>
      <c r="F802" s="115" t="s">
        <v>343</v>
      </c>
      <c r="G802" s="115" t="s">
        <v>344</v>
      </c>
      <c r="H802" s="115">
        <v>0.56000000000000005</v>
      </c>
      <c r="I802" s="115">
        <v>0.48</v>
      </c>
      <c r="J802" s="115" t="s">
        <v>350</v>
      </c>
      <c r="K802" s="115">
        <v>6.1286806700349999E-2</v>
      </c>
      <c r="L802" s="115">
        <v>3682.59813766149</v>
      </c>
      <c r="M802" s="115">
        <v>9.1751459501170505</v>
      </c>
      <c r="N802" s="115">
        <v>1.34926546710053</v>
      </c>
      <c r="O802" s="115">
        <v>0.56231539629236005</v>
      </c>
      <c r="P802" s="115">
        <v>8.269217186965E-2</v>
      </c>
      <c r="Q802" s="115">
        <v>225.694680217947</v>
      </c>
      <c r="R802" s="115">
        <v>1210</v>
      </c>
      <c r="S802" s="115" t="s">
        <v>353</v>
      </c>
      <c r="T802" s="115">
        <v>1210</v>
      </c>
      <c r="U802" s="115" t="s">
        <v>352</v>
      </c>
      <c r="V802" s="115" t="s">
        <v>350</v>
      </c>
      <c r="Z802" s="115">
        <v>0</v>
      </c>
      <c r="AA802" s="115">
        <v>1</v>
      </c>
      <c r="AB802" s="115">
        <v>0.56231539629236005</v>
      </c>
      <c r="AC802" s="115">
        <v>8.269217186965E-2</v>
      </c>
      <c r="AD802" s="115">
        <v>422.984627028896</v>
      </c>
      <c r="AF802" s="115">
        <v>-1</v>
      </c>
      <c r="AG802" s="115">
        <v>-1</v>
      </c>
      <c r="AH802" s="115">
        <v>-1</v>
      </c>
      <c r="AI802" s="115">
        <v>-1</v>
      </c>
      <c r="AJ802" s="115">
        <v>0</v>
      </c>
      <c r="AM802" s="115" t="s">
        <v>348</v>
      </c>
      <c r="AN802" s="115">
        <v>-1</v>
      </c>
      <c r="AQ802" s="115">
        <v>608</v>
      </c>
      <c r="AR802" s="115" t="s">
        <v>247</v>
      </c>
      <c r="AS802" s="115" t="s">
        <v>355</v>
      </c>
      <c r="AT802" s="115" t="s">
        <v>296</v>
      </c>
      <c r="AV802" s="115">
        <v>75.0614982967777</v>
      </c>
      <c r="AW802" s="115">
        <v>0.3430532255</v>
      </c>
    </row>
    <row r="803" spans="1:49" x14ac:dyDescent="0.25">
      <c r="A803" s="117">
        <v>230000</v>
      </c>
      <c r="B803" s="117">
        <v>880000</v>
      </c>
      <c r="C803" s="117">
        <v>880000</v>
      </c>
      <c r="D803" s="115" t="s">
        <v>342</v>
      </c>
      <c r="E803" s="115" t="s">
        <v>13</v>
      </c>
      <c r="F803" s="115" t="s">
        <v>343</v>
      </c>
      <c r="G803" s="115" t="s">
        <v>344</v>
      </c>
      <c r="H803" s="115">
        <v>0.56000000000000005</v>
      </c>
      <c r="I803" s="115">
        <v>0.48</v>
      </c>
      <c r="J803" s="115" t="s">
        <v>350</v>
      </c>
      <c r="K803" s="115">
        <v>0.15316173983483</v>
      </c>
      <c r="L803" s="115">
        <v>3682.59813766149</v>
      </c>
      <c r="M803" s="115">
        <v>9.1751459501170505</v>
      </c>
      <c r="N803" s="115">
        <v>1.34926546710053</v>
      </c>
      <c r="O803" s="115">
        <v>1.4052813169584899</v>
      </c>
      <c r="P803" s="115">
        <v>0.20665584644018001</v>
      </c>
      <c r="Q803" s="115">
        <v>564.03313787676905</v>
      </c>
      <c r="R803" s="115">
        <v>1210</v>
      </c>
      <c r="S803" s="115" t="s">
        <v>353</v>
      </c>
      <c r="T803" s="115">
        <v>1210</v>
      </c>
      <c r="U803" s="115" t="s">
        <v>352</v>
      </c>
      <c r="V803" s="115" t="s">
        <v>350</v>
      </c>
      <c r="Z803" s="115">
        <v>0</v>
      </c>
      <c r="AA803" s="115">
        <v>1</v>
      </c>
      <c r="AB803" s="115">
        <v>1.4052813169584899</v>
      </c>
      <c r="AC803" s="115">
        <v>0.20665584644018001</v>
      </c>
      <c r="AD803" s="115">
        <v>564.03313787676905</v>
      </c>
      <c r="AF803" s="115">
        <v>-1</v>
      </c>
      <c r="AG803" s="115">
        <v>-1</v>
      </c>
      <c r="AH803" s="115">
        <v>-1</v>
      </c>
      <c r="AI803" s="115">
        <v>-1</v>
      </c>
      <c r="AJ803" s="115">
        <v>0</v>
      </c>
      <c r="AM803" s="115" t="s">
        <v>348</v>
      </c>
      <c r="AN803" s="115">
        <v>-1</v>
      </c>
      <c r="AQ803" s="115">
        <v>608</v>
      </c>
      <c r="AR803" s="115" t="s">
        <v>247</v>
      </c>
      <c r="AS803" s="115" t="s">
        <v>355</v>
      </c>
      <c r="AT803" s="115" t="s">
        <v>296</v>
      </c>
      <c r="AV803" s="115">
        <v>104.758572823139</v>
      </c>
      <c r="AW803" s="115">
        <v>0.45744780039999999</v>
      </c>
    </row>
    <row r="804" spans="1:49" x14ac:dyDescent="0.25">
      <c r="A804" s="117">
        <v>230000</v>
      </c>
      <c r="B804" s="117">
        <v>880000</v>
      </c>
      <c r="C804" s="117">
        <v>880000</v>
      </c>
      <c r="D804" s="115" t="s">
        <v>342</v>
      </c>
      <c r="E804" s="115" t="s">
        <v>13</v>
      </c>
      <c r="F804" s="115" t="s">
        <v>343</v>
      </c>
      <c r="G804" s="115" t="s">
        <v>344</v>
      </c>
      <c r="H804" s="115">
        <v>0.56000000000000005</v>
      </c>
      <c r="I804" s="115">
        <v>0.48</v>
      </c>
      <c r="J804" s="115" t="s">
        <v>350</v>
      </c>
      <c r="K804" s="115">
        <v>6.8661277209920005E-2</v>
      </c>
      <c r="L804" s="115">
        <v>3682.59813766149</v>
      </c>
      <c r="M804" s="115">
        <v>9.1751459501170505</v>
      </c>
      <c r="N804" s="115">
        <v>1.34926546710053</v>
      </c>
      <c r="O804" s="115">
        <v>0.62997723952245999</v>
      </c>
      <c r="P804" s="115">
        <v>9.2642290266360006E-2</v>
      </c>
      <c r="Q804" s="115">
        <v>252.851891582711</v>
      </c>
      <c r="R804" s="115">
        <v>1210</v>
      </c>
      <c r="S804" s="115" t="s">
        <v>353</v>
      </c>
      <c r="T804" s="115">
        <v>1210</v>
      </c>
      <c r="U804" s="115" t="s">
        <v>352</v>
      </c>
      <c r="V804" s="115" t="s">
        <v>350</v>
      </c>
      <c r="Z804" s="115">
        <v>0</v>
      </c>
      <c r="AA804" s="115">
        <v>1</v>
      </c>
      <c r="AB804" s="115">
        <v>0.62997723952245999</v>
      </c>
      <c r="AC804" s="115">
        <v>9.2642290266360006E-2</v>
      </c>
      <c r="AD804" s="115">
        <v>252.851891582712</v>
      </c>
      <c r="AF804" s="115">
        <v>-1</v>
      </c>
      <c r="AG804" s="115">
        <v>-1</v>
      </c>
      <c r="AH804" s="115">
        <v>-1</v>
      </c>
      <c r="AI804" s="115">
        <v>-1</v>
      </c>
      <c r="AJ804" s="115">
        <v>0</v>
      </c>
      <c r="AM804" s="115" t="s">
        <v>348</v>
      </c>
      <c r="AN804" s="115">
        <v>-1</v>
      </c>
      <c r="AQ804" s="115">
        <v>608</v>
      </c>
      <c r="AR804" s="115" t="s">
        <v>247</v>
      </c>
      <c r="AS804" s="115" t="s">
        <v>355</v>
      </c>
      <c r="AT804" s="115" t="s">
        <v>296</v>
      </c>
      <c r="AV804" s="115">
        <v>66.803371762735594</v>
      </c>
      <c r="AW804" s="115">
        <v>0.20507047170000001</v>
      </c>
    </row>
    <row r="805" spans="1:49" x14ac:dyDescent="0.25">
      <c r="A805" s="117">
        <v>230000</v>
      </c>
      <c r="B805" s="117">
        <v>880000</v>
      </c>
      <c r="C805" s="117">
        <v>880000</v>
      </c>
      <c r="D805" s="115" t="s">
        <v>342</v>
      </c>
      <c r="E805" s="115" t="s">
        <v>13</v>
      </c>
      <c r="F805" s="115" t="s">
        <v>343</v>
      </c>
      <c r="G805" s="115" t="s">
        <v>344</v>
      </c>
      <c r="H805" s="115">
        <v>0.56000000000000005</v>
      </c>
      <c r="I805" s="115">
        <v>0.48</v>
      </c>
      <c r="J805" s="115" t="s">
        <v>350</v>
      </c>
      <c r="K805" s="115">
        <v>3.1829969262430001E-2</v>
      </c>
      <c r="L805" s="115">
        <v>3692.1473050725899</v>
      </c>
      <c r="M805" s="115">
        <v>9.1974220037727008</v>
      </c>
      <c r="N805" s="115">
        <v>1.35248978607176</v>
      </c>
      <c r="O805" s="115">
        <v>0.29275365967368</v>
      </c>
      <c r="P805" s="115">
        <v>4.3049708318409999E-2</v>
      </c>
      <c r="Q805" s="115">
        <v>117.520935232824</v>
      </c>
      <c r="R805" s="115">
        <v>1210</v>
      </c>
      <c r="S805" s="115" t="s">
        <v>353</v>
      </c>
      <c r="T805" s="115">
        <v>1210</v>
      </c>
      <c r="U805" s="115" t="s">
        <v>352</v>
      </c>
      <c r="V805" s="115" t="s">
        <v>350</v>
      </c>
      <c r="Z805" s="115">
        <v>0</v>
      </c>
      <c r="AA805" s="115">
        <v>1</v>
      </c>
      <c r="AB805" s="115">
        <v>0.29275365967368</v>
      </c>
      <c r="AC805" s="115">
        <v>4.3049708318409999E-2</v>
      </c>
      <c r="AD805" s="115">
        <v>475.41821558670802</v>
      </c>
      <c r="AF805" s="115">
        <v>-1</v>
      </c>
      <c r="AG805" s="115">
        <v>-1</v>
      </c>
      <c r="AH805" s="115">
        <v>-1</v>
      </c>
      <c r="AI805" s="115">
        <v>-1</v>
      </c>
      <c r="AJ805" s="115">
        <v>0</v>
      </c>
      <c r="AM805" s="115" t="s">
        <v>348</v>
      </c>
      <c r="AN805" s="115">
        <v>-1</v>
      </c>
      <c r="AQ805" s="115">
        <v>608</v>
      </c>
      <c r="AR805" s="115" t="s">
        <v>247</v>
      </c>
      <c r="AS805" s="115" t="s">
        <v>355</v>
      </c>
      <c r="AT805" s="115" t="s">
        <v>296</v>
      </c>
      <c r="AV805" s="115">
        <v>52.5080169460688</v>
      </c>
      <c r="AW805" s="115">
        <v>0.38557843920000001</v>
      </c>
    </row>
    <row r="806" spans="1:49" x14ac:dyDescent="0.25">
      <c r="A806" s="117">
        <v>230000</v>
      </c>
      <c r="B806" s="117">
        <v>880000</v>
      </c>
      <c r="C806" s="117">
        <v>880000</v>
      </c>
      <c r="D806" s="115" t="s">
        <v>342</v>
      </c>
      <c r="E806" s="115" t="s">
        <v>13</v>
      </c>
      <c r="F806" s="115" t="s">
        <v>343</v>
      </c>
      <c r="G806" s="115" t="s">
        <v>344</v>
      </c>
      <c r="H806" s="115">
        <v>0.56000000000000005</v>
      </c>
      <c r="I806" s="115">
        <v>0.48</v>
      </c>
      <c r="J806" s="115" t="s">
        <v>350</v>
      </c>
      <c r="K806" s="115">
        <v>0.10101685618629</v>
      </c>
      <c r="L806" s="115">
        <v>3692.1473050725899</v>
      </c>
      <c r="M806" s="115">
        <v>9.1974220037727008</v>
      </c>
      <c r="N806" s="115">
        <v>1.35248978607176</v>
      </c>
      <c r="O806" s="115">
        <v>0.92909465583974005</v>
      </c>
      <c r="P806" s="115">
        <v>0.13662426621304</v>
      </c>
      <c r="Q806" s="115">
        <v>372.96911333512298</v>
      </c>
      <c r="R806" s="115">
        <v>1210</v>
      </c>
      <c r="S806" s="115" t="s">
        <v>353</v>
      </c>
      <c r="T806" s="115">
        <v>1210</v>
      </c>
      <c r="U806" s="115" t="s">
        <v>352</v>
      </c>
      <c r="V806" s="115" t="s">
        <v>350</v>
      </c>
      <c r="Z806" s="115">
        <v>0</v>
      </c>
      <c r="AA806" s="115">
        <v>1</v>
      </c>
      <c r="AB806" s="115">
        <v>0.92909465583974005</v>
      </c>
      <c r="AC806" s="115">
        <v>0.13662426621304</v>
      </c>
      <c r="AD806" s="115">
        <v>372.96911333512298</v>
      </c>
      <c r="AF806" s="115">
        <v>-1</v>
      </c>
      <c r="AG806" s="115">
        <v>-1</v>
      </c>
      <c r="AH806" s="115">
        <v>-1</v>
      </c>
      <c r="AI806" s="115">
        <v>-1</v>
      </c>
      <c r="AJ806" s="115">
        <v>0</v>
      </c>
      <c r="AM806" s="115" t="s">
        <v>348</v>
      </c>
      <c r="AN806" s="115">
        <v>-1</v>
      </c>
      <c r="AQ806" s="115">
        <v>608</v>
      </c>
      <c r="AR806" s="115" t="s">
        <v>247</v>
      </c>
      <c r="AS806" s="115" t="s">
        <v>355</v>
      </c>
      <c r="AT806" s="115" t="s">
        <v>296</v>
      </c>
      <c r="AV806" s="115">
        <v>80.9806918981037</v>
      </c>
      <c r="AW806" s="115">
        <v>0.30248914300000002</v>
      </c>
    </row>
    <row r="807" spans="1:49" x14ac:dyDescent="0.25">
      <c r="A807" s="117">
        <v>230000</v>
      </c>
      <c r="B807" s="117">
        <v>880000</v>
      </c>
      <c r="C807" s="117">
        <v>880000</v>
      </c>
      <c r="D807" s="115" t="s">
        <v>342</v>
      </c>
      <c r="E807" s="115" t="s">
        <v>13</v>
      </c>
      <c r="F807" s="115" t="s">
        <v>343</v>
      </c>
      <c r="G807" s="115" t="s">
        <v>344</v>
      </c>
      <c r="H807" s="115">
        <v>0.56000000000000005</v>
      </c>
      <c r="I807" s="115">
        <v>0.48</v>
      </c>
      <c r="J807" s="115" t="s">
        <v>350</v>
      </c>
      <c r="K807" s="115">
        <v>7.6012712660279994E-2</v>
      </c>
      <c r="L807" s="115">
        <v>3692.1473050725899</v>
      </c>
      <c r="M807" s="115">
        <v>9.1974220037727008</v>
      </c>
      <c r="N807" s="115">
        <v>1.35248978607176</v>
      </c>
      <c r="O807" s="115">
        <v>0.69912099598812005</v>
      </c>
      <c r="P807" s="115">
        <v>0.10280641748463</v>
      </c>
      <c r="Q807" s="115">
        <v>280.650132199913</v>
      </c>
      <c r="R807" s="115">
        <v>1210</v>
      </c>
      <c r="S807" s="115" t="s">
        <v>353</v>
      </c>
      <c r="T807" s="115">
        <v>1210</v>
      </c>
      <c r="U807" s="115" t="s">
        <v>352</v>
      </c>
      <c r="V807" s="115" t="s">
        <v>350</v>
      </c>
      <c r="Z807" s="115">
        <v>0</v>
      </c>
      <c r="AA807" s="115">
        <v>1</v>
      </c>
      <c r="AB807" s="115">
        <v>0.69912099598812005</v>
      </c>
      <c r="AC807" s="115">
        <v>0.10280641748463</v>
      </c>
      <c r="AD807" s="115">
        <v>736.55335386765796</v>
      </c>
      <c r="AF807" s="115">
        <v>-1</v>
      </c>
      <c r="AG807" s="115">
        <v>-1</v>
      </c>
      <c r="AH807" s="115">
        <v>-1</v>
      </c>
      <c r="AI807" s="115">
        <v>-1</v>
      </c>
      <c r="AJ807" s="115">
        <v>0</v>
      </c>
      <c r="AM807" s="115" t="s">
        <v>348</v>
      </c>
      <c r="AN807" s="115">
        <v>-1</v>
      </c>
      <c r="AQ807" s="115">
        <v>608</v>
      </c>
      <c r="AR807" s="115" t="s">
        <v>247</v>
      </c>
      <c r="AS807" s="115" t="s">
        <v>355</v>
      </c>
      <c r="AT807" s="115" t="s">
        <v>296</v>
      </c>
      <c r="AV807" s="115">
        <v>83.829297994479901</v>
      </c>
      <c r="AW807" s="115">
        <v>0.59736687259999999</v>
      </c>
    </row>
    <row r="808" spans="1:49" x14ac:dyDescent="0.25">
      <c r="A808" s="117">
        <v>230000</v>
      </c>
      <c r="B808" s="117">
        <v>880000</v>
      </c>
      <c r="C808" s="117">
        <v>880000</v>
      </c>
      <c r="D808" s="115" t="s">
        <v>342</v>
      </c>
      <c r="E808" s="115" t="s">
        <v>13</v>
      </c>
      <c r="F808" s="115" t="s">
        <v>343</v>
      </c>
      <c r="G808" s="115" t="s">
        <v>344</v>
      </c>
      <c r="H808" s="115">
        <v>0.56000000000000005</v>
      </c>
      <c r="I808" s="115">
        <v>0.48</v>
      </c>
      <c r="J808" s="115" t="s">
        <v>350</v>
      </c>
      <c r="K808" s="115">
        <v>0.15480184612129999</v>
      </c>
      <c r="L808" s="115">
        <v>3692.1473050725899</v>
      </c>
      <c r="M808" s="115">
        <v>9.1974220037727008</v>
      </c>
      <c r="N808" s="115">
        <v>1.35248978607176</v>
      </c>
      <c r="O808" s="115">
        <v>1.4237779057407001</v>
      </c>
      <c r="P808" s="115">
        <v>0.20936791574411001</v>
      </c>
      <c r="Q808" s="115">
        <v>571.55121897702998</v>
      </c>
      <c r="R808" s="115">
        <v>1210</v>
      </c>
      <c r="S808" s="115" t="s">
        <v>353</v>
      </c>
      <c r="T808" s="115">
        <v>1210</v>
      </c>
      <c r="U808" s="115" t="s">
        <v>352</v>
      </c>
      <c r="V808" s="115" t="s">
        <v>350</v>
      </c>
      <c r="Z808" s="115">
        <v>0</v>
      </c>
      <c r="AA808" s="115">
        <v>1</v>
      </c>
      <c r="AB808" s="115">
        <v>1.4237779057407001</v>
      </c>
      <c r="AC808" s="115">
        <v>0.20936791574411001</v>
      </c>
      <c r="AD808" s="115">
        <v>571.55121897702998</v>
      </c>
      <c r="AF808" s="115">
        <v>-1</v>
      </c>
      <c r="AG808" s="115">
        <v>-1</v>
      </c>
      <c r="AH808" s="115">
        <v>-1</v>
      </c>
      <c r="AI808" s="115">
        <v>-1</v>
      </c>
      <c r="AJ808" s="115">
        <v>0</v>
      </c>
      <c r="AM808" s="115" t="s">
        <v>348</v>
      </c>
      <c r="AN808" s="115">
        <v>-1</v>
      </c>
      <c r="AQ808" s="115">
        <v>608</v>
      </c>
      <c r="AR808" s="115" t="s">
        <v>247</v>
      </c>
      <c r="AS808" s="115" t="s">
        <v>355</v>
      </c>
      <c r="AT808" s="115" t="s">
        <v>296</v>
      </c>
      <c r="AV808" s="115">
        <v>102.249872100861</v>
      </c>
      <c r="AW808" s="115">
        <v>0.46354518979999998</v>
      </c>
    </row>
    <row r="809" spans="1:49" x14ac:dyDescent="0.25">
      <c r="A809" s="117">
        <v>230000</v>
      </c>
      <c r="B809" s="117">
        <v>880000</v>
      </c>
      <c r="C809" s="117">
        <v>880000</v>
      </c>
      <c r="D809" s="115" t="s">
        <v>342</v>
      </c>
      <c r="E809" s="115" t="s">
        <v>13</v>
      </c>
      <c r="F809" s="115" t="s">
        <v>343</v>
      </c>
      <c r="G809" s="115" t="s">
        <v>344</v>
      </c>
      <c r="H809" s="115">
        <v>0.56000000000000005</v>
      </c>
      <c r="I809" s="115">
        <v>0.48</v>
      </c>
      <c r="J809" s="115" t="s">
        <v>350</v>
      </c>
      <c r="K809" s="115">
        <v>0.14152117010501999</v>
      </c>
      <c r="L809" s="115">
        <v>3675.0356444997301</v>
      </c>
      <c r="M809" s="115">
        <v>9.1574572287756801</v>
      </c>
      <c r="N809" s="115">
        <v>1.34670342451249</v>
      </c>
      <c r="O809" s="115">
        <v>1.29597406220303</v>
      </c>
      <c r="P809" s="115">
        <v>0.19058704442145</v>
      </c>
      <c r="Q809" s="115">
        <v>520.09534458726898</v>
      </c>
      <c r="R809" s="115">
        <v>1210</v>
      </c>
      <c r="S809" s="115" t="s">
        <v>353</v>
      </c>
      <c r="T809" s="115">
        <v>1210</v>
      </c>
      <c r="U809" s="115" t="s">
        <v>352</v>
      </c>
      <c r="V809" s="115" t="s">
        <v>350</v>
      </c>
      <c r="Z809" s="115">
        <v>0</v>
      </c>
      <c r="AA809" s="115">
        <v>1</v>
      </c>
      <c r="AB809" s="115">
        <v>1.29597406220303</v>
      </c>
      <c r="AC809" s="115">
        <v>0.19058704442145</v>
      </c>
      <c r="AD809" s="115">
        <v>520.09534458726898</v>
      </c>
      <c r="AF809" s="115">
        <v>-1</v>
      </c>
      <c r="AG809" s="115">
        <v>-1</v>
      </c>
      <c r="AH809" s="115">
        <v>-1</v>
      </c>
      <c r="AI809" s="115">
        <v>-1</v>
      </c>
      <c r="AJ809" s="115">
        <v>0</v>
      </c>
      <c r="AM809" s="115" t="s">
        <v>348</v>
      </c>
      <c r="AN809" s="115">
        <v>-1</v>
      </c>
      <c r="AQ809" s="115">
        <v>608</v>
      </c>
      <c r="AR809" s="115" t="s">
        <v>247</v>
      </c>
      <c r="AS809" s="115" t="s">
        <v>355</v>
      </c>
      <c r="AT809" s="115" t="s">
        <v>296</v>
      </c>
      <c r="AV809" s="115">
        <v>98.307522957464101</v>
      </c>
      <c r="AW809" s="115">
        <v>0.42181293149999999</v>
      </c>
    </row>
    <row r="810" spans="1:49" x14ac:dyDescent="0.25">
      <c r="A810" s="117">
        <v>230000</v>
      </c>
      <c r="B810" s="117">
        <v>880000</v>
      </c>
      <c r="C810" s="117">
        <v>880000</v>
      </c>
      <c r="D810" s="115" t="s">
        <v>342</v>
      </c>
      <c r="E810" s="115" t="s">
        <v>13</v>
      </c>
      <c r="F810" s="115" t="s">
        <v>343</v>
      </c>
      <c r="G810" s="115" t="s">
        <v>344</v>
      </c>
      <c r="H810" s="115">
        <v>0.56000000000000005</v>
      </c>
      <c r="I810" s="115">
        <v>0.48</v>
      </c>
      <c r="J810" s="115" t="s">
        <v>350</v>
      </c>
      <c r="K810" s="115">
        <v>9.0143909481849999E-2</v>
      </c>
      <c r="L810" s="115">
        <v>3675.0356444997301</v>
      </c>
      <c r="M810" s="115">
        <v>9.1574572287756801</v>
      </c>
      <c r="N810" s="115">
        <v>1.34670342451249</v>
      </c>
      <c r="O810" s="115">
        <v>0.82548899551468002</v>
      </c>
      <c r="P810" s="115">
        <v>0.12139711159815</v>
      </c>
      <c r="Q810" s="115">
        <v>331.28208048036299</v>
      </c>
      <c r="R810" s="115">
        <v>1210</v>
      </c>
      <c r="S810" s="115" t="s">
        <v>353</v>
      </c>
      <c r="T810" s="115">
        <v>1210</v>
      </c>
      <c r="U810" s="115" t="s">
        <v>352</v>
      </c>
      <c r="V810" s="115" t="s">
        <v>350</v>
      </c>
      <c r="Z810" s="115">
        <v>0</v>
      </c>
      <c r="AA810" s="115">
        <v>1</v>
      </c>
      <c r="AB810" s="115">
        <v>0.82548899551468002</v>
      </c>
      <c r="AC810" s="115">
        <v>0.12139711159815</v>
      </c>
      <c r="AD810" s="115">
        <v>331.28208048036498</v>
      </c>
      <c r="AF810" s="115">
        <v>-1</v>
      </c>
      <c r="AG810" s="115">
        <v>-1</v>
      </c>
      <c r="AH810" s="115">
        <v>-1</v>
      </c>
      <c r="AI810" s="115">
        <v>-1</v>
      </c>
      <c r="AJ810" s="115">
        <v>0</v>
      </c>
      <c r="AM810" s="115" t="s">
        <v>348</v>
      </c>
      <c r="AN810" s="115">
        <v>-1</v>
      </c>
      <c r="AQ810" s="115">
        <v>608</v>
      </c>
      <c r="AR810" s="115" t="s">
        <v>247</v>
      </c>
      <c r="AS810" s="115" t="s">
        <v>355</v>
      </c>
      <c r="AT810" s="115" t="s">
        <v>296</v>
      </c>
      <c r="AV810" s="115">
        <v>76.4628246214005</v>
      </c>
      <c r="AW810" s="115">
        <v>0.26867970839999999</v>
      </c>
    </row>
    <row r="811" spans="1:49" x14ac:dyDescent="0.25">
      <c r="A811" s="117">
        <v>230000</v>
      </c>
      <c r="B811" s="117">
        <v>880000</v>
      </c>
      <c r="C811" s="117">
        <v>880000</v>
      </c>
      <c r="D811" s="115" t="s">
        <v>342</v>
      </c>
      <c r="E811" s="115" t="s">
        <v>13</v>
      </c>
      <c r="F811" s="115" t="s">
        <v>343</v>
      </c>
      <c r="G811" s="115" t="s">
        <v>344</v>
      </c>
      <c r="H811" s="115">
        <v>0.56000000000000005</v>
      </c>
      <c r="I811" s="115">
        <v>0.48</v>
      </c>
      <c r="J811" s="115" t="s">
        <v>350</v>
      </c>
      <c r="K811" s="115">
        <v>0.20961737362772001</v>
      </c>
      <c r="L811" s="115">
        <v>3675.0356444997301</v>
      </c>
      <c r="M811" s="115">
        <v>9.1574572287756801</v>
      </c>
      <c r="N811" s="115">
        <v>1.34670342451249</v>
      </c>
      <c r="O811" s="115">
        <v>1.9195621334041699</v>
      </c>
      <c r="P811" s="115">
        <v>0.28229243490176997</v>
      </c>
      <c r="Q811" s="115">
        <v>770.35131978830304</v>
      </c>
      <c r="R811" s="115">
        <v>1210</v>
      </c>
      <c r="S811" s="115" t="s">
        <v>353</v>
      </c>
      <c r="T811" s="115">
        <v>1210</v>
      </c>
      <c r="U811" s="115" t="s">
        <v>352</v>
      </c>
      <c r="V811" s="115" t="s">
        <v>350</v>
      </c>
      <c r="Z811" s="115">
        <v>0</v>
      </c>
      <c r="AA811" s="115">
        <v>1</v>
      </c>
      <c r="AB811" s="115">
        <v>1.9195621334041699</v>
      </c>
      <c r="AC811" s="115">
        <v>0.28229243490176997</v>
      </c>
      <c r="AD811" s="115">
        <v>770.35131978830304</v>
      </c>
      <c r="AF811" s="115">
        <v>-1</v>
      </c>
      <c r="AG811" s="115">
        <v>-1</v>
      </c>
      <c r="AH811" s="115">
        <v>-1</v>
      </c>
      <c r="AI811" s="115">
        <v>-1</v>
      </c>
      <c r="AJ811" s="115">
        <v>0</v>
      </c>
      <c r="AM811" s="115" t="s">
        <v>348</v>
      </c>
      <c r="AN811" s="115">
        <v>-1</v>
      </c>
      <c r="AQ811" s="115">
        <v>608</v>
      </c>
      <c r="AR811" s="115" t="s">
        <v>247</v>
      </c>
      <c r="AS811" s="115" t="s">
        <v>355</v>
      </c>
      <c r="AT811" s="115" t="s">
        <v>296</v>
      </c>
      <c r="AV811" s="115">
        <v>116.728899707772</v>
      </c>
      <c r="AW811" s="115">
        <v>0.62477803710000002</v>
      </c>
    </row>
    <row r="812" spans="1:49" x14ac:dyDescent="0.25">
      <c r="A812" s="117">
        <v>230000</v>
      </c>
      <c r="B812" s="117">
        <v>880000</v>
      </c>
      <c r="C812" s="117">
        <v>880000</v>
      </c>
      <c r="D812" s="115" t="s">
        <v>342</v>
      </c>
      <c r="E812" s="115" t="s">
        <v>13</v>
      </c>
      <c r="F812" s="115" t="s">
        <v>343</v>
      </c>
      <c r="G812" s="115" t="s">
        <v>344</v>
      </c>
      <c r="H812" s="115">
        <v>0.56000000000000005</v>
      </c>
      <c r="I812" s="115">
        <v>0.48</v>
      </c>
      <c r="J812" s="115" t="s">
        <v>350</v>
      </c>
      <c r="K812" s="115">
        <v>0.17648100066042999</v>
      </c>
      <c r="L812" s="115">
        <v>3675.0356444997301</v>
      </c>
      <c r="M812" s="115">
        <v>9.1574572287756801</v>
      </c>
      <c r="N812" s="115">
        <v>1.34670342451249</v>
      </c>
      <c r="O812" s="115">
        <v>1.6161172152394601</v>
      </c>
      <c r="P812" s="115">
        <v>0.23766756795079999</v>
      </c>
      <c r="Q812" s="115">
        <v>648.57396800407901</v>
      </c>
      <c r="R812" s="115">
        <v>1210</v>
      </c>
      <c r="S812" s="115" t="s">
        <v>353</v>
      </c>
      <c r="T812" s="115">
        <v>1210</v>
      </c>
      <c r="U812" s="115" t="s">
        <v>352</v>
      </c>
      <c r="V812" s="115" t="s">
        <v>350</v>
      </c>
      <c r="Z812" s="115">
        <v>0</v>
      </c>
      <c r="AA812" s="115">
        <v>1</v>
      </c>
      <c r="AB812" s="115">
        <v>1.6161172152394601</v>
      </c>
      <c r="AC812" s="115">
        <v>0.23766756795079999</v>
      </c>
      <c r="AD812" s="115">
        <v>648.57396800407901</v>
      </c>
      <c r="AF812" s="115">
        <v>-1</v>
      </c>
      <c r="AG812" s="115">
        <v>-1</v>
      </c>
      <c r="AH812" s="115">
        <v>-1</v>
      </c>
      <c r="AI812" s="115">
        <v>-1</v>
      </c>
      <c r="AJ812" s="115">
        <v>0</v>
      </c>
      <c r="AM812" s="115" t="s">
        <v>348</v>
      </c>
      <c r="AN812" s="115">
        <v>-1</v>
      </c>
      <c r="AQ812" s="115">
        <v>608</v>
      </c>
      <c r="AR812" s="115" t="s">
        <v>247</v>
      </c>
      <c r="AS812" s="115" t="s">
        <v>355</v>
      </c>
      <c r="AT812" s="115" t="s">
        <v>296</v>
      </c>
      <c r="AV812" s="115">
        <v>108.396714158563</v>
      </c>
      <c r="AW812" s="115">
        <v>0.52601295049999997</v>
      </c>
    </row>
    <row r="813" spans="1:49" x14ac:dyDescent="0.25">
      <c r="A813" s="117">
        <v>230000</v>
      </c>
      <c r="B813" s="117">
        <v>880000</v>
      </c>
      <c r="C813" s="117">
        <v>880000</v>
      </c>
      <c r="D813" s="115" t="s">
        <v>342</v>
      </c>
      <c r="E813" s="115" t="s">
        <v>13</v>
      </c>
      <c r="F813" s="115" t="s">
        <v>343</v>
      </c>
      <c r="G813" s="115" t="s">
        <v>344</v>
      </c>
      <c r="H813" s="115">
        <v>0.56000000000000005</v>
      </c>
      <c r="I813" s="115">
        <v>0.48</v>
      </c>
      <c r="J813" s="115" t="s">
        <v>350</v>
      </c>
      <c r="K813" s="115">
        <v>1.7220922768380002E-2</v>
      </c>
      <c r="L813" s="115">
        <v>3685.1924885416302</v>
      </c>
      <c r="M813" s="115">
        <v>9.1811672992452706</v>
      </c>
      <c r="N813" s="115">
        <v>1.3501359054652</v>
      </c>
      <c r="O813" s="115">
        <v>0.15810817298388</v>
      </c>
      <c r="P813" s="115">
        <v>2.325058615483E-2</v>
      </c>
      <c r="Q813" s="115">
        <v>63.462415231793301</v>
      </c>
      <c r="R813" s="115">
        <v>1210</v>
      </c>
      <c r="S813" s="115" t="s">
        <v>353</v>
      </c>
      <c r="T813" s="115">
        <v>1210</v>
      </c>
      <c r="U813" s="115" t="s">
        <v>352</v>
      </c>
      <c r="V813" s="115" t="s">
        <v>350</v>
      </c>
      <c r="Z813" s="115">
        <v>0</v>
      </c>
      <c r="AA813" s="115">
        <v>1</v>
      </c>
      <c r="AB813" s="115">
        <v>0.15810817298388</v>
      </c>
      <c r="AC813" s="115">
        <v>2.325058615483E-2</v>
      </c>
      <c r="AD813" s="115">
        <v>63.462415231791802</v>
      </c>
      <c r="AF813" s="115">
        <v>-1</v>
      </c>
      <c r="AG813" s="115">
        <v>-1</v>
      </c>
      <c r="AH813" s="115">
        <v>-1</v>
      </c>
      <c r="AI813" s="115">
        <v>-1</v>
      </c>
      <c r="AJ813" s="115">
        <v>0</v>
      </c>
      <c r="AM813" s="115" t="s">
        <v>348</v>
      </c>
      <c r="AN813" s="115">
        <v>-1</v>
      </c>
      <c r="AQ813" s="115">
        <v>608</v>
      </c>
      <c r="AR813" s="115" t="s">
        <v>247</v>
      </c>
      <c r="AS813" s="115" t="s">
        <v>355</v>
      </c>
      <c r="AT813" s="115" t="s">
        <v>296</v>
      </c>
      <c r="AV813" s="115">
        <v>35.617358676488003</v>
      </c>
      <c r="AW813" s="115">
        <v>5.1469923100000002E-2</v>
      </c>
    </row>
    <row r="814" spans="1:49" x14ac:dyDescent="0.25">
      <c r="A814" s="117">
        <v>230000</v>
      </c>
      <c r="B814" s="117">
        <v>880000</v>
      </c>
      <c r="C814" s="117">
        <v>880000</v>
      </c>
      <c r="D814" s="115" t="s">
        <v>342</v>
      </c>
      <c r="E814" s="115" t="s">
        <v>13</v>
      </c>
      <c r="F814" s="115" t="s">
        <v>343</v>
      </c>
      <c r="G814" s="115" t="s">
        <v>344</v>
      </c>
      <c r="H814" s="115">
        <v>0.56000000000000005</v>
      </c>
      <c r="I814" s="115">
        <v>0.48</v>
      </c>
      <c r="J814" s="115" t="s">
        <v>350</v>
      </c>
      <c r="K814" s="115">
        <v>8.1824546343909996E-2</v>
      </c>
      <c r="L814" s="115">
        <v>3685.1924885416302</v>
      </c>
      <c r="M814" s="115">
        <v>9.1811672992452706</v>
      </c>
      <c r="N814" s="115">
        <v>1.3501359054652</v>
      </c>
      <c r="O814" s="115">
        <v>0.75124484916833001</v>
      </c>
      <c r="P814" s="115">
        <v>0.11047425796731999</v>
      </c>
      <c r="Q814" s="115">
        <v>301.53920356492199</v>
      </c>
      <c r="R814" s="115">
        <v>1210</v>
      </c>
      <c r="S814" s="115" t="s">
        <v>353</v>
      </c>
      <c r="T814" s="115">
        <v>1210</v>
      </c>
      <c r="U814" s="115" t="s">
        <v>352</v>
      </c>
      <c r="V814" s="115" t="s">
        <v>350</v>
      </c>
      <c r="Z814" s="115">
        <v>0</v>
      </c>
      <c r="AA814" s="115">
        <v>1</v>
      </c>
      <c r="AB814" s="115">
        <v>0.75124484916833001</v>
      </c>
      <c r="AC814" s="115">
        <v>0.11047425796731999</v>
      </c>
      <c r="AD814" s="115">
        <v>301.53920356492102</v>
      </c>
      <c r="AF814" s="115">
        <v>-1</v>
      </c>
      <c r="AG814" s="115">
        <v>-1</v>
      </c>
      <c r="AH814" s="115">
        <v>-1</v>
      </c>
      <c r="AI814" s="115">
        <v>-1</v>
      </c>
      <c r="AJ814" s="115">
        <v>0</v>
      </c>
      <c r="AM814" s="115" t="s">
        <v>348</v>
      </c>
      <c r="AN814" s="115">
        <v>-1</v>
      </c>
      <c r="AQ814" s="115">
        <v>608</v>
      </c>
      <c r="AR814" s="115" t="s">
        <v>247</v>
      </c>
      <c r="AS814" s="115" t="s">
        <v>355</v>
      </c>
      <c r="AT814" s="115" t="s">
        <v>296</v>
      </c>
      <c r="AV814" s="115">
        <v>80.368737814100101</v>
      </c>
      <c r="AW814" s="115">
        <v>0.24455734270000001</v>
      </c>
    </row>
    <row r="815" spans="1:49" x14ac:dyDescent="0.25">
      <c r="A815" s="117">
        <v>230000</v>
      </c>
      <c r="B815" s="117">
        <v>880000</v>
      </c>
      <c r="C815" s="117">
        <v>880000</v>
      </c>
      <c r="D815" s="115" t="s">
        <v>342</v>
      </c>
      <c r="E815" s="115" t="s">
        <v>13</v>
      </c>
      <c r="F815" s="115" t="s">
        <v>343</v>
      </c>
      <c r="G815" s="115" t="s">
        <v>344</v>
      </c>
      <c r="H815" s="115">
        <v>0.56000000000000005</v>
      </c>
      <c r="I815" s="115">
        <v>0.48</v>
      </c>
      <c r="J815" s="115" t="s">
        <v>350</v>
      </c>
      <c r="K815" s="115">
        <v>4.2551711273810001E-2</v>
      </c>
      <c r="L815" s="115">
        <v>3685.1924885416302</v>
      </c>
      <c r="M815" s="115">
        <v>9.1811672992452706</v>
      </c>
      <c r="N815" s="115">
        <v>1.3501359054652</v>
      </c>
      <c r="O815" s="115">
        <v>0.39067438007410998</v>
      </c>
      <c r="P815" s="115">
        <v>5.7450593229770003E-2</v>
      </c>
      <c r="Q815" s="115">
        <v>156.81124676087001</v>
      </c>
      <c r="R815" s="115">
        <v>1210</v>
      </c>
      <c r="S815" s="115" t="s">
        <v>353</v>
      </c>
      <c r="T815" s="115">
        <v>1210</v>
      </c>
      <c r="U815" s="115" t="s">
        <v>352</v>
      </c>
      <c r="V815" s="115" t="s">
        <v>350</v>
      </c>
      <c r="Z815" s="115">
        <v>0</v>
      </c>
      <c r="AA815" s="115">
        <v>1</v>
      </c>
      <c r="AB815" s="115">
        <v>0.39067438007410998</v>
      </c>
      <c r="AC815" s="115">
        <v>5.7450593229770003E-2</v>
      </c>
      <c r="AD815" s="115">
        <v>156.81124676086901</v>
      </c>
      <c r="AF815" s="115">
        <v>-1</v>
      </c>
      <c r="AG815" s="115">
        <v>-1</v>
      </c>
      <c r="AH815" s="115">
        <v>-1</v>
      </c>
      <c r="AI815" s="115">
        <v>-1</v>
      </c>
      <c r="AJ815" s="115">
        <v>0</v>
      </c>
      <c r="AM815" s="115" t="s">
        <v>348</v>
      </c>
      <c r="AN815" s="115">
        <v>-1</v>
      </c>
      <c r="AQ815" s="115">
        <v>608</v>
      </c>
      <c r="AR815" s="115" t="s">
        <v>247</v>
      </c>
      <c r="AS815" s="115" t="s">
        <v>355</v>
      </c>
      <c r="AT815" s="115" t="s">
        <v>296</v>
      </c>
      <c r="AV815" s="115">
        <v>53.281770367289496</v>
      </c>
      <c r="AW815" s="115">
        <v>0.12717862669999999</v>
      </c>
    </row>
    <row r="816" spans="1:49" x14ac:dyDescent="0.25">
      <c r="A816" s="117">
        <v>230000</v>
      </c>
      <c r="B816" s="117">
        <v>880000</v>
      </c>
      <c r="C816" s="117">
        <v>880000</v>
      </c>
      <c r="D816" s="115" t="s">
        <v>342</v>
      </c>
      <c r="E816" s="115" t="s">
        <v>13</v>
      </c>
      <c r="F816" s="115" t="s">
        <v>343</v>
      </c>
      <c r="G816" s="115" t="s">
        <v>344</v>
      </c>
      <c r="H816" s="115">
        <v>0.56000000000000005</v>
      </c>
      <c r="I816" s="115">
        <v>0.48</v>
      </c>
      <c r="J816" s="115" t="s">
        <v>350</v>
      </c>
      <c r="K816" s="115">
        <v>0.18600470833846</v>
      </c>
      <c r="L816" s="115">
        <v>3685.1924885416302</v>
      </c>
      <c r="M816" s="115">
        <v>9.1811672992452706</v>
      </c>
      <c r="N816" s="115">
        <v>1.3501359054652</v>
      </c>
      <c r="O816" s="115">
        <v>1.70774034570276</v>
      </c>
      <c r="P816" s="115">
        <v>0.25113163531333998</v>
      </c>
      <c r="Q816" s="115">
        <v>685.463154002289</v>
      </c>
      <c r="R816" s="115">
        <v>1210</v>
      </c>
      <c r="S816" s="115" t="s">
        <v>353</v>
      </c>
      <c r="T816" s="115">
        <v>1210</v>
      </c>
      <c r="U816" s="115" t="s">
        <v>352</v>
      </c>
      <c r="V816" s="115" t="s">
        <v>350</v>
      </c>
      <c r="Z816" s="115">
        <v>0</v>
      </c>
      <c r="AA816" s="115">
        <v>1</v>
      </c>
      <c r="AB816" s="115">
        <v>1.70774034570276</v>
      </c>
      <c r="AC816" s="115">
        <v>0.25113163531333998</v>
      </c>
      <c r="AD816" s="115">
        <v>685.463154002289</v>
      </c>
      <c r="AF816" s="115">
        <v>-1</v>
      </c>
      <c r="AG816" s="115">
        <v>-1</v>
      </c>
      <c r="AH816" s="115">
        <v>-1</v>
      </c>
      <c r="AI816" s="115">
        <v>-1</v>
      </c>
      <c r="AJ816" s="115">
        <v>0</v>
      </c>
      <c r="AM816" s="115" t="s">
        <v>348</v>
      </c>
      <c r="AN816" s="115">
        <v>-1</v>
      </c>
      <c r="AQ816" s="115">
        <v>608</v>
      </c>
      <c r="AR816" s="115" t="s">
        <v>247</v>
      </c>
      <c r="AS816" s="115" t="s">
        <v>355</v>
      </c>
      <c r="AT816" s="115" t="s">
        <v>296</v>
      </c>
      <c r="AV816" s="115">
        <v>115.792893451647</v>
      </c>
      <c r="AW816" s="115">
        <v>0.55593118730000002</v>
      </c>
    </row>
    <row r="817" spans="1:49" x14ac:dyDescent="0.25">
      <c r="A817" s="117">
        <v>230000</v>
      </c>
      <c r="B817" s="117">
        <v>880000</v>
      </c>
      <c r="C817" s="117">
        <v>880000</v>
      </c>
      <c r="D817" s="115" t="s">
        <v>342</v>
      </c>
      <c r="E817" s="115" t="s">
        <v>13</v>
      </c>
      <c r="F817" s="115" t="s">
        <v>343</v>
      </c>
      <c r="G817" s="115" t="s">
        <v>344</v>
      </c>
      <c r="H817" s="115">
        <v>0.56000000000000005</v>
      </c>
      <c r="I817" s="115">
        <v>0.48</v>
      </c>
      <c r="J817" s="115" t="s">
        <v>350</v>
      </c>
      <c r="K817" s="115">
        <v>0.25792028243329002</v>
      </c>
      <c r="L817" s="115">
        <v>3685.1924885416302</v>
      </c>
      <c r="M817" s="115">
        <v>9.1811672992452706</v>
      </c>
      <c r="N817" s="115">
        <v>1.3501359054652</v>
      </c>
      <c r="O817" s="115">
        <v>2.3680092628886502</v>
      </c>
      <c r="P817" s="115">
        <v>0.34822743406091</v>
      </c>
      <c r="Q817" s="115">
        <v>950.48588746570897</v>
      </c>
      <c r="R817" s="115">
        <v>1210</v>
      </c>
      <c r="S817" s="115" t="s">
        <v>353</v>
      </c>
      <c r="T817" s="115">
        <v>1210</v>
      </c>
      <c r="U817" s="115" t="s">
        <v>352</v>
      </c>
      <c r="V817" s="115" t="s">
        <v>350</v>
      </c>
      <c r="Z817" s="115">
        <v>0</v>
      </c>
      <c r="AA817" s="115">
        <v>1</v>
      </c>
      <c r="AB817" s="115">
        <v>2.3680092628886502</v>
      </c>
      <c r="AC817" s="115">
        <v>0.34822743406091</v>
      </c>
      <c r="AD817" s="115">
        <v>950.48588746570897</v>
      </c>
      <c r="AF817" s="115">
        <v>-1</v>
      </c>
      <c r="AG817" s="115">
        <v>-1</v>
      </c>
      <c r="AH817" s="115">
        <v>-1</v>
      </c>
      <c r="AI817" s="115">
        <v>-1</v>
      </c>
      <c r="AJ817" s="115">
        <v>0</v>
      </c>
      <c r="AM817" s="115" t="s">
        <v>348</v>
      </c>
      <c r="AN817" s="115">
        <v>-1</v>
      </c>
      <c r="AQ817" s="115">
        <v>608</v>
      </c>
      <c r="AR817" s="115" t="s">
        <v>247</v>
      </c>
      <c r="AS817" s="115" t="s">
        <v>355</v>
      </c>
      <c r="AT817" s="115" t="s">
        <v>296</v>
      </c>
      <c r="AV817" s="115">
        <v>131.37655960285201</v>
      </c>
      <c r="AW817" s="115">
        <v>0.770872577</v>
      </c>
    </row>
    <row r="818" spans="1:49" x14ac:dyDescent="0.25">
      <c r="A818" s="117">
        <v>230000</v>
      </c>
      <c r="B818" s="117">
        <v>880000</v>
      </c>
      <c r="C818" s="117">
        <v>880000</v>
      </c>
      <c r="D818" s="115" t="s">
        <v>342</v>
      </c>
      <c r="E818" s="115" t="s">
        <v>13</v>
      </c>
      <c r="F818" s="115" t="s">
        <v>343</v>
      </c>
      <c r="G818" s="115" t="s">
        <v>344</v>
      </c>
      <c r="H818" s="115">
        <v>0.56000000000000005</v>
      </c>
      <c r="I818" s="115">
        <v>0.48</v>
      </c>
      <c r="J818" s="115" t="s">
        <v>350</v>
      </c>
      <c r="K818" s="115">
        <v>3.2241282717160001E-2</v>
      </c>
      <c r="L818" s="115">
        <v>3685.1924885416302</v>
      </c>
      <c r="M818" s="115">
        <v>9.1811672992452706</v>
      </c>
      <c r="N818" s="115">
        <v>1.3501359054652</v>
      </c>
      <c r="O818" s="115">
        <v>0.29601261056852002</v>
      </c>
      <c r="P818" s="115">
        <v>4.3530113434690001E-2</v>
      </c>
      <c r="Q818" s="115">
        <v>118.815332890232</v>
      </c>
      <c r="R818" s="115">
        <v>1210</v>
      </c>
      <c r="S818" s="115" t="s">
        <v>353</v>
      </c>
      <c r="T818" s="115">
        <v>1210</v>
      </c>
      <c r="U818" s="115" t="s">
        <v>352</v>
      </c>
      <c r="V818" s="115" t="s">
        <v>350</v>
      </c>
      <c r="Z818" s="115">
        <v>0</v>
      </c>
      <c r="AA818" s="115">
        <v>1</v>
      </c>
      <c r="AB818" s="115">
        <v>0.29601261056852002</v>
      </c>
      <c r="AC818" s="115">
        <v>4.3530113434690001E-2</v>
      </c>
      <c r="AD818" s="115">
        <v>118.81533289023299</v>
      </c>
      <c r="AF818" s="115">
        <v>-1</v>
      </c>
      <c r="AG818" s="115">
        <v>-1</v>
      </c>
      <c r="AH818" s="115">
        <v>-1</v>
      </c>
      <c r="AI818" s="115">
        <v>-1</v>
      </c>
      <c r="AJ818" s="115">
        <v>0</v>
      </c>
      <c r="AM818" s="115" t="s">
        <v>348</v>
      </c>
      <c r="AN818" s="115">
        <v>-1</v>
      </c>
      <c r="AQ818" s="115">
        <v>608</v>
      </c>
      <c r="AR818" s="115" t="s">
        <v>247</v>
      </c>
      <c r="AS818" s="115" t="s">
        <v>355</v>
      </c>
      <c r="AT818" s="115" t="s">
        <v>296</v>
      </c>
      <c r="AV818" s="115">
        <v>84.885627210085502</v>
      </c>
      <c r="AW818" s="115">
        <v>9.6362800400000004E-2</v>
      </c>
    </row>
    <row r="819" spans="1:49" x14ac:dyDescent="0.25">
      <c r="A819" s="117">
        <v>230000</v>
      </c>
      <c r="B819" s="117">
        <v>880000</v>
      </c>
      <c r="C819" s="117">
        <v>880000</v>
      </c>
      <c r="D819" s="115" t="s">
        <v>342</v>
      </c>
      <c r="E819" s="115" t="s">
        <v>13</v>
      </c>
      <c r="F819" s="115" t="s">
        <v>343</v>
      </c>
      <c r="G819" s="115" t="s">
        <v>344</v>
      </c>
      <c r="H819" s="115">
        <v>0.56000000000000005</v>
      </c>
      <c r="I819" s="115">
        <v>0.48</v>
      </c>
      <c r="J819" s="115" t="s">
        <v>350</v>
      </c>
      <c r="K819" s="115">
        <v>0.20008297891056001</v>
      </c>
      <c r="L819" s="115">
        <v>3674.4298329524499</v>
      </c>
      <c r="M819" s="115">
        <v>9.1560573723718992</v>
      </c>
      <c r="N819" s="115">
        <v>1.3465012893395201</v>
      </c>
      <c r="O819" s="115">
        <v>1.8319712341401799</v>
      </c>
      <c r="P819" s="115">
        <v>0.26941198907795999</v>
      </c>
      <c r="Q819" s="115">
        <v>735.190866774965</v>
      </c>
      <c r="R819" s="115">
        <v>1200</v>
      </c>
      <c r="S819" s="115" t="s">
        <v>351</v>
      </c>
      <c r="T819" s="115">
        <v>1200</v>
      </c>
      <c r="U819" s="115" t="s">
        <v>352</v>
      </c>
      <c r="V819" s="115" t="s">
        <v>350</v>
      </c>
      <c r="Z819" s="115">
        <v>0</v>
      </c>
      <c r="AA819" s="115">
        <v>1</v>
      </c>
      <c r="AB819" s="115">
        <v>1.8319712341401799</v>
      </c>
      <c r="AC819" s="115">
        <v>0.26941198907795999</v>
      </c>
      <c r="AD819" s="115">
        <v>735.19086677496205</v>
      </c>
      <c r="AF819" s="115">
        <v>-1</v>
      </c>
      <c r="AG819" s="115">
        <v>-1</v>
      </c>
      <c r="AH819" s="115">
        <v>-1</v>
      </c>
      <c r="AI819" s="115">
        <v>-1</v>
      </c>
      <c r="AJ819" s="115">
        <v>0</v>
      </c>
      <c r="AM819" s="115" t="s">
        <v>348</v>
      </c>
      <c r="AN819" s="115">
        <v>-1</v>
      </c>
      <c r="AQ819" s="115">
        <v>608</v>
      </c>
      <c r="AR819" s="115" t="s">
        <v>247</v>
      </c>
      <c r="AS819" s="115" t="s">
        <v>355</v>
      </c>
      <c r="AT819" s="115" t="s">
        <v>296</v>
      </c>
      <c r="AV819" s="115">
        <v>132.41772358399899</v>
      </c>
      <c r="AW819" s="115">
        <v>0.59626185460000003</v>
      </c>
    </row>
    <row r="820" spans="1:49" x14ac:dyDescent="0.25">
      <c r="A820" s="117">
        <v>230000</v>
      </c>
      <c r="B820" s="117">
        <v>880000</v>
      </c>
      <c r="C820" s="117">
        <v>880000</v>
      </c>
      <c r="D820" s="115" t="s">
        <v>342</v>
      </c>
      <c r="E820" s="115" t="s">
        <v>13</v>
      </c>
      <c r="F820" s="115" t="s">
        <v>343</v>
      </c>
      <c r="G820" s="115" t="s">
        <v>344</v>
      </c>
      <c r="H820" s="115">
        <v>0.56000000000000005</v>
      </c>
      <c r="I820" s="115">
        <v>0.48</v>
      </c>
      <c r="J820" s="115" t="s">
        <v>350</v>
      </c>
      <c r="K820" s="115">
        <v>4.8895578465059999E-2</v>
      </c>
      <c r="L820" s="115">
        <v>3674.4298329524499</v>
      </c>
      <c r="M820" s="115">
        <v>9.1560573723718992</v>
      </c>
      <c r="N820" s="115">
        <v>1.3465012893395201</v>
      </c>
      <c r="O820" s="115">
        <v>0.44769072168145002</v>
      </c>
      <c r="P820" s="115">
        <v>6.5837959446210001E-2</v>
      </c>
      <c r="Q820" s="115">
        <v>179.66337221150599</v>
      </c>
      <c r="R820" s="115">
        <v>1210</v>
      </c>
      <c r="S820" s="115" t="s">
        <v>353</v>
      </c>
      <c r="T820" s="115">
        <v>1210</v>
      </c>
      <c r="U820" s="115" t="s">
        <v>352</v>
      </c>
      <c r="V820" s="115" t="s">
        <v>350</v>
      </c>
      <c r="Z820" s="115">
        <v>0</v>
      </c>
      <c r="AA820" s="115">
        <v>1</v>
      </c>
      <c r="AB820" s="115">
        <v>0.44769072168145002</v>
      </c>
      <c r="AC820" s="115">
        <v>6.5837959446210001E-2</v>
      </c>
      <c r="AD820" s="115">
        <v>440.83726954552299</v>
      </c>
      <c r="AF820" s="115">
        <v>-1</v>
      </c>
      <c r="AG820" s="115">
        <v>-1</v>
      </c>
      <c r="AH820" s="115">
        <v>-1</v>
      </c>
      <c r="AI820" s="115">
        <v>-1</v>
      </c>
      <c r="AJ820" s="115">
        <v>0</v>
      </c>
      <c r="AM820" s="115" t="s">
        <v>348</v>
      </c>
      <c r="AN820" s="115">
        <v>-1</v>
      </c>
      <c r="AQ820" s="115">
        <v>608</v>
      </c>
      <c r="AR820" s="115" t="s">
        <v>247</v>
      </c>
      <c r="AS820" s="115" t="s">
        <v>355</v>
      </c>
      <c r="AT820" s="115" t="s">
        <v>296</v>
      </c>
      <c r="AV820" s="115">
        <v>64.499001277472104</v>
      </c>
      <c r="AW820" s="115">
        <v>0.35753225430000002</v>
      </c>
    </row>
    <row r="821" spans="1:49" x14ac:dyDescent="0.25">
      <c r="A821" s="117">
        <v>230000</v>
      </c>
      <c r="B821" s="117">
        <v>880000</v>
      </c>
      <c r="C821" s="117">
        <v>880000</v>
      </c>
      <c r="D821" s="115" t="s">
        <v>342</v>
      </c>
      <c r="E821" s="115" t="s">
        <v>13</v>
      </c>
      <c r="F821" s="115" t="s">
        <v>343</v>
      </c>
      <c r="G821" s="115" t="s">
        <v>344</v>
      </c>
      <c r="H821" s="115">
        <v>0.56000000000000005</v>
      </c>
      <c r="I821" s="115">
        <v>0.48</v>
      </c>
      <c r="J821" s="115" t="s">
        <v>350</v>
      </c>
      <c r="K821" s="115">
        <v>5.247040913177E-2</v>
      </c>
      <c r="L821" s="115">
        <v>3674.4298329524499</v>
      </c>
      <c r="M821" s="115">
        <v>9.1560573723718992</v>
      </c>
      <c r="N821" s="115">
        <v>1.3465012893395201</v>
      </c>
      <c r="O821" s="115">
        <v>0.48042207636234002</v>
      </c>
      <c r="P821" s="115">
        <v>7.0651473548100002E-2</v>
      </c>
      <c r="Q821" s="115">
        <v>192.79883666100699</v>
      </c>
      <c r="R821" s="115">
        <v>1210</v>
      </c>
      <c r="S821" s="115" t="s">
        <v>353</v>
      </c>
      <c r="T821" s="115">
        <v>1210</v>
      </c>
      <c r="U821" s="115" t="s">
        <v>352</v>
      </c>
      <c r="V821" s="115" t="s">
        <v>350</v>
      </c>
      <c r="Z821" s="115">
        <v>0</v>
      </c>
      <c r="AA821" s="115">
        <v>1</v>
      </c>
      <c r="AB821" s="115">
        <v>0.48042207636234002</v>
      </c>
      <c r="AC821" s="115">
        <v>7.0651473548100002E-2</v>
      </c>
      <c r="AD821" s="115">
        <v>468.51445805388101</v>
      </c>
      <c r="AF821" s="115">
        <v>-1</v>
      </c>
      <c r="AG821" s="115">
        <v>-1</v>
      </c>
      <c r="AH821" s="115">
        <v>-1</v>
      </c>
      <c r="AI821" s="115">
        <v>-1</v>
      </c>
      <c r="AJ821" s="115">
        <v>0</v>
      </c>
      <c r="AM821" s="115" t="s">
        <v>348</v>
      </c>
      <c r="AN821" s="115">
        <v>-1</v>
      </c>
      <c r="AQ821" s="115">
        <v>608</v>
      </c>
      <c r="AR821" s="115" t="s">
        <v>247</v>
      </c>
      <c r="AS821" s="115" t="s">
        <v>355</v>
      </c>
      <c r="AT821" s="115" t="s">
        <v>296</v>
      </c>
      <c r="AV821" s="115">
        <v>68.338189591102505</v>
      </c>
      <c r="AW821" s="115">
        <v>0.37997928469999998</v>
      </c>
    </row>
    <row r="822" spans="1:49" x14ac:dyDescent="0.25">
      <c r="A822" s="117">
        <v>230000</v>
      </c>
      <c r="B822" s="117">
        <v>880000</v>
      </c>
      <c r="C822" s="117">
        <v>880000</v>
      </c>
      <c r="D822" s="115" t="s">
        <v>342</v>
      </c>
      <c r="E822" s="115" t="s">
        <v>13</v>
      </c>
      <c r="F822" s="115" t="s">
        <v>343</v>
      </c>
      <c r="G822" s="115" t="s">
        <v>344</v>
      </c>
      <c r="H822" s="115">
        <v>0.56000000000000005</v>
      </c>
      <c r="I822" s="115">
        <v>0.48</v>
      </c>
      <c r="J822" s="115" t="s">
        <v>350</v>
      </c>
      <c r="K822" s="115">
        <v>8.1927676104589994E-2</v>
      </c>
      <c r="L822" s="115">
        <v>3674.4298329524499</v>
      </c>
      <c r="M822" s="115">
        <v>9.1560573723718992</v>
      </c>
      <c r="N822" s="115">
        <v>1.3465012893395201</v>
      </c>
      <c r="O822" s="115">
        <v>0.75013450279880001</v>
      </c>
      <c r="P822" s="115">
        <v>0.11031572150743001</v>
      </c>
      <c r="Q822" s="115">
        <v>301.03749722319998</v>
      </c>
      <c r="R822" s="115">
        <v>1210</v>
      </c>
      <c r="S822" s="115" t="s">
        <v>353</v>
      </c>
      <c r="T822" s="115">
        <v>1210</v>
      </c>
      <c r="U822" s="115" t="s">
        <v>352</v>
      </c>
      <c r="V822" s="115" t="s">
        <v>350</v>
      </c>
      <c r="Z822" s="115">
        <v>0</v>
      </c>
      <c r="AA822" s="115">
        <v>1</v>
      </c>
      <c r="AB822" s="115">
        <v>0.75013450279880001</v>
      </c>
      <c r="AC822" s="115">
        <v>0.11031572150743001</v>
      </c>
      <c r="AD822" s="115">
        <v>301.03749722319998</v>
      </c>
      <c r="AF822" s="115">
        <v>-1</v>
      </c>
      <c r="AG822" s="115">
        <v>-1</v>
      </c>
      <c r="AH822" s="115">
        <v>-1</v>
      </c>
      <c r="AI822" s="115">
        <v>-1</v>
      </c>
      <c r="AJ822" s="115">
        <v>0</v>
      </c>
      <c r="AM822" s="115" t="s">
        <v>348</v>
      </c>
      <c r="AN822" s="115">
        <v>-1</v>
      </c>
      <c r="AQ822" s="115">
        <v>608</v>
      </c>
      <c r="AR822" s="115" t="s">
        <v>247</v>
      </c>
      <c r="AS822" s="115" t="s">
        <v>355</v>
      </c>
      <c r="AT822" s="115" t="s">
        <v>296</v>
      </c>
      <c r="AV822" s="115">
        <v>76.178500030281796</v>
      </c>
      <c r="AW822" s="115">
        <v>0.24415044380000001</v>
      </c>
    </row>
    <row r="823" spans="1:49" x14ac:dyDescent="0.25">
      <c r="A823" s="117">
        <v>230000</v>
      </c>
      <c r="B823" s="117">
        <v>880000</v>
      </c>
      <c r="C823" s="117">
        <v>880000</v>
      </c>
      <c r="D823" s="115" t="s">
        <v>342</v>
      </c>
      <c r="E823" s="115" t="s">
        <v>13</v>
      </c>
      <c r="F823" s="115" t="s">
        <v>343</v>
      </c>
      <c r="G823" s="115" t="s">
        <v>344</v>
      </c>
      <c r="H823" s="115">
        <v>0.56000000000000005</v>
      </c>
      <c r="I823" s="115">
        <v>0.48</v>
      </c>
      <c r="J823" s="115" t="s">
        <v>350</v>
      </c>
      <c r="K823" s="115">
        <v>8.8271755300619995E-2</v>
      </c>
      <c r="L823" s="115">
        <v>3674.4298329524499</v>
      </c>
      <c r="M823" s="115">
        <v>9.1560573723718992</v>
      </c>
      <c r="N823" s="115">
        <v>1.3465012893395201</v>
      </c>
      <c r="O823" s="115">
        <v>0.80822125589247995</v>
      </c>
      <c r="P823" s="115">
        <v>0.11885803232455</v>
      </c>
      <c r="Q823" s="115">
        <v>324.34837108369101</v>
      </c>
      <c r="R823" s="115">
        <v>1210</v>
      </c>
      <c r="S823" s="115" t="s">
        <v>353</v>
      </c>
      <c r="T823" s="115">
        <v>1210</v>
      </c>
      <c r="U823" s="115" t="s">
        <v>352</v>
      </c>
      <c r="V823" s="115" t="s">
        <v>350</v>
      </c>
      <c r="Z823" s="115">
        <v>0</v>
      </c>
      <c r="AA823" s="115">
        <v>1</v>
      </c>
      <c r="AB823" s="115">
        <v>0.80822125589247995</v>
      </c>
      <c r="AC823" s="115">
        <v>0.11885803232455</v>
      </c>
      <c r="AD823" s="115">
        <v>324.34837108369197</v>
      </c>
      <c r="AF823" s="115">
        <v>-1</v>
      </c>
      <c r="AG823" s="115">
        <v>-1</v>
      </c>
      <c r="AH823" s="115">
        <v>-1</v>
      </c>
      <c r="AI823" s="115">
        <v>-1</v>
      </c>
      <c r="AJ823" s="115">
        <v>0</v>
      </c>
      <c r="AM823" s="115" t="s">
        <v>348</v>
      </c>
      <c r="AN823" s="115">
        <v>-1</v>
      </c>
      <c r="AQ823" s="115">
        <v>608</v>
      </c>
      <c r="AR823" s="115" t="s">
        <v>247</v>
      </c>
      <c r="AS823" s="115" t="s">
        <v>355</v>
      </c>
      <c r="AT823" s="115" t="s">
        <v>296</v>
      </c>
      <c r="AV823" s="115">
        <v>78.917895152185906</v>
      </c>
      <c r="AW823" s="115">
        <v>0.26305626199999999</v>
      </c>
    </row>
    <row r="824" spans="1:49" x14ac:dyDescent="0.25">
      <c r="A824" s="117">
        <v>230000</v>
      </c>
      <c r="B824" s="117">
        <v>880000</v>
      </c>
      <c r="C824" s="117">
        <v>880000</v>
      </c>
      <c r="D824" s="115" t="s">
        <v>342</v>
      </c>
      <c r="E824" s="115" t="s">
        <v>13</v>
      </c>
      <c r="F824" s="115" t="s">
        <v>343</v>
      </c>
      <c r="G824" s="115" t="s">
        <v>344</v>
      </c>
      <c r="H824" s="115">
        <v>0.56000000000000005</v>
      </c>
      <c r="I824" s="115">
        <v>0.48</v>
      </c>
      <c r="J824" s="115" t="s">
        <v>350</v>
      </c>
      <c r="K824" s="115">
        <v>0.25231117311616003</v>
      </c>
      <c r="L824" s="115">
        <v>3692.1473054852099</v>
      </c>
      <c r="M824" s="115">
        <v>9.1974220048005897</v>
      </c>
      <c r="N824" s="115">
        <v>1.3524897862229099</v>
      </c>
      <c r="O824" s="115">
        <v>2.3206123356756998</v>
      </c>
      <c r="P824" s="115">
        <v>0.34124828458953999</v>
      </c>
      <c r="Q824" s="115">
        <v>931.57001796467796</v>
      </c>
      <c r="R824" s="115">
        <v>1200</v>
      </c>
      <c r="S824" s="115" t="s">
        <v>351</v>
      </c>
      <c r="T824" s="115">
        <v>1200</v>
      </c>
      <c r="U824" s="115" t="s">
        <v>352</v>
      </c>
      <c r="V824" s="115" t="s">
        <v>350</v>
      </c>
      <c r="Z824" s="115">
        <v>0</v>
      </c>
      <c r="AA824" s="115">
        <v>1</v>
      </c>
      <c r="AB824" s="115">
        <v>2.3206123356756998</v>
      </c>
      <c r="AC824" s="115">
        <v>0.34124828458953999</v>
      </c>
      <c r="AD824" s="115">
        <v>1123.4929314088399</v>
      </c>
      <c r="AF824" s="115">
        <v>-1</v>
      </c>
      <c r="AG824" s="115">
        <v>-1</v>
      </c>
      <c r="AH824" s="115">
        <v>-1</v>
      </c>
      <c r="AI824" s="115">
        <v>-1</v>
      </c>
      <c r="AJ824" s="115">
        <v>0</v>
      </c>
      <c r="AM824" s="115" t="s">
        <v>348</v>
      </c>
      <c r="AN824" s="115">
        <v>-1</v>
      </c>
      <c r="AQ824" s="115">
        <v>608</v>
      </c>
      <c r="AR824" s="115" t="s">
        <v>247</v>
      </c>
      <c r="AS824" s="115" t="s">
        <v>355</v>
      </c>
      <c r="AT824" s="115" t="s">
        <v>296</v>
      </c>
      <c r="AV824" s="115">
        <v>165.73644804037701</v>
      </c>
      <c r="AW824" s="115">
        <v>0.91118648130000002</v>
      </c>
    </row>
    <row r="825" spans="1:49" x14ac:dyDescent="0.25">
      <c r="A825" s="117">
        <v>230000</v>
      </c>
      <c r="B825" s="117">
        <v>880000</v>
      </c>
      <c r="C825" s="117">
        <v>880000</v>
      </c>
      <c r="D825" s="115" t="s">
        <v>342</v>
      </c>
      <c r="E825" s="115" t="s">
        <v>13</v>
      </c>
      <c r="F825" s="115" t="s">
        <v>343</v>
      </c>
      <c r="G825" s="115" t="s">
        <v>344</v>
      </c>
      <c r="H825" s="115">
        <v>0.56000000000000005</v>
      </c>
      <c r="I825" s="115">
        <v>0.48</v>
      </c>
      <c r="J825" s="115" t="s">
        <v>350</v>
      </c>
      <c r="K825" s="115">
        <v>9.2731779718029997E-2</v>
      </c>
      <c r="L825" s="115">
        <v>3692.1473054852099</v>
      </c>
      <c r="M825" s="115">
        <v>9.1974220048005897</v>
      </c>
      <c r="N825" s="115">
        <v>1.3524897862229099</v>
      </c>
      <c r="O825" s="115">
        <v>0.85289331132294</v>
      </c>
      <c r="P825" s="115">
        <v>0.12541878492691</v>
      </c>
      <c r="Q825" s="115">
        <v>342.37939061878001</v>
      </c>
      <c r="R825" s="115">
        <v>1210</v>
      </c>
      <c r="S825" s="115" t="s">
        <v>353</v>
      </c>
      <c r="T825" s="115">
        <v>1210</v>
      </c>
      <c r="U825" s="115" t="s">
        <v>352</v>
      </c>
      <c r="V825" s="115" t="s">
        <v>350</v>
      </c>
      <c r="Z825" s="115">
        <v>0</v>
      </c>
      <c r="AA825" s="115">
        <v>1</v>
      </c>
      <c r="AB825" s="115">
        <v>0.85289331132294</v>
      </c>
      <c r="AC825" s="115">
        <v>0.12541878492691</v>
      </c>
      <c r="AD825" s="115">
        <v>342.37939061878097</v>
      </c>
      <c r="AF825" s="115">
        <v>-1</v>
      </c>
      <c r="AG825" s="115">
        <v>-1</v>
      </c>
      <c r="AH825" s="115">
        <v>-1</v>
      </c>
      <c r="AI825" s="115">
        <v>-1</v>
      </c>
      <c r="AJ825" s="115">
        <v>0</v>
      </c>
      <c r="AM825" s="115" t="s">
        <v>348</v>
      </c>
      <c r="AN825" s="115">
        <v>-1</v>
      </c>
      <c r="AQ825" s="115">
        <v>608</v>
      </c>
      <c r="AR825" s="115" t="s">
        <v>247</v>
      </c>
      <c r="AS825" s="115" t="s">
        <v>355</v>
      </c>
      <c r="AT825" s="115" t="s">
        <v>296</v>
      </c>
      <c r="AV825" s="115">
        <v>94.070632630804596</v>
      </c>
      <c r="AW825" s="115">
        <v>0.27767996</v>
      </c>
    </row>
    <row r="826" spans="1:49" x14ac:dyDescent="0.25">
      <c r="A826" s="117">
        <v>230000</v>
      </c>
      <c r="B826" s="117">
        <v>880000</v>
      </c>
      <c r="C826" s="117">
        <v>880000</v>
      </c>
      <c r="D826" s="115" t="s">
        <v>342</v>
      </c>
      <c r="E826" s="115" t="s">
        <v>13</v>
      </c>
      <c r="F826" s="115" t="s">
        <v>343</v>
      </c>
      <c r="G826" s="115" t="s">
        <v>344</v>
      </c>
      <c r="H826" s="115">
        <v>0.56000000000000005</v>
      </c>
      <c r="I826" s="115">
        <v>0.48</v>
      </c>
      <c r="J826" s="115" t="s">
        <v>350</v>
      </c>
      <c r="K826" s="115">
        <v>0.15058376645269</v>
      </c>
      <c r="L826" s="115">
        <v>3692.1473054852099</v>
      </c>
      <c r="M826" s="115">
        <v>9.1974220048005897</v>
      </c>
      <c r="N826" s="115">
        <v>1.3524897862229099</v>
      </c>
      <c r="O826" s="115">
        <v>1.3849824471377601</v>
      </c>
      <c r="P826" s="115">
        <v>0.20366300609824001</v>
      </c>
      <c r="Q826" s="115">
        <v>555.97744755812903</v>
      </c>
      <c r="R826" s="115">
        <v>1210</v>
      </c>
      <c r="S826" s="115" t="s">
        <v>353</v>
      </c>
      <c r="T826" s="115">
        <v>1210</v>
      </c>
      <c r="U826" s="115" t="s">
        <v>352</v>
      </c>
      <c r="V826" s="115" t="s">
        <v>350</v>
      </c>
      <c r="Z826" s="115">
        <v>0</v>
      </c>
      <c r="AA826" s="115">
        <v>1</v>
      </c>
      <c r="AB826" s="115">
        <v>1.3849824471377601</v>
      </c>
      <c r="AC826" s="115">
        <v>0.20366300609824001</v>
      </c>
      <c r="AD826" s="115">
        <v>815.00134817984497</v>
      </c>
      <c r="AF826" s="115">
        <v>-1</v>
      </c>
      <c r="AG826" s="115">
        <v>-1</v>
      </c>
      <c r="AH826" s="115">
        <v>-1</v>
      </c>
      <c r="AI826" s="115">
        <v>-1</v>
      </c>
      <c r="AJ826" s="115">
        <v>0</v>
      </c>
      <c r="AM826" s="115" t="s">
        <v>348</v>
      </c>
      <c r="AN826" s="115">
        <v>-1</v>
      </c>
      <c r="AQ826" s="115">
        <v>608</v>
      </c>
      <c r="AR826" s="115" t="s">
        <v>247</v>
      </c>
      <c r="AS826" s="115" t="s">
        <v>355</v>
      </c>
      <c r="AT826" s="115" t="s">
        <v>296</v>
      </c>
      <c r="AV826" s="115">
        <v>108.329775790689</v>
      </c>
      <c r="AW826" s="115">
        <v>0.66099054999999995</v>
      </c>
    </row>
    <row r="827" spans="1:49" x14ac:dyDescent="0.25">
      <c r="A827" s="117">
        <v>230000</v>
      </c>
      <c r="B827" s="117">
        <v>880000</v>
      </c>
      <c r="C827" s="117">
        <v>880000</v>
      </c>
      <c r="D827" s="115" t="s">
        <v>342</v>
      </c>
      <c r="E827" s="115" t="s">
        <v>13</v>
      </c>
      <c r="F827" s="115" t="s">
        <v>343</v>
      </c>
      <c r="G827" s="115" t="s">
        <v>344</v>
      </c>
      <c r="H827" s="115">
        <v>0.56000000000000005</v>
      </c>
      <c r="I827" s="115">
        <v>0.48</v>
      </c>
      <c r="J827" s="115" t="s">
        <v>350</v>
      </c>
      <c r="K827" s="115">
        <v>9.1388963912580001E-2</v>
      </c>
      <c r="L827" s="115">
        <v>3697.3813855888002</v>
      </c>
      <c r="M827" s="115">
        <v>9.2096594654569905</v>
      </c>
      <c r="N827" s="115">
        <v>1.3542620814797801</v>
      </c>
      <c r="O827" s="115">
        <v>0.84166123653587999</v>
      </c>
      <c r="P827" s="115">
        <v>0.12376460849253999</v>
      </c>
      <c r="Q827" s="115">
        <v>337.899854018653</v>
      </c>
      <c r="R827" s="115">
        <v>1200</v>
      </c>
      <c r="S827" s="115" t="s">
        <v>351</v>
      </c>
      <c r="T827" s="115">
        <v>1200</v>
      </c>
      <c r="U827" s="115" t="s">
        <v>352</v>
      </c>
      <c r="V827" s="115" t="s">
        <v>350</v>
      </c>
      <c r="Z827" s="115">
        <v>0</v>
      </c>
      <c r="AA827" s="115">
        <v>1</v>
      </c>
      <c r="AB827" s="115">
        <v>0.84166123653587999</v>
      </c>
      <c r="AC827" s="115">
        <v>0.12376460849253999</v>
      </c>
      <c r="AD827" s="115">
        <v>686.79779644626001</v>
      </c>
      <c r="AF827" s="115">
        <v>-1</v>
      </c>
      <c r="AG827" s="115">
        <v>-1</v>
      </c>
      <c r="AH827" s="115">
        <v>-1</v>
      </c>
      <c r="AI827" s="115">
        <v>-1</v>
      </c>
      <c r="AJ827" s="115">
        <v>0</v>
      </c>
      <c r="AM827" s="115" t="s">
        <v>348</v>
      </c>
      <c r="AN827" s="115">
        <v>-1</v>
      </c>
      <c r="AQ827" s="115">
        <v>608</v>
      </c>
      <c r="AR827" s="115" t="s">
        <v>247</v>
      </c>
      <c r="AS827" s="115" t="s">
        <v>355</v>
      </c>
      <c r="AT827" s="115" t="s">
        <v>296</v>
      </c>
      <c r="AV827" s="115">
        <v>114.678038941644</v>
      </c>
      <c r="AW827" s="115">
        <v>0.55701362239999996</v>
      </c>
    </row>
    <row r="828" spans="1:49" x14ac:dyDescent="0.25">
      <c r="A828" s="117">
        <v>230000</v>
      </c>
      <c r="B828" s="117">
        <v>880000</v>
      </c>
      <c r="C828" s="117">
        <v>880000</v>
      </c>
      <c r="D828" s="115" t="s">
        <v>342</v>
      </c>
      <c r="E828" s="115" t="s">
        <v>13</v>
      </c>
      <c r="F828" s="115" t="s">
        <v>343</v>
      </c>
      <c r="G828" s="115" t="s">
        <v>344</v>
      </c>
      <c r="H828" s="115">
        <v>0.56000000000000005</v>
      </c>
      <c r="I828" s="115">
        <v>0.48</v>
      </c>
      <c r="J828" s="115" t="s">
        <v>350</v>
      </c>
      <c r="K828" s="115">
        <v>6.1041096891919999E-2</v>
      </c>
      <c r="L828" s="115">
        <v>3697.3813855888002</v>
      </c>
      <c r="M828" s="115">
        <v>9.2096594654569905</v>
      </c>
      <c r="N828" s="115">
        <v>1.3542620814797801</v>
      </c>
      <c r="O828" s="115">
        <v>0.56216771577261004</v>
      </c>
      <c r="P828" s="115">
        <v>8.2665642932669994E-2</v>
      </c>
      <c r="Q828" s="115">
        <v>225.69221540413301</v>
      </c>
      <c r="R828" s="115">
        <v>1210</v>
      </c>
      <c r="S828" s="115" t="s">
        <v>353</v>
      </c>
      <c r="T828" s="115">
        <v>1210</v>
      </c>
      <c r="U828" s="115" t="s">
        <v>352</v>
      </c>
      <c r="V828" s="115" t="s">
        <v>350</v>
      </c>
      <c r="Z828" s="115">
        <v>0</v>
      </c>
      <c r="AA828" s="115">
        <v>1</v>
      </c>
      <c r="AB828" s="115">
        <v>0.56216771577261004</v>
      </c>
      <c r="AC828" s="115">
        <v>8.2665642932669994E-2</v>
      </c>
      <c r="AD828" s="115">
        <v>225.69221540413301</v>
      </c>
      <c r="AF828" s="115">
        <v>-1</v>
      </c>
      <c r="AG828" s="115">
        <v>-1</v>
      </c>
      <c r="AH828" s="115">
        <v>-1</v>
      </c>
      <c r="AI828" s="115">
        <v>-1</v>
      </c>
      <c r="AJ828" s="115">
        <v>0</v>
      </c>
      <c r="AM828" s="115" t="s">
        <v>348</v>
      </c>
      <c r="AN828" s="115">
        <v>-1</v>
      </c>
      <c r="AQ828" s="115">
        <v>608</v>
      </c>
      <c r="AR828" s="115" t="s">
        <v>247</v>
      </c>
      <c r="AS828" s="115" t="s">
        <v>355</v>
      </c>
      <c r="AT828" s="115" t="s">
        <v>296</v>
      </c>
      <c r="AV828" s="115">
        <v>65.545930613864897</v>
      </c>
      <c r="AW828" s="115">
        <v>0.18304315930000001</v>
      </c>
    </row>
    <row r="829" spans="1:49" x14ac:dyDescent="0.25">
      <c r="A829" s="117">
        <v>230000</v>
      </c>
      <c r="B829" s="117">
        <v>880000</v>
      </c>
      <c r="C829" s="117">
        <v>880000</v>
      </c>
      <c r="D829" s="115" t="s">
        <v>342</v>
      </c>
      <c r="E829" s="115" t="s">
        <v>13</v>
      </c>
      <c r="F829" s="115" t="s">
        <v>343</v>
      </c>
      <c r="G829" s="115" t="s">
        <v>344</v>
      </c>
      <c r="H829" s="115">
        <v>0.56000000000000005</v>
      </c>
      <c r="I829" s="115">
        <v>0.48</v>
      </c>
      <c r="J829" s="115" t="s">
        <v>350</v>
      </c>
      <c r="K829" s="115">
        <v>9.2294870628740006E-2</v>
      </c>
      <c r="L829" s="115">
        <v>3697.3813855888002</v>
      </c>
      <c r="M829" s="115">
        <v>9.2096594654569905</v>
      </c>
      <c r="N829" s="115">
        <v>1.3542620814797801</v>
      </c>
      <c r="O829" s="115">
        <v>0.85000432889915001</v>
      </c>
      <c r="P829" s="115">
        <v>0.12499144360759</v>
      </c>
      <c r="Q829" s="115">
        <v>341.24933664805201</v>
      </c>
      <c r="R829" s="115">
        <v>1210</v>
      </c>
      <c r="S829" s="115" t="s">
        <v>353</v>
      </c>
      <c r="T829" s="115">
        <v>1210</v>
      </c>
      <c r="U829" s="115" t="s">
        <v>352</v>
      </c>
      <c r="V829" s="115" t="s">
        <v>350</v>
      </c>
      <c r="Z829" s="115">
        <v>0</v>
      </c>
      <c r="AA829" s="115">
        <v>1</v>
      </c>
      <c r="AB829" s="115">
        <v>0.85000432889915001</v>
      </c>
      <c r="AC829" s="115">
        <v>0.12499144360759</v>
      </c>
      <c r="AD829" s="115">
        <v>341.24933664805098</v>
      </c>
      <c r="AF829" s="115">
        <v>-1</v>
      </c>
      <c r="AG829" s="115">
        <v>-1</v>
      </c>
      <c r="AH829" s="115">
        <v>-1</v>
      </c>
      <c r="AI829" s="115">
        <v>-1</v>
      </c>
      <c r="AJ829" s="115">
        <v>0</v>
      </c>
      <c r="AM829" s="115" t="s">
        <v>348</v>
      </c>
      <c r="AN829" s="115">
        <v>-1</v>
      </c>
      <c r="AQ829" s="115">
        <v>608</v>
      </c>
      <c r="AR829" s="115" t="s">
        <v>247</v>
      </c>
      <c r="AS829" s="115" t="s">
        <v>355</v>
      </c>
      <c r="AT829" s="115" t="s">
        <v>296</v>
      </c>
      <c r="AV829" s="115">
        <v>77.520651460896104</v>
      </c>
      <c r="AW829" s="115">
        <v>0.27676345229999999</v>
      </c>
    </row>
    <row r="830" spans="1:49" x14ac:dyDescent="0.25">
      <c r="A830" s="117">
        <v>230000</v>
      </c>
      <c r="B830" s="117">
        <v>880000</v>
      </c>
      <c r="C830" s="117">
        <v>880000</v>
      </c>
      <c r="D830" s="115" t="s">
        <v>342</v>
      </c>
      <c r="E830" s="115" t="s">
        <v>13</v>
      </c>
      <c r="F830" s="115" t="s">
        <v>343</v>
      </c>
      <c r="G830" s="115" t="s">
        <v>344</v>
      </c>
      <c r="H830" s="115">
        <v>0.56000000000000005</v>
      </c>
      <c r="I830" s="115">
        <v>0.48</v>
      </c>
      <c r="J830" s="115" t="s">
        <v>350</v>
      </c>
      <c r="K830" s="115">
        <v>9.6329463299469995E-2</v>
      </c>
      <c r="L830" s="115">
        <v>3697.3813855888002</v>
      </c>
      <c r="M830" s="115">
        <v>9.2096594654569905</v>
      </c>
      <c r="N830" s="115">
        <v>1.3542620814797801</v>
      </c>
      <c r="O830" s="115">
        <v>0.88716155347842995</v>
      </c>
      <c r="P830" s="115">
        <v>0.13045533947578</v>
      </c>
      <c r="Q830" s="115">
        <v>356.16676448725002</v>
      </c>
      <c r="R830" s="115">
        <v>1210</v>
      </c>
      <c r="S830" s="115" t="s">
        <v>353</v>
      </c>
      <c r="T830" s="115">
        <v>1210</v>
      </c>
      <c r="U830" s="115" t="s">
        <v>352</v>
      </c>
      <c r="V830" s="115" t="s">
        <v>350</v>
      </c>
      <c r="Z830" s="115">
        <v>0</v>
      </c>
      <c r="AA830" s="115">
        <v>1</v>
      </c>
      <c r="AB830" s="115">
        <v>0.88716155347842995</v>
      </c>
      <c r="AC830" s="115">
        <v>0.13045533947578</v>
      </c>
      <c r="AD830" s="115">
        <v>356.16676448725002</v>
      </c>
      <c r="AF830" s="115">
        <v>-1</v>
      </c>
      <c r="AG830" s="115">
        <v>-1</v>
      </c>
      <c r="AH830" s="115">
        <v>-1</v>
      </c>
      <c r="AI830" s="115">
        <v>-1</v>
      </c>
      <c r="AJ830" s="115">
        <v>0</v>
      </c>
      <c r="AM830" s="115" t="s">
        <v>348</v>
      </c>
      <c r="AN830" s="115">
        <v>-1</v>
      </c>
      <c r="AQ830" s="115">
        <v>608</v>
      </c>
      <c r="AR830" s="115" t="s">
        <v>247</v>
      </c>
      <c r="AS830" s="115" t="s">
        <v>355</v>
      </c>
      <c r="AT830" s="115" t="s">
        <v>296</v>
      </c>
      <c r="AV830" s="115">
        <v>79.063337683472398</v>
      </c>
      <c r="AW830" s="115">
        <v>0.28886193389999998</v>
      </c>
    </row>
    <row r="831" spans="1:49" x14ac:dyDescent="0.25">
      <c r="A831" s="117">
        <v>230000</v>
      </c>
      <c r="B831" s="117">
        <v>880000</v>
      </c>
      <c r="C831" s="117">
        <v>880000</v>
      </c>
      <c r="D831" s="115" t="s">
        <v>342</v>
      </c>
      <c r="E831" s="115" t="s">
        <v>13</v>
      </c>
      <c r="F831" s="115" t="s">
        <v>343</v>
      </c>
      <c r="G831" s="115" t="s">
        <v>344</v>
      </c>
      <c r="H831" s="115">
        <v>0.56000000000000005</v>
      </c>
      <c r="I831" s="115">
        <v>0.48</v>
      </c>
      <c r="J831" s="115" t="s">
        <v>350</v>
      </c>
      <c r="K831" s="115">
        <v>7.3114086679900003E-3</v>
      </c>
      <c r="L831" s="115">
        <v>3697.3813855888002</v>
      </c>
      <c r="M831" s="115">
        <v>9.2096594654569905</v>
      </c>
      <c r="N831" s="115">
        <v>1.3542620814797801</v>
      </c>
      <c r="O831" s="115">
        <v>6.7335584045020005E-2</v>
      </c>
      <c r="P831" s="115">
        <v>9.9015635212600008E-3</v>
      </c>
      <c r="Q831" s="115">
        <v>27.033066311477299</v>
      </c>
      <c r="R831" s="115">
        <v>1210</v>
      </c>
      <c r="S831" s="115" t="s">
        <v>353</v>
      </c>
      <c r="T831" s="115">
        <v>1210</v>
      </c>
      <c r="U831" s="115" t="s">
        <v>352</v>
      </c>
      <c r="V831" s="115" t="s">
        <v>350</v>
      </c>
      <c r="Z831" s="115">
        <v>0</v>
      </c>
      <c r="AA831" s="115">
        <v>1</v>
      </c>
      <c r="AB831" s="115">
        <v>6.7335584045020005E-2</v>
      </c>
      <c r="AC831" s="115">
        <v>9.9015635212600008E-3</v>
      </c>
      <c r="AD831" s="115">
        <v>27.0330663114785</v>
      </c>
      <c r="AF831" s="115">
        <v>-1</v>
      </c>
      <c r="AG831" s="115">
        <v>-1</v>
      </c>
      <c r="AH831" s="115">
        <v>-1</v>
      </c>
      <c r="AI831" s="115">
        <v>-1</v>
      </c>
      <c r="AJ831" s="115">
        <v>0</v>
      </c>
      <c r="AM831" s="115" t="s">
        <v>348</v>
      </c>
      <c r="AN831" s="115">
        <v>-1</v>
      </c>
      <c r="AQ831" s="115">
        <v>608</v>
      </c>
      <c r="AR831" s="115" t="s">
        <v>247</v>
      </c>
      <c r="AS831" s="115" t="s">
        <v>355</v>
      </c>
      <c r="AT831" s="115" t="s">
        <v>296</v>
      </c>
      <c r="AV831" s="115">
        <v>44.039627519247396</v>
      </c>
      <c r="AW831" s="115">
        <v>2.1924628000000002E-2</v>
      </c>
    </row>
    <row r="832" spans="1:49" x14ac:dyDescent="0.25">
      <c r="A832" s="117">
        <v>230000</v>
      </c>
      <c r="B832" s="117">
        <v>880000</v>
      </c>
      <c r="C832" s="117">
        <v>880000</v>
      </c>
      <c r="D832" s="115" t="s">
        <v>342</v>
      </c>
      <c r="E832" s="115" t="s">
        <v>13</v>
      </c>
      <c r="F832" s="115" t="s">
        <v>343</v>
      </c>
      <c r="G832" s="115" t="s">
        <v>344</v>
      </c>
      <c r="H832" s="115">
        <v>0.56000000000000005</v>
      </c>
      <c r="I832" s="115">
        <v>0.48</v>
      </c>
      <c r="J832" s="115" t="s">
        <v>350</v>
      </c>
      <c r="K832" s="115">
        <v>0.19387311094967</v>
      </c>
      <c r="L832" s="115">
        <v>3699.0426558671602</v>
      </c>
      <c r="M832" s="115">
        <v>9.2135210126245806</v>
      </c>
      <c r="N832" s="115">
        <v>1.3548205143721299</v>
      </c>
      <c r="O832" s="115">
        <v>1.7862539815177301</v>
      </c>
      <c r="P832" s="115">
        <v>0.26266326789976002</v>
      </c>
      <c r="Q832" s="115">
        <v>717.14490722851895</v>
      </c>
      <c r="R832" s="115">
        <v>1200</v>
      </c>
      <c r="S832" s="115" t="s">
        <v>351</v>
      </c>
      <c r="T832" s="115">
        <v>1200</v>
      </c>
      <c r="U832" s="115" t="s">
        <v>352</v>
      </c>
      <c r="V832" s="115" t="s">
        <v>350</v>
      </c>
      <c r="Z832" s="115">
        <v>0</v>
      </c>
      <c r="AA832" s="115">
        <v>1</v>
      </c>
      <c r="AB832" s="115">
        <v>1.7862539815177301</v>
      </c>
      <c r="AC832" s="115">
        <v>0.26266326789976002</v>
      </c>
      <c r="AD832" s="115">
        <v>717.14490722851895</v>
      </c>
      <c r="AF832" s="115">
        <v>-1</v>
      </c>
      <c r="AG832" s="115">
        <v>-1</v>
      </c>
      <c r="AH832" s="115">
        <v>-1</v>
      </c>
      <c r="AI832" s="115">
        <v>-1</v>
      </c>
      <c r="AJ832" s="115">
        <v>0</v>
      </c>
      <c r="AM832" s="115" t="s">
        <v>348</v>
      </c>
      <c r="AN832" s="115">
        <v>-1</v>
      </c>
      <c r="AQ832" s="115">
        <v>608</v>
      </c>
      <c r="AR832" s="115" t="s">
        <v>247</v>
      </c>
      <c r="AS832" s="115" t="s">
        <v>355</v>
      </c>
      <c r="AT832" s="115" t="s">
        <v>296</v>
      </c>
      <c r="AV832" s="115">
        <v>131.52054374910799</v>
      </c>
      <c r="AW832" s="115">
        <v>0.58162603989999995</v>
      </c>
    </row>
    <row r="833" spans="1:49" x14ac:dyDescent="0.25">
      <c r="A833" s="117">
        <v>230000</v>
      </c>
      <c r="B833" s="117">
        <v>880000</v>
      </c>
      <c r="C833" s="117">
        <v>880000</v>
      </c>
      <c r="D833" s="115" t="s">
        <v>342</v>
      </c>
      <c r="E833" s="115" t="s">
        <v>13</v>
      </c>
      <c r="F833" s="115" t="s">
        <v>343</v>
      </c>
      <c r="G833" s="115" t="s">
        <v>344</v>
      </c>
      <c r="H833" s="115">
        <v>0.56000000000000005</v>
      </c>
      <c r="I833" s="115">
        <v>0.48</v>
      </c>
      <c r="J833" s="115" t="s">
        <v>350</v>
      </c>
      <c r="K833" s="115">
        <v>5.62371601646E-3</v>
      </c>
      <c r="L833" s="115">
        <v>3699.0426558671602</v>
      </c>
      <c r="M833" s="115">
        <v>9.2135210126245806</v>
      </c>
      <c r="N833" s="115">
        <v>1.3548205143721299</v>
      </c>
      <c r="O833" s="115">
        <v>5.181422568671E-2</v>
      </c>
      <c r="P833" s="115">
        <v>7.6191258261000001E-3</v>
      </c>
      <c r="Q833" s="115">
        <v>20.80236542938</v>
      </c>
      <c r="R833" s="115">
        <v>1210</v>
      </c>
      <c r="S833" s="115" t="s">
        <v>353</v>
      </c>
      <c r="T833" s="115">
        <v>1210</v>
      </c>
      <c r="U833" s="115" t="s">
        <v>352</v>
      </c>
      <c r="V833" s="115" t="s">
        <v>350</v>
      </c>
      <c r="Z833" s="115">
        <v>0</v>
      </c>
      <c r="AA833" s="115">
        <v>1</v>
      </c>
      <c r="AB833" s="115">
        <v>5.181422568671E-2</v>
      </c>
      <c r="AC833" s="115">
        <v>7.6191258261000001E-3</v>
      </c>
      <c r="AD833" s="115">
        <v>20.8023654293806</v>
      </c>
      <c r="AF833" s="115">
        <v>-1</v>
      </c>
      <c r="AG833" s="115">
        <v>-1</v>
      </c>
      <c r="AH833" s="115">
        <v>-1</v>
      </c>
      <c r="AI833" s="115">
        <v>-1</v>
      </c>
      <c r="AJ833" s="115">
        <v>0</v>
      </c>
      <c r="AM833" s="115" t="s">
        <v>348</v>
      </c>
      <c r="AN833" s="115">
        <v>-1</v>
      </c>
      <c r="AQ833" s="115">
        <v>608</v>
      </c>
      <c r="AR833" s="115" t="s">
        <v>247</v>
      </c>
      <c r="AS833" s="115" t="s">
        <v>355</v>
      </c>
      <c r="AT833" s="115" t="s">
        <v>296</v>
      </c>
      <c r="AV833" s="115">
        <v>19.6004929876913</v>
      </c>
      <c r="AW833" s="115">
        <v>1.6871342599999999E-2</v>
      </c>
    </row>
    <row r="834" spans="1:49" x14ac:dyDescent="0.25">
      <c r="A834" s="117">
        <v>230000</v>
      </c>
      <c r="B834" s="117">
        <v>880000</v>
      </c>
      <c r="C834" s="117">
        <v>880000</v>
      </c>
      <c r="D834" s="115" t="s">
        <v>342</v>
      </c>
      <c r="E834" s="115" t="s">
        <v>13</v>
      </c>
      <c r="F834" s="115" t="s">
        <v>343</v>
      </c>
      <c r="G834" s="115" t="s">
        <v>344</v>
      </c>
      <c r="H834" s="115">
        <v>0.56000000000000005</v>
      </c>
      <c r="I834" s="115">
        <v>0.48</v>
      </c>
      <c r="J834" s="115" t="s">
        <v>350</v>
      </c>
      <c r="K834" s="115">
        <v>3.9729866395780002E-2</v>
      </c>
      <c r="L834" s="115">
        <v>3699.0426558671602</v>
      </c>
      <c r="M834" s="115">
        <v>9.2135210126245806</v>
      </c>
      <c r="N834" s="115">
        <v>1.3548205143721299</v>
      </c>
      <c r="O834" s="115">
        <v>0.36605195886630998</v>
      </c>
      <c r="P834" s="115">
        <v>5.3826838026270002E-2</v>
      </c>
      <c r="Q834" s="115">
        <v>146.96247050990399</v>
      </c>
      <c r="R834" s="115">
        <v>1210</v>
      </c>
      <c r="S834" s="115" t="s">
        <v>353</v>
      </c>
      <c r="T834" s="115">
        <v>1210</v>
      </c>
      <c r="U834" s="115" t="s">
        <v>352</v>
      </c>
      <c r="V834" s="115" t="s">
        <v>350</v>
      </c>
      <c r="Z834" s="115">
        <v>0</v>
      </c>
      <c r="AA834" s="115">
        <v>1</v>
      </c>
      <c r="AB834" s="115">
        <v>0.36605195886630998</v>
      </c>
      <c r="AC834" s="115">
        <v>5.3826838026270002E-2</v>
      </c>
      <c r="AD834" s="115">
        <v>146.96247050990399</v>
      </c>
      <c r="AF834" s="115">
        <v>-1</v>
      </c>
      <c r="AG834" s="115">
        <v>-1</v>
      </c>
      <c r="AH834" s="115">
        <v>-1</v>
      </c>
      <c r="AI834" s="115">
        <v>-1</v>
      </c>
      <c r="AJ834" s="115">
        <v>0</v>
      </c>
      <c r="AM834" s="115" t="s">
        <v>348</v>
      </c>
      <c r="AN834" s="115">
        <v>-1</v>
      </c>
      <c r="AQ834" s="115">
        <v>608</v>
      </c>
      <c r="AR834" s="115" t="s">
        <v>247</v>
      </c>
      <c r="AS834" s="115" t="s">
        <v>355</v>
      </c>
      <c r="AT834" s="115" t="s">
        <v>296</v>
      </c>
      <c r="AV834" s="115">
        <v>66.988962601065893</v>
      </c>
      <c r="AW834" s="115">
        <v>0.1191909736</v>
      </c>
    </row>
    <row r="835" spans="1:49" x14ac:dyDescent="0.25">
      <c r="A835" s="117">
        <v>230000</v>
      </c>
      <c r="B835" s="117">
        <v>880000</v>
      </c>
      <c r="C835" s="117">
        <v>880000</v>
      </c>
      <c r="D835" s="115" t="s">
        <v>342</v>
      </c>
      <c r="E835" s="115" t="s">
        <v>13</v>
      </c>
      <c r="F835" s="115" t="s">
        <v>343</v>
      </c>
      <c r="G835" s="115" t="s">
        <v>344</v>
      </c>
      <c r="H835" s="115">
        <v>0.56000000000000005</v>
      </c>
      <c r="I835" s="115">
        <v>0.48</v>
      </c>
      <c r="J835" s="115" t="s">
        <v>350</v>
      </c>
      <c r="K835" s="115">
        <v>2.3344898138220001E-2</v>
      </c>
      <c r="L835" s="115">
        <v>3699.0426558671602</v>
      </c>
      <c r="M835" s="115">
        <v>9.2135210126245806</v>
      </c>
      <c r="N835" s="115">
        <v>1.3548205143721299</v>
      </c>
      <c r="O835" s="115">
        <v>0.21508870953414999</v>
      </c>
      <c r="P835" s="115">
        <v>3.1628146903600003E-2</v>
      </c>
      <c r="Q835" s="115">
        <v>86.353774010183102</v>
      </c>
      <c r="R835" s="115">
        <v>1210</v>
      </c>
      <c r="S835" s="115" t="s">
        <v>353</v>
      </c>
      <c r="T835" s="115">
        <v>1210</v>
      </c>
      <c r="U835" s="115" t="s">
        <v>352</v>
      </c>
      <c r="V835" s="115" t="s">
        <v>350</v>
      </c>
      <c r="Z835" s="115">
        <v>0</v>
      </c>
      <c r="AA835" s="115">
        <v>1</v>
      </c>
      <c r="AB835" s="115">
        <v>0.21508870953414999</v>
      </c>
      <c r="AC835" s="115">
        <v>3.1628146903600003E-2</v>
      </c>
      <c r="AD835" s="115">
        <v>86.353774010181994</v>
      </c>
      <c r="AF835" s="115">
        <v>-1</v>
      </c>
      <c r="AG835" s="115">
        <v>-1</v>
      </c>
      <c r="AH835" s="115">
        <v>-1</v>
      </c>
      <c r="AI835" s="115">
        <v>-1</v>
      </c>
      <c r="AJ835" s="115">
        <v>0</v>
      </c>
      <c r="AM835" s="115" t="s">
        <v>348</v>
      </c>
      <c r="AN835" s="115">
        <v>-1</v>
      </c>
      <c r="AQ835" s="115">
        <v>608</v>
      </c>
      <c r="AR835" s="115" t="s">
        <v>247</v>
      </c>
      <c r="AS835" s="115" t="s">
        <v>355</v>
      </c>
      <c r="AT835" s="115" t="s">
        <v>296</v>
      </c>
      <c r="AV835" s="115">
        <v>45.388456552471602</v>
      </c>
      <c r="AW835" s="115">
        <v>7.0035501999999999E-2</v>
      </c>
    </row>
    <row r="836" spans="1:49" x14ac:dyDescent="0.25">
      <c r="A836" s="117">
        <v>230000</v>
      </c>
      <c r="B836" s="117">
        <v>880000</v>
      </c>
      <c r="C836" s="117">
        <v>880000</v>
      </c>
      <c r="D836" s="115" t="s">
        <v>342</v>
      </c>
      <c r="E836" s="115" t="s">
        <v>13</v>
      </c>
      <c r="F836" s="115" t="s">
        <v>343</v>
      </c>
      <c r="G836" s="115" t="s">
        <v>344</v>
      </c>
      <c r="H836" s="115">
        <v>0.56000000000000005</v>
      </c>
      <c r="I836" s="115">
        <v>0.48</v>
      </c>
      <c r="J836" s="115" t="s">
        <v>350</v>
      </c>
      <c r="K836" s="115">
        <v>1.76314411968E-3</v>
      </c>
      <c r="L836" s="115">
        <v>3699.0426558671602</v>
      </c>
      <c r="M836" s="115">
        <v>9.2135210126245806</v>
      </c>
      <c r="N836" s="115">
        <v>1.3548205143721299</v>
      </c>
      <c r="O836" s="115">
        <v>1.6244765395039999E-2</v>
      </c>
      <c r="P836" s="115">
        <v>2.3887438231400002E-3</v>
      </c>
      <c r="Q836" s="115">
        <v>6.5219453071709701</v>
      </c>
      <c r="R836" s="115">
        <v>1210</v>
      </c>
      <c r="S836" s="115" t="s">
        <v>353</v>
      </c>
      <c r="T836" s="115">
        <v>1210</v>
      </c>
      <c r="U836" s="115" t="s">
        <v>352</v>
      </c>
      <c r="V836" s="115" t="s">
        <v>350</v>
      </c>
      <c r="Z836" s="115">
        <v>0</v>
      </c>
      <c r="AA836" s="115">
        <v>1</v>
      </c>
      <c r="AB836" s="115">
        <v>1.6244765395039999E-2</v>
      </c>
      <c r="AC836" s="115">
        <v>2.3887438231400002E-3</v>
      </c>
      <c r="AD836" s="115">
        <v>6.5219453071717197</v>
      </c>
      <c r="AF836" s="115">
        <v>-1</v>
      </c>
      <c r="AG836" s="115">
        <v>-1</v>
      </c>
      <c r="AH836" s="115">
        <v>-1</v>
      </c>
      <c r="AI836" s="115">
        <v>-1</v>
      </c>
      <c r="AJ836" s="115">
        <v>0</v>
      </c>
      <c r="AM836" s="115" t="s">
        <v>348</v>
      </c>
      <c r="AN836" s="115">
        <v>-1</v>
      </c>
      <c r="AQ836" s="115">
        <v>608</v>
      </c>
      <c r="AR836" s="115" t="s">
        <v>247</v>
      </c>
      <c r="AS836" s="115" t="s">
        <v>355</v>
      </c>
      <c r="AT836" s="115" t="s">
        <v>296</v>
      </c>
      <c r="AV836" s="115">
        <v>13.367423487120099</v>
      </c>
      <c r="AW836" s="115">
        <v>5.2894934000000003E-3</v>
      </c>
    </row>
    <row r="837" spans="1:49" x14ac:dyDescent="0.25">
      <c r="A837" s="117">
        <v>230000</v>
      </c>
      <c r="B837" s="117">
        <v>880000</v>
      </c>
      <c r="C837" s="117">
        <v>880000</v>
      </c>
      <c r="D837" s="115" t="s">
        <v>342</v>
      </c>
      <c r="E837" s="115" t="s">
        <v>13</v>
      </c>
      <c r="F837" s="115" t="s">
        <v>343</v>
      </c>
      <c r="G837" s="115" t="s">
        <v>344</v>
      </c>
      <c r="H837" s="115">
        <v>0.56000000000000005</v>
      </c>
      <c r="I837" s="115">
        <v>0.48</v>
      </c>
      <c r="J837" s="115" t="s">
        <v>350</v>
      </c>
      <c r="K837" s="115">
        <v>0.1031325724251</v>
      </c>
      <c r="L837" s="115">
        <v>3699.0426558671602</v>
      </c>
      <c r="M837" s="115">
        <v>9.2135210126245806</v>
      </c>
      <c r="N837" s="115">
        <v>1.3548205143721299</v>
      </c>
      <c r="O837" s="115">
        <v>0.95021412312474995</v>
      </c>
      <c r="P837" s="115">
        <v>0.13972612482149999</v>
      </c>
      <c r="Q837" s="115">
        <v>381.49178460977998</v>
      </c>
      <c r="R837" s="115">
        <v>1210</v>
      </c>
      <c r="S837" s="115" t="s">
        <v>353</v>
      </c>
      <c r="T837" s="115">
        <v>1210</v>
      </c>
      <c r="U837" s="115" t="s">
        <v>352</v>
      </c>
      <c r="V837" s="115" t="s">
        <v>350</v>
      </c>
      <c r="Z837" s="115">
        <v>0</v>
      </c>
      <c r="AA837" s="115">
        <v>1</v>
      </c>
      <c r="AB837" s="115">
        <v>0.95021412312474995</v>
      </c>
      <c r="AC837" s="115">
        <v>0.13972612482149999</v>
      </c>
      <c r="AD837" s="115">
        <v>381.49178460977998</v>
      </c>
      <c r="AF837" s="115">
        <v>-1</v>
      </c>
      <c r="AG837" s="115">
        <v>-1</v>
      </c>
      <c r="AH837" s="115">
        <v>-1</v>
      </c>
      <c r="AI837" s="115">
        <v>-1</v>
      </c>
      <c r="AJ837" s="115">
        <v>0</v>
      </c>
      <c r="AM837" s="115" t="s">
        <v>348</v>
      </c>
      <c r="AN837" s="115">
        <v>-1</v>
      </c>
      <c r="AQ837" s="115">
        <v>608</v>
      </c>
      <c r="AR837" s="115" t="s">
        <v>247</v>
      </c>
      <c r="AS837" s="115" t="s">
        <v>355</v>
      </c>
      <c r="AT837" s="115" t="s">
        <v>296</v>
      </c>
      <c r="AV837" s="115">
        <v>82.167626371127</v>
      </c>
      <c r="AW837" s="115">
        <v>0.30940128519999999</v>
      </c>
    </row>
    <row r="838" spans="1:49" x14ac:dyDescent="0.25">
      <c r="A838" s="117">
        <v>230000</v>
      </c>
      <c r="B838" s="117">
        <v>880000</v>
      </c>
      <c r="C838" s="117">
        <v>880000</v>
      </c>
      <c r="D838" s="115" t="s">
        <v>342</v>
      </c>
      <c r="E838" s="115" t="s">
        <v>13</v>
      </c>
      <c r="F838" s="115" t="s">
        <v>343</v>
      </c>
      <c r="G838" s="115" t="s">
        <v>344</v>
      </c>
      <c r="H838" s="115">
        <v>0.56000000000000005</v>
      </c>
      <c r="I838" s="115">
        <v>0.48</v>
      </c>
      <c r="J838" s="115" t="s">
        <v>350</v>
      </c>
      <c r="K838" s="115">
        <v>0.12538997662568999</v>
      </c>
      <c r="L838" s="115">
        <v>3699.0426558671602</v>
      </c>
      <c r="M838" s="115">
        <v>9.2135210126245806</v>
      </c>
      <c r="N838" s="115">
        <v>1.3548205143721299</v>
      </c>
      <c r="O838" s="115">
        <v>1.15528318441335</v>
      </c>
      <c r="P838" s="115">
        <v>0.16988091262912999</v>
      </c>
      <c r="Q838" s="115">
        <v>463.82287215663598</v>
      </c>
      <c r="R838" s="115">
        <v>1210</v>
      </c>
      <c r="S838" s="115" t="s">
        <v>353</v>
      </c>
      <c r="T838" s="115">
        <v>1210</v>
      </c>
      <c r="U838" s="115" t="s">
        <v>352</v>
      </c>
      <c r="V838" s="115" t="s">
        <v>350</v>
      </c>
      <c r="Z838" s="115">
        <v>0</v>
      </c>
      <c r="AA838" s="115">
        <v>1</v>
      </c>
      <c r="AB838" s="115">
        <v>1.15528318441335</v>
      </c>
      <c r="AC838" s="115">
        <v>0.16988091262912999</v>
      </c>
      <c r="AD838" s="115">
        <v>463.82287215663598</v>
      </c>
      <c r="AF838" s="115">
        <v>-1</v>
      </c>
      <c r="AG838" s="115">
        <v>-1</v>
      </c>
      <c r="AH838" s="115">
        <v>-1</v>
      </c>
      <c r="AI838" s="115">
        <v>-1</v>
      </c>
      <c r="AJ838" s="115">
        <v>0</v>
      </c>
      <c r="AM838" s="115" t="s">
        <v>348</v>
      </c>
      <c r="AN838" s="115">
        <v>-1</v>
      </c>
      <c r="AQ838" s="115">
        <v>608</v>
      </c>
      <c r="AR838" s="115" t="s">
        <v>247</v>
      </c>
      <c r="AS838" s="115" t="s">
        <v>355</v>
      </c>
      <c r="AT838" s="115" t="s">
        <v>296</v>
      </c>
      <c r="AV838" s="115">
        <v>92.439484128998998</v>
      </c>
      <c r="AW838" s="115">
        <v>0.37617426780000002</v>
      </c>
    </row>
    <row r="839" spans="1:49" x14ac:dyDescent="0.25">
      <c r="A839" s="117">
        <v>230000</v>
      </c>
      <c r="B839" s="117">
        <v>880000</v>
      </c>
      <c r="C839" s="117">
        <v>880000</v>
      </c>
      <c r="D839" s="115" t="s">
        <v>342</v>
      </c>
      <c r="E839" s="115" t="s">
        <v>13</v>
      </c>
      <c r="F839" s="115" t="s">
        <v>343</v>
      </c>
      <c r="G839" s="115" t="s">
        <v>344</v>
      </c>
      <c r="H839" s="115">
        <v>0.56000000000000005</v>
      </c>
      <c r="I839" s="115">
        <v>0.48</v>
      </c>
      <c r="J839" s="115" t="s">
        <v>350</v>
      </c>
      <c r="K839" s="115">
        <v>0.12490616885918999</v>
      </c>
      <c r="L839" s="115">
        <v>3699.0426558671602</v>
      </c>
      <c r="M839" s="115">
        <v>9.2135210126245806</v>
      </c>
      <c r="N839" s="115">
        <v>1.3548205143721299</v>
      </c>
      <c r="O839" s="115">
        <v>1.1508256113905799</v>
      </c>
      <c r="P839" s="115">
        <v>0.16922543994205999</v>
      </c>
      <c r="Q839" s="115">
        <v>462.03324659109097</v>
      </c>
      <c r="R839" s="115">
        <v>1210</v>
      </c>
      <c r="S839" s="115" t="s">
        <v>353</v>
      </c>
      <c r="T839" s="115">
        <v>1210</v>
      </c>
      <c r="U839" s="115" t="s">
        <v>352</v>
      </c>
      <c r="V839" s="115" t="s">
        <v>350</v>
      </c>
      <c r="Z839" s="115">
        <v>0</v>
      </c>
      <c r="AA839" s="115">
        <v>1</v>
      </c>
      <c r="AB839" s="115">
        <v>1.1508256113905799</v>
      </c>
      <c r="AC839" s="115">
        <v>0.16922543994205999</v>
      </c>
      <c r="AD839" s="115">
        <v>462.03324659109097</v>
      </c>
      <c r="AF839" s="115">
        <v>-1</v>
      </c>
      <c r="AG839" s="115">
        <v>-1</v>
      </c>
      <c r="AH839" s="115">
        <v>-1</v>
      </c>
      <c r="AI839" s="115">
        <v>-1</v>
      </c>
      <c r="AJ839" s="115">
        <v>0</v>
      </c>
      <c r="AM839" s="115" t="s">
        <v>348</v>
      </c>
      <c r="AN839" s="115">
        <v>-1</v>
      </c>
      <c r="AQ839" s="115">
        <v>608</v>
      </c>
      <c r="AR839" s="115" t="s">
        <v>247</v>
      </c>
      <c r="AS839" s="115" t="s">
        <v>355</v>
      </c>
      <c r="AT839" s="115" t="s">
        <v>296</v>
      </c>
      <c r="AV839" s="115">
        <v>120.935151143627</v>
      </c>
      <c r="AW839" s="115">
        <v>0.37472282769999998</v>
      </c>
    </row>
    <row r="840" spans="1:49" x14ac:dyDescent="0.25">
      <c r="A840" s="117">
        <v>230000</v>
      </c>
      <c r="B840" s="117">
        <v>880000</v>
      </c>
      <c r="C840" s="117">
        <v>880000</v>
      </c>
      <c r="D840" s="115" t="s">
        <v>342</v>
      </c>
      <c r="E840" s="115" t="s">
        <v>13</v>
      </c>
      <c r="F840" s="115" t="s">
        <v>343</v>
      </c>
      <c r="G840" s="115" t="s">
        <v>344</v>
      </c>
      <c r="H840" s="115">
        <v>0.56000000000000005</v>
      </c>
      <c r="I840" s="115">
        <v>0.48</v>
      </c>
      <c r="J840" s="115" t="s">
        <v>350</v>
      </c>
      <c r="K840" s="115">
        <v>9.13068506685E-2</v>
      </c>
      <c r="L840" s="115">
        <v>3684.75257706313</v>
      </c>
      <c r="M840" s="115">
        <v>9.4508754011226106</v>
      </c>
      <c r="N840" s="115">
        <v>1.4821517903279999</v>
      </c>
      <c r="O840" s="115">
        <v>0.86292966893690004</v>
      </c>
      <c r="P840" s="115">
        <v>0.13533061218751999</v>
      </c>
      <c r="Q840" s="115">
        <v>336.44315330427401</v>
      </c>
      <c r="R840" s="115">
        <v>1300</v>
      </c>
      <c r="S840" s="115" t="s">
        <v>346</v>
      </c>
      <c r="T840" s="115">
        <v>1300</v>
      </c>
      <c r="U840" s="115" t="s">
        <v>352</v>
      </c>
      <c r="V840" s="115" t="s">
        <v>350</v>
      </c>
      <c r="Z840" s="115">
        <v>0</v>
      </c>
      <c r="AA840" s="115">
        <v>1</v>
      </c>
      <c r="AB840" s="115">
        <v>0.86292966893690004</v>
      </c>
      <c r="AC840" s="115">
        <v>0.13533061218751999</v>
      </c>
      <c r="AD840" s="115">
        <v>401.37241782926702</v>
      </c>
      <c r="AF840" s="115">
        <v>-1</v>
      </c>
      <c r="AG840" s="115">
        <v>-1</v>
      </c>
      <c r="AH840" s="115">
        <v>-1</v>
      </c>
      <c r="AI840" s="115">
        <v>-1</v>
      </c>
      <c r="AJ840" s="115">
        <v>0</v>
      </c>
      <c r="AM840" s="115" t="s">
        <v>348</v>
      </c>
      <c r="AN840" s="115">
        <v>-1</v>
      </c>
      <c r="AQ840" s="115">
        <v>608</v>
      </c>
      <c r="AR840" s="115" t="s">
        <v>247</v>
      </c>
      <c r="AS840" s="115" t="s">
        <v>355</v>
      </c>
      <c r="AT840" s="115" t="s">
        <v>296</v>
      </c>
      <c r="AV840" s="115">
        <v>79.680212294388696</v>
      </c>
      <c r="AW840" s="115">
        <v>0.32552507530000002</v>
      </c>
    </row>
    <row r="841" spans="1:49" x14ac:dyDescent="0.25">
      <c r="A841" s="117">
        <v>230000</v>
      </c>
      <c r="B841" s="117">
        <v>880000</v>
      </c>
      <c r="C841" s="117">
        <v>880000</v>
      </c>
      <c r="D841" s="115" t="s">
        <v>342</v>
      </c>
      <c r="E841" s="115" t="s">
        <v>13</v>
      </c>
      <c r="F841" s="115" t="s">
        <v>343</v>
      </c>
      <c r="G841" s="115" t="s">
        <v>344</v>
      </c>
      <c r="H841" s="115">
        <v>0.56000000000000005</v>
      </c>
      <c r="I841" s="115">
        <v>0.48</v>
      </c>
      <c r="J841" s="115" t="s">
        <v>350</v>
      </c>
      <c r="K841" s="115">
        <v>8.2826369305600001E-3</v>
      </c>
      <c r="L841" s="115">
        <v>3684.75257706313</v>
      </c>
      <c r="M841" s="115">
        <v>9.4508754011226106</v>
      </c>
      <c r="N841" s="115">
        <v>1.4821517903279999</v>
      </c>
      <c r="O841" s="115">
        <v>7.8278169623510002E-2</v>
      </c>
      <c r="P841" s="115">
        <v>1.2276125155270001E-2</v>
      </c>
      <c r="Q841" s="115">
        <v>30.519467774781301</v>
      </c>
      <c r="R841" s="115">
        <v>1300</v>
      </c>
      <c r="S841" s="115" t="s">
        <v>346</v>
      </c>
      <c r="T841" s="115">
        <v>1300</v>
      </c>
      <c r="U841" s="115" t="s">
        <v>352</v>
      </c>
      <c r="V841" s="115" t="s">
        <v>350</v>
      </c>
      <c r="Z841" s="115">
        <v>0</v>
      </c>
      <c r="AA841" s="115">
        <v>1</v>
      </c>
      <c r="AB841" s="115">
        <v>7.8278169623510002E-2</v>
      </c>
      <c r="AC841" s="115">
        <v>1.2276125155270001E-2</v>
      </c>
      <c r="AD841" s="115">
        <v>30.5194677747809</v>
      </c>
      <c r="AF841" s="115">
        <v>-1</v>
      </c>
      <c r="AG841" s="115">
        <v>-1</v>
      </c>
      <c r="AH841" s="115">
        <v>-1</v>
      </c>
      <c r="AI841" s="115">
        <v>-1</v>
      </c>
      <c r="AJ841" s="115">
        <v>0</v>
      </c>
      <c r="AM841" s="115" t="s">
        <v>348</v>
      </c>
      <c r="AN841" s="115">
        <v>-1</v>
      </c>
      <c r="AQ841" s="115">
        <v>608</v>
      </c>
      <c r="AR841" s="115" t="s">
        <v>247</v>
      </c>
      <c r="AS841" s="115" t="s">
        <v>355</v>
      </c>
      <c r="AT841" s="115" t="s">
        <v>296</v>
      </c>
      <c r="AV841" s="115">
        <v>31.625645991647801</v>
      </c>
      <c r="AW841" s="115">
        <v>2.4752204199999999E-2</v>
      </c>
    </row>
    <row r="842" spans="1:49" x14ac:dyDescent="0.25">
      <c r="A842" s="117">
        <v>230000</v>
      </c>
      <c r="B842" s="117">
        <v>880000</v>
      </c>
      <c r="C842" s="117">
        <v>880000</v>
      </c>
      <c r="D842" s="115" t="s">
        <v>342</v>
      </c>
      <c r="E842" s="115" t="s">
        <v>13</v>
      </c>
      <c r="F842" s="115" t="s">
        <v>343</v>
      </c>
      <c r="G842" s="115" t="s">
        <v>344</v>
      </c>
      <c r="H842" s="115">
        <v>0.56000000000000005</v>
      </c>
      <c r="I842" s="115">
        <v>0.48</v>
      </c>
      <c r="J842" s="115" t="s">
        <v>350</v>
      </c>
      <c r="K842" s="115">
        <v>0.11580710177957</v>
      </c>
      <c r="L842" s="115">
        <v>3684.75257706313</v>
      </c>
      <c r="M842" s="115">
        <v>9.4508754011226106</v>
      </c>
      <c r="N842" s="115">
        <v>1.4821517903279999</v>
      </c>
      <c r="O842" s="115">
        <v>1.09447848948386</v>
      </c>
      <c r="P842" s="115">
        <v>0.17164370323528999</v>
      </c>
      <c r="Q842" s="115">
        <v>426.72051672448998</v>
      </c>
      <c r="R842" s="115">
        <v>1210</v>
      </c>
      <c r="S842" s="115" t="s">
        <v>353</v>
      </c>
      <c r="T842" s="115">
        <v>1210</v>
      </c>
      <c r="U842" s="115" t="s">
        <v>352</v>
      </c>
      <c r="V842" s="115" t="s">
        <v>350</v>
      </c>
      <c r="Z842" s="115">
        <v>0</v>
      </c>
      <c r="AA842" s="115">
        <v>1</v>
      </c>
      <c r="AB842" s="115">
        <v>1.09447848948386</v>
      </c>
      <c r="AC842" s="115">
        <v>0.17164370323528999</v>
      </c>
      <c r="AD842" s="115">
        <v>426.72051672448998</v>
      </c>
      <c r="AF842" s="115">
        <v>-1</v>
      </c>
      <c r="AG842" s="115">
        <v>-1</v>
      </c>
      <c r="AH842" s="115">
        <v>-1</v>
      </c>
      <c r="AI842" s="115">
        <v>-1</v>
      </c>
      <c r="AJ842" s="115">
        <v>0</v>
      </c>
      <c r="AM842" s="115" t="s">
        <v>348</v>
      </c>
      <c r="AN842" s="115">
        <v>-1</v>
      </c>
      <c r="AQ842" s="115">
        <v>608</v>
      </c>
      <c r="AR842" s="115" t="s">
        <v>247</v>
      </c>
      <c r="AS842" s="115" t="s">
        <v>355</v>
      </c>
      <c r="AT842" s="115" t="s">
        <v>296</v>
      </c>
      <c r="AV842" s="115">
        <v>87.242978634260993</v>
      </c>
      <c r="AW842" s="115">
        <v>0.34608314410000002</v>
      </c>
    </row>
    <row r="843" spans="1:49" x14ac:dyDescent="0.25">
      <c r="A843" s="117">
        <v>230000</v>
      </c>
      <c r="B843" s="117">
        <v>880000</v>
      </c>
      <c r="C843" s="117">
        <v>880000</v>
      </c>
      <c r="D843" s="115" t="s">
        <v>342</v>
      </c>
      <c r="E843" s="115" t="s">
        <v>13</v>
      </c>
      <c r="F843" s="115" t="s">
        <v>343</v>
      </c>
      <c r="G843" s="115" t="s">
        <v>344</v>
      </c>
      <c r="H843" s="115">
        <v>0.56000000000000005</v>
      </c>
      <c r="I843" s="115">
        <v>0.48</v>
      </c>
      <c r="J843" s="115" t="s">
        <v>350</v>
      </c>
      <c r="K843" s="115">
        <v>0.19433803852220999</v>
      </c>
      <c r="L843" s="115">
        <v>3684.75257706313</v>
      </c>
      <c r="M843" s="115">
        <v>9.4508754011226106</v>
      </c>
      <c r="N843" s="115">
        <v>1.4821517903279999</v>
      </c>
      <c r="O843" s="115">
        <v>1.83666458777199</v>
      </c>
      <c r="P843" s="115">
        <v>0.28803847172453001</v>
      </c>
      <c r="Q843" s="115">
        <v>716.08758826611495</v>
      </c>
      <c r="R843" s="115">
        <v>1210</v>
      </c>
      <c r="S843" s="115" t="s">
        <v>353</v>
      </c>
      <c r="T843" s="115">
        <v>1210</v>
      </c>
      <c r="U843" s="115" t="s">
        <v>352</v>
      </c>
      <c r="V843" s="115" t="s">
        <v>350</v>
      </c>
      <c r="Z843" s="115">
        <v>0</v>
      </c>
      <c r="AA843" s="115">
        <v>1</v>
      </c>
      <c r="AB843" s="115">
        <v>1.83666458777199</v>
      </c>
      <c r="AC843" s="115">
        <v>0.28803847172453001</v>
      </c>
      <c r="AD843" s="115">
        <v>716.08758826611495</v>
      </c>
      <c r="AF843" s="115">
        <v>-1</v>
      </c>
      <c r="AG843" s="115">
        <v>-1</v>
      </c>
      <c r="AH843" s="115">
        <v>-1</v>
      </c>
      <c r="AI843" s="115">
        <v>-1</v>
      </c>
      <c r="AJ843" s="115">
        <v>0</v>
      </c>
      <c r="AM843" s="115" t="s">
        <v>348</v>
      </c>
      <c r="AN843" s="115">
        <v>-1</v>
      </c>
      <c r="AQ843" s="115">
        <v>608</v>
      </c>
      <c r="AR843" s="115" t="s">
        <v>247</v>
      </c>
      <c r="AS843" s="115" t="s">
        <v>355</v>
      </c>
      <c r="AT843" s="115" t="s">
        <v>296</v>
      </c>
      <c r="AV843" s="115">
        <v>112.91611368760201</v>
      </c>
      <c r="AW843" s="115">
        <v>0.5807685225</v>
      </c>
    </row>
    <row r="844" spans="1:49" x14ac:dyDescent="0.25">
      <c r="A844" s="117">
        <v>230000</v>
      </c>
      <c r="B844" s="117">
        <v>880000</v>
      </c>
      <c r="C844" s="117">
        <v>880000</v>
      </c>
      <c r="D844" s="115" t="s">
        <v>342</v>
      </c>
      <c r="E844" s="115" t="s">
        <v>13</v>
      </c>
      <c r="F844" s="115" t="s">
        <v>343</v>
      </c>
      <c r="G844" s="115" t="s">
        <v>344</v>
      </c>
      <c r="H844" s="115">
        <v>0.56000000000000005</v>
      </c>
      <c r="I844" s="115">
        <v>0.48</v>
      </c>
      <c r="J844" s="115" t="s">
        <v>350</v>
      </c>
      <c r="K844" s="115">
        <v>0.19040776059910999</v>
      </c>
      <c r="L844" s="115">
        <v>3684.75257706313</v>
      </c>
      <c r="M844" s="115">
        <v>9.4508754011226106</v>
      </c>
      <c r="N844" s="115">
        <v>1.4821517903279999</v>
      </c>
      <c r="O844" s="115">
        <v>1.7995200208290401</v>
      </c>
      <c r="P844" s="115">
        <v>0.28221320326433003</v>
      </c>
      <c r="Q844" s="115">
        <v>701.60548656041999</v>
      </c>
      <c r="R844" s="115">
        <v>1210</v>
      </c>
      <c r="S844" s="115" t="s">
        <v>353</v>
      </c>
      <c r="T844" s="115">
        <v>1210</v>
      </c>
      <c r="U844" s="115" t="s">
        <v>352</v>
      </c>
      <c r="V844" s="115" t="s">
        <v>350</v>
      </c>
      <c r="Z844" s="115">
        <v>0</v>
      </c>
      <c r="AA844" s="115">
        <v>1</v>
      </c>
      <c r="AB844" s="115">
        <v>1.7995200208290401</v>
      </c>
      <c r="AC844" s="115">
        <v>0.28221320326433003</v>
      </c>
      <c r="AD844" s="115">
        <v>701.60548656041999</v>
      </c>
      <c r="AF844" s="115">
        <v>-1</v>
      </c>
      <c r="AG844" s="115">
        <v>-1</v>
      </c>
      <c r="AH844" s="115">
        <v>-1</v>
      </c>
      <c r="AI844" s="115">
        <v>-1</v>
      </c>
      <c r="AJ844" s="115">
        <v>0</v>
      </c>
      <c r="AM844" s="115" t="s">
        <v>348</v>
      </c>
      <c r="AN844" s="115">
        <v>-1</v>
      </c>
      <c r="AQ844" s="115">
        <v>608</v>
      </c>
      <c r="AR844" s="115" t="s">
        <v>247</v>
      </c>
      <c r="AS844" s="115" t="s">
        <v>355</v>
      </c>
      <c r="AT844" s="115" t="s">
        <v>296</v>
      </c>
      <c r="AV844" s="115">
        <v>111.65525063580699</v>
      </c>
      <c r="AW844" s="115">
        <v>0.56902310349999996</v>
      </c>
    </row>
    <row r="845" spans="1:49" x14ac:dyDescent="0.25">
      <c r="A845" s="117">
        <v>230000</v>
      </c>
      <c r="B845" s="117">
        <v>880000</v>
      </c>
      <c r="C845" s="117">
        <v>880000</v>
      </c>
      <c r="D845" s="115" t="s">
        <v>342</v>
      </c>
      <c r="E845" s="115" t="s">
        <v>13</v>
      </c>
      <c r="F845" s="115" t="s">
        <v>343</v>
      </c>
      <c r="G845" s="115" t="s">
        <v>344</v>
      </c>
      <c r="H845" s="115">
        <v>0.56000000000000005</v>
      </c>
      <c r="I845" s="115">
        <v>0.48</v>
      </c>
      <c r="J845" s="115" t="s">
        <v>350</v>
      </c>
      <c r="K845" s="115">
        <v>2.9035773501640001E-2</v>
      </c>
      <c r="L845" s="115">
        <v>3685.1924885416302</v>
      </c>
      <c r="M845" s="115">
        <v>9.1811672992452706</v>
      </c>
      <c r="N845" s="115">
        <v>1.3501359054652</v>
      </c>
      <c r="O845" s="115">
        <v>0.26658229418155999</v>
      </c>
      <c r="P845" s="115">
        <v>3.9202240347519998E-2</v>
      </c>
      <c r="Q845" s="115">
        <v>107.002414407247</v>
      </c>
      <c r="R845" s="115">
        <v>1210</v>
      </c>
      <c r="S845" s="115" t="s">
        <v>353</v>
      </c>
      <c r="T845" s="115">
        <v>1210</v>
      </c>
      <c r="U845" s="115" t="s">
        <v>352</v>
      </c>
      <c r="V845" s="115" t="s">
        <v>350</v>
      </c>
      <c r="Z845" s="115">
        <v>0</v>
      </c>
      <c r="AA845" s="115">
        <v>1</v>
      </c>
      <c r="AB845" s="115">
        <v>0.26658229418155999</v>
      </c>
      <c r="AC845" s="115">
        <v>3.9202240347519998E-2</v>
      </c>
      <c r="AD845" s="115">
        <v>107.00241440724599</v>
      </c>
      <c r="AF845" s="115">
        <v>-1</v>
      </c>
      <c r="AG845" s="115">
        <v>-1</v>
      </c>
      <c r="AH845" s="115">
        <v>-1</v>
      </c>
      <c r="AI845" s="115">
        <v>-1</v>
      </c>
      <c r="AJ845" s="115">
        <v>0</v>
      </c>
      <c r="AM845" s="115" t="s">
        <v>348</v>
      </c>
      <c r="AN845" s="115">
        <v>-1</v>
      </c>
      <c r="AQ845" s="115">
        <v>608</v>
      </c>
      <c r="AR845" s="115" t="s">
        <v>247</v>
      </c>
      <c r="AS845" s="115" t="s">
        <v>355</v>
      </c>
      <c r="AT845" s="115" t="s">
        <v>296</v>
      </c>
      <c r="AV845" s="115">
        <v>43.365511505452297</v>
      </c>
      <c r="AW845" s="115">
        <v>8.6782169000000006E-2</v>
      </c>
    </row>
    <row r="846" spans="1:49" x14ac:dyDescent="0.25">
      <c r="A846" s="117">
        <v>230000</v>
      </c>
      <c r="B846" s="117">
        <v>880000</v>
      </c>
      <c r="C846" s="117">
        <v>880000</v>
      </c>
      <c r="D846" s="115" t="s">
        <v>342</v>
      </c>
      <c r="E846" s="115" t="s">
        <v>13</v>
      </c>
      <c r="F846" s="115" t="s">
        <v>343</v>
      </c>
      <c r="G846" s="115" t="s">
        <v>344</v>
      </c>
      <c r="H846" s="115">
        <v>0.56000000000000005</v>
      </c>
      <c r="I846" s="115">
        <v>0.48</v>
      </c>
      <c r="J846" s="115" t="s">
        <v>350</v>
      </c>
      <c r="K846" s="115">
        <v>7.0963073208809999E-2</v>
      </c>
      <c r="L846" s="115">
        <v>3685.1924885416302</v>
      </c>
      <c r="M846" s="115">
        <v>9.1811672992452706</v>
      </c>
      <c r="N846" s="115">
        <v>1.3501359054652</v>
      </c>
      <c r="O846" s="115">
        <v>0.65152384719867995</v>
      </c>
      <c r="P846" s="115">
        <v>9.580979310137E-2</v>
      </c>
      <c r="Q846" s="115">
        <v>261.51258435294</v>
      </c>
      <c r="R846" s="115">
        <v>1210</v>
      </c>
      <c r="S846" s="115" t="s">
        <v>353</v>
      </c>
      <c r="T846" s="115">
        <v>1210</v>
      </c>
      <c r="U846" s="115" t="s">
        <v>352</v>
      </c>
      <c r="V846" s="115" t="s">
        <v>350</v>
      </c>
      <c r="Z846" s="115">
        <v>0</v>
      </c>
      <c r="AA846" s="115">
        <v>1</v>
      </c>
      <c r="AB846" s="115">
        <v>0.65152384719867995</v>
      </c>
      <c r="AC846" s="115">
        <v>9.580979310137E-2</v>
      </c>
      <c r="AD846" s="115">
        <v>261.51258435293897</v>
      </c>
      <c r="AF846" s="115">
        <v>-1</v>
      </c>
      <c r="AG846" s="115">
        <v>-1</v>
      </c>
      <c r="AH846" s="115">
        <v>-1</v>
      </c>
      <c r="AI846" s="115">
        <v>-1</v>
      </c>
      <c r="AJ846" s="115">
        <v>0</v>
      </c>
      <c r="AM846" s="115" t="s">
        <v>348</v>
      </c>
      <c r="AN846" s="115">
        <v>-1</v>
      </c>
      <c r="AQ846" s="115">
        <v>608</v>
      </c>
      <c r="AR846" s="115" t="s">
        <v>247</v>
      </c>
      <c r="AS846" s="115" t="s">
        <v>355</v>
      </c>
      <c r="AT846" s="115" t="s">
        <v>296</v>
      </c>
      <c r="AV846" s="115">
        <v>76.550106356392604</v>
      </c>
      <c r="AW846" s="115">
        <v>0.2120945534</v>
      </c>
    </row>
    <row r="847" spans="1:49" x14ac:dyDescent="0.25">
      <c r="A847" s="117">
        <v>230000</v>
      </c>
      <c r="B847" s="117">
        <v>880000</v>
      </c>
      <c r="C847" s="117">
        <v>880000</v>
      </c>
      <c r="D847" s="115" t="s">
        <v>342</v>
      </c>
      <c r="E847" s="115" t="s">
        <v>13</v>
      </c>
      <c r="F847" s="115" t="s">
        <v>343</v>
      </c>
      <c r="G847" s="115" t="s">
        <v>344</v>
      </c>
      <c r="H847" s="115">
        <v>0.56000000000000005</v>
      </c>
      <c r="I847" s="115">
        <v>0.48</v>
      </c>
      <c r="J847" s="115" t="s">
        <v>350</v>
      </c>
      <c r="K847" s="115">
        <v>2.6942951127249998E-2</v>
      </c>
      <c r="L847" s="115">
        <v>3685.1924885416302</v>
      </c>
      <c r="M847" s="115">
        <v>9.1811672992452706</v>
      </c>
      <c r="N847" s="115">
        <v>1.3501359054652</v>
      </c>
      <c r="O847" s="115">
        <v>0.24736774183473001</v>
      </c>
      <c r="P847" s="115">
        <v>3.6376645716099998E-2</v>
      </c>
      <c r="Q847" s="115">
        <v>99.289961113311904</v>
      </c>
      <c r="R847" s="115">
        <v>1210</v>
      </c>
      <c r="S847" s="115" t="s">
        <v>353</v>
      </c>
      <c r="T847" s="115">
        <v>1210</v>
      </c>
      <c r="U847" s="115" t="s">
        <v>352</v>
      </c>
      <c r="V847" s="115" t="s">
        <v>350</v>
      </c>
      <c r="Z847" s="115">
        <v>0</v>
      </c>
      <c r="AA847" s="115">
        <v>1</v>
      </c>
      <c r="AB847" s="115">
        <v>0.24736774183473001</v>
      </c>
      <c r="AC847" s="115">
        <v>3.6376645716099998E-2</v>
      </c>
      <c r="AD847" s="115">
        <v>99.289961113312998</v>
      </c>
      <c r="AF847" s="115">
        <v>-1</v>
      </c>
      <c r="AG847" s="115">
        <v>-1</v>
      </c>
      <c r="AH847" s="115">
        <v>-1</v>
      </c>
      <c r="AI847" s="115">
        <v>-1</v>
      </c>
      <c r="AJ847" s="115">
        <v>0</v>
      </c>
      <c r="AM847" s="115" t="s">
        <v>348</v>
      </c>
      <c r="AN847" s="115">
        <v>-1</v>
      </c>
      <c r="AQ847" s="115">
        <v>608</v>
      </c>
      <c r="AR847" s="115" t="s">
        <v>247</v>
      </c>
      <c r="AS847" s="115" t="s">
        <v>355</v>
      </c>
      <c r="AT847" s="115" t="s">
        <v>296</v>
      </c>
      <c r="AV847" s="115">
        <v>41.828807490277903</v>
      </c>
      <c r="AW847" s="115">
        <v>8.0527137999999998E-2</v>
      </c>
    </row>
    <row r="848" spans="1:49" x14ac:dyDescent="0.25">
      <c r="A848" s="117">
        <v>230000</v>
      </c>
      <c r="B848" s="117">
        <v>880000</v>
      </c>
      <c r="C848" s="117">
        <v>880000</v>
      </c>
      <c r="D848" s="115" t="s">
        <v>342</v>
      </c>
      <c r="E848" s="115" t="s">
        <v>13</v>
      </c>
      <c r="F848" s="115" t="s">
        <v>343</v>
      </c>
      <c r="G848" s="115" t="s">
        <v>344</v>
      </c>
      <c r="H848" s="115">
        <v>0.56000000000000005</v>
      </c>
      <c r="I848" s="115">
        <v>0.48</v>
      </c>
      <c r="J848" s="115" t="s">
        <v>350</v>
      </c>
      <c r="K848" s="115">
        <v>0.24744980950338</v>
      </c>
      <c r="L848" s="115">
        <v>3685.1924885416302</v>
      </c>
      <c r="M848" s="115">
        <v>9.1811672992452706</v>
      </c>
      <c r="N848" s="115">
        <v>1.3501359054652</v>
      </c>
      <c r="O848" s="115">
        <v>2.2718780992169401</v>
      </c>
      <c r="P848" s="115">
        <v>0.33409087261103998</v>
      </c>
      <c r="Q848" s="115">
        <v>911.90017927293002</v>
      </c>
      <c r="R848" s="115">
        <v>1210</v>
      </c>
      <c r="S848" s="115" t="s">
        <v>353</v>
      </c>
      <c r="T848" s="115">
        <v>1210</v>
      </c>
      <c r="U848" s="115" t="s">
        <v>352</v>
      </c>
      <c r="V848" s="115" t="s">
        <v>350</v>
      </c>
      <c r="Z848" s="115">
        <v>0</v>
      </c>
      <c r="AA848" s="115">
        <v>1</v>
      </c>
      <c r="AB848" s="115">
        <v>2.2718780992169401</v>
      </c>
      <c r="AC848" s="115">
        <v>0.33409087261103998</v>
      </c>
      <c r="AD848" s="115">
        <v>911.90017927293002</v>
      </c>
      <c r="AF848" s="115">
        <v>-1</v>
      </c>
      <c r="AG848" s="115">
        <v>-1</v>
      </c>
      <c r="AH848" s="115">
        <v>-1</v>
      </c>
      <c r="AI848" s="115">
        <v>-1</v>
      </c>
      <c r="AJ848" s="115">
        <v>0</v>
      </c>
      <c r="AM848" s="115" t="s">
        <v>348</v>
      </c>
      <c r="AN848" s="115">
        <v>-1</v>
      </c>
      <c r="AQ848" s="115">
        <v>608</v>
      </c>
      <c r="AR848" s="115" t="s">
        <v>247</v>
      </c>
      <c r="AS848" s="115" t="s">
        <v>355</v>
      </c>
      <c r="AT848" s="115" t="s">
        <v>296</v>
      </c>
      <c r="AV848" s="115">
        <v>129.690409968919</v>
      </c>
      <c r="AW848" s="115">
        <v>0.7395784098</v>
      </c>
    </row>
    <row r="849" spans="1:49" x14ac:dyDescent="0.25">
      <c r="A849" s="117">
        <v>230000</v>
      </c>
      <c r="B849" s="117">
        <v>880000</v>
      </c>
      <c r="C849" s="117">
        <v>880000</v>
      </c>
      <c r="D849" s="115" t="s">
        <v>342</v>
      </c>
      <c r="E849" s="115" t="s">
        <v>13</v>
      </c>
      <c r="F849" s="115" t="s">
        <v>343</v>
      </c>
      <c r="G849" s="115" t="s">
        <v>344</v>
      </c>
      <c r="H849" s="115">
        <v>0.56000000000000005</v>
      </c>
      <c r="I849" s="115">
        <v>0.48</v>
      </c>
      <c r="J849" s="115" t="s">
        <v>350</v>
      </c>
      <c r="K849" s="115">
        <v>0.24337184639585999</v>
      </c>
      <c r="L849" s="115">
        <v>3685.1924885416302</v>
      </c>
      <c r="M849" s="115">
        <v>9.1811672992452706</v>
      </c>
      <c r="N849" s="115">
        <v>1.3501359054652</v>
      </c>
      <c r="O849" s="115">
        <v>2.23443763768661</v>
      </c>
      <c r="P849" s="115">
        <v>0.32858506819840999</v>
      </c>
      <c r="Q849" s="115">
        <v>896.87210026053197</v>
      </c>
      <c r="R849" s="115">
        <v>1210</v>
      </c>
      <c r="S849" s="115" t="s">
        <v>353</v>
      </c>
      <c r="T849" s="115">
        <v>1210</v>
      </c>
      <c r="U849" s="115" t="s">
        <v>352</v>
      </c>
      <c r="V849" s="115" t="s">
        <v>350</v>
      </c>
      <c r="Z849" s="115">
        <v>0</v>
      </c>
      <c r="AA849" s="115">
        <v>1</v>
      </c>
      <c r="AB849" s="115">
        <v>2.23443763768661</v>
      </c>
      <c r="AC849" s="115">
        <v>0.32858506819840999</v>
      </c>
      <c r="AD849" s="115">
        <v>896.87210026053197</v>
      </c>
      <c r="AF849" s="115">
        <v>-1</v>
      </c>
      <c r="AG849" s="115">
        <v>-1</v>
      </c>
      <c r="AH849" s="115">
        <v>-1</v>
      </c>
      <c r="AI849" s="115">
        <v>-1</v>
      </c>
      <c r="AJ849" s="115">
        <v>0</v>
      </c>
      <c r="AM849" s="115" t="s">
        <v>348</v>
      </c>
      <c r="AN849" s="115">
        <v>-1</v>
      </c>
      <c r="AQ849" s="115">
        <v>608</v>
      </c>
      <c r="AR849" s="115" t="s">
        <v>247</v>
      </c>
      <c r="AS849" s="115" t="s">
        <v>355</v>
      </c>
      <c r="AT849" s="115" t="s">
        <v>296</v>
      </c>
      <c r="AV849" s="115">
        <v>129.125971774692</v>
      </c>
      <c r="AW849" s="115">
        <v>0.7273901867</v>
      </c>
    </row>
    <row r="850" spans="1:49" x14ac:dyDescent="0.25">
      <c r="A850" s="117">
        <v>230000</v>
      </c>
      <c r="B850" s="117">
        <v>880000</v>
      </c>
      <c r="C850" s="117">
        <v>880000</v>
      </c>
      <c r="D850" s="115" t="s">
        <v>342</v>
      </c>
      <c r="E850" s="115" t="s">
        <v>13</v>
      </c>
      <c r="F850" s="115" t="s">
        <v>343</v>
      </c>
      <c r="G850" s="115" t="s">
        <v>344</v>
      </c>
      <c r="H850" s="115">
        <v>0.56000000000000005</v>
      </c>
      <c r="I850" s="115">
        <v>0.48</v>
      </c>
      <c r="J850" s="115" t="s">
        <v>350</v>
      </c>
      <c r="K850" s="115">
        <v>0.19926454747903</v>
      </c>
      <c r="L850" s="115">
        <v>3692.1473054852199</v>
      </c>
      <c r="M850" s="115">
        <v>9.1974220048005897</v>
      </c>
      <c r="N850" s="115">
        <v>1.3524897862229099</v>
      </c>
      <c r="O850" s="115">
        <v>1.8327201337602801</v>
      </c>
      <c r="P850" s="115">
        <v>0.26950326522172002</v>
      </c>
      <c r="Q850" s="115">
        <v>735.71406205343897</v>
      </c>
      <c r="R850" s="115">
        <v>1200</v>
      </c>
      <c r="S850" s="115" t="s">
        <v>351</v>
      </c>
      <c r="T850" s="115">
        <v>1200</v>
      </c>
      <c r="U850" s="115" t="s">
        <v>352</v>
      </c>
      <c r="V850" s="115" t="s">
        <v>350</v>
      </c>
      <c r="Z850" s="115">
        <v>0</v>
      </c>
      <c r="AA850" s="115">
        <v>1</v>
      </c>
      <c r="AB850" s="115">
        <v>1.8327201337602801</v>
      </c>
      <c r="AC850" s="115">
        <v>0.26950326522172002</v>
      </c>
      <c r="AD850" s="115">
        <v>735.71406205343897</v>
      </c>
      <c r="AF850" s="115">
        <v>-1</v>
      </c>
      <c r="AG850" s="115">
        <v>-1</v>
      </c>
      <c r="AH850" s="115">
        <v>-1</v>
      </c>
      <c r="AI850" s="115">
        <v>-1</v>
      </c>
      <c r="AJ850" s="115">
        <v>0</v>
      </c>
      <c r="AM850" s="115" t="s">
        <v>348</v>
      </c>
      <c r="AN850" s="115">
        <v>-1</v>
      </c>
      <c r="AQ850" s="115">
        <v>608</v>
      </c>
      <c r="AR850" s="115" t="s">
        <v>247</v>
      </c>
      <c r="AS850" s="115" t="s">
        <v>355</v>
      </c>
      <c r="AT850" s="115" t="s">
        <v>296</v>
      </c>
      <c r="AV850" s="115">
        <v>132.14807405871801</v>
      </c>
      <c r="AW850" s="115">
        <v>0.59668618169999998</v>
      </c>
    </row>
    <row r="851" spans="1:49" x14ac:dyDescent="0.25">
      <c r="A851" s="117">
        <v>230000</v>
      </c>
      <c r="B851" s="117">
        <v>880000</v>
      </c>
      <c r="C851" s="117">
        <v>880000</v>
      </c>
      <c r="D851" s="115" t="s">
        <v>342</v>
      </c>
      <c r="E851" s="115" t="s">
        <v>13</v>
      </c>
      <c r="F851" s="115" t="s">
        <v>343</v>
      </c>
      <c r="G851" s="115" t="s">
        <v>344</v>
      </c>
      <c r="H851" s="115">
        <v>0.56000000000000005</v>
      </c>
      <c r="I851" s="115">
        <v>0.48</v>
      </c>
      <c r="J851" s="115" t="s">
        <v>350</v>
      </c>
      <c r="K851" s="115">
        <v>4.1364129620699998E-2</v>
      </c>
      <c r="L851" s="115">
        <v>3692.1473054852199</v>
      </c>
      <c r="M851" s="115">
        <v>9.1974220048005897</v>
      </c>
      <c r="N851" s="115">
        <v>1.3524897862229099</v>
      </c>
      <c r="O851" s="115">
        <v>0.38044335598286999</v>
      </c>
      <c r="P851" s="115">
        <v>5.5944562827999998E-2</v>
      </c>
      <c r="Q851" s="115">
        <v>152.722459722819</v>
      </c>
      <c r="R851" s="115">
        <v>1210</v>
      </c>
      <c r="S851" s="115" t="s">
        <v>353</v>
      </c>
      <c r="T851" s="115">
        <v>1210</v>
      </c>
      <c r="U851" s="115" t="s">
        <v>352</v>
      </c>
      <c r="V851" s="115" t="s">
        <v>350</v>
      </c>
      <c r="Z851" s="115">
        <v>0</v>
      </c>
      <c r="AA851" s="115">
        <v>1</v>
      </c>
      <c r="AB851" s="115">
        <v>0.38044335598286999</v>
      </c>
      <c r="AC851" s="115">
        <v>5.5944562827999998E-2</v>
      </c>
      <c r="AD851" s="115">
        <v>152.72245972282099</v>
      </c>
      <c r="AF851" s="115">
        <v>-1</v>
      </c>
      <c r="AG851" s="115">
        <v>-1</v>
      </c>
      <c r="AH851" s="115">
        <v>-1</v>
      </c>
      <c r="AI851" s="115">
        <v>-1</v>
      </c>
      <c r="AJ851" s="115">
        <v>0</v>
      </c>
      <c r="AM851" s="115" t="s">
        <v>348</v>
      </c>
      <c r="AN851" s="115">
        <v>-1</v>
      </c>
      <c r="AQ851" s="115">
        <v>608</v>
      </c>
      <c r="AR851" s="115" t="s">
        <v>247</v>
      </c>
      <c r="AS851" s="115" t="s">
        <v>355</v>
      </c>
      <c r="AT851" s="115" t="s">
        <v>296</v>
      </c>
      <c r="AV851" s="115">
        <v>63.443456689618699</v>
      </c>
      <c r="AW851" s="115">
        <v>0.1238624977</v>
      </c>
    </row>
    <row r="852" spans="1:49" x14ac:dyDescent="0.25">
      <c r="A852" s="117">
        <v>230000</v>
      </c>
      <c r="B852" s="117">
        <v>880000</v>
      </c>
      <c r="C852" s="117">
        <v>880000</v>
      </c>
      <c r="D852" s="115" t="s">
        <v>342</v>
      </c>
      <c r="E852" s="115" t="s">
        <v>13</v>
      </c>
      <c r="F852" s="115" t="s">
        <v>343</v>
      </c>
      <c r="G852" s="115" t="s">
        <v>344</v>
      </c>
      <c r="H852" s="115">
        <v>0.56000000000000005</v>
      </c>
      <c r="I852" s="115">
        <v>0.48</v>
      </c>
      <c r="J852" s="115" t="s">
        <v>350</v>
      </c>
      <c r="K852" s="115">
        <v>3.834165372889E-2</v>
      </c>
      <c r="L852" s="115">
        <v>3692.1473054852199</v>
      </c>
      <c r="M852" s="115">
        <v>9.1974220048005897</v>
      </c>
      <c r="N852" s="115">
        <v>1.3524897862229099</v>
      </c>
      <c r="O852" s="115">
        <v>0.35264436970654001</v>
      </c>
      <c r="P852" s="115">
        <v>5.1856695055220003E-2</v>
      </c>
      <c r="Q852" s="115">
        <v>141.56303350297199</v>
      </c>
      <c r="R852" s="115">
        <v>1210</v>
      </c>
      <c r="S852" s="115" t="s">
        <v>353</v>
      </c>
      <c r="T852" s="115">
        <v>1210</v>
      </c>
      <c r="U852" s="115" t="s">
        <v>352</v>
      </c>
      <c r="V852" s="115" t="s">
        <v>350</v>
      </c>
      <c r="Z852" s="115">
        <v>0</v>
      </c>
      <c r="AA852" s="115">
        <v>1</v>
      </c>
      <c r="AB852" s="115">
        <v>0.35264436970654001</v>
      </c>
      <c r="AC852" s="115">
        <v>5.1856695055220003E-2</v>
      </c>
      <c r="AD852" s="115">
        <v>141.56303350297301</v>
      </c>
      <c r="AF852" s="115">
        <v>-1</v>
      </c>
      <c r="AG852" s="115">
        <v>-1</v>
      </c>
      <c r="AH852" s="115">
        <v>-1</v>
      </c>
      <c r="AI852" s="115">
        <v>-1</v>
      </c>
      <c r="AJ852" s="115">
        <v>0</v>
      </c>
      <c r="AM852" s="115" t="s">
        <v>348</v>
      </c>
      <c r="AN852" s="115">
        <v>-1</v>
      </c>
      <c r="AQ852" s="115">
        <v>608</v>
      </c>
      <c r="AR852" s="115" t="s">
        <v>247</v>
      </c>
      <c r="AS852" s="115" t="s">
        <v>355</v>
      </c>
      <c r="AT852" s="115" t="s">
        <v>296</v>
      </c>
      <c r="AV852" s="115">
        <v>62.373107642184003</v>
      </c>
      <c r="AW852" s="115">
        <v>0.1148118682</v>
      </c>
    </row>
    <row r="853" spans="1:49" x14ac:dyDescent="0.25">
      <c r="A853" s="117">
        <v>230000</v>
      </c>
      <c r="B853" s="117">
        <v>880000</v>
      </c>
      <c r="C853" s="117">
        <v>880000</v>
      </c>
      <c r="D853" s="115" t="s">
        <v>342</v>
      </c>
      <c r="E853" s="115" t="s">
        <v>13</v>
      </c>
      <c r="F853" s="115" t="s">
        <v>343</v>
      </c>
      <c r="G853" s="115" t="s">
        <v>344</v>
      </c>
      <c r="H853" s="115">
        <v>0.56000000000000005</v>
      </c>
      <c r="I853" s="115">
        <v>0.48</v>
      </c>
      <c r="J853" s="115" t="s">
        <v>350</v>
      </c>
      <c r="K853" s="115">
        <v>8.5571211098129998E-2</v>
      </c>
      <c r="L853" s="115">
        <v>3692.1473054852199</v>
      </c>
      <c r="M853" s="115">
        <v>9.1974220048005897</v>
      </c>
      <c r="N853" s="115">
        <v>1.3524897862229099</v>
      </c>
      <c r="O853" s="115">
        <v>0.78703453993137995</v>
      </c>
      <c r="P853" s="115">
        <v>0.11573418900493999</v>
      </c>
      <c r="Q853" s="115">
        <v>315.94151648307098</v>
      </c>
      <c r="R853" s="115">
        <v>1210</v>
      </c>
      <c r="S853" s="115" t="s">
        <v>353</v>
      </c>
      <c r="T853" s="115">
        <v>1210</v>
      </c>
      <c r="U853" s="115" t="s">
        <v>352</v>
      </c>
      <c r="V853" s="115" t="s">
        <v>350</v>
      </c>
      <c r="Z853" s="115">
        <v>0</v>
      </c>
      <c r="AA853" s="115">
        <v>1</v>
      </c>
      <c r="AB853" s="115">
        <v>0.78703453993137995</v>
      </c>
      <c r="AC853" s="115">
        <v>0.11573418900493999</v>
      </c>
      <c r="AD853" s="115">
        <v>315.94151648307002</v>
      </c>
      <c r="AF853" s="115">
        <v>-1</v>
      </c>
      <c r="AG853" s="115">
        <v>-1</v>
      </c>
      <c r="AH853" s="115">
        <v>-1</v>
      </c>
      <c r="AI853" s="115">
        <v>-1</v>
      </c>
      <c r="AJ853" s="115">
        <v>0</v>
      </c>
      <c r="AM853" s="115" t="s">
        <v>348</v>
      </c>
      <c r="AN853" s="115">
        <v>-1</v>
      </c>
      <c r="AQ853" s="115">
        <v>608</v>
      </c>
      <c r="AR853" s="115" t="s">
        <v>247</v>
      </c>
      <c r="AS853" s="115" t="s">
        <v>355</v>
      </c>
      <c r="AT853" s="115" t="s">
        <v>296</v>
      </c>
      <c r="AV853" s="115">
        <v>79.622124911634998</v>
      </c>
      <c r="AW853" s="115">
        <v>0.2562380507</v>
      </c>
    </row>
    <row r="854" spans="1:49" x14ac:dyDescent="0.25">
      <c r="A854" s="117">
        <v>230000</v>
      </c>
      <c r="B854" s="117">
        <v>880000</v>
      </c>
      <c r="C854" s="117">
        <v>880000</v>
      </c>
      <c r="D854" s="115" t="s">
        <v>342</v>
      </c>
      <c r="E854" s="115" t="s">
        <v>13</v>
      </c>
      <c r="F854" s="115" t="s">
        <v>343</v>
      </c>
      <c r="G854" s="115" t="s">
        <v>344</v>
      </c>
      <c r="H854" s="115">
        <v>0.56000000000000005</v>
      </c>
      <c r="I854" s="115">
        <v>0.48</v>
      </c>
      <c r="J854" s="115" t="s">
        <v>350</v>
      </c>
      <c r="K854" s="115">
        <v>0.18572772172843999</v>
      </c>
      <c r="L854" s="115">
        <v>3692.1473054852199</v>
      </c>
      <c r="M854" s="115">
        <v>9.1974220048005897</v>
      </c>
      <c r="N854" s="115">
        <v>1.3524897862229099</v>
      </c>
      <c r="O854" s="115">
        <v>1.70821623472671</v>
      </c>
      <c r="P854" s="115">
        <v>0.25119484665616998</v>
      </c>
      <c r="Q854" s="115">
        <v>685.73410733359799</v>
      </c>
      <c r="R854" s="115">
        <v>1210</v>
      </c>
      <c r="S854" s="115" t="s">
        <v>353</v>
      </c>
      <c r="T854" s="115">
        <v>1210</v>
      </c>
      <c r="U854" s="115" t="s">
        <v>352</v>
      </c>
      <c r="V854" s="115" t="s">
        <v>350</v>
      </c>
      <c r="Z854" s="115">
        <v>0</v>
      </c>
      <c r="AA854" s="115">
        <v>1</v>
      </c>
      <c r="AB854" s="115">
        <v>1.70821623472671</v>
      </c>
      <c r="AC854" s="115">
        <v>0.25119484665616998</v>
      </c>
      <c r="AD854" s="115">
        <v>685.73410733359799</v>
      </c>
      <c r="AF854" s="115">
        <v>-1</v>
      </c>
      <c r="AG854" s="115">
        <v>-1</v>
      </c>
      <c r="AH854" s="115">
        <v>-1</v>
      </c>
      <c r="AI854" s="115">
        <v>-1</v>
      </c>
      <c r="AJ854" s="115">
        <v>0</v>
      </c>
      <c r="AM854" s="115" t="s">
        <v>348</v>
      </c>
      <c r="AN854" s="115">
        <v>-1</v>
      </c>
      <c r="AQ854" s="115">
        <v>608</v>
      </c>
      <c r="AR854" s="115" t="s">
        <v>247</v>
      </c>
      <c r="AS854" s="115" t="s">
        <v>355</v>
      </c>
      <c r="AT854" s="115" t="s">
        <v>296</v>
      </c>
      <c r="AV854" s="115">
        <v>109.66722844639401</v>
      </c>
      <c r="AW854" s="115">
        <v>0.55615093859999998</v>
      </c>
    </row>
    <row r="855" spans="1:49" x14ac:dyDescent="0.25">
      <c r="A855" s="117">
        <v>230000</v>
      </c>
      <c r="B855" s="117">
        <v>880000</v>
      </c>
      <c r="C855" s="117">
        <v>880000</v>
      </c>
      <c r="D855" s="115" t="s">
        <v>342</v>
      </c>
      <c r="E855" s="115" t="s">
        <v>13</v>
      </c>
      <c r="F855" s="115" t="s">
        <v>343</v>
      </c>
      <c r="G855" s="115" t="s">
        <v>344</v>
      </c>
      <c r="H855" s="115">
        <v>0.56000000000000005</v>
      </c>
      <c r="I855" s="115">
        <v>0.48</v>
      </c>
      <c r="J855" s="115" t="s">
        <v>350</v>
      </c>
      <c r="K855" s="115">
        <v>6.7494189966679996E-2</v>
      </c>
      <c r="L855" s="115">
        <v>3692.1473054852199</v>
      </c>
      <c r="M855" s="115">
        <v>9.1974220048005897</v>
      </c>
      <c r="N855" s="115">
        <v>1.3524897862229099</v>
      </c>
      <c r="O855" s="115">
        <v>0.62077254799574</v>
      </c>
      <c r="P855" s="115">
        <v>9.1285202559320003E-2</v>
      </c>
      <c r="Q855" s="115">
        <v>249.198491621388</v>
      </c>
      <c r="R855" s="115">
        <v>1210</v>
      </c>
      <c r="S855" s="115" t="s">
        <v>353</v>
      </c>
      <c r="T855" s="115">
        <v>1210</v>
      </c>
      <c r="U855" s="115" t="s">
        <v>352</v>
      </c>
      <c r="V855" s="115" t="s">
        <v>350</v>
      </c>
      <c r="Z855" s="115">
        <v>0</v>
      </c>
      <c r="AA855" s="115">
        <v>1</v>
      </c>
      <c r="AB855" s="115">
        <v>0.62077254799574</v>
      </c>
      <c r="AC855" s="115">
        <v>9.1285202559320003E-2</v>
      </c>
      <c r="AD855" s="115">
        <v>249.19849162138701</v>
      </c>
      <c r="AF855" s="115">
        <v>-1</v>
      </c>
      <c r="AG855" s="115">
        <v>-1</v>
      </c>
      <c r="AH855" s="115">
        <v>-1</v>
      </c>
      <c r="AI855" s="115">
        <v>-1</v>
      </c>
      <c r="AJ855" s="115">
        <v>0</v>
      </c>
      <c r="AM855" s="115" t="s">
        <v>348</v>
      </c>
      <c r="AN855" s="115">
        <v>-1</v>
      </c>
      <c r="AQ855" s="115">
        <v>608</v>
      </c>
      <c r="AR855" s="115" t="s">
        <v>247</v>
      </c>
      <c r="AS855" s="115" t="s">
        <v>355</v>
      </c>
      <c r="AT855" s="115" t="s">
        <v>296</v>
      </c>
      <c r="AV855" s="115">
        <v>75.392748786051797</v>
      </c>
      <c r="AW855" s="115">
        <v>0.20210745469999999</v>
      </c>
    </row>
    <row r="856" spans="1:49" x14ac:dyDescent="0.25">
      <c r="A856" s="117">
        <v>230000</v>
      </c>
      <c r="B856" s="117">
        <v>880000</v>
      </c>
      <c r="C856" s="117">
        <v>880000</v>
      </c>
      <c r="D856" s="115" t="s">
        <v>342</v>
      </c>
      <c r="E856" s="115" t="s">
        <v>13</v>
      </c>
      <c r="F856" s="115" t="s">
        <v>343</v>
      </c>
      <c r="G856" s="115" t="s">
        <v>344</v>
      </c>
      <c r="H856" s="115">
        <v>0.56000000000000005</v>
      </c>
      <c r="I856" s="115">
        <v>0.48</v>
      </c>
      <c r="J856" s="115" t="s">
        <v>350</v>
      </c>
      <c r="K856" s="115">
        <v>0.23274068349654001</v>
      </c>
      <c r="L856" s="115">
        <v>3721.7610862889501</v>
      </c>
      <c r="M856" s="115">
        <v>10.5841050523739</v>
      </c>
      <c r="N856" s="115">
        <v>2.0056483529217801</v>
      </c>
      <c r="O856" s="115">
        <v>2.4633518440886899</v>
      </c>
      <c r="P856" s="115">
        <v>0.46679596851271998</v>
      </c>
      <c r="Q856" s="115">
        <v>866.20521903371696</v>
      </c>
      <c r="R856" s="115">
        <v>1300</v>
      </c>
      <c r="S856" s="115" t="s">
        <v>346</v>
      </c>
      <c r="T856" s="115">
        <v>1300</v>
      </c>
      <c r="U856" s="115" t="s">
        <v>352</v>
      </c>
      <c r="V856" s="115" t="s">
        <v>350</v>
      </c>
      <c r="Z856" s="115">
        <v>0</v>
      </c>
      <c r="AA856" s="115">
        <v>1</v>
      </c>
      <c r="AB856" s="115">
        <v>2.4633518440886899</v>
      </c>
      <c r="AC856" s="115">
        <v>0.46679596851271998</v>
      </c>
      <c r="AD856" s="115">
        <v>1052.5052711957401</v>
      </c>
      <c r="AF856" s="115">
        <v>-1</v>
      </c>
      <c r="AG856" s="115">
        <v>-1</v>
      </c>
      <c r="AH856" s="115">
        <v>-1</v>
      </c>
      <c r="AI856" s="115">
        <v>-1</v>
      </c>
      <c r="AJ856" s="115">
        <v>0</v>
      </c>
      <c r="AM856" s="115" t="s">
        <v>348</v>
      </c>
      <c r="AN856" s="115">
        <v>-1</v>
      </c>
      <c r="AQ856" s="115">
        <v>608</v>
      </c>
      <c r="AR856" s="115" t="s">
        <v>247</v>
      </c>
      <c r="AS856" s="115" t="s">
        <v>355</v>
      </c>
      <c r="AT856" s="115" t="s">
        <v>296</v>
      </c>
      <c r="AV856" s="115">
        <v>131.26922887495201</v>
      </c>
      <c r="AW856" s="115">
        <v>0.85361335859999998</v>
      </c>
    </row>
    <row r="857" spans="1:49" x14ac:dyDescent="0.25">
      <c r="A857" s="117">
        <v>230000</v>
      </c>
      <c r="B857" s="117">
        <v>880000</v>
      </c>
      <c r="C857" s="117">
        <v>880000</v>
      </c>
      <c r="D857" s="115" t="s">
        <v>342</v>
      </c>
      <c r="E857" s="115" t="s">
        <v>13</v>
      </c>
      <c r="F857" s="115" t="s">
        <v>343</v>
      </c>
      <c r="G857" s="115" t="s">
        <v>344</v>
      </c>
      <c r="H857" s="115">
        <v>0.56000000000000005</v>
      </c>
      <c r="I857" s="115">
        <v>0.48</v>
      </c>
      <c r="J857" s="115" t="s">
        <v>345</v>
      </c>
      <c r="K857" s="115">
        <v>0.10075327690258</v>
      </c>
      <c r="L857" s="115">
        <v>3721.7610862889501</v>
      </c>
      <c r="M857" s="115">
        <v>10.5841050523739</v>
      </c>
      <c r="N857" s="115">
        <v>2.0056483529217801</v>
      </c>
      <c r="O857" s="115">
        <v>1.0663832671078699</v>
      </c>
      <c r="P857" s="115">
        <v>0.20207564387113999</v>
      </c>
      <c r="Q857" s="115">
        <v>374.97962529213299</v>
      </c>
      <c r="R857" s="115">
        <v>1300</v>
      </c>
      <c r="S857" s="115" t="s">
        <v>346</v>
      </c>
      <c r="T857" s="115">
        <v>1300</v>
      </c>
      <c r="U857" s="115" t="s">
        <v>347</v>
      </c>
      <c r="V857" s="115" t="s">
        <v>345</v>
      </c>
      <c r="Z857" s="115">
        <v>0</v>
      </c>
      <c r="AA857" s="115">
        <v>1</v>
      </c>
      <c r="AB857" s="115">
        <v>1.0663832671078699</v>
      </c>
      <c r="AC857" s="115">
        <v>0.20207564387113999</v>
      </c>
      <c r="AD857" s="115">
        <v>755.94695756363103</v>
      </c>
      <c r="AF857" s="115">
        <v>-1</v>
      </c>
      <c r="AG857" s="115">
        <v>-1</v>
      </c>
      <c r="AH857" s="115">
        <v>-1</v>
      </c>
      <c r="AI857" s="115">
        <v>-1</v>
      </c>
      <c r="AJ857" s="115">
        <v>0</v>
      </c>
      <c r="AM857" s="115" t="s">
        <v>348</v>
      </c>
      <c r="AN857" s="115">
        <v>-1</v>
      </c>
      <c r="AQ857" s="115">
        <v>608</v>
      </c>
      <c r="AR857" s="115" t="s">
        <v>247</v>
      </c>
      <c r="AS857" s="115" t="s">
        <v>355</v>
      </c>
      <c r="AT857" s="115" t="s">
        <v>296</v>
      </c>
      <c r="AV857" s="115">
        <v>130.95532764076401</v>
      </c>
      <c r="AW857" s="115">
        <v>0.61309566709999996</v>
      </c>
    </row>
    <row r="858" spans="1:49" x14ac:dyDescent="0.25">
      <c r="A858" s="117">
        <v>230000</v>
      </c>
      <c r="B858" s="117">
        <v>880000</v>
      </c>
      <c r="C858" s="117">
        <v>880000</v>
      </c>
      <c r="D858" s="115" t="s">
        <v>342</v>
      </c>
      <c r="E858" s="115" t="s">
        <v>13</v>
      </c>
      <c r="F858" s="115" t="s">
        <v>343</v>
      </c>
      <c r="G858" s="115" t="s">
        <v>344</v>
      </c>
      <c r="H858" s="115">
        <v>0.56000000000000005</v>
      </c>
      <c r="I858" s="115">
        <v>0.48</v>
      </c>
      <c r="J858" s="115" t="s">
        <v>350</v>
      </c>
      <c r="K858" s="115">
        <v>2.426673118093E-2</v>
      </c>
      <c r="L858" s="115">
        <v>3721.7610862889501</v>
      </c>
      <c r="M858" s="115">
        <v>10.5841050523739</v>
      </c>
      <c r="N858" s="115">
        <v>2.0056483529217801</v>
      </c>
      <c r="O858" s="115">
        <v>0.25684163209673999</v>
      </c>
      <c r="P858" s="115">
        <v>4.8670529423840002E-2</v>
      </c>
      <c r="Q858" s="115">
        <v>90.314975800642401</v>
      </c>
      <c r="R858" s="115">
        <v>1330</v>
      </c>
      <c r="S858" s="115" t="s">
        <v>354</v>
      </c>
      <c r="T858" s="115">
        <v>1330</v>
      </c>
      <c r="U858" s="115" t="s">
        <v>352</v>
      </c>
      <c r="V858" s="115" t="s">
        <v>350</v>
      </c>
      <c r="Z858" s="115">
        <v>0</v>
      </c>
      <c r="AA858" s="115">
        <v>1</v>
      </c>
      <c r="AB858" s="115">
        <v>0.25684163209673999</v>
      </c>
      <c r="AC858" s="115">
        <v>4.8670529423840002E-2</v>
      </c>
      <c r="AD858" s="115">
        <v>90.314975800642003</v>
      </c>
      <c r="AF858" s="115">
        <v>-1</v>
      </c>
      <c r="AG858" s="115">
        <v>-1</v>
      </c>
      <c r="AH858" s="115">
        <v>-1</v>
      </c>
      <c r="AI858" s="115">
        <v>-1</v>
      </c>
      <c r="AJ858" s="115">
        <v>0</v>
      </c>
      <c r="AM858" s="115" t="s">
        <v>348</v>
      </c>
      <c r="AN858" s="115">
        <v>-1</v>
      </c>
      <c r="AQ858" s="115">
        <v>608</v>
      </c>
      <c r="AR858" s="115" t="s">
        <v>247</v>
      </c>
      <c r="AS858" s="115" t="s">
        <v>355</v>
      </c>
      <c r="AT858" s="115" t="s">
        <v>296</v>
      </c>
      <c r="AV858" s="115">
        <v>40.426568588433703</v>
      </c>
      <c r="AW858" s="115">
        <v>7.3248155600000003E-2</v>
      </c>
    </row>
    <row r="859" spans="1:49" x14ac:dyDescent="0.25">
      <c r="A859" s="117">
        <v>230000</v>
      </c>
      <c r="B859" s="117">
        <v>880000</v>
      </c>
      <c r="C859" s="117">
        <v>880000</v>
      </c>
      <c r="D859" s="115" t="s">
        <v>342</v>
      </c>
      <c r="E859" s="115" t="s">
        <v>13</v>
      </c>
      <c r="F859" s="115" t="s">
        <v>343</v>
      </c>
      <c r="G859" s="115" t="s">
        <v>344</v>
      </c>
      <c r="H859" s="115">
        <v>0.56000000000000005</v>
      </c>
      <c r="I859" s="115">
        <v>0.48</v>
      </c>
      <c r="J859" s="115" t="s">
        <v>350</v>
      </c>
      <c r="K859" s="115">
        <v>1.067799035717E-2</v>
      </c>
      <c r="L859" s="115">
        <v>3721.7610862889501</v>
      </c>
      <c r="M859" s="115">
        <v>10.5841050523739</v>
      </c>
      <c r="N859" s="115">
        <v>2.0056483529217801</v>
      </c>
      <c r="O859" s="115">
        <v>0.11301697168858001</v>
      </c>
      <c r="P859" s="115">
        <v>2.141629377238E-2</v>
      </c>
      <c r="Q859" s="115">
        <v>39.740928991106301</v>
      </c>
      <c r="R859" s="115">
        <v>1330</v>
      </c>
      <c r="S859" s="115" t="s">
        <v>354</v>
      </c>
      <c r="T859" s="115">
        <v>1330</v>
      </c>
      <c r="U859" s="115" t="s">
        <v>352</v>
      </c>
      <c r="V859" s="115" t="s">
        <v>350</v>
      </c>
      <c r="Z859" s="115">
        <v>0</v>
      </c>
      <c r="AA859" s="115">
        <v>1</v>
      </c>
      <c r="AB859" s="115">
        <v>0.11301697168858001</v>
      </c>
      <c r="AC859" s="115">
        <v>2.141629377238E-2</v>
      </c>
      <c r="AD859" s="115">
        <v>39.740928991106301</v>
      </c>
      <c r="AF859" s="115">
        <v>-1</v>
      </c>
      <c r="AG859" s="115">
        <v>-1</v>
      </c>
      <c r="AH859" s="115">
        <v>-1</v>
      </c>
      <c r="AI859" s="115">
        <v>-1</v>
      </c>
      <c r="AJ859" s="115">
        <v>0</v>
      </c>
      <c r="AM859" s="115" t="s">
        <v>348</v>
      </c>
      <c r="AN859" s="115">
        <v>-1</v>
      </c>
      <c r="AQ859" s="115">
        <v>608</v>
      </c>
      <c r="AR859" s="115" t="s">
        <v>247</v>
      </c>
      <c r="AS859" s="115" t="s">
        <v>355</v>
      </c>
      <c r="AT859" s="115" t="s">
        <v>296</v>
      </c>
      <c r="AV859" s="115">
        <v>27.861069268420199</v>
      </c>
      <c r="AW859" s="115">
        <v>3.2231085999999999E-2</v>
      </c>
    </row>
    <row r="860" spans="1:49" x14ac:dyDescent="0.25">
      <c r="A860" s="117">
        <v>230000</v>
      </c>
      <c r="B860" s="117">
        <v>880000</v>
      </c>
      <c r="C860" s="117">
        <v>880000</v>
      </c>
      <c r="D860" s="115" t="s">
        <v>342</v>
      </c>
      <c r="E860" s="115" t="s">
        <v>13</v>
      </c>
      <c r="F860" s="115" t="s">
        <v>343</v>
      </c>
      <c r="G860" s="115" t="s">
        <v>344</v>
      </c>
      <c r="H860" s="115">
        <v>0.56000000000000005</v>
      </c>
      <c r="I860" s="115">
        <v>0.48</v>
      </c>
      <c r="J860" s="115" t="s">
        <v>350</v>
      </c>
      <c r="K860" s="115">
        <v>8.7497976903299999E-3</v>
      </c>
      <c r="L860" s="115">
        <v>3721.7610862889501</v>
      </c>
      <c r="M860" s="115">
        <v>10.5841050523739</v>
      </c>
      <c r="N860" s="115">
        <v>2.0056483529217801</v>
      </c>
      <c r="O860" s="115">
        <v>9.2608777941520004E-2</v>
      </c>
      <c r="P860" s="115">
        <v>1.754901732601E-2</v>
      </c>
      <c r="Q860" s="115">
        <v>32.5646565567897</v>
      </c>
      <c r="R860" s="115">
        <v>1330</v>
      </c>
      <c r="S860" s="115" t="s">
        <v>354</v>
      </c>
      <c r="T860" s="115">
        <v>1330</v>
      </c>
      <c r="U860" s="115" t="s">
        <v>352</v>
      </c>
      <c r="V860" s="115" t="s">
        <v>350</v>
      </c>
      <c r="Z860" s="115">
        <v>0</v>
      </c>
      <c r="AA860" s="115">
        <v>1</v>
      </c>
      <c r="AB860" s="115">
        <v>9.2608777941520004E-2</v>
      </c>
      <c r="AC860" s="115">
        <v>1.754901732601E-2</v>
      </c>
      <c r="AD860" s="115">
        <v>32.564656556788897</v>
      </c>
      <c r="AF860" s="115">
        <v>-1</v>
      </c>
      <c r="AG860" s="115">
        <v>-1</v>
      </c>
      <c r="AH860" s="115">
        <v>-1</v>
      </c>
      <c r="AI860" s="115">
        <v>-1</v>
      </c>
      <c r="AJ860" s="115">
        <v>0</v>
      </c>
      <c r="AM860" s="115" t="s">
        <v>348</v>
      </c>
      <c r="AN860" s="115">
        <v>-1</v>
      </c>
      <c r="AQ860" s="115">
        <v>608</v>
      </c>
      <c r="AR860" s="115" t="s">
        <v>247</v>
      </c>
      <c r="AS860" s="115" t="s">
        <v>355</v>
      </c>
      <c r="AT860" s="115" t="s">
        <v>296</v>
      </c>
      <c r="AV860" s="115">
        <v>24.648357417633701</v>
      </c>
      <c r="AW860" s="115">
        <v>2.64109137E-2</v>
      </c>
    </row>
    <row r="861" spans="1:49" x14ac:dyDescent="0.25">
      <c r="A861" s="117">
        <v>230000</v>
      </c>
      <c r="B861" s="117">
        <v>880000</v>
      </c>
      <c r="C861" s="117">
        <v>880000</v>
      </c>
      <c r="D861" s="115" t="s">
        <v>342</v>
      </c>
      <c r="E861" s="115" t="s">
        <v>13</v>
      </c>
      <c r="F861" s="115" t="s">
        <v>343</v>
      </c>
      <c r="G861" s="115" t="s">
        <v>344</v>
      </c>
      <c r="H861" s="115">
        <v>0.56000000000000005</v>
      </c>
      <c r="I861" s="115">
        <v>0.48</v>
      </c>
      <c r="J861" s="115" t="s">
        <v>350</v>
      </c>
      <c r="K861" s="115">
        <v>5.1711643433500001E-3</v>
      </c>
      <c r="L861" s="115">
        <v>3721.7610862889501</v>
      </c>
      <c r="M861" s="115">
        <v>10.5841050523739</v>
      </c>
      <c r="N861" s="115">
        <v>2.0056483529217801</v>
      </c>
      <c r="O861" s="115">
        <v>5.47321466531E-2</v>
      </c>
      <c r="P861" s="115">
        <v>1.0371537247920001E-2</v>
      </c>
      <c r="Q861" s="115">
        <v>19.245838223884999</v>
      </c>
      <c r="R861" s="115">
        <v>1330</v>
      </c>
      <c r="S861" s="115" t="s">
        <v>354</v>
      </c>
      <c r="T861" s="115">
        <v>1330</v>
      </c>
      <c r="U861" s="115" t="s">
        <v>352</v>
      </c>
      <c r="V861" s="115" t="s">
        <v>350</v>
      </c>
      <c r="Z861" s="115">
        <v>0</v>
      </c>
      <c r="AA861" s="115">
        <v>1</v>
      </c>
      <c r="AB861" s="115">
        <v>5.47321466531E-2</v>
      </c>
      <c r="AC861" s="115">
        <v>1.0371537247920001E-2</v>
      </c>
      <c r="AD861" s="115">
        <v>19.245838223886501</v>
      </c>
      <c r="AF861" s="115">
        <v>-1</v>
      </c>
      <c r="AG861" s="115">
        <v>-1</v>
      </c>
      <c r="AH861" s="115">
        <v>-1</v>
      </c>
      <c r="AI861" s="115">
        <v>-1</v>
      </c>
      <c r="AJ861" s="115">
        <v>0</v>
      </c>
      <c r="AM861" s="115" t="s">
        <v>348</v>
      </c>
      <c r="AN861" s="115">
        <v>-1</v>
      </c>
      <c r="AQ861" s="115">
        <v>608</v>
      </c>
      <c r="AR861" s="115" t="s">
        <v>247</v>
      </c>
      <c r="AS861" s="115" t="s">
        <v>355</v>
      </c>
      <c r="AT861" s="115" t="s">
        <v>296</v>
      </c>
      <c r="AV861" s="115">
        <v>18.943813475310399</v>
      </c>
      <c r="AW861" s="115">
        <v>1.5608952299999999E-2</v>
      </c>
    </row>
    <row r="862" spans="1:49" x14ac:dyDescent="0.25">
      <c r="A862" s="117">
        <v>230000</v>
      </c>
      <c r="B862" s="117">
        <v>880000</v>
      </c>
      <c r="C862" s="117">
        <v>880000</v>
      </c>
      <c r="D862" s="115" t="s">
        <v>342</v>
      </c>
      <c r="E862" s="115" t="s">
        <v>13</v>
      </c>
      <c r="F862" s="115" t="s">
        <v>343</v>
      </c>
      <c r="G862" s="115" t="s">
        <v>344</v>
      </c>
      <c r="H862" s="115">
        <v>0.56000000000000005</v>
      </c>
      <c r="I862" s="115">
        <v>0.48</v>
      </c>
      <c r="J862" s="115" t="s">
        <v>350</v>
      </c>
      <c r="K862" s="115">
        <v>2.9664315441500001E-3</v>
      </c>
      <c r="L862" s="115">
        <v>3721.7610862889501</v>
      </c>
      <c r="M862" s="115">
        <v>10.5841050523739</v>
      </c>
      <c r="N862" s="115">
        <v>2.0056483529217801</v>
      </c>
      <c r="O862" s="115">
        <v>3.1397023094030002E-2</v>
      </c>
      <c r="P862" s="115">
        <v>5.9496185405900001E-3</v>
      </c>
      <c r="Q862" s="115">
        <v>11.0403494861835</v>
      </c>
      <c r="R862" s="115">
        <v>1330</v>
      </c>
      <c r="S862" s="115" t="s">
        <v>354</v>
      </c>
      <c r="T862" s="115">
        <v>1330</v>
      </c>
      <c r="U862" s="115" t="s">
        <v>352</v>
      </c>
      <c r="V862" s="115" t="s">
        <v>350</v>
      </c>
      <c r="Z862" s="115">
        <v>0</v>
      </c>
      <c r="AA862" s="115">
        <v>1</v>
      </c>
      <c r="AB862" s="115">
        <v>3.1397023094030002E-2</v>
      </c>
      <c r="AC862" s="115">
        <v>5.9496185405900001E-3</v>
      </c>
      <c r="AD862" s="115">
        <v>11.040349486182899</v>
      </c>
      <c r="AF862" s="115">
        <v>-1</v>
      </c>
      <c r="AG862" s="115">
        <v>-1</v>
      </c>
      <c r="AH862" s="115">
        <v>-1</v>
      </c>
      <c r="AI862" s="115">
        <v>-1</v>
      </c>
      <c r="AJ862" s="115">
        <v>0</v>
      </c>
      <c r="AM862" s="115" t="s">
        <v>348</v>
      </c>
      <c r="AN862" s="115">
        <v>-1</v>
      </c>
      <c r="AQ862" s="115">
        <v>608</v>
      </c>
      <c r="AR862" s="115" t="s">
        <v>247</v>
      </c>
      <c r="AS862" s="115" t="s">
        <v>355</v>
      </c>
      <c r="AT862" s="115" t="s">
        <v>296</v>
      </c>
      <c r="AV862" s="115">
        <v>15.6096133746303</v>
      </c>
      <c r="AW862" s="115">
        <v>8.9540547000000002E-3</v>
      </c>
    </row>
    <row r="863" spans="1:49" x14ac:dyDescent="0.25">
      <c r="A863" s="117">
        <v>230000</v>
      </c>
      <c r="B863" s="117">
        <v>880000</v>
      </c>
      <c r="C863" s="117">
        <v>880000</v>
      </c>
      <c r="D863" s="115" t="s">
        <v>342</v>
      </c>
      <c r="E863" s="115" t="s">
        <v>13</v>
      </c>
      <c r="F863" s="115" t="s">
        <v>343</v>
      </c>
      <c r="G863" s="115" t="s">
        <v>344</v>
      </c>
      <c r="H863" s="115">
        <v>0.56000000000000005</v>
      </c>
      <c r="I863" s="115">
        <v>0.48</v>
      </c>
      <c r="J863" s="115" t="s">
        <v>350</v>
      </c>
      <c r="K863" s="115">
        <v>4.5053555149E-4</v>
      </c>
      <c r="L863" s="115">
        <v>3721.7610862889501</v>
      </c>
      <c r="M863" s="115">
        <v>10.5841050523739</v>
      </c>
      <c r="N863" s="115">
        <v>2.0056483529217801</v>
      </c>
      <c r="O863" s="115">
        <v>4.7685156068300004E-3</v>
      </c>
      <c r="P863" s="115">
        <v>9.0361588677999999E-4</v>
      </c>
      <c r="Q863" s="115">
        <v>1.6767856835363799</v>
      </c>
      <c r="R863" s="115">
        <v>1330</v>
      </c>
      <c r="S863" s="115" t="s">
        <v>354</v>
      </c>
      <c r="T863" s="115">
        <v>1330</v>
      </c>
      <c r="U863" s="115" t="s">
        <v>352</v>
      </c>
      <c r="V863" s="115" t="s">
        <v>350</v>
      </c>
      <c r="Z863" s="115">
        <v>0</v>
      </c>
      <c r="AA863" s="115">
        <v>1</v>
      </c>
      <c r="AB863" s="115">
        <v>4.7685156068300004E-3</v>
      </c>
      <c r="AC863" s="115">
        <v>9.0361588677999999E-4</v>
      </c>
      <c r="AD863" s="115">
        <v>1.67678568353465</v>
      </c>
      <c r="AF863" s="115">
        <v>-1</v>
      </c>
      <c r="AG863" s="115">
        <v>-1</v>
      </c>
      <c r="AH863" s="115">
        <v>-1</v>
      </c>
      <c r="AI863" s="115">
        <v>-1</v>
      </c>
      <c r="AJ863" s="115">
        <v>0</v>
      </c>
      <c r="AM863" s="115" t="s">
        <v>348</v>
      </c>
      <c r="AN863" s="115">
        <v>-1</v>
      </c>
      <c r="AQ863" s="115">
        <v>608</v>
      </c>
      <c r="AR863" s="115" t="s">
        <v>247</v>
      </c>
      <c r="AS863" s="115" t="s">
        <v>355</v>
      </c>
      <c r="AT863" s="115" t="s">
        <v>296</v>
      </c>
      <c r="AV863" s="115">
        <v>7.4988089032555401</v>
      </c>
      <c r="AW863" s="115">
        <v>1.3599235E-3</v>
      </c>
    </row>
    <row r="864" spans="1:49" x14ac:dyDescent="0.25">
      <c r="A864" s="117">
        <v>440000</v>
      </c>
      <c r="B864" s="117">
        <v>720000</v>
      </c>
      <c r="C864" s="117">
        <v>720000</v>
      </c>
      <c r="D864" s="115" t="s">
        <v>342</v>
      </c>
      <c r="E864" s="115" t="s">
        <v>13</v>
      </c>
      <c r="F864" s="115" t="s">
        <v>343</v>
      </c>
      <c r="G864" s="115" t="s">
        <v>344</v>
      </c>
      <c r="H864" s="115">
        <v>0.56000000000000005</v>
      </c>
      <c r="I864" s="115">
        <v>0.48</v>
      </c>
      <c r="J864" s="115" t="s">
        <v>350</v>
      </c>
      <c r="K864" s="115">
        <v>6.8693643735470003E-2</v>
      </c>
      <c r="L864" s="115">
        <v>3695.9802375167401</v>
      </c>
      <c r="M864" s="115">
        <v>9.2064256096435795</v>
      </c>
      <c r="N864" s="115">
        <v>1.3537952612452899</v>
      </c>
      <c r="O864" s="115">
        <v>0.63242292090597996</v>
      </c>
      <c r="P864" s="115">
        <v>9.2997129366750003E-2</v>
      </c>
      <c r="Q864" s="115">
        <v>253.89034968932</v>
      </c>
      <c r="R864" s="115">
        <v>1200</v>
      </c>
      <c r="S864" s="115" t="s">
        <v>351</v>
      </c>
      <c r="T864" s="115">
        <v>1200</v>
      </c>
      <c r="U864" s="115" t="s">
        <v>352</v>
      </c>
      <c r="V864" s="115" t="s">
        <v>350</v>
      </c>
      <c r="Z864" s="115">
        <v>0</v>
      </c>
      <c r="AA864" s="115">
        <v>1</v>
      </c>
      <c r="AB864" s="115">
        <v>0.63242292090597996</v>
      </c>
      <c r="AC864" s="115">
        <v>9.2997129366750003E-2</v>
      </c>
      <c r="AD864" s="115">
        <v>567.79331290350103</v>
      </c>
      <c r="AF864" s="115">
        <v>-1</v>
      </c>
      <c r="AG864" s="115">
        <v>-1</v>
      </c>
      <c r="AH864" s="115">
        <v>-1</v>
      </c>
      <c r="AI864" s="115">
        <v>-1</v>
      </c>
      <c r="AJ864" s="115">
        <v>0</v>
      </c>
      <c r="AM864" s="115" t="s">
        <v>348</v>
      </c>
      <c r="AN864" s="115">
        <v>-1</v>
      </c>
      <c r="AQ864" s="115">
        <v>608</v>
      </c>
      <c r="AR864" s="115" t="s">
        <v>247</v>
      </c>
      <c r="AS864" s="115" t="s">
        <v>355</v>
      </c>
      <c r="AT864" s="115" t="s">
        <v>296</v>
      </c>
      <c r="AV864" s="115">
        <v>111.144669262519</v>
      </c>
      <c r="AW864" s="115">
        <v>0.46049741519999998</v>
      </c>
    </row>
    <row r="865" spans="1:49" x14ac:dyDescent="0.25">
      <c r="A865" s="117">
        <v>440000</v>
      </c>
      <c r="B865" s="117">
        <v>730000</v>
      </c>
      <c r="C865" s="117">
        <v>730000</v>
      </c>
      <c r="D865" s="115" t="s">
        <v>342</v>
      </c>
      <c r="E865" s="115" t="s">
        <v>13</v>
      </c>
      <c r="F865" s="115" t="s">
        <v>343</v>
      </c>
      <c r="G865" s="115" t="s">
        <v>344</v>
      </c>
      <c r="H865" s="115">
        <v>0.56000000000000005</v>
      </c>
      <c r="I865" s="115">
        <v>0.48</v>
      </c>
      <c r="J865" s="115" t="s">
        <v>350</v>
      </c>
      <c r="K865" s="115">
        <v>0.19488937259162001</v>
      </c>
      <c r="L865" s="115">
        <v>3695.98023834285</v>
      </c>
      <c r="M865" s="115">
        <v>9.2064256117013805</v>
      </c>
      <c r="N865" s="115">
        <v>1.3537952615478901</v>
      </c>
      <c r="O865" s="115">
        <v>1.7942345112759499</v>
      </c>
      <c r="P865" s="115">
        <v>0.26384030914057999</v>
      </c>
      <c r="Q865" s="115">
        <v>720.30726976168398</v>
      </c>
      <c r="R865" s="115">
        <v>1200</v>
      </c>
      <c r="S865" s="115" t="s">
        <v>351</v>
      </c>
      <c r="T865" s="115">
        <v>1200</v>
      </c>
      <c r="U865" s="115" t="s">
        <v>352</v>
      </c>
      <c r="V865" s="115" t="s">
        <v>350</v>
      </c>
      <c r="Z865" s="115">
        <v>0</v>
      </c>
      <c r="AA865" s="115">
        <v>1</v>
      </c>
      <c r="AB865" s="115">
        <v>1.7942345112759499</v>
      </c>
      <c r="AC865" s="115">
        <v>0.26384030914057999</v>
      </c>
      <c r="AD865" s="115">
        <v>720.30726976168398</v>
      </c>
      <c r="AF865" s="115">
        <v>-1</v>
      </c>
      <c r="AG865" s="115">
        <v>-1</v>
      </c>
      <c r="AH865" s="115">
        <v>-1</v>
      </c>
      <c r="AI865" s="115">
        <v>-1</v>
      </c>
      <c r="AJ865" s="115">
        <v>0</v>
      </c>
      <c r="AM865" s="115" t="s">
        <v>348</v>
      </c>
      <c r="AN865" s="115">
        <v>-1</v>
      </c>
      <c r="AQ865" s="115">
        <v>608</v>
      </c>
      <c r="AR865" s="115" t="s">
        <v>247</v>
      </c>
      <c r="AS865" s="115" t="s">
        <v>355</v>
      </c>
      <c r="AT865" s="115" t="s">
        <v>296</v>
      </c>
      <c r="AV865" s="115">
        <v>200.185665997933</v>
      </c>
      <c r="AW865" s="115">
        <v>0.58419081080000002</v>
      </c>
    </row>
    <row r="866" spans="1:49" x14ac:dyDescent="0.25">
      <c r="A866" s="117">
        <v>440000</v>
      </c>
      <c r="B866" s="117">
        <v>730000</v>
      </c>
      <c r="C866" s="117">
        <v>730000</v>
      </c>
      <c r="D866" s="115" t="s">
        <v>342</v>
      </c>
      <c r="E866" s="115" t="s">
        <v>13</v>
      </c>
      <c r="F866" s="115" t="s">
        <v>343</v>
      </c>
      <c r="G866" s="115" t="s">
        <v>344</v>
      </c>
      <c r="H866" s="115">
        <v>0.56000000000000005</v>
      </c>
      <c r="I866" s="115">
        <v>0.48</v>
      </c>
      <c r="J866" s="115" t="s">
        <v>350</v>
      </c>
      <c r="K866" s="115">
        <v>0.12058956182261001</v>
      </c>
      <c r="L866" s="115">
        <v>3695.98023834285</v>
      </c>
      <c r="M866" s="115">
        <v>9.2064256117013805</v>
      </c>
      <c r="N866" s="115">
        <v>1.3537952615478901</v>
      </c>
      <c r="O866" s="115">
        <v>1.1101988304675301</v>
      </c>
      <c r="P866" s="115">
        <v>0.16325357738758001</v>
      </c>
      <c r="Q866" s="115">
        <v>445.696637446794</v>
      </c>
      <c r="R866" s="115">
        <v>1210</v>
      </c>
      <c r="S866" s="115" t="s">
        <v>353</v>
      </c>
      <c r="T866" s="115">
        <v>1210</v>
      </c>
      <c r="U866" s="115" t="s">
        <v>352</v>
      </c>
      <c r="V866" s="115" t="s">
        <v>350</v>
      </c>
      <c r="Z866" s="115">
        <v>0</v>
      </c>
      <c r="AA866" s="115">
        <v>1</v>
      </c>
      <c r="AB866" s="115">
        <v>1.1101988304675301</v>
      </c>
      <c r="AC866" s="115">
        <v>0.16325357738758001</v>
      </c>
      <c r="AD866" s="115">
        <v>445.696637446794</v>
      </c>
      <c r="AF866" s="115">
        <v>-1</v>
      </c>
      <c r="AG866" s="115">
        <v>-1</v>
      </c>
      <c r="AH866" s="115">
        <v>-1</v>
      </c>
      <c r="AI866" s="115">
        <v>-1</v>
      </c>
      <c r="AJ866" s="115">
        <v>0</v>
      </c>
      <c r="AM866" s="115" t="s">
        <v>348</v>
      </c>
      <c r="AN866" s="115">
        <v>-1</v>
      </c>
      <c r="AQ866" s="115">
        <v>608</v>
      </c>
      <c r="AR866" s="115" t="s">
        <v>247</v>
      </c>
      <c r="AS866" s="115" t="s">
        <v>355</v>
      </c>
      <c r="AT866" s="115" t="s">
        <v>296</v>
      </c>
      <c r="AV866" s="115">
        <v>113.325892204578</v>
      </c>
      <c r="AW866" s="115">
        <v>0.36147334749999999</v>
      </c>
    </row>
    <row r="867" spans="1:49" x14ac:dyDescent="0.25">
      <c r="A867" s="117">
        <v>440000</v>
      </c>
      <c r="B867" s="117">
        <v>730000</v>
      </c>
      <c r="C867" s="117">
        <v>730000</v>
      </c>
      <c r="D867" s="115" t="s">
        <v>342</v>
      </c>
      <c r="E867" s="115" t="s">
        <v>13</v>
      </c>
      <c r="F867" s="115" t="s">
        <v>343</v>
      </c>
      <c r="G867" s="115" t="s">
        <v>344</v>
      </c>
      <c r="H867" s="115">
        <v>0.56000000000000005</v>
      </c>
      <c r="I867" s="115">
        <v>0.48</v>
      </c>
      <c r="J867" s="115" t="s">
        <v>350</v>
      </c>
      <c r="K867" s="115">
        <v>0.27585808243419002</v>
      </c>
      <c r="L867" s="115">
        <v>3695.98023834285</v>
      </c>
      <c r="M867" s="115">
        <v>9.2064256117013805</v>
      </c>
      <c r="N867" s="115">
        <v>1.3537952615478901</v>
      </c>
      <c r="O867" s="115">
        <v>2.5396669153170399</v>
      </c>
      <c r="P867" s="115">
        <v>0.37345536485910003</v>
      </c>
      <c r="Q867" s="115">
        <v>1019.56602126395</v>
      </c>
      <c r="R867" s="115">
        <v>1210</v>
      </c>
      <c r="S867" s="115" t="s">
        <v>353</v>
      </c>
      <c r="T867" s="115">
        <v>1210</v>
      </c>
      <c r="U867" s="115" t="s">
        <v>352</v>
      </c>
      <c r="V867" s="115" t="s">
        <v>350</v>
      </c>
      <c r="Z867" s="115">
        <v>0</v>
      </c>
      <c r="AA867" s="115">
        <v>1</v>
      </c>
      <c r="AB867" s="115">
        <v>2.5396669153170399</v>
      </c>
      <c r="AC867" s="115">
        <v>0.37345536485910003</v>
      </c>
      <c r="AD867" s="115">
        <v>1019.56602126395</v>
      </c>
      <c r="AF867" s="115">
        <v>-1</v>
      </c>
      <c r="AG867" s="115">
        <v>-1</v>
      </c>
      <c r="AH867" s="115">
        <v>-1</v>
      </c>
      <c r="AI867" s="115">
        <v>-1</v>
      </c>
      <c r="AJ867" s="115">
        <v>0</v>
      </c>
      <c r="AM867" s="115" t="s">
        <v>348</v>
      </c>
      <c r="AN867" s="115">
        <v>-1</v>
      </c>
      <c r="AQ867" s="115">
        <v>608</v>
      </c>
      <c r="AR867" s="115" t="s">
        <v>247</v>
      </c>
      <c r="AS867" s="115" t="s">
        <v>355</v>
      </c>
      <c r="AT867" s="115" t="s">
        <v>296</v>
      </c>
      <c r="AV867" s="115">
        <v>140.668767201062</v>
      </c>
      <c r="AW867" s="115">
        <v>0.82689863850000001</v>
      </c>
    </row>
    <row r="868" spans="1:49" x14ac:dyDescent="0.25">
      <c r="A868" s="117">
        <v>440000</v>
      </c>
      <c r="B868" s="117">
        <v>730000</v>
      </c>
      <c r="C868" s="117">
        <v>730000</v>
      </c>
      <c r="D868" s="115" t="s">
        <v>342</v>
      </c>
      <c r="E868" s="115" t="s">
        <v>13</v>
      </c>
      <c r="F868" s="115" t="s">
        <v>343</v>
      </c>
      <c r="G868" s="115" t="s">
        <v>344</v>
      </c>
      <c r="H868" s="115">
        <v>0.56000000000000005</v>
      </c>
      <c r="I868" s="115">
        <v>0.48</v>
      </c>
      <c r="J868" s="115" t="s">
        <v>350</v>
      </c>
      <c r="K868" s="115">
        <v>7.6528146995899996E-3</v>
      </c>
      <c r="L868" s="115">
        <v>3695.98023834285</v>
      </c>
      <c r="M868" s="115">
        <v>9.2064256117013805</v>
      </c>
      <c r="N868" s="115">
        <v>1.3537952615478901</v>
      </c>
      <c r="O868" s="115">
        <v>7.0455069251949998E-2</v>
      </c>
      <c r="P868" s="115">
        <v>1.0360344277809999E-2</v>
      </c>
      <c r="Q868" s="115">
        <v>28.284651897402799</v>
      </c>
      <c r="R868" s="115">
        <v>1210</v>
      </c>
      <c r="S868" s="115" t="s">
        <v>353</v>
      </c>
      <c r="T868" s="115">
        <v>1210</v>
      </c>
      <c r="U868" s="115" t="s">
        <v>352</v>
      </c>
      <c r="V868" s="115" t="s">
        <v>350</v>
      </c>
      <c r="Z868" s="115">
        <v>0</v>
      </c>
      <c r="AA868" s="115">
        <v>1</v>
      </c>
      <c r="AB868" s="115">
        <v>7.0455069251949998E-2</v>
      </c>
      <c r="AC868" s="115">
        <v>1.0360344277809999E-2</v>
      </c>
      <c r="AD868" s="115">
        <v>28.284651897404501</v>
      </c>
      <c r="AF868" s="115">
        <v>-1</v>
      </c>
      <c r="AG868" s="115">
        <v>-1</v>
      </c>
      <c r="AH868" s="115">
        <v>-1</v>
      </c>
      <c r="AI868" s="115">
        <v>-1</v>
      </c>
      <c r="AJ868" s="115">
        <v>0</v>
      </c>
      <c r="AM868" s="115" t="s">
        <v>348</v>
      </c>
      <c r="AN868" s="115">
        <v>-1</v>
      </c>
      <c r="AQ868" s="115">
        <v>608</v>
      </c>
      <c r="AR868" s="115" t="s">
        <v>247</v>
      </c>
      <c r="AS868" s="115" t="s">
        <v>355</v>
      </c>
      <c r="AT868" s="115" t="s">
        <v>296</v>
      </c>
      <c r="AV868" s="115">
        <v>27.430296382347301</v>
      </c>
      <c r="AW868" s="115">
        <v>2.29397015E-2</v>
      </c>
    </row>
    <row r="869" spans="1:49" x14ac:dyDescent="0.25">
      <c r="A869" s="117">
        <v>440000</v>
      </c>
      <c r="B869" s="117">
        <v>730000</v>
      </c>
      <c r="C869" s="117">
        <v>730000</v>
      </c>
      <c r="D869" s="115" t="s">
        <v>342</v>
      </c>
      <c r="E869" s="115" t="s">
        <v>13</v>
      </c>
      <c r="F869" s="115" t="s">
        <v>343</v>
      </c>
      <c r="G869" s="115" t="s">
        <v>344</v>
      </c>
      <c r="H869" s="115">
        <v>0.56000000000000005</v>
      </c>
      <c r="I869" s="115">
        <v>0.48</v>
      </c>
      <c r="J869" s="115" t="s">
        <v>350</v>
      </c>
      <c r="K869" s="115">
        <v>1.877362200481E-2</v>
      </c>
      <c r="L869" s="115">
        <v>3695.98023834285</v>
      </c>
      <c r="M869" s="115">
        <v>9.2064256117013805</v>
      </c>
      <c r="N869" s="115">
        <v>1.3537952615478901</v>
      </c>
      <c r="O869" s="115">
        <v>0.17283795444953001</v>
      </c>
      <c r="P869" s="115">
        <v>2.541564051221E-2</v>
      </c>
      <c r="Q869" s="115">
        <v>69.386935931918501</v>
      </c>
      <c r="R869" s="115">
        <v>1210</v>
      </c>
      <c r="S869" s="115" t="s">
        <v>353</v>
      </c>
      <c r="T869" s="115">
        <v>1210</v>
      </c>
      <c r="U869" s="115" t="s">
        <v>352</v>
      </c>
      <c r="V869" s="115" t="s">
        <v>350</v>
      </c>
      <c r="Z869" s="115">
        <v>0</v>
      </c>
      <c r="AA869" s="115">
        <v>1</v>
      </c>
      <c r="AB869" s="115">
        <v>0.17283795444953001</v>
      </c>
      <c r="AC869" s="115">
        <v>2.541564051221E-2</v>
      </c>
      <c r="AD869" s="115">
        <v>69.386935931918202</v>
      </c>
      <c r="AF869" s="115">
        <v>-1</v>
      </c>
      <c r="AG869" s="115">
        <v>-1</v>
      </c>
      <c r="AH869" s="115">
        <v>-1</v>
      </c>
      <c r="AI869" s="115">
        <v>-1</v>
      </c>
      <c r="AJ869" s="115">
        <v>0</v>
      </c>
      <c r="AM869" s="115" t="s">
        <v>348</v>
      </c>
      <c r="AN869" s="115">
        <v>-1</v>
      </c>
      <c r="AQ869" s="115">
        <v>608</v>
      </c>
      <c r="AR869" s="115" t="s">
        <v>247</v>
      </c>
      <c r="AS869" s="115" t="s">
        <v>355</v>
      </c>
      <c r="AT869" s="115" t="s">
        <v>296</v>
      </c>
      <c r="AV869" s="115">
        <v>53.662770592324001</v>
      </c>
      <c r="AW869" s="115">
        <v>5.6274887199999998E-2</v>
      </c>
    </row>
    <row r="870" spans="1:49" x14ac:dyDescent="0.25">
      <c r="A870" s="117">
        <v>440000</v>
      </c>
      <c r="B870" s="117">
        <v>760000</v>
      </c>
      <c r="C870" s="117">
        <v>760000</v>
      </c>
      <c r="D870" s="115" t="s">
        <v>342</v>
      </c>
      <c r="E870" s="115" t="s">
        <v>13</v>
      </c>
      <c r="F870" s="115" t="s">
        <v>343</v>
      </c>
      <c r="G870" s="115" t="s">
        <v>344</v>
      </c>
      <c r="H870" s="115">
        <v>0.56000000000000005</v>
      </c>
      <c r="I870" s="115">
        <v>0.48</v>
      </c>
      <c r="J870" s="115" t="s">
        <v>350</v>
      </c>
      <c r="K870" s="115">
        <v>9.2192891377599999E-3</v>
      </c>
      <c r="L870" s="115">
        <v>3692.1473054852199</v>
      </c>
      <c r="M870" s="115">
        <v>9.1974220048005897</v>
      </c>
      <c r="N870" s="115">
        <v>1.3524897862229099</v>
      </c>
      <c r="O870" s="115">
        <v>8.4793692784289998E-2</v>
      </c>
      <c r="P870" s="115">
        <v>1.2468994395059999E-2</v>
      </c>
      <c r="Q870" s="115">
        <v>34.038973548484499</v>
      </c>
      <c r="R870" s="115">
        <v>1200</v>
      </c>
      <c r="S870" s="115" t="s">
        <v>351</v>
      </c>
      <c r="T870" s="115">
        <v>1200</v>
      </c>
      <c r="U870" s="115" t="s">
        <v>352</v>
      </c>
      <c r="V870" s="115" t="s">
        <v>350</v>
      </c>
      <c r="Z870" s="115">
        <v>0</v>
      </c>
      <c r="AA870" s="115">
        <v>1</v>
      </c>
      <c r="AB870" s="115">
        <v>8.4793692784289998E-2</v>
      </c>
      <c r="AC870" s="115">
        <v>1.2468994395059999E-2</v>
      </c>
      <c r="AD870" s="115">
        <v>795.99904585955903</v>
      </c>
      <c r="AF870" s="115">
        <v>-1</v>
      </c>
      <c r="AG870" s="115">
        <v>-1</v>
      </c>
      <c r="AH870" s="115">
        <v>-1</v>
      </c>
      <c r="AI870" s="115">
        <v>-1</v>
      </c>
      <c r="AJ870" s="115">
        <v>0</v>
      </c>
      <c r="AM870" s="115" t="s">
        <v>348</v>
      </c>
      <c r="AN870" s="115">
        <v>-1</v>
      </c>
      <c r="AQ870" s="115">
        <v>608</v>
      </c>
      <c r="AR870" s="115" t="s">
        <v>247</v>
      </c>
      <c r="AS870" s="115" t="s">
        <v>355</v>
      </c>
      <c r="AT870" s="115" t="s">
        <v>296</v>
      </c>
      <c r="AV870" s="115">
        <v>38.360083837830302</v>
      </c>
      <c r="AW870" s="115">
        <v>0.6455791126</v>
      </c>
    </row>
    <row r="871" spans="1:49" x14ac:dyDescent="0.25">
      <c r="A871" s="117">
        <v>440000</v>
      </c>
      <c r="B871" s="117">
        <v>760000</v>
      </c>
      <c r="C871" s="117">
        <v>760000</v>
      </c>
      <c r="D871" s="115" t="s">
        <v>342</v>
      </c>
      <c r="E871" s="115" t="s">
        <v>13</v>
      </c>
      <c r="F871" s="115" t="s">
        <v>343</v>
      </c>
      <c r="G871" s="115" t="s">
        <v>344</v>
      </c>
      <c r="H871" s="115">
        <v>0.56000000000000005</v>
      </c>
      <c r="I871" s="115">
        <v>0.48</v>
      </c>
      <c r="J871" s="115" t="s">
        <v>350</v>
      </c>
      <c r="K871" s="115">
        <v>6.0774311510950002E-2</v>
      </c>
      <c r="L871" s="115">
        <v>3692.1473054852199</v>
      </c>
      <c r="M871" s="115">
        <v>9.1974220048005897</v>
      </c>
      <c r="N871" s="115">
        <v>1.3524897862229099</v>
      </c>
      <c r="O871" s="115">
        <v>0.55896699001750005</v>
      </c>
      <c r="P871" s="115">
        <v>8.2196635583299996E-2</v>
      </c>
      <c r="Q871" s="115">
        <v>224.38771048790599</v>
      </c>
      <c r="R871" s="115">
        <v>1210</v>
      </c>
      <c r="S871" s="115" t="s">
        <v>353</v>
      </c>
      <c r="T871" s="115">
        <v>1210</v>
      </c>
      <c r="U871" s="115" t="s">
        <v>352</v>
      </c>
      <c r="V871" s="115" t="s">
        <v>350</v>
      </c>
      <c r="Z871" s="115">
        <v>0</v>
      </c>
      <c r="AA871" s="115">
        <v>1</v>
      </c>
      <c r="AB871" s="115">
        <v>0.55896699001750005</v>
      </c>
      <c r="AC871" s="115">
        <v>8.2196635583299996E-2</v>
      </c>
      <c r="AD871" s="115">
        <v>582.72181670545694</v>
      </c>
      <c r="AF871" s="115">
        <v>-1</v>
      </c>
      <c r="AG871" s="115">
        <v>-1</v>
      </c>
      <c r="AH871" s="115">
        <v>-1</v>
      </c>
      <c r="AI871" s="115">
        <v>-1</v>
      </c>
      <c r="AJ871" s="115">
        <v>0</v>
      </c>
      <c r="AM871" s="115" t="s">
        <v>348</v>
      </c>
      <c r="AN871" s="115">
        <v>-1</v>
      </c>
      <c r="AQ871" s="115">
        <v>608</v>
      </c>
      <c r="AR871" s="115" t="s">
        <v>247</v>
      </c>
      <c r="AS871" s="115" t="s">
        <v>355</v>
      </c>
      <c r="AT871" s="115" t="s">
        <v>296</v>
      </c>
      <c r="AV871" s="115">
        <v>64.552168381380099</v>
      </c>
      <c r="AW871" s="115">
        <v>0.47260487969999998</v>
      </c>
    </row>
    <row r="872" spans="1:49" x14ac:dyDescent="0.25">
      <c r="A872" s="117">
        <v>440000</v>
      </c>
      <c r="B872" s="117">
        <v>770000</v>
      </c>
      <c r="C872" s="117">
        <v>770000</v>
      </c>
      <c r="D872" s="115" t="s">
        <v>342</v>
      </c>
      <c r="E872" s="115" t="s">
        <v>13</v>
      </c>
      <c r="F872" s="115" t="s">
        <v>343</v>
      </c>
      <c r="G872" s="115" t="s">
        <v>344</v>
      </c>
      <c r="H872" s="115">
        <v>0.56000000000000005</v>
      </c>
      <c r="I872" s="115">
        <v>0.48</v>
      </c>
      <c r="J872" s="115" t="s">
        <v>350</v>
      </c>
      <c r="K872" s="115">
        <v>6.2566045759739994E-2</v>
      </c>
      <c r="L872" s="115">
        <v>3695.9802375167401</v>
      </c>
      <c r="M872" s="115">
        <v>9.2064256096435795</v>
      </c>
      <c r="N872" s="115">
        <v>1.3537952612452899</v>
      </c>
      <c r="O872" s="115">
        <v>0.57600964597666005</v>
      </c>
      <c r="P872" s="115">
        <v>8.4701616264399995E-2</v>
      </c>
      <c r="Q872" s="115">
        <v>231.242868667593</v>
      </c>
      <c r="R872" s="115">
        <v>1210</v>
      </c>
      <c r="S872" s="115" t="s">
        <v>353</v>
      </c>
      <c r="T872" s="115">
        <v>1210</v>
      </c>
      <c r="U872" s="115" t="s">
        <v>352</v>
      </c>
      <c r="V872" s="115" t="s">
        <v>350</v>
      </c>
      <c r="Z872" s="115">
        <v>0</v>
      </c>
      <c r="AA872" s="115">
        <v>1</v>
      </c>
      <c r="AB872" s="115">
        <v>0.57600964597666005</v>
      </c>
      <c r="AC872" s="115">
        <v>8.4701616264399995E-2</v>
      </c>
      <c r="AD872" s="115">
        <v>287.24062931383799</v>
      </c>
      <c r="AF872" s="115">
        <v>-1</v>
      </c>
      <c r="AG872" s="115">
        <v>-1</v>
      </c>
      <c r="AH872" s="115">
        <v>-1</v>
      </c>
      <c r="AI872" s="115">
        <v>-1</v>
      </c>
      <c r="AJ872" s="115">
        <v>0</v>
      </c>
      <c r="AM872" s="115" t="s">
        <v>348</v>
      </c>
      <c r="AN872" s="115">
        <v>-1</v>
      </c>
      <c r="AQ872" s="115">
        <v>608</v>
      </c>
      <c r="AR872" s="115" t="s">
        <v>247</v>
      </c>
      <c r="AS872" s="115" t="s">
        <v>355</v>
      </c>
      <c r="AT872" s="115" t="s">
        <v>296</v>
      </c>
      <c r="AV872" s="115">
        <v>81.772574133244603</v>
      </c>
      <c r="AW872" s="115">
        <v>0.2329607699</v>
      </c>
    </row>
    <row r="873" spans="1:49" x14ac:dyDescent="0.25">
      <c r="A873" s="117">
        <v>440000</v>
      </c>
      <c r="B873" s="117">
        <v>770000</v>
      </c>
      <c r="C873" s="117">
        <v>770000</v>
      </c>
      <c r="D873" s="115" t="s">
        <v>342</v>
      </c>
      <c r="E873" s="115" t="s">
        <v>13</v>
      </c>
      <c r="F873" s="115" t="s">
        <v>343</v>
      </c>
      <c r="G873" s="115" t="s">
        <v>344</v>
      </c>
      <c r="H873" s="115">
        <v>0.56000000000000005</v>
      </c>
      <c r="I873" s="115">
        <v>0.48</v>
      </c>
      <c r="J873" s="115" t="s">
        <v>350</v>
      </c>
      <c r="K873" s="115">
        <v>0.22107196805165999</v>
      </c>
      <c r="L873" s="115">
        <v>3695.9802375167401</v>
      </c>
      <c r="M873" s="115">
        <v>9.2064256096435795</v>
      </c>
      <c r="N873" s="115">
        <v>1.3537952612452899</v>
      </c>
      <c r="O873" s="115">
        <v>2.03528262824512</v>
      </c>
      <c r="P873" s="115">
        <v>0.29928618274251001</v>
      </c>
      <c r="Q873" s="115">
        <v>817.07762498787497</v>
      </c>
      <c r="R873" s="115">
        <v>1210</v>
      </c>
      <c r="S873" s="115" t="s">
        <v>353</v>
      </c>
      <c r="T873" s="115">
        <v>1210</v>
      </c>
      <c r="U873" s="115" t="s">
        <v>352</v>
      </c>
      <c r="V873" s="115" t="s">
        <v>350</v>
      </c>
      <c r="Z873" s="115">
        <v>0</v>
      </c>
      <c r="AA873" s="115">
        <v>1</v>
      </c>
      <c r="AB873" s="115">
        <v>2.03528262824512</v>
      </c>
      <c r="AC873" s="115">
        <v>0.29928618274251001</v>
      </c>
      <c r="AD873" s="115">
        <v>1001.14166784791</v>
      </c>
      <c r="AF873" s="115">
        <v>-1</v>
      </c>
      <c r="AG873" s="115">
        <v>-1</v>
      </c>
      <c r="AH873" s="115">
        <v>-1</v>
      </c>
      <c r="AI873" s="115">
        <v>-1</v>
      </c>
      <c r="AJ873" s="115">
        <v>0</v>
      </c>
      <c r="AM873" s="115" t="s">
        <v>348</v>
      </c>
      <c r="AN873" s="115">
        <v>-1</v>
      </c>
      <c r="AQ873" s="115">
        <v>608</v>
      </c>
      <c r="AR873" s="115" t="s">
        <v>247</v>
      </c>
      <c r="AS873" s="115" t="s">
        <v>355</v>
      </c>
      <c r="AT873" s="115" t="s">
        <v>296</v>
      </c>
      <c r="AV873" s="115">
        <v>120.181340345403</v>
      </c>
      <c r="AW873" s="115">
        <v>0.81195593499999996</v>
      </c>
    </row>
    <row r="874" spans="1:49" x14ac:dyDescent="0.25">
      <c r="A874" s="117">
        <v>440000</v>
      </c>
      <c r="B874" s="117">
        <v>770000</v>
      </c>
      <c r="C874" s="117">
        <v>770000</v>
      </c>
      <c r="D874" s="115" t="s">
        <v>342</v>
      </c>
      <c r="E874" s="115" t="s">
        <v>13</v>
      </c>
      <c r="F874" s="115" t="s">
        <v>343</v>
      </c>
      <c r="G874" s="115" t="s">
        <v>344</v>
      </c>
      <c r="H874" s="115">
        <v>0.56000000000000005</v>
      </c>
      <c r="I874" s="115">
        <v>0.48</v>
      </c>
      <c r="J874" s="115" t="s">
        <v>350</v>
      </c>
      <c r="K874" s="115">
        <v>0.12115008154079999</v>
      </c>
      <c r="L874" s="115">
        <v>3695.9802375167401</v>
      </c>
      <c r="M874" s="115">
        <v>9.2064256096435795</v>
      </c>
      <c r="N874" s="115">
        <v>1.3537952612452899</v>
      </c>
      <c r="O874" s="115">
        <v>1.11535921330764</v>
      </c>
      <c r="P874" s="115">
        <v>0.16401240628941</v>
      </c>
      <c r="Q874" s="115">
        <v>447.76830714834603</v>
      </c>
      <c r="R874" s="115">
        <v>1210</v>
      </c>
      <c r="S874" s="115" t="s">
        <v>353</v>
      </c>
      <c r="T874" s="115">
        <v>1210</v>
      </c>
      <c r="U874" s="115" t="s">
        <v>352</v>
      </c>
      <c r="V874" s="115" t="s">
        <v>350</v>
      </c>
      <c r="Z874" s="115">
        <v>0</v>
      </c>
      <c r="AA874" s="115">
        <v>1</v>
      </c>
      <c r="AB874" s="115">
        <v>1.11535921330764</v>
      </c>
      <c r="AC874" s="115">
        <v>0.16401240628941</v>
      </c>
      <c r="AD874" s="115">
        <v>547.44439669516498</v>
      </c>
      <c r="AF874" s="115">
        <v>-1</v>
      </c>
      <c r="AG874" s="115">
        <v>-1</v>
      </c>
      <c r="AH874" s="115">
        <v>-1</v>
      </c>
      <c r="AI874" s="115">
        <v>-1</v>
      </c>
      <c r="AJ874" s="115">
        <v>0</v>
      </c>
      <c r="AM874" s="115" t="s">
        <v>348</v>
      </c>
      <c r="AN874" s="115">
        <v>-1</v>
      </c>
      <c r="AQ874" s="115">
        <v>608</v>
      </c>
      <c r="AR874" s="115" t="s">
        <v>247</v>
      </c>
      <c r="AS874" s="115" t="s">
        <v>355</v>
      </c>
      <c r="AT874" s="115" t="s">
        <v>296</v>
      </c>
      <c r="AV874" s="115">
        <v>95.006625728612704</v>
      </c>
      <c r="AW874" s="115">
        <v>0.44399383349999999</v>
      </c>
    </row>
    <row r="875" spans="1:49" x14ac:dyDescent="0.25">
      <c r="A875" s="117">
        <v>440000</v>
      </c>
      <c r="B875" s="117">
        <v>790000</v>
      </c>
      <c r="C875" s="117">
        <v>790000</v>
      </c>
      <c r="D875" s="115" t="s">
        <v>342</v>
      </c>
      <c r="E875" s="115" t="s">
        <v>13</v>
      </c>
      <c r="F875" s="115" t="s">
        <v>343</v>
      </c>
      <c r="G875" s="115" t="s">
        <v>344</v>
      </c>
      <c r="H875" s="115">
        <v>0.56000000000000005</v>
      </c>
      <c r="I875" s="115">
        <v>0.48</v>
      </c>
      <c r="J875" s="115" t="s">
        <v>350</v>
      </c>
      <c r="K875" s="115">
        <v>0.13134169214776001</v>
      </c>
      <c r="L875" s="115">
        <v>3694.1983581765098</v>
      </c>
      <c r="M875" s="115">
        <v>9.2022740948734292</v>
      </c>
      <c r="N875" s="115">
        <v>1.35319454461662</v>
      </c>
      <c r="O875" s="115">
        <v>1.20864225122821</v>
      </c>
      <c r="P875" s="115">
        <v>0.17773086129506999</v>
      </c>
      <c r="Q875" s="115">
        <v>485.20226349239402</v>
      </c>
      <c r="R875" s="115">
        <v>1200</v>
      </c>
      <c r="S875" s="115" t="s">
        <v>351</v>
      </c>
      <c r="T875" s="115">
        <v>1200</v>
      </c>
      <c r="U875" s="115" t="s">
        <v>352</v>
      </c>
      <c r="V875" s="115" t="s">
        <v>350</v>
      </c>
      <c r="Z875" s="115">
        <v>0</v>
      </c>
      <c r="AA875" s="115">
        <v>1</v>
      </c>
      <c r="AB875" s="115">
        <v>1.20864225122821</v>
      </c>
      <c r="AC875" s="115">
        <v>0.17773086129506999</v>
      </c>
      <c r="AD875" s="115">
        <v>485.20226349239402</v>
      </c>
      <c r="AF875" s="115">
        <v>-1</v>
      </c>
      <c r="AG875" s="115">
        <v>-1</v>
      </c>
      <c r="AH875" s="115">
        <v>-1</v>
      </c>
      <c r="AI875" s="115">
        <v>-1</v>
      </c>
      <c r="AJ875" s="115">
        <v>0</v>
      </c>
      <c r="AM875" s="115" t="s">
        <v>348</v>
      </c>
      <c r="AN875" s="115">
        <v>-1</v>
      </c>
      <c r="AQ875" s="115">
        <v>608</v>
      </c>
      <c r="AR875" s="115" t="s">
        <v>247</v>
      </c>
      <c r="AS875" s="115" t="s">
        <v>355</v>
      </c>
      <c r="AT875" s="115" t="s">
        <v>296</v>
      </c>
      <c r="AV875" s="115">
        <v>121.27555054777901</v>
      </c>
      <c r="AW875" s="115">
        <v>0.3935135957</v>
      </c>
    </row>
    <row r="876" spans="1:49" x14ac:dyDescent="0.25">
      <c r="A876" s="117">
        <v>440000</v>
      </c>
      <c r="B876" s="117">
        <v>790000</v>
      </c>
      <c r="C876" s="117">
        <v>790000</v>
      </c>
      <c r="D876" s="115" t="s">
        <v>342</v>
      </c>
      <c r="E876" s="115" t="s">
        <v>13</v>
      </c>
      <c r="F876" s="115" t="s">
        <v>343</v>
      </c>
      <c r="G876" s="115" t="s">
        <v>344</v>
      </c>
      <c r="H876" s="115">
        <v>0.56000000000000005</v>
      </c>
      <c r="I876" s="115">
        <v>0.48</v>
      </c>
      <c r="J876" s="115" t="s">
        <v>350</v>
      </c>
      <c r="K876" s="115">
        <v>0.1671110300225</v>
      </c>
      <c r="L876" s="115">
        <v>3694.1983581765098</v>
      </c>
      <c r="M876" s="115">
        <v>9.2022740948734292</v>
      </c>
      <c r="N876" s="115">
        <v>1.35319454461662</v>
      </c>
      <c r="O876" s="115">
        <v>1.5378015025437499</v>
      </c>
      <c r="P876" s="115">
        <v>0.22613373417172</v>
      </c>
      <c r="Q876" s="115">
        <v>617.34129274233806</v>
      </c>
      <c r="R876" s="115">
        <v>1210</v>
      </c>
      <c r="S876" s="115" t="s">
        <v>353</v>
      </c>
      <c r="T876" s="115">
        <v>1210</v>
      </c>
      <c r="U876" s="115" t="s">
        <v>352</v>
      </c>
      <c r="V876" s="115" t="s">
        <v>350</v>
      </c>
      <c r="Z876" s="115">
        <v>0</v>
      </c>
      <c r="AA876" s="115">
        <v>1</v>
      </c>
      <c r="AB876" s="115">
        <v>1.5378015025437499</v>
      </c>
      <c r="AC876" s="115">
        <v>0.22613373417172</v>
      </c>
      <c r="AD876" s="115">
        <v>617.34129274233806</v>
      </c>
      <c r="AF876" s="115">
        <v>-1</v>
      </c>
      <c r="AG876" s="115">
        <v>-1</v>
      </c>
      <c r="AH876" s="115">
        <v>-1</v>
      </c>
      <c r="AI876" s="115">
        <v>-1</v>
      </c>
      <c r="AJ876" s="115">
        <v>0</v>
      </c>
      <c r="AM876" s="115" t="s">
        <v>348</v>
      </c>
      <c r="AN876" s="115">
        <v>-1</v>
      </c>
      <c r="AQ876" s="115">
        <v>608</v>
      </c>
      <c r="AR876" s="115" t="s">
        <v>247</v>
      </c>
      <c r="AS876" s="115" t="s">
        <v>355</v>
      </c>
      <c r="AT876" s="115" t="s">
        <v>296</v>
      </c>
      <c r="AV876" s="115">
        <v>113.55139389501799</v>
      </c>
      <c r="AW876" s="115">
        <v>0.50068231370000005</v>
      </c>
    </row>
    <row r="877" spans="1:49" x14ac:dyDescent="0.25">
      <c r="A877" s="117">
        <v>440000</v>
      </c>
      <c r="B877" s="117">
        <v>790000</v>
      </c>
      <c r="C877" s="117">
        <v>790000</v>
      </c>
      <c r="D877" s="115" t="s">
        <v>342</v>
      </c>
      <c r="E877" s="115" t="s">
        <v>13</v>
      </c>
      <c r="F877" s="115" t="s">
        <v>343</v>
      </c>
      <c r="G877" s="115" t="s">
        <v>344</v>
      </c>
      <c r="H877" s="115">
        <v>0.56000000000000005</v>
      </c>
      <c r="I877" s="115">
        <v>0.48</v>
      </c>
      <c r="J877" s="115" t="s">
        <v>350</v>
      </c>
      <c r="K877" s="115">
        <v>0.31931073145160999</v>
      </c>
      <c r="L877" s="115">
        <v>3694.1983581765098</v>
      </c>
      <c r="M877" s="115">
        <v>9.2022740948734292</v>
      </c>
      <c r="N877" s="115">
        <v>1.35319454461662</v>
      </c>
      <c r="O877" s="115">
        <v>2.9383848722522599</v>
      </c>
      <c r="P877" s="115">
        <v>0.43208953983786003</v>
      </c>
      <c r="Q877" s="115">
        <v>1179.59717987668</v>
      </c>
      <c r="R877" s="115">
        <v>1210</v>
      </c>
      <c r="S877" s="115" t="s">
        <v>353</v>
      </c>
      <c r="T877" s="115">
        <v>1210</v>
      </c>
      <c r="U877" s="115" t="s">
        <v>352</v>
      </c>
      <c r="V877" s="115" t="s">
        <v>350</v>
      </c>
      <c r="Z877" s="115">
        <v>0</v>
      </c>
      <c r="AA877" s="115">
        <v>1</v>
      </c>
      <c r="AB877" s="115">
        <v>2.9383848722522599</v>
      </c>
      <c r="AC877" s="115">
        <v>0.43208953983786003</v>
      </c>
      <c r="AD877" s="115">
        <v>1179.59717987668</v>
      </c>
      <c r="AF877" s="115">
        <v>-1</v>
      </c>
      <c r="AG877" s="115">
        <v>-1</v>
      </c>
      <c r="AH877" s="115">
        <v>-1</v>
      </c>
      <c r="AI877" s="115">
        <v>-1</v>
      </c>
      <c r="AJ877" s="115">
        <v>0</v>
      </c>
      <c r="AM877" s="115" t="s">
        <v>348</v>
      </c>
      <c r="AN877" s="115">
        <v>-1</v>
      </c>
      <c r="AQ877" s="115">
        <v>608</v>
      </c>
      <c r="AR877" s="115" t="s">
        <v>247</v>
      </c>
      <c r="AS877" s="115" t="s">
        <v>355</v>
      </c>
      <c r="AT877" s="115" t="s">
        <v>296</v>
      </c>
      <c r="AV877" s="115">
        <v>144.32395651440501</v>
      </c>
      <c r="AW877" s="115">
        <v>0.95668871040000003</v>
      </c>
    </row>
    <row r="878" spans="1:49" x14ac:dyDescent="0.25">
      <c r="A878" s="117">
        <v>440000</v>
      </c>
      <c r="B878" s="117">
        <v>790000</v>
      </c>
      <c r="C878" s="117">
        <v>790000</v>
      </c>
      <c r="D878" s="115" t="s">
        <v>342</v>
      </c>
      <c r="E878" s="115" t="s">
        <v>13</v>
      </c>
      <c r="F878" s="115" t="s">
        <v>343</v>
      </c>
      <c r="G878" s="115" t="s">
        <v>344</v>
      </c>
      <c r="H878" s="115">
        <v>0.56000000000000005</v>
      </c>
      <c r="I878" s="115">
        <v>0.48</v>
      </c>
      <c r="J878" s="115" t="s">
        <v>350</v>
      </c>
      <c r="K878" s="115">
        <v>6.3024276268389995E-2</v>
      </c>
      <c r="L878" s="115">
        <v>3692.1473056227601</v>
      </c>
      <c r="M878" s="115">
        <v>9.1974220051432205</v>
      </c>
      <c r="N878" s="115">
        <v>1.3524897862732901</v>
      </c>
      <c r="O878" s="115">
        <v>0.57966086540913997</v>
      </c>
      <c r="P878" s="115">
        <v>8.5239689940260002E-2</v>
      </c>
      <c r="Q878" s="115">
        <v>232.69491181317099</v>
      </c>
      <c r="R878" s="115">
        <v>1200</v>
      </c>
      <c r="S878" s="115" t="s">
        <v>351</v>
      </c>
      <c r="T878" s="115">
        <v>1200</v>
      </c>
      <c r="U878" s="115" t="s">
        <v>352</v>
      </c>
      <c r="V878" s="115" t="s">
        <v>350</v>
      </c>
      <c r="Z878" s="115">
        <v>0</v>
      </c>
      <c r="AA878" s="115">
        <v>1</v>
      </c>
      <c r="AB878" s="115">
        <v>0.57966086540913997</v>
      </c>
      <c r="AC878" s="115">
        <v>8.5239689940260002E-2</v>
      </c>
      <c r="AD878" s="115">
        <v>232.807469118028</v>
      </c>
      <c r="AF878" s="115">
        <v>-1</v>
      </c>
      <c r="AG878" s="115">
        <v>-1</v>
      </c>
      <c r="AH878" s="115">
        <v>-1</v>
      </c>
      <c r="AI878" s="115">
        <v>-1</v>
      </c>
      <c r="AJ878" s="115">
        <v>0</v>
      </c>
      <c r="AM878" s="115" t="s">
        <v>348</v>
      </c>
      <c r="AN878" s="115">
        <v>-1</v>
      </c>
      <c r="AQ878" s="115">
        <v>608</v>
      </c>
      <c r="AR878" s="115" t="s">
        <v>247</v>
      </c>
      <c r="AS878" s="115" t="s">
        <v>355</v>
      </c>
      <c r="AT878" s="115" t="s">
        <v>296</v>
      </c>
      <c r="AV878" s="115">
        <v>110.11260435141401</v>
      </c>
      <c r="AW878" s="115">
        <v>0.1888138436</v>
      </c>
    </row>
    <row r="879" spans="1:49" x14ac:dyDescent="0.25">
      <c r="A879" s="117">
        <v>440000</v>
      </c>
      <c r="B879" s="117">
        <v>790000</v>
      </c>
      <c r="C879" s="117">
        <v>790000</v>
      </c>
      <c r="D879" s="115" t="s">
        <v>342</v>
      </c>
      <c r="E879" s="115" t="s">
        <v>13</v>
      </c>
      <c r="F879" s="115" t="s">
        <v>343</v>
      </c>
      <c r="G879" s="115" t="s">
        <v>344</v>
      </c>
      <c r="H879" s="115">
        <v>0.56000000000000005</v>
      </c>
      <c r="I879" s="115">
        <v>0.48</v>
      </c>
      <c r="J879" s="115" t="s">
        <v>350</v>
      </c>
      <c r="K879" s="115">
        <v>4.2882437688230003E-2</v>
      </c>
      <c r="L879" s="115">
        <v>3692.1473056227601</v>
      </c>
      <c r="M879" s="115">
        <v>9.1974220051432205</v>
      </c>
      <c r="N879" s="115">
        <v>1.3524897862732901</v>
      </c>
      <c r="O879" s="115">
        <v>0.39440787602791</v>
      </c>
      <c r="P879" s="115">
        <v>5.7998058983830002E-2</v>
      </c>
      <c r="Q879" s="115">
        <v>158.328276769138</v>
      </c>
      <c r="R879" s="115">
        <v>1210</v>
      </c>
      <c r="S879" s="115" t="s">
        <v>353</v>
      </c>
      <c r="T879" s="115">
        <v>1210</v>
      </c>
      <c r="U879" s="115" t="s">
        <v>352</v>
      </c>
      <c r="V879" s="115" t="s">
        <v>350</v>
      </c>
      <c r="Z879" s="115">
        <v>0</v>
      </c>
      <c r="AA879" s="115">
        <v>1</v>
      </c>
      <c r="AB879" s="115">
        <v>0.39440787602791</v>
      </c>
      <c r="AC879" s="115">
        <v>5.7998058983830002E-2</v>
      </c>
      <c r="AD879" s="115">
        <v>300.00067784258999</v>
      </c>
      <c r="AF879" s="115">
        <v>-1</v>
      </c>
      <c r="AG879" s="115">
        <v>-1</v>
      </c>
      <c r="AH879" s="115">
        <v>-1</v>
      </c>
      <c r="AI879" s="115">
        <v>-1</v>
      </c>
      <c r="AJ879" s="115">
        <v>0</v>
      </c>
      <c r="AM879" s="115" t="s">
        <v>348</v>
      </c>
      <c r="AN879" s="115">
        <v>-1</v>
      </c>
      <c r="AQ879" s="115">
        <v>608</v>
      </c>
      <c r="AR879" s="115" t="s">
        <v>247</v>
      </c>
      <c r="AS879" s="115" t="s">
        <v>355</v>
      </c>
      <c r="AT879" s="115" t="s">
        <v>296</v>
      </c>
      <c r="AV879" s="115">
        <v>54.004812863836101</v>
      </c>
      <c r="AW879" s="115">
        <v>0.2433095522</v>
      </c>
    </row>
    <row r="880" spans="1:49" x14ac:dyDescent="0.25">
      <c r="A880" s="117">
        <v>440000</v>
      </c>
      <c r="B880" s="117">
        <v>790000</v>
      </c>
      <c r="C880" s="117">
        <v>790000</v>
      </c>
      <c r="D880" s="115" t="s">
        <v>342</v>
      </c>
      <c r="E880" s="115" t="s">
        <v>13</v>
      </c>
      <c r="F880" s="115" t="s">
        <v>343</v>
      </c>
      <c r="G880" s="115" t="s">
        <v>344</v>
      </c>
      <c r="H880" s="115">
        <v>0.56000000000000005</v>
      </c>
      <c r="I880" s="115">
        <v>0.48</v>
      </c>
      <c r="J880" s="115" t="s">
        <v>350</v>
      </c>
      <c r="K880" s="115">
        <v>0.13447996963409001</v>
      </c>
      <c r="L880" s="115">
        <v>3692.1473056227601</v>
      </c>
      <c r="M880" s="115">
        <v>9.1974220051432205</v>
      </c>
      <c r="N880" s="115">
        <v>1.3524897862732901</v>
      </c>
      <c r="O880" s="115">
        <v>1.2368690319636</v>
      </c>
      <c r="P880" s="115">
        <v>0.18188278538845001</v>
      </c>
      <c r="Q880" s="115">
        <v>496.51985754475101</v>
      </c>
      <c r="R880" s="115">
        <v>1210</v>
      </c>
      <c r="S880" s="115" t="s">
        <v>353</v>
      </c>
      <c r="T880" s="115">
        <v>1210</v>
      </c>
      <c r="U880" s="115" t="s">
        <v>352</v>
      </c>
      <c r="V880" s="115" t="s">
        <v>350</v>
      </c>
      <c r="Z880" s="115">
        <v>0</v>
      </c>
      <c r="AA880" s="115">
        <v>1</v>
      </c>
      <c r="AB880" s="115">
        <v>1.2368690319636</v>
      </c>
      <c r="AC880" s="115">
        <v>0.18188278538845001</v>
      </c>
      <c r="AD880" s="115">
        <v>947.98816274435706</v>
      </c>
      <c r="AF880" s="115">
        <v>-1</v>
      </c>
      <c r="AG880" s="115">
        <v>-1</v>
      </c>
      <c r="AH880" s="115">
        <v>-1</v>
      </c>
      <c r="AI880" s="115">
        <v>-1</v>
      </c>
      <c r="AJ880" s="115">
        <v>0</v>
      </c>
      <c r="AM880" s="115" t="s">
        <v>348</v>
      </c>
      <c r="AN880" s="115">
        <v>-1</v>
      </c>
      <c r="AQ880" s="115">
        <v>608</v>
      </c>
      <c r="AR880" s="115" t="s">
        <v>247</v>
      </c>
      <c r="AS880" s="115" t="s">
        <v>355</v>
      </c>
      <c r="AT880" s="115" t="s">
        <v>296</v>
      </c>
      <c r="AV880" s="115">
        <v>98.331902483488705</v>
      </c>
      <c r="AW880" s="115">
        <v>0.76884684729999997</v>
      </c>
    </row>
    <row r="881" spans="1:49" x14ac:dyDescent="0.25">
      <c r="A881" s="117">
        <v>440000</v>
      </c>
      <c r="B881" s="117">
        <v>790000</v>
      </c>
      <c r="C881" s="117">
        <v>790000</v>
      </c>
      <c r="D881" s="115" t="s">
        <v>342</v>
      </c>
      <c r="E881" s="115" t="s">
        <v>13</v>
      </c>
      <c r="F881" s="115" t="s">
        <v>343</v>
      </c>
      <c r="G881" s="115" t="s">
        <v>344</v>
      </c>
      <c r="H881" s="115">
        <v>0.56000000000000005</v>
      </c>
      <c r="I881" s="115">
        <v>0.48</v>
      </c>
      <c r="J881" s="115" t="s">
        <v>350</v>
      </c>
      <c r="K881" s="115">
        <v>3.0051668101880001E-2</v>
      </c>
      <c r="L881" s="115">
        <v>3692.1473056227601</v>
      </c>
      <c r="M881" s="115">
        <v>9.1974220051432205</v>
      </c>
      <c r="N881" s="115">
        <v>1.3524897862732901</v>
      </c>
      <c r="O881" s="115">
        <v>0.27639787349153</v>
      </c>
      <c r="P881" s="115">
        <v>4.0644574168269998E-2</v>
      </c>
      <c r="Q881" s="115">
        <v>110.955185411844</v>
      </c>
      <c r="R881" s="115">
        <v>1210</v>
      </c>
      <c r="S881" s="115" t="s">
        <v>353</v>
      </c>
      <c r="T881" s="115">
        <v>1210</v>
      </c>
      <c r="U881" s="115" t="s">
        <v>352</v>
      </c>
      <c r="V881" s="115" t="s">
        <v>350</v>
      </c>
      <c r="Z881" s="115">
        <v>0</v>
      </c>
      <c r="AA881" s="115">
        <v>1</v>
      </c>
      <c r="AB881" s="115">
        <v>0.27639787349153</v>
      </c>
      <c r="AC881" s="115">
        <v>4.0644574168269998E-2</v>
      </c>
      <c r="AD881" s="115">
        <v>215.80582161727</v>
      </c>
      <c r="AF881" s="115">
        <v>-1</v>
      </c>
      <c r="AG881" s="115">
        <v>-1</v>
      </c>
      <c r="AH881" s="115">
        <v>-1</v>
      </c>
      <c r="AI881" s="115">
        <v>-1</v>
      </c>
      <c r="AJ881" s="115">
        <v>0</v>
      </c>
      <c r="AM881" s="115" t="s">
        <v>348</v>
      </c>
      <c r="AN881" s="115">
        <v>-1</v>
      </c>
      <c r="AQ881" s="115">
        <v>608</v>
      </c>
      <c r="AR881" s="115" t="s">
        <v>247</v>
      </c>
      <c r="AS881" s="115" t="s">
        <v>355</v>
      </c>
      <c r="AT881" s="115" t="s">
        <v>296</v>
      </c>
      <c r="AV881" s="115">
        <v>48.126681899449302</v>
      </c>
      <c r="AW881" s="115">
        <v>0.17502499730000001</v>
      </c>
    </row>
    <row r="882" spans="1:49" x14ac:dyDescent="0.25">
      <c r="A882" s="117">
        <v>440000</v>
      </c>
      <c r="B882" s="117">
        <v>790000</v>
      </c>
      <c r="C882" s="117">
        <v>790000</v>
      </c>
      <c r="D882" s="115" t="s">
        <v>342</v>
      </c>
      <c r="E882" s="115" t="s">
        <v>13</v>
      </c>
      <c r="F882" s="115" t="s">
        <v>343</v>
      </c>
      <c r="G882" s="115" t="s">
        <v>344</v>
      </c>
      <c r="H882" s="115">
        <v>0.56000000000000005</v>
      </c>
      <c r="I882" s="115">
        <v>0.48</v>
      </c>
      <c r="J882" s="115" t="s">
        <v>350</v>
      </c>
      <c r="K882" s="115">
        <v>5.7589023074249998E-2</v>
      </c>
      <c r="L882" s="115">
        <v>3708.70103834059</v>
      </c>
      <c r="M882" s="115">
        <v>9.2785535200493499</v>
      </c>
      <c r="N882" s="115">
        <v>1.3725499489703501</v>
      </c>
      <c r="O882" s="115">
        <v>0.53434283276184003</v>
      </c>
      <c r="P882" s="115">
        <v>7.9043810681819995E-2</v>
      </c>
      <c r="Q882" s="115">
        <v>213.580469672513</v>
      </c>
      <c r="R882" s="115">
        <v>1210</v>
      </c>
      <c r="S882" s="115" t="s">
        <v>353</v>
      </c>
      <c r="T882" s="115">
        <v>1210</v>
      </c>
      <c r="U882" s="115" t="s">
        <v>352</v>
      </c>
      <c r="V882" s="115" t="s">
        <v>350</v>
      </c>
      <c r="Z882" s="115">
        <v>0</v>
      </c>
      <c r="AA882" s="115">
        <v>1</v>
      </c>
      <c r="AB882" s="115">
        <v>0.53434283276184003</v>
      </c>
      <c r="AC882" s="115">
        <v>7.9043810681819995E-2</v>
      </c>
      <c r="AD882" s="115">
        <v>213.580469672514</v>
      </c>
      <c r="AF882" s="115">
        <v>-1</v>
      </c>
      <c r="AG882" s="115">
        <v>-1</v>
      </c>
      <c r="AH882" s="115">
        <v>-1</v>
      </c>
      <c r="AI882" s="115">
        <v>-1</v>
      </c>
      <c r="AJ882" s="115">
        <v>0</v>
      </c>
      <c r="AM882" s="115" t="s">
        <v>348</v>
      </c>
      <c r="AN882" s="115">
        <v>-1</v>
      </c>
      <c r="AQ882" s="115">
        <v>608</v>
      </c>
      <c r="AR882" s="115" t="s">
        <v>247</v>
      </c>
      <c r="AS882" s="115" t="s">
        <v>355</v>
      </c>
      <c r="AT882" s="115" t="s">
        <v>296</v>
      </c>
      <c r="AV882" s="115">
        <v>89.746771003247602</v>
      </c>
      <c r="AW882" s="115">
        <v>0.17322017009999999</v>
      </c>
    </row>
    <row r="883" spans="1:49" x14ac:dyDescent="0.25">
      <c r="A883" s="117">
        <v>440000</v>
      </c>
      <c r="B883" s="117">
        <v>790000</v>
      </c>
      <c r="C883" s="117">
        <v>790000</v>
      </c>
      <c r="D883" s="115" t="s">
        <v>342</v>
      </c>
      <c r="E883" s="115" t="s">
        <v>13</v>
      </c>
      <c r="F883" s="115" t="s">
        <v>343</v>
      </c>
      <c r="G883" s="115" t="s">
        <v>344</v>
      </c>
      <c r="H883" s="115">
        <v>0.56000000000000005</v>
      </c>
      <c r="I883" s="115">
        <v>0.48</v>
      </c>
      <c r="J883" s="115" t="s">
        <v>350</v>
      </c>
      <c r="K883" s="115">
        <v>1.4817303135020001E-2</v>
      </c>
      <c r="L883" s="115">
        <v>3708.70103834059</v>
      </c>
      <c r="M883" s="115">
        <v>9.2785535200493499</v>
      </c>
      <c r="N883" s="115">
        <v>1.3725499489703501</v>
      </c>
      <c r="O883" s="115">
        <v>0.13748314016116001</v>
      </c>
      <c r="P883" s="115">
        <v>2.0337488661860002E-2</v>
      </c>
      <c r="Q883" s="115">
        <v>54.9529475222893</v>
      </c>
      <c r="R883" s="115">
        <v>1210</v>
      </c>
      <c r="S883" s="115" t="s">
        <v>353</v>
      </c>
      <c r="T883" s="115">
        <v>1210</v>
      </c>
      <c r="U883" s="115" t="s">
        <v>352</v>
      </c>
      <c r="V883" s="115" t="s">
        <v>350</v>
      </c>
      <c r="Z883" s="115">
        <v>0</v>
      </c>
      <c r="AA883" s="115">
        <v>1</v>
      </c>
      <c r="AB883" s="115">
        <v>0.13748314016116001</v>
      </c>
      <c r="AC883" s="115">
        <v>2.0337488661860002E-2</v>
      </c>
      <c r="AD883" s="115">
        <v>54.9529475222879</v>
      </c>
      <c r="AF883" s="115">
        <v>-1</v>
      </c>
      <c r="AG883" s="115">
        <v>-1</v>
      </c>
      <c r="AH883" s="115">
        <v>-1</v>
      </c>
      <c r="AI883" s="115">
        <v>-1</v>
      </c>
      <c r="AJ883" s="115">
        <v>0</v>
      </c>
      <c r="AM883" s="115" t="s">
        <v>348</v>
      </c>
      <c r="AN883" s="115">
        <v>-1</v>
      </c>
      <c r="AQ883" s="115">
        <v>608</v>
      </c>
      <c r="AR883" s="115" t="s">
        <v>247</v>
      </c>
      <c r="AS883" s="115" t="s">
        <v>355</v>
      </c>
      <c r="AT883" s="115" t="s">
        <v>296</v>
      </c>
      <c r="AV883" s="115">
        <v>33.036012900619802</v>
      </c>
      <c r="AW883" s="115">
        <v>4.4568489500000003E-2</v>
      </c>
    </row>
    <row r="884" spans="1:49" x14ac:dyDescent="0.25">
      <c r="A884" s="117">
        <v>440000</v>
      </c>
      <c r="B884" s="117">
        <v>790000</v>
      </c>
      <c r="C884" s="117">
        <v>790000</v>
      </c>
      <c r="D884" s="115" t="s">
        <v>342</v>
      </c>
      <c r="E884" s="115" t="s">
        <v>13</v>
      </c>
      <c r="F884" s="115" t="s">
        <v>343</v>
      </c>
      <c r="G884" s="115" t="s">
        <v>344</v>
      </c>
      <c r="H884" s="115">
        <v>0.56000000000000005</v>
      </c>
      <c r="I884" s="115">
        <v>0.48</v>
      </c>
      <c r="J884" s="115" t="s">
        <v>350</v>
      </c>
      <c r="K884" s="115">
        <v>4.1675875252400003E-3</v>
      </c>
      <c r="L884" s="115">
        <v>3708.70103834059</v>
      </c>
      <c r="M884" s="115">
        <v>9.2785535200493499</v>
      </c>
      <c r="N884" s="115">
        <v>1.3725499489703501</v>
      </c>
      <c r="O884" s="115">
        <v>3.8669183902440001E-2</v>
      </c>
      <c r="P884" s="115">
        <v>5.7202220450999998E-3</v>
      </c>
      <c r="Q884" s="115">
        <v>15.4563361822403</v>
      </c>
      <c r="R884" s="115">
        <v>1410</v>
      </c>
      <c r="S884" s="115" t="s">
        <v>357</v>
      </c>
      <c r="T884" s="115">
        <v>1410</v>
      </c>
      <c r="U884" s="115" t="s">
        <v>352</v>
      </c>
      <c r="V884" s="115" t="s">
        <v>350</v>
      </c>
      <c r="Z884" s="115">
        <v>0</v>
      </c>
      <c r="AA884" s="115">
        <v>1</v>
      </c>
      <c r="AB884" s="115">
        <v>3.8669183902440001E-2</v>
      </c>
      <c r="AC884" s="115">
        <v>5.7202220450999998E-3</v>
      </c>
      <c r="AD884" s="115">
        <v>15.456336182239401</v>
      </c>
      <c r="AF884" s="115">
        <v>-1</v>
      </c>
      <c r="AG884" s="115">
        <v>-1</v>
      </c>
      <c r="AH884" s="115">
        <v>-1</v>
      </c>
      <c r="AI884" s="115">
        <v>-1</v>
      </c>
      <c r="AJ884" s="115">
        <v>0</v>
      </c>
      <c r="AM884" s="115" t="s">
        <v>348</v>
      </c>
      <c r="AN884" s="115">
        <v>-1</v>
      </c>
      <c r="AQ884" s="115">
        <v>608</v>
      </c>
      <c r="AR884" s="115" t="s">
        <v>247</v>
      </c>
      <c r="AS884" s="115" t="s">
        <v>355</v>
      </c>
      <c r="AT884" s="115" t="s">
        <v>296</v>
      </c>
      <c r="AV884" s="115">
        <v>36.191316429144202</v>
      </c>
      <c r="AW884" s="115">
        <v>1.25355525E-2</v>
      </c>
    </row>
    <row r="885" spans="1:49" x14ac:dyDescent="0.25">
      <c r="A885" s="117">
        <v>440000</v>
      </c>
      <c r="B885" s="117">
        <v>790000</v>
      </c>
      <c r="C885" s="117">
        <v>790000</v>
      </c>
      <c r="D885" s="115" t="s">
        <v>342</v>
      </c>
      <c r="E885" s="115" t="s">
        <v>13</v>
      </c>
      <c r="F885" s="115" t="s">
        <v>343</v>
      </c>
      <c r="G885" s="115" t="s">
        <v>344</v>
      </c>
      <c r="H885" s="115">
        <v>0.56000000000000005</v>
      </c>
      <c r="I885" s="115">
        <v>0.48</v>
      </c>
      <c r="J885" s="115" t="s">
        <v>350</v>
      </c>
      <c r="K885" s="115">
        <v>8.6164241304700004E-3</v>
      </c>
      <c r="L885" s="115">
        <v>3708.70103834059</v>
      </c>
      <c r="M885" s="115">
        <v>9.2785535200493499</v>
      </c>
      <c r="N885" s="115">
        <v>1.3725499489703501</v>
      </c>
      <c r="O885" s="115">
        <v>7.9947952446020001E-2</v>
      </c>
      <c r="P885" s="115">
        <v>1.182647250058E-2</v>
      </c>
      <c r="Q885" s="115">
        <v>31.955741119460701</v>
      </c>
      <c r="R885" s="115">
        <v>1330</v>
      </c>
      <c r="S885" s="115" t="s">
        <v>354</v>
      </c>
      <c r="T885" s="115">
        <v>1330</v>
      </c>
      <c r="U885" s="115" t="s">
        <v>352</v>
      </c>
      <c r="V885" s="115" t="s">
        <v>350</v>
      </c>
      <c r="Z885" s="115">
        <v>0</v>
      </c>
      <c r="AA885" s="115">
        <v>1</v>
      </c>
      <c r="AB885" s="115">
        <v>7.9947952446020001E-2</v>
      </c>
      <c r="AC885" s="115">
        <v>1.182647250058E-2</v>
      </c>
      <c r="AD885" s="115">
        <v>43.902903052512102</v>
      </c>
      <c r="AF885" s="115">
        <v>-1</v>
      </c>
      <c r="AG885" s="115">
        <v>-1</v>
      </c>
      <c r="AH885" s="115">
        <v>-1</v>
      </c>
      <c r="AI885" s="115">
        <v>-1</v>
      </c>
      <c r="AJ885" s="115">
        <v>0</v>
      </c>
      <c r="AM885" s="115" t="s">
        <v>348</v>
      </c>
      <c r="AN885" s="115">
        <v>-1</v>
      </c>
      <c r="AQ885" s="115">
        <v>608</v>
      </c>
      <c r="AR885" s="115" t="s">
        <v>247</v>
      </c>
      <c r="AS885" s="115" t="s">
        <v>355</v>
      </c>
      <c r="AT885" s="115" t="s">
        <v>296</v>
      </c>
      <c r="AV885" s="115">
        <v>44.298150686153399</v>
      </c>
      <c r="AW885" s="115">
        <v>3.56065718E-2</v>
      </c>
    </row>
    <row r="886" spans="1:49" x14ac:dyDescent="0.25">
      <c r="A886" s="117">
        <v>440000</v>
      </c>
      <c r="B886" s="117">
        <v>790000</v>
      </c>
      <c r="C886" s="117">
        <v>790000</v>
      </c>
      <c r="D886" s="115" t="s">
        <v>342</v>
      </c>
      <c r="E886" s="115" t="s">
        <v>13</v>
      </c>
      <c r="F886" s="115" t="s">
        <v>343</v>
      </c>
      <c r="G886" s="115" t="s">
        <v>344</v>
      </c>
      <c r="H886" s="115">
        <v>0.56000000000000005</v>
      </c>
      <c r="I886" s="115">
        <v>0.48</v>
      </c>
      <c r="J886" s="115" t="s">
        <v>350</v>
      </c>
      <c r="K886" s="115">
        <v>0.26308021705464002</v>
      </c>
      <c r="L886" s="115">
        <v>3708.70103834059</v>
      </c>
      <c r="M886" s="115">
        <v>9.2785535200493499</v>
      </c>
      <c r="N886" s="115">
        <v>1.3725499489703501</v>
      </c>
      <c r="O886" s="115">
        <v>2.44100387400767</v>
      </c>
      <c r="P886" s="115">
        <v>0.36109073849345003</v>
      </c>
      <c r="Q886" s="115">
        <v>975.68587415741194</v>
      </c>
      <c r="R886" s="115">
        <v>1210</v>
      </c>
      <c r="S886" s="115" t="s">
        <v>353</v>
      </c>
      <c r="T886" s="115">
        <v>1210</v>
      </c>
      <c r="U886" s="115" t="s">
        <v>352</v>
      </c>
      <c r="V886" s="115" t="s">
        <v>350</v>
      </c>
      <c r="Z886" s="115">
        <v>0</v>
      </c>
      <c r="AA886" s="115">
        <v>1</v>
      </c>
      <c r="AB886" s="115">
        <v>2.44100387400767</v>
      </c>
      <c r="AC886" s="115">
        <v>0.36109073849345003</v>
      </c>
      <c r="AD886" s="115">
        <v>1137.21947052936</v>
      </c>
      <c r="AF886" s="115">
        <v>-1</v>
      </c>
      <c r="AG886" s="115">
        <v>-1</v>
      </c>
      <c r="AH886" s="115">
        <v>-1</v>
      </c>
      <c r="AI886" s="115">
        <v>-1</v>
      </c>
      <c r="AJ886" s="115">
        <v>0</v>
      </c>
      <c r="AM886" s="115" t="s">
        <v>348</v>
      </c>
      <c r="AN886" s="115">
        <v>-1</v>
      </c>
      <c r="AQ886" s="115">
        <v>608</v>
      </c>
      <c r="AR886" s="115" t="s">
        <v>247</v>
      </c>
      <c r="AS886" s="115" t="s">
        <v>355</v>
      </c>
      <c r="AT886" s="115" t="s">
        <v>296</v>
      </c>
      <c r="AV886" s="115">
        <v>131.912297056265</v>
      </c>
      <c r="AW886" s="115">
        <v>0.92231911639999997</v>
      </c>
    </row>
    <row r="887" spans="1:49" x14ac:dyDescent="0.25">
      <c r="A887" s="117">
        <v>440000</v>
      </c>
      <c r="B887" s="117">
        <v>790000</v>
      </c>
      <c r="C887" s="117">
        <v>790000</v>
      </c>
      <c r="D887" s="115" t="s">
        <v>342</v>
      </c>
      <c r="E887" s="115" t="s">
        <v>13</v>
      </c>
      <c r="F887" s="115" t="s">
        <v>343</v>
      </c>
      <c r="G887" s="115" t="s">
        <v>344</v>
      </c>
      <c r="H887" s="115">
        <v>0.56000000000000005</v>
      </c>
      <c r="I887" s="115">
        <v>0.48</v>
      </c>
      <c r="J887" s="115" t="s">
        <v>350</v>
      </c>
      <c r="K887" s="115">
        <v>0.18975011113140999</v>
      </c>
      <c r="L887" s="115">
        <v>3708.70103834059</v>
      </c>
      <c r="M887" s="115">
        <v>9.2785535200493499</v>
      </c>
      <c r="N887" s="115">
        <v>1.3725499489703501</v>
      </c>
      <c r="O887" s="115">
        <v>1.7606065615681099</v>
      </c>
      <c r="P887" s="115">
        <v>0.26044150535053001</v>
      </c>
      <c r="Q887" s="115">
        <v>703.72643417830704</v>
      </c>
      <c r="R887" s="115">
        <v>1210</v>
      </c>
      <c r="S887" s="115" t="s">
        <v>353</v>
      </c>
      <c r="T887" s="115">
        <v>1210</v>
      </c>
      <c r="U887" s="115" t="s">
        <v>352</v>
      </c>
      <c r="V887" s="115" t="s">
        <v>350</v>
      </c>
      <c r="Z887" s="115">
        <v>0</v>
      </c>
      <c r="AA887" s="115">
        <v>1</v>
      </c>
      <c r="AB887" s="115">
        <v>1.7606065615681099</v>
      </c>
      <c r="AC887" s="115">
        <v>0.26044150535053001</v>
      </c>
      <c r="AD887" s="115">
        <v>825.98783527884598</v>
      </c>
      <c r="AF887" s="115">
        <v>-1</v>
      </c>
      <c r="AG887" s="115">
        <v>-1</v>
      </c>
      <c r="AH887" s="115">
        <v>-1</v>
      </c>
      <c r="AI887" s="115">
        <v>-1</v>
      </c>
      <c r="AJ887" s="115">
        <v>0</v>
      </c>
      <c r="AM887" s="115" t="s">
        <v>348</v>
      </c>
      <c r="AN887" s="115">
        <v>-1</v>
      </c>
      <c r="AQ887" s="115">
        <v>608</v>
      </c>
      <c r="AR887" s="115" t="s">
        <v>247</v>
      </c>
      <c r="AS887" s="115" t="s">
        <v>355</v>
      </c>
      <c r="AT887" s="115" t="s">
        <v>296</v>
      </c>
      <c r="AV887" s="115">
        <v>116.198167548764</v>
      </c>
      <c r="AW887" s="115">
        <v>0.66990092069999996</v>
      </c>
    </row>
    <row r="888" spans="1:49" x14ac:dyDescent="0.25">
      <c r="A888" s="117">
        <v>440000</v>
      </c>
      <c r="B888" s="117">
        <v>800000</v>
      </c>
      <c r="C888" s="117">
        <v>800000</v>
      </c>
      <c r="D888" s="115" t="s">
        <v>342</v>
      </c>
      <c r="E888" s="115" t="s">
        <v>13</v>
      </c>
      <c r="F888" s="115" t="s">
        <v>343</v>
      </c>
      <c r="G888" s="115" t="s">
        <v>344</v>
      </c>
      <c r="H888" s="115">
        <v>0.56000000000000005</v>
      </c>
      <c r="I888" s="115">
        <v>0.48</v>
      </c>
      <c r="J888" s="115" t="s">
        <v>350</v>
      </c>
      <c r="K888" s="115">
        <v>8.7525006073410003E-2</v>
      </c>
      <c r="L888" s="115">
        <v>3695.9802375167401</v>
      </c>
      <c r="M888" s="115">
        <v>9.2064256096435795</v>
      </c>
      <c r="N888" s="115">
        <v>1.3537952612452899</v>
      </c>
      <c r="O888" s="115">
        <v>0.80579245739848004</v>
      </c>
      <c r="P888" s="115">
        <v>0.11849093846265001</v>
      </c>
      <c r="Q888" s="115">
        <v>323.49069273586701</v>
      </c>
      <c r="R888" s="115">
        <v>1200</v>
      </c>
      <c r="S888" s="115" t="s">
        <v>351</v>
      </c>
      <c r="T888" s="115">
        <v>1200</v>
      </c>
      <c r="U888" s="115" t="s">
        <v>352</v>
      </c>
      <c r="V888" s="115" t="s">
        <v>350</v>
      </c>
      <c r="Z888" s="115">
        <v>0</v>
      </c>
      <c r="AA888" s="115">
        <v>1</v>
      </c>
      <c r="AB888" s="115">
        <v>0.80579245739848004</v>
      </c>
      <c r="AC888" s="115">
        <v>0.11849093846265001</v>
      </c>
      <c r="AD888" s="115">
        <v>1093.5162392339801</v>
      </c>
      <c r="AF888" s="115">
        <v>-1</v>
      </c>
      <c r="AG888" s="115">
        <v>-1</v>
      </c>
      <c r="AH888" s="115">
        <v>-1</v>
      </c>
      <c r="AI888" s="115">
        <v>-1</v>
      </c>
      <c r="AJ888" s="115">
        <v>0</v>
      </c>
      <c r="AM888" s="115" t="s">
        <v>348</v>
      </c>
      <c r="AN888" s="115">
        <v>-1</v>
      </c>
      <c r="AQ888" s="115">
        <v>608</v>
      </c>
      <c r="AR888" s="115" t="s">
        <v>247</v>
      </c>
      <c r="AS888" s="115" t="s">
        <v>355</v>
      </c>
      <c r="AT888" s="115" t="s">
        <v>296</v>
      </c>
      <c r="AV888" s="115">
        <v>114.14952146014799</v>
      </c>
      <c r="AW888" s="115">
        <v>0.88687448440000005</v>
      </c>
    </row>
    <row r="889" spans="1:49" x14ac:dyDescent="0.25">
      <c r="A889" s="117">
        <v>450000</v>
      </c>
      <c r="B889" s="117">
        <v>810000</v>
      </c>
      <c r="C889" s="117">
        <v>810000</v>
      </c>
      <c r="D889" s="115" t="s">
        <v>342</v>
      </c>
      <c r="E889" s="115" t="s">
        <v>13</v>
      </c>
      <c r="F889" s="115" t="s">
        <v>343</v>
      </c>
      <c r="G889" s="115" t="s">
        <v>344</v>
      </c>
      <c r="H889" s="115">
        <v>0.56000000000000005</v>
      </c>
      <c r="I889" s="115">
        <v>0.48</v>
      </c>
      <c r="J889" s="115" t="s">
        <v>345</v>
      </c>
      <c r="K889" s="115">
        <v>1.017076279E-5</v>
      </c>
      <c r="L889" s="115">
        <v>3727.8422111027298</v>
      </c>
      <c r="M889" s="115">
        <v>10.7079693679022</v>
      </c>
      <c r="N889" s="115">
        <v>2.06118708650907</v>
      </c>
      <c r="O889" s="115">
        <v>1.0890821646E-4</v>
      </c>
      <c r="P889" s="115">
        <v>2.0963844929999998E-5</v>
      </c>
      <c r="Q889" s="115">
        <v>3.7914998870039997E-2</v>
      </c>
      <c r="R889" s="115">
        <v>1300</v>
      </c>
      <c r="S889" s="115" t="s">
        <v>346</v>
      </c>
      <c r="T889" s="115">
        <v>1300</v>
      </c>
      <c r="U889" s="115" t="s">
        <v>347</v>
      </c>
      <c r="V889" s="115" t="s">
        <v>345</v>
      </c>
      <c r="Z889" s="115">
        <v>0</v>
      </c>
      <c r="AA889" s="115">
        <v>1</v>
      </c>
      <c r="AB889" s="115">
        <v>1.0890821646E-4</v>
      </c>
      <c r="AC889" s="115">
        <v>2.0963844929999998E-5</v>
      </c>
      <c r="AD889" s="115">
        <v>359.07521198370398</v>
      </c>
      <c r="AF889" s="115">
        <v>-1</v>
      </c>
      <c r="AG889" s="115">
        <v>-1</v>
      </c>
      <c r="AH889" s="115">
        <v>-1</v>
      </c>
      <c r="AI889" s="115">
        <v>-1</v>
      </c>
      <c r="AJ889" s="115">
        <v>0</v>
      </c>
      <c r="AM889" s="115" t="s">
        <v>348</v>
      </c>
      <c r="AN889" s="115">
        <v>-1</v>
      </c>
      <c r="AQ889" s="115">
        <v>608</v>
      </c>
      <c r="AR889" s="115" t="s">
        <v>247</v>
      </c>
      <c r="AS889" s="115" t="s">
        <v>355</v>
      </c>
      <c r="AT889" s="115" t="s">
        <v>296</v>
      </c>
      <c r="AV889" s="115">
        <v>7.0116552476646401</v>
      </c>
      <c r="AW889" s="115">
        <v>0.29122077210000002</v>
      </c>
    </row>
    <row r="890" spans="1:49" x14ac:dyDescent="0.25">
      <c r="A890" s="117">
        <v>450000</v>
      </c>
      <c r="B890" s="117">
        <v>810000</v>
      </c>
      <c r="C890" s="117">
        <v>810000</v>
      </c>
      <c r="D890" s="115" t="s">
        <v>342</v>
      </c>
      <c r="E890" s="115" t="s">
        <v>13</v>
      </c>
      <c r="F890" s="115" t="s">
        <v>343</v>
      </c>
      <c r="G890" s="115" t="s">
        <v>344</v>
      </c>
      <c r="H890" s="115">
        <v>0.56000000000000005</v>
      </c>
      <c r="I890" s="115">
        <v>0.48</v>
      </c>
      <c r="J890" s="115" t="s">
        <v>350</v>
      </c>
      <c r="K890" s="115">
        <v>1.2201394250000001E-5</v>
      </c>
      <c r="L890" s="115">
        <v>3727.8422111027298</v>
      </c>
      <c r="M890" s="115">
        <v>10.7079693679022</v>
      </c>
      <c r="N890" s="115">
        <v>2.06118708650907</v>
      </c>
      <c r="O890" s="115">
        <v>1.3065215597E-4</v>
      </c>
      <c r="P890" s="115">
        <v>2.5149356280000002E-5</v>
      </c>
      <c r="Q890" s="115">
        <v>4.5484872553000003E-2</v>
      </c>
      <c r="R890" s="115">
        <v>1330</v>
      </c>
      <c r="S890" s="115" t="s">
        <v>354</v>
      </c>
      <c r="T890" s="115">
        <v>1330</v>
      </c>
      <c r="U890" s="115" t="s">
        <v>352</v>
      </c>
      <c r="V890" s="115" t="s">
        <v>350</v>
      </c>
      <c r="Z890" s="115">
        <v>0</v>
      </c>
      <c r="AA890" s="115">
        <v>1</v>
      </c>
      <c r="AB890" s="115">
        <v>1.3065215597E-4</v>
      </c>
      <c r="AC890" s="115">
        <v>2.5149356280000002E-5</v>
      </c>
      <c r="AD890" s="115">
        <v>129.185659221913</v>
      </c>
      <c r="AF890" s="115">
        <v>-1</v>
      </c>
      <c r="AG890" s="115">
        <v>-1</v>
      </c>
      <c r="AH890" s="115">
        <v>-1</v>
      </c>
      <c r="AI890" s="115">
        <v>-1</v>
      </c>
      <c r="AJ890" s="115">
        <v>0</v>
      </c>
      <c r="AM890" s="115" t="s">
        <v>348</v>
      </c>
      <c r="AN890" s="115">
        <v>-1</v>
      </c>
      <c r="AQ890" s="115">
        <v>608</v>
      </c>
      <c r="AR890" s="115" t="s">
        <v>247</v>
      </c>
      <c r="AS890" s="115" t="s">
        <v>355</v>
      </c>
      <c r="AT890" s="115" t="s">
        <v>296</v>
      </c>
      <c r="AV890" s="115">
        <v>31.513790857734399</v>
      </c>
      <c r="AW890" s="115">
        <v>0.10477344619999999</v>
      </c>
    </row>
    <row r="891" spans="1:49" x14ac:dyDescent="0.25">
      <c r="A891" s="117">
        <v>450000</v>
      </c>
      <c r="B891" s="117">
        <v>810000</v>
      </c>
      <c r="C891" s="117">
        <v>810000</v>
      </c>
      <c r="D891" s="115" t="s">
        <v>342</v>
      </c>
      <c r="E891" s="115" t="s">
        <v>13</v>
      </c>
      <c r="F891" s="115" t="s">
        <v>343</v>
      </c>
      <c r="G891" s="115" t="s">
        <v>344</v>
      </c>
      <c r="H891" s="115">
        <v>0.56000000000000005</v>
      </c>
      <c r="I891" s="115">
        <v>0.48</v>
      </c>
      <c r="J891" s="115" t="s">
        <v>350</v>
      </c>
      <c r="K891" s="115">
        <v>2.5082168859999999E-5</v>
      </c>
      <c r="L891" s="115">
        <v>3727.8422111027298</v>
      </c>
      <c r="M891" s="115">
        <v>10.7079693679022</v>
      </c>
      <c r="N891" s="115">
        <v>2.06118708650907</v>
      </c>
      <c r="O891" s="115">
        <v>2.6857909584000002E-4</v>
      </c>
      <c r="P891" s="115">
        <v>5.1699042550000003E-5</v>
      </c>
      <c r="Q891" s="115">
        <v>9.3502367826040003E-2</v>
      </c>
      <c r="R891" s="115">
        <v>1300</v>
      </c>
      <c r="S891" s="115" t="s">
        <v>346</v>
      </c>
      <c r="T891" s="115">
        <v>1300</v>
      </c>
      <c r="U891" s="115" t="s">
        <v>352</v>
      </c>
      <c r="V891" s="115" t="s">
        <v>350</v>
      </c>
      <c r="Z891" s="115">
        <v>0</v>
      </c>
      <c r="AA891" s="115">
        <v>1</v>
      </c>
      <c r="AB891" s="115">
        <v>2.6857909584000002E-4</v>
      </c>
      <c r="AC891" s="115">
        <v>5.1699042550000003E-5</v>
      </c>
      <c r="AD891" s="115">
        <v>1026.67785509703</v>
      </c>
      <c r="AF891" s="115">
        <v>-1</v>
      </c>
      <c r="AG891" s="115">
        <v>-1</v>
      </c>
      <c r="AH891" s="115">
        <v>-1</v>
      </c>
      <c r="AI891" s="115">
        <v>-1</v>
      </c>
      <c r="AJ891" s="115">
        <v>0</v>
      </c>
      <c r="AM891" s="115" t="s">
        <v>348</v>
      </c>
      <c r="AN891" s="115">
        <v>-1</v>
      </c>
      <c r="AQ891" s="115">
        <v>608</v>
      </c>
      <c r="AR891" s="115" t="s">
        <v>247</v>
      </c>
      <c r="AS891" s="115" t="s">
        <v>355</v>
      </c>
      <c r="AT891" s="115" t="s">
        <v>296</v>
      </c>
      <c r="AV891" s="115">
        <v>23.586907636475701</v>
      </c>
      <c r="AW891" s="115">
        <v>0.83266654910000004</v>
      </c>
    </row>
    <row r="892" spans="1:49" x14ac:dyDescent="0.25">
      <c r="A892" s="117">
        <v>450000</v>
      </c>
      <c r="B892" s="117">
        <v>810000</v>
      </c>
      <c r="C892" s="117">
        <v>810000</v>
      </c>
      <c r="D892" s="115" t="s">
        <v>342</v>
      </c>
      <c r="E892" s="115" t="s">
        <v>13</v>
      </c>
      <c r="F892" s="115" t="s">
        <v>343</v>
      </c>
      <c r="G892" s="115" t="s">
        <v>344</v>
      </c>
      <c r="H892" s="115">
        <v>0.56000000000000005</v>
      </c>
      <c r="I892" s="115">
        <v>0.48</v>
      </c>
      <c r="J892" s="115" t="s">
        <v>345</v>
      </c>
      <c r="K892" s="117">
        <v>8.7479944399999997E-7</v>
      </c>
      <c r="L892" s="115">
        <v>3727.8422111027298</v>
      </c>
      <c r="M892" s="115">
        <v>10.7079693679022</v>
      </c>
      <c r="N892" s="115">
        <v>2.06118708650907</v>
      </c>
      <c r="O892" s="117">
        <v>9.3673256494100006E-6</v>
      </c>
      <c r="P892" s="117">
        <v>1.8031253172580001E-6</v>
      </c>
      <c r="Q892" s="115">
        <v>3.2611142935899998E-3</v>
      </c>
      <c r="R892" s="115">
        <v>1300</v>
      </c>
      <c r="S892" s="115" t="s">
        <v>346</v>
      </c>
      <c r="T892" s="115">
        <v>1300</v>
      </c>
      <c r="U892" s="115" t="s">
        <v>347</v>
      </c>
      <c r="V892" s="115" t="s">
        <v>345</v>
      </c>
      <c r="Z892" s="115">
        <v>0</v>
      </c>
      <c r="AA892" s="115">
        <v>1</v>
      </c>
      <c r="AB892" s="117">
        <v>9.3673256494100006E-6</v>
      </c>
      <c r="AC892" s="117">
        <v>1.8031253172580001E-6</v>
      </c>
      <c r="AD892" s="115">
        <v>13.6602251467652</v>
      </c>
      <c r="AF892" s="115">
        <v>-1</v>
      </c>
      <c r="AG892" s="115">
        <v>-1</v>
      </c>
      <c r="AH892" s="115">
        <v>-1</v>
      </c>
      <c r="AI892" s="115">
        <v>-1</v>
      </c>
      <c r="AJ892" s="115">
        <v>0</v>
      </c>
      <c r="AM892" s="115" t="s">
        <v>348</v>
      </c>
      <c r="AN892" s="115">
        <v>-1</v>
      </c>
      <c r="AQ892" s="115">
        <v>608</v>
      </c>
      <c r="AR892" s="115" t="s">
        <v>247</v>
      </c>
      <c r="AS892" s="115" t="s">
        <v>355</v>
      </c>
      <c r="AT892" s="115" t="s">
        <v>296</v>
      </c>
      <c r="AV892" s="115">
        <v>0.66535083772906001</v>
      </c>
      <c r="AW892" s="115">
        <v>1.10788525E-2</v>
      </c>
    </row>
    <row r="893" spans="1:49" x14ac:dyDescent="0.25">
      <c r="A893" s="117">
        <v>450000</v>
      </c>
      <c r="B893" s="117">
        <v>810000</v>
      </c>
      <c r="C893" s="117">
        <v>810000</v>
      </c>
      <c r="D893" s="115" t="s">
        <v>342</v>
      </c>
      <c r="E893" s="115" t="s">
        <v>13</v>
      </c>
      <c r="F893" s="115" t="s">
        <v>343</v>
      </c>
      <c r="G893" s="115" t="s">
        <v>344</v>
      </c>
      <c r="H893" s="115">
        <v>0.56000000000000005</v>
      </c>
      <c r="I893" s="115">
        <v>0.48</v>
      </c>
      <c r="J893" s="115" t="s">
        <v>350</v>
      </c>
      <c r="K893" s="115">
        <v>3.9018691451600002E-2</v>
      </c>
      <c r="L893" s="115">
        <v>3709.97179592252</v>
      </c>
      <c r="M893" s="115">
        <v>9.2391250583354108</v>
      </c>
      <c r="N893" s="115">
        <v>1.3585304905197699</v>
      </c>
      <c r="O893" s="115">
        <v>0.36049856993394003</v>
      </c>
      <c r="P893" s="115">
        <v>5.300808203718E-2</v>
      </c>
      <c r="Q893" s="115">
        <v>144.75824479924199</v>
      </c>
      <c r="R893" s="115">
        <v>1200</v>
      </c>
      <c r="S893" s="115" t="s">
        <v>351</v>
      </c>
      <c r="T893" s="115">
        <v>1200</v>
      </c>
      <c r="U893" s="115" t="s">
        <v>352</v>
      </c>
      <c r="V893" s="115" t="s">
        <v>350</v>
      </c>
      <c r="Z893" s="115">
        <v>0</v>
      </c>
      <c r="AA893" s="115">
        <v>1</v>
      </c>
      <c r="AB893" s="115">
        <v>0.36049856993394003</v>
      </c>
      <c r="AC893" s="115">
        <v>5.300808203718E-2</v>
      </c>
      <c r="AD893" s="115">
        <v>809.77552555480202</v>
      </c>
      <c r="AF893" s="115">
        <v>-1</v>
      </c>
      <c r="AG893" s="115">
        <v>-1</v>
      </c>
      <c r="AH893" s="115">
        <v>-1</v>
      </c>
      <c r="AI893" s="115">
        <v>-1</v>
      </c>
      <c r="AJ893" s="115">
        <v>0</v>
      </c>
      <c r="AM893" s="115" t="s">
        <v>348</v>
      </c>
      <c r="AN893" s="115">
        <v>-1</v>
      </c>
      <c r="AQ893" s="115">
        <v>608</v>
      </c>
      <c r="AR893" s="115" t="s">
        <v>247</v>
      </c>
      <c r="AS893" s="115" t="s">
        <v>355</v>
      </c>
      <c r="AT893" s="115" t="s">
        <v>296</v>
      </c>
      <c r="AV893" s="115">
        <v>86.368474799866803</v>
      </c>
      <c r="AW893" s="115">
        <v>0.65675225110000002</v>
      </c>
    </row>
    <row r="894" spans="1:49" x14ac:dyDescent="0.25">
      <c r="A894" s="117">
        <v>450000</v>
      </c>
      <c r="B894" s="117">
        <v>810000</v>
      </c>
      <c r="C894" s="117">
        <v>810000</v>
      </c>
      <c r="D894" s="115" t="s">
        <v>342</v>
      </c>
      <c r="E894" s="115" t="s">
        <v>13</v>
      </c>
      <c r="F894" s="115" t="s">
        <v>343</v>
      </c>
      <c r="G894" s="115" t="s">
        <v>344</v>
      </c>
      <c r="H894" s="115">
        <v>0.56000000000000005</v>
      </c>
      <c r="I894" s="115">
        <v>0.48</v>
      </c>
      <c r="J894" s="115" t="s">
        <v>350</v>
      </c>
      <c r="K894" s="115">
        <v>1.2576011676489999E-2</v>
      </c>
      <c r="L894" s="115">
        <v>3709.97179592252</v>
      </c>
      <c r="M894" s="115">
        <v>9.2391250583354108</v>
      </c>
      <c r="N894" s="115">
        <v>1.3585304905197699</v>
      </c>
      <c r="O894" s="115">
        <v>0.11619134461423999</v>
      </c>
      <c r="P894" s="115">
        <v>1.708489531165E-2</v>
      </c>
      <c r="Q894" s="115">
        <v>46.656648624996102</v>
      </c>
      <c r="R894" s="115">
        <v>1210</v>
      </c>
      <c r="S894" s="115" t="s">
        <v>353</v>
      </c>
      <c r="T894" s="115">
        <v>1210</v>
      </c>
      <c r="U894" s="115" t="s">
        <v>352</v>
      </c>
      <c r="V894" s="115" t="s">
        <v>350</v>
      </c>
      <c r="Z894" s="115">
        <v>0</v>
      </c>
      <c r="AA894" s="115">
        <v>1</v>
      </c>
      <c r="AB894" s="115">
        <v>0.11619134461423999</v>
      </c>
      <c r="AC894" s="115">
        <v>1.708489531165E-2</v>
      </c>
      <c r="AD894" s="115">
        <v>46.656648624994602</v>
      </c>
      <c r="AF894" s="115">
        <v>-1</v>
      </c>
      <c r="AG894" s="115">
        <v>-1</v>
      </c>
      <c r="AH894" s="115">
        <v>-1</v>
      </c>
      <c r="AI894" s="115">
        <v>-1</v>
      </c>
      <c r="AJ894" s="115">
        <v>0</v>
      </c>
      <c r="AM894" s="115" t="s">
        <v>348</v>
      </c>
      <c r="AN894" s="115">
        <v>-1</v>
      </c>
      <c r="AQ894" s="115">
        <v>608</v>
      </c>
      <c r="AR894" s="115" t="s">
        <v>247</v>
      </c>
      <c r="AS894" s="115" t="s">
        <v>355</v>
      </c>
      <c r="AT894" s="115" t="s">
        <v>296</v>
      </c>
      <c r="AV894" s="115">
        <v>33.992257566119797</v>
      </c>
      <c r="AW894" s="115">
        <v>3.7839942100000003E-2</v>
      </c>
    </row>
    <row r="895" spans="1:49" x14ac:dyDescent="0.25">
      <c r="A895" s="117">
        <v>450000</v>
      </c>
      <c r="B895" s="117">
        <v>810000</v>
      </c>
      <c r="C895" s="117">
        <v>810000</v>
      </c>
      <c r="D895" s="115" t="s">
        <v>342</v>
      </c>
      <c r="E895" s="115" t="s">
        <v>13</v>
      </c>
      <c r="F895" s="115" t="s">
        <v>343</v>
      </c>
      <c r="G895" s="115" t="s">
        <v>344</v>
      </c>
      <c r="H895" s="115">
        <v>0.56000000000000005</v>
      </c>
      <c r="I895" s="115">
        <v>0.48</v>
      </c>
      <c r="J895" s="115" t="s">
        <v>350</v>
      </c>
      <c r="K895" s="115">
        <v>0.12539650215011</v>
      </c>
      <c r="L895" s="115">
        <v>3709.97179592252</v>
      </c>
      <c r="M895" s="115">
        <v>9.2391250583354108</v>
      </c>
      <c r="N895" s="115">
        <v>1.3585304905197699</v>
      </c>
      <c r="O895" s="115">
        <v>1.1585539652427199</v>
      </c>
      <c r="P895" s="115">
        <v>0.17035497157544999</v>
      </c>
      <c r="Q895" s="115">
        <v>465.21748628425701</v>
      </c>
      <c r="R895" s="115">
        <v>1210</v>
      </c>
      <c r="S895" s="115" t="s">
        <v>353</v>
      </c>
      <c r="T895" s="115">
        <v>1210</v>
      </c>
      <c r="U895" s="115" t="s">
        <v>352</v>
      </c>
      <c r="V895" s="115" t="s">
        <v>350</v>
      </c>
      <c r="Z895" s="115">
        <v>0</v>
      </c>
      <c r="AA895" s="115">
        <v>1</v>
      </c>
      <c r="AB895" s="115">
        <v>1.1585539652427199</v>
      </c>
      <c r="AC895" s="115">
        <v>0.17035497157544999</v>
      </c>
      <c r="AD895" s="115">
        <v>553.70895853527804</v>
      </c>
      <c r="AF895" s="115">
        <v>-1</v>
      </c>
      <c r="AG895" s="115">
        <v>-1</v>
      </c>
      <c r="AH895" s="115">
        <v>-1</v>
      </c>
      <c r="AI895" s="115">
        <v>-1</v>
      </c>
      <c r="AJ895" s="115">
        <v>0</v>
      </c>
      <c r="AM895" s="115" t="s">
        <v>348</v>
      </c>
      <c r="AN895" s="115">
        <v>-1</v>
      </c>
      <c r="AQ895" s="115">
        <v>608</v>
      </c>
      <c r="AR895" s="115" t="s">
        <v>247</v>
      </c>
      <c r="AS895" s="115" t="s">
        <v>355</v>
      </c>
      <c r="AT895" s="115" t="s">
        <v>296</v>
      </c>
      <c r="AV895" s="115">
        <v>102.05106554553799</v>
      </c>
      <c r="AW895" s="115">
        <v>0.44907458109999998</v>
      </c>
    </row>
    <row r="896" spans="1:49" x14ac:dyDescent="0.25">
      <c r="A896" s="117">
        <v>450000</v>
      </c>
      <c r="B896" s="117">
        <v>820000</v>
      </c>
      <c r="C896" s="117">
        <v>820000</v>
      </c>
      <c r="D896" s="115" t="s">
        <v>342</v>
      </c>
      <c r="E896" s="115" t="s">
        <v>13</v>
      </c>
      <c r="F896" s="115" t="s">
        <v>343</v>
      </c>
      <c r="G896" s="115" t="s">
        <v>344</v>
      </c>
      <c r="H896" s="115">
        <v>0.56000000000000005</v>
      </c>
      <c r="I896" s="115">
        <v>0.48</v>
      </c>
      <c r="J896" s="115" t="s">
        <v>350</v>
      </c>
      <c r="K896" s="115">
        <v>0.10357415401590001</v>
      </c>
      <c r="L896" s="115">
        <v>3695.9802375167401</v>
      </c>
      <c r="M896" s="115">
        <v>9.2064256096435795</v>
      </c>
      <c r="N896" s="115">
        <v>1.3537952612452899</v>
      </c>
      <c r="O896" s="115">
        <v>0.95354774402923004</v>
      </c>
      <c r="P896" s="115">
        <v>0.14021819889421999</v>
      </c>
      <c r="Q896" s="115">
        <v>382.80802636031501</v>
      </c>
      <c r="R896" s="115">
        <v>1200</v>
      </c>
      <c r="S896" s="115" t="s">
        <v>351</v>
      </c>
      <c r="T896" s="115">
        <v>1200</v>
      </c>
      <c r="U896" s="115" t="s">
        <v>352</v>
      </c>
      <c r="V896" s="115" t="s">
        <v>350</v>
      </c>
      <c r="Z896" s="115">
        <v>0</v>
      </c>
      <c r="AA896" s="115">
        <v>1</v>
      </c>
      <c r="AB896" s="115">
        <v>0.95354774402923004</v>
      </c>
      <c r="AC896" s="115">
        <v>0.14021819889421999</v>
      </c>
      <c r="AD896" s="115">
        <v>669.73628655212406</v>
      </c>
      <c r="AF896" s="115">
        <v>-1</v>
      </c>
      <c r="AG896" s="115">
        <v>-1</v>
      </c>
      <c r="AH896" s="115">
        <v>-1</v>
      </c>
      <c r="AI896" s="115">
        <v>-1</v>
      </c>
      <c r="AJ896" s="115">
        <v>0</v>
      </c>
      <c r="AM896" s="115" t="s">
        <v>348</v>
      </c>
      <c r="AN896" s="115">
        <v>-1</v>
      </c>
      <c r="AQ896" s="115">
        <v>608</v>
      </c>
      <c r="AR896" s="115" t="s">
        <v>247</v>
      </c>
      <c r="AS896" s="115" t="s">
        <v>355</v>
      </c>
      <c r="AT896" s="115" t="s">
        <v>296</v>
      </c>
      <c r="AV896" s="115">
        <v>116.79964434352399</v>
      </c>
      <c r="AW896" s="115">
        <v>0.54317622590000003</v>
      </c>
    </row>
    <row r="897" spans="1:49" x14ac:dyDescent="0.25">
      <c r="A897" s="117">
        <v>450000</v>
      </c>
      <c r="B897" s="117">
        <v>820000</v>
      </c>
      <c r="C897" s="117">
        <v>820000</v>
      </c>
      <c r="D897" s="115" t="s">
        <v>342</v>
      </c>
      <c r="E897" s="115" t="s">
        <v>13</v>
      </c>
      <c r="F897" s="115" t="s">
        <v>343</v>
      </c>
      <c r="G897" s="115" t="s">
        <v>344</v>
      </c>
      <c r="H897" s="115">
        <v>0.56000000000000005</v>
      </c>
      <c r="I897" s="115">
        <v>0.48</v>
      </c>
      <c r="J897" s="115" t="s">
        <v>350</v>
      </c>
      <c r="K897" s="115">
        <v>1.2623539781E-3</v>
      </c>
      <c r="L897" s="115">
        <v>3695.9802375167401</v>
      </c>
      <c r="M897" s="115">
        <v>9.2064256096435795</v>
      </c>
      <c r="N897" s="115">
        <v>1.3537952612452899</v>
      </c>
      <c r="O897" s="115">
        <v>1.1621767992450001E-2</v>
      </c>
      <c r="P897" s="115">
        <v>1.7089688335700001E-3</v>
      </c>
      <c r="Q897" s="115">
        <v>4.6656353558230199</v>
      </c>
      <c r="R897" s="115">
        <v>1210</v>
      </c>
      <c r="S897" s="115" t="s">
        <v>353</v>
      </c>
      <c r="T897" s="115">
        <v>1210</v>
      </c>
      <c r="U897" s="115" t="s">
        <v>352</v>
      </c>
      <c r="V897" s="115" t="s">
        <v>350</v>
      </c>
      <c r="Z897" s="115">
        <v>0</v>
      </c>
      <c r="AA897" s="115">
        <v>1</v>
      </c>
      <c r="AB897" s="115">
        <v>1.1621767992450001E-2</v>
      </c>
      <c r="AC897" s="115">
        <v>1.7089688335700001E-3</v>
      </c>
      <c r="AD897" s="115">
        <v>4.6656353558222499</v>
      </c>
      <c r="AF897" s="115">
        <v>-1</v>
      </c>
      <c r="AG897" s="115">
        <v>-1</v>
      </c>
      <c r="AH897" s="115">
        <v>-1</v>
      </c>
      <c r="AI897" s="115">
        <v>-1</v>
      </c>
      <c r="AJ897" s="115">
        <v>0</v>
      </c>
      <c r="AM897" s="115" t="s">
        <v>348</v>
      </c>
      <c r="AN897" s="115">
        <v>-1</v>
      </c>
      <c r="AQ897" s="115">
        <v>608</v>
      </c>
      <c r="AR897" s="115" t="s">
        <v>247</v>
      </c>
      <c r="AS897" s="115" t="s">
        <v>355</v>
      </c>
      <c r="AT897" s="115" t="s">
        <v>296</v>
      </c>
      <c r="AV897" s="115">
        <v>12.9175698417486</v>
      </c>
      <c r="AW897" s="115">
        <v>3.7839702999999999E-3</v>
      </c>
    </row>
    <row r="898" spans="1:49" x14ac:dyDescent="0.25">
      <c r="A898" s="117">
        <v>450000</v>
      </c>
      <c r="B898" s="117">
        <v>820000</v>
      </c>
      <c r="C898" s="117">
        <v>820000</v>
      </c>
      <c r="D898" s="115" t="s">
        <v>342</v>
      </c>
      <c r="E898" s="115" t="s">
        <v>13</v>
      </c>
      <c r="F898" s="115" t="s">
        <v>343</v>
      </c>
      <c r="G898" s="115" t="s">
        <v>344</v>
      </c>
      <c r="H898" s="115">
        <v>0.56000000000000005</v>
      </c>
      <c r="I898" s="115">
        <v>0.48</v>
      </c>
      <c r="J898" s="115" t="s">
        <v>350</v>
      </c>
      <c r="K898" s="115">
        <v>8.9457304352899992E-3</v>
      </c>
      <c r="L898" s="115">
        <v>3695.9802375167401</v>
      </c>
      <c r="M898" s="115">
        <v>9.2064256096435795</v>
      </c>
      <c r="N898" s="115">
        <v>1.3537952612452899</v>
      </c>
      <c r="O898" s="115">
        <v>8.2358201776420004E-2</v>
      </c>
      <c r="P898" s="115">
        <v>1.211068747167E-2</v>
      </c>
      <c r="Q898" s="115">
        <v>33.063242898983802</v>
      </c>
      <c r="R898" s="115">
        <v>1210</v>
      </c>
      <c r="S898" s="115" t="s">
        <v>353</v>
      </c>
      <c r="T898" s="115">
        <v>1210</v>
      </c>
      <c r="U898" s="115" t="s">
        <v>352</v>
      </c>
      <c r="V898" s="115" t="s">
        <v>350</v>
      </c>
      <c r="Z898" s="115">
        <v>0</v>
      </c>
      <c r="AA898" s="115">
        <v>1</v>
      </c>
      <c r="AB898" s="115">
        <v>8.2358201776420004E-2</v>
      </c>
      <c r="AC898" s="115">
        <v>1.211068747167E-2</v>
      </c>
      <c r="AD898" s="115">
        <v>33.063242898984697</v>
      </c>
      <c r="AF898" s="115">
        <v>-1</v>
      </c>
      <c r="AG898" s="115">
        <v>-1</v>
      </c>
      <c r="AH898" s="115">
        <v>-1</v>
      </c>
      <c r="AI898" s="115">
        <v>-1</v>
      </c>
      <c r="AJ898" s="115">
        <v>0</v>
      </c>
      <c r="AM898" s="115" t="s">
        <v>348</v>
      </c>
      <c r="AN898" s="115">
        <v>-1</v>
      </c>
      <c r="AQ898" s="115">
        <v>608</v>
      </c>
      <c r="AR898" s="115" t="s">
        <v>247</v>
      </c>
      <c r="AS898" s="115" t="s">
        <v>355</v>
      </c>
      <c r="AT898" s="115" t="s">
        <v>296</v>
      </c>
      <c r="AV898" s="115">
        <v>57.407343106042198</v>
      </c>
      <c r="AW898" s="115">
        <v>2.6815282199999999E-2</v>
      </c>
    </row>
    <row r="899" spans="1:49" x14ac:dyDescent="0.25">
      <c r="A899" s="117">
        <v>450000</v>
      </c>
      <c r="B899" s="117">
        <v>820000</v>
      </c>
      <c r="C899" s="117">
        <v>820000</v>
      </c>
      <c r="D899" s="115" t="s">
        <v>342</v>
      </c>
      <c r="E899" s="115" t="s">
        <v>13</v>
      </c>
      <c r="F899" s="115" t="s">
        <v>343</v>
      </c>
      <c r="G899" s="115" t="s">
        <v>344</v>
      </c>
      <c r="H899" s="115">
        <v>0.56000000000000005</v>
      </c>
      <c r="I899" s="115">
        <v>0.48</v>
      </c>
      <c r="J899" s="115" t="s">
        <v>350</v>
      </c>
      <c r="K899" s="115">
        <v>7.8620894219899994E-3</v>
      </c>
      <c r="L899" s="115">
        <v>3695.9802375167401</v>
      </c>
      <c r="M899" s="115">
        <v>9.2064256096435795</v>
      </c>
      <c r="N899" s="115">
        <v>1.3537952612452899</v>
      </c>
      <c r="O899" s="115">
        <v>7.2381741399970001E-2</v>
      </c>
      <c r="P899" s="115">
        <v>1.064365940298E-2</v>
      </c>
      <c r="Q899" s="115">
        <v>29.0581271292866</v>
      </c>
      <c r="R899" s="115">
        <v>1210</v>
      </c>
      <c r="S899" s="115" t="s">
        <v>353</v>
      </c>
      <c r="T899" s="115">
        <v>1210</v>
      </c>
      <c r="U899" s="115" t="s">
        <v>352</v>
      </c>
      <c r="V899" s="115" t="s">
        <v>350</v>
      </c>
      <c r="Z899" s="115">
        <v>0</v>
      </c>
      <c r="AA899" s="115">
        <v>1</v>
      </c>
      <c r="AB899" s="115">
        <v>7.2381741399970001E-2</v>
      </c>
      <c r="AC899" s="115">
        <v>1.064365940298E-2</v>
      </c>
      <c r="AD899" s="115">
        <v>29.0581271292865</v>
      </c>
      <c r="AF899" s="115">
        <v>-1</v>
      </c>
      <c r="AG899" s="115">
        <v>-1</v>
      </c>
      <c r="AH899" s="115">
        <v>-1</v>
      </c>
      <c r="AI899" s="115">
        <v>-1</v>
      </c>
      <c r="AJ899" s="115">
        <v>0</v>
      </c>
      <c r="AM899" s="115" t="s">
        <v>348</v>
      </c>
      <c r="AN899" s="115">
        <v>-1</v>
      </c>
      <c r="AQ899" s="115">
        <v>608</v>
      </c>
      <c r="AR899" s="115" t="s">
        <v>247</v>
      </c>
      <c r="AS899" s="115" t="s">
        <v>355</v>
      </c>
      <c r="AT899" s="115" t="s">
        <v>296</v>
      </c>
      <c r="AV899" s="115">
        <v>37.904868243044497</v>
      </c>
      <c r="AW899" s="115">
        <v>2.3567013099999999E-2</v>
      </c>
    </row>
    <row r="900" spans="1:49" x14ac:dyDescent="0.25">
      <c r="A900" s="117">
        <v>450000</v>
      </c>
      <c r="B900" s="117">
        <v>820000</v>
      </c>
      <c r="C900" s="117">
        <v>820000</v>
      </c>
      <c r="D900" s="115" t="s">
        <v>342</v>
      </c>
      <c r="E900" s="115" t="s">
        <v>13</v>
      </c>
      <c r="F900" s="115" t="s">
        <v>343</v>
      </c>
      <c r="G900" s="115" t="s">
        <v>344</v>
      </c>
      <c r="H900" s="115">
        <v>0.56000000000000005</v>
      </c>
      <c r="I900" s="115">
        <v>0.48</v>
      </c>
      <c r="J900" s="115" t="s">
        <v>350</v>
      </c>
      <c r="K900" s="115">
        <v>3.1356500498729997E-2</v>
      </c>
      <c r="L900" s="115">
        <v>3709.97179592252</v>
      </c>
      <c r="M900" s="115">
        <v>9.2391250583354108</v>
      </c>
      <c r="N900" s="115">
        <v>1.3585304905197699</v>
      </c>
      <c r="O900" s="115">
        <v>0.28970662949958997</v>
      </c>
      <c r="P900" s="115">
        <v>4.2598762003530001E-2</v>
      </c>
      <c r="Q900" s="115">
        <v>116.33173246914799</v>
      </c>
      <c r="R900" s="115">
        <v>1210</v>
      </c>
      <c r="S900" s="115" t="s">
        <v>353</v>
      </c>
      <c r="T900" s="115">
        <v>1210</v>
      </c>
      <c r="U900" s="115" t="s">
        <v>352</v>
      </c>
      <c r="V900" s="115" t="s">
        <v>350</v>
      </c>
      <c r="Z900" s="115">
        <v>0</v>
      </c>
      <c r="AA900" s="115">
        <v>1</v>
      </c>
      <c r="AB900" s="115">
        <v>0.28970662949958997</v>
      </c>
      <c r="AC900" s="115">
        <v>4.2598762003530001E-2</v>
      </c>
      <c r="AD900" s="115">
        <v>116.331732469147</v>
      </c>
      <c r="AF900" s="115">
        <v>-1</v>
      </c>
      <c r="AG900" s="115">
        <v>-1</v>
      </c>
      <c r="AH900" s="115">
        <v>-1</v>
      </c>
      <c r="AI900" s="115">
        <v>-1</v>
      </c>
      <c r="AJ900" s="115">
        <v>0</v>
      </c>
      <c r="AM900" s="115" t="s">
        <v>348</v>
      </c>
      <c r="AN900" s="115">
        <v>-1</v>
      </c>
      <c r="AQ900" s="115">
        <v>608</v>
      </c>
      <c r="AR900" s="115" t="s">
        <v>247</v>
      </c>
      <c r="AS900" s="115" t="s">
        <v>355</v>
      </c>
      <c r="AT900" s="115" t="s">
        <v>296</v>
      </c>
      <c r="AV900" s="115">
        <v>61.244435167378697</v>
      </c>
      <c r="AW900" s="115">
        <v>9.4348525899999994E-2</v>
      </c>
    </row>
    <row r="901" spans="1:49" x14ac:dyDescent="0.25">
      <c r="A901" s="117">
        <v>450000</v>
      </c>
      <c r="B901" s="117">
        <v>820000</v>
      </c>
      <c r="C901" s="117">
        <v>820000</v>
      </c>
      <c r="D901" s="115" t="s">
        <v>342</v>
      </c>
      <c r="E901" s="115" t="s">
        <v>13</v>
      </c>
      <c r="F901" s="115" t="s">
        <v>343</v>
      </c>
      <c r="G901" s="115" t="s">
        <v>344</v>
      </c>
      <c r="H901" s="115">
        <v>0.56000000000000005</v>
      </c>
      <c r="I901" s="115">
        <v>0.48</v>
      </c>
      <c r="J901" s="115" t="s">
        <v>350</v>
      </c>
      <c r="K901" s="115">
        <v>2.6057331013910001E-2</v>
      </c>
      <c r="L901" s="115">
        <v>3709.97179592252</v>
      </c>
      <c r="M901" s="115">
        <v>9.2391250583354108</v>
      </c>
      <c r="N901" s="115">
        <v>1.3585304905197699</v>
      </c>
      <c r="O901" s="115">
        <v>0.24074693992394999</v>
      </c>
      <c r="P901" s="115">
        <v>3.5399678683959997E-2</v>
      </c>
      <c r="Q901" s="115">
        <v>96.671963138623298</v>
      </c>
      <c r="R901" s="115">
        <v>1210</v>
      </c>
      <c r="S901" s="115" t="s">
        <v>353</v>
      </c>
      <c r="T901" s="115">
        <v>1210</v>
      </c>
      <c r="U901" s="115" t="s">
        <v>352</v>
      </c>
      <c r="V901" s="115" t="s">
        <v>350</v>
      </c>
      <c r="Z901" s="115">
        <v>0</v>
      </c>
      <c r="AA901" s="115">
        <v>1</v>
      </c>
      <c r="AB901" s="115">
        <v>0.24074693992394999</v>
      </c>
      <c r="AC901" s="115">
        <v>3.5399678683959997E-2</v>
      </c>
      <c r="AD901" s="115">
        <v>96.671963138625102</v>
      </c>
      <c r="AF901" s="115">
        <v>-1</v>
      </c>
      <c r="AG901" s="115">
        <v>-1</v>
      </c>
      <c r="AH901" s="115">
        <v>-1</v>
      </c>
      <c r="AI901" s="115">
        <v>-1</v>
      </c>
      <c r="AJ901" s="115">
        <v>0</v>
      </c>
      <c r="AM901" s="115" t="s">
        <v>348</v>
      </c>
      <c r="AN901" s="115">
        <v>-1</v>
      </c>
      <c r="AQ901" s="115">
        <v>608</v>
      </c>
      <c r="AR901" s="115" t="s">
        <v>247</v>
      </c>
      <c r="AS901" s="115" t="s">
        <v>355</v>
      </c>
      <c r="AT901" s="115" t="s">
        <v>296</v>
      </c>
      <c r="AV901" s="115">
        <v>57.325140050326603</v>
      </c>
      <c r="AW901" s="115">
        <v>7.8403863000000004E-2</v>
      </c>
    </row>
    <row r="902" spans="1:49" x14ac:dyDescent="0.25">
      <c r="A902" s="117">
        <v>450000</v>
      </c>
      <c r="B902" s="117">
        <v>820000</v>
      </c>
      <c r="C902" s="117">
        <v>820000</v>
      </c>
      <c r="D902" s="115" t="s">
        <v>342</v>
      </c>
      <c r="E902" s="115" t="s">
        <v>13</v>
      </c>
      <c r="F902" s="115" t="s">
        <v>343</v>
      </c>
      <c r="G902" s="115" t="s">
        <v>344</v>
      </c>
      <c r="H902" s="115">
        <v>0.56000000000000005</v>
      </c>
      <c r="I902" s="115">
        <v>0.48</v>
      </c>
      <c r="J902" s="115" t="s">
        <v>350</v>
      </c>
      <c r="K902" s="115">
        <v>7.0273422323520005E-2</v>
      </c>
      <c r="L902" s="115">
        <v>3709.97179592252</v>
      </c>
      <c r="M902" s="115">
        <v>9.2391250583354108</v>
      </c>
      <c r="N902" s="115">
        <v>1.3585304905197699</v>
      </c>
      <c r="O902" s="115">
        <v>0.64926493712426003</v>
      </c>
      <c r="P902" s="115">
        <v>9.5468586899680005E-2</v>
      </c>
      <c r="Q902" s="115">
        <v>260.71241482322898</v>
      </c>
      <c r="R902" s="115">
        <v>1210</v>
      </c>
      <c r="S902" s="115" t="s">
        <v>353</v>
      </c>
      <c r="T902" s="115">
        <v>1210</v>
      </c>
      <c r="U902" s="115" t="s">
        <v>352</v>
      </c>
      <c r="V902" s="115" t="s">
        <v>350</v>
      </c>
      <c r="Z902" s="115">
        <v>0</v>
      </c>
      <c r="AA902" s="115">
        <v>1</v>
      </c>
      <c r="AB902" s="115">
        <v>0.64926493712426003</v>
      </c>
      <c r="AC902" s="115">
        <v>9.5468586899680005E-2</v>
      </c>
      <c r="AD902" s="115">
        <v>311.46048754435299</v>
      </c>
      <c r="AF902" s="115">
        <v>-1</v>
      </c>
      <c r="AG902" s="115">
        <v>-1</v>
      </c>
      <c r="AH902" s="115">
        <v>-1</v>
      </c>
      <c r="AI902" s="115">
        <v>-1</v>
      </c>
      <c r="AJ902" s="115">
        <v>0</v>
      </c>
      <c r="AM902" s="115" t="s">
        <v>348</v>
      </c>
      <c r="AN902" s="115">
        <v>-1</v>
      </c>
      <c r="AQ902" s="115">
        <v>608</v>
      </c>
      <c r="AR902" s="115" t="s">
        <v>247</v>
      </c>
      <c r="AS902" s="115" t="s">
        <v>355</v>
      </c>
      <c r="AT902" s="115" t="s">
        <v>296</v>
      </c>
      <c r="AV902" s="115">
        <v>90.706702734678899</v>
      </c>
      <c r="AW902" s="115">
        <v>0.25260380170000002</v>
      </c>
    </row>
    <row r="903" spans="1:49" x14ac:dyDescent="0.25">
      <c r="A903" s="117">
        <v>450000</v>
      </c>
      <c r="B903" s="117">
        <v>820000</v>
      </c>
      <c r="C903" s="117">
        <v>820000</v>
      </c>
      <c r="D903" s="115" t="s">
        <v>342</v>
      </c>
      <c r="E903" s="115" t="s">
        <v>13</v>
      </c>
      <c r="F903" s="115" t="s">
        <v>343</v>
      </c>
      <c r="G903" s="115" t="s">
        <v>344</v>
      </c>
      <c r="H903" s="115">
        <v>0.56000000000000005</v>
      </c>
      <c r="I903" s="115">
        <v>0.48</v>
      </c>
      <c r="J903" s="115" t="s">
        <v>350</v>
      </c>
      <c r="K903" s="115">
        <v>0.25775217961523</v>
      </c>
      <c r="L903" s="115">
        <v>3709.97179592252</v>
      </c>
      <c r="M903" s="115">
        <v>9.2391250583354108</v>
      </c>
      <c r="N903" s="115">
        <v>1.3585304905197699</v>
      </c>
      <c r="O903" s="115">
        <v>2.3814046215237101</v>
      </c>
      <c r="P903" s="115">
        <v>0.35016419500522999</v>
      </c>
      <c r="Q903" s="115">
        <v>956.25331671008905</v>
      </c>
      <c r="R903" s="115">
        <v>1210</v>
      </c>
      <c r="S903" s="115" t="s">
        <v>353</v>
      </c>
      <c r="T903" s="115">
        <v>1210</v>
      </c>
      <c r="U903" s="115" t="s">
        <v>352</v>
      </c>
      <c r="V903" s="115" t="s">
        <v>350</v>
      </c>
      <c r="Z903" s="115">
        <v>0</v>
      </c>
      <c r="AA903" s="115">
        <v>1</v>
      </c>
      <c r="AB903" s="115">
        <v>2.3814046215237101</v>
      </c>
      <c r="AC903" s="115">
        <v>0.35016419500522999</v>
      </c>
      <c r="AD903" s="115">
        <v>1133.1360587925401</v>
      </c>
      <c r="AF903" s="115">
        <v>-1</v>
      </c>
      <c r="AG903" s="115">
        <v>-1</v>
      </c>
      <c r="AH903" s="115">
        <v>-1</v>
      </c>
      <c r="AI903" s="115">
        <v>-1</v>
      </c>
      <c r="AJ903" s="115">
        <v>0</v>
      </c>
      <c r="AM903" s="115" t="s">
        <v>348</v>
      </c>
      <c r="AN903" s="115">
        <v>-1</v>
      </c>
      <c r="AQ903" s="115">
        <v>608</v>
      </c>
      <c r="AR903" s="115" t="s">
        <v>247</v>
      </c>
      <c r="AS903" s="115" t="s">
        <v>355</v>
      </c>
      <c r="AT903" s="115" t="s">
        <v>296</v>
      </c>
      <c r="AV903" s="115">
        <v>130.859064740452</v>
      </c>
      <c r="AW903" s="115">
        <v>0.91900734699999997</v>
      </c>
    </row>
    <row r="904" spans="1:49" x14ac:dyDescent="0.25">
      <c r="A904" s="117">
        <v>450000</v>
      </c>
      <c r="B904" s="117">
        <v>820000</v>
      </c>
      <c r="C904" s="117">
        <v>820000</v>
      </c>
      <c r="D904" s="115" t="s">
        <v>342</v>
      </c>
      <c r="E904" s="115" t="s">
        <v>13</v>
      </c>
      <c r="F904" s="115" t="s">
        <v>343</v>
      </c>
      <c r="G904" s="115" t="s">
        <v>344</v>
      </c>
      <c r="H904" s="115">
        <v>0.56000000000000005</v>
      </c>
      <c r="I904" s="115">
        <v>0.48</v>
      </c>
      <c r="J904" s="115" t="s">
        <v>350</v>
      </c>
      <c r="K904" s="115">
        <v>0.1409179449321</v>
      </c>
      <c r="L904" s="115">
        <v>3709.97179592252</v>
      </c>
      <c r="M904" s="115">
        <v>9.2391250583354108</v>
      </c>
      <c r="N904" s="115">
        <v>1.3585304905197699</v>
      </c>
      <c r="O904" s="115">
        <v>1.30195851619136</v>
      </c>
      <c r="P904" s="115">
        <v>0.19144132485165</v>
      </c>
      <c r="Q904" s="115">
        <v>522.80160123747999</v>
      </c>
      <c r="R904" s="115">
        <v>1210</v>
      </c>
      <c r="S904" s="115" t="s">
        <v>353</v>
      </c>
      <c r="T904" s="115">
        <v>1210</v>
      </c>
      <c r="U904" s="115" t="s">
        <v>352</v>
      </c>
      <c r="V904" s="115" t="s">
        <v>350</v>
      </c>
      <c r="Z904" s="115">
        <v>0</v>
      </c>
      <c r="AA904" s="115">
        <v>1</v>
      </c>
      <c r="AB904" s="115">
        <v>1.30195851619136</v>
      </c>
      <c r="AC904" s="115">
        <v>0.19144132485165</v>
      </c>
      <c r="AD904" s="115">
        <v>614.72633561042403</v>
      </c>
      <c r="AF904" s="115">
        <v>-1</v>
      </c>
      <c r="AG904" s="115">
        <v>-1</v>
      </c>
      <c r="AH904" s="115">
        <v>-1</v>
      </c>
      <c r="AI904" s="115">
        <v>-1</v>
      </c>
      <c r="AJ904" s="115">
        <v>0</v>
      </c>
      <c r="AM904" s="115" t="s">
        <v>348</v>
      </c>
      <c r="AN904" s="115">
        <v>-1</v>
      </c>
      <c r="AQ904" s="115">
        <v>608</v>
      </c>
      <c r="AR904" s="115" t="s">
        <v>247</v>
      </c>
      <c r="AS904" s="115" t="s">
        <v>355</v>
      </c>
      <c r="AT904" s="115" t="s">
        <v>296</v>
      </c>
      <c r="AV904" s="115">
        <v>106.072620369406</v>
      </c>
      <c r="AW904" s="115">
        <v>0.49856150500000002</v>
      </c>
    </row>
    <row r="905" spans="1:49" x14ac:dyDescent="0.25">
      <c r="A905" s="117">
        <v>450000</v>
      </c>
      <c r="B905" s="117">
        <v>830000</v>
      </c>
      <c r="C905" s="117">
        <v>830000</v>
      </c>
      <c r="D905" s="115" t="s">
        <v>342</v>
      </c>
      <c r="E905" s="115" t="s">
        <v>13</v>
      </c>
      <c r="F905" s="115" t="s">
        <v>343</v>
      </c>
      <c r="G905" s="115" t="s">
        <v>344</v>
      </c>
      <c r="H905" s="115">
        <v>0.56000000000000005</v>
      </c>
      <c r="I905" s="115">
        <v>0.48</v>
      </c>
      <c r="J905" s="115" t="s">
        <v>350</v>
      </c>
      <c r="K905" s="115">
        <v>9.1896292839640001E-2</v>
      </c>
      <c r="L905" s="115">
        <v>3692.1473047975001</v>
      </c>
      <c r="M905" s="115">
        <v>9.1974220030874392</v>
      </c>
      <c r="N905" s="115">
        <v>1.3524897859709899</v>
      </c>
      <c r="O905" s="115">
        <v>0.84520898576549996</v>
      </c>
      <c r="P905" s="115">
        <v>0.12428879743420999</v>
      </c>
      <c r="Q905" s="115">
        <v>339.29464992877303</v>
      </c>
      <c r="R905" s="115">
        <v>1200</v>
      </c>
      <c r="S905" s="115" t="s">
        <v>351</v>
      </c>
      <c r="T905" s="115">
        <v>1200</v>
      </c>
      <c r="U905" s="115" t="s">
        <v>352</v>
      </c>
      <c r="V905" s="115" t="s">
        <v>350</v>
      </c>
      <c r="Z905" s="115">
        <v>0</v>
      </c>
      <c r="AA905" s="115">
        <v>1</v>
      </c>
      <c r="AB905" s="115">
        <v>0.84520898576549996</v>
      </c>
      <c r="AC905" s="115">
        <v>0.12428879743420999</v>
      </c>
      <c r="AD905" s="115">
        <v>778.18270604947497</v>
      </c>
      <c r="AF905" s="115">
        <v>-1</v>
      </c>
      <c r="AG905" s="115">
        <v>-1</v>
      </c>
      <c r="AH905" s="115">
        <v>-1</v>
      </c>
      <c r="AI905" s="115">
        <v>-1</v>
      </c>
      <c r="AJ905" s="115">
        <v>0</v>
      </c>
      <c r="AM905" s="115" t="s">
        <v>348</v>
      </c>
      <c r="AN905" s="115">
        <v>-1</v>
      </c>
      <c r="AQ905" s="115">
        <v>608</v>
      </c>
      <c r="AR905" s="115" t="s">
        <v>247</v>
      </c>
      <c r="AS905" s="115" t="s">
        <v>355</v>
      </c>
      <c r="AT905" s="115" t="s">
        <v>296</v>
      </c>
      <c r="AV905" s="115">
        <v>133.98053554083901</v>
      </c>
      <c r="AW905" s="115">
        <v>0.63112952639999997</v>
      </c>
    </row>
    <row r="906" spans="1:49" x14ac:dyDescent="0.25">
      <c r="A906" s="117">
        <v>450000</v>
      </c>
      <c r="B906" s="117">
        <v>830000</v>
      </c>
      <c r="C906" s="117">
        <v>830000</v>
      </c>
      <c r="D906" s="115" t="s">
        <v>342</v>
      </c>
      <c r="E906" s="115" t="s">
        <v>13</v>
      </c>
      <c r="F906" s="115" t="s">
        <v>343</v>
      </c>
      <c r="G906" s="115" t="s">
        <v>344</v>
      </c>
      <c r="H906" s="115">
        <v>0.56000000000000005</v>
      </c>
      <c r="I906" s="115">
        <v>0.48</v>
      </c>
      <c r="J906" s="115" t="s">
        <v>350</v>
      </c>
      <c r="K906" s="115">
        <v>4.9544850747709999E-2</v>
      </c>
      <c r="L906" s="115">
        <v>3692.1473047975001</v>
      </c>
      <c r="M906" s="115">
        <v>9.1974220030874392</v>
      </c>
      <c r="N906" s="115">
        <v>1.3524897859709899</v>
      </c>
      <c r="O906" s="115">
        <v>0.45568490040673998</v>
      </c>
      <c r="P906" s="115">
        <v>6.7008904583739995E-2</v>
      </c>
      <c r="Q906" s="115">
        <v>182.92688715478101</v>
      </c>
      <c r="R906" s="115">
        <v>1210</v>
      </c>
      <c r="S906" s="115" t="s">
        <v>353</v>
      </c>
      <c r="T906" s="115">
        <v>1210</v>
      </c>
      <c r="U906" s="115" t="s">
        <v>352</v>
      </c>
      <c r="V906" s="115" t="s">
        <v>350</v>
      </c>
      <c r="Z906" s="115">
        <v>0</v>
      </c>
      <c r="AA906" s="115">
        <v>1</v>
      </c>
      <c r="AB906" s="115">
        <v>0.45568490040673998</v>
      </c>
      <c r="AC906" s="115">
        <v>6.7008904583739995E-2</v>
      </c>
      <c r="AD906" s="115">
        <v>403.72946188593897</v>
      </c>
      <c r="AF906" s="115">
        <v>-1</v>
      </c>
      <c r="AG906" s="115">
        <v>-1</v>
      </c>
      <c r="AH906" s="115">
        <v>-1</v>
      </c>
      <c r="AI906" s="115">
        <v>-1</v>
      </c>
      <c r="AJ906" s="115">
        <v>0</v>
      </c>
      <c r="AM906" s="115" t="s">
        <v>348</v>
      </c>
      <c r="AN906" s="115">
        <v>-1</v>
      </c>
      <c r="AQ906" s="115">
        <v>608</v>
      </c>
      <c r="AR906" s="115" t="s">
        <v>247</v>
      </c>
      <c r="AS906" s="115" t="s">
        <v>355</v>
      </c>
      <c r="AT906" s="115" t="s">
        <v>296</v>
      </c>
      <c r="AV906" s="115">
        <v>57.279025934244501</v>
      </c>
      <c r="AW906" s="115">
        <v>0.32743670870000002</v>
      </c>
    </row>
    <row r="907" spans="1:49" x14ac:dyDescent="0.25">
      <c r="A907" s="117">
        <v>450000</v>
      </c>
      <c r="B907" s="117">
        <v>830000</v>
      </c>
      <c r="C907" s="117">
        <v>830000</v>
      </c>
      <c r="D907" s="115" t="s">
        <v>342</v>
      </c>
      <c r="E907" s="115" t="s">
        <v>13</v>
      </c>
      <c r="F907" s="115" t="s">
        <v>343</v>
      </c>
      <c r="G907" s="115" t="s">
        <v>344</v>
      </c>
      <c r="H907" s="115">
        <v>0.56000000000000005</v>
      </c>
      <c r="I907" s="115">
        <v>0.48</v>
      </c>
      <c r="J907" s="115" t="s">
        <v>350</v>
      </c>
      <c r="K907" s="115">
        <v>7.3115864017070001E-2</v>
      </c>
      <c r="L907" s="115">
        <v>3692.1473047975001</v>
      </c>
      <c r="M907" s="115">
        <v>9.1974220030874392</v>
      </c>
      <c r="N907" s="115">
        <v>1.3524897859709899</v>
      </c>
      <c r="O907" s="115">
        <v>0.67247745648535995</v>
      </c>
      <c r="P907" s="115">
        <v>9.888845927553E-2</v>
      </c>
      <c r="Q907" s="115">
        <v>269.954540268573</v>
      </c>
      <c r="R907" s="115">
        <v>1210</v>
      </c>
      <c r="S907" s="115" t="s">
        <v>353</v>
      </c>
      <c r="T907" s="115">
        <v>1210</v>
      </c>
      <c r="U907" s="115" t="s">
        <v>352</v>
      </c>
      <c r="V907" s="115" t="s">
        <v>350</v>
      </c>
      <c r="Z907" s="115">
        <v>0</v>
      </c>
      <c r="AA907" s="115">
        <v>1</v>
      </c>
      <c r="AB907" s="115">
        <v>0.67247745648535995</v>
      </c>
      <c r="AC907" s="115">
        <v>9.888845927553E-2</v>
      </c>
      <c r="AD907" s="115">
        <v>567.796037063433</v>
      </c>
      <c r="AF907" s="115">
        <v>-1</v>
      </c>
      <c r="AG907" s="115">
        <v>-1</v>
      </c>
      <c r="AH907" s="115">
        <v>-1</v>
      </c>
      <c r="AI907" s="115">
        <v>-1</v>
      </c>
      <c r="AJ907" s="115">
        <v>0</v>
      </c>
      <c r="AM907" s="115" t="s">
        <v>348</v>
      </c>
      <c r="AN907" s="115">
        <v>-1</v>
      </c>
      <c r="AQ907" s="115">
        <v>608</v>
      </c>
      <c r="AR907" s="115" t="s">
        <v>247</v>
      </c>
      <c r="AS907" s="115" t="s">
        <v>355</v>
      </c>
      <c r="AT907" s="115" t="s">
        <v>296</v>
      </c>
      <c r="AV907" s="115">
        <v>68.987950210007199</v>
      </c>
      <c r="AW907" s="115">
        <v>0.46049962449999998</v>
      </c>
    </row>
    <row r="908" spans="1:49" x14ac:dyDescent="0.25">
      <c r="A908" s="117">
        <v>450000</v>
      </c>
      <c r="B908" s="117">
        <v>830000</v>
      </c>
      <c r="C908" s="117">
        <v>830000</v>
      </c>
      <c r="D908" s="115" t="s">
        <v>342</v>
      </c>
      <c r="E908" s="115" t="s">
        <v>13</v>
      </c>
      <c r="F908" s="115" t="s">
        <v>343</v>
      </c>
      <c r="G908" s="115" t="s">
        <v>344</v>
      </c>
      <c r="H908" s="115">
        <v>0.56000000000000005</v>
      </c>
      <c r="I908" s="115">
        <v>0.48</v>
      </c>
      <c r="J908" s="115" t="s">
        <v>350</v>
      </c>
      <c r="K908" s="115">
        <v>4.2511275241789999E-2</v>
      </c>
      <c r="L908" s="115">
        <v>3692.1473050725899</v>
      </c>
      <c r="M908" s="115">
        <v>9.1974220037727008</v>
      </c>
      <c r="N908" s="115">
        <v>1.35248978607176</v>
      </c>
      <c r="O908" s="115">
        <v>0.39099413831732999</v>
      </c>
      <c r="P908" s="115">
        <v>5.7496065557409999E-2</v>
      </c>
      <c r="Q908" s="115">
        <v>156.957890319196</v>
      </c>
      <c r="R908" s="115">
        <v>1200</v>
      </c>
      <c r="S908" s="115" t="s">
        <v>351</v>
      </c>
      <c r="T908" s="115">
        <v>1200</v>
      </c>
      <c r="U908" s="115" t="s">
        <v>352</v>
      </c>
      <c r="V908" s="115" t="s">
        <v>350</v>
      </c>
      <c r="Z908" s="115">
        <v>0</v>
      </c>
      <c r="AA908" s="115">
        <v>1</v>
      </c>
      <c r="AB908" s="115">
        <v>0.39099413831732999</v>
      </c>
      <c r="AC908" s="115">
        <v>5.7496065557409999E-2</v>
      </c>
      <c r="AD908" s="115">
        <v>991.00248919879402</v>
      </c>
      <c r="AF908" s="115">
        <v>-1</v>
      </c>
      <c r="AG908" s="115">
        <v>-1</v>
      </c>
      <c r="AH908" s="115">
        <v>-1</v>
      </c>
      <c r="AI908" s="115">
        <v>-1</v>
      </c>
      <c r="AJ908" s="115">
        <v>0</v>
      </c>
      <c r="AM908" s="115" t="s">
        <v>348</v>
      </c>
      <c r="AN908" s="115">
        <v>-1</v>
      </c>
      <c r="AQ908" s="115">
        <v>608</v>
      </c>
      <c r="AR908" s="115" t="s">
        <v>247</v>
      </c>
      <c r="AS908" s="115" t="s">
        <v>355</v>
      </c>
      <c r="AT908" s="115" t="s">
        <v>296</v>
      </c>
      <c r="AV908" s="115">
        <v>106.901348517896</v>
      </c>
      <c r="AW908" s="115">
        <v>0.80373275690000001</v>
      </c>
    </row>
    <row r="909" spans="1:49" x14ac:dyDescent="0.25">
      <c r="A909" s="117">
        <v>450000</v>
      </c>
      <c r="B909" s="117">
        <v>830000</v>
      </c>
      <c r="C909" s="117">
        <v>830000</v>
      </c>
      <c r="D909" s="115" t="s">
        <v>342</v>
      </c>
      <c r="E909" s="115" t="s">
        <v>13</v>
      </c>
      <c r="F909" s="115" t="s">
        <v>343</v>
      </c>
      <c r="G909" s="115" t="s">
        <v>344</v>
      </c>
      <c r="H909" s="115">
        <v>0.56000000000000005</v>
      </c>
      <c r="I909" s="115">
        <v>0.48</v>
      </c>
      <c r="J909" s="115" t="s">
        <v>350</v>
      </c>
      <c r="K909" s="115">
        <v>4.9219488269549999E-2</v>
      </c>
      <c r="L909" s="115">
        <v>3693.0566576123501</v>
      </c>
      <c r="M909" s="115">
        <v>9.1996039415881707</v>
      </c>
      <c r="N909" s="115">
        <v>1.35280780894696</v>
      </c>
      <c r="O909" s="115">
        <v>0.45279979828757</v>
      </c>
      <c r="P909" s="115">
        <v>6.658450808343E-2</v>
      </c>
      <c r="Q909" s="115">
        <v>181.77035883816399</v>
      </c>
      <c r="R909" s="115">
        <v>1200</v>
      </c>
      <c r="S909" s="115" t="s">
        <v>351</v>
      </c>
      <c r="T909" s="115">
        <v>1200</v>
      </c>
      <c r="U909" s="115" t="s">
        <v>352</v>
      </c>
      <c r="V909" s="115" t="s">
        <v>350</v>
      </c>
      <c r="Z909" s="115">
        <v>0</v>
      </c>
      <c r="AA909" s="115">
        <v>1</v>
      </c>
      <c r="AB909" s="115">
        <v>0.45279979828757</v>
      </c>
      <c r="AC909" s="115">
        <v>6.658450808343E-2</v>
      </c>
      <c r="AD909" s="115">
        <v>523.73883690977402</v>
      </c>
      <c r="AF909" s="115">
        <v>-1</v>
      </c>
      <c r="AG909" s="115">
        <v>-1</v>
      </c>
      <c r="AH909" s="115">
        <v>-1</v>
      </c>
      <c r="AI909" s="115">
        <v>-1</v>
      </c>
      <c r="AJ909" s="115">
        <v>0</v>
      </c>
      <c r="AM909" s="115" t="s">
        <v>348</v>
      </c>
      <c r="AN909" s="115">
        <v>-1</v>
      </c>
      <c r="AQ909" s="115">
        <v>608</v>
      </c>
      <c r="AR909" s="115" t="s">
        <v>247</v>
      </c>
      <c r="AS909" s="115" t="s">
        <v>355</v>
      </c>
      <c r="AT909" s="115" t="s">
        <v>296</v>
      </c>
      <c r="AV909" s="115">
        <v>108.04066801269801</v>
      </c>
      <c r="AW909" s="115">
        <v>0.42476791310000001</v>
      </c>
    </row>
    <row r="910" spans="1:49" x14ac:dyDescent="0.25">
      <c r="A910" s="117">
        <v>450000</v>
      </c>
      <c r="B910" s="117">
        <v>840000</v>
      </c>
      <c r="C910" s="117">
        <v>840000</v>
      </c>
      <c r="D910" s="115" t="s">
        <v>342</v>
      </c>
      <c r="E910" s="115" t="s">
        <v>13</v>
      </c>
      <c r="F910" s="115" t="s">
        <v>343</v>
      </c>
      <c r="G910" s="115" t="s">
        <v>344</v>
      </c>
      <c r="H910" s="115">
        <v>0.56000000000000005</v>
      </c>
      <c r="I910" s="115">
        <v>0.48</v>
      </c>
      <c r="J910" s="115" t="s">
        <v>350</v>
      </c>
      <c r="K910" s="115">
        <v>9.3848933463379997E-2</v>
      </c>
      <c r="L910" s="115">
        <v>3698.6259350974201</v>
      </c>
      <c r="M910" s="115">
        <v>9.2126138000014404</v>
      </c>
      <c r="N910" s="115">
        <v>1.3546915574837399</v>
      </c>
      <c r="O910" s="115">
        <v>0.86459397954021999</v>
      </c>
      <c r="P910" s="115">
        <v>0.12713635784169999</v>
      </c>
      <c r="Q910" s="115">
        <v>347.11209928891901</v>
      </c>
      <c r="R910" s="115">
        <v>1200</v>
      </c>
      <c r="S910" s="115" t="s">
        <v>351</v>
      </c>
      <c r="T910" s="115">
        <v>1200</v>
      </c>
      <c r="U910" s="115" t="s">
        <v>352</v>
      </c>
      <c r="V910" s="115" t="s">
        <v>350</v>
      </c>
      <c r="Z910" s="115">
        <v>0</v>
      </c>
      <c r="AA910" s="115">
        <v>1</v>
      </c>
      <c r="AB910" s="115">
        <v>0.86459397954021999</v>
      </c>
      <c r="AC910" s="115">
        <v>0.12713635784169999</v>
      </c>
      <c r="AD910" s="115">
        <v>347.11209928891901</v>
      </c>
      <c r="AF910" s="115">
        <v>-1</v>
      </c>
      <c r="AG910" s="115">
        <v>-1</v>
      </c>
      <c r="AH910" s="115">
        <v>-1</v>
      </c>
      <c r="AI910" s="115">
        <v>-1</v>
      </c>
      <c r="AJ910" s="115">
        <v>0</v>
      </c>
      <c r="AM910" s="115" t="s">
        <v>348</v>
      </c>
      <c r="AN910" s="115">
        <v>-1</v>
      </c>
      <c r="AQ910" s="115">
        <v>608</v>
      </c>
      <c r="AR910" s="115" t="s">
        <v>247</v>
      </c>
      <c r="AS910" s="115" t="s">
        <v>355</v>
      </c>
      <c r="AT910" s="115" t="s">
        <v>296</v>
      </c>
      <c r="AV910" s="115">
        <v>99.573860952890101</v>
      </c>
      <c r="AW910" s="115">
        <v>0.28151832869999999</v>
      </c>
    </row>
    <row r="911" spans="1:49" x14ac:dyDescent="0.25">
      <c r="A911" s="117">
        <v>450000</v>
      </c>
      <c r="B911" s="117">
        <v>840000</v>
      </c>
      <c r="C911" s="117">
        <v>840000</v>
      </c>
      <c r="D911" s="115" t="s">
        <v>342</v>
      </c>
      <c r="E911" s="115" t="s">
        <v>13</v>
      </c>
      <c r="F911" s="115" t="s">
        <v>343</v>
      </c>
      <c r="G911" s="115" t="s">
        <v>344</v>
      </c>
      <c r="H911" s="115">
        <v>0.56000000000000005</v>
      </c>
      <c r="I911" s="115">
        <v>0.48</v>
      </c>
      <c r="J911" s="115" t="s">
        <v>350</v>
      </c>
      <c r="K911" s="115">
        <v>2.265186140656E-2</v>
      </c>
      <c r="L911" s="115">
        <v>3698.6259350974201</v>
      </c>
      <c r="M911" s="115">
        <v>9.2126138000014404</v>
      </c>
      <c r="N911" s="115">
        <v>1.3546915574837399</v>
      </c>
      <c r="O911" s="115">
        <v>0.2086828509898</v>
      </c>
      <c r="P911" s="115">
        <v>3.0686285408759999E-2</v>
      </c>
      <c r="Q911" s="115">
        <v>83.780762076539006</v>
      </c>
      <c r="R911" s="115">
        <v>1200</v>
      </c>
      <c r="S911" s="115" t="s">
        <v>351</v>
      </c>
      <c r="T911" s="115">
        <v>1200</v>
      </c>
      <c r="U911" s="115" t="s">
        <v>352</v>
      </c>
      <c r="V911" s="115" t="s">
        <v>350</v>
      </c>
      <c r="Z911" s="115">
        <v>0</v>
      </c>
      <c r="AA911" s="115">
        <v>1</v>
      </c>
      <c r="AB911" s="115">
        <v>0.2086828509898</v>
      </c>
      <c r="AC911" s="115">
        <v>3.0686285408759999E-2</v>
      </c>
      <c r="AD911" s="115">
        <v>83.780762076538593</v>
      </c>
      <c r="AF911" s="115">
        <v>-1</v>
      </c>
      <c r="AG911" s="115">
        <v>-1</v>
      </c>
      <c r="AH911" s="115">
        <v>-1</v>
      </c>
      <c r="AI911" s="115">
        <v>-1</v>
      </c>
      <c r="AJ911" s="115">
        <v>0</v>
      </c>
      <c r="AM911" s="115" t="s">
        <v>348</v>
      </c>
      <c r="AN911" s="115">
        <v>-1</v>
      </c>
      <c r="AQ911" s="115">
        <v>608</v>
      </c>
      <c r="AR911" s="115" t="s">
        <v>247</v>
      </c>
      <c r="AS911" s="115" t="s">
        <v>355</v>
      </c>
      <c r="AT911" s="115" t="s">
        <v>296</v>
      </c>
      <c r="AV911" s="115">
        <v>39.240391917059803</v>
      </c>
      <c r="AW911" s="115">
        <v>6.7948712100000003E-2</v>
      </c>
    </row>
    <row r="912" spans="1:49" x14ac:dyDescent="0.25">
      <c r="A912" s="117">
        <v>450000</v>
      </c>
      <c r="B912" s="117">
        <v>840000</v>
      </c>
      <c r="C912" s="117">
        <v>840000</v>
      </c>
      <c r="D912" s="115" t="s">
        <v>342</v>
      </c>
      <c r="E912" s="115" t="s">
        <v>13</v>
      </c>
      <c r="F912" s="115" t="s">
        <v>343</v>
      </c>
      <c r="G912" s="115" t="s">
        <v>344</v>
      </c>
      <c r="H912" s="115">
        <v>0.56000000000000005</v>
      </c>
      <c r="I912" s="115">
        <v>0.48</v>
      </c>
      <c r="J912" s="115" t="s">
        <v>350</v>
      </c>
      <c r="K912" s="115">
        <v>0.38282535811696</v>
      </c>
      <c r="L912" s="115">
        <v>3698.6259350974201</v>
      </c>
      <c r="M912" s="115">
        <v>9.2126138000014404</v>
      </c>
      <c r="N912" s="115">
        <v>1.3546915574837399</v>
      </c>
      <c r="O912" s="115">
        <v>3.5268221771788202</v>
      </c>
      <c r="P912" s="115">
        <v>0.51861028063173997</v>
      </c>
      <c r="Q912" s="115">
        <v>1415.9277981443599</v>
      </c>
      <c r="R912" s="115">
        <v>1210</v>
      </c>
      <c r="S912" s="115" t="s">
        <v>353</v>
      </c>
      <c r="T912" s="115">
        <v>1210</v>
      </c>
      <c r="U912" s="115" t="s">
        <v>352</v>
      </c>
      <c r="V912" s="115" t="s">
        <v>350</v>
      </c>
      <c r="Z912" s="115">
        <v>0</v>
      </c>
      <c r="AA912" s="115">
        <v>1</v>
      </c>
      <c r="AB912" s="115">
        <v>3.5268221771788202</v>
      </c>
      <c r="AC912" s="115">
        <v>0.51861028063173997</v>
      </c>
      <c r="AD912" s="115">
        <v>1415.9277981443599</v>
      </c>
      <c r="AF912" s="115">
        <v>-1</v>
      </c>
      <c r="AG912" s="115">
        <v>-1</v>
      </c>
      <c r="AH912" s="115">
        <v>-1</v>
      </c>
      <c r="AI912" s="115">
        <v>-1</v>
      </c>
      <c r="AJ912" s="115">
        <v>0</v>
      </c>
      <c r="AM912" s="115" t="s">
        <v>348</v>
      </c>
      <c r="AN912" s="115">
        <v>-1</v>
      </c>
      <c r="AQ912" s="115">
        <v>608</v>
      </c>
      <c r="AR912" s="115" t="s">
        <v>247</v>
      </c>
      <c r="AS912" s="115" t="s">
        <v>355</v>
      </c>
      <c r="AT912" s="115" t="s">
        <v>296</v>
      </c>
      <c r="AV912" s="115">
        <v>157.51057368086799</v>
      </c>
      <c r="AW912" s="115">
        <v>1.1483599336000001</v>
      </c>
    </row>
    <row r="913" spans="1:49" x14ac:dyDescent="0.25">
      <c r="A913" s="117">
        <v>450000</v>
      </c>
      <c r="B913" s="117">
        <v>840000</v>
      </c>
      <c r="C913" s="117">
        <v>840000</v>
      </c>
      <c r="D913" s="115" t="s">
        <v>342</v>
      </c>
      <c r="E913" s="115" t="s">
        <v>13</v>
      </c>
      <c r="F913" s="115" t="s">
        <v>343</v>
      </c>
      <c r="G913" s="115" t="s">
        <v>344</v>
      </c>
      <c r="H913" s="115">
        <v>0.56000000000000005</v>
      </c>
      <c r="I913" s="115">
        <v>0.48</v>
      </c>
      <c r="J913" s="115" t="s">
        <v>350</v>
      </c>
      <c r="K913" s="115">
        <v>0.118437300681</v>
      </c>
      <c r="L913" s="115">
        <v>3698.6259350974201</v>
      </c>
      <c r="M913" s="115">
        <v>9.2126138000014404</v>
      </c>
      <c r="N913" s="115">
        <v>1.3546915574837399</v>
      </c>
      <c r="O913" s="115">
        <v>1.0911171106887101</v>
      </c>
      <c r="P913" s="115">
        <v>0.16044601132371</v>
      </c>
      <c r="Q913" s="115">
        <v>438.05527198168198</v>
      </c>
      <c r="R913" s="115">
        <v>1210</v>
      </c>
      <c r="S913" s="115" t="s">
        <v>353</v>
      </c>
      <c r="T913" s="115">
        <v>1210</v>
      </c>
      <c r="U913" s="115" t="s">
        <v>352</v>
      </c>
      <c r="V913" s="115" t="s">
        <v>350</v>
      </c>
      <c r="Z913" s="115">
        <v>0</v>
      </c>
      <c r="AA913" s="115">
        <v>1</v>
      </c>
      <c r="AB913" s="115">
        <v>1.0911171106887101</v>
      </c>
      <c r="AC913" s="115">
        <v>0.16044601132371</v>
      </c>
      <c r="AD913" s="115">
        <v>438.05527198168198</v>
      </c>
      <c r="AF913" s="115">
        <v>-1</v>
      </c>
      <c r="AG913" s="115">
        <v>-1</v>
      </c>
      <c r="AH913" s="115">
        <v>-1</v>
      </c>
      <c r="AI913" s="115">
        <v>-1</v>
      </c>
      <c r="AJ913" s="115">
        <v>0</v>
      </c>
      <c r="AM913" s="115" t="s">
        <v>348</v>
      </c>
      <c r="AN913" s="115">
        <v>-1</v>
      </c>
      <c r="AQ913" s="115">
        <v>608</v>
      </c>
      <c r="AR913" s="115" t="s">
        <v>247</v>
      </c>
      <c r="AS913" s="115" t="s">
        <v>355</v>
      </c>
      <c r="AT913" s="115" t="s">
        <v>296</v>
      </c>
      <c r="AV913" s="115">
        <v>105.37932038868399</v>
      </c>
      <c r="AW913" s="115">
        <v>0.35527597080000001</v>
      </c>
    </row>
    <row r="914" spans="1:49" x14ac:dyDescent="0.25">
      <c r="A914" s="117">
        <v>450000</v>
      </c>
      <c r="B914" s="117">
        <v>840000</v>
      </c>
      <c r="C914" s="117">
        <v>840000</v>
      </c>
      <c r="D914" s="115" t="s">
        <v>342</v>
      </c>
      <c r="E914" s="115" t="s">
        <v>13</v>
      </c>
      <c r="F914" s="115" t="s">
        <v>343</v>
      </c>
      <c r="G914" s="115" t="s">
        <v>344</v>
      </c>
      <c r="H914" s="115">
        <v>0.56000000000000005</v>
      </c>
      <c r="I914" s="115">
        <v>0.48</v>
      </c>
      <c r="J914" s="115" t="s">
        <v>350</v>
      </c>
      <c r="K914" s="115">
        <v>6.9786667837949998E-2</v>
      </c>
      <c r="L914" s="115">
        <v>3695.98023834285</v>
      </c>
      <c r="M914" s="115">
        <v>9.2064256117013805</v>
      </c>
      <c r="N914" s="115">
        <v>1.3537952615478901</v>
      </c>
      <c r="O914" s="115">
        <v>0.64248576613861996</v>
      </c>
      <c r="P914" s="115">
        <v>9.4476860238230001E-2</v>
      </c>
      <c r="Q914" s="115">
        <v>257.93014522887103</v>
      </c>
      <c r="R914" s="115">
        <v>1210</v>
      </c>
      <c r="S914" s="115" t="s">
        <v>353</v>
      </c>
      <c r="T914" s="115">
        <v>1210</v>
      </c>
      <c r="U914" s="115" t="s">
        <v>352</v>
      </c>
      <c r="V914" s="115" t="s">
        <v>350</v>
      </c>
      <c r="Z914" s="115">
        <v>0</v>
      </c>
      <c r="AA914" s="115">
        <v>1</v>
      </c>
      <c r="AB914" s="115">
        <v>0.64248576613861996</v>
      </c>
      <c r="AC914" s="115">
        <v>9.4476860238230001E-2</v>
      </c>
      <c r="AD914" s="115">
        <v>257.93014522887</v>
      </c>
      <c r="AF914" s="115">
        <v>-1</v>
      </c>
      <c r="AG914" s="115">
        <v>-1</v>
      </c>
      <c r="AH914" s="115">
        <v>-1</v>
      </c>
      <c r="AI914" s="115">
        <v>-1</v>
      </c>
      <c r="AJ914" s="115">
        <v>0</v>
      </c>
      <c r="AM914" s="115" t="s">
        <v>348</v>
      </c>
      <c r="AN914" s="115">
        <v>-1</v>
      </c>
      <c r="AQ914" s="115">
        <v>608</v>
      </c>
      <c r="AR914" s="115" t="s">
        <v>247</v>
      </c>
      <c r="AS914" s="115" t="s">
        <v>355</v>
      </c>
      <c r="AT914" s="115" t="s">
        <v>296</v>
      </c>
      <c r="AV914" s="115">
        <v>102.91352479228399</v>
      </c>
      <c r="AW914" s="115">
        <v>0.20918908780000001</v>
      </c>
    </row>
    <row r="915" spans="1:49" x14ac:dyDescent="0.25">
      <c r="A915" s="117">
        <v>450000</v>
      </c>
      <c r="B915" s="117">
        <v>840000</v>
      </c>
      <c r="C915" s="117">
        <v>840000</v>
      </c>
      <c r="D915" s="115" t="s">
        <v>342</v>
      </c>
      <c r="E915" s="115" t="s">
        <v>13</v>
      </c>
      <c r="F915" s="115" t="s">
        <v>343</v>
      </c>
      <c r="G915" s="115" t="s">
        <v>344</v>
      </c>
      <c r="H915" s="115">
        <v>0.56000000000000005</v>
      </c>
      <c r="I915" s="115">
        <v>0.48</v>
      </c>
      <c r="J915" s="115" t="s">
        <v>350</v>
      </c>
      <c r="K915" s="115">
        <v>0.30306232039504999</v>
      </c>
      <c r="L915" s="115">
        <v>3695.98023834285</v>
      </c>
      <c r="M915" s="115">
        <v>9.2064256117013805</v>
      </c>
      <c r="N915" s="115">
        <v>1.3537952615478901</v>
      </c>
      <c r="O915" s="115">
        <v>2.79012070842664</v>
      </c>
      <c r="P915" s="115">
        <v>0.41028433330452002</v>
      </c>
      <c r="Q915" s="115">
        <v>1120.11234716644</v>
      </c>
      <c r="R915" s="115">
        <v>1210</v>
      </c>
      <c r="S915" s="115" t="s">
        <v>353</v>
      </c>
      <c r="T915" s="115">
        <v>1210</v>
      </c>
      <c r="U915" s="115" t="s">
        <v>352</v>
      </c>
      <c r="V915" s="115" t="s">
        <v>350</v>
      </c>
      <c r="Z915" s="115">
        <v>0</v>
      </c>
      <c r="AA915" s="115">
        <v>1</v>
      </c>
      <c r="AB915" s="115">
        <v>2.79012070842664</v>
      </c>
      <c r="AC915" s="115">
        <v>0.41028433330452002</v>
      </c>
      <c r="AD915" s="115">
        <v>1120.11234716644</v>
      </c>
      <c r="AF915" s="115">
        <v>-1</v>
      </c>
      <c r="AG915" s="115">
        <v>-1</v>
      </c>
      <c r="AH915" s="115">
        <v>-1</v>
      </c>
      <c r="AI915" s="115">
        <v>-1</v>
      </c>
      <c r="AJ915" s="115">
        <v>0</v>
      </c>
      <c r="AM915" s="115" t="s">
        <v>348</v>
      </c>
      <c r="AN915" s="115">
        <v>-1</v>
      </c>
      <c r="AQ915" s="115">
        <v>608</v>
      </c>
      <c r="AR915" s="115" t="s">
        <v>247</v>
      </c>
      <c r="AS915" s="115" t="s">
        <v>355</v>
      </c>
      <c r="AT915" s="115" t="s">
        <v>296</v>
      </c>
      <c r="AV915" s="115">
        <v>144.36811165831699</v>
      </c>
      <c r="AW915" s="115">
        <v>0.90844472600000004</v>
      </c>
    </row>
    <row r="916" spans="1:49" x14ac:dyDescent="0.25">
      <c r="A916" s="117">
        <v>450000</v>
      </c>
      <c r="B916" s="117">
        <v>840000</v>
      </c>
      <c r="C916" s="117">
        <v>840000</v>
      </c>
      <c r="D916" s="115" t="s">
        <v>342</v>
      </c>
      <c r="E916" s="115" t="s">
        <v>13</v>
      </c>
      <c r="F916" s="115" t="s">
        <v>343</v>
      </c>
      <c r="G916" s="115" t="s">
        <v>344</v>
      </c>
      <c r="H916" s="115">
        <v>0.56000000000000005</v>
      </c>
      <c r="I916" s="115">
        <v>0.48</v>
      </c>
      <c r="J916" s="115" t="s">
        <v>350</v>
      </c>
      <c r="K916" s="115">
        <v>0.17912734941243</v>
      </c>
      <c r="L916" s="115">
        <v>3695.98023834285</v>
      </c>
      <c r="M916" s="115">
        <v>9.2064256117013805</v>
      </c>
      <c r="N916" s="115">
        <v>1.3537952615478901</v>
      </c>
      <c r="O916" s="115">
        <v>1.6491226173868201</v>
      </c>
      <c r="P916" s="115">
        <v>0.24250175684818001</v>
      </c>
      <c r="Q916" s="115">
        <v>662.05114357509603</v>
      </c>
      <c r="R916" s="115">
        <v>1210</v>
      </c>
      <c r="S916" s="115" t="s">
        <v>353</v>
      </c>
      <c r="T916" s="115">
        <v>1210</v>
      </c>
      <c r="U916" s="115" t="s">
        <v>352</v>
      </c>
      <c r="V916" s="115" t="s">
        <v>350</v>
      </c>
      <c r="Z916" s="115">
        <v>0</v>
      </c>
      <c r="AA916" s="115">
        <v>1</v>
      </c>
      <c r="AB916" s="115">
        <v>1.6491226173868201</v>
      </c>
      <c r="AC916" s="115">
        <v>0.24250175684818001</v>
      </c>
      <c r="AD916" s="115">
        <v>662.05114357509603</v>
      </c>
      <c r="AF916" s="115">
        <v>-1</v>
      </c>
      <c r="AG916" s="115">
        <v>-1</v>
      </c>
      <c r="AH916" s="115">
        <v>-1</v>
      </c>
      <c r="AI916" s="115">
        <v>-1</v>
      </c>
      <c r="AJ916" s="115">
        <v>0</v>
      </c>
      <c r="AM916" s="115" t="s">
        <v>348</v>
      </c>
      <c r="AN916" s="115">
        <v>-1</v>
      </c>
      <c r="AQ916" s="115">
        <v>608</v>
      </c>
      <c r="AR916" s="115" t="s">
        <v>247</v>
      </c>
      <c r="AS916" s="115" t="s">
        <v>355</v>
      </c>
      <c r="AT916" s="115" t="s">
        <v>296</v>
      </c>
      <c r="AV916" s="115">
        <v>121.295269028136</v>
      </c>
      <c r="AW916" s="115">
        <v>0.53694334430000001</v>
      </c>
    </row>
    <row r="917" spans="1:49" x14ac:dyDescent="0.25">
      <c r="A917" s="117">
        <v>450000</v>
      </c>
      <c r="B917" s="117">
        <v>840000</v>
      </c>
      <c r="C917" s="117">
        <v>840000</v>
      </c>
      <c r="D917" s="115" t="s">
        <v>342</v>
      </c>
      <c r="E917" s="115" t="s">
        <v>13</v>
      </c>
      <c r="F917" s="115" t="s">
        <v>343</v>
      </c>
      <c r="G917" s="115" t="s">
        <v>344</v>
      </c>
      <c r="H917" s="115">
        <v>0.56000000000000005</v>
      </c>
      <c r="I917" s="115">
        <v>0.48</v>
      </c>
      <c r="J917" s="115" t="s">
        <v>350</v>
      </c>
      <c r="K917" s="115">
        <v>8.3315453768699997E-3</v>
      </c>
      <c r="L917" s="115">
        <v>3695.98023834285</v>
      </c>
      <c r="M917" s="115">
        <v>9.2064256117013805</v>
      </c>
      <c r="N917" s="115">
        <v>1.3537952615478901</v>
      </c>
      <c r="O917" s="115">
        <v>7.6703752742739995E-2</v>
      </c>
      <c r="P917" s="115">
        <v>1.127920665258E-2</v>
      </c>
      <c r="Q917" s="115">
        <v>30.793227067797901</v>
      </c>
      <c r="R917" s="115">
        <v>1210</v>
      </c>
      <c r="S917" s="115" t="s">
        <v>353</v>
      </c>
      <c r="T917" s="115">
        <v>1210</v>
      </c>
      <c r="U917" s="115" t="s">
        <v>352</v>
      </c>
      <c r="V917" s="115" t="s">
        <v>350</v>
      </c>
      <c r="Z917" s="115">
        <v>0</v>
      </c>
      <c r="AA917" s="115">
        <v>1</v>
      </c>
      <c r="AB917" s="115">
        <v>7.6703752742739995E-2</v>
      </c>
      <c r="AC917" s="115">
        <v>1.127920665258E-2</v>
      </c>
      <c r="AD917" s="115">
        <v>30.793227067799599</v>
      </c>
      <c r="AF917" s="115">
        <v>-1</v>
      </c>
      <c r="AG917" s="115">
        <v>-1</v>
      </c>
      <c r="AH917" s="115">
        <v>-1</v>
      </c>
      <c r="AI917" s="115">
        <v>-1</v>
      </c>
      <c r="AJ917" s="115">
        <v>0</v>
      </c>
      <c r="AM917" s="115" t="s">
        <v>348</v>
      </c>
      <c r="AN917" s="115">
        <v>-1</v>
      </c>
      <c r="AQ917" s="115">
        <v>608</v>
      </c>
      <c r="AR917" s="115" t="s">
        <v>247</v>
      </c>
      <c r="AS917" s="115" t="s">
        <v>355</v>
      </c>
      <c r="AT917" s="115" t="s">
        <v>296</v>
      </c>
      <c r="AV917" s="115">
        <v>23.648284720286</v>
      </c>
      <c r="AW917" s="115">
        <v>2.4974231199999999E-2</v>
      </c>
    </row>
    <row r="918" spans="1:49" x14ac:dyDescent="0.25">
      <c r="A918" s="117">
        <v>450000</v>
      </c>
      <c r="B918" s="117">
        <v>840000</v>
      </c>
      <c r="C918" s="117">
        <v>840000</v>
      </c>
      <c r="D918" s="115" t="s">
        <v>342</v>
      </c>
      <c r="E918" s="115" t="s">
        <v>13</v>
      </c>
      <c r="F918" s="115" t="s">
        <v>343</v>
      </c>
      <c r="G918" s="115" t="s">
        <v>344</v>
      </c>
      <c r="H918" s="115">
        <v>0.56000000000000005</v>
      </c>
      <c r="I918" s="115">
        <v>0.48</v>
      </c>
      <c r="J918" s="115" t="s">
        <v>350</v>
      </c>
      <c r="K918" s="115">
        <v>3.5291220014219998E-2</v>
      </c>
      <c r="L918" s="115">
        <v>3695.98023834285</v>
      </c>
      <c r="M918" s="115">
        <v>9.2064256117013805</v>
      </c>
      <c r="N918" s="115">
        <v>1.3537952615478901</v>
      </c>
      <c r="O918" s="115">
        <v>0.32490599180717</v>
      </c>
      <c r="P918" s="115">
        <v>4.7777086429500001E-2</v>
      </c>
      <c r="Q918" s="115">
        <v>130.435651759596</v>
      </c>
      <c r="R918" s="115">
        <v>1210</v>
      </c>
      <c r="S918" s="115" t="s">
        <v>353</v>
      </c>
      <c r="T918" s="115">
        <v>1210</v>
      </c>
      <c r="U918" s="115" t="s">
        <v>352</v>
      </c>
      <c r="V918" s="115" t="s">
        <v>350</v>
      </c>
      <c r="Z918" s="115">
        <v>0</v>
      </c>
      <c r="AA918" s="115">
        <v>1</v>
      </c>
      <c r="AB918" s="115">
        <v>0.32490599180717</v>
      </c>
      <c r="AC918" s="115">
        <v>4.7777086429500001E-2</v>
      </c>
      <c r="AD918" s="115">
        <v>130.435651759595</v>
      </c>
      <c r="AF918" s="115">
        <v>-1</v>
      </c>
      <c r="AG918" s="115">
        <v>-1</v>
      </c>
      <c r="AH918" s="115">
        <v>-1</v>
      </c>
      <c r="AI918" s="115">
        <v>-1</v>
      </c>
      <c r="AJ918" s="115">
        <v>0</v>
      </c>
      <c r="AM918" s="115" t="s">
        <v>348</v>
      </c>
      <c r="AN918" s="115">
        <v>-1</v>
      </c>
      <c r="AQ918" s="115">
        <v>608</v>
      </c>
      <c r="AR918" s="115" t="s">
        <v>247</v>
      </c>
      <c r="AS918" s="115" t="s">
        <v>355</v>
      </c>
      <c r="AT918" s="115" t="s">
        <v>296</v>
      </c>
      <c r="AV918" s="115">
        <v>65.166279057851398</v>
      </c>
      <c r="AW918" s="115">
        <v>0.1057872277</v>
      </c>
    </row>
    <row r="919" spans="1:49" x14ac:dyDescent="0.25">
      <c r="A919" s="117">
        <v>450000</v>
      </c>
      <c r="B919" s="117">
        <v>840000</v>
      </c>
      <c r="C919" s="117">
        <v>840000</v>
      </c>
      <c r="D919" s="115" t="s">
        <v>342</v>
      </c>
      <c r="E919" s="115" t="s">
        <v>13</v>
      </c>
      <c r="F919" s="115" t="s">
        <v>343</v>
      </c>
      <c r="G919" s="115" t="s">
        <v>344</v>
      </c>
      <c r="H919" s="115">
        <v>0.56000000000000005</v>
      </c>
      <c r="I919" s="115">
        <v>0.48</v>
      </c>
      <c r="J919" s="115" t="s">
        <v>350</v>
      </c>
      <c r="K919" s="115">
        <v>2.2164350516299999E-2</v>
      </c>
      <c r="L919" s="115">
        <v>3695.98023834285</v>
      </c>
      <c r="M919" s="115">
        <v>9.2064256117013805</v>
      </c>
      <c r="N919" s="115">
        <v>1.3537952615478901</v>
      </c>
      <c r="O919" s="115">
        <v>0.20405444426000999</v>
      </c>
      <c r="P919" s="115">
        <v>3.0005992704250001E-2</v>
      </c>
      <c r="Q919" s="115">
        <v>81.919001503956494</v>
      </c>
      <c r="R919" s="115">
        <v>1210</v>
      </c>
      <c r="S919" s="115" t="s">
        <v>353</v>
      </c>
      <c r="T919" s="115">
        <v>1210</v>
      </c>
      <c r="U919" s="115" t="s">
        <v>352</v>
      </c>
      <c r="V919" s="115" t="s">
        <v>350</v>
      </c>
      <c r="Z919" s="115">
        <v>0</v>
      </c>
      <c r="AA919" s="115">
        <v>1</v>
      </c>
      <c r="AB919" s="115">
        <v>0.20405444426000999</v>
      </c>
      <c r="AC919" s="115">
        <v>3.0005992704250001E-2</v>
      </c>
      <c r="AD919" s="115">
        <v>81.919001503955002</v>
      </c>
      <c r="AF919" s="115">
        <v>-1</v>
      </c>
      <c r="AG919" s="115">
        <v>-1</v>
      </c>
      <c r="AH919" s="115">
        <v>-1</v>
      </c>
      <c r="AI919" s="115">
        <v>-1</v>
      </c>
      <c r="AJ919" s="115">
        <v>0</v>
      </c>
      <c r="AM919" s="115" t="s">
        <v>348</v>
      </c>
      <c r="AN919" s="115">
        <v>-1</v>
      </c>
      <c r="AQ919" s="115">
        <v>608</v>
      </c>
      <c r="AR919" s="115" t="s">
        <v>247</v>
      </c>
      <c r="AS919" s="115" t="s">
        <v>355</v>
      </c>
      <c r="AT919" s="115" t="s">
        <v>296</v>
      </c>
      <c r="AV919" s="115">
        <v>42.731412882897601</v>
      </c>
      <c r="AW919" s="115">
        <v>6.6438768499999995E-2</v>
      </c>
    </row>
    <row r="920" spans="1:49" x14ac:dyDescent="0.25">
      <c r="A920" s="117">
        <v>450000</v>
      </c>
      <c r="B920" s="117">
        <v>850000</v>
      </c>
      <c r="C920" s="117">
        <v>850000</v>
      </c>
      <c r="D920" s="115" t="s">
        <v>342</v>
      </c>
      <c r="E920" s="115" t="s">
        <v>13</v>
      </c>
      <c r="F920" s="115" t="s">
        <v>343</v>
      </c>
      <c r="G920" s="115" t="s">
        <v>344</v>
      </c>
      <c r="H920" s="115">
        <v>0.56000000000000005</v>
      </c>
      <c r="I920" s="115">
        <v>0.48</v>
      </c>
      <c r="J920" s="115" t="s">
        <v>350</v>
      </c>
      <c r="K920" s="115">
        <v>0.10578224189525</v>
      </c>
      <c r="L920" s="115">
        <v>3701.5312103445699</v>
      </c>
      <c r="M920" s="115">
        <v>9.2193788791312592</v>
      </c>
      <c r="N920" s="115">
        <v>1.35567031464499</v>
      </c>
      <c r="O920" s="115">
        <v>0.97524656671628995</v>
      </c>
      <c r="P920" s="115">
        <v>0.14340584515398999</v>
      </c>
      <c r="Q920" s="115">
        <v>391.55626987551699</v>
      </c>
      <c r="R920" s="115">
        <v>1200</v>
      </c>
      <c r="S920" s="115" t="s">
        <v>351</v>
      </c>
      <c r="T920" s="115">
        <v>1200</v>
      </c>
      <c r="U920" s="115" t="s">
        <v>352</v>
      </c>
      <c r="V920" s="115" t="s">
        <v>350</v>
      </c>
      <c r="Z920" s="115">
        <v>0</v>
      </c>
      <c r="AA920" s="115">
        <v>1</v>
      </c>
      <c r="AB920" s="115">
        <v>0.97524656671628995</v>
      </c>
      <c r="AC920" s="115">
        <v>0.14340584515398999</v>
      </c>
      <c r="AD920" s="115">
        <v>671.42571900814801</v>
      </c>
      <c r="AF920" s="115">
        <v>-1</v>
      </c>
      <c r="AG920" s="115">
        <v>-1</v>
      </c>
      <c r="AH920" s="115">
        <v>-1</v>
      </c>
      <c r="AI920" s="115">
        <v>-1</v>
      </c>
      <c r="AJ920" s="115">
        <v>0</v>
      </c>
      <c r="AM920" s="115" t="s">
        <v>348</v>
      </c>
      <c r="AN920" s="115">
        <v>-1</v>
      </c>
      <c r="AQ920" s="115">
        <v>608</v>
      </c>
      <c r="AR920" s="115" t="s">
        <v>247</v>
      </c>
      <c r="AS920" s="115" t="s">
        <v>355</v>
      </c>
      <c r="AT920" s="115" t="s">
        <v>296</v>
      </c>
      <c r="AV920" s="115">
        <v>117.251968807541</v>
      </c>
      <c r="AW920" s="115">
        <v>0.54454640629999995</v>
      </c>
    </row>
    <row r="921" spans="1:49" x14ac:dyDescent="0.25">
      <c r="A921" s="117">
        <v>450000</v>
      </c>
      <c r="B921" s="117">
        <v>850000</v>
      </c>
      <c r="C921" s="117">
        <v>850000</v>
      </c>
      <c r="D921" s="115" t="s">
        <v>342</v>
      </c>
      <c r="E921" s="115" t="s">
        <v>13</v>
      </c>
      <c r="F921" s="115" t="s">
        <v>343</v>
      </c>
      <c r="G921" s="115" t="s">
        <v>344</v>
      </c>
      <c r="H921" s="115">
        <v>0.56000000000000005</v>
      </c>
      <c r="I921" s="115">
        <v>0.48</v>
      </c>
      <c r="J921" s="115" t="s">
        <v>350</v>
      </c>
      <c r="K921" s="115">
        <v>5.9151598320599996E-3</v>
      </c>
      <c r="L921" s="115">
        <v>3701.5312103445699</v>
      </c>
      <c r="M921" s="115">
        <v>9.2193788791312592</v>
      </c>
      <c r="N921" s="115">
        <v>1.35567031464499</v>
      </c>
      <c r="O921" s="115">
        <v>5.4534099622379997E-2</v>
      </c>
      <c r="P921" s="115">
        <v>8.0190065906999997E-3</v>
      </c>
      <c r="Q921" s="115">
        <v>21.8951487325503</v>
      </c>
      <c r="R921" s="115">
        <v>1210</v>
      </c>
      <c r="S921" s="115" t="s">
        <v>353</v>
      </c>
      <c r="T921" s="115">
        <v>1210</v>
      </c>
      <c r="U921" s="115" t="s">
        <v>352</v>
      </c>
      <c r="V921" s="115" t="s">
        <v>350</v>
      </c>
      <c r="Z921" s="115">
        <v>0</v>
      </c>
      <c r="AA921" s="115">
        <v>1</v>
      </c>
      <c r="AB921" s="115">
        <v>5.4534099622379997E-2</v>
      </c>
      <c r="AC921" s="115">
        <v>8.0190065906999997E-3</v>
      </c>
      <c r="AD921" s="115">
        <v>21.895148732551799</v>
      </c>
      <c r="AF921" s="115">
        <v>-1</v>
      </c>
      <c r="AG921" s="115">
        <v>-1</v>
      </c>
      <c r="AH921" s="115">
        <v>-1</v>
      </c>
      <c r="AI921" s="115">
        <v>-1</v>
      </c>
      <c r="AJ921" s="115">
        <v>0</v>
      </c>
      <c r="AM921" s="115" t="s">
        <v>348</v>
      </c>
      <c r="AN921" s="115">
        <v>-1</v>
      </c>
      <c r="AQ921" s="115">
        <v>608</v>
      </c>
      <c r="AR921" s="115" t="s">
        <v>247</v>
      </c>
      <c r="AS921" s="115" t="s">
        <v>355</v>
      </c>
      <c r="AT921" s="115" t="s">
        <v>296</v>
      </c>
      <c r="AV921" s="115">
        <v>26.154459666189702</v>
      </c>
      <c r="AW921" s="115">
        <v>1.77576227E-2</v>
      </c>
    </row>
    <row r="922" spans="1:49" x14ac:dyDescent="0.25">
      <c r="A922" s="117">
        <v>450000</v>
      </c>
      <c r="B922" s="117">
        <v>850000</v>
      </c>
      <c r="C922" s="117">
        <v>850000</v>
      </c>
      <c r="D922" s="115" t="s">
        <v>342</v>
      </c>
      <c r="E922" s="115" t="s">
        <v>13</v>
      </c>
      <c r="F922" s="115" t="s">
        <v>343</v>
      </c>
      <c r="G922" s="115" t="s">
        <v>344</v>
      </c>
      <c r="H922" s="115">
        <v>0.56000000000000005</v>
      </c>
      <c r="I922" s="115">
        <v>0.48</v>
      </c>
      <c r="J922" s="115" t="s">
        <v>350</v>
      </c>
      <c r="K922" s="115">
        <v>1.804918318804E-2</v>
      </c>
      <c r="L922" s="115">
        <v>3701.5312103445699</v>
      </c>
      <c r="M922" s="115">
        <v>9.2193788791312592</v>
      </c>
      <c r="N922" s="115">
        <v>1.35567031464499</v>
      </c>
      <c r="O922" s="115">
        <v>0.16640225826940999</v>
      </c>
      <c r="P922" s="115">
        <v>2.446874185161E-2</v>
      </c>
      <c r="Q922" s="115">
        <v>66.809614891767694</v>
      </c>
      <c r="R922" s="115">
        <v>1210</v>
      </c>
      <c r="S922" s="115" t="s">
        <v>353</v>
      </c>
      <c r="T922" s="115">
        <v>1210</v>
      </c>
      <c r="U922" s="115" t="s">
        <v>352</v>
      </c>
      <c r="V922" s="115" t="s">
        <v>350</v>
      </c>
      <c r="Z922" s="115">
        <v>0</v>
      </c>
      <c r="AA922" s="115">
        <v>1</v>
      </c>
      <c r="AB922" s="115">
        <v>0.16640225826940999</v>
      </c>
      <c r="AC922" s="115">
        <v>2.446874185161E-2</v>
      </c>
      <c r="AD922" s="115">
        <v>66.809614891767396</v>
      </c>
      <c r="AF922" s="115">
        <v>-1</v>
      </c>
      <c r="AG922" s="115">
        <v>-1</v>
      </c>
      <c r="AH922" s="115">
        <v>-1</v>
      </c>
      <c r="AI922" s="115">
        <v>-1</v>
      </c>
      <c r="AJ922" s="115">
        <v>0</v>
      </c>
      <c r="AM922" s="115" t="s">
        <v>348</v>
      </c>
      <c r="AN922" s="115">
        <v>-1</v>
      </c>
      <c r="AQ922" s="115">
        <v>608</v>
      </c>
      <c r="AR922" s="115" t="s">
        <v>247</v>
      </c>
      <c r="AS922" s="115" t="s">
        <v>355</v>
      </c>
      <c r="AT922" s="115" t="s">
        <v>296</v>
      </c>
      <c r="AV922" s="115">
        <v>60.140021066725502</v>
      </c>
      <c r="AW922" s="115">
        <v>5.4184602499999998E-2</v>
      </c>
    </row>
    <row r="923" spans="1:49" x14ac:dyDescent="0.25">
      <c r="A923" s="117">
        <v>450000</v>
      </c>
      <c r="B923" s="117">
        <v>850000</v>
      </c>
      <c r="C923" s="117">
        <v>850000</v>
      </c>
      <c r="D923" s="115" t="s">
        <v>342</v>
      </c>
      <c r="E923" s="115" t="s">
        <v>13</v>
      </c>
      <c r="F923" s="115" t="s">
        <v>343</v>
      </c>
      <c r="G923" s="115" t="s">
        <v>344</v>
      </c>
      <c r="H923" s="115">
        <v>0.56000000000000005</v>
      </c>
      <c r="I923" s="115">
        <v>0.48</v>
      </c>
      <c r="J923" s="115" t="s">
        <v>350</v>
      </c>
      <c r="K923" s="115">
        <v>8.9145486474299998E-3</v>
      </c>
      <c r="L923" s="115">
        <v>3701.5312103445699</v>
      </c>
      <c r="M923" s="115">
        <v>9.2193788791312592</v>
      </c>
      <c r="N923" s="115">
        <v>1.35567031464499</v>
      </c>
      <c r="O923" s="115">
        <v>8.21866015171E-2</v>
      </c>
      <c r="P923" s="115">
        <v>1.208518896978E-2</v>
      </c>
      <c r="Q923" s="115">
        <v>32.997480044597097</v>
      </c>
      <c r="R923" s="115">
        <v>1210</v>
      </c>
      <c r="S923" s="115" t="s">
        <v>353</v>
      </c>
      <c r="T923" s="115">
        <v>1210</v>
      </c>
      <c r="U923" s="115" t="s">
        <v>352</v>
      </c>
      <c r="V923" s="115" t="s">
        <v>350</v>
      </c>
      <c r="Z923" s="115">
        <v>0</v>
      </c>
      <c r="AA923" s="115">
        <v>1</v>
      </c>
      <c r="AB923" s="115">
        <v>8.21866015171E-2</v>
      </c>
      <c r="AC923" s="115">
        <v>1.208518896978E-2</v>
      </c>
      <c r="AD923" s="115">
        <v>32.997480044598198</v>
      </c>
      <c r="AF923" s="115">
        <v>-1</v>
      </c>
      <c r="AG923" s="115">
        <v>-1</v>
      </c>
      <c r="AH923" s="115">
        <v>-1</v>
      </c>
      <c r="AI923" s="115">
        <v>-1</v>
      </c>
      <c r="AJ923" s="115">
        <v>0</v>
      </c>
      <c r="AM923" s="115" t="s">
        <v>348</v>
      </c>
      <c r="AN923" s="115">
        <v>-1</v>
      </c>
      <c r="AQ923" s="115">
        <v>608</v>
      </c>
      <c r="AR923" s="115" t="s">
        <v>247</v>
      </c>
      <c r="AS923" s="115" t="s">
        <v>355</v>
      </c>
      <c r="AT923" s="115" t="s">
        <v>296</v>
      </c>
      <c r="AV923" s="115">
        <v>29.606185323737002</v>
      </c>
      <c r="AW923" s="115">
        <v>2.6761946500000001E-2</v>
      </c>
    </row>
    <row r="924" spans="1:49" x14ac:dyDescent="0.25">
      <c r="A924" s="117">
        <v>450000</v>
      </c>
      <c r="B924" s="117">
        <v>850000</v>
      </c>
      <c r="C924" s="117">
        <v>860000</v>
      </c>
      <c r="D924" s="115" t="s">
        <v>342</v>
      </c>
      <c r="E924" s="115" t="s">
        <v>13</v>
      </c>
      <c r="F924" s="115" t="s">
        <v>343</v>
      </c>
      <c r="G924" s="115" t="s">
        <v>344</v>
      </c>
      <c r="H924" s="115">
        <v>0.56000000000000005</v>
      </c>
      <c r="I924" s="115">
        <v>0.48</v>
      </c>
      <c r="J924" s="115" t="s">
        <v>350</v>
      </c>
      <c r="K924" s="115">
        <v>0.17675238032096</v>
      </c>
      <c r="L924" s="115">
        <v>3695.9802375167401</v>
      </c>
      <c r="M924" s="115">
        <v>9.2064256096435795</v>
      </c>
      <c r="N924" s="115">
        <v>1.3537952612452899</v>
      </c>
      <c r="O924" s="115">
        <v>1.62725764075242</v>
      </c>
      <c r="P924" s="115">
        <v>0.23928653489234999</v>
      </c>
      <c r="Q924" s="115">
        <v>653.27330460034102</v>
      </c>
      <c r="R924" s="115">
        <v>1200</v>
      </c>
      <c r="S924" s="115" t="s">
        <v>351</v>
      </c>
      <c r="T924" s="115">
        <v>1200</v>
      </c>
      <c r="U924" s="115" t="s">
        <v>352</v>
      </c>
      <c r="V924" s="115" t="s">
        <v>350</v>
      </c>
      <c r="Z924" s="115">
        <v>0</v>
      </c>
      <c r="AA924" s="115">
        <v>1</v>
      </c>
      <c r="AB924" s="115">
        <v>1.62725764075242</v>
      </c>
      <c r="AC924" s="115">
        <v>0.23928653489234999</v>
      </c>
      <c r="AD924" s="115">
        <v>949.58611880064404</v>
      </c>
      <c r="AF924" s="115">
        <v>-1</v>
      </c>
      <c r="AG924" s="115">
        <v>-1</v>
      </c>
      <c r="AH924" s="115">
        <v>-1</v>
      </c>
      <c r="AI924" s="115">
        <v>-1</v>
      </c>
      <c r="AJ924" s="115">
        <v>0</v>
      </c>
      <c r="AM924" s="115" t="s">
        <v>348</v>
      </c>
      <c r="AN924" s="115">
        <v>-1</v>
      </c>
      <c r="AQ924" s="115">
        <v>608</v>
      </c>
      <c r="AR924" s="115" t="s">
        <v>247</v>
      </c>
      <c r="AS924" s="115" t="s">
        <v>355</v>
      </c>
      <c r="AT924" s="115" t="s">
        <v>296</v>
      </c>
      <c r="AV924" s="115">
        <v>150.38804928435701</v>
      </c>
      <c r="AW924" s="115">
        <v>0.77014283760000002</v>
      </c>
    </row>
    <row r="925" spans="1:49" x14ac:dyDescent="0.25">
      <c r="A925" s="117">
        <v>450000</v>
      </c>
      <c r="B925" s="117">
        <v>850000</v>
      </c>
      <c r="C925" s="117">
        <v>860000</v>
      </c>
      <c r="D925" s="115" t="s">
        <v>342</v>
      </c>
      <c r="E925" s="115" t="s">
        <v>13</v>
      </c>
      <c r="F925" s="115" t="s">
        <v>343</v>
      </c>
      <c r="G925" s="115" t="s">
        <v>344</v>
      </c>
      <c r="H925" s="115">
        <v>0.56000000000000005</v>
      </c>
      <c r="I925" s="115">
        <v>0.48</v>
      </c>
      <c r="J925" s="115" t="s">
        <v>350</v>
      </c>
      <c r="K925" s="115">
        <v>0.11821817369980001</v>
      </c>
      <c r="L925" s="115">
        <v>3695.9802375167401</v>
      </c>
      <c r="M925" s="115">
        <v>9.2064256096435795</v>
      </c>
      <c r="N925" s="115">
        <v>1.3537952612452899</v>
      </c>
      <c r="O925" s="115">
        <v>1.0883668218751399</v>
      </c>
      <c r="P925" s="115">
        <v>0.16004320334786001</v>
      </c>
      <c r="Q925" s="115">
        <v>436.93203370978603</v>
      </c>
      <c r="R925" s="115">
        <v>1210</v>
      </c>
      <c r="S925" s="115" t="s">
        <v>353</v>
      </c>
      <c r="T925" s="115">
        <v>1210</v>
      </c>
      <c r="U925" s="115" t="s">
        <v>352</v>
      </c>
      <c r="V925" s="115" t="s">
        <v>350</v>
      </c>
      <c r="Z925" s="115">
        <v>0</v>
      </c>
      <c r="AA925" s="115">
        <v>1</v>
      </c>
      <c r="AB925" s="115">
        <v>1.0883668218751399</v>
      </c>
      <c r="AC925" s="115">
        <v>0.16004320334786001</v>
      </c>
      <c r="AD925" s="115">
        <v>436.93203370978603</v>
      </c>
      <c r="AF925" s="115">
        <v>-1</v>
      </c>
      <c r="AG925" s="115">
        <v>-1</v>
      </c>
      <c r="AH925" s="115">
        <v>-1</v>
      </c>
      <c r="AI925" s="115">
        <v>-1</v>
      </c>
      <c r="AJ925" s="115">
        <v>0</v>
      </c>
      <c r="AM925" s="115" t="s">
        <v>348</v>
      </c>
      <c r="AN925" s="115">
        <v>-1</v>
      </c>
      <c r="AQ925" s="115">
        <v>608</v>
      </c>
      <c r="AR925" s="115" t="s">
        <v>247</v>
      </c>
      <c r="AS925" s="115" t="s">
        <v>355</v>
      </c>
      <c r="AT925" s="115" t="s">
        <v>296</v>
      </c>
      <c r="AV925" s="115">
        <v>108.30373612224901</v>
      </c>
      <c r="AW925" s="115">
        <v>0.3543649908</v>
      </c>
    </row>
    <row r="926" spans="1:49" x14ac:dyDescent="0.25">
      <c r="A926" s="117">
        <v>450000</v>
      </c>
      <c r="B926" s="117">
        <v>850000</v>
      </c>
      <c r="C926" s="117">
        <v>860000</v>
      </c>
      <c r="D926" s="115" t="s">
        <v>342</v>
      </c>
      <c r="E926" s="115" t="s">
        <v>13</v>
      </c>
      <c r="F926" s="115" t="s">
        <v>343</v>
      </c>
      <c r="G926" s="115" t="s">
        <v>344</v>
      </c>
      <c r="H926" s="115">
        <v>0.56000000000000005</v>
      </c>
      <c r="I926" s="115">
        <v>0.48</v>
      </c>
      <c r="J926" s="115" t="s">
        <v>350</v>
      </c>
      <c r="K926" s="115">
        <v>0.20045757858113999</v>
      </c>
      <c r="L926" s="115">
        <v>3695.9802375167401</v>
      </c>
      <c r="M926" s="115">
        <v>9.2064256096435795</v>
      </c>
      <c r="N926" s="115">
        <v>1.3537952612452899</v>
      </c>
      <c r="O926" s="115">
        <v>1.8454977850965599</v>
      </c>
      <c r="P926" s="115">
        <v>0.27137851996384998</v>
      </c>
      <c r="Q926" s="115">
        <v>740.88724889636001</v>
      </c>
      <c r="R926" s="115">
        <v>1210</v>
      </c>
      <c r="S926" s="115" t="s">
        <v>353</v>
      </c>
      <c r="T926" s="115">
        <v>1210</v>
      </c>
      <c r="U926" s="115" t="s">
        <v>352</v>
      </c>
      <c r="V926" s="115" t="s">
        <v>350</v>
      </c>
      <c r="Z926" s="115">
        <v>0</v>
      </c>
      <c r="AA926" s="115">
        <v>1</v>
      </c>
      <c r="AB926" s="115">
        <v>1.8454977850965599</v>
      </c>
      <c r="AC926" s="115">
        <v>0.27137851996384998</v>
      </c>
      <c r="AD926" s="115">
        <v>896.72336396143999</v>
      </c>
      <c r="AF926" s="115">
        <v>-1</v>
      </c>
      <c r="AG926" s="115">
        <v>-1</v>
      </c>
      <c r="AH926" s="115">
        <v>-1</v>
      </c>
      <c r="AI926" s="115">
        <v>-1</v>
      </c>
      <c r="AJ926" s="115">
        <v>0</v>
      </c>
      <c r="AM926" s="115" t="s">
        <v>348</v>
      </c>
      <c r="AN926" s="115">
        <v>-1</v>
      </c>
      <c r="AQ926" s="115">
        <v>608</v>
      </c>
      <c r="AR926" s="115" t="s">
        <v>247</v>
      </c>
      <c r="AS926" s="115" t="s">
        <v>355</v>
      </c>
      <c r="AT926" s="115" t="s">
        <v>296</v>
      </c>
      <c r="AV926" s="115">
        <v>116.262378407813</v>
      </c>
      <c r="AW926" s="115">
        <v>0.72726955709999996</v>
      </c>
    </row>
    <row r="927" spans="1:49" x14ac:dyDescent="0.25">
      <c r="A927" s="117">
        <v>450000</v>
      </c>
      <c r="B927" s="117">
        <v>860000</v>
      </c>
      <c r="C927" s="117">
        <v>860000</v>
      </c>
      <c r="D927" s="115" t="s">
        <v>342</v>
      </c>
      <c r="E927" s="115" t="s">
        <v>13</v>
      </c>
      <c r="F927" s="115" t="s">
        <v>343</v>
      </c>
      <c r="G927" s="115" t="s">
        <v>344</v>
      </c>
      <c r="H927" s="115">
        <v>0.56000000000000005</v>
      </c>
      <c r="I927" s="115">
        <v>0.48</v>
      </c>
      <c r="J927" s="115" t="s">
        <v>350</v>
      </c>
      <c r="K927" s="115">
        <v>6.5131259168000005E-4</v>
      </c>
      <c r="L927" s="115">
        <v>3695.98023834285</v>
      </c>
      <c r="M927" s="115">
        <v>9.2064256117013805</v>
      </c>
      <c r="N927" s="115">
        <v>1.3537952615478901</v>
      </c>
      <c r="O927" s="115">
        <v>5.9962609252700002E-3</v>
      </c>
      <c r="P927" s="115">
        <v>8.8174390040000005E-4</v>
      </c>
      <c r="Q927" s="115">
        <v>2.4072384678368399</v>
      </c>
      <c r="R927" s="115">
        <v>1200</v>
      </c>
      <c r="S927" s="115" t="s">
        <v>351</v>
      </c>
      <c r="T927" s="115">
        <v>1200</v>
      </c>
      <c r="U927" s="115" t="s">
        <v>352</v>
      </c>
      <c r="V927" s="115" t="s">
        <v>350</v>
      </c>
      <c r="Z927" s="115">
        <v>0</v>
      </c>
      <c r="AA927" s="115">
        <v>1</v>
      </c>
      <c r="AB927" s="115">
        <v>5.9962609252700002E-3</v>
      </c>
      <c r="AC927" s="115">
        <v>8.8174390040000005E-4</v>
      </c>
      <c r="AD927" s="115">
        <v>2.4072384678377099</v>
      </c>
      <c r="AF927" s="115">
        <v>-1</v>
      </c>
      <c r="AG927" s="115">
        <v>-1</v>
      </c>
      <c r="AH927" s="115">
        <v>-1</v>
      </c>
      <c r="AI927" s="115">
        <v>-1</v>
      </c>
      <c r="AJ927" s="115">
        <v>0</v>
      </c>
      <c r="AM927" s="115" t="s">
        <v>348</v>
      </c>
      <c r="AN927" s="115">
        <v>-1</v>
      </c>
      <c r="AQ927" s="115">
        <v>608</v>
      </c>
      <c r="AR927" s="115" t="s">
        <v>247</v>
      </c>
      <c r="AS927" s="115" t="s">
        <v>355</v>
      </c>
      <c r="AT927" s="115" t="s">
        <v>296</v>
      </c>
      <c r="AV927" s="115">
        <v>29.835814517048799</v>
      </c>
      <c r="AW927" s="115">
        <v>1.9523425999999999E-3</v>
      </c>
    </row>
    <row r="928" spans="1:49" x14ac:dyDescent="0.25">
      <c r="A928" s="117">
        <v>450000</v>
      </c>
      <c r="B928" s="117">
        <v>860000</v>
      </c>
      <c r="C928" s="117">
        <v>860000</v>
      </c>
      <c r="D928" s="115" t="s">
        <v>342</v>
      </c>
      <c r="E928" s="115" t="s">
        <v>13</v>
      </c>
      <c r="F928" s="115" t="s">
        <v>343</v>
      </c>
      <c r="G928" s="115" t="s">
        <v>344</v>
      </c>
      <c r="H928" s="115">
        <v>0.56000000000000005</v>
      </c>
      <c r="I928" s="115">
        <v>0.48</v>
      </c>
      <c r="J928" s="115" t="s">
        <v>350</v>
      </c>
      <c r="K928" s="115">
        <v>2.2282192456179999E-2</v>
      </c>
      <c r="L928" s="115">
        <v>3695.98023834285</v>
      </c>
      <c r="M928" s="115">
        <v>9.2064256117013805</v>
      </c>
      <c r="N928" s="115">
        <v>1.3537952615478901</v>
      </c>
      <c r="O928" s="115">
        <v>0.20513934731347</v>
      </c>
      <c r="P928" s="115">
        <v>3.016552656408E-2</v>
      </c>
      <c r="Q928" s="115">
        <v>82.354542985008393</v>
      </c>
      <c r="R928" s="115">
        <v>1210</v>
      </c>
      <c r="S928" s="115" t="s">
        <v>353</v>
      </c>
      <c r="T928" s="115">
        <v>1210</v>
      </c>
      <c r="U928" s="115" t="s">
        <v>352</v>
      </c>
      <c r="V928" s="115" t="s">
        <v>350</v>
      </c>
      <c r="Z928" s="115">
        <v>0</v>
      </c>
      <c r="AA928" s="115">
        <v>1</v>
      </c>
      <c r="AB928" s="115">
        <v>0.20513934731347</v>
      </c>
      <c r="AC928" s="115">
        <v>3.016552656408E-2</v>
      </c>
      <c r="AD928" s="115">
        <v>82.354542985008706</v>
      </c>
      <c r="AF928" s="115">
        <v>-1</v>
      </c>
      <c r="AG928" s="115">
        <v>-1</v>
      </c>
      <c r="AH928" s="115">
        <v>-1</v>
      </c>
      <c r="AI928" s="115">
        <v>-1</v>
      </c>
      <c r="AJ928" s="115">
        <v>0</v>
      </c>
      <c r="AM928" s="115" t="s">
        <v>348</v>
      </c>
      <c r="AN928" s="115">
        <v>-1</v>
      </c>
      <c r="AQ928" s="115">
        <v>608</v>
      </c>
      <c r="AR928" s="115" t="s">
        <v>247</v>
      </c>
      <c r="AS928" s="115" t="s">
        <v>355</v>
      </c>
      <c r="AT928" s="115" t="s">
        <v>296</v>
      </c>
      <c r="AV928" s="115">
        <v>96.176331770904198</v>
      </c>
      <c r="AW928" s="115">
        <v>6.6792005700000004E-2</v>
      </c>
    </row>
    <row r="929" spans="1:49" x14ac:dyDescent="0.25">
      <c r="A929" s="117">
        <v>450000</v>
      </c>
      <c r="B929" s="117">
        <v>860000</v>
      </c>
      <c r="C929" s="117">
        <v>860000</v>
      </c>
      <c r="D929" s="115" t="s">
        <v>342</v>
      </c>
      <c r="E929" s="115" t="s">
        <v>13</v>
      </c>
      <c r="F929" s="115" t="s">
        <v>343</v>
      </c>
      <c r="G929" s="115" t="s">
        <v>344</v>
      </c>
      <c r="H929" s="115">
        <v>0.56000000000000005</v>
      </c>
      <c r="I929" s="115">
        <v>0.48</v>
      </c>
      <c r="J929" s="115" t="s">
        <v>350</v>
      </c>
      <c r="K929" s="115">
        <v>0.30453426085377</v>
      </c>
      <c r="L929" s="115">
        <v>3695.98023834285</v>
      </c>
      <c r="M929" s="115">
        <v>9.2064256117013805</v>
      </c>
      <c r="N929" s="115">
        <v>1.3537952615478901</v>
      </c>
      <c r="O929" s="115">
        <v>2.8036720187647002</v>
      </c>
      <c r="P929" s="115">
        <v>0.41227703932282</v>
      </c>
      <c r="Q929" s="115">
        <v>1125.55261001388</v>
      </c>
      <c r="R929" s="115">
        <v>1210</v>
      </c>
      <c r="S929" s="115" t="s">
        <v>353</v>
      </c>
      <c r="T929" s="115">
        <v>1210</v>
      </c>
      <c r="U929" s="115" t="s">
        <v>352</v>
      </c>
      <c r="V929" s="115" t="s">
        <v>350</v>
      </c>
      <c r="Z929" s="115">
        <v>0</v>
      </c>
      <c r="AA929" s="115">
        <v>1</v>
      </c>
      <c r="AB929" s="115">
        <v>2.8036720187647002</v>
      </c>
      <c r="AC929" s="115">
        <v>0.41227703932282</v>
      </c>
      <c r="AD929" s="115">
        <v>1125.55261001388</v>
      </c>
      <c r="AF929" s="115">
        <v>-1</v>
      </c>
      <c r="AG929" s="115">
        <v>-1</v>
      </c>
      <c r="AH929" s="115">
        <v>-1</v>
      </c>
      <c r="AI929" s="115">
        <v>-1</v>
      </c>
      <c r="AJ929" s="115">
        <v>0</v>
      </c>
      <c r="AM929" s="115" t="s">
        <v>348</v>
      </c>
      <c r="AN929" s="115">
        <v>-1</v>
      </c>
      <c r="AQ929" s="115">
        <v>608</v>
      </c>
      <c r="AR929" s="115" t="s">
        <v>247</v>
      </c>
      <c r="AS929" s="115" t="s">
        <v>355</v>
      </c>
      <c r="AT929" s="115" t="s">
        <v>296</v>
      </c>
      <c r="AV929" s="115">
        <v>145.464179333326</v>
      </c>
      <c r="AW929" s="115">
        <v>0.91285694240000004</v>
      </c>
    </row>
    <row r="930" spans="1:49" x14ac:dyDescent="0.25">
      <c r="A930" s="117">
        <v>450000</v>
      </c>
      <c r="B930" s="117">
        <v>860000</v>
      </c>
      <c r="C930" s="117">
        <v>860000</v>
      </c>
      <c r="D930" s="115" t="s">
        <v>342</v>
      </c>
      <c r="E930" s="115" t="s">
        <v>13</v>
      </c>
      <c r="F930" s="115" t="s">
        <v>343</v>
      </c>
      <c r="G930" s="115" t="s">
        <v>344</v>
      </c>
      <c r="H930" s="115">
        <v>0.56000000000000005</v>
      </c>
      <c r="I930" s="115">
        <v>0.48</v>
      </c>
      <c r="J930" s="115" t="s">
        <v>350</v>
      </c>
      <c r="K930" s="115">
        <v>0.23950159026324999</v>
      </c>
      <c r="L930" s="115">
        <v>3695.98023834285</v>
      </c>
      <c r="M930" s="115">
        <v>9.2064256117013805</v>
      </c>
      <c r="N930" s="115">
        <v>1.3537952615478901</v>
      </c>
      <c r="O930" s="115">
        <v>2.2049535746428299</v>
      </c>
      <c r="P930" s="115">
        <v>0.32423611803156999</v>
      </c>
      <c r="Q930" s="115">
        <v>885.19314466467495</v>
      </c>
      <c r="R930" s="115">
        <v>1210</v>
      </c>
      <c r="S930" s="115" t="s">
        <v>353</v>
      </c>
      <c r="T930" s="115">
        <v>1210</v>
      </c>
      <c r="U930" s="115" t="s">
        <v>352</v>
      </c>
      <c r="V930" s="115" t="s">
        <v>350</v>
      </c>
      <c r="Z930" s="115">
        <v>0</v>
      </c>
      <c r="AA930" s="115">
        <v>1</v>
      </c>
      <c r="AB930" s="115">
        <v>2.2049535746428299</v>
      </c>
      <c r="AC930" s="115">
        <v>0.32423611803156999</v>
      </c>
      <c r="AD930" s="115">
        <v>885.19314466467495</v>
      </c>
      <c r="AF930" s="115">
        <v>-1</v>
      </c>
      <c r="AG930" s="115">
        <v>-1</v>
      </c>
      <c r="AH930" s="115">
        <v>-1</v>
      </c>
      <c r="AI930" s="115">
        <v>-1</v>
      </c>
      <c r="AJ930" s="115">
        <v>0</v>
      </c>
      <c r="AM930" s="115" t="s">
        <v>348</v>
      </c>
      <c r="AN930" s="115">
        <v>-1</v>
      </c>
      <c r="AQ930" s="115">
        <v>608</v>
      </c>
      <c r="AR930" s="115" t="s">
        <v>247</v>
      </c>
      <c r="AS930" s="115" t="s">
        <v>355</v>
      </c>
      <c r="AT930" s="115" t="s">
        <v>296</v>
      </c>
      <c r="AV930" s="115">
        <v>133.65270555490301</v>
      </c>
      <c r="AW930" s="115">
        <v>0.7179182033</v>
      </c>
    </row>
    <row r="931" spans="1:49" x14ac:dyDescent="0.25">
      <c r="A931" s="117">
        <v>450000</v>
      </c>
      <c r="B931" s="117">
        <v>860000</v>
      </c>
      <c r="C931" s="117">
        <v>860000</v>
      </c>
      <c r="D931" s="115" t="s">
        <v>342</v>
      </c>
      <c r="E931" s="115" t="s">
        <v>13</v>
      </c>
      <c r="F931" s="115" t="s">
        <v>343</v>
      </c>
      <c r="G931" s="115" t="s">
        <v>344</v>
      </c>
      <c r="H931" s="115">
        <v>0.56000000000000005</v>
      </c>
      <c r="I931" s="115">
        <v>0.48</v>
      </c>
      <c r="J931" s="115" t="s">
        <v>350</v>
      </c>
      <c r="K931" s="115">
        <v>2.5029391442099999E-3</v>
      </c>
      <c r="L931" s="115">
        <v>3695.98023834285</v>
      </c>
      <c r="M931" s="115">
        <v>9.2064256117013805</v>
      </c>
      <c r="N931" s="115">
        <v>1.3537952615478901</v>
      </c>
      <c r="O931" s="115">
        <v>2.304312304186E-2</v>
      </c>
      <c r="P931" s="115">
        <v>3.3884671533800001E-3</v>
      </c>
      <c r="Q931" s="115">
        <v>9.2508136148082105</v>
      </c>
      <c r="R931" s="115">
        <v>1210</v>
      </c>
      <c r="S931" s="115" t="s">
        <v>353</v>
      </c>
      <c r="T931" s="115">
        <v>1210</v>
      </c>
      <c r="U931" s="115" t="s">
        <v>352</v>
      </c>
      <c r="V931" s="115" t="s">
        <v>350</v>
      </c>
      <c r="Z931" s="115">
        <v>0</v>
      </c>
      <c r="AA931" s="115">
        <v>1</v>
      </c>
      <c r="AB931" s="115">
        <v>2.304312304186E-2</v>
      </c>
      <c r="AC931" s="115">
        <v>3.3884671533800001E-3</v>
      </c>
      <c r="AD931" s="115">
        <v>9.2508136148071003</v>
      </c>
      <c r="AF931" s="115">
        <v>-1</v>
      </c>
      <c r="AG931" s="115">
        <v>-1</v>
      </c>
      <c r="AH931" s="115">
        <v>-1</v>
      </c>
      <c r="AI931" s="115">
        <v>-1</v>
      </c>
      <c r="AJ931" s="115">
        <v>0</v>
      </c>
      <c r="AM931" s="115" t="s">
        <v>348</v>
      </c>
      <c r="AN931" s="115">
        <v>-1</v>
      </c>
      <c r="AQ931" s="115">
        <v>608</v>
      </c>
      <c r="AR931" s="115" t="s">
        <v>247</v>
      </c>
      <c r="AS931" s="115" t="s">
        <v>355</v>
      </c>
      <c r="AT931" s="115" t="s">
        <v>296</v>
      </c>
      <c r="AV931" s="115">
        <v>12.8031085263541</v>
      </c>
      <c r="AW931" s="115">
        <v>7.5026874000000002E-3</v>
      </c>
    </row>
    <row r="932" spans="1:49" x14ac:dyDescent="0.25">
      <c r="A932" s="117">
        <v>450000</v>
      </c>
      <c r="B932" s="117">
        <v>860000</v>
      </c>
      <c r="C932" s="117">
        <v>860000</v>
      </c>
      <c r="D932" s="115" t="s">
        <v>342</v>
      </c>
      <c r="E932" s="115" t="s">
        <v>13</v>
      </c>
      <c r="F932" s="115" t="s">
        <v>343</v>
      </c>
      <c r="G932" s="115" t="s">
        <v>344</v>
      </c>
      <c r="H932" s="115">
        <v>0.56000000000000005</v>
      </c>
      <c r="I932" s="115">
        <v>0.48</v>
      </c>
      <c r="J932" s="115" t="s">
        <v>350</v>
      </c>
      <c r="K932" s="115">
        <v>2.5498439044099999E-2</v>
      </c>
      <c r="L932" s="115">
        <v>3695.98023834285</v>
      </c>
      <c r="M932" s="115">
        <v>9.2064256117013805</v>
      </c>
      <c r="N932" s="115">
        <v>1.3537952615478901</v>
      </c>
      <c r="O932" s="115">
        <v>0.23474948227409001</v>
      </c>
      <c r="P932" s="115">
        <v>3.4519665954780003E-2</v>
      </c>
      <c r="Q932" s="115">
        <v>94.241726815616801</v>
      </c>
      <c r="R932" s="115">
        <v>1210</v>
      </c>
      <c r="S932" s="115" t="s">
        <v>353</v>
      </c>
      <c r="T932" s="115">
        <v>1210</v>
      </c>
      <c r="U932" s="115" t="s">
        <v>352</v>
      </c>
      <c r="V932" s="115" t="s">
        <v>350</v>
      </c>
      <c r="Z932" s="115">
        <v>0</v>
      </c>
      <c r="AA932" s="115">
        <v>1</v>
      </c>
      <c r="AB932" s="115">
        <v>0.23474948227409001</v>
      </c>
      <c r="AC932" s="115">
        <v>3.4519665954780003E-2</v>
      </c>
      <c r="AD932" s="115">
        <v>94.241726815616801</v>
      </c>
      <c r="AF932" s="115">
        <v>-1</v>
      </c>
      <c r="AG932" s="115">
        <v>-1</v>
      </c>
      <c r="AH932" s="115">
        <v>-1</v>
      </c>
      <c r="AI932" s="115">
        <v>-1</v>
      </c>
      <c r="AJ932" s="115">
        <v>0</v>
      </c>
      <c r="AM932" s="115" t="s">
        <v>348</v>
      </c>
      <c r="AN932" s="115">
        <v>-1</v>
      </c>
      <c r="AQ932" s="115">
        <v>608</v>
      </c>
      <c r="AR932" s="115" t="s">
        <v>247</v>
      </c>
      <c r="AS932" s="115" t="s">
        <v>355</v>
      </c>
      <c r="AT932" s="115" t="s">
        <v>296</v>
      </c>
      <c r="AV932" s="115">
        <v>60.780626545160203</v>
      </c>
      <c r="AW932" s="115">
        <v>7.6432868500000001E-2</v>
      </c>
    </row>
    <row r="933" spans="1:49" x14ac:dyDescent="0.25">
      <c r="A933" s="117">
        <v>450000</v>
      </c>
      <c r="B933" s="117">
        <v>860000</v>
      </c>
      <c r="C933" s="117">
        <v>860000</v>
      </c>
      <c r="D933" s="115" t="s">
        <v>342</v>
      </c>
      <c r="E933" s="115" t="s">
        <v>13</v>
      </c>
      <c r="F933" s="115" t="s">
        <v>343</v>
      </c>
      <c r="G933" s="115" t="s">
        <v>344</v>
      </c>
      <c r="H933" s="115">
        <v>0.56000000000000005</v>
      </c>
      <c r="I933" s="115">
        <v>0.48</v>
      </c>
      <c r="J933" s="115" t="s">
        <v>350</v>
      </c>
      <c r="K933" s="115">
        <v>2.2792719337699999E-2</v>
      </c>
      <c r="L933" s="115">
        <v>3695.98023834285</v>
      </c>
      <c r="M933" s="115">
        <v>9.2064256117013805</v>
      </c>
      <c r="N933" s="115">
        <v>1.3537952615478901</v>
      </c>
      <c r="O933" s="115">
        <v>0.20983947507100001</v>
      </c>
      <c r="P933" s="115">
        <v>3.0856675437180001E-2</v>
      </c>
      <c r="Q933" s="115">
        <v>84.241440250267601</v>
      </c>
      <c r="R933" s="115">
        <v>1210</v>
      </c>
      <c r="S933" s="115" t="s">
        <v>353</v>
      </c>
      <c r="T933" s="115">
        <v>1210</v>
      </c>
      <c r="U933" s="115" t="s">
        <v>352</v>
      </c>
      <c r="V933" s="115" t="s">
        <v>350</v>
      </c>
      <c r="Z933" s="115">
        <v>0</v>
      </c>
      <c r="AA933" s="115">
        <v>1</v>
      </c>
      <c r="AB933" s="115">
        <v>0.20983947507100001</v>
      </c>
      <c r="AC933" s="115">
        <v>3.0856675437180001E-2</v>
      </c>
      <c r="AD933" s="115">
        <v>84.241440250265697</v>
      </c>
      <c r="AF933" s="115">
        <v>-1</v>
      </c>
      <c r="AG933" s="115">
        <v>-1</v>
      </c>
      <c r="AH933" s="115">
        <v>-1</v>
      </c>
      <c r="AI933" s="115">
        <v>-1</v>
      </c>
      <c r="AJ933" s="115">
        <v>0</v>
      </c>
      <c r="AM933" s="115" t="s">
        <v>348</v>
      </c>
      <c r="AN933" s="115">
        <v>-1</v>
      </c>
      <c r="AQ933" s="115">
        <v>608</v>
      </c>
      <c r="AR933" s="115" t="s">
        <v>247</v>
      </c>
      <c r="AS933" s="115" t="s">
        <v>355</v>
      </c>
      <c r="AT933" s="115" t="s">
        <v>296</v>
      </c>
      <c r="AV933" s="115">
        <v>50.236539431488303</v>
      </c>
      <c r="AW933" s="115">
        <v>6.8322335999999997E-2</v>
      </c>
    </row>
    <row r="934" spans="1:49" x14ac:dyDescent="0.25">
      <c r="A934" s="117">
        <v>450000</v>
      </c>
      <c r="B934" s="117">
        <v>860000</v>
      </c>
      <c r="C934" s="117">
        <v>860000</v>
      </c>
      <c r="D934" s="115" t="s">
        <v>342</v>
      </c>
      <c r="E934" s="115" t="s">
        <v>13</v>
      </c>
      <c r="F934" s="115" t="s">
        <v>343</v>
      </c>
      <c r="G934" s="115" t="s">
        <v>344</v>
      </c>
      <c r="H934" s="115">
        <v>0.56000000000000005</v>
      </c>
      <c r="I934" s="115">
        <v>0.48</v>
      </c>
      <c r="J934" s="115" t="s">
        <v>350</v>
      </c>
      <c r="K934" s="115">
        <v>4.9865671023009997E-2</v>
      </c>
      <c r="L934" s="115">
        <v>3688.6708672782402</v>
      </c>
      <c r="M934" s="115">
        <v>9.1893706184172093</v>
      </c>
      <c r="N934" s="115">
        <v>1.3513265174537299</v>
      </c>
      <c r="O934" s="115">
        <v>0.45823413216654002</v>
      </c>
      <c r="P934" s="115">
        <v>6.7384803564020004E-2</v>
      </c>
      <c r="Q934" s="115">
        <v>183.93804797987201</v>
      </c>
      <c r="R934" s="115">
        <v>1200</v>
      </c>
      <c r="S934" s="115" t="s">
        <v>351</v>
      </c>
      <c r="T934" s="115">
        <v>1200</v>
      </c>
      <c r="U934" s="115" t="s">
        <v>352</v>
      </c>
      <c r="V934" s="115" t="s">
        <v>350</v>
      </c>
      <c r="Z934" s="115">
        <v>0</v>
      </c>
      <c r="AA934" s="115">
        <v>1</v>
      </c>
      <c r="AB934" s="115">
        <v>0.45823413216654002</v>
      </c>
      <c r="AC934" s="115">
        <v>6.7384803564020004E-2</v>
      </c>
      <c r="AD934" s="115">
        <v>183.93804797987301</v>
      </c>
      <c r="AF934" s="115">
        <v>-1</v>
      </c>
      <c r="AG934" s="115">
        <v>-1</v>
      </c>
      <c r="AH934" s="115">
        <v>-1</v>
      </c>
      <c r="AI934" s="115">
        <v>-1</v>
      </c>
      <c r="AJ934" s="115">
        <v>0</v>
      </c>
      <c r="AM934" s="115" t="s">
        <v>348</v>
      </c>
      <c r="AN934" s="115">
        <v>-1</v>
      </c>
      <c r="AQ934" s="115">
        <v>608</v>
      </c>
      <c r="AR934" s="115" t="s">
        <v>247</v>
      </c>
      <c r="AS934" s="115" t="s">
        <v>355</v>
      </c>
      <c r="AT934" s="115" t="s">
        <v>296</v>
      </c>
      <c r="AV934" s="115">
        <v>108.08667218068901</v>
      </c>
      <c r="AW934" s="115">
        <v>0.14917927650000001</v>
      </c>
    </row>
    <row r="935" spans="1:49" x14ac:dyDescent="0.25">
      <c r="A935" s="117">
        <v>450000</v>
      </c>
      <c r="B935" s="117">
        <v>860000</v>
      </c>
      <c r="C935" s="117">
        <v>860000</v>
      </c>
      <c r="D935" s="115" t="s">
        <v>342</v>
      </c>
      <c r="E935" s="115" t="s">
        <v>13</v>
      </c>
      <c r="F935" s="115" t="s">
        <v>343</v>
      </c>
      <c r="G935" s="115" t="s">
        <v>344</v>
      </c>
      <c r="H935" s="115">
        <v>0.56000000000000005</v>
      </c>
      <c r="I935" s="115">
        <v>0.48</v>
      </c>
      <c r="J935" s="115" t="s">
        <v>350</v>
      </c>
      <c r="K935" s="115">
        <v>7.5608730339999996E-5</v>
      </c>
      <c r="L935" s="115">
        <v>3688.6708672782402</v>
      </c>
      <c r="M935" s="115">
        <v>9.1893706184172093</v>
      </c>
      <c r="N935" s="115">
        <v>1.3513265174537299</v>
      </c>
      <c r="O935" s="115">
        <v>6.9479664514999996E-4</v>
      </c>
      <c r="P935" s="115">
        <v>1.0217208227E-4</v>
      </c>
      <c r="Q935" s="115">
        <v>0.27889572094656001</v>
      </c>
      <c r="R935" s="115">
        <v>1200</v>
      </c>
      <c r="S935" s="115" t="s">
        <v>351</v>
      </c>
      <c r="T935" s="115">
        <v>1200</v>
      </c>
      <c r="U935" s="115" t="s">
        <v>352</v>
      </c>
      <c r="V935" s="115" t="s">
        <v>350</v>
      </c>
      <c r="Z935" s="115">
        <v>0</v>
      </c>
      <c r="AA935" s="115">
        <v>1</v>
      </c>
      <c r="AB935" s="115">
        <v>6.9479664514999996E-4</v>
      </c>
      <c r="AC935" s="115">
        <v>1.0217208227E-4</v>
      </c>
      <c r="AD935" s="115">
        <v>0.27889572094599002</v>
      </c>
      <c r="AF935" s="115">
        <v>-1</v>
      </c>
      <c r="AG935" s="115">
        <v>-1</v>
      </c>
      <c r="AH935" s="115">
        <v>-1</v>
      </c>
      <c r="AI935" s="115">
        <v>-1</v>
      </c>
      <c r="AJ935" s="115">
        <v>0</v>
      </c>
      <c r="AM935" s="115" t="s">
        <v>348</v>
      </c>
      <c r="AN935" s="115">
        <v>-1</v>
      </c>
      <c r="AQ935" s="115">
        <v>608</v>
      </c>
      <c r="AR935" s="115" t="s">
        <v>247</v>
      </c>
      <c r="AS935" s="115" t="s">
        <v>355</v>
      </c>
      <c r="AT935" s="115" t="s">
        <v>296</v>
      </c>
      <c r="AV935" s="115">
        <v>10.593426495385399</v>
      </c>
      <c r="AW935" s="115">
        <v>2.2619280000000001E-4</v>
      </c>
    </row>
    <row r="936" spans="1:49" x14ac:dyDescent="0.25">
      <c r="A936" s="117">
        <v>450000</v>
      </c>
      <c r="B936" s="117">
        <v>860000</v>
      </c>
      <c r="C936" s="117">
        <v>860000</v>
      </c>
      <c r="D936" s="115" t="s">
        <v>342</v>
      </c>
      <c r="E936" s="115" t="s">
        <v>13</v>
      </c>
      <c r="F936" s="115" t="s">
        <v>343</v>
      </c>
      <c r="G936" s="115" t="s">
        <v>344</v>
      </c>
      <c r="H936" s="115">
        <v>0.56000000000000005</v>
      </c>
      <c r="I936" s="115">
        <v>0.48</v>
      </c>
      <c r="J936" s="115" t="s">
        <v>350</v>
      </c>
      <c r="K936" s="115">
        <v>3.5801532558820001E-2</v>
      </c>
      <c r="L936" s="115">
        <v>3688.6708672782402</v>
      </c>
      <c r="M936" s="115">
        <v>9.1893706184172093</v>
      </c>
      <c r="N936" s="115">
        <v>1.3513265174537299</v>
      </c>
      <c r="O936" s="115">
        <v>0.32899355139039999</v>
      </c>
      <c r="P936" s="115">
        <v>4.8379560312220002E-2</v>
      </c>
      <c r="Q936" s="115">
        <v>132.060070153662</v>
      </c>
      <c r="R936" s="115">
        <v>1210</v>
      </c>
      <c r="S936" s="115" t="s">
        <v>353</v>
      </c>
      <c r="T936" s="115">
        <v>1210</v>
      </c>
      <c r="U936" s="115" t="s">
        <v>352</v>
      </c>
      <c r="V936" s="115" t="s">
        <v>350</v>
      </c>
      <c r="Z936" s="115">
        <v>0</v>
      </c>
      <c r="AA936" s="115">
        <v>1</v>
      </c>
      <c r="AB936" s="115">
        <v>0.32899355139039999</v>
      </c>
      <c r="AC936" s="115">
        <v>4.8379560312220002E-2</v>
      </c>
      <c r="AD936" s="115">
        <v>132.060070153662</v>
      </c>
      <c r="AF936" s="115">
        <v>-1</v>
      </c>
      <c r="AG936" s="115">
        <v>-1</v>
      </c>
      <c r="AH936" s="115">
        <v>-1</v>
      </c>
      <c r="AI936" s="115">
        <v>-1</v>
      </c>
      <c r="AJ936" s="115">
        <v>0</v>
      </c>
      <c r="AM936" s="115" t="s">
        <v>348</v>
      </c>
      <c r="AN936" s="115">
        <v>-1</v>
      </c>
      <c r="AQ936" s="115">
        <v>608</v>
      </c>
      <c r="AR936" s="115" t="s">
        <v>247</v>
      </c>
      <c r="AS936" s="115" t="s">
        <v>355</v>
      </c>
      <c r="AT936" s="115" t="s">
        <v>296</v>
      </c>
      <c r="AV936" s="115">
        <v>99.136828008383105</v>
      </c>
      <c r="AW936" s="115">
        <v>0.1071046798</v>
      </c>
    </row>
    <row r="937" spans="1:49" x14ac:dyDescent="0.25">
      <c r="A937" s="117">
        <v>450000</v>
      </c>
      <c r="B937" s="117">
        <v>860000</v>
      </c>
      <c r="C937" s="117">
        <v>860000</v>
      </c>
      <c r="D937" s="115" t="s">
        <v>342</v>
      </c>
      <c r="E937" s="115" t="s">
        <v>13</v>
      </c>
      <c r="F937" s="115" t="s">
        <v>343</v>
      </c>
      <c r="G937" s="115" t="s">
        <v>344</v>
      </c>
      <c r="H937" s="115">
        <v>0.56000000000000005</v>
      </c>
      <c r="I937" s="115">
        <v>0.48</v>
      </c>
      <c r="J937" s="115" t="s">
        <v>350</v>
      </c>
      <c r="K937" s="115">
        <v>0.32774231070350002</v>
      </c>
      <c r="L937" s="115">
        <v>3688.6708672782402</v>
      </c>
      <c r="M937" s="115">
        <v>9.1893706184172093</v>
      </c>
      <c r="N937" s="115">
        <v>1.3513265174537299</v>
      </c>
      <c r="O937" s="115">
        <v>3.0117455603909602</v>
      </c>
      <c r="P937" s="115">
        <v>0.44288687534520998</v>
      </c>
      <c r="Q937" s="115">
        <v>1208.93351346647</v>
      </c>
      <c r="R937" s="115">
        <v>1210</v>
      </c>
      <c r="S937" s="115" t="s">
        <v>353</v>
      </c>
      <c r="T937" s="115">
        <v>1210</v>
      </c>
      <c r="U937" s="115" t="s">
        <v>352</v>
      </c>
      <c r="V937" s="115" t="s">
        <v>350</v>
      </c>
      <c r="Z937" s="115">
        <v>0</v>
      </c>
      <c r="AA937" s="115">
        <v>1</v>
      </c>
      <c r="AB937" s="115">
        <v>3.0117455603909602</v>
      </c>
      <c r="AC937" s="115">
        <v>0.44288687534520998</v>
      </c>
      <c r="AD937" s="115">
        <v>1208.93351346647</v>
      </c>
      <c r="AF937" s="115">
        <v>-1</v>
      </c>
      <c r="AG937" s="115">
        <v>-1</v>
      </c>
      <c r="AH937" s="115">
        <v>-1</v>
      </c>
      <c r="AI937" s="115">
        <v>-1</v>
      </c>
      <c r="AJ937" s="115">
        <v>0</v>
      </c>
      <c r="AM937" s="115" t="s">
        <v>348</v>
      </c>
      <c r="AN937" s="115">
        <v>-1</v>
      </c>
      <c r="AQ937" s="115">
        <v>608</v>
      </c>
      <c r="AR937" s="115" t="s">
        <v>247</v>
      </c>
      <c r="AS937" s="115" t="s">
        <v>355</v>
      </c>
      <c r="AT937" s="115" t="s">
        <v>296</v>
      </c>
      <c r="AV937" s="115">
        <v>149.72335146288</v>
      </c>
      <c r="AW937" s="115">
        <v>0.98048135719999996</v>
      </c>
    </row>
    <row r="938" spans="1:49" x14ac:dyDescent="0.25">
      <c r="A938" s="117">
        <v>450000</v>
      </c>
      <c r="B938" s="117">
        <v>860000</v>
      </c>
      <c r="C938" s="117">
        <v>860000</v>
      </c>
      <c r="D938" s="115" t="s">
        <v>342</v>
      </c>
      <c r="E938" s="115" t="s">
        <v>13</v>
      </c>
      <c r="F938" s="115" t="s">
        <v>343</v>
      </c>
      <c r="G938" s="115" t="s">
        <v>344</v>
      </c>
      <c r="H938" s="115">
        <v>0.56000000000000005</v>
      </c>
      <c r="I938" s="115">
        <v>0.48</v>
      </c>
      <c r="J938" s="115" t="s">
        <v>350</v>
      </c>
      <c r="K938" s="115">
        <v>0.20427833072125001</v>
      </c>
      <c r="L938" s="115">
        <v>3688.6708672782402</v>
      </c>
      <c r="M938" s="115">
        <v>9.1893706184172093</v>
      </c>
      <c r="N938" s="115">
        <v>1.3513265174537299</v>
      </c>
      <c r="O938" s="115">
        <v>1.87718929030924</v>
      </c>
      <c r="P938" s="115">
        <v>0.27604672524481999</v>
      </c>
      <c r="Q938" s="115">
        <v>753.51552734773395</v>
      </c>
      <c r="R938" s="115">
        <v>1210</v>
      </c>
      <c r="S938" s="115" t="s">
        <v>353</v>
      </c>
      <c r="T938" s="115">
        <v>1210</v>
      </c>
      <c r="U938" s="115" t="s">
        <v>352</v>
      </c>
      <c r="V938" s="115" t="s">
        <v>350</v>
      </c>
      <c r="Z938" s="115">
        <v>0</v>
      </c>
      <c r="AA938" s="115">
        <v>1</v>
      </c>
      <c r="AB938" s="115">
        <v>1.87718929030924</v>
      </c>
      <c r="AC938" s="115">
        <v>0.27604672524481999</v>
      </c>
      <c r="AD938" s="115">
        <v>753.51552734773395</v>
      </c>
      <c r="AF938" s="115">
        <v>-1</v>
      </c>
      <c r="AG938" s="115">
        <v>-1</v>
      </c>
      <c r="AH938" s="115">
        <v>-1</v>
      </c>
      <c r="AI938" s="115">
        <v>-1</v>
      </c>
      <c r="AJ938" s="115">
        <v>0</v>
      </c>
      <c r="AM938" s="115" t="s">
        <v>348</v>
      </c>
      <c r="AN938" s="115">
        <v>-1</v>
      </c>
      <c r="AQ938" s="115">
        <v>608</v>
      </c>
      <c r="AR938" s="115" t="s">
        <v>247</v>
      </c>
      <c r="AS938" s="115" t="s">
        <v>355</v>
      </c>
      <c r="AT938" s="115" t="s">
        <v>296</v>
      </c>
      <c r="AV938" s="115">
        <v>127.43617958037601</v>
      </c>
      <c r="AW938" s="115">
        <v>0.61112370429999996</v>
      </c>
    </row>
    <row r="939" spans="1:49" x14ac:dyDescent="0.25">
      <c r="A939" s="117">
        <v>450000</v>
      </c>
      <c r="B939" s="117">
        <v>860000</v>
      </c>
      <c r="C939" s="117">
        <v>860000</v>
      </c>
      <c r="D939" s="115" t="s">
        <v>342</v>
      </c>
      <c r="E939" s="115" t="s">
        <v>13</v>
      </c>
      <c r="F939" s="115" t="s">
        <v>343</v>
      </c>
      <c r="G939" s="115" t="s">
        <v>344</v>
      </c>
      <c r="H939" s="115">
        <v>0.56000000000000005</v>
      </c>
      <c r="I939" s="115">
        <v>0.48</v>
      </c>
      <c r="J939" s="115" t="s">
        <v>350</v>
      </c>
      <c r="K939" s="115">
        <v>7.0118320196129999E-2</v>
      </c>
      <c r="L939" s="115">
        <v>3696.3813882620102</v>
      </c>
      <c r="M939" s="115">
        <v>9.26566045991229</v>
      </c>
      <c r="N939" s="115">
        <v>1.3823769091695399</v>
      </c>
      <c r="O939" s="115">
        <v>0.64969254695676004</v>
      </c>
      <c r="P939" s="115">
        <v>9.6929946748880003E-2</v>
      </c>
      <c r="Q939" s="115">
        <v>259.18405374917501</v>
      </c>
      <c r="R939" s="115">
        <v>1200</v>
      </c>
      <c r="S939" s="115" t="s">
        <v>351</v>
      </c>
      <c r="T939" s="115">
        <v>1200</v>
      </c>
      <c r="U939" s="115" t="s">
        <v>352</v>
      </c>
      <c r="V939" s="115" t="s">
        <v>350</v>
      </c>
      <c r="Z939" s="115">
        <v>0</v>
      </c>
      <c r="AA939" s="115">
        <v>1</v>
      </c>
      <c r="AB939" s="115">
        <v>0.64969254695676004</v>
      </c>
      <c r="AC939" s="115">
        <v>9.6929946748880003E-2</v>
      </c>
      <c r="AD939" s="115">
        <v>402.56066840927502</v>
      </c>
      <c r="AF939" s="115">
        <v>-1</v>
      </c>
      <c r="AG939" s="115">
        <v>-1</v>
      </c>
      <c r="AH939" s="115">
        <v>-1</v>
      </c>
      <c r="AI939" s="115">
        <v>-1</v>
      </c>
      <c r="AJ939" s="115">
        <v>0</v>
      </c>
      <c r="AM939" s="115" t="s">
        <v>348</v>
      </c>
      <c r="AN939" s="115">
        <v>-1</v>
      </c>
      <c r="AQ939" s="115">
        <v>608</v>
      </c>
      <c r="AR939" s="115" t="s">
        <v>247</v>
      </c>
      <c r="AS939" s="115" t="s">
        <v>355</v>
      </c>
      <c r="AT939" s="115" t="s">
        <v>296</v>
      </c>
      <c r="AV939" s="115">
        <v>73.288239167568307</v>
      </c>
      <c r="AW939" s="115">
        <v>0.32648878219999999</v>
      </c>
    </row>
    <row r="940" spans="1:49" x14ac:dyDescent="0.25">
      <c r="A940" s="117">
        <v>450000</v>
      </c>
      <c r="B940" s="117">
        <v>860000</v>
      </c>
      <c r="C940" s="117">
        <v>860000</v>
      </c>
      <c r="D940" s="115" t="s">
        <v>342</v>
      </c>
      <c r="E940" s="115" t="s">
        <v>13</v>
      </c>
      <c r="F940" s="115" t="s">
        <v>343</v>
      </c>
      <c r="G940" s="115" t="s">
        <v>344</v>
      </c>
      <c r="H940" s="115">
        <v>0.56000000000000005</v>
      </c>
      <c r="I940" s="115">
        <v>0.48</v>
      </c>
      <c r="J940" s="115" t="s">
        <v>345</v>
      </c>
      <c r="K940" s="115">
        <v>6.4858047478509998E-2</v>
      </c>
      <c r="L940" s="115">
        <v>3696.3813882620102</v>
      </c>
      <c r="M940" s="115">
        <v>9.26566045991229</v>
      </c>
      <c r="N940" s="115">
        <v>1.3823769091695399</v>
      </c>
      <c r="O940" s="115">
        <v>0.60095264602880005</v>
      </c>
      <c r="P940" s="115">
        <v>8.9658267208119993E-2</v>
      </c>
      <c r="Q940" s="115">
        <v>239.74007957859999</v>
      </c>
      <c r="R940" s="115">
        <v>1200</v>
      </c>
      <c r="S940" s="115" t="s">
        <v>351</v>
      </c>
      <c r="T940" s="115">
        <v>1200</v>
      </c>
      <c r="U940" s="115" t="s">
        <v>347</v>
      </c>
      <c r="V940" s="115" t="s">
        <v>345</v>
      </c>
      <c r="Z940" s="115">
        <v>0</v>
      </c>
      <c r="AA940" s="115">
        <v>1</v>
      </c>
      <c r="AB940" s="115">
        <v>0.60095264602880005</v>
      </c>
      <c r="AC940" s="115">
        <v>8.9658267208119993E-2</v>
      </c>
      <c r="AD940" s="115">
        <v>557.83406934647303</v>
      </c>
      <c r="AF940" s="115">
        <v>-1</v>
      </c>
      <c r="AG940" s="115">
        <v>-1</v>
      </c>
      <c r="AH940" s="115">
        <v>-1</v>
      </c>
      <c r="AI940" s="115">
        <v>-1</v>
      </c>
      <c r="AJ940" s="115">
        <v>0</v>
      </c>
      <c r="AM940" s="115" t="s">
        <v>348</v>
      </c>
      <c r="AN940" s="115">
        <v>-1</v>
      </c>
      <c r="AQ940" s="115">
        <v>608</v>
      </c>
      <c r="AR940" s="115" t="s">
        <v>247</v>
      </c>
      <c r="AS940" s="115" t="s">
        <v>355</v>
      </c>
      <c r="AT940" s="115" t="s">
        <v>296</v>
      </c>
      <c r="AV940" s="115">
        <v>121.762339755726</v>
      </c>
      <c r="AW940" s="115">
        <v>0.45242016979999999</v>
      </c>
    </row>
    <row r="941" spans="1:49" x14ac:dyDescent="0.25">
      <c r="A941" s="117">
        <v>450000</v>
      </c>
      <c r="B941" s="117">
        <v>860000</v>
      </c>
      <c r="C941" s="117">
        <v>860000</v>
      </c>
      <c r="D941" s="115" t="s">
        <v>342</v>
      </c>
      <c r="E941" s="115" t="s">
        <v>13</v>
      </c>
      <c r="F941" s="115" t="s">
        <v>343</v>
      </c>
      <c r="G941" s="115" t="s">
        <v>344</v>
      </c>
      <c r="H941" s="115">
        <v>0.56000000000000005</v>
      </c>
      <c r="I941" s="115">
        <v>0.48</v>
      </c>
      <c r="J941" s="115" t="s">
        <v>350</v>
      </c>
      <c r="K941" s="115">
        <v>0.12964909410684</v>
      </c>
      <c r="L941" s="115">
        <v>3696.3813882620102</v>
      </c>
      <c r="M941" s="115">
        <v>9.26566045991229</v>
      </c>
      <c r="N941" s="115">
        <v>1.3823769091695399</v>
      </c>
      <c r="O941" s="115">
        <v>1.2012844849292299</v>
      </c>
      <c r="P941" s="115">
        <v>0.17922391398804999</v>
      </c>
      <c r="Q941" s="115">
        <v>479.23249846156801</v>
      </c>
      <c r="R941" s="115">
        <v>1210</v>
      </c>
      <c r="S941" s="115" t="s">
        <v>353</v>
      </c>
      <c r="T941" s="115">
        <v>1210</v>
      </c>
      <c r="U941" s="115" t="s">
        <v>352</v>
      </c>
      <c r="V941" s="115" t="s">
        <v>350</v>
      </c>
      <c r="Z941" s="115">
        <v>0</v>
      </c>
      <c r="AA941" s="115">
        <v>1</v>
      </c>
      <c r="AB941" s="115">
        <v>1.2012844849292299</v>
      </c>
      <c r="AC941" s="115">
        <v>0.17922391398804999</v>
      </c>
      <c r="AD941" s="115">
        <v>479.23249846156801</v>
      </c>
      <c r="AF941" s="115">
        <v>-1</v>
      </c>
      <c r="AG941" s="115">
        <v>-1</v>
      </c>
      <c r="AH941" s="115">
        <v>-1</v>
      </c>
      <c r="AI941" s="115">
        <v>-1</v>
      </c>
      <c r="AJ941" s="115">
        <v>0</v>
      </c>
      <c r="AM941" s="115" t="s">
        <v>348</v>
      </c>
      <c r="AN941" s="115">
        <v>-1</v>
      </c>
      <c r="AQ941" s="115">
        <v>608</v>
      </c>
      <c r="AR941" s="115" t="s">
        <v>247</v>
      </c>
      <c r="AS941" s="115" t="s">
        <v>355</v>
      </c>
      <c r="AT941" s="115" t="s">
        <v>296</v>
      </c>
      <c r="AV941" s="115">
        <v>107.68014640349701</v>
      </c>
      <c r="AW941" s="115">
        <v>0.38867193709999998</v>
      </c>
    </row>
    <row r="942" spans="1:49" x14ac:dyDescent="0.25">
      <c r="A942" s="117">
        <v>450000</v>
      </c>
      <c r="B942" s="117">
        <v>860000</v>
      </c>
      <c r="C942" s="117">
        <v>860000</v>
      </c>
      <c r="D942" s="115" t="s">
        <v>342</v>
      </c>
      <c r="E942" s="115" t="s">
        <v>13</v>
      </c>
      <c r="F942" s="115" t="s">
        <v>343</v>
      </c>
      <c r="G942" s="115" t="s">
        <v>344</v>
      </c>
      <c r="H942" s="115">
        <v>0.56000000000000005</v>
      </c>
      <c r="I942" s="115">
        <v>0.48</v>
      </c>
      <c r="J942" s="115" t="s">
        <v>345</v>
      </c>
      <c r="K942" s="115">
        <v>2.8756161491239999E-2</v>
      </c>
      <c r="L942" s="115">
        <v>3696.3813882620102</v>
      </c>
      <c r="M942" s="115">
        <v>9.26566045991229</v>
      </c>
      <c r="N942" s="115">
        <v>1.3823769091695399</v>
      </c>
      <c r="O942" s="115">
        <v>0.26644482850828</v>
      </c>
      <c r="P942" s="115">
        <v>3.9751853641840001E-2</v>
      </c>
      <c r="Q942" s="115">
        <v>106.29374013409399</v>
      </c>
      <c r="R942" s="115">
        <v>1210</v>
      </c>
      <c r="S942" s="115" t="s">
        <v>353</v>
      </c>
      <c r="T942" s="115">
        <v>1210</v>
      </c>
      <c r="U942" s="115" t="s">
        <v>347</v>
      </c>
      <c r="V942" s="115" t="s">
        <v>345</v>
      </c>
      <c r="Z942" s="115">
        <v>0</v>
      </c>
      <c r="AA942" s="115">
        <v>1</v>
      </c>
      <c r="AB942" s="115">
        <v>0.26644482850828</v>
      </c>
      <c r="AC942" s="115">
        <v>3.9751853641840001E-2</v>
      </c>
      <c r="AD942" s="115">
        <v>106.293740134093</v>
      </c>
      <c r="AF942" s="115">
        <v>-1</v>
      </c>
      <c r="AG942" s="115">
        <v>-1</v>
      </c>
      <c r="AH942" s="115">
        <v>-1</v>
      </c>
      <c r="AI942" s="115">
        <v>-1</v>
      </c>
      <c r="AJ942" s="115">
        <v>0</v>
      </c>
      <c r="AM942" s="115" t="s">
        <v>348</v>
      </c>
      <c r="AN942" s="115">
        <v>-1</v>
      </c>
      <c r="AQ942" s="115">
        <v>608</v>
      </c>
      <c r="AR942" s="115" t="s">
        <v>247</v>
      </c>
      <c r="AS942" s="115" t="s">
        <v>355</v>
      </c>
      <c r="AT942" s="115" t="s">
        <v>296</v>
      </c>
      <c r="AV942" s="115">
        <v>89.235303328595705</v>
      </c>
      <c r="AW942" s="115">
        <v>8.6207412900000002E-2</v>
      </c>
    </row>
    <row r="943" spans="1:49" x14ac:dyDescent="0.25">
      <c r="A943" s="117">
        <v>450000</v>
      </c>
      <c r="B943" s="117">
        <v>860000</v>
      </c>
      <c r="C943" s="117">
        <v>860000</v>
      </c>
      <c r="D943" s="115" t="s">
        <v>342</v>
      </c>
      <c r="E943" s="115" t="s">
        <v>13</v>
      </c>
      <c r="F943" s="115" t="s">
        <v>343</v>
      </c>
      <c r="G943" s="115" t="s">
        <v>344</v>
      </c>
      <c r="H943" s="115">
        <v>0.56000000000000005</v>
      </c>
      <c r="I943" s="115">
        <v>0.48</v>
      </c>
      <c r="J943" s="115" t="s">
        <v>350</v>
      </c>
      <c r="K943" s="115">
        <v>5.14067223594E-3</v>
      </c>
      <c r="L943" s="115">
        <v>3697.3813855888002</v>
      </c>
      <c r="M943" s="115">
        <v>9.2096594654569905</v>
      </c>
      <c r="N943" s="115">
        <v>1.3542620814797801</v>
      </c>
      <c r="O943" s="115">
        <v>4.7343840716539999E-2</v>
      </c>
      <c r="P943" s="115">
        <v>6.9618174824499996E-3</v>
      </c>
      <c r="Q943" s="115">
        <v>19.007025834581398</v>
      </c>
      <c r="R943" s="115">
        <v>1200</v>
      </c>
      <c r="S943" s="115" t="s">
        <v>351</v>
      </c>
      <c r="T943" s="115">
        <v>1200</v>
      </c>
      <c r="U943" s="115" t="s">
        <v>352</v>
      </c>
      <c r="V943" s="115" t="s">
        <v>350</v>
      </c>
      <c r="Z943" s="115">
        <v>0</v>
      </c>
      <c r="AA943" s="115">
        <v>1</v>
      </c>
      <c r="AB943" s="115">
        <v>4.7343840716539999E-2</v>
      </c>
      <c r="AC943" s="115">
        <v>6.9618174824499996E-3</v>
      </c>
      <c r="AD943" s="115">
        <v>957.37235618627199</v>
      </c>
      <c r="AF943" s="115">
        <v>-1</v>
      </c>
      <c r="AG943" s="115">
        <v>-1</v>
      </c>
      <c r="AH943" s="115">
        <v>-1</v>
      </c>
      <c r="AI943" s="115">
        <v>-1</v>
      </c>
      <c r="AJ943" s="115">
        <v>0</v>
      </c>
      <c r="AM943" s="115" t="s">
        <v>348</v>
      </c>
      <c r="AN943" s="115">
        <v>-1</v>
      </c>
      <c r="AQ943" s="115">
        <v>608</v>
      </c>
      <c r="AR943" s="115" t="s">
        <v>247</v>
      </c>
      <c r="AS943" s="115" t="s">
        <v>355</v>
      </c>
      <c r="AT943" s="115" t="s">
        <v>296</v>
      </c>
      <c r="AV943" s="115">
        <v>26.078554516512799</v>
      </c>
      <c r="AW943" s="115">
        <v>0.77645770979999995</v>
      </c>
    </row>
    <row r="944" spans="1:49" x14ac:dyDescent="0.25">
      <c r="A944" s="117">
        <v>450000</v>
      </c>
      <c r="B944" s="117">
        <v>860000</v>
      </c>
      <c r="C944" s="117">
        <v>860000</v>
      </c>
      <c r="D944" s="115" t="s">
        <v>342</v>
      </c>
      <c r="E944" s="115" t="s">
        <v>13</v>
      </c>
      <c r="F944" s="115" t="s">
        <v>343</v>
      </c>
      <c r="G944" s="115" t="s">
        <v>344</v>
      </c>
      <c r="H944" s="115">
        <v>0.56000000000000005</v>
      </c>
      <c r="I944" s="115">
        <v>0.48</v>
      </c>
      <c r="J944" s="115" t="s">
        <v>350</v>
      </c>
      <c r="K944" s="115">
        <v>2.8367424316459999E-2</v>
      </c>
      <c r="L944" s="115">
        <v>3695.9802375167401</v>
      </c>
      <c r="M944" s="115">
        <v>9.2064256096435795</v>
      </c>
      <c r="N944" s="115">
        <v>1.3537952612452899</v>
      </c>
      <c r="O944" s="115">
        <v>0.26116258170668999</v>
      </c>
      <c r="P944" s="115">
        <v>3.8403684613350003E-2</v>
      </c>
      <c r="Q944" s="115">
        <v>104.845439662891</v>
      </c>
      <c r="R944" s="115">
        <v>1210</v>
      </c>
      <c r="S944" s="115" t="s">
        <v>353</v>
      </c>
      <c r="T944" s="115">
        <v>1210</v>
      </c>
      <c r="U944" s="115" t="s">
        <v>352</v>
      </c>
      <c r="V944" s="115" t="s">
        <v>350</v>
      </c>
      <c r="Z944" s="115">
        <v>0</v>
      </c>
      <c r="AA944" s="115">
        <v>1</v>
      </c>
      <c r="AB944" s="115">
        <v>0.26116258170668999</v>
      </c>
      <c r="AC944" s="115">
        <v>3.8403684613350003E-2</v>
      </c>
      <c r="AD944" s="115">
        <v>130.92685851939299</v>
      </c>
      <c r="AF944" s="115">
        <v>-1</v>
      </c>
      <c r="AG944" s="115">
        <v>-1</v>
      </c>
      <c r="AH944" s="115">
        <v>-1</v>
      </c>
      <c r="AI944" s="115">
        <v>-1</v>
      </c>
      <c r="AJ944" s="115">
        <v>0</v>
      </c>
      <c r="AM944" s="115" t="s">
        <v>348</v>
      </c>
      <c r="AN944" s="115">
        <v>-1</v>
      </c>
      <c r="AQ944" s="115">
        <v>608</v>
      </c>
      <c r="AR944" s="115" t="s">
        <v>247</v>
      </c>
      <c r="AS944" s="115" t="s">
        <v>355</v>
      </c>
      <c r="AT944" s="115" t="s">
        <v>296</v>
      </c>
      <c r="AV944" s="115">
        <v>75.715208096995795</v>
      </c>
      <c r="AW944" s="115">
        <v>0.10618561109999999</v>
      </c>
    </row>
    <row r="945" spans="1:49" x14ac:dyDescent="0.25">
      <c r="A945" s="117">
        <v>450000</v>
      </c>
      <c r="B945" s="117">
        <v>860000</v>
      </c>
      <c r="C945" s="117">
        <v>860000</v>
      </c>
      <c r="D945" s="115" t="s">
        <v>342</v>
      </c>
      <c r="E945" s="115" t="s">
        <v>13</v>
      </c>
      <c r="F945" s="115" t="s">
        <v>343</v>
      </c>
      <c r="G945" s="115" t="s">
        <v>344</v>
      </c>
      <c r="H945" s="115">
        <v>0.56000000000000005</v>
      </c>
      <c r="I945" s="115">
        <v>0.48</v>
      </c>
      <c r="J945" s="115" t="s">
        <v>350</v>
      </c>
      <c r="K945" s="115">
        <v>0.22582329445668001</v>
      </c>
      <c r="L945" s="115">
        <v>3695.9802375167401</v>
      </c>
      <c r="M945" s="115">
        <v>9.2064256096435795</v>
      </c>
      <c r="N945" s="115">
        <v>1.3537952612452899</v>
      </c>
      <c r="O945" s="115">
        <v>2.07902536134011</v>
      </c>
      <c r="P945" s="115">
        <v>0.30571850591425997</v>
      </c>
      <c r="Q945" s="115">
        <v>834.63843348283501</v>
      </c>
      <c r="R945" s="115">
        <v>1210</v>
      </c>
      <c r="S945" s="115" t="s">
        <v>353</v>
      </c>
      <c r="T945" s="115">
        <v>1210</v>
      </c>
      <c r="U945" s="115" t="s">
        <v>352</v>
      </c>
      <c r="V945" s="115" t="s">
        <v>350</v>
      </c>
      <c r="Z945" s="115">
        <v>0</v>
      </c>
      <c r="AA945" s="115">
        <v>1</v>
      </c>
      <c r="AB945" s="115">
        <v>2.07902536134011</v>
      </c>
      <c r="AC945" s="115">
        <v>0.30571850591425997</v>
      </c>
      <c r="AD945" s="115">
        <v>1018.37112453921</v>
      </c>
      <c r="AF945" s="115">
        <v>-1</v>
      </c>
      <c r="AG945" s="115">
        <v>-1</v>
      </c>
      <c r="AH945" s="115">
        <v>-1</v>
      </c>
      <c r="AI945" s="115">
        <v>-1</v>
      </c>
      <c r="AJ945" s="115">
        <v>0</v>
      </c>
      <c r="AM945" s="115" t="s">
        <v>348</v>
      </c>
      <c r="AN945" s="115">
        <v>-1</v>
      </c>
      <c r="AQ945" s="115">
        <v>608</v>
      </c>
      <c r="AR945" s="115" t="s">
        <v>247</v>
      </c>
      <c r="AS945" s="115" t="s">
        <v>355</v>
      </c>
      <c r="AT945" s="115" t="s">
        <v>296</v>
      </c>
      <c r="AV945" s="115">
        <v>121.846156253407</v>
      </c>
      <c r="AW945" s="115">
        <v>0.82592954139999997</v>
      </c>
    </row>
    <row r="946" spans="1:49" x14ac:dyDescent="0.25">
      <c r="A946" s="117">
        <v>450000</v>
      </c>
      <c r="B946" s="117">
        <v>860000</v>
      </c>
      <c r="C946" s="117">
        <v>860000</v>
      </c>
      <c r="D946" s="115" t="s">
        <v>342</v>
      </c>
      <c r="E946" s="115" t="s">
        <v>13</v>
      </c>
      <c r="F946" s="115" t="s">
        <v>343</v>
      </c>
      <c r="G946" s="115" t="s">
        <v>344</v>
      </c>
      <c r="H946" s="115">
        <v>0.56000000000000005</v>
      </c>
      <c r="I946" s="115">
        <v>0.48</v>
      </c>
      <c r="J946" s="115" t="s">
        <v>350</v>
      </c>
      <c r="K946" s="115">
        <v>0.16550997839869</v>
      </c>
      <c r="L946" s="115">
        <v>3695.9802375167401</v>
      </c>
      <c r="M946" s="115">
        <v>9.2064256096435795</v>
      </c>
      <c r="N946" s="115">
        <v>1.3537952612452899</v>
      </c>
      <c r="O946" s="115">
        <v>1.5237553037812801</v>
      </c>
      <c r="P946" s="115">
        <v>0.22406662444496001</v>
      </c>
      <c r="Q946" s="115">
        <v>611.721609273392</v>
      </c>
      <c r="R946" s="115">
        <v>1210</v>
      </c>
      <c r="S946" s="115" t="s">
        <v>353</v>
      </c>
      <c r="T946" s="115">
        <v>1210</v>
      </c>
      <c r="U946" s="115" t="s">
        <v>352</v>
      </c>
      <c r="V946" s="115" t="s">
        <v>350</v>
      </c>
      <c r="Z946" s="115">
        <v>0</v>
      </c>
      <c r="AA946" s="115">
        <v>1</v>
      </c>
      <c r="AB946" s="115">
        <v>1.5237553037812801</v>
      </c>
      <c r="AC946" s="115">
        <v>0.22406662444496001</v>
      </c>
      <c r="AD946" s="115">
        <v>741.94184230202404</v>
      </c>
      <c r="AF946" s="115">
        <v>-1</v>
      </c>
      <c r="AG946" s="115">
        <v>-1</v>
      </c>
      <c r="AH946" s="115">
        <v>-1</v>
      </c>
      <c r="AI946" s="115">
        <v>-1</v>
      </c>
      <c r="AJ946" s="115">
        <v>0</v>
      </c>
      <c r="AM946" s="115" t="s">
        <v>348</v>
      </c>
      <c r="AN946" s="115">
        <v>-1</v>
      </c>
      <c r="AQ946" s="115">
        <v>608</v>
      </c>
      <c r="AR946" s="115" t="s">
        <v>247</v>
      </c>
      <c r="AS946" s="115" t="s">
        <v>355</v>
      </c>
      <c r="AT946" s="115" t="s">
        <v>296</v>
      </c>
      <c r="AV946" s="115">
        <v>107.088521027686</v>
      </c>
      <c r="AW946" s="115">
        <v>0.6017370984</v>
      </c>
    </row>
    <row r="947" spans="1:49" x14ac:dyDescent="0.25">
      <c r="A947" s="117">
        <v>450000</v>
      </c>
      <c r="B947" s="117">
        <v>860000</v>
      </c>
      <c r="C947" s="117">
        <v>860000</v>
      </c>
      <c r="D947" s="115" t="s">
        <v>342</v>
      </c>
      <c r="E947" s="115" t="s">
        <v>13</v>
      </c>
      <c r="F947" s="115" t="s">
        <v>343</v>
      </c>
      <c r="G947" s="115" t="s">
        <v>344</v>
      </c>
      <c r="H947" s="115">
        <v>0.56000000000000005</v>
      </c>
      <c r="I947" s="115">
        <v>0.48</v>
      </c>
      <c r="J947" s="115" t="s">
        <v>350</v>
      </c>
      <c r="K947" s="115">
        <v>0.11099322187826</v>
      </c>
      <c r="L947" s="115">
        <v>3705.2314153591901</v>
      </c>
      <c r="M947" s="115">
        <v>9.22801352586219</v>
      </c>
      <c r="N947" s="115">
        <v>1.35692023097352</v>
      </c>
      <c r="O947" s="115">
        <v>1.0242469527716</v>
      </c>
      <c r="P947" s="115">
        <v>0.15060894826754001</v>
      </c>
      <c r="Q947" s="115">
        <v>411.25557259526198</v>
      </c>
      <c r="R947" s="115">
        <v>1200</v>
      </c>
      <c r="S947" s="115" t="s">
        <v>351</v>
      </c>
      <c r="T947" s="115">
        <v>1200</v>
      </c>
      <c r="U947" s="115" t="s">
        <v>352</v>
      </c>
      <c r="V947" s="115" t="s">
        <v>350</v>
      </c>
      <c r="Z947" s="115">
        <v>0</v>
      </c>
      <c r="AA947" s="115">
        <v>1</v>
      </c>
      <c r="AB947" s="115">
        <v>1.0242469527716</v>
      </c>
      <c r="AC947" s="115">
        <v>0.15060894826754001</v>
      </c>
      <c r="AD947" s="115">
        <v>898.19923390178303</v>
      </c>
      <c r="AF947" s="115">
        <v>-1</v>
      </c>
      <c r="AG947" s="115">
        <v>-1</v>
      </c>
      <c r="AH947" s="115">
        <v>-1</v>
      </c>
      <c r="AI947" s="115">
        <v>-1</v>
      </c>
      <c r="AJ947" s="115">
        <v>0</v>
      </c>
      <c r="AM947" s="115" t="s">
        <v>348</v>
      </c>
      <c r="AN947" s="115">
        <v>-1</v>
      </c>
      <c r="AQ947" s="115">
        <v>608</v>
      </c>
      <c r="AR947" s="115" t="s">
        <v>247</v>
      </c>
      <c r="AS947" s="115" t="s">
        <v>355</v>
      </c>
      <c r="AT947" s="115" t="s">
        <v>296</v>
      </c>
      <c r="AV947" s="115">
        <v>121.24477403909501</v>
      </c>
      <c r="AW947" s="115">
        <v>0.728466532</v>
      </c>
    </row>
    <row r="948" spans="1:49" x14ac:dyDescent="0.25">
      <c r="A948" s="117">
        <v>450000</v>
      </c>
      <c r="B948" s="117">
        <v>860000</v>
      </c>
      <c r="C948" s="117">
        <v>860000</v>
      </c>
      <c r="D948" s="115" t="s">
        <v>342</v>
      </c>
      <c r="E948" s="115" t="s">
        <v>13</v>
      </c>
      <c r="F948" s="115" t="s">
        <v>343</v>
      </c>
      <c r="G948" s="115" t="s">
        <v>344</v>
      </c>
      <c r="H948" s="115">
        <v>0.56000000000000005</v>
      </c>
      <c r="I948" s="115">
        <v>0.48</v>
      </c>
      <c r="J948" s="115" t="s">
        <v>350</v>
      </c>
      <c r="K948" s="115">
        <v>1.3347293852220001E-2</v>
      </c>
      <c r="L948" s="115">
        <v>3705.2314153591901</v>
      </c>
      <c r="M948" s="115">
        <v>9.22801352586219</v>
      </c>
      <c r="N948" s="115">
        <v>1.35692023097352</v>
      </c>
      <c r="O948" s="115">
        <v>0.12316900820199</v>
      </c>
      <c r="P948" s="115">
        <v>1.811121305683E-2</v>
      </c>
      <c r="Q948" s="115">
        <v>49.454812491294597</v>
      </c>
      <c r="R948" s="115">
        <v>1210</v>
      </c>
      <c r="S948" s="115" t="s">
        <v>353</v>
      </c>
      <c r="T948" s="115">
        <v>1210</v>
      </c>
      <c r="U948" s="115" t="s">
        <v>352</v>
      </c>
      <c r="V948" s="115" t="s">
        <v>350</v>
      </c>
      <c r="Z948" s="115">
        <v>0</v>
      </c>
      <c r="AA948" s="115">
        <v>1</v>
      </c>
      <c r="AB948" s="115">
        <v>0.12316900820199</v>
      </c>
      <c r="AC948" s="115">
        <v>1.811121305683E-2</v>
      </c>
      <c r="AD948" s="115">
        <v>49.454812491293502</v>
      </c>
      <c r="AF948" s="115">
        <v>-1</v>
      </c>
      <c r="AG948" s="115">
        <v>-1</v>
      </c>
      <c r="AH948" s="115">
        <v>-1</v>
      </c>
      <c r="AI948" s="115">
        <v>-1</v>
      </c>
      <c r="AJ948" s="115">
        <v>0</v>
      </c>
      <c r="AM948" s="115" t="s">
        <v>348</v>
      </c>
      <c r="AN948" s="115">
        <v>-1</v>
      </c>
      <c r="AQ948" s="115">
        <v>608</v>
      </c>
      <c r="AR948" s="115" t="s">
        <v>247</v>
      </c>
      <c r="AS948" s="115" t="s">
        <v>355</v>
      </c>
      <c r="AT948" s="115" t="s">
        <v>296</v>
      </c>
      <c r="AV948" s="115">
        <v>39.602363495591703</v>
      </c>
      <c r="AW948" s="115">
        <v>4.0109337000000002E-2</v>
      </c>
    </row>
    <row r="949" spans="1:49" x14ac:dyDescent="0.25">
      <c r="A949" s="117">
        <v>450000</v>
      </c>
      <c r="B949" s="117">
        <v>860000</v>
      </c>
      <c r="C949" s="117">
        <v>860000</v>
      </c>
      <c r="D949" s="115" t="s">
        <v>342</v>
      </c>
      <c r="E949" s="115" t="s">
        <v>13</v>
      </c>
      <c r="F949" s="115" t="s">
        <v>343</v>
      </c>
      <c r="G949" s="115" t="s">
        <v>344</v>
      </c>
      <c r="H949" s="115">
        <v>0.56000000000000005</v>
      </c>
      <c r="I949" s="115">
        <v>0.48</v>
      </c>
      <c r="J949" s="115" t="s">
        <v>350</v>
      </c>
      <c r="K949" s="115">
        <v>2.4078553576030001E-2</v>
      </c>
      <c r="L949" s="115">
        <v>3705.2314153591901</v>
      </c>
      <c r="M949" s="115">
        <v>9.22801352586219</v>
      </c>
      <c r="N949" s="115">
        <v>1.35692023097352</v>
      </c>
      <c r="O949" s="115">
        <v>0.22219721808282999</v>
      </c>
      <c r="P949" s="115">
        <v>3.2672676479899999E-2</v>
      </c>
      <c r="Q949" s="115">
        <v>89.216613146330602</v>
      </c>
      <c r="R949" s="115">
        <v>1210</v>
      </c>
      <c r="S949" s="115" t="s">
        <v>353</v>
      </c>
      <c r="T949" s="115">
        <v>1210</v>
      </c>
      <c r="U949" s="115" t="s">
        <v>352</v>
      </c>
      <c r="V949" s="115" t="s">
        <v>350</v>
      </c>
      <c r="Z949" s="115">
        <v>0</v>
      </c>
      <c r="AA949" s="115">
        <v>1</v>
      </c>
      <c r="AB949" s="115">
        <v>0.22219721808282999</v>
      </c>
      <c r="AC949" s="115">
        <v>3.2672676479899999E-2</v>
      </c>
      <c r="AD949" s="115">
        <v>89.216613146330204</v>
      </c>
      <c r="AF949" s="115">
        <v>-1</v>
      </c>
      <c r="AG949" s="115">
        <v>-1</v>
      </c>
      <c r="AH949" s="115">
        <v>-1</v>
      </c>
      <c r="AI949" s="115">
        <v>-1</v>
      </c>
      <c r="AJ949" s="115">
        <v>0</v>
      </c>
      <c r="AM949" s="115" t="s">
        <v>348</v>
      </c>
      <c r="AN949" s="115">
        <v>-1</v>
      </c>
      <c r="AQ949" s="115">
        <v>608</v>
      </c>
      <c r="AR949" s="115" t="s">
        <v>247</v>
      </c>
      <c r="AS949" s="115" t="s">
        <v>355</v>
      </c>
      <c r="AT949" s="115" t="s">
        <v>296</v>
      </c>
      <c r="AV949" s="115">
        <v>61.895012085307101</v>
      </c>
      <c r="AW949" s="115">
        <v>7.2357350500000001E-2</v>
      </c>
    </row>
    <row r="950" spans="1:49" x14ac:dyDescent="0.25">
      <c r="A950" s="117">
        <v>450000</v>
      </c>
      <c r="B950" s="117">
        <v>860000</v>
      </c>
      <c r="C950" s="117">
        <v>870000</v>
      </c>
      <c r="D950" s="115" t="s">
        <v>342</v>
      </c>
      <c r="E950" s="115" t="s">
        <v>13</v>
      </c>
      <c r="F950" s="115" t="s">
        <v>343</v>
      </c>
      <c r="G950" s="115" t="s">
        <v>344</v>
      </c>
      <c r="H950" s="115">
        <v>0.56000000000000005</v>
      </c>
      <c r="I950" s="115">
        <v>0.48</v>
      </c>
      <c r="J950" s="115" t="s">
        <v>350</v>
      </c>
      <c r="K950" s="115">
        <v>0.12083549239971</v>
      </c>
      <c r="L950" s="115">
        <v>3701.53121117193</v>
      </c>
      <c r="M950" s="115">
        <v>9.2193788811919593</v>
      </c>
      <c r="N950" s="115">
        <v>1.35567031494801</v>
      </c>
      <c r="O950" s="115">
        <v>1.1140281867283901</v>
      </c>
      <c r="P950" s="115">
        <v>0.16381309003842001</v>
      </c>
      <c r="Q950" s="115">
        <v>447.27634653488502</v>
      </c>
      <c r="R950" s="115">
        <v>1210</v>
      </c>
      <c r="S950" s="115" t="s">
        <v>353</v>
      </c>
      <c r="T950" s="115">
        <v>1210</v>
      </c>
      <c r="U950" s="115" t="s">
        <v>352</v>
      </c>
      <c r="V950" s="115" t="s">
        <v>350</v>
      </c>
      <c r="Z950" s="115">
        <v>0</v>
      </c>
      <c r="AA950" s="115">
        <v>1</v>
      </c>
      <c r="AB950" s="115">
        <v>1.1140281867283901</v>
      </c>
      <c r="AC950" s="115">
        <v>0.16381309003842001</v>
      </c>
      <c r="AD950" s="115">
        <v>447.27634653488502</v>
      </c>
      <c r="AF950" s="115">
        <v>-1</v>
      </c>
      <c r="AG950" s="115">
        <v>-1</v>
      </c>
      <c r="AH950" s="115">
        <v>-1</v>
      </c>
      <c r="AI950" s="115">
        <v>-1</v>
      </c>
      <c r="AJ950" s="115">
        <v>0</v>
      </c>
      <c r="AM950" s="115" t="s">
        <v>348</v>
      </c>
      <c r="AN950" s="115">
        <v>-1</v>
      </c>
      <c r="AQ950" s="115">
        <v>608</v>
      </c>
      <c r="AR950" s="115" t="s">
        <v>247</v>
      </c>
      <c r="AS950" s="115" t="s">
        <v>355</v>
      </c>
      <c r="AT950" s="115" t="s">
        <v>296</v>
      </c>
      <c r="AV950" s="115">
        <v>110.12826643670699</v>
      </c>
      <c r="AW950" s="115">
        <v>0.36275453899999999</v>
      </c>
    </row>
    <row r="951" spans="1:49" x14ac:dyDescent="0.25">
      <c r="A951" s="117">
        <v>450000</v>
      </c>
      <c r="B951" s="117">
        <v>860000</v>
      </c>
      <c r="C951" s="117">
        <v>870000</v>
      </c>
      <c r="D951" s="115" t="s">
        <v>342</v>
      </c>
      <c r="E951" s="115" t="s">
        <v>13</v>
      </c>
      <c r="F951" s="115" t="s">
        <v>343</v>
      </c>
      <c r="G951" s="115" t="s">
        <v>344</v>
      </c>
      <c r="H951" s="115">
        <v>0.56000000000000005</v>
      </c>
      <c r="I951" s="115">
        <v>0.48</v>
      </c>
      <c r="J951" s="115" t="s">
        <v>350</v>
      </c>
      <c r="K951" s="115">
        <v>0.29915733516713</v>
      </c>
      <c r="L951" s="115">
        <v>3701.53121117193</v>
      </c>
      <c r="M951" s="115">
        <v>9.2193788811919593</v>
      </c>
      <c r="N951" s="115">
        <v>1.35567031494801</v>
      </c>
      <c r="O951" s="115">
        <v>2.75804481799354</v>
      </c>
      <c r="P951" s="115">
        <v>0.40555871878503003</v>
      </c>
      <c r="Q951" s="115">
        <v>1107.34021317216</v>
      </c>
      <c r="R951" s="115">
        <v>1210</v>
      </c>
      <c r="S951" s="115" t="s">
        <v>353</v>
      </c>
      <c r="T951" s="115">
        <v>1210</v>
      </c>
      <c r="U951" s="115" t="s">
        <v>352</v>
      </c>
      <c r="V951" s="115" t="s">
        <v>350</v>
      </c>
      <c r="Z951" s="115">
        <v>0</v>
      </c>
      <c r="AA951" s="115">
        <v>1</v>
      </c>
      <c r="AB951" s="115">
        <v>2.75804481799354</v>
      </c>
      <c r="AC951" s="115">
        <v>0.40555871878503003</v>
      </c>
      <c r="AD951" s="115">
        <v>1107.34021317216</v>
      </c>
      <c r="AF951" s="115">
        <v>-1</v>
      </c>
      <c r="AG951" s="115">
        <v>-1</v>
      </c>
      <c r="AH951" s="115">
        <v>-1</v>
      </c>
      <c r="AI951" s="115">
        <v>-1</v>
      </c>
      <c r="AJ951" s="115">
        <v>0</v>
      </c>
      <c r="AM951" s="115" t="s">
        <v>348</v>
      </c>
      <c r="AN951" s="115">
        <v>-1</v>
      </c>
      <c r="AQ951" s="115">
        <v>608</v>
      </c>
      <c r="AR951" s="115" t="s">
        <v>247</v>
      </c>
      <c r="AS951" s="115" t="s">
        <v>355</v>
      </c>
      <c r="AT951" s="115" t="s">
        <v>296</v>
      </c>
      <c r="AV951" s="115">
        <v>142.64277710664101</v>
      </c>
      <c r="AW951" s="115">
        <v>0.89808614210000004</v>
      </c>
    </row>
    <row r="952" spans="1:49" x14ac:dyDescent="0.25">
      <c r="A952" s="117">
        <v>450000</v>
      </c>
      <c r="B952" s="117">
        <v>860000</v>
      </c>
      <c r="C952" s="117">
        <v>870000</v>
      </c>
      <c r="D952" s="115" t="s">
        <v>342</v>
      </c>
      <c r="E952" s="115" t="s">
        <v>13</v>
      </c>
      <c r="F952" s="115" t="s">
        <v>343</v>
      </c>
      <c r="G952" s="115" t="s">
        <v>344</v>
      </c>
      <c r="H952" s="115">
        <v>0.56000000000000005</v>
      </c>
      <c r="I952" s="115">
        <v>0.48</v>
      </c>
      <c r="J952" s="115" t="s">
        <v>350</v>
      </c>
      <c r="K952" s="115">
        <v>0.11699010140839</v>
      </c>
      <c r="L952" s="115">
        <v>3701.53121117193</v>
      </c>
      <c r="M952" s="115">
        <v>9.2193788811919593</v>
      </c>
      <c r="N952" s="115">
        <v>1.35567031494801</v>
      </c>
      <c r="O952" s="115">
        <v>1.0785760702330101</v>
      </c>
      <c r="P952" s="115">
        <v>0.15860000762210999</v>
      </c>
      <c r="Q952" s="115">
        <v>433.04251176132499</v>
      </c>
      <c r="R952" s="115">
        <v>1210</v>
      </c>
      <c r="S952" s="115" t="s">
        <v>353</v>
      </c>
      <c r="T952" s="115">
        <v>1210</v>
      </c>
      <c r="U952" s="115" t="s">
        <v>352</v>
      </c>
      <c r="V952" s="115" t="s">
        <v>350</v>
      </c>
      <c r="Z952" s="115">
        <v>0</v>
      </c>
      <c r="AA952" s="115">
        <v>1</v>
      </c>
      <c r="AB952" s="115">
        <v>1.0785760702330101</v>
      </c>
      <c r="AC952" s="115">
        <v>0.15860000762210999</v>
      </c>
      <c r="AD952" s="115">
        <v>433.04251176132499</v>
      </c>
      <c r="AF952" s="115">
        <v>-1</v>
      </c>
      <c r="AG952" s="115">
        <v>-1</v>
      </c>
      <c r="AH952" s="115">
        <v>-1</v>
      </c>
      <c r="AI952" s="115">
        <v>-1</v>
      </c>
      <c r="AJ952" s="115">
        <v>0</v>
      </c>
      <c r="AM952" s="115" t="s">
        <v>348</v>
      </c>
      <c r="AN952" s="115">
        <v>-1</v>
      </c>
      <c r="AQ952" s="115">
        <v>608</v>
      </c>
      <c r="AR952" s="115" t="s">
        <v>247</v>
      </c>
      <c r="AS952" s="115" t="s">
        <v>355</v>
      </c>
      <c r="AT952" s="115" t="s">
        <v>296</v>
      </c>
      <c r="AV952" s="115">
        <v>108.01154905891499</v>
      </c>
      <c r="AW952" s="115">
        <v>0.35121047179999998</v>
      </c>
    </row>
    <row r="953" spans="1:49" x14ac:dyDescent="0.25">
      <c r="A953" s="117">
        <v>450000</v>
      </c>
      <c r="B953" s="117">
        <v>860000</v>
      </c>
      <c r="C953" s="117">
        <v>870000</v>
      </c>
      <c r="D953" s="115" t="s">
        <v>342</v>
      </c>
      <c r="E953" s="115" t="s">
        <v>13</v>
      </c>
      <c r="F953" s="115" t="s">
        <v>343</v>
      </c>
      <c r="G953" s="115" t="s">
        <v>344</v>
      </c>
      <c r="H953" s="115">
        <v>0.56000000000000005</v>
      </c>
      <c r="I953" s="115">
        <v>0.48</v>
      </c>
      <c r="J953" s="115" t="s">
        <v>350</v>
      </c>
      <c r="K953" s="115">
        <v>1.72373978866E-2</v>
      </c>
      <c r="L953" s="115">
        <v>3701.53121117193</v>
      </c>
      <c r="M953" s="115">
        <v>9.2193788811919593</v>
      </c>
      <c r="N953" s="115">
        <v>1.35567031494801</v>
      </c>
      <c r="O953" s="115">
        <v>0.15891810204248</v>
      </c>
      <c r="P953" s="115">
        <v>2.336822862182E-2</v>
      </c>
      <c r="Q953" s="115">
        <v>63.8047662766649</v>
      </c>
      <c r="R953" s="115">
        <v>1210</v>
      </c>
      <c r="S953" s="115" t="s">
        <v>353</v>
      </c>
      <c r="T953" s="115">
        <v>1210</v>
      </c>
      <c r="U953" s="115" t="s">
        <v>352</v>
      </c>
      <c r="V953" s="115" t="s">
        <v>350</v>
      </c>
      <c r="Z953" s="115">
        <v>0</v>
      </c>
      <c r="AA953" s="115">
        <v>1</v>
      </c>
      <c r="AB953" s="115">
        <v>0.15891810204248</v>
      </c>
      <c r="AC953" s="115">
        <v>2.336822862182E-2</v>
      </c>
      <c r="AD953" s="115">
        <v>63.804766276666399</v>
      </c>
      <c r="AF953" s="115">
        <v>-1</v>
      </c>
      <c r="AG953" s="115">
        <v>-1</v>
      </c>
      <c r="AH953" s="115">
        <v>-1</v>
      </c>
      <c r="AI953" s="115">
        <v>-1</v>
      </c>
      <c r="AJ953" s="115">
        <v>0</v>
      </c>
      <c r="AM953" s="115" t="s">
        <v>348</v>
      </c>
      <c r="AN953" s="115">
        <v>-1</v>
      </c>
      <c r="AQ953" s="115">
        <v>608</v>
      </c>
      <c r="AR953" s="115" t="s">
        <v>247</v>
      </c>
      <c r="AS953" s="115" t="s">
        <v>355</v>
      </c>
      <c r="AT953" s="115" t="s">
        <v>296</v>
      </c>
      <c r="AV953" s="115">
        <v>35.1277588969593</v>
      </c>
      <c r="AW953" s="115">
        <v>5.1747580100000003E-2</v>
      </c>
    </row>
    <row r="954" spans="1:49" x14ac:dyDescent="0.25">
      <c r="A954" s="117">
        <v>450000</v>
      </c>
      <c r="B954" s="117">
        <v>860000</v>
      </c>
      <c r="C954" s="117">
        <v>870000</v>
      </c>
      <c r="D954" s="115" t="s">
        <v>342</v>
      </c>
      <c r="E954" s="115" t="s">
        <v>13</v>
      </c>
      <c r="F954" s="115" t="s">
        <v>343</v>
      </c>
      <c r="G954" s="115" t="s">
        <v>344</v>
      </c>
      <c r="H954" s="115">
        <v>0.56000000000000005</v>
      </c>
      <c r="I954" s="115">
        <v>0.48</v>
      </c>
      <c r="J954" s="115" t="s">
        <v>350</v>
      </c>
      <c r="K954" s="115">
        <v>4.5777326595310003E-2</v>
      </c>
      <c r="L954" s="115">
        <v>3701.53121117193</v>
      </c>
      <c r="M954" s="115">
        <v>9.2193788811919593</v>
      </c>
      <c r="N954" s="115">
        <v>1.35567031494801</v>
      </c>
      <c r="O954" s="115">
        <v>0.42203851805023002</v>
      </c>
      <c r="P954" s="115">
        <v>6.2058962762939998E-2</v>
      </c>
      <c r="Q954" s="115">
        <v>169.44620315655399</v>
      </c>
      <c r="R954" s="115">
        <v>1210</v>
      </c>
      <c r="S954" s="115" t="s">
        <v>353</v>
      </c>
      <c r="T954" s="115">
        <v>1210</v>
      </c>
      <c r="U954" s="115" t="s">
        <v>352</v>
      </c>
      <c r="V954" s="115" t="s">
        <v>350</v>
      </c>
      <c r="Z954" s="115">
        <v>0</v>
      </c>
      <c r="AA954" s="115">
        <v>1</v>
      </c>
      <c r="AB954" s="115">
        <v>0.42203851805023002</v>
      </c>
      <c r="AC954" s="115">
        <v>6.2058962762939998E-2</v>
      </c>
      <c r="AD954" s="115">
        <v>169.446203156553</v>
      </c>
      <c r="AF954" s="115">
        <v>-1</v>
      </c>
      <c r="AG954" s="115">
        <v>-1</v>
      </c>
      <c r="AH954" s="115">
        <v>-1</v>
      </c>
      <c r="AI954" s="115">
        <v>-1</v>
      </c>
      <c r="AJ954" s="115">
        <v>0</v>
      </c>
      <c r="AM954" s="115" t="s">
        <v>348</v>
      </c>
      <c r="AN954" s="115">
        <v>-1</v>
      </c>
      <c r="AQ954" s="115">
        <v>608</v>
      </c>
      <c r="AR954" s="115" t="s">
        <v>247</v>
      </c>
      <c r="AS954" s="115" t="s">
        <v>355</v>
      </c>
      <c r="AT954" s="115" t="s">
        <v>296</v>
      </c>
      <c r="AV954" s="115">
        <v>69.654800609831597</v>
      </c>
      <c r="AW954" s="115">
        <v>0.1374259555</v>
      </c>
    </row>
    <row r="955" spans="1:49" x14ac:dyDescent="0.25">
      <c r="A955" s="117">
        <v>450000</v>
      </c>
      <c r="B955" s="117">
        <v>860000</v>
      </c>
      <c r="C955" s="117">
        <v>870000</v>
      </c>
      <c r="D955" s="115" t="s">
        <v>342</v>
      </c>
      <c r="E955" s="115" t="s">
        <v>13</v>
      </c>
      <c r="F955" s="115" t="s">
        <v>343</v>
      </c>
      <c r="G955" s="115" t="s">
        <v>344</v>
      </c>
      <c r="H955" s="115">
        <v>0.56000000000000005</v>
      </c>
      <c r="I955" s="115">
        <v>0.48</v>
      </c>
      <c r="J955" s="115" t="s">
        <v>350</v>
      </c>
      <c r="K955" s="115">
        <v>1.776580014171E-2</v>
      </c>
      <c r="L955" s="115">
        <v>3701.53121117193</v>
      </c>
      <c r="M955" s="115">
        <v>9.2193788811919593</v>
      </c>
      <c r="N955" s="115">
        <v>1.35567031494801</v>
      </c>
      <c r="O955" s="115">
        <v>0.16378964263397999</v>
      </c>
      <c r="P955" s="115">
        <v>2.4084567873409998E-2</v>
      </c>
      <c r="Q955" s="115">
        <v>65.760663715993402</v>
      </c>
      <c r="R955" s="115">
        <v>1210</v>
      </c>
      <c r="S955" s="115" t="s">
        <v>353</v>
      </c>
      <c r="T955" s="115">
        <v>1210</v>
      </c>
      <c r="U955" s="115" t="s">
        <v>352</v>
      </c>
      <c r="V955" s="115" t="s">
        <v>350</v>
      </c>
      <c r="Z955" s="115">
        <v>0</v>
      </c>
      <c r="AA955" s="115">
        <v>1</v>
      </c>
      <c r="AB955" s="115">
        <v>0.16378964263397999</v>
      </c>
      <c r="AC955" s="115">
        <v>2.4084567873409998E-2</v>
      </c>
      <c r="AD955" s="115">
        <v>65.760663715991896</v>
      </c>
      <c r="AF955" s="115">
        <v>-1</v>
      </c>
      <c r="AG955" s="115">
        <v>-1</v>
      </c>
      <c r="AH955" s="115">
        <v>-1</v>
      </c>
      <c r="AI955" s="115">
        <v>-1</v>
      </c>
      <c r="AJ955" s="115">
        <v>0</v>
      </c>
      <c r="AM955" s="115" t="s">
        <v>348</v>
      </c>
      <c r="AN955" s="115">
        <v>-1</v>
      </c>
      <c r="AQ955" s="115">
        <v>608</v>
      </c>
      <c r="AR955" s="115" t="s">
        <v>247</v>
      </c>
      <c r="AS955" s="115" t="s">
        <v>355</v>
      </c>
      <c r="AT955" s="115" t="s">
        <v>296</v>
      </c>
      <c r="AV955" s="115">
        <v>34.526250049925601</v>
      </c>
      <c r="AW955" s="115">
        <v>5.3333871599999999E-2</v>
      </c>
    </row>
    <row r="956" spans="1:49" x14ac:dyDescent="0.25">
      <c r="A956" s="117">
        <v>450000</v>
      </c>
      <c r="B956" s="117">
        <v>860000</v>
      </c>
      <c r="C956" s="117">
        <v>870000</v>
      </c>
      <c r="D956" s="115" t="s">
        <v>342</v>
      </c>
      <c r="E956" s="115" t="s">
        <v>13</v>
      </c>
      <c r="F956" s="115" t="s">
        <v>343</v>
      </c>
      <c r="G956" s="115" t="s">
        <v>344</v>
      </c>
      <c r="H956" s="115">
        <v>0.56000000000000005</v>
      </c>
      <c r="I956" s="115">
        <v>0.48</v>
      </c>
      <c r="J956" s="115" t="s">
        <v>350</v>
      </c>
      <c r="K956" s="115">
        <v>5.009409080478E-2</v>
      </c>
      <c r="L956" s="115">
        <v>3705.2314161873701</v>
      </c>
      <c r="M956" s="115">
        <v>9.2280135279248103</v>
      </c>
      <c r="N956" s="115">
        <v>1.35692023127682</v>
      </c>
      <c r="O956" s="115">
        <v>0.46226894761566001</v>
      </c>
      <c r="P956" s="115">
        <v>6.7973685280430005E-2</v>
      </c>
      <c r="Q956" s="115">
        <v>185.610199015239</v>
      </c>
      <c r="R956" s="115">
        <v>1200</v>
      </c>
      <c r="S956" s="115" t="s">
        <v>351</v>
      </c>
      <c r="T956" s="115">
        <v>1200</v>
      </c>
      <c r="U956" s="115" t="s">
        <v>352</v>
      </c>
      <c r="V956" s="115" t="s">
        <v>350</v>
      </c>
      <c r="Z956" s="115">
        <v>0</v>
      </c>
      <c r="AA956" s="115">
        <v>1</v>
      </c>
      <c r="AB956" s="115">
        <v>0.46226894761566001</v>
      </c>
      <c r="AC956" s="115">
        <v>6.7973685280430005E-2</v>
      </c>
      <c r="AD956" s="115">
        <v>256.53097561557303</v>
      </c>
      <c r="AF956" s="115">
        <v>-1</v>
      </c>
      <c r="AG956" s="115">
        <v>-1</v>
      </c>
      <c r="AH956" s="115">
        <v>-1</v>
      </c>
      <c r="AI956" s="115">
        <v>-1</v>
      </c>
      <c r="AJ956" s="115">
        <v>0</v>
      </c>
      <c r="AM956" s="115" t="s">
        <v>348</v>
      </c>
      <c r="AN956" s="115">
        <v>-1</v>
      </c>
      <c r="AQ956" s="115">
        <v>608</v>
      </c>
      <c r="AR956" s="115" t="s">
        <v>247</v>
      </c>
      <c r="AS956" s="115" t="s">
        <v>355</v>
      </c>
      <c r="AT956" s="115" t="s">
        <v>296</v>
      </c>
      <c r="AV956" s="115">
        <v>108.1281631368</v>
      </c>
      <c r="AW956" s="115">
        <v>0.2080543192</v>
      </c>
    </row>
    <row r="957" spans="1:49" x14ac:dyDescent="0.25">
      <c r="A957" s="117">
        <v>450000</v>
      </c>
      <c r="B957" s="117">
        <v>860000</v>
      </c>
      <c r="C957" s="117">
        <v>870000</v>
      </c>
      <c r="D957" s="115" t="s">
        <v>342</v>
      </c>
      <c r="E957" s="115" t="s">
        <v>13</v>
      </c>
      <c r="F957" s="115" t="s">
        <v>343</v>
      </c>
      <c r="G957" s="115" t="s">
        <v>344</v>
      </c>
      <c r="H957" s="115">
        <v>0.56000000000000005</v>
      </c>
      <c r="I957" s="115">
        <v>0.48</v>
      </c>
      <c r="J957" s="115" t="s">
        <v>350</v>
      </c>
      <c r="K957" s="115">
        <v>0.17691257762293</v>
      </c>
      <c r="L957" s="115">
        <v>3705.2314161873701</v>
      </c>
      <c r="M957" s="115">
        <v>9.2280135279248103</v>
      </c>
      <c r="N957" s="115">
        <v>1.35692023127682</v>
      </c>
      <c r="O957" s="115">
        <v>1.63255165956451</v>
      </c>
      <c r="P957" s="115">
        <v>0.24005625574389</v>
      </c>
      <c r="Q957" s="115">
        <v>655.50204052719403</v>
      </c>
      <c r="R957" s="115">
        <v>1210</v>
      </c>
      <c r="S957" s="115" t="s">
        <v>353</v>
      </c>
      <c r="T957" s="115">
        <v>1210</v>
      </c>
      <c r="U957" s="115" t="s">
        <v>352</v>
      </c>
      <c r="V957" s="115" t="s">
        <v>350</v>
      </c>
      <c r="Z957" s="115">
        <v>0</v>
      </c>
      <c r="AA957" s="115">
        <v>1</v>
      </c>
      <c r="AB957" s="115">
        <v>1.63255165956451</v>
      </c>
      <c r="AC957" s="115">
        <v>0.24005625574389</v>
      </c>
      <c r="AD957" s="115">
        <v>655.50204052719403</v>
      </c>
      <c r="AF957" s="115">
        <v>-1</v>
      </c>
      <c r="AG957" s="115">
        <v>-1</v>
      </c>
      <c r="AH957" s="115">
        <v>-1</v>
      </c>
      <c r="AI957" s="115">
        <v>-1</v>
      </c>
      <c r="AJ957" s="115">
        <v>0</v>
      </c>
      <c r="AM957" s="115" t="s">
        <v>348</v>
      </c>
      <c r="AN957" s="115">
        <v>-1</v>
      </c>
      <c r="AQ957" s="115">
        <v>608</v>
      </c>
      <c r="AR957" s="115" t="s">
        <v>247</v>
      </c>
      <c r="AS957" s="115" t="s">
        <v>355</v>
      </c>
      <c r="AT957" s="115" t="s">
        <v>296</v>
      </c>
      <c r="AV957" s="115">
        <v>118.87639589061099</v>
      </c>
      <c r="AW957" s="115">
        <v>0.53163182519999996</v>
      </c>
    </row>
    <row r="958" spans="1:49" x14ac:dyDescent="0.25">
      <c r="A958" s="117">
        <v>450000</v>
      </c>
      <c r="B958" s="117">
        <v>860000</v>
      </c>
      <c r="C958" s="117">
        <v>870000</v>
      </c>
      <c r="D958" s="115" t="s">
        <v>342</v>
      </c>
      <c r="E958" s="115" t="s">
        <v>13</v>
      </c>
      <c r="F958" s="115" t="s">
        <v>343</v>
      </c>
      <c r="G958" s="115" t="s">
        <v>344</v>
      </c>
      <c r="H958" s="115">
        <v>0.56000000000000005</v>
      </c>
      <c r="I958" s="115">
        <v>0.48</v>
      </c>
      <c r="J958" s="115" t="s">
        <v>350</v>
      </c>
      <c r="K958" s="115">
        <v>0.28761790692054001</v>
      </c>
      <c r="L958" s="115">
        <v>3705.2314161873701</v>
      </c>
      <c r="M958" s="115">
        <v>9.2280135279248103</v>
      </c>
      <c r="N958" s="115">
        <v>1.35692023127682</v>
      </c>
      <c r="O958" s="115">
        <v>2.6541419359362299</v>
      </c>
      <c r="P958" s="115">
        <v>0.39027455677798001</v>
      </c>
      <c r="Q958" s="115">
        <v>1065.6909045800701</v>
      </c>
      <c r="R958" s="115">
        <v>1210</v>
      </c>
      <c r="S958" s="115" t="s">
        <v>353</v>
      </c>
      <c r="T958" s="115">
        <v>1210</v>
      </c>
      <c r="U958" s="115" t="s">
        <v>352</v>
      </c>
      <c r="V958" s="115" t="s">
        <v>350</v>
      </c>
      <c r="Z958" s="115">
        <v>0</v>
      </c>
      <c r="AA958" s="115">
        <v>1</v>
      </c>
      <c r="AB958" s="115">
        <v>2.6541419359362299</v>
      </c>
      <c r="AC958" s="115">
        <v>0.39027455677798001</v>
      </c>
      <c r="AD958" s="115">
        <v>1065.6909045800701</v>
      </c>
      <c r="AF958" s="115">
        <v>-1</v>
      </c>
      <c r="AG958" s="115">
        <v>-1</v>
      </c>
      <c r="AH958" s="115">
        <v>-1</v>
      </c>
      <c r="AI958" s="115">
        <v>-1</v>
      </c>
      <c r="AJ958" s="115">
        <v>0</v>
      </c>
      <c r="AM958" s="115" t="s">
        <v>348</v>
      </c>
      <c r="AN958" s="115">
        <v>-1</v>
      </c>
      <c r="AQ958" s="115">
        <v>608</v>
      </c>
      <c r="AR958" s="115" t="s">
        <v>247</v>
      </c>
      <c r="AS958" s="115" t="s">
        <v>355</v>
      </c>
      <c r="AT958" s="115" t="s">
        <v>296</v>
      </c>
      <c r="AV958" s="115">
        <v>139.61072373017601</v>
      </c>
      <c r="AW958" s="115">
        <v>0.86430730300000003</v>
      </c>
    </row>
    <row r="959" spans="1:49" x14ac:dyDescent="0.25">
      <c r="A959" s="117">
        <v>450000</v>
      </c>
      <c r="B959" s="117">
        <v>860000</v>
      </c>
      <c r="C959" s="117">
        <v>870000</v>
      </c>
      <c r="D959" s="115" t="s">
        <v>342</v>
      </c>
      <c r="E959" s="115" t="s">
        <v>13</v>
      </c>
      <c r="F959" s="115" t="s">
        <v>343</v>
      </c>
      <c r="G959" s="115" t="s">
        <v>344</v>
      </c>
      <c r="H959" s="115">
        <v>0.56000000000000005</v>
      </c>
      <c r="I959" s="115">
        <v>0.48</v>
      </c>
      <c r="J959" s="115" t="s">
        <v>350</v>
      </c>
      <c r="K959" s="115">
        <v>3.1088796439690002E-2</v>
      </c>
      <c r="L959" s="115">
        <v>3705.2314161873701</v>
      </c>
      <c r="M959" s="115">
        <v>9.2280135279248103</v>
      </c>
      <c r="N959" s="115">
        <v>1.35692023127682</v>
      </c>
      <c r="O959" s="115">
        <v>0.28688783411236002</v>
      </c>
      <c r="P959" s="115">
        <v>4.2185016855060001E-2</v>
      </c>
      <c r="Q959" s="115">
        <v>115.191185259793</v>
      </c>
      <c r="R959" s="115">
        <v>1210</v>
      </c>
      <c r="S959" s="115" t="s">
        <v>353</v>
      </c>
      <c r="T959" s="115">
        <v>1210</v>
      </c>
      <c r="U959" s="115" t="s">
        <v>352</v>
      </c>
      <c r="V959" s="115" t="s">
        <v>350</v>
      </c>
      <c r="Z959" s="115">
        <v>0</v>
      </c>
      <c r="AA959" s="115">
        <v>1</v>
      </c>
      <c r="AB959" s="115">
        <v>0.28688783411236002</v>
      </c>
      <c r="AC959" s="115">
        <v>4.2185016855060001E-2</v>
      </c>
      <c r="AD959" s="115">
        <v>115.191185259793</v>
      </c>
      <c r="AF959" s="115">
        <v>-1</v>
      </c>
      <c r="AG959" s="115">
        <v>-1</v>
      </c>
      <c r="AH959" s="115">
        <v>-1</v>
      </c>
      <c r="AI959" s="115">
        <v>-1</v>
      </c>
      <c r="AJ959" s="115">
        <v>0</v>
      </c>
      <c r="AM959" s="115" t="s">
        <v>348</v>
      </c>
      <c r="AN959" s="115">
        <v>-1</v>
      </c>
      <c r="AQ959" s="115">
        <v>608</v>
      </c>
      <c r="AR959" s="115" t="s">
        <v>247</v>
      </c>
      <c r="AS959" s="115" t="s">
        <v>355</v>
      </c>
      <c r="AT959" s="115" t="s">
        <v>296</v>
      </c>
      <c r="AV959" s="115">
        <v>48.932846563013499</v>
      </c>
      <c r="AW959" s="115">
        <v>9.3423507899999994E-2</v>
      </c>
    </row>
    <row r="960" spans="1:49" x14ac:dyDescent="0.25">
      <c r="A960" s="117">
        <v>450000</v>
      </c>
      <c r="B960" s="117">
        <v>860000</v>
      </c>
      <c r="C960" s="117">
        <v>870000</v>
      </c>
      <c r="D960" s="115" t="s">
        <v>342</v>
      </c>
      <c r="E960" s="115" t="s">
        <v>13</v>
      </c>
      <c r="F960" s="115" t="s">
        <v>343</v>
      </c>
      <c r="G960" s="115" t="s">
        <v>344</v>
      </c>
      <c r="H960" s="115">
        <v>0.56000000000000005</v>
      </c>
      <c r="I960" s="115">
        <v>0.48</v>
      </c>
      <c r="J960" s="115" t="s">
        <v>350</v>
      </c>
      <c r="K960" s="115">
        <v>5.2909367151990003E-2</v>
      </c>
      <c r="L960" s="115">
        <v>3705.2314161873701</v>
      </c>
      <c r="M960" s="115">
        <v>9.2280135279248103</v>
      </c>
      <c r="N960" s="115">
        <v>1.35692023127682</v>
      </c>
      <c r="O960" s="115">
        <v>0.48824835583255</v>
      </c>
      <c r="P960" s="115">
        <v>7.1793790712589997E-2</v>
      </c>
      <c r="Q960" s="115">
        <v>196.04144938216399</v>
      </c>
      <c r="R960" s="115">
        <v>1210</v>
      </c>
      <c r="S960" s="115" t="s">
        <v>353</v>
      </c>
      <c r="T960" s="115">
        <v>1210</v>
      </c>
      <c r="U960" s="115" t="s">
        <v>352</v>
      </c>
      <c r="V960" s="115" t="s">
        <v>350</v>
      </c>
      <c r="Z960" s="115">
        <v>0</v>
      </c>
      <c r="AA960" s="115">
        <v>1</v>
      </c>
      <c r="AB960" s="115">
        <v>0.48824835583255</v>
      </c>
      <c r="AC960" s="115">
        <v>7.1793790712589997E-2</v>
      </c>
      <c r="AD960" s="115">
        <v>196.041449382162</v>
      </c>
      <c r="AF960" s="115">
        <v>-1</v>
      </c>
      <c r="AG960" s="115">
        <v>-1</v>
      </c>
      <c r="AH960" s="115">
        <v>-1</v>
      </c>
      <c r="AI960" s="115">
        <v>-1</v>
      </c>
      <c r="AJ960" s="115">
        <v>0</v>
      </c>
      <c r="AM960" s="115" t="s">
        <v>348</v>
      </c>
      <c r="AN960" s="115">
        <v>-1</v>
      </c>
      <c r="AQ960" s="115">
        <v>608</v>
      </c>
      <c r="AR960" s="115" t="s">
        <v>247</v>
      </c>
      <c r="AS960" s="115" t="s">
        <v>355</v>
      </c>
      <c r="AT960" s="115" t="s">
        <v>296</v>
      </c>
      <c r="AV960" s="115">
        <v>70.800376372583997</v>
      </c>
      <c r="AW960" s="115">
        <v>0.15899549830000001</v>
      </c>
    </row>
    <row r="961" spans="1:49" x14ac:dyDescent="0.25">
      <c r="A961" s="117">
        <v>450000</v>
      </c>
      <c r="B961" s="117">
        <v>870000</v>
      </c>
      <c r="C961" s="117">
        <v>870000</v>
      </c>
      <c r="D961" s="115" t="s">
        <v>342</v>
      </c>
      <c r="E961" s="115" t="s">
        <v>13</v>
      </c>
      <c r="F961" s="115" t="s">
        <v>343</v>
      </c>
      <c r="G961" s="115" t="s">
        <v>344</v>
      </c>
      <c r="H961" s="115">
        <v>0.56000000000000005</v>
      </c>
      <c r="I961" s="115">
        <v>0.48</v>
      </c>
      <c r="J961" s="115" t="s">
        <v>350</v>
      </c>
      <c r="K961" s="115">
        <v>2.6928438678210001E-2</v>
      </c>
      <c r="L961" s="115">
        <v>3705.2314153591901</v>
      </c>
      <c r="M961" s="115">
        <v>9.22801352586219</v>
      </c>
      <c r="N961" s="115">
        <v>1.35692023097352</v>
      </c>
      <c r="O961" s="115">
        <v>0.24849599635292</v>
      </c>
      <c r="P961" s="115">
        <v>3.6539743231000003E-2</v>
      </c>
      <c r="Q961" s="115">
        <v>99.776096957099497</v>
      </c>
      <c r="R961" s="115">
        <v>1200</v>
      </c>
      <c r="S961" s="115" t="s">
        <v>351</v>
      </c>
      <c r="T961" s="115">
        <v>1200</v>
      </c>
      <c r="U961" s="115" t="s">
        <v>352</v>
      </c>
      <c r="V961" s="115" t="s">
        <v>350</v>
      </c>
      <c r="Z961" s="115">
        <v>0</v>
      </c>
      <c r="AA961" s="115">
        <v>1</v>
      </c>
      <c r="AB961" s="115">
        <v>0.24849599635292</v>
      </c>
      <c r="AC961" s="115">
        <v>3.6539743231000003E-2</v>
      </c>
      <c r="AD961" s="115">
        <v>720.58966609627396</v>
      </c>
      <c r="AF961" s="115">
        <v>-1</v>
      </c>
      <c r="AG961" s="115">
        <v>-1</v>
      </c>
      <c r="AH961" s="115">
        <v>-1</v>
      </c>
      <c r="AI961" s="115">
        <v>-1</v>
      </c>
      <c r="AJ961" s="115">
        <v>0</v>
      </c>
      <c r="AM961" s="115" t="s">
        <v>348</v>
      </c>
      <c r="AN961" s="115">
        <v>-1</v>
      </c>
      <c r="AQ961" s="115">
        <v>608</v>
      </c>
      <c r="AR961" s="115" t="s">
        <v>247</v>
      </c>
      <c r="AS961" s="115" t="s">
        <v>355</v>
      </c>
      <c r="AT961" s="115" t="s">
        <v>296</v>
      </c>
      <c r="AV961" s="115">
        <v>62.237053107090901</v>
      </c>
      <c r="AW961" s="115">
        <v>0.58441984270000003</v>
      </c>
    </row>
    <row r="962" spans="1:49" x14ac:dyDescent="0.25">
      <c r="A962" s="117">
        <v>450000</v>
      </c>
      <c r="B962" s="117">
        <v>870000</v>
      </c>
      <c r="C962" s="117">
        <v>870000</v>
      </c>
      <c r="D962" s="115" t="s">
        <v>342</v>
      </c>
      <c r="E962" s="115" t="s">
        <v>13</v>
      </c>
      <c r="F962" s="115" t="s">
        <v>343</v>
      </c>
      <c r="G962" s="115" t="s">
        <v>344</v>
      </c>
      <c r="H962" s="115">
        <v>0.56000000000000005</v>
      </c>
      <c r="I962" s="115">
        <v>0.48</v>
      </c>
      <c r="J962" s="115" t="s">
        <v>350</v>
      </c>
      <c r="K962" s="115">
        <v>0.13349193718135999</v>
      </c>
      <c r="L962" s="115">
        <v>3705.2314153591901</v>
      </c>
      <c r="M962" s="115">
        <v>9.22801352586219</v>
      </c>
      <c r="N962" s="115">
        <v>1.35692023097352</v>
      </c>
      <c r="O962" s="115">
        <v>1.23186540190319</v>
      </c>
      <c r="P962" s="115">
        <v>0.18113791023324</v>
      </c>
      <c r="Q962" s="115">
        <v>494.618519341553</v>
      </c>
      <c r="R962" s="115">
        <v>1210</v>
      </c>
      <c r="S962" s="115" t="s">
        <v>353</v>
      </c>
      <c r="T962" s="115">
        <v>1210</v>
      </c>
      <c r="U962" s="115" t="s">
        <v>352</v>
      </c>
      <c r="V962" s="115" t="s">
        <v>350</v>
      </c>
      <c r="Z962" s="115">
        <v>0</v>
      </c>
      <c r="AA962" s="115">
        <v>1</v>
      </c>
      <c r="AB962" s="115">
        <v>1.23186540190319</v>
      </c>
      <c r="AC962" s="115">
        <v>0.18113791023324</v>
      </c>
      <c r="AD962" s="115">
        <v>617.28573861986501</v>
      </c>
      <c r="AF962" s="115">
        <v>-1</v>
      </c>
      <c r="AG962" s="115">
        <v>-1</v>
      </c>
      <c r="AH962" s="115">
        <v>-1</v>
      </c>
      <c r="AI962" s="115">
        <v>-1</v>
      </c>
      <c r="AJ962" s="115">
        <v>0</v>
      </c>
      <c r="AM962" s="115" t="s">
        <v>348</v>
      </c>
      <c r="AN962" s="115">
        <v>-1</v>
      </c>
      <c r="AQ962" s="115">
        <v>608</v>
      </c>
      <c r="AR962" s="115" t="s">
        <v>247</v>
      </c>
      <c r="AS962" s="115" t="s">
        <v>355</v>
      </c>
      <c r="AT962" s="115" t="s">
        <v>296</v>
      </c>
      <c r="AV962" s="115">
        <v>96.632929793863099</v>
      </c>
      <c r="AW962" s="115">
        <v>0.5006372576</v>
      </c>
    </row>
    <row r="963" spans="1:49" x14ac:dyDescent="0.25">
      <c r="A963" s="117">
        <v>450000</v>
      </c>
      <c r="B963" s="117">
        <v>870000</v>
      </c>
      <c r="C963" s="117">
        <v>870000</v>
      </c>
      <c r="D963" s="115" t="s">
        <v>342</v>
      </c>
      <c r="E963" s="115" t="s">
        <v>13</v>
      </c>
      <c r="F963" s="115" t="s">
        <v>343</v>
      </c>
      <c r="G963" s="115" t="s">
        <v>344</v>
      </c>
      <c r="H963" s="115">
        <v>0.56000000000000005</v>
      </c>
      <c r="I963" s="115">
        <v>0.48</v>
      </c>
      <c r="J963" s="115" t="s">
        <v>350</v>
      </c>
      <c r="K963" s="115">
        <v>0.20505520756775</v>
      </c>
      <c r="L963" s="115">
        <v>3705.2314153591901</v>
      </c>
      <c r="M963" s="115">
        <v>9.22801352586219</v>
      </c>
      <c r="N963" s="115">
        <v>1.35692023097352</v>
      </c>
      <c r="O963" s="115">
        <v>1.89225222898375</v>
      </c>
      <c r="P963" s="115">
        <v>0.27824355961516001</v>
      </c>
      <c r="Q963" s="115">
        <v>759.77699696306001</v>
      </c>
      <c r="R963" s="115">
        <v>1210</v>
      </c>
      <c r="S963" s="115" t="s">
        <v>353</v>
      </c>
      <c r="T963" s="115">
        <v>1210</v>
      </c>
      <c r="U963" s="115" t="s">
        <v>352</v>
      </c>
      <c r="V963" s="115" t="s">
        <v>350</v>
      </c>
      <c r="Z963" s="115">
        <v>0</v>
      </c>
      <c r="AA963" s="115">
        <v>1</v>
      </c>
      <c r="AB963" s="115">
        <v>1.89225222898375</v>
      </c>
      <c r="AC963" s="115">
        <v>0.27824355961516001</v>
      </c>
      <c r="AD963" s="115">
        <v>951.08115081919505</v>
      </c>
      <c r="AF963" s="115">
        <v>-1</v>
      </c>
      <c r="AG963" s="115">
        <v>-1</v>
      </c>
      <c r="AH963" s="115">
        <v>-1</v>
      </c>
      <c r="AI963" s="115">
        <v>-1</v>
      </c>
      <c r="AJ963" s="115">
        <v>0</v>
      </c>
      <c r="AM963" s="115" t="s">
        <v>348</v>
      </c>
      <c r="AN963" s="115">
        <v>-1</v>
      </c>
      <c r="AQ963" s="115">
        <v>608</v>
      </c>
      <c r="AR963" s="115" t="s">
        <v>247</v>
      </c>
      <c r="AS963" s="115" t="s">
        <v>355</v>
      </c>
      <c r="AT963" s="115" t="s">
        <v>296</v>
      </c>
      <c r="AV963" s="115">
        <v>114.498306201993</v>
      </c>
      <c r="AW963" s="115">
        <v>0.77135535349999995</v>
      </c>
    </row>
    <row r="964" spans="1:49" x14ac:dyDescent="0.25">
      <c r="A964" s="117">
        <v>450000</v>
      </c>
      <c r="B964" s="117">
        <v>870000</v>
      </c>
      <c r="C964" s="117">
        <v>870000</v>
      </c>
      <c r="D964" s="115" t="s">
        <v>342</v>
      </c>
      <c r="E964" s="115" t="s">
        <v>13</v>
      </c>
      <c r="F964" s="115" t="s">
        <v>343</v>
      </c>
      <c r="G964" s="115" t="s">
        <v>344</v>
      </c>
      <c r="H964" s="115">
        <v>0.56000000000000005</v>
      </c>
      <c r="I964" s="115">
        <v>0.48</v>
      </c>
      <c r="J964" s="115" t="s">
        <v>350</v>
      </c>
      <c r="K964" s="115">
        <v>2.709455333497E-2</v>
      </c>
      <c r="L964" s="115">
        <v>3688.6708672782402</v>
      </c>
      <c r="M964" s="115">
        <v>9.1893706184172093</v>
      </c>
      <c r="N964" s="115">
        <v>1.3513265174537299</v>
      </c>
      <c r="O964" s="115">
        <v>0.24898189233553999</v>
      </c>
      <c r="P964" s="115">
        <v>3.6613588400110003E-2</v>
      </c>
      <c r="Q964" s="115">
        <v>99.942889548635094</v>
      </c>
      <c r="R964" s="115">
        <v>1200</v>
      </c>
      <c r="S964" s="115" t="s">
        <v>351</v>
      </c>
      <c r="T964" s="115">
        <v>1200</v>
      </c>
      <c r="U964" s="115" t="s">
        <v>352</v>
      </c>
      <c r="V964" s="115" t="s">
        <v>350</v>
      </c>
      <c r="Z964" s="115">
        <v>0</v>
      </c>
      <c r="AA964" s="115">
        <v>1</v>
      </c>
      <c r="AB964" s="115">
        <v>0.24898189233553999</v>
      </c>
      <c r="AC964" s="115">
        <v>3.6613588400110003E-2</v>
      </c>
      <c r="AD964" s="115">
        <v>378.11607909916199</v>
      </c>
      <c r="AF964" s="115">
        <v>-1</v>
      </c>
      <c r="AG964" s="115">
        <v>-1</v>
      </c>
      <c r="AH964" s="115">
        <v>-1</v>
      </c>
      <c r="AI964" s="115">
        <v>-1</v>
      </c>
      <c r="AJ964" s="115">
        <v>0</v>
      </c>
      <c r="AM964" s="115" t="s">
        <v>348</v>
      </c>
      <c r="AN964" s="115">
        <v>-1</v>
      </c>
      <c r="AQ964" s="115">
        <v>608</v>
      </c>
      <c r="AR964" s="115" t="s">
        <v>247</v>
      </c>
      <c r="AS964" s="115" t="s">
        <v>355</v>
      </c>
      <c r="AT964" s="115" t="s">
        <v>296</v>
      </c>
      <c r="AV964" s="115">
        <v>88.673508915590702</v>
      </c>
      <c r="AW964" s="115">
        <v>0.30666348669999999</v>
      </c>
    </row>
    <row r="965" spans="1:49" x14ac:dyDescent="0.25">
      <c r="A965" s="117">
        <v>450000</v>
      </c>
      <c r="B965" s="117">
        <v>870000</v>
      </c>
      <c r="C965" s="117">
        <v>870000</v>
      </c>
      <c r="D965" s="115" t="s">
        <v>342</v>
      </c>
      <c r="E965" s="115" t="s">
        <v>13</v>
      </c>
      <c r="F965" s="115" t="s">
        <v>343</v>
      </c>
      <c r="G965" s="115" t="s">
        <v>344</v>
      </c>
      <c r="H965" s="115">
        <v>0.56000000000000005</v>
      </c>
      <c r="I965" s="115">
        <v>0.48</v>
      </c>
      <c r="J965" s="115" t="s">
        <v>350</v>
      </c>
      <c r="K965" s="115">
        <v>6.5975150232599998E-3</v>
      </c>
      <c r="L965" s="115">
        <v>3688.6708672782402</v>
      </c>
      <c r="M965" s="115">
        <v>9.1893706184172093</v>
      </c>
      <c r="N965" s="115">
        <v>1.3513265174537299</v>
      </c>
      <c r="O965" s="115">
        <v>6.0627010709349997E-2</v>
      </c>
      <c r="P965" s="115">
        <v>8.9153970002300003E-3</v>
      </c>
      <c r="Q965" s="115">
        <v>24.336061462748098</v>
      </c>
      <c r="R965" s="115">
        <v>1200</v>
      </c>
      <c r="S965" s="115" t="s">
        <v>351</v>
      </c>
      <c r="T965" s="115">
        <v>1200</v>
      </c>
      <c r="U965" s="115" t="s">
        <v>352</v>
      </c>
      <c r="V965" s="115" t="s">
        <v>350</v>
      </c>
      <c r="Z965" s="115">
        <v>0</v>
      </c>
      <c r="AA965" s="115">
        <v>1</v>
      </c>
      <c r="AB965" s="115">
        <v>6.0627010709349997E-2</v>
      </c>
      <c r="AC965" s="115">
        <v>8.9153970002300003E-3</v>
      </c>
      <c r="AD965" s="115">
        <v>101.442693789773</v>
      </c>
      <c r="AF965" s="115">
        <v>-1</v>
      </c>
      <c r="AG965" s="115">
        <v>-1</v>
      </c>
      <c r="AH965" s="115">
        <v>-1</v>
      </c>
      <c r="AI965" s="115">
        <v>-1</v>
      </c>
      <c r="AJ965" s="115">
        <v>0</v>
      </c>
      <c r="AM965" s="115" t="s">
        <v>348</v>
      </c>
      <c r="AN965" s="115">
        <v>-1</v>
      </c>
      <c r="AQ965" s="115">
        <v>608</v>
      </c>
      <c r="AR965" s="115" t="s">
        <v>247</v>
      </c>
      <c r="AS965" s="115" t="s">
        <v>355</v>
      </c>
      <c r="AT965" s="115" t="s">
        <v>296</v>
      </c>
      <c r="AV965" s="115">
        <v>23.507530187197499</v>
      </c>
      <c r="AW965" s="115">
        <v>8.2273068800000002E-2</v>
      </c>
    </row>
    <row r="966" spans="1:49" x14ac:dyDescent="0.25">
      <c r="A966" s="117">
        <v>450000</v>
      </c>
      <c r="B966" s="117">
        <v>870000</v>
      </c>
      <c r="C966" s="117">
        <v>870000</v>
      </c>
      <c r="D966" s="115" t="s">
        <v>342</v>
      </c>
      <c r="E966" s="115" t="s">
        <v>13</v>
      </c>
      <c r="F966" s="115" t="s">
        <v>343</v>
      </c>
      <c r="G966" s="115" t="s">
        <v>344</v>
      </c>
      <c r="H966" s="115">
        <v>0.56000000000000005</v>
      </c>
      <c r="I966" s="115">
        <v>0.48</v>
      </c>
      <c r="J966" s="115" t="s">
        <v>350</v>
      </c>
      <c r="K966" s="115">
        <v>7.7083456536399999E-3</v>
      </c>
      <c r="L966" s="115">
        <v>3692.1473056227601</v>
      </c>
      <c r="M966" s="115">
        <v>9.1974220051432205</v>
      </c>
      <c r="N966" s="115">
        <v>1.3524897862732901</v>
      </c>
      <c r="O966" s="115">
        <v>7.0896907938040002E-2</v>
      </c>
      <c r="P966" s="115">
        <v>1.0425458765609999E-2</v>
      </c>
      <c r="Q966" s="115">
        <v>28.460347635899499</v>
      </c>
      <c r="R966" s="115">
        <v>1200</v>
      </c>
      <c r="S966" s="115" t="s">
        <v>351</v>
      </c>
      <c r="T966" s="115">
        <v>1200</v>
      </c>
      <c r="U966" s="115" t="s">
        <v>352</v>
      </c>
      <c r="V966" s="115" t="s">
        <v>350</v>
      </c>
      <c r="Z966" s="115">
        <v>0</v>
      </c>
      <c r="AA966" s="115">
        <v>1</v>
      </c>
      <c r="AB966" s="115">
        <v>7.0896907938040002E-2</v>
      </c>
      <c r="AC966" s="115">
        <v>1.0425458765609999E-2</v>
      </c>
      <c r="AD966" s="115">
        <v>433.25909531397798</v>
      </c>
      <c r="AF966" s="115">
        <v>-1</v>
      </c>
      <c r="AG966" s="115">
        <v>-1</v>
      </c>
      <c r="AH966" s="115">
        <v>-1</v>
      </c>
      <c r="AI966" s="115">
        <v>-1</v>
      </c>
      <c r="AJ966" s="115">
        <v>0</v>
      </c>
      <c r="AM966" s="115" t="s">
        <v>348</v>
      </c>
      <c r="AN966" s="115">
        <v>-1</v>
      </c>
      <c r="AQ966" s="115">
        <v>608</v>
      </c>
      <c r="AR966" s="115" t="s">
        <v>247</v>
      </c>
      <c r="AS966" s="115" t="s">
        <v>355</v>
      </c>
      <c r="AT966" s="115" t="s">
        <v>296</v>
      </c>
      <c r="AV966" s="115">
        <v>95.428248345694101</v>
      </c>
      <c r="AW966" s="115">
        <v>0.35138612759999999</v>
      </c>
    </row>
    <row r="967" spans="1:49" x14ac:dyDescent="0.25">
      <c r="A967" s="117">
        <v>450000</v>
      </c>
      <c r="B967" s="117">
        <v>870000</v>
      </c>
      <c r="C967" s="117">
        <v>870000</v>
      </c>
      <c r="D967" s="115" t="s">
        <v>342</v>
      </c>
      <c r="E967" s="115" t="s">
        <v>13</v>
      </c>
      <c r="F967" s="115" t="s">
        <v>343</v>
      </c>
      <c r="G967" s="115" t="s">
        <v>344</v>
      </c>
      <c r="H967" s="115">
        <v>0.56000000000000005</v>
      </c>
      <c r="I967" s="115">
        <v>0.48</v>
      </c>
      <c r="J967" s="115" t="s">
        <v>345</v>
      </c>
      <c r="K967" s="115">
        <v>1.3084579563809999E-2</v>
      </c>
      <c r="L967" s="115">
        <v>3760.4012960108898</v>
      </c>
      <c r="M967" s="115">
        <v>10.8477610401389</v>
      </c>
      <c r="N967" s="115">
        <v>1.7493542123526</v>
      </c>
      <c r="O967" s="115">
        <v>0.14193839241889999</v>
      </c>
      <c r="P967" s="115">
        <v>2.2889564376810001E-2</v>
      </c>
      <c r="Q967" s="115">
        <v>49.203269949512503</v>
      </c>
      <c r="R967" s="115">
        <v>1200</v>
      </c>
      <c r="S967" s="115" t="s">
        <v>351</v>
      </c>
      <c r="T967" s="115">
        <v>1200</v>
      </c>
      <c r="U967" s="115" t="s">
        <v>347</v>
      </c>
      <c r="V967" s="115" t="s">
        <v>345</v>
      </c>
      <c r="Z967" s="115">
        <v>0</v>
      </c>
      <c r="AA967" s="115">
        <v>1</v>
      </c>
      <c r="AB967" s="115">
        <v>0.14193839241889999</v>
      </c>
      <c r="AC967" s="115">
        <v>2.2889564376810001E-2</v>
      </c>
      <c r="AD967" s="115">
        <v>53.898188517751798</v>
      </c>
      <c r="AF967" s="115">
        <v>-1</v>
      </c>
      <c r="AG967" s="115">
        <v>-1</v>
      </c>
      <c r="AH967" s="115">
        <v>-1</v>
      </c>
      <c r="AI967" s="115">
        <v>-1</v>
      </c>
      <c r="AJ967" s="115">
        <v>0</v>
      </c>
      <c r="AM967" s="115" t="s">
        <v>348</v>
      </c>
      <c r="AN967" s="115">
        <v>-1</v>
      </c>
      <c r="AQ967" s="115">
        <v>608</v>
      </c>
      <c r="AR967" s="115" t="s">
        <v>247</v>
      </c>
      <c r="AS967" s="115" t="s">
        <v>355</v>
      </c>
      <c r="AT967" s="115" t="s">
        <v>296</v>
      </c>
      <c r="AV967" s="115">
        <v>39.559334820839702</v>
      </c>
      <c r="AW967" s="115">
        <v>4.3713048300000001E-2</v>
      </c>
    </row>
    <row r="968" spans="1:49" x14ac:dyDescent="0.25">
      <c r="A968" s="117">
        <v>450000</v>
      </c>
      <c r="B968" s="117">
        <v>870000</v>
      </c>
      <c r="C968" s="117">
        <v>870000</v>
      </c>
      <c r="D968" s="115" t="s">
        <v>342</v>
      </c>
      <c r="E968" s="115" t="s">
        <v>13</v>
      </c>
      <c r="F968" s="115" t="s">
        <v>343</v>
      </c>
      <c r="G968" s="115" t="s">
        <v>344</v>
      </c>
      <c r="H968" s="115">
        <v>0.56000000000000005</v>
      </c>
      <c r="I968" s="115">
        <v>0.48</v>
      </c>
      <c r="J968" s="115" t="s">
        <v>345</v>
      </c>
      <c r="K968" s="115">
        <v>8.6317790764300004E-3</v>
      </c>
      <c r="L968" s="115">
        <v>3760.4012960108898</v>
      </c>
      <c r="M968" s="115">
        <v>10.8477610401389</v>
      </c>
      <c r="N968" s="115">
        <v>1.7493542123526</v>
      </c>
      <c r="O968" s="115">
        <v>9.3635476772419998E-2</v>
      </c>
      <c r="P968" s="115">
        <v>1.5100039087449999E-2</v>
      </c>
      <c r="Q968" s="115">
        <v>32.4589532259021</v>
      </c>
      <c r="R968" s="115">
        <v>1400</v>
      </c>
      <c r="S968" s="115" t="s">
        <v>356</v>
      </c>
      <c r="T968" s="115">
        <v>1400</v>
      </c>
      <c r="U968" s="115" t="s">
        <v>347</v>
      </c>
      <c r="V968" s="115" t="s">
        <v>345</v>
      </c>
      <c r="Z968" s="115">
        <v>0</v>
      </c>
      <c r="AA968" s="115">
        <v>1</v>
      </c>
      <c r="AB968" s="115">
        <v>9.3635476772419998E-2</v>
      </c>
      <c r="AC968" s="115">
        <v>1.5100039087449999E-2</v>
      </c>
      <c r="AD968" s="115">
        <v>97.914753744733105</v>
      </c>
      <c r="AF968" s="115">
        <v>-1</v>
      </c>
      <c r="AG968" s="115">
        <v>-1</v>
      </c>
      <c r="AH968" s="115">
        <v>-1</v>
      </c>
      <c r="AI968" s="115">
        <v>-1</v>
      </c>
      <c r="AJ968" s="115">
        <v>0</v>
      </c>
      <c r="AM968" s="115" t="s">
        <v>348</v>
      </c>
      <c r="AN968" s="115">
        <v>-1</v>
      </c>
      <c r="AQ968" s="115">
        <v>608</v>
      </c>
      <c r="AR968" s="115" t="s">
        <v>247</v>
      </c>
      <c r="AS968" s="115" t="s">
        <v>355</v>
      </c>
      <c r="AT968" s="115" t="s">
        <v>296</v>
      </c>
      <c r="AV968" s="115">
        <v>24.448981734971301</v>
      </c>
      <c r="AW968" s="115">
        <v>7.9411803500000003E-2</v>
      </c>
    </row>
    <row r="969" spans="1:49" x14ac:dyDescent="0.25">
      <c r="A969" s="117">
        <v>450000</v>
      </c>
      <c r="B969" s="117">
        <v>870000</v>
      </c>
      <c r="C969" s="117">
        <v>870000</v>
      </c>
      <c r="D969" s="115" t="s">
        <v>342</v>
      </c>
      <c r="E969" s="115" t="s">
        <v>13</v>
      </c>
      <c r="F969" s="115" t="s">
        <v>343</v>
      </c>
      <c r="G969" s="115" t="s">
        <v>344</v>
      </c>
      <c r="H969" s="115">
        <v>0.56000000000000005</v>
      </c>
      <c r="I969" s="115">
        <v>0.48</v>
      </c>
      <c r="J969" s="115" t="s">
        <v>350</v>
      </c>
      <c r="K969" s="115">
        <v>2.759986873966E-2</v>
      </c>
      <c r="L969" s="115">
        <v>3760.4012960108898</v>
      </c>
      <c r="M969" s="115">
        <v>10.8477610401389</v>
      </c>
      <c r="N969" s="115">
        <v>1.7493542123526</v>
      </c>
      <c r="O969" s="115">
        <v>0.29939678082713</v>
      </c>
      <c r="P969" s="115">
        <v>4.8281946640109999E-2</v>
      </c>
      <c r="Q969" s="115">
        <v>103.786582178381</v>
      </c>
      <c r="R969" s="115">
        <v>1210</v>
      </c>
      <c r="S969" s="115" t="s">
        <v>353</v>
      </c>
      <c r="T969" s="115">
        <v>1210</v>
      </c>
      <c r="U969" s="115" t="s">
        <v>352</v>
      </c>
      <c r="V969" s="115" t="s">
        <v>350</v>
      </c>
      <c r="Z969" s="115">
        <v>0</v>
      </c>
      <c r="AA969" s="115">
        <v>1</v>
      </c>
      <c r="AB969" s="115">
        <v>0.29939678082713</v>
      </c>
      <c r="AC969" s="115">
        <v>4.8281946640109999E-2</v>
      </c>
      <c r="AD969" s="115">
        <v>103.78658217838</v>
      </c>
      <c r="AF969" s="115">
        <v>-1</v>
      </c>
      <c r="AG969" s="115">
        <v>-1</v>
      </c>
      <c r="AH969" s="115">
        <v>-1</v>
      </c>
      <c r="AI969" s="115">
        <v>-1</v>
      </c>
      <c r="AJ969" s="115">
        <v>0</v>
      </c>
      <c r="AM969" s="115" t="s">
        <v>348</v>
      </c>
      <c r="AN969" s="115">
        <v>-1</v>
      </c>
      <c r="AQ969" s="115">
        <v>608</v>
      </c>
      <c r="AR969" s="115" t="s">
        <v>247</v>
      </c>
      <c r="AS969" s="115" t="s">
        <v>355</v>
      </c>
      <c r="AT969" s="115" t="s">
        <v>296</v>
      </c>
      <c r="AV969" s="115">
        <v>46.834699435838203</v>
      </c>
      <c r="AW969" s="115">
        <v>8.4174032600000004E-2</v>
      </c>
    </row>
    <row r="970" spans="1:49" x14ac:dyDescent="0.25">
      <c r="A970" s="117">
        <v>450000</v>
      </c>
      <c r="B970" s="117">
        <v>870000</v>
      </c>
      <c r="C970" s="117">
        <v>870000</v>
      </c>
      <c r="D970" s="115" t="s">
        <v>342</v>
      </c>
      <c r="E970" s="115" t="s">
        <v>13</v>
      </c>
      <c r="F970" s="115" t="s">
        <v>343</v>
      </c>
      <c r="G970" s="115" t="s">
        <v>344</v>
      </c>
      <c r="H970" s="115">
        <v>0.56000000000000005</v>
      </c>
      <c r="I970" s="115">
        <v>0.48</v>
      </c>
      <c r="J970" s="115" t="s">
        <v>350</v>
      </c>
      <c r="K970" s="115">
        <v>6.0877557908939998E-2</v>
      </c>
      <c r="L970" s="115">
        <v>3760.4012960108898</v>
      </c>
      <c r="M970" s="115">
        <v>10.8477610401389</v>
      </c>
      <c r="N970" s="115">
        <v>1.7493542123526</v>
      </c>
      <c r="O970" s="115">
        <v>0.66038520090345998</v>
      </c>
      <c r="P970" s="115">
        <v>0.10649641236575</v>
      </c>
      <c r="Q970" s="115">
        <v>228.92404765877799</v>
      </c>
      <c r="R970" s="115">
        <v>1210</v>
      </c>
      <c r="S970" s="115" t="s">
        <v>353</v>
      </c>
      <c r="T970" s="115">
        <v>1210</v>
      </c>
      <c r="U970" s="115" t="s">
        <v>352</v>
      </c>
      <c r="V970" s="115" t="s">
        <v>350</v>
      </c>
      <c r="Z970" s="115">
        <v>0</v>
      </c>
      <c r="AA970" s="115">
        <v>1</v>
      </c>
      <c r="AB970" s="115">
        <v>0.66038520090345998</v>
      </c>
      <c r="AC970" s="115">
        <v>0.10649641236575</v>
      </c>
      <c r="AD970" s="115">
        <v>228.92404765877899</v>
      </c>
      <c r="AF970" s="115">
        <v>-1</v>
      </c>
      <c r="AG970" s="115">
        <v>-1</v>
      </c>
      <c r="AH970" s="115">
        <v>-1</v>
      </c>
      <c r="AI970" s="115">
        <v>-1</v>
      </c>
      <c r="AJ970" s="115">
        <v>0</v>
      </c>
      <c r="AM970" s="115" t="s">
        <v>348</v>
      </c>
      <c r="AN970" s="115">
        <v>-1</v>
      </c>
      <c r="AQ970" s="115">
        <v>608</v>
      </c>
      <c r="AR970" s="115" t="s">
        <v>247</v>
      </c>
      <c r="AS970" s="115" t="s">
        <v>355</v>
      </c>
      <c r="AT970" s="115" t="s">
        <v>296</v>
      </c>
      <c r="AV970" s="115">
        <v>81.343159174298606</v>
      </c>
      <c r="AW970" s="115">
        <v>0.18566427220000001</v>
      </c>
    </row>
    <row r="971" spans="1:49" x14ac:dyDescent="0.25">
      <c r="A971" s="117">
        <v>450000</v>
      </c>
      <c r="B971" s="117">
        <v>870000</v>
      </c>
      <c r="C971" s="117">
        <v>870000</v>
      </c>
      <c r="D971" s="115" t="s">
        <v>342</v>
      </c>
      <c r="E971" s="115" t="s">
        <v>13</v>
      </c>
      <c r="F971" s="115" t="s">
        <v>343</v>
      </c>
      <c r="G971" s="115" t="s">
        <v>344</v>
      </c>
      <c r="H971" s="115">
        <v>0.56000000000000005</v>
      </c>
      <c r="I971" s="115">
        <v>0.48</v>
      </c>
      <c r="J971" s="115" t="s">
        <v>350</v>
      </c>
      <c r="K971" s="115">
        <v>0.20014604699791999</v>
      </c>
      <c r="L971" s="115">
        <v>3760.4012960108898</v>
      </c>
      <c r="M971" s="115">
        <v>10.8477610401389</v>
      </c>
      <c r="N971" s="115">
        <v>1.7493542123526</v>
      </c>
      <c r="O971" s="115">
        <v>2.1711364909618598</v>
      </c>
      <c r="P971" s="115">
        <v>0.35012633040153002</v>
      </c>
      <c r="Q971" s="115">
        <v>752.629454522439</v>
      </c>
      <c r="R971" s="115">
        <v>1410</v>
      </c>
      <c r="S971" s="115" t="s">
        <v>357</v>
      </c>
      <c r="T971" s="115">
        <v>1410</v>
      </c>
      <c r="U971" s="115" t="s">
        <v>352</v>
      </c>
      <c r="V971" s="115" t="s">
        <v>350</v>
      </c>
      <c r="Z971" s="115">
        <v>0</v>
      </c>
      <c r="AA971" s="115">
        <v>1</v>
      </c>
      <c r="AB971" s="115">
        <v>2.1711364909618598</v>
      </c>
      <c r="AC971" s="115">
        <v>0.35012633040153002</v>
      </c>
      <c r="AD971" s="115">
        <v>752.629454522439</v>
      </c>
      <c r="AF971" s="115">
        <v>-1</v>
      </c>
      <c r="AG971" s="115">
        <v>-1</v>
      </c>
      <c r="AH971" s="115">
        <v>-1</v>
      </c>
      <c r="AI971" s="115">
        <v>-1</v>
      </c>
      <c r="AJ971" s="115">
        <v>0</v>
      </c>
      <c r="AM971" s="115" t="s">
        <v>348</v>
      </c>
      <c r="AN971" s="115">
        <v>-1</v>
      </c>
      <c r="AQ971" s="115">
        <v>608</v>
      </c>
      <c r="AR971" s="115" t="s">
        <v>247</v>
      </c>
      <c r="AS971" s="115" t="s">
        <v>355</v>
      </c>
      <c r="AT971" s="115" t="s">
        <v>296</v>
      </c>
      <c r="AV971" s="115">
        <v>129.094298917012</v>
      </c>
      <c r="AW971" s="115">
        <v>0.61040507259999999</v>
      </c>
    </row>
    <row r="972" spans="1:49" x14ac:dyDescent="0.25">
      <c r="A972" s="117">
        <v>450000</v>
      </c>
      <c r="B972" s="117">
        <v>870000</v>
      </c>
      <c r="C972" s="117">
        <v>870000</v>
      </c>
      <c r="D972" s="115" t="s">
        <v>342</v>
      </c>
      <c r="E972" s="115" t="s">
        <v>13</v>
      </c>
      <c r="F972" s="115" t="s">
        <v>343</v>
      </c>
      <c r="G972" s="115" t="s">
        <v>344</v>
      </c>
      <c r="H972" s="115">
        <v>0.56000000000000005</v>
      </c>
      <c r="I972" s="115">
        <v>0.48</v>
      </c>
      <c r="J972" s="115" t="s">
        <v>345</v>
      </c>
      <c r="K972" s="115">
        <v>9.6761482385899992E-3</v>
      </c>
      <c r="L972" s="115">
        <v>3760.4012960108898</v>
      </c>
      <c r="M972" s="115">
        <v>10.8477610401389</v>
      </c>
      <c r="N972" s="115">
        <v>1.7493542123526</v>
      </c>
      <c r="O972" s="115">
        <v>0.10496454388126</v>
      </c>
      <c r="P972" s="115">
        <v>1.692701068053E-2</v>
      </c>
      <c r="Q972" s="115">
        <v>36.386200376813598</v>
      </c>
      <c r="R972" s="115">
        <v>1410</v>
      </c>
      <c r="S972" s="115" t="s">
        <v>357</v>
      </c>
      <c r="T972" s="115">
        <v>1410</v>
      </c>
      <c r="U972" s="115" t="s">
        <v>347</v>
      </c>
      <c r="V972" s="115" t="s">
        <v>345</v>
      </c>
      <c r="Z972" s="115">
        <v>0</v>
      </c>
      <c r="AA972" s="115">
        <v>1</v>
      </c>
      <c r="AB972" s="115">
        <v>0.10496454388126</v>
      </c>
      <c r="AC972" s="115">
        <v>1.692701068053E-2</v>
      </c>
      <c r="AD972" s="115">
        <v>36.386200376814202</v>
      </c>
      <c r="AF972" s="115">
        <v>-1</v>
      </c>
      <c r="AG972" s="115">
        <v>-1</v>
      </c>
      <c r="AH972" s="115">
        <v>-1</v>
      </c>
      <c r="AI972" s="115">
        <v>-1</v>
      </c>
      <c r="AJ972" s="115">
        <v>0</v>
      </c>
      <c r="AM972" s="115" t="s">
        <v>348</v>
      </c>
      <c r="AN972" s="115">
        <v>-1</v>
      </c>
      <c r="AQ972" s="115">
        <v>608</v>
      </c>
      <c r="AR972" s="115" t="s">
        <v>247</v>
      </c>
      <c r="AS972" s="115" t="s">
        <v>355</v>
      </c>
      <c r="AT972" s="115" t="s">
        <v>296</v>
      </c>
      <c r="AV972" s="115">
        <v>33.388703553828996</v>
      </c>
      <c r="AW972" s="115">
        <v>2.9510300400000002E-2</v>
      </c>
    </row>
    <row r="973" spans="1:49" x14ac:dyDescent="0.25">
      <c r="A973" s="117">
        <v>450000</v>
      </c>
      <c r="B973" s="117">
        <v>870000</v>
      </c>
      <c r="C973" s="117">
        <v>870000</v>
      </c>
      <c r="D973" s="115" t="s">
        <v>342</v>
      </c>
      <c r="E973" s="115" t="s">
        <v>13</v>
      </c>
      <c r="F973" s="115" t="s">
        <v>343</v>
      </c>
      <c r="G973" s="115" t="s">
        <v>344</v>
      </c>
      <c r="H973" s="115">
        <v>0.56000000000000005</v>
      </c>
      <c r="I973" s="115">
        <v>0.48</v>
      </c>
      <c r="J973" s="115" t="s">
        <v>350</v>
      </c>
      <c r="K973" s="115">
        <v>0.19827835213683001</v>
      </c>
      <c r="L973" s="115">
        <v>3760.4012960108898</v>
      </c>
      <c r="M973" s="115">
        <v>10.8477610401389</v>
      </c>
      <c r="N973" s="115">
        <v>1.7493542123526</v>
      </c>
      <c r="O973" s="115">
        <v>2.1508761834128598</v>
      </c>
      <c r="P973" s="115">
        <v>0.34685907052888998</v>
      </c>
      <c r="Q973" s="115">
        <v>745.60617234624306</v>
      </c>
      <c r="R973" s="115">
        <v>1330</v>
      </c>
      <c r="S973" s="115" t="s">
        <v>354</v>
      </c>
      <c r="T973" s="115">
        <v>1330</v>
      </c>
      <c r="U973" s="115" t="s">
        <v>352</v>
      </c>
      <c r="V973" s="115" t="s">
        <v>350</v>
      </c>
      <c r="Z973" s="115">
        <v>0</v>
      </c>
      <c r="AA973" s="115">
        <v>1</v>
      </c>
      <c r="AB973" s="115">
        <v>2.1508761834128598</v>
      </c>
      <c r="AC973" s="115">
        <v>0.34685907052888998</v>
      </c>
      <c r="AD973" s="115">
        <v>923.34509550352004</v>
      </c>
      <c r="AF973" s="115">
        <v>-1</v>
      </c>
      <c r="AG973" s="115">
        <v>-1</v>
      </c>
      <c r="AH973" s="115">
        <v>-1</v>
      </c>
      <c r="AI973" s="115">
        <v>-1</v>
      </c>
      <c r="AJ973" s="115">
        <v>0</v>
      </c>
      <c r="AM973" s="115" t="s">
        <v>348</v>
      </c>
      <c r="AN973" s="115">
        <v>-1</v>
      </c>
      <c r="AQ973" s="115">
        <v>608</v>
      </c>
      <c r="AR973" s="115" t="s">
        <v>247</v>
      </c>
      <c r="AS973" s="115" t="s">
        <v>355</v>
      </c>
      <c r="AT973" s="115" t="s">
        <v>296</v>
      </c>
      <c r="AV973" s="115">
        <v>121.334168775089</v>
      </c>
      <c r="AW973" s="115">
        <v>0.74886058030000002</v>
      </c>
    </row>
    <row r="974" spans="1:49" x14ac:dyDescent="0.25">
      <c r="A974" s="117">
        <v>450000</v>
      </c>
      <c r="B974" s="117">
        <v>870000</v>
      </c>
      <c r="C974" s="117">
        <v>870000</v>
      </c>
      <c r="D974" s="115" t="s">
        <v>342</v>
      </c>
      <c r="E974" s="115" t="s">
        <v>13</v>
      </c>
      <c r="F974" s="115" t="s">
        <v>343</v>
      </c>
      <c r="G974" s="115" t="s">
        <v>344</v>
      </c>
      <c r="H974" s="115">
        <v>0.56000000000000005</v>
      </c>
      <c r="I974" s="115">
        <v>0.48</v>
      </c>
      <c r="J974" s="115" t="s">
        <v>345</v>
      </c>
      <c r="K974" s="115">
        <v>2.5869318025969999E-2</v>
      </c>
      <c r="L974" s="115">
        <v>3760.4012960108898</v>
      </c>
      <c r="M974" s="115">
        <v>10.8477610401389</v>
      </c>
      <c r="N974" s="115">
        <v>1.7493542123526</v>
      </c>
      <c r="O974" s="115">
        <v>0.28062418021715002</v>
      </c>
      <c r="P974" s="115">
        <v>4.525460045943E-2</v>
      </c>
      <c r="Q974" s="115">
        <v>97.2790170318018</v>
      </c>
      <c r="R974" s="115">
        <v>1330</v>
      </c>
      <c r="S974" s="115" t="s">
        <v>354</v>
      </c>
      <c r="T974" s="115">
        <v>1330</v>
      </c>
      <c r="U974" s="115" t="s">
        <v>347</v>
      </c>
      <c r="V974" s="115" t="s">
        <v>345</v>
      </c>
      <c r="Z974" s="115">
        <v>0</v>
      </c>
      <c r="AA974" s="115">
        <v>1</v>
      </c>
      <c r="AB974" s="115">
        <v>0.28062418021715002</v>
      </c>
      <c r="AC974" s="115">
        <v>4.525460045943E-2</v>
      </c>
      <c r="AD974" s="115">
        <v>125.45454113378401</v>
      </c>
      <c r="AF974" s="115">
        <v>-1</v>
      </c>
      <c r="AG974" s="115">
        <v>-1</v>
      </c>
      <c r="AH974" s="115">
        <v>-1</v>
      </c>
      <c r="AI974" s="115">
        <v>-1</v>
      </c>
      <c r="AJ974" s="115">
        <v>0</v>
      </c>
      <c r="AM974" s="115" t="s">
        <v>348</v>
      </c>
      <c r="AN974" s="115">
        <v>-1</v>
      </c>
      <c r="AQ974" s="115">
        <v>608</v>
      </c>
      <c r="AR974" s="115" t="s">
        <v>247</v>
      </c>
      <c r="AS974" s="115" t="s">
        <v>355</v>
      </c>
      <c r="AT974" s="115" t="s">
        <v>296</v>
      </c>
      <c r="AV974" s="115">
        <v>53.930086409097001</v>
      </c>
      <c r="AW974" s="115">
        <v>0.1017473975</v>
      </c>
    </row>
    <row r="975" spans="1:49" x14ac:dyDescent="0.25">
      <c r="A975" s="117">
        <v>450000</v>
      </c>
      <c r="B975" s="117">
        <v>870000</v>
      </c>
      <c r="C975" s="117">
        <v>870000</v>
      </c>
      <c r="D975" s="115" t="s">
        <v>342</v>
      </c>
      <c r="E975" s="115" t="s">
        <v>13</v>
      </c>
      <c r="F975" s="115" t="s">
        <v>343</v>
      </c>
      <c r="G975" s="115" t="s">
        <v>344</v>
      </c>
      <c r="H975" s="115">
        <v>0.56000000000000005</v>
      </c>
      <c r="I975" s="115">
        <v>0.48</v>
      </c>
      <c r="J975" s="115" t="s">
        <v>350</v>
      </c>
      <c r="K975" s="115">
        <v>0.28303340423909001</v>
      </c>
      <c r="L975" s="115">
        <v>3688.6708681027199</v>
      </c>
      <c r="M975" s="115">
        <v>9.1893706204712</v>
      </c>
      <c r="N975" s="115">
        <v>1.3513265177557801</v>
      </c>
      <c r="O975" s="115">
        <v>2.6008988495266498</v>
      </c>
      <c r="P975" s="115">
        <v>0.38247054455897</v>
      </c>
      <c r="Q975" s="115">
        <v>1044.01707291667</v>
      </c>
      <c r="R975" s="115">
        <v>1200</v>
      </c>
      <c r="S975" s="115" t="s">
        <v>351</v>
      </c>
      <c r="T975" s="115">
        <v>1200</v>
      </c>
      <c r="U975" s="115" t="s">
        <v>352</v>
      </c>
      <c r="V975" s="115" t="s">
        <v>350</v>
      </c>
      <c r="Z975" s="115">
        <v>0</v>
      </c>
      <c r="AA975" s="115">
        <v>1</v>
      </c>
      <c r="AB975" s="115">
        <v>2.6008988495266498</v>
      </c>
      <c r="AC975" s="115">
        <v>0.38247054455897</v>
      </c>
      <c r="AD975" s="115">
        <v>1044.01707291667</v>
      </c>
      <c r="AF975" s="115">
        <v>-1</v>
      </c>
      <c r="AG975" s="115">
        <v>-1</v>
      </c>
      <c r="AH975" s="115">
        <v>-1</v>
      </c>
      <c r="AI975" s="115">
        <v>-1</v>
      </c>
      <c r="AJ975" s="115">
        <v>0</v>
      </c>
      <c r="AM975" s="115" t="s">
        <v>348</v>
      </c>
      <c r="AN975" s="115">
        <v>-1</v>
      </c>
      <c r="AQ975" s="115">
        <v>608</v>
      </c>
      <c r="AR975" s="115" t="s">
        <v>247</v>
      </c>
      <c r="AS975" s="115" t="s">
        <v>355</v>
      </c>
      <c r="AT975" s="115" t="s">
        <v>296</v>
      </c>
      <c r="AV975" s="115">
        <v>186.15475982177301</v>
      </c>
      <c r="AW975" s="115">
        <v>0.84672917510000001</v>
      </c>
    </row>
    <row r="976" spans="1:49" x14ac:dyDescent="0.25">
      <c r="A976" s="117">
        <v>450000</v>
      </c>
      <c r="B976" s="117">
        <v>870000</v>
      </c>
      <c r="C976" s="117">
        <v>870000</v>
      </c>
      <c r="D976" s="115" t="s">
        <v>342</v>
      </c>
      <c r="E976" s="115" t="s">
        <v>13</v>
      </c>
      <c r="F976" s="115" t="s">
        <v>343</v>
      </c>
      <c r="G976" s="115" t="s">
        <v>344</v>
      </c>
      <c r="H976" s="115">
        <v>0.56000000000000005</v>
      </c>
      <c r="I976" s="115">
        <v>0.48</v>
      </c>
      <c r="J976" s="115" t="s">
        <v>350</v>
      </c>
      <c r="K976" s="115">
        <v>5.4908245304699996E-3</v>
      </c>
      <c r="L976" s="115">
        <v>3688.6708681027199</v>
      </c>
      <c r="M976" s="115">
        <v>9.1893706204712</v>
      </c>
      <c r="N976" s="115">
        <v>1.3513265177557801</v>
      </c>
      <c r="O976" s="115">
        <v>5.0457221622509998E-2</v>
      </c>
      <c r="P976" s="115">
        <v>7.41989679237E-3</v>
      </c>
      <c r="Q976" s="115">
        <v>20.2538444874269</v>
      </c>
      <c r="R976" s="115">
        <v>1200</v>
      </c>
      <c r="S976" s="115" t="s">
        <v>351</v>
      </c>
      <c r="T976" s="115">
        <v>1200</v>
      </c>
      <c r="U976" s="115" t="s">
        <v>352</v>
      </c>
      <c r="V976" s="115" t="s">
        <v>350</v>
      </c>
      <c r="Z976" s="115">
        <v>0</v>
      </c>
      <c r="AA976" s="115">
        <v>1</v>
      </c>
      <c r="AB976" s="115">
        <v>5.0457221622509998E-2</v>
      </c>
      <c r="AC976" s="115">
        <v>7.41989679237E-3</v>
      </c>
      <c r="AD976" s="115">
        <v>20.2538444874282</v>
      </c>
      <c r="AF976" s="115">
        <v>-1</v>
      </c>
      <c r="AG976" s="115">
        <v>-1</v>
      </c>
      <c r="AH976" s="115">
        <v>-1</v>
      </c>
      <c r="AI976" s="115">
        <v>-1</v>
      </c>
      <c r="AJ976" s="115">
        <v>0</v>
      </c>
      <c r="AM976" s="115" t="s">
        <v>348</v>
      </c>
      <c r="AN976" s="115">
        <v>-1</v>
      </c>
      <c r="AQ976" s="115">
        <v>608</v>
      </c>
      <c r="AR976" s="115" t="s">
        <v>247</v>
      </c>
      <c r="AS976" s="115" t="s">
        <v>355</v>
      </c>
      <c r="AT976" s="115" t="s">
        <v>296</v>
      </c>
      <c r="AV976" s="115">
        <v>20.674605910472199</v>
      </c>
      <c r="AW976" s="115">
        <v>1.6426475699999998E-2</v>
      </c>
    </row>
    <row r="977" spans="1:49" x14ac:dyDescent="0.25">
      <c r="A977" s="117">
        <v>450000</v>
      </c>
      <c r="B977" s="117">
        <v>870000</v>
      </c>
      <c r="C977" s="117">
        <v>870000</v>
      </c>
      <c r="D977" s="115" t="s">
        <v>342</v>
      </c>
      <c r="E977" s="115" t="s">
        <v>13</v>
      </c>
      <c r="F977" s="115" t="s">
        <v>343</v>
      </c>
      <c r="G977" s="115" t="s">
        <v>344</v>
      </c>
      <c r="H977" s="115">
        <v>0.56000000000000005</v>
      </c>
      <c r="I977" s="115">
        <v>0.48</v>
      </c>
      <c r="J977" s="115" t="s">
        <v>350</v>
      </c>
      <c r="K977" s="115">
        <v>0.30821961147887</v>
      </c>
      <c r="L977" s="115">
        <v>3688.6708681027199</v>
      </c>
      <c r="M977" s="115">
        <v>9.1893706204712</v>
      </c>
      <c r="N977" s="115">
        <v>1.3513265177557801</v>
      </c>
      <c r="O977" s="115">
        <v>2.8323442423770402</v>
      </c>
      <c r="P977" s="115">
        <v>0.41650533428379</v>
      </c>
      <c r="Q977" s="115">
        <v>1136.92070184007</v>
      </c>
      <c r="R977" s="115">
        <v>1210</v>
      </c>
      <c r="S977" s="115" t="s">
        <v>353</v>
      </c>
      <c r="T977" s="115">
        <v>1210</v>
      </c>
      <c r="U977" s="115" t="s">
        <v>352</v>
      </c>
      <c r="V977" s="115" t="s">
        <v>350</v>
      </c>
      <c r="Z977" s="115">
        <v>0</v>
      </c>
      <c r="AA977" s="115">
        <v>1</v>
      </c>
      <c r="AB977" s="115">
        <v>2.8323442423770402</v>
      </c>
      <c r="AC977" s="115">
        <v>0.41650533428379</v>
      </c>
      <c r="AD977" s="115">
        <v>1136.92070184007</v>
      </c>
      <c r="AF977" s="115">
        <v>-1</v>
      </c>
      <c r="AG977" s="115">
        <v>-1</v>
      </c>
      <c r="AH977" s="115">
        <v>-1</v>
      </c>
      <c r="AI977" s="115">
        <v>-1</v>
      </c>
      <c r="AJ977" s="115">
        <v>0</v>
      </c>
      <c r="AM977" s="115" t="s">
        <v>348</v>
      </c>
      <c r="AN977" s="115">
        <v>-1</v>
      </c>
      <c r="AQ977" s="115">
        <v>608</v>
      </c>
      <c r="AR977" s="115" t="s">
        <v>247</v>
      </c>
      <c r="AS977" s="115" t="s">
        <v>355</v>
      </c>
      <c r="AT977" s="115" t="s">
        <v>296</v>
      </c>
      <c r="AV977" s="115">
        <v>146.084477843418</v>
      </c>
      <c r="AW977" s="115">
        <v>0.92207680599999997</v>
      </c>
    </row>
    <row r="978" spans="1:49" x14ac:dyDescent="0.25">
      <c r="A978" s="117">
        <v>450000</v>
      </c>
      <c r="B978" s="117">
        <v>870000</v>
      </c>
      <c r="C978" s="117">
        <v>870000</v>
      </c>
      <c r="D978" s="115" t="s">
        <v>342</v>
      </c>
      <c r="E978" s="115" t="s">
        <v>13</v>
      </c>
      <c r="F978" s="115" t="s">
        <v>343</v>
      </c>
      <c r="G978" s="115" t="s">
        <v>344</v>
      </c>
      <c r="H978" s="115">
        <v>0.56000000000000005</v>
      </c>
      <c r="I978" s="115">
        <v>0.48</v>
      </c>
      <c r="J978" s="115" t="s">
        <v>350</v>
      </c>
      <c r="K978" s="115">
        <v>1.501335858323E-2</v>
      </c>
      <c r="L978" s="115">
        <v>3688.6708681027199</v>
      </c>
      <c r="M978" s="115">
        <v>9.1893706204712</v>
      </c>
      <c r="N978" s="115">
        <v>1.3513265177557801</v>
      </c>
      <c r="O978" s="115">
        <v>0.13796331627940001</v>
      </c>
      <c r="P978" s="115">
        <v>2.02879495741E-2</v>
      </c>
      <c r="Q978" s="115">
        <v>55.379338438369999</v>
      </c>
      <c r="R978" s="115">
        <v>1210</v>
      </c>
      <c r="S978" s="115" t="s">
        <v>353</v>
      </c>
      <c r="T978" s="115">
        <v>1210</v>
      </c>
      <c r="U978" s="115" t="s">
        <v>352</v>
      </c>
      <c r="V978" s="115" t="s">
        <v>350</v>
      </c>
      <c r="Z978" s="115">
        <v>0</v>
      </c>
      <c r="AA978" s="115">
        <v>1</v>
      </c>
      <c r="AB978" s="115">
        <v>0.13796331627940001</v>
      </c>
      <c r="AC978" s="115">
        <v>2.02879495741E-2</v>
      </c>
      <c r="AD978" s="115">
        <v>55.379338438370297</v>
      </c>
      <c r="AF978" s="115">
        <v>-1</v>
      </c>
      <c r="AG978" s="115">
        <v>-1</v>
      </c>
      <c r="AH978" s="115">
        <v>-1</v>
      </c>
      <c r="AI978" s="115">
        <v>-1</v>
      </c>
      <c r="AJ978" s="115">
        <v>0</v>
      </c>
      <c r="AM978" s="115" t="s">
        <v>348</v>
      </c>
      <c r="AN978" s="115">
        <v>-1</v>
      </c>
      <c r="AQ978" s="115">
        <v>608</v>
      </c>
      <c r="AR978" s="115" t="s">
        <v>247</v>
      </c>
      <c r="AS978" s="115" t="s">
        <v>355</v>
      </c>
      <c r="AT978" s="115" t="s">
        <v>296</v>
      </c>
      <c r="AV978" s="115">
        <v>94.3033640620542</v>
      </c>
      <c r="AW978" s="115">
        <v>4.4914305299999999E-2</v>
      </c>
    </row>
    <row r="979" spans="1:49" x14ac:dyDescent="0.25">
      <c r="A979" s="117">
        <v>450000</v>
      </c>
      <c r="B979" s="117">
        <v>870000</v>
      </c>
      <c r="C979" s="117">
        <v>870000</v>
      </c>
      <c r="D979" s="115" t="s">
        <v>342</v>
      </c>
      <c r="E979" s="115" t="s">
        <v>13</v>
      </c>
      <c r="F979" s="115" t="s">
        <v>343</v>
      </c>
      <c r="G979" s="115" t="s">
        <v>344</v>
      </c>
      <c r="H979" s="115">
        <v>0.56000000000000005</v>
      </c>
      <c r="I979" s="115">
        <v>0.48</v>
      </c>
      <c r="J979" s="115" t="s">
        <v>350</v>
      </c>
      <c r="K979" s="115">
        <v>2.0354657751200001E-3</v>
      </c>
      <c r="L979" s="115">
        <v>3688.6708681027199</v>
      </c>
      <c r="M979" s="115">
        <v>9.1893706204712</v>
      </c>
      <c r="N979" s="115">
        <v>1.3513265177557801</v>
      </c>
      <c r="O979" s="115">
        <v>1.8704649392870001E-2</v>
      </c>
      <c r="P979" s="115">
        <v>2.7505788779000001E-3</v>
      </c>
      <c r="Q979" s="115">
        <v>7.5081633077089602</v>
      </c>
      <c r="R979" s="115">
        <v>1210</v>
      </c>
      <c r="S979" s="115" t="s">
        <v>353</v>
      </c>
      <c r="T979" s="115">
        <v>1210</v>
      </c>
      <c r="U979" s="115" t="s">
        <v>352</v>
      </c>
      <c r="V979" s="115" t="s">
        <v>350</v>
      </c>
      <c r="Z979" s="115">
        <v>0</v>
      </c>
      <c r="AA979" s="115">
        <v>1</v>
      </c>
      <c r="AB979" s="115">
        <v>1.8704649392870001E-2</v>
      </c>
      <c r="AC979" s="115">
        <v>2.7505788779000001E-3</v>
      </c>
      <c r="AD979" s="115">
        <v>7.5081633077096601</v>
      </c>
      <c r="AF979" s="115">
        <v>-1</v>
      </c>
      <c r="AG979" s="115">
        <v>-1</v>
      </c>
      <c r="AH979" s="115">
        <v>-1</v>
      </c>
      <c r="AI979" s="115">
        <v>-1</v>
      </c>
      <c r="AJ979" s="115">
        <v>0</v>
      </c>
      <c r="AM979" s="115" t="s">
        <v>348</v>
      </c>
      <c r="AN979" s="115">
        <v>-1</v>
      </c>
      <c r="AQ979" s="115">
        <v>608</v>
      </c>
      <c r="AR979" s="115" t="s">
        <v>247</v>
      </c>
      <c r="AS979" s="115" t="s">
        <v>355</v>
      </c>
      <c r="AT979" s="115" t="s">
        <v>296</v>
      </c>
      <c r="AV979" s="115">
        <v>52.747961274986402</v>
      </c>
      <c r="AW979" s="115">
        <v>6.0893457000000002E-3</v>
      </c>
    </row>
    <row r="980" spans="1:49" x14ac:dyDescent="0.25">
      <c r="A980" s="117">
        <v>450000</v>
      </c>
      <c r="B980" s="117">
        <v>870000</v>
      </c>
      <c r="C980" s="117">
        <v>870000</v>
      </c>
      <c r="D980" s="115" t="s">
        <v>342</v>
      </c>
      <c r="E980" s="115" t="s">
        <v>13</v>
      </c>
      <c r="F980" s="115" t="s">
        <v>343</v>
      </c>
      <c r="G980" s="115" t="s">
        <v>344</v>
      </c>
      <c r="H980" s="115">
        <v>0.56000000000000005</v>
      </c>
      <c r="I980" s="115">
        <v>0.48</v>
      </c>
      <c r="J980" s="115" t="s">
        <v>350</v>
      </c>
      <c r="K980" s="115">
        <v>3.9707889460400001E-3</v>
      </c>
      <c r="L980" s="115">
        <v>3688.6708681027199</v>
      </c>
      <c r="M980" s="115">
        <v>9.1893706204712</v>
      </c>
      <c r="N980" s="115">
        <v>1.3513265177557801</v>
      </c>
      <c r="O980" s="115">
        <v>3.6489051280849998E-2</v>
      </c>
      <c r="P980" s="115">
        <v>5.3658323991899997E-3</v>
      </c>
      <c r="Q980" s="115">
        <v>14.646933508653101</v>
      </c>
      <c r="R980" s="115">
        <v>1210</v>
      </c>
      <c r="S980" s="115" t="s">
        <v>353</v>
      </c>
      <c r="T980" s="115">
        <v>1210</v>
      </c>
      <c r="U980" s="115" t="s">
        <v>352</v>
      </c>
      <c r="V980" s="115" t="s">
        <v>350</v>
      </c>
      <c r="Z980" s="115">
        <v>0</v>
      </c>
      <c r="AA980" s="115">
        <v>1</v>
      </c>
      <c r="AB980" s="115">
        <v>3.6489051280849998E-2</v>
      </c>
      <c r="AC980" s="115">
        <v>5.3658323991899997E-3</v>
      </c>
      <c r="AD980" s="115">
        <v>14.646933508652401</v>
      </c>
      <c r="AF980" s="115">
        <v>-1</v>
      </c>
      <c r="AG980" s="115">
        <v>-1</v>
      </c>
      <c r="AH980" s="115">
        <v>-1</v>
      </c>
      <c r="AI980" s="115">
        <v>-1</v>
      </c>
      <c r="AJ980" s="115">
        <v>0</v>
      </c>
      <c r="AM980" s="115" t="s">
        <v>348</v>
      </c>
      <c r="AN980" s="115">
        <v>-1</v>
      </c>
      <c r="AQ980" s="115">
        <v>608</v>
      </c>
      <c r="AR980" s="115" t="s">
        <v>247</v>
      </c>
      <c r="AS980" s="115" t="s">
        <v>355</v>
      </c>
      <c r="AT980" s="115" t="s">
        <v>296</v>
      </c>
      <c r="AV980" s="115">
        <v>39.127874326653803</v>
      </c>
      <c r="AW980" s="115">
        <v>1.18791026E-2</v>
      </c>
    </row>
    <row r="981" spans="1:49" x14ac:dyDescent="0.25">
      <c r="A981" s="117">
        <v>450000</v>
      </c>
      <c r="B981" s="117">
        <v>870000</v>
      </c>
      <c r="C981" s="117">
        <v>870000</v>
      </c>
      <c r="D981" s="115" t="s">
        <v>342</v>
      </c>
      <c r="E981" s="115" t="s">
        <v>13</v>
      </c>
      <c r="F981" s="115" t="s">
        <v>343</v>
      </c>
      <c r="G981" s="115" t="s">
        <v>344</v>
      </c>
      <c r="H981" s="115">
        <v>0.56000000000000005</v>
      </c>
      <c r="I981" s="115">
        <v>0.48</v>
      </c>
      <c r="J981" s="115" t="s">
        <v>350</v>
      </c>
      <c r="K981" s="115">
        <v>2.4973620789240002E-2</v>
      </c>
      <c r="L981" s="115">
        <v>3697.3813855888002</v>
      </c>
      <c r="M981" s="115">
        <v>9.2096594654569905</v>
      </c>
      <c r="N981" s="115">
        <v>1.3542620814797801</v>
      </c>
      <c r="O981" s="115">
        <v>0.22999854308844001</v>
      </c>
      <c r="P981" s="115">
        <v>3.3820827672130002E-2</v>
      </c>
      <c r="Q981" s="115">
        <v>92.337000636922895</v>
      </c>
      <c r="R981" s="115">
        <v>1200</v>
      </c>
      <c r="S981" s="115" t="s">
        <v>351</v>
      </c>
      <c r="T981" s="115">
        <v>1200</v>
      </c>
      <c r="U981" s="115" t="s">
        <v>352</v>
      </c>
      <c r="V981" s="115" t="s">
        <v>350</v>
      </c>
      <c r="Z981" s="115">
        <v>0</v>
      </c>
      <c r="AA981" s="115">
        <v>1</v>
      </c>
      <c r="AB981" s="115">
        <v>0.22999854308844001</v>
      </c>
      <c r="AC981" s="115">
        <v>3.3820827672130002E-2</v>
      </c>
      <c r="AD981" s="115">
        <v>891.12738895780501</v>
      </c>
      <c r="AF981" s="115">
        <v>-1</v>
      </c>
      <c r="AG981" s="115">
        <v>-1</v>
      </c>
      <c r="AH981" s="115">
        <v>-1</v>
      </c>
      <c r="AI981" s="115">
        <v>-1</v>
      </c>
      <c r="AJ981" s="115">
        <v>0</v>
      </c>
      <c r="AM981" s="115" t="s">
        <v>348</v>
      </c>
      <c r="AN981" s="115">
        <v>-1</v>
      </c>
      <c r="AQ981" s="115">
        <v>608</v>
      </c>
      <c r="AR981" s="115" t="s">
        <v>247</v>
      </c>
      <c r="AS981" s="115" t="s">
        <v>355</v>
      </c>
      <c r="AT981" s="115" t="s">
        <v>296</v>
      </c>
      <c r="AV981" s="115">
        <v>49.189842040717203</v>
      </c>
      <c r="AW981" s="115">
        <v>0.7227310535</v>
      </c>
    </row>
    <row r="982" spans="1:49" x14ac:dyDescent="0.25">
      <c r="A982" s="117">
        <v>450000</v>
      </c>
      <c r="B982" s="117">
        <v>870000</v>
      </c>
      <c r="C982" s="117">
        <v>870000</v>
      </c>
      <c r="D982" s="115" t="s">
        <v>342</v>
      </c>
      <c r="E982" s="115" t="s">
        <v>13</v>
      </c>
      <c r="F982" s="115" t="s">
        <v>343</v>
      </c>
      <c r="G982" s="115" t="s">
        <v>344</v>
      </c>
      <c r="H982" s="115">
        <v>0.56000000000000005</v>
      </c>
      <c r="I982" s="115">
        <v>0.48</v>
      </c>
      <c r="J982" s="115" t="s">
        <v>350</v>
      </c>
      <c r="K982" s="115">
        <v>6.7065544507199995E-2</v>
      </c>
      <c r="L982" s="115">
        <v>3697.3813855888002</v>
      </c>
      <c r="M982" s="115">
        <v>9.2096594654569905</v>
      </c>
      <c r="N982" s="115">
        <v>1.3542620814797801</v>
      </c>
      <c r="O982" s="115">
        <v>0.61765082677681005</v>
      </c>
      <c r="P982" s="115">
        <v>9.08243238999E-2</v>
      </c>
      <c r="Q982" s="115">
        <v>247.966895875321</v>
      </c>
      <c r="R982" s="115">
        <v>1210</v>
      </c>
      <c r="S982" s="115" t="s">
        <v>353</v>
      </c>
      <c r="T982" s="115">
        <v>1210</v>
      </c>
      <c r="U982" s="115" t="s">
        <v>352</v>
      </c>
      <c r="V982" s="115" t="s">
        <v>350</v>
      </c>
      <c r="Z982" s="115">
        <v>0</v>
      </c>
      <c r="AA982" s="115">
        <v>1</v>
      </c>
      <c r="AB982" s="115">
        <v>0.61765082677681005</v>
      </c>
      <c r="AC982" s="115">
        <v>9.08243238999E-2</v>
      </c>
      <c r="AD982" s="115">
        <v>679.18721694497594</v>
      </c>
      <c r="AF982" s="115">
        <v>-1</v>
      </c>
      <c r="AG982" s="115">
        <v>-1</v>
      </c>
      <c r="AH982" s="115">
        <v>-1</v>
      </c>
      <c r="AI982" s="115">
        <v>-1</v>
      </c>
      <c r="AJ982" s="115">
        <v>0</v>
      </c>
      <c r="AM982" s="115" t="s">
        <v>348</v>
      </c>
      <c r="AN982" s="115">
        <v>-1</v>
      </c>
      <c r="AQ982" s="115">
        <v>608</v>
      </c>
      <c r="AR982" s="115" t="s">
        <v>247</v>
      </c>
      <c r="AS982" s="115" t="s">
        <v>355</v>
      </c>
      <c r="AT982" s="115" t="s">
        <v>296</v>
      </c>
      <c r="AV982" s="115">
        <v>68.041141250316898</v>
      </c>
      <c r="AW982" s="115">
        <v>0.55084121409999998</v>
      </c>
    </row>
    <row r="983" spans="1:49" x14ac:dyDescent="0.25">
      <c r="A983" s="117">
        <v>450000</v>
      </c>
      <c r="B983" s="117">
        <v>870000</v>
      </c>
      <c r="C983" s="117">
        <v>870000</v>
      </c>
      <c r="D983" s="115" t="s">
        <v>342</v>
      </c>
      <c r="E983" s="115" t="s">
        <v>13</v>
      </c>
      <c r="F983" s="115" t="s">
        <v>343</v>
      </c>
      <c r="G983" s="115" t="s">
        <v>344</v>
      </c>
      <c r="H983" s="115">
        <v>0.56000000000000005</v>
      </c>
      <c r="I983" s="115">
        <v>0.48</v>
      </c>
      <c r="J983" s="115" t="s">
        <v>350</v>
      </c>
      <c r="K983" s="115">
        <v>0.10514898382224</v>
      </c>
      <c r="L983" s="115">
        <v>3701.5773767990399</v>
      </c>
      <c r="M983" s="115">
        <v>9.2195063973183693</v>
      </c>
      <c r="N983" s="115">
        <v>1.35568949179364</v>
      </c>
      <c r="O983" s="115">
        <v>0.96942172902071</v>
      </c>
      <c r="P983" s="115">
        <v>0.14254937244058999</v>
      </c>
      <c r="Q983" s="115">
        <v>389.21709970982999</v>
      </c>
      <c r="R983" s="115">
        <v>1200</v>
      </c>
      <c r="S983" s="115" t="s">
        <v>351</v>
      </c>
      <c r="T983" s="115">
        <v>1200</v>
      </c>
      <c r="U983" s="115" t="s">
        <v>352</v>
      </c>
      <c r="V983" s="115" t="s">
        <v>350</v>
      </c>
      <c r="Z983" s="115">
        <v>0</v>
      </c>
      <c r="AA983" s="115">
        <v>1</v>
      </c>
      <c r="AB983" s="115">
        <v>0.96942172902071</v>
      </c>
      <c r="AC983" s="115">
        <v>0.14254937244058999</v>
      </c>
      <c r="AD983" s="115">
        <v>389.21709970982999</v>
      </c>
      <c r="AF983" s="115">
        <v>-1</v>
      </c>
      <c r="AG983" s="115">
        <v>-1</v>
      </c>
      <c r="AH983" s="115">
        <v>-1</v>
      </c>
      <c r="AI983" s="115">
        <v>-1</v>
      </c>
      <c r="AJ983" s="115">
        <v>0</v>
      </c>
      <c r="AM983" s="115" t="s">
        <v>348</v>
      </c>
      <c r="AN983" s="115">
        <v>-1</v>
      </c>
      <c r="AQ983" s="115">
        <v>608</v>
      </c>
      <c r="AR983" s="115" t="s">
        <v>247</v>
      </c>
      <c r="AS983" s="115" t="s">
        <v>355</v>
      </c>
      <c r="AT983" s="115" t="s">
        <v>296</v>
      </c>
      <c r="AV983" s="115">
        <v>117.024094518301</v>
      </c>
      <c r="AW983" s="115">
        <v>0.31566674750000001</v>
      </c>
    </row>
    <row r="984" spans="1:49" x14ac:dyDescent="0.25">
      <c r="A984" s="117">
        <v>450000</v>
      </c>
      <c r="B984" s="117">
        <v>870000</v>
      </c>
      <c r="C984" s="117">
        <v>870000</v>
      </c>
      <c r="D984" s="115" t="s">
        <v>342</v>
      </c>
      <c r="E984" s="115" t="s">
        <v>13</v>
      </c>
      <c r="F984" s="115" t="s">
        <v>343</v>
      </c>
      <c r="G984" s="115" t="s">
        <v>344</v>
      </c>
      <c r="H984" s="115">
        <v>0.56000000000000005</v>
      </c>
      <c r="I984" s="115">
        <v>0.48</v>
      </c>
      <c r="J984" s="115" t="s">
        <v>350</v>
      </c>
      <c r="K984" s="115">
        <v>0.25625484069221999</v>
      </c>
      <c r="L984" s="115">
        <v>3701.5773767990399</v>
      </c>
      <c r="M984" s="115">
        <v>9.2195063973183693</v>
      </c>
      <c r="N984" s="115">
        <v>1.35568949179364</v>
      </c>
      <c r="O984" s="115">
        <v>2.36254314310575</v>
      </c>
      <c r="P984" s="115">
        <v>0.3474019947477</v>
      </c>
      <c r="Q984" s="115">
        <v>948.54712100157496</v>
      </c>
      <c r="R984" s="115">
        <v>1210</v>
      </c>
      <c r="S984" s="115" t="s">
        <v>353</v>
      </c>
      <c r="T984" s="115">
        <v>1210</v>
      </c>
      <c r="U984" s="115" t="s">
        <v>352</v>
      </c>
      <c r="V984" s="115" t="s">
        <v>350</v>
      </c>
      <c r="Z984" s="115">
        <v>0</v>
      </c>
      <c r="AA984" s="115">
        <v>1</v>
      </c>
      <c r="AB984" s="115">
        <v>2.36254314310575</v>
      </c>
      <c r="AC984" s="115">
        <v>0.3474019947477</v>
      </c>
      <c r="AD984" s="115">
        <v>948.54712100157496</v>
      </c>
      <c r="AF984" s="115">
        <v>-1</v>
      </c>
      <c r="AG984" s="115">
        <v>-1</v>
      </c>
      <c r="AH984" s="115">
        <v>-1</v>
      </c>
      <c r="AI984" s="115">
        <v>-1</v>
      </c>
      <c r="AJ984" s="115">
        <v>0</v>
      </c>
      <c r="AM984" s="115" t="s">
        <v>348</v>
      </c>
      <c r="AN984" s="115">
        <v>-1</v>
      </c>
      <c r="AQ984" s="115">
        <v>608</v>
      </c>
      <c r="AR984" s="115" t="s">
        <v>247</v>
      </c>
      <c r="AS984" s="115" t="s">
        <v>355</v>
      </c>
      <c r="AT984" s="115" t="s">
        <v>296</v>
      </c>
      <c r="AV984" s="115">
        <v>132.81814260110201</v>
      </c>
      <c r="AW984" s="115">
        <v>0.76930017920000004</v>
      </c>
    </row>
    <row r="985" spans="1:49" x14ac:dyDescent="0.25">
      <c r="A985" s="117">
        <v>450000</v>
      </c>
      <c r="B985" s="117">
        <v>870000</v>
      </c>
      <c r="C985" s="117">
        <v>870000</v>
      </c>
      <c r="D985" s="115" t="s">
        <v>342</v>
      </c>
      <c r="E985" s="115" t="s">
        <v>13</v>
      </c>
      <c r="F985" s="115" t="s">
        <v>343</v>
      </c>
      <c r="G985" s="115" t="s">
        <v>344</v>
      </c>
      <c r="H985" s="115">
        <v>0.56000000000000005</v>
      </c>
      <c r="I985" s="115">
        <v>0.48</v>
      </c>
      <c r="J985" s="115" t="s">
        <v>350</v>
      </c>
      <c r="K985" s="115">
        <v>0.25635962896933001</v>
      </c>
      <c r="L985" s="115">
        <v>3701.5773767990399</v>
      </c>
      <c r="M985" s="115">
        <v>9.2195063973183693</v>
      </c>
      <c r="N985" s="115">
        <v>1.35568949179364</v>
      </c>
      <c r="O985" s="115">
        <v>2.3635092392969601</v>
      </c>
      <c r="P985" s="115">
        <v>0.34754405511384001</v>
      </c>
      <c r="Q985" s="115">
        <v>948.93500291749501</v>
      </c>
      <c r="R985" s="115">
        <v>1210</v>
      </c>
      <c r="S985" s="115" t="s">
        <v>353</v>
      </c>
      <c r="T985" s="115">
        <v>1210</v>
      </c>
      <c r="U985" s="115" t="s">
        <v>352</v>
      </c>
      <c r="V985" s="115" t="s">
        <v>350</v>
      </c>
      <c r="Z985" s="115">
        <v>0</v>
      </c>
      <c r="AA985" s="115">
        <v>1</v>
      </c>
      <c r="AB985" s="115">
        <v>2.3635092392969601</v>
      </c>
      <c r="AC985" s="115">
        <v>0.34754405511384001</v>
      </c>
      <c r="AD985" s="115">
        <v>948.93500291749501</v>
      </c>
      <c r="AF985" s="115">
        <v>-1</v>
      </c>
      <c r="AG985" s="115">
        <v>-1</v>
      </c>
      <c r="AH985" s="115">
        <v>-1</v>
      </c>
      <c r="AI985" s="115">
        <v>-1</v>
      </c>
      <c r="AJ985" s="115">
        <v>0</v>
      </c>
      <c r="AM985" s="115" t="s">
        <v>348</v>
      </c>
      <c r="AN985" s="115">
        <v>-1</v>
      </c>
      <c r="AQ985" s="115">
        <v>608</v>
      </c>
      <c r="AR985" s="115" t="s">
        <v>247</v>
      </c>
      <c r="AS985" s="115" t="s">
        <v>355</v>
      </c>
      <c r="AT985" s="115" t="s">
        <v>296</v>
      </c>
      <c r="AV985" s="115">
        <v>133.15850679960201</v>
      </c>
      <c r="AW985" s="115">
        <v>0.76961476309999999</v>
      </c>
    </row>
    <row r="986" spans="1:49" x14ac:dyDescent="0.25">
      <c r="A986" s="117">
        <v>450000</v>
      </c>
      <c r="B986" s="117">
        <v>870000</v>
      </c>
      <c r="C986" s="117">
        <v>870000</v>
      </c>
      <c r="D986" s="115" t="s">
        <v>342</v>
      </c>
      <c r="E986" s="115" t="s">
        <v>13</v>
      </c>
      <c r="F986" s="115" t="s">
        <v>343</v>
      </c>
      <c r="G986" s="115" t="s">
        <v>344</v>
      </c>
      <c r="H986" s="115">
        <v>0.56000000000000005</v>
      </c>
      <c r="I986" s="115">
        <v>0.48</v>
      </c>
      <c r="J986" s="115" t="s">
        <v>350</v>
      </c>
      <c r="K986" s="115">
        <v>1.8424611927649999E-2</v>
      </c>
      <c r="L986" s="115">
        <v>3706.5646369486499</v>
      </c>
      <c r="M986" s="115">
        <v>9.7089568854321602</v>
      </c>
      <c r="N986" s="115">
        <v>1.5905553587881001</v>
      </c>
      <c r="O986" s="115">
        <v>0.17888376283637999</v>
      </c>
      <c r="P986" s="115">
        <v>2.9305365235110001E-2</v>
      </c>
      <c r="Q986" s="115">
        <v>68.292015020533498</v>
      </c>
      <c r="R986" s="115">
        <v>1300</v>
      </c>
      <c r="S986" s="115" t="s">
        <v>346</v>
      </c>
      <c r="T986" s="115">
        <v>1300</v>
      </c>
      <c r="U986" s="115" t="s">
        <v>352</v>
      </c>
      <c r="V986" s="115" t="s">
        <v>350</v>
      </c>
      <c r="Z986" s="115">
        <v>0</v>
      </c>
      <c r="AA986" s="115">
        <v>1</v>
      </c>
      <c r="AB986" s="115">
        <v>0.17888376283637999</v>
      </c>
      <c r="AC986" s="115">
        <v>2.9305365235110001E-2</v>
      </c>
      <c r="AD986" s="115">
        <v>764.07887968059595</v>
      </c>
      <c r="AF986" s="115">
        <v>-1</v>
      </c>
      <c r="AG986" s="115">
        <v>-1</v>
      </c>
      <c r="AH986" s="115">
        <v>-1</v>
      </c>
      <c r="AI986" s="115">
        <v>-1</v>
      </c>
      <c r="AJ986" s="115">
        <v>0</v>
      </c>
      <c r="AM986" s="115" t="s">
        <v>348</v>
      </c>
      <c r="AN986" s="115">
        <v>-1</v>
      </c>
      <c r="AQ986" s="115">
        <v>608</v>
      </c>
      <c r="AR986" s="115" t="s">
        <v>247</v>
      </c>
      <c r="AS986" s="115" t="s">
        <v>355</v>
      </c>
      <c r="AT986" s="115" t="s">
        <v>296</v>
      </c>
      <c r="AV986" s="115">
        <v>94.223433438588401</v>
      </c>
      <c r="AW986" s="115">
        <v>0.61969090000000004</v>
      </c>
    </row>
    <row r="987" spans="1:49" x14ac:dyDescent="0.25">
      <c r="A987" s="117">
        <v>450000</v>
      </c>
      <c r="B987" s="117">
        <v>870000</v>
      </c>
      <c r="C987" s="117">
        <v>870000</v>
      </c>
      <c r="D987" s="115" t="s">
        <v>342</v>
      </c>
      <c r="E987" s="115" t="s">
        <v>13</v>
      </c>
      <c r="F987" s="115" t="s">
        <v>343</v>
      </c>
      <c r="G987" s="115" t="s">
        <v>344</v>
      </c>
      <c r="H987" s="115">
        <v>0.56000000000000005</v>
      </c>
      <c r="I987" s="115">
        <v>0.48</v>
      </c>
      <c r="J987" s="115" t="s">
        <v>350</v>
      </c>
      <c r="K987" s="115">
        <v>2.42042065888E-3</v>
      </c>
      <c r="L987" s="115">
        <v>3706.5646369486499</v>
      </c>
      <c r="M987" s="115">
        <v>9.7089568854321602</v>
      </c>
      <c r="N987" s="115">
        <v>1.5905553587881001</v>
      </c>
      <c r="O987" s="115">
        <v>2.3499759821700002E-2</v>
      </c>
      <c r="P987" s="115">
        <v>3.8498130495000001E-3</v>
      </c>
      <c r="Q987" s="115">
        <v>8.9714456207556807</v>
      </c>
      <c r="R987" s="115">
        <v>1200</v>
      </c>
      <c r="S987" s="115" t="s">
        <v>351</v>
      </c>
      <c r="T987" s="115">
        <v>1200</v>
      </c>
      <c r="U987" s="115" t="s">
        <v>352</v>
      </c>
      <c r="V987" s="115" t="s">
        <v>350</v>
      </c>
      <c r="Z987" s="115">
        <v>0</v>
      </c>
      <c r="AA987" s="115">
        <v>1</v>
      </c>
      <c r="AB987" s="115">
        <v>2.3499759821700002E-2</v>
      </c>
      <c r="AC987" s="115">
        <v>3.8498130495000001E-3</v>
      </c>
      <c r="AD987" s="115">
        <v>44.030264390260903</v>
      </c>
      <c r="AF987" s="115">
        <v>-1</v>
      </c>
      <c r="AG987" s="115">
        <v>-1</v>
      </c>
      <c r="AH987" s="115">
        <v>-1</v>
      </c>
      <c r="AI987" s="115">
        <v>-1</v>
      </c>
      <c r="AJ987" s="115">
        <v>0</v>
      </c>
      <c r="AM987" s="115" t="s">
        <v>348</v>
      </c>
      <c r="AN987" s="115">
        <v>-1</v>
      </c>
      <c r="AQ987" s="115">
        <v>608</v>
      </c>
      <c r="AR987" s="115" t="s">
        <v>247</v>
      </c>
      <c r="AS987" s="115" t="s">
        <v>355</v>
      </c>
      <c r="AT987" s="115" t="s">
        <v>296</v>
      </c>
      <c r="AV987" s="115">
        <v>13.394311979042399</v>
      </c>
      <c r="AW987" s="115">
        <v>3.5709865700000003E-2</v>
      </c>
    </row>
    <row r="988" spans="1:49" x14ac:dyDescent="0.25">
      <c r="A988" s="117">
        <v>450000</v>
      </c>
      <c r="B988" s="117">
        <v>870000</v>
      </c>
      <c r="C988" s="117">
        <v>870000</v>
      </c>
      <c r="D988" s="115" t="s">
        <v>342</v>
      </c>
      <c r="E988" s="115" t="s">
        <v>13</v>
      </c>
      <c r="F988" s="115" t="s">
        <v>343</v>
      </c>
      <c r="G988" s="115" t="s">
        <v>344</v>
      </c>
      <c r="H988" s="115">
        <v>0.56000000000000005</v>
      </c>
      <c r="I988" s="115">
        <v>0.48</v>
      </c>
      <c r="J988" s="115" t="s">
        <v>345</v>
      </c>
      <c r="K988" s="117">
        <v>5.7309054739999998E-6</v>
      </c>
      <c r="L988" s="115">
        <v>3727.8422111027298</v>
      </c>
      <c r="M988" s="115">
        <v>10.7079693679022</v>
      </c>
      <c r="N988" s="115">
        <v>2.06118708650907</v>
      </c>
      <c r="O988" s="115">
        <v>6.1366360259999995E-5</v>
      </c>
      <c r="P988" s="115">
        <v>1.1812468350000001E-5</v>
      </c>
      <c r="Q988" s="115">
        <v>2.136391133381E-2</v>
      </c>
      <c r="R988" s="115">
        <v>1300</v>
      </c>
      <c r="S988" s="115" t="s">
        <v>346</v>
      </c>
      <c r="T988" s="115">
        <v>1300</v>
      </c>
      <c r="U988" s="115" t="s">
        <v>347</v>
      </c>
      <c r="V988" s="115" t="s">
        <v>345</v>
      </c>
      <c r="Z988" s="115">
        <v>0</v>
      </c>
      <c r="AA988" s="115">
        <v>1</v>
      </c>
      <c r="AB988" s="115">
        <v>6.1366360259999995E-5</v>
      </c>
      <c r="AC988" s="115">
        <v>1.1812468350000001E-5</v>
      </c>
      <c r="AD988" s="115">
        <v>329.40238453596697</v>
      </c>
      <c r="AF988" s="115">
        <v>-1</v>
      </c>
      <c r="AG988" s="115">
        <v>-1</v>
      </c>
      <c r="AH988" s="115">
        <v>-1</v>
      </c>
      <c r="AI988" s="115">
        <v>-1</v>
      </c>
      <c r="AJ988" s="115">
        <v>0</v>
      </c>
      <c r="AM988" s="115" t="s">
        <v>348</v>
      </c>
      <c r="AN988" s="115">
        <v>-1</v>
      </c>
      <c r="AQ988" s="115">
        <v>608</v>
      </c>
      <c r="AR988" s="115" t="s">
        <v>247</v>
      </c>
      <c r="AS988" s="115" t="s">
        <v>355</v>
      </c>
      <c r="AT988" s="115" t="s">
        <v>296</v>
      </c>
      <c r="AV988" s="115">
        <v>15.894988768089799</v>
      </c>
      <c r="AW988" s="115">
        <v>0.26715521860000002</v>
      </c>
    </row>
    <row r="989" spans="1:49" x14ac:dyDescent="0.25">
      <c r="A989" s="117">
        <v>450000</v>
      </c>
      <c r="B989" s="117">
        <v>870000</v>
      </c>
      <c r="C989" s="117">
        <v>870000</v>
      </c>
      <c r="D989" s="115" t="s">
        <v>342</v>
      </c>
      <c r="E989" s="115" t="s">
        <v>13</v>
      </c>
      <c r="F989" s="115" t="s">
        <v>343</v>
      </c>
      <c r="G989" s="115" t="s">
        <v>344</v>
      </c>
      <c r="H989" s="115">
        <v>0.56000000000000005</v>
      </c>
      <c r="I989" s="115">
        <v>0.48</v>
      </c>
      <c r="J989" s="115" t="s">
        <v>345</v>
      </c>
      <c r="K989" s="117">
        <v>3.4255726179999999E-6</v>
      </c>
      <c r="L989" s="115">
        <v>3727.8422111027298</v>
      </c>
      <c r="M989" s="115">
        <v>10.7079693679022</v>
      </c>
      <c r="N989" s="115">
        <v>2.06118708650907</v>
      </c>
      <c r="O989" s="115">
        <v>3.6680926660000003E-5</v>
      </c>
      <c r="P989" s="117">
        <v>7.0607460441210001E-6</v>
      </c>
      <c r="Q989" s="115">
        <v>1.276999420257E-2</v>
      </c>
      <c r="R989" s="115">
        <v>1300</v>
      </c>
      <c r="S989" s="115" t="s">
        <v>346</v>
      </c>
      <c r="T989" s="115">
        <v>1300</v>
      </c>
      <c r="U989" s="115" t="s">
        <v>347</v>
      </c>
      <c r="V989" s="115" t="s">
        <v>345</v>
      </c>
      <c r="Z989" s="115">
        <v>0</v>
      </c>
      <c r="AA989" s="115">
        <v>1</v>
      </c>
      <c r="AB989" s="115">
        <v>3.6680926660000003E-5</v>
      </c>
      <c r="AC989" s="117">
        <v>7.0607460441210001E-6</v>
      </c>
      <c r="AD989" s="115">
        <v>329.40238453596697</v>
      </c>
      <c r="AF989" s="115">
        <v>-1</v>
      </c>
      <c r="AG989" s="115">
        <v>-1</v>
      </c>
      <c r="AH989" s="115">
        <v>-1</v>
      </c>
      <c r="AI989" s="115">
        <v>-1</v>
      </c>
      <c r="AJ989" s="115">
        <v>0</v>
      </c>
      <c r="AM989" s="115" t="s">
        <v>348</v>
      </c>
      <c r="AN989" s="115">
        <v>-1</v>
      </c>
      <c r="AQ989" s="115">
        <v>608</v>
      </c>
      <c r="AR989" s="115" t="s">
        <v>247</v>
      </c>
      <c r="AS989" s="115" t="s">
        <v>355</v>
      </c>
      <c r="AT989" s="115" t="s">
        <v>296</v>
      </c>
      <c r="AV989" s="115">
        <v>2.2102737927392901</v>
      </c>
      <c r="AW989" s="115">
        <v>0.26715521860000002</v>
      </c>
    </row>
    <row r="990" spans="1:49" x14ac:dyDescent="0.25">
      <c r="A990" s="117">
        <v>450000</v>
      </c>
      <c r="B990" s="117">
        <v>870000</v>
      </c>
      <c r="C990" s="117">
        <v>870000</v>
      </c>
      <c r="D990" s="115" t="s">
        <v>342</v>
      </c>
      <c r="E990" s="115" t="s">
        <v>13</v>
      </c>
      <c r="F990" s="115" t="s">
        <v>343</v>
      </c>
      <c r="G990" s="115" t="s">
        <v>344</v>
      </c>
      <c r="H990" s="115">
        <v>0.56000000000000005</v>
      </c>
      <c r="I990" s="115">
        <v>0.48</v>
      </c>
      <c r="J990" s="115" t="s">
        <v>345</v>
      </c>
      <c r="K990" s="115">
        <v>3.4419993539E-4</v>
      </c>
      <c r="L990" s="115">
        <v>3727.44264522311</v>
      </c>
      <c r="M990" s="115">
        <v>10.706886355925599</v>
      </c>
      <c r="N990" s="115">
        <v>2.0609861560358702</v>
      </c>
      <c r="O990" s="115">
        <v>3.6853095919300001E-3</v>
      </c>
      <c r="P990" s="115">
        <v>7.0939130174000004E-4</v>
      </c>
      <c r="Q990" s="115">
        <v>1.2829855176557201</v>
      </c>
      <c r="R990" s="115">
        <v>1300</v>
      </c>
      <c r="S990" s="115" t="s">
        <v>346</v>
      </c>
      <c r="T990" s="115">
        <v>1300</v>
      </c>
      <c r="U990" s="115" t="s">
        <v>347</v>
      </c>
      <c r="V990" s="115" t="s">
        <v>345</v>
      </c>
      <c r="Z990" s="115">
        <v>0</v>
      </c>
      <c r="AA990" s="115">
        <v>1</v>
      </c>
      <c r="AB990" s="115">
        <v>3.6853095919300001E-3</v>
      </c>
      <c r="AC990" s="115">
        <v>7.0939130174000004E-4</v>
      </c>
      <c r="AD990" s="115">
        <v>832.94655487344198</v>
      </c>
      <c r="AF990" s="115">
        <v>-1</v>
      </c>
      <c r="AG990" s="115">
        <v>-1</v>
      </c>
      <c r="AH990" s="115">
        <v>-1</v>
      </c>
      <c r="AI990" s="115">
        <v>-1</v>
      </c>
      <c r="AJ990" s="115">
        <v>0</v>
      </c>
      <c r="AM990" s="115" t="s">
        <v>348</v>
      </c>
      <c r="AN990" s="115">
        <v>-1</v>
      </c>
      <c r="AQ990" s="115">
        <v>608</v>
      </c>
      <c r="AR990" s="115" t="s">
        <v>247</v>
      </c>
      <c r="AS990" s="115" t="s">
        <v>355</v>
      </c>
      <c r="AT990" s="115" t="s">
        <v>296</v>
      </c>
      <c r="AV990" s="115">
        <v>108.060366623226</v>
      </c>
      <c r="AW990" s="115">
        <v>0.67554465119999996</v>
      </c>
    </row>
    <row r="991" spans="1:49" x14ac:dyDescent="0.25">
      <c r="A991" s="117">
        <v>450000</v>
      </c>
      <c r="B991" s="117">
        <v>870000</v>
      </c>
      <c r="C991" s="117">
        <v>870000</v>
      </c>
      <c r="D991" s="115" t="s">
        <v>342</v>
      </c>
      <c r="E991" s="115" t="s">
        <v>13</v>
      </c>
      <c r="F991" s="115" t="s">
        <v>343</v>
      </c>
      <c r="G991" s="115" t="s">
        <v>344</v>
      </c>
      <c r="H991" s="115">
        <v>0.56000000000000005</v>
      </c>
      <c r="I991" s="115">
        <v>0.48</v>
      </c>
      <c r="J991" s="115" t="s">
        <v>350</v>
      </c>
      <c r="K991" s="115">
        <v>7.0871246583659994E-2</v>
      </c>
      <c r="L991" s="115">
        <v>3701.5773767990399</v>
      </c>
      <c r="M991" s="115">
        <v>9.2195063973183693</v>
      </c>
      <c r="N991" s="115">
        <v>1.35568949179364</v>
      </c>
      <c r="O991" s="115">
        <v>0.65339791126405999</v>
      </c>
      <c r="P991" s="115">
        <v>9.6079404263789997E-2</v>
      </c>
      <c r="Q991" s="115">
        <v>262.33540301965502</v>
      </c>
      <c r="R991" s="115">
        <v>1200</v>
      </c>
      <c r="S991" s="115" t="s">
        <v>351</v>
      </c>
      <c r="T991" s="115">
        <v>1200</v>
      </c>
      <c r="U991" s="115" t="s">
        <v>352</v>
      </c>
      <c r="V991" s="115" t="s">
        <v>350</v>
      </c>
      <c r="Z991" s="115">
        <v>0</v>
      </c>
      <c r="AA991" s="115">
        <v>1</v>
      </c>
      <c r="AB991" s="115">
        <v>0.65339791126405999</v>
      </c>
      <c r="AC991" s="115">
        <v>9.6079404263789997E-2</v>
      </c>
      <c r="AD991" s="115">
        <v>1792.64522231602</v>
      </c>
      <c r="AF991" s="115">
        <v>-1</v>
      </c>
      <c r="AG991" s="115">
        <v>-1</v>
      </c>
      <c r="AH991" s="115">
        <v>-1</v>
      </c>
      <c r="AI991" s="115">
        <v>-1</v>
      </c>
      <c r="AJ991" s="115">
        <v>0</v>
      </c>
      <c r="AM991" s="115" t="s">
        <v>348</v>
      </c>
      <c r="AN991" s="115">
        <v>-1</v>
      </c>
      <c r="AQ991" s="115">
        <v>608</v>
      </c>
      <c r="AR991" s="115" t="s">
        <v>247</v>
      </c>
      <c r="AS991" s="115" t="s">
        <v>355</v>
      </c>
      <c r="AT991" s="115" t="s">
        <v>296</v>
      </c>
      <c r="AV991" s="115">
        <v>132.83397660232799</v>
      </c>
      <c r="AW991" s="115">
        <v>1.4538890691999999</v>
      </c>
    </row>
    <row r="992" spans="1:49" x14ac:dyDescent="0.25">
      <c r="A992" s="117">
        <v>450000</v>
      </c>
      <c r="B992" s="117">
        <v>870000</v>
      </c>
      <c r="C992" s="117">
        <v>870000</v>
      </c>
      <c r="D992" s="115" t="s">
        <v>342</v>
      </c>
      <c r="E992" s="115" t="s">
        <v>13</v>
      </c>
      <c r="F992" s="115" t="s">
        <v>343</v>
      </c>
      <c r="G992" s="115" t="s">
        <v>344</v>
      </c>
      <c r="H992" s="115">
        <v>0.56000000000000005</v>
      </c>
      <c r="I992" s="115">
        <v>0.48</v>
      </c>
      <c r="J992" s="115" t="s">
        <v>350</v>
      </c>
      <c r="K992" s="115">
        <v>0.13347120741568999</v>
      </c>
      <c r="L992" s="115">
        <v>3701.5773767990399</v>
      </c>
      <c r="M992" s="115">
        <v>9.2195063973183693</v>
      </c>
      <c r="N992" s="115">
        <v>1.35568949179364</v>
      </c>
      <c r="O992" s="115">
        <v>1.2305386506268099</v>
      </c>
      <c r="P992" s="115">
        <v>0.18094551335046999</v>
      </c>
      <c r="Q992" s="115">
        <v>494.05400182399302</v>
      </c>
      <c r="R992" s="115">
        <v>1210</v>
      </c>
      <c r="S992" s="115" t="s">
        <v>353</v>
      </c>
      <c r="T992" s="115">
        <v>1210</v>
      </c>
      <c r="U992" s="115" t="s">
        <v>352</v>
      </c>
      <c r="V992" s="115" t="s">
        <v>350</v>
      </c>
      <c r="Z992" s="115">
        <v>0</v>
      </c>
      <c r="AA992" s="115">
        <v>1</v>
      </c>
      <c r="AB992" s="115">
        <v>1.2305386506268099</v>
      </c>
      <c r="AC992" s="115">
        <v>0.18094551335046999</v>
      </c>
      <c r="AD992" s="115">
        <v>494.05400182399302</v>
      </c>
      <c r="AF992" s="115">
        <v>-1</v>
      </c>
      <c r="AG992" s="115">
        <v>-1</v>
      </c>
      <c r="AH992" s="115">
        <v>-1</v>
      </c>
      <c r="AI992" s="115">
        <v>-1</v>
      </c>
      <c r="AJ992" s="115">
        <v>0</v>
      </c>
      <c r="AM992" s="115" t="s">
        <v>348</v>
      </c>
      <c r="AN992" s="115">
        <v>-1</v>
      </c>
      <c r="AQ992" s="115">
        <v>608</v>
      </c>
      <c r="AR992" s="115" t="s">
        <v>247</v>
      </c>
      <c r="AS992" s="115" t="s">
        <v>355</v>
      </c>
      <c r="AT992" s="115" t="s">
        <v>296</v>
      </c>
      <c r="AV992" s="115">
        <v>109.718776860197</v>
      </c>
      <c r="AW992" s="115">
        <v>0.40069262109999998</v>
      </c>
    </row>
    <row r="993" spans="1:49" x14ac:dyDescent="0.25">
      <c r="A993" s="117">
        <v>450000</v>
      </c>
      <c r="B993" s="117">
        <v>870000</v>
      </c>
      <c r="C993" s="117">
        <v>870000</v>
      </c>
      <c r="D993" s="115" t="s">
        <v>342</v>
      </c>
      <c r="E993" s="115" t="s">
        <v>13</v>
      </c>
      <c r="F993" s="115" t="s">
        <v>343</v>
      </c>
      <c r="G993" s="115" t="s">
        <v>344</v>
      </c>
      <c r="H993" s="115">
        <v>0.56000000000000005</v>
      </c>
      <c r="I993" s="115">
        <v>0.48</v>
      </c>
      <c r="J993" s="115" t="s">
        <v>350</v>
      </c>
      <c r="K993" s="115">
        <v>2.8169158433800001E-3</v>
      </c>
      <c r="L993" s="115">
        <v>3739.3945504991202</v>
      </c>
      <c r="M993" s="115">
        <v>10.6824887717903</v>
      </c>
      <c r="N993" s="115">
        <v>2.0392619131969298</v>
      </c>
      <c r="O993" s="115">
        <v>3.0091671868080001E-2</v>
      </c>
      <c r="P993" s="115">
        <v>5.7444291920999997E-3</v>
      </c>
      <c r="Q993" s="115">
        <v>10.5335597539834</v>
      </c>
      <c r="R993" s="115">
        <v>1300</v>
      </c>
      <c r="S993" s="115" t="s">
        <v>346</v>
      </c>
      <c r="T993" s="115">
        <v>1300</v>
      </c>
      <c r="U993" s="115" t="s">
        <v>352</v>
      </c>
      <c r="V993" s="115" t="s">
        <v>350</v>
      </c>
      <c r="Z993" s="115">
        <v>0</v>
      </c>
      <c r="AA993" s="115">
        <v>1</v>
      </c>
      <c r="AB993" s="115">
        <v>3.0091671868080001E-2</v>
      </c>
      <c r="AC993" s="115">
        <v>5.7444291920999997E-3</v>
      </c>
      <c r="AD993" s="115">
        <v>1378.66552275308</v>
      </c>
      <c r="AF993" s="115">
        <v>-1</v>
      </c>
      <c r="AG993" s="115">
        <v>-1</v>
      </c>
      <c r="AH993" s="115">
        <v>-1</v>
      </c>
      <c r="AI993" s="115">
        <v>-1</v>
      </c>
      <c r="AJ993" s="115">
        <v>0</v>
      </c>
      <c r="AM993" s="115" t="s">
        <v>348</v>
      </c>
      <c r="AN993" s="115">
        <v>-1</v>
      </c>
      <c r="AQ993" s="115">
        <v>608</v>
      </c>
      <c r="AR993" s="115" t="s">
        <v>247</v>
      </c>
      <c r="AS993" s="115" t="s">
        <v>355</v>
      </c>
      <c r="AT993" s="115" t="s">
        <v>296</v>
      </c>
      <c r="AV993" s="115">
        <v>27.576575132699102</v>
      </c>
      <c r="AW993" s="115">
        <v>1.1181391101</v>
      </c>
    </row>
    <row r="994" spans="1:49" x14ac:dyDescent="0.25">
      <c r="A994" s="117">
        <v>450000</v>
      </c>
      <c r="B994" s="117">
        <v>870000</v>
      </c>
      <c r="C994" s="117">
        <v>870000</v>
      </c>
      <c r="D994" s="115" t="s">
        <v>342</v>
      </c>
      <c r="E994" s="115" t="s">
        <v>13</v>
      </c>
      <c r="F994" s="115" t="s">
        <v>343</v>
      </c>
      <c r="G994" s="115" t="s">
        <v>344</v>
      </c>
      <c r="H994" s="115">
        <v>0.56000000000000005</v>
      </c>
      <c r="I994" s="115">
        <v>0.48</v>
      </c>
      <c r="J994" s="115" t="s">
        <v>350</v>
      </c>
      <c r="K994" s="115">
        <v>2.525169152742E-2</v>
      </c>
      <c r="L994" s="115">
        <v>3729.9522796936999</v>
      </c>
      <c r="M994" s="115">
        <v>10.3994691100451</v>
      </c>
      <c r="N994" s="115">
        <v>1.9087468109168699</v>
      </c>
      <c r="O994" s="115">
        <v>0.26260418601587998</v>
      </c>
      <c r="P994" s="115">
        <v>4.8199085673230002E-2</v>
      </c>
      <c r="Q994" s="115">
        <v>94.187604378855895</v>
      </c>
      <c r="R994" s="115">
        <v>1300</v>
      </c>
      <c r="S994" s="115" t="s">
        <v>346</v>
      </c>
      <c r="T994" s="115">
        <v>1300</v>
      </c>
      <c r="U994" s="115" t="s">
        <v>352</v>
      </c>
      <c r="V994" s="115" t="s">
        <v>350</v>
      </c>
      <c r="Z994" s="115">
        <v>0</v>
      </c>
      <c r="AA994" s="115">
        <v>1</v>
      </c>
      <c r="AB994" s="115">
        <v>0.26260418601587998</v>
      </c>
      <c r="AC994" s="115">
        <v>4.8199085673230002E-2</v>
      </c>
      <c r="AD994" s="115">
        <v>97.917587553736794</v>
      </c>
      <c r="AF994" s="115">
        <v>-1</v>
      </c>
      <c r="AG994" s="115">
        <v>-1</v>
      </c>
      <c r="AH994" s="115">
        <v>-1</v>
      </c>
      <c r="AI994" s="115">
        <v>-1</v>
      </c>
      <c r="AJ994" s="115">
        <v>0</v>
      </c>
      <c r="AM994" s="115" t="s">
        <v>348</v>
      </c>
      <c r="AN994" s="115">
        <v>-1</v>
      </c>
      <c r="AQ994" s="115">
        <v>608</v>
      </c>
      <c r="AR994" s="115" t="s">
        <v>247</v>
      </c>
      <c r="AS994" s="115" t="s">
        <v>355</v>
      </c>
      <c r="AT994" s="115" t="s">
        <v>296</v>
      </c>
      <c r="AV994" s="115">
        <v>47.2466607544753</v>
      </c>
      <c r="AW994" s="115">
        <v>7.9414101799999998E-2</v>
      </c>
    </row>
    <row r="995" spans="1:49" x14ac:dyDescent="0.25">
      <c r="A995" s="117">
        <v>450000</v>
      </c>
      <c r="B995" s="117">
        <v>870000</v>
      </c>
      <c r="C995" s="117">
        <v>870000</v>
      </c>
      <c r="D995" s="115" t="s">
        <v>342</v>
      </c>
      <c r="E995" s="115" t="s">
        <v>13</v>
      </c>
      <c r="F995" s="115" t="s">
        <v>343</v>
      </c>
      <c r="G995" s="115" t="s">
        <v>344</v>
      </c>
      <c r="H995" s="115">
        <v>0.56000000000000005</v>
      </c>
      <c r="I995" s="115">
        <v>0.48</v>
      </c>
      <c r="J995" s="115" t="s">
        <v>345</v>
      </c>
      <c r="K995" s="115">
        <v>4.6596053576649997E-2</v>
      </c>
      <c r="L995" s="115">
        <v>3729.9522796936999</v>
      </c>
      <c r="M995" s="115">
        <v>10.3994691100451</v>
      </c>
      <c r="N995" s="115">
        <v>1.9087468109168699</v>
      </c>
      <c r="O995" s="115">
        <v>0.48457421982047</v>
      </c>
      <c r="P995" s="115">
        <v>8.894006866576E-2</v>
      </c>
      <c r="Q995" s="115">
        <v>173.80105626298899</v>
      </c>
      <c r="R995" s="115">
        <v>1300</v>
      </c>
      <c r="S995" s="115" t="s">
        <v>346</v>
      </c>
      <c r="T995" s="115">
        <v>1300</v>
      </c>
      <c r="U995" s="115" t="s">
        <v>347</v>
      </c>
      <c r="V995" s="115" t="s">
        <v>345</v>
      </c>
      <c r="Z995" s="115">
        <v>0</v>
      </c>
      <c r="AA995" s="115">
        <v>1</v>
      </c>
      <c r="AB995" s="115">
        <v>0.48457421982047</v>
      </c>
      <c r="AC995" s="115">
        <v>8.894006866576E-2</v>
      </c>
      <c r="AD995" s="115">
        <v>470.63817776693099</v>
      </c>
      <c r="AF995" s="115">
        <v>-1</v>
      </c>
      <c r="AG995" s="115">
        <v>-1</v>
      </c>
      <c r="AH995" s="115">
        <v>-1</v>
      </c>
      <c r="AI995" s="115">
        <v>-1</v>
      </c>
      <c r="AJ995" s="115">
        <v>0</v>
      </c>
      <c r="AM995" s="115" t="s">
        <v>348</v>
      </c>
      <c r="AN995" s="115">
        <v>-1</v>
      </c>
      <c r="AQ995" s="115">
        <v>608</v>
      </c>
      <c r="AR995" s="115" t="s">
        <v>247</v>
      </c>
      <c r="AS995" s="115" t="s">
        <v>355</v>
      </c>
      <c r="AT995" s="115" t="s">
        <v>296</v>
      </c>
      <c r="AV995" s="115">
        <v>112.126033882608</v>
      </c>
      <c r="AW995" s="115">
        <v>0.38170168510000002</v>
      </c>
    </row>
    <row r="996" spans="1:49" x14ac:dyDescent="0.25">
      <c r="A996" s="117">
        <v>450000</v>
      </c>
      <c r="B996" s="117">
        <v>870000</v>
      </c>
      <c r="C996" s="117">
        <v>870000</v>
      </c>
      <c r="D996" s="115" t="s">
        <v>342</v>
      </c>
      <c r="E996" s="115" t="s">
        <v>13</v>
      </c>
      <c r="F996" s="115" t="s">
        <v>343</v>
      </c>
      <c r="G996" s="115" t="s">
        <v>344</v>
      </c>
      <c r="H996" s="115">
        <v>0.56000000000000005</v>
      </c>
      <c r="I996" s="115">
        <v>0.48</v>
      </c>
      <c r="J996" s="115" t="s">
        <v>350</v>
      </c>
      <c r="K996" s="115">
        <v>8.8539015947999997E-2</v>
      </c>
      <c r="L996" s="115">
        <v>3729.9522796936999</v>
      </c>
      <c r="M996" s="115">
        <v>10.3994691100451</v>
      </c>
      <c r="N996" s="115">
        <v>1.9087468109168699</v>
      </c>
      <c r="O996" s="115">
        <v>0.92075876138507995</v>
      </c>
      <c r="P996" s="115">
        <v>0.16899856433247001</v>
      </c>
      <c r="Q996" s="115">
        <v>330.24630437710101</v>
      </c>
      <c r="R996" s="115">
        <v>1300</v>
      </c>
      <c r="S996" s="115" t="s">
        <v>346</v>
      </c>
      <c r="T996" s="115">
        <v>1300</v>
      </c>
      <c r="U996" s="115" t="s">
        <v>352</v>
      </c>
      <c r="V996" s="115" t="s">
        <v>350</v>
      </c>
      <c r="Z996" s="115">
        <v>0</v>
      </c>
      <c r="AA996" s="115">
        <v>1</v>
      </c>
      <c r="AB996" s="115">
        <v>0.92075876138507995</v>
      </c>
      <c r="AC996" s="115">
        <v>0.16899856433247001</v>
      </c>
      <c r="AD996" s="115">
        <v>330.24630437710101</v>
      </c>
      <c r="AF996" s="115">
        <v>-1</v>
      </c>
      <c r="AG996" s="115">
        <v>-1</v>
      </c>
      <c r="AH996" s="115">
        <v>-1</v>
      </c>
      <c r="AI996" s="115">
        <v>-1</v>
      </c>
      <c r="AJ996" s="115">
        <v>0</v>
      </c>
      <c r="AM996" s="115" t="s">
        <v>348</v>
      </c>
      <c r="AN996" s="115">
        <v>-1</v>
      </c>
      <c r="AQ996" s="115">
        <v>608</v>
      </c>
      <c r="AR996" s="115" t="s">
        <v>247</v>
      </c>
      <c r="AS996" s="115" t="s">
        <v>355</v>
      </c>
      <c r="AT996" s="115" t="s">
        <v>296</v>
      </c>
      <c r="AV996" s="115">
        <v>102.894491792745</v>
      </c>
      <c r="AW996" s="115">
        <v>0.2678396629</v>
      </c>
    </row>
    <row r="997" spans="1:49" x14ac:dyDescent="0.25">
      <c r="A997" s="117">
        <v>450000</v>
      </c>
      <c r="B997" s="117">
        <v>870000</v>
      </c>
      <c r="C997" s="117">
        <v>870000</v>
      </c>
      <c r="D997" s="115" t="s">
        <v>342</v>
      </c>
      <c r="E997" s="115" t="s">
        <v>13</v>
      </c>
      <c r="F997" s="115" t="s">
        <v>343</v>
      </c>
      <c r="G997" s="115" t="s">
        <v>344</v>
      </c>
      <c r="H997" s="115">
        <v>0.56000000000000005</v>
      </c>
      <c r="I997" s="115">
        <v>0.48</v>
      </c>
      <c r="J997" s="115" t="s">
        <v>345</v>
      </c>
      <c r="K997" s="115">
        <v>6.4559949971100001E-3</v>
      </c>
      <c r="L997" s="115">
        <v>3729.9522796936999</v>
      </c>
      <c r="M997" s="115">
        <v>10.3994691100451</v>
      </c>
      <c r="N997" s="115">
        <v>1.9087468109168699</v>
      </c>
      <c r="O997" s="115">
        <v>6.7138920547090003E-2</v>
      </c>
      <c r="P997" s="115">
        <v>1.232285986203E-2</v>
      </c>
      <c r="Q997" s="115">
        <v>24.080553257176401</v>
      </c>
      <c r="R997" s="115">
        <v>1300</v>
      </c>
      <c r="S997" s="115" t="s">
        <v>346</v>
      </c>
      <c r="T997" s="115">
        <v>1300</v>
      </c>
      <c r="U997" s="115" t="s">
        <v>347</v>
      </c>
      <c r="V997" s="115" t="s">
        <v>345</v>
      </c>
      <c r="Z997" s="115">
        <v>0</v>
      </c>
      <c r="AA997" s="115">
        <v>1</v>
      </c>
      <c r="AB997" s="115">
        <v>6.7138920547090003E-2</v>
      </c>
      <c r="AC997" s="115">
        <v>1.232285986203E-2</v>
      </c>
      <c r="AD997" s="115">
        <v>24.080553257177499</v>
      </c>
      <c r="AF997" s="115">
        <v>-1</v>
      </c>
      <c r="AG997" s="115">
        <v>-1</v>
      </c>
      <c r="AH997" s="115">
        <v>-1</v>
      </c>
      <c r="AI997" s="115">
        <v>-1</v>
      </c>
      <c r="AJ997" s="115">
        <v>0</v>
      </c>
      <c r="AM997" s="115" t="s">
        <v>348</v>
      </c>
      <c r="AN997" s="115">
        <v>-1</v>
      </c>
      <c r="AQ997" s="115">
        <v>608</v>
      </c>
      <c r="AR997" s="115" t="s">
        <v>247</v>
      </c>
      <c r="AS997" s="115" t="s">
        <v>355</v>
      </c>
      <c r="AT997" s="115" t="s">
        <v>296</v>
      </c>
      <c r="AV997" s="115">
        <v>93.263814031922607</v>
      </c>
      <c r="AW997" s="115">
        <v>1.95300513E-2</v>
      </c>
    </row>
    <row r="998" spans="1:49" x14ac:dyDescent="0.25">
      <c r="A998" s="117">
        <v>450000</v>
      </c>
      <c r="B998" s="117">
        <v>870000</v>
      </c>
      <c r="C998" s="117">
        <v>870000</v>
      </c>
      <c r="D998" s="115" t="s">
        <v>342</v>
      </c>
      <c r="E998" s="115" t="s">
        <v>13</v>
      </c>
      <c r="F998" s="115" t="s">
        <v>343</v>
      </c>
      <c r="G998" s="115" t="s">
        <v>344</v>
      </c>
      <c r="H998" s="115">
        <v>0.56000000000000005</v>
      </c>
      <c r="I998" s="115">
        <v>0.48</v>
      </c>
      <c r="J998" s="115" t="s">
        <v>345</v>
      </c>
      <c r="K998" s="115">
        <v>1.9146275298399999E-3</v>
      </c>
      <c r="L998" s="115">
        <v>3689.4833471512202</v>
      </c>
      <c r="M998" s="115">
        <v>9.2128090265371601</v>
      </c>
      <c r="N998" s="115">
        <v>1.36211449489017</v>
      </c>
      <c r="O998" s="115">
        <v>1.7639097789369999E-2</v>
      </c>
      <c r="P998" s="115">
        <v>2.6079419107099999E-3</v>
      </c>
      <c r="Q998" s="115">
        <v>7.0639863873456497</v>
      </c>
      <c r="R998" s="115">
        <v>1300</v>
      </c>
      <c r="S998" s="115" t="s">
        <v>346</v>
      </c>
      <c r="T998" s="115">
        <v>1300</v>
      </c>
      <c r="U998" s="115" t="s">
        <v>347</v>
      </c>
      <c r="V998" s="115" t="s">
        <v>345</v>
      </c>
      <c r="Z998" s="115">
        <v>0</v>
      </c>
      <c r="AA998" s="115">
        <v>1</v>
      </c>
      <c r="AB998" s="115">
        <v>1.7639097789369999E-2</v>
      </c>
      <c r="AC998" s="115">
        <v>2.6079419107099999E-3</v>
      </c>
      <c r="AD998" s="115">
        <v>21.400377804437198</v>
      </c>
      <c r="AF998" s="115">
        <v>-1</v>
      </c>
      <c r="AG998" s="115">
        <v>-1</v>
      </c>
      <c r="AH998" s="115">
        <v>-1</v>
      </c>
      <c r="AI998" s="115">
        <v>-1</v>
      </c>
      <c r="AJ998" s="115">
        <v>0</v>
      </c>
      <c r="AM998" s="115" t="s">
        <v>348</v>
      </c>
      <c r="AN998" s="115">
        <v>-1</v>
      </c>
      <c r="AQ998" s="115">
        <v>608</v>
      </c>
      <c r="AR998" s="115" t="s">
        <v>247</v>
      </c>
      <c r="AS998" s="115" t="s">
        <v>355</v>
      </c>
      <c r="AT998" s="115" t="s">
        <v>296</v>
      </c>
      <c r="AV998" s="115">
        <v>11.4309033260215</v>
      </c>
      <c r="AW998" s="115">
        <v>1.7356348600000002E-2</v>
      </c>
    </row>
    <row r="999" spans="1:49" x14ac:dyDescent="0.25">
      <c r="A999" s="117">
        <v>450000</v>
      </c>
      <c r="B999" s="117">
        <v>870000</v>
      </c>
      <c r="C999" s="117">
        <v>870000</v>
      </c>
      <c r="D999" s="115" t="s">
        <v>342</v>
      </c>
      <c r="E999" s="115" t="s">
        <v>13</v>
      </c>
      <c r="F999" s="115" t="s">
        <v>343</v>
      </c>
      <c r="G999" s="115" t="s">
        <v>344</v>
      </c>
      <c r="H999" s="115">
        <v>0.56000000000000005</v>
      </c>
      <c r="I999" s="115">
        <v>0.48</v>
      </c>
      <c r="J999" s="115" t="s">
        <v>345</v>
      </c>
      <c r="K999" s="115">
        <v>2.3705665290199998E-3</v>
      </c>
      <c r="L999" s="115">
        <v>3689.4833471512202</v>
      </c>
      <c r="M999" s="115">
        <v>9.2128090265371601</v>
      </c>
      <c r="N999" s="115">
        <v>1.36211449489017</v>
      </c>
      <c r="O999" s="115">
        <v>2.1839576716570001E-2</v>
      </c>
      <c r="P999" s="115">
        <v>3.2289830302799998E-3</v>
      </c>
      <c r="Q999" s="115">
        <v>8.7461657321370492</v>
      </c>
      <c r="R999" s="115">
        <v>1200</v>
      </c>
      <c r="S999" s="115" t="s">
        <v>351</v>
      </c>
      <c r="T999" s="115">
        <v>1200</v>
      </c>
      <c r="U999" s="115" t="s">
        <v>347</v>
      </c>
      <c r="V999" s="115" t="s">
        <v>345</v>
      </c>
      <c r="Z999" s="115">
        <v>0</v>
      </c>
      <c r="AA999" s="115">
        <v>1</v>
      </c>
      <c r="AB999" s="115">
        <v>2.1839576716570001E-2</v>
      </c>
      <c r="AC999" s="115">
        <v>3.2289830302799998E-3</v>
      </c>
      <c r="AD999" s="115">
        <v>140.33439321481001</v>
      </c>
      <c r="AF999" s="115">
        <v>-1</v>
      </c>
      <c r="AG999" s="115">
        <v>-1</v>
      </c>
      <c r="AH999" s="115">
        <v>-1</v>
      </c>
      <c r="AI999" s="115">
        <v>-1</v>
      </c>
      <c r="AJ999" s="115">
        <v>0</v>
      </c>
      <c r="AM999" s="115" t="s">
        <v>348</v>
      </c>
      <c r="AN999" s="115">
        <v>-1</v>
      </c>
      <c r="AQ999" s="115">
        <v>608</v>
      </c>
      <c r="AR999" s="115" t="s">
        <v>247</v>
      </c>
      <c r="AS999" s="115" t="s">
        <v>355</v>
      </c>
      <c r="AT999" s="115" t="s">
        <v>296</v>
      </c>
      <c r="AV999" s="115">
        <v>17.131143432428001</v>
      </c>
      <c r="AW999" s="115">
        <v>0.1138154041</v>
      </c>
    </row>
    <row r="1000" spans="1:49" x14ac:dyDescent="0.25">
      <c r="A1000" s="117">
        <v>450000</v>
      </c>
      <c r="B1000" s="117">
        <v>870000</v>
      </c>
      <c r="C1000" s="117">
        <v>870000</v>
      </c>
      <c r="D1000" s="115" t="s">
        <v>342</v>
      </c>
      <c r="E1000" s="115" t="s">
        <v>13</v>
      </c>
      <c r="F1000" s="115" t="s">
        <v>343</v>
      </c>
      <c r="G1000" s="115" t="s">
        <v>344</v>
      </c>
      <c r="H1000" s="115">
        <v>0.56000000000000005</v>
      </c>
      <c r="I1000" s="115">
        <v>0.48</v>
      </c>
      <c r="J1000" s="115" t="s">
        <v>350</v>
      </c>
      <c r="K1000" s="115">
        <v>2.509456766784E-2</v>
      </c>
      <c r="L1000" s="115">
        <v>3692.1473047975001</v>
      </c>
      <c r="M1000" s="115">
        <v>9.1974220030874392</v>
      </c>
      <c r="N1000" s="115">
        <v>1.3524897859709899</v>
      </c>
      <c r="O1000" s="115">
        <v>0.23080532882622001</v>
      </c>
      <c r="P1000" s="115">
        <v>3.3940146454120003E-2</v>
      </c>
      <c r="Q1000" s="115">
        <v>92.6528403798998</v>
      </c>
      <c r="R1000" s="115">
        <v>1200</v>
      </c>
      <c r="S1000" s="115" t="s">
        <v>351</v>
      </c>
      <c r="T1000" s="115">
        <v>1200</v>
      </c>
      <c r="U1000" s="115" t="s">
        <v>352</v>
      </c>
      <c r="V1000" s="115" t="s">
        <v>350</v>
      </c>
      <c r="Z1000" s="115">
        <v>0</v>
      </c>
      <c r="AA1000" s="115">
        <v>1</v>
      </c>
      <c r="AB1000" s="115">
        <v>0.23080532882622001</v>
      </c>
      <c r="AC1000" s="115">
        <v>3.3940146454120003E-2</v>
      </c>
      <c r="AD1000" s="115">
        <v>1612.46948848489</v>
      </c>
      <c r="AF1000" s="115">
        <v>-1</v>
      </c>
      <c r="AG1000" s="115">
        <v>-1</v>
      </c>
      <c r="AH1000" s="115">
        <v>-1</v>
      </c>
      <c r="AI1000" s="115">
        <v>-1</v>
      </c>
      <c r="AJ1000" s="115">
        <v>0</v>
      </c>
      <c r="AM1000" s="115" t="s">
        <v>348</v>
      </c>
      <c r="AN1000" s="115">
        <v>-1</v>
      </c>
      <c r="AQ1000" s="115">
        <v>608</v>
      </c>
      <c r="AR1000" s="115" t="s">
        <v>247</v>
      </c>
      <c r="AS1000" s="115" t="s">
        <v>355</v>
      </c>
      <c r="AT1000" s="115" t="s">
        <v>296</v>
      </c>
      <c r="AV1000" s="115">
        <v>104.08203192210399</v>
      </c>
      <c r="AW1000" s="115">
        <v>1.3077611423</v>
      </c>
    </row>
    <row r="1001" spans="1:49" x14ac:dyDescent="0.25">
      <c r="A1001" s="117">
        <v>450000</v>
      </c>
      <c r="B1001" s="117">
        <v>870000</v>
      </c>
      <c r="C1001" s="117">
        <v>870000</v>
      </c>
      <c r="D1001" s="115" t="s">
        <v>342</v>
      </c>
      <c r="E1001" s="115" t="s">
        <v>13</v>
      </c>
      <c r="F1001" s="115" t="s">
        <v>343</v>
      </c>
      <c r="G1001" s="115" t="s">
        <v>344</v>
      </c>
      <c r="H1001" s="115">
        <v>0.56000000000000005</v>
      </c>
      <c r="I1001" s="115">
        <v>0.48</v>
      </c>
      <c r="J1001" s="115" t="s">
        <v>350</v>
      </c>
      <c r="K1001" s="115">
        <v>3.0575991401509999E-2</v>
      </c>
      <c r="L1001" s="115">
        <v>3693.0566584378098</v>
      </c>
      <c r="M1001" s="115">
        <v>9.1996039436444406</v>
      </c>
      <c r="N1001" s="115">
        <v>1.3528078092493301</v>
      </c>
      <c r="O1001" s="115">
        <v>0.28128701107822002</v>
      </c>
      <c r="P1001" s="115">
        <v>4.1363439943510001E-2</v>
      </c>
      <c r="Q1001" s="115">
        <v>112.918868633706</v>
      </c>
      <c r="R1001" s="115">
        <v>1200</v>
      </c>
      <c r="S1001" s="115" t="s">
        <v>351</v>
      </c>
      <c r="T1001" s="115">
        <v>1200</v>
      </c>
      <c r="U1001" s="115" t="s">
        <v>352</v>
      </c>
      <c r="V1001" s="115" t="s">
        <v>350</v>
      </c>
      <c r="Z1001" s="115">
        <v>0</v>
      </c>
      <c r="AA1001" s="115">
        <v>1</v>
      </c>
      <c r="AB1001" s="115">
        <v>0.28128701107822002</v>
      </c>
      <c r="AC1001" s="115">
        <v>4.1363439943510001E-2</v>
      </c>
      <c r="AD1001" s="115">
        <v>112.91886863370701</v>
      </c>
      <c r="AF1001" s="115">
        <v>-1</v>
      </c>
      <c r="AG1001" s="115">
        <v>-1</v>
      </c>
      <c r="AH1001" s="115">
        <v>-1</v>
      </c>
      <c r="AI1001" s="115">
        <v>-1</v>
      </c>
      <c r="AJ1001" s="115">
        <v>0</v>
      </c>
      <c r="AM1001" s="115" t="s">
        <v>348</v>
      </c>
      <c r="AN1001" s="115">
        <v>-1</v>
      </c>
      <c r="AQ1001" s="115">
        <v>608</v>
      </c>
      <c r="AR1001" s="115" t="s">
        <v>247</v>
      </c>
      <c r="AS1001" s="115" t="s">
        <v>355</v>
      </c>
      <c r="AT1001" s="115" t="s">
        <v>296</v>
      </c>
      <c r="AV1001" s="115">
        <v>104.964188211642</v>
      </c>
      <c r="AW1001" s="115">
        <v>9.1580590899999995E-2</v>
      </c>
    </row>
    <row r="1002" spans="1:49" x14ac:dyDescent="0.25">
      <c r="A1002" s="117">
        <v>450000</v>
      </c>
      <c r="B1002" s="117">
        <v>870000</v>
      </c>
      <c r="C1002" s="117">
        <v>870000</v>
      </c>
      <c r="D1002" s="115" t="s">
        <v>342</v>
      </c>
      <c r="E1002" s="115" t="s">
        <v>13</v>
      </c>
      <c r="F1002" s="115" t="s">
        <v>343</v>
      </c>
      <c r="G1002" s="115" t="s">
        <v>344</v>
      </c>
      <c r="H1002" s="115">
        <v>0.56000000000000005</v>
      </c>
      <c r="I1002" s="115">
        <v>0.48</v>
      </c>
      <c r="J1002" s="115" t="s">
        <v>350</v>
      </c>
      <c r="K1002" s="115">
        <v>0.30525884120941998</v>
      </c>
      <c r="L1002" s="115">
        <v>3693.0566584378098</v>
      </c>
      <c r="M1002" s="115">
        <v>9.1996039436444406</v>
      </c>
      <c r="N1002" s="115">
        <v>1.3528078092493301</v>
      </c>
      <c r="O1002" s="115">
        <v>2.8082604394225799</v>
      </c>
      <c r="P1002" s="115">
        <v>0.41295654423050998</v>
      </c>
      <c r="Q1002" s="115">
        <v>1127.33819607549</v>
      </c>
      <c r="R1002" s="115">
        <v>1210</v>
      </c>
      <c r="S1002" s="115" t="s">
        <v>353</v>
      </c>
      <c r="T1002" s="115">
        <v>1210</v>
      </c>
      <c r="U1002" s="115" t="s">
        <v>352</v>
      </c>
      <c r="V1002" s="115" t="s">
        <v>350</v>
      </c>
      <c r="Z1002" s="115">
        <v>0</v>
      </c>
      <c r="AA1002" s="115">
        <v>1</v>
      </c>
      <c r="AB1002" s="115">
        <v>2.8082604394225799</v>
      </c>
      <c r="AC1002" s="115">
        <v>0.41295654423050998</v>
      </c>
      <c r="AD1002" s="115">
        <v>1127.33819607549</v>
      </c>
      <c r="AF1002" s="115">
        <v>-1</v>
      </c>
      <c r="AG1002" s="115">
        <v>-1</v>
      </c>
      <c r="AH1002" s="115">
        <v>-1</v>
      </c>
      <c r="AI1002" s="115">
        <v>-1</v>
      </c>
      <c r="AJ1002" s="115">
        <v>0</v>
      </c>
      <c r="AM1002" s="115" t="s">
        <v>348</v>
      </c>
      <c r="AN1002" s="115">
        <v>-1</v>
      </c>
      <c r="AQ1002" s="115">
        <v>608</v>
      </c>
      <c r="AR1002" s="115" t="s">
        <v>247</v>
      </c>
      <c r="AS1002" s="115" t="s">
        <v>355</v>
      </c>
      <c r="AT1002" s="115" t="s">
        <v>296</v>
      </c>
      <c r="AV1002" s="115">
        <v>145.577994274882</v>
      </c>
      <c r="AW1002" s="115">
        <v>0.91430510629999995</v>
      </c>
    </row>
    <row r="1003" spans="1:49" x14ac:dyDescent="0.25">
      <c r="A1003" s="117">
        <v>450000</v>
      </c>
      <c r="B1003" s="117">
        <v>870000</v>
      </c>
      <c r="C1003" s="117">
        <v>870000</v>
      </c>
      <c r="D1003" s="115" t="s">
        <v>342</v>
      </c>
      <c r="E1003" s="115" t="s">
        <v>13</v>
      </c>
      <c r="F1003" s="115" t="s">
        <v>343</v>
      </c>
      <c r="G1003" s="115" t="s">
        <v>344</v>
      </c>
      <c r="H1003" s="115">
        <v>0.56000000000000005</v>
      </c>
      <c r="I1003" s="115">
        <v>0.48</v>
      </c>
      <c r="J1003" s="115" t="s">
        <v>350</v>
      </c>
      <c r="K1003" s="115">
        <v>0.26101187717127999</v>
      </c>
      <c r="L1003" s="115">
        <v>3693.0566584378098</v>
      </c>
      <c r="M1003" s="115">
        <v>9.1996039436444406</v>
      </c>
      <c r="N1003" s="115">
        <v>1.3528078092493301</v>
      </c>
      <c r="O1003" s="115">
        <v>2.4012058945630099</v>
      </c>
      <c r="P1003" s="115">
        <v>0.35309890574413999</v>
      </c>
      <c r="Q1003" s="115">
        <v>963.93165091877904</v>
      </c>
      <c r="R1003" s="115">
        <v>1210</v>
      </c>
      <c r="S1003" s="115" t="s">
        <v>353</v>
      </c>
      <c r="T1003" s="115">
        <v>1210</v>
      </c>
      <c r="U1003" s="115" t="s">
        <v>352</v>
      </c>
      <c r="V1003" s="115" t="s">
        <v>350</v>
      </c>
      <c r="Z1003" s="115">
        <v>0</v>
      </c>
      <c r="AA1003" s="115">
        <v>1</v>
      </c>
      <c r="AB1003" s="115">
        <v>2.4012058945630099</v>
      </c>
      <c r="AC1003" s="115">
        <v>0.35309890574413999</v>
      </c>
      <c r="AD1003" s="115">
        <v>963.93165091877904</v>
      </c>
      <c r="AF1003" s="115">
        <v>-1</v>
      </c>
      <c r="AG1003" s="115">
        <v>-1</v>
      </c>
      <c r="AH1003" s="115">
        <v>-1</v>
      </c>
      <c r="AI1003" s="115">
        <v>-1</v>
      </c>
      <c r="AJ1003" s="115">
        <v>0</v>
      </c>
      <c r="AM1003" s="115" t="s">
        <v>348</v>
      </c>
      <c r="AN1003" s="115">
        <v>-1</v>
      </c>
      <c r="AQ1003" s="115">
        <v>608</v>
      </c>
      <c r="AR1003" s="115" t="s">
        <v>247</v>
      </c>
      <c r="AS1003" s="115" t="s">
        <v>355</v>
      </c>
      <c r="AT1003" s="115" t="s">
        <v>296</v>
      </c>
      <c r="AV1003" s="115">
        <v>137.76194039796701</v>
      </c>
      <c r="AW1003" s="115">
        <v>0.78177749470000002</v>
      </c>
    </row>
    <row r="1004" spans="1:49" x14ac:dyDescent="0.25">
      <c r="A1004" s="117">
        <v>450000</v>
      </c>
      <c r="B1004" s="117">
        <v>870000</v>
      </c>
      <c r="C1004" s="117">
        <v>870000</v>
      </c>
      <c r="D1004" s="115" t="s">
        <v>342</v>
      </c>
      <c r="E1004" s="115" t="s">
        <v>13</v>
      </c>
      <c r="F1004" s="115" t="s">
        <v>343</v>
      </c>
      <c r="G1004" s="115" t="s">
        <v>344</v>
      </c>
      <c r="H1004" s="115">
        <v>0.56000000000000005</v>
      </c>
      <c r="I1004" s="115">
        <v>0.48</v>
      </c>
      <c r="J1004" s="115" t="s">
        <v>350</v>
      </c>
      <c r="K1004" s="115">
        <v>5.3904735611399997E-3</v>
      </c>
      <c r="L1004" s="115">
        <v>3693.0566584378098</v>
      </c>
      <c r="M1004" s="115">
        <v>9.1996039436444406</v>
      </c>
      <c r="N1004" s="115">
        <v>1.3528078092493301</v>
      </c>
      <c r="O1004" s="115">
        <v>4.9590221831200001E-2</v>
      </c>
      <c r="P1004" s="115">
        <v>7.2922747290600004E-3</v>
      </c>
      <c r="Q1004" s="115">
        <v>19.9073242771121</v>
      </c>
      <c r="R1004" s="115">
        <v>1210</v>
      </c>
      <c r="S1004" s="115" t="s">
        <v>353</v>
      </c>
      <c r="T1004" s="115">
        <v>1210</v>
      </c>
      <c r="U1004" s="115" t="s">
        <v>352</v>
      </c>
      <c r="V1004" s="115" t="s">
        <v>350</v>
      </c>
      <c r="Z1004" s="115">
        <v>0</v>
      </c>
      <c r="AA1004" s="115">
        <v>1</v>
      </c>
      <c r="AB1004" s="115">
        <v>4.9590221831200001E-2</v>
      </c>
      <c r="AC1004" s="115">
        <v>7.2922747290600004E-3</v>
      </c>
      <c r="AD1004" s="115">
        <v>19.907324277112899</v>
      </c>
      <c r="AF1004" s="115">
        <v>-1</v>
      </c>
      <c r="AG1004" s="115">
        <v>-1</v>
      </c>
      <c r="AH1004" s="115">
        <v>-1</v>
      </c>
      <c r="AI1004" s="115">
        <v>-1</v>
      </c>
      <c r="AJ1004" s="115">
        <v>0</v>
      </c>
      <c r="AM1004" s="115" t="s">
        <v>348</v>
      </c>
      <c r="AN1004" s="115">
        <v>-1</v>
      </c>
      <c r="AQ1004" s="115">
        <v>608</v>
      </c>
      <c r="AR1004" s="115" t="s">
        <v>247</v>
      </c>
      <c r="AS1004" s="115" t="s">
        <v>355</v>
      </c>
      <c r="AT1004" s="115" t="s">
        <v>296</v>
      </c>
      <c r="AV1004" s="115">
        <v>36.377773938588703</v>
      </c>
      <c r="AW1004" s="115">
        <v>1.61454374E-2</v>
      </c>
    </row>
    <row r="1005" spans="1:49" x14ac:dyDescent="0.25">
      <c r="A1005" s="117">
        <v>450000</v>
      </c>
      <c r="B1005" s="117">
        <v>870000</v>
      </c>
      <c r="C1005" s="117">
        <v>870000</v>
      </c>
      <c r="D1005" s="115" t="s">
        <v>342</v>
      </c>
      <c r="E1005" s="115" t="s">
        <v>13</v>
      </c>
      <c r="F1005" s="115" t="s">
        <v>343</v>
      </c>
      <c r="G1005" s="115" t="s">
        <v>344</v>
      </c>
      <c r="H1005" s="115">
        <v>0.56000000000000005</v>
      </c>
      <c r="I1005" s="115">
        <v>0.48</v>
      </c>
      <c r="J1005" s="115" t="s">
        <v>350</v>
      </c>
      <c r="K1005" s="115">
        <v>8.3320732154700001E-3</v>
      </c>
      <c r="L1005" s="115">
        <v>3693.0566584378098</v>
      </c>
      <c r="M1005" s="115">
        <v>9.1996039436444406</v>
      </c>
      <c r="N1005" s="115">
        <v>1.3528078092493301</v>
      </c>
      <c r="O1005" s="115">
        <v>7.6651773611770002E-2</v>
      </c>
      <c r="P1005" s="115">
        <v>1.127169371312E-2</v>
      </c>
      <c r="Q1005" s="115">
        <v>30.770818466982799</v>
      </c>
      <c r="R1005" s="115">
        <v>1210</v>
      </c>
      <c r="S1005" s="115" t="s">
        <v>353</v>
      </c>
      <c r="T1005" s="115">
        <v>1210</v>
      </c>
      <c r="U1005" s="115" t="s">
        <v>352</v>
      </c>
      <c r="V1005" s="115" t="s">
        <v>350</v>
      </c>
      <c r="Z1005" s="115">
        <v>0</v>
      </c>
      <c r="AA1005" s="115">
        <v>1</v>
      </c>
      <c r="AB1005" s="115">
        <v>7.6651773611770002E-2</v>
      </c>
      <c r="AC1005" s="115">
        <v>1.127169371312E-2</v>
      </c>
      <c r="AD1005" s="115">
        <v>30.770818466984501</v>
      </c>
      <c r="AF1005" s="115">
        <v>-1</v>
      </c>
      <c r="AG1005" s="115">
        <v>-1</v>
      </c>
      <c r="AH1005" s="115">
        <v>-1</v>
      </c>
      <c r="AI1005" s="115">
        <v>-1</v>
      </c>
      <c r="AJ1005" s="115">
        <v>0</v>
      </c>
      <c r="AM1005" s="115" t="s">
        <v>348</v>
      </c>
      <c r="AN1005" s="115">
        <v>-1</v>
      </c>
      <c r="AQ1005" s="115">
        <v>608</v>
      </c>
      <c r="AR1005" s="115" t="s">
        <v>247</v>
      </c>
      <c r="AS1005" s="115" t="s">
        <v>355</v>
      </c>
      <c r="AT1005" s="115" t="s">
        <v>296</v>
      </c>
      <c r="AV1005" s="115">
        <v>42.397782514292999</v>
      </c>
      <c r="AW1005" s="115">
        <v>2.4956057199999999E-2</v>
      </c>
    </row>
    <row r="1006" spans="1:49" x14ac:dyDescent="0.25">
      <c r="A1006" s="117">
        <v>450000</v>
      </c>
      <c r="B1006" s="117">
        <v>870000</v>
      </c>
      <c r="C1006" s="117">
        <v>870000</v>
      </c>
      <c r="D1006" s="115" t="s">
        <v>342</v>
      </c>
      <c r="E1006" s="115" t="s">
        <v>13</v>
      </c>
      <c r="F1006" s="115" t="s">
        <v>343</v>
      </c>
      <c r="G1006" s="115" t="s">
        <v>344</v>
      </c>
      <c r="H1006" s="115">
        <v>0.56000000000000005</v>
      </c>
      <c r="I1006" s="115">
        <v>0.48</v>
      </c>
      <c r="J1006" s="115" t="s">
        <v>350</v>
      </c>
      <c r="K1006" s="115">
        <v>7.1941970400199997E-3</v>
      </c>
      <c r="L1006" s="115">
        <v>3693.0566584378098</v>
      </c>
      <c r="M1006" s="115">
        <v>9.1996039436444406</v>
      </c>
      <c r="N1006" s="115">
        <v>1.3528078092493301</v>
      </c>
      <c r="O1006" s="115">
        <v>6.6183763460780004E-2</v>
      </c>
      <c r="P1006" s="115">
        <v>9.7323659370199996E-3</v>
      </c>
      <c r="Q1006" s="115">
        <v>26.568577280785298</v>
      </c>
      <c r="R1006" s="115">
        <v>1210</v>
      </c>
      <c r="S1006" s="115" t="s">
        <v>353</v>
      </c>
      <c r="T1006" s="115">
        <v>1210</v>
      </c>
      <c r="U1006" s="115" t="s">
        <v>352</v>
      </c>
      <c r="V1006" s="115" t="s">
        <v>350</v>
      </c>
      <c r="Z1006" s="115">
        <v>0</v>
      </c>
      <c r="AA1006" s="115">
        <v>1</v>
      </c>
      <c r="AB1006" s="115">
        <v>6.6183763460780004E-2</v>
      </c>
      <c r="AC1006" s="115">
        <v>9.7323659370199996E-3</v>
      </c>
      <c r="AD1006" s="115">
        <v>26.5685772807844</v>
      </c>
      <c r="AF1006" s="115">
        <v>-1</v>
      </c>
      <c r="AG1006" s="115">
        <v>-1</v>
      </c>
      <c r="AH1006" s="115">
        <v>-1</v>
      </c>
      <c r="AI1006" s="115">
        <v>-1</v>
      </c>
      <c r="AJ1006" s="115">
        <v>0</v>
      </c>
      <c r="AM1006" s="115" t="s">
        <v>348</v>
      </c>
      <c r="AN1006" s="115">
        <v>-1</v>
      </c>
      <c r="AQ1006" s="115">
        <v>608</v>
      </c>
      <c r="AR1006" s="115" t="s">
        <v>247</v>
      </c>
      <c r="AS1006" s="115" t="s">
        <v>355</v>
      </c>
      <c r="AT1006" s="115" t="s">
        <v>296</v>
      </c>
      <c r="AV1006" s="115">
        <v>31.555944969522699</v>
      </c>
      <c r="AW1006" s="115">
        <v>2.15479134E-2</v>
      </c>
    </row>
    <row r="1007" spans="1:49" x14ac:dyDescent="0.25">
      <c r="A1007" s="117">
        <v>450000</v>
      </c>
      <c r="B1007" s="117">
        <v>870000</v>
      </c>
      <c r="C1007" s="117">
        <v>870000</v>
      </c>
      <c r="D1007" s="115" t="s">
        <v>342</v>
      </c>
      <c r="E1007" s="115" t="s">
        <v>13</v>
      </c>
      <c r="F1007" s="115" t="s">
        <v>343</v>
      </c>
      <c r="G1007" s="115" t="s">
        <v>344</v>
      </c>
      <c r="H1007" s="115">
        <v>0.56000000000000005</v>
      </c>
      <c r="I1007" s="115">
        <v>0.48</v>
      </c>
      <c r="J1007" s="115" t="s">
        <v>350</v>
      </c>
      <c r="K1007" s="115">
        <v>7.9516626746409996E-2</v>
      </c>
      <c r="L1007" s="115">
        <v>3695.9802375167401</v>
      </c>
      <c r="M1007" s="115">
        <v>9.2064256096435795</v>
      </c>
      <c r="N1007" s="115">
        <v>1.3537952612452899</v>
      </c>
      <c r="O1007" s="115">
        <v>0.73206390887062001</v>
      </c>
      <c r="P1007" s="115">
        <v>0.10764923247950001</v>
      </c>
      <c r="Q1007" s="115">
        <v>293.89188100873002</v>
      </c>
      <c r="R1007" s="115">
        <v>1200</v>
      </c>
      <c r="S1007" s="115" t="s">
        <v>351</v>
      </c>
      <c r="T1007" s="115">
        <v>1200</v>
      </c>
      <c r="U1007" s="115" t="s">
        <v>352</v>
      </c>
      <c r="V1007" s="115" t="s">
        <v>350</v>
      </c>
      <c r="Z1007" s="115">
        <v>0</v>
      </c>
      <c r="AA1007" s="115">
        <v>1</v>
      </c>
      <c r="AB1007" s="115">
        <v>0.73206390887062001</v>
      </c>
      <c r="AC1007" s="115">
        <v>0.10764923247950001</v>
      </c>
      <c r="AD1007" s="115">
        <v>293.891881008729</v>
      </c>
      <c r="AF1007" s="115">
        <v>-1</v>
      </c>
      <c r="AG1007" s="115">
        <v>-1</v>
      </c>
      <c r="AH1007" s="115">
        <v>-1</v>
      </c>
      <c r="AI1007" s="115">
        <v>-1</v>
      </c>
      <c r="AJ1007" s="115">
        <v>0</v>
      </c>
      <c r="AM1007" s="115" t="s">
        <v>348</v>
      </c>
      <c r="AN1007" s="115">
        <v>-1</v>
      </c>
      <c r="AQ1007" s="115">
        <v>608</v>
      </c>
      <c r="AR1007" s="115" t="s">
        <v>247</v>
      </c>
      <c r="AS1007" s="115" t="s">
        <v>355</v>
      </c>
      <c r="AT1007" s="115" t="s">
        <v>296</v>
      </c>
      <c r="AV1007" s="115">
        <v>112.761434210128</v>
      </c>
      <c r="AW1007" s="115">
        <v>0.23835513459999999</v>
      </c>
    </row>
    <row r="1008" spans="1:49" x14ac:dyDescent="0.25">
      <c r="A1008" s="117">
        <v>450000</v>
      </c>
      <c r="B1008" s="117">
        <v>870000</v>
      </c>
      <c r="C1008" s="117">
        <v>870000</v>
      </c>
      <c r="D1008" s="115" t="s">
        <v>342</v>
      </c>
      <c r="E1008" s="115" t="s">
        <v>13</v>
      </c>
      <c r="F1008" s="115" t="s">
        <v>343</v>
      </c>
      <c r="G1008" s="115" t="s">
        <v>344</v>
      </c>
      <c r="H1008" s="115">
        <v>0.56000000000000005</v>
      </c>
      <c r="I1008" s="115">
        <v>0.48</v>
      </c>
      <c r="J1008" s="115" t="s">
        <v>350</v>
      </c>
      <c r="K1008" s="115">
        <v>5.4698848015109998E-2</v>
      </c>
      <c r="L1008" s="115">
        <v>3695.9802375167401</v>
      </c>
      <c r="M1008" s="115">
        <v>9.2064256096435795</v>
      </c>
      <c r="N1008" s="115">
        <v>1.3537952612452899</v>
      </c>
      <c r="O1008" s="115">
        <v>0.50358087518434003</v>
      </c>
      <c r="P1008" s="115">
        <v>7.4051041238429996E-2</v>
      </c>
      <c r="Q1008" s="115">
        <v>202.16586127879299</v>
      </c>
      <c r="R1008" s="115">
        <v>1210</v>
      </c>
      <c r="S1008" s="115" t="s">
        <v>353</v>
      </c>
      <c r="T1008" s="115">
        <v>1210</v>
      </c>
      <c r="U1008" s="115" t="s">
        <v>352</v>
      </c>
      <c r="V1008" s="115" t="s">
        <v>350</v>
      </c>
      <c r="Z1008" s="115">
        <v>0</v>
      </c>
      <c r="AA1008" s="115">
        <v>1</v>
      </c>
      <c r="AB1008" s="115">
        <v>0.50358087518434003</v>
      </c>
      <c r="AC1008" s="115">
        <v>7.4051041238429996E-2</v>
      </c>
      <c r="AD1008" s="115">
        <v>202.165861278791</v>
      </c>
      <c r="AF1008" s="115">
        <v>-1</v>
      </c>
      <c r="AG1008" s="115">
        <v>-1</v>
      </c>
      <c r="AH1008" s="115">
        <v>-1</v>
      </c>
      <c r="AI1008" s="115">
        <v>-1</v>
      </c>
      <c r="AJ1008" s="115">
        <v>0</v>
      </c>
      <c r="AM1008" s="115" t="s">
        <v>348</v>
      </c>
      <c r="AN1008" s="115">
        <v>-1</v>
      </c>
      <c r="AQ1008" s="115">
        <v>608</v>
      </c>
      <c r="AR1008" s="115" t="s">
        <v>247</v>
      </c>
      <c r="AS1008" s="115" t="s">
        <v>355</v>
      </c>
      <c r="AT1008" s="115" t="s">
        <v>296</v>
      </c>
      <c r="AV1008" s="115">
        <v>98.214457380628005</v>
      </c>
      <c r="AW1008" s="115">
        <v>0.1639625801</v>
      </c>
    </row>
    <row r="1009" spans="1:49" x14ac:dyDescent="0.25">
      <c r="A1009" s="117">
        <v>450000</v>
      </c>
      <c r="B1009" s="117">
        <v>870000</v>
      </c>
      <c r="C1009" s="117">
        <v>870000</v>
      </c>
      <c r="D1009" s="115" t="s">
        <v>342</v>
      </c>
      <c r="E1009" s="115" t="s">
        <v>13</v>
      </c>
      <c r="F1009" s="115" t="s">
        <v>343</v>
      </c>
      <c r="G1009" s="115" t="s">
        <v>344</v>
      </c>
      <c r="H1009" s="115">
        <v>0.56000000000000005</v>
      </c>
      <c r="I1009" s="115">
        <v>0.48</v>
      </c>
      <c r="J1009" s="115" t="s">
        <v>350</v>
      </c>
      <c r="K1009" s="115">
        <v>0.31489822806364998</v>
      </c>
      <c r="L1009" s="115">
        <v>3695.9802375167401</v>
      </c>
      <c r="M1009" s="115">
        <v>9.2064256096435795</v>
      </c>
      <c r="N1009" s="115">
        <v>1.3537952612452899</v>
      </c>
      <c r="O1009" s="115">
        <v>2.8990871112766001</v>
      </c>
      <c r="P1009" s="115">
        <v>0.42630772892711</v>
      </c>
      <c r="Q1009" s="115">
        <v>1163.8576277523</v>
      </c>
      <c r="R1009" s="115">
        <v>1210</v>
      </c>
      <c r="S1009" s="115" t="s">
        <v>353</v>
      </c>
      <c r="T1009" s="115">
        <v>1210</v>
      </c>
      <c r="U1009" s="115" t="s">
        <v>352</v>
      </c>
      <c r="V1009" s="115" t="s">
        <v>350</v>
      </c>
      <c r="Z1009" s="115">
        <v>0</v>
      </c>
      <c r="AA1009" s="115">
        <v>1</v>
      </c>
      <c r="AB1009" s="115">
        <v>2.8990871112766001</v>
      </c>
      <c r="AC1009" s="115">
        <v>0.42630772892711</v>
      </c>
      <c r="AD1009" s="115">
        <v>1163.8576277523</v>
      </c>
      <c r="AF1009" s="115">
        <v>-1</v>
      </c>
      <c r="AG1009" s="115">
        <v>-1</v>
      </c>
      <c r="AH1009" s="115">
        <v>-1</v>
      </c>
      <c r="AI1009" s="115">
        <v>-1</v>
      </c>
      <c r="AJ1009" s="115">
        <v>0</v>
      </c>
      <c r="AM1009" s="115" t="s">
        <v>348</v>
      </c>
      <c r="AN1009" s="115">
        <v>-1</v>
      </c>
      <c r="AQ1009" s="115">
        <v>608</v>
      </c>
      <c r="AR1009" s="115" t="s">
        <v>247</v>
      </c>
      <c r="AS1009" s="115" t="s">
        <v>355</v>
      </c>
      <c r="AT1009" s="115" t="s">
        <v>296</v>
      </c>
      <c r="AV1009" s="115">
        <v>145.71177955858099</v>
      </c>
      <c r="AW1009" s="115">
        <v>0.94392346130000004</v>
      </c>
    </row>
    <row r="1010" spans="1:49" x14ac:dyDescent="0.25">
      <c r="A1010" s="117">
        <v>450000</v>
      </c>
      <c r="B1010" s="117">
        <v>870000</v>
      </c>
      <c r="C1010" s="117">
        <v>870000</v>
      </c>
      <c r="D1010" s="115" t="s">
        <v>342</v>
      </c>
      <c r="E1010" s="115" t="s">
        <v>13</v>
      </c>
      <c r="F1010" s="115" t="s">
        <v>343</v>
      </c>
      <c r="G1010" s="115" t="s">
        <v>344</v>
      </c>
      <c r="H1010" s="115">
        <v>0.56000000000000005</v>
      </c>
      <c r="I1010" s="115">
        <v>0.48</v>
      </c>
      <c r="J1010" s="115" t="s">
        <v>350</v>
      </c>
      <c r="K1010" s="115">
        <v>0.16864975077368999</v>
      </c>
      <c r="L1010" s="115">
        <v>3695.9802375167401</v>
      </c>
      <c r="M1010" s="115">
        <v>9.2064256096435795</v>
      </c>
      <c r="N1010" s="115">
        <v>1.3537952612452899</v>
      </c>
      <c r="O1010" s="115">
        <v>1.55266138458296</v>
      </c>
      <c r="P1010" s="115">
        <v>0.22831723340762999</v>
      </c>
      <c r="Q1010" s="115">
        <v>623.32614592170398</v>
      </c>
      <c r="R1010" s="115">
        <v>1210</v>
      </c>
      <c r="S1010" s="115" t="s">
        <v>353</v>
      </c>
      <c r="T1010" s="115">
        <v>1210</v>
      </c>
      <c r="U1010" s="115" t="s">
        <v>352</v>
      </c>
      <c r="V1010" s="115" t="s">
        <v>350</v>
      </c>
      <c r="Z1010" s="115">
        <v>0</v>
      </c>
      <c r="AA1010" s="115">
        <v>1</v>
      </c>
      <c r="AB1010" s="115">
        <v>1.55266138458296</v>
      </c>
      <c r="AC1010" s="115">
        <v>0.22831723340762999</v>
      </c>
      <c r="AD1010" s="115">
        <v>623.32614592170398</v>
      </c>
      <c r="AF1010" s="115">
        <v>-1</v>
      </c>
      <c r="AG1010" s="115">
        <v>-1</v>
      </c>
      <c r="AH1010" s="115">
        <v>-1</v>
      </c>
      <c r="AI1010" s="115">
        <v>-1</v>
      </c>
      <c r="AJ1010" s="115">
        <v>0</v>
      </c>
      <c r="AM1010" s="115" t="s">
        <v>348</v>
      </c>
      <c r="AN1010" s="115">
        <v>-1</v>
      </c>
      <c r="AQ1010" s="115">
        <v>608</v>
      </c>
      <c r="AR1010" s="115" t="s">
        <v>247</v>
      </c>
      <c r="AS1010" s="115" t="s">
        <v>355</v>
      </c>
      <c r="AT1010" s="115" t="s">
        <v>296</v>
      </c>
      <c r="AV1010" s="115">
        <v>118.010277483423</v>
      </c>
      <c r="AW1010" s="115">
        <v>0.50553620919999998</v>
      </c>
    </row>
    <row r="1011" spans="1:49" x14ac:dyDescent="0.25">
      <c r="A1011" s="117">
        <v>450000</v>
      </c>
      <c r="B1011" s="117">
        <v>870000</v>
      </c>
      <c r="C1011" s="117">
        <v>870000</v>
      </c>
      <c r="D1011" s="115" t="s">
        <v>342</v>
      </c>
      <c r="E1011" s="115" t="s">
        <v>13</v>
      </c>
      <c r="F1011" s="115" t="s">
        <v>343</v>
      </c>
      <c r="G1011" s="115" t="s">
        <v>344</v>
      </c>
      <c r="H1011" s="115">
        <v>0.56000000000000005</v>
      </c>
      <c r="I1011" s="115">
        <v>0.48</v>
      </c>
      <c r="J1011" s="115" t="s">
        <v>350</v>
      </c>
      <c r="K1011" s="115">
        <v>4.5857697979450003E-2</v>
      </c>
      <c r="L1011" s="115">
        <v>3693.0566576123501</v>
      </c>
      <c r="M1011" s="115">
        <v>9.1996039415881601</v>
      </c>
      <c r="N1011" s="115">
        <v>1.35280780894696</v>
      </c>
      <c r="O1011" s="115">
        <v>0.42187265908393001</v>
      </c>
      <c r="P1011" s="115">
        <v>6.2036651926930003E-2</v>
      </c>
      <c r="Q1011" s="115">
        <v>169.35507682579501</v>
      </c>
      <c r="R1011" s="115">
        <v>1200</v>
      </c>
      <c r="S1011" s="115" t="s">
        <v>351</v>
      </c>
      <c r="T1011" s="115">
        <v>1200</v>
      </c>
      <c r="U1011" s="115" t="s">
        <v>352</v>
      </c>
      <c r="V1011" s="115" t="s">
        <v>350</v>
      </c>
      <c r="Z1011" s="115">
        <v>0</v>
      </c>
      <c r="AA1011" s="115">
        <v>1</v>
      </c>
      <c r="AB1011" s="115">
        <v>0.42187265908393001</v>
      </c>
      <c r="AC1011" s="115">
        <v>6.2036651926930003E-2</v>
      </c>
      <c r="AD1011" s="115">
        <v>169.35507682579299</v>
      </c>
      <c r="AF1011" s="115">
        <v>-1</v>
      </c>
      <c r="AG1011" s="115">
        <v>-1</v>
      </c>
      <c r="AH1011" s="115">
        <v>-1</v>
      </c>
      <c r="AI1011" s="115">
        <v>-1</v>
      </c>
      <c r="AJ1011" s="115">
        <v>0</v>
      </c>
      <c r="AM1011" s="115" t="s">
        <v>348</v>
      </c>
      <c r="AN1011" s="115">
        <v>-1</v>
      </c>
      <c r="AQ1011" s="115">
        <v>608</v>
      </c>
      <c r="AR1011" s="115" t="s">
        <v>247</v>
      </c>
      <c r="AS1011" s="115" t="s">
        <v>355</v>
      </c>
      <c r="AT1011" s="115" t="s">
        <v>296</v>
      </c>
      <c r="AV1011" s="115">
        <v>83.683342974306598</v>
      </c>
      <c r="AW1011" s="115">
        <v>0.1373520493</v>
      </c>
    </row>
    <row r="1012" spans="1:49" x14ac:dyDescent="0.25">
      <c r="A1012" s="117">
        <v>450000</v>
      </c>
      <c r="B1012" s="117">
        <v>870000</v>
      </c>
      <c r="C1012" s="117">
        <v>870000</v>
      </c>
      <c r="D1012" s="115" t="s">
        <v>342</v>
      </c>
      <c r="E1012" s="115" t="s">
        <v>13</v>
      </c>
      <c r="F1012" s="115" t="s">
        <v>343</v>
      </c>
      <c r="G1012" s="115" t="s">
        <v>344</v>
      </c>
      <c r="H1012" s="115">
        <v>0.56000000000000005</v>
      </c>
      <c r="I1012" s="115">
        <v>0.48</v>
      </c>
      <c r="J1012" s="115" t="s">
        <v>350</v>
      </c>
      <c r="K1012" s="115">
        <v>1.9000834938459998E-2</v>
      </c>
      <c r="L1012" s="115">
        <v>3693.0566576123501</v>
      </c>
      <c r="M1012" s="115">
        <v>9.1996039415881601</v>
      </c>
      <c r="N1012" s="115">
        <v>1.35280780894696</v>
      </c>
      <c r="O1012" s="115">
        <v>0.17480015599331999</v>
      </c>
      <c r="P1012" s="115">
        <v>2.5704477881259999E-2</v>
      </c>
      <c r="Q1012" s="115">
        <v>70.171159969673099</v>
      </c>
      <c r="R1012" s="115">
        <v>1200</v>
      </c>
      <c r="S1012" s="115" t="s">
        <v>351</v>
      </c>
      <c r="T1012" s="115">
        <v>1200</v>
      </c>
      <c r="U1012" s="115" t="s">
        <v>352</v>
      </c>
      <c r="V1012" s="115" t="s">
        <v>350</v>
      </c>
      <c r="Z1012" s="115">
        <v>0</v>
      </c>
      <c r="AA1012" s="115">
        <v>1</v>
      </c>
      <c r="AB1012" s="115">
        <v>0.17480015599331999</v>
      </c>
      <c r="AC1012" s="115">
        <v>2.5704477881259999E-2</v>
      </c>
      <c r="AD1012" s="115">
        <v>70.171159969673795</v>
      </c>
      <c r="AF1012" s="115">
        <v>-1</v>
      </c>
      <c r="AG1012" s="115">
        <v>-1</v>
      </c>
      <c r="AH1012" s="115">
        <v>-1</v>
      </c>
      <c r="AI1012" s="115">
        <v>-1</v>
      </c>
      <c r="AJ1012" s="115">
        <v>0</v>
      </c>
      <c r="AM1012" s="115" t="s">
        <v>348</v>
      </c>
      <c r="AN1012" s="115">
        <v>-1</v>
      </c>
      <c r="AQ1012" s="115">
        <v>608</v>
      </c>
      <c r="AR1012" s="115" t="s">
        <v>247</v>
      </c>
      <c r="AS1012" s="115" t="s">
        <v>355</v>
      </c>
      <c r="AT1012" s="115" t="s">
        <v>296</v>
      </c>
      <c r="AV1012" s="115">
        <v>38.911178621019602</v>
      </c>
      <c r="AW1012" s="115">
        <v>5.6910916399999997E-2</v>
      </c>
    </row>
    <row r="1013" spans="1:49" x14ac:dyDescent="0.25">
      <c r="A1013" s="117">
        <v>450000</v>
      </c>
      <c r="B1013" s="117">
        <v>870000</v>
      </c>
      <c r="C1013" s="117">
        <v>870000</v>
      </c>
      <c r="D1013" s="115" t="s">
        <v>342</v>
      </c>
      <c r="E1013" s="115" t="s">
        <v>13</v>
      </c>
      <c r="F1013" s="115" t="s">
        <v>343</v>
      </c>
      <c r="G1013" s="115" t="s">
        <v>344</v>
      </c>
      <c r="H1013" s="115">
        <v>0.56000000000000005</v>
      </c>
      <c r="I1013" s="115">
        <v>0.48</v>
      </c>
      <c r="J1013" s="115" t="s">
        <v>350</v>
      </c>
      <c r="K1013" s="115">
        <v>0.19814392356075999</v>
      </c>
      <c r="L1013" s="115">
        <v>3693.0566576123501</v>
      </c>
      <c r="M1013" s="115">
        <v>9.1996039415881601</v>
      </c>
      <c r="N1013" s="115">
        <v>1.35280780894696</v>
      </c>
      <c r="O1013" s="115">
        <v>1.8228456201913401</v>
      </c>
      <c r="P1013" s="115">
        <v>0.26805064708838999</v>
      </c>
      <c r="Q1013" s="115">
        <v>731.75673607150895</v>
      </c>
      <c r="R1013" s="115">
        <v>1210</v>
      </c>
      <c r="S1013" s="115" t="s">
        <v>353</v>
      </c>
      <c r="T1013" s="115">
        <v>1210</v>
      </c>
      <c r="U1013" s="115" t="s">
        <v>352</v>
      </c>
      <c r="V1013" s="115" t="s">
        <v>350</v>
      </c>
      <c r="Z1013" s="115">
        <v>0</v>
      </c>
      <c r="AA1013" s="115">
        <v>1</v>
      </c>
      <c r="AB1013" s="115">
        <v>1.8228456201913401</v>
      </c>
      <c r="AC1013" s="115">
        <v>0.26805064708838999</v>
      </c>
      <c r="AD1013" s="115">
        <v>731.75673607150895</v>
      </c>
      <c r="AF1013" s="115">
        <v>-1</v>
      </c>
      <c r="AG1013" s="115">
        <v>-1</v>
      </c>
      <c r="AH1013" s="115">
        <v>-1</v>
      </c>
      <c r="AI1013" s="115">
        <v>-1</v>
      </c>
      <c r="AJ1013" s="115">
        <v>0</v>
      </c>
      <c r="AM1013" s="115" t="s">
        <v>348</v>
      </c>
      <c r="AN1013" s="115">
        <v>-1</v>
      </c>
      <c r="AQ1013" s="115">
        <v>608</v>
      </c>
      <c r="AR1013" s="115" t="s">
        <v>247</v>
      </c>
      <c r="AS1013" s="115" t="s">
        <v>355</v>
      </c>
      <c r="AT1013" s="115" t="s">
        <v>296</v>
      </c>
      <c r="AV1013" s="115">
        <v>125.825863442301</v>
      </c>
      <c r="AW1013" s="115">
        <v>0.59347667159999995</v>
      </c>
    </row>
    <row r="1014" spans="1:49" x14ac:dyDescent="0.25">
      <c r="A1014" s="117">
        <v>450000</v>
      </c>
      <c r="B1014" s="117">
        <v>870000</v>
      </c>
      <c r="C1014" s="117">
        <v>870000</v>
      </c>
      <c r="D1014" s="115" t="s">
        <v>342</v>
      </c>
      <c r="E1014" s="115" t="s">
        <v>13</v>
      </c>
      <c r="F1014" s="115" t="s">
        <v>343</v>
      </c>
      <c r="G1014" s="115" t="s">
        <v>344</v>
      </c>
      <c r="H1014" s="115">
        <v>0.56000000000000005</v>
      </c>
      <c r="I1014" s="115">
        <v>0.48</v>
      </c>
      <c r="J1014" s="115" t="s">
        <v>350</v>
      </c>
      <c r="K1014" s="115">
        <v>0.21326469629754999</v>
      </c>
      <c r="L1014" s="115">
        <v>3693.0566576123501</v>
      </c>
      <c r="M1014" s="115">
        <v>9.1996039415881601</v>
      </c>
      <c r="N1014" s="115">
        <v>1.35280780894696</v>
      </c>
      <c r="O1014" s="115">
        <v>1.9619507406605401</v>
      </c>
      <c r="P1014" s="115">
        <v>0.28850614652402001</v>
      </c>
      <c r="Q1014" s="115">
        <v>787.59860649534403</v>
      </c>
      <c r="R1014" s="115">
        <v>1210</v>
      </c>
      <c r="S1014" s="115" t="s">
        <v>353</v>
      </c>
      <c r="T1014" s="115">
        <v>1210</v>
      </c>
      <c r="U1014" s="115" t="s">
        <v>352</v>
      </c>
      <c r="V1014" s="115" t="s">
        <v>350</v>
      </c>
      <c r="Z1014" s="115">
        <v>0</v>
      </c>
      <c r="AA1014" s="115">
        <v>1</v>
      </c>
      <c r="AB1014" s="115">
        <v>1.9619507406605401</v>
      </c>
      <c r="AC1014" s="115">
        <v>0.28850614652402001</v>
      </c>
      <c r="AD1014" s="115">
        <v>787.59860649534403</v>
      </c>
      <c r="AF1014" s="115">
        <v>-1</v>
      </c>
      <c r="AG1014" s="115">
        <v>-1</v>
      </c>
      <c r="AH1014" s="115">
        <v>-1</v>
      </c>
      <c r="AI1014" s="115">
        <v>-1</v>
      </c>
      <c r="AJ1014" s="115">
        <v>0</v>
      </c>
      <c r="AM1014" s="115" t="s">
        <v>348</v>
      </c>
      <c r="AN1014" s="115">
        <v>-1</v>
      </c>
      <c r="AQ1014" s="115">
        <v>608</v>
      </c>
      <c r="AR1014" s="115" t="s">
        <v>247</v>
      </c>
      <c r="AS1014" s="115" t="s">
        <v>355</v>
      </c>
      <c r="AT1014" s="115" t="s">
        <v>296</v>
      </c>
      <c r="AV1014" s="115">
        <v>128.02735978861</v>
      </c>
      <c r="AW1014" s="115">
        <v>0.63876610420000002</v>
      </c>
    </row>
    <row r="1015" spans="1:49" x14ac:dyDescent="0.25">
      <c r="A1015" s="117">
        <v>450000</v>
      </c>
      <c r="B1015" s="117">
        <v>870000</v>
      </c>
      <c r="C1015" s="117">
        <v>870000</v>
      </c>
      <c r="D1015" s="115" t="s">
        <v>342</v>
      </c>
      <c r="E1015" s="115" t="s">
        <v>13</v>
      </c>
      <c r="F1015" s="115" t="s">
        <v>343</v>
      </c>
      <c r="G1015" s="115" t="s">
        <v>344</v>
      </c>
      <c r="H1015" s="115">
        <v>0.56000000000000005</v>
      </c>
      <c r="I1015" s="115">
        <v>0.48</v>
      </c>
      <c r="J1015" s="115" t="s">
        <v>350</v>
      </c>
      <c r="K1015" s="115">
        <v>0.14149630100675001</v>
      </c>
      <c r="L1015" s="115">
        <v>3693.0566576123501</v>
      </c>
      <c r="M1015" s="115">
        <v>9.1996039415881601</v>
      </c>
      <c r="N1015" s="115">
        <v>1.35280780894696</v>
      </c>
      <c r="O1015" s="115">
        <v>1.30170992846189</v>
      </c>
      <c r="P1015" s="115">
        <v>0.19141730093904</v>
      </c>
      <c r="Q1015" s="115">
        <v>522.55385646051798</v>
      </c>
      <c r="R1015" s="115">
        <v>1210</v>
      </c>
      <c r="S1015" s="115" t="s">
        <v>353</v>
      </c>
      <c r="T1015" s="115">
        <v>1210</v>
      </c>
      <c r="U1015" s="115" t="s">
        <v>352</v>
      </c>
      <c r="V1015" s="115" t="s">
        <v>350</v>
      </c>
      <c r="Z1015" s="115">
        <v>0</v>
      </c>
      <c r="AA1015" s="115">
        <v>1</v>
      </c>
      <c r="AB1015" s="115">
        <v>1.30170992846189</v>
      </c>
      <c r="AC1015" s="115">
        <v>0.19141730093904</v>
      </c>
      <c r="AD1015" s="115">
        <v>522.55385646051798</v>
      </c>
      <c r="AF1015" s="115">
        <v>-1</v>
      </c>
      <c r="AG1015" s="115">
        <v>-1</v>
      </c>
      <c r="AH1015" s="115">
        <v>-1</v>
      </c>
      <c r="AI1015" s="115">
        <v>-1</v>
      </c>
      <c r="AJ1015" s="115">
        <v>0</v>
      </c>
      <c r="AM1015" s="115" t="s">
        <v>348</v>
      </c>
      <c r="AN1015" s="115">
        <v>-1</v>
      </c>
      <c r="AQ1015" s="115">
        <v>608</v>
      </c>
      <c r="AR1015" s="115" t="s">
        <v>247</v>
      </c>
      <c r="AS1015" s="115" t="s">
        <v>355</v>
      </c>
      <c r="AT1015" s="115" t="s">
        <v>296</v>
      </c>
      <c r="AV1015" s="115">
        <v>114.4610674586</v>
      </c>
      <c r="AW1015" s="115">
        <v>0.42380685839999999</v>
      </c>
    </row>
    <row r="1016" spans="1:49" x14ac:dyDescent="0.25">
      <c r="A1016" s="117">
        <v>450000</v>
      </c>
      <c r="B1016" s="117">
        <v>870000</v>
      </c>
      <c r="C1016" s="117">
        <v>870000</v>
      </c>
      <c r="D1016" s="115" t="s">
        <v>342</v>
      </c>
      <c r="E1016" s="115" t="s">
        <v>13</v>
      </c>
      <c r="F1016" s="115" t="s">
        <v>343</v>
      </c>
      <c r="G1016" s="115" t="s">
        <v>344</v>
      </c>
      <c r="H1016" s="115">
        <v>0.56000000000000005</v>
      </c>
      <c r="I1016" s="115">
        <v>0.48</v>
      </c>
      <c r="J1016" s="115" t="s">
        <v>350</v>
      </c>
      <c r="K1016" s="115">
        <v>9.6564649924199997E-2</v>
      </c>
      <c r="L1016" s="115">
        <v>3701.5312103445699</v>
      </c>
      <c r="M1016" s="115">
        <v>9.2193788791312592</v>
      </c>
      <c r="N1016" s="115">
        <v>1.35567031464499</v>
      </c>
      <c r="O1016" s="115">
        <v>0.89026609398191003</v>
      </c>
      <c r="P1016" s="115">
        <v>0.13090982934632001</v>
      </c>
      <c r="Q1016" s="115">
        <v>357.43706551043903</v>
      </c>
      <c r="R1016" s="115">
        <v>1210</v>
      </c>
      <c r="S1016" s="115" t="s">
        <v>353</v>
      </c>
      <c r="T1016" s="115">
        <v>1210</v>
      </c>
      <c r="U1016" s="115" t="s">
        <v>352</v>
      </c>
      <c r="V1016" s="115" t="s">
        <v>350</v>
      </c>
      <c r="Z1016" s="115">
        <v>0</v>
      </c>
      <c r="AA1016" s="115">
        <v>1</v>
      </c>
      <c r="AB1016" s="115">
        <v>0.89026609398191003</v>
      </c>
      <c r="AC1016" s="115">
        <v>0.13090982934632001</v>
      </c>
      <c r="AD1016" s="115">
        <v>445.494172012219</v>
      </c>
      <c r="AF1016" s="115">
        <v>-1</v>
      </c>
      <c r="AG1016" s="115">
        <v>-1</v>
      </c>
      <c r="AH1016" s="115">
        <v>-1</v>
      </c>
      <c r="AI1016" s="115">
        <v>-1</v>
      </c>
      <c r="AJ1016" s="115">
        <v>0</v>
      </c>
      <c r="AM1016" s="115" t="s">
        <v>348</v>
      </c>
      <c r="AN1016" s="115">
        <v>-1</v>
      </c>
      <c r="AQ1016" s="115">
        <v>608</v>
      </c>
      <c r="AR1016" s="115" t="s">
        <v>247</v>
      </c>
      <c r="AS1016" s="115" t="s">
        <v>355</v>
      </c>
      <c r="AT1016" s="115" t="s">
        <v>296</v>
      </c>
      <c r="AV1016" s="115">
        <v>88.449841948702897</v>
      </c>
      <c r="AW1016" s="115">
        <v>0.36130914190000002</v>
      </c>
    </row>
    <row r="1017" spans="1:49" x14ac:dyDescent="0.25">
      <c r="A1017" s="117">
        <v>450000</v>
      </c>
      <c r="B1017" s="117">
        <v>870000</v>
      </c>
      <c r="C1017" s="117">
        <v>870000</v>
      </c>
      <c r="D1017" s="115" t="s">
        <v>342</v>
      </c>
      <c r="E1017" s="115" t="s">
        <v>13</v>
      </c>
      <c r="F1017" s="115" t="s">
        <v>343</v>
      </c>
      <c r="G1017" s="115" t="s">
        <v>344</v>
      </c>
      <c r="H1017" s="115">
        <v>0.56000000000000005</v>
      </c>
      <c r="I1017" s="115">
        <v>0.48</v>
      </c>
      <c r="J1017" s="115" t="s">
        <v>350</v>
      </c>
      <c r="K1017" s="115">
        <v>0.21922052598960001</v>
      </c>
      <c r="L1017" s="115">
        <v>3701.5312103445699</v>
      </c>
      <c r="M1017" s="115">
        <v>9.2193788791312592</v>
      </c>
      <c r="N1017" s="115">
        <v>1.35567031464499</v>
      </c>
      <c r="O1017" s="115">
        <v>2.0210770871806099</v>
      </c>
      <c r="P1017" s="115">
        <v>0.29719075944495998</v>
      </c>
      <c r="Q1017" s="115">
        <v>811.451618898677</v>
      </c>
      <c r="R1017" s="115">
        <v>1210</v>
      </c>
      <c r="S1017" s="115" t="s">
        <v>353</v>
      </c>
      <c r="T1017" s="115">
        <v>1210</v>
      </c>
      <c r="U1017" s="115" t="s">
        <v>352</v>
      </c>
      <c r="V1017" s="115" t="s">
        <v>350</v>
      </c>
      <c r="Z1017" s="115">
        <v>0</v>
      </c>
      <c r="AA1017" s="115">
        <v>1</v>
      </c>
      <c r="AB1017" s="115">
        <v>2.0210770871806099</v>
      </c>
      <c r="AC1017" s="115">
        <v>0.29719075944495998</v>
      </c>
      <c r="AD1017" s="115">
        <v>1001.81526557516</v>
      </c>
      <c r="AF1017" s="115">
        <v>-1</v>
      </c>
      <c r="AG1017" s="115">
        <v>-1</v>
      </c>
      <c r="AH1017" s="115">
        <v>-1</v>
      </c>
      <c r="AI1017" s="115">
        <v>-1</v>
      </c>
      <c r="AJ1017" s="115">
        <v>0</v>
      </c>
      <c r="AM1017" s="115" t="s">
        <v>348</v>
      </c>
      <c r="AN1017" s="115">
        <v>-1</v>
      </c>
      <c r="AQ1017" s="115">
        <v>608</v>
      </c>
      <c r="AR1017" s="115" t="s">
        <v>247</v>
      </c>
      <c r="AS1017" s="115" t="s">
        <v>355</v>
      </c>
      <c r="AT1017" s="115" t="s">
        <v>296</v>
      </c>
      <c r="AV1017" s="115">
        <v>119.352154135954</v>
      </c>
      <c r="AW1017" s="115">
        <v>0.81250224299999996</v>
      </c>
    </row>
    <row r="1018" spans="1:49" x14ac:dyDescent="0.25">
      <c r="A1018" s="117">
        <v>450000</v>
      </c>
      <c r="B1018" s="117">
        <v>870000</v>
      </c>
      <c r="C1018" s="117">
        <v>870000</v>
      </c>
      <c r="D1018" s="115" t="s">
        <v>342</v>
      </c>
      <c r="E1018" s="115" t="s">
        <v>13</v>
      </c>
      <c r="F1018" s="115" t="s">
        <v>343</v>
      </c>
      <c r="G1018" s="115" t="s">
        <v>344</v>
      </c>
      <c r="H1018" s="115">
        <v>0.56000000000000005</v>
      </c>
      <c r="I1018" s="115">
        <v>0.48</v>
      </c>
      <c r="J1018" s="115" t="s">
        <v>350</v>
      </c>
      <c r="K1018" s="115">
        <v>7.4090802633360001E-2</v>
      </c>
      <c r="L1018" s="115">
        <v>3701.5312103445699</v>
      </c>
      <c r="M1018" s="115">
        <v>9.2193788791312592</v>
      </c>
      <c r="N1018" s="115">
        <v>1.35567031464499</v>
      </c>
      <c r="O1018" s="115">
        <v>0.68307118093588004</v>
      </c>
      <c r="P1018" s="115">
        <v>0.10044270171826</v>
      </c>
      <c r="Q1018" s="115">
        <v>274.249418346862</v>
      </c>
      <c r="R1018" s="115">
        <v>1210</v>
      </c>
      <c r="S1018" s="115" t="s">
        <v>353</v>
      </c>
      <c r="T1018" s="115">
        <v>1210</v>
      </c>
      <c r="U1018" s="115" t="s">
        <v>352</v>
      </c>
      <c r="V1018" s="115" t="s">
        <v>350</v>
      </c>
      <c r="Z1018" s="115">
        <v>0</v>
      </c>
      <c r="AA1018" s="115">
        <v>1</v>
      </c>
      <c r="AB1018" s="115">
        <v>0.68307118093588004</v>
      </c>
      <c r="AC1018" s="115">
        <v>0.10044270171826</v>
      </c>
      <c r="AD1018" s="115">
        <v>335.77717265746003</v>
      </c>
      <c r="AF1018" s="115">
        <v>-1</v>
      </c>
      <c r="AG1018" s="115">
        <v>-1</v>
      </c>
      <c r="AH1018" s="115">
        <v>-1</v>
      </c>
      <c r="AI1018" s="115">
        <v>-1</v>
      </c>
      <c r="AJ1018" s="115">
        <v>0</v>
      </c>
      <c r="AM1018" s="115" t="s">
        <v>348</v>
      </c>
      <c r="AN1018" s="115">
        <v>-1</v>
      </c>
      <c r="AQ1018" s="115">
        <v>608</v>
      </c>
      <c r="AR1018" s="115" t="s">
        <v>247</v>
      </c>
      <c r="AS1018" s="115" t="s">
        <v>355</v>
      </c>
      <c r="AT1018" s="115" t="s">
        <v>296</v>
      </c>
      <c r="AV1018" s="115">
        <v>81.4446247829096</v>
      </c>
      <c r="AW1018" s="115">
        <v>0.2723253631</v>
      </c>
    </row>
    <row r="1019" spans="1:49" x14ac:dyDescent="0.25">
      <c r="A1019" s="117">
        <v>450000</v>
      </c>
      <c r="B1019" s="117">
        <v>870000</v>
      </c>
      <c r="C1019" s="117">
        <v>870000</v>
      </c>
      <c r="D1019" s="115" t="s">
        <v>342</v>
      </c>
      <c r="E1019" s="115" t="s">
        <v>13</v>
      </c>
      <c r="F1019" s="115" t="s">
        <v>343</v>
      </c>
      <c r="G1019" s="115" t="s">
        <v>344</v>
      </c>
      <c r="H1019" s="115">
        <v>0.56000000000000005</v>
      </c>
      <c r="I1019" s="115">
        <v>0.48</v>
      </c>
      <c r="J1019" s="115" t="s">
        <v>350</v>
      </c>
      <c r="K1019" s="115">
        <v>5.4061113560000002E-5</v>
      </c>
      <c r="L1019" s="115">
        <v>3689.4833471512202</v>
      </c>
      <c r="M1019" s="115">
        <v>9.2128090265371601</v>
      </c>
      <c r="N1019" s="115">
        <v>1.36211449489017</v>
      </c>
      <c r="O1019" s="115">
        <v>4.9805471503E-4</v>
      </c>
      <c r="P1019" s="115">
        <v>7.3637426389999995E-5</v>
      </c>
      <c r="Q1019" s="115">
        <v>0.19945757822651</v>
      </c>
      <c r="R1019" s="115">
        <v>1300</v>
      </c>
      <c r="S1019" s="115" t="s">
        <v>346</v>
      </c>
      <c r="T1019" s="115">
        <v>1300</v>
      </c>
      <c r="U1019" s="115" t="s">
        <v>352</v>
      </c>
      <c r="V1019" s="115" t="s">
        <v>350</v>
      </c>
      <c r="Z1019" s="115">
        <v>0</v>
      </c>
      <c r="AA1019" s="115">
        <v>1</v>
      </c>
      <c r="AB1019" s="115">
        <v>4.9805471503E-4</v>
      </c>
      <c r="AC1019" s="115">
        <v>7.3637426389999995E-5</v>
      </c>
      <c r="AD1019" s="115">
        <v>0.19945757822490001</v>
      </c>
      <c r="AF1019" s="115">
        <v>-1</v>
      </c>
      <c r="AG1019" s="115">
        <v>-1</v>
      </c>
      <c r="AH1019" s="115">
        <v>-1</v>
      </c>
      <c r="AI1019" s="115">
        <v>-1</v>
      </c>
      <c r="AJ1019" s="115">
        <v>0</v>
      </c>
      <c r="AM1019" s="115" t="s">
        <v>348</v>
      </c>
      <c r="AN1019" s="115">
        <v>-1</v>
      </c>
      <c r="AQ1019" s="115">
        <v>608</v>
      </c>
      <c r="AR1019" s="115" t="s">
        <v>247</v>
      </c>
      <c r="AS1019" s="115" t="s">
        <v>355</v>
      </c>
      <c r="AT1019" s="115" t="s">
        <v>296</v>
      </c>
      <c r="AV1019" s="115">
        <v>5.2733206607189897</v>
      </c>
      <c r="AW1019" s="115">
        <v>1.6176609999999999E-4</v>
      </c>
    </row>
    <row r="1020" spans="1:49" x14ac:dyDescent="0.25">
      <c r="A1020" s="117">
        <v>450000</v>
      </c>
      <c r="B1020" s="117">
        <v>870000</v>
      </c>
      <c r="C1020" s="117">
        <v>870000</v>
      </c>
      <c r="D1020" s="115" t="s">
        <v>342</v>
      </c>
      <c r="E1020" s="115" t="s">
        <v>13</v>
      </c>
      <c r="F1020" s="115" t="s">
        <v>343</v>
      </c>
      <c r="G1020" s="115" t="s">
        <v>344</v>
      </c>
      <c r="H1020" s="115">
        <v>0.56000000000000005</v>
      </c>
      <c r="I1020" s="115">
        <v>0.48</v>
      </c>
      <c r="J1020" s="115" t="s">
        <v>345</v>
      </c>
      <c r="K1020" s="115">
        <v>5.3175012352E-4</v>
      </c>
      <c r="L1020" s="115">
        <v>3689.4833471512202</v>
      </c>
      <c r="M1020" s="115">
        <v>9.2128090265371601</v>
      </c>
      <c r="N1020" s="115">
        <v>1.36211449489017</v>
      </c>
      <c r="O1020" s="115">
        <v>4.8989123378700003E-3</v>
      </c>
      <c r="P1020" s="115">
        <v>7.2430455090999996E-4</v>
      </c>
      <c r="Q1020" s="115">
        <v>1.9618832255910901</v>
      </c>
      <c r="R1020" s="115">
        <v>1300</v>
      </c>
      <c r="S1020" s="115" t="s">
        <v>346</v>
      </c>
      <c r="T1020" s="115">
        <v>1300</v>
      </c>
      <c r="U1020" s="115" t="s">
        <v>347</v>
      </c>
      <c r="V1020" s="115" t="s">
        <v>345</v>
      </c>
      <c r="Z1020" s="115">
        <v>0</v>
      </c>
      <c r="AA1020" s="115">
        <v>1</v>
      </c>
      <c r="AB1020" s="115">
        <v>4.8989123378700003E-3</v>
      </c>
      <c r="AC1020" s="115">
        <v>7.2430455090999996E-4</v>
      </c>
      <c r="AD1020" s="115">
        <v>1.9618832255910399</v>
      </c>
      <c r="AF1020" s="115">
        <v>-1</v>
      </c>
      <c r="AG1020" s="115">
        <v>-1</v>
      </c>
      <c r="AH1020" s="115">
        <v>-1</v>
      </c>
      <c r="AI1020" s="115">
        <v>-1</v>
      </c>
      <c r="AJ1020" s="115">
        <v>0</v>
      </c>
      <c r="AM1020" s="115" t="s">
        <v>348</v>
      </c>
      <c r="AN1020" s="115">
        <v>-1</v>
      </c>
      <c r="AQ1020" s="115">
        <v>608</v>
      </c>
      <c r="AR1020" s="115" t="s">
        <v>247</v>
      </c>
      <c r="AS1020" s="115" t="s">
        <v>355</v>
      </c>
      <c r="AT1020" s="115" t="s">
        <v>296</v>
      </c>
      <c r="AV1020" s="115">
        <v>6.62195705271888</v>
      </c>
      <c r="AW1020" s="115">
        <v>1.5911461999999999E-3</v>
      </c>
    </row>
    <row r="1021" spans="1:49" x14ac:dyDescent="0.25">
      <c r="A1021" s="117">
        <v>450000</v>
      </c>
      <c r="B1021" s="117">
        <v>870000</v>
      </c>
      <c r="C1021" s="117">
        <v>870000</v>
      </c>
      <c r="D1021" s="115" t="s">
        <v>342</v>
      </c>
      <c r="E1021" s="115" t="s">
        <v>13</v>
      </c>
      <c r="F1021" s="115" t="s">
        <v>343</v>
      </c>
      <c r="G1021" s="115" t="s">
        <v>344</v>
      </c>
      <c r="H1021" s="115">
        <v>0.56000000000000005</v>
      </c>
      <c r="I1021" s="115">
        <v>0.48</v>
      </c>
      <c r="J1021" s="115" t="s">
        <v>350</v>
      </c>
      <c r="K1021" s="115">
        <v>2.1210951143780001E-2</v>
      </c>
      <c r="L1021" s="115">
        <v>3689.4833471512202</v>
      </c>
      <c r="M1021" s="115">
        <v>9.2128090265371601</v>
      </c>
      <c r="N1021" s="115">
        <v>1.36211449489017</v>
      </c>
      <c r="O1021" s="115">
        <v>0.19541244215886</v>
      </c>
      <c r="P1021" s="115">
        <v>2.8891744003350001E-2</v>
      </c>
      <c r="Q1021" s="115">
        <v>78.257451022218106</v>
      </c>
      <c r="R1021" s="115">
        <v>1200</v>
      </c>
      <c r="S1021" s="115" t="s">
        <v>351</v>
      </c>
      <c r="T1021" s="115">
        <v>1200</v>
      </c>
      <c r="U1021" s="115" t="s">
        <v>352</v>
      </c>
      <c r="V1021" s="115" t="s">
        <v>350</v>
      </c>
      <c r="Z1021" s="115">
        <v>0</v>
      </c>
      <c r="AA1021" s="115">
        <v>1</v>
      </c>
      <c r="AB1021" s="115">
        <v>0.19541244215886</v>
      </c>
      <c r="AC1021" s="115">
        <v>2.8891744003350001E-2</v>
      </c>
      <c r="AD1021" s="115">
        <v>125.142725301423</v>
      </c>
      <c r="AF1021" s="115">
        <v>-1</v>
      </c>
      <c r="AG1021" s="115">
        <v>-1</v>
      </c>
      <c r="AH1021" s="115">
        <v>-1</v>
      </c>
      <c r="AI1021" s="115">
        <v>-1</v>
      </c>
      <c r="AJ1021" s="115">
        <v>0</v>
      </c>
      <c r="AM1021" s="115" t="s">
        <v>348</v>
      </c>
      <c r="AN1021" s="115">
        <v>-1</v>
      </c>
      <c r="AQ1021" s="115">
        <v>608</v>
      </c>
      <c r="AR1021" s="115" t="s">
        <v>247</v>
      </c>
      <c r="AS1021" s="115" t="s">
        <v>355</v>
      </c>
      <c r="AT1021" s="115" t="s">
        <v>296</v>
      </c>
      <c r="AV1021" s="115">
        <v>61.938750401805301</v>
      </c>
      <c r="AW1021" s="115">
        <v>0.1014945055</v>
      </c>
    </row>
    <row r="1022" spans="1:49" x14ac:dyDescent="0.25">
      <c r="A1022" s="117">
        <v>450000</v>
      </c>
      <c r="B1022" s="117">
        <v>870000</v>
      </c>
      <c r="C1022" s="117">
        <v>870000</v>
      </c>
      <c r="D1022" s="115" t="s">
        <v>342</v>
      </c>
      <c r="E1022" s="115" t="s">
        <v>13</v>
      </c>
      <c r="F1022" s="115" t="s">
        <v>343</v>
      </c>
      <c r="G1022" s="115" t="s">
        <v>344</v>
      </c>
      <c r="H1022" s="115">
        <v>0.56000000000000005</v>
      </c>
      <c r="I1022" s="115">
        <v>0.48</v>
      </c>
      <c r="J1022" s="115" t="s">
        <v>345</v>
      </c>
      <c r="K1022" s="115">
        <v>5.0942633252919998E-2</v>
      </c>
      <c r="L1022" s="115">
        <v>3689.4833471512202</v>
      </c>
      <c r="M1022" s="115">
        <v>9.2128090265371601</v>
      </c>
      <c r="N1022" s="115">
        <v>1.36211449489017</v>
      </c>
      <c r="O1022" s="115">
        <v>0.46932475146814001</v>
      </c>
      <c r="P1022" s="115">
        <v>6.9389699161680002E-2</v>
      </c>
      <c r="Q1022" s="115">
        <v>187.95199704670901</v>
      </c>
      <c r="R1022" s="115">
        <v>1200</v>
      </c>
      <c r="S1022" s="115" t="s">
        <v>351</v>
      </c>
      <c r="T1022" s="115">
        <v>1200</v>
      </c>
      <c r="U1022" s="115" t="s">
        <v>347</v>
      </c>
      <c r="V1022" s="115" t="s">
        <v>345</v>
      </c>
      <c r="Z1022" s="115">
        <v>0</v>
      </c>
      <c r="AA1022" s="115">
        <v>1</v>
      </c>
      <c r="AB1022" s="115">
        <v>0.46932475146814001</v>
      </c>
      <c r="AC1022" s="115">
        <v>6.9389699161680002E-2</v>
      </c>
      <c r="AD1022" s="115">
        <v>402.34595096057899</v>
      </c>
      <c r="AF1022" s="115">
        <v>-1</v>
      </c>
      <c r="AG1022" s="115">
        <v>-1</v>
      </c>
      <c r="AH1022" s="115">
        <v>-1</v>
      </c>
      <c r="AI1022" s="115">
        <v>-1</v>
      </c>
      <c r="AJ1022" s="115">
        <v>0</v>
      </c>
      <c r="AM1022" s="115" t="s">
        <v>348</v>
      </c>
      <c r="AN1022" s="115">
        <v>-1</v>
      </c>
      <c r="AQ1022" s="115">
        <v>608</v>
      </c>
      <c r="AR1022" s="115" t="s">
        <v>247</v>
      </c>
      <c r="AS1022" s="115" t="s">
        <v>355</v>
      </c>
      <c r="AT1022" s="115" t="s">
        <v>296</v>
      </c>
      <c r="AV1022" s="115">
        <v>112.302361232438</v>
      </c>
      <c r="AW1022" s="115">
        <v>0.32631463989999998</v>
      </c>
    </row>
    <row r="1023" spans="1:49" x14ac:dyDescent="0.25">
      <c r="A1023" s="117">
        <v>450000</v>
      </c>
      <c r="B1023" s="117">
        <v>870000</v>
      </c>
      <c r="C1023" s="117">
        <v>870000</v>
      </c>
      <c r="D1023" s="115" t="s">
        <v>342</v>
      </c>
      <c r="E1023" s="115" t="s">
        <v>13</v>
      </c>
      <c r="F1023" s="115" t="s">
        <v>343</v>
      </c>
      <c r="G1023" s="115" t="s">
        <v>344</v>
      </c>
      <c r="H1023" s="115">
        <v>0.56000000000000005</v>
      </c>
      <c r="I1023" s="115">
        <v>0.48</v>
      </c>
      <c r="J1023" s="115" t="s">
        <v>350</v>
      </c>
      <c r="K1023" s="115">
        <v>1.025193538E-4</v>
      </c>
      <c r="L1023" s="115">
        <v>3689.4833471512202</v>
      </c>
      <c r="M1023" s="115">
        <v>9.2128090265371601</v>
      </c>
      <c r="N1023" s="115">
        <v>1.36211449489017</v>
      </c>
      <c r="O1023" s="115">
        <v>9.4449122807999998E-4</v>
      </c>
      <c r="P1023" s="115">
        <v>1.3964309781000001E-4</v>
      </c>
      <c r="Q1023" s="115">
        <v>0.3782434486058</v>
      </c>
      <c r="R1023" s="115">
        <v>1200</v>
      </c>
      <c r="S1023" s="115" t="s">
        <v>351</v>
      </c>
      <c r="T1023" s="115">
        <v>1200</v>
      </c>
      <c r="U1023" s="115" t="s">
        <v>352</v>
      </c>
      <c r="V1023" s="115" t="s">
        <v>350</v>
      </c>
      <c r="Z1023" s="115">
        <v>0</v>
      </c>
      <c r="AA1023" s="115">
        <v>1</v>
      </c>
      <c r="AB1023" s="115">
        <v>9.4449122807999998E-4</v>
      </c>
      <c r="AC1023" s="115">
        <v>1.3964309781000001E-4</v>
      </c>
      <c r="AD1023" s="115">
        <v>0.37824344860608999</v>
      </c>
      <c r="AF1023" s="115">
        <v>-1</v>
      </c>
      <c r="AG1023" s="115">
        <v>-1</v>
      </c>
      <c r="AH1023" s="115">
        <v>-1</v>
      </c>
      <c r="AI1023" s="115">
        <v>-1</v>
      </c>
      <c r="AJ1023" s="115">
        <v>0</v>
      </c>
      <c r="AM1023" s="115" t="s">
        <v>348</v>
      </c>
      <c r="AN1023" s="115">
        <v>-1</v>
      </c>
      <c r="AQ1023" s="115">
        <v>608</v>
      </c>
      <c r="AR1023" s="115" t="s">
        <v>247</v>
      </c>
      <c r="AS1023" s="115" t="s">
        <v>355</v>
      </c>
      <c r="AT1023" s="115" t="s">
        <v>296</v>
      </c>
      <c r="AV1023" s="115">
        <v>9.2959248749753698</v>
      </c>
      <c r="AW1023" s="115">
        <v>3.0676679999999998E-4</v>
      </c>
    </row>
    <row r="1024" spans="1:49" x14ac:dyDescent="0.25">
      <c r="A1024" s="117">
        <v>450000</v>
      </c>
      <c r="B1024" s="117">
        <v>870000</v>
      </c>
      <c r="C1024" s="117">
        <v>870000</v>
      </c>
      <c r="D1024" s="115" t="s">
        <v>342</v>
      </c>
      <c r="E1024" s="115" t="s">
        <v>13</v>
      </c>
      <c r="F1024" s="115" t="s">
        <v>343</v>
      </c>
      <c r="G1024" s="115" t="s">
        <v>344</v>
      </c>
      <c r="H1024" s="115">
        <v>0.56000000000000005</v>
      </c>
      <c r="I1024" s="115">
        <v>0.48</v>
      </c>
      <c r="J1024" s="115" t="s">
        <v>350</v>
      </c>
      <c r="K1024" s="115">
        <v>0.43894067890550997</v>
      </c>
      <c r="L1024" s="115">
        <v>3689.4833471512202</v>
      </c>
      <c r="M1024" s="115">
        <v>9.2128090265371601</v>
      </c>
      <c r="N1024" s="115">
        <v>1.36211449489017</v>
      </c>
      <c r="O1024" s="115">
        <v>4.0438766487350897</v>
      </c>
      <c r="P1024" s="115">
        <v>0.59788746113413005</v>
      </c>
      <c r="Q1024" s="115">
        <v>1619.46432520915</v>
      </c>
      <c r="R1024" s="115">
        <v>1210</v>
      </c>
      <c r="S1024" s="115" t="s">
        <v>353</v>
      </c>
      <c r="T1024" s="115">
        <v>1210</v>
      </c>
      <c r="U1024" s="115" t="s">
        <v>352</v>
      </c>
      <c r="V1024" s="115" t="s">
        <v>350</v>
      </c>
      <c r="Z1024" s="115">
        <v>0</v>
      </c>
      <c r="AA1024" s="115">
        <v>1</v>
      </c>
      <c r="AB1024" s="115">
        <v>4.0438766487350897</v>
      </c>
      <c r="AC1024" s="115">
        <v>0.59788746113413005</v>
      </c>
      <c r="AD1024" s="115">
        <v>1619.46432520915</v>
      </c>
      <c r="AF1024" s="115">
        <v>-1</v>
      </c>
      <c r="AG1024" s="115">
        <v>-1</v>
      </c>
      <c r="AH1024" s="115">
        <v>-1</v>
      </c>
      <c r="AI1024" s="115">
        <v>-1</v>
      </c>
      <c r="AJ1024" s="115">
        <v>0</v>
      </c>
      <c r="AM1024" s="115" t="s">
        <v>348</v>
      </c>
      <c r="AN1024" s="115">
        <v>-1</v>
      </c>
      <c r="AQ1024" s="115">
        <v>608</v>
      </c>
      <c r="AR1024" s="115" t="s">
        <v>247</v>
      </c>
      <c r="AS1024" s="115" t="s">
        <v>355</v>
      </c>
      <c r="AT1024" s="115" t="s">
        <v>296</v>
      </c>
      <c r="AV1024" s="115">
        <v>172.87515898223501</v>
      </c>
      <c r="AW1024" s="115">
        <v>1.3134341648000001</v>
      </c>
    </row>
    <row r="1025" spans="1:49" x14ac:dyDescent="0.25">
      <c r="A1025" s="117">
        <v>450000</v>
      </c>
      <c r="B1025" s="117">
        <v>870000</v>
      </c>
      <c r="C1025" s="117">
        <v>870000</v>
      </c>
      <c r="D1025" s="115" t="s">
        <v>342</v>
      </c>
      <c r="E1025" s="115" t="s">
        <v>13</v>
      </c>
      <c r="F1025" s="115" t="s">
        <v>343</v>
      </c>
      <c r="G1025" s="115" t="s">
        <v>344</v>
      </c>
      <c r="H1025" s="115">
        <v>0.56000000000000005</v>
      </c>
      <c r="I1025" s="115">
        <v>0.48</v>
      </c>
      <c r="J1025" s="115" t="s">
        <v>345</v>
      </c>
      <c r="K1025" s="115">
        <v>1.598854521846E-2</v>
      </c>
      <c r="L1025" s="115">
        <v>3689.4833471512202</v>
      </c>
      <c r="M1025" s="115">
        <v>9.2128090265371601</v>
      </c>
      <c r="N1025" s="115">
        <v>1.36211449489017</v>
      </c>
      <c r="O1025" s="115">
        <v>0.14729941370982999</v>
      </c>
      <c r="P1025" s="115">
        <v>2.1778229194269999E-2</v>
      </c>
      <c r="Q1025" s="115">
        <v>58.989471328686101</v>
      </c>
      <c r="R1025" s="115">
        <v>1210</v>
      </c>
      <c r="S1025" s="115" t="s">
        <v>353</v>
      </c>
      <c r="T1025" s="115">
        <v>1210</v>
      </c>
      <c r="U1025" s="115" t="s">
        <v>347</v>
      </c>
      <c r="V1025" s="115" t="s">
        <v>345</v>
      </c>
      <c r="Z1025" s="115">
        <v>0</v>
      </c>
      <c r="AA1025" s="115">
        <v>1</v>
      </c>
      <c r="AB1025" s="115">
        <v>0.14729941370982999</v>
      </c>
      <c r="AC1025" s="115">
        <v>2.1778229194269999E-2</v>
      </c>
      <c r="AD1025" s="115">
        <v>58.989471328686101</v>
      </c>
      <c r="AF1025" s="115">
        <v>-1</v>
      </c>
      <c r="AG1025" s="115">
        <v>-1</v>
      </c>
      <c r="AH1025" s="115">
        <v>-1</v>
      </c>
      <c r="AI1025" s="115">
        <v>-1</v>
      </c>
      <c r="AJ1025" s="115">
        <v>0</v>
      </c>
      <c r="AM1025" s="115" t="s">
        <v>348</v>
      </c>
      <c r="AN1025" s="115">
        <v>-1</v>
      </c>
      <c r="AQ1025" s="115">
        <v>608</v>
      </c>
      <c r="AR1025" s="115" t="s">
        <v>247</v>
      </c>
      <c r="AS1025" s="115" t="s">
        <v>355</v>
      </c>
      <c r="AT1025" s="115" t="s">
        <v>296</v>
      </c>
      <c r="AV1025" s="115">
        <v>102.497401375007</v>
      </c>
      <c r="AW1025" s="115">
        <v>4.7842231399999997E-2</v>
      </c>
    </row>
    <row r="1026" spans="1:49" x14ac:dyDescent="0.25">
      <c r="A1026" s="117">
        <v>450000</v>
      </c>
      <c r="B1026" s="117">
        <v>870000</v>
      </c>
      <c r="C1026" s="117">
        <v>870000</v>
      </c>
      <c r="D1026" s="115" t="s">
        <v>342</v>
      </c>
      <c r="E1026" s="115" t="s">
        <v>13</v>
      </c>
      <c r="F1026" s="115" t="s">
        <v>343</v>
      </c>
      <c r="G1026" s="115" t="s">
        <v>344</v>
      </c>
      <c r="H1026" s="115">
        <v>0.56000000000000005</v>
      </c>
      <c r="I1026" s="115">
        <v>0.48</v>
      </c>
      <c r="J1026" s="115" t="s">
        <v>350</v>
      </c>
      <c r="K1026" s="115">
        <v>7.9401223170699996E-3</v>
      </c>
      <c r="L1026" s="115">
        <v>3689.4833471512202</v>
      </c>
      <c r="M1026" s="115">
        <v>9.2128090265371601</v>
      </c>
      <c r="N1026" s="115">
        <v>1.36211449489017</v>
      </c>
      <c r="O1026" s="115">
        <v>7.3150830554530005E-2</v>
      </c>
      <c r="P1026" s="115">
        <v>1.0815355699280001E-2</v>
      </c>
      <c r="Q1026" s="115">
        <v>29.2949490631846</v>
      </c>
      <c r="R1026" s="115">
        <v>1300</v>
      </c>
      <c r="S1026" s="115" t="s">
        <v>346</v>
      </c>
      <c r="T1026" s="115">
        <v>1300</v>
      </c>
      <c r="U1026" s="115" t="s">
        <v>352</v>
      </c>
      <c r="V1026" s="115" t="s">
        <v>350</v>
      </c>
      <c r="Z1026" s="115">
        <v>0</v>
      </c>
      <c r="AA1026" s="115">
        <v>1</v>
      </c>
      <c r="AB1026" s="115">
        <v>7.3150830554530005E-2</v>
      </c>
      <c r="AC1026" s="115">
        <v>1.0815355699280001E-2</v>
      </c>
      <c r="AD1026" s="115">
        <v>29.294949063186198</v>
      </c>
      <c r="AF1026" s="115">
        <v>-1</v>
      </c>
      <c r="AG1026" s="115">
        <v>-1</v>
      </c>
      <c r="AH1026" s="115">
        <v>-1</v>
      </c>
      <c r="AI1026" s="115">
        <v>-1</v>
      </c>
      <c r="AJ1026" s="115">
        <v>0</v>
      </c>
      <c r="AM1026" s="115" t="s">
        <v>348</v>
      </c>
      <c r="AN1026" s="115">
        <v>-1</v>
      </c>
      <c r="AQ1026" s="115">
        <v>608</v>
      </c>
      <c r="AR1026" s="115" t="s">
        <v>247</v>
      </c>
      <c r="AS1026" s="115" t="s">
        <v>355</v>
      </c>
      <c r="AT1026" s="115" t="s">
        <v>296</v>
      </c>
      <c r="AV1026" s="115">
        <v>89.013075424369006</v>
      </c>
      <c r="AW1026" s="115">
        <v>2.3759082800000001E-2</v>
      </c>
    </row>
    <row r="1027" spans="1:49" x14ac:dyDescent="0.25">
      <c r="A1027" s="117">
        <v>450000</v>
      </c>
      <c r="B1027" s="117">
        <v>870000</v>
      </c>
      <c r="C1027" s="117">
        <v>870000</v>
      </c>
      <c r="D1027" s="115" t="s">
        <v>342</v>
      </c>
      <c r="E1027" s="115" t="s">
        <v>13</v>
      </c>
      <c r="F1027" s="115" t="s">
        <v>343</v>
      </c>
      <c r="G1027" s="115" t="s">
        <v>344</v>
      </c>
      <c r="H1027" s="115">
        <v>0.56000000000000005</v>
      </c>
      <c r="I1027" s="115">
        <v>0.48</v>
      </c>
      <c r="J1027" s="115" t="s">
        <v>345</v>
      </c>
      <c r="K1027" s="115">
        <v>3.0801743733000002E-4</v>
      </c>
      <c r="L1027" s="115">
        <v>3689.4833471512202</v>
      </c>
      <c r="M1027" s="115">
        <v>9.2128090265371601</v>
      </c>
      <c r="N1027" s="115">
        <v>1.36211449489017</v>
      </c>
      <c r="O1027" s="115">
        <v>2.837705827E-3</v>
      </c>
      <c r="P1027" s="115">
        <v>4.1955501606999999E-4</v>
      </c>
      <c r="Q1027" s="115">
        <v>1.13642520567598</v>
      </c>
      <c r="R1027" s="115">
        <v>1300</v>
      </c>
      <c r="S1027" s="115" t="s">
        <v>346</v>
      </c>
      <c r="T1027" s="115">
        <v>1300</v>
      </c>
      <c r="U1027" s="115" t="s">
        <v>347</v>
      </c>
      <c r="V1027" s="115" t="s">
        <v>345</v>
      </c>
      <c r="Z1027" s="115">
        <v>0</v>
      </c>
      <c r="AA1027" s="115">
        <v>1</v>
      </c>
      <c r="AB1027" s="115">
        <v>2.837705827E-3</v>
      </c>
      <c r="AC1027" s="115">
        <v>4.1955501606999999E-4</v>
      </c>
      <c r="AD1027" s="115">
        <v>1.13642520567415</v>
      </c>
      <c r="AF1027" s="115">
        <v>-1</v>
      </c>
      <c r="AG1027" s="115">
        <v>-1</v>
      </c>
      <c r="AH1027" s="115">
        <v>-1</v>
      </c>
      <c r="AI1027" s="115">
        <v>-1</v>
      </c>
      <c r="AJ1027" s="115">
        <v>0</v>
      </c>
      <c r="AM1027" s="115" t="s">
        <v>348</v>
      </c>
      <c r="AN1027" s="115">
        <v>-1</v>
      </c>
      <c r="AQ1027" s="115">
        <v>608</v>
      </c>
      <c r="AR1027" s="115" t="s">
        <v>247</v>
      </c>
      <c r="AS1027" s="115" t="s">
        <v>355</v>
      </c>
      <c r="AT1027" s="115" t="s">
        <v>296</v>
      </c>
      <c r="AV1027" s="115">
        <v>4.7305005746603301</v>
      </c>
      <c r="AW1027" s="115">
        <v>9.2167490000000002E-4</v>
      </c>
    </row>
    <row r="1028" spans="1:49" x14ac:dyDescent="0.25">
      <c r="A1028" s="117">
        <v>450000</v>
      </c>
      <c r="B1028" s="117">
        <v>870000</v>
      </c>
      <c r="C1028" s="117">
        <v>880000</v>
      </c>
      <c r="D1028" s="115" t="s">
        <v>342</v>
      </c>
      <c r="E1028" s="115" t="s">
        <v>13</v>
      </c>
      <c r="F1028" s="115" t="s">
        <v>343</v>
      </c>
      <c r="G1028" s="115" t="s">
        <v>344</v>
      </c>
      <c r="H1028" s="115">
        <v>0.56000000000000005</v>
      </c>
      <c r="I1028" s="115">
        <v>0.48</v>
      </c>
      <c r="J1028" s="115" t="s">
        <v>345</v>
      </c>
      <c r="K1028" s="115">
        <v>3.4922658185579998E-2</v>
      </c>
      <c r="L1028" s="115">
        <v>3721.3570611383602</v>
      </c>
      <c r="M1028" s="115">
        <v>9.7405749074818697</v>
      </c>
      <c r="N1028" s="115">
        <v>1.53174550764935</v>
      </c>
      <c r="O1028" s="115">
        <v>0.34016676802508999</v>
      </c>
      <c r="P1028" s="115">
        <v>5.3492624790939997E-2</v>
      </c>
      <c r="Q1028" s="115">
        <v>129.95968063265499</v>
      </c>
      <c r="R1028" s="115">
        <v>1200</v>
      </c>
      <c r="S1028" s="115" t="s">
        <v>351</v>
      </c>
      <c r="T1028" s="115">
        <v>1200</v>
      </c>
      <c r="U1028" s="115" t="s">
        <v>347</v>
      </c>
      <c r="V1028" s="115" t="s">
        <v>345</v>
      </c>
      <c r="Z1028" s="115">
        <v>0</v>
      </c>
      <c r="AA1028" s="115">
        <v>1</v>
      </c>
      <c r="AB1028" s="115">
        <v>0.34016676802508999</v>
      </c>
      <c r="AC1028" s="115">
        <v>5.3492624790939997E-2</v>
      </c>
      <c r="AD1028" s="115">
        <v>343.40007313404698</v>
      </c>
      <c r="AF1028" s="115">
        <v>-1</v>
      </c>
      <c r="AG1028" s="115">
        <v>-1</v>
      </c>
      <c r="AH1028" s="115">
        <v>-1</v>
      </c>
      <c r="AI1028" s="115">
        <v>-1</v>
      </c>
      <c r="AJ1028" s="115">
        <v>0</v>
      </c>
      <c r="AM1028" s="115" t="s">
        <v>348</v>
      </c>
      <c r="AN1028" s="115">
        <v>-1</v>
      </c>
      <c r="AQ1028" s="115">
        <v>608</v>
      </c>
      <c r="AR1028" s="115" t="s">
        <v>247</v>
      </c>
      <c r="AS1028" s="115" t="s">
        <v>355</v>
      </c>
      <c r="AT1028" s="115" t="s">
        <v>296</v>
      </c>
      <c r="AV1028" s="115">
        <v>78.127063151490603</v>
      </c>
      <c r="AW1028" s="115">
        <v>0.2785077641</v>
      </c>
    </row>
    <row r="1029" spans="1:49" x14ac:dyDescent="0.25">
      <c r="A1029" s="117">
        <v>450000</v>
      </c>
      <c r="B1029" s="117">
        <v>870000</v>
      </c>
      <c r="C1029" s="117">
        <v>880000</v>
      </c>
      <c r="D1029" s="115" t="s">
        <v>342</v>
      </c>
      <c r="E1029" s="115" t="s">
        <v>13</v>
      </c>
      <c r="F1029" s="115" t="s">
        <v>343</v>
      </c>
      <c r="G1029" s="115" t="s">
        <v>344</v>
      </c>
      <c r="H1029" s="115">
        <v>0.56000000000000005</v>
      </c>
      <c r="I1029" s="115">
        <v>0.48</v>
      </c>
      <c r="J1029" s="115" t="s">
        <v>350</v>
      </c>
      <c r="K1029" s="115">
        <v>6.3389647023699997E-3</v>
      </c>
      <c r="L1029" s="115">
        <v>3721.3570611383602</v>
      </c>
      <c r="M1029" s="115">
        <v>9.7405749074818697</v>
      </c>
      <c r="N1029" s="115">
        <v>1.53174550764935</v>
      </c>
      <c r="O1029" s="115">
        <v>6.1745160519330003E-2</v>
      </c>
      <c r="P1029" s="115">
        <v>9.7096807059999998E-3</v>
      </c>
      <c r="Q1029" s="115">
        <v>23.5895510554788</v>
      </c>
      <c r="R1029" s="115">
        <v>1210</v>
      </c>
      <c r="S1029" s="115" t="s">
        <v>353</v>
      </c>
      <c r="T1029" s="115">
        <v>1210</v>
      </c>
      <c r="U1029" s="115" t="s">
        <v>352</v>
      </c>
      <c r="V1029" s="115" t="s">
        <v>350</v>
      </c>
      <c r="Z1029" s="115">
        <v>0</v>
      </c>
      <c r="AA1029" s="115">
        <v>1</v>
      </c>
      <c r="AB1029" s="115">
        <v>6.1745160519330003E-2</v>
      </c>
      <c r="AC1029" s="115">
        <v>9.7096807059999998E-3</v>
      </c>
      <c r="AD1029" s="115">
        <v>23.5895510554782</v>
      </c>
      <c r="AF1029" s="115">
        <v>-1</v>
      </c>
      <c r="AG1029" s="115">
        <v>-1</v>
      </c>
      <c r="AH1029" s="115">
        <v>-1</v>
      </c>
      <c r="AI1029" s="115">
        <v>-1</v>
      </c>
      <c r="AJ1029" s="115">
        <v>0</v>
      </c>
      <c r="AM1029" s="115" t="s">
        <v>348</v>
      </c>
      <c r="AN1029" s="115">
        <v>-1</v>
      </c>
      <c r="AQ1029" s="115">
        <v>608</v>
      </c>
      <c r="AR1029" s="115" t="s">
        <v>247</v>
      </c>
      <c r="AS1029" s="115" t="s">
        <v>355</v>
      </c>
      <c r="AT1029" s="115" t="s">
        <v>296</v>
      </c>
      <c r="AV1029" s="115">
        <v>23.129457182768199</v>
      </c>
      <c r="AW1029" s="115">
        <v>1.9131833800000001E-2</v>
      </c>
    </row>
    <row r="1030" spans="1:49" x14ac:dyDescent="0.25">
      <c r="A1030" s="117">
        <v>450000</v>
      </c>
      <c r="B1030" s="117">
        <v>870000</v>
      </c>
      <c r="C1030" s="117">
        <v>880000</v>
      </c>
      <c r="D1030" s="115" t="s">
        <v>342</v>
      </c>
      <c r="E1030" s="115" t="s">
        <v>13</v>
      </c>
      <c r="F1030" s="115" t="s">
        <v>343</v>
      </c>
      <c r="G1030" s="115" t="s">
        <v>344</v>
      </c>
      <c r="H1030" s="115">
        <v>0.56000000000000005</v>
      </c>
      <c r="I1030" s="115">
        <v>0.48</v>
      </c>
      <c r="J1030" s="115" t="s">
        <v>345</v>
      </c>
      <c r="K1030" s="115">
        <v>7.9091005151699992E-3</v>
      </c>
      <c r="L1030" s="115">
        <v>3721.3570611383602</v>
      </c>
      <c r="M1030" s="115">
        <v>9.7405749074818697</v>
      </c>
      <c r="N1030" s="115">
        <v>1.53174550764935</v>
      </c>
      <c r="O1030" s="115">
        <v>7.7039186018819997E-2</v>
      </c>
      <c r="P1030" s="115">
        <v>1.211472918366E-2</v>
      </c>
      <c r="Q1030" s="115">
        <v>29.432587049384601</v>
      </c>
      <c r="R1030" s="115">
        <v>1210</v>
      </c>
      <c r="S1030" s="115" t="s">
        <v>353</v>
      </c>
      <c r="T1030" s="115">
        <v>1210</v>
      </c>
      <c r="U1030" s="115" t="s">
        <v>347</v>
      </c>
      <c r="V1030" s="115" t="s">
        <v>345</v>
      </c>
      <c r="Z1030" s="115">
        <v>0</v>
      </c>
      <c r="AA1030" s="115">
        <v>1</v>
      </c>
      <c r="AB1030" s="115">
        <v>7.7039186018819997E-2</v>
      </c>
      <c r="AC1030" s="115">
        <v>1.211472918366E-2</v>
      </c>
      <c r="AD1030" s="115">
        <v>29.432587049384999</v>
      </c>
      <c r="AF1030" s="115">
        <v>-1</v>
      </c>
      <c r="AG1030" s="115">
        <v>-1</v>
      </c>
      <c r="AH1030" s="115">
        <v>-1</v>
      </c>
      <c r="AI1030" s="115">
        <v>-1</v>
      </c>
      <c r="AJ1030" s="115">
        <v>0</v>
      </c>
      <c r="AM1030" s="115" t="s">
        <v>348</v>
      </c>
      <c r="AN1030" s="115">
        <v>-1</v>
      </c>
      <c r="AQ1030" s="115">
        <v>608</v>
      </c>
      <c r="AR1030" s="115" t="s">
        <v>247</v>
      </c>
      <c r="AS1030" s="115" t="s">
        <v>355</v>
      </c>
      <c r="AT1030" s="115" t="s">
        <v>296</v>
      </c>
      <c r="AV1030" s="115">
        <v>25.420084659547999</v>
      </c>
      <c r="AW1030" s="115">
        <v>2.38707113E-2</v>
      </c>
    </row>
    <row r="1031" spans="1:49" x14ac:dyDescent="0.25">
      <c r="A1031" s="117">
        <v>450000</v>
      </c>
      <c r="B1031" s="117">
        <v>870000</v>
      </c>
      <c r="C1031" s="117">
        <v>880000</v>
      </c>
      <c r="D1031" s="115" t="s">
        <v>342</v>
      </c>
      <c r="E1031" s="115" t="s">
        <v>13</v>
      </c>
      <c r="F1031" s="115" t="s">
        <v>343</v>
      </c>
      <c r="G1031" s="115" t="s">
        <v>344</v>
      </c>
      <c r="H1031" s="115">
        <v>0.56000000000000005</v>
      </c>
      <c r="I1031" s="115">
        <v>0.48</v>
      </c>
      <c r="J1031" s="115" t="s">
        <v>350</v>
      </c>
      <c r="K1031" s="115">
        <v>5.6628957542999997E-4</v>
      </c>
      <c r="L1031" s="115">
        <v>3721.3570611383602</v>
      </c>
      <c r="M1031" s="115">
        <v>9.7405749074818697</v>
      </c>
      <c r="N1031" s="115">
        <v>1.53174550764935</v>
      </c>
      <c r="O1031" s="115">
        <v>5.5159860288799996E-3</v>
      </c>
      <c r="P1031" s="115">
        <v>8.6741151319999997E-4</v>
      </c>
      <c r="Q1031" s="115">
        <v>2.1073657102052401</v>
      </c>
      <c r="R1031" s="115">
        <v>1410</v>
      </c>
      <c r="S1031" s="115" t="s">
        <v>357</v>
      </c>
      <c r="T1031" s="115">
        <v>1410</v>
      </c>
      <c r="U1031" s="115" t="s">
        <v>352</v>
      </c>
      <c r="V1031" s="115" t="s">
        <v>350</v>
      </c>
      <c r="Z1031" s="115">
        <v>0</v>
      </c>
      <c r="AA1031" s="115">
        <v>1</v>
      </c>
      <c r="AB1031" s="115">
        <v>5.5159860288799996E-3</v>
      </c>
      <c r="AC1031" s="115">
        <v>8.6741151319999997E-4</v>
      </c>
      <c r="AD1031" s="115">
        <v>2.1073657102066901</v>
      </c>
      <c r="AF1031" s="115">
        <v>-1</v>
      </c>
      <c r="AG1031" s="115">
        <v>-1</v>
      </c>
      <c r="AH1031" s="115">
        <v>-1</v>
      </c>
      <c r="AI1031" s="115">
        <v>-1</v>
      </c>
      <c r="AJ1031" s="115">
        <v>0</v>
      </c>
      <c r="AM1031" s="115" t="s">
        <v>348</v>
      </c>
      <c r="AN1031" s="115">
        <v>-1</v>
      </c>
      <c r="AQ1031" s="115">
        <v>608</v>
      </c>
      <c r="AR1031" s="115" t="s">
        <v>247</v>
      </c>
      <c r="AS1031" s="115" t="s">
        <v>355</v>
      </c>
      <c r="AT1031" s="115" t="s">
        <v>296</v>
      </c>
      <c r="AV1031" s="115">
        <v>8.1222943842795008</v>
      </c>
      <c r="AW1031" s="115">
        <v>1.7091368E-3</v>
      </c>
    </row>
    <row r="1032" spans="1:49" x14ac:dyDescent="0.25">
      <c r="A1032" s="117">
        <v>450000</v>
      </c>
      <c r="B1032" s="117">
        <v>870000</v>
      </c>
      <c r="C1032" s="117">
        <v>880000</v>
      </c>
      <c r="D1032" s="115" t="s">
        <v>342</v>
      </c>
      <c r="E1032" s="115" t="s">
        <v>13</v>
      </c>
      <c r="F1032" s="115" t="s">
        <v>343</v>
      </c>
      <c r="G1032" s="115" t="s">
        <v>344</v>
      </c>
      <c r="H1032" s="115">
        <v>0.56000000000000005</v>
      </c>
      <c r="I1032" s="115">
        <v>0.48</v>
      </c>
      <c r="J1032" s="115" t="s">
        <v>345</v>
      </c>
      <c r="K1032" s="115">
        <v>8.7282041700600006E-3</v>
      </c>
      <c r="L1032" s="115">
        <v>3721.3570611383602</v>
      </c>
      <c r="M1032" s="115">
        <v>9.7405749074818697</v>
      </c>
      <c r="N1032" s="115">
        <v>1.53174550764935</v>
      </c>
      <c r="O1032" s="115">
        <v>8.5017726526270002E-2</v>
      </c>
      <c r="P1032" s="115">
        <v>1.3369387527330001E-2</v>
      </c>
      <c r="Q1032" s="115">
        <v>32.480764219313798</v>
      </c>
      <c r="R1032" s="115">
        <v>1410</v>
      </c>
      <c r="S1032" s="115" t="s">
        <v>357</v>
      </c>
      <c r="T1032" s="115">
        <v>1410</v>
      </c>
      <c r="U1032" s="115" t="s">
        <v>347</v>
      </c>
      <c r="V1032" s="115" t="s">
        <v>345</v>
      </c>
      <c r="Z1032" s="115">
        <v>0</v>
      </c>
      <c r="AA1032" s="115">
        <v>1</v>
      </c>
      <c r="AB1032" s="115">
        <v>8.5017726526270002E-2</v>
      </c>
      <c r="AC1032" s="115">
        <v>1.3369387527330001E-2</v>
      </c>
      <c r="AD1032" s="115">
        <v>32.480764219312199</v>
      </c>
      <c r="AF1032" s="115">
        <v>-1</v>
      </c>
      <c r="AG1032" s="115">
        <v>-1</v>
      </c>
      <c r="AH1032" s="115">
        <v>-1</v>
      </c>
      <c r="AI1032" s="115">
        <v>-1</v>
      </c>
      <c r="AJ1032" s="115">
        <v>0</v>
      </c>
      <c r="AM1032" s="115" t="s">
        <v>348</v>
      </c>
      <c r="AN1032" s="115">
        <v>-1</v>
      </c>
      <c r="AQ1032" s="115">
        <v>608</v>
      </c>
      <c r="AR1032" s="115" t="s">
        <v>247</v>
      </c>
      <c r="AS1032" s="115" t="s">
        <v>355</v>
      </c>
      <c r="AT1032" s="115" t="s">
        <v>296</v>
      </c>
      <c r="AV1032" s="115">
        <v>32.570387619100103</v>
      </c>
      <c r="AW1032" s="115">
        <v>2.6342874499999998E-2</v>
      </c>
    </row>
    <row r="1033" spans="1:49" x14ac:dyDescent="0.25">
      <c r="A1033" s="117">
        <v>450000</v>
      </c>
      <c r="B1033" s="117">
        <v>880000</v>
      </c>
      <c r="C1033" s="117">
        <v>880000</v>
      </c>
      <c r="D1033" s="115" t="s">
        <v>342</v>
      </c>
      <c r="E1033" s="115" t="s">
        <v>13</v>
      </c>
      <c r="F1033" s="115" t="s">
        <v>343</v>
      </c>
      <c r="G1033" s="115" t="s">
        <v>344</v>
      </c>
      <c r="H1033" s="115">
        <v>0.56000000000000005</v>
      </c>
      <c r="I1033" s="115">
        <v>0.48</v>
      </c>
      <c r="J1033" s="115" t="s">
        <v>350</v>
      </c>
      <c r="K1033" s="115">
        <v>0.10089866489594999</v>
      </c>
      <c r="L1033" s="115">
        <v>3695.9802375167401</v>
      </c>
      <c r="M1033" s="115">
        <v>9.2064256096435795</v>
      </c>
      <c r="N1033" s="115">
        <v>1.3537952612452899</v>
      </c>
      <c r="O1033" s="115">
        <v>0.92891605247695996</v>
      </c>
      <c r="P1033" s="115">
        <v>0.13659613440212001</v>
      </c>
      <c r="Q1033" s="115">
        <v>372.91947144727402</v>
      </c>
      <c r="R1033" s="115">
        <v>1200</v>
      </c>
      <c r="S1033" s="115" t="s">
        <v>351</v>
      </c>
      <c r="T1033" s="115">
        <v>1200</v>
      </c>
      <c r="U1033" s="115" t="s">
        <v>352</v>
      </c>
      <c r="V1033" s="115" t="s">
        <v>350</v>
      </c>
      <c r="Z1033" s="115">
        <v>0</v>
      </c>
      <c r="AA1033" s="115">
        <v>1</v>
      </c>
      <c r="AB1033" s="115">
        <v>0.92891605247695996</v>
      </c>
      <c r="AC1033" s="115">
        <v>0.13659613440212001</v>
      </c>
      <c r="AD1033" s="115">
        <v>667.32866583784903</v>
      </c>
      <c r="AF1033" s="115">
        <v>-1</v>
      </c>
      <c r="AG1033" s="115">
        <v>-1</v>
      </c>
      <c r="AH1033" s="115">
        <v>-1</v>
      </c>
      <c r="AI1033" s="115">
        <v>-1</v>
      </c>
      <c r="AJ1033" s="115">
        <v>0</v>
      </c>
      <c r="AM1033" s="115" t="s">
        <v>348</v>
      </c>
      <c r="AN1033" s="115">
        <v>-1</v>
      </c>
      <c r="AQ1033" s="115">
        <v>608</v>
      </c>
      <c r="AR1033" s="115" t="s">
        <v>247</v>
      </c>
      <c r="AS1033" s="115" t="s">
        <v>355</v>
      </c>
      <c r="AT1033" s="115" t="s">
        <v>296</v>
      </c>
      <c r="AV1033" s="115">
        <v>116.110044808217</v>
      </c>
      <c r="AW1033" s="115">
        <v>0.54122357330000004</v>
      </c>
    </row>
    <row r="1034" spans="1:49" x14ac:dyDescent="0.25">
      <c r="A1034" s="117">
        <v>450000</v>
      </c>
      <c r="B1034" s="117">
        <v>880000</v>
      </c>
      <c r="C1034" s="117">
        <v>880000</v>
      </c>
      <c r="D1034" s="115" t="s">
        <v>342</v>
      </c>
      <c r="E1034" s="115" t="s">
        <v>13</v>
      </c>
      <c r="F1034" s="115" t="s">
        <v>343</v>
      </c>
      <c r="G1034" s="115" t="s">
        <v>344</v>
      </c>
      <c r="H1034" s="115">
        <v>0.56000000000000005</v>
      </c>
      <c r="I1034" s="115">
        <v>0.48</v>
      </c>
      <c r="J1034" s="115" t="s">
        <v>350</v>
      </c>
      <c r="K1034" s="115">
        <v>5.4011499897E-4</v>
      </c>
      <c r="L1034" s="115">
        <v>3695.9802375167401</v>
      </c>
      <c r="M1034" s="115">
        <v>9.2064256096435795</v>
      </c>
      <c r="N1034" s="115">
        <v>1.3537952612452899</v>
      </c>
      <c r="O1034" s="115">
        <v>4.9725285587499998E-3</v>
      </c>
      <c r="P1034" s="115">
        <v>7.3120512613999999E-4</v>
      </c>
      <c r="Q1034" s="115">
        <v>1.99625436221275</v>
      </c>
      <c r="R1034" s="115">
        <v>1210</v>
      </c>
      <c r="S1034" s="115" t="s">
        <v>353</v>
      </c>
      <c r="T1034" s="115">
        <v>1210</v>
      </c>
      <c r="U1034" s="115" t="s">
        <v>352</v>
      </c>
      <c r="V1034" s="115" t="s">
        <v>350</v>
      </c>
      <c r="Z1034" s="115">
        <v>0</v>
      </c>
      <c r="AA1034" s="115">
        <v>1</v>
      </c>
      <c r="AB1034" s="115">
        <v>4.9725285587499998E-3</v>
      </c>
      <c r="AC1034" s="115">
        <v>7.3120512613999999E-4</v>
      </c>
      <c r="AD1034" s="115">
        <v>1.99625436221157</v>
      </c>
      <c r="AF1034" s="115">
        <v>-1</v>
      </c>
      <c r="AG1034" s="115">
        <v>-1</v>
      </c>
      <c r="AH1034" s="115">
        <v>-1</v>
      </c>
      <c r="AI1034" s="115">
        <v>-1</v>
      </c>
      <c r="AJ1034" s="115">
        <v>0</v>
      </c>
      <c r="AM1034" s="115" t="s">
        <v>348</v>
      </c>
      <c r="AN1034" s="115">
        <v>-1</v>
      </c>
      <c r="AQ1034" s="115">
        <v>608</v>
      </c>
      <c r="AR1034" s="115" t="s">
        <v>247</v>
      </c>
      <c r="AS1034" s="115" t="s">
        <v>355</v>
      </c>
      <c r="AT1034" s="115" t="s">
        <v>296</v>
      </c>
      <c r="AV1034" s="115">
        <v>27.1697762329824</v>
      </c>
      <c r="AW1034" s="115">
        <v>1.6190222E-3</v>
      </c>
    </row>
    <row r="1035" spans="1:49" x14ac:dyDescent="0.25">
      <c r="A1035" s="117">
        <v>450000</v>
      </c>
      <c r="B1035" s="117">
        <v>880000</v>
      </c>
      <c r="C1035" s="117">
        <v>880000</v>
      </c>
      <c r="D1035" s="115" t="s">
        <v>342</v>
      </c>
      <c r="E1035" s="115" t="s">
        <v>13</v>
      </c>
      <c r="F1035" s="115" t="s">
        <v>343</v>
      </c>
      <c r="G1035" s="115" t="s">
        <v>344</v>
      </c>
      <c r="H1035" s="115">
        <v>0.56000000000000005</v>
      </c>
      <c r="I1035" s="115">
        <v>0.48</v>
      </c>
      <c r="J1035" s="115" t="s">
        <v>350</v>
      </c>
      <c r="K1035" s="115">
        <v>3.1887422670800001E-3</v>
      </c>
      <c r="L1035" s="115">
        <v>3695.9802375167401</v>
      </c>
      <c r="M1035" s="115">
        <v>9.2064256096435795</v>
      </c>
      <c r="N1035" s="115">
        <v>1.3537952612452899</v>
      </c>
      <c r="O1035" s="115">
        <v>2.9356918470209999E-2</v>
      </c>
      <c r="P1035" s="115">
        <v>4.3169041705000003E-3</v>
      </c>
      <c r="Q1035" s="115">
        <v>11.785528401669399</v>
      </c>
      <c r="R1035" s="115">
        <v>1210</v>
      </c>
      <c r="S1035" s="115" t="s">
        <v>353</v>
      </c>
      <c r="T1035" s="115">
        <v>1210</v>
      </c>
      <c r="U1035" s="115" t="s">
        <v>352</v>
      </c>
      <c r="V1035" s="115" t="s">
        <v>350</v>
      </c>
      <c r="Z1035" s="115">
        <v>0</v>
      </c>
      <c r="AA1035" s="115">
        <v>1</v>
      </c>
      <c r="AB1035" s="115">
        <v>2.9356918470209999E-2</v>
      </c>
      <c r="AC1035" s="115">
        <v>4.3169041705000003E-3</v>
      </c>
      <c r="AD1035" s="115">
        <v>11.7855284016676</v>
      </c>
      <c r="AF1035" s="115">
        <v>-1</v>
      </c>
      <c r="AG1035" s="115">
        <v>-1</v>
      </c>
      <c r="AH1035" s="115">
        <v>-1</v>
      </c>
      <c r="AI1035" s="115">
        <v>-1</v>
      </c>
      <c r="AJ1035" s="115">
        <v>0</v>
      </c>
      <c r="AM1035" s="115" t="s">
        <v>348</v>
      </c>
      <c r="AN1035" s="115">
        <v>-1</v>
      </c>
      <c r="AQ1035" s="115">
        <v>608</v>
      </c>
      <c r="AR1035" s="115" t="s">
        <v>247</v>
      </c>
      <c r="AS1035" s="115" t="s">
        <v>355</v>
      </c>
      <c r="AT1035" s="115" t="s">
        <v>296</v>
      </c>
      <c r="AV1035" s="115">
        <v>44.874137406840099</v>
      </c>
      <c r="AW1035" s="115">
        <v>9.5584172000000005E-3</v>
      </c>
    </row>
    <row r="1036" spans="1:49" x14ac:dyDescent="0.25">
      <c r="A1036" s="117">
        <v>450000</v>
      </c>
      <c r="B1036" s="117">
        <v>880000</v>
      </c>
      <c r="C1036" s="117">
        <v>880000</v>
      </c>
      <c r="D1036" s="115" t="s">
        <v>342</v>
      </c>
      <c r="E1036" s="115" t="s">
        <v>13</v>
      </c>
      <c r="F1036" s="115" t="s">
        <v>343</v>
      </c>
      <c r="G1036" s="115" t="s">
        <v>344</v>
      </c>
      <c r="H1036" s="115">
        <v>0.56000000000000005</v>
      </c>
      <c r="I1036" s="115">
        <v>0.48</v>
      </c>
      <c r="J1036" s="115" t="s">
        <v>350</v>
      </c>
      <c r="K1036" s="115">
        <v>3.368819249162E-2</v>
      </c>
      <c r="L1036" s="115">
        <v>3692.1473050725899</v>
      </c>
      <c r="M1036" s="115">
        <v>9.1974220037727008</v>
      </c>
      <c r="N1036" s="115">
        <v>1.35248978607176</v>
      </c>
      <c r="O1036" s="115">
        <v>0.30984452288976</v>
      </c>
      <c r="P1036" s="115">
        <v>4.5562936256129997E-2</v>
      </c>
      <c r="Q1036" s="115">
        <v>124.381769120705</v>
      </c>
      <c r="R1036" s="115">
        <v>1200</v>
      </c>
      <c r="S1036" s="115" t="s">
        <v>351</v>
      </c>
      <c r="T1036" s="115">
        <v>1200</v>
      </c>
      <c r="U1036" s="115" t="s">
        <v>352</v>
      </c>
      <c r="V1036" s="115" t="s">
        <v>350</v>
      </c>
      <c r="Z1036" s="115">
        <v>0</v>
      </c>
      <c r="AA1036" s="115">
        <v>1</v>
      </c>
      <c r="AB1036" s="115">
        <v>0.30984452288976</v>
      </c>
      <c r="AC1036" s="115">
        <v>4.5562936256129997E-2</v>
      </c>
      <c r="AD1036" s="115">
        <v>124.38176912070401</v>
      </c>
      <c r="AF1036" s="115">
        <v>-1</v>
      </c>
      <c r="AG1036" s="115">
        <v>-1</v>
      </c>
      <c r="AH1036" s="115">
        <v>-1</v>
      </c>
      <c r="AI1036" s="115">
        <v>-1</v>
      </c>
      <c r="AJ1036" s="115">
        <v>0</v>
      </c>
      <c r="AM1036" s="115" t="s">
        <v>348</v>
      </c>
      <c r="AN1036" s="115">
        <v>-1</v>
      </c>
      <c r="AQ1036" s="115">
        <v>608</v>
      </c>
      <c r="AR1036" s="115" t="s">
        <v>247</v>
      </c>
      <c r="AS1036" s="115" t="s">
        <v>355</v>
      </c>
      <c r="AT1036" s="115" t="s">
        <v>296</v>
      </c>
      <c r="AV1036" s="115">
        <v>105.382626870211</v>
      </c>
      <c r="AW1036" s="115">
        <v>0.10087734719999999</v>
      </c>
    </row>
    <row r="1037" spans="1:49" x14ac:dyDescent="0.25">
      <c r="A1037" s="117">
        <v>450000</v>
      </c>
      <c r="B1037" s="117">
        <v>880000</v>
      </c>
      <c r="C1037" s="117">
        <v>880000</v>
      </c>
      <c r="D1037" s="115" t="s">
        <v>342</v>
      </c>
      <c r="E1037" s="115" t="s">
        <v>13</v>
      </c>
      <c r="F1037" s="115" t="s">
        <v>343</v>
      </c>
      <c r="G1037" s="115" t="s">
        <v>344</v>
      </c>
      <c r="H1037" s="115">
        <v>0.56000000000000005</v>
      </c>
      <c r="I1037" s="115">
        <v>0.48</v>
      </c>
      <c r="J1037" s="115" t="s">
        <v>350</v>
      </c>
      <c r="K1037" s="115">
        <v>9.6934724095989994E-2</v>
      </c>
      <c r="L1037" s="115">
        <v>3692.1473050725899</v>
      </c>
      <c r="M1037" s="115">
        <v>9.1974220037727008</v>
      </c>
      <c r="N1037" s="115">
        <v>1.35248978607176</v>
      </c>
      <c r="O1037" s="115">
        <v>0.89154956433011001</v>
      </c>
      <c r="P1037" s="115">
        <v>0.13110322425550999</v>
      </c>
      <c r="Q1037" s="115">
        <v>357.89728033897097</v>
      </c>
      <c r="R1037" s="115">
        <v>1210</v>
      </c>
      <c r="S1037" s="115" t="s">
        <v>353</v>
      </c>
      <c r="T1037" s="115">
        <v>1210</v>
      </c>
      <c r="U1037" s="115" t="s">
        <v>352</v>
      </c>
      <c r="V1037" s="115" t="s">
        <v>350</v>
      </c>
      <c r="Z1037" s="115">
        <v>0</v>
      </c>
      <c r="AA1037" s="115">
        <v>1</v>
      </c>
      <c r="AB1037" s="115">
        <v>0.89154956433011001</v>
      </c>
      <c r="AC1037" s="115">
        <v>0.13110322425550999</v>
      </c>
      <c r="AD1037" s="115">
        <v>475.41821558670802</v>
      </c>
      <c r="AF1037" s="115">
        <v>-1</v>
      </c>
      <c r="AG1037" s="115">
        <v>-1</v>
      </c>
      <c r="AH1037" s="115">
        <v>-1</v>
      </c>
      <c r="AI1037" s="115">
        <v>-1</v>
      </c>
      <c r="AJ1037" s="115">
        <v>0</v>
      </c>
      <c r="AM1037" s="115" t="s">
        <v>348</v>
      </c>
      <c r="AN1037" s="115">
        <v>-1</v>
      </c>
      <c r="AQ1037" s="115">
        <v>608</v>
      </c>
      <c r="AR1037" s="115" t="s">
        <v>247</v>
      </c>
      <c r="AS1037" s="115" t="s">
        <v>355</v>
      </c>
      <c r="AT1037" s="115" t="s">
        <v>296</v>
      </c>
      <c r="AV1037" s="115">
        <v>79.378033365252705</v>
      </c>
      <c r="AW1037" s="115">
        <v>0.38557843920000001</v>
      </c>
    </row>
    <row r="1038" spans="1:49" x14ac:dyDescent="0.25">
      <c r="A1038" s="117">
        <v>450000</v>
      </c>
      <c r="B1038" s="117">
        <v>880000</v>
      </c>
      <c r="C1038" s="117">
        <v>880000</v>
      </c>
      <c r="D1038" s="115" t="s">
        <v>342</v>
      </c>
      <c r="E1038" s="115" t="s">
        <v>13</v>
      </c>
      <c r="F1038" s="115" t="s">
        <v>343</v>
      </c>
      <c r="G1038" s="115" t="s">
        <v>344</v>
      </c>
      <c r="H1038" s="115">
        <v>0.56000000000000005</v>
      </c>
      <c r="I1038" s="115">
        <v>0.48</v>
      </c>
      <c r="J1038" s="115" t="s">
        <v>350</v>
      </c>
      <c r="K1038" s="115">
        <v>0.12347915291903</v>
      </c>
      <c r="L1038" s="115">
        <v>3692.1473050725899</v>
      </c>
      <c r="M1038" s="115">
        <v>9.1974220037727008</v>
      </c>
      <c r="N1038" s="115">
        <v>1.35248978607176</v>
      </c>
      <c r="O1038" s="115">
        <v>1.13568987806474</v>
      </c>
      <c r="P1038" s="115">
        <v>0.16700429311577999</v>
      </c>
      <c r="Q1038" s="115">
        <v>455.90322168266101</v>
      </c>
      <c r="R1038" s="115">
        <v>1210</v>
      </c>
      <c r="S1038" s="115" t="s">
        <v>353</v>
      </c>
      <c r="T1038" s="115">
        <v>1210</v>
      </c>
      <c r="U1038" s="115" t="s">
        <v>352</v>
      </c>
      <c r="V1038" s="115" t="s">
        <v>350</v>
      </c>
      <c r="Z1038" s="115">
        <v>0</v>
      </c>
      <c r="AA1038" s="115">
        <v>1</v>
      </c>
      <c r="AB1038" s="115">
        <v>1.13568987806474</v>
      </c>
      <c r="AC1038" s="115">
        <v>0.16700429311577999</v>
      </c>
      <c r="AD1038" s="115">
        <v>736.55335386765796</v>
      </c>
      <c r="AF1038" s="115">
        <v>-1</v>
      </c>
      <c r="AG1038" s="115">
        <v>-1</v>
      </c>
      <c r="AH1038" s="115">
        <v>-1</v>
      </c>
      <c r="AI1038" s="115">
        <v>-1</v>
      </c>
      <c r="AJ1038" s="115">
        <v>0</v>
      </c>
      <c r="AM1038" s="115" t="s">
        <v>348</v>
      </c>
      <c r="AN1038" s="115">
        <v>-1</v>
      </c>
      <c r="AQ1038" s="115">
        <v>608</v>
      </c>
      <c r="AR1038" s="115" t="s">
        <v>247</v>
      </c>
      <c r="AS1038" s="115" t="s">
        <v>355</v>
      </c>
      <c r="AT1038" s="115" t="s">
        <v>296</v>
      </c>
      <c r="AV1038" s="115">
        <v>95.356349860799995</v>
      </c>
      <c r="AW1038" s="115">
        <v>0.59736687259999999</v>
      </c>
    </row>
    <row r="1039" spans="1:49" x14ac:dyDescent="0.25">
      <c r="A1039" s="117">
        <v>450000</v>
      </c>
      <c r="B1039" s="117">
        <v>880000</v>
      </c>
      <c r="C1039" s="117">
        <v>880000</v>
      </c>
      <c r="D1039" s="115" t="s">
        <v>342</v>
      </c>
      <c r="E1039" s="115" t="s">
        <v>13</v>
      </c>
      <c r="F1039" s="115" t="s">
        <v>343</v>
      </c>
      <c r="G1039" s="115" t="s">
        <v>344</v>
      </c>
      <c r="H1039" s="115">
        <v>0.56000000000000005</v>
      </c>
      <c r="I1039" s="115">
        <v>0.48</v>
      </c>
      <c r="J1039" s="115" t="s">
        <v>350</v>
      </c>
      <c r="K1039" s="115">
        <v>1.867625722983E-2</v>
      </c>
      <c r="L1039" s="115">
        <v>3692.1473054852099</v>
      </c>
      <c r="M1039" s="115">
        <v>9.1974220048005897</v>
      </c>
      <c r="N1039" s="115">
        <v>1.3524897862229099</v>
      </c>
      <c r="O1039" s="115">
        <v>0.17177341921299</v>
      </c>
      <c r="P1039" s="115">
        <v>2.525944714822E-2</v>
      </c>
      <c r="Q1039" s="115">
        <v>68.9554928076804</v>
      </c>
      <c r="R1039" s="115">
        <v>1200</v>
      </c>
      <c r="S1039" s="115" t="s">
        <v>351</v>
      </c>
      <c r="T1039" s="115">
        <v>1200</v>
      </c>
      <c r="U1039" s="115" t="s">
        <v>352</v>
      </c>
      <c r="V1039" s="115" t="s">
        <v>350</v>
      </c>
      <c r="Z1039" s="115">
        <v>0</v>
      </c>
      <c r="AA1039" s="115">
        <v>1</v>
      </c>
      <c r="AB1039" s="115">
        <v>0.17177341921299</v>
      </c>
      <c r="AC1039" s="115">
        <v>2.525944714822E-2</v>
      </c>
      <c r="AD1039" s="115">
        <v>1123.4929314088399</v>
      </c>
      <c r="AF1039" s="115">
        <v>-1</v>
      </c>
      <c r="AG1039" s="115">
        <v>-1</v>
      </c>
      <c r="AH1039" s="115">
        <v>-1</v>
      </c>
      <c r="AI1039" s="115">
        <v>-1</v>
      </c>
      <c r="AJ1039" s="115">
        <v>0</v>
      </c>
      <c r="AM1039" s="115" t="s">
        <v>348</v>
      </c>
      <c r="AN1039" s="115">
        <v>-1</v>
      </c>
      <c r="AQ1039" s="115">
        <v>608</v>
      </c>
      <c r="AR1039" s="115" t="s">
        <v>247</v>
      </c>
      <c r="AS1039" s="115" t="s">
        <v>355</v>
      </c>
      <c r="AT1039" s="115" t="s">
        <v>296</v>
      </c>
      <c r="AV1039" s="115">
        <v>43.246815959306197</v>
      </c>
      <c r="AW1039" s="115">
        <v>0.91118648130000002</v>
      </c>
    </row>
    <row r="1040" spans="1:49" x14ac:dyDescent="0.25">
      <c r="A1040" s="117">
        <v>450000</v>
      </c>
      <c r="B1040" s="117">
        <v>880000</v>
      </c>
      <c r="C1040" s="117">
        <v>880000</v>
      </c>
      <c r="D1040" s="115" t="s">
        <v>342</v>
      </c>
      <c r="E1040" s="115" t="s">
        <v>13</v>
      </c>
      <c r="F1040" s="115" t="s">
        <v>343</v>
      </c>
      <c r="G1040" s="115" t="s">
        <v>344</v>
      </c>
      <c r="H1040" s="115">
        <v>0.56000000000000005</v>
      </c>
      <c r="I1040" s="115">
        <v>0.48</v>
      </c>
      <c r="J1040" s="115" t="s">
        <v>350</v>
      </c>
      <c r="K1040" s="115">
        <v>1.8329109781260001E-2</v>
      </c>
      <c r="L1040" s="115">
        <v>3695.98023834285</v>
      </c>
      <c r="M1040" s="115">
        <v>9.2064256117013805</v>
      </c>
      <c r="N1040" s="115">
        <v>1.3537952615478901</v>
      </c>
      <c r="O1040" s="115">
        <v>0.16874558572993001</v>
      </c>
      <c r="P1040" s="115">
        <v>2.481386197026E-2</v>
      </c>
      <c r="Q1040" s="115">
        <v>67.744027537975896</v>
      </c>
      <c r="R1040" s="115">
        <v>1200</v>
      </c>
      <c r="S1040" s="115" t="s">
        <v>351</v>
      </c>
      <c r="T1040" s="115">
        <v>1200</v>
      </c>
      <c r="U1040" s="115" t="s">
        <v>352</v>
      </c>
      <c r="V1040" s="115" t="s">
        <v>350</v>
      </c>
      <c r="Z1040" s="115">
        <v>0</v>
      </c>
      <c r="AA1040" s="115">
        <v>1</v>
      </c>
      <c r="AB1040" s="115">
        <v>0.16874558572993001</v>
      </c>
      <c r="AC1040" s="115">
        <v>2.481386197026E-2</v>
      </c>
      <c r="AD1040" s="115">
        <v>67.744027537974105</v>
      </c>
      <c r="AF1040" s="115">
        <v>-1</v>
      </c>
      <c r="AG1040" s="115">
        <v>-1</v>
      </c>
      <c r="AH1040" s="115">
        <v>-1</v>
      </c>
      <c r="AI1040" s="115">
        <v>-1</v>
      </c>
      <c r="AJ1040" s="115">
        <v>0</v>
      </c>
      <c r="AM1040" s="115" t="s">
        <v>348</v>
      </c>
      <c r="AN1040" s="115">
        <v>-1</v>
      </c>
      <c r="AQ1040" s="115">
        <v>608</v>
      </c>
      <c r="AR1040" s="115" t="s">
        <v>247</v>
      </c>
      <c r="AS1040" s="115" t="s">
        <v>355</v>
      </c>
      <c r="AT1040" s="115" t="s">
        <v>296</v>
      </c>
      <c r="AV1040" s="115">
        <v>103.020922668163</v>
      </c>
      <c r="AW1040" s="115">
        <v>5.4942439199999998E-2</v>
      </c>
    </row>
    <row r="1041" spans="1:49" x14ac:dyDescent="0.25">
      <c r="A1041" s="117">
        <v>450000</v>
      </c>
      <c r="B1041" s="117">
        <v>880000</v>
      </c>
      <c r="C1041" s="117">
        <v>880000</v>
      </c>
      <c r="D1041" s="115" t="s">
        <v>342</v>
      </c>
      <c r="E1041" s="115" t="s">
        <v>13</v>
      </c>
      <c r="F1041" s="115" t="s">
        <v>343</v>
      </c>
      <c r="G1041" s="115" t="s">
        <v>344</v>
      </c>
      <c r="H1041" s="115">
        <v>0.56000000000000005</v>
      </c>
      <c r="I1041" s="115">
        <v>0.48</v>
      </c>
      <c r="J1041" s="115" t="s">
        <v>350</v>
      </c>
      <c r="K1041" s="115">
        <v>4.5483076744680002E-2</v>
      </c>
      <c r="L1041" s="115">
        <v>3695.98023834285</v>
      </c>
      <c r="M1041" s="115">
        <v>9.2064256117013805</v>
      </c>
      <c r="N1041" s="115">
        <v>1.3537952615478901</v>
      </c>
      <c r="O1041" s="115">
        <v>0.41873656264123998</v>
      </c>
      <c r="P1041" s="115">
        <v>6.1574773777570001E-2</v>
      </c>
      <c r="Q1041" s="115">
        <v>168.10455282738701</v>
      </c>
      <c r="R1041" s="115">
        <v>1210</v>
      </c>
      <c r="S1041" s="115" t="s">
        <v>353</v>
      </c>
      <c r="T1041" s="115">
        <v>1210</v>
      </c>
      <c r="U1041" s="115" t="s">
        <v>352</v>
      </c>
      <c r="V1041" s="115" t="s">
        <v>350</v>
      </c>
      <c r="Z1041" s="115">
        <v>0</v>
      </c>
      <c r="AA1041" s="115">
        <v>1</v>
      </c>
      <c r="AB1041" s="115">
        <v>0.41873656264123998</v>
      </c>
      <c r="AC1041" s="115">
        <v>6.1574773777570001E-2</v>
      </c>
      <c r="AD1041" s="115">
        <v>168.10455282738701</v>
      </c>
      <c r="AF1041" s="115">
        <v>-1</v>
      </c>
      <c r="AG1041" s="115">
        <v>-1</v>
      </c>
      <c r="AH1041" s="115">
        <v>-1</v>
      </c>
      <c r="AI1041" s="115">
        <v>-1</v>
      </c>
      <c r="AJ1041" s="115">
        <v>0</v>
      </c>
      <c r="AM1041" s="115" t="s">
        <v>348</v>
      </c>
      <c r="AN1041" s="115">
        <v>-1</v>
      </c>
      <c r="AQ1041" s="115">
        <v>608</v>
      </c>
      <c r="AR1041" s="115" t="s">
        <v>247</v>
      </c>
      <c r="AS1041" s="115" t="s">
        <v>355</v>
      </c>
      <c r="AT1041" s="115" t="s">
        <v>296</v>
      </c>
      <c r="AV1041" s="115">
        <v>99.689603290785101</v>
      </c>
      <c r="AW1041" s="115">
        <v>0.1363378368</v>
      </c>
    </row>
    <row r="1042" spans="1:49" x14ac:dyDescent="0.25">
      <c r="A1042" s="117">
        <v>450000</v>
      </c>
      <c r="B1042" s="117">
        <v>880000</v>
      </c>
      <c r="C1042" s="117">
        <v>880000</v>
      </c>
      <c r="D1042" s="115" t="s">
        <v>342</v>
      </c>
      <c r="E1042" s="115" t="s">
        <v>13</v>
      </c>
      <c r="F1042" s="115" t="s">
        <v>343</v>
      </c>
      <c r="G1042" s="115" t="s">
        <v>344</v>
      </c>
      <c r="H1042" s="115">
        <v>0.56000000000000005</v>
      </c>
      <c r="I1042" s="115">
        <v>0.48</v>
      </c>
      <c r="J1042" s="115" t="s">
        <v>350</v>
      </c>
      <c r="K1042" s="115">
        <v>0.33582708191492</v>
      </c>
      <c r="L1042" s="115">
        <v>3695.98023834285</v>
      </c>
      <c r="M1042" s="115">
        <v>9.2064256117013805</v>
      </c>
      <c r="N1042" s="115">
        <v>1.3537952615478901</v>
      </c>
      <c r="O1042" s="115">
        <v>3.0917670480445198</v>
      </c>
      <c r="P1042" s="115">
        <v>0.45464111219587999</v>
      </c>
      <c r="Q1042" s="115">
        <v>1241.21025825791</v>
      </c>
      <c r="R1042" s="115">
        <v>1210</v>
      </c>
      <c r="S1042" s="115" t="s">
        <v>353</v>
      </c>
      <c r="T1042" s="115">
        <v>1210</v>
      </c>
      <c r="U1042" s="115" t="s">
        <v>352</v>
      </c>
      <c r="V1042" s="115" t="s">
        <v>350</v>
      </c>
      <c r="Z1042" s="115">
        <v>0</v>
      </c>
      <c r="AA1042" s="115">
        <v>1</v>
      </c>
      <c r="AB1042" s="115">
        <v>3.0917670480445198</v>
      </c>
      <c r="AC1042" s="115">
        <v>0.45464111219587999</v>
      </c>
      <c r="AD1042" s="115">
        <v>1241.21025825791</v>
      </c>
      <c r="AF1042" s="115">
        <v>-1</v>
      </c>
      <c r="AG1042" s="115">
        <v>-1</v>
      </c>
      <c r="AH1042" s="115">
        <v>-1</v>
      </c>
      <c r="AI1042" s="115">
        <v>-1</v>
      </c>
      <c r="AJ1042" s="115">
        <v>0</v>
      </c>
      <c r="AM1042" s="115" t="s">
        <v>348</v>
      </c>
      <c r="AN1042" s="115">
        <v>-1</v>
      </c>
      <c r="AQ1042" s="115">
        <v>608</v>
      </c>
      <c r="AR1042" s="115" t="s">
        <v>247</v>
      </c>
      <c r="AS1042" s="115" t="s">
        <v>355</v>
      </c>
      <c r="AT1042" s="115" t="s">
        <v>296</v>
      </c>
      <c r="AV1042" s="115">
        <v>150.96630363595901</v>
      </c>
      <c r="AW1042" s="115">
        <v>1.0066587657999999</v>
      </c>
    </row>
    <row r="1043" spans="1:49" x14ac:dyDescent="0.25">
      <c r="A1043" s="117">
        <v>450000</v>
      </c>
      <c r="B1043" s="117">
        <v>880000</v>
      </c>
      <c r="C1043" s="117">
        <v>880000</v>
      </c>
      <c r="D1043" s="115" t="s">
        <v>342</v>
      </c>
      <c r="E1043" s="115" t="s">
        <v>13</v>
      </c>
      <c r="F1043" s="115" t="s">
        <v>343</v>
      </c>
      <c r="G1043" s="115" t="s">
        <v>344</v>
      </c>
      <c r="H1043" s="115">
        <v>0.56000000000000005</v>
      </c>
      <c r="I1043" s="115">
        <v>0.48</v>
      </c>
      <c r="J1043" s="115" t="s">
        <v>350</v>
      </c>
      <c r="K1043" s="115">
        <v>0.18528817615203</v>
      </c>
      <c r="L1043" s="115">
        <v>3695.98023834285</v>
      </c>
      <c r="M1043" s="115">
        <v>9.2064256117013805</v>
      </c>
      <c r="N1043" s="115">
        <v>1.3537952615478901</v>
      </c>
      <c r="O1043" s="115">
        <v>1.70584181047155</v>
      </c>
      <c r="P1043" s="115">
        <v>0.25084225489547002</v>
      </c>
      <c r="Q1043" s="115">
        <v>684.82143745651899</v>
      </c>
      <c r="R1043" s="115">
        <v>1210</v>
      </c>
      <c r="S1043" s="115" t="s">
        <v>353</v>
      </c>
      <c r="T1043" s="115">
        <v>1210</v>
      </c>
      <c r="U1043" s="115" t="s">
        <v>352</v>
      </c>
      <c r="V1043" s="115" t="s">
        <v>350</v>
      </c>
      <c r="Z1043" s="115">
        <v>0</v>
      </c>
      <c r="AA1043" s="115">
        <v>1</v>
      </c>
      <c r="AB1043" s="115">
        <v>1.70584181047155</v>
      </c>
      <c r="AC1043" s="115">
        <v>0.25084225489547002</v>
      </c>
      <c r="AD1043" s="115">
        <v>684.82143745651899</v>
      </c>
      <c r="AF1043" s="115">
        <v>-1</v>
      </c>
      <c r="AG1043" s="115">
        <v>-1</v>
      </c>
      <c r="AH1043" s="115">
        <v>-1</v>
      </c>
      <c r="AI1043" s="115">
        <v>-1</v>
      </c>
      <c r="AJ1043" s="115">
        <v>0</v>
      </c>
      <c r="AM1043" s="115" t="s">
        <v>348</v>
      </c>
      <c r="AN1043" s="115">
        <v>-1</v>
      </c>
      <c r="AQ1043" s="115">
        <v>608</v>
      </c>
      <c r="AR1043" s="115" t="s">
        <v>247</v>
      </c>
      <c r="AS1043" s="115" t="s">
        <v>355</v>
      </c>
      <c r="AT1043" s="115" t="s">
        <v>296</v>
      </c>
      <c r="AV1043" s="115">
        <v>124.49872797401601</v>
      </c>
      <c r="AW1043" s="115">
        <v>0.55541073600000002</v>
      </c>
    </row>
    <row r="1044" spans="1:49" x14ac:dyDescent="0.25">
      <c r="A1044" s="117">
        <v>450000</v>
      </c>
      <c r="B1044" s="117">
        <v>880000</v>
      </c>
      <c r="C1044" s="117">
        <v>880000</v>
      </c>
      <c r="D1044" s="115" t="s">
        <v>342</v>
      </c>
      <c r="E1044" s="115" t="s">
        <v>13</v>
      </c>
      <c r="F1044" s="115" t="s">
        <v>343</v>
      </c>
      <c r="G1044" s="115" t="s">
        <v>344</v>
      </c>
      <c r="H1044" s="115">
        <v>0.56000000000000005</v>
      </c>
      <c r="I1044" s="115">
        <v>0.48</v>
      </c>
      <c r="J1044" s="115" t="s">
        <v>350</v>
      </c>
      <c r="K1044" s="115">
        <v>2.5021935030299998E-3</v>
      </c>
      <c r="L1044" s="115">
        <v>3695.98023834285</v>
      </c>
      <c r="M1044" s="115">
        <v>9.2064256117013805</v>
      </c>
      <c r="N1044" s="115">
        <v>1.3537952615478901</v>
      </c>
      <c r="O1044" s="115">
        <v>2.3036258351720001E-2</v>
      </c>
      <c r="P1044" s="115">
        <v>3.38745770787E-3</v>
      </c>
      <c r="Q1044" s="115">
        <v>9.24805773970877</v>
      </c>
      <c r="R1044" s="115">
        <v>1210</v>
      </c>
      <c r="S1044" s="115" t="s">
        <v>353</v>
      </c>
      <c r="T1044" s="115">
        <v>1210</v>
      </c>
      <c r="U1044" s="115" t="s">
        <v>352</v>
      </c>
      <c r="V1044" s="115" t="s">
        <v>350</v>
      </c>
      <c r="Z1044" s="115">
        <v>0</v>
      </c>
      <c r="AA1044" s="115">
        <v>1</v>
      </c>
      <c r="AB1044" s="115">
        <v>2.3036258351720001E-2</v>
      </c>
      <c r="AC1044" s="115">
        <v>3.38745770787E-3</v>
      </c>
      <c r="AD1044" s="115">
        <v>9.2480577397075105</v>
      </c>
      <c r="AF1044" s="115">
        <v>-1</v>
      </c>
      <c r="AG1044" s="115">
        <v>-1</v>
      </c>
      <c r="AH1044" s="115">
        <v>-1</v>
      </c>
      <c r="AI1044" s="115">
        <v>-1</v>
      </c>
      <c r="AJ1044" s="115">
        <v>0</v>
      </c>
      <c r="AM1044" s="115" t="s">
        <v>348</v>
      </c>
      <c r="AN1044" s="115">
        <v>-1</v>
      </c>
      <c r="AQ1044" s="115">
        <v>608</v>
      </c>
      <c r="AR1044" s="115" t="s">
        <v>247</v>
      </c>
      <c r="AS1044" s="115" t="s">
        <v>355</v>
      </c>
      <c r="AT1044" s="115" t="s">
        <v>296</v>
      </c>
      <c r="AV1044" s="115">
        <v>13.316210813229301</v>
      </c>
      <c r="AW1044" s="115">
        <v>7.5004523E-3</v>
      </c>
    </row>
    <row r="1045" spans="1:49" x14ac:dyDescent="0.25">
      <c r="A1045" s="117">
        <v>450000</v>
      </c>
      <c r="B1045" s="117">
        <v>880000</v>
      </c>
      <c r="C1045" s="117">
        <v>880000</v>
      </c>
      <c r="D1045" s="115" t="s">
        <v>342</v>
      </c>
      <c r="E1045" s="115" t="s">
        <v>13</v>
      </c>
      <c r="F1045" s="115" t="s">
        <v>343</v>
      </c>
      <c r="G1045" s="115" t="s">
        <v>344</v>
      </c>
      <c r="H1045" s="115">
        <v>0.56000000000000005</v>
      </c>
      <c r="I1045" s="115">
        <v>0.48</v>
      </c>
      <c r="J1045" s="115" t="s">
        <v>350</v>
      </c>
      <c r="K1045" s="115">
        <v>1.9012053501759999E-2</v>
      </c>
      <c r="L1045" s="115">
        <v>3695.98023834285</v>
      </c>
      <c r="M1045" s="115">
        <v>9.2064256117013805</v>
      </c>
      <c r="N1045" s="115">
        <v>1.3537952615478901</v>
      </c>
      <c r="O1045" s="115">
        <v>0.17503305628964</v>
      </c>
      <c r="P1045" s="115">
        <v>2.5738427942969998E-2</v>
      </c>
      <c r="Q1045" s="115">
        <v>70.268174032822103</v>
      </c>
      <c r="R1045" s="115">
        <v>1210</v>
      </c>
      <c r="S1045" s="115" t="s">
        <v>353</v>
      </c>
      <c r="T1045" s="115">
        <v>1210</v>
      </c>
      <c r="U1045" s="115" t="s">
        <v>352</v>
      </c>
      <c r="V1045" s="115" t="s">
        <v>350</v>
      </c>
      <c r="Z1045" s="115">
        <v>0</v>
      </c>
      <c r="AA1045" s="115">
        <v>1</v>
      </c>
      <c r="AB1045" s="115">
        <v>0.17503305628964</v>
      </c>
      <c r="AC1045" s="115">
        <v>2.5738427942969998E-2</v>
      </c>
      <c r="AD1045" s="115">
        <v>70.268174032821705</v>
      </c>
      <c r="AF1045" s="115">
        <v>-1</v>
      </c>
      <c r="AG1045" s="115">
        <v>-1</v>
      </c>
      <c r="AH1045" s="115">
        <v>-1</v>
      </c>
      <c r="AI1045" s="115">
        <v>-1</v>
      </c>
      <c r="AJ1045" s="115">
        <v>0</v>
      </c>
      <c r="AM1045" s="115" t="s">
        <v>348</v>
      </c>
      <c r="AN1045" s="115">
        <v>-1</v>
      </c>
      <c r="AQ1045" s="115">
        <v>608</v>
      </c>
      <c r="AR1045" s="115" t="s">
        <v>247</v>
      </c>
      <c r="AS1045" s="115" t="s">
        <v>355</v>
      </c>
      <c r="AT1045" s="115" t="s">
        <v>296</v>
      </c>
      <c r="AV1045" s="115">
        <v>64.202699435210803</v>
      </c>
      <c r="AW1045" s="115">
        <v>5.69895978E-2</v>
      </c>
    </row>
    <row r="1046" spans="1:49" x14ac:dyDescent="0.25">
      <c r="A1046" s="117">
        <v>450000</v>
      </c>
      <c r="B1046" s="117">
        <v>880000</v>
      </c>
      <c r="C1046" s="117">
        <v>880000</v>
      </c>
      <c r="D1046" s="115" t="s">
        <v>342</v>
      </c>
      <c r="E1046" s="115" t="s">
        <v>13</v>
      </c>
      <c r="F1046" s="115" t="s">
        <v>343</v>
      </c>
      <c r="G1046" s="115" t="s">
        <v>344</v>
      </c>
      <c r="H1046" s="115">
        <v>0.56000000000000005</v>
      </c>
      <c r="I1046" s="115">
        <v>0.48</v>
      </c>
      <c r="J1046" s="115" t="s">
        <v>350</v>
      </c>
      <c r="K1046" s="115">
        <v>1.1321761817059999E-2</v>
      </c>
      <c r="L1046" s="115">
        <v>3695.98023834285</v>
      </c>
      <c r="M1046" s="115">
        <v>9.2064256117013805</v>
      </c>
      <c r="N1046" s="115">
        <v>1.3537952615478901</v>
      </c>
      <c r="O1046" s="115">
        <v>0.10423295796217</v>
      </c>
      <c r="P1046" s="115">
        <v>1.532734750031E-2</v>
      </c>
      <c r="Q1046" s="115">
        <v>41.845007939082201</v>
      </c>
      <c r="R1046" s="115">
        <v>1210</v>
      </c>
      <c r="S1046" s="115" t="s">
        <v>353</v>
      </c>
      <c r="T1046" s="115">
        <v>1210</v>
      </c>
      <c r="U1046" s="115" t="s">
        <v>352</v>
      </c>
      <c r="V1046" s="115" t="s">
        <v>350</v>
      </c>
      <c r="Z1046" s="115">
        <v>0</v>
      </c>
      <c r="AA1046" s="115">
        <v>1</v>
      </c>
      <c r="AB1046" s="115">
        <v>0.10423295796217</v>
      </c>
      <c r="AC1046" s="115">
        <v>1.532734750031E-2</v>
      </c>
      <c r="AD1046" s="115">
        <v>41.8450079390825</v>
      </c>
      <c r="AF1046" s="115">
        <v>-1</v>
      </c>
      <c r="AG1046" s="115">
        <v>-1</v>
      </c>
      <c r="AH1046" s="115">
        <v>-1</v>
      </c>
      <c r="AI1046" s="115">
        <v>-1</v>
      </c>
      <c r="AJ1046" s="115">
        <v>0</v>
      </c>
      <c r="AM1046" s="115" t="s">
        <v>348</v>
      </c>
      <c r="AN1046" s="115">
        <v>-1</v>
      </c>
      <c r="AQ1046" s="115">
        <v>608</v>
      </c>
      <c r="AR1046" s="115" t="s">
        <v>247</v>
      </c>
      <c r="AS1046" s="115" t="s">
        <v>355</v>
      </c>
      <c r="AT1046" s="115" t="s">
        <v>296</v>
      </c>
      <c r="AV1046" s="115">
        <v>38.063401894269298</v>
      </c>
      <c r="AW1046" s="115">
        <v>3.3937557100000001E-2</v>
      </c>
    </row>
    <row r="1047" spans="1:49" x14ac:dyDescent="0.25">
      <c r="A1047" s="117">
        <v>450000</v>
      </c>
      <c r="B1047" s="117">
        <v>880000</v>
      </c>
      <c r="C1047" s="117">
        <v>880000</v>
      </c>
      <c r="D1047" s="115" t="s">
        <v>342</v>
      </c>
      <c r="E1047" s="115" t="s">
        <v>13</v>
      </c>
      <c r="F1047" s="115" t="s">
        <v>343</v>
      </c>
      <c r="G1047" s="115" t="s">
        <v>344</v>
      </c>
      <c r="H1047" s="115">
        <v>0.56000000000000005</v>
      </c>
      <c r="I1047" s="115">
        <v>0.48</v>
      </c>
      <c r="J1047" s="115" t="s">
        <v>350</v>
      </c>
      <c r="K1047" s="115">
        <v>8.6748095305180004E-2</v>
      </c>
      <c r="L1047" s="115">
        <v>3738.6576945567099</v>
      </c>
      <c r="M1047" s="115">
        <v>10.6603133498002</v>
      </c>
      <c r="N1047" s="115">
        <v>2.0290336582980002</v>
      </c>
      <c r="O1047" s="115">
        <v>0.92476187845159996</v>
      </c>
      <c r="P1047" s="115">
        <v>0.17601480516745999</v>
      </c>
      <c r="Q1047" s="115">
        <v>324.32143400086898</v>
      </c>
      <c r="R1047" s="115">
        <v>1300</v>
      </c>
      <c r="S1047" s="115" t="s">
        <v>346</v>
      </c>
      <c r="T1047" s="115">
        <v>1300</v>
      </c>
      <c r="U1047" s="115" t="s">
        <v>352</v>
      </c>
      <c r="V1047" s="115" t="s">
        <v>350</v>
      </c>
      <c r="Z1047" s="115">
        <v>0</v>
      </c>
      <c r="AA1047" s="115">
        <v>1</v>
      </c>
      <c r="AB1047" s="115">
        <v>0.92476187845159996</v>
      </c>
      <c r="AC1047" s="115">
        <v>0.17601480516745999</v>
      </c>
      <c r="AD1047" s="115">
        <v>324.32143400087</v>
      </c>
      <c r="AF1047" s="115">
        <v>-1</v>
      </c>
      <c r="AG1047" s="115">
        <v>-1</v>
      </c>
      <c r="AH1047" s="115">
        <v>-1</v>
      </c>
      <c r="AI1047" s="115">
        <v>-1</v>
      </c>
      <c r="AJ1047" s="115">
        <v>0</v>
      </c>
      <c r="AM1047" s="115" t="s">
        <v>348</v>
      </c>
      <c r="AN1047" s="115">
        <v>-1</v>
      </c>
      <c r="AQ1047" s="115">
        <v>608</v>
      </c>
      <c r="AR1047" s="115" t="s">
        <v>247</v>
      </c>
      <c r="AS1047" s="115" t="s">
        <v>355</v>
      </c>
      <c r="AT1047" s="115" t="s">
        <v>296</v>
      </c>
      <c r="AV1047" s="115">
        <v>194.298736312866</v>
      </c>
      <c r="AW1047" s="115">
        <v>0.26303441519999998</v>
      </c>
    </row>
    <row r="1048" spans="1:49" x14ac:dyDescent="0.25">
      <c r="A1048" s="117">
        <v>450000</v>
      </c>
      <c r="B1048" s="117">
        <v>880000</v>
      </c>
      <c r="C1048" s="117">
        <v>880000</v>
      </c>
      <c r="D1048" s="115" t="s">
        <v>342</v>
      </c>
      <c r="E1048" s="115" t="s">
        <v>13</v>
      </c>
      <c r="F1048" s="115" t="s">
        <v>343</v>
      </c>
      <c r="G1048" s="115" t="s">
        <v>344</v>
      </c>
      <c r="H1048" s="115">
        <v>0.56000000000000005</v>
      </c>
      <c r="I1048" s="115">
        <v>0.48</v>
      </c>
      <c r="J1048" s="115" t="s">
        <v>345</v>
      </c>
      <c r="K1048" s="115">
        <v>6.620860067E-5</v>
      </c>
      <c r="L1048" s="115">
        <v>3738.6576945567099</v>
      </c>
      <c r="M1048" s="115">
        <v>10.6603133498002</v>
      </c>
      <c r="N1048" s="115">
        <v>2.0290336582980002</v>
      </c>
      <c r="O1048" s="115">
        <v>7.0580442965000002E-4</v>
      </c>
      <c r="P1048" s="115">
        <v>1.3433947924000001E-4</v>
      </c>
      <c r="Q1048" s="115">
        <v>0.24753129436315999</v>
      </c>
      <c r="R1048" s="115">
        <v>1300</v>
      </c>
      <c r="S1048" s="115" t="s">
        <v>346</v>
      </c>
      <c r="T1048" s="115">
        <v>1300</v>
      </c>
      <c r="U1048" s="115" t="s">
        <v>347</v>
      </c>
      <c r="V1048" s="115" t="s">
        <v>345</v>
      </c>
      <c r="Z1048" s="115">
        <v>0</v>
      </c>
      <c r="AA1048" s="115">
        <v>1</v>
      </c>
      <c r="AB1048" s="115">
        <v>7.0580442965000002E-4</v>
      </c>
      <c r="AC1048" s="115">
        <v>1.3433947924000001E-4</v>
      </c>
      <c r="AD1048" s="115">
        <v>0.24753129436346</v>
      </c>
      <c r="AF1048" s="115">
        <v>-1</v>
      </c>
      <c r="AG1048" s="115">
        <v>-1</v>
      </c>
      <c r="AH1048" s="115">
        <v>-1</v>
      </c>
      <c r="AI1048" s="115">
        <v>-1</v>
      </c>
      <c r="AJ1048" s="115">
        <v>0</v>
      </c>
      <c r="AM1048" s="115" t="s">
        <v>348</v>
      </c>
      <c r="AN1048" s="115">
        <v>-1</v>
      </c>
      <c r="AQ1048" s="115">
        <v>608</v>
      </c>
      <c r="AR1048" s="115" t="s">
        <v>247</v>
      </c>
      <c r="AS1048" s="115" t="s">
        <v>355</v>
      </c>
      <c r="AT1048" s="115" t="s">
        <v>296</v>
      </c>
      <c r="AV1048" s="115">
        <v>2.84158250651938</v>
      </c>
      <c r="AW1048" s="115">
        <v>2.0075529999999999E-4</v>
      </c>
    </row>
    <row r="1049" spans="1:49" x14ac:dyDescent="0.25">
      <c r="A1049" s="117">
        <v>450000</v>
      </c>
      <c r="B1049" s="117">
        <v>880000</v>
      </c>
      <c r="C1049" s="117">
        <v>880000</v>
      </c>
      <c r="D1049" s="115" t="s">
        <v>342</v>
      </c>
      <c r="E1049" s="115" t="s">
        <v>13</v>
      </c>
      <c r="F1049" s="115" t="s">
        <v>343</v>
      </c>
      <c r="G1049" s="115" t="s">
        <v>344</v>
      </c>
      <c r="H1049" s="115">
        <v>0.56000000000000005</v>
      </c>
      <c r="I1049" s="115">
        <v>0.48</v>
      </c>
      <c r="J1049" s="115" t="s">
        <v>350</v>
      </c>
      <c r="K1049" s="115">
        <v>3.3620771323850003E-2</v>
      </c>
      <c r="L1049" s="115">
        <v>3738.6576945567099</v>
      </c>
      <c r="M1049" s="115">
        <v>10.6603133498002</v>
      </c>
      <c r="N1049" s="115">
        <v>2.0290336582980002</v>
      </c>
      <c r="O1049" s="115">
        <v>0.35840795737425002</v>
      </c>
      <c r="P1049" s="115">
        <v>6.821767663403E-2</v>
      </c>
      <c r="Q1049" s="115">
        <v>125.696555406854</v>
      </c>
      <c r="R1049" s="115">
        <v>1200</v>
      </c>
      <c r="S1049" s="115" t="s">
        <v>351</v>
      </c>
      <c r="T1049" s="115">
        <v>1200</v>
      </c>
      <c r="U1049" s="115" t="s">
        <v>352</v>
      </c>
      <c r="V1049" s="115" t="s">
        <v>350</v>
      </c>
      <c r="Z1049" s="115">
        <v>0</v>
      </c>
      <c r="AA1049" s="115">
        <v>1</v>
      </c>
      <c r="AB1049" s="115">
        <v>0.35840795737425002</v>
      </c>
      <c r="AC1049" s="115">
        <v>6.821767663403E-2</v>
      </c>
      <c r="AD1049" s="115">
        <v>125.696555406855</v>
      </c>
      <c r="AF1049" s="115">
        <v>-1</v>
      </c>
      <c r="AG1049" s="115">
        <v>-1</v>
      </c>
      <c r="AH1049" s="115">
        <v>-1</v>
      </c>
      <c r="AI1049" s="115">
        <v>-1</v>
      </c>
      <c r="AJ1049" s="115">
        <v>0</v>
      </c>
      <c r="AM1049" s="115" t="s">
        <v>348</v>
      </c>
      <c r="AN1049" s="115">
        <v>-1</v>
      </c>
      <c r="AQ1049" s="115">
        <v>608</v>
      </c>
      <c r="AR1049" s="115" t="s">
        <v>247</v>
      </c>
      <c r="AS1049" s="115" t="s">
        <v>355</v>
      </c>
      <c r="AT1049" s="115" t="s">
        <v>296</v>
      </c>
      <c r="AV1049" s="115">
        <v>107.623682000488</v>
      </c>
      <c r="AW1049" s="115">
        <v>0.1019436784</v>
      </c>
    </row>
    <row r="1050" spans="1:49" x14ac:dyDescent="0.25">
      <c r="A1050" s="117">
        <v>450000</v>
      </c>
      <c r="B1050" s="117">
        <v>880000</v>
      </c>
      <c r="C1050" s="117">
        <v>880000</v>
      </c>
      <c r="D1050" s="115" t="s">
        <v>342</v>
      </c>
      <c r="E1050" s="115" t="s">
        <v>13</v>
      </c>
      <c r="F1050" s="115" t="s">
        <v>343</v>
      </c>
      <c r="G1050" s="115" t="s">
        <v>344</v>
      </c>
      <c r="H1050" s="115">
        <v>0.56000000000000005</v>
      </c>
      <c r="I1050" s="115">
        <v>0.48</v>
      </c>
      <c r="J1050" s="115" t="s">
        <v>350</v>
      </c>
      <c r="K1050" s="115">
        <v>0.49681334641823</v>
      </c>
      <c r="L1050" s="115">
        <v>3738.6576945567099</v>
      </c>
      <c r="M1050" s="115">
        <v>10.6603133498002</v>
      </c>
      <c r="N1050" s="115">
        <v>2.0290336582980002</v>
      </c>
      <c r="O1050" s="115">
        <v>5.2961859491812602</v>
      </c>
      <c r="P1050" s="115">
        <v>1.0080510017742701</v>
      </c>
      <c r="Q1050" s="115">
        <v>1857.4150403450101</v>
      </c>
      <c r="R1050" s="115">
        <v>1300</v>
      </c>
      <c r="S1050" s="115" t="s">
        <v>346</v>
      </c>
      <c r="T1050" s="115">
        <v>1300</v>
      </c>
      <c r="U1050" s="115" t="s">
        <v>352</v>
      </c>
      <c r="V1050" s="115" t="s">
        <v>350</v>
      </c>
      <c r="Z1050" s="115">
        <v>0</v>
      </c>
      <c r="AA1050" s="115">
        <v>1</v>
      </c>
      <c r="AB1050" s="115">
        <v>5.2961859491812602</v>
      </c>
      <c r="AC1050" s="115">
        <v>1.0080510017742701</v>
      </c>
      <c r="AD1050" s="115">
        <v>1857.4150403450101</v>
      </c>
      <c r="AF1050" s="115">
        <v>-1</v>
      </c>
      <c r="AG1050" s="115">
        <v>-1</v>
      </c>
      <c r="AH1050" s="115">
        <v>-1</v>
      </c>
      <c r="AI1050" s="115">
        <v>-1</v>
      </c>
      <c r="AJ1050" s="115">
        <v>0</v>
      </c>
      <c r="AM1050" s="115" t="s">
        <v>348</v>
      </c>
      <c r="AN1050" s="115">
        <v>-1</v>
      </c>
      <c r="AQ1050" s="115">
        <v>608</v>
      </c>
      <c r="AR1050" s="115" t="s">
        <v>247</v>
      </c>
      <c r="AS1050" s="115" t="s">
        <v>355</v>
      </c>
      <c r="AT1050" s="115" t="s">
        <v>296</v>
      </c>
      <c r="AV1050" s="115">
        <v>178.352450526349</v>
      </c>
      <c r="AW1050" s="115">
        <v>1.5064193351999999</v>
      </c>
    </row>
    <row r="1051" spans="1:49" x14ac:dyDescent="0.25">
      <c r="A1051" s="117">
        <v>450000</v>
      </c>
      <c r="B1051" s="117">
        <v>880000</v>
      </c>
      <c r="C1051" s="117">
        <v>880000</v>
      </c>
      <c r="D1051" s="115" t="s">
        <v>342</v>
      </c>
      <c r="E1051" s="115" t="s">
        <v>13</v>
      </c>
      <c r="F1051" s="115" t="s">
        <v>343</v>
      </c>
      <c r="G1051" s="115" t="s">
        <v>344</v>
      </c>
      <c r="H1051" s="115">
        <v>0.56000000000000005</v>
      </c>
      <c r="I1051" s="115">
        <v>0.48</v>
      </c>
      <c r="J1051" s="115" t="s">
        <v>345</v>
      </c>
      <c r="K1051" s="115">
        <v>5.1503204296999997E-4</v>
      </c>
      <c r="L1051" s="115">
        <v>3738.6576945567099</v>
      </c>
      <c r="M1051" s="115">
        <v>10.6603133498002</v>
      </c>
      <c r="N1051" s="115">
        <v>2.0290336582980002</v>
      </c>
      <c r="O1051" s="115">
        <v>5.49040296329E-3</v>
      </c>
      <c r="P1051" s="115">
        <v>1.04501735029E-3</v>
      </c>
      <c r="Q1051" s="115">
        <v>1.92552851040801</v>
      </c>
      <c r="R1051" s="115">
        <v>1300</v>
      </c>
      <c r="S1051" s="115" t="s">
        <v>346</v>
      </c>
      <c r="T1051" s="115">
        <v>1300</v>
      </c>
      <c r="U1051" s="115" t="s">
        <v>347</v>
      </c>
      <c r="V1051" s="115" t="s">
        <v>345</v>
      </c>
      <c r="Z1051" s="115">
        <v>0</v>
      </c>
      <c r="AA1051" s="115">
        <v>1</v>
      </c>
      <c r="AB1051" s="115">
        <v>5.49040296329E-3</v>
      </c>
      <c r="AC1051" s="115">
        <v>1.04501735029E-3</v>
      </c>
      <c r="AD1051" s="115">
        <v>1.9255285104088999</v>
      </c>
      <c r="AF1051" s="115">
        <v>-1</v>
      </c>
      <c r="AG1051" s="115">
        <v>-1</v>
      </c>
      <c r="AH1051" s="115">
        <v>-1</v>
      </c>
      <c r="AI1051" s="115">
        <v>-1</v>
      </c>
      <c r="AJ1051" s="115">
        <v>0</v>
      </c>
      <c r="AM1051" s="115" t="s">
        <v>348</v>
      </c>
      <c r="AN1051" s="115">
        <v>-1</v>
      </c>
      <c r="AQ1051" s="115">
        <v>608</v>
      </c>
      <c r="AR1051" s="115" t="s">
        <v>247</v>
      </c>
      <c r="AS1051" s="115" t="s">
        <v>355</v>
      </c>
      <c r="AT1051" s="115" t="s">
        <v>296</v>
      </c>
      <c r="AV1051" s="115">
        <v>7.9679777007159096</v>
      </c>
      <c r="AW1051" s="115">
        <v>1.5616613999999999E-3</v>
      </c>
    </row>
    <row r="1052" spans="1:49" x14ac:dyDescent="0.25">
      <c r="A1052" s="117">
        <v>460000</v>
      </c>
      <c r="B1052" s="117">
        <v>880000</v>
      </c>
      <c r="C1052" s="117">
        <v>880000</v>
      </c>
      <c r="D1052" s="115" t="s">
        <v>342</v>
      </c>
      <c r="E1052" s="115" t="s">
        <v>13</v>
      </c>
      <c r="F1052" s="115" t="s">
        <v>343</v>
      </c>
      <c r="G1052" s="115" t="s">
        <v>344</v>
      </c>
      <c r="H1052" s="115">
        <v>0.56000000000000005</v>
      </c>
      <c r="I1052" s="115">
        <v>0.48</v>
      </c>
      <c r="J1052" s="115" t="s">
        <v>345</v>
      </c>
      <c r="K1052" s="115">
        <v>7.1649864360000002E-5</v>
      </c>
      <c r="L1052" s="115">
        <v>3721.7610862889501</v>
      </c>
      <c r="M1052" s="115">
        <v>10.5841050523739</v>
      </c>
      <c r="N1052" s="115">
        <v>2.0056483529217801</v>
      </c>
      <c r="O1052" s="115">
        <v>7.5834969141999999E-4</v>
      </c>
      <c r="P1052" s="115">
        <v>1.4370443245E-4</v>
      </c>
      <c r="Q1052" s="115">
        <v>0.26666367703152999</v>
      </c>
      <c r="R1052" s="115">
        <v>1300</v>
      </c>
      <c r="S1052" s="115" t="s">
        <v>346</v>
      </c>
      <c r="T1052" s="115">
        <v>1300</v>
      </c>
      <c r="U1052" s="115" t="s">
        <v>347</v>
      </c>
      <c r="V1052" s="115" t="s">
        <v>345</v>
      </c>
      <c r="Z1052" s="115">
        <v>0</v>
      </c>
      <c r="AA1052" s="115">
        <v>1</v>
      </c>
      <c r="AB1052" s="115">
        <v>7.5834969141999999E-4</v>
      </c>
      <c r="AC1052" s="115">
        <v>1.4370443245E-4</v>
      </c>
      <c r="AD1052" s="115">
        <v>755.94695756363103</v>
      </c>
      <c r="AF1052" s="115">
        <v>-1</v>
      </c>
      <c r="AG1052" s="115">
        <v>-1</v>
      </c>
      <c r="AH1052" s="115">
        <v>-1</v>
      </c>
      <c r="AI1052" s="115">
        <v>-1</v>
      </c>
      <c r="AJ1052" s="115">
        <v>0</v>
      </c>
      <c r="AM1052" s="115" t="s">
        <v>348</v>
      </c>
      <c r="AN1052" s="115">
        <v>-1</v>
      </c>
      <c r="AQ1052" s="115">
        <v>608</v>
      </c>
      <c r="AR1052" s="115" t="s">
        <v>247</v>
      </c>
      <c r="AS1052" s="115" t="s">
        <v>355</v>
      </c>
      <c r="AT1052" s="115" t="s">
        <v>296</v>
      </c>
      <c r="AV1052" s="115">
        <v>27.238309729290201</v>
      </c>
      <c r="AW1052" s="115">
        <v>0.61309566709999996</v>
      </c>
    </row>
    <row r="1053" spans="1:49" x14ac:dyDescent="0.25">
      <c r="A1053" s="117">
        <v>540000</v>
      </c>
      <c r="B1053" s="117">
        <v>720000</v>
      </c>
      <c r="C1053" s="117">
        <v>720000</v>
      </c>
      <c r="D1053" s="115" t="s">
        <v>342</v>
      </c>
      <c r="E1053" s="115" t="s">
        <v>13</v>
      </c>
      <c r="F1053" s="115" t="s">
        <v>343</v>
      </c>
      <c r="G1053" s="115" t="s">
        <v>344</v>
      </c>
      <c r="H1053" s="115">
        <v>0.56000000000000005</v>
      </c>
      <c r="I1053" s="115">
        <v>0.48</v>
      </c>
      <c r="J1053" s="115" t="s">
        <v>350</v>
      </c>
      <c r="K1053" s="115">
        <v>0.18334376207028999</v>
      </c>
      <c r="L1053" s="115">
        <v>3688.32792874495</v>
      </c>
      <c r="M1053" s="115">
        <v>9.1885121497232092</v>
      </c>
      <c r="N1053" s="115">
        <v>1.35120013659794</v>
      </c>
      <c r="O1053" s="115">
        <v>1.6846563853588501</v>
      </c>
      <c r="P1053" s="115">
        <v>0.24773411635376</v>
      </c>
      <c r="Q1053" s="115">
        <v>676.23191820503496</v>
      </c>
      <c r="R1053" s="115">
        <v>1200</v>
      </c>
      <c r="S1053" s="115" t="s">
        <v>351</v>
      </c>
      <c r="T1053" s="115">
        <v>1200</v>
      </c>
      <c r="U1053" s="115" t="s">
        <v>352</v>
      </c>
      <c r="V1053" s="115" t="s">
        <v>350</v>
      </c>
      <c r="Z1053" s="115">
        <v>0</v>
      </c>
      <c r="AA1053" s="115">
        <v>1</v>
      </c>
      <c r="AB1053" s="115">
        <v>1.6846563853588501</v>
      </c>
      <c r="AC1053" s="115">
        <v>0.24773411635376</v>
      </c>
      <c r="AD1053" s="115">
        <v>676.23191820503496</v>
      </c>
      <c r="AF1053" s="115">
        <v>-1</v>
      </c>
      <c r="AG1053" s="115">
        <v>-1</v>
      </c>
      <c r="AH1053" s="115">
        <v>-1</v>
      </c>
      <c r="AI1053" s="115">
        <v>-1</v>
      </c>
      <c r="AJ1053" s="115">
        <v>0</v>
      </c>
      <c r="AM1053" s="115" t="s">
        <v>348</v>
      </c>
      <c r="AN1053" s="115">
        <v>-1</v>
      </c>
      <c r="AQ1053" s="115">
        <v>608</v>
      </c>
      <c r="AR1053" s="115" t="s">
        <v>247</v>
      </c>
      <c r="AS1053" s="115" t="s">
        <v>355</v>
      </c>
      <c r="AT1053" s="115" t="s">
        <v>296</v>
      </c>
      <c r="AV1053" s="115">
        <v>164.04481591349401</v>
      </c>
      <c r="AW1053" s="115">
        <v>0.54844437810000002</v>
      </c>
    </row>
    <row r="1054" spans="1:49" x14ac:dyDescent="0.25">
      <c r="A1054" s="117">
        <v>540000</v>
      </c>
      <c r="B1054" s="117">
        <v>720000</v>
      </c>
      <c r="C1054" s="117">
        <v>720000</v>
      </c>
      <c r="D1054" s="115" t="s">
        <v>342</v>
      </c>
      <c r="E1054" s="115" t="s">
        <v>13</v>
      </c>
      <c r="F1054" s="115" t="s">
        <v>343</v>
      </c>
      <c r="G1054" s="115" t="s">
        <v>344</v>
      </c>
      <c r="H1054" s="115">
        <v>0.56000000000000005</v>
      </c>
      <c r="I1054" s="115">
        <v>0.48</v>
      </c>
      <c r="J1054" s="115" t="s">
        <v>350</v>
      </c>
      <c r="K1054" s="115">
        <v>5.7633193066499999E-3</v>
      </c>
      <c r="L1054" s="115">
        <v>3688.32792874495</v>
      </c>
      <c r="M1054" s="115">
        <v>9.1885121497232092</v>
      </c>
      <c r="N1054" s="115">
        <v>1.35120013659794</v>
      </c>
      <c r="O1054" s="115">
        <v>5.2956329471910001E-2</v>
      </c>
      <c r="P1054" s="115">
        <v>7.7873978344000002E-3</v>
      </c>
      <c r="Q1054" s="115">
        <v>21.2570115610032</v>
      </c>
      <c r="R1054" s="115">
        <v>1210</v>
      </c>
      <c r="S1054" s="115" t="s">
        <v>353</v>
      </c>
      <c r="T1054" s="115">
        <v>1210</v>
      </c>
      <c r="U1054" s="115" t="s">
        <v>352</v>
      </c>
      <c r="V1054" s="115" t="s">
        <v>350</v>
      </c>
      <c r="Z1054" s="115">
        <v>0</v>
      </c>
      <c r="AA1054" s="115">
        <v>1</v>
      </c>
      <c r="AB1054" s="115">
        <v>5.2956329471910001E-2</v>
      </c>
      <c r="AC1054" s="115">
        <v>7.7873978344000002E-3</v>
      </c>
      <c r="AD1054" s="115">
        <v>21.257011561003601</v>
      </c>
      <c r="AF1054" s="115">
        <v>-1</v>
      </c>
      <c r="AG1054" s="115">
        <v>-1</v>
      </c>
      <c r="AH1054" s="115">
        <v>-1</v>
      </c>
      <c r="AI1054" s="115">
        <v>-1</v>
      </c>
      <c r="AJ1054" s="115">
        <v>0</v>
      </c>
      <c r="AM1054" s="115" t="s">
        <v>348</v>
      </c>
      <c r="AN1054" s="115">
        <v>-1</v>
      </c>
      <c r="AQ1054" s="115">
        <v>608</v>
      </c>
      <c r="AR1054" s="115" t="s">
        <v>247</v>
      </c>
      <c r="AS1054" s="115" t="s">
        <v>355</v>
      </c>
      <c r="AT1054" s="115" t="s">
        <v>296</v>
      </c>
      <c r="AV1054" s="115">
        <v>40.029629238814302</v>
      </c>
      <c r="AW1054" s="115">
        <v>1.7240074300000002E-2</v>
      </c>
    </row>
    <row r="1055" spans="1:49" x14ac:dyDescent="0.25">
      <c r="A1055" s="117">
        <v>540000</v>
      </c>
      <c r="B1055" s="117">
        <v>720000</v>
      </c>
      <c r="C1055" s="117">
        <v>720000</v>
      </c>
      <c r="D1055" s="115" t="s">
        <v>342</v>
      </c>
      <c r="E1055" s="115" t="s">
        <v>13</v>
      </c>
      <c r="F1055" s="115" t="s">
        <v>343</v>
      </c>
      <c r="G1055" s="115" t="s">
        <v>344</v>
      </c>
      <c r="H1055" s="115">
        <v>0.56000000000000005</v>
      </c>
      <c r="I1055" s="115">
        <v>0.48</v>
      </c>
      <c r="J1055" s="115" t="s">
        <v>350</v>
      </c>
      <c r="K1055" s="115">
        <v>0.10553342897822</v>
      </c>
      <c r="L1055" s="115">
        <v>3688.32792874495</v>
      </c>
      <c r="M1055" s="115">
        <v>9.1885121497232092</v>
      </c>
      <c r="N1055" s="115">
        <v>1.35120013659794</v>
      </c>
      <c r="O1055" s="115">
        <v>0.96969519436835006</v>
      </c>
      <c r="P1055" s="115">
        <v>0.14259678365101999</v>
      </c>
      <c r="Q1055" s="115">
        <v>389.24189351660198</v>
      </c>
      <c r="R1055" s="115">
        <v>1210</v>
      </c>
      <c r="S1055" s="115" t="s">
        <v>353</v>
      </c>
      <c r="T1055" s="115">
        <v>1210</v>
      </c>
      <c r="U1055" s="115" t="s">
        <v>352</v>
      </c>
      <c r="V1055" s="115" t="s">
        <v>350</v>
      </c>
      <c r="Z1055" s="115">
        <v>0</v>
      </c>
      <c r="AA1055" s="115">
        <v>1</v>
      </c>
      <c r="AB1055" s="115">
        <v>0.96969519436835006</v>
      </c>
      <c r="AC1055" s="115">
        <v>0.14259678365101999</v>
      </c>
      <c r="AD1055" s="115">
        <v>389.24189351660198</v>
      </c>
      <c r="AF1055" s="115">
        <v>-1</v>
      </c>
      <c r="AG1055" s="115">
        <v>-1</v>
      </c>
      <c r="AH1055" s="115">
        <v>-1</v>
      </c>
      <c r="AI1055" s="115">
        <v>-1</v>
      </c>
      <c r="AJ1055" s="115">
        <v>0</v>
      </c>
      <c r="AM1055" s="115" t="s">
        <v>348</v>
      </c>
      <c r="AN1055" s="115">
        <v>-1</v>
      </c>
      <c r="AQ1055" s="115">
        <v>608</v>
      </c>
      <c r="AR1055" s="115" t="s">
        <v>247</v>
      </c>
      <c r="AS1055" s="115" t="s">
        <v>355</v>
      </c>
      <c r="AT1055" s="115" t="s">
        <v>296</v>
      </c>
      <c r="AV1055" s="115">
        <v>83.186054221843307</v>
      </c>
      <c r="AW1055" s="115">
        <v>0.31568685610000002</v>
      </c>
    </row>
    <row r="1056" spans="1:49" x14ac:dyDescent="0.25">
      <c r="A1056" s="117">
        <v>540000</v>
      </c>
      <c r="B1056" s="117">
        <v>720000</v>
      </c>
      <c r="C1056" s="117">
        <v>720000</v>
      </c>
      <c r="D1056" s="115" t="s">
        <v>342</v>
      </c>
      <c r="E1056" s="115" t="s">
        <v>13</v>
      </c>
      <c r="F1056" s="115" t="s">
        <v>343</v>
      </c>
      <c r="G1056" s="115" t="s">
        <v>344</v>
      </c>
      <c r="H1056" s="115">
        <v>0.56000000000000005</v>
      </c>
      <c r="I1056" s="115">
        <v>0.48</v>
      </c>
      <c r="J1056" s="115" t="s">
        <v>350</v>
      </c>
      <c r="K1056" s="115">
        <v>0.10445926508353</v>
      </c>
      <c r="L1056" s="115">
        <v>3688.32792874495</v>
      </c>
      <c r="M1056" s="115">
        <v>9.1885121497232092</v>
      </c>
      <c r="N1056" s="115">
        <v>1.35120013659794</v>
      </c>
      <c r="O1056" s="115">
        <v>0.95982522637117995</v>
      </c>
      <c r="P1056" s="115">
        <v>0.14114537324977999</v>
      </c>
      <c r="Q1056" s="115">
        <v>385.28002482376002</v>
      </c>
      <c r="R1056" s="115">
        <v>1210</v>
      </c>
      <c r="S1056" s="115" t="s">
        <v>353</v>
      </c>
      <c r="T1056" s="115">
        <v>1210</v>
      </c>
      <c r="U1056" s="115" t="s">
        <v>352</v>
      </c>
      <c r="V1056" s="115" t="s">
        <v>350</v>
      </c>
      <c r="Z1056" s="115">
        <v>0</v>
      </c>
      <c r="AA1056" s="115">
        <v>1</v>
      </c>
      <c r="AB1056" s="115">
        <v>0.95982522637117995</v>
      </c>
      <c r="AC1056" s="115">
        <v>0.14114537324977999</v>
      </c>
      <c r="AD1056" s="115">
        <v>385.28002482376002</v>
      </c>
      <c r="AF1056" s="115">
        <v>-1</v>
      </c>
      <c r="AG1056" s="115">
        <v>-1</v>
      </c>
      <c r="AH1056" s="115">
        <v>-1</v>
      </c>
      <c r="AI1056" s="115">
        <v>-1</v>
      </c>
      <c r="AJ1056" s="115">
        <v>0</v>
      </c>
      <c r="AM1056" s="115" t="s">
        <v>348</v>
      </c>
      <c r="AN1056" s="115">
        <v>-1</v>
      </c>
      <c r="AQ1056" s="115">
        <v>608</v>
      </c>
      <c r="AR1056" s="115" t="s">
        <v>247</v>
      </c>
      <c r="AS1056" s="115" t="s">
        <v>355</v>
      </c>
      <c r="AT1056" s="115" t="s">
        <v>296</v>
      </c>
      <c r="AV1056" s="115">
        <v>83.031484544723796</v>
      </c>
      <c r="AW1056" s="115">
        <v>0.31247366170000002</v>
      </c>
    </row>
    <row r="1057" spans="1:49" x14ac:dyDescent="0.25">
      <c r="A1057" s="117">
        <v>540000</v>
      </c>
      <c r="B1057" s="117">
        <v>720000</v>
      </c>
      <c r="C1057" s="117">
        <v>720000</v>
      </c>
      <c r="D1057" s="115" t="s">
        <v>342</v>
      </c>
      <c r="E1057" s="115" t="s">
        <v>13</v>
      </c>
      <c r="F1057" s="115" t="s">
        <v>343</v>
      </c>
      <c r="G1057" s="115" t="s">
        <v>344</v>
      </c>
      <c r="H1057" s="115">
        <v>0.56000000000000005</v>
      </c>
      <c r="I1057" s="115">
        <v>0.48</v>
      </c>
      <c r="J1057" s="115" t="s">
        <v>350</v>
      </c>
      <c r="K1057" s="115">
        <v>1.0062757310729999E-2</v>
      </c>
      <c r="L1057" s="115">
        <v>3688.32792874495</v>
      </c>
      <c r="M1057" s="115">
        <v>9.1885121497232092</v>
      </c>
      <c r="N1057" s="115">
        <v>1.35120013659794</v>
      </c>
      <c r="O1057" s="115">
        <v>9.2461767809429996E-2</v>
      </c>
      <c r="P1057" s="115">
        <v>1.359679905282E-2</v>
      </c>
      <c r="Q1057" s="115">
        <v>37.114748829377397</v>
      </c>
      <c r="R1057" s="115">
        <v>1210</v>
      </c>
      <c r="S1057" s="115" t="s">
        <v>353</v>
      </c>
      <c r="T1057" s="115">
        <v>1210</v>
      </c>
      <c r="U1057" s="115" t="s">
        <v>352</v>
      </c>
      <c r="V1057" s="115" t="s">
        <v>350</v>
      </c>
      <c r="Z1057" s="115">
        <v>0</v>
      </c>
      <c r="AA1057" s="115">
        <v>1</v>
      </c>
      <c r="AB1057" s="115">
        <v>9.2461767809429996E-2</v>
      </c>
      <c r="AC1057" s="115">
        <v>1.359679905282E-2</v>
      </c>
      <c r="AD1057" s="115">
        <v>37.114748829376701</v>
      </c>
      <c r="AF1057" s="115">
        <v>-1</v>
      </c>
      <c r="AG1057" s="115">
        <v>-1</v>
      </c>
      <c r="AH1057" s="115">
        <v>-1</v>
      </c>
      <c r="AI1057" s="115">
        <v>-1</v>
      </c>
      <c r="AJ1057" s="115">
        <v>0</v>
      </c>
      <c r="AM1057" s="115" t="s">
        <v>348</v>
      </c>
      <c r="AN1057" s="115">
        <v>-1</v>
      </c>
      <c r="AQ1057" s="115">
        <v>608</v>
      </c>
      <c r="AR1057" s="115" t="s">
        <v>247</v>
      </c>
      <c r="AS1057" s="115" t="s">
        <v>355</v>
      </c>
      <c r="AT1057" s="115" t="s">
        <v>296</v>
      </c>
      <c r="AV1057" s="115">
        <v>40.607723373905998</v>
      </c>
      <c r="AW1057" s="115">
        <v>3.0101175000000001E-2</v>
      </c>
    </row>
    <row r="1058" spans="1:49" x14ac:dyDescent="0.25">
      <c r="A1058" s="117">
        <v>540000</v>
      </c>
      <c r="B1058" s="117">
        <v>720000</v>
      </c>
      <c r="C1058" s="117">
        <v>720000</v>
      </c>
      <c r="D1058" s="115" t="s">
        <v>342</v>
      </c>
      <c r="E1058" s="115" t="s">
        <v>13</v>
      </c>
      <c r="F1058" s="115" t="s">
        <v>343</v>
      </c>
      <c r="G1058" s="115" t="s">
        <v>344</v>
      </c>
      <c r="H1058" s="115">
        <v>0.56000000000000005</v>
      </c>
      <c r="I1058" s="115">
        <v>0.48</v>
      </c>
      <c r="J1058" s="115" t="s">
        <v>350</v>
      </c>
      <c r="K1058" s="115">
        <v>4.9979300871699998E-3</v>
      </c>
      <c r="L1058" s="115">
        <v>3688.32792874495</v>
      </c>
      <c r="M1058" s="115">
        <v>9.1885121497232092</v>
      </c>
      <c r="N1058" s="115">
        <v>1.35120013659794</v>
      </c>
      <c r="O1058" s="115">
        <v>4.5923541329510001E-2</v>
      </c>
      <c r="P1058" s="115">
        <v>6.7532038164999997E-3</v>
      </c>
      <c r="Q1058" s="115">
        <v>18.434005126456999</v>
      </c>
      <c r="R1058" s="115">
        <v>1210</v>
      </c>
      <c r="S1058" s="115" t="s">
        <v>353</v>
      </c>
      <c r="T1058" s="115">
        <v>1210</v>
      </c>
      <c r="U1058" s="115" t="s">
        <v>352</v>
      </c>
      <c r="V1058" s="115" t="s">
        <v>350</v>
      </c>
      <c r="Z1058" s="115">
        <v>0</v>
      </c>
      <c r="AA1058" s="115">
        <v>1</v>
      </c>
      <c r="AB1058" s="115">
        <v>4.5923541329510001E-2</v>
      </c>
      <c r="AC1058" s="115">
        <v>6.7532038164999997E-3</v>
      </c>
      <c r="AD1058" s="115">
        <v>18.434005126457201</v>
      </c>
      <c r="AF1058" s="115">
        <v>-1</v>
      </c>
      <c r="AG1058" s="115">
        <v>-1</v>
      </c>
      <c r="AH1058" s="115">
        <v>-1</v>
      </c>
      <c r="AI1058" s="115">
        <v>-1</v>
      </c>
      <c r="AJ1058" s="115">
        <v>0</v>
      </c>
      <c r="AM1058" s="115" t="s">
        <v>348</v>
      </c>
      <c r="AN1058" s="115">
        <v>-1</v>
      </c>
      <c r="AQ1058" s="115">
        <v>608</v>
      </c>
      <c r="AR1058" s="115" t="s">
        <v>247</v>
      </c>
      <c r="AS1058" s="115" t="s">
        <v>355</v>
      </c>
      <c r="AT1058" s="115" t="s">
        <v>296</v>
      </c>
      <c r="AV1058" s="115">
        <v>36.732805289408702</v>
      </c>
      <c r="AW1058" s="115">
        <v>1.49505313E-2</v>
      </c>
    </row>
    <row r="1059" spans="1:49" x14ac:dyDescent="0.25">
      <c r="A1059" s="117">
        <v>540000</v>
      </c>
      <c r="B1059" s="117">
        <v>720000</v>
      </c>
      <c r="C1059" s="117">
        <v>720000</v>
      </c>
      <c r="D1059" s="115" t="s">
        <v>342</v>
      </c>
      <c r="E1059" s="115" t="s">
        <v>13</v>
      </c>
      <c r="F1059" s="115" t="s">
        <v>343</v>
      </c>
      <c r="G1059" s="115" t="s">
        <v>344</v>
      </c>
      <c r="H1059" s="115">
        <v>0.56000000000000005</v>
      </c>
      <c r="I1059" s="115">
        <v>0.48</v>
      </c>
      <c r="J1059" s="115" t="s">
        <v>350</v>
      </c>
      <c r="K1059" s="115">
        <v>0.10253729679244</v>
      </c>
      <c r="L1059" s="115">
        <v>3688.32792874495</v>
      </c>
      <c r="M1059" s="115">
        <v>9.1885121497232092</v>
      </c>
      <c r="N1059" s="115">
        <v>1.35120013659794</v>
      </c>
      <c r="O1059" s="115">
        <v>0.94216519737718996</v>
      </c>
      <c r="P1059" s="115">
        <v>0.13854840943234001</v>
      </c>
      <c r="Q1059" s="115">
        <v>378.1911754976</v>
      </c>
      <c r="R1059" s="115">
        <v>1210</v>
      </c>
      <c r="S1059" s="115" t="s">
        <v>353</v>
      </c>
      <c r="T1059" s="115">
        <v>1210</v>
      </c>
      <c r="U1059" s="115" t="s">
        <v>352</v>
      </c>
      <c r="V1059" s="115" t="s">
        <v>350</v>
      </c>
      <c r="Z1059" s="115">
        <v>0</v>
      </c>
      <c r="AA1059" s="115">
        <v>1</v>
      </c>
      <c r="AB1059" s="115">
        <v>0.94216519737718996</v>
      </c>
      <c r="AC1059" s="115">
        <v>0.13854840943234001</v>
      </c>
      <c r="AD1059" s="115">
        <v>378.1911754976</v>
      </c>
      <c r="AF1059" s="115">
        <v>-1</v>
      </c>
      <c r="AG1059" s="115">
        <v>-1</v>
      </c>
      <c r="AH1059" s="115">
        <v>-1</v>
      </c>
      <c r="AI1059" s="115">
        <v>-1</v>
      </c>
      <c r="AJ1059" s="115">
        <v>0</v>
      </c>
      <c r="AM1059" s="115" t="s">
        <v>348</v>
      </c>
      <c r="AN1059" s="115">
        <v>-1</v>
      </c>
      <c r="AQ1059" s="115">
        <v>608</v>
      </c>
      <c r="AR1059" s="115" t="s">
        <v>247</v>
      </c>
      <c r="AS1059" s="115" t="s">
        <v>355</v>
      </c>
      <c r="AT1059" s="115" t="s">
        <v>296</v>
      </c>
      <c r="AV1059" s="115">
        <v>82.433097251443897</v>
      </c>
      <c r="AW1059" s="115">
        <v>0.30672439210000002</v>
      </c>
    </row>
    <row r="1060" spans="1:49" x14ac:dyDescent="0.25">
      <c r="A1060" s="117">
        <v>540000</v>
      </c>
      <c r="B1060" s="117">
        <v>720000</v>
      </c>
      <c r="C1060" s="117">
        <v>720000</v>
      </c>
      <c r="D1060" s="115" t="s">
        <v>342</v>
      </c>
      <c r="E1060" s="115" t="s">
        <v>13</v>
      </c>
      <c r="F1060" s="115" t="s">
        <v>343</v>
      </c>
      <c r="G1060" s="115" t="s">
        <v>344</v>
      </c>
      <c r="H1060" s="115">
        <v>0.56000000000000005</v>
      </c>
      <c r="I1060" s="115">
        <v>0.48</v>
      </c>
      <c r="J1060" s="115" t="s">
        <v>350</v>
      </c>
      <c r="K1060" s="115">
        <v>0.10106569415390999</v>
      </c>
      <c r="L1060" s="115">
        <v>3688.32792874495</v>
      </c>
      <c r="M1060" s="115">
        <v>9.1885121497232092</v>
      </c>
      <c r="N1060" s="115">
        <v>1.35120013659794</v>
      </c>
      <c r="O1060" s="115">
        <v>0.92864335865344005</v>
      </c>
      <c r="P1060" s="115">
        <v>0.13655997974612999</v>
      </c>
      <c r="Q1060" s="115">
        <v>372.76342238587301</v>
      </c>
      <c r="R1060" s="115">
        <v>1210</v>
      </c>
      <c r="S1060" s="115" t="s">
        <v>353</v>
      </c>
      <c r="T1060" s="115">
        <v>1210</v>
      </c>
      <c r="U1060" s="115" t="s">
        <v>352</v>
      </c>
      <c r="V1060" s="115" t="s">
        <v>350</v>
      </c>
      <c r="Z1060" s="115">
        <v>0</v>
      </c>
      <c r="AA1060" s="115">
        <v>1</v>
      </c>
      <c r="AB1060" s="115">
        <v>0.92864335865344005</v>
      </c>
      <c r="AC1060" s="115">
        <v>0.13655997974612999</v>
      </c>
      <c r="AD1060" s="115">
        <v>372.76342238587301</v>
      </c>
      <c r="AF1060" s="115">
        <v>-1</v>
      </c>
      <c r="AG1060" s="115">
        <v>-1</v>
      </c>
      <c r="AH1060" s="115">
        <v>-1</v>
      </c>
      <c r="AI1060" s="115">
        <v>-1</v>
      </c>
      <c r="AJ1060" s="115">
        <v>0</v>
      </c>
      <c r="AM1060" s="115" t="s">
        <v>348</v>
      </c>
      <c r="AN1060" s="115">
        <v>-1</v>
      </c>
      <c r="AQ1060" s="115">
        <v>608</v>
      </c>
      <c r="AR1060" s="115" t="s">
        <v>247</v>
      </c>
      <c r="AS1060" s="115" t="s">
        <v>355</v>
      </c>
      <c r="AT1060" s="115" t="s">
        <v>296</v>
      </c>
      <c r="AV1060" s="115">
        <v>81.498384760445205</v>
      </c>
      <c r="AW1060" s="115">
        <v>0.30232232149999999</v>
      </c>
    </row>
    <row r="1061" spans="1:49" x14ac:dyDescent="0.25">
      <c r="A1061" s="117">
        <v>550000</v>
      </c>
      <c r="B1061" s="117">
        <v>770000</v>
      </c>
      <c r="C1061" s="117">
        <v>770000</v>
      </c>
      <c r="D1061" s="115" t="s">
        <v>342</v>
      </c>
      <c r="E1061" s="115" t="s">
        <v>13</v>
      </c>
      <c r="F1061" s="115" t="s">
        <v>343</v>
      </c>
      <c r="G1061" s="115" t="s">
        <v>344</v>
      </c>
      <c r="H1061" s="115">
        <v>0.56000000000000005</v>
      </c>
      <c r="I1061" s="115">
        <v>0.48</v>
      </c>
      <c r="J1061" s="115" t="s">
        <v>350</v>
      </c>
      <c r="K1061" s="115">
        <v>4.3242792417329999E-2</v>
      </c>
      <c r="L1061" s="115">
        <v>3687.95144534783</v>
      </c>
      <c r="M1061" s="115">
        <v>9.1876587278747905</v>
      </c>
      <c r="N1061" s="115">
        <v>1.3510775106131001</v>
      </c>
      <c r="O1061" s="115">
        <v>0.39730001917081997</v>
      </c>
      <c r="P1061" s="115">
        <v>5.8424364331170001E-2</v>
      </c>
      <c r="Q1061" s="115">
        <v>159.477318796394</v>
      </c>
      <c r="R1061" s="115">
        <v>1210</v>
      </c>
      <c r="S1061" s="115" t="s">
        <v>353</v>
      </c>
      <c r="T1061" s="115">
        <v>1210</v>
      </c>
      <c r="U1061" s="115" t="s">
        <v>352</v>
      </c>
      <c r="V1061" s="115" t="s">
        <v>350</v>
      </c>
      <c r="Z1061" s="115">
        <v>0</v>
      </c>
      <c r="AA1061" s="115">
        <v>1</v>
      </c>
      <c r="AB1061" s="115">
        <v>0.39730001917081997</v>
      </c>
      <c r="AC1061" s="115">
        <v>5.8424364331170001E-2</v>
      </c>
      <c r="AD1061" s="115">
        <v>308.04936369543299</v>
      </c>
      <c r="AF1061" s="115">
        <v>-1</v>
      </c>
      <c r="AG1061" s="115">
        <v>-1</v>
      </c>
      <c r="AH1061" s="115">
        <v>-1</v>
      </c>
      <c r="AI1061" s="115">
        <v>-1</v>
      </c>
      <c r="AJ1061" s="115">
        <v>0</v>
      </c>
      <c r="AM1061" s="115" t="s">
        <v>348</v>
      </c>
      <c r="AN1061" s="115">
        <v>-1</v>
      </c>
      <c r="AQ1061" s="115">
        <v>608</v>
      </c>
      <c r="AR1061" s="115" t="s">
        <v>247</v>
      </c>
      <c r="AS1061" s="115" t="s">
        <v>355</v>
      </c>
      <c r="AT1061" s="115" t="s">
        <v>296</v>
      </c>
      <c r="AV1061" s="115">
        <v>52.197342665717201</v>
      </c>
      <c r="AW1061" s="115">
        <v>0.24983727789999999</v>
      </c>
    </row>
    <row r="1062" spans="1:49" x14ac:dyDescent="0.25">
      <c r="A1062" s="117">
        <v>550000</v>
      </c>
      <c r="B1062" s="117">
        <v>770000</v>
      </c>
      <c r="C1062" s="117">
        <v>770000</v>
      </c>
      <c r="D1062" s="115" t="s">
        <v>342</v>
      </c>
      <c r="E1062" s="115" t="s">
        <v>13</v>
      </c>
      <c r="F1062" s="115" t="s">
        <v>343</v>
      </c>
      <c r="G1062" s="115" t="s">
        <v>344</v>
      </c>
      <c r="H1062" s="115">
        <v>0.56000000000000005</v>
      </c>
      <c r="I1062" s="115">
        <v>0.48</v>
      </c>
      <c r="J1062" s="115" t="s">
        <v>350</v>
      </c>
      <c r="K1062" s="115">
        <v>7.7661347085170002E-2</v>
      </c>
      <c r="L1062" s="115">
        <v>3687.95144534783</v>
      </c>
      <c r="M1062" s="115">
        <v>9.1876587278747905</v>
      </c>
      <c r="N1062" s="115">
        <v>1.3510775106131001</v>
      </c>
      <c r="O1062" s="115">
        <v>0.71352595336559999</v>
      </c>
      <c r="P1062" s="115">
        <v>0.10492649949069</v>
      </c>
      <c r="Q1062" s="115">
        <v>286.41127723042302</v>
      </c>
      <c r="R1062" s="115">
        <v>1210</v>
      </c>
      <c r="S1062" s="115" t="s">
        <v>353</v>
      </c>
      <c r="T1062" s="115">
        <v>1210</v>
      </c>
      <c r="U1062" s="115" t="s">
        <v>352</v>
      </c>
      <c r="V1062" s="115" t="s">
        <v>350</v>
      </c>
      <c r="Z1062" s="115">
        <v>0</v>
      </c>
      <c r="AA1062" s="115">
        <v>1</v>
      </c>
      <c r="AB1062" s="115">
        <v>0.71352595336559999</v>
      </c>
      <c r="AC1062" s="115">
        <v>0.10492649949069</v>
      </c>
      <c r="AD1062" s="115">
        <v>557.98391573037998</v>
      </c>
      <c r="AF1062" s="115">
        <v>-1</v>
      </c>
      <c r="AG1062" s="115">
        <v>-1</v>
      </c>
      <c r="AH1062" s="115">
        <v>-1</v>
      </c>
      <c r="AI1062" s="115">
        <v>-1</v>
      </c>
      <c r="AJ1062" s="115">
        <v>0</v>
      </c>
      <c r="AM1062" s="115" t="s">
        <v>348</v>
      </c>
      <c r="AN1062" s="115">
        <v>-1</v>
      </c>
      <c r="AQ1062" s="115">
        <v>608</v>
      </c>
      <c r="AR1062" s="115" t="s">
        <v>247</v>
      </c>
      <c r="AS1062" s="115" t="s">
        <v>355</v>
      </c>
      <c r="AT1062" s="115" t="s">
        <v>296</v>
      </c>
      <c r="AV1062" s="115">
        <v>72.743059816631401</v>
      </c>
      <c r="AW1062" s="115">
        <v>0.45254169970000002</v>
      </c>
    </row>
    <row r="1063" spans="1:49" x14ac:dyDescent="0.25">
      <c r="A1063" s="117">
        <v>550000</v>
      </c>
      <c r="B1063" s="117">
        <v>770000</v>
      </c>
      <c r="C1063" s="117">
        <v>770000</v>
      </c>
      <c r="D1063" s="115" t="s">
        <v>342</v>
      </c>
      <c r="E1063" s="115" t="s">
        <v>13</v>
      </c>
      <c r="F1063" s="115" t="s">
        <v>343</v>
      </c>
      <c r="G1063" s="115" t="s">
        <v>344</v>
      </c>
      <c r="H1063" s="115">
        <v>0.56000000000000005</v>
      </c>
      <c r="I1063" s="115">
        <v>0.48</v>
      </c>
      <c r="J1063" s="115" t="s">
        <v>350</v>
      </c>
      <c r="K1063" s="115">
        <v>5.063086348668E-2</v>
      </c>
      <c r="L1063" s="115">
        <v>3687.95144534783</v>
      </c>
      <c r="M1063" s="115">
        <v>9.1876587278747905</v>
      </c>
      <c r="N1063" s="115">
        <v>1.3510775106131001</v>
      </c>
      <c r="O1063" s="115">
        <v>0.46517909481327002</v>
      </c>
      <c r="P1063" s="115">
        <v>6.8406220999779999E-2</v>
      </c>
      <c r="Q1063" s="115">
        <v>186.724166174928</v>
      </c>
      <c r="R1063" s="115">
        <v>1210</v>
      </c>
      <c r="S1063" s="115" t="s">
        <v>353</v>
      </c>
      <c r="T1063" s="115">
        <v>1210</v>
      </c>
      <c r="U1063" s="115" t="s">
        <v>352</v>
      </c>
      <c r="V1063" s="115" t="s">
        <v>350</v>
      </c>
      <c r="Z1063" s="115">
        <v>0</v>
      </c>
      <c r="AA1063" s="115">
        <v>1</v>
      </c>
      <c r="AB1063" s="115">
        <v>0.46517909481327002</v>
      </c>
      <c r="AC1063" s="115">
        <v>6.8406220999779999E-2</v>
      </c>
      <c r="AD1063" s="115">
        <v>388.44368636849498</v>
      </c>
      <c r="AF1063" s="115">
        <v>-1</v>
      </c>
      <c r="AG1063" s="115">
        <v>-1</v>
      </c>
      <c r="AH1063" s="115">
        <v>-1</v>
      </c>
      <c r="AI1063" s="115">
        <v>-1</v>
      </c>
      <c r="AJ1063" s="115">
        <v>0</v>
      </c>
      <c r="AM1063" s="115" t="s">
        <v>348</v>
      </c>
      <c r="AN1063" s="115">
        <v>-1</v>
      </c>
      <c r="AQ1063" s="115">
        <v>608</v>
      </c>
      <c r="AR1063" s="115" t="s">
        <v>247</v>
      </c>
      <c r="AS1063" s="115" t="s">
        <v>355</v>
      </c>
      <c r="AT1063" s="115" t="s">
        <v>296</v>
      </c>
      <c r="AV1063" s="115">
        <v>57.596677578632402</v>
      </c>
      <c r="AW1063" s="115">
        <v>0.31503948609999999</v>
      </c>
    </row>
    <row r="1064" spans="1:49" x14ac:dyDescent="0.25">
      <c r="A1064" s="117">
        <v>550000</v>
      </c>
      <c r="B1064" s="117">
        <v>790000</v>
      </c>
      <c r="C1064" s="117">
        <v>790000</v>
      </c>
      <c r="D1064" s="115" t="s">
        <v>342</v>
      </c>
      <c r="E1064" s="115" t="s">
        <v>13</v>
      </c>
      <c r="F1064" s="115" t="s">
        <v>343</v>
      </c>
      <c r="G1064" s="115" t="s">
        <v>344</v>
      </c>
      <c r="H1064" s="115">
        <v>0.56000000000000005</v>
      </c>
      <c r="I1064" s="115">
        <v>0.48</v>
      </c>
      <c r="J1064" s="115" t="s">
        <v>350</v>
      </c>
      <c r="K1064" s="115">
        <v>1.614595718E-5</v>
      </c>
      <c r="L1064" s="115">
        <v>3692.1473056227601</v>
      </c>
      <c r="M1064" s="115">
        <v>9.1974220051432205</v>
      </c>
      <c r="N1064" s="115">
        <v>1.3524897862732901</v>
      </c>
      <c r="O1064" s="115">
        <v>1.4850118193E-4</v>
      </c>
      <c r="P1064" s="115">
        <v>2.183724218E-5</v>
      </c>
      <c r="Q1064" s="115">
        <v>5.9613252328370003E-2</v>
      </c>
      <c r="R1064" s="115">
        <v>1200</v>
      </c>
      <c r="S1064" s="115" t="s">
        <v>351</v>
      </c>
      <c r="T1064" s="115">
        <v>1200</v>
      </c>
      <c r="U1064" s="115" t="s">
        <v>352</v>
      </c>
      <c r="V1064" s="115" t="s">
        <v>350</v>
      </c>
      <c r="Z1064" s="115">
        <v>0</v>
      </c>
      <c r="AA1064" s="115">
        <v>1</v>
      </c>
      <c r="AB1064" s="115">
        <v>1.4850118193E-4</v>
      </c>
      <c r="AC1064" s="115">
        <v>2.183724218E-5</v>
      </c>
      <c r="AD1064" s="115">
        <v>232.807469118028</v>
      </c>
      <c r="AF1064" s="115">
        <v>-1</v>
      </c>
      <c r="AG1064" s="115">
        <v>-1</v>
      </c>
      <c r="AH1064" s="115">
        <v>-1</v>
      </c>
      <c r="AI1064" s="115">
        <v>-1</v>
      </c>
      <c r="AJ1064" s="115">
        <v>0</v>
      </c>
      <c r="AM1064" s="115" t="s">
        <v>348</v>
      </c>
      <c r="AN1064" s="115">
        <v>-1</v>
      </c>
      <c r="AQ1064" s="115">
        <v>608</v>
      </c>
      <c r="AR1064" s="115" t="s">
        <v>247</v>
      </c>
      <c r="AS1064" s="115" t="s">
        <v>355</v>
      </c>
      <c r="AT1064" s="115" t="s">
        <v>296</v>
      </c>
      <c r="AV1064" s="115">
        <v>3.9322852875849401</v>
      </c>
      <c r="AW1064" s="115">
        <v>0.1888138436</v>
      </c>
    </row>
    <row r="1065" spans="1:49" x14ac:dyDescent="0.25">
      <c r="A1065" s="117">
        <v>550000</v>
      </c>
      <c r="B1065" s="117">
        <v>790000</v>
      </c>
      <c r="C1065" s="117">
        <v>790000</v>
      </c>
      <c r="D1065" s="115" t="s">
        <v>342</v>
      </c>
      <c r="E1065" s="115" t="s">
        <v>13</v>
      </c>
      <c r="F1065" s="115" t="s">
        <v>343</v>
      </c>
      <c r="G1065" s="115" t="s">
        <v>344</v>
      </c>
      <c r="H1065" s="115">
        <v>0.56000000000000005</v>
      </c>
      <c r="I1065" s="115">
        <v>0.48</v>
      </c>
      <c r="J1065" s="115" t="s">
        <v>350</v>
      </c>
      <c r="K1065" s="117">
        <v>5.9488289279999996E-6</v>
      </c>
      <c r="L1065" s="115">
        <v>3692.1473056227601</v>
      </c>
      <c r="M1065" s="115">
        <v>9.1974220051432205</v>
      </c>
      <c r="N1065" s="115">
        <v>1.3524897862732901</v>
      </c>
      <c r="O1065" s="115">
        <v>5.4713890080000003E-5</v>
      </c>
      <c r="P1065" s="117">
        <v>8.045730365407E-6</v>
      </c>
      <c r="Q1065" s="115">
        <v>2.1963952698120001E-2</v>
      </c>
      <c r="R1065" s="115">
        <v>1200</v>
      </c>
      <c r="S1065" s="115" t="s">
        <v>351</v>
      </c>
      <c r="T1065" s="115">
        <v>1200</v>
      </c>
      <c r="U1065" s="115" t="s">
        <v>352</v>
      </c>
      <c r="V1065" s="115" t="s">
        <v>350</v>
      </c>
      <c r="Z1065" s="115">
        <v>0</v>
      </c>
      <c r="AA1065" s="115">
        <v>1</v>
      </c>
      <c r="AB1065" s="115">
        <v>5.4713890080000003E-5</v>
      </c>
      <c r="AC1065" s="117">
        <v>8.045730365407E-6</v>
      </c>
      <c r="AD1065" s="115">
        <v>232.807469118028</v>
      </c>
      <c r="AF1065" s="115">
        <v>-1</v>
      </c>
      <c r="AG1065" s="115">
        <v>-1</v>
      </c>
      <c r="AH1065" s="115">
        <v>-1</v>
      </c>
      <c r="AI1065" s="115">
        <v>-1</v>
      </c>
      <c r="AJ1065" s="115">
        <v>0</v>
      </c>
      <c r="AM1065" s="115" t="s">
        <v>348</v>
      </c>
      <c r="AN1065" s="115">
        <v>-1</v>
      </c>
      <c r="AQ1065" s="115">
        <v>608</v>
      </c>
      <c r="AR1065" s="115" t="s">
        <v>247</v>
      </c>
      <c r="AS1065" s="115" t="s">
        <v>355</v>
      </c>
      <c r="AT1065" s="115" t="s">
        <v>296</v>
      </c>
      <c r="AV1065" s="115">
        <v>5.9245502262185603</v>
      </c>
      <c r="AW1065" s="115">
        <v>0.1888138436</v>
      </c>
    </row>
    <row r="1066" spans="1:49" x14ac:dyDescent="0.25">
      <c r="A1066" s="117">
        <v>550000</v>
      </c>
      <c r="B1066" s="117">
        <v>810000</v>
      </c>
      <c r="C1066" s="117">
        <v>810000</v>
      </c>
      <c r="D1066" s="115" t="s">
        <v>342</v>
      </c>
      <c r="E1066" s="115" t="s">
        <v>13</v>
      </c>
      <c r="F1066" s="115" t="s">
        <v>343</v>
      </c>
      <c r="G1066" s="115" t="s">
        <v>344</v>
      </c>
      <c r="H1066" s="115">
        <v>0.56000000000000005</v>
      </c>
      <c r="I1066" s="115">
        <v>0.48</v>
      </c>
      <c r="J1066" s="115" t="s">
        <v>350</v>
      </c>
      <c r="K1066" s="115">
        <v>5.8618861291800002E-3</v>
      </c>
      <c r="L1066" s="115">
        <v>3693.6096903959101</v>
      </c>
      <c r="M1066" s="115">
        <v>9.2008597190577195</v>
      </c>
      <c r="N1066" s="115">
        <v>1.35298832867218</v>
      </c>
      <c r="O1066" s="115">
        <v>5.3934391963680002E-2</v>
      </c>
      <c r="P1066" s="115">
        <v>7.9310635167799994E-3</v>
      </c>
      <c r="Q1066" s="115">
        <v>21.651519410740299</v>
      </c>
      <c r="R1066" s="115">
        <v>1210</v>
      </c>
      <c r="S1066" s="115" t="s">
        <v>353</v>
      </c>
      <c r="T1066" s="115">
        <v>1210</v>
      </c>
      <c r="U1066" s="115" t="s">
        <v>352</v>
      </c>
      <c r="V1066" s="115" t="s">
        <v>350</v>
      </c>
      <c r="Z1066" s="115">
        <v>0</v>
      </c>
      <c r="AA1066" s="115">
        <v>1</v>
      </c>
      <c r="AB1066" s="115">
        <v>5.3934391963680002E-2</v>
      </c>
      <c r="AC1066" s="115">
        <v>7.9310635167799994E-3</v>
      </c>
      <c r="AD1066" s="115">
        <v>61.666382961987203</v>
      </c>
      <c r="AF1066" s="115">
        <v>-1</v>
      </c>
      <c r="AG1066" s="115">
        <v>-1</v>
      </c>
      <c r="AH1066" s="115">
        <v>-1</v>
      </c>
      <c r="AI1066" s="115">
        <v>-1</v>
      </c>
      <c r="AJ1066" s="115">
        <v>0</v>
      </c>
      <c r="AM1066" s="115" t="s">
        <v>348</v>
      </c>
      <c r="AN1066" s="115">
        <v>-1</v>
      </c>
      <c r="AQ1066" s="115">
        <v>608</v>
      </c>
      <c r="AR1066" s="115" t="s">
        <v>247</v>
      </c>
      <c r="AS1066" s="115" t="s">
        <v>355</v>
      </c>
      <c r="AT1066" s="115" t="s">
        <v>296</v>
      </c>
      <c r="AV1066" s="115">
        <v>24.651938866391799</v>
      </c>
      <c r="AW1066" s="115">
        <v>5.0013287099999998E-2</v>
      </c>
    </row>
    <row r="1067" spans="1:49" x14ac:dyDescent="0.25">
      <c r="A1067" s="117">
        <v>550000</v>
      </c>
      <c r="B1067" s="117">
        <v>810000</v>
      </c>
      <c r="C1067" s="117">
        <v>810000</v>
      </c>
      <c r="D1067" s="115" t="s">
        <v>342</v>
      </c>
      <c r="E1067" s="115" t="s">
        <v>13</v>
      </c>
      <c r="F1067" s="115" t="s">
        <v>343</v>
      </c>
      <c r="G1067" s="115" t="s">
        <v>344</v>
      </c>
      <c r="H1067" s="115">
        <v>0.56000000000000005</v>
      </c>
      <c r="I1067" s="115">
        <v>0.48</v>
      </c>
      <c r="J1067" s="115" t="s">
        <v>350</v>
      </c>
      <c r="K1067" s="115">
        <v>5.619657079656E-2</v>
      </c>
      <c r="L1067" s="115">
        <v>3693.6096903959101</v>
      </c>
      <c r="M1067" s="115">
        <v>9.2008597190577195</v>
      </c>
      <c r="N1067" s="115">
        <v>1.35298832867218</v>
      </c>
      <c r="O1067" s="115">
        <v>0.51705676459129002</v>
      </c>
      <c r="P1067" s="115">
        <v>7.6033304399150001E-2</v>
      </c>
      <c r="Q1067" s="115">
        <v>207.56819846121201</v>
      </c>
      <c r="R1067" s="115">
        <v>1210</v>
      </c>
      <c r="S1067" s="115" t="s">
        <v>353</v>
      </c>
      <c r="T1067" s="115">
        <v>1210</v>
      </c>
      <c r="U1067" s="115" t="s">
        <v>352</v>
      </c>
      <c r="V1067" s="115" t="s">
        <v>350</v>
      </c>
      <c r="Z1067" s="115">
        <v>0</v>
      </c>
      <c r="AA1067" s="115">
        <v>1</v>
      </c>
      <c r="AB1067" s="115">
        <v>0.51705676459129002</v>
      </c>
      <c r="AC1067" s="115">
        <v>7.6033304399150001E-2</v>
      </c>
      <c r="AD1067" s="115">
        <v>539.12448032533302</v>
      </c>
      <c r="AF1067" s="115">
        <v>-1</v>
      </c>
      <c r="AG1067" s="115">
        <v>-1</v>
      </c>
      <c r="AH1067" s="115">
        <v>-1</v>
      </c>
      <c r="AI1067" s="115">
        <v>-1</v>
      </c>
      <c r="AJ1067" s="115">
        <v>0</v>
      </c>
      <c r="AM1067" s="115" t="s">
        <v>348</v>
      </c>
      <c r="AN1067" s="115">
        <v>-1</v>
      </c>
      <c r="AQ1067" s="115">
        <v>608</v>
      </c>
      <c r="AR1067" s="115" t="s">
        <v>247</v>
      </c>
      <c r="AS1067" s="115" t="s">
        <v>355</v>
      </c>
      <c r="AT1067" s="115" t="s">
        <v>296</v>
      </c>
      <c r="AV1067" s="115">
        <v>66.2379014197804</v>
      </c>
      <c r="AW1067" s="115">
        <v>0.43724613169999998</v>
      </c>
    </row>
    <row r="1068" spans="1:49" x14ac:dyDescent="0.25">
      <c r="A1068" s="117">
        <v>550000</v>
      </c>
      <c r="B1068" s="117">
        <v>810000</v>
      </c>
      <c r="C1068" s="117">
        <v>810000</v>
      </c>
      <c r="D1068" s="115" t="s">
        <v>342</v>
      </c>
      <c r="E1068" s="115" t="s">
        <v>13</v>
      </c>
      <c r="F1068" s="115" t="s">
        <v>343</v>
      </c>
      <c r="G1068" s="115" t="s">
        <v>344</v>
      </c>
      <c r="H1068" s="115">
        <v>0.56000000000000005</v>
      </c>
      <c r="I1068" s="115">
        <v>0.48</v>
      </c>
      <c r="J1068" s="115" t="s">
        <v>350</v>
      </c>
      <c r="K1068" s="115">
        <v>5.3671304453460002E-2</v>
      </c>
      <c r="L1068" s="115">
        <v>3693.6096903959101</v>
      </c>
      <c r="M1068" s="115">
        <v>9.2008597190577195</v>
      </c>
      <c r="N1068" s="115">
        <v>1.35298832867218</v>
      </c>
      <c r="O1068" s="115">
        <v>0.49382214321516998</v>
      </c>
      <c r="P1068" s="115">
        <v>7.2616648510149998E-2</v>
      </c>
      <c r="Q1068" s="115">
        <v>198.240850225511</v>
      </c>
      <c r="R1068" s="115">
        <v>1210</v>
      </c>
      <c r="S1068" s="115" t="s">
        <v>353</v>
      </c>
      <c r="T1068" s="115">
        <v>1210</v>
      </c>
      <c r="U1068" s="115" t="s">
        <v>352</v>
      </c>
      <c r="V1068" s="115" t="s">
        <v>350</v>
      </c>
      <c r="Z1068" s="115">
        <v>0</v>
      </c>
      <c r="AA1068" s="115">
        <v>1</v>
      </c>
      <c r="AB1068" s="115">
        <v>0.49382214321516998</v>
      </c>
      <c r="AC1068" s="115">
        <v>7.2616648510149998E-2</v>
      </c>
      <c r="AD1068" s="115">
        <v>531.44942749194604</v>
      </c>
      <c r="AF1068" s="115">
        <v>-1</v>
      </c>
      <c r="AG1068" s="115">
        <v>-1</v>
      </c>
      <c r="AH1068" s="115">
        <v>-1</v>
      </c>
      <c r="AI1068" s="115">
        <v>-1</v>
      </c>
      <c r="AJ1068" s="115">
        <v>0</v>
      </c>
      <c r="AM1068" s="115" t="s">
        <v>348</v>
      </c>
      <c r="AN1068" s="115">
        <v>-1</v>
      </c>
      <c r="AQ1068" s="115">
        <v>608</v>
      </c>
      <c r="AR1068" s="115" t="s">
        <v>247</v>
      </c>
      <c r="AS1068" s="115" t="s">
        <v>355</v>
      </c>
      <c r="AT1068" s="115" t="s">
        <v>296</v>
      </c>
      <c r="AV1068" s="115">
        <v>65.230207766209205</v>
      </c>
      <c r="AW1068" s="115">
        <v>0.4310214335</v>
      </c>
    </row>
    <row r="1069" spans="1:49" x14ac:dyDescent="0.25">
      <c r="A1069" s="117">
        <v>550000</v>
      </c>
      <c r="B1069" s="117">
        <v>810000</v>
      </c>
      <c r="C1069" s="117">
        <v>810000</v>
      </c>
      <c r="D1069" s="115" t="s">
        <v>342</v>
      </c>
      <c r="E1069" s="115" t="s">
        <v>13</v>
      </c>
      <c r="F1069" s="115" t="s">
        <v>343</v>
      </c>
      <c r="G1069" s="115" t="s">
        <v>344</v>
      </c>
      <c r="H1069" s="115">
        <v>0.56000000000000005</v>
      </c>
      <c r="I1069" s="115">
        <v>0.48</v>
      </c>
      <c r="J1069" s="115" t="s">
        <v>350</v>
      </c>
      <c r="K1069" s="115">
        <v>2.1016393812399998E-3</v>
      </c>
      <c r="L1069" s="115">
        <v>3693.6096903959101</v>
      </c>
      <c r="M1069" s="115">
        <v>9.2008597190577195</v>
      </c>
      <c r="N1069" s="115">
        <v>1.35298832867218</v>
      </c>
      <c r="O1069" s="115">
        <v>1.9336889126890001E-2</v>
      </c>
      <c r="P1069" s="115">
        <v>2.8434935539E-3</v>
      </c>
      <c r="Q1069" s="115">
        <v>7.7626355842879002</v>
      </c>
      <c r="R1069" s="115">
        <v>1210</v>
      </c>
      <c r="S1069" s="115" t="s">
        <v>353</v>
      </c>
      <c r="T1069" s="115">
        <v>1210</v>
      </c>
      <c r="U1069" s="115" t="s">
        <v>352</v>
      </c>
      <c r="V1069" s="115" t="s">
        <v>350</v>
      </c>
      <c r="Z1069" s="115">
        <v>0</v>
      </c>
      <c r="AA1069" s="115">
        <v>1</v>
      </c>
      <c r="AB1069" s="115">
        <v>1.9336889126890001E-2</v>
      </c>
      <c r="AC1069" s="115">
        <v>2.8434935539E-3</v>
      </c>
      <c r="AD1069" s="115">
        <v>16.795297629565699</v>
      </c>
      <c r="AF1069" s="115">
        <v>-1</v>
      </c>
      <c r="AG1069" s="115">
        <v>-1</v>
      </c>
      <c r="AH1069" s="115">
        <v>-1</v>
      </c>
      <c r="AI1069" s="115">
        <v>-1</v>
      </c>
      <c r="AJ1069" s="115">
        <v>0</v>
      </c>
      <c r="AM1069" s="115" t="s">
        <v>348</v>
      </c>
      <c r="AN1069" s="115">
        <v>-1</v>
      </c>
      <c r="AQ1069" s="115">
        <v>608</v>
      </c>
      <c r="AR1069" s="115" t="s">
        <v>247</v>
      </c>
      <c r="AS1069" s="115" t="s">
        <v>355</v>
      </c>
      <c r="AT1069" s="115" t="s">
        <v>296</v>
      </c>
      <c r="AV1069" s="115">
        <v>20.113333059299102</v>
      </c>
      <c r="AW1069" s="115">
        <v>1.36214904E-2</v>
      </c>
    </row>
    <row r="1070" spans="1:49" x14ac:dyDescent="0.25">
      <c r="A1070" s="117">
        <v>550000</v>
      </c>
      <c r="B1070" s="117">
        <v>810000</v>
      </c>
      <c r="C1070" s="117">
        <v>810000</v>
      </c>
      <c r="D1070" s="115" t="s">
        <v>342</v>
      </c>
      <c r="E1070" s="115" t="s">
        <v>13</v>
      </c>
      <c r="F1070" s="115" t="s">
        <v>343</v>
      </c>
      <c r="G1070" s="115" t="s">
        <v>344</v>
      </c>
      <c r="H1070" s="115">
        <v>0.56000000000000005</v>
      </c>
      <c r="I1070" s="115">
        <v>0.48</v>
      </c>
      <c r="J1070" s="115" t="s">
        <v>345</v>
      </c>
      <c r="K1070" s="115">
        <v>3.8036526303100002E-3</v>
      </c>
      <c r="L1070" s="115">
        <v>3727.8422111027298</v>
      </c>
      <c r="M1070" s="115">
        <v>10.7079693679022</v>
      </c>
      <c r="N1070" s="115">
        <v>2.06118708650907</v>
      </c>
      <c r="O1070" s="115">
        <v>4.0729395851580003E-2</v>
      </c>
      <c r="P1070" s="115">
        <v>7.8400396831699998E-3</v>
      </c>
      <c r="Q1070" s="115">
        <v>14.179416831671301</v>
      </c>
      <c r="R1070" s="115">
        <v>1300</v>
      </c>
      <c r="S1070" s="115" t="s">
        <v>346</v>
      </c>
      <c r="T1070" s="115">
        <v>1300</v>
      </c>
      <c r="U1070" s="115" t="s">
        <v>347</v>
      </c>
      <c r="V1070" s="115" t="s">
        <v>345</v>
      </c>
      <c r="Z1070" s="115">
        <v>0</v>
      </c>
      <c r="AA1070" s="115">
        <v>1</v>
      </c>
      <c r="AB1070" s="115">
        <v>4.0729395851580003E-2</v>
      </c>
      <c r="AC1070" s="115">
        <v>7.8400396831699998E-3</v>
      </c>
      <c r="AD1070" s="115">
        <v>359.07521198370398</v>
      </c>
      <c r="AF1070" s="115">
        <v>-1</v>
      </c>
      <c r="AG1070" s="115">
        <v>-1</v>
      </c>
      <c r="AH1070" s="115">
        <v>-1</v>
      </c>
      <c r="AI1070" s="115">
        <v>-1</v>
      </c>
      <c r="AJ1070" s="115">
        <v>0</v>
      </c>
      <c r="AM1070" s="115" t="s">
        <v>348</v>
      </c>
      <c r="AN1070" s="115">
        <v>-1</v>
      </c>
      <c r="AQ1070" s="115">
        <v>608</v>
      </c>
      <c r="AR1070" s="115" t="s">
        <v>247</v>
      </c>
      <c r="AS1070" s="115" t="s">
        <v>355</v>
      </c>
      <c r="AT1070" s="115" t="s">
        <v>296</v>
      </c>
      <c r="AV1070" s="115">
        <v>21.539454720938199</v>
      </c>
      <c r="AW1070" s="115">
        <v>0.29122077210000002</v>
      </c>
    </row>
    <row r="1071" spans="1:49" x14ac:dyDescent="0.25">
      <c r="A1071" s="117">
        <v>550000</v>
      </c>
      <c r="B1071" s="117">
        <v>810000</v>
      </c>
      <c r="C1071" s="117">
        <v>810000</v>
      </c>
      <c r="D1071" s="115" t="s">
        <v>342</v>
      </c>
      <c r="E1071" s="115" t="s">
        <v>13</v>
      </c>
      <c r="F1071" s="115" t="s">
        <v>343</v>
      </c>
      <c r="G1071" s="115" t="s">
        <v>344</v>
      </c>
      <c r="H1071" s="115">
        <v>0.56000000000000005</v>
      </c>
      <c r="I1071" s="115">
        <v>0.48</v>
      </c>
      <c r="J1071" s="115" t="s">
        <v>350</v>
      </c>
      <c r="K1071" s="115">
        <v>2.480319137969E-2</v>
      </c>
      <c r="L1071" s="115">
        <v>3727.8422111027298</v>
      </c>
      <c r="M1071" s="115">
        <v>10.7079693679022</v>
      </c>
      <c r="N1071" s="115">
        <v>2.06118708650907</v>
      </c>
      <c r="O1071" s="115">
        <v>0.26559181351997002</v>
      </c>
      <c r="P1071" s="115">
        <v>5.1124017776029998E-2</v>
      </c>
      <c r="Q1071" s="115">
        <v>92.462383795278996</v>
      </c>
      <c r="R1071" s="115">
        <v>1330</v>
      </c>
      <c r="S1071" s="115" t="s">
        <v>354</v>
      </c>
      <c r="T1071" s="115">
        <v>1330</v>
      </c>
      <c r="U1071" s="115" t="s">
        <v>352</v>
      </c>
      <c r="V1071" s="115" t="s">
        <v>350</v>
      </c>
      <c r="Z1071" s="115">
        <v>0</v>
      </c>
      <c r="AA1071" s="115">
        <v>1</v>
      </c>
      <c r="AB1071" s="115">
        <v>0.26559181351997002</v>
      </c>
      <c r="AC1071" s="115">
        <v>5.1124017776029998E-2</v>
      </c>
      <c r="AD1071" s="115">
        <v>92.462383795277901</v>
      </c>
      <c r="AF1071" s="115">
        <v>-1</v>
      </c>
      <c r="AG1071" s="115">
        <v>-1</v>
      </c>
      <c r="AH1071" s="115">
        <v>-1</v>
      </c>
      <c r="AI1071" s="115">
        <v>-1</v>
      </c>
      <c r="AJ1071" s="115">
        <v>0</v>
      </c>
      <c r="AM1071" s="115" t="s">
        <v>348</v>
      </c>
      <c r="AN1071" s="115">
        <v>-1</v>
      </c>
      <c r="AQ1071" s="115">
        <v>608</v>
      </c>
      <c r="AR1071" s="115" t="s">
        <v>247</v>
      </c>
      <c r="AS1071" s="115" t="s">
        <v>355</v>
      </c>
      <c r="AT1071" s="115" t="s">
        <v>296</v>
      </c>
      <c r="AV1071" s="115">
        <v>49.178294815057498</v>
      </c>
      <c r="AW1071" s="115">
        <v>7.4989767900000004E-2</v>
      </c>
    </row>
    <row r="1072" spans="1:49" x14ac:dyDescent="0.25">
      <c r="A1072" s="117">
        <v>550000</v>
      </c>
      <c r="B1072" s="117">
        <v>810000</v>
      </c>
      <c r="C1072" s="117">
        <v>810000</v>
      </c>
      <c r="D1072" s="115" t="s">
        <v>342</v>
      </c>
      <c r="E1072" s="115" t="s">
        <v>13</v>
      </c>
      <c r="F1072" s="115" t="s">
        <v>343</v>
      </c>
      <c r="G1072" s="115" t="s">
        <v>344</v>
      </c>
      <c r="H1072" s="115">
        <v>0.56000000000000005</v>
      </c>
      <c r="I1072" s="115">
        <v>0.48</v>
      </c>
      <c r="J1072" s="115" t="s">
        <v>350</v>
      </c>
      <c r="K1072" s="115">
        <v>2.435970398037E-2</v>
      </c>
      <c r="L1072" s="115">
        <v>3727.8422111027298</v>
      </c>
      <c r="M1072" s="115">
        <v>10.7079693679022</v>
      </c>
      <c r="N1072" s="115">
        <v>2.06118708650907</v>
      </c>
      <c r="O1072" s="115">
        <v>0.26084296403306001</v>
      </c>
      <c r="P1072" s="115">
        <v>5.0209907275539999E-2</v>
      </c>
      <c r="Q1072" s="115">
        <v>90.809132748024098</v>
      </c>
      <c r="R1072" s="115">
        <v>1330</v>
      </c>
      <c r="S1072" s="115" t="s">
        <v>354</v>
      </c>
      <c r="T1072" s="115">
        <v>1330</v>
      </c>
      <c r="U1072" s="115" t="s">
        <v>352</v>
      </c>
      <c r="V1072" s="115" t="s">
        <v>350</v>
      </c>
      <c r="Z1072" s="115">
        <v>0</v>
      </c>
      <c r="AA1072" s="115">
        <v>1</v>
      </c>
      <c r="AB1072" s="115">
        <v>0.26084296403306001</v>
      </c>
      <c r="AC1072" s="115">
        <v>5.0209907275539999E-2</v>
      </c>
      <c r="AD1072" s="115">
        <v>129.185659221913</v>
      </c>
      <c r="AF1072" s="115">
        <v>-1</v>
      </c>
      <c r="AG1072" s="115">
        <v>-1</v>
      </c>
      <c r="AH1072" s="115">
        <v>-1</v>
      </c>
      <c r="AI1072" s="115">
        <v>-1</v>
      </c>
      <c r="AJ1072" s="115">
        <v>0</v>
      </c>
      <c r="AM1072" s="115" t="s">
        <v>348</v>
      </c>
      <c r="AN1072" s="115">
        <v>-1</v>
      </c>
      <c r="AQ1072" s="115">
        <v>608</v>
      </c>
      <c r="AR1072" s="115" t="s">
        <v>247</v>
      </c>
      <c r="AS1072" s="115" t="s">
        <v>355</v>
      </c>
      <c r="AT1072" s="115" t="s">
        <v>296</v>
      </c>
      <c r="AV1072" s="115">
        <v>54.735059721469199</v>
      </c>
      <c r="AW1072" s="115">
        <v>0.10477344619999999</v>
      </c>
    </row>
    <row r="1073" spans="1:49" x14ac:dyDescent="0.25">
      <c r="A1073" s="117">
        <v>550000</v>
      </c>
      <c r="B1073" s="117">
        <v>810000</v>
      </c>
      <c r="C1073" s="117">
        <v>810000</v>
      </c>
      <c r="D1073" s="115" t="s">
        <v>342</v>
      </c>
      <c r="E1073" s="115" t="s">
        <v>13</v>
      </c>
      <c r="F1073" s="115" t="s">
        <v>343</v>
      </c>
      <c r="G1073" s="115" t="s">
        <v>344</v>
      </c>
      <c r="H1073" s="115">
        <v>0.56000000000000005</v>
      </c>
      <c r="I1073" s="115">
        <v>0.48</v>
      </c>
      <c r="J1073" s="115" t="s">
        <v>350</v>
      </c>
      <c r="K1073" s="115">
        <v>4.4931218887199996E-3</v>
      </c>
      <c r="L1073" s="115">
        <v>3727.8422111027298</v>
      </c>
      <c r="M1073" s="115">
        <v>10.7079693679022</v>
      </c>
      <c r="N1073" s="115">
        <v>2.06118708650907</v>
      </c>
      <c r="O1073" s="115">
        <v>4.8112211550739997E-2</v>
      </c>
      <c r="P1073" s="115">
        <v>9.2611648151500001E-3</v>
      </c>
      <c r="Q1073" s="115">
        <v>16.7496494364261</v>
      </c>
      <c r="R1073" s="115">
        <v>1330</v>
      </c>
      <c r="S1073" s="115" t="s">
        <v>354</v>
      </c>
      <c r="T1073" s="115">
        <v>1330</v>
      </c>
      <c r="U1073" s="115" t="s">
        <v>352</v>
      </c>
      <c r="V1073" s="115" t="s">
        <v>350</v>
      </c>
      <c r="Z1073" s="115">
        <v>0</v>
      </c>
      <c r="AA1073" s="115">
        <v>1</v>
      </c>
      <c r="AB1073" s="115">
        <v>4.8112211550739997E-2</v>
      </c>
      <c r="AC1073" s="115">
        <v>9.2611648151500001E-3</v>
      </c>
      <c r="AD1073" s="115">
        <v>83.317334940953103</v>
      </c>
      <c r="AF1073" s="115">
        <v>-1</v>
      </c>
      <c r="AG1073" s="115">
        <v>-1</v>
      </c>
      <c r="AH1073" s="115">
        <v>-1</v>
      </c>
      <c r="AI1073" s="115">
        <v>-1</v>
      </c>
      <c r="AJ1073" s="115">
        <v>0</v>
      </c>
      <c r="AM1073" s="115" t="s">
        <v>348</v>
      </c>
      <c r="AN1073" s="115">
        <v>-1</v>
      </c>
      <c r="AQ1073" s="115">
        <v>608</v>
      </c>
      <c r="AR1073" s="115" t="s">
        <v>247</v>
      </c>
      <c r="AS1073" s="115" t="s">
        <v>355</v>
      </c>
      <c r="AT1073" s="115" t="s">
        <v>296</v>
      </c>
      <c r="AV1073" s="115">
        <v>17.471283560587199</v>
      </c>
      <c r="AW1073" s="115">
        <v>6.7572858799999996E-2</v>
      </c>
    </row>
    <row r="1074" spans="1:49" x14ac:dyDescent="0.25">
      <c r="A1074" s="117">
        <v>550000</v>
      </c>
      <c r="B1074" s="117">
        <v>810000</v>
      </c>
      <c r="C1074" s="117">
        <v>810000</v>
      </c>
      <c r="D1074" s="115" t="s">
        <v>342</v>
      </c>
      <c r="E1074" s="115" t="s">
        <v>13</v>
      </c>
      <c r="F1074" s="115" t="s">
        <v>343</v>
      </c>
      <c r="G1074" s="115" t="s">
        <v>344</v>
      </c>
      <c r="H1074" s="115">
        <v>0.56000000000000005</v>
      </c>
      <c r="I1074" s="115">
        <v>0.48</v>
      </c>
      <c r="J1074" s="115" t="s">
        <v>350</v>
      </c>
      <c r="K1074" s="115">
        <v>6.0432224764699997E-3</v>
      </c>
      <c r="L1074" s="115">
        <v>3727.8422111027298</v>
      </c>
      <c r="M1074" s="115">
        <v>10.7079693679022</v>
      </c>
      <c r="N1074" s="115">
        <v>2.06118708650907</v>
      </c>
      <c r="O1074" s="115">
        <v>6.4710641161529997E-2</v>
      </c>
      <c r="P1074" s="115">
        <v>1.245621212941E-2</v>
      </c>
      <c r="Q1074" s="115">
        <v>22.528179838895699</v>
      </c>
      <c r="R1074" s="115">
        <v>1330</v>
      </c>
      <c r="S1074" s="115" t="s">
        <v>354</v>
      </c>
      <c r="T1074" s="115">
        <v>1330</v>
      </c>
      <c r="U1074" s="115" t="s">
        <v>352</v>
      </c>
      <c r="V1074" s="115" t="s">
        <v>350</v>
      </c>
      <c r="Z1074" s="115">
        <v>0</v>
      </c>
      <c r="AA1074" s="115">
        <v>1</v>
      </c>
      <c r="AB1074" s="115">
        <v>6.4710641161529997E-2</v>
      </c>
      <c r="AC1074" s="115">
        <v>1.245621212941E-2</v>
      </c>
      <c r="AD1074" s="115">
        <v>40.707059003935797</v>
      </c>
      <c r="AF1074" s="115">
        <v>-1</v>
      </c>
      <c r="AG1074" s="115">
        <v>-1</v>
      </c>
      <c r="AH1074" s="115">
        <v>-1</v>
      </c>
      <c r="AI1074" s="115">
        <v>-1</v>
      </c>
      <c r="AJ1074" s="115">
        <v>0</v>
      </c>
      <c r="AM1074" s="115" t="s">
        <v>348</v>
      </c>
      <c r="AN1074" s="115">
        <v>-1</v>
      </c>
      <c r="AQ1074" s="115">
        <v>608</v>
      </c>
      <c r="AR1074" s="115" t="s">
        <v>247</v>
      </c>
      <c r="AS1074" s="115" t="s">
        <v>355</v>
      </c>
      <c r="AT1074" s="115" t="s">
        <v>296</v>
      </c>
      <c r="AV1074" s="115">
        <v>20.1966754912212</v>
      </c>
      <c r="AW1074" s="115">
        <v>3.30146464E-2</v>
      </c>
    </row>
    <row r="1075" spans="1:49" x14ac:dyDescent="0.25">
      <c r="A1075" s="117">
        <v>550000</v>
      </c>
      <c r="B1075" s="117">
        <v>810000</v>
      </c>
      <c r="C1075" s="117">
        <v>810000</v>
      </c>
      <c r="D1075" s="115" t="s">
        <v>342</v>
      </c>
      <c r="E1075" s="115" t="s">
        <v>13</v>
      </c>
      <c r="F1075" s="115" t="s">
        <v>343</v>
      </c>
      <c r="G1075" s="115" t="s">
        <v>344</v>
      </c>
      <c r="H1075" s="115">
        <v>0.56000000000000005</v>
      </c>
      <c r="I1075" s="115">
        <v>0.48</v>
      </c>
      <c r="J1075" s="115" t="s">
        <v>350</v>
      </c>
      <c r="K1075" s="115">
        <v>9.1220786131500003E-2</v>
      </c>
      <c r="L1075" s="115">
        <v>3727.8422111027298</v>
      </c>
      <c r="M1075" s="115">
        <v>10.7079693679022</v>
      </c>
      <c r="N1075" s="115">
        <v>2.06118708650907</v>
      </c>
      <c r="O1075" s="115">
        <v>0.97678938361211998</v>
      </c>
      <c r="P1075" s="115">
        <v>0.18802310639545999</v>
      </c>
      <c r="Q1075" s="115">
        <v>340.05669707100299</v>
      </c>
      <c r="R1075" s="115">
        <v>1300</v>
      </c>
      <c r="S1075" s="115" t="s">
        <v>346</v>
      </c>
      <c r="T1075" s="115">
        <v>1300</v>
      </c>
      <c r="U1075" s="115" t="s">
        <v>352</v>
      </c>
      <c r="V1075" s="115" t="s">
        <v>350</v>
      </c>
      <c r="Z1075" s="115">
        <v>0</v>
      </c>
      <c r="AA1075" s="115">
        <v>1</v>
      </c>
      <c r="AB1075" s="115">
        <v>0.97678938361211998</v>
      </c>
      <c r="AC1075" s="115">
        <v>0.18802310639545999</v>
      </c>
      <c r="AD1075" s="115">
        <v>1026.67785509703</v>
      </c>
      <c r="AF1075" s="115">
        <v>-1</v>
      </c>
      <c r="AG1075" s="115">
        <v>-1</v>
      </c>
      <c r="AH1075" s="115">
        <v>-1</v>
      </c>
      <c r="AI1075" s="115">
        <v>-1</v>
      </c>
      <c r="AJ1075" s="115">
        <v>0</v>
      </c>
      <c r="AM1075" s="115" t="s">
        <v>348</v>
      </c>
      <c r="AN1075" s="115">
        <v>-1</v>
      </c>
      <c r="AQ1075" s="115">
        <v>608</v>
      </c>
      <c r="AR1075" s="115" t="s">
        <v>247</v>
      </c>
      <c r="AS1075" s="115" t="s">
        <v>355</v>
      </c>
      <c r="AT1075" s="115" t="s">
        <v>296</v>
      </c>
      <c r="AV1075" s="115">
        <v>141.11735950905799</v>
      </c>
      <c r="AW1075" s="115">
        <v>0.83266654910000004</v>
      </c>
    </row>
    <row r="1076" spans="1:49" x14ac:dyDescent="0.25">
      <c r="A1076" s="117">
        <v>550000</v>
      </c>
      <c r="B1076" s="117">
        <v>810000</v>
      </c>
      <c r="C1076" s="117">
        <v>810000</v>
      </c>
      <c r="D1076" s="115" t="s">
        <v>342</v>
      </c>
      <c r="E1076" s="115" t="s">
        <v>13</v>
      </c>
      <c r="F1076" s="115" t="s">
        <v>343</v>
      </c>
      <c r="G1076" s="115" t="s">
        <v>344</v>
      </c>
      <c r="H1076" s="115">
        <v>0.56000000000000005</v>
      </c>
      <c r="I1076" s="115">
        <v>0.48</v>
      </c>
      <c r="J1076" s="115" t="s">
        <v>345</v>
      </c>
      <c r="K1076" s="115">
        <v>7.320378373E-4</v>
      </c>
      <c r="L1076" s="115">
        <v>3727.8422111027298</v>
      </c>
      <c r="M1076" s="115">
        <v>10.7079693679022</v>
      </c>
      <c r="N1076" s="115">
        <v>2.06118708650907</v>
      </c>
      <c r="O1076" s="115">
        <v>7.8386387379899992E-3</v>
      </c>
      <c r="P1076" s="115">
        <v>1.50886693708E-3</v>
      </c>
      <c r="Q1076" s="115">
        <v>2.7289215500261998</v>
      </c>
      <c r="R1076" s="115">
        <v>1300</v>
      </c>
      <c r="S1076" s="115" t="s">
        <v>346</v>
      </c>
      <c r="T1076" s="115">
        <v>1300</v>
      </c>
      <c r="U1076" s="115" t="s">
        <v>347</v>
      </c>
      <c r="V1076" s="115" t="s">
        <v>345</v>
      </c>
      <c r="Z1076" s="115">
        <v>0</v>
      </c>
      <c r="AA1076" s="115">
        <v>1</v>
      </c>
      <c r="AB1076" s="115">
        <v>7.8386387379899992E-3</v>
      </c>
      <c r="AC1076" s="115">
        <v>1.50886693708E-3</v>
      </c>
      <c r="AD1076" s="115">
        <v>13.6602251467652</v>
      </c>
      <c r="AF1076" s="115">
        <v>-1</v>
      </c>
      <c r="AG1076" s="115">
        <v>-1</v>
      </c>
      <c r="AH1076" s="115">
        <v>-1</v>
      </c>
      <c r="AI1076" s="115">
        <v>-1</v>
      </c>
      <c r="AJ1076" s="115">
        <v>0</v>
      </c>
      <c r="AM1076" s="115" t="s">
        <v>348</v>
      </c>
      <c r="AN1076" s="115">
        <v>-1</v>
      </c>
      <c r="AQ1076" s="115">
        <v>608</v>
      </c>
      <c r="AR1076" s="115" t="s">
        <v>247</v>
      </c>
      <c r="AS1076" s="115" t="s">
        <v>355</v>
      </c>
      <c r="AT1076" s="115" t="s">
        <v>296</v>
      </c>
      <c r="AV1076" s="115">
        <v>20.344928964183801</v>
      </c>
      <c r="AW1076" s="115">
        <v>1.10788525E-2</v>
      </c>
    </row>
    <row r="1077" spans="1:49" x14ac:dyDescent="0.25">
      <c r="A1077" s="117">
        <v>550000</v>
      </c>
      <c r="B1077" s="117">
        <v>830000</v>
      </c>
      <c r="C1077" s="117">
        <v>830000</v>
      </c>
      <c r="D1077" s="115" t="s">
        <v>342</v>
      </c>
      <c r="E1077" s="115" t="s">
        <v>13</v>
      </c>
      <c r="F1077" s="115" t="s">
        <v>343</v>
      </c>
      <c r="G1077" s="115" t="s">
        <v>344</v>
      </c>
      <c r="H1077" s="115">
        <v>0.56000000000000005</v>
      </c>
      <c r="I1077" s="115">
        <v>0.48</v>
      </c>
      <c r="J1077" s="115" t="s">
        <v>350</v>
      </c>
      <c r="K1077" s="115">
        <v>3.1106433634499999E-3</v>
      </c>
      <c r="L1077" s="115">
        <v>3688.32792943196</v>
      </c>
      <c r="M1077" s="115">
        <v>9.1885121514347006</v>
      </c>
      <c r="N1077" s="115">
        <v>1.35120013684962</v>
      </c>
      <c r="O1077" s="115">
        <v>2.8582184343910001E-2</v>
      </c>
      <c r="P1077" s="115">
        <v>4.2031017383900001E-3</v>
      </c>
      <c r="Q1077" s="115">
        <v>11.473072795944301</v>
      </c>
      <c r="R1077" s="115">
        <v>1210</v>
      </c>
      <c r="S1077" s="115" t="s">
        <v>353</v>
      </c>
      <c r="T1077" s="115">
        <v>1210</v>
      </c>
      <c r="U1077" s="115" t="s">
        <v>352</v>
      </c>
      <c r="V1077" s="115" t="s">
        <v>350</v>
      </c>
      <c r="Z1077" s="115">
        <v>0</v>
      </c>
      <c r="AA1077" s="115">
        <v>1</v>
      </c>
      <c r="AB1077" s="115">
        <v>2.8582184343910001E-2</v>
      </c>
      <c r="AC1077" s="115">
        <v>4.2031017383900001E-3</v>
      </c>
      <c r="AD1077" s="115">
        <v>79.063761938676095</v>
      </c>
      <c r="AF1077" s="115">
        <v>-1</v>
      </c>
      <c r="AG1077" s="115">
        <v>-1</v>
      </c>
      <c r="AH1077" s="115">
        <v>-1</v>
      </c>
      <c r="AI1077" s="115">
        <v>-1</v>
      </c>
      <c r="AJ1077" s="115">
        <v>0</v>
      </c>
      <c r="AM1077" s="115" t="s">
        <v>348</v>
      </c>
      <c r="AN1077" s="115">
        <v>-1</v>
      </c>
      <c r="AQ1077" s="115">
        <v>608</v>
      </c>
      <c r="AR1077" s="115" t="s">
        <v>247</v>
      </c>
      <c r="AS1077" s="115" t="s">
        <v>355</v>
      </c>
      <c r="AT1077" s="115" t="s">
        <v>296</v>
      </c>
      <c r="AV1077" s="115">
        <v>14.2253362213286</v>
      </c>
      <c r="AW1077" s="115">
        <v>6.4123083499999997E-2</v>
      </c>
    </row>
    <row r="1078" spans="1:49" x14ac:dyDescent="0.25">
      <c r="A1078" s="117">
        <v>550000</v>
      </c>
      <c r="B1078" s="117">
        <v>830000</v>
      </c>
      <c r="C1078" s="117">
        <v>830000</v>
      </c>
      <c r="D1078" s="115" t="s">
        <v>342</v>
      </c>
      <c r="E1078" s="115" t="s">
        <v>13</v>
      </c>
      <c r="F1078" s="115" t="s">
        <v>343</v>
      </c>
      <c r="G1078" s="115" t="s">
        <v>344</v>
      </c>
      <c r="H1078" s="115">
        <v>0.56000000000000005</v>
      </c>
      <c r="I1078" s="115">
        <v>0.48</v>
      </c>
      <c r="J1078" s="115" t="s">
        <v>350</v>
      </c>
      <c r="K1078" s="115">
        <v>1.7549348509E-4</v>
      </c>
      <c r="L1078" s="115">
        <v>3688.32792943196</v>
      </c>
      <c r="M1078" s="115">
        <v>9.1885121514347006</v>
      </c>
      <c r="N1078" s="115">
        <v>1.35120013684962</v>
      </c>
      <c r="O1078" s="115">
        <v>1.6125240202999999E-3</v>
      </c>
      <c r="P1078" s="115">
        <v>2.3712682106999999E-4</v>
      </c>
      <c r="Q1078" s="115">
        <v>0.64727752251292003</v>
      </c>
      <c r="R1078" s="115">
        <v>1210</v>
      </c>
      <c r="S1078" s="115" t="s">
        <v>353</v>
      </c>
      <c r="T1078" s="115">
        <v>1210</v>
      </c>
      <c r="U1078" s="115" t="s">
        <v>352</v>
      </c>
      <c r="V1078" s="115" t="s">
        <v>350</v>
      </c>
      <c r="Z1078" s="115">
        <v>0</v>
      </c>
      <c r="AA1078" s="115">
        <v>1</v>
      </c>
      <c r="AB1078" s="115">
        <v>1.6125240202999999E-3</v>
      </c>
      <c r="AC1078" s="115">
        <v>2.3712682106999999E-4</v>
      </c>
      <c r="AD1078" s="115">
        <v>1.4998513764913</v>
      </c>
      <c r="AF1078" s="115">
        <v>-1</v>
      </c>
      <c r="AG1078" s="115">
        <v>-1</v>
      </c>
      <c r="AH1078" s="115">
        <v>-1</v>
      </c>
      <c r="AI1078" s="115">
        <v>-1</v>
      </c>
      <c r="AJ1078" s="115">
        <v>0</v>
      </c>
      <c r="AM1078" s="115" t="s">
        <v>348</v>
      </c>
      <c r="AN1078" s="115">
        <v>-1</v>
      </c>
      <c r="AQ1078" s="115">
        <v>608</v>
      </c>
      <c r="AR1078" s="115" t="s">
        <v>247</v>
      </c>
      <c r="AS1078" s="115" t="s">
        <v>355</v>
      </c>
      <c r="AT1078" s="115" t="s">
        <v>296</v>
      </c>
      <c r="AV1078" s="115">
        <v>6.2245756080086503</v>
      </c>
      <c r="AW1078" s="115">
        <v>1.2164245E-3</v>
      </c>
    </row>
    <row r="1079" spans="1:49" x14ac:dyDescent="0.25">
      <c r="A1079" s="117">
        <v>550000</v>
      </c>
      <c r="B1079" s="117">
        <v>830000</v>
      </c>
      <c r="C1079" s="117">
        <v>830000</v>
      </c>
      <c r="D1079" s="115" t="s">
        <v>342</v>
      </c>
      <c r="E1079" s="115" t="s">
        <v>13</v>
      </c>
      <c r="F1079" s="115" t="s">
        <v>343</v>
      </c>
      <c r="G1079" s="115" t="s">
        <v>344</v>
      </c>
      <c r="H1079" s="115">
        <v>0.56000000000000005</v>
      </c>
      <c r="I1079" s="115">
        <v>0.48</v>
      </c>
      <c r="J1079" s="115" t="s">
        <v>350</v>
      </c>
      <c r="K1079" s="115">
        <v>1.361642207818E-2</v>
      </c>
      <c r="L1079" s="115">
        <v>3688.32792943196</v>
      </c>
      <c r="M1079" s="115">
        <v>9.1885121514347006</v>
      </c>
      <c r="N1079" s="115">
        <v>1.35120013684962</v>
      </c>
      <c r="O1079" s="115">
        <v>0.12511465972444999</v>
      </c>
      <c r="P1079" s="115">
        <v>1.8398511375440001E-2</v>
      </c>
      <c r="Q1079" s="115">
        <v>50.221829849899997</v>
      </c>
      <c r="R1079" s="115">
        <v>1210</v>
      </c>
      <c r="S1079" s="115" t="s">
        <v>353</v>
      </c>
      <c r="T1079" s="115">
        <v>1210</v>
      </c>
      <c r="U1079" s="115" t="s">
        <v>352</v>
      </c>
      <c r="V1079" s="115" t="s">
        <v>350</v>
      </c>
      <c r="Z1079" s="115">
        <v>0</v>
      </c>
      <c r="AA1079" s="115">
        <v>1</v>
      </c>
      <c r="AB1079" s="115">
        <v>0.12511465972444999</v>
      </c>
      <c r="AC1079" s="115">
        <v>1.8398511375440001E-2</v>
      </c>
      <c r="AD1079" s="115">
        <v>467.40764291496203</v>
      </c>
      <c r="AF1079" s="115">
        <v>-1</v>
      </c>
      <c r="AG1079" s="115">
        <v>-1</v>
      </c>
      <c r="AH1079" s="115">
        <v>-1</v>
      </c>
      <c r="AI1079" s="115">
        <v>-1</v>
      </c>
      <c r="AJ1079" s="115">
        <v>0</v>
      </c>
      <c r="AM1079" s="115" t="s">
        <v>348</v>
      </c>
      <c r="AN1079" s="115">
        <v>-1</v>
      </c>
      <c r="AQ1079" s="115">
        <v>608</v>
      </c>
      <c r="AR1079" s="115" t="s">
        <v>247</v>
      </c>
      <c r="AS1079" s="115" t="s">
        <v>355</v>
      </c>
      <c r="AT1079" s="115" t="s">
        <v>296</v>
      </c>
      <c r="AV1079" s="115">
        <v>51.056947980357997</v>
      </c>
      <c r="AW1079" s="115">
        <v>0.37908162439999998</v>
      </c>
    </row>
    <row r="1080" spans="1:49" x14ac:dyDescent="0.25">
      <c r="A1080" s="117">
        <v>550000</v>
      </c>
      <c r="B1080" s="117">
        <v>830000</v>
      </c>
      <c r="C1080" s="117">
        <v>830000</v>
      </c>
      <c r="D1080" s="115" t="s">
        <v>342</v>
      </c>
      <c r="E1080" s="115" t="s">
        <v>13</v>
      </c>
      <c r="F1080" s="115" t="s">
        <v>343</v>
      </c>
      <c r="G1080" s="115" t="s">
        <v>344</v>
      </c>
      <c r="H1080" s="115">
        <v>0.56000000000000005</v>
      </c>
      <c r="I1080" s="115">
        <v>0.48</v>
      </c>
      <c r="J1080" s="115" t="s">
        <v>350</v>
      </c>
      <c r="K1080" s="115">
        <v>1.1895549381890001E-2</v>
      </c>
      <c r="L1080" s="115">
        <v>3688.32792943196</v>
      </c>
      <c r="M1080" s="115">
        <v>9.1885121514347006</v>
      </c>
      <c r="N1080" s="115">
        <v>1.35120013684962</v>
      </c>
      <c r="O1080" s="115">
        <v>0.10930240004349</v>
      </c>
      <c r="P1080" s="115">
        <v>1.607326795271E-2</v>
      </c>
      <c r="Q1080" s="115">
        <v>43.874687021165599</v>
      </c>
      <c r="R1080" s="115">
        <v>1210</v>
      </c>
      <c r="S1080" s="115" t="s">
        <v>353</v>
      </c>
      <c r="T1080" s="115">
        <v>1210</v>
      </c>
      <c r="U1080" s="115" t="s">
        <v>352</v>
      </c>
      <c r="V1080" s="115" t="s">
        <v>350</v>
      </c>
      <c r="Z1080" s="115">
        <v>0</v>
      </c>
      <c r="AA1080" s="115">
        <v>1</v>
      </c>
      <c r="AB1080" s="115">
        <v>0.10930240004349</v>
      </c>
      <c r="AC1080" s="115">
        <v>1.607326795271E-2</v>
      </c>
      <c r="AD1080" s="115">
        <v>480.40580509645002</v>
      </c>
      <c r="AF1080" s="115">
        <v>-1</v>
      </c>
      <c r="AG1080" s="115">
        <v>-1</v>
      </c>
      <c r="AH1080" s="115">
        <v>-1</v>
      </c>
      <c r="AI1080" s="115">
        <v>-1</v>
      </c>
      <c r="AJ1080" s="115">
        <v>0</v>
      </c>
      <c r="AM1080" s="115" t="s">
        <v>348</v>
      </c>
      <c r="AN1080" s="115">
        <v>-1</v>
      </c>
      <c r="AQ1080" s="115">
        <v>608</v>
      </c>
      <c r="AR1080" s="115" t="s">
        <v>247</v>
      </c>
      <c r="AS1080" s="115" t="s">
        <v>355</v>
      </c>
      <c r="AT1080" s="115" t="s">
        <v>296</v>
      </c>
      <c r="AV1080" s="115">
        <v>51.587155121664203</v>
      </c>
      <c r="AW1080" s="115">
        <v>0.389623524</v>
      </c>
    </row>
    <row r="1081" spans="1:49" x14ac:dyDescent="0.25">
      <c r="A1081" s="117">
        <v>550000</v>
      </c>
      <c r="B1081" s="117">
        <v>830000</v>
      </c>
      <c r="C1081" s="117">
        <v>830000</v>
      </c>
      <c r="D1081" s="115" t="s">
        <v>342</v>
      </c>
      <c r="E1081" s="115" t="s">
        <v>13</v>
      </c>
      <c r="F1081" s="115" t="s">
        <v>343</v>
      </c>
      <c r="G1081" s="115" t="s">
        <v>344</v>
      </c>
      <c r="H1081" s="115">
        <v>0.56000000000000005</v>
      </c>
      <c r="I1081" s="115">
        <v>0.48</v>
      </c>
      <c r="J1081" s="115" t="s">
        <v>350</v>
      </c>
      <c r="K1081" s="115">
        <v>0.22237871737055001</v>
      </c>
      <c r="L1081" s="115">
        <v>3692.1473050725899</v>
      </c>
      <c r="M1081" s="115">
        <v>9.1974220037727008</v>
      </c>
      <c r="N1081" s="115">
        <v>1.35248978607176</v>
      </c>
      <c r="O1081" s="115">
        <v>2.0453109083147001</v>
      </c>
      <c r="P1081" s="115">
        <v>0.30076494388341002</v>
      </c>
      <c r="Q1081" s="115">
        <v>821.05498204519699</v>
      </c>
      <c r="R1081" s="115">
        <v>1200</v>
      </c>
      <c r="S1081" s="115" t="s">
        <v>351</v>
      </c>
      <c r="T1081" s="115">
        <v>1200</v>
      </c>
      <c r="U1081" s="115" t="s">
        <v>352</v>
      </c>
      <c r="V1081" s="115" t="s">
        <v>350</v>
      </c>
      <c r="Z1081" s="115">
        <v>0</v>
      </c>
      <c r="AA1081" s="115">
        <v>1</v>
      </c>
      <c r="AB1081" s="115">
        <v>2.0453109083147001</v>
      </c>
      <c r="AC1081" s="115">
        <v>0.30076494388341002</v>
      </c>
      <c r="AD1081" s="115">
        <v>991.00248919879402</v>
      </c>
      <c r="AF1081" s="115">
        <v>-1</v>
      </c>
      <c r="AG1081" s="115">
        <v>-1</v>
      </c>
      <c r="AH1081" s="115">
        <v>-1</v>
      </c>
      <c r="AI1081" s="115">
        <v>-1</v>
      </c>
      <c r="AJ1081" s="115">
        <v>0</v>
      </c>
      <c r="AM1081" s="115" t="s">
        <v>348</v>
      </c>
      <c r="AN1081" s="115">
        <v>-1</v>
      </c>
      <c r="AQ1081" s="115">
        <v>608</v>
      </c>
      <c r="AR1081" s="115" t="s">
        <v>247</v>
      </c>
      <c r="AS1081" s="115" t="s">
        <v>355</v>
      </c>
      <c r="AT1081" s="115" t="s">
        <v>296</v>
      </c>
      <c r="AV1081" s="115">
        <v>192.45952568968701</v>
      </c>
      <c r="AW1081" s="115">
        <v>0.80373275690000001</v>
      </c>
    </row>
    <row r="1082" spans="1:49" x14ac:dyDescent="0.25">
      <c r="A1082" s="117">
        <v>550000</v>
      </c>
      <c r="B1082" s="117">
        <v>830000</v>
      </c>
      <c r="C1082" s="117">
        <v>830000</v>
      </c>
      <c r="D1082" s="115" t="s">
        <v>342</v>
      </c>
      <c r="E1082" s="115" t="s">
        <v>13</v>
      </c>
      <c r="F1082" s="115" t="s">
        <v>343</v>
      </c>
      <c r="G1082" s="115" t="s">
        <v>344</v>
      </c>
      <c r="H1082" s="115">
        <v>0.56000000000000005</v>
      </c>
      <c r="I1082" s="115">
        <v>0.48</v>
      </c>
      <c r="J1082" s="115" t="s">
        <v>350</v>
      </c>
      <c r="K1082" s="115">
        <v>3.0519701985299999E-3</v>
      </c>
      <c r="L1082" s="115">
        <v>3692.1473050725899</v>
      </c>
      <c r="M1082" s="115">
        <v>9.1974220037727008</v>
      </c>
      <c r="N1082" s="115">
        <v>1.35248978607176</v>
      </c>
      <c r="O1082" s="115">
        <v>2.8070257858819999E-2</v>
      </c>
      <c r="P1082" s="115">
        <v>4.1277585208999998E-3</v>
      </c>
      <c r="Q1082" s="115">
        <v>11.268323543668</v>
      </c>
      <c r="R1082" s="115">
        <v>1200</v>
      </c>
      <c r="S1082" s="115" t="s">
        <v>351</v>
      </c>
      <c r="T1082" s="115">
        <v>1200</v>
      </c>
      <c r="U1082" s="115" t="s">
        <v>352</v>
      </c>
      <c r="V1082" s="115" t="s">
        <v>350</v>
      </c>
      <c r="Z1082" s="115">
        <v>0</v>
      </c>
      <c r="AA1082" s="115">
        <v>1</v>
      </c>
      <c r="AB1082" s="115">
        <v>2.8070257858819999E-2</v>
      </c>
      <c r="AC1082" s="115">
        <v>4.1277585208999998E-3</v>
      </c>
      <c r="AD1082" s="115">
        <v>991.00248919879402</v>
      </c>
      <c r="AF1082" s="115">
        <v>-1</v>
      </c>
      <c r="AG1082" s="115">
        <v>-1</v>
      </c>
      <c r="AH1082" s="115">
        <v>-1</v>
      </c>
      <c r="AI1082" s="115">
        <v>-1</v>
      </c>
      <c r="AJ1082" s="115">
        <v>0</v>
      </c>
      <c r="AM1082" s="115" t="s">
        <v>348</v>
      </c>
      <c r="AN1082" s="115">
        <v>-1</v>
      </c>
      <c r="AQ1082" s="115">
        <v>608</v>
      </c>
      <c r="AR1082" s="115" t="s">
        <v>247</v>
      </c>
      <c r="AS1082" s="115" t="s">
        <v>355</v>
      </c>
      <c r="AT1082" s="115" t="s">
        <v>296</v>
      </c>
      <c r="AV1082" s="115">
        <v>100.52451248580201</v>
      </c>
      <c r="AW1082" s="115">
        <v>0.80373275690000001</v>
      </c>
    </row>
    <row r="1083" spans="1:49" x14ac:dyDescent="0.25">
      <c r="A1083" s="117">
        <v>550000</v>
      </c>
      <c r="B1083" s="117">
        <v>830000</v>
      </c>
      <c r="C1083" s="117">
        <v>830000</v>
      </c>
      <c r="D1083" s="115" t="s">
        <v>342</v>
      </c>
      <c r="E1083" s="115" t="s">
        <v>13</v>
      </c>
      <c r="F1083" s="115" t="s">
        <v>343</v>
      </c>
      <c r="G1083" s="115" t="s">
        <v>344</v>
      </c>
      <c r="H1083" s="115">
        <v>0.56000000000000005</v>
      </c>
      <c r="I1083" s="115">
        <v>0.48</v>
      </c>
      <c r="J1083" s="115" t="s">
        <v>350</v>
      </c>
      <c r="K1083" s="115">
        <v>6.5010613007949997E-2</v>
      </c>
      <c r="L1083" s="115">
        <v>3692.1473050725899</v>
      </c>
      <c r="M1083" s="115">
        <v>9.1974220037727008</v>
      </c>
      <c r="N1083" s="115">
        <v>1.35248978607176</v>
      </c>
      <c r="O1083" s="115">
        <v>0.59793004255814997</v>
      </c>
      <c r="P1083" s="115">
        <v>8.7926190079520003E-2</v>
      </c>
      <c r="Q1083" s="115">
        <v>240.028759618452</v>
      </c>
      <c r="R1083" s="115">
        <v>1210</v>
      </c>
      <c r="S1083" s="115" t="s">
        <v>353</v>
      </c>
      <c r="T1083" s="115">
        <v>1210</v>
      </c>
      <c r="U1083" s="115" t="s">
        <v>352</v>
      </c>
      <c r="V1083" s="115" t="s">
        <v>350</v>
      </c>
      <c r="Z1083" s="115">
        <v>0</v>
      </c>
      <c r="AA1083" s="115">
        <v>1</v>
      </c>
      <c r="AB1083" s="115">
        <v>0.59793004255814997</v>
      </c>
      <c r="AC1083" s="115">
        <v>8.7926190079520003E-2</v>
      </c>
      <c r="AD1083" s="115">
        <v>240.02875961845399</v>
      </c>
      <c r="AF1083" s="115">
        <v>-1</v>
      </c>
      <c r="AG1083" s="115">
        <v>-1</v>
      </c>
      <c r="AH1083" s="115">
        <v>-1</v>
      </c>
      <c r="AI1083" s="115">
        <v>-1</v>
      </c>
      <c r="AJ1083" s="115">
        <v>0</v>
      </c>
      <c r="AM1083" s="115" t="s">
        <v>348</v>
      </c>
      <c r="AN1083" s="115">
        <v>-1</v>
      </c>
      <c r="AQ1083" s="115">
        <v>608</v>
      </c>
      <c r="AR1083" s="115" t="s">
        <v>247</v>
      </c>
      <c r="AS1083" s="115" t="s">
        <v>355</v>
      </c>
      <c r="AT1083" s="115" t="s">
        <v>296</v>
      </c>
      <c r="AV1083" s="115">
        <v>89.888400301638598</v>
      </c>
      <c r="AW1083" s="115">
        <v>0.1946705269</v>
      </c>
    </row>
    <row r="1084" spans="1:49" x14ac:dyDescent="0.25">
      <c r="A1084" s="117">
        <v>550000</v>
      </c>
      <c r="B1084" s="117">
        <v>830000</v>
      </c>
      <c r="C1084" s="117">
        <v>830000</v>
      </c>
      <c r="D1084" s="115" t="s">
        <v>342</v>
      </c>
      <c r="E1084" s="115" t="s">
        <v>13</v>
      </c>
      <c r="F1084" s="115" t="s">
        <v>343</v>
      </c>
      <c r="G1084" s="115" t="s">
        <v>344</v>
      </c>
      <c r="H1084" s="115">
        <v>0.56000000000000005</v>
      </c>
      <c r="I1084" s="115">
        <v>0.48</v>
      </c>
      <c r="J1084" s="115" t="s">
        <v>350</v>
      </c>
      <c r="K1084" s="115">
        <v>0.28434467392939</v>
      </c>
      <c r="L1084" s="115">
        <v>3692.1473050725899</v>
      </c>
      <c r="M1084" s="115">
        <v>9.1974220037727008</v>
      </c>
      <c r="N1084" s="115">
        <v>1.35248978607176</v>
      </c>
      <c r="O1084" s="115">
        <v>2.6152379606538001</v>
      </c>
      <c r="P1084" s="115">
        <v>0.38457326721341001</v>
      </c>
      <c r="Q1084" s="115">
        <v>1049.8424215601599</v>
      </c>
      <c r="R1084" s="115">
        <v>1210</v>
      </c>
      <c r="S1084" s="115" t="s">
        <v>353</v>
      </c>
      <c r="T1084" s="115">
        <v>1210</v>
      </c>
      <c r="U1084" s="115" t="s">
        <v>352</v>
      </c>
      <c r="V1084" s="115" t="s">
        <v>350</v>
      </c>
      <c r="Z1084" s="115">
        <v>0</v>
      </c>
      <c r="AA1084" s="115">
        <v>1</v>
      </c>
      <c r="AB1084" s="115">
        <v>2.6152379606538001</v>
      </c>
      <c r="AC1084" s="115">
        <v>0.38457326721341001</v>
      </c>
      <c r="AD1084" s="115">
        <v>1049.8424215601599</v>
      </c>
      <c r="AF1084" s="115">
        <v>-1</v>
      </c>
      <c r="AG1084" s="115">
        <v>-1</v>
      </c>
      <c r="AH1084" s="115">
        <v>-1</v>
      </c>
      <c r="AI1084" s="115">
        <v>-1</v>
      </c>
      <c r="AJ1084" s="115">
        <v>0</v>
      </c>
      <c r="AM1084" s="115" t="s">
        <v>348</v>
      </c>
      <c r="AN1084" s="115">
        <v>-1</v>
      </c>
      <c r="AQ1084" s="115">
        <v>608</v>
      </c>
      <c r="AR1084" s="115" t="s">
        <v>247</v>
      </c>
      <c r="AS1084" s="115" t="s">
        <v>355</v>
      </c>
      <c r="AT1084" s="115" t="s">
        <v>296</v>
      </c>
      <c r="AV1084" s="115">
        <v>136.75884376315199</v>
      </c>
      <c r="AW1084" s="115">
        <v>0.85145370769999995</v>
      </c>
    </row>
    <row r="1085" spans="1:49" x14ac:dyDescent="0.25">
      <c r="A1085" s="117">
        <v>550000</v>
      </c>
      <c r="B1085" s="117">
        <v>840000</v>
      </c>
      <c r="C1085" s="117">
        <v>840000</v>
      </c>
      <c r="D1085" s="115" t="s">
        <v>342</v>
      </c>
      <c r="E1085" s="115" t="s">
        <v>13</v>
      </c>
      <c r="F1085" s="115" t="s">
        <v>343</v>
      </c>
      <c r="G1085" s="115" t="s">
        <v>344</v>
      </c>
      <c r="H1085" s="115">
        <v>0.56000000000000005</v>
      </c>
      <c r="I1085" s="115">
        <v>0.48</v>
      </c>
      <c r="J1085" s="115" t="s">
        <v>350</v>
      </c>
      <c r="K1085" s="115">
        <v>3.66704061235E-3</v>
      </c>
      <c r="L1085" s="115">
        <v>3679.3310163907099</v>
      </c>
      <c r="M1085" s="115">
        <v>9.1675109106916892</v>
      </c>
      <c r="N1085" s="115">
        <v>1.3481598499176199</v>
      </c>
      <c r="O1085" s="115">
        <v>3.3617634823660002E-2</v>
      </c>
      <c r="P1085" s="115">
        <v>4.9437569215800004E-3</v>
      </c>
      <c r="Q1085" s="115">
        <v>13.4922562633837</v>
      </c>
      <c r="R1085" s="115">
        <v>1210</v>
      </c>
      <c r="S1085" s="115" t="s">
        <v>353</v>
      </c>
      <c r="T1085" s="115">
        <v>1210</v>
      </c>
      <c r="U1085" s="115" t="s">
        <v>352</v>
      </c>
      <c r="V1085" s="115" t="s">
        <v>350</v>
      </c>
      <c r="Z1085" s="115">
        <v>0</v>
      </c>
      <c r="AA1085" s="115">
        <v>1</v>
      </c>
      <c r="AB1085" s="115">
        <v>3.3617634823660002E-2</v>
      </c>
      <c r="AC1085" s="115">
        <v>4.9437569215800004E-3</v>
      </c>
      <c r="AD1085" s="115">
        <v>120.564378660225</v>
      </c>
      <c r="AF1085" s="115">
        <v>-1</v>
      </c>
      <c r="AG1085" s="115">
        <v>-1</v>
      </c>
      <c r="AH1085" s="115">
        <v>-1</v>
      </c>
      <c r="AI1085" s="115">
        <v>-1</v>
      </c>
      <c r="AJ1085" s="115">
        <v>0</v>
      </c>
      <c r="AM1085" s="115" t="s">
        <v>348</v>
      </c>
      <c r="AN1085" s="115">
        <v>-1</v>
      </c>
      <c r="AQ1085" s="115">
        <v>608</v>
      </c>
      <c r="AR1085" s="115" t="s">
        <v>247</v>
      </c>
      <c r="AS1085" s="115" t="s">
        <v>355</v>
      </c>
      <c r="AT1085" s="115" t="s">
        <v>296</v>
      </c>
      <c r="AV1085" s="115">
        <v>15.6168865710455</v>
      </c>
      <c r="AW1085" s="115">
        <v>9.7781329E-2</v>
      </c>
    </row>
    <row r="1086" spans="1:49" x14ac:dyDescent="0.25">
      <c r="A1086" s="117">
        <v>550000</v>
      </c>
      <c r="B1086" s="117">
        <v>840000</v>
      </c>
      <c r="C1086" s="117">
        <v>840000</v>
      </c>
      <c r="D1086" s="115" t="s">
        <v>342</v>
      </c>
      <c r="E1086" s="115" t="s">
        <v>13</v>
      </c>
      <c r="F1086" s="115" t="s">
        <v>343</v>
      </c>
      <c r="G1086" s="115" t="s">
        <v>344</v>
      </c>
      <c r="H1086" s="115">
        <v>0.56000000000000005</v>
      </c>
      <c r="I1086" s="115">
        <v>0.48</v>
      </c>
      <c r="J1086" s="115" t="s">
        <v>350</v>
      </c>
      <c r="K1086" s="115">
        <v>2.3898909791419998E-2</v>
      </c>
      <c r="L1086" s="115">
        <v>3679.3310163907099</v>
      </c>
      <c r="M1086" s="115">
        <v>9.1675109106916892</v>
      </c>
      <c r="N1086" s="115">
        <v>1.3481598499176199</v>
      </c>
      <c r="O1086" s="115">
        <v>0.21909351626649001</v>
      </c>
      <c r="P1086" s="115">
        <v>3.2219550637590001E-2</v>
      </c>
      <c r="Q1086" s="115">
        <v>87.932000053502705</v>
      </c>
      <c r="R1086" s="115">
        <v>1210</v>
      </c>
      <c r="S1086" s="115" t="s">
        <v>353</v>
      </c>
      <c r="T1086" s="115">
        <v>1210</v>
      </c>
      <c r="U1086" s="115" t="s">
        <v>352</v>
      </c>
      <c r="V1086" s="115" t="s">
        <v>350</v>
      </c>
      <c r="Z1086" s="115">
        <v>0</v>
      </c>
      <c r="AA1086" s="115">
        <v>1</v>
      </c>
      <c r="AB1086" s="115">
        <v>0.21909351626649001</v>
      </c>
      <c r="AC1086" s="115">
        <v>3.2219550637590001E-2</v>
      </c>
      <c r="AD1086" s="115">
        <v>921.22095181116697</v>
      </c>
      <c r="AF1086" s="115">
        <v>-1</v>
      </c>
      <c r="AG1086" s="115">
        <v>-1</v>
      </c>
      <c r="AH1086" s="115">
        <v>-1</v>
      </c>
      <c r="AI1086" s="115">
        <v>-1</v>
      </c>
      <c r="AJ1086" s="115">
        <v>0</v>
      </c>
      <c r="AM1086" s="115" t="s">
        <v>348</v>
      </c>
      <c r="AN1086" s="115">
        <v>-1</v>
      </c>
      <c r="AQ1086" s="115">
        <v>608</v>
      </c>
      <c r="AR1086" s="115" t="s">
        <v>247</v>
      </c>
      <c r="AS1086" s="115" t="s">
        <v>355</v>
      </c>
      <c r="AT1086" s="115" t="s">
        <v>296</v>
      </c>
      <c r="AV1086" s="115">
        <v>63.451084610609399</v>
      </c>
      <c r="AW1086" s="115">
        <v>0.74713783600000006</v>
      </c>
    </row>
    <row r="1087" spans="1:49" x14ac:dyDescent="0.25">
      <c r="A1087" s="117">
        <v>550000</v>
      </c>
      <c r="B1087" s="117">
        <v>840000</v>
      </c>
      <c r="C1087" s="117">
        <v>840000</v>
      </c>
      <c r="D1087" s="115" t="s">
        <v>342</v>
      </c>
      <c r="E1087" s="115" t="s">
        <v>13</v>
      </c>
      <c r="F1087" s="115" t="s">
        <v>343</v>
      </c>
      <c r="G1087" s="115" t="s">
        <v>344</v>
      </c>
      <c r="H1087" s="115">
        <v>0.56000000000000005</v>
      </c>
      <c r="I1087" s="115">
        <v>0.48</v>
      </c>
      <c r="J1087" s="115" t="s">
        <v>350</v>
      </c>
      <c r="K1087" s="115">
        <v>8.1168282796000007E-3</v>
      </c>
      <c r="L1087" s="115">
        <v>3679.3310163907099</v>
      </c>
      <c r="M1087" s="115">
        <v>9.1675109106916892</v>
      </c>
      <c r="N1087" s="115">
        <v>1.3481598499176199</v>
      </c>
      <c r="O1087" s="115">
        <v>7.4411111813459996E-2</v>
      </c>
      <c r="P1087" s="115">
        <v>1.0942781995229999E-2</v>
      </c>
      <c r="Q1087" s="115">
        <v>29.864498043856901</v>
      </c>
      <c r="R1087" s="115">
        <v>1210</v>
      </c>
      <c r="S1087" s="115" t="s">
        <v>353</v>
      </c>
      <c r="T1087" s="115">
        <v>1210</v>
      </c>
      <c r="U1087" s="115" t="s">
        <v>352</v>
      </c>
      <c r="V1087" s="115" t="s">
        <v>350</v>
      </c>
      <c r="Z1087" s="115">
        <v>0</v>
      </c>
      <c r="AA1087" s="115">
        <v>1</v>
      </c>
      <c r="AB1087" s="115">
        <v>7.4411111813459996E-2</v>
      </c>
      <c r="AC1087" s="115">
        <v>1.0942781995229999E-2</v>
      </c>
      <c r="AD1087" s="115">
        <v>581.08455366518001</v>
      </c>
      <c r="AF1087" s="115">
        <v>-1</v>
      </c>
      <c r="AG1087" s="115">
        <v>-1</v>
      </c>
      <c r="AH1087" s="115">
        <v>-1</v>
      </c>
      <c r="AI1087" s="115">
        <v>-1</v>
      </c>
      <c r="AJ1087" s="115">
        <v>0</v>
      </c>
      <c r="AM1087" s="115" t="s">
        <v>348</v>
      </c>
      <c r="AN1087" s="115">
        <v>-1</v>
      </c>
      <c r="AQ1087" s="115">
        <v>608</v>
      </c>
      <c r="AR1087" s="115" t="s">
        <v>247</v>
      </c>
      <c r="AS1087" s="115" t="s">
        <v>355</v>
      </c>
      <c r="AT1087" s="115" t="s">
        <v>296</v>
      </c>
      <c r="AV1087" s="115">
        <v>40.507386677423497</v>
      </c>
      <c r="AW1087" s="115">
        <v>0.47127701030000002</v>
      </c>
    </row>
    <row r="1088" spans="1:49" x14ac:dyDescent="0.25">
      <c r="A1088" s="117">
        <v>550000</v>
      </c>
      <c r="B1088" s="117">
        <v>840000</v>
      </c>
      <c r="C1088" s="117">
        <v>840000</v>
      </c>
      <c r="D1088" s="115" t="s">
        <v>342</v>
      </c>
      <c r="E1088" s="115" t="s">
        <v>13</v>
      </c>
      <c r="F1088" s="115" t="s">
        <v>343</v>
      </c>
      <c r="G1088" s="115" t="s">
        <v>344</v>
      </c>
      <c r="H1088" s="115">
        <v>0.56000000000000005</v>
      </c>
      <c r="I1088" s="115">
        <v>0.48</v>
      </c>
      <c r="J1088" s="115" t="s">
        <v>350</v>
      </c>
      <c r="K1088" s="115">
        <v>0.31173838194023001</v>
      </c>
      <c r="L1088" s="115">
        <v>3705.5512839247299</v>
      </c>
      <c r="M1088" s="115">
        <v>10.052043608439901</v>
      </c>
      <c r="N1088" s="115">
        <v>1.75892833720077</v>
      </c>
      <c r="O1088" s="115">
        <v>3.1336078096877</v>
      </c>
      <c r="P1088" s="115">
        <v>0.54832547378778995</v>
      </c>
      <c r="Q1088" s="115">
        <v>1155.16256144724</v>
      </c>
      <c r="R1088" s="115">
        <v>1300</v>
      </c>
      <c r="S1088" s="115" t="s">
        <v>346</v>
      </c>
      <c r="T1088" s="115">
        <v>1300</v>
      </c>
      <c r="U1088" s="115" t="s">
        <v>352</v>
      </c>
      <c r="V1088" s="115" t="s">
        <v>350</v>
      </c>
      <c r="Z1088" s="115">
        <v>0</v>
      </c>
      <c r="AA1088" s="115">
        <v>1</v>
      </c>
      <c r="AB1088" s="115">
        <v>3.1336078096877</v>
      </c>
      <c r="AC1088" s="115">
        <v>0.54832547378778995</v>
      </c>
      <c r="AD1088" s="115">
        <v>1155.1832829125301</v>
      </c>
      <c r="AF1088" s="115">
        <v>-1</v>
      </c>
      <c r="AG1088" s="115">
        <v>-1</v>
      </c>
      <c r="AH1088" s="115">
        <v>-1</v>
      </c>
      <c r="AI1088" s="115">
        <v>-1</v>
      </c>
      <c r="AJ1088" s="115">
        <v>0</v>
      </c>
      <c r="AM1088" s="115" t="s">
        <v>348</v>
      </c>
      <c r="AN1088" s="115">
        <v>-1</v>
      </c>
      <c r="AQ1088" s="115">
        <v>608</v>
      </c>
      <c r="AR1088" s="115" t="s">
        <v>247</v>
      </c>
      <c r="AS1088" s="115" t="s">
        <v>355</v>
      </c>
      <c r="AT1088" s="115" t="s">
        <v>296</v>
      </c>
      <c r="AV1088" s="115">
        <v>166.188743896164</v>
      </c>
      <c r="AW1088" s="115">
        <v>0.93688830729999995</v>
      </c>
    </row>
    <row r="1089" spans="1:49" x14ac:dyDescent="0.25">
      <c r="A1089" s="117">
        <v>550000</v>
      </c>
      <c r="B1089" s="117">
        <v>840000</v>
      </c>
      <c r="C1089" s="117">
        <v>840000</v>
      </c>
      <c r="D1089" s="115" t="s">
        <v>342</v>
      </c>
      <c r="E1089" s="115" t="s">
        <v>13</v>
      </c>
      <c r="F1089" s="115" t="s">
        <v>343</v>
      </c>
      <c r="G1089" s="115" t="s">
        <v>344</v>
      </c>
      <c r="H1089" s="115">
        <v>0.56000000000000005</v>
      </c>
      <c r="I1089" s="115">
        <v>0.48</v>
      </c>
      <c r="J1089" s="115" t="s">
        <v>350</v>
      </c>
      <c r="K1089" s="115">
        <v>1.732579605242E-2</v>
      </c>
      <c r="L1089" s="115">
        <v>3705.5512839247299</v>
      </c>
      <c r="M1089" s="115">
        <v>10.052043608439901</v>
      </c>
      <c r="N1089" s="115">
        <v>1.75892833720077</v>
      </c>
      <c r="O1089" s="115">
        <v>0.17415965746991</v>
      </c>
      <c r="P1089" s="115">
        <v>3.0474833641169999E-2</v>
      </c>
      <c r="Q1089" s="115">
        <v>64.201625807081498</v>
      </c>
      <c r="R1089" s="115">
        <v>1200</v>
      </c>
      <c r="S1089" s="115" t="s">
        <v>351</v>
      </c>
      <c r="T1089" s="115">
        <v>1200</v>
      </c>
      <c r="U1089" s="115" t="s">
        <v>352</v>
      </c>
      <c r="V1089" s="115" t="s">
        <v>350</v>
      </c>
      <c r="Z1089" s="115">
        <v>0</v>
      </c>
      <c r="AA1089" s="115">
        <v>1</v>
      </c>
      <c r="AB1089" s="115">
        <v>0.17415965746991</v>
      </c>
      <c r="AC1089" s="115">
        <v>3.0474833641169999E-2</v>
      </c>
      <c r="AD1089" s="115">
        <v>64.201625807080404</v>
      </c>
      <c r="AF1089" s="115">
        <v>-1</v>
      </c>
      <c r="AG1089" s="115">
        <v>-1</v>
      </c>
      <c r="AH1089" s="115">
        <v>-1</v>
      </c>
      <c r="AI1089" s="115">
        <v>-1</v>
      </c>
      <c r="AJ1089" s="115">
        <v>0</v>
      </c>
      <c r="AM1089" s="115" t="s">
        <v>348</v>
      </c>
      <c r="AN1089" s="115">
        <v>-1</v>
      </c>
      <c r="AQ1089" s="115">
        <v>608</v>
      </c>
      <c r="AR1089" s="115" t="s">
        <v>247</v>
      </c>
      <c r="AS1089" s="115" t="s">
        <v>355</v>
      </c>
      <c r="AT1089" s="115" t="s">
        <v>296</v>
      </c>
      <c r="AV1089" s="115">
        <v>34.737979964409597</v>
      </c>
      <c r="AW1089" s="115">
        <v>5.20694451E-2</v>
      </c>
    </row>
    <row r="1090" spans="1:49" x14ac:dyDescent="0.25">
      <c r="A1090" s="117">
        <v>550000</v>
      </c>
      <c r="B1090" s="117">
        <v>840000</v>
      </c>
      <c r="C1090" s="117">
        <v>840000</v>
      </c>
      <c r="D1090" s="115" t="s">
        <v>342</v>
      </c>
      <c r="E1090" s="115" t="s">
        <v>13</v>
      </c>
      <c r="F1090" s="115" t="s">
        <v>343</v>
      </c>
      <c r="G1090" s="115" t="s">
        <v>344</v>
      </c>
      <c r="H1090" s="115">
        <v>0.56000000000000005</v>
      </c>
      <c r="I1090" s="115">
        <v>0.48</v>
      </c>
      <c r="J1090" s="115" t="s">
        <v>350</v>
      </c>
      <c r="K1090" s="115">
        <v>1.242505141121E-2</v>
      </c>
      <c r="L1090" s="115">
        <v>3705.5512839247299</v>
      </c>
      <c r="M1090" s="115">
        <v>10.052043608439901</v>
      </c>
      <c r="N1090" s="115">
        <v>1.75892833720077</v>
      </c>
      <c r="O1090" s="115">
        <v>0.12489715862265</v>
      </c>
      <c r="P1090" s="115">
        <v>2.1854775018360001E-2</v>
      </c>
      <c r="Q1090" s="115">
        <v>46.041665209662298</v>
      </c>
      <c r="R1090" s="115">
        <v>1200</v>
      </c>
      <c r="S1090" s="115" t="s">
        <v>351</v>
      </c>
      <c r="T1090" s="115">
        <v>1200</v>
      </c>
      <c r="U1090" s="115" t="s">
        <v>352</v>
      </c>
      <c r="V1090" s="115" t="s">
        <v>350</v>
      </c>
      <c r="Z1090" s="115">
        <v>0</v>
      </c>
      <c r="AA1090" s="115">
        <v>1</v>
      </c>
      <c r="AB1090" s="115">
        <v>0.12489715862265</v>
      </c>
      <c r="AC1090" s="115">
        <v>2.1854775018360001E-2</v>
      </c>
      <c r="AD1090" s="115">
        <v>46.041665209660401</v>
      </c>
      <c r="AF1090" s="115">
        <v>-1</v>
      </c>
      <c r="AG1090" s="115">
        <v>-1</v>
      </c>
      <c r="AH1090" s="115">
        <v>-1</v>
      </c>
      <c r="AI1090" s="115">
        <v>-1</v>
      </c>
      <c r="AJ1090" s="115">
        <v>0</v>
      </c>
      <c r="AM1090" s="115" t="s">
        <v>348</v>
      </c>
      <c r="AN1090" s="115">
        <v>-1</v>
      </c>
      <c r="AQ1090" s="115">
        <v>608</v>
      </c>
      <c r="AR1090" s="115" t="s">
        <v>247</v>
      </c>
      <c r="AS1090" s="115" t="s">
        <v>355</v>
      </c>
      <c r="AT1090" s="115" t="s">
        <v>296</v>
      </c>
      <c r="AV1090" s="115">
        <v>30.677857743062098</v>
      </c>
      <c r="AW1090" s="115">
        <v>3.73411721E-2</v>
      </c>
    </row>
    <row r="1091" spans="1:49" x14ac:dyDescent="0.25">
      <c r="A1091" s="117">
        <v>550000</v>
      </c>
      <c r="B1091" s="117">
        <v>840000</v>
      </c>
      <c r="C1091" s="117">
        <v>840000</v>
      </c>
      <c r="D1091" s="115" t="s">
        <v>342</v>
      </c>
      <c r="E1091" s="115" t="s">
        <v>13</v>
      </c>
      <c r="F1091" s="115" t="s">
        <v>343</v>
      </c>
      <c r="G1091" s="115" t="s">
        <v>344</v>
      </c>
      <c r="H1091" s="115">
        <v>0.56000000000000005</v>
      </c>
      <c r="I1091" s="115">
        <v>0.48</v>
      </c>
      <c r="J1091" s="115" t="s">
        <v>350</v>
      </c>
      <c r="K1091" s="115">
        <v>8.7671003093300007E-3</v>
      </c>
      <c r="L1091" s="115">
        <v>3705.5512839247299</v>
      </c>
      <c r="M1091" s="115">
        <v>10.052043608439901</v>
      </c>
      <c r="N1091" s="115">
        <v>1.75892833720077</v>
      </c>
      <c r="O1091" s="115">
        <v>8.8127274629010002E-2</v>
      </c>
      <c r="P1091" s="115">
        <v>1.5420701169169999E-2</v>
      </c>
      <c r="Q1091" s="115">
        <v>32.486939807556901</v>
      </c>
      <c r="R1091" s="115">
        <v>1300</v>
      </c>
      <c r="S1091" s="115" t="s">
        <v>346</v>
      </c>
      <c r="T1091" s="115">
        <v>1300</v>
      </c>
      <c r="U1091" s="115" t="s">
        <v>352</v>
      </c>
      <c r="V1091" s="115" t="s">
        <v>350</v>
      </c>
      <c r="Z1091" s="115">
        <v>0</v>
      </c>
      <c r="AA1091" s="115">
        <v>1</v>
      </c>
      <c r="AB1091" s="115">
        <v>8.8127274629010002E-2</v>
      </c>
      <c r="AC1091" s="115">
        <v>1.5420701169169999E-2</v>
      </c>
      <c r="AD1091" s="115">
        <v>32.486939807557903</v>
      </c>
      <c r="AF1091" s="115">
        <v>-1</v>
      </c>
      <c r="AG1091" s="115">
        <v>-1</v>
      </c>
      <c r="AH1091" s="115">
        <v>-1</v>
      </c>
      <c r="AI1091" s="115">
        <v>-1</v>
      </c>
      <c r="AJ1091" s="115">
        <v>0</v>
      </c>
      <c r="AM1091" s="115" t="s">
        <v>348</v>
      </c>
      <c r="AN1091" s="115">
        <v>-1</v>
      </c>
      <c r="AQ1091" s="115">
        <v>608</v>
      </c>
      <c r="AR1091" s="115" t="s">
        <v>247</v>
      </c>
      <c r="AS1091" s="115" t="s">
        <v>355</v>
      </c>
      <c r="AT1091" s="115" t="s">
        <v>296</v>
      </c>
      <c r="AV1091" s="115">
        <v>25.531377134364</v>
      </c>
      <c r="AW1091" s="115">
        <v>2.63478831E-2</v>
      </c>
    </row>
    <row r="1092" spans="1:49" x14ac:dyDescent="0.25">
      <c r="A1092" s="117">
        <v>550000</v>
      </c>
      <c r="B1092" s="117">
        <v>840000</v>
      </c>
      <c r="C1092" s="117">
        <v>840000</v>
      </c>
      <c r="D1092" s="115" t="s">
        <v>342</v>
      </c>
      <c r="E1092" s="115" t="s">
        <v>13</v>
      </c>
      <c r="F1092" s="115" t="s">
        <v>343</v>
      </c>
      <c r="G1092" s="115" t="s">
        <v>344</v>
      </c>
      <c r="H1092" s="115">
        <v>0.56000000000000005</v>
      </c>
      <c r="I1092" s="115">
        <v>0.48</v>
      </c>
      <c r="J1092" s="115" t="s">
        <v>350</v>
      </c>
      <c r="K1092" s="115">
        <v>0.14092083331637001</v>
      </c>
      <c r="L1092" s="115">
        <v>3705.5512839247299</v>
      </c>
      <c r="M1092" s="115">
        <v>10.052043608439901</v>
      </c>
      <c r="N1092" s="115">
        <v>1.75892833720077</v>
      </c>
      <c r="O1092" s="115">
        <v>1.4165423618338999</v>
      </c>
      <c r="P1092" s="115">
        <v>0.24786964702212</v>
      </c>
      <c r="Q1092" s="115">
        <v>522.18937482724004</v>
      </c>
      <c r="R1092" s="115">
        <v>1210</v>
      </c>
      <c r="S1092" s="115" t="s">
        <v>353</v>
      </c>
      <c r="T1092" s="115">
        <v>1210</v>
      </c>
      <c r="U1092" s="115" t="s">
        <v>352</v>
      </c>
      <c r="V1092" s="115" t="s">
        <v>350</v>
      </c>
      <c r="Z1092" s="115">
        <v>0</v>
      </c>
      <c r="AA1092" s="115">
        <v>1</v>
      </c>
      <c r="AB1092" s="115">
        <v>1.4165423618338999</v>
      </c>
      <c r="AC1092" s="115">
        <v>0.24786964702212</v>
      </c>
      <c r="AD1092" s="115">
        <v>587.34389484937697</v>
      </c>
      <c r="AF1092" s="115">
        <v>-1</v>
      </c>
      <c r="AG1092" s="115">
        <v>-1</v>
      </c>
      <c r="AH1092" s="115">
        <v>-1</v>
      </c>
      <c r="AI1092" s="115">
        <v>-1</v>
      </c>
      <c r="AJ1092" s="115">
        <v>0</v>
      </c>
      <c r="AM1092" s="115" t="s">
        <v>348</v>
      </c>
      <c r="AN1092" s="115">
        <v>-1</v>
      </c>
      <c r="AQ1092" s="115">
        <v>608</v>
      </c>
      <c r="AR1092" s="115" t="s">
        <v>247</v>
      </c>
      <c r="AS1092" s="115" t="s">
        <v>355</v>
      </c>
      <c r="AT1092" s="115" t="s">
        <v>296</v>
      </c>
      <c r="AV1092" s="115">
        <v>96.402653098320798</v>
      </c>
      <c r="AW1092" s="115">
        <v>0.47635352380000001</v>
      </c>
    </row>
    <row r="1093" spans="1:49" x14ac:dyDescent="0.25">
      <c r="A1093" s="117">
        <v>550000</v>
      </c>
      <c r="B1093" s="117">
        <v>840000</v>
      </c>
      <c r="C1093" s="117">
        <v>840000</v>
      </c>
      <c r="D1093" s="115" t="s">
        <v>342</v>
      </c>
      <c r="E1093" s="115" t="s">
        <v>13</v>
      </c>
      <c r="F1093" s="115" t="s">
        <v>343</v>
      </c>
      <c r="G1093" s="115" t="s">
        <v>344</v>
      </c>
      <c r="H1093" s="115">
        <v>0.56000000000000005</v>
      </c>
      <c r="I1093" s="115">
        <v>0.48</v>
      </c>
      <c r="J1093" s="115" t="s">
        <v>350</v>
      </c>
      <c r="K1093" s="115">
        <v>7.3084541720239996E-2</v>
      </c>
      <c r="L1093" s="115">
        <v>3705.5512839247299</v>
      </c>
      <c r="M1093" s="115">
        <v>10.052043608439901</v>
      </c>
      <c r="N1093" s="115">
        <v>1.75892833720077</v>
      </c>
      <c r="O1093" s="115">
        <v>0.73464900047475001</v>
      </c>
      <c r="P1093" s="115">
        <v>0.12855047144307</v>
      </c>
      <c r="Q1093" s="115">
        <v>270.81851740650802</v>
      </c>
      <c r="R1093" s="115">
        <v>1210</v>
      </c>
      <c r="S1093" s="115" t="s">
        <v>353</v>
      </c>
      <c r="T1093" s="115">
        <v>1210</v>
      </c>
      <c r="U1093" s="115" t="s">
        <v>352</v>
      </c>
      <c r="V1093" s="115" t="s">
        <v>350</v>
      </c>
      <c r="Z1093" s="115">
        <v>0</v>
      </c>
      <c r="AA1093" s="115">
        <v>1</v>
      </c>
      <c r="AB1093" s="115">
        <v>0.73464900047475001</v>
      </c>
      <c r="AC1093" s="115">
        <v>0.12855047144307</v>
      </c>
      <c r="AD1093" s="115">
        <v>270.81851740650802</v>
      </c>
      <c r="AF1093" s="115">
        <v>-1</v>
      </c>
      <c r="AG1093" s="115">
        <v>-1</v>
      </c>
      <c r="AH1093" s="115">
        <v>-1</v>
      </c>
      <c r="AI1093" s="115">
        <v>-1</v>
      </c>
      <c r="AJ1093" s="115">
        <v>0</v>
      </c>
      <c r="AM1093" s="115" t="s">
        <v>348</v>
      </c>
      <c r="AN1093" s="115">
        <v>-1</v>
      </c>
      <c r="AQ1093" s="115">
        <v>608</v>
      </c>
      <c r="AR1093" s="115" t="s">
        <v>247</v>
      </c>
      <c r="AS1093" s="115" t="s">
        <v>355</v>
      </c>
      <c r="AT1093" s="115" t="s">
        <v>296</v>
      </c>
      <c r="AV1093" s="115">
        <v>83.978202542301005</v>
      </c>
      <c r="AW1093" s="115">
        <v>0.21964194440000001</v>
      </c>
    </row>
    <row r="1094" spans="1:49" x14ac:dyDescent="0.25">
      <c r="A1094" s="117">
        <v>550000</v>
      </c>
      <c r="B1094" s="117">
        <v>840000</v>
      </c>
      <c r="C1094" s="117">
        <v>840000</v>
      </c>
      <c r="D1094" s="115" t="s">
        <v>342</v>
      </c>
      <c r="E1094" s="115" t="s">
        <v>13</v>
      </c>
      <c r="F1094" s="115" t="s">
        <v>343</v>
      </c>
      <c r="G1094" s="115" t="s">
        <v>344</v>
      </c>
      <c r="H1094" s="115">
        <v>0.56000000000000005</v>
      </c>
      <c r="I1094" s="115">
        <v>0.48</v>
      </c>
      <c r="J1094" s="115" t="s">
        <v>350</v>
      </c>
      <c r="K1094" s="115">
        <v>3.5913207494389997E-2</v>
      </c>
      <c r="L1094" s="115">
        <v>3705.5512839247299</v>
      </c>
      <c r="M1094" s="115">
        <v>10.052043608439901</v>
      </c>
      <c r="N1094" s="115">
        <v>1.75892833720077</v>
      </c>
      <c r="O1094" s="115">
        <v>0.36100112785256</v>
      </c>
      <c r="P1094" s="115">
        <v>6.3168758341650005E-2</v>
      </c>
      <c r="Q1094" s="115">
        <v>133.078232140696</v>
      </c>
      <c r="R1094" s="115">
        <v>1300</v>
      </c>
      <c r="S1094" s="115" t="s">
        <v>346</v>
      </c>
      <c r="T1094" s="115">
        <v>1300</v>
      </c>
      <c r="U1094" s="115" t="s">
        <v>352</v>
      </c>
      <c r="V1094" s="115" t="s">
        <v>350</v>
      </c>
      <c r="Z1094" s="115">
        <v>0</v>
      </c>
      <c r="AA1094" s="115">
        <v>1</v>
      </c>
      <c r="AB1094" s="115">
        <v>0.36100112785256</v>
      </c>
      <c r="AC1094" s="115">
        <v>6.3168758341650005E-2</v>
      </c>
      <c r="AD1094" s="115">
        <v>133.078232140696</v>
      </c>
      <c r="AF1094" s="115">
        <v>-1</v>
      </c>
      <c r="AG1094" s="115">
        <v>-1</v>
      </c>
      <c r="AH1094" s="115">
        <v>-1</v>
      </c>
      <c r="AI1094" s="115">
        <v>-1</v>
      </c>
      <c r="AJ1094" s="115">
        <v>0</v>
      </c>
      <c r="AM1094" s="115" t="s">
        <v>348</v>
      </c>
      <c r="AN1094" s="115">
        <v>-1</v>
      </c>
      <c r="AQ1094" s="115">
        <v>608</v>
      </c>
      <c r="AR1094" s="115" t="s">
        <v>247</v>
      </c>
      <c r="AS1094" s="115" t="s">
        <v>355</v>
      </c>
      <c r="AT1094" s="115" t="s">
        <v>296</v>
      </c>
      <c r="AV1094" s="115">
        <v>51.164842638632599</v>
      </c>
      <c r="AW1094" s="115">
        <v>0.10793043970000001</v>
      </c>
    </row>
    <row r="1095" spans="1:49" x14ac:dyDescent="0.25">
      <c r="A1095" s="117">
        <v>550000</v>
      </c>
      <c r="B1095" s="117">
        <v>850000</v>
      </c>
      <c r="C1095" s="117">
        <v>850000</v>
      </c>
      <c r="D1095" s="115" t="s">
        <v>342</v>
      </c>
      <c r="E1095" s="115" t="s">
        <v>13</v>
      </c>
      <c r="F1095" s="115" t="s">
        <v>343</v>
      </c>
      <c r="G1095" s="115" t="s">
        <v>344</v>
      </c>
      <c r="H1095" s="115">
        <v>0.56000000000000005</v>
      </c>
      <c r="I1095" s="115">
        <v>0.48</v>
      </c>
      <c r="J1095" s="115" t="s">
        <v>350</v>
      </c>
      <c r="K1095" s="115">
        <v>6.9133793899E-4</v>
      </c>
      <c r="L1095" s="115">
        <v>3679.33101625364</v>
      </c>
      <c r="M1095" s="115">
        <v>9.1675109103501793</v>
      </c>
      <c r="N1095" s="115">
        <v>1.3481598498673899</v>
      </c>
      <c r="O1095" s="115">
        <v>6.3378480984800003E-3</v>
      </c>
      <c r="P1095" s="115">
        <v>9.3203405204000001E-4</v>
      </c>
      <c r="Q1095" s="115">
        <v>2.54366112166085</v>
      </c>
      <c r="R1095" s="115">
        <v>1210</v>
      </c>
      <c r="S1095" s="115" t="s">
        <v>353</v>
      </c>
      <c r="T1095" s="115">
        <v>1210</v>
      </c>
      <c r="U1095" s="115" t="s">
        <v>352</v>
      </c>
      <c r="V1095" s="115" t="s">
        <v>350</v>
      </c>
      <c r="Z1095" s="115">
        <v>0</v>
      </c>
      <c r="AA1095" s="115">
        <v>1</v>
      </c>
      <c r="AB1095" s="115">
        <v>6.3378480984800003E-3</v>
      </c>
      <c r="AC1095" s="115">
        <v>9.3203405204000001E-4</v>
      </c>
      <c r="AD1095" s="115">
        <v>195.969782455607</v>
      </c>
      <c r="AF1095" s="115">
        <v>-1</v>
      </c>
      <c r="AG1095" s="115">
        <v>-1</v>
      </c>
      <c r="AH1095" s="115">
        <v>-1</v>
      </c>
      <c r="AI1095" s="115">
        <v>-1</v>
      </c>
      <c r="AJ1095" s="115">
        <v>0</v>
      </c>
      <c r="AM1095" s="115" t="s">
        <v>348</v>
      </c>
      <c r="AN1095" s="115">
        <v>-1</v>
      </c>
      <c r="AQ1095" s="115">
        <v>608</v>
      </c>
      <c r="AR1095" s="115" t="s">
        <v>247</v>
      </c>
      <c r="AS1095" s="115" t="s">
        <v>355</v>
      </c>
      <c r="AT1095" s="115" t="s">
        <v>296</v>
      </c>
      <c r="AV1095" s="115">
        <v>25.7035282308746</v>
      </c>
      <c r="AW1095" s="115">
        <v>0.15893737429999999</v>
      </c>
    </row>
    <row r="1096" spans="1:49" x14ac:dyDescent="0.25">
      <c r="A1096" s="117">
        <v>550000</v>
      </c>
      <c r="B1096" s="117">
        <v>850000</v>
      </c>
      <c r="C1096" s="117">
        <v>850000</v>
      </c>
      <c r="D1096" s="115" t="s">
        <v>342</v>
      </c>
      <c r="E1096" s="115" t="s">
        <v>13</v>
      </c>
      <c r="F1096" s="115" t="s">
        <v>343</v>
      </c>
      <c r="G1096" s="115" t="s">
        <v>344</v>
      </c>
      <c r="H1096" s="115">
        <v>0.56000000000000005</v>
      </c>
      <c r="I1096" s="115">
        <v>0.48</v>
      </c>
      <c r="J1096" s="115" t="s">
        <v>350</v>
      </c>
      <c r="K1096" s="115">
        <v>1.93095219631E-3</v>
      </c>
      <c r="L1096" s="115">
        <v>3679.33101625364</v>
      </c>
      <c r="M1096" s="115">
        <v>9.1675109103501793</v>
      </c>
      <c r="N1096" s="115">
        <v>1.3481598498673899</v>
      </c>
      <c r="O1096" s="115">
        <v>1.770202532703E-2</v>
      </c>
      <c r="P1096" s="115">
        <v>2.60323222307E-3</v>
      </c>
      <c r="Q1096" s="115">
        <v>7.1046123067864801</v>
      </c>
      <c r="R1096" s="115">
        <v>1210</v>
      </c>
      <c r="S1096" s="115" t="s">
        <v>353</v>
      </c>
      <c r="T1096" s="115">
        <v>1210</v>
      </c>
      <c r="U1096" s="115" t="s">
        <v>352</v>
      </c>
      <c r="V1096" s="115" t="s">
        <v>350</v>
      </c>
      <c r="Z1096" s="115">
        <v>0</v>
      </c>
      <c r="AA1096" s="115">
        <v>1</v>
      </c>
      <c r="AB1096" s="115">
        <v>1.770202532703E-2</v>
      </c>
      <c r="AC1096" s="115">
        <v>2.60323222307E-3</v>
      </c>
      <c r="AD1096" s="115">
        <v>466.88321878733001</v>
      </c>
      <c r="AF1096" s="115">
        <v>-1</v>
      </c>
      <c r="AG1096" s="115">
        <v>-1</v>
      </c>
      <c r="AH1096" s="115">
        <v>-1</v>
      </c>
      <c r="AI1096" s="115">
        <v>-1</v>
      </c>
      <c r="AJ1096" s="115">
        <v>0</v>
      </c>
      <c r="AM1096" s="115" t="s">
        <v>348</v>
      </c>
      <c r="AN1096" s="115">
        <v>-1</v>
      </c>
      <c r="AQ1096" s="115">
        <v>608</v>
      </c>
      <c r="AR1096" s="115" t="s">
        <v>247</v>
      </c>
      <c r="AS1096" s="115" t="s">
        <v>355</v>
      </c>
      <c r="AT1096" s="115" t="s">
        <v>296</v>
      </c>
      <c r="AV1096" s="115">
        <v>61.7167147955426</v>
      </c>
      <c r="AW1096" s="115">
        <v>0.3786563007</v>
      </c>
    </row>
    <row r="1097" spans="1:49" x14ac:dyDescent="0.25">
      <c r="A1097" s="117">
        <v>550000</v>
      </c>
      <c r="B1097" s="117">
        <v>850000</v>
      </c>
      <c r="C1097" s="117">
        <v>850000</v>
      </c>
      <c r="D1097" s="115" t="s">
        <v>342</v>
      </c>
      <c r="E1097" s="115" t="s">
        <v>13</v>
      </c>
      <c r="F1097" s="115" t="s">
        <v>343</v>
      </c>
      <c r="G1097" s="115" t="s">
        <v>344</v>
      </c>
      <c r="H1097" s="115">
        <v>0.56000000000000005</v>
      </c>
      <c r="I1097" s="115">
        <v>0.48</v>
      </c>
      <c r="J1097" s="115" t="s">
        <v>350</v>
      </c>
      <c r="K1097" s="115">
        <v>4.1849908287999997E-4</v>
      </c>
      <c r="L1097" s="115">
        <v>3679.33101625364</v>
      </c>
      <c r="M1097" s="115">
        <v>9.1675109103501793</v>
      </c>
      <c r="N1097" s="115">
        <v>1.3481598498673899</v>
      </c>
      <c r="O1097" s="115">
        <v>3.83659490832E-3</v>
      </c>
      <c r="P1097" s="115">
        <v>5.6420366074999995E-4</v>
      </c>
      <c r="Q1097" s="115">
        <v>1.53979665593616</v>
      </c>
      <c r="R1097" s="115">
        <v>1210</v>
      </c>
      <c r="S1097" s="115" t="s">
        <v>353</v>
      </c>
      <c r="T1097" s="115">
        <v>1210</v>
      </c>
      <c r="U1097" s="115" t="s">
        <v>352</v>
      </c>
      <c r="V1097" s="115" t="s">
        <v>350</v>
      </c>
      <c r="Z1097" s="115">
        <v>0</v>
      </c>
      <c r="AA1097" s="115">
        <v>1</v>
      </c>
      <c r="AB1097" s="115">
        <v>3.83659490832E-3</v>
      </c>
      <c r="AC1097" s="115">
        <v>5.6420366074999995E-4</v>
      </c>
      <c r="AD1097" s="115">
        <v>101.578588212939</v>
      </c>
      <c r="AF1097" s="115">
        <v>-1</v>
      </c>
      <c r="AG1097" s="115">
        <v>-1</v>
      </c>
      <c r="AH1097" s="115">
        <v>-1</v>
      </c>
      <c r="AI1097" s="115">
        <v>-1</v>
      </c>
      <c r="AJ1097" s="115">
        <v>0</v>
      </c>
      <c r="AM1097" s="115" t="s">
        <v>348</v>
      </c>
      <c r="AN1097" s="115">
        <v>-1</v>
      </c>
      <c r="AQ1097" s="115">
        <v>608</v>
      </c>
      <c r="AR1097" s="115" t="s">
        <v>247</v>
      </c>
      <c r="AS1097" s="115" t="s">
        <v>355</v>
      </c>
      <c r="AT1097" s="115" t="s">
        <v>296</v>
      </c>
      <c r="AV1097" s="115">
        <v>14.0427489576941</v>
      </c>
      <c r="AW1097" s="115">
        <v>8.2383283200000004E-2</v>
      </c>
    </row>
    <row r="1098" spans="1:49" x14ac:dyDescent="0.25">
      <c r="A1098" s="117">
        <v>550000</v>
      </c>
      <c r="B1098" s="117">
        <v>850000</v>
      </c>
      <c r="C1098" s="117">
        <v>850000</v>
      </c>
      <c r="D1098" s="115" t="s">
        <v>342</v>
      </c>
      <c r="E1098" s="115" t="s">
        <v>13</v>
      </c>
      <c r="F1098" s="115" t="s">
        <v>343</v>
      </c>
      <c r="G1098" s="115" t="s">
        <v>344</v>
      </c>
      <c r="H1098" s="115">
        <v>0.56000000000000005</v>
      </c>
      <c r="I1098" s="115">
        <v>0.48</v>
      </c>
      <c r="J1098" s="115" t="s">
        <v>350</v>
      </c>
      <c r="K1098" s="115">
        <v>7.5274395706099997E-3</v>
      </c>
      <c r="L1098" s="115">
        <v>3688.3279290197502</v>
      </c>
      <c r="M1098" s="115">
        <v>9.1885121504077993</v>
      </c>
      <c r="N1098" s="115">
        <v>1.3512001366986199</v>
      </c>
      <c r="O1098" s="115">
        <v>6.9165969956060003E-2</v>
      </c>
      <c r="P1098" s="115">
        <v>1.01710773768E-2</v>
      </c>
      <c r="Q1098" s="115">
        <v>27.763665602311399</v>
      </c>
      <c r="R1098" s="115">
        <v>1200</v>
      </c>
      <c r="S1098" s="115" t="s">
        <v>351</v>
      </c>
      <c r="T1098" s="115">
        <v>1200</v>
      </c>
      <c r="U1098" s="115" t="s">
        <v>352</v>
      </c>
      <c r="V1098" s="115" t="s">
        <v>350</v>
      </c>
      <c r="Z1098" s="115">
        <v>0</v>
      </c>
      <c r="AA1098" s="115">
        <v>1</v>
      </c>
      <c r="AB1098" s="115">
        <v>6.9165969956060003E-2</v>
      </c>
      <c r="AC1098" s="115">
        <v>1.01710773768E-2</v>
      </c>
      <c r="AD1098" s="115">
        <v>27.763665602310699</v>
      </c>
      <c r="AF1098" s="115">
        <v>-1</v>
      </c>
      <c r="AG1098" s="115">
        <v>-1</v>
      </c>
      <c r="AH1098" s="115">
        <v>-1</v>
      </c>
      <c r="AI1098" s="115">
        <v>-1</v>
      </c>
      <c r="AJ1098" s="115">
        <v>0</v>
      </c>
      <c r="AM1098" s="115" t="s">
        <v>348</v>
      </c>
      <c r="AN1098" s="115">
        <v>-1</v>
      </c>
      <c r="AQ1098" s="115">
        <v>608</v>
      </c>
      <c r="AR1098" s="115" t="s">
        <v>247</v>
      </c>
      <c r="AS1098" s="115" t="s">
        <v>355</v>
      </c>
      <c r="AT1098" s="115" t="s">
        <v>296</v>
      </c>
      <c r="AV1098" s="115">
        <v>30.109793202819699</v>
      </c>
      <c r="AW1098" s="115">
        <v>2.25171659E-2</v>
      </c>
    </row>
    <row r="1099" spans="1:49" x14ac:dyDescent="0.25">
      <c r="A1099" s="117">
        <v>550000</v>
      </c>
      <c r="B1099" s="117">
        <v>850000</v>
      </c>
      <c r="C1099" s="117">
        <v>850000</v>
      </c>
      <c r="D1099" s="115" t="s">
        <v>342</v>
      </c>
      <c r="E1099" s="115" t="s">
        <v>13</v>
      </c>
      <c r="F1099" s="115" t="s">
        <v>343</v>
      </c>
      <c r="G1099" s="115" t="s">
        <v>344</v>
      </c>
      <c r="H1099" s="115">
        <v>0.56000000000000005</v>
      </c>
      <c r="I1099" s="115">
        <v>0.48</v>
      </c>
      <c r="J1099" s="115" t="s">
        <v>350</v>
      </c>
      <c r="K1099" s="115">
        <v>6.5684724844399999E-3</v>
      </c>
      <c r="L1099" s="115">
        <v>3688.3279290197502</v>
      </c>
      <c r="M1099" s="115">
        <v>9.1885121504077993</v>
      </c>
      <c r="N1099" s="115">
        <v>1.3512001366986199</v>
      </c>
      <c r="O1099" s="115">
        <v>6.0354489232900002E-2</v>
      </c>
      <c r="P1099" s="115">
        <v>8.87532091887E-3</v>
      </c>
      <c r="Q1099" s="115">
        <v>24.226680515361501</v>
      </c>
      <c r="R1099" s="115">
        <v>1210</v>
      </c>
      <c r="S1099" s="115" t="s">
        <v>353</v>
      </c>
      <c r="T1099" s="115">
        <v>1210</v>
      </c>
      <c r="U1099" s="115" t="s">
        <v>352</v>
      </c>
      <c r="V1099" s="115" t="s">
        <v>350</v>
      </c>
      <c r="Z1099" s="115">
        <v>0</v>
      </c>
      <c r="AA1099" s="115">
        <v>1</v>
      </c>
      <c r="AB1099" s="115">
        <v>6.0354489232900002E-2</v>
      </c>
      <c r="AC1099" s="115">
        <v>8.87532091887E-3</v>
      </c>
      <c r="AD1099" s="115">
        <v>24.226680515362499</v>
      </c>
      <c r="AF1099" s="115">
        <v>-1</v>
      </c>
      <c r="AG1099" s="115">
        <v>-1</v>
      </c>
      <c r="AH1099" s="115">
        <v>-1</v>
      </c>
      <c r="AI1099" s="115">
        <v>-1</v>
      </c>
      <c r="AJ1099" s="115">
        <v>0</v>
      </c>
      <c r="AM1099" s="115" t="s">
        <v>348</v>
      </c>
      <c r="AN1099" s="115">
        <v>-1</v>
      </c>
      <c r="AQ1099" s="115">
        <v>608</v>
      </c>
      <c r="AR1099" s="115" t="s">
        <v>247</v>
      </c>
      <c r="AS1099" s="115" t="s">
        <v>355</v>
      </c>
      <c r="AT1099" s="115" t="s">
        <v>296</v>
      </c>
      <c r="AV1099" s="115">
        <v>55.487352060314997</v>
      </c>
      <c r="AW1099" s="115">
        <v>1.9648564899999998E-2</v>
      </c>
    </row>
    <row r="1100" spans="1:49" x14ac:dyDescent="0.25">
      <c r="A1100" s="117">
        <v>550000</v>
      </c>
      <c r="B1100" s="117">
        <v>850000</v>
      </c>
      <c r="C1100" s="117">
        <v>850000</v>
      </c>
      <c r="D1100" s="115" t="s">
        <v>342</v>
      </c>
      <c r="E1100" s="115" t="s">
        <v>13</v>
      </c>
      <c r="F1100" s="115" t="s">
        <v>343</v>
      </c>
      <c r="G1100" s="115" t="s">
        <v>344</v>
      </c>
      <c r="H1100" s="115">
        <v>0.56000000000000005</v>
      </c>
      <c r="I1100" s="115">
        <v>0.48</v>
      </c>
      <c r="J1100" s="115" t="s">
        <v>350</v>
      </c>
      <c r="K1100" s="115">
        <v>0.15359924103257</v>
      </c>
      <c r="L1100" s="115">
        <v>3688.3279290197502</v>
      </c>
      <c r="M1100" s="115">
        <v>9.1885121504077993</v>
      </c>
      <c r="N1100" s="115">
        <v>1.3512001366986199</v>
      </c>
      <c r="O1100" s="115">
        <v>1.4113484925212201</v>
      </c>
      <c r="P1100" s="115">
        <v>0.20754331548001001</v>
      </c>
      <c r="Q1100" s="115">
        <v>566.52437057667998</v>
      </c>
      <c r="R1100" s="115">
        <v>1210</v>
      </c>
      <c r="S1100" s="115" t="s">
        <v>353</v>
      </c>
      <c r="T1100" s="115">
        <v>1210</v>
      </c>
      <c r="U1100" s="115" t="s">
        <v>352</v>
      </c>
      <c r="V1100" s="115" t="s">
        <v>350</v>
      </c>
      <c r="Z1100" s="115">
        <v>0</v>
      </c>
      <c r="AA1100" s="115">
        <v>1</v>
      </c>
      <c r="AB1100" s="115">
        <v>1.4113484925212201</v>
      </c>
      <c r="AC1100" s="115">
        <v>0.20754331548001001</v>
      </c>
      <c r="AD1100" s="115">
        <v>566.52437057667998</v>
      </c>
      <c r="AF1100" s="115">
        <v>-1</v>
      </c>
      <c r="AG1100" s="115">
        <v>-1</v>
      </c>
      <c r="AH1100" s="115">
        <v>-1</v>
      </c>
      <c r="AI1100" s="115">
        <v>-1</v>
      </c>
      <c r="AJ1100" s="115">
        <v>0</v>
      </c>
      <c r="AM1100" s="115" t="s">
        <v>348</v>
      </c>
      <c r="AN1100" s="115">
        <v>-1</v>
      </c>
      <c r="AQ1100" s="115">
        <v>608</v>
      </c>
      <c r="AR1100" s="115" t="s">
        <v>247</v>
      </c>
      <c r="AS1100" s="115" t="s">
        <v>355</v>
      </c>
      <c r="AT1100" s="115" t="s">
        <v>296</v>
      </c>
      <c r="AV1100" s="115">
        <v>100.013362231503</v>
      </c>
      <c r="AW1100" s="115">
        <v>0.45946826489999998</v>
      </c>
    </row>
    <row r="1101" spans="1:49" x14ac:dyDescent="0.25">
      <c r="A1101" s="117">
        <v>550000</v>
      </c>
      <c r="B1101" s="117">
        <v>850000</v>
      </c>
      <c r="C1101" s="117">
        <v>850000</v>
      </c>
      <c r="D1101" s="115" t="s">
        <v>342</v>
      </c>
      <c r="E1101" s="115" t="s">
        <v>13</v>
      </c>
      <c r="F1101" s="115" t="s">
        <v>343</v>
      </c>
      <c r="G1101" s="115" t="s">
        <v>344</v>
      </c>
      <c r="H1101" s="115">
        <v>0.56000000000000005</v>
      </c>
      <c r="I1101" s="115">
        <v>0.48</v>
      </c>
      <c r="J1101" s="115" t="s">
        <v>350</v>
      </c>
      <c r="K1101" s="115">
        <v>6.1988243765700004E-3</v>
      </c>
      <c r="L1101" s="115">
        <v>3688.3279290197502</v>
      </c>
      <c r="M1101" s="115">
        <v>9.1885121504077993</v>
      </c>
      <c r="N1101" s="115">
        <v>1.3512001366986199</v>
      </c>
      <c r="O1101" s="115">
        <v>5.6957973102419998E-2</v>
      </c>
      <c r="P1101" s="115">
        <v>8.3758523450000004E-3</v>
      </c>
      <c r="Q1101" s="115">
        <v>22.8632970752174</v>
      </c>
      <c r="R1101" s="115">
        <v>1210</v>
      </c>
      <c r="S1101" s="115" t="s">
        <v>353</v>
      </c>
      <c r="T1101" s="115">
        <v>1210</v>
      </c>
      <c r="U1101" s="115" t="s">
        <v>352</v>
      </c>
      <c r="V1101" s="115" t="s">
        <v>350</v>
      </c>
      <c r="Z1101" s="115">
        <v>0</v>
      </c>
      <c r="AA1101" s="115">
        <v>1</v>
      </c>
      <c r="AB1101" s="115">
        <v>5.6957973102419998E-2</v>
      </c>
      <c r="AC1101" s="115">
        <v>8.3758523450000004E-3</v>
      </c>
      <c r="AD1101" s="115">
        <v>22.863297075218799</v>
      </c>
      <c r="AF1101" s="115">
        <v>-1</v>
      </c>
      <c r="AG1101" s="115">
        <v>-1</v>
      </c>
      <c r="AH1101" s="115">
        <v>-1</v>
      </c>
      <c r="AI1101" s="115">
        <v>-1</v>
      </c>
      <c r="AJ1101" s="115">
        <v>0</v>
      </c>
      <c r="AM1101" s="115" t="s">
        <v>348</v>
      </c>
      <c r="AN1101" s="115">
        <v>-1</v>
      </c>
      <c r="AQ1101" s="115">
        <v>608</v>
      </c>
      <c r="AR1101" s="115" t="s">
        <v>247</v>
      </c>
      <c r="AS1101" s="115" t="s">
        <v>355</v>
      </c>
      <c r="AT1101" s="115" t="s">
        <v>296</v>
      </c>
      <c r="AV1101" s="115">
        <v>21.605198050819201</v>
      </c>
      <c r="AW1101" s="115">
        <v>1.8542820000000002E-2</v>
      </c>
    </row>
    <row r="1102" spans="1:49" x14ac:dyDescent="0.25">
      <c r="A1102" s="117">
        <v>550000</v>
      </c>
      <c r="B1102" s="117">
        <v>850000</v>
      </c>
      <c r="C1102" s="117">
        <v>850000</v>
      </c>
      <c r="D1102" s="115" t="s">
        <v>342</v>
      </c>
      <c r="E1102" s="115" t="s">
        <v>13</v>
      </c>
      <c r="F1102" s="115" t="s">
        <v>343</v>
      </c>
      <c r="G1102" s="115" t="s">
        <v>344</v>
      </c>
      <c r="H1102" s="115">
        <v>0.56000000000000005</v>
      </c>
      <c r="I1102" s="115">
        <v>0.48</v>
      </c>
      <c r="J1102" s="115" t="s">
        <v>350</v>
      </c>
      <c r="K1102" s="115">
        <v>3.2476201144E-3</v>
      </c>
      <c r="L1102" s="115">
        <v>3688.3279290197502</v>
      </c>
      <c r="M1102" s="115">
        <v>9.1885121504077993</v>
      </c>
      <c r="N1102" s="115">
        <v>1.3512001366986199</v>
      </c>
      <c r="O1102" s="115">
        <v>2.9840796881119999E-2</v>
      </c>
      <c r="P1102" s="115">
        <v>4.38818474253E-3</v>
      </c>
      <c r="Q1102" s="115">
        <v>11.9782879708099</v>
      </c>
      <c r="R1102" s="115">
        <v>1210</v>
      </c>
      <c r="S1102" s="115" t="s">
        <v>353</v>
      </c>
      <c r="T1102" s="115">
        <v>1210</v>
      </c>
      <c r="U1102" s="115" t="s">
        <v>352</v>
      </c>
      <c r="V1102" s="115" t="s">
        <v>350</v>
      </c>
      <c r="Z1102" s="115">
        <v>0</v>
      </c>
      <c r="AA1102" s="115">
        <v>1</v>
      </c>
      <c r="AB1102" s="115">
        <v>2.9840796881119999E-2</v>
      </c>
      <c r="AC1102" s="115">
        <v>4.38818474253E-3</v>
      </c>
      <c r="AD1102" s="115">
        <v>11.978287970811699</v>
      </c>
      <c r="AF1102" s="115">
        <v>-1</v>
      </c>
      <c r="AG1102" s="115">
        <v>-1</v>
      </c>
      <c r="AH1102" s="115">
        <v>-1</v>
      </c>
      <c r="AI1102" s="115">
        <v>-1</v>
      </c>
      <c r="AJ1102" s="115">
        <v>0</v>
      </c>
      <c r="AM1102" s="115" t="s">
        <v>348</v>
      </c>
      <c r="AN1102" s="115">
        <v>-1</v>
      </c>
      <c r="AQ1102" s="115">
        <v>608</v>
      </c>
      <c r="AR1102" s="115" t="s">
        <v>247</v>
      </c>
      <c r="AS1102" s="115" t="s">
        <v>355</v>
      </c>
      <c r="AT1102" s="115" t="s">
        <v>296</v>
      </c>
      <c r="AV1102" s="115">
        <v>47.639230687397799</v>
      </c>
      <c r="AW1102" s="115">
        <v>9.7147510000000006E-3</v>
      </c>
    </row>
    <row r="1103" spans="1:49" x14ac:dyDescent="0.25">
      <c r="A1103" s="117">
        <v>550000</v>
      </c>
      <c r="B1103" s="117">
        <v>850000</v>
      </c>
      <c r="C1103" s="117">
        <v>850000</v>
      </c>
      <c r="D1103" s="115" t="s">
        <v>342</v>
      </c>
      <c r="E1103" s="115" t="s">
        <v>13</v>
      </c>
      <c r="F1103" s="115" t="s">
        <v>343</v>
      </c>
      <c r="G1103" s="115" t="s">
        <v>344</v>
      </c>
      <c r="H1103" s="115">
        <v>0.56000000000000005</v>
      </c>
      <c r="I1103" s="115">
        <v>0.48</v>
      </c>
      <c r="J1103" s="115" t="s">
        <v>350</v>
      </c>
      <c r="K1103" s="115">
        <v>0.13206482058826999</v>
      </c>
      <c r="L1103" s="115">
        <v>3688.3279290197502</v>
      </c>
      <c r="M1103" s="115">
        <v>9.1885121504077993</v>
      </c>
      <c r="N1103" s="115">
        <v>1.3512001366986199</v>
      </c>
      <c r="O1103" s="115">
        <v>1.2134792086168</v>
      </c>
      <c r="P1103" s="115">
        <v>0.17844600363195001</v>
      </c>
      <c r="Q1103" s="115">
        <v>487.09836621672099</v>
      </c>
      <c r="R1103" s="115">
        <v>1210</v>
      </c>
      <c r="S1103" s="115" t="s">
        <v>353</v>
      </c>
      <c r="T1103" s="115">
        <v>1210</v>
      </c>
      <c r="U1103" s="115" t="s">
        <v>352</v>
      </c>
      <c r="V1103" s="115" t="s">
        <v>350</v>
      </c>
      <c r="Z1103" s="115">
        <v>0</v>
      </c>
      <c r="AA1103" s="115">
        <v>1</v>
      </c>
      <c r="AB1103" s="115">
        <v>1.2134792086168</v>
      </c>
      <c r="AC1103" s="115">
        <v>0.17844600363195001</v>
      </c>
      <c r="AD1103" s="115">
        <v>487.09836621672099</v>
      </c>
      <c r="AF1103" s="115">
        <v>-1</v>
      </c>
      <c r="AG1103" s="115">
        <v>-1</v>
      </c>
      <c r="AH1103" s="115">
        <v>-1</v>
      </c>
      <c r="AI1103" s="115">
        <v>-1</v>
      </c>
      <c r="AJ1103" s="115">
        <v>0</v>
      </c>
      <c r="AM1103" s="115" t="s">
        <v>348</v>
      </c>
      <c r="AN1103" s="115">
        <v>-1</v>
      </c>
      <c r="AQ1103" s="115">
        <v>608</v>
      </c>
      <c r="AR1103" s="115" t="s">
        <v>247</v>
      </c>
      <c r="AS1103" s="115" t="s">
        <v>355</v>
      </c>
      <c r="AT1103" s="115" t="s">
        <v>296</v>
      </c>
      <c r="AV1103" s="115">
        <v>92.481318816081099</v>
      </c>
      <c r="AW1103" s="115">
        <v>0.39505139189999999</v>
      </c>
    </row>
    <row r="1104" spans="1:49" x14ac:dyDescent="0.25">
      <c r="A1104" s="117">
        <v>550000</v>
      </c>
      <c r="B1104" s="117">
        <v>850000</v>
      </c>
      <c r="C1104" s="117">
        <v>850000</v>
      </c>
      <c r="D1104" s="115" t="s">
        <v>342</v>
      </c>
      <c r="E1104" s="115" t="s">
        <v>13</v>
      </c>
      <c r="F1104" s="115" t="s">
        <v>343</v>
      </c>
      <c r="G1104" s="115" t="s">
        <v>344</v>
      </c>
      <c r="H1104" s="115">
        <v>0.56000000000000005</v>
      </c>
      <c r="I1104" s="115">
        <v>0.48</v>
      </c>
      <c r="J1104" s="115" t="s">
        <v>350</v>
      </c>
      <c r="K1104" s="115">
        <v>0.13060543712941</v>
      </c>
      <c r="L1104" s="115">
        <v>3688.3279290197502</v>
      </c>
      <c r="M1104" s="115">
        <v>9.1885121504077993</v>
      </c>
      <c r="N1104" s="115">
        <v>1.3512001366986199</v>
      </c>
      <c r="O1104" s="115">
        <v>1.2000696459729201</v>
      </c>
      <c r="P1104" s="115">
        <v>0.17647408450284</v>
      </c>
      <c r="Q1104" s="115">
        <v>481.71568144624399</v>
      </c>
      <c r="R1104" s="115">
        <v>1210</v>
      </c>
      <c r="S1104" s="115" t="s">
        <v>353</v>
      </c>
      <c r="T1104" s="115">
        <v>1210</v>
      </c>
      <c r="U1104" s="115" t="s">
        <v>352</v>
      </c>
      <c r="V1104" s="115" t="s">
        <v>350</v>
      </c>
      <c r="Z1104" s="115">
        <v>0</v>
      </c>
      <c r="AA1104" s="115">
        <v>1</v>
      </c>
      <c r="AB1104" s="115">
        <v>1.2000696459729201</v>
      </c>
      <c r="AC1104" s="115">
        <v>0.17647408450284</v>
      </c>
      <c r="AD1104" s="115">
        <v>481.71568144624399</v>
      </c>
      <c r="AF1104" s="115">
        <v>-1</v>
      </c>
      <c r="AG1104" s="115">
        <v>-1</v>
      </c>
      <c r="AH1104" s="115">
        <v>-1</v>
      </c>
      <c r="AI1104" s="115">
        <v>-1</v>
      </c>
      <c r="AJ1104" s="115">
        <v>0</v>
      </c>
      <c r="AM1104" s="115" t="s">
        <v>348</v>
      </c>
      <c r="AN1104" s="115">
        <v>-1</v>
      </c>
      <c r="AQ1104" s="115">
        <v>608</v>
      </c>
      <c r="AR1104" s="115" t="s">
        <v>247</v>
      </c>
      <c r="AS1104" s="115" t="s">
        <v>355</v>
      </c>
      <c r="AT1104" s="115" t="s">
        <v>296</v>
      </c>
      <c r="AV1104" s="115">
        <v>91.970317171498706</v>
      </c>
      <c r="AW1104" s="115">
        <v>0.39068587300000002</v>
      </c>
    </row>
    <row r="1105" spans="1:49" x14ac:dyDescent="0.25">
      <c r="A1105" s="117">
        <v>550000</v>
      </c>
      <c r="B1105" s="117">
        <v>850000</v>
      </c>
      <c r="C1105" s="117">
        <v>850000</v>
      </c>
      <c r="D1105" s="115" t="s">
        <v>342</v>
      </c>
      <c r="E1105" s="115" t="s">
        <v>13</v>
      </c>
      <c r="F1105" s="115" t="s">
        <v>343</v>
      </c>
      <c r="G1105" s="115" t="s">
        <v>344</v>
      </c>
      <c r="H1105" s="115">
        <v>0.56000000000000005</v>
      </c>
      <c r="I1105" s="115">
        <v>0.48</v>
      </c>
      <c r="J1105" s="115" t="s">
        <v>350</v>
      </c>
      <c r="K1105" s="115">
        <v>2.1647656624410001E-2</v>
      </c>
      <c r="L1105" s="115">
        <v>3688.3279290197502</v>
      </c>
      <c r="M1105" s="115">
        <v>9.1885121504077993</v>
      </c>
      <c r="N1105" s="115">
        <v>1.3512001366986199</v>
      </c>
      <c r="O1105" s="115">
        <v>0.19890975592133001</v>
      </c>
      <c r="P1105" s="115">
        <v>2.925031659012E-2</v>
      </c>
      <c r="Q1105" s="115">
        <v>79.843656525674106</v>
      </c>
      <c r="R1105" s="115">
        <v>1210</v>
      </c>
      <c r="S1105" s="115" t="s">
        <v>353</v>
      </c>
      <c r="T1105" s="115">
        <v>1210</v>
      </c>
      <c r="U1105" s="115" t="s">
        <v>352</v>
      </c>
      <c r="V1105" s="115" t="s">
        <v>350</v>
      </c>
      <c r="Z1105" s="115">
        <v>0</v>
      </c>
      <c r="AA1105" s="115">
        <v>1</v>
      </c>
      <c r="AB1105" s="115">
        <v>0.19890975592133001</v>
      </c>
      <c r="AC1105" s="115">
        <v>2.925031659012E-2</v>
      </c>
      <c r="AD1105" s="115">
        <v>79.843656525675996</v>
      </c>
      <c r="AF1105" s="115">
        <v>-1</v>
      </c>
      <c r="AG1105" s="115">
        <v>-1</v>
      </c>
      <c r="AH1105" s="115">
        <v>-1</v>
      </c>
      <c r="AI1105" s="115">
        <v>-1</v>
      </c>
      <c r="AJ1105" s="115">
        <v>0</v>
      </c>
      <c r="AM1105" s="115" t="s">
        <v>348</v>
      </c>
      <c r="AN1105" s="115">
        <v>-1</v>
      </c>
      <c r="AQ1105" s="115">
        <v>608</v>
      </c>
      <c r="AR1105" s="115" t="s">
        <v>247</v>
      </c>
      <c r="AS1105" s="115" t="s">
        <v>355</v>
      </c>
      <c r="AT1105" s="115" t="s">
        <v>296</v>
      </c>
      <c r="AV1105" s="115">
        <v>65.731861323021405</v>
      </c>
      <c r="AW1105" s="115">
        <v>6.4755601400000001E-2</v>
      </c>
    </row>
    <row r="1106" spans="1:49" x14ac:dyDescent="0.25">
      <c r="A1106" s="117">
        <v>550000</v>
      </c>
      <c r="B1106" s="117">
        <v>850000</v>
      </c>
      <c r="C1106" s="117">
        <v>850000</v>
      </c>
      <c r="D1106" s="115" t="s">
        <v>342</v>
      </c>
      <c r="E1106" s="115" t="s">
        <v>13</v>
      </c>
      <c r="F1106" s="115" t="s">
        <v>343</v>
      </c>
      <c r="G1106" s="115" t="s">
        <v>344</v>
      </c>
      <c r="H1106" s="115">
        <v>0.56000000000000005</v>
      </c>
      <c r="I1106" s="115">
        <v>0.48</v>
      </c>
      <c r="J1106" s="115" t="s">
        <v>350</v>
      </c>
      <c r="K1106" s="115">
        <v>0.15630394186225</v>
      </c>
      <c r="L1106" s="115">
        <v>3688.3279290197502</v>
      </c>
      <c r="M1106" s="115">
        <v>9.1885121504077993</v>
      </c>
      <c r="N1106" s="115">
        <v>1.3512001366986199</v>
      </c>
      <c r="O1106" s="115">
        <v>1.43620066895799</v>
      </c>
      <c r="P1106" s="115">
        <v>0.21119790761081</v>
      </c>
      <c r="Q1106" s="115">
        <v>576.50019418644604</v>
      </c>
      <c r="R1106" s="115">
        <v>1210</v>
      </c>
      <c r="S1106" s="115" t="s">
        <v>353</v>
      </c>
      <c r="T1106" s="115">
        <v>1210</v>
      </c>
      <c r="U1106" s="115" t="s">
        <v>352</v>
      </c>
      <c r="V1106" s="115" t="s">
        <v>350</v>
      </c>
      <c r="Z1106" s="115">
        <v>0</v>
      </c>
      <c r="AA1106" s="115">
        <v>1</v>
      </c>
      <c r="AB1106" s="115">
        <v>1.43620066895799</v>
      </c>
      <c r="AC1106" s="115">
        <v>0.21119790761081</v>
      </c>
      <c r="AD1106" s="115">
        <v>576.50019418644604</v>
      </c>
      <c r="AF1106" s="115">
        <v>-1</v>
      </c>
      <c r="AG1106" s="115">
        <v>-1</v>
      </c>
      <c r="AH1106" s="115">
        <v>-1</v>
      </c>
      <c r="AI1106" s="115">
        <v>-1</v>
      </c>
      <c r="AJ1106" s="115">
        <v>0</v>
      </c>
      <c r="AM1106" s="115" t="s">
        <v>348</v>
      </c>
      <c r="AN1106" s="115">
        <v>-1</v>
      </c>
      <c r="AQ1106" s="115">
        <v>608</v>
      </c>
      <c r="AR1106" s="115" t="s">
        <v>247</v>
      </c>
      <c r="AS1106" s="115" t="s">
        <v>355</v>
      </c>
      <c r="AT1106" s="115" t="s">
        <v>296</v>
      </c>
      <c r="AV1106" s="115">
        <v>100.900382174372</v>
      </c>
      <c r="AW1106" s="115">
        <v>0.46755895720000001</v>
      </c>
    </row>
    <row r="1107" spans="1:49" x14ac:dyDescent="0.25">
      <c r="A1107" s="117">
        <v>550000</v>
      </c>
      <c r="B1107" s="117">
        <v>850000</v>
      </c>
      <c r="C1107" s="117">
        <v>850000</v>
      </c>
      <c r="D1107" s="115" t="s">
        <v>342</v>
      </c>
      <c r="E1107" s="115" t="s">
        <v>13</v>
      </c>
      <c r="F1107" s="115" t="s">
        <v>343</v>
      </c>
      <c r="G1107" s="115" t="s">
        <v>344</v>
      </c>
      <c r="H1107" s="115">
        <v>0.56000000000000005</v>
      </c>
      <c r="I1107" s="115">
        <v>0.48</v>
      </c>
      <c r="J1107" s="115" t="s">
        <v>350</v>
      </c>
      <c r="K1107" s="117">
        <v>1.2255335289999999E-6</v>
      </c>
      <c r="L1107" s="115">
        <v>3682.59813766149</v>
      </c>
      <c r="M1107" s="115">
        <v>9.1751459501170505</v>
      </c>
      <c r="N1107" s="115">
        <v>1.34926546710053</v>
      </c>
      <c r="O1107" s="115">
        <v>1.1244448989999999E-5</v>
      </c>
      <c r="P1107" s="117">
        <v>1.653570069454E-6</v>
      </c>
      <c r="Q1107" s="115">
        <v>4.5131474915300002E-3</v>
      </c>
      <c r="R1107" s="115">
        <v>1210</v>
      </c>
      <c r="S1107" s="115" t="s">
        <v>353</v>
      </c>
      <c r="T1107" s="115">
        <v>1210</v>
      </c>
      <c r="U1107" s="115" t="s">
        <v>352</v>
      </c>
      <c r="V1107" s="115" t="s">
        <v>350</v>
      </c>
      <c r="Z1107" s="115">
        <v>0</v>
      </c>
      <c r="AA1107" s="115">
        <v>1</v>
      </c>
      <c r="AB1107" s="115">
        <v>1.1244448989999999E-5</v>
      </c>
      <c r="AC1107" s="117">
        <v>1.653570069454E-6</v>
      </c>
      <c r="AD1107" s="115">
        <v>21.473891461409899</v>
      </c>
      <c r="AF1107" s="115">
        <v>-1</v>
      </c>
      <c r="AG1107" s="115">
        <v>-1</v>
      </c>
      <c r="AH1107" s="115">
        <v>-1</v>
      </c>
      <c r="AI1107" s="115">
        <v>-1</v>
      </c>
      <c r="AJ1107" s="115">
        <v>0</v>
      </c>
      <c r="AM1107" s="115" t="s">
        <v>348</v>
      </c>
      <c r="AN1107" s="115">
        <v>-1</v>
      </c>
      <c r="AQ1107" s="115">
        <v>608</v>
      </c>
      <c r="AR1107" s="115" t="s">
        <v>247</v>
      </c>
      <c r="AS1107" s="115" t="s">
        <v>355</v>
      </c>
      <c r="AT1107" s="115" t="s">
        <v>296</v>
      </c>
      <c r="AV1107" s="115">
        <v>2.9569811210583401</v>
      </c>
      <c r="AW1107" s="115">
        <v>1.7415970400000001E-2</v>
      </c>
    </row>
    <row r="1108" spans="1:49" x14ac:dyDescent="0.25">
      <c r="A1108" s="117">
        <v>550000</v>
      </c>
      <c r="B1108" s="117">
        <v>860000</v>
      </c>
      <c r="C1108" s="117">
        <v>860000</v>
      </c>
      <c r="D1108" s="115" t="s">
        <v>342</v>
      </c>
      <c r="E1108" s="115" t="s">
        <v>13</v>
      </c>
      <c r="F1108" s="115" t="s">
        <v>343</v>
      </c>
      <c r="G1108" s="115" t="s">
        <v>344</v>
      </c>
      <c r="H1108" s="115">
        <v>0.56000000000000005</v>
      </c>
      <c r="I1108" s="115">
        <v>0.48</v>
      </c>
      <c r="J1108" s="115" t="s">
        <v>350</v>
      </c>
      <c r="K1108" s="115">
        <v>7.8801029865019995E-2</v>
      </c>
      <c r="L1108" s="115">
        <v>3682.59813779868</v>
      </c>
      <c r="M1108" s="115">
        <v>9.17514595045885</v>
      </c>
      <c r="N1108" s="115">
        <v>1.34926546715079</v>
      </c>
      <c r="O1108" s="115">
        <v>0.72301095005805005</v>
      </c>
      <c r="P1108" s="115">
        <v>0.10632350837279</v>
      </c>
      <c r="Q1108" s="115">
        <v>290.19252583755201</v>
      </c>
      <c r="R1108" s="115">
        <v>1210</v>
      </c>
      <c r="S1108" s="115" t="s">
        <v>353</v>
      </c>
      <c r="T1108" s="115">
        <v>1210</v>
      </c>
      <c r="U1108" s="115" t="s">
        <v>352</v>
      </c>
      <c r="V1108" s="115" t="s">
        <v>350</v>
      </c>
      <c r="Z1108" s="115">
        <v>0</v>
      </c>
      <c r="AA1108" s="115">
        <v>1</v>
      </c>
      <c r="AB1108" s="115">
        <v>0.72301095005805005</v>
      </c>
      <c r="AC1108" s="115">
        <v>0.10632350837279</v>
      </c>
      <c r="AD1108" s="115">
        <v>480.993427851371</v>
      </c>
      <c r="AF1108" s="115">
        <v>-1</v>
      </c>
      <c r="AG1108" s="115">
        <v>-1</v>
      </c>
      <c r="AH1108" s="115">
        <v>-1</v>
      </c>
      <c r="AI1108" s="115">
        <v>-1</v>
      </c>
      <c r="AJ1108" s="115">
        <v>0</v>
      </c>
      <c r="AM1108" s="115" t="s">
        <v>348</v>
      </c>
      <c r="AN1108" s="115">
        <v>-1</v>
      </c>
      <c r="AQ1108" s="115">
        <v>608</v>
      </c>
      <c r="AR1108" s="115" t="s">
        <v>247</v>
      </c>
      <c r="AS1108" s="115" t="s">
        <v>355</v>
      </c>
      <c r="AT1108" s="115" t="s">
        <v>296</v>
      </c>
      <c r="AV1108" s="115">
        <v>74.657607817019198</v>
      </c>
      <c r="AW1108" s="115">
        <v>0.39010010369999998</v>
      </c>
    </row>
    <row r="1109" spans="1:49" x14ac:dyDescent="0.25">
      <c r="A1109" s="117">
        <v>550000</v>
      </c>
      <c r="B1109" s="117">
        <v>860000</v>
      </c>
      <c r="C1109" s="117">
        <v>860000</v>
      </c>
      <c r="D1109" s="115" t="s">
        <v>342</v>
      </c>
      <c r="E1109" s="115" t="s">
        <v>13</v>
      </c>
      <c r="F1109" s="115" t="s">
        <v>343</v>
      </c>
      <c r="G1109" s="115" t="s">
        <v>344</v>
      </c>
      <c r="H1109" s="115">
        <v>0.56000000000000005</v>
      </c>
      <c r="I1109" s="115">
        <v>0.48</v>
      </c>
      <c r="J1109" s="115" t="s">
        <v>350</v>
      </c>
      <c r="K1109" s="115">
        <v>0.10556256710426</v>
      </c>
      <c r="L1109" s="115">
        <v>3682.59813779868</v>
      </c>
      <c r="M1109" s="115">
        <v>9.17514595045885</v>
      </c>
      <c r="N1109" s="115">
        <v>1.34926546715079</v>
      </c>
      <c r="O1109" s="115">
        <v>0.96855196008668998</v>
      </c>
      <c r="P1109" s="115">
        <v>0.14243192641756</v>
      </c>
      <c r="Q1109" s="115">
        <v>388.744513039396</v>
      </c>
      <c r="R1109" s="115">
        <v>1210</v>
      </c>
      <c r="S1109" s="115" t="s">
        <v>353</v>
      </c>
      <c r="T1109" s="115">
        <v>1210</v>
      </c>
      <c r="U1109" s="115" t="s">
        <v>352</v>
      </c>
      <c r="V1109" s="115" t="s">
        <v>350</v>
      </c>
      <c r="Z1109" s="115">
        <v>0</v>
      </c>
      <c r="AA1109" s="115">
        <v>1</v>
      </c>
      <c r="AB1109" s="115">
        <v>0.96855196008668998</v>
      </c>
      <c r="AC1109" s="115">
        <v>0.14243192641756</v>
      </c>
      <c r="AD1109" s="115">
        <v>797.83848109579105</v>
      </c>
      <c r="AF1109" s="115">
        <v>-1</v>
      </c>
      <c r="AG1109" s="115">
        <v>-1</v>
      </c>
      <c r="AH1109" s="115">
        <v>-1</v>
      </c>
      <c r="AI1109" s="115">
        <v>-1</v>
      </c>
      <c r="AJ1109" s="115">
        <v>0</v>
      </c>
      <c r="AM1109" s="115" t="s">
        <v>348</v>
      </c>
      <c r="AN1109" s="115">
        <v>-1</v>
      </c>
      <c r="AQ1109" s="115">
        <v>608</v>
      </c>
      <c r="AR1109" s="115" t="s">
        <v>247</v>
      </c>
      <c r="AS1109" s="115" t="s">
        <v>355</v>
      </c>
      <c r="AT1109" s="115" t="s">
        <v>296</v>
      </c>
      <c r="AV1109" s="115">
        <v>89.451141565249998</v>
      </c>
      <c r="AW1109" s="115">
        <v>0.64707094980000002</v>
      </c>
    </row>
    <row r="1110" spans="1:49" x14ac:dyDescent="0.25">
      <c r="A1110" s="117">
        <v>550000</v>
      </c>
      <c r="B1110" s="117">
        <v>860000</v>
      </c>
      <c r="C1110" s="117">
        <v>860000</v>
      </c>
      <c r="D1110" s="115" t="s">
        <v>342</v>
      </c>
      <c r="E1110" s="115" t="s">
        <v>13</v>
      </c>
      <c r="F1110" s="115" t="s">
        <v>343</v>
      </c>
      <c r="G1110" s="115" t="s">
        <v>344</v>
      </c>
      <c r="H1110" s="115">
        <v>0.56000000000000005</v>
      </c>
      <c r="I1110" s="115">
        <v>0.48</v>
      </c>
      <c r="J1110" s="115" t="s">
        <v>350</v>
      </c>
      <c r="K1110" s="115">
        <v>3.9091312266099996E-3</v>
      </c>
      <c r="L1110" s="115">
        <v>3682.59813779868</v>
      </c>
      <c r="M1110" s="115">
        <v>9.17514595045885</v>
      </c>
      <c r="N1110" s="115">
        <v>1.34926546715079</v>
      </c>
      <c r="O1110" s="115">
        <v>3.5866849543649999E-2</v>
      </c>
      <c r="P1110" s="115">
        <v>5.27445577062E-3</v>
      </c>
      <c r="Q1110" s="115">
        <v>14.3957593755283</v>
      </c>
      <c r="R1110" s="115">
        <v>1210</v>
      </c>
      <c r="S1110" s="115" t="s">
        <v>353</v>
      </c>
      <c r="T1110" s="115">
        <v>1210</v>
      </c>
      <c r="U1110" s="115" t="s">
        <v>352</v>
      </c>
      <c r="V1110" s="115" t="s">
        <v>350</v>
      </c>
      <c r="Z1110" s="115">
        <v>0</v>
      </c>
      <c r="AA1110" s="115">
        <v>1</v>
      </c>
      <c r="AB1110" s="115">
        <v>3.5866849543649999E-2</v>
      </c>
      <c r="AC1110" s="115">
        <v>5.27445577062E-3</v>
      </c>
      <c r="AD1110" s="115">
        <v>29.6662718987114</v>
      </c>
      <c r="AF1110" s="115">
        <v>-1</v>
      </c>
      <c r="AG1110" s="115">
        <v>-1</v>
      </c>
      <c r="AH1110" s="115">
        <v>-1</v>
      </c>
      <c r="AI1110" s="115">
        <v>-1</v>
      </c>
      <c r="AJ1110" s="115">
        <v>0</v>
      </c>
      <c r="AM1110" s="115" t="s">
        <v>348</v>
      </c>
      <c r="AN1110" s="115">
        <v>-1</v>
      </c>
      <c r="AQ1110" s="115">
        <v>608</v>
      </c>
      <c r="AR1110" s="115" t="s">
        <v>247</v>
      </c>
      <c r="AS1110" s="115" t="s">
        <v>355</v>
      </c>
      <c r="AT1110" s="115" t="s">
        <v>296</v>
      </c>
      <c r="AV1110" s="115">
        <v>26.012089876589499</v>
      </c>
      <c r="AW1110" s="115">
        <v>2.4060236700000001E-2</v>
      </c>
    </row>
    <row r="1111" spans="1:49" x14ac:dyDescent="0.25">
      <c r="A1111" s="117">
        <v>550000</v>
      </c>
      <c r="B1111" s="117">
        <v>860000</v>
      </c>
      <c r="C1111" s="117">
        <v>860000</v>
      </c>
      <c r="D1111" s="115" t="s">
        <v>342</v>
      </c>
      <c r="E1111" s="115" t="s">
        <v>13</v>
      </c>
      <c r="F1111" s="115" t="s">
        <v>343</v>
      </c>
      <c r="G1111" s="115" t="s">
        <v>344</v>
      </c>
      <c r="H1111" s="115">
        <v>0.56000000000000005</v>
      </c>
      <c r="I1111" s="115">
        <v>0.48</v>
      </c>
      <c r="J1111" s="115" t="s">
        <v>350</v>
      </c>
      <c r="K1111" s="115">
        <v>1.94944772459E-3</v>
      </c>
      <c r="L1111" s="115">
        <v>3682.59813779868</v>
      </c>
      <c r="M1111" s="115">
        <v>9.17514595045885</v>
      </c>
      <c r="N1111" s="115">
        <v>1.34926546715079</v>
      </c>
      <c r="O1111" s="115">
        <v>1.7886467395909999E-2</v>
      </c>
      <c r="P1111" s="115">
        <v>2.6303224948000001E-3</v>
      </c>
      <c r="Q1111" s="115">
        <v>7.1790325603146901</v>
      </c>
      <c r="R1111" s="115">
        <v>1210</v>
      </c>
      <c r="S1111" s="115" t="s">
        <v>353</v>
      </c>
      <c r="T1111" s="115">
        <v>1210</v>
      </c>
      <c r="U1111" s="115" t="s">
        <v>352</v>
      </c>
      <c r="V1111" s="115" t="s">
        <v>350</v>
      </c>
      <c r="Z1111" s="115">
        <v>0</v>
      </c>
      <c r="AA1111" s="115">
        <v>1</v>
      </c>
      <c r="AB1111" s="115">
        <v>1.7886467395909999E-2</v>
      </c>
      <c r="AC1111" s="115">
        <v>2.6303224948000001E-3</v>
      </c>
      <c r="AD1111" s="115">
        <v>329.23392620638202</v>
      </c>
      <c r="AF1111" s="115">
        <v>-1</v>
      </c>
      <c r="AG1111" s="115">
        <v>-1</v>
      </c>
      <c r="AH1111" s="115">
        <v>-1</v>
      </c>
      <c r="AI1111" s="115">
        <v>-1</v>
      </c>
      <c r="AJ1111" s="115">
        <v>0</v>
      </c>
      <c r="AM1111" s="115" t="s">
        <v>348</v>
      </c>
      <c r="AN1111" s="115">
        <v>-1</v>
      </c>
      <c r="AQ1111" s="115">
        <v>608</v>
      </c>
      <c r="AR1111" s="115" t="s">
        <v>247</v>
      </c>
      <c r="AS1111" s="115" t="s">
        <v>355</v>
      </c>
      <c r="AT1111" s="115" t="s">
        <v>296</v>
      </c>
      <c r="AV1111" s="115">
        <v>21.941729542272299</v>
      </c>
      <c r="AW1111" s="115">
        <v>0.26701859379999998</v>
      </c>
    </row>
    <row r="1112" spans="1:49" x14ac:dyDescent="0.25">
      <c r="A1112" s="117">
        <v>550000</v>
      </c>
      <c r="B1112" s="117">
        <v>860000</v>
      </c>
      <c r="C1112" s="117">
        <v>860000</v>
      </c>
      <c r="D1112" s="115" t="s">
        <v>342</v>
      </c>
      <c r="E1112" s="115" t="s">
        <v>13</v>
      </c>
      <c r="F1112" s="115" t="s">
        <v>343</v>
      </c>
      <c r="G1112" s="115" t="s">
        <v>344</v>
      </c>
      <c r="H1112" s="115">
        <v>0.56000000000000005</v>
      </c>
      <c r="I1112" s="115">
        <v>0.48</v>
      </c>
      <c r="J1112" s="115" t="s">
        <v>350</v>
      </c>
      <c r="K1112" s="115">
        <v>3.0602873180000001E-4</v>
      </c>
      <c r="L1112" s="115">
        <v>3682.59813779868</v>
      </c>
      <c r="M1112" s="115">
        <v>9.17514595045885</v>
      </c>
      <c r="N1112" s="115">
        <v>1.34926546715079</v>
      </c>
      <c r="O1112" s="115">
        <v>2.8078582793000001E-3</v>
      </c>
      <c r="P1112" s="115">
        <v>4.1291399977000002E-4</v>
      </c>
      <c r="Q1112" s="115">
        <v>1.12698083784325</v>
      </c>
      <c r="R1112" s="115">
        <v>1210</v>
      </c>
      <c r="S1112" s="115" t="s">
        <v>353</v>
      </c>
      <c r="T1112" s="115">
        <v>1210</v>
      </c>
      <c r="U1112" s="115" t="s">
        <v>352</v>
      </c>
      <c r="V1112" s="115" t="s">
        <v>350</v>
      </c>
      <c r="Z1112" s="115">
        <v>0</v>
      </c>
      <c r="AA1112" s="115">
        <v>1</v>
      </c>
      <c r="AB1112" s="115">
        <v>2.8078582793000001E-3</v>
      </c>
      <c r="AC1112" s="115">
        <v>4.1291399977000002E-4</v>
      </c>
      <c r="AD1112" s="115">
        <v>865.315478626507</v>
      </c>
      <c r="AF1112" s="115">
        <v>-1</v>
      </c>
      <c r="AG1112" s="115">
        <v>-1</v>
      </c>
      <c r="AH1112" s="115">
        <v>-1</v>
      </c>
      <c r="AI1112" s="115">
        <v>-1</v>
      </c>
      <c r="AJ1112" s="115">
        <v>0</v>
      </c>
      <c r="AM1112" s="115" t="s">
        <v>348</v>
      </c>
      <c r="AN1112" s="115">
        <v>-1</v>
      </c>
      <c r="AQ1112" s="115">
        <v>608</v>
      </c>
      <c r="AR1112" s="115" t="s">
        <v>247</v>
      </c>
      <c r="AS1112" s="115" t="s">
        <v>355</v>
      </c>
      <c r="AT1112" s="115" t="s">
        <v>296</v>
      </c>
      <c r="AV1112" s="115">
        <v>12.3090085806296</v>
      </c>
      <c r="AW1112" s="115">
        <v>0.70179681959999995</v>
      </c>
    </row>
    <row r="1113" spans="1:49" x14ac:dyDescent="0.25">
      <c r="A1113" s="117">
        <v>550000</v>
      </c>
      <c r="B1113" s="117">
        <v>860000</v>
      </c>
      <c r="C1113" s="117">
        <v>860000</v>
      </c>
      <c r="D1113" s="115" t="s">
        <v>342</v>
      </c>
      <c r="E1113" s="115" t="s">
        <v>13</v>
      </c>
      <c r="F1113" s="115" t="s">
        <v>343</v>
      </c>
      <c r="G1113" s="115" t="s">
        <v>344</v>
      </c>
      <c r="H1113" s="115">
        <v>0.56000000000000005</v>
      </c>
      <c r="I1113" s="115">
        <v>0.48</v>
      </c>
      <c r="J1113" s="115" t="s">
        <v>350</v>
      </c>
      <c r="K1113" s="115">
        <v>2.0907804102409999E-2</v>
      </c>
      <c r="L1113" s="115">
        <v>3697.3813855888002</v>
      </c>
      <c r="M1113" s="115">
        <v>9.2096594654569905</v>
      </c>
      <c r="N1113" s="115">
        <v>1.3542620814797801</v>
      </c>
      <c r="O1113" s="115">
        <v>0.19255375595372001</v>
      </c>
      <c r="P1113" s="115">
        <v>2.8314646302899999E-2</v>
      </c>
      <c r="Q1113" s="115">
        <v>77.304125701806498</v>
      </c>
      <c r="R1113" s="115">
        <v>1200</v>
      </c>
      <c r="S1113" s="115" t="s">
        <v>351</v>
      </c>
      <c r="T1113" s="115">
        <v>1200</v>
      </c>
      <c r="U1113" s="115" t="s">
        <v>352</v>
      </c>
      <c r="V1113" s="115" t="s">
        <v>350</v>
      </c>
      <c r="Z1113" s="115">
        <v>0</v>
      </c>
      <c r="AA1113" s="115">
        <v>1</v>
      </c>
      <c r="AB1113" s="115">
        <v>0.19255375595372001</v>
      </c>
      <c r="AC1113" s="115">
        <v>2.8314646302899999E-2</v>
      </c>
      <c r="AD1113" s="115">
        <v>957.37235618627199</v>
      </c>
      <c r="AF1113" s="115">
        <v>-1</v>
      </c>
      <c r="AG1113" s="115">
        <v>-1</v>
      </c>
      <c r="AH1113" s="115">
        <v>-1</v>
      </c>
      <c r="AI1113" s="115">
        <v>-1</v>
      </c>
      <c r="AJ1113" s="115">
        <v>0</v>
      </c>
      <c r="AM1113" s="115" t="s">
        <v>348</v>
      </c>
      <c r="AN1113" s="115">
        <v>-1</v>
      </c>
      <c r="AQ1113" s="115">
        <v>608</v>
      </c>
      <c r="AR1113" s="115" t="s">
        <v>247</v>
      </c>
      <c r="AS1113" s="115" t="s">
        <v>355</v>
      </c>
      <c r="AT1113" s="115" t="s">
        <v>296</v>
      </c>
      <c r="AV1113" s="115">
        <v>37.257353931106699</v>
      </c>
      <c r="AW1113" s="115">
        <v>0.77645770979999995</v>
      </c>
    </row>
    <row r="1114" spans="1:49" x14ac:dyDescent="0.25">
      <c r="A1114" s="117">
        <v>550000</v>
      </c>
      <c r="B1114" s="117">
        <v>860000</v>
      </c>
      <c r="C1114" s="117">
        <v>860000</v>
      </c>
      <c r="D1114" s="115" t="s">
        <v>342</v>
      </c>
      <c r="E1114" s="115" t="s">
        <v>13</v>
      </c>
      <c r="F1114" s="115" t="s">
        <v>343</v>
      </c>
      <c r="G1114" s="115" t="s">
        <v>344</v>
      </c>
      <c r="H1114" s="115">
        <v>0.56000000000000005</v>
      </c>
      <c r="I1114" s="115">
        <v>0.48</v>
      </c>
      <c r="J1114" s="115" t="s">
        <v>350</v>
      </c>
      <c r="K1114" s="115">
        <v>0.10071448387329</v>
      </c>
      <c r="L1114" s="115">
        <v>3697.3813855888002</v>
      </c>
      <c r="M1114" s="115">
        <v>9.2096594654569905</v>
      </c>
      <c r="N1114" s="115">
        <v>1.3542620814797801</v>
      </c>
      <c r="O1114" s="115">
        <v>0.92754609971227997</v>
      </c>
      <c r="P1114" s="115">
        <v>0.13639380656540001</v>
      </c>
      <c r="Q1114" s="115">
        <v>372.37985793229399</v>
      </c>
      <c r="R1114" s="115">
        <v>1210</v>
      </c>
      <c r="S1114" s="115" t="s">
        <v>353</v>
      </c>
      <c r="T1114" s="115">
        <v>1210</v>
      </c>
      <c r="U1114" s="115" t="s">
        <v>352</v>
      </c>
      <c r="V1114" s="115" t="s">
        <v>350</v>
      </c>
      <c r="Z1114" s="115">
        <v>0</v>
      </c>
      <c r="AA1114" s="115">
        <v>1</v>
      </c>
      <c r="AB1114" s="115">
        <v>0.92754609971227997</v>
      </c>
      <c r="AC1114" s="115">
        <v>0.13639380656540001</v>
      </c>
      <c r="AD1114" s="115">
        <v>921.39810922410504</v>
      </c>
      <c r="AF1114" s="115">
        <v>-1</v>
      </c>
      <c r="AG1114" s="115">
        <v>-1</v>
      </c>
      <c r="AH1114" s="115">
        <v>-1</v>
      </c>
      <c r="AI1114" s="115">
        <v>-1</v>
      </c>
      <c r="AJ1114" s="115">
        <v>0</v>
      </c>
      <c r="AM1114" s="115" t="s">
        <v>348</v>
      </c>
      <c r="AN1114" s="115">
        <v>-1</v>
      </c>
      <c r="AQ1114" s="115">
        <v>608</v>
      </c>
      <c r="AR1114" s="115" t="s">
        <v>247</v>
      </c>
      <c r="AS1114" s="115" t="s">
        <v>355</v>
      </c>
      <c r="AT1114" s="115" t="s">
        <v>296</v>
      </c>
      <c r="AV1114" s="115">
        <v>102.287197419981</v>
      </c>
      <c r="AW1114" s="115">
        <v>0.74728151600000003</v>
      </c>
    </row>
    <row r="1115" spans="1:49" x14ac:dyDescent="0.25">
      <c r="A1115" s="117">
        <v>550000</v>
      </c>
      <c r="B1115" s="117">
        <v>860000</v>
      </c>
      <c r="C1115" s="117">
        <v>860000</v>
      </c>
      <c r="D1115" s="115" t="s">
        <v>342</v>
      </c>
      <c r="E1115" s="115" t="s">
        <v>13</v>
      </c>
      <c r="F1115" s="115" t="s">
        <v>343</v>
      </c>
      <c r="G1115" s="115" t="s">
        <v>344</v>
      </c>
      <c r="H1115" s="115">
        <v>0.56000000000000005</v>
      </c>
      <c r="I1115" s="115">
        <v>0.48</v>
      </c>
      <c r="J1115" s="115" t="s">
        <v>350</v>
      </c>
      <c r="K1115" s="115">
        <v>4.6795868371269998E-2</v>
      </c>
      <c r="L1115" s="115">
        <v>3682.59813779868</v>
      </c>
      <c r="M1115" s="115">
        <v>9.17514595045885</v>
      </c>
      <c r="N1115" s="115">
        <v>1.34926546715079</v>
      </c>
      <c r="O1115" s="115">
        <v>0.42935892218491001</v>
      </c>
      <c r="P1115" s="115">
        <v>6.3140049198689999E-2</v>
      </c>
      <c r="Q1115" s="115">
        <v>172.33037772072899</v>
      </c>
      <c r="R1115" s="115">
        <v>1210</v>
      </c>
      <c r="S1115" s="115" t="s">
        <v>353</v>
      </c>
      <c r="T1115" s="115">
        <v>1210</v>
      </c>
      <c r="U1115" s="115" t="s">
        <v>352</v>
      </c>
      <c r="V1115" s="115" t="s">
        <v>350</v>
      </c>
      <c r="Z1115" s="115">
        <v>0</v>
      </c>
      <c r="AA1115" s="115">
        <v>1</v>
      </c>
      <c r="AB1115" s="115">
        <v>0.42935892218491001</v>
      </c>
      <c r="AC1115" s="115">
        <v>6.3140049198689999E-2</v>
      </c>
      <c r="AD1115" s="115">
        <v>172.33037772072799</v>
      </c>
      <c r="AF1115" s="115">
        <v>-1</v>
      </c>
      <c r="AG1115" s="115">
        <v>-1</v>
      </c>
      <c r="AH1115" s="115">
        <v>-1</v>
      </c>
      <c r="AI1115" s="115">
        <v>-1</v>
      </c>
      <c r="AJ1115" s="115">
        <v>0</v>
      </c>
      <c r="AM1115" s="115" t="s">
        <v>348</v>
      </c>
      <c r="AN1115" s="115">
        <v>-1</v>
      </c>
      <c r="AQ1115" s="115">
        <v>608</v>
      </c>
      <c r="AR1115" s="115" t="s">
        <v>247</v>
      </c>
      <c r="AS1115" s="115" t="s">
        <v>355</v>
      </c>
      <c r="AT1115" s="115" t="s">
        <v>296</v>
      </c>
      <c r="AV1115" s="115">
        <v>56.862551674162802</v>
      </c>
      <c r="AW1115" s="115">
        <v>0.13976510759999999</v>
      </c>
    </row>
    <row r="1116" spans="1:49" x14ac:dyDescent="0.25">
      <c r="A1116" s="117">
        <v>550000</v>
      </c>
      <c r="B1116" s="117">
        <v>860000</v>
      </c>
      <c r="C1116" s="117">
        <v>860000</v>
      </c>
      <c r="D1116" s="115" t="s">
        <v>342</v>
      </c>
      <c r="E1116" s="115" t="s">
        <v>13</v>
      </c>
      <c r="F1116" s="115" t="s">
        <v>343</v>
      </c>
      <c r="G1116" s="115" t="s">
        <v>344</v>
      </c>
      <c r="H1116" s="115">
        <v>0.56000000000000005</v>
      </c>
      <c r="I1116" s="115">
        <v>0.48</v>
      </c>
      <c r="J1116" s="115" t="s">
        <v>350</v>
      </c>
      <c r="K1116" s="115">
        <v>0.17803253955180001</v>
      </c>
      <c r="L1116" s="115">
        <v>3682.59813779868</v>
      </c>
      <c r="M1116" s="115">
        <v>9.17514595045885</v>
      </c>
      <c r="N1116" s="115">
        <v>1.34926546715079</v>
      </c>
      <c r="O1116" s="115">
        <v>1.6334745343186501</v>
      </c>
      <c r="P1116" s="115">
        <v>0.24021315764640999</v>
      </c>
      <c r="Q1116" s="115">
        <v>655.62229862105096</v>
      </c>
      <c r="R1116" s="115">
        <v>1210</v>
      </c>
      <c r="S1116" s="115" t="s">
        <v>353</v>
      </c>
      <c r="T1116" s="115">
        <v>1210</v>
      </c>
      <c r="U1116" s="115" t="s">
        <v>352</v>
      </c>
      <c r="V1116" s="115" t="s">
        <v>350</v>
      </c>
      <c r="Z1116" s="115">
        <v>0</v>
      </c>
      <c r="AA1116" s="115">
        <v>1</v>
      </c>
      <c r="AB1116" s="115">
        <v>1.6334745343186501</v>
      </c>
      <c r="AC1116" s="115">
        <v>0.24021315764640999</v>
      </c>
      <c r="AD1116" s="115">
        <v>655.62229862105096</v>
      </c>
      <c r="AF1116" s="115">
        <v>-1</v>
      </c>
      <c r="AG1116" s="115">
        <v>-1</v>
      </c>
      <c r="AH1116" s="115">
        <v>-1</v>
      </c>
      <c r="AI1116" s="115">
        <v>-1</v>
      </c>
      <c r="AJ1116" s="115">
        <v>0</v>
      </c>
      <c r="AM1116" s="115" t="s">
        <v>348</v>
      </c>
      <c r="AN1116" s="115">
        <v>-1</v>
      </c>
      <c r="AQ1116" s="115">
        <v>608</v>
      </c>
      <c r="AR1116" s="115" t="s">
        <v>247</v>
      </c>
      <c r="AS1116" s="115" t="s">
        <v>355</v>
      </c>
      <c r="AT1116" s="115" t="s">
        <v>296</v>
      </c>
      <c r="AV1116" s="115">
        <v>109.3485593809</v>
      </c>
      <c r="AW1116" s="115">
        <v>0.5317293582</v>
      </c>
    </row>
    <row r="1117" spans="1:49" x14ac:dyDescent="0.25">
      <c r="A1117" s="117">
        <v>550000</v>
      </c>
      <c r="B1117" s="117">
        <v>860000</v>
      </c>
      <c r="C1117" s="117">
        <v>860000</v>
      </c>
      <c r="D1117" s="115" t="s">
        <v>342</v>
      </c>
      <c r="E1117" s="115" t="s">
        <v>13</v>
      </c>
      <c r="F1117" s="115" t="s">
        <v>343</v>
      </c>
      <c r="G1117" s="115" t="s">
        <v>344</v>
      </c>
      <c r="H1117" s="115">
        <v>0.56000000000000005</v>
      </c>
      <c r="I1117" s="115">
        <v>0.48</v>
      </c>
      <c r="J1117" s="115" t="s">
        <v>350</v>
      </c>
      <c r="K1117" s="115">
        <v>0.13306304742344</v>
      </c>
      <c r="L1117" s="115">
        <v>3682.59813779868</v>
      </c>
      <c r="M1117" s="115">
        <v>9.17514595045885</v>
      </c>
      <c r="N1117" s="115">
        <v>1.34926546715079</v>
      </c>
      <c r="O1117" s="115">
        <v>1.2208728807229201</v>
      </c>
      <c r="P1117" s="115">
        <v>0.17953737484230001</v>
      </c>
      <c r="Q1117" s="115">
        <v>490.01773065139201</v>
      </c>
      <c r="R1117" s="115">
        <v>1210</v>
      </c>
      <c r="S1117" s="115" t="s">
        <v>353</v>
      </c>
      <c r="T1117" s="115">
        <v>1210</v>
      </c>
      <c r="U1117" s="115" t="s">
        <v>352</v>
      </c>
      <c r="V1117" s="115" t="s">
        <v>350</v>
      </c>
      <c r="Z1117" s="115">
        <v>0</v>
      </c>
      <c r="AA1117" s="115">
        <v>1</v>
      </c>
      <c r="AB1117" s="115">
        <v>1.2208728807229201</v>
      </c>
      <c r="AC1117" s="115">
        <v>0.17953737484230001</v>
      </c>
      <c r="AD1117" s="115">
        <v>490.01773065139201</v>
      </c>
      <c r="AF1117" s="115">
        <v>-1</v>
      </c>
      <c r="AG1117" s="115">
        <v>-1</v>
      </c>
      <c r="AH1117" s="115">
        <v>-1</v>
      </c>
      <c r="AI1117" s="115">
        <v>-1</v>
      </c>
      <c r="AJ1117" s="115">
        <v>0</v>
      </c>
      <c r="AM1117" s="115" t="s">
        <v>348</v>
      </c>
      <c r="AN1117" s="115">
        <v>-1</v>
      </c>
      <c r="AQ1117" s="115">
        <v>608</v>
      </c>
      <c r="AR1117" s="115" t="s">
        <v>247</v>
      </c>
      <c r="AS1117" s="115" t="s">
        <v>355</v>
      </c>
      <c r="AT1117" s="115" t="s">
        <v>296</v>
      </c>
      <c r="AV1117" s="115">
        <v>97.573473778121794</v>
      </c>
      <c r="AW1117" s="115">
        <v>0.39741908409999999</v>
      </c>
    </row>
    <row r="1118" spans="1:49" x14ac:dyDescent="0.25">
      <c r="A1118" s="117">
        <v>550000</v>
      </c>
      <c r="B1118" s="117">
        <v>860000</v>
      </c>
      <c r="C1118" s="117">
        <v>860000</v>
      </c>
      <c r="D1118" s="115" t="s">
        <v>342</v>
      </c>
      <c r="E1118" s="115" t="s">
        <v>13</v>
      </c>
      <c r="F1118" s="115" t="s">
        <v>343</v>
      </c>
      <c r="G1118" s="115" t="s">
        <v>344</v>
      </c>
      <c r="H1118" s="115">
        <v>0.56000000000000005</v>
      </c>
      <c r="I1118" s="115">
        <v>0.48</v>
      </c>
      <c r="J1118" s="115" t="s">
        <v>350</v>
      </c>
      <c r="K1118" s="115">
        <v>8.5609830532279996E-2</v>
      </c>
      <c r="L1118" s="115">
        <v>3682.59813779868</v>
      </c>
      <c r="M1118" s="115">
        <v>9.17514595045885</v>
      </c>
      <c r="N1118" s="115">
        <v>1.34926546715079</v>
      </c>
      <c r="O1118" s="115">
        <v>0.78548268992770998</v>
      </c>
      <c r="P1118" s="115">
        <v>0.11551038798582999</v>
      </c>
      <c r="Q1118" s="115">
        <v>315.266602495435</v>
      </c>
      <c r="R1118" s="115">
        <v>1210</v>
      </c>
      <c r="S1118" s="115" t="s">
        <v>353</v>
      </c>
      <c r="T1118" s="115">
        <v>1210</v>
      </c>
      <c r="U1118" s="115" t="s">
        <v>352</v>
      </c>
      <c r="V1118" s="115" t="s">
        <v>350</v>
      </c>
      <c r="Z1118" s="115">
        <v>0</v>
      </c>
      <c r="AA1118" s="115">
        <v>1</v>
      </c>
      <c r="AB1118" s="115">
        <v>0.78548268992770998</v>
      </c>
      <c r="AC1118" s="115">
        <v>0.11551038798582999</v>
      </c>
      <c r="AD1118" s="115">
        <v>315.26660249543602</v>
      </c>
      <c r="AF1118" s="115">
        <v>-1</v>
      </c>
      <c r="AG1118" s="115">
        <v>-1</v>
      </c>
      <c r="AH1118" s="115">
        <v>-1</v>
      </c>
      <c r="AI1118" s="115">
        <v>-1</v>
      </c>
      <c r="AJ1118" s="115">
        <v>0</v>
      </c>
      <c r="AM1118" s="115" t="s">
        <v>348</v>
      </c>
      <c r="AN1118" s="115">
        <v>-1</v>
      </c>
      <c r="AQ1118" s="115">
        <v>608</v>
      </c>
      <c r="AR1118" s="115" t="s">
        <v>247</v>
      </c>
      <c r="AS1118" s="115" t="s">
        <v>355</v>
      </c>
      <c r="AT1118" s="115" t="s">
        <v>296</v>
      </c>
      <c r="AV1118" s="115">
        <v>83.836840053622495</v>
      </c>
      <c r="AW1118" s="115">
        <v>0.25569067519999999</v>
      </c>
    </row>
    <row r="1119" spans="1:49" x14ac:dyDescent="0.25">
      <c r="A1119" s="117">
        <v>550000</v>
      </c>
      <c r="B1119" s="117">
        <v>860000</v>
      </c>
      <c r="C1119" s="117">
        <v>860000</v>
      </c>
      <c r="D1119" s="115" t="s">
        <v>342</v>
      </c>
      <c r="E1119" s="115" t="s">
        <v>13</v>
      </c>
      <c r="F1119" s="115" t="s">
        <v>343</v>
      </c>
      <c r="G1119" s="115" t="s">
        <v>344</v>
      </c>
      <c r="H1119" s="115">
        <v>0.56000000000000005</v>
      </c>
      <c r="I1119" s="115">
        <v>0.48</v>
      </c>
      <c r="J1119" s="115" t="s">
        <v>350</v>
      </c>
      <c r="K1119" s="115">
        <v>4.7552646450599997E-3</v>
      </c>
      <c r="L1119" s="115">
        <v>3682.59813779868</v>
      </c>
      <c r="M1119" s="115">
        <v>9.17514595045885</v>
      </c>
      <c r="N1119" s="115">
        <v>1.34926546715079</v>
      </c>
      <c r="O1119" s="115">
        <v>4.3630247151510003E-2</v>
      </c>
      <c r="P1119" s="115">
        <v>6.41611437274E-3</v>
      </c>
      <c r="Q1119" s="115">
        <v>17.511728726648901</v>
      </c>
      <c r="R1119" s="115">
        <v>1210</v>
      </c>
      <c r="S1119" s="115" t="s">
        <v>353</v>
      </c>
      <c r="T1119" s="115">
        <v>1210</v>
      </c>
      <c r="U1119" s="115" t="s">
        <v>352</v>
      </c>
      <c r="V1119" s="115" t="s">
        <v>350</v>
      </c>
      <c r="Z1119" s="115">
        <v>0</v>
      </c>
      <c r="AA1119" s="115">
        <v>1</v>
      </c>
      <c r="AB1119" s="115">
        <v>4.3630247151510003E-2</v>
      </c>
      <c r="AC1119" s="115">
        <v>6.41611437274E-3</v>
      </c>
      <c r="AD1119" s="115">
        <v>17.5117287266484</v>
      </c>
      <c r="AF1119" s="115">
        <v>-1</v>
      </c>
      <c r="AG1119" s="115">
        <v>-1</v>
      </c>
      <c r="AH1119" s="115">
        <v>-1</v>
      </c>
      <c r="AI1119" s="115">
        <v>-1</v>
      </c>
      <c r="AJ1119" s="115">
        <v>0</v>
      </c>
      <c r="AM1119" s="115" t="s">
        <v>348</v>
      </c>
      <c r="AN1119" s="115">
        <v>-1</v>
      </c>
      <c r="AQ1119" s="115">
        <v>608</v>
      </c>
      <c r="AR1119" s="115" t="s">
        <v>247</v>
      </c>
      <c r="AS1119" s="115" t="s">
        <v>355</v>
      </c>
      <c r="AT1119" s="115" t="s">
        <v>296</v>
      </c>
      <c r="AV1119" s="115">
        <v>26.720921589387299</v>
      </c>
      <c r="AW1119" s="115">
        <v>1.4202537499999999E-2</v>
      </c>
    </row>
    <row r="1120" spans="1:49" x14ac:dyDescent="0.25">
      <c r="A1120" s="117">
        <v>550000</v>
      </c>
      <c r="B1120" s="117">
        <v>860000</v>
      </c>
      <c r="C1120" s="117">
        <v>860000</v>
      </c>
      <c r="D1120" s="115" t="s">
        <v>342</v>
      </c>
      <c r="E1120" s="115" t="s">
        <v>13</v>
      </c>
      <c r="F1120" s="115" t="s">
        <v>343</v>
      </c>
      <c r="G1120" s="115" t="s">
        <v>344</v>
      </c>
      <c r="H1120" s="115">
        <v>0.56000000000000005</v>
      </c>
      <c r="I1120" s="115">
        <v>0.48</v>
      </c>
      <c r="J1120" s="115" t="s">
        <v>350</v>
      </c>
      <c r="K1120" s="115">
        <v>9.6744900745769996E-2</v>
      </c>
      <c r="L1120" s="115">
        <v>3682.59813779868</v>
      </c>
      <c r="M1120" s="115">
        <v>9.17514595045885</v>
      </c>
      <c r="N1120" s="115">
        <v>1.34926546715079</v>
      </c>
      <c r="O1120" s="115">
        <v>0.88764858430508997</v>
      </c>
      <c r="P1120" s="115">
        <v>0.13053455369919001</v>
      </c>
      <c r="Q1120" s="115">
        <v>356.27259132789101</v>
      </c>
      <c r="R1120" s="115">
        <v>1210</v>
      </c>
      <c r="S1120" s="115" t="s">
        <v>353</v>
      </c>
      <c r="T1120" s="115">
        <v>1210</v>
      </c>
      <c r="U1120" s="115" t="s">
        <v>352</v>
      </c>
      <c r="V1120" s="115" t="s">
        <v>350</v>
      </c>
      <c r="Z1120" s="115">
        <v>0</v>
      </c>
      <c r="AA1120" s="115">
        <v>1</v>
      </c>
      <c r="AB1120" s="115">
        <v>0.88764858430508997</v>
      </c>
      <c r="AC1120" s="115">
        <v>0.13053455369919001</v>
      </c>
      <c r="AD1120" s="115">
        <v>356.27259132788998</v>
      </c>
      <c r="AF1120" s="115">
        <v>-1</v>
      </c>
      <c r="AG1120" s="115">
        <v>-1</v>
      </c>
      <c r="AH1120" s="115">
        <v>-1</v>
      </c>
      <c r="AI1120" s="115">
        <v>-1</v>
      </c>
      <c r="AJ1120" s="115">
        <v>0</v>
      </c>
      <c r="AM1120" s="115" t="s">
        <v>348</v>
      </c>
      <c r="AN1120" s="115">
        <v>-1</v>
      </c>
      <c r="AQ1120" s="115">
        <v>608</v>
      </c>
      <c r="AR1120" s="115" t="s">
        <v>247</v>
      </c>
      <c r="AS1120" s="115" t="s">
        <v>355</v>
      </c>
      <c r="AT1120" s="115" t="s">
        <v>296</v>
      </c>
      <c r="AV1120" s="115">
        <v>79.679630204590097</v>
      </c>
      <c r="AW1120" s="115">
        <v>0.28894776259999999</v>
      </c>
    </row>
    <row r="1121" spans="1:49" x14ac:dyDescent="0.25">
      <c r="A1121" s="117">
        <v>550000</v>
      </c>
      <c r="B1121" s="117">
        <v>860000</v>
      </c>
      <c r="C1121" s="117">
        <v>860000</v>
      </c>
      <c r="D1121" s="115" t="s">
        <v>342</v>
      </c>
      <c r="E1121" s="115" t="s">
        <v>13</v>
      </c>
      <c r="F1121" s="115" t="s">
        <v>343</v>
      </c>
      <c r="G1121" s="115" t="s">
        <v>344</v>
      </c>
      <c r="H1121" s="115">
        <v>0.56000000000000005</v>
      </c>
      <c r="I1121" s="115">
        <v>0.48</v>
      </c>
      <c r="J1121" s="115" t="s">
        <v>350</v>
      </c>
      <c r="K1121" s="115">
        <v>7.2762002421280003E-2</v>
      </c>
      <c r="L1121" s="115">
        <v>3682.59813779868</v>
      </c>
      <c r="M1121" s="115">
        <v>9.17514595045885</v>
      </c>
      <c r="N1121" s="115">
        <v>1.34926546715079</v>
      </c>
      <c r="O1121" s="115">
        <v>0.66760199186295999</v>
      </c>
      <c r="P1121" s="115">
        <v>9.8175257187780002E-2</v>
      </c>
      <c r="Q1121" s="115">
        <v>267.95321461914199</v>
      </c>
      <c r="R1121" s="115">
        <v>1210</v>
      </c>
      <c r="S1121" s="115" t="s">
        <v>353</v>
      </c>
      <c r="T1121" s="115">
        <v>1210</v>
      </c>
      <c r="U1121" s="115" t="s">
        <v>352</v>
      </c>
      <c r="V1121" s="115" t="s">
        <v>350</v>
      </c>
      <c r="Z1121" s="115">
        <v>0</v>
      </c>
      <c r="AA1121" s="115">
        <v>1</v>
      </c>
      <c r="AB1121" s="115">
        <v>0.66760199186295999</v>
      </c>
      <c r="AC1121" s="115">
        <v>9.8175257187780002E-2</v>
      </c>
      <c r="AD1121" s="115">
        <v>267.95321461914</v>
      </c>
      <c r="AF1121" s="115">
        <v>-1</v>
      </c>
      <c r="AG1121" s="115">
        <v>-1</v>
      </c>
      <c r="AH1121" s="115">
        <v>-1</v>
      </c>
      <c r="AI1121" s="115">
        <v>-1</v>
      </c>
      <c r="AJ1121" s="115">
        <v>0</v>
      </c>
      <c r="AM1121" s="115" t="s">
        <v>348</v>
      </c>
      <c r="AN1121" s="115">
        <v>-1</v>
      </c>
      <c r="AQ1121" s="115">
        <v>608</v>
      </c>
      <c r="AR1121" s="115" t="s">
        <v>247</v>
      </c>
      <c r="AS1121" s="115" t="s">
        <v>355</v>
      </c>
      <c r="AT1121" s="115" t="s">
        <v>296</v>
      </c>
      <c r="AV1121" s="115">
        <v>68.741392369949395</v>
      </c>
      <c r="AW1121" s="115">
        <v>0.2173180978</v>
      </c>
    </row>
    <row r="1122" spans="1:49" x14ac:dyDescent="0.25">
      <c r="A1122" s="117">
        <v>550000</v>
      </c>
      <c r="B1122" s="117">
        <v>860000</v>
      </c>
      <c r="C1122" s="117">
        <v>860000</v>
      </c>
      <c r="D1122" s="115" t="s">
        <v>342</v>
      </c>
      <c r="E1122" s="115" t="s">
        <v>13</v>
      </c>
      <c r="F1122" s="115" t="s">
        <v>343</v>
      </c>
      <c r="G1122" s="115" t="s">
        <v>344</v>
      </c>
      <c r="H1122" s="115">
        <v>0.56000000000000005</v>
      </c>
      <c r="I1122" s="115">
        <v>0.48</v>
      </c>
      <c r="J1122" s="115" t="s">
        <v>350</v>
      </c>
      <c r="K1122" s="115">
        <v>2.95510712489E-3</v>
      </c>
      <c r="L1122" s="115">
        <v>3691.0556527353601</v>
      </c>
      <c r="M1122" s="115">
        <v>9.4184085202826804</v>
      </c>
      <c r="N1122" s="115">
        <v>1.4612208191693301</v>
      </c>
      <c r="O1122" s="115">
        <v>2.7832406123450001E-2</v>
      </c>
      <c r="P1122" s="115">
        <v>4.3180640537699997E-3</v>
      </c>
      <c r="Q1122" s="115">
        <v>10.9074648577785</v>
      </c>
      <c r="R1122" s="115">
        <v>1210</v>
      </c>
      <c r="S1122" s="115" t="s">
        <v>353</v>
      </c>
      <c r="T1122" s="115">
        <v>1210</v>
      </c>
      <c r="U1122" s="115" t="s">
        <v>352</v>
      </c>
      <c r="V1122" s="115" t="s">
        <v>350</v>
      </c>
      <c r="Z1122" s="115">
        <v>0</v>
      </c>
      <c r="AA1122" s="115">
        <v>1</v>
      </c>
      <c r="AB1122" s="115">
        <v>2.7832406123450001E-2</v>
      </c>
      <c r="AC1122" s="115">
        <v>4.3180640537699997E-3</v>
      </c>
      <c r="AD1122" s="115">
        <v>92.209910858103797</v>
      </c>
      <c r="AF1122" s="115">
        <v>-1</v>
      </c>
      <c r="AG1122" s="115">
        <v>-1</v>
      </c>
      <c r="AH1122" s="115">
        <v>-1</v>
      </c>
      <c r="AI1122" s="115">
        <v>-1</v>
      </c>
      <c r="AJ1122" s="115">
        <v>0</v>
      </c>
      <c r="AM1122" s="115" t="s">
        <v>348</v>
      </c>
      <c r="AN1122" s="115">
        <v>-1</v>
      </c>
      <c r="AQ1122" s="115">
        <v>608</v>
      </c>
      <c r="AR1122" s="115" t="s">
        <v>247</v>
      </c>
      <c r="AS1122" s="115" t="s">
        <v>355</v>
      </c>
      <c r="AT1122" s="115" t="s">
        <v>296</v>
      </c>
      <c r="AV1122" s="115">
        <v>14.743403438763</v>
      </c>
      <c r="AW1122" s="115">
        <v>7.4785004799999999E-2</v>
      </c>
    </row>
    <row r="1123" spans="1:49" x14ac:dyDescent="0.25">
      <c r="A1123" s="117">
        <v>550000</v>
      </c>
      <c r="B1123" s="117">
        <v>860000</v>
      </c>
      <c r="C1123" s="117">
        <v>860000</v>
      </c>
      <c r="D1123" s="115" t="s">
        <v>342</v>
      </c>
      <c r="E1123" s="115" t="s">
        <v>13</v>
      </c>
      <c r="F1123" s="115" t="s">
        <v>343</v>
      </c>
      <c r="G1123" s="115" t="s">
        <v>344</v>
      </c>
      <c r="H1123" s="115">
        <v>0.56000000000000005</v>
      </c>
      <c r="I1123" s="115">
        <v>0.48</v>
      </c>
      <c r="J1123" s="115" t="s">
        <v>350</v>
      </c>
      <c r="K1123" s="115">
        <v>1.625443821763E-2</v>
      </c>
      <c r="L1123" s="115">
        <v>3691.0556527353601</v>
      </c>
      <c r="M1123" s="115">
        <v>9.4184085202826804</v>
      </c>
      <c r="N1123" s="115">
        <v>1.4612208191693301</v>
      </c>
      <c r="O1123" s="115">
        <v>0.15309093940134</v>
      </c>
      <c r="P1123" s="115">
        <v>2.37513235275E-2</v>
      </c>
      <c r="Q1123" s="115">
        <v>59.996036065224601</v>
      </c>
      <c r="R1123" s="115">
        <v>1210</v>
      </c>
      <c r="S1123" s="115" t="s">
        <v>353</v>
      </c>
      <c r="T1123" s="115">
        <v>1210</v>
      </c>
      <c r="U1123" s="115" t="s">
        <v>352</v>
      </c>
      <c r="V1123" s="115" t="s">
        <v>350</v>
      </c>
      <c r="Z1123" s="115">
        <v>0</v>
      </c>
      <c r="AA1123" s="115">
        <v>1</v>
      </c>
      <c r="AB1123" s="115">
        <v>0.15309093940134</v>
      </c>
      <c r="AC1123" s="115">
        <v>2.37513235275E-2</v>
      </c>
      <c r="AD1123" s="115">
        <v>439.81051238653902</v>
      </c>
      <c r="AF1123" s="115">
        <v>-1</v>
      </c>
      <c r="AG1123" s="115">
        <v>-1</v>
      </c>
      <c r="AH1123" s="115">
        <v>-1</v>
      </c>
      <c r="AI1123" s="115">
        <v>-1</v>
      </c>
      <c r="AJ1123" s="115">
        <v>0</v>
      </c>
      <c r="AM1123" s="115" t="s">
        <v>348</v>
      </c>
      <c r="AN1123" s="115">
        <v>-1</v>
      </c>
      <c r="AQ1123" s="115">
        <v>608</v>
      </c>
      <c r="AR1123" s="115" t="s">
        <v>247</v>
      </c>
      <c r="AS1123" s="115" t="s">
        <v>355</v>
      </c>
      <c r="AT1123" s="115" t="s">
        <v>296</v>
      </c>
      <c r="AV1123" s="115">
        <v>51.395709372976299</v>
      </c>
      <c r="AW1123" s="115">
        <v>0.3566995234</v>
      </c>
    </row>
    <row r="1124" spans="1:49" x14ac:dyDescent="0.25">
      <c r="A1124" s="117">
        <v>550000</v>
      </c>
      <c r="B1124" s="117">
        <v>860000</v>
      </c>
      <c r="C1124" s="117">
        <v>860000</v>
      </c>
      <c r="D1124" s="115" t="s">
        <v>342</v>
      </c>
      <c r="E1124" s="115" t="s">
        <v>13</v>
      </c>
      <c r="F1124" s="115" t="s">
        <v>343</v>
      </c>
      <c r="G1124" s="115" t="s">
        <v>344</v>
      </c>
      <c r="H1124" s="115">
        <v>0.56000000000000005</v>
      </c>
      <c r="I1124" s="115">
        <v>0.48</v>
      </c>
      <c r="J1124" s="115" t="s">
        <v>350</v>
      </c>
      <c r="K1124" s="115">
        <v>1.7842227138900001E-2</v>
      </c>
      <c r="L1124" s="115">
        <v>3691.0556527353601</v>
      </c>
      <c r="M1124" s="115">
        <v>9.4184085202826804</v>
      </c>
      <c r="N1124" s="115">
        <v>1.4612208191693301</v>
      </c>
      <c r="O1124" s="115">
        <v>0.16804538410591999</v>
      </c>
      <c r="P1124" s="115">
        <v>2.6071433755719998E-2</v>
      </c>
      <c r="Q1124" s="115">
        <v>65.856653338458301</v>
      </c>
      <c r="R1124" s="115">
        <v>1210</v>
      </c>
      <c r="S1124" s="115" t="s">
        <v>353</v>
      </c>
      <c r="T1124" s="115">
        <v>1210</v>
      </c>
      <c r="U1124" s="115" t="s">
        <v>352</v>
      </c>
      <c r="V1124" s="115" t="s">
        <v>350</v>
      </c>
      <c r="Z1124" s="115">
        <v>0</v>
      </c>
      <c r="AA1124" s="115">
        <v>1</v>
      </c>
      <c r="AB1124" s="115">
        <v>0.16804538410591999</v>
      </c>
      <c r="AC1124" s="115">
        <v>2.6071433755719998E-2</v>
      </c>
      <c r="AD1124" s="115">
        <v>440.59677128401898</v>
      </c>
      <c r="AF1124" s="115">
        <v>-1</v>
      </c>
      <c r="AG1124" s="115">
        <v>-1</v>
      </c>
      <c r="AH1124" s="115">
        <v>-1</v>
      </c>
      <c r="AI1124" s="115">
        <v>-1</v>
      </c>
      <c r="AJ1124" s="115">
        <v>0</v>
      </c>
      <c r="AM1124" s="115" t="s">
        <v>348</v>
      </c>
      <c r="AN1124" s="115">
        <v>-1</v>
      </c>
      <c r="AQ1124" s="115">
        <v>608</v>
      </c>
      <c r="AR1124" s="115" t="s">
        <v>247</v>
      </c>
      <c r="AS1124" s="115" t="s">
        <v>355</v>
      </c>
      <c r="AT1124" s="115" t="s">
        <v>296</v>
      </c>
      <c r="AV1124" s="115">
        <v>50.624372698014596</v>
      </c>
      <c r="AW1124" s="115">
        <v>0.35733720299999999</v>
      </c>
    </row>
    <row r="1125" spans="1:49" x14ac:dyDescent="0.25">
      <c r="A1125" s="117">
        <v>550000</v>
      </c>
      <c r="B1125" s="117">
        <v>860000</v>
      </c>
      <c r="C1125" s="117">
        <v>860000</v>
      </c>
      <c r="D1125" s="115" t="s">
        <v>342</v>
      </c>
      <c r="E1125" s="115" t="s">
        <v>13</v>
      </c>
      <c r="F1125" s="115" t="s">
        <v>343</v>
      </c>
      <c r="G1125" s="115" t="s">
        <v>344</v>
      </c>
      <c r="H1125" s="115">
        <v>0.56000000000000005</v>
      </c>
      <c r="I1125" s="115">
        <v>0.48</v>
      </c>
      <c r="J1125" s="115" t="s">
        <v>350</v>
      </c>
      <c r="K1125" s="115">
        <v>0.17125000735956</v>
      </c>
      <c r="L1125" s="115">
        <v>3682.59813697555</v>
      </c>
      <c r="M1125" s="115">
        <v>9.1751459484080495</v>
      </c>
      <c r="N1125" s="115">
        <v>1.3492654668492099</v>
      </c>
      <c r="O1125" s="115">
        <v>1.5712438111899201</v>
      </c>
      <c r="P1125" s="115">
        <v>0.23106172112792001</v>
      </c>
      <c r="Q1125" s="115">
        <v>630.64495805936997</v>
      </c>
      <c r="R1125" s="115">
        <v>1200</v>
      </c>
      <c r="S1125" s="115" t="s">
        <v>351</v>
      </c>
      <c r="T1125" s="115">
        <v>1200</v>
      </c>
      <c r="U1125" s="115" t="s">
        <v>352</v>
      </c>
      <c r="V1125" s="115" t="s">
        <v>350</v>
      </c>
      <c r="Z1125" s="115">
        <v>0</v>
      </c>
      <c r="AA1125" s="115">
        <v>1</v>
      </c>
      <c r="AB1125" s="115">
        <v>1.5712438111899201</v>
      </c>
      <c r="AC1125" s="115">
        <v>0.23106172112792001</v>
      </c>
      <c r="AD1125" s="115">
        <v>630.64495805936997</v>
      </c>
      <c r="AF1125" s="115">
        <v>-1</v>
      </c>
      <c r="AG1125" s="115">
        <v>-1</v>
      </c>
      <c r="AH1125" s="115">
        <v>-1</v>
      </c>
      <c r="AI1125" s="115">
        <v>-1</v>
      </c>
      <c r="AJ1125" s="115">
        <v>0</v>
      </c>
      <c r="AM1125" s="115" t="s">
        <v>348</v>
      </c>
      <c r="AN1125" s="115">
        <v>-1</v>
      </c>
      <c r="AQ1125" s="115">
        <v>608</v>
      </c>
      <c r="AR1125" s="115" t="s">
        <v>247</v>
      </c>
      <c r="AS1125" s="115" t="s">
        <v>355</v>
      </c>
      <c r="AT1125" s="115" t="s">
        <v>296</v>
      </c>
      <c r="AV1125" s="115">
        <v>127.817397756001</v>
      </c>
      <c r="AW1125" s="115">
        <v>0.51147198540000005</v>
      </c>
    </row>
    <row r="1126" spans="1:49" x14ac:dyDescent="0.25">
      <c r="A1126" s="117">
        <v>550000</v>
      </c>
      <c r="B1126" s="117">
        <v>860000</v>
      </c>
      <c r="C1126" s="117">
        <v>860000</v>
      </c>
      <c r="D1126" s="115" t="s">
        <v>342</v>
      </c>
      <c r="E1126" s="115" t="s">
        <v>13</v>
      </c>
      <c r="F1126" s="115" t="s">
        <v>343</v>
      </c>
      <c r="G1126" s="115" t="s">
        <v>344</v>
      </c>
      <c r="H1126" s="115">
        <v>0.56000000000000005</v>
      </c>
      <c r="I1126" s="115">
        <v>0.48</v>
      </c>
      <c r="J1126" s="115" t="s">
        <v>350</v>
      </c>
      <c r="K1126" s="115">
        <v>7.9933946323320001E-2</v>
      </c>
      <c r="L1126" s="115">
        <v>3682.59813697555</v>
      </c>
      <c r="M1126" s="115">
        <v>9.1751459484080495</v>
      </c>
      <c r="N1126" s="115">
        <v>1.3492654668492099</v>
      </c>
      <c r="O1126" s="115">
        <v>0.73340562374869001</v>
      </c>
      <c r="P1126" s="115">
        <v>0.10785211340303</v>
      </c>
      <c r="Q1126" s="115">
        <v>294.36460181136903</v>
      </c>
      <c r="R1126" s="115">
        <v>1210</v>
      </c>
      <c r="S1126" s="115" t="s">
        <v>353</v>
      </c>
      <c r="T1126" s="115">
        <v>1210</v>
      </c>
      <c r="U1126" s="115" t="s">
        <v>352</v>
      </c>
      <c r="V1126" s="115" t="s">
        <v>350</v>
      </c>
      <c r="Z1126" s="115">
        <v>0</v>
      </c>
      <c r="AA1126" s="115">
        <v>1</v>
      </c>
      <c r="AB1126" s="115">
        <v>0.73340562374869001</v>
      </c>
      <c r="AC1126" s="115">
        <v>0.10785211340303</v>
      </c>
      <c r="AD1126" s="115">
        <v>378.79000812749302</v>
      </c>
      <c r="AF1126" s="115">
        <v>-1</v>
      </c>
      <c r="AG1126" s="115">
        <v>-1</v>
      </c>
      <c r="AH1126" s="115">
        <v>-1</v>
      </c>
      <c r="AI1126" s="115">
        <v>-1</v>
      </c>
      <c r="AJ1126" s="115">
        <v>0</v>
      </c>
      <c r="AM1126" s="115" t="s">
        <v>348</v>
      </c>
      <c r="AN1126" s="115">
        <v>-1</v>
      </c>
      <c r="AQ1126" s="115">
        <v>608</v>
      </c>
      <c r="AR1126" s="115" t="s">
        <v>247</v>
      </c>
      <c r="AS1126" s="115" t="s">
        <v>355</v>
      </c>
      <c r="AT1126" s="115" t="s">
        <v>296</v>
      </c>
      <c r="AV1126" s="115">
        <v>71.965006426291296</v>
      </c>
      <c r="AW1126" s="115">
        <v>0.30721006340000001</v>
      </c>
    </row>
    <row r="1127" spans="1:49" x14ac:dyDescent="0.25">
      <c r="A1127" s="117">
        <v>550000</v>
      </c>
      <c r="B1127" s="117">
        <v>860000</v>
      </c>
      <c r="C1127" s="117">
        <v>860000</v>
      </c>
      <c r="D1127" s="115" t="s">
        <v>342</v>
      </c>
      <c r="E1127" s="115" t="s">
        <v>13</v>
      </c>
      <c r="F1127" s="115" t="s">
        <v>343</v>
      </c>
      <c r="G1127" s="115" t="s">
        <v>344</v>
      </c>
      <c r="H1127" s="115">
        <v>0.56000000000000005</v>
      </c>
      <c r="I1127" s="115">
        <v>0.48</v>
      </c>
      <c r="J1127" s="115" t="s">
        <v>350</v>
      </c>
      <c r="K1127" s="115">
        <v>0.14043105563517999</v>
      </c>
      <c r="L1127" s="115">
        <v>3682.59813697555</v>
      </c>
      <c r="M1127" s="115">
        <v>9.1751459484080495</v>
      </c>
      <c r="N1127" s="115">
        <v>1.3492654668492099</v>
      </c>
      <c r="O1127" s="115">
        <v>1.2884754311418301</v>
      </c>
      <c r="P1127" s="115">
        <v>0.18947877384173001</v>
      </c>
      <c r="Q1127" s="115">
        <v>517.151143855643</v>
      </c>
      <c r="R1127" s="115">
        <v>1210</v>
      </c>
      <c r="S1127" s="115" t="s">
        <v>353</v>
      </c>
      <c r="T1127" s="115">
        <v>1210</v>
      </c>
      <c r="U1127" s="115" t="s">
        <v>352</v>
      </c>
      <c r="V1127" s="115" t="s">
        <v>350</v>
      </c>
      <c r="Z1127" s="115">
        <v>0</v>
      </c>
      <c r="AA1127" s="115">
        <v>1</v>
      </c>
      <c r="AB1127" s="115">
        <v>1.2884754311418301</v>
      </c>
      <c r="AC1127" s="115">
        <v>0.18947877384173001</v>
      </c>
      <c r="AD1127" s="115">
        <v>685.45036899683203</v>
      </c>
      <c r="AF1127" s="115">
        <v>-1</v>
      </c>
      <c r="AG1127" s="115">
        <v>-1</v>
      </c>
      <c r="AH1127" s="115">
        <v>-1</v>
      </c>
      <c r="AI1127" s="115">
        <v>-1</v>
      </c>
      <c r="AJ1127" s="115">
        <v>0</v>
      </c>
      <c r="AM1127" s="115" t="s">
        <v>348</v>
      </c>
      <c r="AN1127" s="115">
        <v>-1</v>
      </c>
      <c r="AQ1127" s="115">
        <v>608</v>
      </c>
      <c r="AR1127" s="115" t="s">
        <v>247</v>
      </c>
      <c r="AS1127" s="115" t="s">
        <v>355</v>
      </c>
      <c r="AT1127" s="115" t="s">
        <v>296</v>
      </c>
      <c r="AV1127" s="115">
        <v>100.16296172467</v>
      </c>
      <c r="AW1127" s="115">
        <v>0.55592081829999995</v>
      </c>
    </row>
    <row r="1128" spans="1:49" x14ac:dyDescent="0.25">
      <c r="A1128" s="117">
        <v>550000</v>
      </c>
      <c r="B1128" s="117">
        <v>860000</v>
      </c>
      <c r="C1128" s="117">
        <v>860000</v>
      </c>
      <c r="D1128" s="115" t="s">
        <v>342</v>
      </c>
      <c r="E1128" s="115" t="s">
        <v>13</v>
      </c>
      <c r="F1128" s="115" t="s">
        <v>343</v>
      </c>
      <c r="G1128" s="115" t="s">
        <v>344</v>
      </c>
      <c r="H1128" s="115">
        <v>0.56000000000000005</v>
      </c>
      <c r="I1128" s="115">
        <v>0.48</v>
      </c>
      <c r="J1128" s="115" t="s">
        <v>350</v>
      </c>
      <c r="K1128" s="115">
        <v>3.1348793006329999E-2</v>
      </c>
      <c r="L1128" s="115">
        <v>3682.59813697555</v>
      </c>
      <c r="M1128" s="115">
        <v>9.1751459484080495</v>
      </c>
      <c r="N1128" s="115">
        <v>1.3492654668492099</v>
      </c>
      <c r="O1128" s="115">
        <v>0.28762975113956002</v>
      </c>
      <c r="P1128" s="115">
        <v>4.2297843830850002E-2</v>
      </c>
      <c r="Q1128" s="115">
        <v>115.44500672156499</v>
      </c>
      <c r="R1128" s="115">
        <v>1210</v>
      </c>
      <c r="S1128" s="115" t="s">
        <v>353</v>
      </c>
      <c r="T1128" s="115">
        <v>1210</v>
      </c>
      <c r="U1128" s="115" t="s">
        <v>352</v>
      </c>
      <c r="V1128" s="115" t="s">
        <v>350</v>
      </c>
      <c r="Z1128" s="115">
        <v>0</v>
      </c>
      <c r="AA1128" s="115">
        <v>1</v>
      </c>
      <c r="AB1128" s="115">
        <v>0.28762975113956002</v>
      </c>
      <c r="AC1128" s="115">
        <v>4.2297843830850002E-2</v>
      </c>
      <c r="AD1128" s="115">
        <v>115.445006721564</v>
      </c>
      <c r="AF1128" s="115">
        <v>-1</v>
      </c>
      <c r="AG1128" s="115">
        <v>-1</v>
      </c>
      <c r="AH1128" s="115">
        <v>-1</v>
      </c>
      <c r="AI1128" s="115">
        <v>-1</v>
      </c>
      <c r="AJ1128" s="115">
        <v>0</v>
      </c>
      <c r="AM1128" s="115" t="s">
        <v>348</v>
      </c>
      <c r="AN1128" s="115">
        <v>-1</v>
      </c>
      <c r="AQ1128" s="115">
        <v>608</v>
      </c>
      <c r="AR1128" s="115" t="s">
        <v>247</v>
      </c>
      <c r="AS1128" s="115" t="s">
        <v>355</v>
      </c>
      <c r="AT1128" s="115" t="s">
        <v>296</v>
      </c>
      <c r="AV1128" s="115">
        <v>45.298388037446102</v>
      </c>
      <c r="AW1128" s="115">
        <v>9.3629364699999995E-2</v>
      </c>
    </row>
    <row r="1129" spans="1:49" x14ac:dyDescent="0.25">
      <c r="A1129" s="117">
        <v>550000</v>
      </c>
      <c r="B1129" s="117">
        <v>860000</v>
      </c>
      <c r="C1129" s="117">
        <v>860000</v>
      </c>
      <c r="D1129" s="115" t="s">
        <v>342</v>
      </c>
      <c r="E1129" s="115" t="s">
        <v>13</v>
      </c>
      <c r="F1129" s="115" t="s">
        <v>343</v>
      </c>
      <c r="G1129" s="115" t="s">
        <v>344</v>
      </c>
      <c r="H1129" s="115">
        <v>0.56000000000000005</v>
      </c>
      <c r="I1129" s="115">
        <v>0.48</v>
      </c>
      <c r="J1129" s="115" t="s">
        <v>350</v>
      </c>
      <c r="K1129" s="115">
        <v>7.8088580262969998E-2</v>
      </c>
      <c r="L1129" s="115">
        <v>3682.59813697555</v>
      </c>
      <c r="M1129" s="115">
        <v>9.1751459484080495</v>
      </c>
      <c r="N1129" s="115">
        <v>1.3492654668492099</v>
      </c>
      <c r="O1129" s="115">
        <v>0.71647412081674</v>
      </c>
      <c r="P1129" s="115">
        <v>0.10536222470411</v>
      </c>
      <c r="Q1129" s="115">
        <v>287.56886019548699</v>
      </c>
      <c r="R1129" s="115">
        <v>1210</v>
      </c>
      <c r="S1129" s="115" t="s">
        <v>353</v>
      </c>
      <c r="T1129" s="115">
        <v>1210</v>
      </c>
      <c r="U1129" s="115" t="s">
        <v>352</v>
      </c>
      <c r="V1129" s="115" t="s">
        <v>350</v>
      </c>
      <c r="Z1129" s="115">
        <v>0</v>
      </c>
      <c r="AA1129" s="115">
        <v>1</v>
      </c>
      <c r="AB1129" s="115">
        <v>0.71647412081674</v>
      </c>
      <c r="AC1129" s="115">
        <v>0.10536222470411</v>
      </c>
      <c r="AD1129" s="115">
        <v>311.28587591341199</v>
      </c>
      <c r="AF1129" s="115">
        <v>-1</v>
      </c>
      <c r="AG1129" s="115">
        <v>-1</v>
      </c>
      <c r="AH1129" s="115">
        <v>-1</v>
      </c>
      <c r="AI1129" s="115">
        <v>-1</v>
      </c>
      <c r="AJ1129" s="115">
        <v>0</v>
      </c>
      <c r="AM1129" s="115" t="s">
        <v>348</v>
      </c>
      <c r="AN1129" s="115">
        <v>-1</v>
      </c>
      <c r="AQ1129" s="115">
        <v>608</v>
      </c>
      <c r="AR1129" s="115" t="s">
        <v>247</v>
      </c>
      <c r="AS1129" s="115" t="s">
        <v>355</v>
      </c>
      <c r="AT1129" s="115" t="s">
        <v>296</v>
      </c>
      <c r="AV1129" s="115">
        <v>75.415683165428305</v>
      </c>
      <c r="AW1129" s="115">
        <v>0.25246218650000002</v>
      </c>
    </row>
    <row r="1130" spans="1:49" x14ac:dyDescent="0.25">
      <c r="A1130" s="117">
        <v>550000</v>
      </c>
      <c r="B1130" s="117">
        <v>860000</v>
      </c>
      <c r="C1130" s="117">
        <v>860000</v>
      </c>
      <c r="D1130" s="115" t="s">
        <v>342</v>
      </c>
      <c r="E1130" s="115" t="s">
        <v>13</v>
      </c>
      <c r="F1130" s="115" t="s">
        <v>343</v>
      </c>
      <c r="G1130" s="115" t="s">
        <v>344</v>
      </c>
      <c r="H1130" s="115">
        <v>0.56000000000000005</v>
      </c>
      <c r="I1130" s="115">
        <v>0.48</v>
      </c>
      <c r="J1130" s="115" t="s">
        <v>350</v>
      </c>
      <c r="K1130" s="115">
        <v>1.514585103391E-2</v>
      </c>
      <c r="L1130" s="115">
        <v>3682.59813697555</v>
      </c>
      <c r="M1130" s="115">
        <v>9.1751459484080495</v>
      </c>
      <c r="N1130" s="115">
        <v>1.3492654668492099</v>
      </c>
      <c r="O1130" s="115">
        <v>0.13896539374896999</v>
      </c>
      <c r="P1130" s="115">
        <v>2.0435773766090001E-2</v>
      </c>
      <c r="Q1130" s="115">
        <v>55.776082800386298</v>
      </c>
      <c r="R1130" s="115">
        <v>1210</v>
      </c>
      <c r="S1130" s="115" t="s">
        <v>353</v>
      </c>
      <c r="T1130" s="115">
        <v>1210</v>
      </c>
      <c r="U1130" s="115" t="s">
        <v>352</v>
      </c>
      <c r="V1130" s="115" t="s">
        <v>350</v>
      </c>
      <c r="Z1130" s="115">
        <v>0</v>
      </c>
      <c r="AA1130" s="115">
        <v>1</v>
      </c>
      <c r="AB1130" s="115">
        <v>0.13896539374896999</v>
      </c>
      <c r="AC1130" s="115">
        <v>2.0435773766090001E-2</v>
      </c>
      <c r="AD1130" s="115">
        <v>153.35832549612201</v>
      </c>
      <c r="AF1130" s="115">
        <v>-1</v>
      </c>
      <c r="AG1130" s="115">
        <v>-1</v>
      </c>
      <c r="AH1130" s="115">
        <v>-1</v>
      </c>
      <c r="AI1130" s="115">
        <v>-1</v>
      </c>
      <c r="AJ1130" s="115">
        <v>0</v>
      </c>
      <c r="AM1130" s="115" t="s">
        <v>348</v>
      </c>
      <c r="AN1130" s="115">
        <v>-1</v>
      </c>
      <c r="AQ1130" s="115">
        <v>608</v>
      </c>
      <c r="AR1130" s="115" t="s">
        <v>247</v>
      </c>
      <c r="AS1130" s="115" t="s">
        <v>355</v>
      </c>
      <c r="AT1130" s="115" t="s">
        <v>296</v>
      </c>
      <c r="AV1130" s="115">
        <v>37.322597863305504</v>
      </c>
      <c r="AW1130" s="115">
        <v>0.12437820400000001</v>
      </c>
    </row>
    <row r="1131" spans="1:49" x14ac:dyDescent="0.25">
      <c r="A1131" s="117">
        <v>550000</v>
      </c>
      <c r="B1131" s="117">
        <v>870000</v>
      </c>
      <c r="C1131" s="117">
        <v>870000</v>
      </c>
      <c r="D1131" s="115" t="s">
        <v>342</v>
      </c>
      <c r="E1131" s="115" t="s">
        <v>13</v>
      </c>
      <c r="F1131" s="115" t="s">
        <v>343</v>
      </c>
      <c r="G1131" s="115" t="s">
        <v>344</v>
      </c>
      <c r="H1131" s="115">
        <v>0.56000000000000005</v>
      </c>
      <c r="I1131" s="115">
        <v>0.48</v>
      </c>
      <c r="J1131" s="115" t="s">
        <v>350</v>
      </c>
      <c r="K1131" s="115">
        <v>0.16592876740747001</v>
      </c>
      <c r="L1131" s="115">
        <v>3675.09193173822</v>
      </c>
      <c r="M1131" s="115">
        <v>9.1748998317773793</v>
      </c>
      <c r="N1131" s="115">
        <v>1.35516941839256</v>
      </c>
      <c r="O1131" s="115">
        <v>1.5223798201738299</v>
      </c>
      <c r="P1131" s="115">
        <v>0.22486159122217</v>
      </c>
      <c r="Q1131" s="115">
        <v>609.80347434246505</v>
      </c>
      <c r="R1131" s="115">
        <v>1200</v>
      </c>
      <c r="S1131" s="115" t="s">
        <v>351</v>
      </c>
      <c r="T1131" s="115">
        <v>1200</v>
      </c>
      <c r="U1131" s="115" t="s">
        <v>352</v>
      </c>
      <c r="V1131" s="115" t="s">
        <v>350</v>
      </c>
      <c r="Z1131" s="115">
        <v>0</v>
      </c>
      <c r="AA1131" s="115">
        <v>1</v>
      </c>
      <c r="AB1131" s="115">
        <v>1.5223798201738299</v>
      </c>
      <c r="AC1131" s="115">
        <v>0.22486159122217</v>
      </c>
      <c r="AD1131" s="115">
        <v>609.80347434246505</v>
      </c>
      <c r="AF1131" s="115">
        <v>-1</v>
      </c>
      <c r="AG1131" s="115">
        <v>-1</v>
      </c>
      <c r="AH1131" s="115">
        <v>-1</v>
      </c>
      <c r="AI1131" s="115">
        <v>-1</v>
      </c>
      <c r="AJ1131" s="115">
        <v>0</v>
      </c>
      <c r="AM1131" s="115" t="s">
        <v>348</v>
      </c>
      <c r="AN1131" s="115">
        <v>-1</v>
      </c>
      <c r="AQ1131" s="115">
        <v>608</v>
      </c>
      <c r="AR1131" s="115" t="s">
        <v>247</v>
      </c>
      <c r="AS1131" s="115" t="s">
        <v>355</v>
      </c>
      <c r="AT1131" s="115" t="s">
        <v>296</v>
      </c>
      <c r="AV1131" s="115">
        <v>128.433485674617</v>
      </c>
      <c r="AW1131" s="115">
        <v>0.49456891670000003</v>
      </c>
    </row>
    <row r="1132" spans="1:49" x14ac:dyDescent="0.25">
      <c r="A1132" s="117">
        <v>550000</v>
      </c>
      <c r="B1132" s="117">
        <v>870000</v>
      </c>
      <c r="C1132" s="117">
        <v>870000</v>
      </c>
      <c r="D1132" s="115" t="s">
        <v>342</v>
      </c>
      <c r="E1132" s="115" t="s">
        <v>13</v>
      </c>
      <c r="F1132" s="115" t="s">
        <v>343</v>
      </c>
      <c r="G1132" s="115" t="s">
        <v>344</v>
      </c>
      <c r="H1132" s="115">
        <v>0.56000000000000005</v>
      </c>
      <c r="I1132" s="115">
        <v>0.48</v>
      </c>
      <c r="J1132" s="115" t="s">
        <v>350</v>
      </c>
      <c r="K1132" s="115">
        <v>7.4891222076700001E-3</v>
      </c>
      <c r="L1132" s="115">
        <v>3675.09193173822</v>
      </c>
      <c r="M1132" s="115">
        <v>9.1748998317773793</v>
      </c>
      <c r="N1132" s="115">
        <v>1.35516941839256</v>
      </c>
      <c r="O1132" s="115">
        <v>6.871194608332E-2</v>
      </c>
      <c r="P1132" s="115">
        <v>1.014902938644E-2</v>
      </c>
      <c r="Q1132" s="115">
        <v>27.523212601213199</v>
      </c>
      <c r="R1132" s="115">
        <v>1300</v>
      </c>
      <c r="S1132" s="115" t="s">
        <v>346</v>
      </c>
      <c r="T1132" s="115">
        <v>1300</v>
      </c>
      <c r="U1132" s="115" t="s">
        <v>352</v>
      </c>
      <c r="V1132" s="115" t="s">
        <v>350</v>
      </c>
      <c r="Z1132" s="115">
        <v>0</v>
      </c>
      <c r="AA1132" s="115">
        <v>1</v>
      </c>
      <c r="AB1132" s="115">
        <v>6.871194608332E-2</v>
      </c>
      <c r="AC1132" s="115">
        <v>1.014902938644E-2</v>
      </c>
      <c r="AD1132" s="115">
        <v>27.5232126012137</v>
      </c>
      <c r="AF1132" s="115">
        <v>-1</v>
      </c>
      <c r="AG1132" s="115">
        <v>-1</v>
      </c>
      <c r="AH1132" s="115">
        <v>-1</v>
      </c>
      <c r="AI1132" s="115">
        <v>-1</v>
      </c>
      <c r="AJ1132" s="115">
        <v>0</v>
      </c>
      <c r="AM1132" s="115" t="s">
        <v>348</v>
      </c>
      <c r="AN1132" s="115">
        <v>-1</v>
      </c>
      <c r="AQ1132" s="115">
        <v>608</v>
      </c>
      <c r="AR1132" s="115" t="s">
        <v>247</v>
      </c>
      <c r="AS1132" s="115" t="s">
        <v>355</v>
      </c>
      <c r="AT1132" s="115" t="s">
        <v>296</v>
      </c>
      <c r="AV1132" s="115">
        <v>22.743180382136298</v>
      </c>
      <c r="AW1132" s="115">
        <v>2.2322151299999999E-2</v>
      </c>
    </row>
    <row r="1133" spans="1:49" x14ac:dyDescent="0.25">
      <c r="A1133" s="117">
        <v>550000</v>
      </c>
      <c r="B1133" s="117">
        <v>870000</v>
      </c>
      <c r="C1133" s="117">
        <v>870000</v>
      </c>
      <c r="D1133" s="115" t="s">
        <v>342</v>
      </c>
      <c r="E1133" s="115" t="s">
        <v>13</v>
      </c>
      <c r="F1133" s="115" t="s">
        <v>343</v>
      </c>
      <c r="G1133" s="115" t="s">
        <v>344</v>
      </c>
      <c r="H1133" s="115">
        <v>0.56000000000000005</v>
      </c>
      <c r="I1133" s="115">
        <v>0.48</v>
      </c>
      <c r="J1133" s="115" t="s">
        <v>350</v>
      </c>
      <c r="K1133" s="115">
        <v>1.106203755965E-2</v>
      </c>
      <c r="L1133" s="115">
        <v>3675.09193173822</v>
      </c>
      <c r="M1133" s="115">
        <v>9.1748998317773793</v>
      </c>
      <c r="N1133" s="115">
        <v>1.35516941839256</v>
      </c>
      <c r="O1133" s="115">
        <v>0.10149308654519</v>
      </c>
      <c r="P1133" s="115">
        <v>1.499093500595E-2</v>
      </c>
      <c r="Q1133" s="115">
        <v>40.654004984073197</v>
      </c>
      <c r="R1133" s="115">
        <v>1210</v>
      </c>
      <c r="S1133" s="115" t="s">
        <v>353</v>
      </c>
      <c r="T1133" s="115">
        <v>1210</v>
      </c>
      <c r="U1133" s="115" t="s">
        <v>352</v>
      </c>
      <c r="V1133" s="115" t="s">
        <v>350</v>
      </c>
      <c r="Z1133" s="115">
        <v>0</v>
      </c>
      <c r="AA1133" s="115">
        <v>1</v>
      </c>
      <c r="AB1133" s="115">
        <v>0.10149308654519</v>
      </c>
      <c r="AC1133" s="115">
        <v>1.499093500595E-2</v>
      </c>
      <c r="AD1133" s="115">
        <v>50.898042429924303</v>
      </c>
      <c r="AF1133" s="115">
        <v>-1</v>
      </c>
      <c r="AG1133" s="115">
        <v>-1</v>
      </c>
      <c r="AH1133" s="115">
        <v>-1</v>
      </c>
      <c r="AI1133" s="115">
        <v>-1</v>
      </c>
      <c r="AJ1133" s="115">
        <v>0</v>
      </c>
      <c r="AM1133" s="115" t="s">
        <v>348</v>
      </c>
      <c r="AN1133" s="115">
        <v>-1</v>
      </c>
      <c r="AQ1133" s="115">
        <v>608</v>
      </c>
      <c r="AR1133" s="115" t="s">
        <v>247</v>
      </c>
      <c r="AS1133" s="115" t="s">
        <v>355</v>
      </c>
      <c r="AT1133" s="115" t="s">
        <v>296</v>
      </c>
      <c r="AV1133" s="115">
        <v>46.207855911269597</v>
      </c>
      <c r="AW1133" s="115">
        <v>4.1279839800000002E-2</v>
      </c>
    </row>
    <row r="1134" spans="1:49" x14ac:dyDescent="0.25">
      <c r="A1134" s="117">
        <v>550000</v>
      </c>
      <c r="B1134" s="117">
        <v>870000</v>
      </c>
      <c r="C1134" s="117">
        <v>870000</v>
      </c>
      <c r="D1134" s="115" t="s">
        <v>342</v>
      </c>
      <c r="E1134" s="115" t="s">
        <v>13</v>
      </c>
      <c r="F1134" s="115" t="s">
        <v>343</v>
      </c>
      <c r="G1134" s="115" t="s">
        <v>344</v>
      </c>
      <c r="H1134" s="115">
        <v>0.56000000000000005</v>
      </c>
      <c r="I1134" s="115">
        <v>0.48</v>
      </c>
      <c r="J1134" s="115" t="s">
        <v>350</v>
      </c>
      <c r="K1134" s="115">
        <v>0.14259167154793001</v>
      </c>
      <c r="L1134" s="115">
        <v>3675.09193173822</v>
      </c>
      <c r="M1134" s="115">
        <v>9.1748998317773793</v>
      </c>
      <c r="N1134" s="115">
        <v>1.35516941839256</v>
      </c>
      <c r="O1134" s="115">
        <v>1.3082643032980299</v>
      </c>
      <c r="P1134" s="115">
        <v>0.19323587259923999</v>
      </c>
      <c r="Q1134" s="115">
        <v>524.03750163889299</v>
      </c>
      <c r="R1134" s="115">
        <v>1210</v>
      </c>
      <c r="S1134" s="115" t="s">
        <v>353</v>
      </c>
      <c r="T1134" s="115">
        <v>1210</v>
      </c>
      <c r="U1134" s="115" t="s">
        <v>352</v>
      </c>
      <c r="V1134" s="115" t="s">
        <v>350</v>
      </c>
      <c r="Z1134" s="115">
        <v>0</v>
      </c>
      <c r="AA1134" s="115">
        <v>1</v>
      </c>
      <c r="AB1134" s="115">
        <v>1.3082643032980299</v>
      </c>
      <c r="AC1134" s="115">
        <v>0.19323587259923999</v>
      </c>
      <c r="AD1134" s="115">
        <v>683.20478768277303</v>
      </c>
      <c r="AF1134" s="115">
        <v>-1</v>
      </c>
      <c r="AG1134" s="115">
        <v>-1</v>
      </c>
      <c r="AH1134" s="115">
        <v>-1</v>
      </c>
      <c r="AI1134" s="115">
        <v>-1</v>
      </c>
      <c r="AJ1134" s="115">
        <v>0</v>
      </c>
      <c r="AM1134" s="115" t="s">
        <v>348</v>
      </c>
      <c r="AN1134" s="115">
        <v>-1</v>
      </c>
      <c r="AQ1134" s="115">
        <v>608</v>
      </c>
      <c r="AR1134" s="115" t="s">
        <v>247</v>
      </c>
      <c r="AS1134" s="115" t="s">
        <v>355</v>
      </c>
      <c r="AT1134" s="115" t="s">
        <v>296</v>
      </c>
      <c r="AV1134" s="115">
        <v>97.651855927054399</v>
      </c>
      <c r="AW1134" s="115">
        <v>0.55409958449999996</v>
      </c>
    </row>
    <row r="1135" spans="1:49" x14ac:dyDescent="0.25">
      <c r="A1135" s="117">
        <v>550000</v>
      </c>
      <c r="B1135" s="117">
        <v>870000</v>
      </c>
      <c r="C1135" s="117">
        <v>870000</v>
      </c>
      <c r="D1135" s="115" t="s">
        <v>342</v>
      </c>
      <c r="E1135" s="115" t="s">
        <v>13</v>
      </c>
      <c r="F1135" s="115" t="s">
        <v>343</v>
      </c>
      <c r="G1135" s="115" t="s">
        <v>344</v>
      </c>
      <c r="H1135" s="115">
        <v>0.56000000000000005</v>
      </c>
      <c r="I1135" s="115">
        <v>0.48</v>
      </c>
      <c r="J1135" s="115" t="s">
        <v>350</v>
      </c>
      <c r="K1135" s="115">
        <v>8.8822620989410003E-2</v>
      </c>
      <c r="L1135" s="115">
        <v>3675.09193173822</v>
      </c>
      <c r="M1135" s="115">
        <v>9.1748998317773793</v>
      </c>
      <c r="N1135" s="115">
        <v>1.35516941839256</v>
      </c>
      <c r="O1135" s="115">
        <v>0.81493865037377</v>
      </c>
      <c r="P1135" s="115">
        <v>0.12036969962632001</v>
      </c>
      <c r="Q1135" s="115">
        <v>326.43129775402599</v>
      </c>
      <c r="R1135" s="115">
        <v>1210</v>
      </c>
      <c r="S1135" s="115" t="s">
        <v>353</v>
      </c>
      <c r="T1135" s="115">
        <v>1210</v>
      </c>
      <c r="U1135" s="115" t="s">
        <v>352</v>
      </c>
      <c r="V1135" s="115" t="s">
        <v>350</v>
      </c>
      <c r="Z1135" s="115">
        <v>0</v>
      </c>
      <c r="AA1135" s="115">
        <v>1</v>
      </c>
      <c r="AB1135" s="115">
        <v>0.81493865037377</v>
      </c>
      <c r="AC1135" s="115">
        <v>0.12036969962632001</v>
      </c>
      <c r="AD1135" s="115">
        <v>449.40802518170801</v>
      </c>
      <c r="AF1135" s="115">
        <v>-1</v>
      </c>
      <c r="AG1135" s="115">
        <v>-1</v>
      </c>
      <c r="AH1135" s="115">
        <v>-1</v>
      </c>
      <c r="AI1135" s="115">
        <v>-1</v>
      </c>
      <c r="AJ1135" s="115">
        <v>0</v>
      </c>
      <c r="AM1135" s="115" t="s">
        <v>348</v>
      </c>
      <c r="AN1135" s="115">
        <v>-1</v>
      </c>
      <c r="AQ1135" s="115">
        <v>608</v>
      </c>
      <c r="AR1135" s="115" t="s">
        <v>247</v>
      </c>
      <c r="AS1135" s="115" t="s">
        <v>355</v>
      </c>
      <c r="AT1135" s="115" t="s">
        <v>296</v>
      </c>
      <c r="AV1135" s="115">
        <v>75.868208963140603</v>
      </c>
      <c r="AW1135" s="115">
        <v>0.36448339429999999</v>
      </c>
    </row>
    <row r="1136" spans="1:49" x14ac:dyDescent="0.25">
      <c r="A1136" s="117">
        <v>550000</v>
      </c>
      <c r="B1136" s="117">
        <v>870000</v>
      </c>
      <c r="C1136" s="117">
        <v>870000</v>
      </c>
      <c r="D1136" s="115" t="s">
        <v>342</v>
      </c>
      <c r="E1136" s="115" t="s">
        <v>13</v>
      </c>
      <c r="F1136" s="115" t="s">
        <v>343</v>
      </c>
      <c r="G1136" s="115" t="s">
        <v>344</v>
      </c>
      <c r="H1136" s="115">
        <v>0.56000000000000005</v>
      </c>
      <c r="I1136" s="115">
        <v>0.48</v>
      </c>
      <c r="J1136" s="115" t="s">
        <v>350</v>
      </c>
      <c r="K1136" s="115">
        <v>5.0248414827860001E-2</v>
      </c>
      <c r="L1136" s="115">
        <v>3675.09193173822</v>
      </c>
      <c r="M1136" s="115">
        <v>9.1748998317773793</v>
      </c>
      <c r="N1136" s="115">
        <v>1.35516941839256</v>
      </c>
      <c r="O1136" s="115">
        <v>0.46102417275126001</v>
      </c>
      <c r="P1136" s="115">
        <v>6.809511509742E-2</v>
      </c>
      <c r="Q1136" s="115">
        <v>184.66754391652501</v>
      </c>
      <c r="R1136" s="115">
        <v>1210</v>
      </c>
      <c r="S1136" s="115" t="s">
        <v>353</v>
      </c>
      <c r="T1136" s="115">
        <v>1210</v>
      </c>
      <c r="U1136" s="115" t="s">
        <v>352</v>
      </c>
      <c r="V1136" s="115" t="s">
        <v>350</v>
      </c>
      <c r="Z1136" s="115">
        <v>0</v>
      </c>
      <c r="AA1136" s="115">
        <v>1</v>
      </c>
      <c r="AB1136" s="115">
        <v>0.46102417275126001</v>
      </c>
      <c r="AC1136" s="115">
        <v>6.809511509742E-2</v>
      </c>
      <c r="AD1136" s="115">
        <v>184.66754391652401</v>
      </c>
      <c r="AF1136" s="115">
        <v>-1</v>
      </c>
      <c r="AG1136" s="115">
        <v>-1</v>
      </c>
      <c r="AH1136" s="115">
        <v>-1</v>
      </c>
      <c r="AI1136" s="115">
        <v>-1</v>
      </c>
      <c r="AJ1136" s="115">
        <v>0</v>
      </c>
      <c r="AM1136" s="115" t="s">
        <v>348</v>
      </c>
      <c r="AN1136" s="115">
        <v>-1</v>
      </c>
      <c r="AQ1136" s="115">
        <v>608</v>
      </c>
      <c r="AR1136" s="115" t="s">
        <v>247</v>
      </c>
      <c r="AS1136" s="115" t="s">
        <v>355</v>
      </c>
      <c r="AT1136" s="115" t="s">
        <v>296</v>
      </c>
      <c r="AV1136" s="115">
        <v>61.690776362221399</v>
      </c>
      <c r="AW1136" s="115">
        <v>0.1497709196</v>
      </c>
    </row>
    <row r="1137" spans="1:49" x14ac:dyDescent="0.25">
      <c r="A1137" s="117">
        <v>550000</v>
      </c>
      <c r="B1137" s="117">
        <v>870000</v>
      </c>
      <c r="C1137" s="117">
        <v>870000</v>
      </c>
      <c r="D1137" s="115" t="s">
        <v>342</v>
      </c>
      <c r="E1137" s="115" t="s">
        <v>13</v>
      </c>
      <c r="F1137" s="115" t="s">
        <v>343</v>
      </c>
      <c r="G1137" s="115" t="s">
        <v>344</v>
      </c>
      <c r="H1137" s="115">
        <v>0.56000000000000005</v>
      </c>
      <c r="I1137" s="115">
        <v>0.48</v>
      </c>
      <c r="J1137" s="115" t="s">
        <v>350</v>
      </c>
      <c r="K1137" s="115">
        <v>6.8607810486530002E-2</v>
      </c>
      <c r="L1137" s="115">
        <v>3675.09193173822</v>
      </c>
      <c r="M1137" s="115">
        <v>9.1748998317773793</v>
      </c>
      <c r="N1137" s="115">
        <v>1.35516941839256</v>
      </c>
      <c r="O1137" s="115">
        <v>0.62946978889156002</v>
      </c>
      <c r="P1137" s="115">
        <v>9.2975206634230007E-2</v>
      </c>
      <c r="Q1137" s="115">
        <v>252.140010773304</v>
      </c>
      <c r="R1137" s="115">
        <v>1210</v>
      </c>
      <c r="S1137" s="115" t="s">
        <v>353</v>
      </c>
      <c r="T1137" s="115">
        <v>1210</v>
      </c>
      <c r="U1137" s="115" t="s">
        <v>352</v>
      </c>
      <c r="V1137" s="115" t="s">
        <v>350</v>
      </c>
      <c r="Z1137" s="115">
        <v>0</v>
      </c>
      <c r="AA1137" s="115">
        <v>1</v>
      </c>
      <c r="AB1137" s="115">
        <v>0.62946978889156002</v>
      </c>
      <c r="AC1137" s="115">
        <v>9.2975206634230007E-2</v>
      </c>
      <c r="AD1137" s="115">
        <v>252.140010773303</v>
      </c>
      <c r="AF1137" s="115">
        <v>-1</v>
      </c>
      <c r="AG1137" s="115">
        <v>-1</v>
      </c>
      <c r="AH1137" s="115">
        <v>-1</v>
      </c>
      <c r="AI1137" s="115">
        <v>-1</v>
      </c>
      <c r="AJ1137" s="115">
        <v>0</v>
      </c>
      <c r="AM1137" s="115" t="s">
        <v>348</v>
      </c>
      <c r="AN1137" s="115">
        <v>-1</v>
      </c>
      <c r="AQ1137" s="115">
        <v>608</v>
      </c>
      <c r="AR1137" s="115" t="s">
        <v>247</v>
      </c>
      <c r="AS1137" s="115" t="s">
        <v>355</v>
      </c>
      <c r="AT1137" s="115" t="s">
        <v>296</v>
      </c>
      <c r="AV1137" s="115">
        <v>75.047050386042699</v>
      </c>
      <c r="AW1137" s="115">
        <v>0.204493115</v>
      </c>
    </row>
    <row r="1138" spans="1:49" x14ac:dyDescent="0.25">
      <c r="A1138" s="117">
        <v>550000</v>
      </c>
      <c r="B1138" s="117">
        <v>870000</v>
      </c>
      <c r="C1138" s="117">
        <v>870000</v>
      </c>
      <c r="D1138" s="115" t="s">
        <v>342</v>
      </c>
      <c r="E1138" s="115" t="s">
        <v>13</v>
      </c>
      <c r="F1138" s="115" t="s">
        <v>343</v>
      </c>
      <c r="G1138" s="115" t="s">
        <v>344</v>
      </c>
      <c r="H1138" s="115">
        <v>0.56000000000000005</v>
      </c>
      <c r="I1138" s="115">
        <v>0.48</v>
      </c>
      <c r="J1138" s="115" t="s">
        <v>350</v>
      </c>
      <c r="K1138" s="115">
        <v>3.4536246621E-3</v>
      </c>
      <c r="L1138" s="115">
        <v>3675.09193173822</v>
      </c>
      <c r="M1138" s="115">
        <v>9.1748998317773793</v>
      </c>
      <c r="N1138" s="115">
        <v>1.35516941839256</v>
      </c>
      <c r="O1138" s="115">
        <v>3.1686660331379998E-2</v>
      </c>
      <c r="P1138" s="115">
        <v>4.6802465246899997E-3</v>
      </c>
      <c r="Q1138" s="115">
        <v>12.692388130961501</v>
      </c>
      <c r="R1138" s="115">
        <v>1210</v>
      </c>
      <c r="S1138" s="115" t="s">
        <v>353</v>
      </c>
      <c r="T1138" s="115">
        <v>1210</v>
      </c>
      <c r="U1138" s="115" t="s">
        <v>352</v>
      </c>
      <c r="V1138" s="115" t="s">
        <v>350</v>
      </c>
      <c r="Z1138" s="115">
        <v>0</v>
      </c>
      <c r="AA1138" s="115">
        <v>1</v>
      </c>
      <c r="AB1138" s="115">
        <v>3.1686660331379998E-2</v>
      </c>
      <c r="AC1138" s="115">
        <v>4.6802465246899997E-3</v>
      </c>
      <c r="AD1138" s="115">
        <v>12.692388130961801</v>
      </c>
      <c r="AF1138" s="115">
        <v>-1</v>
      </c>
      <c r="AG1138" s="115">
        <v>-1</v>
      </c>
      <c r="AH1138" s="115">
        <v>-1</v>
      </c>
      <c r="AI1138" s="115">
        <v>-1</v>
      </c>
      <c r="AJ1138" s="115">
        <v>0</v>
      </c>
      <c r="AM1138" s="115" t="s">
        <v>348</v>
      </c>
      <c r="AN1138" s="115">
        <v>-1</v>
      </c>
      <c r="AQ1138" s="115">
        <v>608</v>
      </c>
      <c r="AR1138" s="115" t="s">
        <v>247</v>
      </c>
      <c r="AS1138" s="115" t="s">
        <v>355</v>
      </c>
      <c r="AT1138" s="115" t="s">
        <v>296</v>
      </c>
      <c r="AV1138" s="115">
        <v>23.646116754148998</v>
      </c>
      <c r="AW1138" s="115">
        <v>1.0293907600000001E-2</v>
      </c>
    </row>
    <row r="1139" spans="1:49" x14ac:dyDescent="0.25">
      <c r="A1139" s="117">
        <v>550000</v>
      </c>
      <c r="B1139" s="117">
        <v>870000</v>
      </c>
      <c r="C1139" s="117">
        <v>870000</v>
      </c>
      <c r="D1139" s="115" t="s">
        <v>342</v>
      </c>
      <c r="E1139" s="115" t="s">
        <v>13</v>
      </c>
      <c r="F1139" s="115" t="s">
        <v>343</v>
      </c>
      <c r="G1139" s="115" t="s">
        <v>344</v>
      </c>
      <c r="H1139" s="115">
        <v>0.56000000000000005</v>
      </c>
      <c r="I1139" s="115">
        <v>0.48</v>
      </c>
      <c r="J1139" s="115" t="s">
        <v>350</v>
      </c>
      <c r="K1139" s="115">
        <v>7.2710995630299998E-3</v>
      </c>
      <c r="L1139" s="115">
        <v>3688.3279295693601</v>
      </c>
      <c r="M1139" s="115">
        <v>9.1885121517769992</v>
      </c>
      <c r="N1139" s="115">
        <v>1.35120013689996</v>
      </c>
      <c r="O1139" s="115">
        <v>6.6810586691690002E-2</v>
      </c>
      <c r="P1139" s="115">
        <v>9.82471072498E-3</v>
      </c>
      <c r="Q1139" s="115">
        <v>26.818199597006799</v>
      </c>
      <c r="R1139" s="115">
        <v>1210</v>
      </c>
      <c r="S1139" s="115" t="s">
        <v>353</v>
      </c>
      <c r="T1139" s="115">
        <v>1210</v>
      </c>
      <c r="U1139" s="115" t="s">
        <v>352</v>
      </c>
      <c r="V1139" s="115" t="s">
        <v>350</v>
      </c>
      <c r="Z1139" s="115">
        <v>0</v>
      </c>
      <c r="AA1139" s="115">
        <v>1</v>
      </c>
      <c r="AB1139" s="115">
        <v>6.6810586691690002E-2</v>
      </c>
      <c r="AC1139" s="115">
        <v>9.82471072498E-3</v>
      </c>
      <c r="AD1139" s="115">
        <v>26.818199597004998</v>
      </c>
      <c r="AF1139" s="115">
        <v>-1</v>
      </c>
      <c r="AG1139" s="115">
        <v>-1</v>
      </c>
      <c r="AH1139" s="115">
        <v>-1</v>
      </c>
      <c r="AI1139" s="115">
        <v>-1</v>
      </c>
      <c r="AJ1139" s="115">
        <v>0</v>
      </c>
      <c r="AM1139" s="115" t="s">
        <v>348</v>
      </c>
      <c r="AN1139" s="115">
        <v>-1</v>
      </c>
      <c r="AQ1139" s="115">
        <v>608</v>
      </c>
      <c r="AR1139" s="115" t="s">
        <v>247</v>
      </c>
      <c r="AS1139" s="115" t="s">
        <v>355</v>
      </c>
      <c r="AT1139" s="115" t="s">
        <v>296</v>
      </c>
      <c r="AV1139" s="115">
        <v>33.277798129326797</v>
      </c>
      <c r="AW1139" s="115">
        <v>2.1750364599999999E-2</v>
      </c>
    </row>
    <row r="1140" spans="1:49" x14ac:dyDescent="0.25">
      <c r="A1140" s="117">
        <v>550000</v>
      </c>
      <c r="B1140" s="117">
        <v>870000</v>
      </c>
      <c r="C1140" s="117">
        <v>870000</v>
      </c>
      <c r="D1140" s="115" t="s">
        <v>342</v>
      </c>
      <c r="E1140" s="115" t="s">
        <v>13</v>
      </c>
      <c r="F1140" s="115" t="s">
        <v>343</v>
      </c>
      <c r="G1140" s="115" t="s">
        <v>344</v>
      </c>
      <c r="H1140" s="115">
        <v>0.56000000000000005</v>
      </c>
      <c r="I1140" s="115">
        <v>0.48</v>
      </c>
      <c r="J1140" s="115" t="s">
        <v>350</v>
      </c>
      <c r="K1140" s="115">
        <v>1.0927313300119999E-2</v>
      </c>
      <c r="L1140" s="115">
        <v>3688.3279295693601</v>
      </c>
      <c r="M1140" s="115">
        <v>9.1885121517769992</v>
      </c>
      <c r="N1140" s="115">
        <v>1.35120013689996</v>
      </c>
      <c r="O1140" s="115">
        <v>0.10040575104443999</v>
      </c>
      <c r="P1140" s="115">
        <v>1.476498722707E-2</v>
      </c>
      <c r="Q1140" s="115">
        <v>40.303514839994698</v>
      </c>
      <c r="R1140" s="115">
        <v>1210</v>
      </c>
      <c r="S1140" s="115" t="s">
        <v>353</v>
      </c>
      <c r="T1140" s="115">
        <v>1210</v>
      </c>
      <c r="U1140" s="115" t="s">
        <v>352</v>
      </c>
      <c r="V1140" s="115" t="s">
        <v>350</v>
      </c>
      <c r="Z1140" s="115">
        <v>0</v>
      </c>
      <c r="AA1140" s="115">
        <v>1</v>
      </c>
      <c r="AB1140" s="115">
        <v>0.10040575104443999</v>
      </c>
      <c r="AC1140" s="115">
        <v>1.476498722707E-2</v>
      </c>
      <c r="AD1140" s="115">
        <v>40.303514839996502</v>
      </c>
      <c r="AF1140" s="115">
        <v>-1</v>
      </c>
      <c r="AG1140" s="115">
        <v>-1</v>
      </c>
      <c r="AH1140" s="115">
        <v>-1</v>
      </c>
      <c r="AI1140" s="115">
        <v>-1</v>
      </c>
      <c r="AJ1140" s="115">
        <v>0</v>
      </c>
      <c r="AM1140" s="115" t="s">
        <v>348</v>
      </c>
      <c r="AN1140" s="115">
        <v>-1</v>
      </c>
      <c r="AQ1140" s="115">
        <v>608</v>
      </c>
      <c r="AR1140" s="115" t="s">
        <v>247</v>
      </c>
      <c r="AS1140" s="115" t="s">
        <v>355</v>
      </c>
      <c r="AT1140" s="115" t="s">
        <v>296</v>
      </c>
      <c r="AV1140" s="115">
        <v>63.8446768461544</v>
      </c>
      <c r="AW1140" s="115">
        <v>3.2687359999999999E-2</v>
      </c>
    </row>
    <row r="1141" spans="1:49" x14ac:dyDescent="0.25">
      <c r="A1141" s="117">
        <v>550000</v>
      </c>
      <c r="B1141" s="117">
        <v>870000</v>
      </c>
      <c r="C1141" s="117">
        <v>870000</v>
      </c>
      <c r="D1141" s="115" t="s">
        <v>342</v>
      </c>
      <c r="E1141" s="115" t="s">
        <v>13</v>
      </c>
      <c r="F1141" s="115" t="s">
        <v>343</v>
      </c>
      <c r="G1141" s="115" t="s">
        <v>344</v>
      </c>
      <c r="H1141" s="115">
        <v>0.56000000000000005</v>
      </c>
      <c r="I1141" s="115">
        <v>0.48</v>
      </c>
      <c r="J1141" s="115" t="s">
        <v>350</v>
      </c>
      <c r="K1141" s="115">
        <v>0.17774072423876</v>
      </c>
      <c r="L1141" s="115">
        <v>3688.3279295693601</v>
      </c>
      <c r="M1141" s="115">
        <v>9.1885121517769992</v>
      </c>
      <c r="N1141" s="115">
        <v>1.35120013689996</v>
      </c>
      <c r="O1141" s="115">
        <v>1.6331728045334899</v>
      </c>
      <c r="P1141" s="115">
        <v>0.24016329092411001</v>
      </c>
      <c r="Q1141" s="115">
        <v>655.566077431704</v>
      </c>
      <c r="R1141" s="115">
        <v>1210</v>
      </c>
      <c r="S1141" s="115" t="s">
        <v>353</v>
      </c>
      <c r="T1141" s="115">
        <v>1210</v>
      </c>
      <c r="U1141" s="115" t="s">
        <v>352</v>
      </c>
      <c r="V1141" s="115" t="s">
        <v>350</v>
      </c>
      <c r="Z1141" s="115">
        <v>0</v>
      </c>
      <c r="AA1141" s="115">
        <v>1</v>
      </c>
      <c r="AB1141" s="115">
        <v>1.6331728045334899</v>
      </c>
      <c r="AC1141" s="115">
        <v>0.24016329092411001</v>
      </c>
      <c r="AD1141" s="115">
        <v>655.566077431704</v>
      </c>
      <c r="AF1141" s="115">
        <v>-1</v>
      </c>
      <c r="AG1141" s="115">
        <v>-1</v>
      </c>
      <c r="AH1141" s="115">
        <v>-1</v>
      </c>
      <c r="AI1141" s="115">
        <v>-1</v>
      </c>
      <c r="AJ1141" s="115">
        <v>0</v>
      </c>
      <c r="AM1141" s="115" t="s">
        <v>348</v>
      </c>
      <c r="AN1141" s="115">
        <v>-1</v>
      </c>
      <c r="AQ1141" s="115">
        <v>608</v>
      </c>
      <c r="AR1141" s="115" t="s">
        <v>247</v>
      </c>
      <c r="AS1141" s="115" t="s">
        <v>355</v>
      </c>
      <c r="AT1141" s="115" t="s">
        <v>296</v>
      </c>
      <c r="AV1141" s="115">
        <v>108.08696387107599</v>
      </c>
      <c r="AW1141" s="115">
        <v>0.53168376110000004</v>
      </c>
    </row>
    <row r="1142" spans="1:49" x14ac:dyDescent="0.25">
      <c r="A1142" s="117">
        <v>550000</v>
      </c>
      <c r="B1142" s="117">
        <v>870000</v>
      </c>
      <c r="C1142" s="117">
        <v>870000</v>
      </c>
      <c r="D1142" s="115" t="s">
        <v>342</v>
      </c>
      <c r="E1142" s="115" t="s">
        <v>13</v>
      </c>
      <c r="F1142" s="115" t="s">
        <v>343</v>
      </c>
      <c r="G1142" s="115" t="s">
        <v>344</v>
      </c>
      <c r="H1142" s="115">
        <v>0.56000000000000005</v>
      </c>
      <c r="I1142" s="115">
        <v>0.48</v>
      </c>
      <c r="J1142" s="115" t="s">
        <v>350</v>
      </c>
      <c r="K1142" s="115">
        <v>0.170535042054</v>
      </c>
      <c r="L1142" s="115">
        <v>3688.3279295693601</v>
      </c>
      <c r="M1142" s="115">
        <v>9.1885121517769992</v>
      </c>
      <c r="N1142" s="115">
        <v>1.35120013689996</v>
      </c>
      <c r="O1142" s="115">
        <v>1.5669633062170001</v>
      </c>
      <c r="P1142" s="115">
        <v>0.23042697216960001</v>
      </c>
      <c r="Q1142" s="115">
        <v>628.98915857806105</v>
      </c>
      <c r="R1142" s="115">
        <v>1210</v>
      </c>
      <c r="S1142" s="115" t="s">
        <v>353</v>
      </c>
      <c r="T1142" s="115">
        <v>1210</v>
      </c>
      <c r="U1142" s="115" t="s">
        <v>352</v>
      </c>
      <c r="V1142" s="115" t="s">
        <v>350</v>
      </c>
      <c r="Z1142" s="115">
        <v>0</v>
      </c>
      <c r="AA1142" s="115">
        <v>1</v>
      </c>
      <c r="AB1142" s="115">
        <v>1.5669633062170001</v>
      </c>
      <c r="AC1142" s="115">
        <v>0.23042697216960001</v>
      </c>
      <c r="AD1142" s="115">
        <v>628.98915857806105</v>
      </c>
      <c r="AF1142" s="115">
        <v>-1</v>
      </c>
      <c r="AG1142" s="115">
        <v>-1</v>
      </c>
      <c r="AH1142" s="115">
        <v>-1</v>
      </c>
      <c r="AI1142" s="115">
        <v>-1</v>
      </c>
      <c r="AJ1142" s="115">
        <v>0</v>
      </c>
      <c r="AM1142" s="115" t="s">
        <v>348</v>
      </c>
      <c r="AN1142" s="115">
        <v>-1</v>
      </c>
      <c r="AQ1142" s="115">
        <v>608</v>
      </c>
      <c r="AR1142" s="115" t="s">
        <v>247</v>
      </c>
      <c r="AS1142" s="115" t="s">
        <v>355</v>
      </c>
      <c r="AT1142" s="115" t="s">
        <v>296</v>
      </c>
      <c r="AV1142" s="115">
        <v>106.108205658736</v>
      </c>
      <c r="AW1142" s="115">
        <v>0.51012908239999999</v>
      </c>
    </row>
    <row r="1143" spans="1:49" x14ac:dyDescent="0.25">
      <c r="A1143" s="117">
        <v>550000</v>
      </c>
      <c r="B1143" s="117">
        <v>870000</v>
      </c>
      <c r="C1143" s="117">
        <v>870000</v>
      </c>
      <c r="D1143" s="115" t="s">
        <v>342</v>
      </c>
      <c r="E1143" s="115" t="s">
        <v>13</v>
      </c>
      <c r="F1143" s="115" t="s">
        <v>343</v>
      </c>
      <c r="G1143" s="115" t="s">
        <v>344</v>
      </c>
      <c r="H1143" s="115">
        <v>0.56000000000000005</v>
      </c>
      <c r="I1143" s="115">
        <v>0.48</v>
      </c>
      <c r="J1143" s="115" t="s">
        <v>350</v>
      </c>
      <c r="K1143" s="115">
        <v>1.07493173934E-2</v>
      </c>
      <c r="L1143" s="115">
        <v>3688.3279295693601</v>
      </c>
      <c r="M1143" s="115">
        <v>9.1885121517769992</v>
      </c>
      <c r="N1143" s="115">
        <v>1.35120013689996</v>
      </c>
      <c r="O1143" s="115">
        <v>9.8770233492609993E-2</v>
      </c>
      <c r="P1143" s="115">
        <v>1.4524479133550001E-2</v>
      </c>
      <c r="Q1143" s="115">
        <v>39.647007565901298</v>
      </c>
      <c r="R1143" s="115">
        <v>1210</v>
      </c>
      <c r="S1143" s="115" t="s">
        <v>353</v>
      </c>
      <c r="T1143" s="115">
        <v>1210</v>
      </c>
      <c r="U1143" s="115" t="s">
        <v>352</v>
      </c>
      <c r="V1143" s="115" t="s">
        <v>350</v>
      </c>
      <c r="Z1143" s="115">
        <v>0</v>
      </c>
      <c r="AA1143" s="115">
        <v>1</v>
      </c>
      <c r="AB1143" s="115">
        <v>9.8770233492609993E-2</v>
      </c>
      <c r="AC1143" s="115">
        <v>1.4524479133550001E-2</v>
      </c>
      <c r="AD1143" s="115">
        <v>39.647007565900601</v>
      </c>
      <c r="AF1143" s="115">
        <v>-1</v>
      </c>
      <c r="AG1143" s="115">
        <v>-1</v>
      </c>
      <c r="AH1143" s="115">
        <v>-1</v>
      </c>
      <c r="AI1143" s="115">
        <v>-1</v>
      </c>
      <c r="AJ1143" s="115">
        <v>0</v>
      </c>
      <c r="AM1143" s="115" t="s">
        <v>348</v>
      </c>
      <c r="AN1143" s="115">
        <v>-1</v>
      </c>
      <c r="AQ1143" s="115">
        <v>608</v>
      </c>
      <c r="AR1143" s="115" t="s">
        <v>247</v>
      </c>
      <c r="AS1143" s="115" t="s">
        <v>355</v>
      </c>
      <c r="AT1143" s="115" t="s">
        <v>296</v>
      </c>
      <c r="AV1143" s="115">
        <v>58.7366253311965</v>
      </c>
      <c r="AW1143" s="115">
        <v>3.2154912899999999E-2</v>
      </c>
    </row>
    <row r="1144" spans="1:49" x14ac:dyDescent="0.25">
      <c r="A1144" s="117">
        <v>550000</v>
      </c>
      <c r="B1144" s="117">
        <v>870000</v>
      </c>
      <c r="C1144" s="117">
        <v>870000</v>
      </c>
      <c r="D1144" s="115" t="s">
        <v>342</v>
      </c>
      <c r="E1144" s="115" t="s">
        <v>13</v>
      </c>
      <c r="F1144" s="115" t="s">
        <v>343</v>
      </c>
      <c r="G1144" s="115" t="s">
        <v>344</v>
      </c>
      <c r="H1144" s="115">
        <v>0.56000000000000005</v>
      </c>
      <c r="I1144" s="115">
        <v>0.48</v>
      </c>
      <c r="J1144" s="115" t="s">
        <v>350</v>
      </c>
      <c r="K1144" s="115">
        <v>9.3155075829999996E-3</v>
      </c>
      <c r="L1144" s="115">
        <v>3688.3279295693601</v>
      </c>
      <c r="M1144" s="115">
        <v>9.1885121517769992</v>
      </c>
      <c r="N1144" s="115">
        <v>1.35120013689996</v>
      </c>
      <c r="O1144" s="115">
        <v>8.5595654626379997E-2</v>
      </c>
      <c r="P1144" s="115">
        <v>1.258711512144E-2</v>
      </c>
      <c r="Q1144" s="115">
        <v>34.358646796501397</v>
      </c>
      <c r="R1144" s="115">
        <v>1210</v>
      </c>
      <c r="S1144" s="115" t="s">
        <v>353</v>
      </c>
      <c r="T1144" s="115">
        <v>1210</v>
      </c>
      <c r="U1144" s="115" t="s">
        <v>352</v>
      </c>
      <c r="V1144" s="115" t="s">
        <v>350</v>
      </c>
      <c r="Z1144" s="115">
        <v>0</v>
      </c>
      <c r="AA1144" s="115">
        <v>1</v>
      </c>
      <c r="AB1144" s="115">
        <v>8.5595654626379997E-2</v>
      </c>
      <c r="AC1144" s="115">
        <v>1.258711512144E-2</v>
      </c>
      <c r="AD1144" s="115">
        <v>34.358646796501098</v>
      </c>
      <c r="AF1144" s="115">
        <v>-1</v>
      </c>
      <c r="AG1144" s="115">
        <v>-1</v>
      </c>
      <c r="AH1144" s="115">
        <v>-1</v>
      </c>
      <c r="AI1144" s="115">
        <v>-1</v>
      </c>
      <c r="AJ1144" s="115">
        <v>0</v>
      </c>
      <c r="AM1144" s="115" t="s">
        <v>348</v>
      </c>
      <c r="AN1144" s="115">
        <v>-1</v>
      </c>
      <c r="AQ1144" s="115">
        <v>608</v>
      </c>
      <c r="AR1144" s="115" t="s">
        <v>247</v>
      </c>
      <c r="AS1144" s="115" t="s">
        <v>355</v>
      </c>
      <c r="AT1144" s="115" t="s">
        <v>296</v>
      </c>
      <c r="AV1144" s="115">
        <v>42.930046731297999</v>
      </c>
      <c r="AW1144" s="115">
        <v>2.78658936E-2</v>
      </c>
    </row>
    <row r="1145" spans="1:49" x14ac:dyDescent="0.25">
      <c r="A1145" s="117">
        <v>550000</v>
      </c>
      <c r="B1145" s="117">
        <v>870000</v>
      </c>
      <c r="C1145" s="117">
        <v>870000</v>
      </c>
      <c r="D1145" s="115" t="s">
        <v>342</v>
      </c>
      <c r="E1145" s="115" t="s">
        <v>13</v>
      </c>
      <c r="F1145" s="115" t="s">
        <v>343</v>
      </c>
      <c r="G1145" s="115" t="s">
        <v>344</v>
      </c>
      <c r="H1145" s="115">
        <v>0.56000000000000005</v>
      </c>
      <c r="I1145" s="115">
        <v>0.48</v>
      </c>
      <c r="J1145" s="115" t="s">
        <v>350</v>
      </c>
      <c r="K1145" s="115">
        <v>0.11479110439657</v>
      </c>
      <c r="L1145" s="115">
        <v>3688.3279295693601</v>
      </c>
      <c r="M1145" s="115">
        <v>9.1885121517769992</v>
      </c>
      <c r="N1145" s="115">
        <v>1.35120013689996</v>
      </c>
      <c r="O1145" s="115">
        <v>1.0547594576638399</v>
      </c>
      <c r="P1145" s="115">
        <v>0.15510575597555001</v>
      </c>
      <c r="Q1145" s="115">
        <v>423.38723641200301</v>
      </c>
      <c r="R1145" s="115">
        <v>1210</v>
      </c>
      <c r="S1145" s="115" t="s">
        <v>353</v>
      </c>
      <c r="T1145" s="115">
        <v>1210</v>
      </c>
      <c r="U1145" s="115" t="s">
        <v>352</v>
      </c>
      <c r="V1145" s="115" t="s">
        <v>350</v>
      </c>
      <c r="Z1145" s="115">
        <v>0</v>
      </c>
      <c r="AA1145" s="115">
        <v>1</v>
      </c>
      <c r="AB1145" s="115">
        <v>1.0547594576638399</v>
      </c>
      <c r="AC1145" s="115">
        <v>0.15510575597555001</v>
      </c>
      <c r="AD1145" s="115">
        <v>423.38723641200301</v>
      </c>
      <c r="AF1145" s="115">
        <v>-1</v>
      </c>
      <c r="AG1145" s="115">
        <v>-1</v>
      </c>
      <c r="AH1145" s="115">
        <v>-1</v>
      </c>
      <c r="AI1145" s="115">
        <v>-1</v>
      </c>
      <c r="AJ1145" s="115">
        <v>0</v>
      </c>
      <c r="AM1145" s="115" t="s">
        <v>348</v>
      </c>
      <c r="AN1145" s="115">
        <v>-1</v>
      </c>
      <c r="AQ1145" s="115">
        <v>608</v>
      </c>
      <c r="AR1145" s="115" t="s">
        <v>247</v>
      </c>
      <c r="AS1145" s="115" t="s">
        <v>355</v>
      </c>
      <c r="AT1145" s="115" t="s">
        <v>296</v>
      </c>
      <c r="AV1145" s="115">
        <v>86.575137387550299</v>
      </c>
      <c r="AW1145" s="115">
        <v>0.34337975380000002</v>
      </c>
    </row>
    <row r="1146" spans="1:49" x14ac:dyDescent="0.25">
      <c r="A1146" s="117">
        <v>550000</v>
      </c>
      <c r="B1146" s="117">
        <v>870000</v>
      </c>
      <c r="C1146" s="117">
        <v>870000</v>
      </c>
      <c r="D1146" s="115" t="s">
        <v>342</v>
      </c>
      <c r="E1146" s="115" t="s">
        <v>13</v>
      </c>
      <c r="F1146" s="115" t="s">
        <v>343</v>
      </c>
      <c r="G1146" s="115" t="s">
        <v>344</v>
      </c>
      <c r="H1146" s="115">
        <v>0.56000000000000005</v>
      </c>
      <c r="I1146" s="115">
        <v>0.48</v>
      </c>
      <c r="J1146" s="115" t="s">
        <v>350</v>
      </c>
      <c r="K1146" s="115">
        <v>0.11430871660345999</v>
      </c>
      <c r="L1146" s="115">
        <v>3688.3279295693601</v>
      </c>
      <c r="M1146" s="115">
        <v>9.1885121517769992</v>
      </c>
      <c r="N1146" s="115">
        <v>1.35120013689996</v>
      </c>
      <c r="O1146" s="115">
        <v>1.05032703156493</v>
      </c>
      <c r="P1146" s="115">
        <v>0.15445395352345001</v>
      </c>
      <c r="Q1146" s="115">
        <v>421.60803204177398</v>
      </c>
      <c r="R1146" s="115">
        <v>1210</v>
      </c>
      <c r="S1146" s="115" t="s">
        <v>353</v>
      </c>
      <c r="T1146" s="115">
        <v>1210</v>
      </c>
      <c r="U1146" s="115" t="s">
        <v>352</v>
      </c>
      <c r="V1146" s="115" t="s">
        <v>350</v>
      </c>
      <c r="Z1146" s="115">
        <v>0</v>
      </c>
      <c r="AA1146" s="115">
        <v>1</v>
      </c>
      <c r="AB1146" s="115">
        <v>1.05032703156493</v>
      </c>
      <c r="AC1146" s="115">
        <v>0.15445395352345001</v>
      </c>
      <c r="AD1146" s="115">
        <v>421.60803204177398</v>
      </c>
      <c r="AF1146" s="115">
        <v>-1</v>
      </c>
      <c r="AG1146" s="115">
        <v>-1</v>
      </c>
      <c r="AH1146" s="115">
        <v>-1</v>
      </c>
      <c r="AI1146" s="115">
        <v>-1</v>
      </c>
      <c r="AJ1146" s="115">
        <v>0</v>
      </c>
      <c r="AM1146" s="115" t="s">
        <v>348</v>
      </c>
      <c r="AN1146" s="115">
        <v>-1</v>
      </c>
      <c r="AQ1146" s="115">
        <v>608</v>
      </c>
      <c r="AR1146" s="115" t="s">
        <v>247</v>
      </c>
      <c r="AS1146" s="115" t="s">
        <v>355</v>
      </c>
      <c r="AT1146" s="115" t="s">
        <v>296</v>
      </c>
      <c r="AV1146" s="115">
        <v>86.280784524635095</v>
      </c>
      <c r="AW1146" s="115">
        <v>0.34193676560000003</v>
      </c>
    </row>
    <row r="1147" spans="1:49" x14ac:dyDescent="0.25">
      <c r="A1147" s="117">
        <v>550000</v>
      </c>
      <c r="B1147" s="117">
        <v>870000</v>
      </c>
      <c r="C1147" s="117">
        <v>870000</v>
      </c>
      <c r="D1147" s="115" t="s">
        <v>342</v>
      </c>
      <c r="E1147" s="115" t="s">
        <v>13</v>
      </c>
      <c r="F1147" s="115" t="s">
        <v>343</v>
      </c>
      <c r="G1147" s="115" t="s">
        <v>344</v>
      </c>
      <c r="H1147" s="115">
        <v>0.56000000000000005</v>
      </c>
      <c r="I1147" s="115">
        <v>0.48</v>
      </c>
      <c r="J1147" s="115" t="s">
        <v>350</v>
      </c>
      <c r="K1147" s="115">
        <v>2.1246284665099998E-3</v>
      </c>
      <c r="L1147" s="115">
        <v>3688.3279295693601</v>
      </c>
      <c r="M1147" s="115">
        <v>9.1885121517769992</v>
      </c>
      <c r="N1147" s="115">
        <v>1.35120013689996</v>
      </c>
      <c r="O1147" s="115">
        <v>1.9522174482570001E-2</v>
      </c>
      <c r="P1147" s="115">
        <v>2.8707982748100002E-3</v>
      </c>
      <c r="Q1147" s="115">
        <v>7.8363265130017004</v>
      </c>
      <c r="R1147" s="115">
        <v>1210</v>
      </c>
      <c r="S1147" s="115" t="s">
        <v>353</v>
      </c>
      <c r="T1147" s="115">
        <v>1210</v>
      </c>
      <c r="U1147" s="115" t="s">
        <v>352</v>
      </c>
      <c r="V1147" s="115" t="s">
        <v>350</v>
      </c>
      <c r="Z1147" s="115">
        <v>0</v>
      </c>
      <c r="AA1147" s="115">
        <v>1</v>
      </c>
      <c r="AB1147" s="115">
        <v>1.9522174482570001E-2</v>
      </c>
      <c r="AC1147" s="115">
        <v>2.8707982748100002E-3</v>
      </c>
      <c r="AD1147" s="115">
        <v>7.8363265129999</v>
      </c>
      <c r="AF1147" s="115">
        <v>-1</v>
      </c>
      <c r="AG1147" s="115">
        <v>-1</v>
      </c>
      <c r="AH1147" s="115">
        <v>-1</v>
      </c>
      <c r="AI1147" s="115">
        <v>-1</v>
      </c>
      <c r="AJ1147" s="115">
        <v>0</v>
      </c>
      <c r="AM1147" s="115" t="s">
        <v>348</v>
      </c>
      <c r="AN1147" s="115">
        <v>-1</v>
      </c>
      <c r="AQ1147" s="115">
        <v>608</v>
      </c>
      <c r="AR1147" s="115" t="s">
        <v>247</v>
      </c>
      <c r="AS1147" s="115" t="s">
        <v>355</v>
      </c>
      <c r="AT1147" s="115" t="s">
        <v>296</v>
      </c>
      <c r="AV1147" s="115">
        <v>17.422152063401299</v>
      </c>
      <c r="AW1147" s="115">
        <v>6.3554960000000004E-3</v>
      </c>
    </row>
    <row r="1148" spans="1:49" x14ac:dyDescent="0.25">
      <c r="A1148" s="117">
        <v>550000</v>
      </c>
      <c r="B1148" s="117">
        <v>870000</v>
      </c>
      <c r="C1148" s="117">
        <v>870000</v>
      </c>
      <c r="D1148" s="115" t="s">
        <v>342</v>
      </c>
      <c r="E1148" s="115" t="s">
        <v>13</v>
      </c>
      <c r="F1148" s="115" t="s">
        <v>343</v>
      </c>
      <c r="G1148" s="115" t="s">
        <v>344</v>
      </c>
      <c r="H1148" s="115">
        <v>0.56000000000000005</v>
      </c>
      <c r="I1148" s="115">
        <v>0.48</v>
      </c>
      <c r="J1148" s="115" t="s">
        <v>350</v>
      </c>
      <c r="K1148" s="115">
        <v>0.22521008920217001</v>
      </c>
      <c r="L1148" s="115">
        <v>3682.59813697555</v>
      </c>
      <c r="M1148" s="115">
        <v>9.1751459484080407</v>
      </c>
      <c r="N1148" s="115">
        <v>1.3492654668492099</v>
      </c>
      <c r="O1148" s="115">
        <v>2.0663354374839602</v>
      </c>
      <c r="P1148" s="115">
        <v>0.30386819614652</v>
      </c>
      <c r="Q1148" s="115">
        <v>829.35825492403205</v>
      </c>
      <c r="R1148" s="115">
        <v>1200</v>
      </c>
      <c r="S1148" s="115" t="s">
        <v>351</v>
      </c>
      <c r="T1148" s="115">
        <v>1200</v>
      </c>
      <c r="U1148" s="115" t="s">
        <v>352</v>
      </c>
      <c r="V1148" s="115" t="s">
        <v>350</v>
      </c>
      <c r="Z1148" s="115">
        <v>0</v>
      </c>
      <c r="AA1148" s="115">
        <v>1</v>
      </c>
      <c r="AB1148" s="115">
        <v>2.0663354374839602</v>
      </c>
      <c r="AC1148" s="115">
        <v>0.30386819614652</v>
      </c>
      <c r="AD1148" s="115">
        <v>1121.38071585084</v>
      </c>
      <c r="AF1148" s="115">
        <v>-1</v>
      </c>
      <c r="AG1148" s="115">
        <v>-1</v>
      </c>
      <c r="AH1148" s="115">
        <v>-1</v>
      </c>
      <c r="AI1148" s="115">
        <v>-1</v>
      </c>
      <c r="AJ1148" s="115">
        <v>0</v>
      </c>
      <c r="AM1148" s="115" t="s">
        <v>348</v>
      </c>
      <c r="AN1148" s="115">
        <v>-1</v>
      </c>
      <c r="AQ1148" s="115">
        <v>608</v>
      </c>
      <c r="AR1148" s="115" t="s">
        <v>247</v>
      </c>
      <c r="AS1148" s="115" t="s">
        <v>355</v>
      </c>
      <c r="AT1148" s="115" t="s">
        <v>296</v>
      </c>
      <c r="AV1148" s="115">
        <v>172.011365692884</v>
      </c>
      <c r="AW1148" s="115">
        <v>0.90947341110000002</v>
      </c>
    </row>
    <row r="1149" spans="1:49" x14ac:dyDescent="0.25">
      <c r="A1149" s="117">
        <v>550000</v>
      </c>
      <c r="B1149" s="117">
        <v>870000</v>
      </c>
      <c r="C1149" s="117">
        <v>870000</v>
      </c>
      <c r="D1149" s="115" t="s">
        <v>342</v>
      </c>
      <c r="E1149" s="115" t="s">
        <v>13</v>
      </c>
      <c r="F1149" s="115" t="s">
        <v>343</v>
      </c>
      <c r="G1149" s="115" t="s">
        <v>344</v>
      </c>
      <c r="H1149" s="115">
        <v>0.56000000000000005</v>
      </c>
      <c r="I1149" s="115">
        <v>0.48</v>
      </c>
      <c r="J1149" s="115" t="s">
        <v>350</v>
      </c>
      <c r="K1149" s="115">
        <v>0.14035686516212001</v>
      </c>
      <c r="L1149" s="115">
        <v>3682.59813697555</v>
      </c>
      <c r="M1149" s="115">
        <v>9.1751459484080407</v>
      </c>
      <c r="N1149" s="115">
        <v>1.3492654668492099</v>
      </c>
      <c r="O1149" s="115">
        <v>1.28779472272351</v>
      </c>
      <c r="P1149" s="115">
        <v>0.18937867119846</v>
      </c>
      <c r="Q1149" s="115">
        <v>516.87793015776697</v>
      </c>
      <c r="R1149" s="115">
        <v>1210</v>
      </c>
      <c r="S1149" s="115" t="s">
        <v>353</v>
      </c>
      <c r="T1149" s="115">
        <v>1210</v>
      </c>
      <c r="U1149" s="115" t="s">
        <v>352</v>
      </c>
      <c r="V1149" s="115" t="s">
        <v>350</v>
      </c>
      <c r="Z1149" s="115">
        <v>0</v>
      </c>
      <c r="AA1149" s="115">
        <v>1</v>
      </c>
      <c r="AB1149" s="115">
        <v>1.28779472272351</v>
      </c>
      <c r="AC1149" s="115">
        <v>0.18937867119846</v>
      </c>
      <c r="AD1149" s="115">
        <v>603.867180923967</v>
      </c>
      <c r="AF1149" s="115">
        <v>-1</v>
      </c>
      <c r="AG1149" s="115">
        <v>-1</v>
      </c>
      <c r="AH1149" s="115">
        <v>-1</v>
      </c>
      <c r="AI1149" s="115">
        <v>-1</v>
      </c>
      <c r="AJ1149" s="115">
        <v>0</v>
      </c>
      <c r="AM1149" s="115" t="s">
        <v>348</v>
      </c>
      <c r="AN1149" s="115">
        <v>-1</v>
      </c>
      <c r="AQ1149" s="115">
        <v>608</v>
      </c>
      <c r="AR1149" s="115" t="s">
        <v>247</v>
      </c>
      <c r="AS1149" s="115" t="s">
        <v>355</v>
      </c>
      <c r="AT1149" s="115" t="s">
        <v>296</v>
      </c>
      <c r="AV1149" s="115">
        <v>104.498303955556</v>
      </c>
      <c r="AW1149" s="115">
        <v>0.48975440460000003</v>
      </c>
    </row>
    <row r="1150" spans="1:49" x14ac:dyDescent="0.25">
      <c r="A1150" s="117">
        <v>550000</v>
      </c>
      <c r="B1150" s="117">
        <v>870000</v>
      </c>
      <c r="C1150" s="117">
        <v>870000</v>
      </c>
      <c r="D1150" s="115" t="s">
        <v>342</v>
      </c>
      <c r="E1150" s="115" t="s">
        <v>13</v>
      </c>
      <c r="F1150" s="115" t="s">
        <v>343</v>
      </c>
      <c r="G1150" s="115" t="s">
        <v>344</v>
      </c>
      <c r="H1150" s="115">
        <v>0.56000000000000005</v>
      </c>
      <c r="I1150" s="115">
        <v>0.48</v>
      </c>
      <c r="J1150" s="115" t="s">
        <v>350</v>
      </c>
      <c r="K1150" s="115">
        <v>1.9889934460660001E-2</v>
      </c>
      <c r="L1150" s="115">
        <v>3682.59813697555</v>
      </c>
      <c r="M1150" s="115">
        <v>9.1751459484080407</v>
      </c>
      <c r="N1150" s="115">
        <v>1.3492654668492099</v>
      </c>
      <c r="O1150" s="115">
        <v>0.18249305158085999</v>
      </c>
      <c r="P1150" s="115">
        <v>2.683680170566E-2</v>
      </c>
      <c r="Q1150" s="115">
        <v>73.246635589407205</v>
      </c>
      <c r="R1150" s="115">
        <v>1210</v>
      </c>
      <c r="S1150" s="115" t="s">
        <v>353</v>
      </c>
      <c r="T1150" s="115">
        <v>1210</v>
      </c>
      <c r="U1150" s="115" t="s">
        <v>352</v>
      </c>
      <c r="V1150" s="115" t="s">
        <v>350</v>
      </c>
      <c r="Z1150" s="115">
        <v>0</v>
      </c>
      <c r="AA1150" s="115">
        <v>1</v>
      </c>
      <c r="AB1150" s="115">
        <v>0.18249305158085999</v>
      </c>
      <c r="AC1150" s="115">
        <v>2.683680170566E-2</v>
      </c>
      <c r="AD1150" s="115">
        <v>94.386017793728499</v>
      </c>
      <c r="AF1150" s="115">
        <v>-1</v>
      </c>
      <c r="AG1150" s="115">
        <v>-1</v>
      </c>
      <c r="AH1150" s="115">
        <v>-1</v>
      </c>
      <c r="AI1150" s="115">
        <v>-1</v>
      </c>
      <c r="AJ1150" s="115">
        <v>0</v>
      </c>
      <c r="AM1150" s="115" t="s">
        <v>348</v>
      </c>
      <c r="AN1150" s="115">
        <v>-1</v>
      </c>
      <c r="AQ1150" s="115">
        <v>608</v>
      </c>
      <c r="AR1150" s="115" t="s">
        <v>247</v>
      </c>
      <c r="AS1150" s="115" t="s">
        <v>355</v>
      </c>
      <c r="AT1150" s="115" t="s">
        <v>296</v>
      </c>
      <c r="AV1150" s="115">
        <v>44.299232215238099</v>
      </c>
      <c r="AW1150" s="115">
        <v>7.6549892800000005E-2</v>
      </c>
    </row>
    <row r="1151" spans="1:49" x14ac:dyDescent="0.25">
      <c r="A1151" s="117">
        <v>550000</v>
      </c>
      <c r="B1151" s="117">
        <v>870000</v>
      </c>
      <c r="C1151" s="117">
        <v>870000</v>
      </c>
      <c r="D1151" s="115" t="s">
        <v>342</v>
      </c>
      <c r="E1151" s="115" t="s">
        <v>13</v>
      </c>
      <c r="F1151" s="115" t="s">
        <v>343</v>
      </c>
      <c r="G1151" s="115" t="s">
        <v>344</v>
      </c>
      <c r="H1151" s="115">
        <v>0.56000000000000005</v>
      </c>
      <c r="I1151" s="115">
        <v>0.48</v>
      </c>
      <c r="J1151" s="115" t="s">
        <v>350</v>
      </c>
      <c r="K1151" s="115">
        <v>9.4473774708599995E-2</v>
      </c>
      <c r="L1151" s="115">
        <v>3682.59813697555</v>
      </c>
      <c r="M1151" s="115">
        <v>9.1751459484080407</v>
      </c>
      <c r="N1151" s="115">
        <v>1.3492654668492099</v>
      </c>
      <c r="O1151" s="115">
        <v>0.86681067124843003</v>
      </c>
      <c r="P1151" s="115">
        <v>0.1274702017372</v>
      </c>
      <c r="Q1151" s="115">
        <v>347.90894673494199</v>
      </c>
      <c r="R1151" s="115">
        <v>1210</v>
      </c>
      <c r="S1151" s="115" t="s">
        <v>353</v>
      </c>
      <c r="T1151" s="115">
        <v>1210</v>
      </c>
      <c r="U1151" s="115" t="s">
        <v>352</v>
      </c>
      <c r="V1151" s="115" t="s">
        <v>350</v>
      </c>
      <c r="Z1151" s="115">
        <v>0</v>
      </c>
      <c r="AA1151" s="115">
        <v>1</v>
      </c>
      <c r="AB1151" s="115">
        <v>0.86681067124843003</v>
      </c>
      <c r="AC1151" s="115">
        <v>0.1274702017372</v>
      </c>
      <c r="AD1151" s="115">
        <v>389.42330604924302</v>
      </c>
      <c r="AF1151" s="115">
        <v>-1</v>
      </c>
      <c r="AG1151" s="115">
        <v>-1</v>
      </c>
      <c r="AH1151" s="115">
        <v>-1</v>
      </c>
      <c r="AI1151" s="115">
        <v>-1</v>
      </c>
      <c r="AJ1151" s="115">
        <v>0</v>
      </c>
      <c r="AM1151" s="115" t="s">
        <v>348</v>
      </c>
      <c r="AN1151" s="115">
        <v>-1</v>
      </c>
      <c r="AQ1151" s="115">
        <v>608</v>
      </c>
      <c r="AR1151" s="115" t="s">
        <v>247</v>
      </c>
      <c r="AS1151" s="115" t="s">
        <v>355</v>
      </c>
      <c r="AT1151" s="115" t="s">
        <v>296</v>
      </c>
      <c r="AV1151" s="115">
        <v>82.989250748262094</v>
      </c>
      <c r="AW1151" s="115">
        <v>0.31583398709999999</v>
      </c>
    </row>
    <row r="1152" spans="1:49" x14ac:dyDescent="0.25">
      <c r="A1152" s="117">
        <v>550000</v>
      </c>
      <c r="B1152" s="117">
        <v>870000</v>
      </c>
      <c r="C1152" s="117">
        <v>870000</v>
      </c>
      <c r="D1152" s="115" t="s">
        <v>342</v>
      </c>
      <c r="E1152" s="115" t="s">
        <v>13</v>
      </c>
      <c r="F1152" s="115" t="s">
        <v>343</v>
      </c>
      <c r="G1152" s="115" t="s">
        <v>344</v>
      </c>
      <c r="H1152" s="115">
        <v>0.56000000000000005</v>
      </c>
      <c r="I1152" s="115">
        <v>0.48</v>
      </c>
      <c r="J1152" s="115" t="s">
        <v>350</v>
      </c>
      <c r="K1152" s="115">
        <v>2.7968467449000003E-4</v>
      </c>
      <c r="L1152" s="115">
        <v>3682.59813697555</v>
      </c>
      <c r="M1152" s="115">
        <v>9.1751459484080407</v>
      </c>
      <c r="N1152" s="115">
        <v>1.3492654668492099</v>
      </c>
      <c r="O1152" s="115">
        <v>2.56614770803E-3</v>
      </c>
      <c r="P1152" s="115">
        <v>3.773688729E-4</v>
      </c>
      <c r="Q1152" s="115">
        <v>1.0299662612395799</v>
      </c>
      <c r="R1152" s="115">
        <v>1210</v>
      </c>
      <c r="S1152" s="115" t="s">
        <v>353</v>
      </c>
      <c r="T1152" s="115">
        <v>1210</v>
      </c>
      <c r="U1152" s="115" t="s">
        <v>352</v>
      </c>
      <c r="V1152" s="115" t="s">
        <v>350</v>
      </c>
      <c r="Z1152" s="115">
        <v>0</v>
      </c>
      <c r="AA1152" s="115">
        <v>1</v>
      </c>
      <c r="AB1152" s="115">
        <v>2.56614770803E-3</v>
      </c>
      <c r="AC1152" s="115">
        <v>3.773688729E-4</v>
      </c>
      <c r="AD1152" s="115">
        <v>65.917323205505696</v>
      </c>
      <c r="AF1152" s="115">
        <v>-1</v>
      </c>
      <c r="AG1152" s="115">
        <v>-1</v>
      </c>
      <c r="AH1152" s="115">
        <v>-1</v>
      </c>
      <c r="AI1152" s="115">
        <v>-1</v>
      </c>
      <c r="AJ1152" s="115">
        <v>0</v>
      </c>
      <c r="AM1152" s="115" t="s">
        <v>348</v>
      </c>
      <c r="AN1152" s="115">
        <v>-1</v>
      </c>
      <c r="AQ1152" s="115">
        <v>608</v>
      </c>
      <c r="AR1152" s="115" t="s">
        <v>247</v>
      </c>
      <c r="AS1152" s="115" t="s">
        <v>355</v>
      </c>
      <c r="AT1152" s="115" t="s">
        <v>296</v>
      </c>
      <c r="AV1152" s="115">
        <v>5.46831911455841</v>
      </c>
      <c r="AW1152" s="115">
        <v>5.3460927200000001E-2</v>
      </c>
    </row>
    <row r="1153" spans="1:49" x14ac:dyDescent="0.25">
      <c r="A1153" s="117">
        <v>550000</v>
      </c>
      <c r="B1153" s="117">
        <v>870000</v>
      </c>
      <c r="C1153" s="117">
        <v>870000</v>
      </c>
      <c r="D1153" s="115" t="s">
        <v>342</v>
      </c>
      <c r="E1153" s="115" t="s">
        <v>13</v>
      </c>
      <c r="F1153" s="115" t="s">
        <v>343</v>
      </c>
      <c r="G1153" s="115" t="s">
        <v>344</v>
      </c>
      <c r="H1153" s="115">
        <v>0.56000000000000005</v>
      </c>
      <c r="I1153" s="115">
        <v>0.48</v>
      </c>
      <c r="J1153" s="115" t="s">
        <v>350</v>
      </c>
      <c r="K1153" s="115">
        <v>0.17305711187761</v>
      </c>
      <c r="L1153" s="115">
        <v>3674.4298314467301</v>
      </c>
      <c r="M1153" s="115">
        <v>9.1560573686199191</v>
      </c>
      <c r="N1153" s="115">
        <v>1.3465012887877399</v>
      </c>
      <c r="O1153" s="115">
        <v>1.5845208443990699</v>
      </c>
      <c r="P1153" s="115">
        <v>0.23302162417708</v>
      </c>
      <c r="Q1153" s="115">
        <v>635.88621442710496</v>
      </c>
      <c r="R1153" s="115">
        <v>1200</v>
      </c>
      <c r="S1153" s="115" t="s">
        <v>351</v>
      </c>
      <c r="T1153" s="115">
        <v>1200</v>
      </c>
      <c r="U1153" s="115" t="s">
        <v>352</v>
      </c>
      <c r="V1153" s="115" t="s">
        <v>350</v>
      </c>
      <c r="Z1153" s="115">
        <v>0</v>
      </c>
      <c r="AA1153" s="115">
        <v>1</v>
      </c>
      <c r="AB1153" s="115">
        <v>1.5845208443990699</v>
      </c>
      <c r="AC1153" s="115">
        <v>0.23302162417708</v>
      </c>
      <c r="AD1153" s="115">
        <v>635.88621442710496</v>
      </c>
      <c r="AF1153" s="115">
        <v>-1</v>
      </c>
      <c r="AG1153" s="115">
        <v>-1</v>
      </c>
      <c r="AH1153" s="115">
        <v>-1</v>
      </c>
      <c r="AI1153" s="115">
        <v>-1</v>
      </c>
      <c r="AJ1153" s="115">
        <v>0</v>
      </c>
      <c r="AM1153" s="115" t="s">
        <v>348</v>
      </c>
      <c r="AN1153" s="115">
        <v>-1</v>
      </c>
      <c r="AQ1153" s="115">
        <v>608</v>
      </c>
      <c r="AR1153" s="115" t="s">
        <v>247</v>
      </c>
      <c r="AS1153" s="115" t="s">
        <v>355</v>
      </c>
      <c r="AT1153" s="115" t="s">
        <v>296</v>
      </c>
      <c r="AV1153" s="115">
        <v>127.918519347485</v>
      </c>
      <c r="AW1153" s="115">
        <v>0.51572280159999995</v>
      </c>
    </row>
    <row r="1154" spans="1:49" x14ac:dyDescent="0.25">
      <c r="A1154" s="117">
        <v>550000</v>
      </c>
      <c r="B1154" s="117">
        <v>870000</v>
      </c>
      <c r="C1154" s="117">
        <v>870000</v>
      </c>
      <c r="D1154" s="115" t="s">
        <v>342</v>
      </c>
      <c r="E1154" s="115" t="s">
        <v>13</v>
      </c>
      <c r="F1154" s="115" t="s">
        <v>343</v>
      </c>
      <c r="G1154" s="115" t="s">
        <v>344</v>
      </c>
      <c r="H1154" s="115">
        <v>0.56000000000000005</v>
      </c>
      <c r="I1154" s="115">
        <v>0.48</v>
      </c>
      <c r="J1154" s="115" t="s">
        <v>350</v>
      </c>
      <c r="K1154" s="115">
        <v>3.1761084589059997E-2</v>
      </c>
      <c r="L1154" s="115">
        <v>3674.4298314467301</v>
      </c>
      <c r="M1154" s="115">
        <v>9.1560573686199191</v>
      </c>
      <c r="N1154" s="115">
        <v>1.3465012887877399</v>
      </c>
      <c r="O1154" s="115">
        <v>0.29080631258709999</v>
      </c>
      <c r="P1154" s="115">
        <v>4.2766341332470002E-2</v>
      </c>
      <c r="Q1154" s="115">
        <v>116.703876693178</v>
      </c>
      <c r="R1154" s="115">
        <v>1210</v>
      </c>
      <c r="S1154" s="115" t="s">
        <v>353</v>
      </c>
      <c r="T1154" s="115">
        <v>1210</v>
      </c>
      <c r="U1154" s="115" t="s">
        <v>352</v>
      </c>
      <c r="V1154" s="115" t="s">
        <v>350</v>
      </c>
      <c r="Z1154" s="115">
        <v>0</v>
      </c>
      <c r="AA1154" s="115">
        <v>1</v>
      </c>
      <c r="AB1154" s="115">
        <v>0.29080631258709999</v>
      </c>
      <c r="AC1154" s="115">
        <v>4.2766341332470002E-2</v>
      </c>
      <c r="AD1154" s="115">
        <v>162.762197989757</v>
      </c>
      <c r="AF1154" s="115">
        <v>-1</v>
      </c>
      <c r="AG1154" s="115">
        <v>-1</v>
      </c>
      <c r="AH1154" s="115">
        <v>-1</v>
      </c>
      <c r="AI1154" s="115">
        <v>-1</v>
      </c>
      <c r="AJ1154" s="115">
        <v>0</v>
      </c>
      <c r="AM1154" s="115" t="s">
        <v>348</v>
      </c>
      <c r="AN1154" s="115">
        <v>-1</v>
      </c>
      <c r="AQ1154" s="115">
        <v>608</v>
      </c>
      <c r="AR1154" s="115" t="s">
        <v>247</v>
      </c>
      <c r="AS1154" s="115" t="s">
        <v>355</v>
      </c>
      <c r="AT1154" s="115" t="s">
        <v>296</v>
      </c>
      <c r="AV1154" s="115">
        <v>50.320005621607997</v>
      </c>
      <c r="AW1154" s="115">
        <v>0.13200502680000001</v>
      </c>
    </row>
    <row r="1155" spans="1:49" x14ac:dyDescent="0.25">
      <c r="A1155" s="117">
        <v>550000</v>
      </c>
      <c r="B1155" s="117">
        <v>870000</v>
      </c>
      <c r="C1155" s="117">
        <v>870000</v>
      </c>
      <c r="D1155" s="115" t="s">
        <v>342</v>
      </c>
      <c r="E1155" s="115" t="s">
        <v>13</v>
      </c>
      <c r="F1155" s="115" t="s">
        <v>343</v>
      </c>
      <c r="G1155" s="115" t="s">
        <v>344</v>
      </c>
      <c r="H1155" s="115">
        <v>0.56000000000000005</v>
      </c>
      <c r="I1155" s="115">
        <v>0.48</v>
      </c>
      <c r="J1155" s="115" t="s">
        <v>350</v>
      </c>
      <c r="K1155" s="115">
        <v>0.11215810704123</v>
      </c>
      <c r="L1155" s="115">
        <v>3674.4298314467301</v>
      </c>
      <c r="M1155" s="115">
        <v>9.1560573686199191</v>
      </c>
      <c r="N1155" s="115">
        <v>1.3465012887877399</v>
      </c>
      <c r="O1155" s="115">
        <v>1.02692606242533</v>
      </c>
      <c r="P1155" s="115">
        <v>0.15102103567901001</v>
      </c>
      <c r="Q1155" s="115">
        <v>412.11709435089898</v>
      </c>
      <c r="R1155" s="115">
        <v>1210</v>
      </c>
      <c r="S1155" s="115" t="s">
        <v>353</v>
      </c>
      <c r="T1155" s="115">
        <v>1210</v>
      </c>
      <c r="U1155" s="115" t="s">
        <v>352</v>
      </c>
      <c r="V1155" s="115" t="s">
        <v>350</v>
      </c>
      <c r="Z1155" s="115">
        <v>0</v>
      </c>
      <c r="AA1155" s="115">
        <v>1</v>
      </c>
      <c r="AB1155" s="115">
        <v>1.02692606242533</v>
      </c>
      <c r="AC1155" s="115">
        <v>0.15102103567901001</v>
      </c>
      <c r="AD1155" s="115">
        <v>603.42998676031198</v>
      </c>
      <c r="AF1155" s="115">
        <v>-1</v>
      </c>
      <c r="AG1155" s="115">
        <v>-1</v>
      </c>
      <c r="AH1155" s="115">
        <v>-1</v>
      </c>
      <c r="AI1155" s="115">
        <v>-1</v>
      </c>
      <c r="AJ1155" s="115">
        <v>0</v>
      </c>
      <c r="AM1155" s="115" t="s">
        <v>348</v>
      </c>
      <c r="AN1155" s="115">
        <v>-1</v>
      </c>
      <c r="AQ1155" s="115">
        <v>608</v>
      </c>
      <c r="AR1155" s="115" t="s">
        <v>247</v>
      </c>
      <c r="AS1155" s="115" t="s">
        <v>355</v>
      </c>
      <c r="AT1155" s="115" t="s">
        <v>296</v>
      </c>
      <c r="AV1155" s="115">
        <v>87.335044525882495</v>
      </c>
      <c r="AW1155" s="115">
        <v>0.48939982710000002</v>
      </c>
    </row>
    <row r="1156" spans="1:49" x14ac:dyDescent="0.25">
      <c r="A1156" s="117">
        <v>550000</v>
      </c>
      <c r="B1156" s="117">
        <v>870000</v>
      </c>
      <c r="C1156" s="117">
        <v>870000</v>
      </c>
      <c r="D1156" s="115" t="s">
        <v>342</v>
      </c>
      <c r="E1156" s="115" t="s">
        <v>13</v>
      </c>
      <c r="F1156" s="115" t="s">
        <v>343</v>
      </c>
      <c r="G1156" s="115" t="s">
        <v>344</v>
      </c>
      <c r="H1156" s="115">
        <v>0.56000000000000005</v>
      </c>
      <c r="I1156" s="115">
        <v>0.48</v>
      </c>
      <c r="J1156" s="115" t="s">
        <v>350</v>
      </c>
      <c r="K1156" s="115">
        <v>6.465884531254E-2</v>
      </c>
      <c r="L1156" s="115">
        <v>3674.4298314467301</v>
      </c>
      <c r="M1156" s="115">
        <v>9.1560573686199191</v>
      </c>
      <c r="N1156" s="115">
        <v>1.3465012887877399</v>
      </c>
      <c r="O1156" s="115">
        <v>0.59202009707035996</v>
      </c>
      <c r="P1156" s="115">
        <v>8.7063218544860002E-2</v>
      </c>
      <c r="Q1156" s="115">
        <v>237.58439008330799</v>
      </c>
      <c r="R1156" s="115">
        <v>1210</v>
      </c>
      <c r="S1156" s="115" t="s">
        <v>353</v>
      </c>
      <c r="T1156" s="115">
        <v>1210</v>
      </c>
      <c r="U1156" s="115" t="s">
        <v>352</v>
      </c>
      <c r="V1156" s="115" t="s">
        <v>350</v>
      </c>
      <c r="Z1156" s="115">
        <v>0</v>
      </c>
      <c r="AA1156" s="115">
        <v>1</v>
      </c>
      <c r="AB1156" s="115">
        <v>0.59202009707035996</v>
      </c>
      <c r="AC1156" s="115">
        <v>8.7063218544860002E-2</v>
      </c>
      <c r="AD1156" s="115">
        <v>363.33984884990099</v>
      </c>
      <c r="AF1156" s="115">
        <v>-1</v>
      </c>
      <c r="AG1156" s="115">
        <v>-1</v>
      </c>
      <c r="AH1156" s="115">
        <v>-1</v>
      </c>
      <c r="AI1156" s="115">
        <v>-1</v>
      </c>
      <c r="AJ1156" s="115">
        <v>0</v>
      </c>
      <c r="AM1156" s="115" t="s">
        <v>348</v>
      </c>
      <c r="AN1156" s="115">
        <v>-1</v>
      </c>
      <c r="AQ1156" s="115">
        <v>608</v>
      </c>
      <c r="AR1156" s="115" t="s">
        <v>247</v>
      </c>
      <c r="AS1156" s="115" t="s">
        <v>355</v>
      </c>
      <c r="AT1156" s="115" t="s">
        <v>296</v>
      </c>
      <c r="AV1156" s="115">
        <v>65.1561381715658</v>
      </c>
      <c r="AW1156" s="115">
        <v>0.29467952060000002</v>
      </c>
    </row>
    <row r="1157" spans="1:49" x14ac:dyDescent="0.25">
      <c r="A1157" s="117">
        <v>550000</v>
      </c>
      <c r="B1157" s="117">
        <v>870000</v>
      </c>
      <c r="C1157" s="117">
        <v>870000</v>
      </c>
      <c r="D1157" s="115" t="s">
        <v>342</v>
      </c>
      <c r="E1157" s="115" t="s">
        <v>13</v>
      </c>
      <c r="F1157" s="115" t="s">
        <v>343</v>
      </c>
      <c r="G1157" s="115" t="s">
        <v>344</v>
      </c>
      <c r="H1157" s="115">
        <v>0.56000000000000005</v>
      </c>
      <c r="I1157" s="115">
        <v>0.48</v>
      </c>
      <c r="J1157" s="115" t="s">
        <v>350</v>
      </c>
      <c r="K1157" s="115">
        <v>6.9455240799420004E-2</v>
      </c>
      <c r="L1157" s="115">
        <v>3674.4298314467301</v>
      </c>
      <c r="M1157" s="115">
        <v>9.1560573686199191</v>
      </c>
      <c r="N1157" s="115">
        <v>1.3465012887877399</v>
      </c>
      <c r="O1157" s="115">
        <v>0.63593616931086006</v>
      </c>
      <c r="P1157" s="115">
        <v>9.3521571249489996E-2</v>
      </c>
      <c r="Q1157" s="115">
        <v>255.20840874373101</v>
      </c>
      <c r="R1157" s="115">
        <v>1210</v>
      </c>
      <c r="S1157" s="115" t="s">
        <v>353</v>
      </c>
      <c r="T1157" s="115">
        <v>1210</v>
      </c>
      <c r="U1157" s="115" t="s">
        <v>352</v>
      </c>
      <c r="V1157" s="115" t="s">
        <v>350</v>
      </c>
      <c r="Z1157" s="115">
        <v>0</v>
      </c>
      <c r="AA1157" s="115">
        <v>1</v>
      </c>
      <c r="AB1157" s="115">
        <v>0.63593616931086006</v>
      </c>
      <c r="AC1157" s="115">
        <v>9.3521571249489996E-2</v>
      </c>
      <c r="AD1157" s="115">
        <v>255.208408743729</v>
      </c>
      <c r="AF1157" s="115">
        <v>-1</v>
      </c>
      <c r="AG1157" s="115">
        <v>-1</v>
      </c>
      <c r="AH1157" s="115">
        <v>-1</v>
      </c>
      <c r="AI1157" s="115">
        <v>-1</v>
      </c>
      <c r="AJ1157" s="115">
        <v>0</v>
      </c>
      <c r="AM1157" s="115" t="s">
        <v>348</v>
      </c>
      <c r="AN1157" s="115">
        <v>-1</v>
      </c>
      <c r="AQ1157" s="115">
        <v>608</v>
      </c>
      <c r="AR1157" s="115" t="s">
        <v>247</v>
      </c>
      <c r="AS1157" s="115" t="s">
        <v>355</v>
      </c>
      <c r="AT1157" s="115" t="s">
        <v>296</v>
      </c>
      <c r="AV1157" s="115">
        <v>73.597935248721399</v>
      </c>
      <c r="AW1157" s="115">
        <v>0.20698167780000001</v>
      </c>
    </row>
    <row r="1158" spans="1:49" x14ac:dyDescent="0.25">
      <c r="A1158" s="117">
        <v>550000</v>
      </c>
      <c r="B1158" s="117">
        <v>870000</v>
      </c>
      <c r="C1158" s="117">
        <v>870000</v>
      </c>
      <c r="D1158" s="115" t="s">
        <v>342</v>
      </c>
      <c r="E1158" s="115" t="s">
        <v>13</v>
      </c>
      <c r="F1158" s="115" t="s">
        <v>343</v>
      </c>
      <c r="G1158" s="115" t="s">
        <v>344</v>
      </c>
      <c r="H1158" s="115">
        <v>0.56000000000000005</v>
      </c>
      <c r="I1158" s="115">
        <v>0.48</v>
      </c>
      <c r="J1158" s="115" t="s">
        <v>350</v>
      </c>
      <c r="K1158" s="115">
        <v>6.7847752672869993E-2</v>
      </c>
      <c r="L1158" s="115">
        <v>3674.4298314467301</v>
      </c>
      <c r="M1158" s="115">
        <v>9.1560573686199191</v>
      </c>
      <c r="N1158" s="115">
        <v>1.3465012887877399</v>
      </c>
      <c r="O1158" s="115">
        <v>0.62121791580476005</v>
      </c>
      <c r="P1158" s="115">
        <v>9.1357086415370006E-2</v>
      </c>
      <c r="Q1158" s="115">
        <v>249.301806417824</v>
      </c>
      <c r="R1158" s="115">
        <v>1210</v>
      </c>
      <c r="S1158" s="115" t="s">
        <v>353</v>
      </c>
      <c r="T1158" s="115">
        <v>1210</v>
      </c>
      <c r="U1158" s="115" t="s">
        <v>352</v>
      </c>
      <c r="V1158" s="115" t="s">
        <v>350</v>
      </c>
      <c r="Z1158" s="115">
        <v>0</v>
      </c>
      <c r="AA1158" s="115">
        <v>1</v>
      </c>
      <c r="AB1158" s="115">
        <v>0.62121791580476005</v>
      </c>
      <c r="AC1158" s="115">
        <v>9.1357086415370006E-2</v>
      </c>
      <c r="AD1158" s="115">
        <v>249.301806417824</v>
      </c>
      <c r="AF1158" s="115">
        <v>-1</v>
      </c>
      <c r="AG1158" s="115">
        <v>-1</v>
      </c>
      <c r="AH1158" s="115">
        <v>-1</v>
      </c>
      <c r="AI1158" s="115">
        <v>-1</v>
      </c>
      <c r="AJ1158" s="115">
        <v>0</v>
      </c>
      <c r="AM1158" s="115" t="s">
        <v>348</v>
      </c>
      <c r="AN1158" s="115">
        <v>-1</v>
      </c>
      <c r="AQ1158" s="115">
        <v>608</v>
      </c>
      <c r="AR1158" s="115" t="s">
        <v>247</v>
      </c>
      <c r="AS1158" s="115" t="s">
        <v>355</v>
      </c>
      <c r="AT1158" s="115" t="s">
        <v>296</v>
      </c>
      <c r="AV1158" s="115">
        <v>70.914442203669694</v>
      </c>
      <c r="AW1158" s="115">
        <v>0.2021912461</v>
      </c>
    </row>
    <row r="1159" spans="1:49" x14ac:dyDescent="0.25">
      <c r="A1159" s="117">
        <v>550000</v>
      </c>
      <c r="B1159" s="117">
        <v>870000</v>
      </c>
      <c r="C1159" s="117">
        <v>870000</v>
      </c>
      <c r="D1159" s="115" t="s">
        <v>342</v>
      </c>
      <c r="E1159" s="115" t="s">
        <v>13</v>
      </c>
      <c r="F1159" s="115" t="s">
        <v>343</v>
      </c>
      <c r="G1159" s="115" t="s">
        <v>344</v>
      </c>
      <c r="H1159" s="115">
        <v>0.56000000000000005</v>
      </c>
      <c r="I1159" s="115">
        <v>0.48</v>
      </c>
      <c r="J1159" s="115" t="s">
        <v>350</v>
      </c>
      <c r="K1159" s="115">
        <v>4.4826847518159997E-2</v>
      </c>
      <c r="L1159" s="115">
        <v>3682.59813779868</v>
      </c>
      <c r="M1159" s="115">
        <v>9.17514595045885</v>
      </c>
      <c r="N1159" s="115">
        <v>1.34926546715079</v>
      </c>
      <c r="O1159" s="115">
        <v>0.41129286847808</v>
      </c>
      <c r="P1159" s="115">
        <v>6.0483317357479999E-2</v>
      </c>
      <c r="Q1159" s="115">
        <v>165.07926519376099</v>
      </c>
      <c r="R1159" s="115">
        <v>1210</v>
      </c>
      <c r="S1159" s="115" t="s">
        <v>353</v>
      </c>
      <c r="T1159" s="115">
        <v>1210</v>
      </c>
      <c r="U1159" s="115" t="s">
        <v>352</v>
      </c>
      <c r="V1159" s="115" t="s">
        <v>350</v>
      </c>
      <c r="Z1159" s="115">
        <v>0</v>
      </c>
      <c r="AA1159" s="115">
        <v>1</v>
      </c>
      <c r="AB1159" s="115">
        <v>0.41129286847808</v>
      </c>
      <c r="AC1159" s="115">
        <v>6.0483317357479999E-2</v>
      </c>
      <c r="AD1159" s="115">
        <v>165.07926519375999</v>
      </c>
      <c r="AF1159" s="115">
        <v>-1</v>
      </c>
      <c r="AG1159" s="115">
        <v>-1</v>
      </c>
      <c r="AH1159" s="115">
        <v>-1</v>
      </c>
      <c r="AI1159" s="115">
        <v>-1</v>
      </c>
      <c r="AJ1159" s="115">
        <v>0</v>
      </c>
      <c r="AM1159" s="115" t="s">
        <v>348</v>
      </c>
      <c r="AN1159" s="115">
        <v>-1</v>
      </c>
      <c r="AQ1159" s="115">
        <v>608</v>
      </c>
      <c r="AR1159" s="115" t="s">
        <v>247</v>
      </c>
      <c r="AS1159" s="115" t="s">
        <v>355</v>
      </c>
      <c r="AT1159" s="115" t="s">
        <v>296</v>
      </c>
      <c r="AV1159" s="115">
        <v>74.745645215633402</v>
      </c>
      <c r="AW1159" s="115">
        <v>0.1338842378</v>
      </c>
    </row>
    <row r="1160" spans="1:49" x14ac:dyDescent="0.25">
      <c r="A1160" s="117">
        <v>550000</v>
      </c>
      <c r="B1160" s="117">
        <v>870000</v>
      </c>
      <c r="C1160" s="117">
        <v>870000</v>
      </c>
      <c r="D1160" s="115" t="s">
        <v>342</v>
      </c>
      <c r="E1160" s="115" t="s">
        <v>13</v>
      </c>
      <c r="F1160" s="115" t="s">
        <v>343</v>
      </c>
      <c r="G1160" s="115" t="s">
        <v>344</v>
      </c>
      <c r="H1160" s="115">
        <v>0.56000000000000005</v>
      </c>
      <c r="I1160" s="115">
        <v>0.48</v>
      </c>
      <c r="J1160" s="115" t="s">
        <v>350</v>
      </c>
      <c r="K1160" s="115">
        <v>0.18099973489634</v>
      </c>
      <c r="L1160" s="115">
        <v>3682.59813779868</v>
      </c>
      <c r="M1160" s="115">
        <v>9.17514595045885</v>
      </c>
      <c r="N1160" s="115">
        <v>1.34926546715079</v>
      </c>
      <c r="O1160" s="115">
        <v>1.66069898466833</v>
      </c>
      <c r="P1160" s="115">
        <v>0.24421669185907999</v>
      </c>
      <c r="Q1160" s="115">
        <v>666.54928667133902</v>
      </c>
      <c r="R1160" s="115">
        <v>1210</v>
      </c>
      <c r="S1160" s="115" t="s">
        <v>353</v>
      </c>
      <c r="T1160" s="115">
        <v>1210</v>
      </c>
      <c r="U1160" s="115" t="s">
        <v>352</v>
      </c>
      <c r="V1160" s="115" t="s">
        <v>350</v>
      </c>
      <c r="Z1160" s="115">
        <v>0</v>
      </c>
      <c r="AA1160" s="115">
        <v>1</v>
      </c>
      <c r="AB1160" s="115">
        <v>1.66069898466833</v>
      </c>
      <c r="AC1160" s="115">
        <v>0.24421669185907999</v>
      </c>
      <c r="AD1160" s="115">
        <v>666.54928667133902</v>
      </c>
      <c r="AF1160" s="115">
        <v>-1</v>
      </c>
      <c r="AG1160" s="115">
        <v>-1</v>
      </c>
      <c r="AH1160" s="115">
        <v>-1</v>
      </c>
      <c r="AI1160" s="115">
        <v>-1</v>
      </c>
      <c r="AJ1160" s="115">
        <v>0</v>
      </c>
      <c r="AM1160" s="115" t="s">
        <v>348</v>
      </c>
      <c r="AN1160" s="115">
        <v>-1</v>
      </c>
      <c r="AQ1160" s="115">
        <v>608</v>
      </c>
      <c r="AR1160" s="115" t="s">
        <v>247</v>
      </c>
      <c r="AS1160" s="115" t="s">
        <v>355</v>
      </c>
      <c r="AT1160" s="115" t="s">
        <v>296</v>
      </c>
      <c r="AV1160" s="115">
        <v>109.40641327904299</v>
      </c>
      <c r="AW1160" s="115">
        <v>0.54059147340000002</v>
      </c>
    </row>
    <row r="1161" spans="1:49" x14ac:dyDescent="0.25">
      <c r="A1161" s="117">
        <v>550000</v>
      </c>
      <c r="B1161" s="117">
        <v>870000</v>
      </c>
      <c r="C1161" s="117">
        <v>870000</v>
      </c>
      <c r="D1161" s="115" t="s">
        <v>342</v>
      </c>
      <c r="E1161" s="115" t="s">
        <v>13</v>
      </c>
      <c r="F1161" s="115" t="s">
        <v>343</v>
      </c>
      <c r="G1161" s="115" t="s">
        <v>344</v>
      </c>
      <c r="H1161" s="115">
        <v>0.56000000000000005</v>
      </c>
      <c r="I1161" s="115">
        <v>0.48</v>
      </c>
      <c r="J1161" s="115" t="s">
        <v>350</v>
      </c>
      <c r="K1161" s="115">
        <v>0.15837830469856001</v>
      </c>
      <c r="L1161" s="115">
        <v>3682.59813779868</v>
      </c>
      <c r="M1161" s="115">
        <v>9.17514595045885</v>
      </c>
      <c r="N1161" s="115">
        <v>1.34926546715079</v>
      </c>
      <c r="O1161" s="115">
        <v>1.4531440609955499</v>
      </c>
      <c r="P1161" s="115">
        <v>0.21369437727564999</v>
      </c>
      <c r="Q1161" s="115">
        <v>583.24364995064002</v>
      </c>
      <c r="R1161" s="115">
        <v>1210</v>
      </c>
      <c r="S1161" s="115" t="s">
        <v>353</v>
      </c>
      <c r="T1161" s="115">
        <v>1210</v>
      </c>
      <c r="U1161" s="115" t="s">
        <v>352</v>
      </c>
      <c r="V1161" s="115" t="s">
        <v>350</v>
      </c>
      <c r="Z1161" s="115">
        <v>0</v>
      </c>
      <c r="AA1161" s="115">
        <v>1</v>
      </c>
      <c r="AB1161" s="115">
        <v>1.4531440609955499</v>
      </c>
      <c r="AC1161" s="115">
        <v>0.21369437727564999</v>
      </c>
      <c r="AD1161" s="115">
        <v>583.24364995064002</v>
      </c>
      <c r="AF1161" s="115">
        <v>-1</v>
      </c>
      <c r="AG1161" s="115">
        <v>-1</v>
      </c>
      <c r="AH1161" s="115">
        <v>-1</v>
      </c>
      <c r="AI1161" s="115">
        <v>-1</v>
      </c>
      <c r="AJ1161" s="115">
        <v>0</v>
      </c>
      <c r="AM1161" s="115" t="s">
        <v>348</v>
      </c>
      <c r="AN1161" s="115">
        <v>-1</v>
      </c>
      <c r="AQ1161" s="115">
        <v>608</v>
      </c>
      <c r="AR1161" s="115" t="s">
        <v>247</v>
      </c>
      <c r="AS1161" s="115" t="s">
        <v>355</v>
      </c>
      <c r="AT1161" s="115" t="s">
        <v>296</v>
      </c>
      <c r="AV1161" s="115">
        <v>103.186406358754</v>
      </c>
      <c r="AW1161" s="115">
        <v>0.47302810210000001</v>
      </c>
    </row>
    <row r="1162" spans="1:49" x14ac:dyDescent="0.25">
      <c r="A1162" s="117">
        <v>550000</v>
      </c>
      <c r="B1162" s="117">
        <v>870000</v>
      </c>
      <c r="C1162" s="117">
        <v>870000</v>
      </c>
      <c r="D1162" s="115" t="s">
        <v>342</v>
      </c>
      <c r="E1162" s="115" t="s">
        <v>13</v>
      </c>
      <c r="F1162" s="115" t="s">
        <v>343</v>
      </c>
      <c r="G1162" s="115" t="s">
        <v>344</v>
      </c>
      <c r="H1162" s="115">
        <v>0.56000000000000005</v>
      </c>
      <c r="I1162" s="115">
        <v>0.48</v>
      </c>
      <c r="J1162" s="115" t="s">
        <v>350</v>
      </c>
      <c r="K1162" s="115">
        <v>2.9996095750699999E-2</v>
      </c>
      <c r="L1162" s="115">
        <v>3682.59813779868</v>
      </c>
      <c r="M1162" s="115">
        <v>9.17514595045885</v>
      </c>
      <c r="N1162" s="115">
        <v>1.34926546715079</v>
      </c>
      <c r="O1162" s="115">
        <v>0.27521855645663001</v>
      </c>
      <c r="P1162" s="115">
        <v>4.0472696145770003E-2</v>
      </c>
      <c r="Q1162" s="115">
        <v>110.46356635276599</v>
      </c>
      <c r="R1162" s="115">
        <v>1210</v>
      </c>
      <c r="S1162" s="115" t="s">
        <v>353</v>
      </c>
      <c r="T1162" s="115">
        <v>1210</v>
      </c>
      <c r="U1162" s="115" t="s">
        <v>352</v>
      </c>
      <c r="V1162" s="115" t="s">
        <v>350</v>
      </c>
      <c r="Z1162" s="115">
        <v>0</v>
      </c>
      <c r="AA1162" s="115">
        <v>1</v>
      </c>
      <c r="AB1162" s="115">
        <v>0.27521855645663001</v>
      </c>
      <c r="AC1162" s="115">
        <v>4.0472696145770003E-2</v>
      </c>
      <c r="AD1162" s="115">
        <v>110.463566352764</v>
      </c>
      <c r="AF1162" s="115">
        <v>-1</v>
      </c>
      <c r="AG1162" s="115">
        <v>-1</v>
      </c>
      <c r="AH1162" s="115">
        <v>-1</v>
      </c>
      <c r="AI1162" s="115">
        <v>-1</v>
      </c>
      <c r="AJ1162" s="115">
        <v>0</v>
      </c>
      <c r="AM1162" s="115" t="s">
        <v>348</v>
      </c>
      <c r="AN1162" s="115">
        <v>-1</v>
      </c>
      <c r="AQ1162" s="115">
        <v>608</v>
      </c>
      <c r="AR1162" s="115" t="s">
        <v>247</v>
      </c>
      <c r="AS1162" s="115" t="s">
        <v>355</v>
      </c>
      <c r="AT1162" s="115" t="s">
        <v>296</v>
      </c>
      <c r="AV1162" s="115">
        <v>49.968889702865198</v>
      </c>
      <c r="AW1162" s="115">
        <v>8.9589267099999995E-2</v>
      </c>
    </row>
    <row r="1163" spans="1:49" x14ac:dyDescent="0.25">
      <c r="A1163" s="117">
        <v>550000</v>
      </c>
      <c r="B1163" s="117">
        <v>870000</v>
      </c>
      <c r="C1163" s="117">
        <v>870000</v>
      </c>
      <c r="D1163" s="115" t="s">
        <v>342</v>
      </c>
      <c r="E1163" s="115" t="s">
        <v>13</v>
      </c>
      <c r="F1163" s="115" t="s">
        <v>343</v>
      </c>
      <c r="G1163" s="115" t="s">
        <v>344</v>
      </c>
      <c r="H1163" s="115">
        <v>0.56000000000000005</v>
      </c>
      <c r="I1163" s="115">
        <v>0.48</v>
      </c>
      <c r="J1163" s="115" t="s">
        <v>350</v>
      </c>
      <c r="K1163" s="115">
        <v>0.10704233031613</v>
      </c>
      <c r="L1163" s="115">
        <v>3682.59813779868</v>
      </c>
      <c r="M1163" s="115">
        <v>9.17514595045885</v>
      </c>
      <c r="N1163" s="115">
        <v>1.34926546715079</v>
      </c>
      <c r="O1163" s="115">
        <v>0.98212900352778998</v>
      </c>
      <c r="P1163" s="115">
        <v>0.14442851981891</v>
      </c>
      <c r="Q1163" s="115">
        <v>394.193886287841</v>
      </c>
      <c r="R1163" s="115">
        <v>1210</v>
      </c>
      <c r="S1163" s="115" t="s">
        <v>353</v>
      </c>
      <c r="T1163" s="115">
        <v>1210</v>
      </c>
      <c r="U1163" s="115" t="s">
        <v>352</v>
      </c>
      <c r="V1163" s="115" t="s">
        <v>350</v>
      </c>
      <c r="Z1163" s="115">
        <v>0</v>
      </c>
      <c r="AA1163" s="115">
        <v>1</v>
      </c>
      <c r="AB1163" s="115">
        <v>0.98212900352778998</v>
      </c>
      <c r="AC1163" s="115">
        <v>0.14442851981891</v>
      </c>
      <c r="AD1163" s="115">
        <v>394.193886287841</v>
      </c>
      <c r="AF1163" s="115">
        <v>-1</v>
      </c>
      <c r="AG1163" s="115">
        <v>-1</v>
      </c>
      <c r="AH1163" s="115">
        <v>-1</v>
      </c>
      <c r="AI1163" s="115">
        <v>-1</v>
      </c>
      <c r="AJ1163" s="115">
        <v>0</v>
      </c>
      <c r="AM1163" s="115" t="s">
        <v>348</v>
      </c>
      <c r="AN1163" s="115">
        <v>-1</v>
      </c>
      <c r="AQ1163" s="115">
        <v>608</v>
      </c>
      <c r="AR1163" s="115" t="s">
        <v>247</v>
      </c>
      <c r="AS1163" s="115" t="s">
        <v>355</v>
      </c>
      <c r="AT1163" s="115" t="s">
        <v>296</v>
      </c>
      <c r="AV1163" s="115">
        <v>83.722882744717694</v>
      </c>
      <c r="AW1163" s="115">
        <v>0.31970307079999999</v>
      </c>
    </row>
    <row r="1164" spans="1:49" x14ac:dyDescent="0.25">
      <c r="A1164" s="117">
        <v>550000</v>
      </c>
      <c r="B1164" s="117">
        <v>870000</v>
      </c>
      <c r="C1164" s="117">
        <v>870000</v>
      </c>
      <c r="D1164" s="115" t="s">
        <v>342</v>
      </c>
      <c r="E1164" s="115" t="s">
        <v>13</v>
      </c>
      <c r="F1164" s="115" t="s">
        <v>343</v>
      </c>
      <c r="G1164" s="115" t="s">
        <v>344</v>
      </c>
      <c r="H1164" s="115">
        <v>0.56000000000000005</v>
      </c>
      <c r="I1164" s="115">
        <v>0.48</v>
      </c>
      <c r="J1164" s="115" t="s">
        <v>350</v>
      </c>
      <c r="K1164" s="115">
        <v>9.6520140372929997E-2</v>
      </c>
      <c r="L1164" s="115">
        <v>3682.59813779868</v>
      </c>
      <c r="M1164" s="115">
        <v>9.17514595045885</v>
      </c>
      <c r="N1164" s="115">
        <v>1.34926546715079</v>
      </c>
      <c r="O1164" s="115">
        <v>0.88558637508047</v>
      </c>
      <c r="P1164" s="115">
        <v>0.13023129228975</v>
      </c>
      <c r="Q1164" s="115">
        <v>355.44488919744498</v>
      </c>
      <c r="R1164" s="115">
        <v>1210</v>
      </c>
      <c r="S1164" s="115" t="s">
        <v>353</v>
      </c>
      <c r="T1164" s="115">
        <v>1210</v>
      </c>
      <c r="U1164" s="115" t="s">
        <v>352</v>
      </c>
      <c r="V1164" s="115" t="s">
        <v>350</v>
      </c>
      <c r="Z1164" s="115">
        <v>0</v>
      </c>
      <c r="AA1164" s="115">
        <v>1</v>
      </c>
      <c r="AB1164" s="115">
        <v>0.88558637508047</v>
      </c>
      <c r="AC1164" s="115">
        <v>0.13023129228975</v>
      </c>
      <c r="AD1164" s="115">
        <v>355.444889197446</v>
      </c>
      <c r="AF1164" s="115">
        <v>-1</v>
      </c>
      <c r="AG1164" s="115">
        <v>-1</v>
      </c>
      <c r="AH1164" s="115">
        <v>-1</v>
      </c>
      <c r="AI1164" s="115">
        <v>-1</v>
      </c>
      <c r="AJ1164" s="115">
        <v>0</v>
      </c>
      <c r="AM1164" s="115" t="s">
        <v>348</v>
      </c>
      <c r="AN1164" s="115">
        <v>-1</v>
      </c>
      <c r="AQ1164" s="115">
        <v>608</v>
      </c>
      <c r="AR1164" s="115" t="s">
        <v>247</v>
      </c>
      <c r="AS1164" s="115" t="s">
        <v>355</v>
      </c>
      <c r="AT1164" s="115" t="s">
        <v>296</v>
      </c>
      <c r="AV1164" s="115">
        <v>79.088562833191901</v>
      </c>
      <c r="AW1164" s="115">
        <v>0.28827647140000001</v>
      </c>
    </row>
    <row r="1165" spans="1:49" x14ac:dyDescent="0.25">
      <c r="A1165" s="117">
        <v>550000</v>
      </c>
      <c r="B1165" s="117">
        <v>870000</v>
      </c>
      <c r="C1165" s="117">
        <v>870000</v>
      </c>
      <c r="D1165" s="115" t="s">
        <v>342</v>
      </c>
      <c r="E1165" s="115" t="s">
        <v>13</v>
      </c>
      <c r="F1165" s="115" t="s">
        <v>343</v>
      </c>
      <c r="G1165" s="115" t="s">
        <v>344</v>
      </c>
      <c r="H1165" s="115">
        <v>0.56000000000000005</v>
      </c>
      <c r="I1165" s="115">
        <v>0.48</v>
      </c>
      <c r="J1165" s="115" t="s">
        <v>350</v>
      </c>
      <c r="K1165" s="115">
        <v>0.10734863588605</v>
      </c>
      <c r="L1165" s="115">
        <v>3692.1473056227601</v>
      </c>
      <c r="M1165" s="115">
        <v>9.1974220051432205</v>
      </c>
      <c r="N1165" s="115">
        <v>1.3524897862732901</v>
      </c>
      <c r="O1165" s="115">
        <v>0.98733070592048</v>
      </c>
      <c r="P1165" s="115">
        <v>0.14518793360625001</v>
      </c>
      <c r="Q1165" s="115">
        <v>396.34697674896597</v>
      </c>
      <c r="R1165" s="115">
        <v>1200</v>
      </c>
      <c r="S1165" s="115" t="s">
        <v>351</v>
      </c>
      <c r="T1165" s="115">
        <v>1200</v>
      </c>
      <c r="U1165" s="115" t="s">
        <v>352</v>
      </c>
      <c r="V1165" s="115" t="s">
        <v>350</v>
      </c>
      <c r="Z1165" s="115">
        <v>0</v>
      </c>
      <c r="AA1165" s="115">
        <v>1</v>
      </c>
      <c r="AB1165" s="115">
        <v>0.98733070592048</v>
      </c>
      <c r="AC1165" s="115">
        <v>0.14518793360625001</v>
      </c>
      <c r="AD1165" s="115">
        <v>433.25909531397798</v>
      </c>
      <c r="AF1165" s="115">
        <v>-1</v>
      </c>
      <c r="AG1165" s="115">
        <v>-1</v>
      </c>
      <c r="AH1165" s="115">
        <v>-1</v>
      </c>
      <c r="AI1165" s="115">
        <v>-1</v>
      </c>
      <c r="AJ1165" s="115">
        <v>0</v>
      </c>
      <c r="AM1165" s="115" t="s">
        <v>348</v>
      </c>
      <c r="AN1165" s="115">
        <v>-1</v>
      </c>
      <c r="AQ1165" s="115">
        <v>608</v>
      </c>
      <c r="AR1165" s="115" t="s">
        <v>247</v>
      </c>
      <c r="AS1165" s="115" t="s">
        <v>355</v>
      </c>
      <c r="AT1165" s="115" t="s">
        <v>296</v>
      </c>
      <c r="AV1165" s="115">
        <v>117.377469619693</v>
      </c>
      <c r="AW1165" s="115">
        <v>0.35138612759999999</v>
      </c>
    </row>
    <row r="1166" spans="1:49" x14ac:dyDescent="0.25">
      <c r="A1166" s="117">
        <v>550000</v>
      </c>
      <c r="B1166" s="117">
        <v>870000</v>
      </c>
      <c r="C1166" s="117">
        <v>870000</v>
      </c>
      <c r="D1166" s="115" t="s">
        <v>342</v>
      </c>
      <c r="E1166" s="115" t="s">
        <v>13</v>
      </c>
      <c r="F1166" s="115" t="s">
        <v>343</v>
      </c>
      <c r="G1166" s="115" t="s">
        <v>344</v>
      </c>
      <c r="H1166" s="115">
        <v>0.56000000000000005</v>
      </c>
      <c r="I1166" s="115">
        <v>0.48</v>
      </c>
      <c r="J1166" s="115" t="s">
        <v>350</v>
      </c>
      <c r="K1166" s="115">
        <v>8.2038901774000004E-4</v>
      </c>
      <c r="L1166" s="115">
        <v>3692.1473056227601</v>
      </c>
      <c r="M1166" s="115">
        <v>9.1974220051432205</v>
      </c>
      <c r="N1166" s="115">
        <v>1.3524897862732901</v>
      </c>
      <c r="O1166" s="115">
        <v>7.5454640045400003E-3</v>
      </c>
      <c r="P1166" s="115">
        <v>1.10956776726E-3</v>
      </c>
      <c r="Q1166" s="115">
        <v>3.0289971014112398</v>
      </c>
      <c r="R1166" s="115">
        <v>1200</v>
      </c>
      <c r="S1166" s="115" t="s">
        <v>351</v>
      </c>
      <c r="T1166" s="115">
        <v>1200</v>
      </c>
      <c r="U1166" s="115" t="s">
        <v>352</v>
      </c>
      <c r="V1166" s="115" t="s">
        <v>350</v>
      </c>
      <c r="Z1166" s="115">
        <v>0</v>
      </c>
      <c r="AA1166" s="115">
        <v>1</v>
      </c>
      <c r="AB1166" s="115">
        <v>7.5454640045400003E-3</v>
      </c>
      <c r="AC1166" s="115">
        <v>1.10956776726E-3</v>
      </c>
      <c r="AD1166" s="115">
        <v>433.25909531397798</v>
      </c>
      <c r="AF1166" s="115">
        <v>-1</v>
      </c>
      <c r="AG1166" s="115">
        <v>-1</v>
      </c>
      <c r="AH1166" s="115">
        <v>-1</v>
      </c>
      <c r="AI1166" s="115">
        <v>-1</v>
      </c>
      <c r="AJ1166" s="115">
        <v>0</v>
      </c>
      <c r="AM1166" s="115" t="s">
        <v>348</v>
      </c>
      <c r="AN1166" s="115">
        <v>-1</v>
      </c>
      <c r="AQ1166" s="115">
        <v>608</v>
      </c>
      <c r="AR1166" s="115" t="s">
        <v>247</v>
      </c>
      <c r="AS1166" s="115" t="s">
        <v>355</v>
      </c>
      <c r="AT1166" s="115" t="s">
        <v>296</v>
      </c>
      <c r="AV1166" s="115">
        <v>95.114241401199905</v>
      </c>
      <c r="AW1166" s="115">
        <v>0.35138612759999999</v>
      </c>
    </row>
    <row r="1167" spans="1:49" x14ac:dyDescent="0.25">
      <c r="A1167" s="117">
        <v>550000</v>
      </c>
      <c r="B1167" s="117">
        <v>870000</v>
      </c>
      <c r="C1167" s="117">
        <v>870000</v>
      </c>
      <c r="D1167" s="115" t="s">
        <v>342</v>
      </c>
      <c r="E1167" s="115" t="s">
        <v>13</v>
      </c>
      <c r="F1167" s="115" t="s">
        <v>343</v>
      </c>
      <c r="G1167" s="115" t="s">
        <v>344</v>
      </c>
      <c r="H1167" s="115">
        <v>0.56000000000000005</v>
      </c>
      <c r="I1167" s="115">
        <v>0.48</v>
      </c>
      <c r="J1167" s="115" t="s">
        <v>350</v>
      </c>
      <c r="K1167" s="115">
        <v>0.13868711707815001</v>
      </c>
      <c r="L1167" s="115">
        <v>3692.1473056227601</v>
      </c>
      <c r="M1167" s="115">
        <v>9.1974220051432205</v>
      </c>
      <c r="N1167" s="115">
        <v>1.3524897862732901</v>
      </c>
      <c r="O1167" s="115">
        <v>1.27556394244447</v>
      </c>
      <c r="P1167" s="115">
        <v>0.18757290933588999</v>
      </c>
      <c r="Q1167" s="115">
        <v>512.05326564468703</v>
      </c>
      <c r="R1167" s="115">
        <v>1210</v>
      </c>
      <c r="S1167" s="115" t="s">
        <v>353</v>
      </c>
      <c r="T1167" s="115">
        <v>1210</v>
      </c>
      <c r="U1167" s="115" t="s">
        <v>352</v>
      </c>
      <c r="V1167" s="115" t="s">
        <v>350</v>
      </c>
      <c r="Z1167" s="115">
        <v>0</v>
      </c>
      <c r="AA1167" s="115">
        <v>1</v>
      </c>
      <c r="AB1167" s="115">
        <v>1.27556394244447</v>
      </c>
      <c r="AC1167" s="115">
        <v>0.18757290933588999</v>
      </c>
      <c r="AD1167" s="115">
        <v>512.05326564468703</v>
      </c>
      <c r="AF1167" s="115">
        <v>-1</v>
      </c>
      <c r="AG1167" s="115">
        <v>-1</v>
      </c>
      <c r="AH1167" s="115">
        <v>-1</v>
      </c>
      <c r="AI1167" s="115">
        <v>-1</v>
      </c>
      <c r="AJ1167" s="115">
        <v>0</v>
      </c>
      <c r="AM1167" s="115" t="s">
        <v>348</v>
      </c>
      <c r="AN1167" s="115">
        <v>-1</v>
      </c>
      <c r="AQ1167" s="115">
        <v>608</v>
      </c>
      <c r="AR1167" s="115" t="s">
        <v>247</v>
      </c>
      <c r="AS1167" s="115" t="s">
        <v>355</v>
      </c>
      <c r="AT1167" s="115" t="s">
        <v>296</v>
      </c>
      <c r="AV1167" s="115">
        <v>108.335586684106</v>
      </c>
      <c r="AW1167" s="115">
        <v>0.41529056419999999</v>
      </c>
    </row>
    <row r="1168" spans="1:49" x14ac:dyDescent="0.25">
      <c r="A1168" s="117">
        <v>550000</v>
      </c>
      <c r="B1168" s="117">
        <v>870000</v>
      </c>
      <c r="C1168" s="117">
        <v>870000</v>
      </c>
      <c r="D1168" s="115" t="s">
        <v>342</v>
      </c>
      <c r="E1168" s="115" t="s">
        <v>13</v>
      </c>
      <c r="F1168" s="115" t="s">
        <v>343</v>
      </c>
      <c r="G1168" s="115" t="s">
        <v>344</v>
      </c>
      <c r="H1168" s="115">
        <v>0.56000000000000005</v>
      </c>
      <c r="I1168" s="115">
        <v>0.48</v>
      </c>
      <c r="J1168" s="115" t="s">
        <v>350</v>
      </c>
      <c r="K1168" s="115">
        <v>0.27859777549561998</v>
      </c>
      <c r="L1168" s="115">
        <v>3692.1473056227601</v>
      </c>
      <c r="M1168" s="115">
        <v>9.1974220051432205</v>
      </c>
      <c r="N1168" s="115">
        <v>1.3524897862732901</v>
      </c>
      <c r="O1168" s="115">
        <v>2.5623813109274098</v>
      </c>
      <c r="P1168" s="115">
        <v>0.37680064583629003</v>
      </c>
      <c r="Q1168" s="115">
        <v>1028.6240261486601</v>
      </c>
      <c r="R1168" s="115">
        <v>1210</v>
      </c>
      <c r="S1168" s="115" t="s">
        <v>353</v>
      </c>
      <c r="T1168" s="115">
        <v>1210</v>
      </c>
      <c r="U1168" s="115" t="s">
        <v>352</v>
      </c>
      <c r="V1168" s="115" t="s">
        <v>350</v>
      </c>
      <c r="Z1168" s="115">
        <v>0</v>
      </c>
      <c r="AA1168" s="115">
        <v>1</v>
      </c>
      <c r="AB1168" s="115">
        <v>2.5623813109274098</v>
      </c>
      <c r="AC1168" s="115">
        <v>0.37680064583629003</v>
      </c>
      <c r="AD1168" s="115">
        <v>1028.6240261486601</v>
      </c>
      <c r="AF1168" s="115">
        <v>-1</v>
      </c>
      <c r="AG1168" s="115">
        <v>-1</v>
      </c>
      <c r="AH1168" s="115">
        <v>-1</v>
      </c>
      <c r="AI1168" s="115">
        <v>-1</v>
      </c>
      <c r="AJ1168" s="115">
        <v>0</v>
      </c>
      <c r="AM1168" s="115" t="s">
        <v>348</v>
      </c>
      <c r="AN1168" s="115">
        <v>-1</v>
      </c>
      <c r="AQ1168" s="115">
        <v>608</v>
      </c>
      <c r="AR1168" s="115" t="s">
        <v>247</v>
      </c>
      <c r="AS1168" s="115" t="s">
        <v>355</v>
      </c>
      <c r="AT1168" s="115" t="s">
        <v>296</v>
      </c>
      <c r="AV1168" s="115">
        <v>136.73420632829399</v>
      </c>
      <c r="AW1168" s="115">
        <v>0.83424495229999995</v>
      </c>
    </row>
    <row r="1169" spans="1:49" x14ac:dyDescent="0.25">
      <c r="A1169" s="117">
        <v>550000</v>
      </c>
      <c r="B1169" s="117">
        <v>870000</v>
      </c>
      <c r="C1169" s="117">
        <v>870000</v>
      </c>
      <c r="D1169" s="115" t="s">
        <v>342</v>
      </c>
      <c r="E1169" s="115" t="s">
        <v>13</v>
      </c>
      <c r="F1169" s="115" t="s">
        <v>343</v>
      </c>
      <c r="G1169" s="115" t="s">
        <v>344</v>
      </c>
      <c r="H1169" s="115">
        <v>0.56000000000000005</v>
      </c>
      <c r="I1169" s="115">
        <v>0.48</v>
      </c>
      <c r="J1169" s="115" t="s">
        <v>350</v>
      </c>
      <c r="K1169" s="115">
        <v>8.3132458573019999E-2</v>
      </c>
      <c r="L1169" s="115">
        <v>3692.1473056227601</v>
      </c>
      <c r="M1169" s="115">
        <v>9.1974220051432205</v>
      </c>
      <c r="N1169" s="115">
        <v>1.3524897862732901</v>
      </c>
      <c r="O1169" s="115">
        <v>0.76460430382123001</v>
      </c>
      <c r="P1169" s="115">
        <v>0.11243580112781</v>
      </c>
      <c r="Q1169" s="115">
        <v>306.93728293020501</v>
      </c>
      <c r="R1169" s="115">
        <v>1210</v>
      </c>
      <c r="S1169" s="115" t="s">
        <v>353</v>
      </c>
      <c r="T1169" s="115">
        <v>1210</v>
      </c>
      <c r="U1169" s="115" t="s">
        <v>352</v>
      </c>
      <c r="V1169" s="115" t="s">
        <v>350</v>
      </c>
      <c r="Z1169" s="115">
        <v>0</v>
      </c>
      <c r="AA1169" s="115">
        <v>1</v>
      </c>
      <c r="AB1169" s="115">
        <v>0.76460430382123001</v>
      </c>
      <c r="AC1169" s="115">
        <v>0.11243580112781</v>
      </c>
      <c r="AD1169" s="115">
        <v>306.93728293020399</v>
      </c>
      <c r="AF1169" s="115">
        <v>-1</v>
      </c>
      <c r="AG1169" s="115">
        <v>-1</v>
      </c>
      <c r="AH1169" s="115">
        <v>-1</v>
      </c>
      <c r="AI1169" s="115">
        <v>-1</v>
      </c>
      <c r="AJ1169" s="115">
        <v>0</v>
      </c>
      <c r="AM1169" s="115" t="s">
        <v>348</v>
      </c>
      <c r="AN1169" s="115">
        <v>-1</v>
      </c>
      <c r="AQ1169" s="115">
        <v>608</v>
      </c>
      <c r="AR1169" s="115" t="s">
        <v>247</v>
      </c>
      <c r="AS1169" s="115" t="s">
        <v>355</v>
      </c>
      <c r="AT1169" s="115" t="s">
        <v>296</v>
      </c>
      <c r="AV1169" s="115">
        <v>98.168738522444102</v>
      </c>
      <c r="AW1169" s="115">
        <v>0.24893534710000001</v>
      </c>
    </row>
    <row r="1170" spans="1:49" x14ac:dyDescent="0.25">
      <c r="A1170" s="117">
        <v>550000</v>
      </c>
      <c r="B1170" s="117">
        <v>870000</v>
      </c>
      <c r="C1170" s="117">
        <v>870000</v>
      </c>
      <c r="D1170" s="115" t="s">
        <v>342</v>
      </c>
      <c r="E1170" s="115" t="s">
        <v>13</v>
      </c>
      <c r="F1170" s="115" t="s">
        <v>343</v>
      </c>
      <c r="G1170" s="115" t="s">
        <v>344</v>
      </c>
      <c r="H1170" s="115">
        <v>0.56000000000000005</v>
      </c>
      <c r="I1170" s="115">
        <v>0.48</v>
      </c>
      <c r="J1170" s="115" t="s">
        <v>350</v>
      </c>
      <c r="K1170" s="115">
        <v>1.345708117605E-2</v>
      </c>
      <c r="L1170" s="115">
        <v>3697.8004848815399</v>
      </c>
      <c r="M1170" s="115">
        <v>9.8268508552387299</v>
      </c>
      <c r="N1170" s="115">
        <v>1.6552228789129499</v>
      </c>
      <c r="O1170" s="115">
        <v>0.13224072966393</v>
      </c>
      <c r="P1170" s="115">
        <v>2.227446864599E-2</v>
      </c>
      <c r="Q1170" s="115">
        <v>49.761601297906502</v>
      </c>
      <c r="R1170" s="115">
        <v>1330</v>
      </c>
      <c r="S1170" s="115" t="s">
        <v>354</v>
      </c>
      <c r="T1170" s="115">
        <v>1330</v>
      </c>
      <c r="U1170" s="115" t="s">
        <v>352</v>
      </c>
      <c r="V1170" s="115" t="s">
        <v>350</v>
      </c>
      <c r="Z1170" s="115">
        <v>0</v>
      </c>
      <c r="AA1170" s="115">
        <v>1</v>
      </c>
      <c r="AB1170" s="115">
        <v>0.13224072966393</v>
      </c>
      <c r="AC1170" s="115">
        <v>2.227446864599E-2</v>
      </c>
      <c r="AD1170" s="115">
        <v>122.043043733313</v>
      </c>
      <c r="AF1170" s="115">
        <v>-1</v>
      </c>
      <c r="AG1170" s="115">
        <v>-1</v>
      </c>
      <c r="AH1170" s="115">
        <v>-1</v>
      </c>
      <c r="AI1170" s="115">
        <v>-1</v>
      </c>
      <c r="AJ1170" s="115">
        <v>0</v>
      </c>
      <c r="AM1170" s="115" t="s">
        <v>348</v>
      </c>
      <c r="AN1170" s="115">
        <v>-1</v>
      </c>
      <c r="AQ1170" s="115">
        <v>608</v>
      </c>
      <c r="AR1170" s="115" t="s">
        <v>247</v>
      </c>
      <c r="AS1170" s="115" t="s">
        <v>355</v>
      </c>
      <c r="AT1170" s="115" t="s">
        <v>296</v>
      </c>
      <c r="AV1170" s="115">
        <v>29.881374261004598</v>
      </c>
      <c r="AW1170" s="115">
        <v>9.8980570700000006E-2</v>
      </c>
    </row>
    <row r="1171" spans="1:49" x14ac:dyDescent="0.25">
      <c r="A1171" s="117">
        <v>550000</v>
      </c>
      <c r="B1171" s="117">
        <v>870000</v>
      </c>
      <c r="C1171" s="117">
        <v>870000</v>
      </c>
      <c r="D1171" s="115" t="s">
        <v>342</v>
      </c>
      <c r="E1171" s="115" t="s">
        <v>13</v>
      </c>
      <c r="F1171" s="115" t="s">
        <v>343</v>
      </c>
      <c r="G1171" s="115" t="s">
        <v>344</v>
      </c>
      <c r="H1171" s="115">
        <v>0.56000000000000005</v>
      </c>
      <c r="I1171" s="115">
        <v>0.48</v>
      </c>
      <c r="J1171" s="115" t="s">
        <v>350</v>
      </c>
      <c r="K1171" s="115">
        <v>1.86441413841E-3</v>
      </c>
      <c r="L1171" s="115">
        <v>3697.8004848815399</v>
      </c>
      <c r="M1171" s="115">
        <v>9.8268508552387299</v>
      </c>
      <c r="N1171" s="115">
        <v>1.6552228789129499</v>
      </c>
      <c r="O1171" s="115">
        <v>1.8321319670640001E-2</v>
      </c>
      <c r="P1171" s="115">
        <v>3.0860209376800001E-3</v>
      </c>
      <c r="Q1171" s="115">
        <v>6.8942315050657896</v>
      </c>
      <c r="R1171" s="115">
        <v>1330</v>
      </c>
      <c r="S1171" s="115" t="s">
        <v>354</v>
      </c>
      <c r="T1171" s="115">
        <v>1330</v>
      </c>
      <c r="U1171" s="115" t="s">
        <v>352</v>
      </c>
      <c r="V1171" s="115" t="s">
        <v>350</v>
      </c>
      <c r="Z1171" s="115">
        <v>0</v>
      </c>
      <c r="AA1171" s="115">
        <v>1</v>
      </c>
      <c r="AB1171" s="115">
        <v>1.8321319670640001E-2</v>
      </c>
      <c r="AC1171" s="115">
        <v>3.0860209376800001E-3</v>
      </c>
      <c r="AD1171" s="115">
        <v>72.695829360118694</v>
      </c>
      <c r="AF1171" s="115">
        <v>-1</v>
      </c>
      <c r="AG1171" s="115">
        <v>-1</v>
      </c>
      <c r="AH1171" s="115">
        <v>-1</v>
      </c>
      <c r="AI1171" s="115">
        <v>-1</v>
      </c>
      <c r="AJ1171" s="115">
        <v>0</v>
      </c>
      <c r="AM1171" s="115" t="s">
        <v>348</v>
      </c>
      <c r="AN1171" s="115">
        <v>-1</v>
      </c>
      <c r="AQ1171" s="115">
        <v>608</v>
      </c>
      <c r="AR1171" s="115" t="s">
        <v>247</v>
      </c>
      <c r="AS1171" s="115" t="s">
        <v>355</v>
      </c>
      <c r="AT1171" s="115" t="s">
        <v>296</v>
      </c>
      <c r="AV1171" s="115">
        <v>15.6137495106411</v>
      </c>
      <c r="AW1171" s="115">
        <v>5.8958499099999999E-2</v>
      </c>
    </row>
    <row r="1172" spans="1:49" x14ac:dyDescent="0.25">
      <c r="A1172" s="117">
        <v>550000</v>
      </c>
      <c r="B1172" s="117">
        <v>870000</v>
      </c>
      <c r="C1172" s="117">
        <v>870000</v>
      </c>
      <c r="D1172" s="115" t="s">
        <v>342</v>
      </c>
      <c r="E1172" s="115" t="s">
        <v>13</v>
      </c>
      <c r="F1172" s="115" t="s">
        <v>343</v>
      </c>
      <c r="G1172" s="115" t="s">
        <v>344</v>
      </c>
      <c r="H1172" s="115">
        <v>0.56000000000000005</v>
      </c>
      <c r="I1172" s="115">
        <v>0.48</v>
      </c>
      <c r="J1172" s="115" t="s">
        <v>350</v>
      </c>
      <c r="K1172" s="115">
        <v>8.6400530326259994E-2</v>
      </c>
      <c r="L1172" s="115">
        <v>3697.8004848815399</v>
      </c>
      <c r="M1172" s="115">
        <v>9.8268508552387299</v>
      </c>
      <c r="N1172" s="115">
        <v>1.6552228789129499</v>
      </c>
      <c r="O1172" s="115">
        <v>0.84904512532971999</v>
      </c>
      <c r="P1172" s="115">
        <v>0.14301213454624001</v>
      </c>
      <c r="Q1172" s="115">
        <v>319.49192293448101</v>
      </c>
      <c r="R1172" s="115">
        <v>1210</v>
      </c>
      <c r="S1172" s="115" t="s">
        <v>353</v>
      </c>
      <c r="T1172" s="115">
        <v>1210</v>
      </c>
      <c r="U1172" s="115" t="s">
        <v>352</v>
      </c>
      <c r="V1172" s="115" t="s">
        <v>350</v>
      </c>
      <c r="Z1172" s="115">
        <v>0</v>
      </c>
      <c r="AA1172" s="115">
        <v>1</v>
      </c>
      <c r="AB1172" s="115">
        <v>0.84904512532971999</v>
      </c>
      <c r="AC1172" s="115">
        <v>0.14301213454624001</v>
      </c>
      <c r="AD1172" s="115">
        <v>1163.4801650806301</v>
      </c>
      <c r="AF1172" s="115">
        <v>-1</v>
      </c>
      <c r="AG1172" s="115">
        <v>-1</v>
      </c>
      <c r="AH1172" s="115">
        <v>-1</v>
      </c>
      <c r="AI1172" s="115">
        <v>-1</v>
      </c>
      <c r="AJ1172" s="115">
        <v>0</v>
      </c>
      <c r="AM1172" s="115" t="s">
        <v>348</v>
      </c>
      <c r="AN1172" s="115">
        <v>-1</v>
      </c>
      <c r="AQ1172" s="115">
        <v>608</v>
      </c>
      <c r="AR1172" s="115" t="s">
        <v>247</v>
      </c>
      <c r="AS1172" s="115" t="s">
        <v>355</v>
      </c>
      <c r="AT1172" s="115" t="s">
        <v>296</v>
      </c>
      <c r="AV1172" s="115">
        <v>86.985912956730999</v>
      </c>
      <c r="AW1172" s="115">
        <v>0.94361732769999995</v>
      </c>
    </row>
    <row r="1173" spans="1:49" x14ac:dyDescent="0.25">
      <c r="A1173" s="117">
        <v>550000</v>
      </c>
      <c r="B1173" s="117">
        <v>870000</v>
      </c>
      <c r="C1173" s="117">
        <v>870000</v>
      </c>
      <c r="D1173" s="115" t="s">
        <v>342</v>
      </c>
      <c r="E1173" s="115" t="s">
        <v>13</v>
      </c>
      <c r="F1173" s="115" t="s">
        <v>343</v>
      </c>
      <c r="G1173" s="115" t="s">
        <v>344</v>
      </c>
      <c r="H1173" s="115">
        <v>0.56000000000000005</v>
      </c>
      <c r="I1173" s="115">
        <v>0.48</v>
      </c>
      <c r="J1173" s="115" t="s">
        <v>350</v>
      </c>
      <c r="K1173" s="115">
        <v>3.4608525528599998E-2</v>
      </c>
      <c r="L1173" s="115">
        <v>3697.8004848815399</v>
      </c>
      <c r="M1173" s="115">
        <v>9.8268508552387299</v>
      </c>
      <c r="N1173" s="115">
        <v>1.6552228789129499</v>
      </c>
      <c r="O1173" s="115">
        <v>0.34009281868927999</v>
      </c>
      <c r="P1173" s="115">
        <v>5.7284823260380001E-2</v>
      </c>
      <c r="Q1173" s="115">
        <v>127.975422480696</v>
      </c>
      <c r="R1173" s="115">
        <v>1300</v>
      </c>
      <c r="S1173" s="115" t="s">
        <v>346</v>
      </c>
      <c r="T1173" s="115">
        <v>1300</v>
      </c>
      <c r="U1173" s="115" t="s">
        <v>352</v>
      </c>
      <c r="V1173" s="115" t="s">
        <v>350</v>
      </c>
      <c r="Z1173" s="115">
        <v>0</v>
      </c>
      <c r="AA1173" s="115">
        <v>1</v>
      </c>
      <c r="AB1173" s="115">
        <v>0.34009281868927999</v>
      </c>
      <c r="AC1173" s="115">
        <v>5.7284823260380001E-2</v>
      </c>
      <c r="AD1173" s="115">
        <v>743.96984387953603</v>
      </c>
      <c r="AF1173" s="115">
        <v>-1</v>
      </c>
      <c r="AG1173" s="115">
        <v>-1</v>
      </c>
      <c r="AH1173" s="115">
        <v>-1</v>
      </c>
      <c r="AI1173" s="115">
        <v>-1</v>
      </c>
      <c r="AJ1173" s="115">
        <v>0</v>
      </c>
      <c r="AM1173" s="115" t="s">
        <v>348</v>
      </c>
      <c r="AN1173" s="115">
        <v>-1</v>
      </c>
      <c r="AQ1173" s="115">
        <v>608</v>
      </c>
      <c r="AR1173" s="115" t="s">
        <v>247</v>
      </c>
      <c r="AS1173" s="115" t="s">
        <v>355</v>
      </c>
      <c r="AT1173" s="115" t="s">
        <v>296</v>
      </c>
      <c r="AV1173" s="115">
        <v>57.856314748778701</v>
      </c>
      <c r="AW1173" s="115">
        <v>0.60338186849999997</v>
      </c>
    </row>
    <row r="1174" spans="1:49" x14ac:dyDescent="0.25">
      <c r="A1174" s="117">
        <v>550000</v>
      </c>
      <c r="B1174" s="117">
        <v>870000</v>
      </c>
      <c r="C1174" s="117">
        <v>870000</v>
      </c>
      <c r="D1174" s="115" t="s">
        <v>342</v>
      </c>
      <c r="E1174" s="115" t="s">
        <v>13</v>
      </c>
      <c r="F1174" s="115" t="s">
        <v>343</v>
      </c>
      <c r="G1174" s="115" t="s">
        <v>344</v>
      </c>
      <c r="H1174" s="115">
        <v>0.56000000000000005</v>
      </c>
      <c r="I1174" s="115">
        <v>0.48</v>
      </c>
      <c r="J1174" s="115" t="s">
        <v>350</v>
      </c>
      <c r="K1174" s="115">
        <v>6.8329321660000003E-5</v>
      </c>
      <c r="L1174" s="115">
        <v>3697.3813855888002</v>
      </c>
      <c r="M1174" s="115">
        <v>9.2096594654569905</v>
      </c>
      <c r="N1174" s="115">
        <v>1.3542620814797801</v>
      </c>
      <c r="O1174" s="115">
        <v>6.2928978405000005E-4</v>
      </c>
      <c r="P1174" s="115">
        <v>9.2535809380000001E-5</v>
      </c>
      <c r="Q1174" s="115">
        <v>0.25263956201776999</v>
      </c>
      <c r="R1174" s="115">
        <v>1200</v>
      </c>
      <c r="S1174" s="115" t="s">
        <v>351</v>
      </c>
      <c r="T1174" s="115">
        <v>1200</v>
      </c>
      <c r="U1174" s="115" t="s">
        <v>352</v>
      </c>
      <c r="V1174" s="115" t="s">
        <v>350</v>
      </c>
      <c r="Z1174" s="115">
        <v>0</v>
      </c>
      <c r="AA1174" s="115">
        <v>1</v>
      </c>
      <c r="AB1174" s="115">
        <v>6.2928978405000005E-4</v>
      </c>
      <c r="AC1174" s="115">
        <v>9.2535809380000001E-5</v>
      </c>
      <c r="AD1174" s="115">
        <v>891.12738895780501</v>
      </c>
      <c r="AF1174" s="115">
        <v>-1</v>
      </c>
      <c r="AG1174" s="115">
        <v>-1</v>
      </c>
      <c r="AH1174" s="115">
        <v>-1</v>
      </c>
      <c r="AI1174" s="115">
        <v>-1</v>
      </c>
      <c r="AJ1174" s="115">
        <v>0</v>
      </c>
      <c r="AM1174" s="115" t="s">
        <v>348</v>
      </c>
      <c r="AN1174" s="115">
        <v>-1</v>
      </c>
      <c r="AQ1174" s="115">
        <v>608</v>
      </c>
      <c r="AR1174" s="115" t="s">
        <v>247</v>
      </c>
      <c r="AS1174" s="115" t="s">
        <v>355</v>
      </c>
      <c r="AT1174" s="115" t="s">
        <v>296</v>
      </c>
      <c r="AV1174" s="115">
        <v>5.4449223498225496</v>
      </c>
      <c r="AW1174" s="115">
        <v>0.7227310535</v>
      </c>
    </row>
    <row r="1175" spans="1:49" x14ac:dyDescent="0.25">
      <c r="A1175" s="117">
        <v>550000</v>
      </c>
      <c r="B1175" s="117">
        <v>870000</v>
      </c>
      <c r="C1175" s="117">
        <v>870000</v>
      </c>
      <c r="D1175" s="115" t="s">
        <v>342</v>
      </c>
      <c r="E1175" s="115" t="s">
        <v>13</v>
      </c>
      <c r="F1175" s="115" t="s">
        <v>343</v>
      </c>
      <c r="G1175" s="115" t="s">
        <v>344</v>
      </c>
      <c r="H1175" s="115">
        <v>0.56000000000000005</v>
      </c>
      <c r="I1175" s="115">
        <v>0.48</v>
      </c>
      <c r="J1175" s="115" t="s">
        <v>350</v>
      </c>
      <c r="K1175" s="117">
        <v>1.5645980570000001E-6</v>
      </c>
      <c r="L1175" s="115">
        <v>3697.3813855888002</v>
      </c>
      <c r="M1175" s="115">
        <v>9.2096594654569905</v>
      </c>
      <c r="N1175" s="115">
        <v>1.3542620814797801</v>
      </c>
      <c r="O1175" s="115">
        <v>1.44094153E-5</v>
      </c>
      <c r="P1175" s="117">
        <v>2.1188758213519998E-6</v>
      </c>
      <c r="Q1175" s="115">
        <v>5.78491573188E-3</v>
      </c>
      <c r="R1175" s="115">
        <v>1200</v>
      </c>
      <c r="S1175" s="115" t="s">
        <v>351</v>
      </c>
      <c r="T1175" s="115">
        <v>1200</v>
      </c>
      <c r="U1175" s="115" t="s">
        <v>352</v>
      </c>
      <c r="V1175" s="115" t="s">
        <v>350</v>
      </c>
      <c r="Z1175" s="115">
        <v>0</v>
      </c>
      <c r="AA1175" s="115">
        <v>1</v>
      </c>
      <c r="AB1175" s="115">
        <v>1.44094153E-5</v>
      </c>
      <c r="AC1175" s="117">
        <v>2.1188758213519998E-6</v>
      </c>
      <c r="AD1175" s="115">
        <v>891.12738895780501</v>
      </c>
      <c r="AF1175" s="115">
        <v>-1</v>
      </c>
      <c r="AG1175" s="115">
        <v>-1</v>
      </c>
      <c r="AH1175" s="115">
        <v>-1</v>
      </c>
      <c r="AI1175" s="115">
        <v>-1</v>
      </c>
      <c r="AJ1175" s="115">
        <v>0</v>
      </c>
      <c r="AM1175" s="115" t="s">
        <v>348</v>
      </c>
      <c r="AN1175" s="115">
        <v>-1</v>
      </c>
      <c r="AQ1175" s="115">
        <v>608</v>
      </c>
      <c r="AR1175" s="115" t="s">
        <v>247</v>
      </c>
      <c r="AS1175" s="115" t="s">
        <v>355</v>
      </c>
      <c r="AT1175" s="115" t="s">
        <v>296</v>
      </c>
      <c r="AV1175" s="115">
        <v>4.6229807100883802</v>
      </c>
      <c r="AW1175" s="115">
        <v>0.7227310535</v>
      </c>
    </row>
    <row r="1176" spans="1:49" x14ac:dyDescent="0.25">
      <c r="A1176" s="117">
        <v>550000</v>
      </c>
      <c r="B1176" s="117">
        <v>870000</v>
      </c>
      <c r="C1176" s="117">
        <v>870000</v>
      </c>
      <c r="D1176" s="115" t="s">
        <v>342</v>
      </c>
      <c r="E1176" s="115" t="s">
        <v>13</v>
      </c>
      <c r="F1176" s="115" t="s">
        <v>343</v>
      </c>
      <c r="G1176" s="115" t="s">
        <v>344</v>
      </c>
      <c r="H1176" s="115">
        <v>0.56000000000000005</v>
      </c>
      <c r="I1176" s="115">
        <v>0.48</v>
      </c>
      <c r="J1176" s="115" t="s">
        <v>350</v>
      </c>
      <c r="K1176" s="115">
        <v>2.9770412572500001E-3</v>
      </c>
      <c r="L1176" s="115">
        <v>3682.59813766149</v>
      </c>
      <c r="M1176" s="115">
        <v>9.1751459501170505</v>
      </c>
      <c r="N1176" s="115">
        <v>1.34926546710053</v>
      </c>
      <c r="O1176" s="115">
        <v>2.731478803479E-2</v>
      </c>
      <c r="P1176" s="115">
        <v>4.0168189625400001E-3</v>
      </c>
      <c r="Q1176" s="115">
        <v>10.963246589693901</v>
      </c>
      <c r="R1176" s="115">
        <v>1210</v>
      </c>
      <c r="S1176" s="115" t="s">
        <v>353</v>
      </c>
      <c r="T1176" s="115">
        <v>1210</v>
      </c>
      <c r="U1176" s="115" t="s">
        <v>352</v>
      </c>
      <c r="V1176" s="115" t="s">
        <v>350</v>
      </c>
      <c r="Z1176" s="115">
        <v>0</v>
      </c>
      <c r="AA1176" s="115">
        <v>1</v>
      </c>
      <c r="AB1176" s="115">
        <v>2.731478803479E-2</v>
      </c>
      <c r="AC1176" s="115">
        <v>4.0168189625400001E-3</v>
      </c>
      <c r="AD1176" s="115">
        <v>417.066330651675</v>
      </c>
      <c r="AF1176" s="115">
        <v>-1</v>
      </c>
      <c r="AG1176" s="115">
        <v>-1</v>
      </c>
      <c r="AH1176" s="115">
        <v>-1</v>
      </c>
      <c r="AI1176" s="115">
        <v>-1</v>
      </c>
      <c r="AJ1176" s="115">
        <v>0</v>
      </c>
      <c r="AM1176" s="115" t="s">
        <v>348</v>
      </c>
      <c r="AN1176" s="115">
        <v>-1</v>
      </c>
      <c r="AQ1176" s="115">
        <v>608</v>
      </c>
      <c r="AR1176" s="115" t="s">
        <v>247</v>
      </c>
      <c r="AS1176" s="115" t="s">
        <v>355</v>
      </c>
      <c r="AT1176" s="115" t="s">
        <v>296</v>
      </c>
      <c r="AV1176" s="115">
        <v>25.74219302925</v>
      </c>
      <c r="AW1176" s="115">
        <v>0.33825330949999999</v>
      </c>
    </row>
    <row r="1177" spans="1:49" x14ac:dyDescent="0.25">
      <c r="A1177" s="117">
        <v>550000</v>
      </c>
      <c r="B1177" s="117">
        <v>870000</v>
      </c>
      <c r="C1177" s="117">
        <v>870000</v>
      </c>
      <c r="D1177" s="115" t="s">
        <v>342</v>
      </c>
      <c r="E1177" s="115" t="s">
        <v>13</v>
      </c>
      <c r="F1177" s="115" t="s">
        <v>343</v>
      </c>
      <c r="G1177" s="115" t="s">
        <v>344</v>
      </c>
      <c r="H1177" s="115">
        <v>0.56000000000000005</v>
      </c>
      <c r="I1177" s="115">
        <v>0.48</v>
      </c>
      <c r="J1177" s="115" t="s">
        <v>350</v>
      </c>
      <c r="K1177" s="115">
        <v>8.8875721769900006E-3</v>
      </c>
      <c r="L1177" s="115">
        <v>3682.59813766149</v>
      </c>
      <c r="M1177" s="115">
        <v>9.1751459501170505</v>
      </c>
      <c r="N1177" s="115">
        <v>1.34926546710053</v>
      </c>
      <c r="O1177" s="115">
        <v>8.1544771866160007E-2</v>
      </c>
      <c r="P1177" s="115">
        <v>1.1991694224780001E-2</v>
      </c>
      <c r="Q1177" s="115">
        <v>32.729356747348596</v>
      </c>
      <c r="R1177" s="115">
        <v>1210</v>
      </c>
      <c r="S1177" s="115" t="s">
        <v>353</v>
      </c>
      <c r="T1177" s="115">
        <v>1210</v>
      </c>
      <c r="U1177" s="115" t="s">
        <v>352</v>
      </c>
      <c r="V1177" s="115" t="s">
        <v>350</v>
      </c>
      <c r="Z1177" s="115">
        <v>0</v>
      </c>
      <c r="AA1177" s="115">
        <v>1</v>
      </c>
      <c r="AB1177" s="115">
        <v>8.1544771866160007E-2</v>
      </c>
      <c r="AC1177" s="115">
        <v>1.1991694224780001E-2</v>
      </c>
      <c r="AD1177" s="115">
        <v>337.14563398424002</v>
      </c>
      <c r="AF1177" s="115">
        <v>-1</v>
      </c>
      <c r="AG1177" s="115">
        <v>-1</v>
      </c>
      <c r="AH1177" s="115">
        <v>-1</v>
      </c>
      <c r="AI1177" s="115">
        <v>-1</v>
      </c>
      <c r="AJ1177" s="115">
        <v>0</v>
      </c>
      <c r="AM1177" s="115" t="s">
        <v>348</v>
      </c>
      <c r="AN1177" s="115">
        <v>-1</v>
      </c>
      <c r="AQ1177" s="115">
        <v>608</v>
      </c>
      <c r="AR1177" s="115" t="s">
        <v>247</v>
      </c>
      <c r="AS1177" s="115" t="s">
        <v>355</v>
      </c>
      <c r="AT1177" s="115" t="s">
        <v>296</v>
      </c>
      <c r="AV1177" s="115">
        <v>39.581124476137298</v>
      </c>
      <c r="AW1177" s="115">
        <v>0.2734352263</v>
      </c>
    </row>
    <row r="1178" spans="1:49" x14ac:dyDescent="0.25">
      <c r="A1178" s="117">
        <v>550000</v>
      </c>
      <c r="B1178" s="117">
        <v>870000</v>
      </c>
      <c r="C1178" s="117">
        <v>870000</v>
      </c>
      <c r="D1178" s="115" t="s">
        <v>342</v>
      </c>
      <c r="E1178" s="115" t="s">
        <v>13</v>
      </c>
      <c r="F1178" s="115" t="s">
        <v>343</v>
      </c>
      <c r="G1178" s="115" t="s">
        <v>344</v>
      </c>
      <c r="H1178" s="115">
        <v>0.56000000000000005</v>
      </c>
      <c r="I1178" s="115">
        <v>0.48</v>
      </c>
      <c r="J1178" s="115" t="s">
        <v>350</v>
      </c>
      <c r="K1178" s="115">
        <v>1.6670513217380001E-2</v>
      </c>
      <c r="L1178" s="115">
        <v>3682.59813724993</v>
      </c>
      <c r="M1178" s="115">
        <v>9.1751459490916503</v>
      </c>
      <c r="N1178" s="115">
        <v>1.3492654669497299</v>
      </c>
      <c r="O1178" s="115">
        <v>0.15295439181574</v>
      </c>
      <c r="P1178" s="115">
        <v>2.2492947800540002E-2</v>
      </c>
      <c r="Q1178" s="115">
        <v>61.390800921331298</v>
      </c>
      <c r="R1178" s="115">
        <v>1210</v>
      </c>
      <c r="S1178" s="115" t="s">
        <v>353</v>
      </c>
      <c r="T1178" s="115">
        <v>1210</v>
      </c>
      <c r="U1178" s="115" t="s">
        <v>352</v>
      </c>
      <c r="V1178" s="115" t="s">
        <v>350</v>
      </c>
      <c r="Z1178" s="115">
        <v>0</v>
      </c>
      <c r="AA1178" s="115">
        <v>1</v>
      </c>
      <c r="AB1178" s="115">
        <v>0.15295439181574</v>
      </c>
      <c r="AC1178" s="115">
        <v>2.2492947800540002E-2</v>
      </c>
      <c r="AD1178" s="115">
        <v>327.56005848941101</v>
      </c>
      <c r="AF1178" s="115">
        <v>-1</v>
      </c>
      <c r="AG1178" s="115">
        <v>-1</v>
      </c>
      <c r="AH1178" s="115">
        <v>-1</v>
      </c>
      <c r="AI1178" s="115">
        <v>-1</v>
      </c>
      <c r="AJ1178" s="115">
        <v>0</v>
      </c>
      <c r="AM1178" s="115" t="s">
        <v>348</v>
      </c>
      <c r="AN1178" s="115">
        <v>-1</v>
      </c>
      <c r="AQ1178" s="115">
        <v>608</v>
      </c>
      <c r="AR1178" s="115" t="s">
        <v>247</v>
      </c>
      <c r="AS1178" s="115" t="s">
        <v>355</v>
      </c>
      <c r="AT1178" s="115" t="s">
        <v>296</v>
      </c>
      <c r="AV1178" s="115">
        <v>34.0681904646029</v>
      </c>
      <c r="AW1178" s="115">
        <v>0.26566103689999998</v>
      </c>
    </row>
    <row r="1179" spans="1:49" x14ac:dyDescent="0.25">
      <c r="A1179" s="117">
        <v>550000</v>
      </c>
      <c r="B1179" s="117">
        <v>870000</v>
      </c>
      <c r="C1179" s="117">
        <v>870000</v>
      </c>
      <c r="D1179" s="115" t="s">
        <v>342</v>
      </c>
      <c r="E1179" s="115" t="s">
        <v>13</v>
      </c>
      <c r="F1179" s="115" t="s">
        <v>343</v>
      </c>
      <c r="G1179" s="115" t="s">
        <v>344</v>
      </c>
      <c r="H1179" s="115">
        <v>0.56000000000000005</v>
      </c>
      <c r="I1179" s="115">
        <v>0.48</v>
      </c>
      <c r="J1179" s="115" t="s">
        <v>350</v>
      </c>
      <c r="K1179" s="115">
        <v>9.3796862238140002E-2</v>
      </c>
      <c r="L1179" s="115">
        <v>3682.59813724993</v>
      </c>
      <c r="M1179" s="115">
        <v>9.1751459490916503</v>
      </c>
      <c r="N1179" s="115">
        <v>1.3492654669497299</v>
      </c>
      <c r="O1179" s="115">
        <v>0.86059990060182001</v>
      </c>
      <c r="P1179" s="115">
        <v>0.12655686712617001</v>
      </c>
      <c r="Q1179" s="115">
        <v>345.416150158081</v>
      </c>
      <c r="R1179" s="115">
        <v>1210</v>
      </c>
      <c r="S1179" s="115" t="s">
        <v>353</v>
      </c>
      <c r="T1179" s="115">
        <v>1210</v>
      </c>
      <c r="U1179" s="115" t="s">
        <v>352</v>
      </c>
      <c r="V1179" s="115" t="s">
        <v>350</v>
      </c>
      <c r="Z1179" s="115">
        <v>0</v>
      </c>
      <c r="AA1179" s="115">
        <v>1</v>
      </c>
      <c r="AB1179" s="115">
        <v>0.86059990060182001</v>
      </c>
      <c r="AC1179" s="115">
        <v>0.12655686712617001</v>
      </c>
      <c r="AD1179" s="115">
        <v>856.35555442061002</v>
      </c>
      <c r="AF1179" s="115">
        <v>-1</v>
      </c>
      <c r="AG1179" s="115">
        <v>-1</v>
      </c>
      <c r="AH1179" s="115">
        <v>-1</v>
      </c>
      <c r="AI1179" s="115">
        <v>-1</v>
      </c>
      <c r="AJ1179" s="115">
        <v>0</v>
      </c>
      <c r="AM1179" s="115" t="s">
        <v>348</v>
      </c>
      <c r="AN1179" s="115">
        <v>-1</v>
      </c>
      <c r="AQ1179" s="115">
        <v>608</v>
      </c>
      <c r="AR1179" s="115" t="s">
        <v>247</v>
      </c>
      <c r="AS1179" s="115" t="s">
        <v>355</v>
      </c>
      <c r="AT1179" s="115" t="s">
        <v>296</v>
      </c>
      <c r="AV1179" s="115">
        <v>83.051548199029398</v>
      </c>
      <c r="AW1179" s="115">
        <v>0.69453005219999997</v>
      </c>
    </row>
    <row r="1180" spans="1:49" x14ac:dyDescent="0.25">
      <c r="A1180" s="117">
        <v>550000</v>
      </c>
      <c r="B1180" s="117">
        <v>870000</v>
      </c>
      <c r="C1180" s="117">
        <v>870000</v>
      </c>
      <c r="D1180" s="115" t="s">
        <v>342</v>
      </c>
      <c r="E1180" s="115" t="s">
        <v>13</v>
      </c>
      <c r="F1180" s="115" t="s">
        <v>343</v>
      </c>
      <c r="G1180" s="115" t="s">
        <v>344</v>
      </c>
      <c r="H1180" s="115">
        <v>0.56000000000000005</v>
      </c>
      <c r="I1180" s="115">
        <v>0.48</v>
      </c>
      <c r="J1180" s="115" t="s">
        <v>350</v>
      </c>
      <c r="K1180" s="115">
        <v>2.157101748138E-2</v>
      </c>
      <c r="L1180" s="115">
        <v>3682.59813724993</v>
      </c>
      <c r="M1180" s="115">
        <v>9.1751459490916503</v>
      </c>
      <c r="N1180" s="115">
        <v>1.3492654669497299</v>
      </c>
      <c r="O1180" s="115">
        <v>0.19791723366208999</v>
      </c>
      <c r="P1180" s="115">
        <v>2.9105028974590001E-2</v>
      </c>
      <c r="Q1180" s="115">
        <v>79.437388795526701</v>
      </c>
      <c r="R1180" s="115">
        <v>1210</v>
      </c>
      <c r="S1180" s="115" t="s">
        <v>353</v>
      </c>
      <c r="T1180" s="115">
        <v>1210</v>
      </c>
      <c r="U1180" s="115" t="s">
        <v>352</v>
      </c>
      <c r="V1180" s="115" t="s">
        <v>350</v>
      </c>
      <c r="Z1180" s="115">
        <v>0</v>
      </c>
      <c r="AA1180" s="115">
        <v>1</v>
      </c>
      <c r="AB1180" s="115">
        <v>0.19791723366208999</v>
      </c>
      <c r="AC1180" s="115">
        <v>2.9105028974590001E-2</v>
      </c>
      <c r="AD1180" s="115">
        <v>233.344249791133</v>
      </c>
      <c r="AF1180" s="115">
        <v>-1</v>
      </c>
      <c r="AG1180" s="115">
        <v>-1</v>
      </c>
      <c r="AH1180" s="115">
        <v>-1</v>
      </c>
      <c r="AI1180" s="115">
        <v>-1</v>
      </c>
      <c r="AJ1180" s="115">
        <v>0</v>
      </c>
      <c r="AM1180" s="115" t="s">
        <v>348</v>
      </c>
      <c r="AN1180" s="115">
        <v>-1</v>
      </c>
      <c r="AQ1180" s="115">
        <v>608</v>
      </c>
      <c r="AR1180" s="115" t="s">
        <v>247</v>
      </c>
      <c r="AS1180" s="115" t="s">
        <v>355</v>
      </c>
      <c r="AT1180" s="115" t="s">
        <v>296</v>
      </c>
      <c r="AV1180" s="115">
        <v>37.621267758862402</v>
      </c>
      <c r="AW1180" s="115">
        <v>0.1892491888</v>
      </c>
    </row>
    <row r="1181" spans="1:49" x14ac:dyDescent="0.25">
      <c r="A1181" s="117">
        <v>550000</v>
      </c>
      <c r="B1181" s="117">
        <v>870000</v>
      </c>
      <c r="C1181" s="117">
        <v>870000</v>
      </c>
      <c r="D1181" s="115" t="s">
        <v>342</v>
      </c>
      <c r="E1181" s="115" t="s">
        <v>13</v>
      </c>
      <c r="F1181" s="115" t="s">
        <v>343</v>
      </c>
      <c r="G1181" s="115" t="s">
        <v>344</v>
      </c>
      <c r="H1181" s="115">
        <v>0.56000000000000005</v>
      </c>
      <c r="I1181" s="115">
        <v>0.48</v>
      </c>
      <c r="J1181" s="115" t="s">
        <v>350</v>
      </c>
      <c r="K1181" s="115">
        <v>0.14251655493727999</v>
      </c>
      <c r="L1181" s="115">
        <v>3682.59813724993</v>
      </c>
      <c r="M1181" s="115">
        <v>9.1751459490916503</v>
      </c>
      <c r="N1181" s="115">
        <v>1.3492654669497299</v>
      </c>
      <c r="O1181" s="115">
        <v>1.3076101917112799</v>
      </c>
      <c r="P1181" s="115">
        <v>0.19229266604551001</v>
      </c>
      <c r="Q1181" s="115">
        <v>524.83119973930502</v>
      </c>
      <c r="R1181" s="115">
        <v>1210</v>
      </c>
      <c r="S1181" s="115" t="s">
        <v>353</v>
      </c>
      <c r="T1181" s="115">
        <v>1210</v>
      </c>
      <c r="U1181" s="115" t="s">
        <v>352</v>
      </c>
      <c r="V1181" s="115" t="s">
        <v>350</v>
      </c>
      <c r="Z1181" s="115">
        <v>0</v>
      </c>
      <c r="AA1181" s="115">
        <v>1</v>
      </c>
      <c r="AB1181" s="115">
        <v>1.3076101917112799</v>
      </c>
      <c r="AC1181" s="115">
        <v>0.19229266604551001</v>
      </c>
      <c r="AD1181" s="115">
        <v>524.83119973930502</v>
      </c>
      <c r="AF1181" s="115">
        <v>-1</v>
      </c>
      <c r="AG1181" s="115">
        <v>-1</v>
      </c>
      <c r="AH1181" s="115">
        <v>-1</v>
      </c>
      <c r="AI1181" s="115">
        <v>-1</v>
      </c>
      <c r="AJ1181" s="115">
        <v>0</v>
      </c>
      <c r="AM1181" s="115" t="s">
        <v>348</v>
      </c>
      <c r="AN1181" s="115">
        <v>-1</v>
      </c>
      <c r="AQ1181" s="115">
        <v>608</v>
      </c>
      <c r="AR1181" s="115" t="s">
        <v>247</v>
      </c>
      <c r="AS1181" s="115" t="s">
        <v>355</v>
      </c>
      <c r="AT1181" s="115" t="s">
        <v>296</v>
      </c>
      <c r="AV1181" s="115">
        <v>96.182947893470796</v>
      </c>
      <c r="AW1181" s="115">
        <v>0.42565385220000002</v>
      </c>
    </row>
    <row r="1182" spans="1:49" x14ac:dyDescent="0.25">
      <c r="A1182" s="117">
        <v>550000</v>
      </c>
      <c r="B1182" s="117">
        <v>870000</v>
      </c>
      <c r="C1182" s="117">
        <v>870000</v>
      </c>
      <c r="D1182" s="115" t="s">
        <v>342</v>
      </c>
      <c r="E1182" s="115" t="s">
        <v>13</v>
      </c>
      <c r="F1182" s="115" t="s">
        <v>343</v>
      </c>
      <c r="G1182" s="115" t="s">
        <v>344</v>
      </c>
      <c r="H1182" s="115">
        <v>0.56000000000000005</v>
      </c>
      <c r="I1182" s="115">
        <v>0.48</v>
      </c>
      <c r="J1182" s="115" t="s">
        <v>350</v>
      </c>
      <c r="K1182" s="115">
        <v>0.10370574214804</v>
      </c>
      <c r="L1182" s="115">
        <v>3682.59813724993</v>
      </c>
      <c r="M1182" s="115">
        <v>9.1751459490916503</v>
      </c>
      <c r="N1182" s="115">
        <v>1.3492654669497299</v>
      </c>
      <c r="O1182" s="115">
        <v>0.95151531996719996</v>
      </c>
      <c r="P1182" s="115">
        <v>0.13992657660475</v>
      </c>
      <c r="Q1182" s="115">
        <v>381.90657285652298</v>
      </c>
      <c r="R1182" s="115">
        <v>1210</v>
      </c>
      <c r="S1182" s="115" t="s">
        <v>353</v>
      </c>
      <c r="T1182" s="115">
        <v>1210</v>
      </c>
      <c r="U1182" s="115" t="s">
        <v>352</v>
      </c>
      <c r="V1182" s="115" t="s">
        <v>350</v>
      </c>
      <c r="Z1182" s="115">
        <v>0</v>
      </c>
      <c r="AA1182" s="115">
        <v>1</v>
      </c>
      <c r="AB1182" s="115">
        <v>0.95151531996719996</v>
      </c>
      <c r="AC1182" s="115">
        <v>0.13992657660475</v>
      </c>
      <c r="AD1182" s="115">
        <v>381.90657285652298</v>
      </c>
      <c r="AF1182" s="115">
        <v>-1</v>
      </c>
      <c r="AG1182" s="115">
        <v>-1</v>
      </c>
      <c r="AH1182" s="115">
        <v>-1</v>
      </c>
      <c r="AI1182" s="115">
        <v>-1</v>
      </c>
      <c r="AJ1182" s="115">
        <v>0</v>
      </c>
      <c r="AM1182" s="115" t="s">
        <v>348</v>
      </c>
      <c r="AN1182" s="115">
        <v>-1</v>
      </c>
      <c r="AQ1182" s="115">
        <v>608</v>
      </c>
      <c r="AR1182" s="115" t="s">
        <v>247</v>
      </c>
      <c r="AS1182" s="115" t="s">
        <v>355</v>
      </c>
      <c r="AT1182" s="115" t="s">
        <v>296</v>
      </c>
      <c r="AV1182" s="115">
        <v>83.800565946686504</v>
      </c>
      <c r="AW1182" s="115">
        <v>0.30973769089999997</v>
      </c>
    </row>
    <row r="1183" spans="1:49" x14ac:dyDescent="0.25">
      <c r="A1183" s="117">
        <v>550000</v>
      </c>
      <c r="B1183" s="117">
        <v>870000</v>
      </c>
      <c r="C1183" s="117">
        <v>870000</v>
      </c>
      <c r="D1183" s="115" t="s">
        <v>342</v>
      </c>
      <c r="E1183" s="115" t="s">
        <v>13</v>
      </c>
      <c r="F1183" s="115" t="s">
        <v>343</v>
      </c>
      <c r="G1183" s="115" t="s">
        <v>344</v>
      </c>
      <c r="H1183" s="115">
        <v>0.56000000000000005</v>
      </c>
      <c r="I1183" s="115">
        <v>0.48</v>
      </c>
      <c r="J1183" s="115" t="s">
        <v>350</v>
      </c>
      <c r="K1183" s="115">
        <v>1.9091890822629999E-2</v>
      </c>
      <c r="L1183" s="115">
        <v>3682.59813724993</v>
      </c>
      <c r="M1183" s="115">
        <v>9.1751459490916503</v>
      </c>
      <c r="N1183" s="115">
        <v>1.3492654669497299</v>
      </c>
      <c r="O1183" s="115">
        <v>0.17517088474178</v>
      </c>
      <c r="P1183" s="115">
        <v>2.576002898575E-2</v>
      </c>
      <c r="Q1183" s="115">
        <v>70.307761580007295</v>
      </c>
      <c r="R1183" s="115">
        <v>1210</v>
      </c>
      <c r="S1183" s="115" t="s">
        <v>353</v>
      </c>
      <c r="T1183" s="115">
        <v>1210</v>
      </c>
      <c r="U1183" s="115" t="s">
        <v>352</v>
      </c>
      <c r="V1183" s="115" t="s">
        <v>350</v>
      </c>
      <c r="Z1183" s="115">
        <v>0</v>
      </c>
      <c r="AA1183" s="115">
        <v>1</v>
      </c>
      <c r="AB1183" s="115">
        <v>0.17517088474178</v>
      </c>
      <c r="AC1183" s="115">
        <v>2.576002898575E-2</v>
      </c>
      <c r="AD1183" s="115">
        <v>93.713975701802099</v>
      </c>
      <c r="AF1183" s="115">
        <v>-1</v>
      </c>
      <c r="AG1183" s="115">
        <v>-1</v>
      </c>
      <c r="AH1183" s="115">
        <v>-1</v>
      </c>
      <c r="AI1183" s="115">
        <v>-1</v>
      </c>
      <c r="AJ1183" s="115">
        <v>0</v>
      </c>
      <c r="AM1183" s="115" t="s">
        <v>348</v>
      </c>
      <c r="AN1183" s="115">
        <v>-1</v>
      </c>
      <c r="AQ1183" s="115">
        <v>608</v>
      </c>
      <c r="AR1183" s="115" t="s">
        <v>247</v>
      </c>
      <c r="AS1183" s="115" t="s">
        <v>355</v>
      </c>
      <c r="AT1183" s="115" t="s">
        <v>296</v>
      </c>
      <c r="AV1183" s="115">
        <v>35.384154942541898</v>
      </c>
      <c r="AW1183" s="115">
        <v>7.6004846500000001E-2</v>
      </c>
    </row>
    <row r="1184" spans="1:49" x14ac:dyDescent="0.25">
      <c r="A1184" s="117">
        <v>550000</v>
      </c>
      <c r="B1184" s="117">
        <v>870000</v>
      </c>
      <c r="C1184" s="117">
        <v>870000</v>
      </c>
      <c r="D1184" s="115" t="s">
        <v>342</v>
      </c>
      <c r="E1184" s="115" t="s">
        <v>13</v>
      </c>
      <c r="F1184" s="115" t="s">
        <v>343</v>
      </c>
      <c r="G1184" s="115" t="s">
        <v>344</v>
      </c>
      <c r="H1184" s="115">
        <v>0.56000000000000005</v>
      </c>
      <c r="I1184" s="115">
        <v>0.48</v>
      </c>
      <c r="J1184" s="115" t="s">
        <v>350</v>
      </c>
      <c r="K1184" s="115">
        <v>0.14066595882944</v>
      </c>
      <c r="L1184" s="115">
        <v>3682.59813724993</v>
      </c>
      <c r="M1184" s="115">
        <v>9.1751459490916503</v>
      </c>
      <c r="N1184" s="115">
        <v>1.3492654669497299</v>
      </c>
      <c r="O1184" s="115">
        <v>1.29063070232903</v>
      </c>
      <c r="P1184" s="115">
        <v>0.18979572062392999</v>
      </c>
      <c r="Q1184" s="115">
        <v>518.01619795977103</v>
      </c>
      <c r="R1184" s="115">
        <v>1210</v>
      </c>
      <c r="S1184" s="115" t="s">
        <v>353</v>
      </c>
      <c r="T1184" s="115">
        <v>1210</v>
      </c>
      <c r="U1184" s="115" t="s">
        <v>352</v>
      </c>
      <c r="V1184" s="115" t="s">
        <v>350</v>
      </c>
      <c r="Z1184" s="115">
        <v>0</v>
      </c>
      <c r="AA1184" s="115">
        <v>1</v>
      </c>
      <c r="AB1184" s="115">
        <v>1.29063070232903</v>
      </c>
      <c r="AC1184" s="115">
        <v>0.18979572062392999</v>
      </c>
      <c r="AD1184" s="115">
        <v>527.66312578952295</v>
      </c>
      <c r="AF1184" s="115">
        <v>-1</v>
      </c>
      <c r="AG1184" s="115">
        <v>-1</v>
      </c>
      <c r="AH1184" s="115">
        <v>-1</v>
      </c>
      <c r="AI1184" s="115">
        <v>-1</v>
      </c>
      <c r="AJ1184" s="115">
        <v>0</v>
      </c>
      <c r="AM1184" s="115" t="s">
        <v>348</v>
      </c>
      <c r="AN1184" s="115">
        <v>-1</v>
      </c>
      <c r="AQ1184" s="115">
        <v>608</v>
      </c>
      <c r="AR1184" s="115" t="s">
        <v>247</v>
      </c>
      <c r="AS1184" s="115" t="s">
        <v>355</v>
      </c>
      <c r="AT1184" s="115" t="s">
        <v>296</v>
      </c>
      <c r="AV1184" s="115">
        <v>94.617744183510695</v>
      </c>
      <c r="AW1184" s="115">
        <v>0.42795062919999999</v>
      </c>
    </row>
    <row r="1185" spans="1:49" x14ac:dyDescent="0.25">
      <c r="A1185" s="117">
        <v>550000</v>
      </c>
      <c r="B1185" s="117">
        <v>870000</v>
      </c>
      <c r="C1185" s="117">
        <v>870000</v>
      </c>
      <c r="D1185" s="115" t="s">
        <v>342</v>
      </c>
      <c r="E1185" s="115" t="s">
        <v>13</v>
      </c>
      <c r="F1185" s="115" t="s">
        <v>343</v>
      </c>
      <c r="G1185" s="115" t="s">
        <v>344</v>
      </c>
      <c r="H1185" s="115">
        <v>0.56000000000000005</v>
      </c>
      <c r="I1185" s="115">
        <v>0.48</v>
      </c>
      <c r="J1185" s="115" t="s">
        <v>350</v>
      </c>
      <c r="K1185" s="115">
        <v>0.10581715731748</v>
      </c>
      <c r="L1185" s="115">
        <v>3682.59813724993</v>
      </c>
      <c r="M1185" s="115">
        <v>9.1751459490916503</v>
      </c>
      <c r="N1185" s="115">
        <v>1.3492654669497299</v>
      </c>
      <c r="O1185" s="115">
        <v>0.97088786230590995</v>
      </c>
      <c r="P1185" s="115">
        <v>0.14277543617926999</v>
      </c>
      <c r="Q1185" s="115">
        <v>389.68206642645299</v>
      </c>
      <c r="R1185" s="115">
        <v>1210</v>
      </c>
      <c r="S1185" s="115" t="s">
        <v>353</v>
      </c>
      <c r="T1185" s="115">
        <v>1210</v>
      </c>
      <c r="U1185" s="115" t="s">
        <v>352</v>
      </c>
      <c r="V1185" s="115" t="s">
        <v>350</v>
      </c>
      <c r="Z1185" s="115">
        <v>0</v>
      </c>
      <c r="AA1185" s="115">
        <v>1</v>
      </c>
      <c r="AB1185" s="115">
        <v>0.97088786230590995</v>
      </c>
      <c r="AC1185" s="115">
        <v>0.14277543617926999</v>
      </c>
      <c r="AD1185" s="115">
        <v>389.68206642645299</v>
      </c>
      <c r="AF1185" s="115">
        <v>-1</v>
      </c>
      <c r="AG1185" s="115">
        <v>-1</v>
      </c>
      <c r="AH1185" s="115">
        <v>-1</v>
      </c>
      <c r="AI1185" s="115">
        <v>-1</v>
      </c>
      <c r="AJ1185" s="115">
        <v>0</v>
      </c>
      <c r="AM1185" s="115" t="s">
        <v>348</v>
      </c>
      <c r="AN1185" s="115">
        <v>-1</v>
      </c>
      <c r="AQ1185" s="115">
        <v>608</v>
      </c>
      <c r="AR1185" s="115" t="s">
        <v>247</v>
      </c>
      <c r="AS1185" s="115" t="s">
        <v>355</v>
      </c>
      <c r="AT1185" s="115" t="s">
        <v>296</v>
      </c>
      <c r="AV1185" s="115">
        <v>84.073224737340894</v>
      </c>
      <c r="AW1185" s="115">
        <v>0.31604384949999997</v>
      </c>
    </row>
    <row r="1186" spans="1:49" x14ac:dyDescent="0.25">
      <c r="A1186" s="117">
        <v>550000</v>
      </c>
      <c r="B1186" s="117">
        <v>870000</v>
      </c>
      <c r="C1186" s="117">
        <v>870000</v>
      </c>
      <c r="D1186" s="115" t="s">
        <v>342</v>
      </c>
      <c r="E1186" s="115" t="s">
        <v>13</v>
      </c>
      <c r="F1186" s="115" t="s">
        <v>343</v>
      </c>
      <c r="G1186" s="115" t="s">
        <v>344</v>
      </c>
      <c r="H1186" s="115">
        <v>0.56000000000000005</v>
      </c>
      <c r="I1186" s="115">
        <v>0.48</v>
      </c>
      <c r="J1186" s="115" t="s">
        <v>350</v>
      </c>
      <c r="K1186" s="115">
        <v>7.4299282959189999E-2</v>
      </c>
      <c r="L1186" s="115">
        <v>3682.59813724993</v>
      </c>
      <c r="M1186" s="115">
        <v>9.1751459490916503</v>
      </c>
      <c r="N1186" s="115">
        <v>1.3492654669497299</v>
      </c>
      <c r="O1186" s="115">
        <v>0.68170676506342998</v>
      </c>
      <c r="P1186" s="115">
        <v>0.10024945671596</v>
      </c>
      <c r="Q1186" s="115">
        <v>273.61440102452201</v>
      </c>
      <c r="R1186" s="115">
        <v>1210</v>
      </c>
      <c r="S1186" s="115" t="s">
        <v>353</v>
      </c>
      <c r="T1186" s="115">
        <v>1210</v>
      </c>
      <c r="U1186" s="115" t="s">
        <v>352</v>
      </c>
      <c r="V1186" s="115" t="s">
        <v>350</v>
      </c>
      <c r="Z1186" s="115">
        <v>0</v>
      </c>
      <c r="AA1186" s="115">
        <v>1</v>
      </c>
      <c r="AB1186" s="115">
        <v>0.68170676506342998</v>
      </c>
      <c r="AC1186" s="115">
        <v>0.10024945671596</v>
      </c>
      <c r="AD1186" s="115">
        <v>273.61440102452201</v>
      </c>
      <c r="AF1186" s="115">
        <v>-1</v>
      </c>
      <c r="AG1186" s="115">
        <v>-1</v>
      </c>
      <c r="AH1186" s="115">
        <v>-1</v>
      </c>
      <c r="AI1186" s="115">
        <v>-1</v>
      </c>
      <c r="AJ1186" s="115">
        <v>0</v>
      </c>
      <c r="AM1186" s="115" t="s">
        <v>348</v>
      </c>
      <c r="AN1186" s="115">
        <v>-1</v>
      </c>
      <c r="AQ1186" s="115">
        <v>608</v>
      </c>
      <c r="AR1186" s="115" t="s">
        <v>247</v>
      </c>
      <c r="AS1186" s="115" t="s">
        <v>355</v>
      </c>
      <c r="AT1186" s="115" t="s">
        <v>296</v>
      </c>
      <c r="AV1186" s="115">
        <v>80.375638695135805</v>
      </c>
      <c r="AW1186" s="115">
        <v>0.22190948990000001</v>
      </c>
    </row>
    <row r="1187" spans="1:49" x14ac:dyDescent="0.25">
      <c r="A1187" s="117">
        <v>550000</v>
      </c>
      <c r="B1187" s="117">
        <v>870000</v>
      </c>
      <c r="C1187" s="117">
        <v>870000</v>
      </c>
      <c r="D1187" s="115" t="s">
        <v>342</v>
      </c>
      <c r="E1187" s="115" t="s">
        <v>13</v>
      </c>
      <c r="F1187" s="115" t="s">
        <v>343</v>
      </c>
      <c r="G1187" s="115" t="s">
        <v>344</v>
      </c>
      <c r="H1187" s="115">
        <v>0.56000000000000005</v>
      </c>
      <c r="I1187" s="115">
        <v>0.48</v>
      </c>
      <c r="J1187" s="115" t="s">
        <v>350</v>
      </c>
      <c r="K1187" s="115">
        <v>2.2691371648150001E-2</v>
      </c>
      <c r="L1187" s="115">
        <v>3682.59813724993</v>
      </c>
      <c r="M1187" s="115">
        <v>9.1751459490916503</v>
      </c>
      <c r="N1187" s="115">
        <v>1.3492654669497299</v>
      </c>
      <c r="O1187" s="115">
        <v>0.20819664665693</v>
      </c>
      <c r="P1187" s="115">
        <v>3.061668416258E-2</v>
      </c>
      <c r="Q1187" s="115">
        <v>83.563202963156201</v>
      </c>
      <c r="R1187" s="115">
        <v>1210</v>
      </c>
      <c r="S1187" s="115" t="s">
        <v>353</v>
      </c>
      <c r="T1187" s="115">
        <v>1210</v>
      </c>
      <c r="U1187" s="115" t="s">
        <v>352</v>
      </c>
      <c r="V1187" s="115" t="s">
        <v>350</v>
      </c>
      <c r="Z1187" s="115">
        <v>0</v>
      </c>
      <c r="AA1187" s="115">
        <v>1</v>
      </c>
      <c r="AB1187" s="115">
        <v>0.20819664665693</v>
      </c>
      <c r="AC1187" s="115">
        <v>3.061668416258E-2</v>
      </c>
      <c r="AD1187" s="115">
        <v>83.563202963154794</v>
      </c>
      <c r="AF1187" s="115">
        <v>-1</v>
      </c>
      <c r="AG1187" s="115">
        <v>-1</v>
      </c>
      <c r="AH1187" s="115">
        <v>-1</v>
      </c>
      <c r="AI1187" s="115">
        <v>-1</v>
      </c>
      <c r="AJ1187" s="115">
        <v>0</v>
      </c>
      <c r="AM1187" s="115" t="s">
        <v>348</v>
      </c>
      <c r="AN1187" s="115">
        <v>-1</v>
      </c>
      <c r="AQ1187" s="115">
        <v>608</v>
      </c>
      <c r="AR1187" s="115" t="s">
        <v>247</v>
      </c>
      <c r="AS1187" s="115" t="s">
        <v>355</v>
      </c>
      <c r="AT1187" s="115" t="s">
        <v>296</v>
      </c>
      <c r="AV1187" s="115">
        <v>38.453062167434503</v>
      </c>
      <c r="AW1187" s="115">
        <v>6.7772265200000001E-2</v>
      </c>
    </row>
    <row r="1188" spans="1:49" x14ac:dyDescent="0.25">
      <c r="A1188" s="117">
        <v>550000</v>
      </c>
      <c r="B1188" s="117">
        <v>870000</v>
      </c>
      <c r="C1188" s="117">
        <v>870000</v>
      </c>
      <c r="D1188" s="115" t="s">
        <v>342</v>
      </c>
      <c r="E1188" s="115" t="s">
        <v>13</v>
      </c>
      <c r="F1188" s="115" t="s">
        <v>343</v>
      </c>
      <c r="G1188" s="115" t="s">
        <v>344</v>
      </c>
      <c r="H1188" s="115">
        <v>0.56000000000000005</v>
      </c>
      <c r="I1188" s="115">
        <v>0.48</v>
      </c>
      <c r="J1188" s="115" t="s">
        <v>345</v>
      </c>
      <c r="K1188" s="115">
        <v>1.3413974509519999E-2</v>
      </c>
      <c r="L1188" s="115">
        <v>3727.8422111027298</v>
      </c>
      <c r="M1188" s="115">
        <v>10.7079693679022</v>
      </c>
      <c r="N1188" s="115">
        <v>2.06118708650907</v>
      </c>
      <c r="O1188" s="115">
        <v>0.14363642814978</v>
      </c>
      <c r="P1188" s="115">
        <v>2.7648711037780001E-2</v>
      </c>
      <c r="Q1188" s="115">
        <v>50.005180395252196</v>
      </c>
      <c r="R1188" s="115">
        <v>1300</v>
      </c>
      <c r="S1188" s="115" t="s">
        <v>346</v>
      </c>
      <c r="T1188" s="115">
        <v>1300</v>
      </c>
      <c r="U1188" s="115" t="s">
        <v>347</v>
      </c>
      <c r="V1188" s="115" t="s">
        <v>345</v>
      </c>
      <c r="Z1188" s="115">
        <v>0</v>
      </c>
      <c r="AA1188" s="115">
        <v>1</v>
      </c>
      <c r="AB1188" s="115">
        <v>0.14363642814978</v>
      </c>
      <c r="AC1188" s="115">
        <v>2.7648711037780001E-2</v>
      </c>
      <c r="AD1188" s="115">
        <v>329.40238453596697</v>
      </c>
      <c r="AF1188" s="115">
        <v>-1</v>
      </c>
      <c r="AG1188" s="115">
        <v>-1</v>
      </c>
      <c r="AH1188" s="115">
        <v>-1</v>
      </c>
      <c r="AI1188" s="115">
        <v>-1</v>
      </c>
      <c r="AJ1188" s="115">
        <v>0</v>
      </c>
      <c r="AM1188" s="115" t="s">
        <v>348</v>
      </c>
      <c r="AN1188" s="115">
        <v>-1</v>
      </c>
      <c r="AQ1188" s="115">
        <v>608</v>
      </c>
      <c r="AR1188" s="115" t="s">
        <v>247</v>
      </c>
      <c r="AS1188" s="115" t="s">
        <v>355</v>
      </c>
      <c r="AT1188" s="115" t="s">
        <v>296</v>
      </c>
      <c r="AV1188" s="115">
        <v>37.177327999787202</v>
      </c>
      <c r="AW1188" s="115">
        <v>0.26715521860000002</v>
      </c>
    </row>
    <row r="1189" spans="1:49" x14ac:dyDescent="0.25">
      <c r="A1189" s="117">
        <v>550000</v>
      </c>
      <c r="B1189" s="117">
        <v>870000</v>
      </c>
      <c r="C1189" s="117">
        <v>870000</v>
      </c>
      <c r="D1189" s="115" t="s">
        <v>342</v>
      </c>
      <c r="E1189" s="115" t="s">
        <v>13</v>
      </c>
      <c r="F1189" s="115" t="s">
        <v>343</v>
      </c>
      <c r="G1189" s="115" t="s">
        <v>344</v>
      </c>
      <c r="H1189" s="115">
        <v>0.56000000000000005</v>
      </c>
      <c r="I1189" s="115">
        <v>0.48</v>
      </c>
      <c r="J1189" s="115" t="s">
        <v>350</v>
      </c>
      <c r="K1189" s="115">
        <v>1.3089268991699999E-3</v>
      </c>
      <c r="L1189" s="115">
        <v>3727.8422111027298</v>
      </c>
      <c r="M1189" s="115">
        <v>10.7079693679022</v>
      </c>
      <c r="N1189" s="115">
        <v>2.06118708650907</v>
      </c>
      <c r="O1189" s="115">
        <v>1.401594914121E-2</v>
      </c>
      <c r="P1189" s="115">
        <v>2.6979432217600001E-3</v>
      </c>
      <c r="Q1189" s="115">
        <v>4.8794729459998303</v>
      </c>
      <c r="R1189" s="115">
        <v>1300</v>
      </c>
      <c r="S1189" s="115" t="s">
        <v>346</v>
      </c>
      <c r="T1189" s="115">
        <v>1300</v>
      </c>
      <c r="U1189" s="115" t="s">
        <v>352</v>
      </c>
      <c r="V1189" s="115" t="s">
        <v>350</v>
      </c>
      <c r="Z1189" s="115">
        <v>0</v>
      </c>
      <c r="AA1189" s="115">
        <v>1</v>
      </c>
      <c r="AB1189" s="115">
        <v>1.401594914121E-2</v>
      </c>
      <c r="AC1189" s="115">
        <v>2.6979432217600001E-3</v>
      </c>
      <c r="AD1189" s="115">
        <v>4.8794729459991997</v>
      </c>
      <c r="AF1189" s="115">
        <v>-1</v>
      </c>
      <c r="AG1189" s="115">
        <v>-1</v>
      </c>
      <c r="AH1189" s="115">
        <v>-1</v>
      </c>
      <c r="AI1189" s="115">
        <v>-1</v>
      </c>
      <c r="AJ1189" s="115">
        <v>0</v>
      </c>
      <c r="AM1189" s="115" t="s">
        <v>348</v>
      </c>
      <c r="AN1189" s="115">
        <v>-1</v>
      </c>
      <c r="AQ1189" s="115">
        <v>608</v>
      </c>
      <c r="AR1189" s="115" t="s">
        <v>247</v>
      </c>
      <c r="AS1189" s="115" t="s">
        <v>355</v>
      </c>
      <c r="AT1189" s="115" t="s">
        <v>296</v>
      </c>
      <c r="AV1189" s="115">
        <v>12.673860002597801</v>
      </c>
      <c r="AW1189" s="115">
        <v>3.9573990000000003E-3</v>
      </c>
    </row>
    <row r="1190" spans="1:49" x14ac:dyDescent="0.25">
      <c r="A1190" s="117">
        <v>550000</v>
      </c>
      <c r="B1190" s="117">
        <v>870000</v>
      </c>
      <c r="C1190" s="117">
        <v>870000</v>
      </c>
      <c r="D1190" s="115" t="s">
        <v>342</v>
      </c>
      <c r="E1190" s="115" t="s">
        <v>13</v>
      </c>
      <c r="F1190" s="115" t="s">
        <v>343</v>
      </c>
      <c r="G1190" s="115" t="s">
        <v>344</v>
      </c>
      <c r="H1190" s="115">
        <v>0.56000000000000005</v>
      </c>
      <c r="I1190" s="115">
        <v>0.48</v>
      </c>
      <c r="J1190" s="115" t="s">
        <v>345</v>
      </c>
      <c r="K1190" s="115">
        <v>4.5285562982000003E-4</v>
      </c>
      <c r="L1190" s="115">
        <v>3727.8422111027298</v>
      </c>
      <c r="M1190" s="115">
        <v>10.7079693679022</v>
      </c>
      <c r="N1190" s="115">
        <v>2.06118708650907</v>
      </c>
      <c r="O1190" s="115">
        <v>4.84916421221E-3</v>
      </c>
      <c r="P1190" s="115">
        <v>9.3342017624000004E-4</v>
      </c>
      <c r="Q1190" s="115">
        <v>1.6881743323859599</v>
      </c>
      <c r="R1190" s="115">
        <v>1300</v>
      </c>
      <c r="S1190" s="115" t="s">
        <v>346</v>
      </c>
      <c r="T1190" s="115">
        <v>1300</v>
      </c>
      <c r="U1190" s="115" t="s">
        <v>347</v>
      </c>
      <c r="V1190" s="115" t="s">
        <v>345</v>
      </c>
      <c r="Z1190" s="115">
        <v>0</v>
      </c>
      <c r="AA1190" s="115">
        <v>1</v>
      </c>
      <c r="AB1190" s="115">
        <v>4.84916421221E-3</v>
      </c>
      <c r="AC1190" s="115">
        <v>9.3342017624000004E-4</v>
      </c>
      <c r="AD1190" s="115">
        <v>1.6881743323870699</v>
      </c>
      <c r="AF1190" s="115">
        <v>-1</v>
      </c>
      <c r="AG1190" s="115">
        <v>-1</v>
      </c>
      <c r="AH1190" s="115">
        <v>-1</v>
      </c>
      <c r="AI1190" s="115">
        <v>-1</v>
      </c>
      <c r="AJ1190" s="115">
        <v>0</v>
      </c>
      <c r="AM1190" s="115" t="s">
        <v>348</v>
      </c>
      <c r="AN1190" s="115">
        <v>-1</v>
      </c>
      <c r="AQ1190" s="115">
        <v>608</v>
      </c>
      <c r="AR1190" s="115" t="s">
        <v>247</v>
      </c>
      <c r="AS1190" s="115" t="s">
        <v>355</v>
      </c>
      <c r="AT1190" s="115" t="s">
        <v>296</v>
      </c>
      <c r="AV1190" s="115">
        <v>13.031946383759699</v>
      </c>
      <c r="AW1190" s="115">
        <v>1.3691599999999999E-3</v>
      </c>
    </row>
    <row r="1191" spans="1:49" x14ac:dyDescent="0.25">
      <c r="A1191" s="117">
        <v>550000</v>
      </c>
      <c r="B1191" s="117">
        <v>870000</v>
      </c>
      <c r="C1191" s="117">
        <v>870000</v>
      </c>
      <c r="D1191" s="115" t="s">
        <v>342</v>
      </c>
      <c r="E1191" s="115" t="s">
        <v>13</v>
      </c>
      <c r="F1191" s="115" t="s">
        <v>343</v>
      </c>
      <c r="G1191" s="115" t="s">
        <v>344</v>
      </c>
      <c r="H1191" s="115">
        <v>0.56000000000000005</v>
      </c>
      <c r="I1191" s="115">
        <v>0.48</v>
      </c>
      <c r="J1191" s="115" t="s">
        <v>350</v>
      </c>
      <c r="K1191" s="115">
        <v>9.7263170628750006E-2</v>
      </c>
      <c r="L1191" s="115">
        <v>3727.44264522311</v>
      </c>
      <c r="M1191" s="115">
        <v>10.706886355925599</v>
      </c>
      <c r="N1191" s="115">
        <v>2.0609861560358702</v>
      </c>
      <c r="O1191" s="115">
        <v>1.0413857145391101</v>
      </c>
      <c r="P1191" s="115">
        <v>0.20045804815802001</v>
      </c>
      <c r="Q1191" s="115">
        <v>362.54289001124499</v>
      </c>
      <c r="R1191" s="115">
        <v>1300</v>
      </c>
      <c r="S1191" s="115" t="s">
        <v>346</v>
      </c>
      <c r="T1191" s="115">
        <v>1300</v>
      </c>
      <c r="U1191" s="115" t="s">
        <v>352</v>
      </c>
      <c r="V1191" s="115" t="s">
        <v>350</v>
      </c>
      <c r="Z1191" s="115">
        <v>0</v>
      </c>
      <c r="AA1191" s="115">
        <v>1</v>
      </c>
      <c r="AB1191" s="115">
        <v>1.0413857145391101</v>
      </c>
      <c r="AC1191" s="115">
        <v>0.20045804815802001</v>
      </c>
      <c r="AD1191" s="115">
        <v>393.09759055996199</v>
      </c>
      <c r="AF1191" s="115">
        <v>-1</v>
      </c>
      <c r="AG1191" s="115">
        <v>-1</v>
      </c>
      <c r="AH1191" s="115">
        <v>-1</v>
      </c>
      <c r="AI1191" s="115">
        <v>-1</v>
      </c>
      <c r="AJ1191" s="115">
        <v>0</v>
      </c>
      <c r="AM1191" s="115" t="s">
        <v>348</v>
      </c>
      <c r="AN1191" s="115">
        <v>-1</v>
      </c>
      <c r="AQ1191" s="115">
        <v>608</v>
      </c>
      <c r="AR1191" s="115" t="s">
        <v>247</v>
      </c>
      <c r="AS1191" s="115" t="s">
        <v>355</v>
      </c>
      <c r="AT1191" s="115" t="s">
        <v>296</v>
      </c>
      <c r="AV1191" s="115">
        <v>110.98313218035599</v>
      </c>
      <c r="AW1191" s="115">
        <v>0.31881394210000003</v>
      </c>
    </row>
    <row r="1192" spans="1:49" x14ac:dyDescent="0.25">
      <c r="A1192" s="117">
        <v>550000</v>
      </c>
      <c r="B1192" s="117">
        <v>870000</v>
      </c>
      <c r="C1192" s="117">
        <v>870000</v>
      </c>
      <c r="D1192" s="115" t="s">
        <v>342</v>
      </c>
      <c r="E1192" s="115" t="s">
        <v>13</v>
      </c>
      <c r="F1192" s="115" t="s">
        <v>343</v>
      </c>
      <c r="G1192" s="115" t="s">
        <v>344</v>
      </c>
      <c r="H1192" s="115">
        <v>0.56000000000000005</v>
      </c>
      <c r="I1192" s="115">
        <v>0.48</v>
      </c>
      <c r="J1192" s="115" t="s">
        <v>345</v>
      </c>
      <c r="K1192" s="115">
        <v>0.11118334253304001</v>
      </c>
      <c r="L1192" s="115">
        <v>3727.44264522311</v>
      </c>
      <c r="M1192" s="115">
        <v>10.706886355925599</v>
      </c>
      <c r="N1192" s="115">
        <v>2.0609861560358702</v>
      </c>
      <c r="O1192" s="115">
        <v>1.19042741317326</v>
      </c>
      <c r="P1192" s="115">
        <v>0.22914732974240001</v>
      </c>
      <c r="Q1192" s="115">
        <v>414.42953239612098</v>
      </c>
      <c r="R1192" s="115">
        <v>1300</v>
      </c>
      <c r="S1192" s="115" t="s">
        <v>346</v>
      </c>
      <c r="T1192" s="115">
        <v>1300</v>
      </c>
      <c r="U1192" s="115" t="s">
        <v>347</v>
      </c>
      <c r="V1192" s="115" t="s">
        <v>345</v>
      </c>
      <c r="Z1192" s="115">
        <v>0</v>
      </c>
      <c r="AA1192" s="115">
        <v>1</v>
      </c>
      <c r="AB1192" s="115">
        <v>1.19042741317326</v>
      </c>
      <c r="AC1192" s="115">
        <v>0.22914732974240001</v>
      </c>
      <c r="AD1192" s="115">
        <v>832.94655487344198</v>
      </c>
      <c r="AF1192" s="115">
        <v>-1</v>
      </c>
      <c r="AG1192" s="115">
        <v>-1</v>
      </c>
      <c r="AH1192" s="115">
        <v>-1</v>
      </c>
      <c r="AI1192" s="115">
        <v>-1</v>
      </c>
      <c r="AJ1192" s="115">
        <v>0</v>
      </c>
      <c r="AM1192" s="115" t="s">
        <v>348</v>
      </c>
      <c r="AN1192" s="115">
        <v>-1</v>
      </c>
      <c r="AQ1192" s="115">
        <v>608</v>
      </c>
      <c r="AR1192" s="115" t="s">
        <v>247</v>
      </c>
      <c r="AS1192" s="115" t="s">
        <v>355</v>
      </c>
      <c r="AT1192" s="115" t="s">
        <v>296</v>
      </c>
      <c r="AV1192" s="115">
        <v>122.471457485042</v>
      </c>
      <c r="AW1192" s="115">
        <v>0.67554465119999996</v>
      </c>
    </row>
    <row r="1193" spans="1:49" x14ac:dyDescent="0.25">
      <c r="A1193" s="117">
        <v>550000</v>
      </c>
      <c r="B1193" s="117">
        <v>870000</v>
      </c>
      <c r="C1193" s="117">
        <v>870000</v>
      </c>
      <c r="D1193" s="115" t="s">
        <v>342</v>
      </c>
      <c r="E1193" s="115" t="s">
        <v>13</v>
      </c>
      <c r="F1193" s="115" t="s">
        <v>343</v>
      </c>
      <c r="G1193" s="115" t="s">
        <v>344</v>
      </c>
      <c r="H1193" s="115">
        <v>0.56000000000000005</v>
      </c>
      <c r="I1193" s="115">
        <v>0.48</v>
      </c>
      <c r="J1193" s="115" t="s">
        <v>350</v>
      </c>
      <c r="K1193" s="115">
        <v>5.5035662503999999E-3</v>
      </c>
      <c r="L1193" s="115">
        <v>3727.44264522311</v>
      </c>
      <c r="M1193" s="115">
        <v>10.706886355925599</v>
      </c>
      <c r="N1193" s="115">
        <v>2.0609861560358702</v>
      </c>
      <c r="O1193" s="115">
        <v>5.8926058395359998E-2</v>
      </c>
      <c r="P1193" s="115">
        <v>1.13427738509E-2</v>
      </c>
      <c r="Q1193" s="115">
        <v>20.514227542559102</v>
      </c>
      <c r="R1193" s="115">
        <v>1300</v>
      </c>
      <c r="S1193" s="115" t="s">
        <v>346</v>
      </c>
      <c r="T1193" s="115">
        <v>1300</v>
      </c>
      <c r="U1193" s="115" t="s">
        <v>352</v>
      </c>
      <c r="V1193" s="115" t="s">
        <v>350</v>
      </c>
      <c r="Z1193" s="115">
        <v>0</v>
      </c>
      <c r="AA1193" s="115">
        <v>1</v>
      </c>
      <c r="AB1193" s="115">
        <v>5.8926058395359998E-2</v>
      </c>
      <c r="AC1193" s="115">
        <v>1.13427738509E-2</v>
      </c>
      <c r="AD1193" s="115">
        <v>20.514227542560601</v>
      </c>
      <c r="AF1193" s="115">
        <v>-1</v>
      </c>
      <c r="AG1193" s="115">
        <v>-1</v>
      </c>
      <c r="AH1193" s="115">
        <v>-1</v>
      </c>
      <c r="AI1193" s="115">
        <v>-1</v>
      </c>
      <c r="AJ1193" s="115">
        <v>0</v>
      </c>
      <c r="AM1193" s="115" t="s">
        <v>348</v>
      </c>
      <c r="AN1193" s="115">
        <v>-1</v>
      </c>
      <c r="AQ1193" s="115">
        <v>608</v>
      </c>
      <c r="AR1193" s="115" t="s">
        <v>247</v>
      </c>
      <c r="AS1193" s="115" t="s">
        <v>355</v>
      </c>
      <c r="AT1193" s="115" t="s">
        <v>296</v>
      </c>
      <c r="AV1193" s="115">
        <v>20.364722235223599</v>
      </c>
      <c r="AW1193" s="115">
        <v>1.66376541E-2</v>
      </c>
    </row>
    <row r="1194" spans="1:49" x14ac:dyDescent="0.25">
      <c r="A1194" s="117">
        <v>550000</v>
      </c>
      <c r="B1194" s="117">
        <v>870000</v>
      </c>
      <c r="C1194" s="117">
        <v>870000</v>
      </c>
      <c r="D1194" s="115" t="s">
        <v>342</v>
      </c>
      <c r="E1194" s="115" t="s">
        <v>13</v>
      </c>
      <c r="F1194" s="115" t="s">
        <v>343</v>
      </c>
      <c r="G1194" s="115" t="s">
        <v>344</v>
      </c>
      <c r="H1194" s="115">
        <v>0.56000000000000005</v>
      </c>
      <c r="I1194" s="115">
        <v>0.48</v>
      </c>
      <c r="J1194" s="115" t="s">
        <v>345</v>
      </c>
      <c r="K1194" s="115">
        <v>5.3045134784E-4</v>
      </c>
      <c r="L1194" s="115">
        <v>3727.44264522311</v>
      </c>
      <c r="M1194" s="115">
        <v>10.706886355925599</v>
      </c>
      <c r="N1194" s="115">
        <v>2.0609861560358702</v>
      </c>
      <c r="O1194" s="115">
        <v>5.6794822986799996E-3</v>
      </c>
      <c r="P1194" s="115">
        <v>1.09325288435E-3</v>
      </c>
      <c r="Q1194" s="115">
        <v>1.97722697515862</v>
      </c>
      <c r="R1194" s="115">
        <v>1300</v>
      </c>
      <c r="S1194" s="115" t="s">
        <v>346</v>
      </c>
      <c r="T1194" s="115">
        <v>1300</v>
      </c>
      <c r="U1194" s="115" t="s">
        <v>347</v>
      </c>
      <c r="V1194" s="115" t="s">
        <v>345</v>
      </c>
      <c r="Z1194" s="115">
        <v>0</v>
      </c>
      <c r="AA1194" s="115">
        <v>1</v>
      </c>
      <c r="AB1194" s="115">
        <v>5.6794822986799996E-3</v>
      </c>
      <c r="AC1194" s="115">
        <v>1.09325288435E-3</v>
      </c>
      <c r="AD1194" s="115">
        <v>1.9772269751604099</v>
      </c>
      <c r="AF1194" s="115">
        <v>-1</v>
      </c>
      <c r="AG1194" s="115">
        <v>-1</v>
      </c>
      <c r="AH1194" s="115">
        <v>-1</v>
      </c>
      <c r="AI1194" s="115">
        <v>-1</v>
      </c>
      <c r="AJ1194" s="115">
        <v>0</v>
      </c>
      <c r="AM1194" s="115" t="s">
        <v>348</v>
      </c>
      <c r="AN1194" s="115">
        <v>-1</v>
      </c>
      <c r="AQ1194" s="115">
        <v>608</v>
      </c>
      <c r="AR1194" s="115" t="s">
        <v>247</v>
      </c>
      <c r="AS1194" s="115" t="s">
        <v>355</v>
      </c>
      <c r="AT1194" s="115" t="s">
        <v>296</v>
      </c>
      <c r="AV1194" s="115">
        <v>14.5828124489868</v>
      </c>
      <c r="AW1194" s="115">
        <v>1.6035903999999999E-3</v>
      </c>
    </row>
    <row r="1195" spans="1:49" x14ac:dyDescent="0.25">
      <c r="A1195" s="117">
        <v>550000</v>
      </c>
      <c r="B1195" s="117">
        <v>870000</v>
      </c>
      <c r="C1195" s="117">
        <v>870000</v>
      </c>
      <c r="D1195" s="115" t="s">
        <v>342</v>
      </c>
      <c r="E1195" s="115" t="s">
        <v>13</v>
      </c>
      <c r="F1195" s="115" t="s">
        <v>343</v>
      </c>
      <c r="G1195" s="115" t="s">
        <v>344</v>
      </c>
      <c r="H1195" s="115">
        <v>0.56000000000000005</v>
      </c>
      <c r="I1195" s="115">
        <v>0.48</v>
      </c>
      <c r="J1195" s="115" t="s">
        <v>350</v>
      </c>
      <c r="K1195" s="115">
        <v>0.40566498260731998</v>
      </c>
      <c r="L1195" s="115">
        <v>3692.1473047975001</v>
      </c>
      <c r="M1195" s="115">
        <v>9.1974220030874392</v>
      </c>
      <c r="N1195" s="115">
        <v>1.3524897859709899</v>
      </c>
      <c r="O1195" s="115">
        <v>3.7310720369146599</v>
      </c>
      <c r="P1195" s="115">
        <v>0.54865774550250002</v>
      </c>
      <c r="Q1195" s="115">
        <v>1497.77487218434</v>
      </c>
      <c r="R1195" s="115">
        <v>1200</v>
      </c>
      <c r="S1195" s="115" t="s">
        <v>351</v>
      </c>
      <c r="T1195" s="115">
        <v>1200</v>
      </c>
      <c r="U1195" s="115" t="s">
        <v>352</v>
      </c>
      <c r="V1195" s="115" t="s">
        <v>350</v>
      </c>
      <c r="Z1195" s="115">
        <v>0</v>
      </c>
      <c r="AA1195" s="115">
        <v>1</v>
      </c>
      <c r="AB1195" s="115">
        <v>3.7310720369146599</v>
      </c>
      <c r="AC1195" s="115">
        <v>0.54865774550250002</v>
      </c>
      <c r="AD1195" s="115">
        <v>1612.46948848489</v>
      </c>
      <c r="AF1195" s="115">
        <v>-1</v>
      </c>
      <c r="AG1195" s="115">
        <v>-1</v>
      </c>
      <c r="AH1195" s="115">
        <v>-1</v>
      </c>
      <c r="AI1195" s="115">
        <v>-1</v>
      </c>
      <c r="AJ1195" s="115">
        <v>0</v>
      </c>
      <c r="AM1195" s="115" t="s">
        <v>348</v>
      </c>
      <c r="AN1195" s="115">
        <v>-1</v>
      </c>
      <c r="AQ1195" s="115">
        <v>608</v>
      </c>
      <c r="AR1195" s="115" t="s">
        <v>247</v>
      </c>
      <c r="AS1195" s="115" t="s">
        <v>355</v>
      </c>
      <c r="AT1195" s="115" t="s">
        <v>296</v>
      </c>
      <c r="AV1195" s="115">
        <v>195.38025209782001</v>
      </c>
      <c r="AW1195" s="115">
        <v>1.3077611423</v>
      </c>
    </row>
    <row r="1196" spans="1:49" x14ac:dyDescent="0.25">
      <c r="A1196" s="117">
        <v>550000</v>
      </c>
      <c r="B1196" s="117">
        <v>870000</v>
      </c>
      <c r="C1196" s="117">
        <v>870000</v>
      </c>
      <c r="D1196" s="115" t="s">
        <v>342</v>
      </c>
      <c r="E1196" s="115" t="s">
        <v>13</v>
      </c>
      <c r="F1196" s="115" t="s">
        <v>343</v>
      </c>
      <c r="G1196" s="115" t="s">
        <v>344</v>
      </c>
      <c r="H1196" s="115">
        <v>0.56000000000000005</v>
      </c>
      <c r="I1196" s="115">
        <v>0.48</v>
      </c>
      <c r="J1196" s="115" t="s">
        <v>350</v>
      </c>
      <c r="K1196" s="115">
        <v>5.1951429159399999E-3</v>
      </c>
      <c r="L1196" s="115">
        <v>3692.1473047975001</v>
      </c>
      <c r="M1196" s="115">
        <v>9.1974220030874392</v>
      </c>
      <c r="N1196" s="115">
        <v>1.3524897859709899</v>
      </c>
      <c r="O1196" s="115">
        <v>4.7781921764310002E-2</v>
      </c>
      <c r="P1196" s="115">
        <v>7.0263777304699999E-3</v>
      </c>
      <c r="Q1196" s="115">
        <v>19.181232915151501</v>
      </c>
      <c r="R1196" s="115">
        <v>1200</v>
      </c>
      <c r="S1196" s="115" t="s">
        <v>351</v>
      </c>
      <c r="T1196" s="115">
        <v>1200</v>
      </c>
      <c r="U1196" s="115" t="s">
        <v>352</v>
      </c>
      <c r="V1196" s="115" t="s">
        <v>350</v>
      </c>
      <c r="Z1196" s="115">
        <v>0</v>
      </c>
      <c r="AA1196" s="115">
        <v>1</v>
      </c>
      <c r="AB1196" s="115">
        <v>4.7781921764310002E-2</v>
      </c>
      <c r="AC1196" s="115">
        <v>7.0263777304699999E-3</v>
      </c>
      <c r="AD1196" s="115">
        <v>1612.46948848489</v>
      </c>
      <c r="AF1196" s="115">
        <v>-1</v>
      </c>
      <c r="AG1196" s="115">
        <v>-1</v>
      </c>
      <c r="AH1196" s="115">
        <v>-1</v>
      </c>
      <c r="AI1196" s="115">
        <v>-1</v>
      </c>
      <c r="AJ1196" s="115">
        <v>0</v>
      </c>
      <c r="AM1196" s="115" t="s">
        <v>348</v>
      </c>
      <c r="AN1196" s="115">
        <v>-1</v>
      </c>
      <c r="AQ1196" s="115">
        <v>608</v>
      </c>
      <c r="AR1196" s="115" t="s">
        <v>247</v>
      </c>
      <c r="AS1196" s="115" t="s">
        <v>355</v>
      </c>
      <c r="AT1196" s="115" t="s">
        <v>296</v>
      </c>
      <c r="AV1196" s="115">
        <v>100.656461241716</v>
      </c>
      <c r="AW1196" s="115">
        <v>1.3077611423</v>
      </c>
    </row>
    <row r="1197" spans="1:49" x14ac:dyDescent="0.25">
      <c r="A1197" s="117">
        <v>550000</v>
      </c>
      <c r="B1197" s="117">
        <v>870000</v>
      </c>
      <c r="C1197" s="117">
        <v>870000</v>
      </c>
      <c r="D1197" s="115" t="s">
        <v>342</v>
      </c>
      <c r="E1197" s="115" t="s">
        <v>13</v>
      </c>
      <c r="F1197" s="115" t="s">
        <v>343</v>
      </c>
      <c r="G1197" s="115" t="s">
        <v>344</v>
      </c>
      <c r="H1197" s="115">
        <v>0.56000000000000005</v>
      </c>
      <c r="I1197" s="115">
        <v>0.48</v>
      </c>
      <c r="J1197" s="115" t="s">
        <v>350</v>
      </c>
      <c r="K1197" s="115">
        <v>0.18103399635601</v>
      </c>
      <c r="L1197" s="115">
        <v>3692.1473047975001</v>
      </c>
      <c r="M1197" s="115">
        <v>9.1974220030874392</v>
      </c>
      <c r="N1197" s="115">
        <v>1.3524897859709899</v>
      </c>
      <c r="O1197" s="115">
        <v>1.66504606139167</v>
      </c>
      <c r="P1197" s="115">
        <v>0.24484663098501999</v>
      </c>
      <c r="Q1197" s="115">
        <v>668.40418172258501</v>
      </c>
      <c r="R1197" s="115">
        <v>1210</v>
      </c>
      <c r="S1197" s="115" t="s">
        <v>353</v>
      </c>
      <c r="T1197" s="115">
        <v>1210</v>
      </c>
      <c r="U1197" s="115" t="s">
        <v>352</v>
      </c>
      <c r="V1197" s="115" t="s">
        <v>350</v>
      </c>
      <c r="Z1197" s="115">
        <v>0</v>
      </c>
      <c r="AA1197" s="115">
        <v>1</v>
      </c>
      <c r="AB1197" s="115">
        <v>1.66504606139167</v>
      </c>
      <c r="AC1197" s="115">
        <v>0.24484663098501999</v>
      </c>
      <c r="AD1197" s="115">
        <v>668.40418172258501</v>
      </c>
      <c r="AF1197" s="115">
        <v>-1</v>
      </c>
      <c r="AG1197" s="115">
        <v>-1</v>
      </c>
      <c r="AH1197" s="115">
        <v>-1</v>
      </c>
      <c r="AI1197" s="115">
        <v>-1</v>
      </c>
      <c r="AJ1197" s="115">
        <v>0</v>
      </c>
      <c r="AM1197" s="115" t="s">
        <v>348</v>
      </c>
      <c r="AN1197" s="115">
        <v>-1</v>
      </c>
      <c r="AQ1197" s="115">
        <v>608</v>
      </c>
      <c r="AR1197" s="115" t="s">
        <v>247</v>
      </c>
      <c r="AS1197" s="115" t="s">
        <v>355</v>
      </c>
      <c r="AT1197" s="115" t="s">
        <v>296</v>
      </c>
      <c r="AV1197" s="115">
        <v>116.42882332868101</v>
      </c>
      <c r="AW1197" s="115">
        <v>0.54209584889999995</v>
      </c>
    </row>
    <row r="1198" spans="1:49" x14ac:dyDescent="0.25">
      <c r="A1198" s="117">
        <v>550000</v>
      </c>
      <c r="B1198" s="117">
        <v>870000</v>
      </c>
      <c r="C1198" s="117">
        <v>870000</v>
      </c>
      <c r="D1198" s="115" t="s">
        <v>342</v>
      </c>
      <c r="E1198" s="115" t="s">
        <v>13</v>
      </c>
      <c r="F1198" s="115" t="s">
        <v>343</v>
      </c>
      <c r="G1198" s="115" t="s">
        <v>344</v>
      </c>
      <c r="H1198" s="115">
        <v>0.56000000000000005</v>
      </c>
      <c r="I1198" s="115">
        <v>0.48</v>
      </c>
      <c r="J1198" s="115" t="s">
        <v>350</v>
      </c>
      <c r="K1198" s="115">
        <v>4.4858685801319999E-2</v>
      </c>
      <c r="L1198" s="115">
        <v>3674.4298322680302</v>
      </c>
      <c r="M1198" s="115">
        <v>9.1560573706664599</v>
      </c>
      <c r="N1198" s="115">
        <v>1.34650128908871</v>
      </c>
      <c r="O1198" s="115">
        <v>0.41072870076960999</v>
      </c>
      <c r="P1198" s="115">
        <v>6.0402278258300003E-2</v>
      </c>
      <c r="Q1198" s="115">
        <v>164.83009334471899</v>
      </c>
      <c r="R1198" s="115">
        <v>1210</v>
      </c>
      <c r="S1198" s="115" t="s">
        <v>353</v>
      </c>
      <c r="T1198" s="115">
        <v>1210</v>
      </c>
      <c r="U1198" s="115" t="s">
        <v>352</v>
      </c>
      <c r="V1198" s="115" t="s">
        <v>350</v>
      </c>
      <c r="Z1198" s="115">
        <v>0</v>
      </c>
      <c r="AA1198" s="115">
        <v>1</v>
      </c>
      <c r="AB1198" s="115">
        <v>0.41072870076960999</v>
      </c>
      <c r="AC1198" s="115">
        <v>6.0402278258300003E-2</v>
      </c>
      <c r="AD1198" s="115">
        <v>890.52682750417796</v>
      </c>
      <c r="AF1198" s="115">
        <v>-1</v>
      </c>
      <c r="AG1198" s="115">
        <v>-1</v>
      </c>
      <c r="AH1198" s="115">
        <v>-1</v>
      </c>
      <c r="AI1198" s="115">
        <v>-1</v>
      </c>
      <c r="AJ1198" s="115">
        <v>0</v>
      </c>
      <c r="AM1198" s="115" t="s">
        <v>348</v>
      </c>
      <c r="AN1198" s="115">
        <v>-1</v>
      </c>
      <c r="AQ1198" s="115">
        <v>608</v>
      </c>
      <c r="AR1198" s="115" t="s">
        <v>247</v>
      </c>
      <c r="AS1198" s="115" t="s">
        <v>355</v>
      </c>
      <c r="AT1198" s="115" t="s">
        <v>296</v>
      </c>
      <c r="AV1198" s="115">
        <v>66.164766862296801</v>
      </c>
      <c r="AW1198" s="115">
        <v>0.72224398010000002</v>
      </c>
    </row>
    <row r="1199" spans="1:49" x14ac:dyDescent="0.25">
      <c r="A1199" s="117">
        <v>550000</v>
      </c>
      <c r="B1199" s="117">
        <v>870000</v>
      </c>
      <c r="C1199" s="117">
        <v>870000</v>
      </c>
      <c r="D1199" s="115" t="s">
        <v>342</v>
      </c>
      <c r="E1199" s="115" t="s">
        <v>13</v>
      </c>
      <c r="F1199" s="115" t="s">
        <v>343</v>
      </c>
      <c r="G1199" s="115" t="s">
        <v>344</v>
      </c>
      <c r="H1199" s="115">
        <v>0.56000000000000005</v>
      </c>
      <c r="I1199" s="115">
        <v>0.48</v>
      </c>
      <c r="J1199" s="115" t="s">
        <v>350</v>
      </c>
      <c r="K1199" s="115">
        <v>3.2334157024090003E-2</v>
      </c>
      <c r="L1199" s="115">
        <v>3674.4298322680302</v>
      </c>
      <c r="M1199" s="115">
        <v>9.1560573706664599</v>
      </c>
      <c r="N1199" s="115">
        <v>1.34650128908871</v>
      </c>
      <c r="O1199" s="115">
        <v>0.29605339674471998</v>
      </c>
      <c r="P1199" s="115">
        <v>4.3537984114529998E-2</v>
      </c>
      <c r="Q1199" s="115">
        <v>118.809591170562</v>
      </c>
      <c r="R1199" s="115">
        <v>1210</v>
      </c>
      <c r="S1199" s="115" t="s">
        <v>353</v>
      </c>
      <c r="T1199" s="115">
        <v>1210</v>
      </c>
      <c r="U1199" s="115" t="s">
        <v>352</v>
      </c>
      <c r="V1199" s="115" t="s">
        <v>350</v>
      </c>
      <c r="Z1199" s="115">
        <v>0</v>
      </c>
      <c r="AA1199" s="115">
        <v>1</v>
      </c>
      <c r="AB1199" s="115">
        <v>0.29605339674471998</v>
      </c>
      <c r="AC1199" s="115">
        <v>4.3537984114529998E-2</v>
      </c>
      <c r="AD1199" s="115">
        <v>782.790933271217</v>
      </c>
      <c r="AF1199" s="115">
        <v>-1</v>
      </c>
      <c r="AG1199" s="115">
        <v>-1</v>
      </c>
      <c r="AH1199" s="115">
        <v>-1</v>
      </c>
      <c r="AI1199" s="115">
        <v>-1</v>
      </c>
      <c r="AJ1199" s="115">
        <v>0</v>
      </c>
      <c r="AM1199" s="115" t="s">
        <v>348</v>
      </c>
      <c r="AN1199" s="115">
        <v>-1</v>
      </c>
      <c r="AQ1199" s="115">
        <v>608</v>
      </c>
      <c r="AR1199" s="115" t="s">
        <v>247</v>
      </c>
      <c r="AS1199" s="115" t="s">
        <v>355</v>
      </c>
      <c r="AT1199" s="115" t="s">
        <v>296</v>
      </c>
      <c r="AV1199" s="115">
        <v>58.7582985448472</v>
      </c>
      <c r="AW1199" s="115">
        <v>0.63486693699999996</v>
      </c>
    </row>
    <row r="1200" spans="1:49" x14ac:dyDescent="0.25">
      <c r="A1200" s="117">
        <v>550000</v>
      </c>
      <c r="B1200" s="117">
        <v>870000</v>
      </c>
      <c r="C1200" s="117">
        <v>870000</v>
      </c>
      <c r="D1200" s="115" t="s">
        <v>342</v>
      </c>
      <c r="E1200" s="115" t="s">
        <v>13</v>
      </c>
      <c r="F1200" s="115" t="s">
        <v>343</v>
      </c>
      <c r="G1200" s="115" t="s">
        <v>344</v>
      </c>
      <c r="H1200" s="115">
        <v>0.56000000000000005</v>
      </c>
      <c r="I1200" s="115">
        <v>0.48</v>
      </c>
      <c r="J1200" s="115" t="s">
        <v>350</v>
      </c>
      <c r="K1200" s="115">
        <v>2.121501563346E-2</v>
      </c>
      <c r="L1200" s="115">
        <v>3687.95144534783</v>
      </c>
      <c r="M1200" s="115">
        <v>9.1876587278747905</v>
      </c>
      <c r="N1200" s="115">
        <v>1.3510775106131001</v>
      </c>
      <c r="O1200" s="115">
        <v>0.19491632354682001</v>
      </c>
      <c r="P1200" s="115">
        <v>2.8663130509680002E-2</v>
      </c>
      <c r="Q1200" s="115">
        <v>78.239947568521401</v>
      </c>
      <c r="R1200" s="115">
        <v>1210</v>
      </c>
      <c r="S1200" s="115" t="s">
        <v>353</v>
      </c>
      <c r="T1200" s="115">
        <v>1210</v>
      </c>
      <c r="U1200" s="115" t="s">
        <v>352</v>
      </c>
      <c r="V1200" s="115" t="s">
        <v>350</v>
      </c>
      <c r="Z1200" s="115">
        <v>0</v>
      </c>
      <c r="AA1200" s="115">
        <v>1</v>
      </c>
      <c r="AB1200" s="115">
        <v>0.19491632354682001</v>
      </c>
      <c r="AC1200" s="115">
        <v>2.8663130509680002E-2</v>
      </c>
      <c r="AD1200" s="115">
        <v>178.69206637246299</v>
      </c>
      <c r="AF1200" s="115">
        <v>-1</v>
      </c>
      <c r="AG1200" s="115">
        <v>-1</v>
      </c>
      <c r="AH1200" s="115">
        <v>-1</v>
      </c>
      <c r="AI1200" s="115">
        <v>-1</v>
      </c>
      <c r="AJ1200" s="115">
        <v>0</v>
      </c>
      <c r="AM1200" s="115" t="s">
        <v>348</v>
      </c>
      <c r="AN1200" s="115">
        <v>-1</v>
      </c>
      <c r="AQ1200" s="115">
        <v>608</v>
      </c>
      <c r="AR1200" s="115" t="s">
        <v>247</v>
      </c>
      <c r="AS1200" s="115" t="s">
        <v>355</v>
      </c>
      <c r="AT1200" s="115" t="s">
        <v>296</v>
      </c>
      <c r="AV1200" s="115">
        <v>38.427109131406603</v>
      </c>
      <c r="AW1200" s="115">
        <v>0.144924628</v>
      </c>
    </row>
    <row r="1201" spans="1:49" x14ac:dyDescent="0.25">
      <c r="A1201" s="117">
        <v>550000</v>
      </c>
      <c r="B1201" s="117">
        <v>870000</v>
      </c>
      <c r="C1201" s="117">
        <v>870000</v>
      </c>
      <c r="D1201" s="115" t="s">
        <v>342</v>
      </c>
      <c r="E1201" s="115" t="s">
        <v>13</v>
      </c>
      <c r="F1201" s="115" t="s">
        <v>343</v>
      </c>
      <c r="G1201" s="115" t="s">
        <v>344</v>
      </c>
      <c r="H1201" s="115">
        <v>0.56000000000000005</v>
      </c>
      <c r="I1201" s="115">
        <v>0.48</v>
      </c>
      <c r="J1201" s="115" t="s">
        <v>350</v>
      </c>
      <c r="K1201" s="115">
        <v>6.3537564405229993E-2</v>
      </c>
      <c r="L1201" s="115">
        <v>3687.95144534783</v>
      </c>
      <c r="M1201" s="115">
        <v>9.1876587278747905</v>
      </c>
      <c r="N1201" s="115">
        <v>1.3510775106131001</v>
      </c>
      <c r="O1201" s="115">
        <v>0.58376145815569003</v>
      </c>
      <c r="P1201" s="115">
        <v>8.5844174347040003E-2</v>
      </c>
      <c r="Q1201" s="115">
        <v>234.323452482178</v>
      </c>
      <c r="R1201" s="115">
        <v>1210</v>
      </c>
      <c r="S1201" s="115" t="s">
        <v>353</v>
      </c>
      <c r="T1201" s="115">
        <v>1210</v>
      </c>
      <c r="U1201" s="115" t="s">
        <v>352</v>
      </c>
      <c r="V1201" s="115" t="s">
        <v>350</v>
      </c>
      <c r="Z1201" s="115">
        <v>0</v>
      </c>
      <c r="AA1201" s="115">
        <v>1</v>
      </c>
      <c r="AB1201" s="115">
        <v>0.58376145815569003</v>
      </c>
      <c r="AC1201" s="115">
        <v>8.5844174347040003E-2</v>
      </c>
      <c r="AD1201" s="115">
        <v>557.60259619868498</v>
      </c>
      <c r="AF1201" s="115">
        <v>-1</v>
      </c>
      <c r="AG1201" s="115">
        <v>-1</v>
      </c>
      <c r="AH1201" s="115">
        <v>-1</v>
      </c>
      <c r="AI1201" s="115">
        <v>-1</v>
      </c>
      <c r="AJ1201" s="115">
        <v>0</v>
      </c>
      <c r="AM1201" s="115" t="s">
        <v>348</v>
      </c>
      <c r="AN1201" s="115">
        <v>-1</v>
      </c>
      <c r="AQ1201" s="115">
        <v>608</v>
      </c>
      <c r="AR1201" s="115" t="s">
        <v>247</v>
      </c>
      <c r="AS1201" s="115" t="s">
        <v>355</v>
      </c>
      <c r="AT1201" s="115" t="s">
        <v>296</v>
      </c>
      <c r="AV1201" s="115">
        <v>68.504319493017206</v>
      </c>
      <c r="AW1201" s="115">
        <v>0.45223243810000002</v>
      </c>
    </row>
    <row r="1202" spans="1:49" x14ac:dyDescent="0.25">
      <c r="A1202" s="117">
        <v>550000</v>
      </c>
      <c r="B1202" s="117">
        <v>870000</v>
      </c>
      <c r="C1202" s="117">
        <v>870000</v>
      </c>
      <c r="D1202" s="115" t="s">
        <v>342</v>
      </c>
      <c r="E1202" s="115" t="s">
        <v>13</v>
      </c>
      <c r="F1202" s="115" t="s">
        <v>343</v>
      </c>
      <c r="G1202" s="115" t="s">
        <v>344</v>
      </c>
      <c r="H1202" s="115">
        <v>0.56000000000000005</v>
      </c>
      <c r="I1202" s="115">
        <v>0.48</v>
      </c>
      <c r="J1202" s="115" t="s">
        <v>350</v>
      </c>
      <c r="K1202" s="115">
        <v>4.9599031843820002E-2</v>
      </c>
      <c r="L1202" s="115">
        <v>3687.95144534783</v>
      </c>
      <c r="M1202" s="115">
        <v>9.1876587278747905</v>
      </c>
      <c r="N1202" s="115">
        <v>1.3510775106131001</v>
      </c>
      <c r="O1202" s="115">
        <v>0.45569897781406998</v>
      </c>
      <c r="P1202" s="115">
        <v>6.7012136472370004E-2</v>
      </c>
      <c r="Q1202" s="115">
        <v>182.91882117629399</v>
      </c>
      <c r="R1202" s="115">
        <v>1210</v>
      </c>
      <c r="S1202" s="115" t="s">
        <v>353</v>
      </c>
      <c r="T1202" s="115">
        <v>1210</v>
      </c>
      <c r="U1202" s="115" t="s">
        <v>352</v>
      </c>
      <c r="V1202" s="115" t="s">
        <v>350</v>
      </c>
      <c r="Z1202" s="115">
        <v>0</v>
      </c>
      <c r="AA1202" s="115">
        <v>1</v>
      </c>
      <c r="AB1202" s="115">
        <v>0.45569897781406998</v>
      </c>
      <c r="AC1202" s="115">
        <v>6.7012136472370004E-2</v>
      </c>
      <c r="AD1202" s="115">
        <v>462.889568554883</v>
      </c>
      <c r="AF1202" s="115">
        <v>-1</v>
      </c>
      <c r="AG1202" s="115">
        <v>-1</v>
      </c>
      <c r="AH1202" s="115">
        <v>-1</v>
      </c>
      <c r="AI1202" s="115">
        <v>-1</v>
      </c>
      <c r="AJ1202" s="115">
        <v>0</v>
      </c>
      <c r="AM1202" s="115" t="s">
        <v>348</v>
      </c>
      <c r="AN1202" s="115">
        <v>-1</v>
      </c>
      <c r="AQ1202" s="115">
        <v>608</v>
      </c>
      <c r="AR1202" s="115" t="s">
        <v>247</v>
      </c>
      <c r="AS1202" s="115" t="s">
        <v>355</v>
      </c>
      <c r="AT1202" s="115" t="s">
        <v>296</v>
      </c>
      <c r="AV1202" s="115">
        <v>59.959719990397801</v>
      </c>
      <c r="AW1202" s="115">
        <v>0.37541733049999998</v>
      </c>
    </row>
    <row r="1203" spans="1:49" x14ac:dyDescent="0.25">
      <c r="A1203" s="117">
        <v>550000</v>
      </c>
      <c r="B1203" s="117">
        <v>870000</v>
      </c>
      <c r="C1203" s="117">
        <v>870000</v>
      </c>
      <c r="D1203" s="115" t="s">
        <v>342</v>
      </c>
      <c r="E1203" s="115" t="s">
        <v>13</v>
      </c>
      <c r="F1203" s="115" t="s">
        <v>343</v>
      </c>
      <c r="G1203" s="115" t="s">
        <v>344</v>
      </c>
      <c r="H1203" s="115">
        <v>0.56000000000000005</v>
      </c>
      <c r="I1203" s="115">
        <v>0.48</v>
      </c>
      <c r="J1203" s="115" t="s">
        <v>350</v>
      </c>
      <c r="K1203" s="115">
        <v>5.0035348268490001E-2</v>
      </c>
      <c r="L1203" s="115">
        <v>3674.4298322680302</v>
      </c>
      <c r="M1203" s="115">
        <v>9.1560573706664599</v>
      </c>
      <c r="N1203" s="115">
        <v>1.34650128908871</v>
      </c>
      <c r="O1203" s="115">
        <v>0.45812651930759002</v>
      </c>
      <c r="P1203" s="115">
        <v>6.7372660943519999E-2</v>
      </c>
      <c r="Q1203" s="115">
        <v>183.85137634567101</v>
      </c>
      <c r="R1203" s="115">
        <v>1210</v>
      </c>
      <c r="S1203" s="115" t="s">
        <v>353</v>
      </c>
      <c r="T1203" s="115">
        <v>1210</v>
      </c>
      <c r="U1203" s="115" t="s">
        <v>352</v>
      </c>
      <c r="V1203" s="115" t="s">
        <v>350</v>
      </c>
      <c r="Z1203" s="115">
        <v>0</v>
      </c>
      <c r="AA1203" s="115">
        <v>1</v>
      </c>
      <c r="AB1203" s="115">
        <v>0.45812651930759002</v>
      </c>
      <c r="AC1203" s="115">
        <v>6.7372660943519999E-2</v>
      </c>
      <c r="AD1203" s="115">
        <v>768.16327305594496</v>
      </c>
      <c r="AF1203" s="115">
        <v>-1</v>
      </c>
      <c r="AG1203" s="115">
        <v>-1</v>
      </c>
      <c r="AH1203" s="115">
        <v>-1</v>
      </c>
      <c r="AI1203" s="115">
        <v>-1</v>
      </c>
      <c r="AJ1203" s="115">
        <v>0</v>
      </c>
      <c r="AM1203" s="115" t="s">
        <v>348</v>
      </c>
      <c r="AN1203" s="115">
        <v>-1</v>
      </c>
      <c r="AQ1203" s="115">
        <v>608</v>
      </c>
      <c r="AR1203" s="115" t="s">
        <v>247</v>
      </c>
      <c r="AS1203" s="115" t="s">
        <v>355</v>
      </c>
      <c r="AT1203" s="115" t="s">
        <v>296</v>
      </c>
      <c r="AV1203" s="115">
        <v>61.944045257479502</v>
      </c>
      <c r="AW1203" s="115">
        <v>0.62300346559999997</v>
      </c>
    </row>
    <row r="1204" spans="1:49" x14ac:dyDescent="0.25">
      <c r="A1204" s="117">
        <v>550000</v>
      </c>
      <c r="B1204" s="117">
        <v>870000</v>
      </c>
      <c r="C1204" s="117">
        <v>870000</v>
      </c>
      <c r="D1204" s="115" t="s">
        <v>342</v>
      </c>
      <c r="E1204" s="115" t="s">
        <v>13</v>
      </c>
      <c r="F1204" s="115" t="s">
        <v>343</v>
      </c>
      <c r="G1204" s="115" t="s">
        <v>344</v>
      </c>
      <c r="H1204" s="115">
        <v>0.56000000000000005</v>
      </c>
      <c r="I1204" s="115">
        <v>0.48</v>
      </c>
      <c r="J1204" s="115" t="s">
        <v>350</v>
      </c>
      <c r="K1204" s="115">
        <v>5.574855639384E-2</v>
      </c>
      <c r="L1204" s="115">
        <v>3674.4298322680302</v>
      </c>
      <c r="M1204" s="115">
        <v>9.1560573706664599</v>
      </c>
      <c r="N1204" s="115">
        <v>1.34650128908871</v>
      </c>
      <c r="O1204" s="115">
        <v>0.51043698067385002</v>
      </c>
      <c r="P1204" s="115">
        <v>7.5065503049140003E-2</v>
      </c>
      <c r="Q1204" s="115">
        <v>204.84415871940999</v>
      </c>
      <c r="R1204" s="115">
        <v>1210</v>
      </c>
      <c r="S1204" s="115" t="s">
        <v>353</v>
      </c>
      <c r="T1204" s="115">
        <v>1210</v>
      </c>
      <c r="U1204" s="115" t="s">
        <v>352</v>
      </c>
      <c r="V1204" s="115" t="s">
        <v>350</v>
      </c>
      <c r="Z1204" s="115">
        <v>0</v>
      </c>
      <c r="AA1204" s="115">
        <v>1</v>
      </c>
      <c r="AB1204" s="115">
        <v>0.51043698067385002</v>
      </c>
      <c r="AC1204" s="115">
        <v>7.5065503049140003E-2</v>
      </c>
      <c r="AD1204" s="115">
        <v>939.90648065862899</v>
      </c>
      <c r="AF1204" s="115">
        <v>-1</v>
      </c>
      <c r="AG1204" s="115">
        <v>-1</v>
      </c>
      <c r="AH1204" s="115">
        <v>-1</v>
      </c>
      <c r="AI1204" s="115">
        <v>-1</v>
      </c>
      <c r="AJ1204" s="115">
        <v>0</v>
      </c>
      <c r="AM1204" s="115" t="s">
        <v>348</v>
      </c>
      <c r="AN1204" s="115">
        <v>-1</v>
      </c>
      <c r="AQ1204" s="115">
        <v>608</v>
      </c>
      <c r="AR1204" s="115" t="s">
        <v>247</v>
      </c>
      <c r="AS1204" s="115" t="s">
        <v>355</v>
      </c>
      <c r="AT1204" s="115" t="s">
        <v>296</v>
      </c>
      <c r="AV1204" s="115">
        <v>71.247916872108107</v>
      </c>
      <c r="AW1204" s="115">
        <v>0.76229236060000005</v>
      </c>
    </row>
    <row r="1205" spans="1:49" x14ac:dyDescent="0.25">
      <c r="A1205" s="117">
        <v>550000</v>
      </c>
      <c r="B1205" s="117">
        <v>870000</v>
      </c>
      <c r="C1205" s="117">
        <v>870000</v>
      </c>
      <c r="D1205" s="115" t="s">
        <v>342</v>
      </c>
      <c r="E1205" s="115" t="s">
        <v>13</v>
      </c>
      <c r="F1205" s="115" t="s">
        <v>343</v>
      </c>
      <c r="G1205" s="115" t="s">
        <v>344</v>
      </c>
      <c r="H1205" s="115">
        <v>0.56000000000000005</v>
      </c>
      <c r="I1205" s="115">
        <v>0.48</v>
      </c>
      <c r="J1205" s="115" t="s">
        <v>350</v>
      </c>
      <c r="K1205" s="115">
        <v>1.9771395856299999E-3</v>
      </c>
      <c r="L1205" s="115">
        <v>3674.4298322680302</v>
      </c>
      <c r="M1205" s="115">
        <v>9.1560573706664599</v>
      </c>
      <c r="N1205" s="115">
        <v>1.34650128908871</v>
      </c>
      <c r="O1205" s="115">
        <v>1.810280347584E-2</v>
      </c>
      <c r="P1205" s="115">
        <v>2.6622210007500001E-3</v>
      </c>
      <c r="Q1205" s="115">
        <v>7.2648606759969301</v>
      </c>
      <c r="R1205" s="115">
        <v>1210</v>
      </c>
      <c r="S1205" s="115" t="s">
        <v>353</v>
      </c>
      <c r="T1205" s="115">
        <v>1210</v>
      </c>
      <c r="U1205" s="115" t="s">
        <v>352</v>
      </c>
      <c r="V1205" s="115" t="s">
        <v>350</v>
      </c>
      <c r="Z1205" s="115">
        <v>0</v>
      </c>
      <c r="AA1205" s="115">
        <v>1</v>
      </c>
      <c r="AB1205" s="115">
        <v>1.810280347584E-2</v>
      </c>
      <c r="AC1205" s="115">
        <v>2.6622210007500001E-3</v>
      </c>
      <c r="AD1205" s="115">
        <v>20.338096843267401</v>
      </c>
      <c r="AF1205" s="115">
        <v>-1</v>
      </c>
      <c r="AG1205" s="115">
        <v>-1</v>
      </c>
      <c r="AH1205" s="115">
        <v>-1</v>
      </c>
      <c r="AI1205" s="115">
        <v>-1</v>
      </c>
      <c r="AJ1205" s="115">
        <v>0</v>
      </c>
      <c r="AM1205" s="115" t="s">
        <v>348</v>
      </c>
      <c r="AN1205" s="115">
        <v>-1</v>
      </c>
      <c r="AQ1205" s="115">
        <v>608</v>
      </c>
      <c r="AR1205" s="115" t="s">
        <v>247</v>
      </c>
      <c r="AS1205" s="115" t="s">
        <v>355</v>
      </c>
      <c r="AT1205" s="115" t="s">
        <v>296</v>
      </c>
      <c r="AV1205" s="115">
        <v>17.2723249670778</v>
      </c>
      <c r="AW1205" s="115">
        <v>1.6494806800000001E-2</v>
      </c>
    </row>
    <row r="1206" spans="1:49" x14ac:dyDescent="0.25">
      <c r="A1206" s="117">
        <v>550000</v>
      </c>
      <c r="B1206" s="117">
        <v>870000</v>
      </c>
      <c r="C1206" s="117">
        <v>870000</v>
      </c>
      <c r="D1206" s="115" t="s">
        <v>342</v>
      </c>
      <c r="E1206" s="115" t="s">
        <v>13</v>
      </c>
      <c r="F1206" s="115" t="s">
        <v>343</v>
      </c>
      <c r="G1206" s="115" t="s">
        <v>344</v>
      </c>
      <c r="H1206" s="115">
        <v>0.56000000000000005</v>
      </c>
      <c r="I1206" s="115">
        <v>0.48</v>
      </c>
      <c r="J1206" s="115" t="s">
        <v>350</v>
      </c>
      <c r="K1206" s="115">
        <v>0.17081737930245</v>
      </c>
      <c r="L1206" s="115">
        <v>3679.3310155683198</v>
      </c>
      <c r="M1206" s="115">
        <v>9.1675109086425994</v>
      </c>
      <c r="N1206" s="115">
        <v>1.3481598496162801</v>
      </c>
      <c r="O1206" s="115">
        <v>1.56597018814097</v>
      </c>
      <c r="P1206" s="115">
        <v>0.23028913239224</v>
      </c>
      <c r="Q1206" s="115">
        <v>628.49368166560896</v>
      </c>
      <c r="R1206" s="115">
        <v>1200</v>
      </c>
      <c r="S1206" s="115" t="s">
        <v>351</v>
      </c>
      <c r="T1206" s="115">
        <v>1200</v>
      </c>
      <c r="U1206" s="115" t="s">
        <v>352</v>
      </c>
      <c r="V1206" s="115" t="s">
        <v>350</v>
      </c>
      <c r="Z1206" s="115">
        <v>0</v>
      </c>
      <c r="AA1206" s="115">
        <v>1</v>
      </c>
      <c r="AB1206" s="115">
        <v>1.56597018814097</v>
      </c>
      <c r="AC1206" s="115">
        <v>0.23028913239224</v>
      </c>
      <c r="AD1206" s="115">
        <v>628.49368166560896</v>
      </c>
      <c r="AF1206" s="115">
        <v>-1</v>
      </c>
      <c r="AG1206" s="115">
        <v>-1</v>
      </c>
      <c r="AH1206" s="115">
        <v>-1</v>
      </c>
      <c r="AI1206" s="115">
        <v>-1</v>
      </c>
      <c r="AJ1206" s="115">
        <v>0</v>
      </c>
      <c r="AM1206" s="115" t="s">
        <v>348</v>
      </c>
      <c r="AN1206" s="115">
        <v>-1</v>
      </c>
      <c r="AQ1206" s="115">
        <v>608</v>
      </c>
      <c r="AR1206" s="115" t="s">
        <v>247</v>
      </c>
      <c r="AS1206" s="115" t="s">
        <v>355</v>
      </c>
      <c r="AT1206" s="115" t="s">
        <v>296</v>
      </c>
      <c r="AV1206" s="115">
        <v>127.688313215416</v>
      </c>
      <c r="AW1206" s="115">
        <v>0.5097272357</v>
      </c>
    </row>
    <row r="1207" spans="1:49" x14ac:dyDescent="0.25">
      <c r="A1207" s="117">
        <v>550000</v>
      </c>
      <c r="B1207" s="117">
        <v>870000</v>
      </c>
      <c r="C1207" s="117">
        <v>870000</v>
      </c>
      <c r="D1207" s="115" t="s">
        <v>342</v>
      </c>
      <c r="E1207" s="115" t="s">
        <v>13</v>
      </c>
      <c r="F1207" s="115" t="s">
        <v>343</v>
      </c>
      <c r="G1207" s="115" t="s">
        <v>344</v>
      </c>
      <c r="H1207" s="115">
        <v>0.56000000000000005</v>
      </c>
      <c r="I1207" s="115">
        <v>0.48</v>
      </c>
      <c r="J1207" s="115" t="s">
        <v>350</v>
      </c>
      <c r="K1207" s="115">
        <v>4.6584177421509998E-2</v>
      </c>
      <c r="L1207" s="115">
        <v>3679.3310155683198</v>
      </c>
      <c r="M1207" s="115">
        <v>9.1675109086425994</v>
      </c>
      <c r="N1207" s="115">
        <v>1.3481598496162801</v>
      </c>
      <c r="O1207" s="115">
        <v>0.42706095468186001</v>
      </c>
      <c r="P1207" s="115">
        <v>6.2802917627079999E-2</v>
      </c>
      <c r="Q1207" s="115">
        <v>171.39860882171001</v>
      </c>
      <c r="R1207" s="115">
        <v>1210</v>
      </c>
      <c r="S1207" s="115" t="s">
        <v>353</v>
      </c>
      <c r="T1207" s="115">
        <v>1210</v>
      </c>
      <c r="U1207" s="115" t="s">
        <v>352</v>
      </c>
      <c r="V1207" s="115" t="s">
        <v>350</v>
      </c>
      <c r="Z1207" s="115">
        <v>0</v>
      </c>
      <c r="AA1207" s="115">
        <v>1</v>
      </c>
      <c r="AB1207" s="115">
        <v>0.42706095468186001</v>
      </c>
      <c r="AC1207" s="115">
        <v>6.2802917627079999E-2</v>
      </c>
      <c r="AD1207" s="115">
        <v>249.847064257613</v>
      </c>
      <c r="AF1207" s="115">
        <v>-1</v>
      </c>
      <c r="AG1207" s="115">
        <v>-1</v>
      </c>
      <c r="AH1207" s="115">
        <v>-1</v>
      </c>
      <c r="AI1207" s="115">
        <v>-1</v>
      </c>
      <c r="AJ1207" s="115">
        <v>0</v>
      </c>
      <c r="AM1207" s="115" t="s">
        <v>348</v>
      </c>
      <c r="AN1207" s="115">
        <v>-1</v>
      </c>
      <c r="AQ1207" s="115">
        <v>608</v>
      </c>
      <c r="AR1207" s="115" t="s">
        <v>247</v>
      </c>
      <c r="AS1207" s="115" t="s">
        <v>355</v>
      </c>
      <c r="AT1207" s="115" t="s">
        <v>296</v>
      </c>
      <c r="AV1207" s="115">
        <v>55.979562989231098</v>
      </c>
      <c r="AW1207" s="115">
        <v>0.20263346660000001</v>
      </c>
    </row>
    <row r="1208" spans="1:49" x14ac:dyDescent="0.25">
      <c r="A1208" s="117">
        <v>550000</v>
      </c>
      <c r="B1208" s="117">
        <v>870000</v>
      </c>
      <c r="C1208" s="117">
        <v>870000</v>
      </c>
      <c r="D1208" s="115" t="s">
        <v>342</v>
      </c>
      <c r="E1208" s="115" t="s">
        <v>13</v>
      </c>
      <c r="F1208" s="115" t="s">
        <v>343</v>
      </c>
      <c r="G1208" s="115" t="s">
        <v>344</v>
      </c>
      <c r="H1208" s="115">
        <v>0.56000000000000005</v>
      </c>
      <c r="I1208" s="115">
        <v>0.48</v>
      </c>
      <c r="J1208" s="115" t="s">
        <v>350</v>
      </c>
      <c r="K1208" s="115">
        <v>0.12869720221923001</v>
      </c>
      <c r="L1208" s="115">
        <v>3679.3310155683198</v>
      </c>
      <c r="M1208" s="115">
        <v>9.1675109086425994</v>
      </c>
      <c r="N1208" s="115">
        <v>1.3481598496162801</v>
      </c>
      <c r="O1208" s="115">
        <v>1.1798330052566299</v>
      </c>
      <c r="P1208" s="115">
        <v>0.17350440078991999</v>
      </c>
      <c r="Q1208" s="115">
        <v>473.51960774210602</v>
      </c>
      <c r="R1208" s="115">
        <v>1210</v>
      </c>
      <c r="S1208" s="115" t="s">
        <v>353</v>
      </c>
      <c r="T1208" s="115">
        <v>1210</v>
      </c>
      <c r="U1208" s="115" t="s">
        <v>352</v>
      </c>
      <c r="V1208" s="115" t="s">
        <v>350</v>
      </c>
      <c r="Z1208" s="115">
        <v>0</v>
      </c>
      <c r="AA1208" s="115">
        <v>1</v>
      </c>
      <c r="AB1208" s="115">
        <v>1.1798330052566299</v>
      </c>
      <c r="AC1208" s="115">
        <v>0.17350440078991999</v>
      </c>
      <c r="AD1208" s="115">
        <v>627.44716201432004</v>
      </c>
      <c r="AF1208" s="115">
        <v>-1</v>
      </c>
      <c r="AG1208" s="115">
        <v>-1</v>
      </c>
      <c r="AH1208" s="115">
        <v>-1</v>
      </c>
      <c r="AI1208" s="115">
        <v>-1</v>
      </c>
      <c r="AJ1208" s="115">
        <v>0</v>
      </c>
      <c r="AM1208" s="115" t="s">
        <v>348</v>
      </c>
      <c r="AN1208" s="115">
        <v>-1</v>
      </c>
      <c r="AQ1208" s="115">
        <v>608</v>
      </c>
      <c r="AR1208" s="115" t="s">
        <v>247</v>
      </c>
      <c r="AS1208" s="115" t="s">
        <v>355</v>
      </c>
      <c r="AT1208" s="115" t="s">
        <v>296</v>
      </c>
      <c r="AV1208" s="115">
        <v>93.397696154729203</v>
      </c>
      <c r="AW1208" s="115">
        <v>0.50887847689999999</v>
      </c>
    </row>
    <row r="1209" spans="1:49" x14ac:dyDescent="0.25">
      <c r="A1209" s="117">
        <v>550000</v>
      </c>
      <c r="B1209" s="117">
        <v>870000</v>
      </c>
      <c r="C1209" s="117">
        <v>870000</v>
      </c>
      <c r="D1209" s="115" t="s">
        <v>342</v>
      </c>
      <c r="E1209" s="115" t="s">
        <v>13</v>
      </c>
      <c r="F1209" s="115" t="s">
        <v>343</v>
      </c>
      <c r="G1209" s="115" t="s">
        <v>344</v>
      </c>
      <c r="H1209" s="115">
        <v>0.56000000000000005</v>
      </c>
      <c r="I1209" s="115">
        <v>0.48</v>
      </c>
      <c r="J1209" s="115" t="s">
        <v>350</v>
      </c>
      <c r="K1209" s="115">
        <v>4.6016479263699998E-2</v>
      </c>
      <c r="L1209" s="115">
        <v>3679.3310155683198</v>
      </c>
      <c r="M1209" s="115">
        <v>9.1675109086425994</v>
      </c>
      <c r="N1209" s="115">
        <v>1.3481598496162801</v>
      </c>
      <c r="O1209" s="115">
        <v>0.42185657562734002</v>
      </c>
      <c r="P1209" s="115">
        <v>6.2037569764020001E-2</v>
      </c>
      <c r="Q1209" s="115">
        <v>169.30985938220601</v>
      </c>
      <c r="R1209" s="115">
        <v>1210</v>
      </c>
      <c r="S1209" s="115" t="s">
        <v>353</v>
      </c>
      <c r="T1209" s="115">
        <v>1210</v>
      </c>
      <c r="U1209" s="115" t="s">
        <v>352</v>
      </c>
      <c r="V1209" s="115" t="s">
        <v>350</v>
      </c>
      <c r="Z1209" s="115">
        <v>0</v>
      </c>
      <c r="AA1209" s="115">
        <v>1</v>
      </c>
      <c r="AB1209" s="115">
        <v>0.42185657562734002</v>
      </c>
      <c r="AC1209" s="115">
        <v>6.2037569764020001E-2</v>
      </c>
      <c r="AD1209" s="115">
        <v>217.662879991577</v>
      </c>
      <c r="AF1209" s="115">
        <v>-1</v>
      </c>
      <c r="AG1209" s="115">
        <v>-1</v>
      </c>
      <c r="AH1209" s="115">
        <v>-1</v>
      </c>
      <c r="AI1209" s="115">
        <v>-1</v>
      </c>
      <c r="AJ1209" s="115">
        <v>0</v>
      </c>
      <c r="AM1209" s="115" t="s">
        <v>348</v>
      </c>
      <c r="AN1209" s="115">
        <v>-1</v>
      </c>
      <c r="AQ1209" s="115">
        <v>608</v>
      </c>
      <c r="AR1209" s="115" t="s">
        <v>247</v>
      </c>
      <c r="AS1209" s="115" t="s">
        <v>355</v>
      </c>
      <c r="AT1209" s="115" t="s">
        <v>296</v>
      </c>
      <c r="AV1209" s="115">
        <v>57.300846529962698</v>
      </c>
      <c r="AW1209" s="115">
        <v>0.17653112730000001</v>
      </c>
    </row>
    <row r="1210" spans="1:49" x14ac:dyDescent="0.25">
      <c r="A1210" s="117">
        <v>550000</v>
      </c>
      <c r="B1210" s="117">
        <v>870000</v>
      </c>
      <c r="C1210" s="117">
        <v>870000</v>
      </c>
      <c r="D1210" s="115" t="s">
        <v>342</v>
      </c>
      <c r="E1210" s="115" t="s">
        <v>13</v>
      </c>
      <c r="F1210" s="115" t="s">
        <v>343</v>
      </c>
      <c r="G1210" s="115" t="s">
        <v>344</v>
      </c>
      <c r="H1210" s="115">
        <v>0.56000000000000005</v>
      </c>
      <c r="I1210" s="115">
        <v>0.48</v>
      </c>
      <c r="J1210" s="115" t="s">
        <v>350</v>
      </c>
      <c r="K1210" s="115">
        <v>8.9479790257200008E-3</v>
      </c>
      <c r="L1210" s="115">
        <v>3679.3310155683198</v>
      </c>
      <c r="M1210" s="115">
        <v>9.1675109086425994</v>
      </c>
      <c r="N1210" s="115">
        <v>1.3481598496162801</v>
      </c>
      <c r="O1210" s="115">
        <v>8.2030695328669995E-2</v>
      </c>
      <c r="P1210" s="115">
        <v>1.206330605769E-2</v>
      </c>
      <c r="Q1210" s="115">
        <v>32.922576756019502</v>
      </c>
      <c r="R1210" s="115">
        <v>1210</v>
      </c>
      <c r="S1210" s="115" t="s">
        <v>353</v>
      </c>
      <c r="T1210" s="115">
        <v>1210</v>
      </c>
      <c r="U1210" s="115" t="s">
        <v>352</v>
      </c>
      <c r="V1210" s="115" t="s">
        <v>350</v>
      </c>
      <c r="Z1210" s="115">
        <v>0</v>
      </c>
      <c r="AA1210" s="115">
        <v>1</v>
      </c>
      <c r="AB1210" s="115">
        <v>8.2030695328669995E-2</v>
      </c>
      <c r="AC1210" s="115">
        <v>1.206330605769E-2</v>
      </c>
      <c r="AD1210" s="115">
        <v>32.922576756018998</v>
      </c>
      <c r="AF1210" s="115">
        <v>-1</v>
      </c>
      <c r="AG1210" s="115">
        <v>-1</v>
      </c>
      <c r="AH1210" s="115">
        <v>-1</v>
      </c>
      <c r="AI1210" s="115">
        <v>-1</v>
      </c>
      <c r="AJ1210" s="115">
        <v>0</v>
      </c>
      <c r="AM1210" s="115" t="s">
        <v>348</v>
      </c>
      <c r="AN1210" s="115">
        <v>-1</v>
      </c>
      <c r="AQ1210" s="115">
        <v>608</v>
      </c>
      <c r="AR1210" s="115" t="s">
        <v>247</v>
      </c>
      <c r="AS1210" s="115" t="s">
        <v>355</v>
      </c>
      <c r="AT1210" s="115" t="s">
        <v>296</v>
      </c>
      <c r="AV1210" s="115">
        <v>29.674783529994698</v>
      </c>
      <c r="AW1210" s="115">
        <v>2.6701197699999998E-2</v>
      </c>
    </row>
    <row r="1211" spans="1:49" x14ac:dyDescent="0.25">
      <c r="A1211" s="117">
        <v>550000</v>
      </c>
      <c r="B1211" s="117">
        <v>870000</v>
      </c>
      <c r="C1211" s="117">
        <v>870000</v>
      </c>
      <c r="D1211" s="115" t="s">
        <v>342</v>
      </c>
      <c r="E1211" s="115" t="s">
        <v>13</v>
      </c>
      <c r="F1211" s="115" t="s">
        <v>343</v>
      </c>
      <c r="G1211" s="115" t="s">
        <v>344</v>
      </c>
      <c r="H1211" s="115">
        <v>0.56000000000000005</v>
      </c>
      <c r="I1211" s="115">
        <v>0.48</v>
      </c>
      <c r="J1211" s="115" t="s">
        <v>350</v>
      </c>
      <c r="K1211" s="115">
        <v>8.3774273892779999E-2</v>
      </c>
      <c r="L1211" s="115">
        <v>3679.3310155683198</v>
      </c>
      <c r="M1211" s="115">
        <v>9.1675109086425994</v>
      </c>
      <c r="N1211" s="115">
        <v>1.3481598496162801</v>
      </c>
      <c r="O1211" s="115">
        <v>0.76800156977571998</v>
      </c>
      <c r="P1211" s="115">
        <v>0.11294111249301</v>
      </c>
      <c r="Q1211" s="115">
        <v>308.233284240442</v>
      </c>
      <c r="R1211" s="115">
        <v>1210</v>
      </c>
      <c r="S1211" s="115" t="s">
        <v>353</v>
      </c>
      <c r="T1211" s="115">
        <v>1210</v>
      </c>
      <c r="U1211" s="115" t="s">
        <v>352</v>
      </c>
      <c r="V1211" s="115" t="s">
        <v>350</v>
      </c>
      <c r="Z1211" s="115">
        <v>0</v>
      </c>
      <c r="AA1211" s="115">
        <v>1</v>
      </c>
      <c r="AB1211" s="115">
        <v>0.76800156977571998</v>
      </c>
      <c r="AC1211" s="115">
        <v>0.11294111249301</v>
      </c>
      <c r="AD1211" s="115">
        <v>308.23328424044098</v>
      </c>
      <c r="AF1211" s="115">
        <v>-1</v>
      </c>
      <c r="AG1211" s="115">
        <v>-1</v>
      </c>
      <c r="AH1211" s="115">
        <v>-1</v>
      </c>
      <c r="AI1211" s="115">
        <v>-1</v>
      </c>
      <c r="AJ1211" s="115">
        <v>0</v>
      </c>
      <c r="AM1211" s="115" t="s">
        <v>348</v>
      </c>
      <c r="AN1211" s="115">
        <v>-1</v>
      </c>
      <c r="AQ1211" s="115">
        <v>608</v>
      </c>
      <c r="AR1211" s="115" t="s">
        <v>247</v>
      </c>
      <c r="AS1211" s="115" t="s">
        <v>355</v>
      </c>
      <c r="AT1211" s="115" t="s">
        <v>296</v>
      </c>
      <c r="AV1211" s="115">
        <v>80.554773799926807</v>
      </c>
      <c r="AW1211" s="115">
        <v>0.249986443</v>
      </c>
    </row>
    <row r="1212" spans="1:49" x14ac:dyDescent="0.25">
      <c r="A1212" s="117">
        <v>550000</v>
      </c>
      <c r="B1212" s="117">
        <v>870000</v>
      </c>
      <c r="C1212" s="117">
        <v>870000</v>
      </c>
      <c r="D1212" s="115" t="s">
        <v>342</v>
      </c>
      <c r="E1212" s="115" t="s">
        <v>13</v>
      </c>
      <c r="F1212" s="115" t="s">
        <v>343</v>
      </c>
      <c r="G1212" s="115" t="s">
        <v>344</v>
      </c>
      <c r="H1212" s="115">
        <v>0.56000000000000005</v>
      </c>
      <c r="I1212" s="115">
        <v>0.48</v>
      </c>
      <c r="J1212" s="115" t="s">
        <v>350</v>
      </c>
      <c r="K1212" s="115">
        <v>5.6627029745660001E-2</v>
      </c>
      <c r="L1212" s="115">
        <v>3679.3310155683198</v>
      </c>
      <c r="M1212" s="115">
        <v>9.1675109086425994</v>
      </c>
      <c r="N1212" s="115">
        <v>1.3481598496162801</v>
      </c>
      <c r="O1212" s="115">
        <v>0.51912891291744001</v>
      </c>
      <c r="P1212" s="115">
        <v>7.6342287906129999E-2</v>
      </c>
      <c r="Q1212" s="115">
        <v>208.34958686274601</v>
      </c>
      <c r="R1212" s="115">
        <v>1210</v>
      </c>
      <c r="S1212" s="115" t="s">
        <v>353</v>
      </c>
      <c r="T1212" s="115">
        <v>1210</v>
      </c>
      <c r="U1212" s="115" t="s">
        <v>352</v>
      </c>
      <c r="V1212" s="115" t="s">
        <v>350</v>
      </c>
      <c r="Z1212" s="115">
        <v>0</v>
      </c>
      <c r="AA1212" s="115">
        <v>1</v>
      </c>
      <c r="AB1212" s="115">
        <v>0.51912891291744001</v>
      </c>
      <c r="AC1212" s="115">
        <v>7.6342287906129999E-2</v>
      </c>
      <c r="AD1212" s="115">
        <v>208.34958686274399</v>
      </c>
      <c r="AF1212" s="115">
        <v>-1</v>
      </c>
      <c r="AG1212" s="115">
        <v>-1</v>
      </c>
      <c r="AH1212" s="115">
        <v>-1</v>
      </c>
      <c r="AI1212" s="115">
        <v>-1</v>
      </c>
      <c r="AJ1212" s="115">
        <v>0</v>
      </c>
      <c r="AM1212" s="115" t="s">
        <v>348</v>
      </c>
      <c r="AN1212" s="115">
        <v>-1</v>
      </c>
      <c r="AQ1212" s="115">
        <v>608</v>
      </c>
      <c r="AR1212" s="115" t="s">
        <v>247</v>
      </c>
      <c r="AS1212" s="115" t="s">
        <v>355</v>
      </c>
      <c r="AT1212" s="115" t="s">
        <v>296</v>
      </c>
      <c r="AV1212" s="115">
        <v>61.863821238994298</v>
      </c>
      <c r="AW1212" s="115">
        <v>0.16897776710000001</v>
      </c>
    </row>
    <row r="1213" spans="1:49" x14ac:dyDescent="0.25">
      <c r="A1213" s="117">
        <v>550000</v>
      </c>
      <c r="B1213" s="117">
        <v>870000</v>
      </c>
      <c r="C1213" s="117">
        <v>870000</v>
      </c>
      <c r="D1213" s="115" t="s">
        <v>342</v>
      </c>
      <c r="E1213" s="115" t="s">
        <v>13</v>
      </c>
      <c r="F1213" s="115" t="s">
        <v>343</v>
      </c>
      <c r="G1213" s="115" t="s">
        <v>344</v>
      </c>
      <c r="H1213" s="115">
        <v>0.56000000000000005</v>
      </c>
      <c r="I1213" s="115">
        <v>0.48</v>
      </c>
      <c r="J1213" s="115" t="s">
        <v>350</v>
      </c>
      <c r="K1213" s="115">
        <v>0.17331191468723001</v>
      </c>
      <c r="L1213" s="115">
        <v>3682.59813697555</v>
      </c>
      <c r="M1213" s="115">
        <v>9.1751459484080495</v>
      </c>
      <c r="N1213" s="115">
        <v>1.3492654668492099</v>
      </c>
      <c r="O1213" s="115">
        <v>1.5901621118534399</v>
      </c>
      <c r="P1213" s="115">
        <v>0.23384378148099999</v>
      </c>
      <c r="Q1213" s="115">
        <v>638.23813414288497</v>
      </c>
      <c r="R1213" s="115">
        <v>1200</v>
      </c>
      <c r="S1213" s="115" t="s">
        <v>351</v>
      </c>
      <c r="T1213" s="115">
        <v>1200</v>
      </c>
      <c r="U1213" s="115" t="s">
        <v>352</v>
      </c>
      <c r="V1213" s="115" t="s">
        <v>350</v>
      </c>
      <c r="Z1213" s="115">
        <v>0</v>
      </c>
      <c r="AA1213" s="115">
        <v>1</v>
      </c>
      <c r="AB1213" s="115">
        <v>1.5901621118534399</v>
      </c>
      <c r="AC1213" s="115">
        <v>0.23384378148099999</v>
      </c>
      <c r="AD1213" s="115">
        <v>638.23813414288497</v>
      </c>
      <c r="AF1213" s="115">
        <v>-1</v>
      </c>
      <c r="AG1213" s="115">
        <v>-1</v>
      </c>
      <c r="AH1213" s="115">
        <v>-1</v>
      </c>
      <c r="AI1213" s="115">
        <v>-1</v>
      </c>
      <c r="AJ1213" s="115">
        <v>0</v>
      </c>
      <c r="AM1213" s="115" t="s">
        <v>348</v>
      </c>
      <c r="AN1213" s="115">
        <v>-1</v>
      </c>
      <c r="AQ1213" s="115">
        <v>608</v>
      </c>
      <c r="AR1213" s="115" t="s">
        <v>247</v>
      </c>
      <c r="AS1213" s="115" t="s">
        <v>355</v>
      </c>
      <c r="AT1213" s="115" t="s">
        <v>296</v>
      </c>
      <c r="AV1213" s="115">
        <v>128.02369722631599</v>
      </c>
      <c r="AW1213" s="115">
        <v>0.51763027910000003</v>
      </c>
    </row>
    <row r="1214" spans="1:49" x14ac:dyDescent="0.25">
      <c r="A1214" s="117">
        <v>550000</v>
      </c>
      <c r="B1214" s="117">
        <v>870000</v>
      </c>
      <c r="C1214" s="117">
        <v>870000</v>
      </c>
      <c r="D1214" s="115" t="s">
        <v>342</v>
      </c>
      <c r="E1214" s="115" t="s">
        <v>13</v>
      </c>
      <c r="F1214" s="115" t="s">
        <v>343</v>
      </c>
      <c r="G1214" s="115" t="s">
        <v>344</v>
      </c>
      <c r="H1214" s="115">
        <v>0.56000000000000005</v>
      </c>
      <c r="I1214" s="115">
        <v>0.48</v>
      </c>
      <c r="J1214" s="115" t="s">
        <v>350</v>
      </c>
      <c r="K1214" s="115">
        <v>0.12030147170798</v>
      </c>
      <c r="L1214" s="115">
        <v>3682.59813697555</v>
      </c>
      <c r="M1214" s="115">
        <v>9.1751459484080495</v>
      </c>
      <c r="N1214" s="115">
        <v>1.3492654668492099</v>
      </c>
      <c r="O1214" s="115">
        <v>1.10378356072908</v>
      </c>
      <c r="P1214" s="115">
        <v>0.16231862138672001</v>
      </c>
      <c r="Q1214" s="115">
        <v>443.021975587258</v>
      </c>
      <c r="R1214" s="115">
        <v>1210</v>
      </c>
      <c r="S1214" s="115" t="s">
        <v>353</v>
      </c>
      <c r="T1214" s="115">
        <v>1210</v>
      </c>
      <c r="U1214" s="115" t="s">
        <v>352</v>
      </c>
      <c r="V1214" s="115" t="s">
        <v>350</v>
      </c>
      <c r="Z1214" s="115">
        <v>0</v>
      </c>
      <c r="AA1214" s="115">
        <v>1</v>
      </c>
      <c r="AB1214" s="115">
        <v>1.10378356072908</v>
      </c>
      <c r="AC1214" s="115">
        <v>0.16231862138672001</v>
      </c>
      <c r="AD1214" s="115">
        <v>443.021975587258</v>
      </c>
      <c r="AF1214" s="115">
        <v>-1</v>
      </c>
      <c r="AG1214" s="115">
        <v>-1</v>
      </c>
      <c r="AH1214" s="115">
        <v>-1</v>
      </c>
      <c r="AI1214" s="115">
        <v>-1</v>
      </c>
      <c r="AJ1214" s="115">
        <v>0</v>
      </c>
      <c r="AM1214" s="115" t="s">
        <v>348</v>
      </c>
      <c r="AN1214" s="115">
        <v>-1</v>
      </c>
      <c r="AQ1214" s="115">
        <v>608</v>
      </c>
      <c r="AR1214" s="115" t="s">
        <v>247</v>
      </c>
      <c r="AS1214" s="115" t="s">
        <v>355</v>
      </c>
      <c r="AT1214" s="115" t="s">
        <v>296</v>
      </c>
      <c r="AV1214" s="115">
        <v>88.453053264776997</v>
      </c>
      <c r="AW1214" s="115">
        <v>0.35930411649999999</v>
      </c>
    </row>
    <row r="1215" spans="1:49" x14ac:dyDescent="0.25">
      <c r="A1215" s="117">
        <v>550000</v>
      </c>
      <c r="B1215" s="117">
        <v>870000</v>
      </c>
      <c r="C1215" s="117">
        <v>870000</v>
      </c>
      <c r="D1215" s="115" t="s">
        <v>342</v>
      </c>
      <c r="E1215" s="115" t="s">
        <v>13</v>
      </c>
      <c r="F1215" s="115" t="s">
        <v>343</v>
      </c>
      <c r="G1215" s="115" t="s">
        <v>344</v>
      </c>
      <c r="H1215" s="115">
        <v>0.56000000000000005</v>
      </c>
      <c r="I1215" s="115">
        <v>0.48</v>
      </c>
      <c r="J1215" s="115" t="s">
        <v>350</v>
      </c>
      <c r="K1215" s="115">
        <v>7.9179841085230004E-2</v>
      </c>
      <c r="L1215" s="115">
        <v>3682.59813697555</v>
      </c>
      <c r="M1215" s="115">
        <v>9.1751459484080495</v>
      </c>
      <c r="N1215" s="115">
        <v>1.3492654668492099</v>
      </c>
      <c r="O1215" s="115">
        <v>0.72648659812873995</v>
      </c>
      <c r="P1215" s="115">
        <v>0.1068346252469</v>
      </c>
      <c r="Q1215" s="115">
        <v>291.58753526648798</v>
      </c>
      <c r="R1215" s="115">
        <v>1210</v>
      </c>
      <c r="S1215" s="115" t="s">
        <v>353</v>
      </c>
      <c r="T1215" s="115">
        <v>1210</v>
      </c>
      <c r="U1215" s="115" t="s">
        <v>352</v>
      </c>
      <c r="V1215" s="115" t="s">
        <v>350</v>
      </c>
      <c r="Z1215" s="115">
        <v>0</v>
      </c>
      <c r="AA1215" s="115">
        <v>1</v>
      </c>
      <c r="AB1215" s="115">
        <v>0.72648659812873995</v>
      </c>
      <c r="AC1215" s="115">
        <v>0.1068346252469</v>
      </c>
      <c r="AD1215" s="115">
        <v>291.58753526648798</v>
      </c>
      <c r="AF1215" s="115">
        <v>-1</v>
      </c>
      <c r="AG1215" s="115">
        <v>-1</v>
      </c>
      <c r="AH1215" s="115">
        <v>-1</v>
      </c>
      <c r="AI1215" s="115">
        <v>-1</v>
      </c>
      <c r="AJ1215" s="115">
        <v>0</v>
      </c>
      <c r="AM1215" s="115" t="s">
        <v>348</v>
      </c>
      <c r="AN1215" s="115">
        <v>-1</v>
      </c>
      <c r="AQ1215" s="115">
        <v>608</v>
      </c>
      <c r="AR1215" s="115" t="s">
        <v>247</v>
      </c>
      <c r="AS1215" s="115" t="s">
        <v>355</v>
      </c>
      <c r="AT1215" s="115" t="s">
        <v>296</v>
      </c>
      <c r="AV1215" s="115">
        <v>72.1299644495314</v>
      </c>
      <c r="AW1215" s="115">
        <v>0.23648624109999999</v>
      </c>
    </row>
    <row r="1216" spans="1:49" x14ac:dyDescent="0.25">
      <c r="A1216" s="117">
        <v>550000</v>
      </c>
      <c r="B1216" s="117">
        <v>870000</v>
      </c>
      <c r="C1216" s="117">
        <v>870000</v>
      </c>
      <c r="D1216" s="115" t="s">
        <v>342</v>
      </c>
      <c r="E1216" s="115" t="s">
        <v>13</v>
      </c>
      <c r="F1216" s="115" t="s">
        <v>343</v>
      </c>
      <c r="G1216" s="115" t="s">
        <v>344</v>
      </c>
      <c r="H1216" s="115">
        <v>0.56000000000000005</v>
      </c>
      <c r="I1216" s="115">
        <v>0.48</v>
      </c>
      <c r="J1216" s="115" t="s">
        <v>350</v>
      </c>
      <c r="K1216" s="115">
        <v>5.5245551571530001E-2</v>
      </c>
      <c r="L1216" s="115">
        <v>3682.59813697555</v>
      </c>
      <c r="M1216" s="115">
        <v>9.1751459484080495</v>
      </c>
      <c r="N1216" s="115">
        <v>1.3492654668492099</v>
      </c>
      <c r="O1216" s="115">
        <v>0.50688599866909001</v>
      </c>
      <c r="P1216" s="115">
        <v>7.4540914932499994E-2</v>
      </c>
      <c r="Q1216" s="115">
        <v>203.44716529350299</v>
      </c>
      <c r="R1216" s="115">
        <v>1210</v>
      </c>
      <c r="S1216" s="115" t="s">
        <v>353</v>
      </c>
      <c r="T1216" s="115">
        <v>1210</v>
      </c>
      <c r="U1216" s="115" t="s">
        <v>352</v>
      </c>
      <c r="V1216" s="115" t="s">
        <v>350</v>
      </c>
      <c r="Z1216" s="115">
        <v>0</v>
      </c>
      <c r="AA1216" s="115">
        <v>1</v>
      </c>
      <c r="AB1216" s="115">
        <v>0.50688599866909001</v>
      </c>
      <c r="AC1216" s="115">
        <v>7.4540914932499994E-2</v>
      </c>
      <c r="AD1216" s="115">
        <v>203.447165293502</v>
      </c>
      <c r="AF1216" s="115">
        <v>-1</v>
      </c>
      <c r="AG1216" s="115">
        <v>-1</v>
      </c>
      <c r="AH1216" s="115">
        <v>-1</v>
      </c>
      <c r="AI1216" s="115">
        <v>-1</v>
      </c>
      <c r="AJ1216" s="115">
        <v>0</v>
      </c>
      <c r="AM1216" s="115" t="s">
        <v>348</v>
      </c>
      <c r="AN1216" s="115">
        <v>-1</v>
      </c>
      <c r="AQ1216" s="115">
        <v>608</v>
      </c>
      <c r="AR1216" s="115" t="s">
        <v>247</v>
      </c>
      <c r="AS1216" s="115" t="s">
        <v>355</v>
      </c>
      <c r="AT1216" s="115" t="s">
        <v>296</v>
      </c>
      <c r="AV1216" s="115">
        <v>63.4213630378541</v>
      </c>
      <c r="AW1216" s="115">
        <v>0.16500175610000001</v>
      </c>
    </row>
    <row r="1217" spans="1:49" x14ac:dyDescent="0.25">
      <c r="A1217" s="117">
        <v>550000</v>
      </c>
      <c r="B1217" s="117">
        <v>870000</v>
      </c>
      <c r="C1217" s="117">
        <v>870000</v>
      </c>
      <c r="D1217" s="115" t="s">
        <v>342</v>
      </c>
      <c r="E1217" s="115" t="s">
        <v>13</v>
      </c>
      <c r="F1217" s="115" t="s">
        <v>343</v>
      </c>
      <c r="G1217" s="115" t="s">
        <v>344</v>
      </c>
      <c r="H1217" s="115">
        <v>0.56000000000000005</v>
      </c>
      <c r="I1217" s="115">
        <v>0.48</v>
      </c>
      <c r="J1217" s="115" t="s">
        <v>350</v>
      </c>
      <c r="K1217" s="115">
        <v>3.7140236199620001E-2</v>
      </c>
      <c r="L1217" s="115">
        <v>3682.59813697555</v>
      </c>
      <c r="M1217" s="115">
        <v>9.1751459484080495</v>
      </c>
      <c r="N1217" s="115">
        <v>1.3492654668492099</v>
      </c>
      <c r="O1217" s="115">
        <v>0.34076708768986003</v>
      </c>
      <c r="P1217" s="115">
        <v>5.0112038134769998E-2</v>
      </c>
      <c r="Q1217" s="115">
        <v>136.77256463555199</v>
      </c>
      <c r="R1217" s="115">
        <v>1210</v>
      </c>
      <c r="S1217" s="115" t="s">
        <v>353</v>
      </c>
      <c r="T1217" s="115">
        <v>1210</v>
      </c>
      <c r="U1217" s="115" t="s">
        <v>352</v>
      </c>
      <c r="V1217" s="115" t="s">
        <v>350</v>
      </c>
      <c r="Z1217" s="115">
        <v>0</v>
      </c>
      <c r="AA1217" s="115">
        <v>1</v>
      </c>
      <c r="AB1217" s="115">
        <v>0.34076708768986003</v>
      </c>
      <c r="AC1217" s="115">
        <v>5.0112038134769998E-2</v>
      </c>
      <c r="AD1217" s="115">
        <v>136.77256463555199</v>
      </c>
      <c r="AF1217" s="115">
        <v>-1</v>
      </c>
      <c r="AG1217" s="115">
        <v>-1</v>
      </c>
      <c r="AH1217" s="115">
        <v>-1</v>
      </c>
      <c r="AI1217" s="115">
        <v>-1</v>
      </c>
      <c r="AJ1217" s="115">
        <v>0</v>
      </c>
      <c r="AM1217" s="115" t="s">
        <v>348</v>
      </c>
      <c r="AN1217" s="115">
        <v>-1</v>
      </c>
      <c r="AQ1217" s="115">
        <v>608</v>
      </c>
      <c r="AR1217" s="115" t="s">
        <v>247</v>
      </c>
      <c r="AS1217" s="115" t="s">
        <v>355</v>
      </c>
      <c r="AT1217" s="115" t="s">
        <v>296</v>
      </c>
      <c r="AV1217" s="115">
        <v>49.961750687321299</v>
      </c>
      <c r="AW1217" s="115">
        <v>0.1109266542</v>
      </c>
    </row>
    <row r="1218" spans="1:49" x14ac:dyDescent="0.25">
      <c r="A1218" s="117">
        <v>550000</v>
      </c>
      <c r="B1218" s="117">
        <v>870000</v>
      </c>
      <c r="C1218" s="117">
        <v>870000</v>
      </c>
      <c r="D1218" s="115" t="s">
        <v>342</v>
      </c>
      <c r="E1218" s="115" t="s">
        <v>13</v>
      </c>
      <c r="F1218" s="115" t="s">
        <v>343</v>
      </c>
      <c r="G1218" s="115" t="s">
        <v>344</v>
      </c>
      <c r="H1218" s="115">
        <v>0.56000000000000005</v>
      </c>
      <c r="I1218" s="115">
        <v>0.48</v>
      </c>
      <c r="J1218" s="115" t="s">
        <v>350</v>
      </c>
      <c r="K1218" s="115">
        <v>8.4648123582090007E-2</v>
      </c>
      <c r="L1218" s="115">
        <v>3682.59813697555</v>
      </c>
      <c r="M1218" s="115">
        <v>9.1751459484080495</v>
      </c>
      <c r="N1218" s="115">
        <v>1.3492654668492099</v>
      </c>
      <c r="O1218" s="115">
        <v>0.77665888812462003</v>
      </c>
      <c r="P1218" s="115">
        <v>0.11421278998290001</v>
      </c>
      <c r="Q1218" s="115">
        <v>311.725022201907</v>
      </c>
      <c r="R1218" s="115">
        <v>1210</v>
      </c>
      <c r="S1218" s="115" t="s">
        <v>353</v>
      </c>
      <c r="T1218" s="115">
        <v>1210</v>
      </c>
      <c r="U1218" s="115" t="s">
        <v>352</v>
      </c>
      <c r="V1218" s="115" t="s">
        <v>350</v>
      </c>
      <c r="Z1218" s="115">
        <v>0</v>
      </c>
      <c r="AA1218" s="115">
        <v>1</v>
      </c>
      <c r="AB1218" s="115">
        <v>0.77665888812462003</v>
      </c>
      <c r="AC1218" s="115">
        <v>0.11421278998290001</v>
      </c>
      <c r="AD1218" s="115">
        <v>311.725022201907</v>
      </c>
      <c r="AF1218" s="115">
        <v>-1</v>
      </c>
      <c r="AG1218" s="115">
        <v>-1</v>
      </c>
      <c r="AH1218" s="115">
        <v>-1</v>
      </c>
      <c r="AI1218" s="115">
        <v>-1</v>
      </c>
      <c r="AJ1218" s="115">
        <v>0</v>
      </c>
      <c r="AM1218" s="115" t="s">
        <v>348</v>
      </c>
      <c r="AN1218" s="115">
        <v>-1</v>
      </c>
      <c r="AQ1218" s="115">
        <v>608</v>
      </c>
      <c r="AR1218" s="115" t="s">
        <v>247</v>
      </c>
      <c r="AS1218" s="115" t="s">
        <v>355</v>
      </c>
      <c r="AT1218" s="115" t="s">
        <v>296</v>
      </c>
      <c r="AV1218" s="115">
        <v>75.419032716178805</v>
      </c>
      <c r="AW1218" s="115">
        <v>0.25281834730000002</v>
      </c>
    </row>
    <row r="1219" spans="1:49" x14ac:dyDescent="0.25">
      <c r="A1219" s="117">
        <v>550000</v>
      </c>
      <c r="B1219" s="117">
        <v>870000</v>
      </c>
      <c r="C1219" s="117">
        <v>870000</v>
      </c>
      <c r="D1219" s="115" t="s">
        <v>342</v>
      </c>
      <c r="E1219" s="115" t="s">
        <v>13</v>
      </c>
      <c r="F1219" s="115" t="s">
        <v>343</v>
      </c>
      <c r="G1219" s="115" t="s">
        <v>344</v>
      </c>
      <c r="H1219" s="115">
        <v>0.56000000000000005</v>
      </c>
      <c r="I1219" s="115">
        <v>0.48</v>
      </c>
      <c r="J1219" s="115" t="s">
        <v>350</v>
      </c>
      <c r="K1219" s="115">
        <v>6.7936315041330006E-2</v>
      </c>
      <c r="L1219" s="115">
        <v>3682.59813697555</v>
      </c>
      <c r="M1219" s="115">
        <v>9.1751459484080495</v>
      </c>
      <c r="N1219" s="115">
        <v>1.3492654668492099</v>
      </c>
      <c r="O1219" s="115">
        <v>0.62332560570124995</v>
      </c>
      <c r="P1219" s="115">
        <v>9.1664123830249994E-2</v>
      </c>
      <c r="Q1219" s="115">
        <v>250.182147204193</v>
      </c>
      <c r="R1219" s="115">
        <v>1210</v>
      </c>
      <c r="S1219" s="115" t="s">
        <v>353</v>
      </c>
      <c r="T1219" s="115">
        <v>1210</v>
      </c>
      <c r="U1219" s="115" t="s">
        <v>352</v>
      </c>
      <c r="V1219" s="115" t="s">
        <v>350</v>
      </c>
      <c r="Z1219" s="115">
        <v>0</v>
      </c>
      <c r="AA1219" s="115">
        <v>1</v>
      </c>
      <c r="AB1219" s="115">
        <v>0.62332560570124995</v>
      </c>
      <c r="AC1219" s="115">
        <v>9.1664123830249994E-2</v>
      </c>
      <c r="AD1219" s="115">
        <v>250.18214720419201</v>
      </c>
      <c r="AF1219" s="115">
        <v>-1</v>
      </c>
      <c r="AG1219" s="115">
        <v>-1</v>
      </c>
      <c r="AH1219" s="115">
        <v>-1</v>
      </c>
      <c r="AI1219" s="115">
        <v>-1</v>
      </c>
      <c r="AJ1219" s="115">
        <v>0</v>
      </c>
      <c r="AM1219" s="115" t="s">
        <v>348</v>
      </c>
      <c r="AN1219" s="115">
        <v>-1</v>
      </c>
      <c r="AQ1219" s="115">
        <v>608</v>
      </c>
      <c r="AR1219" s="115" t="s">
        <v>247</v>
      </c>
      <c r="AS1219" s="115" t="s">
        <v>355</v>
      </c>
      <c r="AT1219" s="115" t="s">
        <v>296</v>
      </c>
      <c r="AV1219" s="115">
        <v>66.4165425179024</v>
      </c>
      <c r="AW1219" s="115">
        <v>0.20290522890000001</v>
      </c>
    </row>
    <row r="1220" spans="1:49" x14ac:dyDescent="0.25">
      <c r="A1220" s="117">
        <v>550000</v>
      </c>
      <c r="B1220" s="117">
        <v>870000</v>
      </c>
      <c r="C1220" s="117">
        <v>870000</v>
      </c>
      <c r="D1220" s="115" t="s">
        <v>342</v>
      </c>
      <c r="E1220" s="115" t="s">
        <v>13</v>
      </c>
      <c r="F1220" s="115" t="s">
        <v>343</v>
      </c>
      <c r="G1220" s="115" t="s">
        <v>344</v>
      </c>
      <c r="H1220" s="115">
        <v>0.56000000000000005</v>
      </c>
      <c r="I1220" s="115">
        <v>0.48</v>
      </c>
      <c r="J1220" s="115" t="s">
        <v>350</v>
      </c>
      <c r="K1220" s="117">
        <v>8.7306621039999999E-6</v>
      </c>
      <c r="L1220" s="115">
        <v>3674.4298321311499</v>
      </c>
      <c r="M1220" s="115">
        <v>9.1560573703253691</v>
      </c>
      <c r="N1220" s="115">
        <v>1.3465012890385499</v>
      </c>
      <c r="O1220" s="115">
        <v>7.9938443100000003E-5</v>
      </c>
      <c r="P1220" s="115">
        <v>1.175584777E-5</v>
      </c>
      <c r="Q1220" s="115">
        <v>3.2080205289189999E-2</v>
      </c>
      <c r="R1220" s="115">
        <v>1210</v>
      </c>
      <c r="S1220" s="115" t="s">
        <v>353</v>
      </c>
      <c r="T1220" s="115">
        <v>1210</v>
      </c>
      <c r="U1220" s="115" t="s">
        <v>352</v>
      </c>
      <c r="V1220" s="115" t="s">
        <v>350</v>
      </c>
      <c r="Z1220" s="115">
        <v>0</v>
      </c>
      <c r="AA1220" s="115">
        <v>1</v>
      </c>
      <c r="AB1220" s="115">
        <v>7.9938443100000003E-5</v>
      </c>
      <c r="AC1220" s="115">
        <v>1.175584777E-5</v>
      </c>
      <c r="AD1220" s="115">
        <v>11.0659188194838</v>
      </c>
      <c r="AF1220" s="115">
        <v>-1</v>
      </c>
      <c r="AG1220" s="115">
        <v>-1</v>
      </c>
      <c r="AH1220" s="115">
        <v>-1</v>
      </c>
      <c r="AI1220" s="115">
        <v>-1</v>
      </c>
      <c r="AJ1220" s="115">
        <v>0</v>
      </c>
      <c r="AM1220" s="115" t="s">
        <v>348</v>
      </c>
      <c r="AN1220" s="115">
        <v>-1</v>
      </c>
      <c r="AQ1220" s="115">
        <v>608</v>
      </c>
      <c r="AR1220" s="115" t="s">
        <v>247</v>
      </c>
      <c r="AS1220" s="115" t="s">
        <v>355</v>
      </c>
      <c r="AT1220" s="115" t="s">
        <v>296</v>
      </c>
      <c r="AV1220" s="115">
        <v>1.43746579686946</v>
      </c>
      <c r="AW1220" s="115">
        <v>8.9747921999999997E-3</v>
      </c>
    </row>
    <row r="1221" spans="1:49" x14ac:dyDescent="0.25">
      <c r="A1221" s="117">
        <v>550000</v>
      </c>
      <c r="B1221" s="117">
        <v>870000</v>
      </c>
      <c r="C1221" s="117">
        <v>870000</v>
      </c>
      <c r="D1221" s="115" t="s">
        <v>342</v>
      </c>
      <c r="E1221" s="115" t="s">
        <v>13</v>
      </c>
      <c r="F1221" s="115" t="s">
        <v>343</v>
      </c>
      <c r="G1221" s="115" t="s">
        <v>344</v>
      </c>
      <c r="H1221" s="115">
        <v>0.56000000000000005</v>
      </c>
      <c r="I1221" s="115">
        <v>0.48</v>
      </c>
      <c r="J1221" s="115" t="s">
        <v>350</v>
      </c>
      <c r="K1221" s="115">
        <v>5.3394145017999996E-4</v>
      </c>
      <c r="L1221" s="115">
        <v>3674.4298321311499</v>
      </c>
      <c r="M1221" s="115">
        <v>9.1560573703253691</v>
      </c>
      <c r="N1221" s="115">
        <v>1.3465012890385499</v>
      </c>
      <c r="O1221" s="115">
        <v>4.8887985503200003E-3</v>
      </c>
      <c r="P1221" s="115">
        <v>7.1895285095000005E-4</v>
      </c>
      <c r="Q1221" s="115">
        <v>1.9619303931858301</v>
      </c>
      <c r="R1221" s="115">
        <v>1210</v>
      </c>
      <c r="S1221" s="115" t="s">
        <v>353</v>
      </c>
      <c r="T1221" s="115">
        <v>1210</v>
      </c>
      <c r="U1221" s="115" t="s">
        <v>352</v>
      </c>
      <c r="V1221" s="115" t="s">
        <v>350</v>
      </c>
      <c r="Z1221" s="115">
        <v>0</v>
      </c>
      <c r="AA1221" s="115">
        <v>1</v>
      </c>
      <c r="AB1221" s="115">
        <v>4.8887985503200003E-3</v>
      </c>
      <c r="AC1221" s="115">
        <v>7.1895285095000005E-4</v>
      </c>
      <c r="AD1221" s="115">
        <v>490.53141395845</v>
      </c>
      <c r="AF1221" s="115">
        <v>-1</v>
      </c>
      <c r="AG1221" s="115">
        <v>-1</v>
      </c>
      <c r="AH1221" s="115">
        <v>-1</v>
      </c>
      <c r="AI1221" s="115">
        <v>-1</v>
      </c>
      <c r="AJ1221" s="115">
        <v>0</v>
      </c>
      <c r="AM1221" s="115" t="s">
        <v>348</v>
      </c>
      <c r="AN1221" s="115">
        <v>-1</v>
      </c>
      <c r="AQ1221" s="115">
        <v>608</v>
      </c>
      <c r="AR1221" s="115" t="s">
        <v>247</v>
      </c>
      <c r="AS1221" s="115" t="s">
        <v>355</v>
      </c>
      <c r="AT1221" s="115" t="s">
        <v>296</v>
      </c>
      <c r="AV1221" s="115">
        <v>56.898189393165701</v>
      </c>
      <c r="AW1221" s="115">
        <v>0.39783569660000001</v>
      </c>
    </row>
    <row r="1222" spans="1:49" x14ac:dyDescent="0.25">
      <c r="A1222" s="117">
        <v>550000</v>
      </c>
      <c r="B1222" s="117">
        <v>870000</v>
      </c>
      <c r="C1222" s="117">
        <v>870000</v>
      </c>
      <c r="D1222" s="115" t="s">
        <v>342</v>
      </c>
      <c r="E1222" s="115" t="s">
        <v>13</v>
      </c>
      <c r="F1222" s="115" t="s">
        <v>343</v>
      </c>
      <c r="G1222" s="115" t="s">
        <v>344</v>
      </c>
      <c r="H1222" s="115">
        <v>0.56000000000000005</v>
      </c>
      <c r="I1222" s="115">
        <v>0.48</v>
      </c>
      <c r="J1222" s="115" t="s">
        <v>350</v>
      </c>
      <c r="K1222" s="115">
        <v>5.9792260643000005E-4</v>
      </c>
      <c r="L1222" s="115">
        <v>3674.4298321311499</v>
      </c>
      <c r="M1222" s="115">
        <v>9.1560573703253691</v>
      </c>
      <c r="N1222" s="115">
        <v>1.3465012890385499</v>
      </c>
      <c r="O1222" s="115">
        <v>5.4746136875199998E-3</v>
      </c>
      <c r="P1222" s="115">
        <v>8.0510356030000002E-4</v>
      </c>
      <c r="Q1222" s="115">
        <v>2.1970246623867</v>
      </c>
      <c r="R1222" s="115">
        <v>1210</v>
      </c>
      <c r="S1222" s="115" t="s">
        <v>353</v>
      </c>
      <c r="T1222" s="115">
        <v>1210</v>
      </c>
      <c r="U1222" s="115" t="s">
        <v>352</v>
      </c>
      <c r="V1222" s="115" t="s">
        <v>350</v>
      </c>
      <c r="Z1222" s="115">
        <v>0</v>
      </c>
      <c r="AA1222" s="115">
        <v>1</v>
      </c>
      <c r="AB1222" s="115">
        <v>5.4746136875199998E-3</v>
      </c>
      <c r="AC1222" s="115">
        <v>8.0510356030000002E-4</v>
      </c>
      <c r="AD1222" s="115">
        <v>352.66367188414898</v>
      </c>
      <c r="AF1222" s="115">
        <v>-1</v>
      </c>
      <c r="AG1222" s="115">
        <v>-1</v>
      </c>
      <c r="AH1222" s="115">
        <v>-1</v>
      </c>
      <c r="AI1222" s="115">
        <v>-1</v>
      </c>
      <c r="AJ1222" s="115">
        <v>0</v>
      </c>
      <c r="AM1222" s="115" t="s">
        <v>348</v>
      </c>
      <c r="AN1222" s="115">
        <v>-1</v>
      </c>
      <c r="AQ1222" s="115">
        <v>608</v>
      </c>
      <c r="AR1222" s="115" t="s">
        <v>247</v>
      </c>
      <c r="AS1222" s="115" t="s">
        <v>355</v>
      </c>
      <c r="AT1222" s="115" t="s">
        <v>296</v>
      </c>
      <c r="AV1222" s="115">
        <v>42.177278973949498</v>
      </c>
      <c r="AW1222" s="115">
        <v>0.28602082070000001</v>
      </c>
    </row>
    <row r="1223" spans="1:49" x14ac:dyDescent="0.25">
      <c r="A1223" s="117">
        <v>550000</v>
      </c>
      <c r="B1223" s="117">
        <v>870000</v>
      </c>
      <c r="C1223" s="117">
        <v>870000</v>
      </c>
      <c r="D1223" s="115" t="s">
        <v>342</v>
      </c>
      <c r="E1223" s="115" t="s">
        <v>13</v>
      </c>
      <c r="F1223" s="115" t="s">
        <v>343</v>
      </c>
      <c r="G1223" s="115" t="s">
        <v>344</v>
      </c>
      <c r="H1223" s="115">
        <v>0.56000000000000005</v>
      </c>
      <c r="I1223" s="115">
        <v>0.48</v>
      </c>
      <c r="J1223" s="115" t="s">
        <v>350</v>
      </c>
      <c r="K1223" s="115">
        <v>0.37690880342872002</v>
      </c>
      <c r="L1223" s="115">
        <v>3727.8420699059502</v>
      </c>
      <c r="M1223" s="115">
        <v>10.7079689623202</v>
      </c>
      <c r="N1223" s="115">
        <v>2.0611870084377499</v>
      </c>
      <c r="O1223" s="115">
        <v>4.0359277687400903</v>
      </c>
      <c r="P1223" s="115">
        <v>0.77687952899310997</v>
      </c>
      <c r="Q1223" s="115">
        <v>1405.0564939395199</v>
      </c>
      <c r="R1223" s="115">
        <v>1300</v>
      </c>
      <c r="S1223" s="115" t="s">
        <v>346</v>
      </c>
      <c r="T1223" s="115">
        <v>1300</v>
      </c>
      <c r="U1223" s="115" t="s">
        <v>352</v>
      </c>
      <c r="V1223" s="115" t="s">
        <v>350</v>
      </c>
      <c r="Z1223" s="115">
        <v>0</v>
      </c>
      <c r="AA1223" s="115">
        <v>1</v>
      </c>
      <c r="AB1223" s="115">
        <v>4.0359277687400903</v>
      </c>
      <c r="AC1223" s="115">
        <v>0.77687952899310997</v>
      </c>
      <c r="AD1223" s="115">
        <v>1405.0564939395199</v>
      </c>
      <c r="AF1223" s="115">
        <v>-1</v>
      </c>
      <c r="AG1223" s="115">
        <v>-1</v>
      </c>
      <c r="AH1223" s="115">
        <v>-1</v>
      </c>
      <c r="AI1223" s="115">
        <v>-1</v>
      </c>
      <c r="AJ1223" s="115">
        <v>0</v>
      </c>
      <c r="AM1223" s="115" t="s">
        <v>348</v>
      </c>
      <c r="AN1223" s="115">
        <v>-1</v>
      </c>
      <c r="AQ1223" s="115">
        <v>608</v>
      </c>
      <c r="AR1223" s="115" t="s">
        <v>247</v>
      </c>
      <c r="AS1223" s="115" t="s">
        <v>355</v>
      </c>
      <c r="AT1223" s="115" t="s">
        <v>296</v>
      </c>
      <c r="AV1223" s="115">
        <v>221.049210606798</v>
      </c>
      <c r="AW1223" s="115">
        <v>1.1395429797000001</v>
      </c>
    </row>
    <row r="1224" spans="1:49" x14ac:dyDescent="0.25">
      <c r="A1224" s="117">
        <v>550000</v>
      </c>
      <c r="B1224" s="117">
        <v>870000</v>
      </c>
      <c r="C1224" s="117">
        <v>870000</v>
      </c>
      <c r="D1224" s="115" t="s">
        <v>342</v>
      </c>
      <c r="E1224" s="115" t="s">
        <v>13</v>
      </c>
      <c r="F1224" s="115" t="s">
        <v>343</v>
      </c>
      <c r="G1224" s="115" t="s">
        <v>344</v>
      </c>
      <c r="H1224" s="115">
        <v>0.56000000000000005</v>
      </c>
      <c r="I1224" s="115">
        <v>0.48</v>
      </c>
      <c r="J1224" s="115" t="s">
        <v>350</v>
      </c>
      <c r="K1224" s="115">
        <v>2.030962041892E-2</v>
      </c>
      <c r="L1224" s="115">
        <v>3727.8420699059502</v>
      </c>
      <c r="M1224" s="115">
        <v>10.7079689623202</v>
      </c>
      <c r="N1224" s="115">
        <v>2.0611870084377499</v>
      </c>
      <c r="O1224" s="115">
        <v>0.21747478508231999</v>
      </c>
      <c r="P1224" s="115">
        <v>4.1861925753779998E-2</v>
      </c>
      <c r="Q1224" s="115">
        <v>75.711057421478301</v>
      </c>
      <c r="R1224" s="115">
        <v>1330</v>
      </c>
      <c r="S1224" s="115" t="s">
        <v>354</v>
      </c>
      <c r="T1224" s="115">
        <v>1330</v>
      </c>
      <c r="U1224" s="115" t="s">
        <v>352</v>
      </c>
      <c r="V1224" s="115" t="s">
        <v>350</v>
      </c>
      <c r="Z1224" s="115">
        <v>0</v>
      </c>
      <c r="AA1224" s="115">
        <v>1</v>
      </c>
      <c r="AB1224" s="115">
        <v>0.21747478508231999</v>
      </c>
      <c r="AC1224" s="115">
        <v>4.1861925753779998E-2</v>
      </c>
      <c r="AD1224" s="115">
        <v>75.711057421477193</v>
      </c>
      <c r="AF1224" s="115">
        <v>-1</v>
      </c>
      <c r="AG1224" s="115">
        <v>-1</v>
      </c>
      <c r="AH1224" s="115">
        <v>-1</v>
      </c>
      <c r="AI1224" s="115">
        <v>-1</v>
      </c>
      <c r="AJ1224" s="115">
        <v>0</v>
      </c>
      <c r="AM1224" s="115" t="s">
        <v>348</v>
      </c>
      <c r="AN1224" s="115">
        <v>-1</v>
      </c>
      <c r="AQ1224" s="115">
        <v>608</v>
      </c>
      <c r="AR1224" s="115" t="s">
        <v>247</v>
      </c>
      <c r="AS1224" s="115" t="s">
        <v>355</v>
      </c>
      <c r="AT1224" s="115" t="s">
        <v>296</v>
      </c>
      <c r="AV1224" s="115">
        <v>45.524026919873997</v>
      </c>
      <c r="AW1224" s="115">
        <v>6.1403939499999997E-2</v>
      </c>
    </row>
    <row r="1225" spans="1:49" x14ac:dyDescent="0.25">
      <c r="A1225" s="117">
        <v>550000</v>
      </c>
      <c r="B1225" s="117">
        <v>870000</v>
      </c>
      <c r="C1225" s="117">
        <v>870000</v>
      </c>
      <c r="D1225" s="115" t="s">
        <v>342</v>
      </c>
      <c r="E1225" s="115" t="s">
        <v>13</v>
      </c>
      <c r="F1225" s="115" t="s">
        <v>343</v>
      </c>
      <c r="G1225" s="115" t="s">
        <v>344</v>
      </c>
      <c r="H1225" s="115">
        <v>0.56000000000000005</v>
      </c>
      <c r="I1225" s="115">
        <v>0.48</v>
      </c>
      <c r="J1225" s="115" t="s">
        <v>350</v>
      </c>
      <c r="K1225" s="115">
        <v>4.0356836276809999E-2</v>
      </c>
      <c r="L1225" s="115">
        <v>3727.8420699059502</v>
      </c>
      <c r="M1225" s="115">
        <v>10.7079689623202</v>
      </c>
      <c r="N1225" s="115">
        <v>2.0611870084377499</v>
      </c>
      <c r="O1225" s="115">
        <v>0.43213975026955997</v>
      </c>
      <c r="P1225" s="115">
        <v>8.3182986635410003E-2</v>
      </c>
      <c r="Q1225" s="115">
        <v>150.443912081013</v>
      </c>
      <c r="R1225" s="115">
        <v>1330</v>
      </c>
      <c r="S1225" s="115" t="s">
        <v>354</v>
      </c>
      <c r="T1225" s="115">
        <v>1330</v>
      </c>
      <c r="U1225" s="115" t="s">
        <v>352</v>
      </c>
      <c r="V1225" s="115" t="s">
        <v>350</v>
      </c>
      <c r="Z1225" s="115">
        <v>0</v>
      </c>
      <c r="AA1225" s="115">
        <v>1</v>
      </c>
      <c r="AB1225" s="115">
        <v>0.43213975026955997</v>
      </c>
      <c r="AC1225" s="115">
        <v>8.3182986635410003E-2</v>
      </c>
      <c r="AD1225" s="115">
        <v>150.44391208101101</v>
      </c>
      <c r="AF1225" s="115">
        <v>-1</v>
      </c>
      <c r="AG1225" s="115">
        <v>-1</v>
      </c>
      <c r="AH1225" s="115">
        <v>-1</v>
      </c>
      <c r="AI1225" s="115">
        <v>-1</v>
      </c>
      <c r="AJ1225" s="115">
        <v>0</v>
      </c>
      <c r="AM1225" s="115" t="s">
        <v>348</v>
      </c>
      <c r="AN1225" s="115">
        <v>-1</v>
      </c>
      <c r="AQ1225" s="115">
        <v>608</v>
      </c>
      <c r="AR1225" s="115" t="s">
        <v>247</v>
      </c>
      <c r="AS1225" s="115" t="s">
        <v>355</v>
      </c>
      <c r="AT1225" s="115" t="s">
        <v>296</v>
      </c>
      <c r="AV1225" s="115">
        <v>60.165739302668101</v>
      </c>
      <c r="AW1225" s="115">
        <v>0.1220145272</v>
      </c>
    </row>
    <row r="1226" spans="1:49" x14ac:dyDescent="0.25">
      <c r="A1226" s="117">
        <v>550000</v>
      </c>
      <c r="B1226" s="117">
        <v>870000</v>
      </c>
      <c r="C1226" s="117">
        <v>870000</v>
      </c>
      <c r="D1226" s="115" t="s">
        <v>342</v>
      </c>
      <c r="E1226" s="115" t="s">
        <v>13</v>
      </c>
      <c r="F1226" s="115" t="s">
        <v>343</v>
      </c>
      <c r="G1226" s="115" t="s">
        <v>344</v>
      </c>
      <c r="H1226" s="115">
        <v>0.56000000000000005</v>
      </c>
      <c r="I1226" s="115">
        <v>0.48</v>
      </c>
      <c r="J1226" s="115" t="s">
        <v>350</v>
      </c>
      <c r="K1226" s="115">
        <v>1.19128214264E-3</v>
      </c>
      <c r="L1226" s="115">
        <v>3727.8420699059502</v>
      </c>
      <c r="M1226" s="115">
        <v>10.7079689623202</v>
      </c>
      <c r="N1226" s="115">
        <v>2.0611870084377499</v>
      </c>
      <c r="O1226" s="115">
        <v>1.2756212208799999E-2</v>
      </c>
      <c r="P1226" s="115">
        <v>2.4554552758000001E-3</v>
      </c>
      <c r="Q1226" s="115">
        <v>4.4409116884797299</v>
      </c>
      <c r="R1226" s="115">
        <v>1330</v>
      </c>
      <c r="S1226" s="115" t="s">
        <v>354</v>
      </c>
      <c r="T1226" s="115">
        <v>1330</v>
      </c>
      <c r="U1226" s="115" t="s">
        <v>352</v>
      </c>
      <c r="V1226" s="115" t="s">
        <v>350</v>
      </c>
      <c r="Z1226" s="115">
        <v>0</v>
      </c>
      <c r="AA1226" s="115">
        <v>1</v>
      </c>
      <c r="AB1226" s="115">
        <v>1.2756212208799999E-2</v>
      </c>
      <c r="AC1226" s="115">
        <v>2.4554552758000001E-3</v>
      </c>
      <c r="AD1226" s="115">
        <v>4.4409116884798401</v>
      </c>
      <c r="AF1226" s="115">
        <v>-1</v>
      </c>
      <c r="AG1226" s="115">
        <v>-1</v>
      </c>
      <c r="AH1226" s="115">
        <v>-1</v>
      </c>
      <c r="AI1226" s="115">
        <v>-1</v>
      </c>
      <c r="AJ1226" s="115">
        <v>0</v>
      </c>
      <c r="AM1226" s="115" t="s">
        <v>348</v>
      </c>
      <c r="AN1226" s="115">
        <v>-1</v>
      </c>
      <c r="AQ1226" s="115">
        <v>608</v>
      </c>
      <c r="AR1226" s="115" t="s">
        <v>247</v>
      </c>
      <c r="AS1226" s="115" t="s">
        <v>355</v>
      </c>
      <c r="AT1226" s="115" t="s">
        <v>296</v>
      </c>
      <c r="AV1226" s="115">
        <v>10.646704995026001</v>
      </c>
      <c r="AW1226" s="115">
        <v>3.6017126000000002E-3</v>
      </c>
    </row>
    <row r="1227" spans="1:49" x14ac:dyDescent="0.25">
      <c r="A1227" s="117">
        <v>550000</v>
      </c>
      <c r="B1227" s="117">
        <v>870000</v>
      </c>
      <c r="C1227" s="117">
        <v>870000</v>
      </c>
      <c r="D1227" s="115" t="s">
        <v>342</v>
      </c>
      <c r="E1227" s="115" t="s">
        <v>13</v>
      </c>
      <c r="F1227" s="115" t="s">
        <v>343</v>
      </c>
      <c r="G1227" s="115" t="s">
        <v>344</v>
      </c>
      <c r="H1227" s="115">
        <v>0.56000000000000005</v>
      </c>
      <c r="I1227" s="115">
        <v>0.48</v>
      </c>
      <c r="J1227" s="115" t="s">
        <v>350</v>
      </c>
      <c r="K1227" s="115">
        <v>2.8501517923009999E-2</v>
      </c>
      <c r="L1227" s="115">
        <v>3727.8420699059502</v>
      </c>
      <c r="M1227" s="115">
        <v>10.7079689623202</v>
      </c>
      <c r="N1227" s="115">
        <v>2.0611870084377499</v>
      </c>
      <c r="O1227" s="115">
        <v>0.30519336929863999</v>
      </c>
      <c r="P1227" s="115">
        <v>5.874695846367E-2</v>
      </c>
      <c r="Q1227" s="115">
        <v>106.24915756959</v>
      </c>
      <c r="R1227" s="115">
        <v>1330</v>
      </c>
      <c r="S1227" s="115" t="s">
        <v>354</v>
      </c>
      <c r="T1227" s="115">
        <v>1330</v>
      </c>
      <c r="U1227" s="115" t="s">
        <v>352</v>
      </c>
      <c r="V1227" s="115" t="s">
        <v>350</v>
      </c>
      <c r="Z1227" s="115">
        <v>0</v>
      </c>
      <c r="AA1227" s="115">
        <v>1</v>
      </c>
      <c r="AB1227" s="115">
        <v>0.30519336929863999</v>
      </c>
      <c r="AC1227" s="115">
        <v>5.874695846367E-2</v>
      </c>
      <c r="AD1227" s="115">
        <v>106.24915756958799</v>
      </c>
      <c r="AF1227" s="115">
        <v>-1</v>
      </c>
      <c r="AG1227" s="115">
        <v>-1</v>
      </c>
      <c r="AH1227" s="115">
        <v>-1</v>
      </c>
      <c r="AI1227" s="115">
        <v>-1</v>
      </c>
      <c r="AJ1227" s="115">
        <v>0</v>
      </c>
      <c r="AM1227" s="115" t="s">
        <v>348</v>
      </c>
      <c r="AN1227" s="115">
        <v>-1</v>
      </c>
      <c r="AQ1227" s="115">
        <v>608</v>
      </c>
      <c r="AR1227" s="115" t="s">
        <v>247</v>
      </c>
      <c r="AS1227" s="115" t="s">
        <v>355</v>
      </c>
      <c r="AT1227" s="115" t="s">
        <v>296</v>
      </c>
      <c r="AV1227" s="115">
        <v>43.128723407448398</v>
      </c>
      <c r="AW1227" s="115">
        <v>8.6171255099999997E-2</v>
      </c>
    </row>
    <row r="1228" spans="1:49" x14ac:dyDescent="0.25">
      <c r="A1228" s="117">
        <v>550000</v>
      </c>
      <c r="B1228" s="117">
        <v>870000</v>
      </c>
      <c r="C1228" s="117">
        <v>870000</v>
      </c>
      <c r="D1228" s="115" t="s">
        <v>342</v>
      </c>
      <c r="E1228" s="115" t="s">
        <v>13</v>
      </c>
      <c r="F1228" s="115" t="s">
        <v>343</v>
      </c>
      <c r="G1228" s="115" t="s">
        <v>344</v>
      </c>
      <c r="H1228" s="115">
        <v>0.56000000000000005</v>
      </c>
      <c r="I1228" s="115">
        <v>0.48</v>
      </c>
      <c r="J1228" s="115" t="s">
        <v>350</v>
      </c>
      <c r="K1228" s="115">
        <v>1.1022749024399999E-2</v>
      </c>
      <c r="L1228" s="115">
        <v>3727.8420699059502</v>
      </c>
      <c r="M1228" s="115">
        <v>10.7079689623202</v>
      </c>
      <c r="N1228" s="115">
        <v>2.0611870084377499</v>
      </c>
      <c r="O1228" s="115">
        <v>0.11803125443280001</v>
      </c>
      <c r="P1228" s="115">
        <v>2.2719947086380001E-2</v>
      </c>
      <c r="Q1228" s="115">
        <v>41.091067539202903</v>
      </c>
      <c r="R1228" s="115">
        <v>1330</v>
      </c>
      <c r="S1228" s="115" t="s">
        <v>354</v>
      </c>
      <c r="T1228" s="115">
        <v>1330</v>
      </c>
      <c r="U1228" s="115" t="s">
        <v>352</v>
      </c>
      <c r="V1228" s="115" t="s">
        <v>350</v>
      </c>
      <c r="Z1228" s="115">
        <v>0</v>
      </c>
      <c r="AA1228" s="115">
        <v>1</v>
      </c>
      <c r="AB1228" s="115">
        <v>0.11803125443280001</v>
      </c>
      <c r="AC1228" s="115">
        <v>2.2719947086380001E-2</v>
      </c>
      <c r="AD1228" s="115">
        <v>41.091067539202101</v>
      </c>
      <c r="AF1228" s="115">
        <v>-1</v>
      </c>
      <c r="AG1228" s="115">
        <v>-1</v>
      </c>
      <c r="AH1228" s="115">
        <v>-1</v>
      </c>
      <c r="AI1228" s="115">
        <v>-1</v>
      </c>
      <c r="AJ1228" s="115">
        <v>0</v>
      </c>
      <c r="AM1228" s="115" t="s">
        <v>348</v>
      </c>
      <c r="AN1228" s="115">
        <v>-1</v>
      </c>
      <c r="AQ1228" s="115">
        <v>608</v>
      </c>
      <c r="AR1228" s="115" t="s">
        <v>247</v>
      </c>
      <c r="AS1228" s="115" t="s">
        <v>355</v>
      </c>
      <c r="AT1228" s="115" t="s">
        <v>296</v>
      </c>
      <c r="AV1228" s="115">
        <v>31.479959773811299</v>
      </c>
      <c r="AW1228" s="115">
        <v>3.3326088800000001E-2</v>
      </c>
    </row>
    <row r="1229" spans="1:49" x14ac:dyDescent="0.25">
      <c r="A1229" s="117">
        <v>550000</v>
      </c>
      <c r="B1229" s="117">
        <v>870000</v>
      </c>
      <c r="C1229" s="117">
        <v>870000</v>
      </c>
      <c r="D1229" s="115" t="s">
        <v>342</v>
      </c>
      <c r="E1229" s="115" t="s">
        <v>13</v>
      </c>
      <c r="F1229" s="115" t="s">
        <v>343</v>
      </c>
      <c r="G1229" s="115" t="s">
        <v>344</v>
      </c>
      <c r="H1229" s="115">
        <v>0.56000000000000005</v>
      </c>
      <c r="I1229" s="115">
        <v>0.48</v>
      </c>
      <c r="J1229" s="115" t="s">
        <v>350</v>
      </c>
      <c r="K1229" s="115">
        <v>1.36635139307E-2</v>
      </c>
      <c r="L1229" s="115">
        <v>3727.8420699059502</v>
      </c>
      <c r="M1229" s="115">
        <v>10.7079689623202</v>
      </c>
      <c r="N1229" s="115">
        <v>2.0611870084377499</v>
      </c>
      <c r="O1229" s="115">
        <v>0.14630848308617</v>
      </c>
      <c r="P1229" s="115">
        <v>2.816305740356E-2</v>
      </c>
      <c r="Q1229" s="115">
        <v>50.935422053613202</v>
      </c>
      <c r="R1229" s="115">
        <v>1330</v>
      </c>
      <c r="S1229" s="115" t="s">
        <v>354</v>
      </c>
      <c r="T1229" s="115">
        <v>1330</v>
      </c>
      <c r="U1229" s="115" t="s">
        <v>352</v>
      </c>
      <c r="V1229" s="115" t="s">
        <v>350</v>
      </c>
      <c r="Z1229" s="115">
        <v>0</v>
      </c>
      <c r="AA1229" s="115">
        <v>1</v>
      </c>
      <c r="AB1229" s="115">
        <v>0.14630848308617</v>
      </c>
      <c r="AC1229" s="115">
        <v>2.816305740356E-2</v>
      </c>
      <c r="AD1229" s="115">
        <v>50.935422053612001</v>
      </c>
      <c r="AF1229" s="115">
        <v>-1</v>
      </c>
      <c r="AG1229" s="115">
        <v>-1</v>
      </c>
      <c r="AH1229" s="115">
        <v>-1</v>
      </c>
      <c r="AI1229" s="115">
        <v>-1</v>
      </c>
      <c r="AJ1229" s="115">
        <v>0</v>
      </c>
      <c r="AM1229" s="115" t="s">
        <v>348</v>
      </c>
      <c r="AN1229" s="115">
        <v>-1</v>
      </c>
      <c r="AQ1229" s="115">
        <v>608</v>
      </c>
      <c r="AR1229" s="115" t="s">
        <v>247</v>
      </c>
      <c r="AS1229" s="115" t="s">
        <v>355</v>
      </c>
      <c r="AT1229" s="115" t="s">
        <v>296</v>
      </c>
      <c r="AV1229" s="115">
        <v>33.390128903373999</v>
      </c>
      <c r="AW1229" s="115">
        <v>4.1310155799999998E-2</v>
      </c>
    </row>
    <row r="1230" spans="1:49" x14ac:dyDescent="0.25">
      <c r="A1230" s="117">
        <v>550000</v>
      </c>
      <c r="B1230" s="117">
        <v>870000</v>
      </c>
      <c r="C1230" s="117">
        <v>870000</v>
      </c>
      <c r="D1230" s="115" t="s">
        <v>342</v>
      </c>
      <c r="E1230" s="115" t="s">
        <v>13</v>
      </c>
      <c r="F1230" s="115" t="s">
        <v>343</v>
      </c>
      <c r="G1230" s="115" t="s">
        <v>344</v>
      </c>
      <c r="H1230" s="115">
        <v>0.56000000000000005</v>
      </c>
      <c r="I1230" s="115">
        <v>0.48</v>
      </c>
      <c r="J1230" s="115" t="s">
        <v>350</v>
      </c>
      <c r="K1230" s="115">
        <v>1.184063928419E-2</v>
      </c>
      <c r="L1230" s="115">
        <v>3727.8420699059502</v>
      </c>
      <c r="M1230" s="115">
        <v>10.7079689623202</v>
      </c>
      <c r="N1230" s="115">
        <v>2.0611870084377499</v>
      </c>
      <c r="O1230" s="115">
        <v>0.12678919794919</v>
      </c>
      <c r="P1230" s="115">
        <v>2.4405771864180002E-2</v>
      </c>
      <c r="Q1230" s="115">
        <v>44.140033258203097</v>
      </c>
      <c r="R1230" s="115">
        <v>1330</v>
      </c>
      <c r="S1230" s="115" t="s">
        <v>354</v>
      </c>
      <c r="T1230" s="115">
        <v>1330</v>
      </c>
      <c r="U1230" s="115" t="s">
        <v>352</v>
      </c>
      <c r="V1230" s="115" t="s">
        <v>350</v>
      </c>
      <c r="Z1230" s="115">
        <v>0</v>
      </c>
      <c r="AA1230" s="115">
        <v>1</v>
      </c>
      <c r="AB1230" s="115">
        <v>0.12678919794919</v>
      </c>
      <c r="AC1230" s="115">
        <v>2.4405771864180002E-2</v>
      </c>
      <c r="AD1230" s="115">
        <v>44.140033258203502</v>
      </c>
      <c r="AF1230" s="115">
        <v>-1</v>
      </c>
      <c r="AG1230" s="115">
        <v>-1</v>
      </c>
      <c r="AH1230" s="115">
        <v>-1</v>
      </c>
      <c r="AI1230" s="115">
        <v>-1</v>
      </c>
      <c r="AJ1230" s="115">
        <v>0</v>
      </c>
      <c r="AM1230" s="115" t="s">
        <v>348</v>
      </c>
      <c r="AN1230" s="115">
        <v>-1</v>
      </c>
      <c r="AQ1230" s="115">
        <v>608</v>
      </c>
      <c r="AR1230" s="115" t="s">
        <v>247</v>
      </c>
      <c r="AS1230" s="115" t="s">
        <v>355</v>
      </c>
      <c r="AT1230" s="115" t="s">
        <v>296</v>
      </c>
      <c r="AV1230" s="115">
        <v>32.307993968141098</v>
      </c>
      <c r="AW1230" s="115">
        <v>3.5798891499999999E-2</v>
      </c>
    </row>
    <row r="1231" spans="1:49" x14ac:dyDescent="0.25">
      <c r="A1231" s="117">
        <v>550000</v>
      </c>
      <c r="B1231" s="117">
        <v>870000</v>
      </c>
      <c r="C1231" s="117">
        <v>870000</v>
      </c>
      <c r="D1231" s="115" t="s">
        <v>342</v>
      </c>
      <c r="E1231" s="115" t="s">
        <v>13</v>
      </c>
      <c r="F1231" s="115" t="s">
        <v>343</v>
      </c>
      <c r="G1231" s="115" t="s">
        <v>344</v>
      </c>
      <c r="H1231" s="115">
        <v>0.56000000000000005</v>
      </c>
      <c r="I1231" s="115">
        <v>0.48</v>
      </c>
      <c r="J1231" s="115" t="s">
        <v>350</v>
      </c>
      <c r="K1231" s="115">
        <v>2.2272311544420002E-2</v>
      </c>
      <c r="L1231" s="115">
        <v>3727.8420699059502</v>
      </c>
      <c r="M1231" s="115">
        <v>10.7079689623202</v>
      </c>
      <c r="N1231" s="115">
        <v>2.0611870084377499</v>
      </c>
      <c r="O1231" s="115">
        <v>0.23849122073678</v>
      </c>
      <c r="P1231" s="115">
        <v>4.5907399203229997E-2</v>
      </c>
      <c r="Q1231" s="115">
        <v>83.027659969344498</v>
      </c>
      <c r="R1231" s="115">
        <v>1330</v>
      </c>
      <c r="S1231" s="115" t="s">
        <v>354</v>
      </c>
      <c r="T1231" s="115">
        <v>1330</v>
      </c>
      <c r="U1231" s="115" t="s">
        <v>352</v>
      </c>
      <c r="V1231" s="115" t="s">
        <v>350</v>
      </c>
      <c r="Z1231" s="115">
        <v>0</v>
      </c>
      <c r="AA1231" s="115">
        <v>1</v>
      </c>
      <c r="AB1231" s="115">
        <v>0.23849122073678</v>
      </c>
      <c r="AC1231" s="115">
        <v>4.5907399203229997E-2</v>
      </c>
      <c r="AD1231" s="115">
        <v>83.027659969342693</v>
      </c>
      <c r="AF1231" s="115">
        <v>-1</v>
      </c>
      <c r="AG1231" s="115">
        <v>-1</v>
      </c>
      <c r="AH1231" s="115">
        <v>-1</v>
      </c>
      <c r="AI1231" s="115">
        <v>-1</v>
      </c>
      <c r="AJ1231" s="115">
        <v>0</v>
      </c>
      <c r="AM1231" s="115" t="s">
        <v>348</v>
      </c>
      <c r="AN1231" s="115">
        <v>-1</v>
      </c>
      <c r="AQ1231" s="115">
        <v>608</v>
      </c>
      <c r="AR1231" s="115" t="s">
        <v>247</v>
      </c>
      <c r="AS1231" s="115" t="s">
        <v>355</v>
      </c>
      <c r="AT1231" s="115" t="s">
        <v>296</v>
      </c>
      <c r="AV1231" s="115">
        <v>41.763089124916803</v>
      </c>
      <c r="AW1231" s="115">
        <v>6.7337923699999996E-2</v>
      </c>
    </row>
    <row r="1232" spans="1:49" x14ac:dyDescent="0.25">
      <c r="A1232" s="117">
        <v>550000</v>
      </c>
      <c r="B1232" s="117">
        <v>870000</v>
      </c>
      <c r="C1232" s="117">
        <v>870000</v>
      </c>
      <c r="D1232" s="115" t="s">
        <v>342</v>
      </c>
      <c r="E1232" s="115" t="s">
        <v>13</v>
      </c>
      <c r="F1232" s="115" t="s">
        <v>343</v>
      </c>
      <c r="G1232" s="115" t="s">
        <v>344</v>
      </c>
      <c r="H1232" s="115">
        <v>0.56000000000000005</v>
      </c>
      <c r="I1232" s="115">
        <v>0.48</v>
      </c>
      <c r="J1232" s="115" t="s">
        <v>350</v>
      </c>
      <c r="K1232" s="115">
        <v>9.1696179809130002E-2</v>
      </c>
      <c r="L1232" s="115">
        <v>3727.8420699059502</v>
      </c>
      <c r="M1232" s="115">
        <v>10.7079689623202</v>
      </c>
      <c r="N1232" s="115">
        <v>2.0611870084377499</v>
      </c>
      <c r="O1232" s="115">
        <v>0.98187984735953004</v>
      </c>
      <c r="P1232" s="115">
        <v>0.18900297454595</v>
      </c>
      <c r="Q1232" s="115">
        <v>341.82887674214601</v>
      </c>
      <c r="R1232" s="115">
        <v>1300</v>
      </c>
      <c r="S1232" s="115" t="s">
        <v>346</v>
      </c>
      <c r="T1232" s="115">
        <v>1300</v>
      </c>
      <c r="U1232" s="115" t="s">
        <v>352</v>
      </c>
      <c r="V1232" s="115" t="s">
        <v>350</v>
      </c>
      <c r="Z1232" s="115">
        <v>0</v>
      </c>
      <c r="AA1232" s="115">
        <v>1</v>
      </c>
      <c r="AB1232" s="115">
        <v>0.98187984735953004</v>
      </c>
      <c r="AC1232" s="115">
        <v>0.18900297454595</v>
      </c>
      <c r="AD1232" s="115">
        <v>341.828876742148</v>
      </c>
      <c r="AF1232" s="115">
        <v>-1</v>
      </c>
      <c r="AG1232" s="115">
        <v>-1</v>
      </c>
      <c r="AH1232" s="115">
        <v>-1</v>
      </c>
      <c r="AI1232" s="115">
        <v>-1</v>
      </c>
      <c r="AJ1232" s="115">
        <v>0</v>
      </c>
      <c r="AM1232" s="115" t="s">
        <v>348</v>
      </c>
      <c r="AN1232" s="115">
        <v>-1</v>
      </c>
      <c r="AQ1232" s="115">
        <v>608</v>
      </c>
      <c r="AR1232" s="115" t="s">
        <v>247</v>
      </c>
      <c r="AS1232" s="115" t="s">
        <v>355</v>
      </c>
      <c r="AT1232" s="115" t="s">
        <v>296</v>
      </c>
      <c r="AV1232" s="115">
        <v>114.87006087130401</v>
      </c>
      <c r="AW1232" s="115">
        <v>0.27723347669999998</v>
      </c>
    </row>
    <row r="1233" spans="1:49" x14ac:dyDescent="0.25">
      <c r="A1233" s="117">
        <v>550000</v>
      </c>
      <c r="B1233" s="117">
        <v>870000</v>
      </c>
      <c r="C1233" s="117">
        <v>880000</v>
      </c>
      <c r="D1233" s="115" t="s">
        <v>342</v>
      </c>
      <c r="E1233" s="115" t="s">
        <v>13</v>
      </c>
      <c r="F1233" s="115" t="s">
        <v>343</v>
      </c>
      <c r="G1233" s="115" t="s">
        <v>344</v>
      </c>
      <c r="H1233" s="115">
        <v>0.56000000000000005</v>
      </c>
      <c r="I1233" s="115">
        <v>0.48</v>
      </c>
      <c r="J1233" s="115" t="s">
        <v>350</v>
      </c>
      <c r="K1233" s="115">
        <v>1.6772906626999999E-4</v>
      </c>
      <c r="L1233" s="115">
        <v>3674.4298321311499</v>
      </c>
      <c r="M1233" s="115">
        <v>9.1560573703253691</v>
      </c>
      <c r="N1233" s="115">
        <v>1.3465012890385499</v>
      </c>
      <c r="O1233" s="115">
        <v>1.5357369534499999E-3</v>
      </c>
      <c r="P1233" s="115">
        <v>2.2584740393999999E-4</v>
      </c>
      <c r="Q1233" s="115">
        <v>0.61630868482533996</v>
      </c>
      <c r="R1233" s="115">
        <v>1210</v>
      </c>
      <c r="S1233" s="115" t="s">
        <v>353</v>
      </c>
      <c r="T1233" s="115">
        <v>1210</v>
      </c>
      <c r="U1233" s="115" t="s">
        <v>352</v>
      </c>
      <c r="V1233" s="115" t="s">
        <v>350</v>
      </c>
      <c r="Z1233" s="115">
        <v>0</v>
      </c>
      <c r="AA1233" s="115">
        <v>1</v>
      </c>
      <c r="AB1233" s="115">
        <v>1.5357369534499999E-3</v>
      </c>
      <c r="AC1233" s="115">
        <v>2.2584740393999999E-4</v>
      </c>
      <c r="AD1233" s="115">
        <v>81.586325746773198</v>
      </c>
      <c r="AF1233" s="115">
        <v>-1</v>
      </c>
      <c r="AG1233" s="115">
        <v>-1</v>
      </c>
      <c r="AH1233" s="115">
        <v>-1</v>
      </c>
      <c r="AI1233" s="115">
        <v>-1</v>
      </c>
      <c r="AJ1233" s="115">
        <v>0</v>
      </c>
      <c r="AM1233" s="115" t="s">
        <v>348</v>
      </c>
      <c r="AN1233" s="115">
        <v>-1</v>
      </c>
      <c r="AQ1233" s="115">
        <v>608</v>
      </c>
      <c r="AR1233" s="115" t="s">
        <v>247</v>
      </c>
      <c r="AS1233" s="115" t="s">
        <v>355</v>
      </c>
      <c r="AT1233" s="115" t="s">
        <v>296</v>
      </c>
      <c r="AV1233" s="115">
        <v>10.254235532752899</v>
      </c>
      <c r="AW1233" s="115">
        <v>6.6168958400000005E-2</v>
      </c>
    </row>
    <row r="1234" spans="1:49" x14ac:dyDescent="0.25">
      <c r="A1234" s="117">
        <v>550000</v>
      </c>
      <c r="B1234" s="117">
        <v>870000</v>
      </c>
      <c r="C1234" s="117">
        <v>880000</v>
      </c>
      <c r="D1234" s="115" t="s">
        <v>342</v>
      </c>
      <c r="E1234" s="115" t="s">
        <v>13</v>
      </c>
      <c r="F1234" s="115" t="s">
        <v>343</v>
      </c>
      <c r="G1234" s="115" t="s">
        <v>344</v>
      </c>
      <c r="H1234" s="115">
        <v>0.56000000000000005</v>
      </c>
      <c r="I1234" s="115">
        <v>0.48</v>
      </c>
      <c r="J1234" s="115" t="s">
        <v>350</v>
      </c>
      <c r="K1234" s="115">
        <v>1.21284497886E-3</v>
      </c>
      <c r="L1234" s="115">
        <v>3674.4298321311499</v>
      </c>
      <c r="M1234" s="115">
        <v>9.1560573703253691</v>
      </c>
      <c r="N1234" s="115">
        <v>1.3465012890385499</v>
      </c>
      <c r="O1234" s="115">
        <v>1.110487820776E-2</v>
      </c>
      <c r="P1234" s="115">
        <v>1.63309732744E-3</v>
      </c>
      <c r="Q1234" s="115">
        <v>4.4565137720773302</v>
      </c>
      <c r="R1234" s="115">
        <v>1210</v>
      </c>
      <c r="S1234" s="115" t="s">
        <v>353</v>
      </c>
      <c r="T1234" s="115">
        <v>1210</v>
      </c>
      <c r="U1234" s="115" t="s">
        <v>352</v>
      </c>
      <c r="V1234" s="115" t="s">
        <v>350</v>
      </c>
      <c r="Z1234" s="115">
        <v>0</v>
      </c>
      <c r="AA1234" s="115">
        <v>1</v>
      </c>
      <c r="AB1234" s="115">
        <v>1.110487820776E-2</v>
      </c>
      <c r="AC1234" s="115">
        <v>1.63309732744E-3</v>
      </c>
      <c r="AD1234" s="115">
        <v>482.672126475163</v>
      </c>
      <c r="AF1234" s="115">
        <v>-1</v>
      </c>
      <c r="AG1234" s="115">
        <v>-1</v>
      </c>
      <c r="AH1234" s="115">
        <v>-1</v>
      </c>
      <c r="AI1234" s="115">
        <v>-1</v>
      </c>
      <c r="AJ1234" s="115">
        <v>0</v>
      </c>
      <c r="AM1234" s="115" t="s">
        <v>348</v>
      </c>
      <c r="AN1234" s="115">
        <v>-1</v>
      </c>
      <c r="AQ1234" s="115">
        <v>608</v>
      </c>
      <c r="AR1234" s="115" t="s">
        <v>247</v>
      </c>
      <c r="AS1234" s="115" t="s">
        <v>355</v>
      </c>
      <c r="AT1234" s="115" t="s">
        <v>296</v>
      </c>
      <c r="AV1234" s="115">
        <v>60.268514610167998</v>
      </c>
      <c r="AW1234" s="115">
        <v>0.39146157860000003</v>
      </c>
    </row>
    <row r="1235" spans="1:49" x14ac:dyDescent="0.25">
      <c r="A1235" s="117">
        <v>550000</v>
      </c>
      <c r="B1235" s="117">
        <v>870000</v>
      </c>
      <c r="C1235" s="117">
        <v>880000</v>
      </c>
      <c r="D1235" s="115" t="s">
        <v>342</v>
      </c>
      <c r="E1235" s="115" t="s">
        <v>13</v>
      </c>
      <c r="F1235" s="115" t="s">
        <v>343</v>
      </c>
      <c r="G1235" s="115" t="s">
        <v>344</v>
      </c>
      <c r="H1235" s="115">
        <v>0.56000000000000005</v>
      </c>
      <c r="I1235" s="115">
        <v>0.48</v>
      </c>
      <c r="J1235" s="115" t="s">
        <v>350</v>
      </c>
      <c r="K1235" s="115">
        <v>7.4203934059E-4</v>
      </c>
      <c r="L1235" s="115">
        <v>3674.4298321311499</v>
      </c>
      <c r="M1235" s="115">
        <v>9.1560573703253691</v>
      </c>
      <c r="N1235" s="115">
        <v>1.3465012890385499</v>
      </c>
      <c r="O1235" s="115">
        <v>6.7941547735500003E-3</v>
      </c>
      <c r="P1235" s="115">
        <v>9.991569286299999E-4</v>
      </c>
      <c r="Q1235" s="115">
        <v>2.7265714897082201</v>
      </c>
      <c r="R1235" s="115">
        <v>1210</v>
      </c>
      <c r="S1235" s="115" t="s">
        <v>353</v>
      </c>
      <c r="T1235" s="115">
        <v>1210</v>
      </c>
      <c r="U1235" s="115" t="s">
        <v>352</v>
      </c>
      <c r="V1235" s="115" t="s">
        <v>350</v>
      </c>
      <c r="Z1235" s="115">
        <v>0</v>
      </c>
      <c r="AA1235" s="115">
        <v>1</v>
      </c>
      <c r="AB1235" s="115">
        <v>6.7941547735500003E-3</v>
      </c>
      <c r="AC1235" s="115">
        <v>9.991569286299999E-4</v>
      </c>
      <c r="AD1235" s="115">
        <v>236.02115011737001</v>
      </c>
      <c r="AF1235" s="115">
        <v>-1</v>
      </c>
      <c r="AG1235" s="115">
        <v>-1</v>
      </c>
      <c r="AH1235" s="115">
        <v>-1</v>
      </c>
      <c r="AI1235" s="115">
        <v>-1</v>
      </c>
      <c r="AJ1235" s="115">
        <v>0</v>
      </c>
      <c r="AM1235" s="115" t="s">
        <v>348</v>
      </c>
      <c r="AN1235" s="115">
        <v>-1</v>
      </c>
      <c r="AQ1235" s="115">
        <v>608</v>
      </c>
      <c r="AR1235" s="115" t="s">
        <v>247</v>
      </c>
      <c r="AS1235" s="115" t="s">
        <v>355</v>
      </c>
      <c r="AT1235" s="115" t="s">
        <v>296</v>
      </c>
      <c r="AV1235" s="115">
        <v>30.499548645419399</v>
      </c>
      <c r="AW1235" s="115">
        <v>0.19142023529999999</v>
      </c>
    </row>
    <row r="1236" spans="1:49" x14ac:dyDescent="0.25">
      <c r="A1236" s="117">
        <v>550000</v>
      </c>
      <c r="B1236" s="117">
        <v>880000</v>
      </c>
      <c r="C1236" s="117">
        <v>880000</v>
      </c>
      <c r="D1236" s="115" t="s">
        <v>342</v>
      </c>
      <c r="E1236" s="115" t="s">
        <v>13</v>
      </c>
      <c r="F1236" s="115" t="s">
        <v>343</v>
      </c>
      <c r="G1236" s="115" t="s">
        <v>344</v>
      </c>
      <c r="H1236" s="115">
        <v>0.56000000000000005</v>
      </c>
      <c r="I1236" s="115">
        <v>0.48</v>
      </c>
      <c r="J1236" s="115" t="s">
        <v>350</v>
      </c>
      <c r="K1236" s="115">
        <v>2.8296172905940001E-2</v>
      </c>
      <c r="L1236" s="115">
        <v>3687.95144534783</v>
      </c>
      <c r="M1236" s="115">
        <v>9.1876587278747905</v>
      </c>
      <c r="N1236" s="115">
        <v>1.3510775106131001</v>
      </c>
      <c r="O1236" s="115">
        <v>0.25997557996476001</v>
      </c>
      <c r="P1236" s="115">
        <v>3.8230322849640001E-2</v>
      </c>
      <c r="Q1236" s="115">
        <v>104.35491176629201</v>
      </c>
      <c r="R1236" s="115">
        <v>1210</v>
      </c>
      <c r="S1236" s="115" t="s">
        <v>353</v>
      </c>
      <c r="T1236" s="115">
        <v>1210</v>
      </c>
      <c r="U1236" s="115" t="s">
        <v>352</v>
      </c>
      <c r="V1236" s="115" t="s">
        <v>350</v>
      </c>
      <c r="Z1236" s="115">
        <v>0</v>
      </c>
      <c r="AA1236" s="115">
        <v>1</v>
      </c>
      <c r="AB1236" s="115">
        <v>0.25997557996476001</v>
      </c>
      <c r="AC1236" s="115">
        <v>3.8230322849640001E-2</v>
      </c>
      <c r="AD1236" s="115">
        <v>720.60817315275801</v>
      </c>
      <c r="AF1236" s="115">
        <v>-1</v>
      </c>
      <c r="AG1236" s="115">
        <v>-1</v>
      </c>
      <c r="AH1236" s="115">
        <v>-1</v>
      </c>
      <c r="AI1236" s="115">
        <v>-1</v>
      </c>
      <c r="AJ1236" s="115">
        <v>0</v>
      </c>
      <c r="AM1236" s="115" t="s">
        <v>348</v>
      </c>
      <c r="AN1236" s="115">
        <v>-1</v>
      </c>
      <c r="AQ1236" s="115">
        <v>608</v>
      </c>
      <c r="AR1236" s="115" t="s">
        <v>247</v>
      </c>
      <c r="AS1236" s="115" t="s">
        <v>355</v>
      </c>
      <c r="AT1236" s="115" t="s">
        <v>296</v>
      </c>
      <c r="AV1236" s="115">
        <v>44.177658685917699</v>
      </c>
      <c r="AW1236" s="115">
        <v>0.58443485250000005</v>
      </c>
    </row>
    <row r="1237" spans="1:49" x14ac:dyDescent="0.25">
      <c r="A1237" s="117">
        <v>550000</v>
      </c>
      <c r="B1237" s="117">
        <v>880000</v>
      </c>
      <c r="C1237" s="117">
        <v>880000</v>
      </c>
      <c r="D1237" s="115" t="s">
        <v>342</v>
      </c>
      <c r="E1237" s="115" t="s">
        <v>13</v>
      </c>
      <c r="F1237" s="115" t="s">
        <v>343</v>
      </c>
      <c r="G1237" s="115" t="s">
        <v>344</v>
      </c>
      <c r="H1237" s="115">
        <v>0.56000000000000005</v>
      </c>
      <c r="I1237" s="115">
        <v>0.48</v>
      </c>
      <c r="J1237" s="115" t="s">
        <v>350</v>
      </c>
      <c r="K1237" s="115">
        <v>3.5084190804409998E-2</v>
      </c>
      <c r="L1237" s="115">
        <v>3682.59813724993</v>
      </c>
      <c r="M1237" s="115">
        <v>9.1751459490916503</v>
      </c>
      <c r="N1237" s="115">
        <v>1.3492654669497299</v>
      </c>
      <c r="O1237" s="115">
        <v>0.32190257113624998</v>
      </c>
      <c r="P1237" s="115">
        <v>4.7337887088259999E-2</v>
      </c>
      <c r="Q1237" s="115">
        <v>129.20097570324501</v>
      </c>
      <c r="R1237" s="115">
        <v>1210</v>
      </c>
      <c r="S1237" s="115" t="s">
        <v>353</v>
      </c>
      <c r="T1237" s="115">
        <v>1210</v>
      </c>
      <c r="U1237" s="115" t="s">
        <v>352</v>
      </c>
      <c r="V1237" s="115" t="s">
        <v>350</v>
      </c>
      <c r="Z1237" s="115">
        <v>0</v>
      </c>
      <c r="AA1237" s="115">
        <v>1</v>
      </c>
      <c r="AB1237" s="115">
        <v>0.32190257113624998</v>
      </c>
      <c r="AC1237" s="115">
        <v>4.7337887088259999E-2</v>
      </c>
      <c r="AD1237" s="115">
        <v>129.200975703246</v>
      </c>
      <c r="AF1237" s="115">
        <v>-1</v>
      </c>
      <c r="AG1237" s="115">
        <v>-1</v>
      </c>
      <c r="AH1237" s="115">
        <v>-1</v>
      </c>
      <c r="AI1237" s="115">
        <v>-1</v>
      </c>
      <c r="AJ1237" s="115">
        <v>0</v>
      </c>
      <c r="AM1237" s="115" t="s">
        <v>348</v>
      </c>
      <c r="AN1237" s="115">
        <v>-1</v>
      </c>
      <c r="AQ1237" s="115">
        <v>608</v>
      </c>
      <c r="AR1237" s="115" t="s">
        <v>247</v>
      </c>
      <c r="AS1237" s="115" t="s">
        <v>355</v>
      </c>
      <c r="AT1237" s="115" t="s">
        <v>296</v>
      </c>
      <c r="AV1237" s="115">
        <v>62.282263352724897</v>
      </c>
      <c r="AW1237" s="115">
        <v>0.1047858684</v>
      </c>
    </row>
    <row r="1238" spans="1:49" x14ac:dyDescent="0.25">
      <c r="A1238" s="117">
        <v>550000</v>
      </c>
      <c r="B1238" s="117">
        <v>880000</v>
      </c>
      <c r="C1238" s="117">
        <v>880000</v>
      </c>
      <c r="D1238" s="115" t="s">
        <v>342</v>
      </c>
      <c r="E1238" s="115" t="s">
        <v>13</v>
      </c>
      <c r="F1238" s="115" t="s">
        <v>343</v>
      </c>
      <c r="G1238" s="115" t="s">
        <v>344</v>
      </c>
      <c r="H1238" s="115">
        <v>0.56000000000000005</v>
      </c>
      <c r="I1238" s="115">
        <v>0.48</v>
      </c>
      <c r="J1238" s="115" t="s">
        <v>350</v>
      </c>
      <c r="K1238" s="115">
        <v>0.14620684922265001</v>
      </c>
      <c r="L1238" s="115">
        <v>3682.59813724993</v>
      </c>
      <c r="M1238" s="115">
        <v>9.1751459490916503</v>
      </c>
      <c r="N1238" s="115">
        <v>1.3492654669497299</v>
      </c>
      <c r="O1238" s="115">
        <v>1.3414691803746699</v>
      </c>
      <c r="P1238" s="115">
        <v>0.19727185268764999</v>
      </c>
      <c r="Q1238" s="115">
        <v>538.42107060052297</v>
      </c>
      <c r="R1238" s="115">
        <v>1210</v>
      </c>
      <c r="S1238" s="115" t="s">
        <v>353</v>
      </c>
      <c r="T1238" s="115">
        <v>1210</v>
      </c>
      <c r="U1238" s="115" t="s">
        <v>352</v>
      </c>
      <c r="V1238" s="115" t="s">
        <v>350</v>
      </c>
      <c r="Z1238" s="115">
        <v>0</v>
      </c>
      <c r="AA1238" s="115">
        <v>1</v>
      </c>
      <c r="AB1238" s="115">
        <v>1.3414691803746699</v>
      </c>
      <c r="AC1238" s="115">
        <v>0.19727185268764999</v>
      </c>
      <c r="AD1238" s="115">
        <v>538.42107060052297</v>
      </c>
      <c r="AF1238" s="115">
        <v>-1</v>
      </c>
      <c r="AG1238" s="115">
        <v>-1</v>
      </c>
      <c r="AH1238" s="115">
        <v>-1</v>
      </c>
      <c r="AI1238" s="115">
        <v>-1</v>
      </c>
      <c r="AJ1238" s="115">
        <v>0</v>
      </c>
      <c r="AM1238" s="115" t="s">
        <v>348</v>
      </c>
      <c r="AN1238" s="115">
        <v>-1</v>
      </c>
      <c r="AQ1238" s="115">
        <v>608</v>
      </c>
      <c r="AR1238" s="115" t="s">
        <v>247</v>
      </c>
      <c r="AS1238" s="115" t="s">
        <v>355</v>
      </c>
      <c r="AT1238" s="115" t="s">
        <v>296</v>
      </c>
      <c r="AV1238" s="115">
        <v>97.504925307376496</v>
      </c>
      <c r="AW1238" s="115">
        <v>0.43667564530000003</v>
      </c>
    </row>
    <row r="1239" spans="1:49" x14ac:dyDescent="0.25">
      <c r="A1239" s="117">
        <v>550000</v>
      </c>
      <c r="B1239" s="117">
        <v>880000</v>
      </c>
      <c r="C1239" s="117">
        <v>880000</v>
      </c>
      <c r="D1239" s="115" t="s">
        <v>342</v>
      </c>
      <c r="E1239" s="115" t="s">
        <v>13</v>
      </c>
      <c r="F1239" s="115" t="s">
        <v>343</v>
      </c>
      <c r="G1239" s="115" t="s">
        <v>344</v>
      </c>
      <c r="H1239" s="115">
        <v>0.56000000000000005</v>
      </c>
      <c r="I1239" s="115">
        <v>0.48</v>
      </c>
      <c r="J1239" s="115" t="s">
        <v>350</v>
      </c>
      <c r="K1239" s="115">
        <v>0.14157715887915001</v>
      </c>
      <c r="L1239" s="115">
        <v>3682.59813724993</v>
      </c>
      <c r="M1239" s="115">
        <v>9.1751459490916503</v>
      </c>
      <c r="N1239" s="115">
        <v>1.3492654669497299</v>
      </c>
      <c r="O1239" s="115">
        <v>1.2989910957740101</v>
      </c>
      <c r="P1239" s="115">
        <v>0.19102517138450001</v>
      </c>
      <c r="Q1239" s="115">
        <v>521.371781565525</v>
      </c>
      <c r="R1239" s="115">
        <v>1210</v>
      </c>
      <c r="S1239" s="115" t="s">
        <v>353</v>
      </c>
      <c r="T1239" s="115">
        <v>1210</v>
      </c>
      <c r="U1239" s="115" t="s">
        <v>352</v>
      </c>
      <c r="V1239" s="115" t="s">
        <v>350</v>
      </c>
      <c r="Z1239" s="115">
        <v>0</v>
      </c>
      <c r="AA1239" s="115">
        <v>1</v>
      </c>
      <c r="AB1239" s="115">
        <v>1.2989910957740101</v>
      </c>
      <c r="AC1239" s="115">
        <v>0.19102517138450001</v>
      </c>
      <c r="AD1239" s="115">
        <v>521.371781565525</v>
      </c>
      <c r="AF1239" s="115">
        <v>-1</v>
      </c>
      <c r="AG1239" s="115">
        <v>-1</v>
      </c>
      <c r="AH1239" s="115">
        <v>-1</v>
      </c>
      <c r="AI1239" s="115">
        <v>-1</v>
      </c>
      <c r="AJ1239" s="115">
        <v>0</v>
      </c>
      <c r="AM1239" s="115" t="s">
        <v>348</v>
      </c>
      <c r="AN1239" s="115">
        <v>-1</v>
      </c>
      <c r="AQ1239" s="115">
        <v>608</v>
      </c>
      <c r="AR1239" s="115" t="s">
        <v>247</v>
      </c>
      <c r="AS1239" s="115" t="s">
        <v>355</v>
      </c>
      <c r="AT1239" s="115" t="s">
        <v>296</v>
      </c>
      <c r="AV1239" s="115">
        <v>96.238581966318904</v>
      </c>
      <c r="AW1239" s="115">
        <v>0.42284816019999999</v>
      </c>
    </row>
    <row r="1240" spans="1:49" x14ac:dyDescent="0.25">
      <c r="A1240" s="117">
        <v>550000</v>
      </c>
      <c r="B1240" s="117">
        <v>880000</v>
      </c>
      <c r="C1240" s="117">
        <v>880000</v>
      </c>
      <c r="D1240" s="115" t="s">
        <v>342</v>
      </c>
      <c r="E1240" s="115" t="s">
        <v>13</v>
      </c>
      <c r="F1240" s="115" t="s">
        <v>343</v>
      </c>
      <c r="G1240" s="115" t="s">
        <v>344</v>
      </c>
      <c r="H1240" s="115">
        <v>0.56000000000000005</v>
      </c>
      <c r="I1240" s="115">
        <v>0.48</v>
      </c>
      <c r="J1240" s="115" t="s">
        <v>350</v>
      </c>
      <c r="K1240" s="115">
        <v>3.0791448039379998E-2</v>
      </c>
      <c r="L1240" s="115">
        <v>3682.59813724993</v>
      </c>
      <c r="M1240" s="115">
        <v>9.1751459490916503</v>
      </c>
      <c r="N1240" s="115">
        <v>1.3492654669497299</v>
      </c>
      <c r="O1240" s="115">
        <v>0.28251602974523998</v>
      </c>
      <c r="P1240" s="115">
        <v>4.1545837516920002E-2</v>
      </c>
      <c r="Q1240" s="115">
        <v>113.392529193074</v>
      </c>
      <c r="R1240" s="115">
        <v>1210</v>
      </c>
      <c r="S1240" s="115" t="s">
        <v>353</v>
      </c>
      <c r="T1240" s="115">
        <v>1210</v>
      </c>
      <c r="U1240" s="115" t="s">
        <v>352</v>
      </c>
      <c r="V1240" s="115" t="s">
        <v>350</v>
      </c>
      <c r="Z1240" s="115">
        <v>0</v>
      </c>
      <c r="AA1240" s="115">
        <v>1</v>
      </c>
      <c r="AB1240" s="115">
        <v>0.28251602974523998</v>
      </c>
      <c r="AC1240" s="115">
        <v>4.1545837516920002E-2</v>
      </c>
      <c r="AD1240" s="115">
        <v>113.392529193076</v>
      </c>
      <c r="AF1240" s="115">
        <v>-1</v>
      </c>
      <c r="AG1240" s="115">
        <v>-1</v>
      </c>
      <c r="AH1240" s="115">
        <v>-1</v>
      </c>
      <c r="AI1240" s="115">
        <v>-1</v>
      </c>
      <c r="AJ1240" s="115">
        <v>0</v>
      </c>
      <c r="AM1240" s="115" t="s">
        <v>348</v>
      </c>
      <c r="AN1240" s="115">
        <v>-1</v>
      </c>
      <c r="AQ1240" s="115">
        <v>608</v>
      </c>
      <c r="AR1240" s="115" t="s">
        <v>247</v>
      </c>
      <c r="AS1240" s="115" t="s">
        <v>355</v>
      </c>
      <c r="AT1240" s="115" t="s">
        <v>296</v>
      </c>
      <c r="AV1240" s="115">
        <v>59.033812540721399</v>
      </c>
      <c r="AW1240" s="115">
        <v>9.1964743900000007E-2</v>
      </c>
    </row>
    <row r="1241" spans="1:49" x14ac:dyDescent="0.25">
      <c r="A1241" s="117">
        <v>550000</v>
      </c>
      <c r="B1241" s="117">
        <v>880000</v>
      </c>
      <c r="C1241" s="117">
        <v>880000</v>
      </c>
      <c r="D1241" s="115" t="s">
        <v>342</v>
      </c>
      <c r="E1241" s="115" t="s">
        <v>13</v>
      </c>
      <c r="F1241" s="115" t="s">
        <v>343</v>
      </c>
      <c r="G1241" s="115" t="s">
        <v>344</v>
      </c>
      <c r="H1241" s="115">
        <v>0.56000000000000005</v>
      </c>
      <c r="I1241" s="115">
        <v>0.48</v>
      </c>
      <c r="J1241" s="115" t="s">
        <v>350</v>
      </c>
      <c r="K1241" s="115">
        <v>0.13568481198716001</v>
      </c>
      <c r="L1241" s="115">
        <v>3682.59813724993</v>
      </c>
      <c r="M1241" s="115">
        <v>9.1751459490916503</v>
      </c>
      <c r="N1241" s="115">
        <v>1.3492654669497299</v>
      </c>
      <c r="O1241" s="115">
        <v>1.2449279530572801</v>
      </c>
      <c r="P1241" s="115">
        <v>0.18307483120383999</v>
      </c>
      <c r="Q1241" s="115">
        <v>499.67263587703297</v>
      </c>
      <c r="R1241" s="115">
        <v>1210</v>
      </c>
      <c r="S1241" s="115" t="s">
        <v>353</v>
      </c>
      <c r="T1241" s="115">
        <v>1210</v>
      </c>
      <c r="U1241" s="115" t="s">
        <v>352</v>
      </c>
      <c r="V1241" s="115" t="s">
        <v>350</v>
      </c>
      <c r="Z1241" s="115">
        <v>0</v>
      </c>
      <c r="AA1241" s="115">
        <v>1</v>
      </c>
      <c r="AB1241" s="115">
        <v>1.2449279530572801</v>
      </c>
      <c r="AC1241" s="115">
        <v>0.18307483120383999</v>
      </c>
      <c r="AD1241" s="115">
        <v>499.67263587703297</v>
      </c>
      <c r="AF1241" s="115">
        <v>-1</v>
      </c>
      <c r="AG1241" s="115">
        <v>-1</v>
      </c>
      <c r="AH1241" s="115">
        <v>-1</v>
      </c>
      <c r="AI1241" s="115">
        <v>-1</v>
      </c>
      <c r="AJ1241" s="115">
        <v>0</v>
      </c>
      <c r="AM1241" s="115" t="s">
        <v>348</v>
      </c>
      <c r="AN1241" s="115">
        <v>-1</v>
      </c>
      <c r="AQ1241" s="115">
        <v>608</v>
      </c>
      <c r="AR1241" s="115" t="s">
        <v>247</v>
      </c>
      <c r="AS1241" s="115" t="s">
        <v>355</v>
      </c>
      <c r="AT1241" s="115" t="s">
        <v>296</v>
      </c>
      <c r="AV1241" s="115">
        <v>93.768644868394901</v>
      </c>
      <c r="AW1241" s="115">
        <v>0.40524950189999998</v>
      </c>
    </row>
    <row r="1242" spans="1:49" x14ac:dyDescent="0.25">
      <c r="A1242" s="117">
        <v>550000</v>
      </c>
      <c r="B1242" s="117">
        <v>880000</v>
      </c>
      <c r="C1242" s="117">
        <v>880000</v>
      </c>
      <c r="D1242" s="115" t="s">
        <v>342</v>
      </c>
      <c r="E1242" s="115" t="s">
        <v>13</v>
      </c>
      <c r="F1242" s="115" t="s">
        <v>343</v>
      </c>
      <c r="G1242" s="115" t="s">
        <v>344</v>
      </c>
      <c r="H1242" s="115">
        <v>0.56000000000000005</v>
      </c>
      <c r="I1242" s="115">
        <v>0.48</v>
      </c>
      <c r="J1242" s="115" t="s">
        <v>350</v>
      </c>
      <c r="K1242" s="115">
        <v>0.12841899480418001</v>
      </c>
      <c r="L1242" s="115">
        <v>3682.59813724993</v>
      </c>
      <c r="M1242" s="115">
        <v>9.1751459490916503</v>
      </c>
      <c r="N1242" s="115">
        <v>1.3492654669497299</v>
      </c>
      <c r="O1242" s="115">
        <v>1.1782630199640001</v>
      </c>
      <c r="P1242" s="115">
        <v>0.17327131498966999</v>
      </c>
      <c r="Q1242" s="115">
        <v>472.915551053385</v>
      </c>
      <c r="R1242" s="115">
        <v>1210</v>
      </c>
      <c r="S1242" s="115" t="s">
        <v>353</v>
      </c>
      <c r="T1242" s="115">
        <v>1210</v>
      </c>
      <c r="U1242" s="115" t="s">
        <v>352</v>
      </c>
      <c r="V1242" s="115" t="s">
        <v>350</v>
      </c>
      <c r="Z1242" s="115">
        <v>0</v>
      </c>
      <c r="AA1242" s="115">
        <v>1</v>
      </c>
      <c r="AB1242" s="115">
        <v>1.1782630199640001</v>
      </c>
      <c r="AC1242" s="115">
        <v>0.17327131498966999</v>
      </c>
      <c r="AD1242" s="115">
        <v>472.915551053385</v>
      </c>
      <c r="AF1242" s="115">
        <v>-1</v>
      </c>
      <c r="AG1242" s="115">
        <v>-1</v>
      </c>
      <c r="AH1242" s="115">
        <v>-1</v>
      </c>
      <c r="AI1242" s="115">
        <v>-1</v>
      </c>
      <c r="AJ1242" s="115">
        <v>0</v>
      </c>
      <c r="AM1242" s="115" t="s">
        <v>348</v>
      </c>
      <c r="AN1242" s="115">
        <v>-1</v>
      </c>
      <c r="AQ1242" s="115">
        <v>608</v>
      </c>
      <c r="AR1242" s="115" t="s">
        <v>247</v>
      </c>
      <c r="AS1242" s="115" t="s">
        <v>355</v>
      </c>
      <c r="AT1242" s="115" t="s">
        <v>296</v>
      </c>
      <c r="AV1242" s="115">
        <v>91.2374797558561</v>
      </c>
      <c r="AW1242" s="115">
        <v>0.38354870320000001</v>
      </c>
    </row>
    <row r="1243" spans="1:49" x14ac:dyDescent="0.25">
      <c r="A1243" s="117">
        <v>550000</v>
      </c>
      <c r="B1243" s="117">
        <v>880000</v>
      </c>
      <c r="C1243" s="117">
        <v>880000</v>
      </c>
      <c r="D1243" s="115" t="s">
        <v>342</v>
      </c>
      <c r="E1243" s="115" t="s">
        <v>13</v>
      </c>
      <c r="F1243" s="115" t="s">
        <v>343</v>
      </c>
      <c r="G1243" s="115" t="s">
        <v>344</v>
      </c>
      <c r="H1243" s="115">
        <v>0.56000000000000005</v>
      </c>
      <c r="I1243" s="115">
        <v>0.48</v>
      </c>
      <c r="J1243" s="115" t="s">
        <v>350</v>
      </c>
      <c r="K1243" s="115">
        <v>1.1789476641500001E-2</v>
      </c>
      <c r="L1243" s="115">
        <v>3716.6599363190899</v>
      </c>
      <c r="M1243" s="115">
        <v>10.3773384924146</v>
      </c>
      <c r="N1243" s="115">
        <v>1.90879186228384</v>
      </c>
      <c r="O1243" s="115">
        <v>0.1223433897573</v>
      </c>
      <c r="P1243" s="115">
        <v>2.2503657073879999E-2</v>
      </c>
      <c r="Q1243" s="115">
        <v>43.817475503647699</v>
      </c>
      <c r="R1243" s="115">
        <v>1300</v>
      </c>
      <c r="S1243" s="115" t="s">
        <v>346</v>
      </c>
      <c r="T1243" s="115">
        <v>1300</v>
      </c>
      <c r="U1243" s="115" t="s">
        <v>352</v>
      </c>
      <c r="V1243" s="115" t="s">
        <v>350</v>
      </c>
      <c r="Z1243" s="115">
        <v>0</v>
      </c>
      <c r="AA1243" s="115">
        <v>1</v>
      </c>
      <c r="AB1243" s="115">
        <v>0.1223433897573</v>
      </c>
      <c r="AC1243" s="115">
        <v>2.2503657073879999E-2</v>
      </c>
      <c r="AD1243" s="115">
        <v>80.247039756548304</v>
      </c>
      <c r="AF1243" s="115">
        <v>-1</v>
      </c>
      <c r="AG1243" s="115">
        <v>-1</v>
      </c>
      <c r="AH1243" s="115">
        <v>-1</v>
      </c>
      <c r="AI1243" s="115">
        <v>-1</v>
      </c>
      <c r="AJ1243" s="115">
        <v>0</v>
      </c>
      <c r="AM1243" s="115" t="s">
        <v>348</v>
      </c>
      <c r="AN1243" s="115">
        <v>-1</v>
      </c>
      <c r="AQ1243" s="115">
        <v>608</v>
      </c>
      <c r="AR1243" s="115" t="s">
        <v>247</v>
      </c>
      <c r="AS1243" s="115" t="s">
        <v>355</v>
      </c>
      <c r="AT1243" s="115" t="s">
        <v>296</v>
      </c>
      <c r="AV1243" s="115">
        <v>40.986738234161798</v>
      </c>
      <c r="AW1243" s="115">
        <v>6.5082757300000002E-2</v>
      </c>
    </row>
    <row r="1244" spans="1:49" x14ac:dyDescent="0.25">
      <c r="A1244" s="117">
        <v>550000</v>
      </c>
      <c r="B1244" s="117">
        <v>880000</v>
      </c>
      <c r="C1244" s="117">
        <v>880000</v>
      </c>
      <c r="D1244" s="115" t="s">
        <v>342</v>
      </c>
      <c r="E1244" s="115" t="s">
        <v>13</v>
      </c>
      <c r="F1244" s="115" t="s">
        <v>343</v>
      </c>
      <c r="G1244" s="115" t="s">
        <v>344</v>
      </c>
      <c r="H1244" s="115">
        <v>0.56000000000000005</v>
      </c>
      <c r="I1244" s="115">
        <v>0.48</v>
      </c>
      <c r="J1244" s="115" t="s">
        <v>350</v>
      </c>
      <c r="K1244" s="115">
        <v>9.4308816643200004E-3</v>
      </c>
      <c r="L1244" s="115">
        <v>3716.6599363190899</v>
      </c>
      <c r="M1244" s="115">
        <v>10.3773384924146</v>
      </c>
      <c r="N1244" s="115">
        <v>1.90879186228384</v>
      </c>
      <c r="O1244" s="115">
        <v>9.7867451312610002E-2</v>
      </c>
      <c r="P1244" s="115">
        <v>1.800159017502E-2</v>
      </c>
      <c r="Q1244" s="115">
        <v>35.051380045966802</v>
      </c>
      <c r="R1244" s="115">
        <v>1330</v>
      </c>
      <c r="S1244" s="115" t="s">
        <v>354</v>
      </c>
      <c r="T1244" s="115">
        <v>1330</v>
      </c>
      <c r="U1244" s="115" t="s">
        <v>352</v>
      </c>
      <c r="V1244" s="115" t="s">
        <v>350</v>
      </c>
      <c r="Z1244" s="115">
        <v>0</v>
      </c>
      <c r="AA1244" s="115">
        <v>1</v>
      </c>
      <c r="AB1244" s="115">
        <v>9.7867451312610002E-2</v>
      </c>
      <c r="AC1244" s="115">
        <v>1.800159017502E-2</v>
      </c>
      <c r="AD1244" s="115">
        <v>53.748184519657201</v>
      </c>
      <c r="AF1244" s="115">
        <v>-1</v>
      </c>
      <c r="AG1244" s="115">
        <v>-1</v>
      </c>
      <c r="AH1244" s="115">
        <v>-1</v>
      </c>
      <c r="AI1244" s="115">
        <v>-1</v>
      </c>
      <c r="AJ1244" s="115">
        <v>0</v>
      </c>
      <c r="AM1244" s="115" t="s">
        <v>348</v>
      </c>
      <c r="AN1244" s="115">
        <v>-1</v>
      </c>
      <c r="AQ1244" s="115">
        <v>608</v>
      </c>
      <c r="AR1244" s="115" t="s">
        <v>247</v>
      </c>
      <c r="AS1244" s="115" t="s">
        <v>355</v>
      </c>
      <c r="AT1244" s="115" t="s">
        <v>296</v>
      </c>
      <c r="AV1244" s="115">
        <v>26.265581121989101</v>
      </c>
      <c r="AW1244" s="115">
        <v>4.35913905E-2</v>
      </c>
    </row>
    <row r="1245" spans="1:49" x14ac:dyDescent="0.25">
      <c r="A1245" s="117">
        <v>550000</v>
      </c>
      <c r="B1245" s="117">
        <v>880000</v>
      </c>
      <c r="C1245" s="117">
        <v>880000</v>
      </c>
      <c r="D1245" s="115" t="s">
        <v>342</v>
      </c>
      <c r="E1245" s="115" t="s">
        <v>13</v>
      </c>
      <c r="F1245" s="115" t="s">
        <v>343</v>
      </c>
      <c r="G1245" s="115" t="s">
        <v>344</v>
      </c>
      <c r="H1245" s="115">
        <v>0.56000000000000005</v>
      </c>
      <c r="I1245" s="115">
        <v>0.48</v>
      </c>
      <c r="J1245" s="115" t="s">
        <v>350</v>
      </c>
      <c r="K1245" s="115">
        <v>8.0634055800399996E-3</v>
      </c>
      <c r="L1245" s="115">
        <v>3716.6599363190899</v>
      </c>
      <c r="M1245" s="115">
        <v>10.3773384924146</v>
      </c>
      <c r="N1245" s="115">
        <v>1.90879186228384</v>
      </c>
      <c r="O1245" s="115">
        <v>8.3676689105720001E-2</v>
      </c>
      <c r="P1245" s="115">
        <v>1.539136295347E-2</v>
      </c>
      <c r="Q1245" s="115">
        <v>29.968936469633899</v>
      </c>
      <c r="R1245" s="115">
        <v>1330</v>
      </c>
      <c r="S1245" s="115" t="s">
        <v>354</v>
      </c>
      <c r="T1245" s="115">
        <v>1330</v>
      </c>
      <c r="U1245" s="115" t="s">
        <v>352</v>
      </c>
      <c r="V1245" s="115" t="s">
        <v>350</v>
      </c>
      <c r="Z1245" s="115">
        <v>0</v>
      </c>
      <c r="AA1245" s="115">
        <v>1</v>
      </c>
      <c r="AB1245" s="115">
        <v>8.3676689105720001E-2</v>
      </c>
      <c r="AC1245" s="115">
        <v>1.539136295347E-2</v>
      </c>
      <c r="AD1245" s="115">
        <v>37.861960625405999</v>
      </c>
      <c r="AF1245" s="115">
        <v>-1</v>
      </c>
      <c r="AG1245" s="115">
        <v>-1</v>
      </c>
      <c r="AH1245" s="115">
        <v>-1</v>
      </c>
      <c r="AI1245" s="115">
        <v>-1</v>
      </c>
      <c r="AJ1245" s="115">
        <v>0</v>
      </c>
      <c r="AM1245" s="115" t="s">
        <v>348</v>
      </c>
      <c r="AN1245" s="115">
        <v>-1</v>
      </c>
      <c r="AQ1245" s="115">
        <v>608</v>
      </c>
      <c r="AR1245" s="115" t="s">
        <v>247</v>
      </c>
      <c r="AS1245" s="115" t="s">
        <v>355</v>
      </c>
      <c r="AT1245" s="115" t="s">
        <v>296</v>
      </c>
      <c r="AV1245" s="115">
        <v>24.0663534522056</v>
      </c>
      <c r="AW1245" s="115">
        <v>3.07071862E-2</v>
      </c>
    </row>
    <row r="1246" spans="1:49" x14ac:dyDescent="0.25">
      <c r="A1246" s="117">
        <v>550000</v>
      </c>
      <c r="B1246" s="117">
        <v>880000</v>
      </c>
      <c r="C1246" s="117">
        <v>880000</v>
      </c>
      <c r="D1246" s="115" t="s">
        <v>342</v>
      </c>
      <c r="E1246" s="115" t="s">
        <v>13</v>
      </c>
      <c r="F1246" s="115" t="s">
        <v>343</v>
      </c>
      <c r="G1246" s="115" t="s">
        <v>344</v>
      </c>
      <c r="H1246" s="115">
        <v>0.56000000000000005</v>
      </c>
      <c r="I1246" s="115">
        <v>0.48</v>
      </c>
      <c r="J1246" s="115" t="s">
        <v>350</v>
      </c>
      <c r="K1246" s="115">
        <v>1.383456764836E-2</v>
      </c>
      <c r="L1246" s="115">
        <v>3716.6599363190899</v>
      </c>
      <c r="M1246" s="115">
        <v>10.3773384924146</v>
      </c>
      <c r="N1246" s="115">
        <v>1.90879186228384</v>
      </c>
      <c r="O1246" s="115">
        <v>0.14356599138331</v>
      </c>
      <c r="P1246" s="115">
        <v>2.640731014541E-2</v>
      </c>
      <c r="Q1246" s="115">
        <v>51.418383314981902</v>
      </c>
      <c r="R1246" s="115">
        <v>1330</v>
      </c>
      <c r="S1246" s="115" t="s">
        <v>354</v>
      </c>
      <c r="T1246" s="115">
        <v>1330</v>
      </c>
      <c r="U1246" s="115" t="s">
        <v>352</v>
      </c>
      <c r="V1246" s="115" t="s">
        <v>350</v>
      </c>
      <c r="Z1246" s="115">
        <v>0</v>
      </c>
      <c r="AA1246" s="115">
        <v>1</v>
      </c>
      <c r="AB1246" s="115">
        <v>0.14356599138331</v>
      </c>
      <c r="AC1246" s="115">
        <v>2.640731014541E-2</v>
      </c>
      <c r="AD1246" s="115">
        <v>152.267167998888</v>
      </c>
      <c r="AF1246" s="115">
        <v>-1</v>
      </c>
      <c r="AG1246" s="115">
        <v>-1</v>
      </c>
      <c r="AH1246" s="115">
        <v>-1</v>
      </c>
      <c r="AI1246" s="115">
        <v>-1</v>
      </c>
      <c r="AJ1246" s="115">
        <v>0</v>
      </c>
      <c r="AM1246" s="115" t="s">
        <v>348</v>
      </c>
      <c r="AN1246" s="115">
        <v>-1</v>
      </c>
      <c r="AQ1246" s="115">
        <v>608</v>
      </c>
      <c r="AR1246" s="115" t="s">
        <v>247</v>
      </c>
      <c r="AS1246" s="115" t="s">
        <v>355</v>
      </c>
      <c r="AT1246" s="115" t="s">
        <v>296</v>
      </c>
      <c r="AV1246" s="115">
        <v>36.593555458600697</v>
      </c>
      <c r="AW1246" s="115">
        <v>0.1234932425</v>
      </c>
    </row>
    <row r="1247" spans="1:49" x14ac:dyDescent="0.25">
      <c r="A1247" s="117">
        <v>550000</v>
      </c>
      <c r="B1247" s="117">
        <v>880000</v>
      </c>
      <c r="C1247" s="117">
        <v>880000</v>
      </c>
      <c r="D1247" s="115" t="s">
        <v>342</v>
      </c>
      <c r="E1247" s="115" t="s">
        <v>13</v>
      </c>
      <c r="F1247" s="115" t="s">
        <v>343</v>
      </c>
      <c r="G1247" s="115" t="s">
        <v>344</v>
      </c>
      <c r="H1247" s="115">
        <v>0.56000000000000005</v>
      </c>
      <c r="I1247" s="115">
        <v>0.48</v>
      </c>
      <c r="J1247" s="115" t="s">
        <v>350</v>
      </c>
      <c r="K1247" s="115">
        <v>1.366277145378E-2</v>
      </c>
      <c r="L1247" s="115">
        <v>3716.6599363190899</v>
      </c>
      <c r="M1247" s="115">
        <v>10.3773384924146</v>
      </c>
      <c r="N1247" s="115">
        <v>1.90879186228384</v>
      </c>
      <c r="O1247" s="115">
        <v>0.14178320412046</v>
      </c>
      <c r="P1247" s="115">
        <v>2.607938696723E-2</v>
      </c>
      <c r="Q1247" s="115">
        <v>50.779875281381699</v>
      </c>
      <c r="R1247" s="115">
        <v>1330</v>
      </c>
      <c r="S1247" s="115" t="s">
        <v>354</v>
      </c>
      <c r="T1247" s="115">
        <v>1330</v>
      </c>
      <c r="U1247" s="115" t="s">
        <v>352</v>
      </c>
      <c r="V1247" s="115" t="s">
        <v>350</v>
      </c>
      <c r="Z1247" s="115">
        <v>0</v>
      </c>
      <c r="AA1247" s="115">
        <v>1</v>
      </c>
      <c r="AB1247" s="115">
        <v>0.14178320412046</v>
      </c>
      <c r="AC1247" s="115">
        <v>2.607938696723E-2</v>
      </c>
      <c r="AD1247" s="115">
        <v>167.37740115893601</v>
      </c>
      <c r="AF1247" s="115">
        <v>-1</v>
      </c>
      <c r="AG1247" s="115">
        <v>-1</v>
      </c>
      <c r="AH1247" s="115">
        <v>-1</v>
      </c>
      <c r="AI1247" s="115">
        <v>-1</v>
      </c>
      <c r="AJ1247" s="115">
        <v>0</v>
      </c>
      <c r="AM1247" s="115" t="s">
        <v>348</v>
      </c>
      <c r="AN1247" s="115">
        <v>-1</v>
      </c>
      <c r="AQ1247" s="115">
        <v>608</v>
      </c>
      <c r="AR1247" s="115" t="s">
        <v>247</v>
      </c>
      <c r="AS1247" s="115" t="s">
        <v>355</v>
      </c>
      <c r="AT1247" s="115" t="s">
        <v>296</v>
      </c>
      <c r="AV1247" s="115">
        <v>31.197610419655899</v>
      </c>
      <c r="AW1247" s="115">
        <v>0.13574809500000001</v>
      </c>
    </row>
    <row r="1248" spans="1:49" x14ac:dyDescent="0.25">
      <c r="A1248" s="117">
        <v>550000</v>
      </c>
      <c r="B1248" s="117">
        <v>880000</v>
      </c>
      <c r="C1248" s="117">
        <v>880000</v>
      </c>
      <c r="D1248" s="115" t="s">
        <v>342</v>
      </c>
      <c r="E1248" s="115" t="s">
        <v>13</v>
      </c>
      <c r="F1248" s="115" t="s">
        <v>343</v>
      </c>
      <c r="G1248" s="115" t="s">
        <v>344</v>
      </c>
      <c r="H1248" s="115">
        <v>0.56000000000000005</v>
      </c>
      <c r="I1248" s="115">
        <v>0.48</v>
      </c>
      <c r="J1248" s="115" t="s">
        <v>350</v>
      </c>
      <c r="K1248" s="115">
        <v>5.7998634257500001E-3</v>
      </c>
      <c r="L1248" s="115">
        <v>3716.6599363190899</v>
      </c>
      <c r="M1248" s="115">
        <v>10.3773384924146</v>
      </c>
      <c r="N1248" s="115">
        <v>1.90879186228384</v>
      </c>
      <c r="O1248" s="115">
        <v>6.0187145978830001E-2</v>
      </c>
      <c r="P1248" s="115">
        <v>1.107073210943E-2</v>
      </c>
      <c r="Q1248" s="115">
        <v>21.556120030626001</v>
      </c>
      <c r="R1248" s="115">
        <v>1330</v>
      </c>
      <c r="S1248" s="115" t="s">
        <v>354</v>
      </c>
      <c r="T1248" s="115">
        <v>1330</v>
      </c>
      <c r="U1248" s="115" t="s">
        <v>352</v>
      </c>
      <c r="V1248" s="115" t="s">
        <v>350</v>
      </c>
      <c r="Z1248" s="115">
        <v>0</v>
      </c>
      <c r="AA1248" s="115">
        <v>1</v>
      </c>
      <c r="AB1248" s="115">
        <v>6.0187145978830001E-2</v>
      </c>
      <c r="AC1248" s="115">
        <v>1.107073210943E-2</v>
      </c>
      <c r="AD1248" s="115">
        <v>62.494244335538298</v>
      </c>
      <c r="AF1248" s="115">
        <v>-1</v>
      </c>
      <c r="AG1248" s="115">
        <v>-1</v>
      </c>
      <c r="AH1248" s="115">
        <v>-1</v>
      </c>
      <c r="AI1248" s="115">
        <v>-1</v>
      </c>
      <c r="AJ1248" s="115">
        <v>0</v>
      </c>
      <c r="AM1248" s="115" t="s">
        <v>348</v>
      </c>
      <c r="AN1248" s="115">
        <v>-1</v>
      </c>
      <c r="AQ1248" s="115">
        <v>608</v>
      </c>
      <c r="AR1248" s="115" t="s">
        <v>247</v>
      </c>
      <c r="AS1248" s="115" t="s">
        <v>355</v>
      </c>
      <c r="AT1248" s="115" t="s">
        <v>296</v>
      </c>
      <c r="AV1248" s="115">
        <v>20.0029759059295</v>
      </c>
      <c r="AW1248" s="115">
        <v>5.0684707500000002E-2</v>
      </c>
    </row>
    <row r="1249" spans="1:49" x14ac:dyDescent="0.25">
      <c r="A1249" s="117">
        <v>550000</v>
      </c>
      <c r="B1249" s="117">
        <v>880000</v>
      </c>
      <c r="C1249" s="117">
        <v>880000</v>
      </c>
      <c r="D1249" s="115" t="s">
        <v>342</v>
      </c>
      <c r="E1249" s="115" t="s">
        <v>13</v>
      </c>
      <c r="F1249" s="115" t="s">
        <v>343</v>
      </c>
      <c r="G1249" s="115" t="s">
        <v>344</v>
      </c>
      <c r="H1249" s="115">
        <v>0.56000000000000005</v>
      </c>
      <c r="I1249" s="115">
        <v>0.48</v>
      </c>
      <c r="J1249" s="115" t="s">
        <v>350</v>
      </c>
      <c r="K1249" s="115">
        <v>7.4027429902600002E-3</v>
      </c>
      <c r="L1249" s="115">
        <v>3716.6599363190899</v>
      </c>
      <c r="M1249" s="115">
        <v>10.3773384924146</v>
      </c>
      <c r="N1249" s="115">
        <v>1.90879186228384</v>
      </c>
      <c r="O1249" s="115">
        <v>7.6820769782280002E-2</v>
      </c>
      <c r="P1249" s="115">
        <v>1.4130295578379999E-2</v>
      </c>
      <c r="Q1249" s="115">
        <v>27.513478290769999</v>
      </c>
      <c r="R1249" s="115">
        <v>1330</v>
      </c>
      <c r="S1249" s="115" t="s">
        <v>354</v>
      </c>
      <c r="T1249" s="115">
        <v>1330</v>
      </c>
      <c r="U1249" s="115" t="s">
        <v>352</v>
      </c>
      <c r="V1249" s="115" t="s">
        <v>350</v>
      </c>
      <c r="Z1249" s="115">
        <v>0</v>
      </c>
      <c r="AA1249" s="115">
        <v>1</v>
      </c>
      <c r="AB1249" s="115">
        <v>7.6820769782280002E-2</v>
      </c>
      <c r="AC1249" s="115">
        <v>1.4130295578379999E-2</v>
      </c>
      <c r="AD1249" s="115">
        <v>73.3706224858837</v>
      </c>
      <c r="AF1249" s="115">
        <v>-1</v>
      </c>
      <c r="AG1249" s="115">
        <v>-1</v>
      </c>
      <c r="AH1249" s="115">
        <v>-1</v>
      </c>
      <c r="AI1249" s="115">
        <v>-1</v>
      </c>
      <c r="AJ1249" s="115">
        <v>0</v>
      </c>
      <c r="AM1249" s="115" t="s">
        <v>348</v>
      </c>
      <c r="AN1249" s="115">
        <v>-1</v>
      </c>
      <c r="AQ1249" s="115">
        <v>608</v>
      </c>
      <c r="AR1249" s="115" t="s">
        <v>247</v>
      </c>
      <c r="AS1249" s="115" t="s">
        <v>355</v>
      </c>
      <c r="AT1249" s="115" t="s">
        <v>296</v>
      </c>
      <c r="AV1249" s="115">
        <v>22.328452994773802</v>
      </c>
      <c r="AW1249" s="115">
        <v>5.9505776500000003E-2</v>
      </c>
    </row>
    <row r="1250" spans="1:49" x14ac:dyDescent="0.25">
      <c r="A1250" s="117">
        <v>550000</v>
      </c>
      <c r="B1250" s="117">
        <v>880000</v>
      </c>
      <c r="C1250" s="117">
        <v>880000</v>
      </c>
      <c r="D1250" s="115" t="s">
        <v>342</v>
      </c>
      <c r="E1250" s="115" t="s">
        <v>13</v>
      </c>
      <c r="F1250" s="115" t="s">
        <v>343</v>
      </c>
      <c r="G1250" s="115" t="s">
        <v>344</v>
      </c>
      <c r="H1250" s="115">
        <v>0.56000000000000005</v>
      </c>
      <c r="I1250" s="115">
        <v>0.48</v>
      </c>
      <c r="J1250" s="115" t="s">
        <v>350</v>
      </c>
      <c r="K1250" s="115">
        <v>6.65529304625E-3</v>
      </c>
      <c r="L1250" s="115">
        <v>3716.6599363190899</v>
      </c>
      <c r="M1250" s="115">
        <v>10.3773384924146</v>
      </c>
      <c r="N1250" s="115">
        <v>1.90879186228384</v>
      </c>
      <c r="O1250" s="115">
        <v>6.9064228707169995E-2</v>
      </c>
      <c r="P1250" s="115">
        <v>1.2703569207800001E-2</v>
      </c>
      <c r="Q1250" s="115">
        <v>24.7354610294678</v>
      </c>
      <c r="R1250" s="115">
        <v>1330</v>
      </c>
      <c r="S1250" s="115" t="s">
        <v>354</v>
      </c>
      <c r="T1250" s="115">
        <v>1330</v>
      </c>
      <c r="U1250" s="115" t="s">
        <v>352</v>
      </c>
      <c r="V1250" s="115" t="s">
        <v>350</v>
      </c>
      <c r="Z1250" s="115">
        <v>0</v>
      </c>
      <c r="AA1250" s="115">
        <v>1</v>
      </c>
      <c r="AB1250" s="115">
        <v>6.9064228707169995E-2</v>
      </c>
      <c r="AC1250" s="115">
        <v>1.2703569207800001E-2</v>
      </c>
      <c r="AD1250" s="115">
        <v>61.674722752152803</v>
      </c>
      <c r="AF1250" s="115">
        <v>-1</v>
      </c>
      <c r="AG1250" s="115">
        <v>-1</v>
      </c>
      <c r="AH1250" s="115">
        <v>-1</v>
      </c>
      <c r="AI1250" s="115">
        <v>-1</v>
      </c>
      <c r="AJ1250" s="115">
        <v>0</v>
      </c>
      <c r="AM1250" s="115" t="s">
        <v>348</v>
      </c>
      <c r="AN1250" s="115">
        <v>-1</v>
      </c>
      <c r="AQ1250" s="115">
        <v>608</v>
      </c>
      <c r="AR1250" s="115" t="s">
        <v>247</v>
      </c>
      <c r="AS1250" s="115" t="s">
        <v>355</v>
      </c>
      <c r="AT1250" s="115" t="s">
        <v>296</v>
      </c>
      <c r="AV1250" s="115">
        <v>21.721679523385902</v>
      </c>
      <c r="AW1250" s="115">
        <v>5.0020050900000002E-2</v>
      </c>
    </row>
    <row r="1251" spans="1:49" x14ac:dyDescent="0.25">
      <c r="A1251" s="117">
        <v>550000</v>
      </c>
      <c r="B1251" s="117">
        <v>880000</v>
      </c>
      <c r="C1251" s="117">
        <v>880000</v>
      </c>
      <c r="D1251" s="115" t="s">
        <v>342</v>
      </c>
      <c r="E1251" s="115" t="s">
        <v>13</v>
      </c>
      <c r="F1251" s="115" t="s">
        <v>343</v>
      </c>
      <c r="G1251" s="115" t="s">
        <v>344</v>
      </c>
      <c r="H1251" s="115">
        <v>0.56000000000000005</v>
      </c>
      <c r="I1251" s="115">
        <v>0.48</v>
      </c>
      <c r="J1251" s="115" t="s">
        <v>350</v>
      </c>
      <c r="K1251" s="115">
        <v>1.2214962251140001E-2</v>
      </c>
      <c r="L1251" s="115">
        <v>3716.6599363190899</v>
      </c>
      <c r="M1251" s="115">
        <v>10.3773384924146</v>
      </c>
      <c r="N1251" s="115">
        <v>1.90879186228384</v>
      </c>
      <c r="O1251" s="115">
        <v>0.12675879795216</v>
      </c>
      <c r="P1251" s="115">
        <v>2.3315820543079999E-2</v>
      </c>
      <c r="Q1251" s="115">
        <v>45.398860822469501</v>
      </c>
      <c r="R1251" s="115">
        <v>1330</v>
      </c>
      <c r="S1251" s="115" t="s">
        <v>354</v>
      </c>
      <c r="T1251" s="115">
        <v>1330</v>
      </c>
      <c r="U1251" s="115" t="s">
        <v>352</v>
      </c>
      <c r="V1251" s="115" t="s">
        <v>350</v>
      </c>
      <c r="Z1251" s="115">
        <v>0</v>
      </c>
      <c r="AA1251" s="115">
        <v>1</v>
      </c>
      <c r="AB1251" s="115">
        <v>0.12675879795216</v>
      </c>
      <c r="AC1251" s="115">
        <v>2.3315820543079999E-2</v>
      </c>
      <c r="AD1251" s="115">
        <v>47.912930290529303</v>
      </c>
      <c r="AF1251" s="115">
        <v>-1</v>
      </c>
      <c r="AG1251" s="115">
        <v>-1</v>
      </c>
      <c r="AH1251" s="115">
        <v>-1</v>
      </c>
      <c r="AI1251" s="115">
        <v>-1</v>
      </c>
      <c r="AJ1251" s="115">
        <v>0</v>
      </c>
      <c r="AM1251" s="115" t="s">
        <v>348</v>
      </c>
      <c r="AN1251" s="115">
        <v>-1</v>
      </c>
      <c r="AQ1251" s="115">
        <v>608</v>
      </c>
      <c r="AR1251" s="115" t="s">
        <v>247</v>
      </c>
      <c r="AS1251" s="115" t="s">
        <v>355</v>
      </c>
      <c r="AT1251" s="115" t="s">
        <v>296</v>
      </c>
      <c r="AV1251" s="115">
        <v>29.738379610589099</v>
      </c>
      <c r="AW1251" s="115">
        <v>3.8858824200000003E-2</v>
      </c>
    </row>
    <row r="1252" spans="1:49" x14ac:dyDescent="0.25">
      <c r="A1252" s="117">
        <v>550000</v>
      </c>
      <c r="B1252" s="117">
        <v>880000</v>
      </c>
      <c r="C1252" s="117">
        <v>880000</v>
      </c>
      <c r="D1252" s="115" t="s">
        <v>342</v>
      </c>
      <c r="E1252" s="115" t="s">
        <v>13</v>
      </c>
      <c r="F1252" s="115" t="s">
        <v>343</v>
      </c>
      <c r="G1252" s="115" t="s">
        <v>344</v>
      </c>
      <c r="H1252" s="115">
        <v>0.56000000000000005</v>
      </c>
      <c r="I1252" s="115">
        <v>0.48</v>
      </c>
      <c r="J1252" s="115" t="s">
        <v>350</v>
      </c>
      <c r="K1252" s="115">
        <v>9.6627046742999996E-4</v>
      </c>
      <c r="L1252" s="115">
        <v>3682.59813766149</v>
      </c>
      <c r="M1252" s="115">
        <v>9.1751459501170505</v>
      </c>
      <c r="N1252" s="115">
        <v>1.34926546710053</v>
      </c>
      <c r="O1252" s="115">
        <v>8.8656725660100008E-3</v>
      </c>
      <c r="P1252" s="115">
        <v>1.3037553735900001E-3</v>
      </c>
      <c r="Q1252" s="115">
        <v>3.55838582385711</v>
      </c>
      <c r="R1252" s="115">
        <v>1210</v>
      </c>
      <c r="S1252" s="115" t="s">
        <v>353</v>
      </c>
      <c r="T1252" s="115">
        <v>1210</v>
      </c>
      <c r="U1252" s="115" t="s">
        <v>352</v>
      </c>
      <c r="V1252" s="115" t="s">
        <v>350</v>
      </c>
      <c r="Z1252" s="115">
        <v>0</v>
      </c>
      <c r="AA1252" s="115">
        <v>1</v>
      </c>
      <c r="AB1252" s="115">
        <v>8.8656725660100008E-3</v>
      </c>
      <c r="AC1252" s="115">
        <v>1.3037553735900001E-3</v>
      </c>
      <c r="AD1252" s="115">
        <v>310.79080513489203</v>
      </c>
      <c r="AF1252" s="115">
        <v>-1</v>
      </c>
      <c r="AG1252" s="115">
        <v>-1</v>
      </c>
      <c r="AH1252" s="115">
        <v>-1</v>
      </c>
      <c r="AI1252" s="115">
        <v>-1</v>
      </c>
      <c r="AJ1252" s="115">
        <v>0</v>
      </c>
      <c r="AM1252" s="115" t="s">
        <v>348</v>
      </c>
      <c r="AN1252" s="115">
        <v>-1</v>
      </c>
      <c r="AQ1252" s="115">
        <v>608</v>
      </c>
      <c r="AR1252" s="115" t="s">
        <v>247</v>
      </c>
      <c r="AS1252" s="115" t="s">
        <v>355</v>
      </c>
      <c r="AT1252" s="115" t="s">
        <v>296</v>
      </c>
      <c r="AV1252" s="115">
        <v>42.188762128877698</v>
      </c>
      <c r="AW1252" s="115">
        <v>0.25206066919999998</v>
      </c>
    </row>
    <row r="1253" spans="1:49" x14ac:dyDescent="0.25">
      <c r="A1253" s="117">
        <v>550000</v>
      </c>
      <c r="B1253" s="117">
        <v>880000</v>
      </c>
      <c r="C1253" s="117">
        <v>880000</v>
      </c>
      <c r="D1253" s="115" t="s">
        <v>342</v>
      </c>
      <c r="E1253" s="115" t="s">
        <v>13</v>
      </c>
      <c r="F1253" s="115" t="s">
        <v>343</v>
      </c>
      <c r="G1253" s="115" t="s">
        <v>344</v>
      </c>
      <c r="H1253" s="115">
        <v>0.56000000000000005</v>
      </c>
      <c r="I1253" s="115">
        <v>0.48</v>
      </c>
      <c r="J1253" s="115" t="s">
        <v>350</v>
      </c>
      <c r="K1253" s="115">
        <v>5.2533063934999999E-4</v>
      </c>
      <c r="L1253" s="115">
        <v>3682.59813766149</v>
      </c>
      <c r="M1253" s="115">
        <v>9.1751459501170505</v>
      </c>
      <c r="N1253" s="115">
        <v>1.34926546710053</v>
      </c>
      <c r="O1253" s="115">
        <v>4.8199852881500001E-3</v>
      </c>
      <c r="P1253" s="115">
        <v>7.0881049049E-4</v>
      </c>
      <c r="Q1253" s="115">
        <v>1.93458163414524</v>
      </c>
      <c r="R1253" s="115">
        <v>1210</v>
      </c>
      <c r="S1253" s="115" t="s">
        <v>353</v>
      </c>
      <c r="T1253" s="115">
        <v>1210</v>
      </c>
      <c r="U1253" s="115" t="s">
        <v>352</v>
      </c>
      <c r="V1253" s="115" t="s">
        <v>350</v>
      </c>
      <c r="Z1253" s="115">
        <v>0</v>
      </c>
      <c r="AA1253" s="115">
        <v>1</v>
      </c>
      <c r="AB1253" s="115">
        <v>4.8199852881500001E-3</v>
      </c>
      <c r="AC1253" s="115">
        <v>7.0881049049E-4</v>
      </c>
      <c r="AD1253" s="115">
        <v>422.984627028896</v>
      </c>
      <c r="AF1253" s="115">
        <v>-1</v>
      </c>
      <c r="AG1253" s="115">
        <v>-1</v>
      </c>
      <c r="AH1253" s="115">
        <v>-1</v>
      </c>
      <c r="AI1253" s="115">
        <v>-1</v>
      </c>
      <c r="AJ1253" s="115">
        <v>0</v>
      </c>
      <c r="AM1253" s="115" t="s">
        <v>348</v>
      </c>
      <c r="AN1253" s="115">
        <v>-1</v>
      </c>
      <c r="AQ1253" s="115">
        <v>608</v>
      </c>
      <c r="AR1253" s="115" t="s">
        <v>247</v>
      </c>
      <c r="AS1253" s="115" t="s">
        <v>355</v>
      </c>
      <c r="AT1253" s="115" t="s">
        <v>296</v>
      </c>
      <c r="AV1253" s="115">
        <v>58.349094183754502</v>
      </c>
      <c r="AW1253" s="115">
        <v>0.3430532255</v>
      </c>
    </row>
    <row r="1254" spans="1:49" x14ac:dyDescent="0.25">
      <c r="A1254" s="117">
        <v>550000</v>
      </c>
      <c r="B1254" s="117">
        <v>880000</v>
      </c>
      <c r="C1254" s="117">
        <v>880000</v>
      </c>
      <c r="D1254" s="115" t="s">
        <v>342</v>
      </c>
      <c r="E1254" s="115" t="s">
        <v>13</v>
      </c>
      <c r="F1254" s="115" t="s">
        <v>343</v>
      </c>
      <c r="G1254" s="115" t="s">
        <v>344</v>
      </c>
      <c r="H1254" s="115">
        <v>0.56000000000000005</v>
      </c>
      <c r="I1254" s="115">
        <v>0.48</v>
      </c>
      <c r="J1254" s="115" t="s">
        <v>350</v>
      </c>
      <c r="K1254" s="115">
        <v>0.17341782506053</v>
      </c>
      <c r="L1254" s="115">
        <v>3682.59813697555</v>
      </c>
      <c r="M1254" s="115">
        <v>9.1751459484080495</v>
      </c>
      <c r="N1254" s="115">
        <v>1.3492654668492099</v>
      </c>
      <c r="O1254" s="115">
        <v>1.59113385498593</v>
      </c>
      <c r="P1254" s="115">
        <v>0.23398668269028</v>
      </c>
      <c r="Q1254" s="115">
        <v>638.62815948628997</v>
      </c>
      <c r="R1254" s="115">
        <v>1200</v>
      </c>
      <c r="S1254" s="115" t="s">
        <v>351</v>
      </c>
      <c r="T1254" s="115">
        <v>1200</v>
      </c>
      <c r="U1254" s="115" t="s">
        <v>352</v>
      </c>
      <c r="V1254" s="115" t="s">
        <v>350</v>
      </c>
      <c r="Z1254" s="115">
        <v>0</v>
      </c>
      <c r="AA1254" s="115">
        <v>1</v>
      </c>
      <c r="AB1254" s="115">
        <v>1.59113385498593</v>
      </c>
      <c r="AC1254" s="115">
        <v>0.23398668269028</v>
      </c>
      <c r="AD1254" s="115">
        <v>638.62815948628997</v>
      </c>
      <c r="AF1254" s="115">
        <v>-1</v>
      </c>
      <c r="AG1254" s="115">
        <v>-1</v>
      </c>
      <c r="AH1254" s="115">
        <v>-1</v>
      </c>
      <c r="AI1254" s="115">
        <v>-1</v>
      </c>
      <c r="AJ1254" s="115">
        <v>0</v>
      </c>
      <c r="AM1254" s="115" t="s">
        <v>348</v>
      </c>
      <c r="AN1254" s="115">
        <v>-1</v>
      </c>
      <c r="AQ1254" s="115">
        <v>608</v>
      </c>
      <c r="AR1254" s="115" t="s">
        <v>247</v>
      </c>
      <c r="AS1254" s="115" t="s">
        <v>355</v>
      </c>
      <c r="AT1254" s="115" t="s">
        <v>296</v>
      </c>
      <c r="AV1254" s="115">
        <v>128.10137237631</v>
      </c>
      <c r="AW1254" s="115">
        <v>0.51794660140000004</v>
      </c>
    </row>
    <row r="1255" spans="1:49" x14ac:dyDescent="0.25">
      <c r="A1255" s="117">
        <v>550000</v>
      </c>
      <c r="B1255" s="117">
        <v>880000</v>
      </c>
      <c r="C1255" s="117">
        <v>880000</v>
      </c>
      <c r="D1255" s="115" t="s">
        <v>342</v>
      </c>
      <c r="E1255" s="115" t="s">
        <v>13</v>
      </c>
      <c r="F1255" s="115" t="s">
        <v>343</v>
      </c>
      <c r="G1255" s="115" t="s">
        <v>344</v>
      </c>
      <c r="H1255" s="115">
        <v>0.56000000000000005</v>
      </c>
      <c r="I1255" s="115">
        <v>0.48</v>
      </c>
      <c r="J1255" s="115" t="s">
        <v>350</v>
      </c>
      <c r="K1255" s="115">
        <v>3.0040113079330001E-2</v>
      </c>
      <c r="L1255" s="115">
        <v>3682.59813697555</v>
      </c>
      <c r="M1255" s="115">
        <v>9.1751459484080495</v>
      </c>
      <c r="N1255" s="115">
        <v>1.3492654668492099</v>
      </c>
      <c r="O1255" s="115">
        <v>0.2756224218096</v>
      </c>
      <c r="P1255" s="115">
        <v>4.053208719819E-2</v>
      </c>
      <c r="Q1255" s="115">
        <v>110.62566446050501</v>
      </c>
      <c r="R1255" s="115">
        <v>1210</v>
      </c>
      <c r="S1255" s="115" t="s">
        <v>353</v>
      </c>
      <c r="T1255" s="115">
        <v>1210</v>
      </c>
      <c r="U1255" s="115" t="s">
        <v>352</v>
      </c>
      <c r="V1255" s="115" t="s">
        <v>350</v>
      </c>
      <c r="Z1255" s="115">
        <v>0</v>
      </c>
      <c r="AA1255" s="115">
        <v>1</v>
      </c>
      <c r="AB1255" s="115">
        <v>0.2756224218096</v>
      </c>
      <c r="AC1255" s="115">
        <v>4.053208719819E-2</v>
      </c>
      <c r="AD1255" s="115">
        <v>110.62566446050501</v>
      </c>
      <c r="AF1255" s="115">
        <v>-1</v>
      </c>
      <c r="AG1255" s="115">
        <v>-1</v>
      </c>
      <c r="AH1255" s="115">
        <v>-1</v>
      </c>
      <c r="AI1255" s="115">
        <v>-1</v>
      </c>
      <c r="AJ1255" s="115">
        <v>0</v>
      </c>
      <c r="AM1255" s="115" t="s">
        <v>348</v>
      </c>
      <c r="AN1255" s="115">
        <v>-1</v>
      </c>
      <c r="AQ1255" s="115">
        <v>608</v>
      </c>
      <c r="AR1255" s="115" t="s">
        <v>247</v>
      </c>
      <c r="AS1255" s="115" t="s">
        <v>355</v>
      </c>
      <c r="AT1255" s="115" t="s">
        <v>296</v>
      </c>
      <c r="AV1255" s="115">
        <v>52.057863312907301</v>
      </c>
      <c r="AW1255" s="115">
        <v>8.9720733499999997E-2</v>
      </c>
    </row>
    <row r="1256" spans="1:49" x14ac:dyDescent="0.25">
      <c r="A1256" s="117">
        <v>550000</v>
      </c>
      <c r="B1256" s="117">
        <v>880000</v>
      </c>
      <c r="C1256" s="117">
        <v>880000</v>
      </c>
      <c r="D1256" s="115" t="s">
        <v>342</v>
      </c>
      <c r="E1256" s="115" t="s">
        <v>13</v>
      </c>
      <c r="F1256" s="115" t="s">
        <v>343</v>
      </c>
      <c r="G1256" s="115" t="s">
        <v>344</v>
      </c>
      <c r="H1256" s="115">
        <v>0.56000000000000005</v>
      </c>
      <c r="I1256" s="115">
        <v>0.48</v>
      </c>
      <c r="J1256" s="115" t="s">
        <v>350</v>
      </c>
      <c r="K1256" s="115">
        <v>0.11035499373681</v>
      </c>
      <c r="L1256" s="115">
        <v>3682.59813697555</v>
      </c>
      <c r="M1256" s="115">
        <v>9.1751459484080495</v>
      </c>
      <c r="N1256" s="115">
        <v>1.3492654668492099</v>
      </c>
      <c r="O1256" s="115">
        <v>1.0125231736709499</v>
      </c>
      <c r="P1256" s="115">
        <v>0.14889818214344</v>
      </c>
      <c r="Q1256" s="115">
        <v>406.39309434115103</v>
      </c>
      <c r="R1256" s="115">
        <v>1210</v>
      </c>
      <c r="S1256" s="115" t="s">
        <v>353</v>
      </c>
      <c r="T1256" s="115">
        <v>1210</v>
      </c>
      <c r="U1256" s="115" t="s">
        <v>352</v>
      </c>
      <c r="V1256" s="115" t="s">
        <v>350</v>
      </c>
      <c r="Z1256" s="115">
        <v>0</v>
      </c>
      <c r="AA1256" s="115">
        <v>1</v>
      </c>
      <c r="AB1256" s="115">
        <v>1.0125231736709499</v>
      </c>
      <c r="AC1256" s="115">
        <v>0.14889818214344</v>
      </c>
      <c r="AD1256" s="115">
        <v>406.39309434115103</v>
      </c>
      <c r="AF1256" s="115">
        <v>-1</v>
      </c>
      <c r="AG1256" s="115">
        <v>-1</v>
      </c>
      <c r="AH1256" s="115">
        <v>-1</v>
      </c>
      <c r="AI1256" s="115">
        <v>-1</v>
      </c>
      <c r="AJ1256" s="115">
        <v>0</v>
      </c>
      <c r="AM1256" s="115" t="s">
        <v>348</v>
      </c>
      <c r="AN1256" s="115">
        <v>-1</v>
      </c>
      <c r="AQ1256" s="115">
        <v>608</v>
      </c>
      <c r="AR1256" s="115" t="s">
        <v>247</v>
      </c>
      <c r="AS1256" s="115" t="s">
        <v>355</v>
      </c>
      <c r="AT1256" s="115" t="s">
        <v>296</v>
      </c>
      <c r="AV1256" s="115">
        <v>84.784869180027997</v>
      </c>
      <c r="AW1256" s="115">
        <v>0.32959699460000003</v>
      </c>
    </row>
    <row r="1257" spans="1:49" x14ac:dyDescent="0.25">
      <c r="A1257" s="117">
        <v>550000</v>
      </c>
      <c r="B1257" s="117">
        <v>880000</v>
      </c>
      <c r="C1257" s="117">
        <v>880000</v>
      </c>
      <c r="D1257" s="115" t="s">
        <v>342</v>
      </c>
      <c r="E1257" s="115" t="s">
        <v>13</v>
      </c>
      <c r="F1257" s="115" t="s">
        <v>343</v>
      </c>
      <c r="G1257" s="115" t="s">
        <v>344</v>
      </c>
      <c r="H1257" s="115">
        <v>0.56000000000000005</v>
      </c>
      <c r="I1257" s="115">
        <v>0.48</v>
      </c>
      <c r="J1257" s="115" t="s">
        <v>350</v>
      </c>
      <c r="K1257" s="115">
        <v>9.9232764034080004E-2</v>
      </c>
      <c r="L1257" s="115">
        <v>3682.59813697555</v>
      </c>
      <c r="M1257" s="115">
        <v>9.1751459484080495</v>
      </c>
      <c r="N1257" s="115">
        <v>1.3492654668492099</v>
      </c>
      <c r="O1257" s="115">
        <v>0.91047509287669004</v>
      </c>
      <c r="P1257" s="115">
        <v>0.13389134169118999</v>
      </c>
      <c r="Q1257" s="115">
        <v>365.43439195886702</v>
      </c>
      <c r="R1257" s="115">
        <v>1210</v>
      </c>
      <c r="S1257" s="115" t="s">
        <v>353</v>
      </c>
      <c r="T1257" s="115">
        <v>1210</v>
      </c>
      <c r="U1257" s="115" t="s">
        <v>352</v>
      </c>
      <c r="V1257" s="115" t="s">
        <v>350</v>
      </c>
      <c r="Z1257" s="115">
        <v>0</v>
      </c>
      <c r="AA1257" s="115">
        <v>1</v>
      </c>
      <c r="AB1257" s="115">
        <v>0.91047509287669004</v>
      </c>
      <c r="AC1257" s="115">
        <v>0.13389134169118999</v>
      </c>
      <c r="AD1257" s="115">
        <v>365.43439195886901</v>
      </c>
      <c r="AF1257" s="115">
        <v>-1</v>
      </c>
      <c r="AG1257" s="115">
        <v>-1</v>
      </c>
      <c r="AH1257" s="115">
        <v>-1</v>
      </c>
      <c r="AI1257" s="115">
        <v>-1</v>
      </c>
      <c r="AJ1257" s="115">
        <v>0</v>
      </c>
      <c r="AM1257" s="115" t="s">
        <v>348</v>
      </c>
      <c r="AN1257" s="115">
        <v>-1</v>
      </c>
      <c r="AQ1257" s="115">
        <v>608</v>
      </c>
      <c r="AR1257" s="115" t="s">
        <v>247</v>
      </c>
      <c r="AS1257" s="115" t="s">
        <v>355</v>
      </c>
      <c r="AT1257" s="115" t="s">
        <v>296</v>
      </c>
      <c r="AV1257" s="115">
        <v>80.268226526130604</v>
      </c>
      <c r="AW1257" s="115">
        <v>0.2963782579</v>
      </c>
    </row>
    <row r="1258" spans="1:49" x14ac:dyDescent="0.25">
      <c r="A1258" s="117">
        <v>550000</v>
      </c>
      <c r="B1258" s="117">
        <v>880000</v>
      </c>
      <c r="C1258" s="117">
        <v>880000</v>
      </c>
      <c r="D1258" s="115" t="s">
        <v>342</v>
      </c>
      <c r="E1258" s="115" t="s">
        <v>13</v>
      </c>
      <c r="F1258" s="115" t="s">
        <v>343</v>
      </c>
      <c r="G1258" s="115" t="s">
        <v>344</v>
      </c>
      <c r="H1258" s="115">
        <v>0.56000000000000005</v>
      </c>
      <c r="I1258" s="115">
        <v>0.48</v>
      </c>
      <c r="J1258" s="115" t="s">
        <v>350</v>
      </c>
      <c r="K1258" s="115">
        <v>1.9207575063730001E-2</v>
      </c>
      <c r="L1258" s="115">
        <v>3682.59813697555</v>
      </c>
      <c r="M1258" s="115">
        <v>9.1751459484080495</v>
      </c>
      <c r="N1258" s="115">
        <v>1.3492654668492099</v>
      </c>
      <c r="O1258" s="115">
        <v>0.17623230452479</v>
      </c>
      <c r="P1258" s="115">
        <v>2.5916117735409999E-2</v>
      </c>
      <c r="Q1258" s="115">
        <v>70.733780145536002</v>
      </c>
      <c r="R1258" s="115">
        <v>1210</v>
      </c>
      <c r="S1258" s="115" t="s">
        <v>353</v>
      </c>
      <c r="T1258" s="115">
        <v>1210</v>
      </c>
      <c r="U1258" s="115" t="s">
        <v>352</v>
      </c>
      <c r="V1258" s="115" t="s">
        <v>350</v>
      </c>
      <c r="Z1258" s="115">
        <v>0</v>
      </c>
      <c r="AA1258" s="115">
        <v>1</v>
      </c>
      <c r="AB1258" s="115">
        <v>0.17623230452479</v>
      </c>
      <c r="AC1258" s="115">
        <v>2.5916117735409999E-2</v>
      </c>
      <c r="AD1258" s="115">
        <v>70.733780145537096</v>
      </c>
      <c r="AF1258" s="115">
        <v>-1</v>
      </c>
      <c r="AG1258" s="115">
        <v>-1</v>
      </c>
      <c r="AH1258" s="115">
        <v>-1</v>
      </c>
      <c r="AI1258" s="115">
        <v>-1</v>
      </c>
      <c r="AJ1258" s="115">
        <v>0</v>
      </c>
      <c r="AM1258" s="115" t="s">
        <v>348</v>
      </c>
      <c r="AN1258" s="115">
        <v>-1</v>
      </c>
      <c r="AQ1258" s="115">
        <v>608</v>
      </c>
      <c r="AR1258" s="115" t="s">
        <v>247</v>
      </c>
      <c r="AS1258" s="115" t="s">
        <v>355</v>
      </c>
      <c r="AT1258" s="115" t="s">
        <v>296</v>
      </c>
      <c r="AV1258" s="115">
        <v>41.7514094438406</v>
      </c>
      <c r="AW1258" s="115">
        <v>5.7367218300000002E-2</v>
      </c>
    </row>
    <row r="1259" spans="1:49" x14ac:dyDescent="0.25">
      <c r="A1259" s="117">
        <v>550000</v>
      </c>
      <c r="B1259" s="117">
        <v>880000</v>
      </c>
      <c r="C1259" s="117">
        <v>880000</v>
      </c>
      <c r="D1259" s="115" t="s">
        <v>342</v>
      </c>
      <c r="E1259" s="115" t="s">
        <v>13</v>
      </c>
      <c r="F1259" s="115" t="s">
        <v>343</v>
      </c>
      <c r="G1259" s="115" t="s">
        <v>344</v>
      </c>
      <c r="H1259" s="115">
        <v>0.56000000000000005</v>
      </c>
      <c r="I1259" s="115">
        <v>0.48</v>
      </c>
      <c r="J1259" s="115" t="s">
        <v>350</v>
      </c>
      <c r="K1259" s="115">
        <v>9.6570234518460002E-2</v>
      </c>
      <c r="L1259" s="115">
        <v>3682.59813697555</v>
      </c>
      <c r="M1259" s="115">
        <v>9.1751459484080495</v>
      </c>
      <c r="N1259" s="115">
        <v>1.3492654668492099</v>
      </c>
      <c r="O1259" s="115">
        <v>0.88604599597889999</v>
      </c>
      <c r="P1259" s="115">
        <v>0.13029888256128999</v>
      </c>
      <c r="Q1259" s="115">
        <v>355.62936572498802</v>
      </c>
      <c r="R1259" s="115">
        <v>1210</v>
      </c>
      <c r="S1259" s="115" t="s">
        <v>353</v>
      </c>
      <c r="T1259" s="115">
        <v>1210</v>
      </c>
      <c r="U1259" s="115" t="s">
        <v>352</v>
      </c>
      <c r="V1259" s="115" t="s">
        <v>350</v>
      </c>
      <c r="Z1259" s="115">
        <v>0</v>
      </c>
      <c r="AA1259" s="115">
        <v>1</v>
      </c>
      <c r="AB1259" s="115">
        <v>0.88604599597889999</v>
      </c>
      <c r="AC1259" s="115">
        <v>0.13029888256128999</v>
      </c>
      <c r="AD1259" s="115">
        <v>355.629365724987</v>
      </c>
      <c r="AF1259" s="115">
        <v>-1</v>
      </c>
      <c r="AG1259" s="115">
        <v>-1</v>
      </c>
      <c r="AH1259" s="115">
        <v>-1</v>
      </c>
      <c r="AI1259" s="115">
        <v>-1</v>
      </c>
      <c r="AJ1259" s="115">
        <v>0</v>
      </c>
      <c r="AM1259" s="115" t="s">
        <v>348</v>
      </c>
      <c r="AN1259" s="115">
        <v>-1</v>
      </c>
      <c r="AQ1259" s="115">
        <v>608</v>
      </c>
      <c r="AR1259" s="115" t="s">
        <v>247</v>
      </c>
      <c r="AS1259" s="115" t="s">
        <v>355</v>
      </c>
      <c r="AT1259" s="115" t="s">
        <v>296</v>
      </c>
      <c r="AV1259" s="115">
        <v>80.496453528259195</v>
      </c>
      <c r="AW1259" s="115">
        <v>0.28842608739999998</v>
      </c>
    </row>
    <row r="1260" spans="1:49" x14ac:dyDescent="0.25">
      <c r="A1260" s="117">
        <v>550000</v>
      </c>
      <c r="B1260" s="117">
        <v>880000</v>
      </c>
      <c r="C1260" s="117">
        <v>880000</v>
      </c>
      <c r="D1260" s="115" t="s">
        <v>342</v>
      </c>
      <c r="E1260" s="115" t="s">
        <v>13</v>
      </c>
      <c r="F1260" s="115" t="s">
        <v>343</v>
      </c>
      <c r="G1260" s="115" t="s">
        <v>344</v>
      </c>
      <c r="H1260" s="115">
        <v>0.56000000000000005</v>
      </c>
      <c r="I1260" s="115">
        <v>0.48</v>
      </c>
      <c r="J1260" s="115" t="s">
        <v>350</v>
      </c>
      <c r="K1260" s="115">
        <v>8.8939948243970002E-2</v>
      </c>
      <c r="L1260" s="115">
        <v>3682.59813697555</v>
      </c>
      <c r="M1260" s="115">
        <v>9.1751459484080495</v>
      </c>
      <c r="N1260" s="115">
        <v>1.3492654668492099</v>
      </c>
      <c r="O1260" s="115">
        <v>0.81603700578228999</v>
      </c>
      <c r="P1260" s="115">
        <v>0.12000360078894</v>
      </c>
      <c r="Q1260" s="115">
        <v>327.53008770595</v>
      </c>
      <c r="R1260" s="115">
        <v>1210</v>
      </c>
      <c r="S1260" s="115" t="s">
        <v>353</v>
      </c>
      <c r="T1260" s="115">
        <v>1210</v>
      </c>
      <c r="U1260" s="115" t="s">
        <v>352</v>
      </c>
      <c r="V1260" s="115" t="s">
        <v>350</v>
      </c>
      <c r="Z1260" s="115">
        <v>0</v>
      </c>
      <c r="AA1260" s="115">
        <v>1</v>
      </c>
      <c r="AB1260" s="115">
        <v>0.81603700578228999</v>
      </c>
      <c r="AC1260" s="115">
        <v>0.12000360078894</v>
      </c>
      <c r="AD1260" s="115">
        <v>327.53008770595</v>
      </c>
      <c r="AF1260" s="115">
        <v>-1</v>
      </c>
      <c r="AG1260" s="115">
        <v>-1</v>
      </c>
      <c r="AH1260" s="115">
        <v>-1</v>
      </c>
      <c r="AI1260" s="115">
        <v>-1</v>
      </c>
      <c r="AJ1260" s="115">
        <v>0</v>
      </c>
      <c r="AM1260" s="115" t="s">
        <v>348</v>
      </c>
      <c r="AN1260" s="115">
        <v>-1</v>
      </c>
      <c r="AQ1260" s="115">
        <v>608</v>
      </c>
      <c r="AR1260" s="115" t="s">
        <v>247</v>
      </c>
      <c r="AS1260" s="115" t="s">
        <v>355</v>
      </c>
      <c r="AT1260" s="115" t="s">
        <v>296</v>
      </c>
      <c r="AV1260" s="115">
        <v>76.391028052689293</v>
      </c>
      <c r="AW1260" s="115">
        <v>0.26563672970000002</v>
      </c>
    </row>
    <row r="1261" spans="1:49" x14ac:dyDescent="0.25">
      <c r="A1261" s="117">
        <v>550000</v>
      </c>
      <c r="B1261" s="117">
        <v>880000</v>
      </c>
      <c r="C1261" s="117">
        <v>880000</v>
      </c>
      <c r="D1261" s="115" t="s">
        <v>342</v>
      </c>
      <c r="E1261" s="115" t="s">
        <v>13</v>
      </c>
      <c r="F1261" s="115" t="s">
        <v>343</v>
      </c>
      <c r="G1261" s="115" t="s">
        <v>344</v>
      </c>
      <c r="H1261" s="115">
        <v>0.56000000000000005</v>
      </c>
      <c r="I1261" s="115">
        <v>0.48</v>
      </c>
      <c r="J1261" s="115" t="s">
        <v>350</v>
      </c>
      <c r="K1261" s="117">
        <v>9.5164260389999993E-6</v>
      </c>
      <c r="L1261" s="115">
        <v>3674.4298329524499</v>
      </c>
      <c r="M1261" s="115">
        <v>9.1560573723718992</v>
      </c>
      <c r="N1261" s="115">
        <v>1.3465012893395201</v>
      </c>
      <c r="O1261" s="115">
        <v>8.7132942790000005E-5</v>
      </c>
      <c r="P1261" s="115">
        <v>1.2813879929999999E-5</v>
      </c>
      <c r="Q1261" s="115">
        <v>3.4967439740780003E-2</v>
      </c>
      <c r="R1261" s="115">
        <v>1210</v>
      </c>
      <c r="S1261" s="115" t="s">
        <v>353</v>
      </c>
      <c r="T1261" s="115">
        <v>1210</v>
      </c>
      <c r="U1261" s="115" t="s">
        <v>352</v>
      </c>
      <c r="V1261" s="115" t="s">
        <v>350</v>
      </c>
      <c r="Z1261" s="115">
        <v>0</v>
      </c>
      <c r="AA1261" s="115">
        <v>1</v>
      </c>
      <c r="AB1261" s="115">
        <v>8.7132942790000005E-5</v>
      </c>
      <c r="AC1261" s="115">
        <v>1.2813879929999999E-5</v>
      </c>
      <c r="AD1261" s="115">
        <v>440.83726954552299</v>
      </c>
      <c r="AF1261" s="115">
        <v>-1</v>
      </c>
      <c r="AG1261" s="115">
        <v>-1</v>
      </c>
      <c r="AH1261" s="115">
        <v>-1</v>
      </c>
      <c r="AI1261" s="115">
        <v>-1</v>
      </c>
      <c r="AJ1261" s="115">
        <v>0</v>
      </c>
      <c r="AM1261" s="115" t="s">
        <v>348</v>
      </c>
      <c r="AN1261" s="115">
        <v>-1</v>
      </c>
      <c r="AQ1261" s="115">
        <v>608</v>
      </c>
      <c r="AR1261" s="115" t="s">
        <v>247</v>
      </c>
      <c r="AS1261" s="115" t="s">
        <v>355</v>
      </c>
      <c r="AT1261" s="115" t="s">
        <v>296</v>
      </c>
      <c r="AV1261" s="115">
        <v>13.936738960704799</v>
      </c>
      <c r="AW1261" s="115">
        <v>0.35753225430000002</v>
      </c>
    </row>
    <row r="1262" spans="1:49" x14ac:dyDescent="0.25">
      <c r="A1262" s="117">
        <v>550000</v>
      </c>
      <c r="B1262" s="117">
        <v>880000</v>
      </c>
      <c r="C1262" s="117">
        <v>880000</v>
      </c>
      <c r="D1262" s="115" t="s">
        <v>342</v>
      </c>
      <c r="E1262" s="115" t="s">
        <v>13</v>
      </c>
      <c r="F1262" s="115" t="s">
        <v>343</v>
      </c>
      <c r="G1262" s="115" t="s">
        <v>344</v>
      </c>
      <c r="H1262" s="115">
        <v>0.56000000000000005</v>
      </c>
      <c r="I1262" s="115">
        <v>0.48</v>
      </c>
      <c r="J1262" s="115" t="s">
        <v>350</v>
      </c>
      <c r="K1262" s="115">
        <v>2.0513729073000001E-4</v>
      </c>
      <c r="L1262" s="115">
        <v>3674.4298329524499</v>
      </c>
      <c r="M1262" s="115">
        <v>9.1560573723718992</v>
      </c>
      <c r="N1262" s="115">
        <v>1.3465012893395201</v>
      </c>
      <c r="O1262" s="115">
        <v>1.87824880315E-3</v>
      </c>
      <c r="P1262" s="115">
        <v>2.7621762646000002E-4</v>
      </c>
      <c r="Q1262" s="115">
        <v>0.75376258091670001</v>
      </c>
      <c r="R1262" s="115">
        <v>1210</v>
      </c>
      <c r="S1262" s="115" t="s">
        <v>353</v>
      </c>
      <c r="T1262" s="115">
        <v>1210</v>
      </c>
      <c r="U1262" s="115" t="s">
        <v>352</v>
      </c>
      <c r="V1262" s="115" t="s">
        <v>350</v>
      </c>
      <c r="Z1262" s="115">
        <v>0</v>
      </c>
      <c r="AA1262" s="115">
        <v>1</v>
      </c>
      <c r="AB1262" s="115">
        <v>1.87824880315E-3</v>
      </c>
      <c r="AC1262" s="115">
        <v>2.7621762646000002E-4</v>
      </c>
      <c r="AD1262" s="115">
        <v>468.51445805388101</v>
      </c>
      <c r="AF1262" s="115">
        <v>-1</v>
      </c>
      <c r="AG1262" s="115">
        <v>-1</v>
      </c>
      <c r="AH1262" s="115">
        <v>-1</v>
      </c>
      <c r="AI1262" s="115">
        <v>-1</v>
      </c>
      <c r="AJ1262" s="115">
        <v>0</v>
      </c>
      <c r="AM1262" s="115" t="s">
        <v>348</v>
      </c>
      <c r="AN1262" s="115">
        <v>-1</v>
      </c>
      <c r="AQ1262" s="115">
        <v>608</v>
      </c>
      <c r="AR1262" s="115" t="s">
        <v>247</v>
      </c>
      <c r="AS1262" s="115" t="s">
        <v>355</v>
      </c>
      <c r="AT1262" s="115" t="s">
        <v>296</v>
      </c>
      <c r="AV1262" s="115">
        <v>52.265486106839802</v>
      </c>
      <c r="AW1262" s="115">
        <v>0.37997928469999998</v>
      </c>
    </row>
    <row r="1263" spans="1:49" x14ac:dyDescent="0.25">
      <c r="A1263" s="117">
        <v>550000</v>
      </c>
      <c r="B1263" s="117">
        <v>880000</v>
      </c>
      <c r="C1263" s="117">
        <v>880000</v>
      </c>
      <c r="D1263" s="115" t="s">
        <v>342</v>
      </c>
      <c r="E1263" s="115" t="s">
        <v>13</v>
      </c>
      <c r="F1263" s="115" t="s">
        <v>343</v>
      </c>
      <c r="G1263" s="115" t="s">
        <v>344</v>
      </c>
      <c r="H1263" s="115">
        <v>0.56000000000000005</v>
      </c>
      <c r="I1263" s="115">
        <v>0.48</v>
      </c>
      <c r="J1263" s="115" t="s">
        <v>350</v>
      </c>
      <c r="K1263" s="115">
        <v>3.3054067362430002E-2</v>
      </c>
      <c r="L1263" s="115">
        <v>3692.1473054852099</v>
      </c>
      <c r="M1263" s="115">
        <v>9.1974220048005897</v>
      </c>
      <c r="N1263" s="115">
        <v>1.3524897862229099</v>
      </c>
      <c r="O1263" s="115">
        <v>0.30401220650743999</v>
      </c>
      <c r="P1263" s="115">
        <v>4.4705288500819999E-2</v>
      </c>
      <c r="Q1263" s="115">
        <v>122.040485747552</v>
      </c>
      <c r="R1263" s="115">
        <v>1200</v>
      </c>
      <c r="S1263" s="115" t="s">
        <v>351</v>
      </c>
      <c r="T1263" s="115">
        <v>1200</v>
      </c>
      <c r="U1263" s="115" t="s">
        <v>352</v>
      </c>
      <c r="V1263" s="115" t="s">
        <v>350</v>
      </c>
      <c r="Z1263" s="115">
        <v>0</v>
      </c>
      <c r="AA1263" s="115">
        <v>1</v>
      </c>
      <c r="AB1263" s="115">
        <v>0.30401220650743999</v>
      </c>
      <c r="AC1263" s="115">
        <v>4.4705288500819999E-2</v>
      </c>
      <c r="AD1263" s="115">
        <v>1123.4929314088399</v>
      </c>
      <c r="AF1263" s="115">
        <v>-1</v>
      </c>
      <c r="AG1263" s="115">
        <v>-1</v>
      </c>
      <c r="AH1263" s="115">
        <v>-1</v>
      </c>
      <c r="AI1263" s="115">
        <v>-1</v>
      </c>
      <c r="AJ1263" s="115">
        <v>0</v>
      </c>
      <c r="AM1263" s="115" t="s">
        <v>348</v>
      </c>
      <c r="AN1263" s="115">
        <v>-1</v>
      </c>
      <c r="AQ1263" s="115">
        <v>608</v>
      </c>
      <c r="AR1263" s="115" t="s">
        <v>247</v>
      </c>
      <c r="AS1263" s="115" t="s">
        <v>355</v>
      </c>
      <c r="AT1263" s="115" t="s">
        <v>296</v>
      </c>
      <c r="AV1263" s="115">
        <v>50.1415885787289</v>
      </c>
      <c r="AW1263" s="115">
        <v>0.91118648130000002</v>
      </c>
    </row>
    <row r="1264" spans="1:49" x14ac:dyDescent="0.25">
      <c r="A1264" s="117">
        <v>550000</v>
      </c>
      <c r="B1264" s="117">
        <v>880000</v>
      </c>
      <c r="C1264" s="117">
        <v>880000</v>
      </c>
      <c r="D1264" s="115" t="s">
        <v>342</v>
      </c>
      <c r="E1264" s="115" t="s">
        <v>13</v>
      </c>
      <c r="F1264" s="115" t="s">
        <v>343</v>
      </c>
      <c r="G1264" s="115" t="s">
        <v>344</v>
      </c>
      <c r="H1264" s="115">
        <v>0.56000000000000005</v>
      </c>
      <c r="I1264" s="115">
        <v>0.48</v>
      </c>
      <c r="J1264" s="115" t="s">
        <v>350</v>
      </c>
      <c r="K1264" s="115">
        <v>8.5513537539999999E-5</v>
      </c>
      <c r="L1264" s="115">
        <v>3692.1473054852099</v>
      </c>
      <c r="M1264" s="115">
        <v>9.1974220048005897</v>
      </c>
      <c r="N1264" s="115">
        <v>1.3524897862229099</v>
      </c>
      <c r="O1264" s="115">
        <v>7.8650409191999998E-4</v>
      </c>
      <c r="P1264" s="115">
        <v>1.1565618611E-4</v>
      </c>
      <c r="Q1264" s="115">
        <v>0.31572857722927999</v>
      </c>
      <c r="R1264" s="115">
        <v>1200</v>
      </c>
      <c r="S1264" s="115" t="s">
        <v>351</v>
      </c>
      <c r="T1264" s="115">
        <v>1200</v>
      </c>
      <c r="U1264" s="115" t="s">
        <v>352</v>
      </c>
      <c r="V1264" s="115" t="s">
        <v>350</v>
      </c>
      <c r="Z1264" s="115">
        <v>0</v>
      </c>
      <c r="AA1264" s="115">
        <v>1</v>
      </c>
      <c r="AB1264" s="115">
        <v>7.8650409191999998E-4</v>
      </c>
      <c r="AC1264" s="115">
        <v>1.1565618611E-4</v>
      </c>
      <c r="AD1264" s="115">
        <v>1123.4929314088399</v>
      </c>
      <c r="AF1264" s="115">
        <v>-1</v>
      </c>
      <c r="AG1264" s="115">
        <v>-1</v>
      </c>
      <c r="AH1264" s="115">
        <v>-1</v>
      </c>
      <c r="AI1264" s="115">
        <v>-1</v>
      </c>
      <c r="AJ1264" s="115">
        <v>0</v>
      </c>
      <c r="AM1264" s="115" t="s">
        <v>348</v>
      </c>
      <c r="AN1264" s="115">
        <v>-1</v>
      </c>
      <c r="AQ1264" s="115">
        <v>608</v>
      </c>
      <c r="AR1264" s="115" t="s">
        <v>247</v>
      </c>
      <c r="AS1264" s="115" t="s">
        <v>355</v>
      </c>
      <c r="AT1264" s="115" t="s">
        <v>296</v>
      </c>
      <c r="AV1264" s="115">
        <v>34.8554855037249</v>
      </c>
      <c r="AW1264" s="115">
        <v>0.91118648130000002</v>
      </c>
    </row>
    <row r="1265" spans="1:49" x14ac:dyDescent="0.25">
      <c r="A1265" s="117">
        <v>550000</v>
      </c>
      <c r="B1265" s="117">
        <v>880000</v>
      </c>
      <c r="C1265" s="117">
        <v>880000</v>
      </c>
      <c r="D1265" s="115" t="s">
        <v>342</v>
      </c>
      <c r="E1265" s="115" t="s">
        <v>13</v>
      </c>
      <c r="F1265" s="115" t="s">
        <v>343</v>
      </c>
      <c r="G1265" s="115" t="s">
        <v>344</v>
      </c>
      <c r="H1265" s="115">
        <v>0.56000000000000005</v>
      </c>
      <c r="I1265" s="115">
        <v>0.48</v>
      </c>
      <c r="J1265" s="115" t="s">
        <v>350</v>
      </c>
      <c r="K1265" s="115">
        <v>7.0155353831829997E-2</v>
      </c>
      <c r="L1265" s="115">
        <v>3692.1473054852099</v>
      </c>
      <c r="M1265" s="115">
        <v>9.1974220048005897</v>
      </c>
      <c r="N1265" s="115">
        <v>1.3524897862229099</v>
      </c>
      <c r="O1265" s="115">
        <v>0.64524839508750997</v>
      </c>
      <c r="P1265" s="115">
        <v>9.4884399506410005E-2</v>
      </c>
      <c r="Q1265" s="115">
        <v>259.02390061557901</v>
      </c>
      <c r="R1265" s="115">
        <v>1210</v>
      </c>
      <c r="S1265" s="115" t="s">
        <v>353</v>
      </c>
      <c r="T1265" s="115">
        <v>1210</v>
      </c>
      <c r="U1265" s="115" t="s">
        <v>352</v>
      </c>
      <c r="V1265" s="115" t="s">
        <v>350</v>
      </c>
      <c r="Z1265" s="115">
        <v>0</v>
      </c>
      <c r="AA1265" s="115">
        <v>1</v>
      </c>
      <c r="AB1265" s="115">
        <v>0.64524839508750997</v>
      </c>
      <c r="AC1265" s="115">
        <v>9.4884399506410005E-2</v>
      </c>
      <c r="AD1265" s="115">
        <v>815.00134817984497</v>
      </c>
      <c r="AF1265" s="115">
        <v>-1</v>
      </c>
      <c r="AG1265" s="115">
        <v>-1</v>
      </c>
      <c r="AH1265" s="115">
        <v>-1</v>
      </c>
      <c r="AI1265" s="115">
        <v>-1</v>
      </c>
      <c r="AJ1265" s="115">
        <v>0</v>
      </c>
      <c r="AM1265" s="115" t="s">
        <v>348</v>
      </c>
      <c r="AN1265" s="115">
        <v>-1</v>
      </c>
      <c r="AQ1265" s="115">
        <v>608</v>
      </c>
      <c r="AR1265" s="115" t="s">
        <v>247</v>
      </c>
      <c r="AS1265" s="115" t="s">
        <v>355</v>
      </c>
      <c r="AT1265" s="115" t="s">
        <v>296</v>
      </c>
      <c r="AV1265" s="115">
        <v>103.76256565958499</v>
      </c>
      <c r="AW1265" s="115">
        <v>0.66099054999999995</v>
      </c>
    </row>
    <row r="1266" spans="1:49" x14ac:dyDescent="0.25">
      <c r="A1266" s="117">
        <v>550000</v>
      </c>
      <c r="B1266" s="117">
        <v>880000</v>
      </c>
      <c r="C1266" s="117">
        <v>880000</v>
      </c>
      <c r="D1266" s="115" t="s">
        <v>342</v>
      </c>
      <c r="E1266" s="115" t="s">
        <v>13</v>
      </c>
      <c r="F1266" s="115" t="s">
        <v>343</v>
      </c>
      <c r="G1266" s="115" t="s">
        <v>344</v>
      </c>
      <c r="H1266" s="115">
        <v>0.56000000000000005</v>
      </c>
      <c r="I1266" s="115">
        <v>0.48</v>
      </c>
      <c r="J1266" s="115" t="s">
        <v>350</v>
      </c>
      <c r="K1266" s="115">
        <v>1.7621064960819999E-2</v>
      </c>
      <c r="L1266" s="115">
        <v>3684.75257706313</v>
      </c>
      <c r="M1266" s="115">
        <v>9.4508754011226106</v>
      </c>
      <c r="N1266" s="115">
        <v>1.4821517903279999</v>
      </c>
      <c r="O1266" s="115">
        <v>0.16653448937983001</v>
      </c>
      <c r="P1266" s="115">
        <v>2.611709297917E-2</v>
      </c>
      <c r="Q1266" s="115">
        <v>64.929264524993101</v>
      </c>
      <c r="R1266" s="115">
        <v>1300</v>
      </c>
      <c r="S1266" s="115" t="s">
        <v>346</v>
      </c>
      <c r="T1266" s="115">
        <v>1300</v>
      </c>
      <c r="U1266" s="115" t="s">
        <v>352</v>
      </c>
      <c r="V1266" s="115" t="s">
        <v>350</v>
      </c>
      <c r="Z1266" s="115">
        <v>0</v>
      </c>
      <c r="AA1266" s="115">
        <v>1</v>
      </c>
      <c r="AB1266" s="115">
        <v>0.16653448937983001</v>
      </c>
      <c r="AC1266" s="115">
        <v>2.611709297917E-2</v>
      </c>
      <c r="AD1266" s="115">
        <v>401.37241782926702</v>
      </c>
      <c r="AF1266" s="115">
        <v>-1</v>
      </c>
      <c r="AG1266" s="115">
        <v>-1</v>
      </c>
      <c r="AH1266" s="115">
        <v>-1</v>
      </c>
      <c r="AI1266" s="115">
        <v>-1</v>
      </c>
      <c r="AJ1266" s="115">
        <v>0</v>
      </c>
      <c r="AM1266" s="115" t="s">
        <v>348</v>
      </c>
      <c r="AN1266" s="115">
        <v>-1</v>
      </c>
      <c r="AQ1266" s="115">
        <v>608</v>
      </c>
      <c r="AR1266" s="115" t="s">
        <v>247</v>
      </c>
      <c r="AS1266" s="115" t="s">
        <v>355</v>
      </c>
      <c r="AT1266" s="115" t="s">
        <v>296</v>
      </c>
      <c r="AV1266" s="115">
        <v>56.126412239835801</v>
      </c>
      <c r="AW1266" s="115">
        <v>0.32552507530000002</v>
      </c>
    </row>
    <row r="1267" spans="1:49" x14ac:dyDescent="0.25">
      <c r="A1267" s="117">
        <v>550000</v>
      </c>
      <c r="B1267" s="117">
        <v>880000</v>
      </c>
      <c r="C1267" s="117">
        <v>880000</v>
      </c>
      <c r="D1267" s="115" t="s">
        <v>342</v>
      </c>
      <c r="E1267" s="115" t="s">
        <v>13</v>
      </c>
      <c r="F1267" s="115" t="s">
        <v>343</v>
      </c>
      <c r="G1267" s="115" t="s">
        <v>344</v>
      </c>
      <c r="H1267" s="115">
        <v>0.56000000000000005</v>
      </c>
      <c r="I1267" s="115">
        <v>0.48</v>
      </c>
      <c r="J1267" s="115" t="s">
        <v>350</v>
      </c>
      <c r="K1267" s="115">
        <v>4.980503753703E-2</v>
      </c>
      <c r="L1267" s="115">
        <v>3721.7610862889501</v>
      </c>
      <c r="M1267" s="115">
        <v>10.5841050523739</v>
      </c>
      <c r="N1267" s="115">
        <v>2.0056483529217801</v>
      </c>
      <c r="O1267" s="115">
        <v>0.52714174942940994</v>
      </c>
      <c r="P1267" s="115">
        <v>9.9891391503360003E-2</v>
      </c>
      <c r="Q1267" s="115">
        <v>185.362450606501</v>
      </c>
      <c r="R1267" s="115">
        <v>1300</v>
      </c>
      <c r="S1267" s="115" t="s">
        <v>346</v>
      </c>
      <c r="T1267" s="115">
        <v>1300</v>
      </c>
      <c r="U1267" s="115" t="s">
        <v>352</v>
      </c>
      <c r="V1267" s="115" t="s">
        <v>350</v>
      </c>
      <c r="Z1267" s="115">
        <v>0</v>
      </c>
      <c r="AA1267" s="115">
        <v>1</v>
      </c>
      <c r="AB1267" s="115">
        <v>0.52714174942940994</v>
      </c>
      <c r="AC1267" s="115">
        <v>9.9891391503360003E-2</v>
      </c>
      <c r="AD1267" s="115">
        <v>1052.5052711957401</v>
      </c>
      <c r="AF1267" s="115">
        <v>-1</v>
      </c>
      <c r="AG1267" s="115">
        <v>-1</v>
      </c>
      <c r="AH1267" s="115">
        <v>-1</v>
      </c>
      <c r="AI1267" s="115">
        <v>-1</v>
      </c>
      <c r="AJ1267" s="115">
        <v>0</v>
      </c>
      <c r="AM1267" s="115" t="s">
        <v>348</v>
      </c>
      <c r="AN1267" s="115">
        <v>-1</v>
      </c>
      <c r="AQ1267" s="115">
        <v>608</v>
      </c>
      <c r="AR1267" s="115" t="s">
        <v>247</v>
      </c>
      <c r="AS1267" s="115" t="s">
        <v>355</v>
      </c>
      <c r="AT1267" s="115" t="s">
        <v>296</v>
      </c>
      <c r="AV1267" s="115">
        <v>60.7641687708768</v>
      </c>
      <c r="AW1267" s="115">
        <v>0.85361335859999998</v>
      </c>
    </row>
    <row r="1268" spans="1:49" x14ac:dyDescent="0.25">
      <c r="A1268" s="117">
        <v>550000</v>
      </c>
      <c r="B1268" s="117">
        <v>880000</v>
      </c>
      <c r="C1268" s="117">
        <v>880000</v>
      </c>
      <c r="D1268" s="115" t="s">
        <v>342</v>
      </c>
      <c r="E1268" s="115" t="s">
        <v>13</v>
      </c>
      <c r="F1268" s="115" t="s">
        <v>343</v>
      </c>
      <c r="G1268" s="115" t="s">
        <v>344</v>
      </c>
      <c r="H1268" s="115">
        <v>0.56000000000000005</v>
      </c>
      <c r="I1268" s="115">
        <v>0.48</v>
      </c>
      <c r="J1268" s="115" t="s">
        <v>345</v>
      </c>
      <c r="K1268" s="115">
        <v>3.1589149007099998E-2</v>
      </c>
      <c r="L1268" s="115">
        <v>3721.7610862889501</v>
      </c>
      <c r="M1268" s="115">
        <v>10.5841050523739</v>
      </c>
      <c r="N1268" s="115">
        <v>2.0056483529217801</v>
      </c>
      <c r="O1268" s="115">
        <v>0.33434287160625997</v>
      </c>
      <c r="P1268" s="115">
        <v>6.3356724676289999E-2</v>
      </c>
      <c r="Q1268" s="115">
        <v>117.56726552361501</v>
      </c>
      <c r="R1268" s="115">
        <v>1300</v>
      </c>
      <c r="S1268" s="115" t="s">
        <v>346</v>
      </c>
      <c r="T1268" s="115">
        <v>1300</v>
      </c>
      <c r="U1268" s="115" t="s">
        <v>347</v>
      </c>
      <c r="V1268" s="115" t="s">
        <v>345</v>
      </c>
      <c r="Z1268" s="115">
        <v>0</v>
      </c>
      <c r="AA1268" s="115">
        <v>1</v>
      </c>
      <c r="AB1268" s="115">
        <v>0.33434287160625997</v>
      </c>
      <c r="AC1268" s="115">
        <v>6.3356724676289999E-2</v>
      </c>
      <c r="AD1268" s="115">
        <v>755.94695756363103</v>
      </c>
      <c r="AF1268" s="115">
        <v>-1</v>
      </c>
      <c r="AG1268" s="115">
        <v>-1</v>
      </c>
      <c r="AH1268" s="115">
        <v>-1</v>
      </c>
      <c r="AI1268" s="115">
        <v>-1</v>
      </c>
      <c r="AJ1268" s="115">
        <v>0</v>
      </c>
      <c r="AM1268" s="115" t="s">
        <v>348</v>
      </c>
      <c r="AN1268" s="115">
        <v>-1</v>
      </c>
      <c r="AQ1268" s="115">
        <v>608</v>
      </c>
      <c r="AR1268" s="115" t="s">
        <v>247</v>
      </c>
      <c r="AS1268" s="115" t="s">
        <v>355</v>
      </c>
      <c r="AT1268" s="115" t="s">
        <v>296</v>
      </c>
      <c r="AV1268" s="115">
        <v>47.709548938843</v>
      </c>
      <c r="AW1268" s="115">
        <v>0.61309566709999996</v>
      </c>
    </row>
    <row r="1269" spans="1:49" x14ac:dyDescent="0.25">
      <c r="A1269" s="117">
        <v>560000</v>
      </c>
      <c r="B1269" s="117">
        <v>790000</v>
      </c>
      <c r="C1269" s="117">
        <v>790000</v>
      </c>
      <c r="D1269" s="115" t="s">
        <v>342</v>
      </c>
      <c r="E1269" s="115" t="s">
        <v>13</v>
      </c>
      <c r="F1269" s="115" t="s">
        <v>343</v>
      </c>
      <c r="G1269" s="115" t="s">
        <v>344</v>
      </c>
      <c r="H1269" s="115">
        <v>0.56000000000000005</v>
      </c>
      <c r="I1269" s="115">
        <v>0.48</v>
      </c>
      <c r="J1269" s="115" t="s">
        <v>350</v>
      </c>
      <c r="K1269" s="117">
        <v>8.3908081839999994E-6</v>
      </c>
      <c r="L1269" s="115">
        <v>3692.1473056227601</v>
      </c>
      <c r="M1269" s="115">
        <v>9.1974220051432205</v>
      </c>
      <c r="N1269" s="115">
        <v>1.3524897862732901</v>
      </c>
      <c r="O1269" s="115">
        <v>7.717380383E-5</v>
      </c>
      <c r="P1269" s="115">
        <v>1.1348482359999999E-5</v>
      </c>
      <c r="Q1269" s="115">
        <v>3.098009982855E-2</v>
      </c>
      <c r="R1269" s="115">
        <v>1200</v>
      </c>
      <c r="S1269" s="115" t="s">
        <v>351</v>
      </c>
      <c r="T1269" s="115">
        <v>1200</v>
      </c>
      <c r="U1269" s="115" t="s">
        <v>352</v>
      </c>
      <c r="V1269" s="115" t="s">
        <v>350</v>
      </c>
      <c r="Z1269" s="115">
        <v>0</v>
      </c>
      <c r="AA1269" s="115">
        <v>1</v>
      </c>
      <c r="AB1269" s="115">
        <v>7.717380383E-5</v>
      </c>
      <c r="AC1269" s="115">
        <v>1.1348482359999999E-5</v>
      </c>
      <c r="AD1269" s="115">
        <v>232.807469118028</v>
      </c>
      <c r="AF1269" s="115">
        <v>-1</v>
      </c>
      <c r="AG1269" s="115">
        <v>-1</v>
      </c>
      <c r="AH1269" s="115">
        <v>-1</v>
      </c>
      <c r="AI1269" s="115">
        <v>-1</v>
      </c>
      <c r="AJ1269" s="115">
        <v>0</v>
      </c>
      <c r="AM1269" s="115" t="s">
        <v>348</v>
      </c>
      <c r="AN1269" s="115">
        <v>-1</v>
      </c>
      <c r="AQ1269" s="115">
        <v>608</v>
      </c>
      <c r="AR1269" s="115" t="s">
        <v>247</v>
      </c>
      <c r="AS1269" s="115" t="s">
        <v>355</v>
      </c>
      <c r="AT1269" s="115" t="s">
        <v>296</v>
      </c>
      <c r="AV1269" s="115">
        <v>5.1101528196638304</v>
      </c>
      <c r="AW1269" s="115">
        <v>0.1888138436</v>
      </c>
    </row>
    <row r="1270" spans="1:49" x14ac:dyDescent="0.25">
      <c r="A1270" s="117">
        <v>560000</v>
      </c>
      <c r="B1270" s="117">
        <v>830000</v>
      </c>
      <c r="C1270" s="117">
        <v>830000</v>
      </c>
      <c r="D1270" s="115" t="s">
        <v>342</v>
      </c>
      <c r="E1270" s="115" t="s">
        <v>13</v>
      </c>
      <c r="F1270" s="115" t="s">
        <v>343</v>
      </c>
      <c r="G1270" s="115" t="s">
        <v>344</v>
      </c>
      <c r="H1270" s="115">
        <v>0.56000000000000005</v>
      </c>
      <c r="I1270" s="115">
        <v>0.48</v>
      </c>
      <c r="J1270" s="115" t="s">
        <v>350</v>
      </c>
      <c r="K1270" s="115">
        <v>4.6620385063000003E-4</v>
      </c>
      <c r="L1270" s="115">
        <v>3692.1473050725899</v>
      </c>
      <c r="M1270" s="115">
        <v>9.1974220037727008</v>
      </c>
      <c r="N1270" s="115">
        <v>1.35248978607176</v>
      </c>
      <c r="O1270" s="115">
        <v>4.2878735540600003E-3</v>
      </c>
      <c r="P1270" s="115">
        <v>6.3053594620999999E-4</v>
      </c>
      <c r="Q1270" s="115">
        <v>1.72129329073278</v>
      </c>
      <c r="R1270" s="115">
        <v>1200</v>
      </c>
      <c r="S1270" s="115" t="s">
        <v>351</v>
      </c>
      <c r="T1270" s="115">
        <v>1200</v>
      </c>
      <c r="U1270" s="115" t="s">
        <v>352</v>
      </c>
      <c r="V1270" s="115" t="s">
        <v>350</v>
      </c>
      <c r="Z1270" s="115">
        <v>0</v>
      </c>
      <c r="AA1270" s="115">
        <v>1</v>
      </c>
      <c r="AB1270" s="115">
        <v>4.2878735540600003E-3</v>
      </c>
      <c r="AC1270" s="115">
        <v>6.3053594620999999E-4</v>
      </c>
      <c r="AD1270" s="115">
        <v>991.00248919879402</v>
      </c>
      <c r="AF1270" s="115">
        <v>-1</v>
      </c>
      <c r="AG1270" s="115">
        <v>-1</v>
      </c>
      <c r="AH1270" s="115">
        <v>-1</v>
      </c>
      <c r="AI1270" s="115">
        <v>-1</v>
      </c>
      <c r="AJ1270" s="115">
        <v>0</v>
      </c>
      <c r="AM1270" s="115" t="s">
        <v>348</v>
      </c>
      <c r="AN1270" s="115">
        <v>-1</v>
      </c>
      <c r="AQ1270" s="115">
        <v>608</v>
      </c>
      <c r="AR1270" s="115" t="s">
        <v>247</v>
      </c>
      <c r="AS1270" s="115" t="s">
        <v>355</v>
      </c>
      <c r="AT1270" s="115" t="s">
        <v>296</v>
      </c>
      <c r="AV1270" s="115">
        <v>100.097605439568</v>
      </c>
      <c r="AW1270" s="115">
        <v>0.80373275690000001</v>
      </c>
    </row>
    <row r="1271" spans="1:49" x14ac:dyDescent="0.25">
      <c r="A1271" s="117">
        <v>560000</v>
      </c>
      <c r="B1271" s="117">
        <v>870000</v>
      </c>
      <c r="C1271" s="117">
        <v>870000</v>
      </c>
      <c r="D1271" s="115" t="s">
        <v>342</v>
      </c>
      <c r="E1271" s="115" t="s">
        <v>13</v>
      </c>
      <c r="F1271" s="115" t="s">
        <v>343</v>
      </c>
      <c r="G1271" s="115" t="s">
        <v>344</v>
      </c>
      <c r="H1271" s="115">
        <v>0.56000000000000005</v>
      </c>
      <c r="I1271" s="115">
        <v>0.48</v>
      </c>
      <c r="J1271" s="115" t="s">
        <v>350</v>
      </c>
      <c r="K1271" s="115">
        <v>1.4687317105200001E-3</v>
      </c>
      <c r="L1271" s="115">
        <v>3692.1473056227601</v>
      </c>
      <c r="M1271" s="115">
        <v>9.1974220051432205</v>
      </c>
      <c r="N1271" s="115">
        <v>1.3524897862732901</v>
      </c>
      <c r="O1271" s="115">
        <v>1.350854535403E-2</v>
      </c>
      <c r="P1271" s="115">
        <v>1.9864446372599999E-3</v>
      </c>
      <c r="Q1271" s="115">
        <v>5.4227738276975899</v>
      </c>
      <c r="R1271" s="115">
        <v>1200</v>
      </c>
      <c r="S1271" s="115" t="s">
        <v>351</v>
      </c>
      <c r="T1271" s="115">
        <v>1200</v>
      </c>
      <c r="U1271" s="115" t="s">
        <v>352</v>
      </c>
      <c r="V1271" s="115" t="s">
        <v>350</v>
      </c>
      <c r="Z1271" s="115">
        <v>0</v>
      </c>
      <c r="AA1271" s="115">
        <v>1</v>
      </c>
      <c r="AB1271" s="115">
        <v>1.350854535403E-2</v>
      </c>
      <c r="AC1271" s="115">
        <v>1.9864446372599999E-3</v>
      </c>
      <c r="AD1271" s="115">
        <v>433.25909531397798</v>
      </c>
      <c r="AF1271" s="115">
        <v>-1</v>
      </c>
      <c r="AG1271" s="115">
        <v>-1</v>
      </c>
      <c r="AH1271" s="115">
        <v>-1</v>
      </c>
      <c r="AI1271" s="115">
        <v>-1</v>
      </c>
      <c r="AJ1271" s="115">
        <v>0</v>
      </c>
      <c r="AM1271" s="115" t="s">
        <v>348</v>
      </c>
      <c r="AN1271" s="115">
        <v>-1</v>
      </c>
      <c r="AQ1271" s="115">
        <v>608</v>
      </c>
      <c r="AR1271" s="115" t="s">
        <v>247</v>
      </c>
      <c r="AS1271" s="115" t="s">
        <v>355</v>
      </c>
      <c r="AT1271" s="115" t="s">
        <v>296</v>
      </c>
      <c r="AV1271" s="115">
        <v>96.377617118127205</v>
      </c>
      <c r="AW1271" s="115">
        <v>0.35138612759999999</v>
      </c>
    </row>
    <row r="1272" spans="1:49" x14ac:dyDescent="0.25">
      <c r="A1272" s="117">
        <v>560000</v>
      </c>
      <c r="B1272" s="117">
        <v>870000</v>
      </c>
      <c r="C1272" s="117">
        <v>870000</v>
      </c>
      <c r="D1272" s="115" t="s">
        <v>342</v>
      </c>
      <c r="E1272" s="115" t="s">
        <v>13</v>
      </c>
      <c r="F1272" s="115" t="s">
        <v>343</v>
      </c>
      <c r="G1272" s="115" t="s">
        <v>344</v>
      </c>
      <c r="H1272" s="115">
        <v>0.56000000000000005</v>
      </c>
      <c r="I1272" s="115">
        <v>0.48</v>
      </c>
      <c r="J1272" s="115" t="s">
        <v>350</v>
      </c>
      <c r="K1272" s="117">
        <v>2.9277353809999999E-6</v>
      </c>
      <c r="L1272" s="115">
        <v>3697.3813855888002</v>
      </c>
      <c r="M1272" s="115">
        <v>9.2096594654569905</v>
      </c>
      <c r="N1272" s="115">
        <v>1.3542620814797801</v>
      </c>
      <c r="O1272" s="115">
        <v>2.6963445860000002E-5</v>
      </c>
      <c r="P1272" s="117">
        <v>3.9649210110949999E-6</v>
      </c>
      <c r="Q1272" s="115">
        <v>1.0824954299630001E-2</v>
      </c>
      <c r="R1272" s="115">
        <v>1200</v>
      </c>
      <c r="S1272" s="115" t="s">
        <v>351</v>
      </c>
      <c r="T1272" s="115">
        <v>1200</v>
      </c>
      <c r="U1272" s="115" t="s">
        <v>352</v>
      </c>
      <c r="V1272" s="115" t="s">
        <v>350</v>
      </c>
      <c r="Z1272" s="115">
        <v>0</v>
      </c>
      <c r="AA1272" s="115">
        <v>1</v>
      </c>
      <c r="AB1272" s="115">
        <v>2.6963445860000002E-5</v>
      </c>
      <c r="AC1272" s="117">
        <v>3.9649210110949999E-6</v>
      </c>
      <c r="AD1272" s="115">
        <v>891.12738895780501</v>
      </c>
      <c r="AF1272" s="115">
        <v>-1</v>
      </c>
      <c r="AG1272" s="115">
        <v>-1</v>
      </c>
      <c r="AH1272" s="115">
        <v>-1</v>
      </c>
      <c r="AI1272" s="115">
        <v>-1</v>
      </c>
      <c r="AJ1272" s="115">
        <v>0</v>
      </c>
      <c r="AM1272" s="115" t="s">
        <v>348</v>
      </c>
      <c r="AN1272" s="115">
        <v>-1</v>
      </c>
      <c r="AQ1272" s="115">
        <v>608</v>
      </c>
      <c r="AR1272" s="115" t="s">
        <v>247</v>
      </c>
      <c r="AS1272" s="115" t="s">
        <v>355</v>
      </c>
      <c r="AT1272" s="115" t="s">
        <v>296</v>
      </c>
      <c r="AV1272" s="115">
        <v>4.6282592183793101</v>
      </c>
      <c r="AW1272" s="115">
        <v>0.7227310535</v>
      </c>
    </row>
    <row r="1273" spans="1:49" x14ac:dyDescent="0.25">
      <c r="A1273" s="117">
        <v>560000</v>
      </c>
      <c r="B1273" s="117">
        <v>870000</v>
      </c>
      <c r="C1273" s="117">
        <v>870000</v>
      </c>
      <c r="D1273" s="115" t="s">
        <v>342</v>
      </c>
      <c r="E1273" s="115" t="s">
        <v>13</v>
      </c>
      <c r="F1273" s="115" t="s">
        <v>343</v>
      </c>
      <c r="G1273" s="115" t="s">
        <v>344</v>
      </c>
      <c r="H1273" s="115">
        <v>0.56000000000000005</v>
      </c>
      <c r="I1273" s="115">
        <v>0.48</v>
      </c>
      <c r="J1273" s="115" t="s">
        <v>350</v>
      </c>
      <c r="K1273" s="115">
        <v>7.7476405174000003E-4</v>
      </c>
      <c r="L1273" s="115">
        <v>3692.1473047975001</v>
      </c>
      <c r="M1273" s="115">
        <v>9.1974220030874392</v>
      </c>
      <c r="N1273" s="115">
        <v>1.3524897859709899</v>
      </c>
      <c r="O1273" s="115">
        <v>7.1258319366899999E-3</v>
      </c>
      <c r="P1273" s="115">
        <v>1.04786046651E-3</v>
      </c>
      <c r="Q1273" s="115">
        <v>2.8605430054932102</v>
      </c>
      <c r="R1273" s="115">
        <v>1200</v>
      </c>
      <c r="S1273" s="115" t="s">
        <v>351</v>
      </c>
      <c r="T1273" s="115">
        <v>1200</v>
      </c>
      <c r="U1273" s="115" t="s">
        <v>352</v>
      </c>
      <c r="V1273" s="115" t="s">
        <v>350</v>
      </c>
      <c r="Z1273" s="115">
        <v>0</v>
      </c>
      <c r="AA1273" s="115">
        <v>1</v>
      </c>
      <c r="AB1273" s="115">
        <v>7.1258319366899999E-3</v>
      </c>
      <c r="AC1273" s="115">
        <v>1.04786046651E-3</v>
      </c>
      <c r="AD1273" s="115">
        <v>1612.46948848489</v>
      </c>
      <c r="AF1273" s="115">
        <v>-1</v>
      </c>
      <c r="AG1273" s="115">
        <v>-1</v>
      </c>
      <c r="AH1273" s="115">
        <v>-1</v>
      </c>
      <c r="AI1273" s="115">
        <v>-1</v>
      </c>
      <c r="AJ1273" s="115">
        <v>0</v>
      </c>
      <c r="AM1273" s="115" t="s">
        <v>348</v>
      </c>
      <c r="AN1273" s="115">
        <v>-1</v>
      </c>
      <c r="AQ1273" s="115">
        <v>608</v>
      </c>
      <c r="AR1273" s="115" t="s">
        <v>247</v>
      </c>
      <c r="AS1273" s="115" t="s">
        <v>355</v>
      </c>
      <c r="AT1273" s="115" t="s">
        <v>296</v>
      </c>
      <c r="AV1273" s="115">
        <v>100.257913536746</v>
      </c>
      <c r="AW1273" s="115">
        <v>1.3077611423</v>
      </c>
    </row>
    <row r="1274" spans="1:49" x14ac:dyDescent="0.25">
      <c r="A1274" s="117">
        <v>560000</v>
      </c>
      <c r="B1274" s="117">
        <v>880000</v>
      </c>
      <c r="C1274" s="117">
        <v>880000</v>
      </c>
      <c r="D1274" s="115" t="s">
        <v>342</v>
      </c>
      <c r="E1274" s="115" t="s">
        <v>13</v>
      </c>
      <c r="F1274" s="115" t="s">
        <v>343</v>
      </c>
      <c r="G1274" s="115" t="s">
        <v>344</v>
      </c>
      <c r="H1274" s="115">
        <v>0.56000000000000005</v>
      </c>
      <c r="I1274" s="115">
        <v>0.48</v>
      </c>
      <c r="J1274" s="115" t="s">
        <v>350</v>
      </c>
      <c r="K1274" s="115">
        <v>1.6554223525E-4</v>
      </c>
      <c r="L1274" s="115">
        <v>3692.1473054852099</v>
      </c>
      <c r="M1274" s="115">
        <v>9.1974220048005897</v>
      </c>
      <c r="N1274" s="115">
        <v>1.3524897862229099</v>
      </c>
      <c r="O1274" s="115">
        <v>1.52256179727E-3</v>
      </c>
      <c r="P1274" s="115">
        <v>2.2389418237E-4</v>
      </c>
      <c r="Q1274" s="115">
        <v>0.61120631784812995</v>
      </c>
      <c r="R1274" s="115">
        <v>1200</v>
      </c>
      <c r="S1274" s="115" t="s">
        <v>351</v>
      </c>
      <c r="T1274" s="115">
        <v>1200</v>
      </c>
      <c r="U1274" s="115" t="s">
        <v>352</v>
      </c>
      <c r="V1274" s="115" t="s">
        <v>350</v>
      </c>
      <c r="Z1274" s="115">
        <v>0</v>
      </c>
      <c r="AA1274" s="115">
        <v>1</v>
      </c>
      <c r="AB1274" s="115">
        <v>1.52256179727E-3</v>
      </c>
      <c r="AC1274" s="115">
        <v>2.2389418237E-4</v>
      </c>
      <c r="AD1274" s="115">
        <v>1123.4929314088399</v>
      </c>
      <c r="AF1274" s="115">
        <v>-1</v>
      </c>
      <c r="AG1274" s="115">
        <v>-1</v>
      </c>
      <c r="AH1274" s="115">
        <v>-1</v>
      </c>
      <c r="AI1274" s="115">
        <v>-1</v>
      </c>
      <c r="AJ1274" s="115">
        <v>0</v>
      </c>
      <c r="AM1274" s="115" t="s">
        <v>348</v>
      </c>
      <c r="AN1274" s="115">
        <v>-1</v>
      </c>
      <c r="AQ1274" s="115">
        <v>608</v>
      </c>
      <c r="AR1274" s="115" t="s">
        <v>247</v>
      </c>
      <c r="AS1274" s="115" t="s">
        <v>355</v>
      </c>
      <c r="AT1274" s="115" t="s">
        <v>296</v>
      </c>
      <c r="AV1274" s="115">
        <v>34.854949207349897</v>
      </c>
      <c r="AW1274" s="115">
        <v>0.91118648130000002</v>
      </c>
    </row>
    <row r="1275" spans="1:49" x14ac:dyDescent="0.25">
      <c r="A1275" s="117">
        <v>170000</v>
      </c>
      <c r="B1275" s="117">
        <v>660000</v>
      </c>
      <c r="C1275" s="117">
        <v>660000</v>
      </c>
      <c r="D1275" s="115" t="s">
        <v>342</v>
      </c>
      <c r="E1275" s="115" t="s">
        <v>13</v>
      </c>
      <c r="F1275" s="115" t="s">
        <v>343</v>
      </c>
      <c r="G1275" s="115" t="s">
        <v>344</v>
      </c>
      <c r="H1275" s="115">
        <v>0.56000000000000005</v>
      </c>
      <c r="I1275" s="115">
        <v>0.48</v>
      </c>
      <c r="J1275" s="115" t="s">
        <v>350</v>
      </c>
      <c r="K1275" s="115">
        <v>0.12715672731305</v>
      </c>
      <c r="L1275" s="115">
        <v>3715.3606925020599</v>
      </c>
      <c r="M1275" s="115">
        <v>9.2517198131547094</v>
      </c>
      <c r="N1275" s="115">
        <v>1.3603543618000999</v>
      </c>
      <c r="O1275" s="115">
        <v>1.1764184134581299</v>
      </c>
      <c r="P1275" s="115">
        <v>0.17297820863253999</v>
      </c>
      <c r="Q1275" s="115">
        <v>472.43310644614297</v>
      </c>
      <c r="R1275" s="115">
        <v>1200</v>
      </c>
      <c r="S1275" s="115" t="s">
        <v>351</v>
      </c>
      <c r="T1275" s="115">
        <v>1200</v>
      </c>
      <c r="U1275" s="115" t="s">
        <v>352</v>
      </c>
      <c r="V1275" s="115" t="s">
        <v>350</v>
      </c>
      <c r="Z1275" s="115">
        <v>0</v>
      </c>
      <c r="AA1275" s="115">
        <v>1</v>
      </c>
      <c r="AB1275" s="115">
        <v>1.1764184134581299</v>
      </c>
      <c r="AC1275" s="115">
        <v>0.17297820863253999</v>
      </c>
      <c r="AD1275" s="115">
        <v>472.43310644614297</v>
      </c>
      <c r="AF1275" s="115">
        <v>-1</v>
      </c>
      <c r="AG1275" s="115">
        <v>-1</v>
      </c>
      <c r="AH1275" s="115">
        <v>-1</v>
      </c>
      <c r="AI1275" s="115">
        <v>-1</v>
      </c>
      <c r="AJ1275" s="115">
        <v>0</v>
      </c>
      <c r="AM1275" s="115" t="s">
        <v>348</v>
      </c>
      <c r="AN1275" s="115">
        <v>-1</v>
      </c>
      <c r="AQ1275" s="115">
        <v>609</v>
      </c>
      <c r="AR1275" s="115" t="s">
        <v>249</v>
      </c>
      <c r="AS1275" s="115" t="s">
        <v>358</v>
      </c>
      <c r="AT1275" s="115" t="s">
        <v>296</v>
      </c>
      <c r="AV1275" s="115">
        <v>120.598111729287</v>
      </c>
      <c r="AW1275" s="115">
        <v>0.38315742619999998</v>
      </c>
    </row>
    <row r="1276" spans="1:49" x14ac:dyDescent="0.25">
      <c r="A1276" s="117">
        <v>170000</v>
      </c>
      <c r="B1276" s="117">
        <v>660000</v>
      </c>
      <c r="C1276" s="117">
        <v>660000</v>
      </c>
      <c r="D1276" s="115" t="s">
        <v>342</v>
      </c>
      <c r="E1276" s="115" t="s">
        <v>13</v>
      </c>
      <c r="F1276" s="115" t="s">
        <v>343</v>
      </c>
      <c r="G1276" s="115" t="s">
        <v>344</v>
      </c>
      <c r="H1276" s="115">
        <v>0.56000000000000005</v>
      </c>
      <c r="I1276" s="115">
        <v>0.48</v>
      </c>
      <c r="J1276" s="115" t="s">
        <v>350</v>
      </c>
      <c r="K1276" s="115">
        <v>4.547526321789E-2</v>
      </c>
      <c r="L1276" s="115">
        <v>3715.3606925020599</v>
      </c>
      <c r="M1276" s="115">
        <v>9.2517198131547094</v>
      </c>
      <c r="N1276" s="115">
        <v>1.3603543618000999</v>
      </c>
      <c r="O1276" s="115">
        <v>0.42072439372143999</v>
      </c>
      <c r="P1276" s="115">
        <v>6.1862472672469998E-2</v>
      </c>
      <c r="Q1276" s="115">
        <v>168.95700544095899</v>
      </c>
      <c r="R1276" s="115">
        <v>1210</v>
      </c>
      <c r="S1276" s="115" t="s">
        <v>353</v>
      </c>
      <c r="T1276" s="115">
        <v>1210</v>
      </c>
      <c r="U1276" s="115" t="s">
        <v>352</v>
      </c>
      <c r="V1276" s="115" t="s">
        <v>350</v>
      </c>
      <c r="Z1276" s="115">
        <v>0</v>
      </c>
      <c r="AA1276" s="115">
        <v>1</v>
      </c>
      <c r="AB1276" s="115">
        <v>0.42072439372143999</v>
      </c>
      <c r="AC1276" s="115">
        <v>6.1862472672469998E-2</v>
      </c>
      <c r="AD1276" s="115">
        <v>204.53223316242199</v>
      </c>
      <c r="AF1276" s="115">
        <v>-1</v>
      </c>
      <c r="AG1276" s="115">
        <v>-1</v>
      </c>
      <c r="AH1276" s="115">
        <v>-1</v>
      </c>
      <c r="AI1276" s="115">
        <v>-1</v>
      </c>
      <c r="AJ1276" s="115">
        <v>0</v>
      </c>
      <c r="AM1276" s="115" t="s">
        <v>348</v>
      </c>
      <c r="AN1276" s="115">
        <v>-1</v>
      </c>
      <c r="AQ1276" s="115">
        <v>609</v>
      </c>
      <c r="AR1276" s="115" t="s">
        <v>249</v>
      </c>
      <c r="AS1276" s="115" t="s">
        <v>358</v>
      </c>
      <c r="AT1276" s="115" t="s">
        <v>296</v>
      </c>
      <c r="AV1276" s="115">
        <v>77.012757382036099</v>
      </c>
      <c r="AW1276" s="115">
        <v>0.16588177870000001</v>
      </c>
    </row>
    <row r="1277" spans="1:49" x14ac:dyDescent="0.25">
      <c r="A1277" s="117">
        <v>170000</v>
      </c>
      <c r="B1277" s="117">
        <v>660000</v>
      </c>
      <c r="C1277" s="117">
        <v>660000</v>
      </c>
      <c r="D1277" s="115" t="s">
        <v>342</v>
      </c>
      <c r="E1277" s="115" t="s">
        <v>13</v>
      </c>
      <c r="F1277" s="115" t="s">
        <v>343</v>
      </c>
      <c r="G1277" s="115" t="s">
        <v>344</v>
      </c>
      <c r="H1277" s="115">
        <v>0.56000000000000005</v>
      </c>
      <c r="I1277" s="115">
        <v>0.48</v>
      </c>
      <c r="J1277" s="115" t="s">
        <v>350</v>
      </c>
      <c r="K1277" s="115">
        <v>0.36234188508175003</v>
      </c>
      <c r="L1277" s="115">
        <v>3715.3606925020599</v>
      </c>
      <c r="M1277" s="115">
        <v>9.2517198131547094</v>
      </c>
      <c r="N1277" s="115">
        <v>1.3603543618000999</v>
      </c>
      <c r="O1277" s="115">
        <v>3.3522855973467101</v>
      </c>
      <c r="P1277" s="115">
        <v>0.49291336383383999</v>
      </c>
      <c r="Q1277" s="115">
        <v>1346.2307970798499</v>
      </c>
      <c r="R1277" s="115">
        <v>1210</v>
      </c>
      <c r="S1277" s="115" t="s">
        <v>353</v>
      </c>
      <c r="T1277" s="115">
        <v>1210</v>
      </c>
      <c r="U1277" s="115" t="s">
        <v>352</v>
      </c>
      <c r="V1277" s="115" t="s">
        <v>350</v>
      </c>
      <c r="Z1277" s="115">
        <v>0</v>
      </c>
      <c r="AA1277" s="115">
        <v>1</v>
      </c>
      <c r="AB1277" s="115">
        <v>3.3522855973467101</v>
      </c>
      <c r="AC1277" s="115">
        <v>0.49291336383383999</v>
      </c>
      <c r="AD1277" s="115">
        <v>1618.2487134135099</v>
      </c>
      <c r="AF1277" s="115">
        <v>-1</v>
      </c>
      <c r="AG1277" s="115">
        <v>-1</v>
      </c>
      <c r="AH1277" s="115">
        <v>-1</v>
      </c>
      <c r="AI1277" s="115">
        <v>-1</v>
      </c>
      <c r="AJ1277" s="115">
        <v>0</v>
      </c>
      <c r="AM1277" s="115" t="s">
        <v>348</v>
      </c>
      <c r="AN1277" s="115">
        <v>-1</v>
      </c>
      <c r="AQ1277" s="115">
        <v>609</v>
      </c>
      <c r="AR1277" s="115" t="s">
        <v>249</v>
      </c>
      <c r="AS1277" s="115" t="s">
        <v>358</v>
      </c>
      <c r="AT1277" s="115" t="s">
        <v>296</v>
      </c>
      <c r="AV1277" s="115">
        <v>154.871599745433</v>
      </c>
      <c r="AW1277" s="115">
        <v>1.3124482672</v>
      </c>
    </row>
    <row r="1278" spans="1:49" x14ac:dyDescent="0.25">
      <c r="A1278" s="117">
        <v>170000</v>
      </c>
      <c r="B1278" s="117">
        <v>680000</v>
      </c>
      <c r="C1278" s="117">
        <v>680000</v>
      </c>
      <c r="D1278" s="115" t="s">
        <v>342</v>
      </c>
      <c r="E1278" s="115" t="s">
        <v>13</v>
      </c>
      <c r="F1278" s="115" t="s">
        <v>343</v>
      </c>
      <c r="G1278" s="115" t="s">
        <v>344</v>
      </c>
      <c r="H1278" s="115">
        <v>0.56000000000000005</v>
      </c>
      <c r="I1278" s="115">
        <v>0.48</v>
      </c>
      <c r="J1278" s="115" t="s">
        <v>350</v>
      </c>
      <c r="K1278" s="115">
        <v>0.29061184588403999</v>
      </c>
      <c r="L1278" s="115">
        <v>3709.97179619893</v>
      </c>
      <c r="M1278" s="115">
        <v>9.2391250590237792</v>
      </c>
      <c r="N1278" s="115">
        <v>1.3585304906209901</v>
      </c>
      <c r="O1278" s="115">
        <v>2.6849991877564201</v>
      </c>
      <c r="P1278" s="115">
        <v>0.39480505356911999</v>
      </c>
      <c r="Q1278" s="115">
        <v>1078.16175187111</v>
      </c>
      <c r="R1278" s="115">
        <v>1200</v>
      </c>
      <c r="S1278" s="115" t="s">
        <v>351</v>
      </c>
      <c r="T1278" s="115">
        <v>1200</v>
      </c>
      <c r="U1278" s="115" t="s">
        <v>352</v>
      </c>
      <c r="V1278" s="115" t="s">
        <v>350</v>
      </c>
      <c r="Z1278" s="115">
        <v>0</v>
      </c>
      <c r="AA1278" s="115">
        <v>1</v>
      </c>
      <c r="AB1278" s="115">
        <v>2.6849991877564201</v>
      </c>
      <c r="AC1278" s="115">
        <v>0.39480505356911999</v>
      </c>
      <c r="AD1278" s="115">
        <v>1127.1296081329001</v>
      </c>
      <c r="AF1278" s="115">
        <v>-1</v>
      </c>
      <c r="AG1278" s="115">
        <v>-1</v>
      </c>
      <c r="AH1278" s="115">
        <v>-1</v>
      </c>
      <c r="AI1278" s="115">
        <v>-1</v>
      </c>
      <c r="AJ1278" s="115">
        <v>0</v>
      </c>
      <c r="AM1278" s="115" t="s">
        <v>348</v>
      </c>
      <c r="AN1278" s="115">
        <v>-1</v>
      </c>
      <c r="AQ1278" s="115">
        <v>609</v>
      </c>
      <c r="AR1278" s="115" t="s">
        <v>249</v>
      </c>
      <c r="AS1278" s="115" t="s">
        <v>358</v>
      </c>
      <c r="AT1278" s="115" t="s">
        <v>296</v>
      </c>
      <c r="AV1278" s="115">
        <v>192.733483354605</v>
      </c>
      <c r="AW1278" s="115">
        <v>0.91413593520000003</v>
      </c>
    </row>
    <row r="1279" spans="1:49" x14ac:dyDescent="0.25">
      <c r="A1279" s="117">
        <v>170000</v>
      </c>
      <c r="B1279" s="117">
        <v>680000</v>
      </c>
      <c r="C1279" s="117">
        <v>680000</v>
      </c>
      <c r="D1279" s="115" t="s">
        <v>342</v>
      </c>
      <c r="E1279" s="115" t="s">
        <v>13</v>
      </c>
      <c r="F1279" s="115" t="s">
        <v>343</v>
      </c>
      <c r="G1279" s="115" t="s">
        <v>344</v>
      </c>
      <c r="H1279" s="115">
        <v>0.56000000000000005</v>
      </c>
      <c r="I1279" s="115">
        <v>0.48</v>
      </c>
      <c r="J1279" s="115" t="s">
        <v>350</v>
      </c>
      <c r="K1279" s="115">
        <v>0.11483967493949999</v>
      </c>
      <c r="L1279" s="115">
        <v>3709.97179619893</v>
      </c>
      <c r="M1279" s="115">
        <v>9.2391250590237792</v>
      </c>
      <c r="N1279" s="115">
        <v>1.3585304906209901</v>
      </c>
      <c r="O1279" s="115">
        <v>1.06101811850368</v>
      </c>
      <c r="P1279" s="115">
        <v>0.15601319993831</v>
      </c>
      <c r="Q1279" s="115">
        <v>426.05195511019798</v>
      </c>
      <c r="R1279" s="115">
        <v>1210</v>
      </c>
      <c r="S1279" s="115" t="s">
        <v>353</v>
      </c>
      <c r="T1279" s="115">
        <v>1210</v>
      </c>
      <c r="U1279" s="115" t="s">
        <v>352</v>
      </c>
      <c r="V1279" s="115" t="s">
        <v>350</v>
      </c>
      <c r="Z1279" s="115">
        <v>0</v>
      </c>
      <c r="AA1279" s="115">
        <v>1</v>
      </c>
      <c r="AB1279" s="115">
        <v>1.06101811850368</v>
      </c>
      <c r="AC1279" s="115">
        <v>0.15601319993831</v>
      </c>
      <c r="AD1279" s="115">
        <v>470.60318018019899</v>
      </c>
      <c r="AF1279" s="115">
        <v>-1</v>
      </c>
      <c r="AG1279" s="115">
        <v>-1</v>
      </c>
      <c r="AH1279" s="115">
        <v>-1</v>
      </c>
      <c r="AI1279" s="115">
        <v>-1</v>
      </c>
      <c r="AJ1279" s="115">
        <v>0</v>
      </c>
      <c r="AM1279" s="115" t="s">
        <v>348</v>
      </c>
      <c r="AN1279" s="115">
        <v>-1</v>
      </c>
      <c r="AQ1279" s="115">
        <v>609</v>
      </c>
      <c r="AR1279" s="115" t="s">
        <v>249</v>
      </c>
      <c r="AS1279" s="115" t="s">
        <v>358</v>
      </c>
      <c r="AT1279" s="115" t="s">
        <v>296</v>
      </c>
      <c r="AV1279" s="115">
        <v>93.134322273489502</v>
      </c>
      <c r="AW1279" s="115">
        <v>0.38167330100000002</v>
      </c>
    </row>
    <row r="1280" spans="1:49" x14ac:dyDescent="0.25">
      <c r="A1280" s="117">
        <v>170000</v>
      </c>
      <c r="B1280" s="117">
        <v>680000</v>
      </c>
      <c r="C1280" s="117">
        <v>680000</v>
      </c>
      <c r="D1280" s="115" t="s">
        <v>342</v>
      </c>
      <c r="E1280" s="115" t="s">
        <v>13</v>
      </c>
      <c r="F1280" s="115" t="s">
        <v>343</v>
      </c>
      <c r="G1280" s="115" t="s">
        <v>344</v>
      </c>
      <c r="H1280" s="115">
        <v>0.56000000000000005</v>
      </c>
      <c r="I1280" s="115">
        <v>0.48</v>
      </c>
      <c r="J1280" s="115" t="s">
        <v>350</v>
      </c>
      <c r="K1280" s="115">
        <v>0.16701668832446001</v>
      </c>
      <c r="L1280" s="115">
        <v>3709.97179619893</v>
      </c>
      <c r="M1280" s="115">
        <v>9.2391250590237792</v>
      </c>
      <c r="N1280" s="115">
        <v>1.3585304906209901</v>
      </c>
      <c r="O1280" s="115">
        <v>1.54308807037371</v>
      </c>
      <c r="P1280" s="115">
        <v>0.22689726353132</v>
      </c>
      <c r="Q1280" s="115">
        <v>619.62720317830497</v>
      </c>
      <c r="R1280" s="115">
        <v>1210</v>
      </c>
      <c r="S1280" s="115" t="s">
        <v>353</v>
      </c>
      <c r="T1280" s="115">
        <v>1210</v>
      </c>
      <c r="U1280" s="115" t="s">
        <v>352</v>
      </c>
      <c r="V1280" s="115" t="s">
        <v>350</v>
      </c>
      <c r="Z1280" s="115">
        <v>0</v>
      </c>
      <c r="AA1280" s="115">
        <v>1</v>
      </c>
      <c r="AB1280" s="115">
        <v>1.54308807037371</v>
      </c>
      <c r="AC1280" s="115">
        <v>0.22689726353132</v>
      </c>
      <c r="AD1280" s="115">
        <v>694.15220134654498</v>
      </c>
      <c r="AF1280" s="115">
        <v>-1</v>
      </c>
      <c r="AG1280" s="115">
        <v>-1</v>
      </c>
      <c r="AH1280" s="115">
        <v>-1</v>
      </c>
      <c r="AI1280" s="115">
        <v>-1</v>
      </c>
      <c r="AJ1280" s="115">
        <v>0</v>
      </c>
      <c r="AM1280" s="115" t="s">
        <v>348</v>
      </c>
      <c r="AN1280" s="115">
        <v>-1</v>
      </c>
      <c r="AQ1280" s="115">
        <v>609</v>
      </c>
      <c r="AR1280" s="115" t="s">
        <v>249</v>
      </c>
      <c r="AS1280" s="115" t="s">
        <v>358</v>
      </c>
      <c r="AT1280" s="115" t="s">
        <v>296</v>
      </c>
      <c r="AV1280" s="115">
        <v>106.567861068483</v>
      </c>
      <c r="AW1280" s="115">
        <v>0.56297826549999996</v>
      </c>
    </row>
    <row r="1281" spans="1:49" x14ac:dyDescent="0.25">
      <c r="A1281" s="117">
        <v>180000</v>
      </c>
      <c r="B1281" s="117">
        <v>730000</v>
      </c>
      <c r="C1281" s="117">
        <v>730000</v>
      </c>
      <c r="D1281" s="115" t="s">
        <v>342</v>
      </c>
      <c r="E1281" s="115" t="s">
        <v>13</v>
      </c>
      <c r="F1281" s="115" t="s">
        <v>343</v>
      </c>
      <c r="G1281" s="115" t="s">
        <v>344</v>
      </c>
      <c r="H1281" s="115">
        <v>0.56000000000000005</v>
      </c>
      <c r="I1281" s="115">
        <v>0.48</v>
      </c>
      <c r="J1281" s="115" t="s">
        <v>350</v>
      </c>
      <c r="K1281" s="115">
        <v>3.3981707515900001E-3</v>
      </c>
      <c r="L1281" s="115">
        <v>3666.3510416090598</v>
      </c>
      <c r="M1281" s="115">
        <v>7.5637464336432503</v>
      </c>
      <c r="N1281" s="115">
        <v>1.03163700667148</v>
      </c>
      <c r="O1281" s="115">
        <v>2.570290190328E-2</v>
      </c>
      <c r="P1281" s="115">
        <v>3.5056787023300001E-3</v>
      </c>
      <c r="Q1281" s="115">
        <v>12.4588868746758</v>
      </c>
      <c r="R1281" s="115">
        <v>1200</v>
      </c>
      <c r="S1281" s="115" t="s">
        <v>351</v>
      </c>
      <c r="T1281" s="115">
        <v>1200</v>
      </c>
      <c r="U1281" s="115" t="s">
        <v>352</v>
      </c>
      <c r="V1281" s="115" t="s">
        <v>350</v>
      </c>
      <c r="Z1281" s="115">
        <v>0</v>
      </c>
      <c r="AA1281" s="115">
        <v>1</v>
      </c>
      <c r="AB1281" s="115">
        <v>2.570290190328E-2</v>
      </c>
      <c r="AC1281" s="115">
        <v>3.5056787023300001E-3</v>
      </c>
      <c r="AD1281" s="115">
        <v>12.458886874676301</v>
      </c>
      <c r="AF1281" s="115">
        <v>-1</v>
      </c>
      <c r="AG1281" s="115">
        <v>-1</v>
      </c>
      <c r="AH1281" s="115">
        <v>-1</v>
      </c>
      <c r="AI1281" s="115">
        <v>-1</v>
      </c>
      <c r="AJ1281" s="115">
        <v>0</v>
      </c>
      <c r="AM1281" s="115" t="s">
        <v>348</v>
      </c>
      <c r="AN1281" s="115">
        <v>-1</v>
      </c>
      <c r="AQ1281" s="115">
        <v>609</v>
      </c>
      <c r="AR1281" s="115" t="s">
        <v>249</v>
      </c>
      <c r="AS1281" s="115" t="s">
        <v>358</v>
      </c>
      <c r="AT1281" s="115" t="s">
        <v>296</v>
      </c>
      <c r="AV1281" s="115">
        <v>16.772019704601799</v>
      </c>
      <c r="AW1281" s="115">
        <v>1.01045311E-2</v>
      </c>
    </row>
    <row r="1282" spans="1:49" x14ac:dyDescent="0.25">
      <c r="A1282" s="117">
        <v>180000</v>
      </c>
      <c r="B1282" s="117">
        <v>730000</v>
      </c>
      <c r="C1282" s="117">
        <v>730000</v>
      </c>
      <c r="D1282" s="115" t="s">
        <v>342</v>
      </c>
      <c r="E1282" s="115" t="s">
        <v>13</v>
      </c>
      <c r="F1282" s="115" t="s">
        <v>343</v>
      </c>
      <c r="G1282" s="115" t="s">
        <v>344</v>
      </c>
      <c r="H1282" s="115">
        <v>0.56000000000000005</v>
      </c>
      <c r="I1282" s="115">
        <v>0.48</v>
      </c>
      <c r="J1282" s="115" t="s">
        <v>350</v>
      </c>
      <c r="K1282" s="115">
        <v>3.3759940255999999E-4</v>
      </c>
      <c r="L1282" s="115">
        <v>3666.3510416090598</v>
      </c>
      <c r="M1282" s="115">
        <v>7.5637464336432503</v>
      </c>
      <c r="N1282" s="115">
        <v>1.03163700667148</v>
      </c>
      <c r="O1282" s="115">
        <v>2.5535162771700001E-3</v>
      </c>
      <c r="P1282" s="115">
        <v>3.4828003710999999E-4</v>
      </c>
      <c r="Q1282" s="115">
        <v>1.23775792125178</v>
      </c>
      <c r="R1282" s="115">
        <v>1700</v>
      </c>
      <c r="S1282" s="115" t="s">
        <v>359</v>
      </c>
      <c r="T1282" s="115">
        <v>1700</v>
      </c>
      <c r="U1282" s="115" t="s">
        <v>352</v>
      </c>
      <c r="V1282" s="115" t="s">
        <v>350</v>
      </c>
      <c r="Z1282" s="115">
        <v>0</v>
      </c>
      <c r="AA1282" s="115">
        <v>1</v>
      </c>
      <c r="AB1282" s="115">
        <v>2.5535162771700001E-3</v>
      </c>
      <c r="AC1282" s="115">
        <v>3.4828003710999999E-4</v>
      </c>
      <c r="AD1282" s="115">
        <v>1.23775792125258</v>
      </c>
      <c r="AF1282" s="115">
        <v>-1</v>
      </c>
      <c r="AG1282" s="115">
        <v>-1</v>
      </c>
      <c r="AH1282" s="115">
        <v>-1</v>
      </c>
      <c r="AI1282" s="115">
        <v>-1</v>
      </c>
      <c r="AJ1282" s="115">
        <v>0</v>
      </c>
      <c r="AM1282" s="115" t="s">
        <v>348</v>
      </c>
      <c r="AN1282" s="115">
        <v>-1</v>
      </c>
      <c r="AQ1282" s="115">
        <v>609</v>
      </c>
      <c r="AR1282" s="115" t="s">
        <v>249</v>
      </c>
      <c r="AS1282" s="115" t="s">
        <v>358</v>
      </c>
      <c r="AT1282" s="115" t="s">
        <v>296</v>
      </c>
      <c r="AV1282" s="115">
        <v>6.2348328374786304</v>
      </c>
      <c r="AW1282" s="115">
        <v>1.0038588000000001E-3</v>
      </c>
    </row>
    <row r="1283" spans="1:49" x14ac:dyDescent="0.25">
      <c r="A1283" s="117">
        <v>180000</v>
      </c>
      <c r="B1283" s="117">
        <v>730000</v>
      </c>
      <c r="C1283" s="117">
        <v>730000</v>
      </c>
      <c r="D1283" s="115" t="s">
        <v>342</v>
      </c>
      <c r="E1283" s="115" t="s">
        <v>13</v>
      </c>
      <c r="F1283" s="115" t="s">
        <v>343</v>
      </c>
      <c r="G1283" s="115" t="s">
        <v>344</v>
      </c>
      <c r="H1283" s="115">
        <v>0.56000000000000005</v>
      </c>
      <c r="I1283" s="115">
        <v>0.48</v>
      </c>
      <c r="J1283" s="115" t="s">
        <v>350</v>
      </c>
      <c r="K1283" s="115">
        <v>2.7362618981170001E-2</v>
      </c>
      <c r="L1283" s="115">
        <v>3666.3510416090598</v>
      </c>
      <c r="M1283" s="115">
        <v>7.5637464336432503</v>
      </c>
      <c r="N1283" s="115">
        <v>1.03163700667148</v>
      </c>
      <c r="O1283" s="115">
        <v>0.206963911734</v>
      </c>
      <c r="P1283" s="115">
        <v>2.822829034043E-2</v>
      </c>
      <c r="Q1283" s="115">
        <v>100.320966602783</v>
      </c>
      <c r="R1283" s="115">
        <v>1210</v>
      </c>
      <c r="S1283" s="115" t="s">
        <v>353</v>
      </c>
      <c r="T1283" s="115">
        <v>1210</v>
      </c>
      <c r="U1283" s="115" t="s">
        <v>352</v>
      </c>
      <c r="V1283" s="115" t="s">
        <v>350</v>
      </c>
      <c r="Z1283" s="115">
        <v>0</v>
      </c>
      <c r="AA1283" s="115">
        <v>1</v>
      </c>
      <c r="AB1283" s="115">
        <v>0.206963911734</v>
      </c>
      <c r="AC1283" s="115">
        <v>2.822829034043E-2</v>
      </c>
      <c r="AD1283" s="115">
        <v>105.485842597059</v>
      </c>
      <c r="AF1283" s="115">
        <v>-1</v>
      </c>
      <c r="AG1283" s="115">
        <v>-1</v>
      </c>
      <c r="AH1283" s="115">
        <v>-1</v>
      </c>
      <c r="AI1283" s="115">
        <v>-1</v>
      </c>
      <c r="AJ1283" s="115">
        <v>0</v>
      </c>
      <c r="AM1283" s="115" t="s">
        <v>348</v>
      </c>
      <c r="AN1283" s="115">
        <v>-1</v>
      </c>
      <c r="AQ1283" s="115">
        <v>609</v>
      </c>
      <c r="AR1283" s="115" t="s">
        <v>249</v>
      </c>
      <c r="AS1283" s="115" t="s">
        <v>358</v>
      </c>
      <c r="AT1283" s="115" t="s">
        <v>296</v>
      </c>
      <c r="AV1283" s="115">
        <v>46.223325656241101</v>
      </c>
      <c r="AW1283" s="115">
        <v>8.5552183800000001E-2</v>
      </c>
    </row>
    <row r="1284" spans="1:49" x14ac:dyDescent="0.25">
      <c r="A1284" s="117">
        <v>180000</v>
      </c>
      <c r="B1284" s="117">
        <v>730000</v>
      </c>
      <c r="C1284" s="117">
        <v>730000</v>
      </c>
      <c r="D1284" s="115" t="s">
        <v>342</v>
      </c>
      <c r="E1284" s="115" t="s">
        <v>13</v>
      </c>
      <c r="F1284" s="115" t="s">
        <v>343</v>
      </c>
      <c r="G1284" s="115" t="s">
        <v>344</v>
      </c>
      <c r="H1284" s="115">
        <v>0.56000000000000005</v>
      </c>
      <c r="I1284" s="115">
        <v>0.48</v>
      </c>
      <c r="J1284" s="115" t="s">
        <v>350</v>
      </c>
      <c r="K1284" s="115">
        <v>0.42731931594154998</v>
      </c>
      <c r="L1284" s="115">
        <v>3666.3510416090598</v>
      </c>
      <c r="M1284" s="115">
        <v>7.5637464336432503</v>
      </c>
      <c r="N1284" s="115">
        <v>1.03163700667148</v>
      </c>
      <c r="O1284" s="115">
        <v>3.23213495197977</v>
      </c>
      <c r="P1284" s="115">
        <v>0.44083841999084</v>
      </c>
      <c r="Q1284" s="115">
        <v>1566.70261910197</v>
      </c>
      <c r="R1284" s="115">
        <v>1720</v>
      </c>
      <c r="S1284" s="115" t="s">
        <v>360</v>
      </c>
      <c r="T1284" s="115">
        <v>1720</v>
      </c>
      <c r="U1284" s="115" t="s">
        <v>352</v>
      </c>
      <c r="V1284" s="115" t="s">
        <v>350</v>
      </c>
      <c r="Z1284" s="115">
        <v>0</v>
      </c>
      <c r="AA1284" s="115">
        <v>1</v>
      </c>
      <c r="AB1284" s="115">
        <v>3.23213495197977</v>
      </c>
      <c r="AC1284" s="115">
        <v>0.44083841999084</v>
      </c>
      <c r="AD1284" s="115">
        <v>1566.70261910197</v>
      </c>
      <c r="AF1284" s="115">
        <v>-1</v>
      </c>
      <c r="AG1284" s="115">
        <v>-1</v>
      </c>
      <c r="AH1284" s="115">
        <v>-1</v>
      </c>
      <c r="AI1284" s="115">
        <v>-1</v>
      </c>
      <c r="AJ1284" s="115">
        <v>0</v>
      </c>
      <c r="AM1284" s="115" t="s">
        <v>348</v>
      </c>
      <c r="AN1284" s="115">
        <v>-1</v>
      </c>
      <c r="AQ1284" s="115">
        <v>609</v>
      </c>
      <c r="AR1284" s="115" t="s">
        <v>249</v>
      </c>
      <c r="AS1284" s="115" t="s">
        <v>358</v>
      </c>
      <c r="AT1284" s="115" t="s">
        <v>296</v>
      </c>
      <c r="AV1284" s="115">
        <v>172.41256144988699</v>
      </c>
      <c r="AW1284" s="115">
        <v>1.2706428379000001</v>
      </c>
    </row>
    <row r="1285" spans="1:49" x14ac:dyDescent="0.25">
      <c r="A1285" s="117">
        <v>180000</v>
      </c>
      <c r="B1285" s="117">
        <v>730000</v>
      </c>
      <c r="C1285" s="117">
        <v>730000</v>
      </c>
      <c r="D1285" s="115" t="s">
        <v>342</v>
      </c>
      <c r="E1285" s="115" t="s">
        <v>13</v>
      </c>
      <c r="F1285" s="115" t="s">
        <v>343</v>
      </c>
      <c r="G1285" s="115" t="s">
        <v>344</v>
      </c>
      <c r="H1285" s="115">
        <v>0.56000000000000005</v>
      </c>
      <c r="I1285" s="115">
        <v>0.48</v>
      </c>
      <c r="J1285" s="115" t="s">
        <v>350</v>
      </c>
      <c r="K1285" s="115">
        <v>0.12746654768252</v>
      </c>
      <c r="L1285" s="115">
        <v>3666.3510416090598</v>
      </c>
      <c r="M1285" s="115">
        <v>7.5637464336432503</v>
      </c>
      <c r="N1285" s="115">
        <v>1.03163700667148</v>
      </c>
      <c r="O1285" s="115">
        <v>0.96412464544253995</v>
      </c>
      <c r="P1285" s="115">
        <v>0.13149920770195</v>
      </c>
      <c r="Q1285" s="115">
        <v>467.33710986615199</v>
      </c>
      <c r="R1285" s="115">
        <v>1780</v>
      </c>
      <c r="S1285" s="115" t="s">
        <v>361</v>
      </c>
      <c r="T1285" s="115">
        <v>1780</v>
      </c>
      <c r="U1285" s="115" t="s">
        <v>352</v>
      </c>
      <c r="V1285" s="115" t="s">
        <v>350</v>
      </c>
      <c r="Z1285" s="115">
        <v>0</v>
      </c>
      <c r="AA1285" s="115">
        <v>1</v>
      </c>
      <c r="AB1285" s="115">
        <v>0.96412464544253995</v>
      </c>
      <c r="AC1285" s="115">
        <v>0.13149920770195</v>
      </c>
      <c r="AD1285" s="115">
        <v>579.05343959416302</v>
      </c>
      <c r="AF1285" s="115">
        <v>-1</v>
      </c>
      <c r="AG1285" s="115">
        <v>-1</v>
      </c>
      <c r="AH1285" s="115">
        <v>-1</v>
      </c>
      <c r="AI1285" s="115">
        <v>-1</v>
      </c>
      <c r="AJ1285" s="115">
        <v>0</v>
      </c>
      <c r="AM1285" s="115" t="s">
        <v>348</v>
      </c>
      <c r="AN1285" s="115">
        <v>-1</v>
      </c>
      <c r="AQ1285" s="115">
        <v>609</v>
      </c>
      <c r="AR1285" s="115" t="s">
        <v>249</v>
      </c>
      <c r="AS1285" s="115" t="s">
        <v>358</v>
      </c>
      <c r="AT1285" s="115" t="s">
        <v>296</v>
      </c>
      <c r="AV1285" s="115">
        <v>106.528323589203</v>
      </c>
      <c r="AW1285" s="115">
        <v>0.46962971580000001</v>
      </c>
    </row>
    <row r="1286" spans="1:49" x14ac:dyDescent="0.25">
      <c r="A1286" s="117">
        <v>190000</v>
      </c>
      <c r="B1286" s="117">
        <v>770000</v>
      </c>
      <c r="C1286" s="117">
        <v>770000</v>
      </c>
      <c r="D1286" s="115" t="s">
        <v>342</v>
      </c>
      <c r="E1286" s="115" t="s">
        <v>13</v>
      </c>
      <c r="F1286" s="115" t="s">
        <v>343</v>
      </c>
      <c r="G1286" s="115" t="s">
        <v>344</v>
      </c>
      <c r="H1286" s="115">
        <v>0.56000000000000005</v>
      </c>
      <c r="I1286" s="115">
        <v>0.48</v>
      </c>
      <c r="J1286" s="115" t="s">
        <v>350</v>
      </c>
      <c r="K1286" s="115">
        <v>0.30420897481963999</v>
      </c>
      <c r="L1286" s="115">
        <v>3667.44223951908</v>
      </c>
      <c r="M1286" s="115">
        <v>8.2531175714578602</v>
      </c>
      <c r="N1286" s="115">
        <v>1.17580208967015</v>
      </c>
      <c r="O1286" s="115">
        <v>2.5106724354791798</v>
      </c>
      <c r="P1286" s="115">
        <v>0.35768954828935001</v>
      </c>
      <c r="Q1286" s="115">
        <v>1115.6688438943499</v>
      </c>
      <c r="R1286" s="115">
        <v>1720</v>
      </c>
      <c r="S1286" s="115" t="s">
        <v>360</v>
      </c>
      <c r="T1286" s="115">
        <v>1720</v>
      </c>
      <c r="U1286" s="115" t="s">
        <v>352</v>
      </c>
      <c r="V1286" s="115" t="s">
        <v>350</v>
      </c>
      <c r="Z1286" s="115">
        <v>0</v>
      </c>
      <c r="AA1286" s="115">
        <v>1</v>
      </c>
      <c r="AB1286" s="115">
        <v>2.5106724354791798</v>
      </c>
      <c r="AC1286" s="115">
        <v>0.35768954828935001</v>
      </c>
      <c r="AD1286" s="115">
        <v>1115.6688438943499</v>
      </c>
      <c r="AF1286" s="115">
        <v>-1</v>
      </c>
      <c r="AG1286" s="115">
        <v>-1</v>
      </c>
      <c r="AH1286" s="115">
        <v>-1</v>
      </c>
      <c r="AI1286" s="115">
        <v>-1</v>
      </c>
      <c r="AJ1286" s="115">
        <v>0</v>
      </c>
      <c r="AM1286" s="115" t="s">
        <v>348</v>
      </c>
      <c r="AN1286" s="115">
        <v>-1</v>
      </c>
      <c r="AQ1286" s="115">
        <v>609</v>
      </c>
      <c r="AR1286" s="115" t="s">
        <v>249</v>
      </c>
      <c r="AS1286" s="115" t="s">
        <v>358</v>
      </c>
      <c r="AT1286" s="115" t="s">
        <v>296</v>
      </c>
      <c r="AV1286" s="115">
        <v>149.258415084718</v>
      </c>
      <c r="AW1286" s="115">
        <v>0.90484091150000001</v>
      </c>
    </row>
    <row r="1287" spans="1:49" x14ac:dyDescent="0.25">
      <c r="A1287" s="117">
        <v>190000</v>
      </c>
      <c r="B1287" s="117">
        <v>770000</v>
      </c>
      <c r="C1287" s="117">
        <v>770000</v>
      </c>
      <c r="D1287" s="115" t="s">
        <v>342</v>
      </c>
      <c r="E1287" s="115" t="s">
        <v>13</v>
      </c>
      <c r="F1287" s="115" t="s">
        <v>343</v>
      </c>
      <c r="G1287" s="115" t="s">
        <v>344</v>
      </c>
      <c r="H1287" s="115">
        <v>0.56000000000000005</v>
      </c>
      <c r="I1287" s="115">
        <v>0.48</v>
      </c>
      <c r="J1287" s="115" t="s">
        <v>350</v>
      </c>
      <c r="K1287" s="115">
        <v>1.6202253886830002E-2</v>
      </c>
      <c r="L1287" s="115">
        <v>3667.44223951908</v>
      </c>
      <c r="M1287" s="115">
        <v>8.2531175714578602</v>
      </c>
      <c r="N1287" s="115">
        <v>1.17580208967015</v>
      </c>
      <c r="O1287" s="115">
        <v>0.13371910625062</v>
      </c>
      <c r="P1287" s="115">
        <v>1.90506439775E-2</v>
      </c>
      <c r="Q1287" s="115">
        <v>59.420830279976201</v>
      </c>
      <c r="R1287" s="115">
        <v>1210</v>
      </c>
      <c r="S1287" s="115" t="s">
        <v>353</v>
      </c>
      <c r="T1287" s="115">
        <v>1210</v>
      </c>
      <c r="U1287" s="115" t="s">
        <v>352</v>
      </c>
      <c r="V1287" s="115" t="s">
        <v>350</v>
      </c>
      <c r="Z1287" s="115">
        <v>0</v>
      </c>
      <c r="AA1287" s="115">
        <v>1</v>
      </c>
      <c r="AB1287" s="115">
        <v>0.13371910625062</v>
      </c>
      <c r="AC1287" s="115">
        <v>1.90506439775E-2</v>
      </c>
      <c r="AD1287" s="115">
        <v>631.92326080685802</v>
      </c>
      <c r="AF1287" s="115">
        <v>-1</v>
      </c>
      <c r="AG1287" s="115">
        <v>-1</v>
      </c>
      <c r="AH1287" s="115">
        <v>-1</v>
      </c>
      <c r="AI1287" s="115">
        <v>-1</v>
      </c>
      <c r="AJ1287" s="115">
        <v>0</v>
      </c>
      <c r="AM1287" s="115" t="s">
        <v>348</v>
      </c>
      <c r="AN1287" s="115">
        <v>-1</v>
      </c>
      <c r="AQ1287" s="115">
        <v>609</v>
      </c>
      <c r="AR1287" s="115" t="s">
        <v>249</v>
      </c>
      <c r="AS1287" s="115" t="s">
        <v>358</v>
      </c>
      <c r="AT1287" s="115" t="s">
        <v>296</v>
      </c>
      <c r="AV1287" s="115">
        <v>59.934898746588402</v>
      </c>
      <c r="AW1287" s="115">
        <v>0.51250872729999997</v>
      </c>
    </row>
    <row r="1288" spans="1:49" x14ac:dyDescent="0.25">
      <c r="A1288" s="117">
        <v>190000</v>
      </c>
      <c r="B1288" s="117">
        <v>770000</v>
      </c>
      <c r="C1288" s="117">
        <v>770000</v>
      </c>
      <c r="D1288" s="115" t="s">
        <v>342</v>
      </c>
      <c r="E1288" s="115" t="s">
        <v>13</v>
      </c>
      <c r="F1288" s="115" t="s">
        <v>343</v>
      </c>
      <c r="G1288" s="115" t="s">
        <v>344</v>
      </c>
      <c r="H1288" s="115">
        <v>0.56000000000000005</v>
      </c>
      <c r="I1288" s="115">
        <v>0.48</v>
      </c>
      <c r="J1288" s="115" t="s">
        <v>350</v>
      </c>
      <c r="K1288" s="115">
        <v>1.31665694874E-2</v>
      </c>
      <c r="L1288" s="115">
        <v>3667.44223951908</v>
      </c>
      <c r="M1288" s="115">
        <v>8.2531175714578602</v>
      </c>
      <c r="N1288" s="115">
        <v>1.17580208967015</v>
      </c>
      <c r="O1288" s="115">
        <v>0.1086652459923</v>
      </c>
      <c r="P1288" s="115">
        <v>1.548127991707E-2</v>
      </c>
      <c r="Q1288" s="115">
        <v>48.287633087664901</v>
      </c>
      <c r="R1288" s="115">
        <v>1210</v>
      </c>
      <c r="S1288" s="115" t="s">
        <v>353</v>
      </c>
      <c r="T1288" s="115">
        <v>1210</v>
      </c>
      <c r="U1288" s="115" t="s">
        <v>352</v>
      </c>
      <c r="V1288" s="115" t="s">
        <v>350</v>
      </c>
      <c r="Z1288" s="115">
        <v>0</v>
      </c>
      <c r="AA1288" s="115">
        <v>1</v>
      </c>
      <c r="AB1288" s="115">
        <v>0.1086652459923</v>
      </c>
      <c r="AC1288" s="115">
        <v>1.548127991707E-2</v>
      </c>
      <c r="AD1288" s="115">
        <v>518.01968319410696</v>
      </c>
      <c r="AF1288" s="115">
        <v>-1</v>
      </c>
      <c r="AG1288" s="115">
        <v>-1</v>
      </c>
      <c r="AH1288" s="115">
        <v>-1</v>
      </c>
      <c r="AI1288" s="115">
        <v>-1</v>
      </c>
      <c r="AJ1288" s="115">
        <v>0</v>
      </c>
      <c r="AM1288" s="115" t="s">
        <v>348</v>
      </c>
      <c r="AN1288" s="115">
        <v>-1</v>
      </c>
      <c r="AQ1288" s="115">
        <v>609</v>
      </c>
      <c r="AR1288" s="115" t="s">
        <v>249</v>
      </c>
      <c r="AS1288" s="115" t="s">
        <v>358</v>
      </c>
      <c r="AT1288" s="115" t="s">
        <v>296</v>
      </c>
      <c r="AV1288" s="115">
        <v>49.601363494816297</v>
      </c>
      <c r="AW1288" s="115">
        <v>0.42012950789999998</v>
      </c>
    </row>
    <row r="1289" spans="1:49" x14ac:dyDescent="0.25">
      <c r="A1289" s="117">
        <v>190000</v>
      </c>
      <c r="B1289" s="117">
        <v>770000</v>
      </c>
      <c r="C1289" s="117">
        <v>770000</v>
      </c>
      <c r="D1289" s="115" t="s">
        <v>342</v>
      </c>
      <c r="E1289" s="115" t="s">
        <v>13</v>
      </c>
      <c r="F1289" s="115" t="s">
        <v>343</v>
      </c>
      <c r="G1289" s="115" t="s">
        <v>344</v>
      </c>
      <c r="H1289" s="115">
        <v>0.56000000000000005</v>
      </c>
      <c r="I1289" s="115">
        <v>0.48</v>
      </c>
      <c r="J1289" s="115" t="s">
        <v>350</v>
      </c>
      <c r="K1289" s="115">
        <v>0.1210544412747</v>
      </c>
      <c r="L1289" s="115">
        <v>3695.9802375167401</v>
      </c>
      <c r="M1289" s="115">
        <v>9.2064256096435795</v>
      </c>
      <c r="N1289" s="115">
        <v>1.3537952612452899</v>
      </c>
      <c r="O1289" s="115">
        <v>1.11447870831256</v>
      </c>
      <c r="P1289" s="115">
        <v>0.16388292895039</v>
      </c>
      <c r="Q1289" s="115">
        <v>447.41482261495202</v>
      </c>
      <c r="R1289" s="115">
        <v>1200</v>
      </c>
      <c r="S1289" s="115" t="s">
        <v>351</v>
      </c>
      <c r="T1289" s="115">
        <v>1200</v>
      </c>
      <c r="U1289" s="115" t="s">
        <v>352</v>
      </c>
      <c r="V1289" s="115" t="s">
        <v>350</v>
      </c>
      <c r="Z1289" s="115">
        <v>0</v>
      </c>
      <c r="AA1289" s="115">
        <v>1</v>
      </c>
      <c r="AB1289" s="115">
        <v>1.11447870831256</v>
      </c>
      <c r="AC1289" s="115">
        <v>0.16388292895039</v>
      </c>
      <c r="AD1289" s="115">
        <v>447.41482261495202</v>
      </c>
      <c r="AF1289" s="115">
        <v>-1</v>
      </c>
      <c r="AG1289" s="115">
        <v>-1</v>
      </c>
      <c r="AH1289" s="115">
        <v>-1</v>
      </c>
      <c r="AI1289" s="115">
        <v>-1</v>
      </c>
      <c r="AJ1289" s="115">
        <v>0</v>
      </c>
      <c r="AM1289" s="115" t="s">
        <v>348</v>
      </c>
      <c r="AN1289" s="115">
        <v>-1</v>
      </c>
      <c r="AQ1289" s="115">
        <v>609</v>
      </c>
      <c r="AR1289" s="115" t="s">
        <v>249</v>
      </c>
      <c r="AS1289" s="115" t="s">
        <v>358</v>
      </c>
      <c r="AT1289" s="115" t="s">
        <v>296</v>
      </c>
      <c r="AV1289" s="115">
        <v>119.610341196269</v>
      </c>
      <c r="AW1289" s="115">
        <v>0.36286684720000001</v>
      </c>
    </row>
    <row r="1290" spans="1:49" x14ac:dyDescent="0.25">
      <c r="A1290" s="117">
        <v>190000</v>
      </c>
      <c r="B1290" s="117">
        <v>770000</v>
      </c>
      <c r="C1290" s="117">
        <v>770000</v>
      </c>
      <c r="D1290" s="115" t="s">
        <v>342</v>
      </c>
      <c r="E1290" s="115" t="s">
        <v>13</v>
      </c>
      <c r="F1290" s="115" t="s">
        <v>343</v>
      </c>
      <c r="G1290" s="115" t="s">
        <v>344</v>
      </c>
      <c r="H1290" s="115">
        <v>0.56000000000000005</v>
      </c>
      <c r="I1290" s="115">
        <v>0.48</v>
      </c>
      <c r="J1290" s="115" t="s">
        <v>350</v>
      </c>
      <c r="K1290" s="115">
        <v>1.5150990277130001E-2</v>
      </c>
      <c r="L1290" s="115">
        <v>3695.9802375167401</v>
      </c>
      <c r="M1290" s="115">
        <v>9.2064256096435795</v>
      </c>
      <c r="N1290" s="115">
        <v>1.3537952612452899</v>
      </c>
      <c r="O1290" s="115">
        <v>0.13948646489885</v>
      </c>
      <c r="P1290" s="115">
        <v>2.0511338840349998E-2</v>
      </c>
      <c r="Q1290" s="115">
        <v>55.997760643091901</v>
      </c>
      <c r="R1290" s="115">
        <v>1210</v>
      </c>
      <c r="S1290" s="115" t="s">
        <v>353</v>
      </c>
      <c r="T1290" s="115">
        <v>1210</v>
      </c>
      <c r="U1290" s="115" t="s">
        <v>352</v>
      </c>
      <c r="V1290" s="115" t="s">
        <v>350</v>
      </c>
      <c r="Z1290" s="115">
        <v>0</v>
      </c>
      <c r="AA1290" s="115">
        <v>1</v>
      </c>
      <c r="AB1290" s="115">
        <v>0.13948646489885</v>
      </c>
      <c r="AC1290" s="115">
        <v>2.0511338840349998E-2</v>
      </c>
      <c r="AD1290" s="115">
        <v>287.24062931383799</v>
      </c>
      <c r="AF1290" s="115">
        <v>-1</v>
      </c>
      <c r="AG1290" s="115">
        <v>-1</v>
      </c>
      <c r="AH1290" s="115">
        <v>-1</v>
      </c>
      <c r="AI1290" s="115">
        <v>-1</v>
      </c>
      <c r="AJ1290" s="115">
        <v>0</v>
      </c>
      <c r="AM1290" s="115" t="s">
        <v>348</v>
      </c>
      <c r="AN1290" s="115">
        <v>-1</v>
      </c>
      <c r="AQ1290" s="115">
        <v>609</v>
      </c>
      <c r="AR1290" s="115" t="s">
        <v>249</v>
      </c>
      <c r="AS1290" s="115" t="s">
        <v>358</v>
      </c>
      <c r="AT1290" s="115" t="s">
        <v>296</v>
      </c>
      <c r="AV1290" s="115">
        <v>31.364511960862401</v>
      </c>
      <c r="AW1290" s="115">
        <v>0.2329607699</v>
      </c>
    </row>
    <row r="1291" spans="1:49" x14ac:dyDescent="0.25">
      <c r="A1291" s="117">
        <v>190000</v>
      </c>
      <c r="B1291" s="117">
        <v>770000</v>
      </c>
      <c r="C1291" s="117">
        <v>770000</v>
      </c>
      <c r="D1291" s="115" t="s">
        <v>342</v>
      </c>
      <c r="E1291" s="115" t="s">
        <v>13</v>
      </c>
      <c r="F1291" s="115" t="s">
        <v>343</v>
      </c>
      <c r="G1291" s="115" t="s">
        <v>344</v>
      </c>
      <c r="H1291" s="115">
        <v>0.56000000000000005</v>
      </c>
      <c r="I1291" s="115">
        <v>0.48</v>
      </c>
      <c r="J1291" s="115" t="s">
        <v>350</v>
      </c>
      <c r="K1291" s="115">
        <v>4.9801143707459999E-2</v>
      </c>
      <c r="L1291" s="115">
        <v>3695.9802375167401</v>
      </c>
      <c r="M1291" s="115">
        <v>9.2064256096435795</v>
      </c>
      <c r="N1291" s="115">
        <v>1.3537952612452899</v>
      </c>
      <c r="O1291" s="115">
        <v>0.45849052481792002</v>
      </c>
      <c r="P1291" s="115">
        <v>6.7420552355749994E-2</v>
      </c>
      <c r="Q1291" s="115">
        <v>184.06404294851399</v>
      </c>
      <c r="R1291" s="115">
        <v>1210</v>
      </c>
      <c r="S1291" s="115" t="s">
        <v>353</v>
      </c>
      <c r="T1291" s="115">
        <v>1210</v>
      </c>
      <c r="U1291" s="115" t="s">
        <v>352</v>
      </c>
      <c r="V1291" s="115" t="s">
        <v>350</v>
      </c>
      <c r="Z1291" s="115">
        <v>0</v>
      </c>
      <c r="AA1291" s="115">
        <v>1</v>
      </c>
      <c r="AB1291" s="115">
        <v>0.45849052481792002</v>
      </c>
      <c r="AC1291" s="115">
        <v>6.7420552355749994E-2</v>
      </c>
      <c r="AD1291" s="115">
        <v>1001.14166784791</v>
      </c>
      <c r="AF1291" s="115">
        <v>-1</v>
      </c>
      <c r="AG1291" s="115">
        <v>-1</v>
      </c>
      <c r="AH1291" s="115">
        <v>-1</v>
      </c>
      <c r="AI1291" s="115">
        <v>-1</v>
      </c>
      <c r="AJ1291" s="115">
        <v>0</v>
      </c>
      <c r="AM1291" s="115" t="s">
        <v>348</v>
      </c>
      <c r="AN1291" s="115">
        <v>-1</v>
      </c>
      <c r="AQ1291" s="115">
        <v>609</v>
      </c>
      <c r="AR1291" s="115" t="s">
        <v>249</v>
      </c>
      <c r="AS1291" s="115" t="s">
        <v>358</v>
      </c>
      <c r="AT1291" s="115" t="s">
        <v>296</v>
      </c>
      <c r="AV1291" s="115">
        <v>69.067347955735301</v>
      </c>
      <c r="AW1291" s="115">
        <v>0.81195593499999996</v>
      </c>
    </row>
    <row r="1292" spans="1:49" x14ac:dyDescent="0.25">
      <c r="A1292" s="117">
        <v>190000</v>
      </c>
      <c r="B1292" s="117">
        <v>770000</v>
      </c>
      <c r="C1292" s="117">
        <v>770000</v>
      </c>
      <c r="D1292" s="115" t="s">
        <v>342</v>
      </c>
      <c r="E1292" s="115" t="s">
        <v>13</v>
      </c>
      <c r="F1292" s="115" t="s">
        <v>343</v>
      </c>
      <c r="G1292" s="115" t="s">
        <v>344</v>
      </c>
      <c r="H1292" s="115">
        <v>0.56000000000000005</v>
      </c>
      <c r="I1292" s="115">
        <v>0.48</v>
      </c>
      <c r="J1292" s="115" t="s">
        <v>350</v>
      </c>
      <c r="K1292" s="115">
        <v>2.6968783125429999E-2</v>
      </c>
      <c r="L1292" s="115">
        <v>3695.9802375167401</v>
      </c>
      <c r="M1292" s="115">
        <v>9.2064256096435795</v>
      </c>
      <c r="N1292" s="115">
        <v>1.3537952612452899</v>
      </c>
      <c r="O1292" s="115">
        <v>0.24828609562696</v>
      </c>
      <c r="P1292" s="115">
        <v>3.6510210796769998E-2</v>
      </c>
      <c r="Q1292" s="115">
        <v>99.676089461497497</v>
      </c>
      <c r="R1292" s="115">
        <v>1210</v>
      </c>
      <c r="S1292" s="115" t="s">
        <v>353</v>
      </c>
      <c r="T1292" s="115">
        <v>1210</v>
      </c>
      <c r="U1292" s="115" t="s">
        <v>352</v>
      </c>
      <c r="V1292" s="115" t="s">
        <v>350</v>
      </c>
      <c r="Z1292" s="115">
        <v>0</v>
      </c>
      <c r="AA1292" s="115">
        <v>1</v>
      </c>
      <c r="AB1292" s="115">
        <v>0.24828609562696</v>
      </c>
      <c r="AC1292" s="115">
        <v>3.6510210796769998E-2</v>
      </c>
      <c r="AD1292" s="115">
        <v>547.44439669516498</v>
      </c>
      <c r="AF1292" s="115">
        <v>-1</v>
      </c>
      <c r="AG1292" s="115">
        <v>-1</v>
      </c>
      <c r="AH1292" s="115">
        <v>-1</v>
      </c>
      <c r="AI1292" s="115">
        <v>-1</v>
      </c>
      <c r="AJ1292" s="115">
        <v>0</v>
      </c>
      <c r="AM1292" s="115" t="s">
        <v>348</v>
      </c>
      <c r="AN1292" s="115">
        <v>-1</v>
      </c>
      <c r="AQ1292" s="115">
        <v>609</v>
      </c>
      <c r="AR1292" s="115" t="s">
        <v>249</v>
      </c>
      <c r="AS1292" s="115" t="s">
        <v>358</v>
      </c>
      <c r="AT1292" s="115" t="s">
        <v>296</v>
      </c>
      <c r="AV1292" s="115">
        <v>44.229570801651597</v>
      </c>
      <c r="AW1292" s="115">
        <v>0.44399383349999999</v>
      </c>
    </row>
    <row r="1293" spans="1:49" x14ac:dyDescent="0.25">
      <c r="A1293" s="117">
        <v>190000</v>
      </c>
      <c r="B1293" s="117">
        <v>790000</v>
      </c>
      <c r="C1293" s="117">
        <v>790000</v>
      </c>
      <c r="D1293" s="115" t="s">
        <v>342</v>
      </c>
      <c r="E1293" s="115" t="s">
        <v>13</v>
      </c>
      <c r="F1293" s="115" t="s">
        <v>343</v>
      </c>
      <c r="G1293" s="115" t="s">
        <v>344</v>
      </c>
      <c r="H1293" s="115">
        <v>0.56000000000000005</v>
      </c>
      <c r="I1293" s="115">
        <v>0.48</v>
      </c>
      <c r="J1293" s="115" t="s">
        <v>350</v>
      </c>
      <c r="K1293" s="115">
        <v>3.2213871409099998E-3</v>
      </c>
      <c r="L1293" s="115">
        <v>3708.70103834059</v>
      </c>
      <c r="M1293" s="115">
        <v>9.2785535200493499</v>
      </c>
      <c r="N1293" s="115">
        <v>1.3725499489703501</v>
      </c>
      <c r="O1293" s="115">
        <v>2.9889812995790001E-2</v>
      </c>
      <c r="P1293" s="115">
        <v>4.4215147558699999E-3</v>
      </c>
      <c r="Q1293" s="115">
        <v>11.947161834415899</v>
      </c>
      <c r="R1293" s="115">
        <v>1330</v>
      </c>
      <c r="S1293" s="115" t="s">
        <v>354</v>
      </c>
      <c r="T1293" s="115">
        <v>1330</v>
      </c>
      <c r="U1293" s="115" t="s">
        <v>352</v>
      </c>
      <c r="V1293" s="115" t="s">
        <v>350</v>
      </c>
      <c r="Z1293" s="115">
        <v>0</v>
      </c>
      <c r="AA1293" s="115">
        <v>1</v>
      </c>
      <c r="AB1293" s="115">
        <v>2.9889812995790001E-2</v>
      </c>
      <c r="AC1293" s="115">
        <v>4.4215147558699999E-3</v>
      </c>
      <c r="AD1293" s="115">
        <v>43.902903052512102</v>
      </c>
      <c r="AF1293" s="115">
        <v>-1</v>
      </c>
      <c r="AG1293" s="115">
        <v>-1</v>
      </c>
      <c r="AH1293" s="115">
        <v>-1</v>
      </c>
      <c r="AI1293" s="115">
        <v>-1</v>
      </c>
      <c r="AJ1293" s="115">
        <v>0</v>
      </c>
      <c r="AM1293" s="115" t="s">
        <v>348</v>
      </c>
      <c r="AN1293" s="115">
        <v>-1</v>
      </c>
      <c r="AQ1293" s="115">
        <v>609</v>
      </c>
      <c r="AR1293" s="115" t="s">
        <v>249</v>
      </c>
      <c r="AS1293" s="115" t="s">
        <v>358</v>
      </c>
      <c r="AT1293" s="115" t="s">
        <v>296</v>
      </c>
      <c r="AV1293" s="115">
        <v>16.351027303935901</v>
      </c>
      <c r="AW1293" s="115">
        <v>3.56065718E-2</v>
      </c>
    </row>
    <row r="1294" spans="1:49" x14ac:dyDescent="0.25">
      <c r="A1294" s="117">
        <v>190000</v>
      </c>
      <c r="B1294" s="117">
        <v>790000</v>
      </c>
      <c r="C1294" s="117">
        <v>790000</v>
      </c>
      <c r="D1294" s="115" t="s">
        <v>342</v>
      </c>
      <c r="E1294" s="115" t="s">
        <v>13</v>
      </c>
      <c r="F1294" s="115" t="s">
        <v>343</v>
      </c>
      <c r="G1294" s="115" t="s">
        <v>344</v>
      </c>
      <c r="H1294" s="115">
        <v>0.56000000000000005</v>
      </c>
      <c r="I1294" s="115">
        <v>0.48</v>
      </c>
      <c r="J1294" s="115" t="s">
        <v>350</v>
      </c>
      <c r="K1294" s="115">
        <v>4.3555302732139999E-2</v>
      </c>
      <c r="L1294" s="115">
        <v>3708.70103834059</v>
      </c>
      <c r="M1294" s="115">
        <v>9.2785535200493499</v>
      </c>
      <c r="N1294" s="115">
        <v>1.3725499489703501</v>
      </c>
      <c r="O1294" s="115">
        <v>0.40413020748218997</v>
      </c>
      <c r="P1294" s="115">
        <v>5.9781828542390003E-2</v>
      </c>
      <c r="Q1294" s="115">
        <v>161.533596467959</v>
      </c>
      <c r="R1294" s="115">
        <v>1210</v>
      </c>
      <c r="S1294" s="115" t="s">
        <v>353</v>
      </c>
      <c r="T1294" s="115">
        <v>1210</v>
      </c>
      <c r="U1294" s="115" t="s">
        <v>352</v>
      </c>
      <c r="V1294" s="115" t="s">
        <v>350</v>
      </c>
      <c r="Z1294" s="115">
        <v>0</v>
      </c>
      <c r="AA1294" s="115">
        <v>1</v>
      </c>
      <c r="AB1294" s="115">
        <v>0.40413020748218997</v>
      </c>
      <c r="AC1294" s="115">
        <v>5.9781828542390003E-2</v>
      </c>
      <c r="AD1294" s="115">
        <v>1137.21947052936</v>
      </c>
      <c r="AF1294" s="115">
        <v>-1</v>
      </c>
      <c r="AG1294" s="115">
        <v>-1</v>
      </c>
      <c r="AH1294" s="115">
        <v>-1</v>
      </c>
      <c r="AI1294" s="115">
        <v>-1</v>
      </c>
      <c r="AJ1294" s="115">
        <v>0</v>
      </c>
      <c r="AM1294" s="115" t="s">
        <v>348</v>
      </c>
      <c r="AN1294" s="115">
        <v>-1</v>
      </c>
      <c r="AQ1294" s="115">
        <v>609</v>
      </c>
      <c r="AR1294" s="115" t="s">
        <v>249</v>
      </c>
      <c r="AS1294" s="115" t="s">
        <v>358</v>
      </c>
      <c r="AT1294" s="115" t="s">
        <v>296</v>
      </c>
      <c r="AV1294" s="115">
        <v>68.647644132071093</v>
      </c>
      <c r="AW1294" s="115">
        <v>0.92231911639999997</v>
      </c>
    </row>
    <row r="1295" spans="1:49" x14ac:dyDescent="0.25">
      <c r="A1295" s="117">
        <v>190000</v>
      </c>
      <c r="B1295" s="117">
        <v>790000</v>
      </c>
      <c r="C1295" s="117">
        <v>790000</v>
      </c>
      <c r="D1295" s="115" t="s">
        <v>342</v>
      </c>
      <c r="E1295" s="115" t="s">
        <v>13</v>
      </c>
      <c r="F1295" s="115" t="s">
        <v>343</v>
      </c>
      <c r="G1295" s="115" t="s">
        <v>344</v>
      </c>
      <c r="H1295" s="115">
        <v>0.56000000000000005</v>
      </c>
      <c r="I1295" s="115">
        <v>0.48</v>
      </c>
      <c r="J1295" s="115" t="s">
        <v>350</v>
      </c>
      <c r="K1295" s="115">
        <v>3.2966097789820001E-2</v>
      </c>
      <c r="L1295" s="115">
        <v>3708.70103834059</v>
      </c>
      <c r="M1295" s="115">
        <v>9.2785535200493499</v>
      </c>
      <c r="N1295" s="115">
        <v>1.3725499489703501</v>
      </c>
      <c r="O1295" s="115">
        <v>0.30587770269009001</v>
      </c>
      <c r="P1295" s="115">
        <v>4.5247615839170002E-2</v>
      </c>
      <c r="Q1295" s="115">
        <v>122.261401103168</v>
      </c>
      <c r="R1295" s="115">
        <v>1210</v>
      </c>
      <c r="S1295" s="115" t="s">
        <v>353</v>
      </c>
      <c r="T1295" s="115">
        <v>1210</v>
      </c>
      <c r="U1295" s="115" t="s">
        <v>352</v>
      </c>
      <c r="V1295" s="115" t="s">
        <v>350</v>
      </c>
      <c r="Z1295" s="115">
        <v>0</v>
      </c>
      <c r="AA1295" s="115">
        <v>1</v>
      </c>
      <c r="AB1295" s="115">
        <v>0.30587770269009001</v>
      </c>
      <c r="AC1295" s="115">
        <v>4.5247615839170002E-2</v>
      </c>
      <c r="AD1295" s="115">
        <v>825.98783527884598</v>
      </c>
      <c r="AF1295" s="115">
        <v>-1</v>
      </c>
      <c r="AG1295" s="115">
        <v>-1</v>
      </c>
      <c r="AH1295" s="115">
        <v>-1</v>
      </c>
      <c r="AI1295" s="115">
        <v>-1</v>
      </c>
      <c r="AJ1295" s="115">
        <v>0</v>
      </c>
      <c r="AM1295" s="115" t="s">
        <v>348</v>
      </c>
      <c r="AN1295" s="115">
        <v>-1</v>
      </c>
      <c r="AQ1295" s="115">
        <v>609</v>
      </c>
      <c r="AR1295" s="115" t="s">
        <v>249</v>
      </c>
      <c r="AS1295" s="115" t="s">
        <v>358</v>
      </c>
      <c r="AT1295" s="115" t="s">
        <v>296</v>
      </c>
      <c r="AV1295" s="115">
        <v>53.074010176352203</v>
      </c>
      <c r="AW1295" s="115">
        <v>0.66990092069999996</v>
      </c>
    </row>
    <row r="1296" spans="1:49" x14ac:dyDescent="0.25">
      <c r="A1296" s="117">
        <v>200000</v>
      </c>
      <c r="B1296" s="117">
        <v>800000</v>
      </c>
      <c r="C1296" s="117">
        <v>800000</v>
      </c>
      <c r="D1296" s="115" t="s">
        <v>342</v>
      </c>
      <c r="E1296" s="115" t="s">
        <v>13</v>
      </c>
      <c r="F1296" s="115" t="s">
        <v>343</v>
      </c>
      <c r="G1296" s="115" t="s">
        <v>344</v>
      </c>
      <c r="H1296" s="115">
        <v>0.56000000000000005</v>
      </c>
      <c r="I1296" s="115">
        <v>0.48</v>
      </c>
      <c r="J1296" s="115" t="s">
        <v>350</v>
      </c>
      <c r="K1296" s="115">
        <v>0.13163203581244001</v>
      </c>
      <c r="L1296" s="115">
        <v>3701.5773767990399</v>
      </c>
      <c r="M1296" s="115">
        <v>9.2195063973183693</v>
      </c>
      <c r="N1296" s="115">
        <v>1.35568949179364</v>
      </c>
      <c r="O1296" s="115">
        <v>1.21358239626484</v>
      </c>
      <c r="P1296" s="115">
        <v>0.17845216773433001</v>
      </c>
      <c r="Q1296" s="115">
        <v>487.24616582533298</v>
      </c>
      <c r="R1296" s="115">
        <v>1200</v>
      </c>
      <c r="S1296" s="115" t="s">
        <v>351</v>
      </c>
      <c r="T1296" s="115">
        <v>1200</v>
      </c>
      <c r="U1296" s="115" t="s">
        <v>352</v>
      </c>
      <c r="V1296" s="115" t="s">
        <v>350</v>
      </c>
      <c r="Z1296" s="115">
        <v>0</v>
      </c>
      <c r="AA1296" s="115">
        <v>1</v>
      </c>
      <c r="AB1296" s="115">
        <v>1.21358239626484</v>
      </c>
      <c r="AC1296" s="115">
        <v>0.17845216773433001</v>
      </c>
      <c r="AD1296" s="115">
        <v>487.24616582533298</v>
      </c>
      <c r="AF1296" s="115">
        <v>-1</v>
      </c>
      <c r="AG1296" s="115">
        <v>-1</v>
      </c>
      <c r="AH1296" s="115">
        <v>-1</v>
      </c>
      <c r="AI1296" s="115">
        <v>-1</v>
      </c>
      <c r="AJ1296" s="115">
        <v>0</v>
      </c>
      <c r="AM1296" s="115" t="s">
        <v>348</v>
      </c>
      <c r="AN1296" s="115">
        <v>-1</v>
      </c>
      <c r="AQ1296" s="115">
        <v>609</v>
      </c>
      <c r="AR1296" s="115" t="s">
        <v>249</v>
      </c>
      <c r="AS1296" s="115" t="s">
        <v>358</v>
      </c>
      <c r="AT1296" s="115" t="s">
        <v>296</v>
      </c>
      <c r="AV1296" s="115">
        <v>200.256516575169</v>
      </c>
      <c r="AW1296" s="115">
        <v>0.39517126180000001</v>
      </c>
    </row>
    <row r="1297" spans="1:49" x14ac:dyDescent="0.25">
      <c r="A1297" s="117">
        <v>200000</v>
      </c>
      <c r="B1297" s="117">
        <v>800000</v>
      </c>
      <c r="C1297" s="117">
        <v>800000</v>
      </c>
      <c r="D1297" s="115" t="s">
        <v>342</v>
      </c>
      <c r="E1297" s="115" t="s">
        <v>13</v>
      </c>
      <c r="F1297" s="115" t="s">
        <v>343</v>
      </c>
      <c r="G1297" s="115" t="s">
        <v>344</v>
      </c>
      <c r="H1297" s="115">
        <v>0.56000000000000005</v>
      </c>
      <c r="I1297" s="115">
        <v>0.48</v>
      </c>
      <c r="J1297" s="115" t="s">
        <v>350</v>
      </c>
      <c r="K1297" s="115">
        <v>0.40307109061361002</v>
      </c>
      <c r="L1297" s="115">
        <v>3701.5773767990399</v>
      </c>
      <c r="M1297" s="115">
        <v>9.2195063973183693</v>
      </c>
      <c r="N1297" s="115">
        <v>1.35568949179364</v>
      </c>
      <c r="O1297" s="115">
        <v>3.71611649848633</v>
      </c>
      <c r="P1297" s="115">
        <v>0.54643924199067995</v>
      </c>
      <c r="Q1297" s="115">
        <v>1491.99883025708</v>
      </c>
      <c r="R1297" s="115">
        <v>1210</v>
      </c>
      <c r="S1297" s="115" t="s">
        <v>353</v>
      </c>
      <c r="T1297" s="115">
        <v>1210</v>
      </c>
      <c r="U1297" s="115" t="s">
        <v>352</v>
      </c>
      <c r="V1297" s="115" t="s">
        <v>350</v>
      </c>
      <c r="Z1297" s="115">
        <v>0</v>
      </c>
      <c r="AA1297" s="115">
        <v>1</v>
      </c>
      <c r="AB1297" s="115">
        <v>3.71611649848633</v>
      </c>
      <c r="AC1297" s="115">
        <v>0.54643924199067995</v>
      </c>
      <c r="AD1297" s="115">
        <v>1491.99883025708</v>
      </c>
      <c r="AF1297" s="115">
        <v>-1</v>
      </c>
      <c r="AG1297" s="115">
        <v>-1</v>
      </c>
      <c r="AH1297" s="115">
        <v>-1</v>
      </c>
      <c r="AI1297" s="115">
        <v>-1</v>
      </c>
      <c r="AJ1297" s="115">
        <v>0</v>
      </c>
      <c r="AM1297" s="115" t="s">
        <v>348</v>
      </c>
      <c r="AN1297" s="115">
        <v>-1</v>
      </c>
      <c r="AQ1297" s="115">
        <v>609</v>
      </c>
      <c r="AR1297" s="115" t="s">
        <v>249</v>
      </c>
      <c r="AS1297" s="115" t="s">
        <v>358</v>
      </c>
      <c r="AT1297" s="115" t="s">
        <v>296</v>
      </c>
      <c r="AV1297" s="115">
        <v>162.03150820107899</v>
      </c>
      <c r="AW1297" s="115">
        <v>1.2100558234000001</v>
      </c>
    </row>
    <row r="1298" spans="1:49" x14ac:dyDescent="0.25">
      <c r="A1298" s="117">
        <v>200000</v>
      </c>
      <c r="B1298" s="117">
        <v>800000</v>
      </c>
      <c r="C1298" s="117">
        <v>800000</v>
      </c>
      <c r="D1298" s="115" t="s">
        <v>342</v>
      </c>
      <c r="E1298" s="115" t="s">
        <v>13</v>
      </c>
      <c r="F1298" s="115" t="s">
        <v>343</v>
      </c>
      <c r="G1298" s="115" t="s">
        <v>344</v>
      </c>
      <c r="H1298" s="115">
        <v>0.56000000000000005</v>
      </c>
      <c r="I1298" s="115">
        <v>0.48</v>
      </c>
      <c r="J1298" s="115" t="s">
        <v>350</v>
      </c>
      <c r="K1298" s="115">
        <v>8.3060327333899994E-2</v>
      </c>
      <c r="L1298" s="115">
        <v>3701.5773767990399</v>
      </c>
      <c r="M1298" s="115">
        <v>9.2195063973183693</v>
      </c>
      <c r="N1298" s="115">
        <v>1.35568949179364</v>
      </c>
      <c r="O1298" s="115">
        <v>0.76577521921833003</v>
      </c>
      <c r="P1298" s="115">
        <v>0.11260401295152001</v>
      </c>
      <c r="Q1298" s="115">
        <v>307.45422856872</v>
      </c>
      <c r="R1298" s="115">
        <v>1210</v>
      </c>
      <c r="S1298" s="115" t="s">
        <v>353</v>
      </c>
      <c r="T1298" s="115">
        <v>1210</v>
      </c>
      <c r="U1298" s="115" t="s">
        <v>352</v>
      </c>
      <c r="V1298" s="115" t="s">
        <v>350</v>
      </c>
      <c r="Z1298" s="115">
        <v>0</v>
      </c>
      <c r="AA1298" s="115">
        <v>1</v>
      </c>
      <c r="AB1298" s="115">
        <v>0.76577521921833003</v>
      </c>
      <c r="AC1298" s="115">
        <v>0.11260401295152001</v>
      </c>
      <c r="AD1298" s="115">
        <v>307.45422856872</v>
      </c>
      <c r="AF1298" s="115">
        <v>-1</v>
      </c>
      <c r="AG1298" s="115">
        <v>-1</v>
      </c>
      <c r="AH1298" s="115">
        <v>-1</v>
      </c>
      <c r="AI1298" s="115">
        <v>-1</v>
      </c>
      <c r="AJ1298" s="115">
        <v>0</v>
      </c>
      <c r="AM1298" s="115" t="s">
        <v>348</v>
      </c>
      <c r="AN1298" s="115">
        <v>-1</v>
      </c>
      <c r="AQ1298" s="115">
        <v>609</v>
      </c>
      <c r="AR1298" s="115" t="s">
        <v>249</v>
      </c>
      <c r="AS1298" s="115" t="s">
        <v>358</v>
      </c>
      <c r="AT1298" s="115" t="s">
        <v>296</v>
      </c>
      <c r="AV1298" s="115">
        <v>103.488096740819</v>
      </c>
      <c r="AW1298" s="115">
        <v>0.24935460549999999</v>
      </c>
    </row>
    <row r="1299" spans="1:49" x14ac:dyDescent="0.25">
      <c r="A1299" s="117">
        <v>200000</v>
      </c>
      <c r="B1299" s="117">
        <v>800000</v>
      </c>
      <c r="C1299" s="117">
        <v>800000</v>
      </c>
      <c r="D1299" s="115" t="s">
        <v>342</v>
      </c>
      <c r="E1299" s="115" t="s">
        <v>13</v>
      </c>
      <c r="F1299" s="115" t="s">
        <v>343</v>
      </c>
      <c r="G1299" s="115" t="s">
        <v>344</v>
      </c>
      <c r="H1299" s="115">
        <v>0.56000000000000005</v>
      </c>
      <c r="I1299" s="115">
        <v>0.48</v>
      </c>
      <c r="J1299" s="115" t="s">
        <v>350</v>
      </c>
      <c r="K1299" s="115">
        <v>6.1600255447050001E-2</v>
      </c>
      <c r="L1299" s="115">
        <v>3715.3606922252502</v>
      </c>
      <c r="M1299" s="115">
        <v>9.2517198124653994</v>
      </c>
      <c r="N1299" s="115">
        <v>1.3603543616987499</v>
      </c>
      <c r="O1299" s="115">
        <v>0.56990830377248003</v>
      </c>
      <c r="P1299" s="115">
        <v>8.3798176179159994E-2</v>
      </c>
      <c r="Q1299" s="115">
        <v>228.86716771903701</v>
      </c>
      <c r="R1299" s="115">
        <v>1200</v>
      </c>
      <c r="S1299" s="115" t="s">
        <v>351</v>
      </c>
      <c r="T1299" s="115">
        <v>1200</v>
      </c>
      <c r="U1299" s="115" t="s">
        <v>352</v>
      </c>
      <c r="V1299" s="115" t="s">
        <v>350</v>
      </c>
      <c r="Z1299" s="115">
        <v>0</v>
      </c>
      <c r="AA1299" s="115">
        <v>1</v>
      </c>
      <c r="AB1299" s="115">
        <v>0.56990830377248003</v>
      </c>
      <c r="AC1299" s="115">
        <v>8.3798176179159994E-2</v>
      </c>
      <c r="AD1299" s="115">
        <v>228.86716771903701</v>
      </c>
      <c r="AF1299" s="115">
        <v>-1</v>
      </c>
      <c r="AG1299" s="115">
        <v>-1</v>
      </c>
      <c r="AH1299" s="115">
        <v>-1</v>
      </c>
      <c r="AI1299" s="115">
        <v>-1</v>
      </c>
      <c r="AJ1299" s="115">
        <v>0</v>
      </c>
      <c r="AM1299" s="115" t="s">
        <v>348</v>
      </c>
      <c r="AN1299" s="115">
        <v>-1</v>
      </c>
      <c r="AQ1299" s="115">
        <v>609</v>
      </c>
      <c r="AR1299" s="115" t="s">
        <v>249</v>
      </c>
      <c r="AS1299" s="115" t="s">
        <v>358</v>
      </c>
      <c r="AT1299" s="115" t="s">
        <v>296</v>
      </c>
      <c r="AV1299" s="115">
        <v>109.98620408766401</v>
      </c>
      <c r="AW1299" s="115">
        <v>0.18561814090000001</v>
      </c>
    </row>
    <row r="1300" spans="1:49" x14ac:dyDescent="0.25">
      <c r="A1300" s="117">
        <v>200000</v>
      </c>
      <c r="B1300" s="117">
        <v>800000</v>
      </c>
      <c r="C1300" s="117">
        <v>800000</v>
      </c>
      <c r="D1300" s="115" t="s">
        <v>342</v>
      </c>
      <c r="E1300" s="115" t="s">
        <v>13</v>
      </c>
      <c r="F1300" s="115" t="s">
        <v>343</v>
      </c>
      <c r="G1300" s="115" t="s">
        <v>344</v>
      </c>
      <c r="H1300" s="115">
        <v>0.56000000000000005</v>
      </c>
      <c r="I1300" s="115">
        <v>0.48</v>
      </c>
      <c r="J1300" s="115" t="s">
        <v>350</v>
      </c>
      <c r="K1300" s="115">
        <v>2.4459937669799999E-3</v>
      </c>
      <c r="L1300" s="115">
        <v>3715.3606922252502</v>
      </c>
      <c r="M1300" s="115">
        <v>9.2517198124653994</v>
      </c>
      <c r="N1300" s="115">
        <v>1.3603543616987499</v>
      </c>
      <c r="O1300" s="115">
        <v>2.262964899521E-2</v>
      </c>
      <c r="P1300" s="115">
        <v>3.32741828961E-3</v>
      </c>
      <c r="Q1300" s="115">
        <v>9.0877490952951803</v>
      </c>
      <c r="R1300" s="115">
        <v>1210</v>
      </c>
      <c r="S1300" s="115" t="s">
        <v>353</v>
      </c>
      <c r="T1300" s="115">
        <v>1210</v>
      </c>
      <c r="U1300" s="115" t="s">
        <v>352</v>
      </c>
      <c r="V1300" s="115" t="s">
        <v>350</v>
      </c>
      <c r="Z1300" s="115">
        <v>0</v>
      </c>
      <c r="AA1300" s="115">
        <v>1</v>
      </c>
      <c r="AB1300" s="115">
        <v>2.262964899521E-2</v>
      </c>
      <c r="AC1300" s="115">
        <v>3.32741828961E-3</v>
      </c>
      <c r="AD1300" s="115">
        <v>9.0877490952963296</v>
      </c>
      <c r="AF1300" s="115">
        <v>-1</v>
      </c>
      <c r="AG1300" s="115">
        <v>-1</v>
      </c>
      <c r="AH1300" s="115">
        <v>-1</v>
      </c>
      <c r="AI1300" s="115">
        <v>-1</v>
      </c>
      <c r="AJ1300" s="115">
        <v>0</v>
      </c>
      <c r="AM1300" s="115" t="s">
        <v>348</v>
      </c>
      <c r="AN1300" s="115">
        <v>-1</v>
      </c>
      <c r="AQ1300" s="115">
        <v>609</v>
      </c>
      <c r="AR1300" s="115" t="s">
        <v>249</v>
      </c>
      <c r="AS1300" s="115" t="s">
        <v>358</v>
      </c>
      <c r="AT1300" s="115" t="s">
        <v>296</v>
      </c>
      <c r="AV1300" s="115">
        <v>48.2234895817734</v>
      </c>
      <c r="AW1300" s="115">
        <v>7.3704371999999997E-3</v>
      </c>
    </row>
    <row r="1301" spans="1:49" x14ac:dyDescent="0.25">
      <c r="A1301" s="117">
        <v>200000</v>
      </c>
      <c r="B1301" s="117">
        <v>800000</v>
      </c>
      <c r="C1301" s="117">
        <v>800000</v>
      </c>
      <c r="D1301" s="115" t="s">
        <v>342</v>
      </c>
      <c r="E1301" s="115" t="s">
        <v>13</v>
      </c>
      <c r="F1301" s="115" t="s">
        <v>343</v>
      </c>
      <c r="G1301" s="115" t="s">
        <v>344</v>
      </c>
      <c r="H1301" s="115">
        <v>0.56000000000000005</v>
      </c>
      <c r="I1301" s="115">
        <v>0.48</v>
      </c>
      <c r="J1301" s="115" t="s">
        <v>350</v>
      </c>
      <c r="K1301" s="115">
        <v>8.6455122589999998E-5</v>
      </c>
      <c r="L1301" s="115">
        <v>3715.3606922252502</v>
      </c>
      <c r="M1301" s="115">
        <v>9.2517198124653994</v>
      </c>
      <c r="N1301" s="115">
        <v>1.3603543616987499</v>
      </c>
      <c r="O1301" s="115">
        <v>7.9985857062000001E-4</v>
      </c>
      <c r="P1301" s="115">
        <v>1.1760960311E-4</v>
      </c>
      <c r="Q1301" s="115">
        <v>0.32121196414212</v>
      </c>
      <c r="R1301" s="115">
        <v>1210</v>
      </c>
      <c r="S1301" s="115" t="s">
        <v>353</v>
      </c>
      <c r="T1301" s="115">
        <v>1210</v>
      </c>
      <c r="U1301" s="115" t="s">
        <v>352</v>
      </c>
      <c r="V1301" s="115" t="s">
        <v>350</v>
      </c>
      <c r="Z1301" s="115">
        <v>0</v>
      </c>
      <c r="AA1301" s="115">
        <v>1</v>
      </c>
      <c r="AB1301" s="115">
        <v>7.9985857062000001E-4</v>
      </c>
      <c r="AC1301" s="115">
        <v>1.1760960311E-4</v>
      </c>
      <c r="AD1301" s="115">
        <v>0.32121196414349001</v>
      </c>
      <c r="AF1301" s="115">
        <v>-1</v>
      </c>
      <c r="AG1301" s="115">
        <v>-1</v>
      </c>
      <c r="AH1301" s="115">
        <v>-1</v>
      </c>
      <c r="AI1301" s="115">
        <v>-1</v>
      </c>
      <c r="AJ1301" s="115">
        <v>0</v>
      </c>
      <c r="AM1301" s="115" t="s">
        <v>348</v>
      </c>
      <c r="AN1301" s="115">
        <v>-1</v>
      </c>
      <c r="AQ1301" s="115">
        <v>609</v>
      </c>
      <c r="AR1301" s="115" t="s">
        <v>249</v>
      </c>
      <c r="AS1301" s="115" t="s">
        <v>358</v>
      </c>
      <c r="AT1301" s="115" t="s">
        <v>296</v>
      </c>
      <c r="AV1301" s="115">
        <v>10.870898051449201</v>
      </c>
      <c r="AW1301" s="115">
        <v>2.6051250000000002E-4</v>
      </c>
    </row>
    <row r="1302" spans="1:49" x14ac:dyDescent="0.25">
      <c r="A1302" s="117">
        <v>200000</v>
      </c>
      <c r="B1302" s="117">
        <v>800000</v>
      </c>
      <c r="C1302" s="117">
        <v>800000</v>
      </c>
      <c r="D1302" s="115" t="s">
        <v>342</v>
      </c>
      <c r="E1302" s="115" t="s">
        <v>13</v>
      </c>
      <c r="F1302" s="115" t="s">
        <v>343</v>
      </c>
      <c r="G1302" s="115" t="s">
        <v>344</v>
      </c>
      <c r="H1302" s="115">
        <v>0.56000000000000005</v>
      </c>
      <c r="I1302" s="115">
        <v>0.48</v>
      </c>
      <c r="J1302" s="115" t="s">
        <v>350</v>
      </c>
      <c r="K1302" s="115">
        <v>0.26564715019259999</v>
      </c>
      <c r="L1302" s="115">
        <v>3715.3606922252502</v>
      </c>
      <c r="M1302" s="115">
        <v>9.2517198124653994</v>
      </c>
      <c r="N1302" s="115">
        <v>1.3603543616987499</v>
      </c>
      <c r="O1302" s="115">
        <v>2.4576930025618799</v>
      </c>
      <c r="P1302" s="115">
        <v>0.36137425943735002</v>
      </c>
      <c r="Q1302" s="115">
        <v>986.97497982725804</v>
      </c>
      <c r="R1302" s="115">
        <v>1210</v>
      </c>
      <c r="S1302" s="115" t="s">
        <v>353</v>
      </c>
      <c r="T1302" s="115">
        <v>1210</v>
      </c>
      <c r="U1302" s="115" t="s">
        <v>352</v>
      </c>
      <c r="V1302" s="115" t="s">
        <v>350</v>
      </c>
      <c r="Z1302" s="115">
        <v>0</v>
      </c>
      <c r="AA1302" s="115">
        <v>1</v>
      </c>
      <c r="AB1302" s="115">
        <v>2.4576930025618799</v>
      </c>
      <c r="AC1302" s="115">
        <v>0.36137425943735002</v>
      </c>
      <c r="AD1302" s="115">
        <v>986.97497982725804</v>
      </c>
      <c r="AF1302" s="115">
        <v>-1</v>
      </c>
      <c r="AG1302" s="115">
        <v>-1</v>
      </c>
      <c r="AH1302" s="115">
        <v>-1</v>
      </c>
      <c r="AI1302" s="115">
        <v>-1</v>
      </c>
      <c r="AJ1302" s="115">
        <v>0</v>
      </c>
      <c r="AM1302" s="115" t="s">
        <v>348</v>
      </c>
      <c r="AN1302" s="115">
        <v>-1</v>
      </c>
      <c r="AQ1302" s="115">
        <v>609</v>
      </c>
      <c r="AR1302" s="115" t="s">
        <v>249</v>
      </c>
      <c r="AS1302" s="115" t="s">
        <v>358</v>
      </c>
      <c r="AT1302" s="115" t="s">
        <v>296</v>
      </c>
      <c r="AV1302" s="115">
        <v>137.70543633583901</v>
      </c>
      <c r="AW1302" s="115">
        <v>0.8004663259</v>
      </c>
    </row>
    <row r="1303" spans="1:49" x14ac:dyDescent="0.25">
      <c r="A1303" s="117">
        <v>200000</v>
      </c>
      <c r="B1303" s="117">
        <v>800000</v>
      </c>
      <c r="C1303" s="117">
        <v>800000</v>
      </c>
      <c r="D1303" s="115" t="s">
        <v>342</v>
      </c>
      <c r="E1303" s="115" t="s">
        <v>13</v>
      </c>
      <c r="F1303" s="115" t="s">
        <v>343</v>
      </c>
      <c r="G1303" s="115" t="s">
        <v>344</v>
      </c>
      <c r="H1303" s="115">
        <v>0.56000000000000005</v>
      </c>
      <c r="I1303" s="115">
        <v>0.48</v>
      </c>
      <c r="J1303" s="115" t="s">
        <v>350</v>
      </c>
      <c r="K1303" s="115">
        <v>0.28798359918469002</v>
      </c>
      <c r="L1303" s="115">
        <v>3715.3606922252502</v>
      </c>
      <c r="M1303" s="115">
        <v>9.2517198124653994</v>
      </c>
      <c r="N1303" s="115">
        <v>1.3603543616987499</v>
      </c>
      <c r="O1303" s="115">
        <v>2.6643435702420999</v>
      </c>
      <c r="P1303" s="115">
        <v>0.39175974524860002</v>
      </c>
      <c r="Q1303" s="115">
        <v>1069.96294441635</v>
      </c>
      <c r="R1303" s="115">
        <v>1210</v>
      </c>
      <c r="S1303" s="115" t="s">
        <v>353</v>
      </c>
      <c r="T1303" s="115">
        <v>1210</v>
      </c>
      <c r="U1303" s="115" t="s">
        <v>352</v>
      </c>
      <c r="V1303" s="115" t="s">
        <v>350</v>
      </c>
      <c r="Z1303" s="115">
        <v>0</v>
      </c>
      <c r="AA1303" s="115">
        <v>1</v>
      </c>
      <c r="AB1303" s="115">
        <v>2.6643435702420999</v>
      </c>
      <c r="AC1303" s="115">
        <v>0.39175974524860002</v>
      </c>
      <c r="AD1303" s="115">
        <v>1069.96294441635</v>
      </c>
      <c r="AF1303" s="115">
        <v>-1</v>
      </c>
      <c r="AG1303" s="115">
        <v>-1</v>
      </c>
      <c r="AH1303" s="115">
        <v>-1</v>
      </c>
      <c r="AI1303" s="115">
        <v>-1</v>
      </c>
      <c r="AJ1303" s="115">
        <v>0</v>
      </c>
      <c r="AM1303" s="115" t="s">
        <v>348</v>
      </c>
      <c r="AN1303" s="115">
        <v>-1</v>
      </c>
      <c r="AQ1303" s="115">
        <v>609</v>
      </c>
      <c r="AR1303" s="115" t="s">
        <v>249</v>
      </c>
      <c r="AS1303" s="115" t="s">
        <v>358</v>
      </c>
      <c r="AT1303" s="115" t="s">
        <v>296</v>
      </c>
      <c r="AV1303" s="115">
        <v>141.45421068777799</v>
      </c>
      <c r="AW1303" s="115">
        <v>0.86777205550000003</v>
      </c>
    </row>
    <row r="1304" spans="1:49" x14ac:dyDescent="0.25">
      <c r="A1304" s="117">
        <v>200000</v>
      </c>
      <c r="B1304" s="117">
        <v>800000</v>
      </c>
      <c r="C1304" s="117">
        <v>810000</v>
      </c>
      <c r="D1304" s="115" t="s">
        <v>342</v>
      </c>
      <c r="E1304" s="115" t="s">
        <v>13</v>
      </c>
      <c r="F1304" s="115" t="s">
        <v>343</v>
      </c>
      <c r="G1304" s="115" t="s">
        <v>344</v>
      </c>
      <c r="H1304" s="115">
        <v>0.56000000000000005</v>
      </c>
      <c r="I1304" s="115">
        <v>0.48</v>
      </c>
      <c r="J1304" s="115" t="s">
        <v>350</v>
      </c>
      <c r="K1304" s="115">
        <v>6.1970313618379999E-2</v>
      </c>
      <c r="L1304" s="115">
        <v>3795.4658767748601</v>
      </c>
      <c r="M1304" s="115">
        <v>9.96190281142675</v>
      </c>
      <c r="N1304" s="115">
        <v>1.3781951606832299</v>
      </c>
      <c r="O1304" s="115">
        <v>0.61734224145993</v>
      </c>
      <c r="P1304" s="115">
        <v>8.5407186334870003E-2</v>
      </c>
      <c r="Q1304" s="115">
        <v>235.206210711598</v>
      </c>
      <c r="R1304" s="115">
        <v>1200</v>
      </c>
      <c r="S1304" s="115" t="s">
        <v>351</v>
      </c>
      <c r="T1304" s="115">
        <v>1200</v>
      </c>
      <c r="U1304" s="115" t="s">
        <v>352</v>
      </c>
      <c r="V1304" s="115" t="s">
        <v>350</v>
      </c>
      <c r="Z1304" s="115">
        <v>0</v>
      </c>
      <c r="AA1304" s="115">
        <v>1</v>
      </c>
      <c r="AB1304" s="115">
        <v>0.61734224145993</v>
      </c>
      <c r="AC1304" s="115">
        <v>8.5407186334870003E-2</v>
      </c>
      <c r="AD1304" s="115">
        <v>247.561447577352</v>
      </c>
      <c r="AF1304" s="115">
        <v>-1</v>
      </c>
      <c r="AG1304" s="115">
        <v>-1</v>
      </c>
      <c r="AH1304" s="115">
        <v>-1</v>
      </c>
      <c r="AI1304" s="115">
        <v>-1</v>
      </c>
      <c r="AJ1304" s="115">
        <v>0</v>
      </c>
      <c r="AM1304" s="115" t="s">
        <v>348</v>
      </c>
      <c r="AN1304" s="115">
        <v>-1</v>
      </c>
      <c r="AQ1304" s="115">
        <v>609</v>
      </c>
      <c r="AR1304" s="115" t="s">
        <v>249</v>
      </c>
      <c r="AS1304" s="115" t="s">
        <v>358</v>
      </c>
      <c r="AT1304" s="115" t="s">
        <v>296</v>
      </c>
      <c r="AV1304" s="115">
        <v>64.299524652330902</v>
      </c>
      <c r="AW1304" s="115">
        <v>0.20077976280000001</v>
      </c>
    </row>
    <row r="1305" spans="1:49" x14ac:dyDescent="0.25">
      <c r="A1305" s="117">
        <v>200000</v>
      </c>
      <c r="B1305" s="117">
        <v>800000</v>
      </c>
      <c r="C1305" s="117">
        <v>810000</v>
      </c>
      <c r="D1305" s="115" t="s">
        <v>342</v>
      </c>
      <c r="E1305" s="115" t="s">
        <v>13</v>
      </c>
      <c r="F1305" s="115" t="s">
        <v>343</v>
      </c>
      <c r="G1305" s="115" t="s">
        <v>344</v>
      </c>
      <c r="H1305" s="115">
        <v>0.56000000000000005</v>
      </c>
      <c r="I1305" s="115">
        <v>0.48</v>
      </c>
      <c r="J1305" s="115" t="s">
        <v>345</v>
      </c>
      <c r="K1305" s="115">
        <v>1.4400499775099999E-3</v>
      </c>
      <c r="L1305" s="115">
        <v>3795.4658767748601</v>
      </c>
      <c r="M1305" s="115">
        <v>9.96190281142675</v>
      </c>
      <c r="N1305" s="115">
        <v>1.3781951606832299</v>
      </c>
      <c r="O1305" s="115">
        <v>1.434563791963E-2</v>
      </c>
      <c r="P1305" s="115">
        <v>1.9846699101500002E-3</v>
      </c>
      <c r="Q1305" s="115">
        <v>5.4656605505199796</v>
      </c>
      <c r="R1305" s="115">
        <v>1200</v>
      </c>
      <c r="S1305" s="115" t="s">
        <v>351</v>
      </c>
      <c r="T1305" s="115">
        <v>1200</v>
      </c>
      <c r="U1305" s="115" t="s">
        <v>347</v>
      </c>
      <c r="V1305" s="115" t="s">
        <v>345</v>
      </c>
      <c r="Z1305" s="115">
        <v>0</v>
      </c>
      <c r="AA1305" s="115">
        <v>1</v>
      </c>
      <c r="AB1305" s="115">
        <v>1.434563791963E-2</v>
      </c>
      <c r="AC1305" s="115">
        <v>1.9846699101500002E-3</v>
      </c>
      <c r="AD1305" s="115">
        <v>5.6049411490215597</v>
      </c>
      <c r="AF1305" s="115">
        <v>-1</v>
      </c>
      <c r="AG1305" s="115">
        <v>-1</v>
      </c>
      <c r="AH1305" s="115">
        <v>-1</v>
      </c>
      <c r="AI1305" s="115">
        <v>-1</v>
      </c>
      <c r="AJ1305" s="115">
        <v>0</v>
      </c>
      <c r="AM1305" s="115" t="s">
        <v>348</v>
      </c>
      <c r="AN1305" s="115">
        <v>-1</v>
      </c>
      <c r="AQ1305" s="115">
        <v>609</v>
      </c>
      <c r="AR1305" s="115" t="s">
        <v>249</v>
      </c>
      <c r="AS1305" s="115" t="s">
        <v>358</v>
      </c>
      <c r="AT1305" s="115" t="s">
        <v>296</v>
      </c>
      <c r="AV1305" s="115">
        <v>33.537250361851299</v>
      </c>
      <c r="AW1305" s="115">
        <v>4.5457754999999999E-3</v>
      </c>
    </row>
    <row r="1306" spans="1:49" x14ac:dyDescent="0.25">
      <c r="A1306" s="117">
        <v>200000</v>
      </c>
      <c r="B1306" s="117">
        <v>800000</v>
      </c>
      <c r="C1306" s="117">
        <v>810000</v>
      </c>
      <c r="D1306" s="115" t="s">
        <v>342</v>
      </c>
      <c r="E1306" s="115" t="s">
        <v>13</v>
      </c>
      <c r="F1306" s="115" t="s">
        <v>343</v>
      </c>
      <c r="G1306" s="115" t="s">
        <v>344</v>
      </c>
      <c r="H1306" s="115">
        <v>0.56000000000000005</v>
      </c>
      <c r="I1306" s="115">
        <v>0.48</v>
      </c>
      <c r="J1306" s="115" t="s">
        <v>350</v>
      </c>
      <c r="K1306" s="115">
        <v>0.10544379434598</v>
      </c>
      <c r="L1306" s="115">
        <v>3795.4658767748601</v>
      </c>
      <c r="M1306" s="115">
        <v>9.96190281142675</v>
      </c>
      <c r="N1306" s="115">
        <v>1.3781951606832299</v>
      </c>
      <c r="O1306" s="115">
        <v>1.0504208313428101</v>
      </c>
      <c r="P1306" s="115">
        <v>0.14532212709171999</v>
      </c>
      <c r="Q1306" s="115">
        <v>400.20832335786798</v>
      </c>
      <c r="R1306" s="115">
        <v>1200</v>
      </c>
      <c r="S1306" s="115" t="s">
        <v>351</v>
      </c>
      <c r="T1306" s="115">
        <v>1200</v>
      </c>
      <c r="U1306" s="115" t="s">
        <v>352</v>
      </c>
      <c r="V1306" s="115" t="s">
        <v>350</v>
      </c>
      <c r="Z1306" s="115">
        <v>0</v>
      </c>
      <c r="AA1306" s="115">
        <v>1</v>
      </c>
      <c r="AB1306" s="115">
        <v>1.0504208313428101</v>
      </c>
      <c r="AC1306" s="115">
        <v>0.14532212709171999</v>
      </c>
      <c r="AD1306" s="115">
        <v>400.20832335786798</v>
      </c>
      <c r="AF1306" s="115">
        <v>-1</v>
      </c>
      <c r="AG1306" s="115">
        <v>-1</v>
      </c>
      <c r="AH1306" s="115">
        <v>-1</v>
      </c>
      <c r="AI1306" s="115">
        <v>-1</v>
      </c>
      <c r="AJ1306" s="115">
        <v>0</v>
      </c>
      <c r="AM1306" s="115" t="s">
        <v>348</v>
      </c>
      <c r="AN1306" s="115">
        <v>-1</v>
      </c>
      <c r="AQ1306" s="115">
        <v>609</v>
      </c>
      <c r="AR1306" s="115" t="s">
        <v>249</v>
      </c>
      <c r="AS1306" s="115" t="s">
        <v>358</v>
      </c>
      <c r="AT1306" s="115" t="s">
        <v>296</v>
      </c>
      <c r="AV1306" s="115">
        <v>88.210141538573396</v>
      </c>
      <c r="AW1306" s="115">
        <v>0.3245809597</v>
      </c>
    </row>
    <row r="1307" spans="1:49" x14ac:dyDescent="0.25">
      <c r="A1307" s="117">
        <v>200000</v>
      </c>
      <c r="B1307" s="117">
        <v>800000</v>
      </c>
      <c r="C1307" s="117">
        <v>810000</v>
      </c>
      <c r="D1307" s="115" t="s">
        <v>342</v>
      </c>
      <c r="E1307" s="115" t="s">
        <v>13</v>
      </c>
      <c r="F1307" s="115" t="s">
        <v>343</v>
      </c>
      <c r="G1307" s="115" t="s">
        <v>344</v>
      </c>
      <c r="H1307" s="115">
        <v>0.56000000000000005</v>
      </c>
      <c r="I1307" s="115">
        <v>0.48</v>
      </c>
      <c r="J1307" s="115" t="s">
        <v>345</v>
      </c>
      <c r="K1307" s="115">
        <v>4.2655222498999999E-3</v>
      </c>
      <c r="L1307" s="115">
        <v>3795.4658767748601</v>
      </c>
      <c r="M1307" s="115">
        <v>9.96190281142675</v>
      </c>
      <c r="N1307" s="115">
        <v>1.3781951606832299</v>
      </c>
      <c r="O1307" s="115">
        <v>4.2492718093530002E-2</v>
      </c>
      <c r="P1307" s="115">
        <v>5.8787221225999999E-3</v>
      </c>
      <c r="Q1307" s="115">
        <v>16.189644146138299</v>
      </c>
      <c r="R1307" s="115">
        <v>1200</v>
      </c>
      <c r="S1307" s="115" t="s">
        <v>351</v>
      </c>
      <c r="T1307" s="115">
        <v>1200</v>
      </c>
      <c r="U1307" s="115" t="s">
        <v>347</v>
      </c>
      <c r="V1307" s="115" t="s">
        <v>345</v>
      </c>
      <c r="Z1307" s="115">
        <v>0</v>
      </c>
      <c r="AA1307" s="115">
        <v>1</v>
      </c>
      <c r="AB1307" s="115">
        <v>4.2492718093530002E-2</v>
      </c>
      <c r="AC1307" s="115">
        <v>5.8787221225999999E-3</v>
      </c>
      <c r="AD1307" s="115">
        <v>16.189644146136999</v>
      </c>
      <c r="AF1307" s="115">
        <v>-1</v>
      </c>
      <c r="AG1307" s="115">
        <v>-1</v>
      </c>
      <c r="AH1307" s="115">
        <v>-1</v>
      </c>
      <c r="AI1307" s="115">
        <v>-1</v>
      </c>
      <c r="AJ1307" s="115">
        <v>0</v>
      </c>
      <c r="AM1307" s="115" t="s">
        <v>348</v>
      </c>
      <c r="AN1307" s="115">
        <v>-1</v>
      </c>
      <c r="AQ1307" s="115">
        <v>609</v>
      </c>
      <c r="AR1307" s="115" t="s">
        <v>249</v>
      </c>
      <c r="AS1307" s="115" t="s">
        <v>358</v>
      </c>
      <c r="AT1307" s="115" t="s">
        <v>296</v>
      </c>
      <c r="AV1307" s="115">
        <v>34.114534656087102</v>
      </c>
      <c r="AW1307" s="115">
        <v>1.31302872E-2</v>
      </c>
    </row>
    <row r="1308" spans="1:49" x14ac:dyDescent="0.25">
      <c r="A1308" s="117">
        <v>200000</v>
      </c>
      <c r="B1308" s="117">
        <v>800000</v>
      </c>
      <c r="C1308" s="117">
        <v>810000</v>
      </c>
      <c r="D1308" s="115" t="s">
        <v>342</v>
      </c>
      <c r="E1308" s="115" t="s">
        <v>13</v>
      </c>
      <c r="F1308" s="115" t="s">
        <v>343</v>
      </c>
      <c r="G1308" s="115" t="s">
        <v>344</v>
      </c>
      <c r="H1308" s="115">
        <v>0.56000000000000005</v>
      </c>
      <c r="I1308" s="115">
        <v>0.48</v>
      </c>
      <c r="J1308" s="115" t="s">
        <v>345</v>
      </c>
      <c r="K1308" s="115">
        <v>9.9973453896930006E-2</v>
      </c>
      <c r="L1308" s="115">
        <v>3795.4658767748601</v>
      </c>
      <c r="M1308" s="115">
        <v>9.96190281142675</v>
      </c>
      <c r="N1308" s="115">
        <v>1.3781951606832299</v>
      </c>
      <c r="O1308" s="115">
        <v>0.99592583144393998</v>
      </c>
      <c r="P1308" s="115">
        <v>0.13778293035754</v>
      </c>
      <c r="Q1308" s="115">
        <v>379.44583284914899</v>
      </c>
      <c r="R1308" s="115">
        <v>1400</v>
      </c>
      <c r="S1308" s="115" t="s">
        <v>356</v>
      </c>
      <c r="T1308" s="115">
        <v>1400</v>
      </c>
      <c r="U1308" s="115" t="s">
        <v>347</v>
      </c>
      <c r="V1308" s="115" t="s">
        <v>345</v>
      </c>
      <c r="Z1308" s="115">
        <v>0</v>
      </c>
      <c r="AA1308" s="115">
        <v>1</v>
      </c>
      <c r="AB1308" s="115">
        <v>0.99592583144393998</v>
      </c>
      <c r="AC1308" s="115">
        <v>0.13778293035754</v>
      </c>
      <c r="AD1308" s="115">
        <v>672.03947909673298</v>
      </c>
      <c r="AF1308" s="115">
        <v>-1</v>
      </c>
      <c r="AG1308" s="115">
        <v>-1</v>
      </c>
      <c r="AH1308" s="115">
        <v>-1</v>
      </c>
      <c r="AI1308" s="115">
        <v>-1</v>
      </c>
      <c r="AJ1308" s="115">
        <v>0</v>
      </c>
      <c r="AM1308" s="115" t="s">
        <v>348</v>
      </c>
      <c r="AN1308" s="115">
        <v>-1</v>
      </c>
      <c r="AQ1308" s="115">
        <v>609</v>
      </c>
      <c r="AR1308" s="115" t="s">
        <v>249</v>
      </c>
      <c r="AS1308" s="115" t="s">
        <v>358</v>
      </c>
      <c r="AT1308" s="115" t="s">
        <v>296</v>
      </c>
      <c r="AV1308" s="115">
        <v>138.53261524664899</v>
      </c>
      <c r="AW1308" s="115">
        <v>0.5450441842</v>
      </c>
    </row>
    <row r="1309" spans="1:49" x14ac:dyDescent="0.25">
      <c r="A1309" s="117">
        <v>200000</v>
      </c>
      <c r="B1309" s="117">
        <v>800000</v>
      </c>
      <c r="C1309" s="117">
        <v>810000</v>
      </c>
      <c r="D1309" s="115" t="s">
        <v>342</v>
      </c>
      <c r="E1309" s="115" t="s">
        <v>13</v>
      </c>
      <c r="F1309" s="115" t="s">
        <v>343</v>
      </c>
      <c r="G1309" s="115" t="s">
        <v>344</v>
      </c>
      <c r="H1309" s="115">
        <v>0.56000000000000005</v>
      </c>
      <c r="I1309" s="115">
        <v>0.48</v>
      </c>
      <c r="J1309" s="115" t="s">
        <v>350</v>
      </c>
      <c r="K1309" s="115">
        <v>9.4030399658789995E-2</v>
      </c>
      <c r="L1309" s="115">
        <v>3795.4658767748601</v>
      </c>
      <c r="M1309" s="115">
        <v>9.96190281142675</v>
      </c>
      <c r="N1309" s="115">
        <v>1.3781951606832299</v>
      </c>
      <c r="O1309" s="115">
        <v>0.93672170272056998</v>
      </c>
      <c r="P1309" s="115">
        <v>0.12959224176685999</v>
      </c>
      <c r="Q1309" s="115">
        <v>356.889173284474</v>
      </c>
      <c r="R1309" s="115">
        <v>1430</v>
      </c>
      <c r="S1309" s="115" t="s">
        <v>362</v>
      </c>
      <c r="T1309" s="115">
        <v>1430</v>
      </c>
      <c r="U1309" s="115" t="s">
        <v>352</v>
      </c>
      <c r="V1309" s="115" t="s">
        <v>350</v>
      </c>
      <c r="Z1309" s="115">
        <v>0</v>
      </c>
      <c r="AA1309" s="115">
        <v>1</v>
      </c>
      <c r="AB1309" s="115">
        <v>0.93672170272056998</v>
      </c>
      <c r="AC1309" s="115">
        <v>0.12959224176685999</v>
      </c>
      <c r="AD1309" s="115">
        <v>356.889173284474</v>
      </c>
      <c r="AF1309" s="115">
        <v>-1</v>
      </c>
      <c r="AG1309" s="115">
        <v>-1</v>
      </c>
      <c r="AH1309" s="115">
        <v>-1</v>
      </c>
      <c r="AI1309" s="115">
        <v>-1</v>
      </c>
      <c r="AJ1309" s="115">
        <v>0</v>
      </c>
      <c r="AM1309" s="115" t="s">
        <v>348</v>
      </c>
      <c r="AN1309" s="115">
        <v>-1</v>
      </c>
      <c r="AQ1309" s="115">
        <v>609</v>
      </c>
      <c r="AR1309" s="115" t="s">
        <v>249</v>
      </c>
      <c r="AS1309" s="115" t="s">
        <v>358</v>
      </c>
      <c r="AT1309" s="115" t="s">
        <v>296</v>
      </c>
      <c r="AV1309" s="115">
        <v>79.798268816458801</v>
      </c>
      <c r="AW1309" s="115">
        <v>0.2894478291</v>
      </c>
    </row>
    <row r="1310" spans="1:49" x14ac:dyDescent="0.25">
      <c r="A1310" s="117">
        <v>200000</v>
      </c>
      <c r="B1310" s="117">
        <v>800000</v>
      </c>
      <c r="C1310" s="117">
        <v>810000</v>
      </c>
      <c r="D1310" s="115" t="s">
        <v>342</v>
      </c>
      <c r="E1310" s="115" t="s">
        <v>13</v>
      </c>
      <c r="F1310" s="115" t="s">
        <v>343</v>
      </c>
      <c r="G1310" s="115" t="s">
        <v>344</v>
      </c>
      <c r="H1310" s="115">
        <v>0.56000000000000005</v>
      </c>
      <c r="I1310" s="115">
        <v>0.48</v>
      </c>
      <c r="J1310" s="115" t="s">
        <v>345</v>
      </c>
      <c r="K1310" s="115">
        <v>2.755946690915E-2</v>
      </c>
      <c r="L1310" s="115">
        <v>3795.4658767748601</v>
      </c>
      <c r="M1310" s="115">
        <v>9.96190281142675</v>
      </c>
      <c r="N1310" s="115">
        <v>1.3781951606832299</v>
      </c>
      <c r="O1310" s="115">
        <v>0.27454473088376002</v>
      </c>
      <c r="P1310" s="115">
        <v>3.7982323925209997E-2</v>
      </c>
      <c r="Q1310" s="115">
        <v>104.601016235815</v>
      </c>
      <c r="R1310" s="115">
        <v>1430</v>
      </c>
      <c r="S1310" s="115" t="s">
        <v>362</v>
      </c>
      <c r="T1310" s="115">
        <v>1430</v>
      </c>
      <c r="U1310" s="115" t="s">
        <v>347</v>
      </c>
      <c r="V1310" s="115" t="s">
        <v>345</v>
      </c>
      <c r="Z1310" s="115">
        <v>0</v>
      </c>
      <c r="AA1310" s="115">
        <v>1</v>
      </c>
      <c r="AB1310" s="115">
        <v>0.27454473088376002</v>
      </c>
      <c r="AC1310" s="115">
        <v>3.7982323925209997E-2</v>
      </c>
      <c r="AD1310" s="115">
        <v>104.601016235814</v>
      </c>
      <c r="AF1310" s="115">
        <v>-1</v>
      </c>
      <c r="AG1310" s="115">
        <v>-1</v>
      </c>
      <c r="AH1310" s="115">
        <v>-1</v>
      </c>
      <c r="AI1310" s="115">
        <v>-1</v>
      </c>
      <c r="AJ1310" s="115">
        <v>0</v>
      </c>
      <c r="AM1310" s="115" t="s">
        <v>348</v>
      </c>
      <c r="AN1310" s="115">
        <v>-1</v>
      </c>
      <c r="AQ1310" s="115">
        <v>609</v>
      </c>
      <c r="AR1310" s="115" t="s">
        <v>249</v>
      </c>
      <c r="AS1310" s="115" t="s">
        <v>358</v>
      </c>
      <c r="AT1310" s="115" t="s">
        <v>296</v>
      </c>
      <c r="AV1310" s="115">
        <v>49.4119773597441</v>
      </c>
      <c r="AW1310" s="115">
        <v>8.4834563000000002E-2</v>
      </c>
    </row>
    <row r="1311" spans="1:49" x14ac:dyDescent="0.25">
      <c r="A1311" s="117">
        <v>200000</v>
      </c>
      <c r="B1311" s="117">
        <v>800000</v>
      </c>
      <c r="C1311" s="117">
        <v>810000</v>
      </c>
      <c r="D1311" s="115" t="s">
        <v>342</v>
      </c>
      <c r="E1311" s="115" t="s">
        <v>13</v>
      </c>
      <c r="F1311" s="115" t="s">
        <v>343</v>
      </c>
      <c r="G1311" s="115" t="s">
        <v>344</v>
      </c>
      <c r="H1311" s="115">
        <v>0.56000000000000005</v>
      </c>
      <c r="I1311" s="115">
        <v>0.48</v>
      </c>
      <c r="J1311" s="115" t="s">
        <v>350</v>
      </c>
      <c r="K1311" s="115">
        <v>1.405559654633E-2</v>
      </c>
      <c r="L1311" s="115">
        <v>3795.4658767748601</v>
      </c>
      <c r="M1311" s="115">
        <v>9.96190281142675</v>
      </c>
      <c r="N1311" s="115">
        <v>1.3781951606832299</v>
      </c>
      <c r="O1311" s="115">
        <v>0.14002048675118001</v>
      </c>
      <c r="P1311" s="115">
        <v>1.937135514067E-2</v>
      </c>
      <c r="Q1311" s="115">
        <v>53.347537069317802</v>
      </c>
      <c r="R1311" s="115">
        <v>1330</v>
      </c>
      <c r="S1311" s="115" t="s">
        <v>354</v>
      </c>
      <c r="T1311" s="115">
        <v>1330</v>
      </c>
      <c r="U1311" s="115" t="s">
        <v>352</v>
      </c>
      <c r="V1311" s="115" t="s">
        <v>350</v>
      </c>
      <c r="Z1311" s="115">
        <v>0</v>
      </c>
      <c r="AA1311" s="115">
        <v>1</v>
      </c>
      <c r="AB1311" s="115">
        <v>0.14002048675118001</v>
      </c>
      <c r="AC1311" s="115">
        <v>1.937135514067E-2</v>
      </c>
      <c r="AD1311" s="115">
        <v>53.347537069316601</v>
      </c>
      <c r="AF1311" s="115">
        <v>-1</v>
      </c>
      <c r="AG1311" s="115">
        <v>-1</v>
      </c>
      <c r="AH1311" s="115">
        <v>-1</v>
      </c>
      <c r="AI1311" s="115">
        <v>-1</v>
      </c>
      <c r="AJ1311" s="115">
        <v>0</v>
      </c>
      <c r="AM1311" s="115" t="s">
        <v>348</v>
      </c>
      <c r="AN1311" s="115">
        <v>-1</v>
      </c>
      <c r="AQ1311" s="115">
        <v>609</v>
      </c>
      <c r="AR1311" s="115" t="s">
        <v>249</v>
      </c>
      <c r="AS1311" s="115" t="s">
        <v>358</v>
      </c>
      <c r="AT1311" s="115" t="s">
        <v>296</v>
      </c>
      <c r="AV1311" s="115">
        <v>67.941738767912597</v>
      </c>
      <c r="AW1311" s="115">
        <v>4.3266453400000002E-2</v>
      </c>
    </row>
    <row r="1312" spans="1:49" x14ac:dyDescent="0.25">
      <c r="A1312" s="117">
        <v>200000</v>
      </c>
      <c r="B1312" s="117">
        <v>800000</v>
      </c>
      <c r="C1312" s="117">
        <v>810000</v>
      </c>
      <c r="D1312" s="115" t="s">
        <v>342</v>
      </c>
      <c r="E1312" s="115" t="s">
        <v>13</v>
      </c>
      <c r="F1312" s="115" t="s">
        <v>343</v>
      </c>
      <c r="G1312" s="115" t="s">
        <v>344</v>
      </c>
      <c r="H1312" s="115">
        <v>0.56000000000000005</v>
      </c>
      <c r="I1312" s="115">
        <v>0.48</v>
      </c>
      <c r="J1312" s="115" t="s">
        <v>345</v>
      </c>
      <c r="K1312" s="115">
        <v>3.2443362319200001E-3</v>
      </c>
      <c r="L1312" s="115">
        <v>3795.4658767748601</v>
      </c>
      <c r="M1312" s="115">
        <v>9.96190281142675</v>
      </c>
      <c r="N1312" s="115">
        <v>1.3781951606832299</v>
      </c>
      <c r="O1312" s="115">
        <v>3.2319762230060001E-2</v>
      </c>
      <c r="P1312" s="115">
        <v>4.4713284944699998E-3</v>
      </c>
      <c r="Q1312" s="115">
        <v>12.3137674610708</v>
      </c>
      <c r="R1312" s="115">
        <v>1330</v>
      </c>
      <c r="S1312" s="115" t="s">
        <v>354</v>
      </c>
      <c r="T1312" s="115">
        <v>1330</v>
      </c>
      <c r="U1312" s="115" t="s">
        <v>347</v>
      </c>
      <c r="V1312" s="115" t="s">
        <v>345</v>
      </c>
      <c r="Z1312" s="115">
        <v>0</v>
      </c>
      <c r="AA1312" s="115">
        <v>1</v>
      </c>
      <c r="AB1312" s="115">
        <v>3.2319762230060001E-2</v>
      </c>
      <c r="AC1312" s="115">
        <v>4.4713284944699998E-3</v>
      </c>
      <c r="AD1312" s="115">
        <v>12.313767461070601</v>
      </c>
      <c r="AF1312" s="115">
        <v>-1</v>
      </c>
      <c r="AG1312" s="115">
        <v>-1</v>
      </c>
      <c r="AH1312" s="115">
        <v>-1</v>
      </c>
      <c r="AI1312" s="115">
        <v>-1</v>
      </c>
      <c r="AJ1312" s="115">
        <v>0</v>
      </c>
      <c r="AM1312" s="115" t="s">
        <v>348</v>
      </c>
      <c r="AN1312" s="115">
        <v>-1</v>
      </c>
      <c r="AQ1312" s="115">
        <v>609</v>
      </c>
      <c r="AR1312" s="115" t="s">
        <v>249</v>
      </c>
      <c r="AS1312" s="115" t="s">
        <v>358</v>
      </c>
      <c r="AT1312" s="115" t="s">
        <v>296</v>
      </c>
      <c r="AV1312" s="115">
        <v>16.592533428726401</v>
      </c>
      <c r="AW1312" s="115">
        <v>9.9868348999999999E-3</v>
      </c>
    </row>
    <row r="1313" spans="1:49" x14ac:dyDescent="0.25">
      <c r="A1313" s="117">
        <v>200000</v>
      </c>
      <c r="B1313" s="117">
        <v>810000</v>
      </c>
      <c r="C1313" s="117">
        <v>810000</v>
      </c>
      <c r="D1313" s="115" t="s">
        <v>342</v>
      </c>
      <c r="E1313" s="115" t="s">
        <v>13</v>
      </c>
      <c r="F1313" s="115" t="s">
        <v>343</v>
      </c>
      <c r="G1313" s="115" t="s">
        <v>344</v>
      </c>
      <c r="H1313" s="115">
        <v>0.56000000000000005</v>
      </c>
      <c r="I1313" s="115">
        <v>0.48</v>
      </c>
      <c r="J1313" s="115" t="s">
        <v>350</v>
      </c>
      <c r="K1313" s="115">
        <v>0.13136380303546999</v>
      </c>
      <c r="L1313" s="115">
        <v>3709.97179619893</v>
      </c>
      <c r="M1313" s="115">
        <v>9.2391250590237792</v>
      </c>
      <c r="N1313" s="115">
        <v>1.3585304906209901</v>
      </c>
      <c r="O1313" s="115">
        <v>1.21368660447375</v>
      </c>
      <c r="P1313" s="115">
        <v>0.17846173178762001</v>
      </c>
      <c r="Q1313" s="115">
        <v>487.35600430305902</v>
      </c>
      <c r="R1313" s="115">
        <v>1200</v>
      </c>
      <c r="S1313" s="115" t="s">
        <v>351</v>
      </c>
      <c r="T1313" s="115">
        <v>1200</v>
      </c>
      <c r="U1313" s="115" t="s">
        <v>352</v>
      </c>
      <c r="V1313" s="115" t="s">
        <v>350</v>
      </c>
      <c r="Z1313" s="115">
        <v>0</v>
      </c>
      <c r="AA1313" s="115">
        <v>1</v>
      </c>
      <c r="AB1313" s="115">
        <v>1.21368660447375</v>
      </c>
      <c r="AC1313" s="115">
        <v>0.17846173178762001</v>
      </c>
      <c r="AD1313" s="115">
        <v>487.35600430305902</v>
      </c>
      <c r="AF1313" s="115">
        <v>-1</v>
      </c>
      <c r="AG1313" s="115">
        <v>-1</v>
      </c>
      <c r="AH1313" s="115">
        <v>-1</v>
      </c>
      <c r="AI1313" s="115">
        <v>-1</v>
      </c>
      <c r="AJ1313" s="115">
        <v>0</v>
      </c>
      <c r="AM1313" s="115" t="s">
        <v>348</v>
      </c>
      <c r="AN1313" s="115">
        <v>-1</v>
      </c>
      <c r="AQ1313" s="115">
        <v>609</v>
      </c>
      <c r="AR1313" s="115" t="s">
        <v>249</v>
      </c>
      <c r="AS1313" s="115" t="s">
        <v>358</v>
      </c>
      <c r="AT1313" s="115" t="s">
        <v>296</v>
      </c>
      <c r="AV1313" s="115">
        <v>101.025277114932</v>
      </c>
      <c r="AW1313" s="115">
        <v>0.39526034409999999</v>
      </c>
    </row>
    <row r="1314" spans="1:49" x14ac:dyDescent="0.25">
      <c r="A1314" s="117">
        <v>200000</v>
      </c>
      <c r="B1314" s="117">
        <v>810000</v>
      </c>
      <c r="C1314" s="117">
        <v>810000</v>
      </c>
      <c r="D1314" s="115" t="s">
        <v>342</v>
      </c>
      <c r="E1314" s="115" t="s">
        <v>13</v>
      </c>
      <c r="F1314" s="115" t="s">
        <v>343</v>
      </c>
      <c r="G1314" s="115" t="s">
        <v>344</v>
      </c>
      <c r="H1314" s="115">
        <v>0.56000000000000005</v>
      </c>
      <c r="I1314" s="115">
        <v>0.48</v>
      </c>
      <c r="J1314" s="115" t="s">
        <v>350</v>
      </c>
      <c r="K1314" s="115">
        <v>5.5167808160729997E-2</v>
      </c>
      <c r="L1314" s="115">
        <v>3709.97179619893</v>
      </c>
      <c r="M1314" s="115">
        <v>9.2391250590237792</v>
      </c>
      <c r="N1314" s="115">
        <v>1.3585304906209901</v>
      </c>
      <c r="O1314" s="115">
        <v>0.50970227882926999</v>
      </c>
      <c r="P1314" s="115">
        <v>7.4947149487080006E-2</v>
      </c>
      <c r="Q1314" s="115">
        <v>204.67101233444399</v>
      </c>
      <c r="R1314" s="115">
        <v>1200</v>
      </c>
      <c r="S1314" s="115" t="s">
        <v>351</v>
      </c>
      <c r="T1314" s="115">
        <v>1200</v>
      </c>
      <c r="U1314" s="115" t="s">
        <v>352</v>
      </c>
      <c r="V1314" s="115" t="s">
        <v>350</v>
      </c>
      <c r="Z1314" s="115">
        <v>0</v>
      </c>
      <c r="AA1314" s="115">
        <v>1</v>
      </c>
      <c r="AB1314" s="115">
        <v>0.50970227882926999</v>
      </c>
      <c r="AC1314" s="115">
        <v>7.4947149487080006E-2</v>
      </c>
      <c r="AD1314" s="115">
        <v>204.67101233444501</v>
      </c>
      <c r="AF1314" s="115">
        <v>-1</v>
      </c>
      <c r="AG1314" s="115">
        <v>-1</v>
      </c>
      <c r="AH1314" s="115">
        <v>-1</v>
      </c>
      <c r="AI1314" s="115">
        <v>-1</v>
      </c>
      <c r="AJ1314" s="115">
        <v>0</v>
      </c>
      <c r="AM1314" s="115" t="s">
        <v>348</v>
      </c>
      <c r="AN1314" s="115">
        <v>-1</v>
      </c>
      <c r="AQ1314" s="115">
        <v>609</v>
      </c>
      <c r="AR1314" s="115" t="s">
        <v>249</v>
      </c>
      <c r="AS1314" s="115" t="s">
        <v>358</v>
      </c>
      <c r="AT1314" s="115" t="s">
        <v>296</v>
      </c>
      <c r="AV1314" s="115">
        <v>60.611753026336501</v>
      </c>
      <c r="AW1314" s="115">
        <v>0.16599433280000001</v>
      </c>
    </row>
    <row r="1315" spans="1:49" x14ac:dyDescent="0.25">
      <c r="A1315" s="117">
        <v>200000</v>
      </c>
      <c r="B1315" s="117">
        <v>810000</v>
      </c>
      <c r="C1315" s="117">
        <v>810000</v>
      </c>
      <c r="D1315" s="115" t="s">
        <v>342</v>
      </c>
      <c r="E1315" s="115" t="s">
        <v>13</v>
      </c>
      <c r="F1315" s="115" t="s">
        <v>343</v>
      </c>
      <c r="G1315" s="115" t="s">
        <v>344</v>
      </c>
      <c r="H1315" s="115">
        <v>0.56000000000000005</v>
      </c>
      <c r="I1315" s="115">
        <v>0.48</v>
      </c>
      <c r="J1315" s="115" t="s">
        <v>350</v>
      </c>
      <c r="K1315" s="115">
        <v>0.21699324392159</v>
      </c>
      <c r="L1315" s="115">
        <v>3709.97179619893</v>
      </c>
      <c r="M1315" s="115">
        <v>9.2391250590237792</v>
      </c>
      <c r="N1315" s="115">
        <v>1.3585304906209901</v>
      </c>
      <c r="O1315" s="115">
        <v>2.0048277175549001</v>
      </c>
      <c r="P1315" s="115">
        <v>0.29479193812624999</v>
      </c>
      <c r="Q1315" s="115">
        <v>805.03881491484799</v>
      </c>
      <c r="R1315" s="115">
        <v>1210</v>
      </c>
      <c r="S1315" s="115" t="s">
        <v>353</v>
      </c>
      <c r="T1315" s="115">
        <v>1210</v>
      </c>
      <c r="U1315" s="115" t="s">
        <v>352</v>
      </c>
      <c r="V1315" s="115" t="s">
        <v>350</v>
      </c>
      <c r="Z1315" s="115">
        <v>0</v>
      </c>
      <c r="AA1315" s="115">
        <v>1</v>
      </c>
      <c r="AB1315" s="115">
        <v>2.0048277175549001</v>
      </c>
      <c r="AC1315" s="115">
        <v>0.29479193812624999</v>
      </c>
      <c r="AD1315" s="115">
        <v>866.20828152107003</v>
      </c>
      <c r="AF1315" s="115">
        <v>-1</v>
      </c>
      <c r="AG1315" s="115">
        <v>-1</v>
      </c>
      <c r="AH1315" s="115">
        <v>-1</v>
      </c>
      <c r="AI1315" s="115">
        <v>-1</v>
      </c>
      <c r="AJ1315" s="115">
        <v>0</v>
      </c>
      <c r="AM1315" s="115" t="s">
        <v>348</v>
      </c>
      <c r="AN1315" s="115">
        <v>-1</v>
      </c>
      <c r="AQ1315" s="115">
        <v>609</v>
      </c>
      <c r="AR1315" s="115" t="s">
        <v>249</v>
      </c>
      <c r="AS1315" s="115" t="s">
        <v>358</v>
      </c>
      <c r="AT1315" s="115" t="s">
        <v>296</v>
      </c>
      <c r="AV1315" s="115">
        <v>118.97871570109101</v>
      </c>
      <c r="AW1315" s="115">
        <v>0.70252090960000002</v>
      </c>
    </row>
    <row r="1316" spans="1:49" x14ac:dyDescent="0.25">
      <c r="A1316" s="117">
        <v>200000</v>
      </c>
      <c r="B1316" s="117">
        <v>810000</v>
      </c>
      <c r="C1316" s="117">
        <v>810000</v>
      </c>
      <c r="D1316" s="115" t="s">
        <v>342</v>
      </c>
      <c r="E1316" s="115" t="s">
        <v>13</v>
      </c>
      <c r="F1316" s="115" t="s">
        <v>343</v>
      </c>
      <c r="G1316" s="115" t="s">
        <v>344</v>
      </c>
      <c r="H1316" s="115">
        <v>0.56000000000000005</v>
      </c>
      <c r="I1316" s="115">
        <v>0.48</v>
      </c>
      <c r="J1316" s="115" t="s">
        <v>350</v>
      </c>
      <c r="K1316" s="115">
        <v>1.4604924663999999E-4</v>
      </c>
      <c r="L1316" s="115">
        <v>3709.97179619893</v>
      </c>
      <c r="M1316" s="115">
        <v>9.2391250590237792</v>
      </c>
      <c r="N1316" s="115">
        <v>1.3585304906209901</v>
      </c>
      <c r="O1316" s="115">
        <v>1.3493672545E-3</v>
      </c>
      <c r="P1316" s="115">
        <v>1.9841235469E-4</v>
      </c>
      <c r="Q1316" s="115">
        <v>0.54183858589792</v>
      </c>
      <c r="R1316" s="115">
        <v>1210</v>
      </c>
      <c r="S1316" s="115" t="s">
        <v>353</v>
      </c>
      <c r="T1316" s="115">
        <v>1210</v>
      </c>
      <c r="U1316" s="115" t="s">
        <v>352</v>
      </c>
      <c r="V1316" s="115" t="s">
        <v>350</v>
      </c>
      <c r="Z1316" s="115">
        <v>0</v>
      </c>
      <c r="AA1316" s="115">
        <v>1</v>
      </c>
      <c r="AB1316" s="115">
        <v>1.3493672545E-3</v>
      </c>
      <c r="AC1316" s="115">
        <v>1.9841235469E-4</v>
      </c>
      <c r="AD1316" s="115">
        <v>0.54183858589683997</v>
      </c>
      <c r="AF1316" s="115">
        <v>-1</v>
      </c>
      <c r="AG1316" s="115">
        <v>-1</v>
      </c>
      <c r="AH1316" s="115">
        <v>-1</v>
      </c>
      <c r="AI1316" s="115">
        <v>-1</v>
      </c>
      <c r="AJ1316" s="115">
        <v>0</v>
      </c>
      <c r="AM1316" s="115" t="s">
        <v>348</v>
      </c>
      <c r="AN1316" s="115">
        <v>-1</v>
      </c>
      <c r="AQ1316" s="115">
        <v>609</v>
      </c>
      <c r="AR1316" s="115" t="s">
        <v>249</v>
      </c>
      <c r="AS1316" s="115" t="s">
        <v>358</v>
      </c>
      <c r="AT1316" s="115" t="s">
        <v>296</v>
      </c>
      <c r="AV1316" s="115">
        <v>14.1300096745336</v>
      </c>
      <c r="AW1316" s="115">
        <v>4.3944740000000001E-4</v>
      </c>
    </row>
    <row r="1317" spans="1:49" x14ac:dyDescent="0.25">
      <c r="A1317" s="117">
        <v>200000</v>
      </c>
      <c r="B1317" s="117">
        <v>810000</v>
      </c>
      <c r="C1317" s="117">
        <v>810000</v>
      </c>
      <c r="D1317" s="115" t="s">
        <v>342</v>
      </c>
      <c r="E1317" s="115" t="s">
        <v>13</v>
      </c>
      <c r="F1317" s="115" t="s">
        <v>343</v>
      </c>
      <c r="G1317" s="115" t="s">
        <v>344</v>
      </c>
      <c r="H1317" s="115">
        <v>0.56000000000000005</v>
      </c>
      <c r="I1317" s="115">
        <v>0.48</v>
      </c>
      <c r="J1317" s="115" t="s">
        <v>350</v>
      </c>
      <c r="K1317" s="115">
        <v>0.18129536588551001</v>
      </c>
      <c r="L1317" s="115">
        <v>3709.97179619893</v>
      </c>
      <c r="M1317" s="115">
        <v>9.2391250590237792</v>
      </c>
      <c r="N1317" s="115">
        <v>1.3585304906209901</v>
      </c>
      <c r="O1317" s="115">
        <v>1.6750105580376999</v>
      </c>
      <c r="P1317" s="115">
        <v>0.24629528236375001</v>
      </c>
      <c r="Q1317" s="115">
        <v>672.60069421680805</v>
      </c>
      <c r="R1317" s="115">
        <v>1210</v>
      </c>
      <c r="S1317" s="115" t="s">
        <v>353</v>
      </c>
      <c r="T1317" s="115">
        <v>1210</v>
      </c>
      <c r="U1317" s="115" t="s">
        <v>352</v>
      </c>
      <c r="V1317" s="115" t="s">
        <v>350</v>
      </c>
      <c r="Z1317" s="115">
        <v>0</v>
      </c>
      <c r="AA1317" s="115">
        <v>1</v>
      </c>
      <c r="AB1317" s="115">
        <v>1.6750105580376999</v>
      </c>
      <c r="AC1317" s="115">
        <v>0.24629528236375001</v>
      </c>
      <c r="AD1317" s="115">
        <v>733.10785240289795</v>
      </c>
      <c r="AF1317" s="115">
        <v>-1</v>
      </c>
      <c r="AG1317" s="115">
        <v>-1</v>
      </c>
      <c r="AH1317" s="115">
        <v>-1</v>
      </c>
      <c r="AI1317" s="115">
        <v>-1</v>
      </c>
      <c r="AJ1317" s="115">
        <v>0</v>
      </c>
      <c r="AM1317" s="115" t="s">
        <v>348</v>
      </c>
      <c r="AN1317" s="115">
        <v>-1</v>
      </c>
      <c r="AQ1317" s="115">
        <v>609</v>
      </c>
      <c r="AR1317" s="115" t="s">
        <v>249</v>
      </c>
      <c r="AS1317" s="115" t="s">
        <v>358</v>
      </c>
      <c r="AT1317" s="115" t="s">
        <v>296</v>
      </c>
      <c r="AV1317" s="115">
        <v>109.94895165942</v>
      </c>
      <c r="AW1317" s="115">
        <v>0.59457246750000003</v>
      </c>
    </row>
    <row r="1318" spans="1:49" x14ac:dyDescent="0.25">
      <c r="A1318" s="117">
        <v>200000</v>
      </c>
      <c r="B1318" s="117">
        <v>810000</v>
      </c>
      <c r="C1318" s="117">
        <v>810000</v>
      </c>
      <c r="D1318" s="115" t="s">
        <v>342</v>
      </c>
      <c r="E1318" s="115" t="s">
        <v>13</v>
      </c>
      <c r="F1318" s="115" t="s">
        <v>343</v>
      </c>
      <c r="G1318" s="115" t="s">
        <v>344</v>
      </c>
      <c r="H1318" s="115">
        <v>0.56000000000000005</v>
      </c>
      <c r="I1318" s="115">
        <v>0.48</v>
      </c>
      <c r="J1318" s="115" t="s">
        <v>350</v>
      </c>
      <c r="K1318" s="115">
        <v>0.17925130365349001</v>
      </c>
      <c r="L1318" s="115">
        <v>3709.97179592252</v>
      </c>
      <c r="M1318" s="115">
        <v>9.2391250583354108</v>
      </c>
      <c r="N1318" s="115">
        <v>1.3585304905197699</v>
      </c>
      <c r="O1318" s="115">
        <v>1.6561252113243099</v>
      </c>
      <c r="P1318" s="115">
        <v>0.24351836147868999</v>
      </c>
      <c r="Q1318" s="115">
        <v>665.01728093681697</v>
      </c>
      <c r="R1318" s="115">
        <v>1200</v>
      </c>
      <c r="S1318" s="115" t="s">
        <v>351</v>
      </c>
      <c r="T1318" s="115">
        <v>1200</v>
      </c>
      <c r="U1318" s="115" t="s">
        <v>352</v>
      </c>
      <c r="V1318" s="115" t="s">
        <v>350</v>
      </c>
      <c r="Z1318" s="115">
        <v>0</v>
      </c>
      <c r="AA1318" s="115">
        <v>1</v>
      </c>
      <c r="AB1318" s="115">
        <v>1.6561252113243099</v>
      </c>
      <c r="AC1318" s="115">
        <v>0.24351836147868999</v>
      </c>
      <c r="AD1318" s="115">
        <v>809.77552555480202</v>
      </c>
      <c r="AF1318" s="115">
        <v>-1</v>
      </c>
      <c r="AG1318" s="115">
        <v>-1</v>
      </c>
      <c r="AH1318" s="115">
        <v>-1</v>
      </c>
      <c r="AI1318" s="115">
        <v>-1</v>
      </c>
      <c r="AJ1318" s="115">
        <v>0</v>
      </c>
      <c r="AM1318" s="115" t="s">
        <v>348</v>
      </c>
      <c r="AN1318" s="115">
        <v>-1</v>
      </c>
      <c r="AQ1318" s="115">
        <v>609</v>
      </c>
      <c r="AR1318" s="115" t="s">
        <v>249</v>
      </c>
      <c r="AS1318" s="115" t="s">
        <v>358</v>
      </c>
      <c r="AT1318" s="115" t="s">
        <v>296</v>
      </c>
      <c r="AV1318" s="115">
        <v>240.93950628361199</v>
      </c>
      <c r="AW1318" s="115">
        <v>0.65675225110000002</v>
      </c>
    </row>
    <row r="1319" spans="1:49" x14ac:dyDescent="0.25">
      <c r="A1319" s="117">
        <v>200000</v>
      </c>
      <c r="B1319" s="117">
        <v>810000</v>
      </c>
      <c r="C1319" s="117">
        <v>810000</v>
      </c>
      <c r="D1319" s="115" t="s">
        <v>342</v>
      </c>
      <c r="E1319" s="115" t="s">
        <v>13</v>
      </c>
      <c r="F1319" s="115" t="s">
        <v>343</v>
      </c>
      <c r="G1319" s="115" t="s">
        <v>344</v>
      </c>
      <c r="H1319" s="115">
        <v>0.56000000000000005</v>
      </c>
      <c r="I1319" s="115">
        <v>0.48</v>
      </c>
      <c r="J1319" s="115" t="s">
        <v>350</v>
      </c>
      <c r="K1319" s="115">
        <v>2.3852330135500002E-2</v>
      </c>
      <c r="L1319" s="115">
        <v>3709.97179592252</v>
      </c>
      <c r="M1319" s="115">
        <v>9.2391250583354108</v>
      </c>
      <c r="N1319" s="115">
        <v>1.3585304905197699</v>
      </c>
      <c r="O1319" s="115">
        <v>0.22037466105465001</v>
      </c>
      <c r="P1319" s="115">
        <v>3.2404117759030002E-2</v>
      </c>
      <c r="Q1319" s="115">
        <v>88.491472069763702</v>
      </c>
      <c r="R1319" s="115">
        <v>1210</v>
      </c>
      <c r="S1319" s="115" t="s">
        <v>353</v>
      </c>
      <c r="T1319" s="115">
        <v>1210</v>
      </c>
      <c r="U1319" s="115" t="s">
        <v>352</v>
      </c>
      <c r="V1319" s="115" t="s">
        <v>350</v>
      </c>
      <c r="Z1319" s="115">
        <v>0</v>
      </c>
      <c r="AA1319" s="115">
        <v>1</v>
      </c>
      <c r="AB1319" s="115">
        <v>0.22037466105465001</v>
      </c>
      <c r="AC1319" s="115">
        <v>3.2404117759030002E-2</v>
      </c>
      <c r="AD1319" s="115">
        <v>553.70895853527804</v>
      </c>
      <c r="AF1319" s="115">
        <v>-1</v>
      </c>
      <c r="AG1319" s="115">
        <v>-1</v>
      </c>
      <c r="AH1319" s="115">
        <v>-1</v>
      </c>
      <c r="AI1319" s="115">
        <v>-1</v>
      </c>
      <c r="AJ1319" s="115">
        <v>0</v>
      </c>
      <c r="AM1319" s="115" t="s">
        <v>348</v>
      </c>
      <c r="AN1319" s="115">
        <v>-1</v>
      </c>
      <c r="AQ1319" s="115">
        <v>609</v>
      </c>
      <c r="AR1319" s="115" t="s">
        <v>249</v>
      </c>
      <c r="AS1319" s="115" t="s">
        <v>358</v>
      </c>
      <c r="AT1319" s="115" t="s">
        <v>296</v>
      </c>
      <c r="AV1319" s="115">
        <v>43.391627809470798</v>
      </c>
      <c r="AW1319" s="115">
        <v>0.44907458109999998</v>
      </c>
    </row>
    <row r="1320" spans="1:49" x14ac:dyDescent="0.25">
      <c r="A1320" s="117">
        <v>200000</v>
      </c>
      <c r="B1320" s="117">
        <v>810000</v>
      </c>
      <c r="C1320" s="117">
        <v>810000</v>
      </c>
      <c r="D1320" s="115" t="s">
        <v>342</v>
      </c>
      <c r="E1320" s="115" t="s">
        <v>13</v>
      </c>
      <c r="F1320" s="115" t="s">
        <v>343</v>
      </c>
      <c r="G1320" s="115" t="s">
        <v>344</v>
      </c>
      <c r="H1320" s="115">
        <v>0.56000000000000005</v>
      </c>
      <c r="I1320" s="115">
        <v>0.48</v>
      </c>
      <c r="J1320" s="115" t="s">
        <v>350</v>
      </c>
      <c r="K1320" s="115">
        <v>0.23766861460069</v>
      </c>
      <c r="L1320" s="115">
        <v>3709.97179592252</v>
      </c>
      <c r="M1320" s="115">
        <v>9.2391250583354108</v>
      </c>
      <c r="N1320" s="115">
        <v>1.3585304905197699</v>
      </c>
      <c r="O1320" s="115">
        <v>2.19585005273718</v>
      </c>
      <c r="P1320" s="115">
        <v>0.32288005957464</v>
      </c>
      <c r="Q1320" s="115">
        <v>881.74385694457203</v>
      </c>
      <c r="R1320" s="115">
        <v>1210</v>
      </c>
      <c r="S1320" s="115" t="s">
        <v>353</v>
      </c>
      <c r="T1320" s="115">
        <v>1210</v>
      </c>
      <c r="U1320" s="115" t="s">
        <v>352</v>
      </c>
      <c r="V1320" s="115" t="s">
        <v>350</v>
      </c>
      <c r="Z1320" s="115">
        <v>0</v>
      </c>
      <c r="AA1320" s="115">
        <v>1</v>
      </c>
      <c r="AB1320" s="115">
        <v>2.19585005273718</v>
      </c>
      <c r="AC1320" s="115">
        <v>0.32288005957464</v>
      </c>
      <c r="AD1320" s="115">
        <v>881.74385694456896</v>
      </c>
      <c r="AF1320" s="115">
        <v>-1</v>
      </c>
      <c r="AG1320" s="115">
        <v>-1</v>
      </c>
      <c r="AH1320" s="115">
        <v>-1</v>
      </c>
      <c r="AI1320" s="115">
        <v>-1</v>
      </c>
      <c r="AJ1320" s="115">
        <v>0</v>
      </c>
      <c r="AM1320" s="115" t="s">
        <v>348</v>
      </c>
      <c r="AN1320" s="115">
        <v>-1</v>
      </c>
      <c r="AQ1320" s="115">
        <v>609</v>
      </c>
      <c r="AR1320" s="115" t="s">
        <v>249</v>
      </c>
      <c r="AS1320" s="115" t="s">
        <v>358</v>
      </c>
      <c r="AT1320" s="115" t="s">
        <v>296</v>
      </c>
      <c r="AV1320" s="115">
        <v>132.66228222011901</v>
      </c>
      <c r="AW1320" s="115">
        <v>0.71512072739999999</v>
      </c>
    </row>
    <row r="1321" spans="1:49" x14ac:dyDescent="0.25">
      <c r="A1321" s="117">
        <v>210000</v>
      </c>
      <c r="B1321" s="117">
        <v>820000</v>
      </c>
      <c r="C1321" s="117">
        <v>820000</v>
      </c>
      <c r="D1321" s="115" t="s">
        <v>342</v>
      </c>
      <c r="E1321" s="115" t="s">
        <v>13</v>
      </c>
      <c r="F1321" s="115" t="s">
        <v>343</v>
      </c>
      <c r="G1321" s="115" t="s">
        <v>344</v>
      </c>
      <c r="H1321" s="115">
        <v>0.56000000000000005</v>
      </c>
      <c r="I1321" s="115">
        <v>0.48</v>
      </c>
      <c r="J1321" s="115" t="s">
        <v>350</v>
      </c>
      <c r="K1321" s="115">
        <v>1.91675000291E-3</v>
      </c>
      <c r="L1321" s="115">
        <v>3709.97179592252</v>
      </c>
      <c r="M1321" s="115">
        <v>9.2391250583354108</v>
      </c>
      <c r="N1321" s="115">
        <v>1.3585304905197699</v>
      </c>
      <c r="O1321" s="115">
        <v>1.7709092982460001E-2</v>
      </c>
      <c r="P1321" s="115">
        <v>2.6039633216599998E-3</v>
      </c>
      <c r="Q1321" s="115">
        <v>7.1110884506379302</v>
      </c>
      <c r="R1321" s="115">
        <v>1200</v>
      </c>
      <c r="S1321" s="115" t="s">
        <v>351</v>
      </c>
      <c r="T1321" s="115">
        <v>1200</v>
      </c>
      <c r="U1321" s="115" t="s">
        <v>352</v>
      </c>
      <c r="V1321" s="115" t="s">
        <v>350</v>
      </c>
      <c r="Z1321" s="115">
        <v>0</v>
      </c>
      <c r="AA1321" s="115">
        <v>1</v>
      </c>
      <c r="AB1321" s="115">
        <v>1.7709092982460001E-2</v>
      </c>
      <c r="AC1321" s="115">
        <v>2.6039633216599998E-3</v>
      </c>
      <c r="AD1321" s="115">
        <v>7.1110884506371903</v>
      </c>
      <c r="AF1321" s="115">
        <v>-1</v>
      </c>
      <c r="AG1321" s="115">
        <v>-1</v>
      </c>
      <c r="AH1321" s="115">
        <v>-1</v>
      </c>
      <c r="AI1321" s="115">
        <v>-1</v>
      </c>
      <c r="AJ1321" s="115">
        <v>0</v>
      </c>
      <c r="AM1321" s="115" t="s">
        <v>348</v>
      </c>
      <c r="AN1321" s="115">
        <v>-1</v>
      </c>
      <c r="AQ1321" s="115">
        <v>609</v>
      </c>
      <c r="AR1321" s="115" t="s">
        <v>249</v>
      </c>
      <c r="AS1321" s="115" t="s">
        <v>358</v>
      </c>
      <c r="AT1321" s="115" t="s">
        <v>296</v>
      </c>
      <c r="AV1321" s="115">
        <v>51.218956812295197</v>
      </c>
      <c r="AW1321" s="115">
        <v>5.7673061000000003E-3</v>
      </c>
    </row>
    <row r="1322" spans="1:49" x14ac:dyDescent="0.25">
      <c r="A1322" s="117">
        <v>210000</v>
      </c>
      <c r="B1322" s="117">
        <v>820000</v>
      </c>
      <c r="C1322" s="117">
        <v>820000</v>
      </c>
      <c r="D1322" s="115" t="s">
        <v>342</v>
      </c>
      <c r="E1322" s="115" t="s">
        <v>13</v>
      </c>
      <c r="F1322" s="115" t="s">
        <v>343</v>
      </c>
      <c r="G1322" s="115" t="s">
        <v>344</v>
      </c>
      <c r="H1322" s="115">
        <v>0.56000000000000005</v>
      </c>
      <c r="I1322" s="115">
        <v>0.48</v>
      </c>
      <c r="J1322" s="115" t="s">
        <v>350</v>
      </c>
      <c r="K1322" s="115">
        <v>3.3550991291400002E-3</v>
      </c>
      <c r="L1322" s="115">
        <v>3709.97179592252</v>
      </c>
      <c r="M1322" s="115">
        <v>9.2391250583354108</v>
      </c>
      <c r="N1322" s="115">
        <v>1.3585304905197699</v>
      </c>
      <c r="O1322" s="115">
        <v>3.0998180437240001E-2</v>
      </c>
      <c r="P1322" s="115">
        <v>4.5580044656500004E-3</v>
      </c>
      <c r="Q1322" s="115">
        <v>12.4473231416373</v>
      </c>
      <c r="R1322" s="115">
        <v>1200</v>
      </c>
      <c r="S1322" s="115" t="s">
        <v>351</v>
      </c>
      <c r="T1322" s="115">
        <v>1200</v>
      </c>
      <c r="U1322" s="115" t="s">
        <v>352</v>
      </c>
      <c r="V1322" s="115" t="s">
        <v>350</v>
      </c>
      <c r="Z1322" s="115">
        <v>0</v>
      </c>
      <c r="AA1322" s="115">
        <v>1</v>
      </c>
      <c r="AB1322" s="115">
        <v>3.0998180437240001E-2</v>
      </c>
      <c r="AC1322" s="115">
        <v>4.5580044656500004E-3</v>
      </c>
      <c r="AD1322" s="115">
        <v>12.447323141638799</v>
      </c>
      <c r="AF1322" s="115">
        <v>-1</v>
      </c>
      <c r="AG1322" s="115">
        <v>-1</v>
      </c>
      <c r="AH1322" s="115">
        <v>-1</v>
      </c>
      <c r="AI1322" s="115">
        <v>-1</v>
      </c>
      <c r="AJ1322" s="115">
        <v>0</v>
      </c>
      <c r="AM1322" s="115" t="s">
        <v>348</v>
      </c>
      <c r="AN1322" s="115">
        <v>-1</v>
      </c>
      <c r="AQ1322" s="115">
        <v>609</v>
      </c>
      <c r="AR1322" s="115" t="s">
        <v>249</v>
      </c>
      <c r="AS1322" s="115" t="s">
        <v>358</v>
      </c>
      <c r="AT1322" s="115" t="s">
        <v>296</v>
      </c>
      <c r="AV1322" s="115">
        <v>37.013500107814998</v>
      </c>
      <c r="AW1322" s="115">
        <v>1.0095152600000001E-2</v>
      </c>
    </row>
    <row r="1323" spans="1:49" x14ac:dyDescent="0.25">
      <c r="A1323" s="117">
        <v>210000</v>
      </c>
      <c r="B1323" s="117">
        <v>820000</v>
      </c>
      <c r="C1323" s="117">
        <v>820000</v>
      </c>
      <c r="D1323" s="115" t="s">
        <v>342</v>
      </c>
      <c r="E1323" s="115" t="s">
        <v>13</v>
      </c>
      <c r="F1323" s="115" t="s">
        <v>343</v>
      </c>
      <c r="G1323" s="115" t="s">
        <v>344</v>
      </c>
      <c r="H1323" s="115">
        <v>0.56000000000000005</v>
      </c>
      <c r="I1323" s="115">
        <v>0.48</v>
      </c>
      <c r="J1323" s="115" t="s">
        <v>350</v>
      </c>
      <c r="K1323" s="115">
        <v>1.367882976014E-2</v>
      </c>
      <c r="L1323" s="115">
        <v>3709.97179592252</v>
      </c>
      <c r="M1323" s="115">
        <v>9.2391250583354108</v>
      </c>
      <c r="N1323" s="115">
        <v>1.3585304905197699</v>
      </c>
      <c r="O1323" s="115">
        <v>0.12638041880563999</v>
      </c>
      <c r="P1323" s="115">
        <v>1.8583107303779999E-2</v>
      </c>
      <c r="Q1323" s="115">
        <v>50.7480726113561</v>
      </c>
      <c r="R1323" s="115">
        <v>1210</v>
      </c>
      <c r="S1323" s="115" t="s">
        <v>353</v>
      </c>
      <c r="T1323" s="115">
        <v>1210</v>
      </c>
      <c r="U1323" s="115" t="s">
        <v>352</v>
      </c>
      <c r="V1323" s="115" t="s">
        <v>350</v>
      </c>
      <c r="Z1323" s="115">
        <v>0</v>
      </c>
      <c r="AA1323" s="115">
        <v>1</v>
      </c>
      <c r="AB1323" s="115">
        <v>0.12638041880563999</v>
      </c>
      <c r="AC1323" s="115">
        <v>1.8583107303779999E-2</v>
      </c>
      <c r="AD1323" s="115">
        <v>311.46048754435299</v>
      </c>
      <c r="AF1323" s="115">
        <v>-1</v>
      </c>
      <c r="AG1323" s="115">
        <v>-1</v>
      </c>
      <c r="AH1323" s="115">
        <v>-1</v>
      </c>
      <c r="AI1323" s="115">
        <v>-1</v>
      </c>
      <c r="AJ1323" s="115">
        <v>0</v>
      </c>
      <c r="AM1323" s="115" t="s">
        <v>348</v>
      </c>
      <c r="AN1323" s="115">
        <v>-1</v>
      </c>
      <c r="AQ1323" s="115">
        <v>609</v>
      </c>
      <c r="AR1323" s="115" t="s">
        <v>249</v>
      </c>
      <c r="AS1323" s="115" t="s">
        <v>358</v>
      </c>
      <c r="AT1323" s="115" t="s">
        <v>296</v>
      </c>
      <c r="AV1323" s="115">
        <v>29.796411310534499</v>
      </c>
      <c r="AW1323" s="115">
        <v>0.25260380170000002</v>
      </c>
    </row>
    <row r="1324" spans="1:49" x14ac:dyDescent="0.25">
      <c r="A1324" s="117">
        <v>210000</v>
      </c>
      <c r="B1324" s="117">
        <v>820000</v>
      </c>
      <c r="C1324" s="117">
        <v>820000</v>
      </c>
      <c r="D1324" s="115" t="s">
        <v>342</v>
      </c>
      <c r="E1324" s="115" t="s">
        <v>13</v>
      </c>
      <c r="F1324" s="115" t="s">
        <v>343</v>
      </c>
      <c r="G1324" s="115" t="s">
        <v>344</v>
      </c>
      <c r="H1324" s="115">
        <v>0.56000000000000005</v>
      </c>
      <c r="I1324" s="115">
        <v>0.48</v>
      </c>
      <c r="J1324" s="115" t="s">
        <v>350</v>
      </c>
      <c r="K1324" s="115">
        <v>4.7677651456540002E-2</v>
      </c>
      <c r="L1324" s="115">
        <v>3709.97179592252</v>
      </c>
      <c r="M1324" s="115">
        <v>9.2391250583354108</v>
      </c>
      <c r="N1324" s="115">
        <v>1.3585304905197699</v>
      </c>
      <c r="O1324" s="115">
        <v>0.44049978429471998</v>
      </c>
      <c r="P1324" s="115">
        <v>6.4771543220079997E-2</v>
      </c>
      <c r="Q1324" s="115">
        <v>176.882742199598</v>
      </c>
      <c r="R1324" s="115">
        <v>1210</v>
      </c>
      <c r="S1324" s="115" t="s">
        <v>353</v>
      </c>
      <c r="T1324" s="115">
        <v>1210</v>
      </c>
      <c r="U1324" s="115" t="s">
        <v>352</v>
      </c>
      <c r="V1324" s="115" t="s">
        <v>350</v>
      </c>
      <c r="Z1324" s="115">
        <v>0</v>
      </c>
      <c r="AA1324" s="115">
        <v>1</v>
      </c>
      <c r="AB1324" s="115">
        <v>0.44049978429471998</v>
      </c>
      <c r="AC1324" s="115">
        <v>6.4771543220079997E-2</v>
      </c>
      <c r="AD1324" s="115">
        <v>1133.1360587925401</v>
      </c>
      <c r="AF1324" s="115">
        <v>-1</v>
      </c>
      <c r="AG1324" s="115">
        <v>-1</v>
      </c>
      <c r="AH1324" s="115">
        <v>-1</v>
      </c>
      <c r="AI1324" s="115">
        <v>-1</v>
      </c>
      <c r="AJ1324" s="115">
        <v>0</v>
      </c>
      <c r="AM1324" s="115" t="s">
        <v>348</v>
      </c>
      <c r="AN1324" s="115">
        <v>-1</v>
      </c>
      <c r="AQ1324" s="115">
        <v>609</v>
      </c>
      <c r="AR1324" s="115" t="s">
        <v>249</v>
      </c>
      <c r="AS1324" s="115" t="s">
        <v>358</v>
      </c>
      <c r="AT1324" s="115" t="s">
        <v>296</v>
      </c>
      <c r="AV1324" s="115">
        <v>69.264519827534997</v>
      </c>
      <c r="AW1324" s="115">
        <v>0.91900734699999997</v>
      </c>
    </row>
    <row r="1325" spans="1:49" x14ac:dyDescent="0.25">
      <c r="A1325" s="117">
        <v>210000</v>
      </c>
      <c r="B1325" s="117">
        <v>820000</v>
      </c>
      <c r="C1325" s="117">
        <v>820000</v>
      </c>
      <c r="D1325" s="115" t="s">
        <v>342</v>
      </c>
      <c r="E1325" s="115" t="s">
        <v>13</v>
      </c>
      <c r="F1325" s="115" t="s">
        <v>343</v>
      </c>
      <c r="G1325" s="115" t="s">
        <v>344</v>
      </c>
      <c r="H1325" s="115">
        <v>0.56000000000000005</v>
      </c>
      <c r="I1325" s="115">
        <v>0.48</v>
      </c>
      <c r="J1325" s="115" t="s">
        <v>350</v>
      </c>
      <c r="K1325" s="115">
        <v>2.477774479757E-2</v>
      </c>
      <c r="L1325" s="115">
        <v>3709.97179592252</v>
      </c>
      <c r="M1325" s="115">
        <v>9.2391250583354108</v>
      </c>
      <c r="N1325" s="115">
        <v>1.3585304905197699</v>
      </c>
      <c r="O1325" s="115">
        <v>0.22892468284831999</v>
      </c>
      <c r="P1325" s="115">
        <v>3.3661321793819997E-2</v>
      </c>
      <c r="Q1325" s="115">
        <v>91.924734365572903</v>
      </c>
      <c r="R1325" s="115">
        <v>1210</v>
      </c>
      <c r="S1325" s="115" t="s">
        <v>353</v>
      </c>
      <c r="T1325" s="115">
        <v>1210</v>
      </c>
      <c r="U1325" s="115" t="s">
        <v>352</v>
      </c>
      <c r="V1325" s="115" t="s">
        <v>350</v>
      </c>
      <c r="Z1325" s="115">
        <v>0</v>
      </c>
      <c r="AA1325" s="115">
        <v>1</v>
      </c>
      <c r="AB1325" s="115">
        <v>0.22892468284831999</v>
      </c>
      <c r="AC1325" s="115">
        <v>3.3661321793819997E-2</v>
      </c>
      <c r="AD1325" s="115">
        <v>614.72633561042403</v>
      </c>
      <c r="AF1325" s="115">
        <v>-1</v>
      </c>
      <c r="AG1325" s="115">
        <v>-1</v>
      </c>
      <c r="AH1325" s="115">
        <v>-1</v>
      </c>
      <c r="AI1325" s="115">
        <v>-1</v>
      </c>
      <c r="AJ1325" s="115">
        <v>0</v>
      </c>
      <c r="AM1325" s="115" t="s">
        <v>348</v>
      </c>
      <c r="AN1325" s="115">
        <v>-1</v>
      </c>
      <c r="AQ1325" s="115">
        <v>609</v>
      </c>
      <c r="AR1325" s="115" t="s">
        <v>249</v>
      </c>
      <c r="AS1325" s="115" t="s">
        <v>358</v>
      </c>
      <c r="AT1325" s="115" t="s">
        <v>296</v>
      </c>
      <c r="AV1325" s="115">
        <v>42.773833467360397</v>
      </c>
      <c r="AW1325" s="115">
        <v>0.49856150500000002</v>
      </c>
    </row>
    <row r="1326" spans="1:49" x14ac:dyDescent="0.25">
      <c r="A1326" s="117">
        <v>210000</v>
      </c>
      <c r="B1326" s="117">
        <v>840000</v>
      </c>
      <c r="C1326" s="117">
        <v>840000</v>
      </c>
      <c r="D1326" s="115" t="s">
        <v>342</v>
      </c>
      <c r="E1326" s="115" t="s">
        <v>13</v>
      </c>
      <c r="F1326" s="115" t="s">
        <v>343</v>
      </c>
      <c r="G1326" s="115" t="s">
        <v>344</v>
      </c>
      <c r="H1326" s="115">
        <v>0.56000000000000005</v>
      </c>
      <c r="I1326" s="115">
        <v>0.48</v>
      </c>
      <c r="J1326" s="115" t="s">
        <v>350</v>
      </c>
      <c r="K1326" s="115">
        <v>2.8462690339639999E-2</v>
      </c>
      <c r="L1326" s="115">
        <v>3677.9359907479902</v>
      </c>
      <c r="M1326" s="115">
        <v>8.6314362274529994</v>
      </c>
      <c r="N1326" s="115">
        <v>1.2414235794883599</v>
      </c>
      <c r="O1326" s="115">
        <v>0.24567389652836999</v>
      </c>
      <c r="P1326" s="115">
        <v>3.5334254923300001E-2</v>
      </c>
      <c r="Q1326" s="115">
        <v>104.683953193688</v>
      </c>
      <c r="R1326" s="115">
        <v>1200</v>
      </c>
      <c r="S1326" s="115" t="s">
        <v>351</v>
      </c>
      <c r="T1326" s="115">
        <v>1200</v>
      </c>
      <c r="U1326" s="115" t="s">
        <v>352</v>
      </c>
      <c r="V1326" s="115" t="s">
        <v>350</v>
      </c>
      <c r="Z1326" s="115">
        <v>0</v>
      </c>
      <c r="AA1326" s="115">
        <v>1</v>
      </c>
      <c r="AB1326" s="115">
        <v>0.24567389652836999</v>
      </c>
      <c r="AC1326" s="115">
        <v>3.5334254923300001E-2</v>
      </c>
      <c r="AD1326" s="115">
        <v>650.17182478207098</v>
      </c>
      <c r="AF1326" s="115">
        <v>-1</v>
      </c>
      <c r="AG1326" s="115">
        <v>-1</v>
      </c>
      <c r="AH1326" s="115">
        <v>-1</v>
      </c>
      <c r="AI1326" s="115">
        <v>-1</v>
      </c>
      <c r="AJ1326" s="115">
        <v>0</v>
      </c>
      <c r="AM1326" s="115" t="s">
        <v>348</v>
      </c>
      <c r="AN1326" s="115">
        <v>-1</v>
      </c>
      <c r="AQ1326" s="115">
        <v>609</v>
      </c>
      <c r="AR1326" s="115" t="s">
        <v>249</v>
      </c>
      <c r="AS1326" s="115" t="s">
        <v>358</v>
      </c>
      <c r="AT1326" s="115" t="s">
        <v>296</v>
      </c>
      <c r="AV1326" s="115">
        <v>76.309397453072705</v>
      </c>
      <c r="AW1326" s="115">
        <v>0.52730886030000002</v>
      </c>
    </row>
    <row r="1327" spans="1:49" x14ac:dyDescent="0.25">
      <c r="A1327" s="117">
        <v>210000</v>
      </c>
      <c r="B1327" s="117">
        <v>840000</v>
      </c>
      <c r="C1327" s="117">
        <v>840000</v>
      </c>
      <c r="D1327" s="115" t="s">
        <v>342</v>
      </c>
      <c r="E1327" s="115" t="s">
        <v>13</v>
      </c>
      <c r="F1327" s="115" t="s">
        <v>343</v>
      </c>
      <c r="G1327" s="115" t="s">
        <v>344</v>
      </c>
      <c r="H1327" s="115">
        <v>0.56000000000000005</v>
      </c>
      <c r="I1327" s="115">
        <v>0.48</v>
      </c>
      <c r="J1327" s="115" t="s">
        <v>350</v>
      </c>
      <c r="K1327" s="115">
        <v>6.031290752705E-2</v>
      </c>
      <c r="L1327" s="115">
        <v>3677.9359907479902</v>
      </c>
      <c r="M1327" s="115">
        <v>8.6314362274529994</v>
      </c>
      <c r="N1327" s="115">
        <v>1.2414235794883599</v>
      </c>
      <c r="O1327" s="115">
        <v>0.52058701501201998</v>
      </c>
      <c r="P1327" s="115">
        <v>7.4873865551580002E-2</v>
      </c>
      <c r="Q1327" s="115">
        <v>221.827013300403</v>
      </c>
      <c r="R1327" s="115">
        <v>1700</v>
      </c>
      <c r="S1327" s="115" t="s">
        <v>359</v>
      </c>
      <c r="T1327" s="115">
        <v>1700</v>
      </c>
      <c r="U1327" s="115" t="s">
        <v>352</v>
      </c>
      <c r="V1327" s="115" t="s">
        <v>350</v>
      </c>
      <c r="Z1327" s="115">
        <v>0</v>
      </c>
      <c r="AA1327" s="115">
        <v>1</v>
      </c>
      <c r="AB1327" s="115">
        <v>0.52058701501201998</v>
      </c>
      <c r="AC1327" s="115">
        <v>7.4873865551580002E-2</v>
      </c>
      <c r="AD1327" s="115">
        <v>221.82701330040399</v>
      </c>
      <c r="AF1327" s="115">
        <v>-1</v>
      </c>
      <c r="AG1327" s="115">
        <v>-1</v>
      </c>
      <c r="AH1327" s="115">
        <v>-1</v>
      </c>
      <c r="AI1327" s="115">
        <v>-1</v>
      </c>
      <c r="AJ1327" s="115">
        <v>0</v>
      </c>
      <c r="AM1327" s="115" t="s">
        <v>348</v>
      </c>
      <c r="AN1327" s="115">
        <v>-1</v>
      </c>
      <c r="AQ1327" s="115">
        <v>609</v>
      </c>
      <c r="AR1327" s="115" t="s">
        <v>249</v>
      </c>
      <c r="AS1327" s="115" t="s">
        <v>358</v>
      </c>
      <c r="AT1327" s="115" t="s">
        <v>296</v>
      </c>
      <c r="AV1327" s="115">
        <v>64.198153917333897</v>
      </c>
      <c r="AW1327" s="115">
        <v>0.17990836439999999</v>
      </c>
    </row>
    <row r="1328" spans="1:49" x14ac:dyDescent="0.25">
      <c r="A1328" s="117">
        <v>210000</v>
      </c>
      <c r="B1328" s="117">
        <v>840000</v>
      </c>
      <c r="C1328" s="117">
        <v>840000</v>
      </c>
      <c r="D1328" s="115" t="s">
        <v>342</v>
      </c>
      <c r="E1328" s="115" t="s">
        <v>13</v>
      </c>
      <c r="F1328" s="115" t="s">
        <v>343</v>
      </c>
      <c r="G1328" s="115" t="s">
        <v>344</v>
      </c>
      <c r="H1328" s="115">
        <v>0.56000000000000005</v>
      </c>
      <c r="I1328" s="115">
        <v>0.48</v>
      </c>
      <c r="J1328" s="115" t="s">
        <v>350</v>
      </c>
      <c r="K1328" s="115">
        <v>0.13965892683610001</v>
      </c>
      <c r="L1328" s="115">
        <v>3677.9359907479902</v>
      </c>
      <c r="M1328" s="115">
        <v>8.6314362274529994</v>
      </c>
      <c r="N1328" s="115">
        <v>1.2414235794883599</v>
      </c>
      <c r="O1328" s="115">
        <v>1.2054571205803599</v>
      </c>
      <c r="P1328" s="115">
        <v>0.17337588486038</v>
      </c>
      <c r="Q1328" s="115">
        <v>513.65659343975096</v>
      </c>
      <c r="R1328" s="115">
        <v>1720</v>
      </c>
      <c r="S1328" s="115" t="s">
        <v>360</v>
      </c>
      <c r="T1328" s="115">
        <v>1720</v>
      </c>
      <c r="U1328" s="115" t="s">
        <v>352</v>
      </c>
      <c r="V1328" s="115" t="s">
        <v>350</v>
      </c>
      <c r="Z1328" s="115">
        <v>0</v>
      </c>
      <c r="AA1328" s="115">
        <v>1</v>
      </c>
      <c r="AB1328" s="115">
        <v>1.2054571205803599</v>
      </c>
      <c r="AC1328" s="115">
        <v>0.17337588486038</v>
      </c>
      <c r="AD1328" s="115">
        <v>513.65659343975096</v>
      </c>
      <c r="AF1328" s="115">
        <v>-1</v>
      </c>
      <c r="AG1328" s="115">
        <v>-1</v>
      </c>
      <c r="AH1328" s="115">
        <v>-1</v>
      </c>
      <c r="AI1328" s="115">
        <v>-1</v>
      </c>
      <c r="AJ1328" s="115">
        <v>0</v>
      </c>
      <c r="AM1328" s="115" t="s">
        <v>348</v>
      </c>
      <c r="AN1328" s="115">
        <v>-1</v>
      </c>
      <c r="AQ1328" s="115">
        <v>609</v>
      </c>
      <c r="AR1328" s="115" t="s">
        <v>249</v>
      </c>
      <c r="AS1328" s="115" t="s">
        <v>358</v>
      </c>
      <c r="AT1328" s="115" t="s">
        <v>296</v>
      </c>
      <c r="AV1328" s="115">
        <v>95.280801434859498</v>
      </c>
      <c r="AW1328" s="115">
        <v>0.41659091110000002</v>
      </c>
    </row>
    <row r="1329" spans="1:49" x14ac:dyDescent="0.25">
      <c r="A1329" s="117">
        <v>210000</v>
      </c>
      <c r="B1329" s="117">
        <v>840000</v>
      </c>
      <c r="C1329" s="117">
        <v>840000</v>
      </c>
      <c r="D1329" s="115" t="s">
        <v>342</v>
      </c>
      <c r="E1329" s="115" t="s">
        <v>13</v>
      </c>
      <c r="F1329" s="115" t="s">
        <v>343</v>
      </c>
      <c r="G1329" s="115" t="s">
        <v>344</v>
      </c>
      <c r="H1329" s="115">
        <v>0.56000000000000005</v>
      </c>
      <c r="I1329" s="115">
        <v>0.48</v>
      </c>
      <c r="J1329" s="115" t="s">
        <v>350</v>
      </c>
      <c r="K1329" s="115">
        <v>1.562168351154E-2</v>
      </c>
      <c r="L1329" s="115">
        <v>3677.9359907479902</v>
      </c>
      <c r="M1329" s="115">
        <v>8.6314362274529994</v>
      </c>
      <c r="N1329" s="115">
        <v>1.2414235794883599</v>
      </c>
      <c r="O1329" s="115">
        <v>0.13483756499534</v>
      </c>
      <c r="P1329" s="115">
        <v>1.9393126262530001E-2</v>
      </c>
      <c r="Q1329" s="115">
        <v>57.455552023182101</v>
      </c>
      <c r="R1329" s="115">
        <v>1210</v>
      </c>
      <c r="S1329" s="115" t="s">
        <v>353</v>
      </c>
      <c r="T1329" s="115">
        <v>1210</v>
      </c>
      <c r="U1329" s="115" t="s">
        <v>352</v>
      </c>
      <c r="V1329" s="115" t="s">
        <v>350</v>
      </c>
      <c r="Z1329" s="115">
        <v>0</v>
      </c>
      <c r="AA1329" s="115">
        <v>1</v>
      </c>
      <c r="AB1329" s="115">
        <v>0.13483756499534</v>
      </c>
      <c r="AC1329" s="115">
        <v>1.9393126262530001E-2</v>
      </c>
      <c r="AD1329" s="115">
        <v>864.31300148119601</v>
      </c>
      <c r="AF1329" s="115">
        <v>-1</v>
      </c>
      <c r="AG1329" s="115">
        <v>-1</v>
      </c>
      <c r="AH1329" s="115">
        <v>-1</v>
      </c>
      <c r="AI1329" s="115">
        <v>-1</v>
      </c>
      <c r="AJ1329" s="115">
        <v>0</v>
      </c>
      <c r="AM1329" s="115" t="s">
        <v>348</v>
      </c>
      <c r="AN1329" s="115">
        <v>-1</v>
      </c>
      <c r="AQ1329" s="115">
        <v>609</v>
      </c>
      <c r="AR1329" s="115" t="s">
        <v>249</v>
      </c>
      <c r="AS1329" s="115" t="s">
        <v>358</v>
      </c>
      <c r="AT1329" s="115" t="s">
        <v>296</v>
      </c>
      <c r="AV1329" s="115">
        <v>70.154560062038698</v>
      </c>
      <c r="AW1329" s="115">
        <v>0.70098378059999999</v>
      </c>
    </row>
    <row r="1330" spans="1:49" x14ac:dyDescent="0.25">
      <c r="A1330" s="117">
        <v>220000</v>
      </c>
      <c r="B1330" s="117">
        <v>850000</v>
      </c>
      <c r="C1330" s="117">
        <v>850000</v>
      </c>
      <c r="D1330" s="115" t="s">
        <v>342</v>
      </c>
      <c r="E1330" s="115" t="s">
        <v>13</v>
      </c>
      <c r="F1330" s="115" t="s">
        <v>343</v>
      </c>
      <c r="G1330" s="115" t="s">
        <v>344</v>
      </c>
      <c r="H1330" s="115">
        <v>0.56000000000000005</v>
      </c>
      <c r="I1330" s="115">
        <v>0.48</v>
      </c>
      <c r="J1330" s="115" t="s">
        <v>350</v>
      </c>
      <c r="K1330" s="115">
        <v>0.10194359326537999</v>
      </c>
      <c r="L1330" s="115">
        <v>3795.2264351569702</v>
      </c>
      <c r="M1330" s="115">
        <v>11.654804403579201</v>
      </c>
      <c r="N1330" s="115">
        <v>1.53878798989016</v>
      </c>
      <c r="O1330" s="115">
        <v>1.1881326397060901</v>
      </c>
      <c r="P1330" s="115">
        <v>0.15686957696302001</v>
      </c>
      <c r="Q1330" s="115">
        <v>386.89902005567899</v>
      </c>
      <c r="R1330" s="115">
        <v>1400</v>
      </c>
      <c r="S1330" s="115" t="s">
        <v>356</v>
      </c>
      <c r="T1330" s="115">
        <v>1400</v>
      </c>
      <c r="U1330" s="115" t="s">
        <v>352</v>
      </c>
      <c r="V1330" s="115" t="s">
        <v>350</v>
      </c>
      <c r="Z1330" s="115">
        <v>0</v>
      </c>
      <c r="AA1330" s="115">
        <v>1</v>
      </c>
      <c r="AB1330" s="115">
        <v>1.1881326397060901</v>
      </c>
      <c r="AC1330" s="115">
        <v>0.15686957696302001</v>
      </c>
      <c r="AD1330" s="115">
        <v>898.52620180474503</v>
      </c>
      <c r="AF1330" s="115">
        <v>-1</v>
      </c>
      <c r="AG1330" s="115">
        <v>-1</v>
      </c>
      <c r="AH1330" s="115">
        <v>-1</v>
      </c>
      <c r="AI1330" s="115">
        <v>-1</v>
      </c>
      <c r="AJ1330" s="115">
        <v>0</v>
      </c>
      <c r="AM1330" s="115" t="s">
        <v>348</v>
      </c>
      <c r="AN1330" s="115">
        <v>-1</v>
      </c>
      <c r="AQ1330" s="115">
        <v>609</v>
      </c>
      <c r="AR1330" s="115" t="s">
        <v>249</v>
      </c>
      <c r="AS1330" s="115" t="s">
        <v>358</v>
      </c>
      <c r="AT1330" s="115" t="s">
        <v>296</v>
      </c>
      <c r="AV1330" s="115">
        <v>102.057553156067</v>
      </c>
      <c r="AW1330" s="115">
        <v>0.72873171270000003</v>
      </c>
    </row>
    <row r="1331" spans="1:49" x14ac:dyDescent="0.25">
      <c r="A1331" s="117">
        <v>220000</v>
      </c>
      <c r="B1331" s="117">
        <v>850000</v>
      </c>
      <c r="C1331" s="117">
        <v>850000</v>
      </c>
      <c r="D1331" s="115" t="s">
        <v>342</v>
      </c>
      <c r="E1331" s="115" t="s">
        <v>13</v>
      </c>
      <c r="F1331" s="115" t="s">
        <v>343</v>
      </c>
      <c r="G1331" s="115" t="s">
        <v>344</v>
      </c>
      <c r="H1331" s="115">
        <v>0.56000000000000005</v>
      </c>
      <c r="I1331" s="115">
        <v>0.48</v>
      </c>
      <c r="J1331" s="115" t="s">
        <v>350</v>
      </c>
      <c r="K1331" s="115">
        <v>0.10126000722159</v>
      </c>
      <c r="L1331" s="115">
        <v>3729.7060050595801</v>
      </c>
      <c r="M1331" s="115">
        <v>9.5210496732225707</v>
      </c>
      <c r="N1331" s="115">
        <v>1.38120451227736</v>
      </c>
      <c r="O1331" s="115">
        <v>0.96410155866770997</v>
      </c>
      <c r="P1331" s="115">
        <v>0.13986077888771001</v>
      </c>
      <c r="Q1331" s="115">
        <v>377.670057006771</v>
      </c>
      <c r="R1331" s="115">
        <v>1200</v>
      </c>
      <c r="S1331" s="115" t="s">
        <v>351</v>
      </c>
      <c r="T1331" s="115">
        <v>1200</v>
      </c>
      <c r="U1331" s="115" t="s">
        <v>352</v>
      </c>
      <c r="V1331" s="115" t="s">
        <v>350</v>
      </c>
      <c r="Z1331" s="115">
        <v>0</v>
      </c>
      <c r="AA1331" s="115">
        <v>1</v>
      </c>
      <c r="AB1331" s="115">
        <v>0.96410155866770997</v>
      </c>
      <c r="AC1331" s="115">
        <v>0.13986077888771001</v>
      </c>
      <c r="AD1331" s="115">
        <v>556.97440468446496</v>
      </c>
      <c r="AF1331" s="115">
        <v>-1</v>
      </c>
      <c r="AG1331" s="115">
        <v>-1</v>
      </c>
      <c r="AH1331" s="115">
        <v>-1</v>
      </c>
      <c r="AI1331" s="115">
        <v>-1</v>
      </c>
      <c r="AJ1331" s="115">
        <v>0</v>
      </c>
      <c r="AM1331" s="115" t="s">
        <v>348</v>
      </c>
      <c r="AN1331" s="115">
        <v>-1</v>
      </c>
      <c r="AQ1331" s="115">
        <v>609</v>
      </c>
      <c r="AR1331" s="115" t="s">
        <v>249</v>
      </c>
      <c r="AS1331" s="115" t="s">
        <v>358</v>
      </c>
      <c r="AT1331" s="115" t="s">
        <v>296</v>
      </c>
      <c r="AV1331" s="115">
        <v>107.792565510917</v>
      </c>
      <c r="AW1331" s="115">
        <v>0.4517229559</v>
      </c>
    </row>
    <row r="1332" spans="1:49" x14ac:dyDescent="0.25">
      <c r="A1332" s="117">
        <v>220000</v>
      </c>
      <c r="B1332" s="117">
        <v>850000</v>
      </c>
      <c r="C1332" s="117">
        <v>850000</v>
      </c>
      <c r="D1332" s="115" t="s">
        <v>342</v>
      </c>
      <c r="E1332" s="115" t="s">
        <v>13</v>
      </c>
      <c r="F1332" s="115" t="s">
        <v>343</v>
      </c>
      <c r="G1332" s="115" t="s">
        <v>344</v>
      </c>
      <c r="H1332" s="115">
        <v>0.56000000000000005</v>
      </c>
      <c r="I1332" s="115">
        <v>0.48</v>
      </c>
      <c r="J1332" s="115" t="s">
        <v>350</v>
      </c>
      <c r="K1332" s="115">
        <v>1.2726918842479999E-2</v>
      </c>
      <c r="L1332" s="115">
        <v>3729.7060050595801</v>
      </c>
      <c r="M1332" s="115">
        <v>9.5210496732225707</v>
      </c>
      <c r="N1332" s="115">
        <v>1.38120451227736</v>
      </c>
      <c r="O1332" s="115">
        <v>0.12117362648634999</v>
      </c>
      <c r="P1332" s="115">
        <v>1.7578477732620001E-2</v>
      </c>
      <c r="Q1332" s="115">
        <v>47.467665632714798</v>
      </c>
      <c r="R1332" s="115">
        <v>1400</v>
      </c>
      <c r="S1332" s="115" t="s">
        <v>356</v>
      </c>
      <c r="T1332" s="115">
        <v>1400</v>
      </c>
      <c r="U1332" s="115" t="s">
        <v>352</v>
      </c>
      <c r="V1332" s="115" t="s">
        <v>350</v>
      </c>
      <c r="Z1332" s="115">
        <v>0</v>
      </c>
      <c r="AA1332" s="115">
        <v>1</v>
      </c>
      <c r="AB1332" s="115">
        <v>0.12117362648634999</v>
      </c>
      <c r="AC1332" s="115">
        <v>1.7578477732620001E-2</v>
      </c>
      <c r="AD1332" s="115">
        <v>246.16740904853501</v>
      </c>
      <c r="AF1332" s="115">
        <v>-1</v>
      </c>
      <c r="AG1332" s="115">
        <v>-1</v>
      </c>
      <c r="AH1332" s="115">
        <v>-1</v>
      </c>
      <c r="AI1332" s="115">
        <v>-1</v>
      </c>
      <c r="AJ1332" s="115">
        <v>0</v>
      </c>
      <c r="AM1332" s="115" t="s">
        <v>348</v>
      </c>
      <c r="AN1332" s="115">
        <v>-1</v>
      </c>
      <c r="AQ1332" s="115">
        <v>609</v>
      </c>
      <c r="AR1332" s="115" t="s">
        <v>249</v>
      </c>
      <c r="AS1332" s="115" t="s">
        <v>358</v>
      </c>
      <c r="AT1332" s="115" t="s">
        <v>296</v>
      </c>
      <c r="AV1332" s="115">
        <v>30.0842026572248</v>
      </c>
      <c r="AW1332" s="115">
        <v>0.19964915580000001</v>
      </c>
    </row>
    <row r="1333" spans="1:49" x14ac:dyDescent="0.25">
      <c r="A1333" s="117">
        <v>220000</v>
      </c>
      <c r="B1333" s="117">
        <v>850000</v>
      </c>
      <c r="C1333" s="117">
        <v>850000</v>
      </c>
      <c r="D1333" s="115" t="s">
        <v>342</v>
      </c>
      <c r="E1333" s="115" t="s">
        <v>13</v>
      </c>
      <c r="F1333" s="115" t="s">
        <v>343</v>
      </c>
      <c r="G1333" s="115" t="s">
        <v>344</v>
      </c>
      <c r="H1333" s="115">
        <v>0.56000000000000005</v>
      </c>
      <c r="I1333" s="115">
        <v>0.48</v>
      </c>
      <c r="J1333" s="115" t="s">
        <v>350</v>
      </c>
      <c r="K1333" s="115">
        <v>0.61776345366790997</v>
      </c>
      <c r="L1333" s="115">
        <v>3668.3618567410799</v>
      </c>
      <c r="M1333" s="115">
        <v>7.3402469451828303</v>
      </c>
      <c r="N1333" s="115">
        <v>1.00238081433911</v>
      </c>
      <c r="O1333" s="115">
        <v>4.5345363036314899</v>
      </c>
      <c r="P1333" s="115">
        <v>0.61923423375658004</v>
      </c>
      <c r="Q1333" s="115">
        <v>2266.1798899239998</v>
      </c>
      <c r="R1333" s="115">
        <v>1720</v>
      </c>
      <c r="S1333" s="115" t="s">
        <v>360</v>
      </c>
      <c r="T1333" s="115">
        <v>1720</v>
      </c>
      <c r="U1333" s="115" t="s">
        <v>352</v>
      </c>
      <c r="V1333" s="115" t="s">
        <v>350</v>
      </c>
      <c r="Z1333" s="115">
        <v>0</v>
      </c>
      <c r="AA1333" s="115">
        <v>1</v>
      </c>
      <c r="AB1333" s="115">
        <v>4.5345363036314899</v>
      </c>
      <c r="AC1333" s="115">
        <v>0.61923423375658004</v>
      </c>
      <c r="AD1333" s="115">
        <v>2266.1798899239998</v>
      </c>
      <c r="AF1333" s="115">
        <v>-1</v>
      </c>
      <c r="AG1333" s="115">
        <v>-1</v>
      </c>
      <c r="AH1333" s="115">
        <v>-1</v>
      </c>
      <c r="AI1333" s="115">
        <v>-1</v>
      </c>
      <c r="AJ1333" s="115">
        <v>0</v>
      </c>
      <c r="AM1333" s="115" t="s">
        <v>348</v>
      </c>
      <c r="AN1333" s="115">
        <v>-1</v>
      </c>
      <c r="AQ1333" s="115">
        <v>609</v>
      </c>
      <c r="AR1333" s="115" t="s">
        <v>249</v>
      </c>
      <c r="AS1333" s="115" t="s">
        <v>358</v>
      </c>
      <c r="AT1333" s="115" t="s">
        <v>296</v>
      </c>
      <c r="AV1333" s="115">
        <v>200</v>
      </c>
      <c r="AW1333" s="115">
        <v>1.8379398945000001</v>
      </c>
    </row>
    <row r="1334" spans="1:49" x14ac:dyDescent="0.25">
      <c r="A1334" s="117">
        <v>220000</v>
      </c>
      <c r="B1334" s="117">
        <v>850000</v>
      </c>
      <c r="C1334" s="117">
        <v>860000</v>
      </c>
      <c r="D1334" s="115" t="s">
        <v>342</v>
      </c>
      <c r="E1334" s="115" t="s">
        <v>13</v>
      </c>
      <c r="F1334" s="115" t="s">
        <v>343</v>
      </c>
      <c r="G1334" s="115" t="s">
        <v>344</v>
      </c>
      <c r="H1334" s="115">
        <v>0.56000000000000005</v>
      </c>
      <c r="I1334" s="115">
        <v>0.48</v>
      </c>
      <c r="J1334" s="115" t="s">
        <v>350</v>
      </c>
      <c r="K1334" s="115">
        <v>8.0171644635910005E-2</v>
      </c>
      <c r="L1334" s="115">
        <v>3695.9802375167401</v>
      </c>
      <c r="M1334" s="115">
        <v>9.2064256096435795</v>
      </c>
      <c r="N1334" s="115">
        <v>1.3537952612452899</v>
      </c>
      <c r="O1334" s="115">
        <v>0.73809428234334995</v>
      </c>
      <c r="P1334" s="115">
        <v>0.10853599259434001</v>
      </c>
      <c r="Q1334" s="115">
        <v>296.312814183564</v>
      </c>
      <c r="R1334" s="115">
        <v>1200</v>
      </c>
      <c r="S1334" s="115" t="s">
        <v>351</v>
      </c>
      <c r="T1334" s="115">
        <v>1200</v>
      </c>
      <c r="U1334" s="115" t="s">
        <v>352</v>
      </c>
      <c r="V1334" s="115" t="s">
        <v>350</v>
      </c>
      <c r="Z1334" s="115">
        <v>0</v>
      </c>
      <c r="AA1334" s="115">
        <v>1</v>
      </c>
      <c r="AB1334" s="115">
        <v>0.73809428234334995</v>
      </c>
      <c r="AC1334" s="115">
        <v>0.10853599259434001</v>
      </c>
      <c r="AD1334" s="115">
        <v>949.58611880064404</v>
      </c>
      <c r="AF1334" s="115">
        <v>-1</v>
      </c>
      <c r="AG1334" s="115">
        <v>-1</v>
      </c>
      <c r="AH1334" s="115">
        <v>-1</v>
      </c>
      <c r="AI1334" s="115">
        <v>-1</v>
      </c>
      <c r="AJ1334" s="115">
        <v>0</v>
      </c>
      <c r="AM1334" s="115" t="s">
        <v>348</v>
      </c>
      <c r="AN1334" s="115">
        <v>-1</v>
      </c>
      <c r="AQ1334" s="115">
        <v>609</v>
      </c>
      <c r="AR1334" s="115" t="s">
        <v>249</v>
      </c>
      <c r="AS1334" s="115" t="s">
        <v>358</v>
      </c>
      <c r="AT1334" s="115" t="s">
        <v>296</v>
      </c>
      <c r="AV1334" s="115">
        <v>94.726121025473503</v>
      </c>
      <c r="AW1334" s="115">
        <v>0.77014283760000002</v>
      </c>
    </row>
    <row r="1335" spans="1:49" x14ac:dyDescent="0.25">
      <c r="A1335" s="117">
        <v>220000</v>
      </c>
      <c r="B1335" s="117">
        <v>850000</v>
      </c>
      <c r="C1335" s="117">
        <v>860000</v>
      </c>
      <c r="D1335" s="115" t="s">
        <v>342</v>
      </c>
      <c r="E1335" s="115" t="s">
        <v>13</v>
      </c>
      <c r="F1335" s="115" t="s">
        <v>343</v>
      </c>
      <c r="G1335" s="115" t="s">
        <v>344</v>
      </c>
      <c r="H1335" s="115">
        <v>0.56000000000000005</v>
      </c>
      <c r="I1335" s="115">
        <v>0.48</v>
      </c>
      <c r="J1335" s="115" t="s">
        <v>350</v>
      </c>
      <c r="K1335" s="115">
        <v>4.2163676499119999E-2</v>
      </c>
      <c r="L1335" s="115">
        <v>3695.9802375167401</v>
      </c>
      <c r="M1335" s="115">
        <v>9.2064256096435795</v>
      </c>
      <c r="N1335" s="115">
        <v>1.3537952612452899</v>
      </c>
      <c r="O1335" s="115">
        <v>0.38817675111827998</v>
      </c>
      <c r="P1335" s="115">
        <v>5.7080985441190002E-2</v>
      </c>
      <c r="Q1335" s="115">
        <v>155.83611508181801</v>
      </c>
      <c r="R1335" s="115">
        <v>1210</v>
      </c>
      <c r="S1335" s="115" t="s">
        <v>353</v>
      </c>
      <c r="T1335" s="115">
        <v>1210</v>
      </c>
      <c r="U1335" s="115" t="s">
        <v>352</v>
      </c>
      <c r="V1335" s="115" t="s">
        <v>350</v>
      </c>
      <c r="Z1335" s="115">
        <v>0</v>
      </c>
      <c r="AA1335" s="115">
        <v>1</v>
      </c>
      <c r="AB1335" s="115">
        <v>0.38817675111827998</v>
      </c>
      <c r="AC1335" s="115">
        <v>5.7080985441190002E-2</v>
      </c>
      <c r="AD1335" s="115">
        <v>896.72336396143999</v>
      </c>
      <c r="AF1335" s="115">
        <v>-1</v>
      </c>
      <c r="AG1335" s="115">
        <v>-1</v>
      </c>
      <c r="AH1335" s="115">
        <v>-1</v>
      </c>
      <c r="AI1335" s="115">
        <v>-1</v>
      </c>
      <c r="AJ1335" s="115">
        <v>0</v>
      </c>
      <c r="AM1335" s="115" t="s">
        <v>348</v>
      </c>
      <c r="AN1335" s="115">
        <v>-1</v>
      </c>
      <c r="AQ1335" s="115">
        <v>609</v>
      </c>
      <c r="AR1335" s="115" t="s">
        <v>249</v>
      </c>
      <c r="AS1335" s="115" t="s">
        <v>358</v>
      </c>
      <c r="AT1335" s="115" t="s">
        <v>296</v>
      </c>
      <c r="AV1335" s="115">
        <v>60.713897384750702</v>
      </c>
      <c r="AW1335" s="115">
        <v>0.72726955709999996</v>
      </c>
    </row>
    <row r="1336" spans="1:49" x14ac:dyDescent="0.25">
      <c r="A1336" s="117">
        <v>220000</v>
      </c>
      <c r="B1336" s="117">
        <v>860000</v>
      </c>
      <c r="C1336" s="117">
        <v>860000</v>
      </c>
      <c r="D1336" s="115" t="s">
        <v>342</v>
      </c>
      <c r="E1336" s="115" t="s">
        <v>13</v>
      </c>
      <c r="F1336" s="115" t="s">
        <v>343</v>
      </c>
      <c r="G1336" s="115" t="s">
        <v>344</v>
      </c>
      <c r="H1336" s="115">
        <v>0.56000000000000005</v>
      </c>
      <c r="I1336" s="115">
        <v>0.48</v>
      </c>
      <c r="J1336" s="115" t="s">
        <v>350</v>
      </c>
      <c r="K1336" s="115">
        <v>0.27541982213101002</v>
      </c>
      <c r="L1336" s="115">
        <v>3674.18050671439</v>
      </c>
      <c r="M1336" s="115">
        <v>8.3516877744383304</v>
      </c>
      <c r="N1336" s="115">
        <v>1.1938105768738001</v>
      </c>
      <c r="O1336" s="115">
        <v>2.3002203613296102</v>
      </c>
      <c r="P1336" s="115">
        <v>0.32879909674071001</v>
      </c>
      <c r="Q1336" s="115">
        <v>1011.94214163653</v>
      </c>
      <c r="R1336" s="115">
        <v>1720</v>
      </c>
      <c r="S1336" s="115" t="s">
        <v>360</v>
      </c>
      <c r="T1336" s="115">
        <v>1720</v>
      </c>
      <c r="U1336" s="115" t="s">
        <v>352</v>
      </c>
      <c r="V1336" s="115" t="s">
        <v>350</v>
      </c>
      <c r="Z1336" s="115">
        <v>0</v>
      </c>
      <c r="AA1336" s="115">
        <v>1</v>
      </c>
      <c r="AB1336" s="115">
        <v>2.3002203613296102</v>
      </c>
      <c r="AC1336" s="115">
        <v>0.32879909674071001</v>
      </c>
      <c r="AD1336" s="115">
        <v>1011.94214163653</v>
      </c>
      <c r="AF1336" s="115">
        <v>-1</v>
      </c>
      <c r="AG1336" s="115">
        <v>-1</v>
      </c>
      <c r="AH1336" s="115">
        <v>-1</v>
      </c>
      <c r="AI1336" s="115">
        <v>-1</v>
      </c>
      <c r="AJ1336" s="115">
        <v>0</v>
      </c>
      <c r="AM1336" s="115" t="s">
        <v>348</v>
      </c>
      <c r="AN1336" s="115">
        <v>-1</v>
      </c>
      <c r="AQ1336" s="115">
        <v>609</v>
      </c>
      <c r="AR1336" s="115" t="s">
        <v>249</v>
      </c>
      <c r="AS1336" s="115" t="s">
        <v>358</v>
      </c>
      <c r="AT1336" s="115" t="s">
        <v>296</v>
      </c>
      <c r="AV1336" s="115">
        <v>144.705999919508</v>
      </c>
      <c r="AW1336" s="115">
        <v>0.82071544330000001</v>
      </c>
    </row>
    <row r="1337" spans="1:49" x14ac:dyDescent="0.25">
      <c r="A1337" s="117">
        <v>220000</v>
      </c>
      <c r="B1337" s="117">
        <v>860000</v>
      </c>
      <c r="C1337" s="117">
        <v>860000</v>
      </c>
      <c r="D1337" s="115" t="s">
        <v>342</v>
      </c>
      <c r="E1337" s="115" t="s">
        <v>13</v>
      </c>
      <c r="F1337" s="115" t="s">
        <v>343</v>
      </c>
      <c r="G1337" s="115" t="s">
        <v>344</v>
      </c>
      <c r="H1337" s="115">
        <v>0.56000000000000005</v>
      </c>
      <c r="I1337" s="115">
        <v>0.48</v>
      </c>
      <c r="J1337" s="115" t="s">
        <v>350</v>
      </c>
      <c r="K1337" s="115">
        <v>1.0861429510459999E-2</v>
      </c>
      <c r="L1337" s="115">
        <v>3674.18050671439</v>
      </c>
      <c r="M1337" s="115">
        <v>8.3516877744383304</v>
      </c>
      <c r="N1337" s="115">
        <v>1.1938105768738001</v>
      </c>
      <c r="O1337" s="115">
        <v>9.0711268055489999E-2</v>
      </c>
      <c r="P1337" s="115">
        <v>1.296648942956E-2</v>
      </c>
      <c r="Q1337" s="115">
        <v>39.906852582413997</v>
      </c>
      <c r="R1337" s="115">
        <v>1210</v>
      </c>
      <c r="S1337" s="115" t="s">
        <v>353</v>
      </c>
      <c r="T1337" s="115">
        <v>1210</v>
      </c>
      <c r="U1337" s="115" t="s">
        <v>352</v>
      </c>
      <c r="V1337" s="115" t="s">
        <v>350</v>
      </c>
      <c r="Z1337" s="115">
        <v>0</v>
      </c>
      <c r="AA1337" s="115">
        <v>1</v>
      </c>
      <c r="AB1337" s="115">
        <v>9.0711268055489999E-2</v>
      </c>
      <c r="AC1337" s="115">
        <v>1.296648942956E-2</v>
      </c>
      <c r="AD1337" s="115">
        <v>465.831836860603</v>
      </c>
      <c r="AF1337" s="115">
        <v>-1</v>
      </c>
      <c r="AG1337" s="115">
        <v>-1</v>
      </c>
      <c r="AH1337" s="115">
        <v>-1</v>
      </c>
      <c r="AI1337" s="115">
        <v>-1</v>
      </c>
      <c r="AJ1337" s="115">
        <v>0</v>
      </c>
      <c r="AM1337" s="115" t="s">
        <v>348</v>
      </c>
      <c r="AN1337" s="115">
        <v>-1</v>
      </c>
      <c r="AQ1337" s="115">
        <v>609</v>
      </c>
      <c r="AR1337" s="115" t="s">
        <v>249</v>
      </c>
      <c r="AS1337" s="115" t="s">
        <v>358</v>
      </c>
      <c r="AT1337" s="115" t="s">
        <v>296</v>
      </c>
      <c r="AV1337" s="115">
        <v>41.764108576904697</v>
      </c>
      <c r="AW1337" s="115">
        <v>0.3778035984</v>
      </c>
    </row>
    <row r="1338" spans="1:49" x14ac:dyDescent="0.25">
      <c r="A1338" s="117">
        <v>220000</v>
      </c>
      <c r="B1338" s="117">
        <v>860000</v>
      </c>
      <c r="C1338" s="117">
        <v>860000</v>
      </c>
      <c r="D1338" s="115" t="s">
        <v>342</v>
      </c>
      <c r="E1338" s="115" t="s">
        <v>13</v>
      </c>
      <c r="F1338" s="115" t="s">
        <v>343</v>
      </c>
      <c r="G1338" s="115" t="s">
        <v>344</v>
      </c>
      <c r="H1338" s="115">
        <v>0.56000000000000005</v>
      </c>
      <c r="I1338" s="115">
        <v>0.48</v>
      </c>
      <c r="J1338" s="115" t="s">
        <v>350</v>
      </c>
      <c r="K1338" s="115">
        <v>1.719911397351E-2</v>
      </c>
      <c r="L1338" s="115">
        <v>3674.18050671439</v>
      </c>
      <c r="M1338" s="115">
        <v>8.3516877744383304</v>
      </c>
      <c r="N1338" s="115">
        <v>1.1938105768738001</v>
      </c>
      <c r="O1338" s="115">
        <v>0.14364162990379001</v>
      </c>
      <c r="P1338" s="115">
        <v>2.0532484174440001E-2</v>
      </c>
      <c r="Q1338" s="115">
        <v>63.192649294255297</v>
      </c>
      <c r="R1338" s="115">
        <v>1210</v>
      </c>
      <c r="S1338" s="115" t="s">
        <v>353</v>
      </c>
      <c r="T1338" s="115">
        <v>1210</v>
      </c>
      <c r="U1338" s="115" t="s">
        <v>352</v>
      </c>
      <c r="V1338" s="115" t="s">
        <v>350</v>
      </c>
      <c r="Z1338" s="115">
        <v>0</v>
      </c>
      <c r="AA1338" s="115">
        <v>1</v>
      </c>
      <c r="AB1338" s="115">
        <v>0.14364162990379001</v>
      </c>
      <c r="AC1338" s="115">
        <v>2.0532484174440001E-2</v>
      </c>
      <c r="AD1338" s="115">
        <v>790.01642119921496</v>
      </c>
      <c r="AF1338" s="115">
        <v>-1</v>
      </c>
      <c r="AG1338" s="115">
        <v>-1</v>
      </c>
      <c r="AH1338" s="115">
        <v>-1</v>
      </c>
      <c r="AI1338" s="115">
        <v>-1</v>
      </c>
      <c r="AJ1338" s="115">
        <v>0</v>
      </c>
      <c r="AM1338" s="115" t="s">
        <v>348</v>
      </c>
      <c r="AN1338" s="115">
        <v>-1</v>
      </c>
      <c r="AQ1338" s="115">
        <v>609</v>
      </c>
      <c r="AR1338" s="115" t="s">
        <v>249</v>
      </c>
      <c r="AS1338" s="115" t="s">
        <v>358</v>
      </c>
      <c r="AT1338" s="115" t="s">
        <v>296</v>
      </c>
      <c r="AV1338" s="115">
        <v>67.0897136806432</v>
      </c>
      <c r="AW1338" s="115">
        <v>0.64072702449999996</v>
      </c>
    </row>
    <row r="1339" spans="1:49" x14ac:dyDescent="0.25">
      <c r="A1339" s="117">
        <v>220000</v>
      </c>
      <c r="B1339" s="117">
        <v>860000</v>
      </c>
      <c r="C1339" s="117">
        <v>860000</v>
      </c>
      <c r="D1339" s="115" t="s">
        <v>342</v>
      </c>
      <c r="E1339" s="115" t="s">
        <v>13</v>
      </c>
      <c r="F1339" s="115" t="s">
        <v>343</v>
      </c>
      <c r="G1339" s="115" t="s">
        <v>344</v>
      </c>
      <c r="H1339" s="115">
        <v>0.56000000000000005</v>
      </c>
      <c r="I1339" s="115">
        <v>0.48</v>
      </c>
      <c r="J1339" s="115" t="s">
        <v>350</v>
      </c>
      <c r="K1339" s="115">
        <v>9.3276384710000001E-5</v>
      </c>
      <c r="L1339" s="115">
        <v>3674.18050671439</v>
      </c>
      <c r="M1339" s="115">
        <v>8.3516877744383304</v>
      </c>
      <c r="N1339" s="115">
        <v>1.1938105768738001</v>
      </c>
      <c r="O1339" s="115">
        <v>7.7901524181999999E-4</v>
      </c>
      <c r="P1339" s="115">
        <v>1.1135433463E-4</v>
      </c>
      <c r="Q1339" s="115">
        <v>0.34271427443827002</v>
      </c>
      <c r="R1339" s="115">
        <v>1210</v>
      </c>
      <c r="S1339" s="115" t="s">
        <v>353</v>
      </c>
      <c r="T1339" s="115">
        <v>1210</v>
      </c>
      <c r="U1339" s="115" t="s">
        <v>352</v>
      </c>
      <c r="V1339" s="115" t="s">
        <v>350</v>
      </c>
      <c r="Z1339" s="115">
        <v>0</v>
      </c>
      <c r="AA1339" s="115">
        <v>1</v>
      </c>
      <c r="AB1339" s="115">
        <v>7.7901524181999999E-4</v>
      </c>
      <c r="AC1339" s="115">
        <v>1.1135433463E-4</v>
      </c>
      <c r="AD1339" s="115">
        <v>1.98405396450181</v>
      </c>
      <c r="AF1339" s="115">
        <v>-1</v>
      </c>
      <c r="AG1339" s="115">
        <v>-1</v>
      </c>
      <c r="AH1339" s="115">
        <v>-1</v>
      </c>
      <c r="AI1339" s="115">
        <v>-1</v>
      </c>
      <c r="AJ1339" s="115">
        <v>0</v>
      </c>
      <c r="AM1339" s="115" t="s">
        <v>348</v>
      </c>
      <c r="AN1339" s="115">
        <v>-1</v>
      </c>
      <c r="AQ1339" s="115">
        <v>609</v>
      </c>
      <c r="AR1339" s="115" t="s">
        <v>249</v>
      </c>
      <c r="AS1339" s="115" t="s">
        <v>358</v>
      </c>
      <c r="AT1339" s="115" t="s">
        <v>296</v>
      </c>
      <c r="AV1339" s="115">
        <v>4.5020103481122096</v>
      </c>
      <c r="AW1339" s="115">
        <v>1.6091273E-3</v>
      </c>
    </row>
    <row r="1340" spans="1:49" x14ac:dyDescent="0.25">
      <c r="A1340" s="117">
        <v>220000</v>
      </c>
      <c r="B1340" s="117">
        <v>860000</v>
      </c>
      <c r="C1340" s="117">
        <v>860000</v>
      </c>
      <c r="D1340" s="115" t="s">
        <v>342</v>
      </c>
      <c r="E1340" s="115" t="s">
        <v>13</v>
      </c>
      <c r="F1340" s="115" t="s">
        <v>343</v>
      </c>
      <c r="G1340" s="115" t="s">
        <v>344</v>
      </c>
      <c r="H1340" s="115">
        <v>0.56000000000000005</v>
      </c>
      <c r="I1340" s="115">
        <v>0.48</v>
      </c>
      <c r="J1340" s="115" t="s">
        <v>350</v>
      </c>
      <c r="K1340" s="115">
        <v>0.10606163086114</v>
      </c>
      <c r="L1340" s="115">
        <v>3695.9802375167401</v>
      </c>
      <c r="M1340" s="115">
        <v>9.2064256096435795</v>
      </c>
      <c r="N1340" s="115">
        <v>1.3537952612452899</v>
      </c>
      <c r="O1340" s="115">
        <v>0.97644851456060999</v>
      </c>
      <c r="P1340" s="115">
        <v>0.14358573325976001</v>
      </c>
      <c r="Q1340" s="115">
        <v>392.00169162158699</v>
      </c>
      <c r="R1340" s="115">
        <v>1200</v>
      </c>
      <c r="S1340" s="115" t="s">
        <v>351</v>
      </c>
      <c r="T1340" s="115">
        <v>1200</v>
      </c>
      <c r="U1340" s="115" t="s">
        <v>352</v>
      </c>
      <c r="V1340" s="115" t="s">
        <v>350</v>
      </c>
      <c r="Z1340" s="115">
        <v>0</v>
      </c>
      <c r="AA1340" s="115">
        <v>1</v>
      </c>
      <c r="AB1340" s="115">
        <v>0.97644851456060999</v>
      </c>
      <c r="AC1340" s="115">
        <v>0.14358573325976001</v>
      </c>
      <c r="AD1340" s="115">
        <v>392.00169162158699</v>
      </c>
      <c r="AF1340" s="115">
        <v>-1</v>
      </c>
      <c r="AG1340" s="115">
        <v>-1</v>
      </c>
      <c r="AH1340" s="115">
        <v>-1</v>
      </c>
      <c r="AI1340" s="115">
        <v>-1</v>
      </c>
      <c r="AJ1340" s="115">
        <v>0</v>
      </c>
      <c r="AM1340" s="115" t="s">
        <v>348</v>
      </c>
      <c r="AN1340" s="115">
        <v>-1</v>
      </c>
      <c r="AQ1340" s="115">
        <v>609</v>
      </c>
      <c r="AR1340" s="115" t="s">
        <v>249</v>
      </c>
      <c r="AS1340" s="115" t="s">
        <v>358</v>
      </c>
      <c r="AT1340" s="115" t="s">
        <v>296</v>
      </c>
      <c r="AV1340" s="115">
        <v>117.183368268903</v>
      </c>
      <c r="AW1340" s="115">
        <v>0.31792513509999998</v>
      </c>
    </row>
    <row r="1341" spans="1:49" x14ac:dyDescent="0.25">
      <c r="A1341" s="117">
        <v>220000</v>
      </c>
      <c r="B1341" s="117">
        <v>860000</v>
      </c>
      <c r="C1341" s="117">
        <v>860000</v>
      </c>
      <c r="D1341" s="115" t="s">
        <v>342</v>
      </c>
      <c r="E1341" s="115" t="s">
        <v>13</v>
      </c>
      <c r="F1341" s="115" t="s">
        <v>343</v>
      </c>
      <c r="G1341" s="115" t="s">
        <v>344</v>
      </c>
      <c r="H1341" s="115">
        <v>0.56000000000000005</v>
      </c>
      <c r="I1341" s="115">
        <v>0.48</v>
      </c>
      <c r="J1341" s="115" t="s">
        <v>350</v>
      </c>
      <c r="K1341" s="115">
        <v>7.0566986213299997E-3</v>
      </c>
      <c r="L1341" s="115">
        <v>3695.9802375167401</v>
      </c>
      <c r="M1341" s="115">
        <v>9.2064256096435795</v>
      </c>
      <c r="N1341" s="115">
        <v>1.3537952612452899</v>
      </c>
      <c r="O1341" s="115">
        <v>6.4966970906960006E-2</v>
      </c>
      <c r="P1341" s="115">
        <v>9.5533251535899998E-3</v>
      </c>
      <c r="Q1341" s="115">
        <v>26.081418646554699</v>
      </c>
      <c r="R1341" s="115">
        <v>1210</v>
      </c>
      <c r="S1341" s="115" t="s">
        <v>353</v>
      </c>
      <c r="T1341" s="115">
        <v>1210</v>
      </c>
      <c r="U1341" s="115" t="s">
        <v>352</v>
      </c>
      <c r="V1341" s="115" t="s">
        <v>350</v>
      </c>
      <c r="Z1341" s="115">
        <v>0</v>
      </c>
      <c r="AA1341" s="115">
        <v>1</v>
      </c>
      <c r="AB1341" s="115">
        <v>6.4966970906960006E-2</v>
      </c>
      <c r="AC1341" s="115">
        <v>9.5533251535899998E-3</v>
      </c>
      <c r="AD1341" s="115">
        <v>130.92685851939299</v>
      </c>
      <c r="AF1341" s="115">
        <v>-1</v>
      </c>
      <c r="AG1341" s="115">
        <v>-1</v>
      </c>
      <c r="AH1341" s="115">
        <v>-1</v>
      </c>
      <c r="AI1341" s="115">
        <v>-1</v>
      </c>
      <c r="AJ1341" s="115">
        <v>0</v>
      </c>
      <c r="AM1341" s="115" t="s">
        <v>348</v>
      </c>
      <c r="AN1341" s="115">
        <v>-1</v>
      </c>
      <c r="AQ1341" s="115">
        <v>609</v>
      </c>
      <c r="AR1341" s="115" t="s">
        <v>249</v>
      </c>
      <c r="AS1341" s="115" t="s">
        <v>358</v>
      </c>
      <c r="AT1341" s="115" t="s">
        <v>296</v>
      </c>
      <c r="AV1341" s="115">
        <v>22.565872842025598</v>
      </c>
      <c r="AW1341" s="115">
        <v>0.10618561109999999</v>
      </c>
    </row>
    <row r="1342" spans="1:49" x14ac:dyDescent="0.25">
      <c r="A1342" s="117">
        <v>220000</v>
      </c>
      <c r="B1342" s="117">
        <v>860000</v>
      </c>
      <c r="C1342" s="117">
        <v>860000</v>
      </c>
      <c r="D1342" s="115" t="s">
        <v>342</v>
      </c>
      <c r="E1342" s="115" t="s">
        <v>13</v>
      </c>
      <c r="F1342" s="115" t="s">
        <v>343</v>
      </c>
      <c r="G1342" s="115" t="s">
        <v>344</v>
      </c>
      <c r="H1342" s="115">
        <v>0.56000000000000005</v>
      </c>
      <c r="I1342" s="115">
        <v>0.48</v>
      </c>
      <c r="J1342" s="115" t="s">
        <v>350</v>
      </c>
      <c r="K1342" s="115">
        <v>4.9711491739849997E-2</v>
      </c>
      <c r="L1342" s="115">
        <v>3695.9802375167401</v>
      </c>
      <c r="M1342" s="115">
        <v>9.2064256096435795</v>
      </c>
      <c r="N1342" s="115">
        <v>1.3537952612452899</v>
      </c>
      <c r="O1342" s="115">
        <v>0.45766515064735003</v>
      </c>
      <c r="P1342" s="115">
        <v>6.7299181946839995E-2</v>
      </c>
      <c r="Q1342" s="115">
        <v>183.73269104796901</v>
      </c>
      <c r="R1342" s="115">
        <v>1210</v>
      </c>
      <c r="S1342" s="115" t="s">
        <v>353</v>
      </c>
      <c r="T1342" s="115">
        <v>1210</v>
      </c>
      <c r="U1342" s="115" t="s">
        <v>352</v>
      </c>
      <c r="V1342" s="115" t="s">
        <v>350</v>
      </c>
      <c r="Z1342" s="115">
        <v>0</v>
      </c>
      <c r="AA1342" s="115">
        <v>1</v>
      </c>
      <c r="AB1342" s="115">
        <v>0.45766515064735003</v>
      </c>
      <c r="AC1342" s="115">
        <v>6.7299181946839995E-2</v>
      </c>
      <c r="AD1342" s="115">
        <v>1018.37112453921</v>
      </c>
      <c r="AF1342" s="115">
        <v>-1</v>
      </c>
      <c r="AG1342" s="115">
        <v>-1</v>
      </c>
      <c r="AH1342" s="115">
        <v>-1</v>
      </c>
      <c r="AI1342" s="115">
        <v>-1</v>
      </c>
      <c r="AJ1342" s="115">
        <v>0</v>
      </c>
      <c r="AM1342" s="115" t="s">
        <v>348</v>
      </c>
      <c r="AN1342" s="115">
        <v>-1</v>
      </c>
      <c r="AQ1342" s="115">
        <v>609</v>
      </c>
      <c r="AR1342" s="115" t="s">
        <v>249</v>
      </c>
      <c r="AS1342" s="115" t="s">
        <v>358</v>
      </c>
      <c r="AT1342" s="115" t="s">
        <v>296</v>
      </c>
      <c r="AV1342" s="115">
        <v>68.932998396358499</v>
      </c>
      <c r="AW1342" s="115">
        <v>0.82592954139999997</v>
      </c>
    </row>
    <row r="1343" spans="1:49" x14ac:dyDescent="0.25">
      <c r="A1343" s="117">
        <v>220000</v>
      </c>
      <c r="B1343" s="117">
        <v>860000</v>
      </c>
      <c r="C1343" s="117">
        <v>860000</v>
      </c>
      <c r="D1343" s="115" t="s">
        <v>342</v>
      </c>
      <c r="E1343" s="115" t="s">
        <v>13</v>
      </c>
      <c r="F1343" s="115" t="s">
        <v>343</v>
      </c>
      <c r="G1343" s="115" t="s">
        <v>344</v>
      </c>
      <c r="H1343" s="115">
        <v>0.56000000000000005</v>
      </c>
      <c r="I1343" s="115">
        <v>0.48</v>
      </c>
      <c r="J1343" s="115" t="s">
        <v>350</v>
      </c>
      <c r="K1343" s="115">
        <v>3.5232935480859998E-2</v>
      </c>
      <c r="L1343" s="115">
        <v>3695.9802375167401</v>
      </c>
      <c r="M1343" s="115">
        <v>9.2064256096435795</v>
      </c>
      <c r="N1343" s="115">
        <v>1.3537952612452899</v>
      </c>
      <c r="O1343" s="115">
        <v>0.32436939951395999</v>
      </c>
      <c r="P1343" s="115">
        <v>4.769818109375E-2</v>
      </c>
      <c r="Q1343" s="115">
        <v>130.22023324698301</v>
      </c>
      <c r="R1343" s="115">
        <v>1210</v>
      </c>
      <c r="S1343" s="115" t="s">
        <v>353</v>
      </c>
      <c r="T1343" s="115">
        <v>1210</v>
      </c>
      <c r="U1343" s="115" t="s">
        <v>352</v>
      </c>
      <c r="V1343" s="115" t="s">
        <v>350</v>
      </c>
      <c r="Z1343" s="115">
        <v>0</v>
      </c>
      <c r="AA1343" s="115">
        <v>1</v>
      </c>
      <c r="AB1343" s="115">
        <v>0.32436939951395999</v>
      </c>
      <c r="AC1343" s="115">
        <v>4.769818109375E-2</v>
      </c>
      <c r="AD1343" s="115">
        <v>741.94184230202404</v>
      </c>
      <c r="AF1343" s="115">
        <v>-1</v>
      </c>
      <c r="AG1343" s="115">
        <v>-1</v>
      </c>
      <c r="AH1343" s="115">
        <v>-1</v>
      </c>
      <c r="AI1343" s="115">
        <v>-1</v>
      </c>
      <c r="AJ1343" s="115">
        <v>0</v>
      </c>
      <c r="AM1343" s="115" t="s">
        <v>348</v>
      </c>
      <c r="AN1343" s="115">
        <v>-1</v>
      </c>
      <c r="AQ1343" s="115">
        <v>609</v>
      </c>
      <c r="AR1343" s="115" t="s">
        <v>249</v>
      </c>
      <c r="AS1343" s="115" t="s">
        <v>358</v>
      </c>
      <c r="AT1343" s="115" t="s">
        <v>296</v>
      </c>
      <c r="AV1343" s="115">
        <v>53.2049409492557</v>
      </c>
      <c r="AW1343" s="115">
        <v>0.6017370984</v>
      </c>
    </row>
    <row r="1344" spans="1:49" x14ac:dyDescent="0.25">
      <c r="A1344" s="117">
        <v>220000</v>
      </c>
      <c r="B1344" s="117">
        <v>860000</v>
      </c>
      <c r="C1344" s="117">
        <v>860000</v>
      </c>
      <c r="D1344" s="115" t="s">
        <v>342</v>
      </c>
      <c r="E1344" s="115" t="s">
        <v>13</v>
      </c>
      <c r="F1344" s="115" t="s">
        <v>343</v>
      </c>
      <c r="G1344" s="115" t="s">
        <v>344</v>
      </c>
      <c r="H1344" s="115">
        <v>0.56000000000000005</v>
      </c>
      <c r="I1344" s="115">
        <v>0.48</v>
      </c>
      <c r="J1344" s="115" t="s">
        <v>350</v>
      </c>
      <c r="K1344" s="115">
        <v>7.5440978587069996E-2</v>
      </c>
      <c r="L1344" s="115">
        <v>3710.7204820836</v>
      </c>
      <c r="M1344" s="115">
        <v>9.2408552612158203</v>
      </c>
      <c r="N1344" s="115">
        <v>1.3587803342467499</v>
      </c>
      <c r="O1344" s="115">
        <v>0.69713916388767005</v>
      </c>
      <c r="P1344" s="115">
        <v>0.10250771810044999</v>
      </c>
      <c r="Q1344" s="115">
        <v>279.940384431501</v>
      </c>
      <c r="R1344" s="115">
        <v>1200</v>
      </c>
      <c r="S1344" s="115" t="s">
        <v>351</v>
      </c>
      <c r="T1344" s="115">
        <v>1200</v>
      </c>
      <c r="U1344" s="115" t="s">
        <v>352</v>
      </c>
      <c r="V1344" s="115" t="s">
        <v>350</v>
      </c>
      <c r="Z1344" s="115">
        <v>0</v>
      </c>
      <c r="AA1344" s="115">
        <v>1</v>
      </c>
      <c r="AB1344" s="115">
        <v>0.69713916388767005</v>
      </c>
      <c r="AC1344" s="115">
        <v>0.10250771810044999</v>
      </c>
      <c r="AD1344" s="115">
        <v>279.940384431501</v>
      </c>
      <c r="AF1344" s="115">
        <v>-1</v>
      </c>
      <c r="AG1344" s="115">
        <v>-1</v>
      </c>
      <c r="AH1344" s="115">
        <v>-1</v>
      </c>
      <c r="AI1344" s="115">
        <v>-1</v>
      </c>
      <c r="AJ1344" s="115">
        <v>0</v>
      </c>
      <c r="AM1344" s="115" t="s">
        <v>348</v>
      </c>
      <c r="AN1344" s="115">
        <v>-1</v>
      </c>
      <c r="AQ1344" s="115">
        <v>609</v>
      </c>
      <c r="AR1344" s="115" t="s">
        <v>249</v>
      </c>
      <c r="AS1344" s="115" t="s">
        <v>358</v>
      </c>
      <c r="AT1344" s="115" t="s">
        <v>296</v>
      </c>
      <c r="AV1344" s="115">
        <v>199.98637237038301</v>
      </c>
      <c r="AW1344" s="115">
        <v>0.22704005229999999</v>
      </c>
    </row>
    <row r="1345" spans="1:49" x14ac:dyDescent="0.25">
      <c r="A1345" s="117">
        <v>220000</v>
      </c>
      <c r="B1345" s="117">
        <v>860000</v>
      </c>
      <c r="C1345" s="117">
        <v>860000</v>
      </c>
      <c r="D1345" s="115" t="s">
        <v>342</v>
      </c>
      <c r="E1345" s="115" t="s">
        <v>13</v>
      </c>
      <c r="F1345" s="115" t="s">
        <v>343</v>
      </c>
      <c r="G1345" s="115" t="s">
        <v>344</v>
      </c>
      <c r="H1345" s="115">
        <v>0.56000000000000005</v>
      </c>
      <c r="I1345" s="115">
        <v>0.48</v>
      </c>
      <c r="J1345" s="115" t="s">
        <v>350</v>
      </c>
      <c r="K1345" s="115">
        <v>3.72375967507E-3</v>
      </c>
      <c r="L1345" s="115">
        <v>3710.7204820836</v>
      </c>
      <c r="M1345" s="115">
        <v>9.2408552612158203</v>
      </c>
      <c r="N1345" s="115">
        <v>1.3587803342467499</v>
      </c>
      <c r="O1345" s="115">
        <v>3.4410724184890003E-2</v>
      </c>
      <c r="P1345" s="115">
        <v>5.0597714159399997E-3</v>
      </c>
      <c r="Q1345" s="115">
        <v>13.817831296646601</v>
      </c>
      <c r="R1345" s="115">
        <v>1210</v>
      </c>
      <c r="S1345" s="115" t="s">
        <v>353</v>
      </c>
      <c r="T1345" s="115">
        <v>1210</v>
      </c>
      <c r="U1345" s="115" t="s">
        <v>352</v>
      </c>
      <c r="V1345" s="115" t="s">
        <v>350</v>
      </c>
      <c r="Z1345" s="115">
        <v>0</v>
      </c>
      <c r="AA1345" s="115">
        <v>1</v>
      </c>
      <c r="AB1345" s="115">
        <v>3.4410724184890003E-2</v>
      </c>
      <c r="AC1345" s="115">
        <v>5.0597714159399997E-3</v>
      </c>
      <c r="AD1345" s="115">
        <v>13.817831296648199</v>
      </c>
      <c r="AF1345" s="115">
        <v>-1</v>
      </c>
      <c r="AG1345" s="115">
        <v>-1</v>
      </c>
      <c r="AH1345" s="115">
        <v>-1</v>
      </c>
      <c r="AI1345" s="115">
        <v>-1</v>
      </c>
      <c r="AJ1345" s="115">
        <v>0</v>
      </c>
      <c r="AM1345" s="115" t="s">
        <v>348</v>
      </c>
      <c r="AN1345" s="115">
        <v>-1</v>
      </c>
      <c r="AQ1345" s="115">
        <v>609</v>
      </c>
      <c r="AR1345" s="115" t="s">
        <v>249</v>
      </c>
      <c r="AS1345" s="115" t="s">
        <v>358</v>
      </c>
      <c r="AT1345" s="115" t="s">
        <v>296</v>
      </c>
      <c r="AV1345" s="115">
        <v>38.7260829007731</v>
      </c>
      <c r="AW1345" s="115">
        <v>1.12066758E-2</v>
      </c>
    </row>
    <row r="1346" spans="1:49" x14ac:dyDescent="0.25">
      <c r="A1346" s="117">
        <v>220000</v>
      </c>
      <c r="B1346" s="117">
        <v>860000</v>
      </c>
      <c r="C1346" s="117">
        <v>860000</v>
      </c>
      <c r="D1346" s="115" t="s">
        <v>342</v>
      </c>
      <c r="E1346" s="115" t="s">
        <v>13</v>
      </c>
      <c r="F1346" s="115" t="s">
        <v>343</v>
      </c>
      <c r="G1346" s="115" t="s">
        <v>344</v>
      </c>
      <c r="H1346" s="115">
        <v>0.56000000000000005</v>
      </c>
      <c r="I1346" s="115">
        <v>0.48</v>
      </c>
      <c r="J1346" s="115" t="s">
        <v>350</v>
      </c>
      <c r="K1346" s="115">
        <v>0.18651036177756999</v>
      </c>
      <c r="L1346" s="115">
        <v>3710.7204820836</v>
      </c>
      <c r="M1346" s="115">
        <v>9.2408552612158203</v>
      </c>
      <c r="N1346" s="115">
        <v>1.3587803342467499</v>
      </c>
      <c r="O1346" s="115">
        <v>1.72351525790353</v>
      </c>
      <c r="P1346" s="115">
        <v>0.25342661171661002</v>
      </c>
      <c r="Q1346" s="115">
        <v>692.08781956885502</v>
      </c>
      <c r="R1346" s="115">
        <v>1210</v>
      </c>
      <c r="S1346" s="115" t="s">
        <v>353</v>
      </c>
      <c r="T1346" s="115">
        <v>1210</v>
      </c>
      <c r="U1346" s="115" t="s">
        <v>352</v>
      </c>
      <c r="V1346" s="115" t="s">
        <v>350</v>
      </c>
      <c r="Z1346" s="115">
        <v>0</v>
      </c>
      <c r="AA1346" s="115">
        <v>1</v>
      </c>
      <c r="AB1346" s="115">
        <v>1.72351525790353</v>
      </c>
      <c r="AC1346" s="115">
        <v>0.25342661171661002</v>
      </c>
      <c r="AD1346" s="115">
        <v>692.08781956885502</v>
      </c>
      <c r="AF1346" s="115">
        <v>-1</v>
      </c>
      <c r="AG1346" s="115">
        <v>-1</v>
      </c>
      <c r="AH1346" s="115">
        <v>-1</v>
      </c>
      <c r="AI1346" s="115">
        <v>-1</v>
      </c>
      <c r="AJ1346" s="115">
        <v>0</v>
      </c>
      <c r="AM1346" s="115" t="s">
        <v>348</v>
      </c>
      <c r="AN1346" s="115">
        <v>-1</v>
      </c>
      <c r="AQ1346" s="115">
        <v>609</v>
      </c>
      <c r="AR1346" s="115" t="s">
        <v>249</v>
      </c>
      <c r="AS1346" s="115" t="s">
        <v>358</v>
      </c>
      <c r="AT1346" s="115" t="s">
        <v>296</v>
      </c>
      <c r="AV1346" s="115">
        <v>125.20823381303001</v>
      </c>
      <c r="AW1346" s="115">
        <v>0.56130398989999997</v>
      </c>
    </row>
    <row r="1347" spans="1:49" x14ac:dyDescent="0.25">
      <c r="A1347" s="117">
        <v>220000</v>
      </c>
      <c r="B1347" s="117">
        <v>860000</v>
      </c>
      <c r="C1347" s="117">
        <v>860000</v>
      </c>
      <c r="D1347" s="115" t="s">
        <v>342</v>
      </c>
      <c r="E1347" s="115" t="s">
        <v>13</v>
      </c>
      <c r="F1347" s="115" t="s">
        <v>343</v>
      </c>
      <c r="G1347" s="115" t="s">
        <v>344</v>
      </c>
      <c r="H1347" s="115">
        <v>0.56000000000000005</v>
      </c>
      <c r="I1347" s="115">
        <v>0.48</v>
      </c>
      <c r="J1347" s="115" t="s">
        <v>350</v>
      </c>
      <c r="K1347" s="115">
        <v>0.34750065181688</v>
      </c>
      <c r="L1347" s="115">
        <v>3710.7204820836</v>
      </c>
      <c r="M1347" s="115">
        <v>9.2408552612158203</v>
      </c>
      <c r="N1347" s="115">
        <v>1.3587803342467499</v>
      </c>
      <c r="O1347" s="115">
        <v>3.2112032266179602</v>
      </c>
      <c r="P1347" s="115">
        <v>0.4721770518267</v>
      </c>
      <c r="Q1347" s="115">
        <v>1289.4777862343001</v>
      </c>
      <c r="R1347" s="115">
        <v>1210</v>
      </c>
      <c r="S1347" s="115" t="s">
        <v>353</v>
      </c>
      <c r="T1347" s="115">
        <v>1210</v>
      </c>
      <c r="U1347" s="115" t="s">
        <v>352</v>
      </c>
      <c r="V1347" s="115" t="s">
        <v>350</v>
      </c>
      <c r="Z1347" s="115">
        <v>0</v>
      </c>
      <c r="AA1347" s="115">
        <v>1</v>
      </c>
      <c r="AB1347" s="115">
        <v>3.2112032266179602</v>
      </c>
      <c r="AC1347" s="115">
        <v>0.4721770518267</v>
      </c>
      <c r="AD1347" s="115">
        <v>1289.4777862343001</v>
      </c>
      <c r="AF1347" s="115">
        <v>-1</v>
      </c>
      <c r="AG1347" s="115">
        <v>-1</v>
      </c>
      <c r="AH1347" s="115">
        <v>-1</v>
      </c>
      <c r="AI1347" s="115">
        <v>-1</v>
      </c>
      <c r="AJ1347" s="115">
        <v>0</v>
      </c>
      <c r="AM1347" s="115" t="s">
        <v>348</v>
      </c>
      <c r="AN1347" s="115">
        <v>-1</v>
      </c>
      <c r="AQ1347" s="115">
        <v>609</v>
      </c>
      <c r="AR1347" s="115" t="s">
        <v>249</v>
      </c>
      <c r="AS1347" s="115" t="s">
        <v>358</v>
      </c>
      <c r="AT1347" s="115" t="s">
        <v>296</v>
      </c>
      <c r="AV1347" s="115">
        <v>153.710508220121</v>
      </c>
      <c r="AW1347" s="115">
        <v>1.0458051794000001</v>
      </c>
    </row>
    <row r="1348" spans="1:49" x14ac:dyDescent="0.25">
      <c r="A1348" s="117">
        <v>220000</v>
      </c>
      <c r="B1348" s="117">
        <v>860000</v>
      </c>
      <c r="C1348" s="117">
        <v>860000</v>
      </c>
      <c r="D1348" s="115" t="s">
        <v>342</v>
      </c>
      <c r="E1348" s="115" t="s">
        <v>13</v>
      </c>
      <c r="F1348" s="115" t="s">
        <v>343</v>
      </c>
      <c r="G1348" s="115" t="s">
        <v>344</v>
      </c>
      <c r="H1348" s="115">
        <v>0.56000000000000005</v>
      </c>
      <c r="I1348" s="115">
        <v>0.48</v>
      </c>
      <c r="J1348" s="115" t="s">
        <v>350</v>
      </c>
      <c r="K1348" s="115">
        <v>3.0235835326E-4</v>
      </c>
      <c r="L1348" s="115">
        <v>3710.7204820836</v>
      </c>
      <c r="M1348" s="115">
        <v>9.2408552612158203</v>
      </c>
      <c r="N1348" s="115">
        <v>1.3587803342467499</v>
      </c>
      <c r="O1348" s="115">
        <v>2.7940497795499999E-3</v>
      </c>
      <c r="P1348" s="115">
        <v>4.1083858430999997E-4</v>
      </c>
      <c r="Q1348" s="115">
        <v>1.1219673343932099</v>
      </c>
      <c r="R1348" s="115">
        <v>1210</v>
      </c>
      <c r="S1348" s="115" t="s">
        <v>353</v>
      </c>
      <c r="T1348" s="115">
        <v>1210</v>
      </c>
      <c r="U1348" s="115" t="s">
        <v>352</v>
      </c>
      <c r="V1348" s="115" t="s">
        <v>350</v>
      </c>
      <c r="Z1348" s="115">
        <v>0</v>
      </c>
      <c r="AA1348" s="115">
        <v>1</v>
      </c>
      <c r="AB1348" s="115">
        <v>2.7940497795499999E-3</v>
      </c>
      <c r="AC1348" s="115">
        <v>4.1083858430999997E-4</v>
      </c>
      <c r="AD1348" s="115">
        <v>1.1219673343929</v>
      </c>
      <c r="AF1348" s="115">
        <v>-1</v>
      </c>
      <c r="AG1348" s="115">
        <v>-1</v>
      </c>
      <c r="AH1348" s="115">
        <v>-1</v>
      </c>
      <c r="AI1348" s="115">
        <v>-1</v>
      </c>
      <c r="AJ1348" s="115">
        <v>0</v>
      </c>
      <c r="AM1348" s="115" t="s">
        <v>348</v>
      </c>
      <c r="AN1348" s="115">
        <v>-1</v>
      </c>
      <c r="AQ1348" s="115">
        <v>609</v>
      </c>
      <c r="AR1348" s="115" t="s">
        <v>249</v>
      </c>
      <c r="AS1348" s="115" t="s">
        <v>358</v>
      </c>
      <c r="AT1348" s="115" t="s">
        <v>296</v>
      </c>
      <c r="AV1348" s="115">
        <v>5.6389198837074002</v>
      </c>
      <c r="AW1348" s="115">
        <v>9.0994920000000003E-4</v>
      </c>
    </row>
    <row r="1349" spans="1:49" x14ac:dyDescent="0.25">
      <c r="A1349" s="117">
        <v>220000</v>
      </c>
      <c r="B1349" s="117">
        <v>860000</v>
      </c>
      <c r="C1349" s="117">
        <v>860000</v>
      </c>
      <c r="D1349" s="115" t="s">
        <v>342</v>
      </c>
      <c r="E1349" s="115" t="s">
        <v>13</v>
      </c>
      <c r="F1349" s="115" t="s">
        <v>343</v>
      </c>
      <c r="G1349" s="115" t="s">
        <v>344</v>
      </c>
      <c r="H1349" s="115">
        <v>0.56000000000000005</v>
      </c>
      <c r="I1349" s="115">
        <v>0.48</v>
      </c>
      <c r="J1349" s="115" t="s">
        <v>350</v>
      </c>
      <c r="K1349" s="115">
        <v>4.2853432739299998E-3</v>
      </c>
      <c r="L1349" s="115">
        <v>3710.7204820836</v>
      </c>
      <c r="M1349" s="115">
        <v>9.2408552612158203</v>
      </c>
      <c r="N1349" s="115">
        <v>1.3587803342467499</v>
      </c>
      <c r="O1349" s="115">
        <v>3.9600236939069999E-2</v>
      </c>
      <c r="P1349" s="115">
        <v>5.8228401661199998E-3</v>
      </c>
      <c r="Q1349" s="115">
        <v>15.901711059357201</v>
      </c>
      <c r="R1349" s="115">
        <v>1210</v>
      </c>
      <c r="S1349" s="115" t="s">
        <v>353</v>
      </c>
      <c r="T1349" s="115">
        <v>1210</v>
      </c>
      <c r="U1349" s="115" t="s">
        <v>352</v>
      </c>
      <c r="V1349" s="115" t="s">
        <v>350</v>
      </c>
      <c r="Z1349" s="115">
        <v>0</v>
      </c>
      <c r="AA1349" s="115">
        <v>1</v>
      </c>
      <c r="AB1349" s="115">
        <v>3.9600236939069999E-2</v>
      </c>
      <c r="AC1349" s="115">
        <v>5.8228401661199998E-3</v>
      </c>
      <c r="AD1349" s="115">
        <v>15.9017110593564</v>
      </c>
      <c r="AF1349" s="115">
        <v>-1</v>
      </c>
      <c r="AG1349" s="115">
        <v>-1</v>
      </c>
      <c r="AH1349" s="115">
        <v>-1</v>
      </c>
      <c r="AI1349" s="115">
        <v>-1</v>
      </c>
      <c r="AJ1349" s="115">
        <v>0</v>
      </c>
      <c r="AM1349" s="115" t="s">
        <v>348</v>
      </c>
      <c r="AN1349" s="115">
        <v>-1</v>
      </c>
      <c r="AQ1349" s="115">
        <v>609</v>
      </c>
      <c r="AR1349" s="115" t="s">
        <v>249</v>
      </c>
      <c r="AS1349" s="115" t="s">
        <v>358</v>
      </c>
      <c r="AT1349" s="115" t="s">
        <v>296</v>
      </c>
      <c r="AV1349" s="115">
        <v>53.803271977881401</v>
      </c>
      <c r="AW1349" s="115">
        <v>1.28967648E-2</v>
      </c>
    </row>
    <row r="1350" spans="1:49" x14ac:dyDescent="0.25">
      <c r="A1350" s="117">
        <v>220000</v>
      </c>
      <c r="B1350" s="117">
        <v>860000</v>
      </c>
      <c r="C1350" s="117">
        <v>860000</v>
      </c>
      <c r="D1350" s="115" t="s">
        <v>342</v>
      </c>
      <c r="E1350" s="115" t="s">
        <v>13</v>
      </c>
      <c r="F1350" s="115" t="s">
        <v>343</v>
      </c>
      <c r="G1350" s="115" t="s">
        <v>344</v>
      </c>
      <c r="H1350" s="115">
        <v>0.56000000000000005</v>
      </c>
      <c r="I1350" s="115">
        <v>0.48</v>
      </c>
      <c r="J1350" s="115" t="s">
        <v>350</v>
      </c>
      <c r="K1350" s="115">
        <v>7.25886990796E-3</v>
      </c>
      <c r="L1350" s="115">
        <v>3705.2314153591901</v>
      </c>
      <c r="M1350" s="115">
        <v>9.22801352586219</v>
      </c>
      <c r="N1350" s="115">
        <v>1.35692023097352</v>
      </c>
      <c r="O1350" s="115">
        <v>6.6984949693169996E-2</v>
      </c>
      <c r="P1350" s="115">
        <v>9.8497074321200005E-3</v>
      </c>
      <c r="Q1350" s="115">
        <v>26.8957928229974</v>
      </c>
      <c r="R1350" s="115">
        <v>1200</v>
      </c>
      <c r="S1350" s="115" t="s">
        <v>351</v>
      </c>
      <c r="T1350" s="115">
        <v>1200</v>
      </c>
      <c r="U1350" s="115" t="s">
        <v>352</v>
      </c>
      <c r="V1350" s="115" t="s">
        <v>350</v>
      </c>
      <c r="Z1350" s="115">
        <v>0</v>
      </c>
      <c r="AA1350" s="115">
        <v>1</v>
      </c>
      <c r="AB1350" s="115">
        <v>6.6984949693169996E-2</v>
      </c>
      <c r="AC1350" s="115">
        <v>9.8497074321200005E-3</v>
      </c>
      <c r="AD1350" s="115">
        <v>898.19923390178303</v>
      </c>
      <c r="AF1350" s="115">
        <v>-1</v>
      </c>
      <c r="AG1350" s="115">
        <v>-1</v>
      </c>
      <c r="AH1350" s="115">
        <v>-1</v>
      </c>
      <c r="AI1350" s="115">
        <v>-1</v>
      </c>
      <c r="AJ1350" s="115">
        <v>0</v>
      </c>
      <c r="AM1350" s="115" t="s">
        <v>348</v>
      </c>
      <c r="AN1350" s="115">
        <v>-1</v>
      </c>
      <c r="AQ1350" s="115">
        <v>609</v>
      </c>
      <c r="AR1350" s="115" t="s">
        <v>249</v>
      </c>
      <c r="AS1350" s="115" t="s">
        <v>358</v>
      </c>
      <c r="AT1350" s="115" t="s">
        <v>296</v>
      </c>
      <c r="AV1350" s="115">
        <v>30.947754969214301</v>
      </c>
      <c r="AW1350" s="115">
        <v>0.728466532</v>
      </c>
    </row>
    <row r="1351" spans="1:49" x14ac:dyDescent="0.25">
      <c r="A1351" s="117">
        <v>220000</v>
      </c>
      <c r="B1351" s="117">
        <v>860000</v>
      </c>
      <c r="C1351" s="117">
        <v>860000</v>
      </c>
      <c r="D1351" s="115" t="s">
        <v>342</v>
      </c>
      <c r="E1351" s="115" t="s">
        <v>13</v>
      </c>
      <c r="F1351" s="115" t="s">
        <v>343</v>
      </c>
      <c r="G1351" s="115" t="s">
        <v>344</v>
      </c>
      <c r="H1351" s="115">
        <v>0.56000000000000005</v>
      </c>
      <c r="I1351" s="115">
        <v>0.48</v>
      </c>
      <c r="J1351" s="115" t="s">
        <v>350</v>
      </c>
      <c r="K1351" s="115">
        <v>7.4744746379819996E-2</v>
      </c>
      <c r="L1351" s="115">
        <v>3705.2314161873701</v>
      </c>
      <c r="M1351" s="115">
        <v>9.2280135279248103</v>
      </c>
      <c r="N1351" s="115">
        <v>1.35692023127682</v>
      </c>
      <c r="O1351" s="115">
        <v>0.68974553073428002</v>
      </c>
      <c r="P1351" s="115">
        <v>0.10142265854443</v>
      </c>
      <c r="Q1351" s="115">
        <v>276.94658248146601</v>
      </c>
      <c r="R1351" s="115">
        <v>1200</v>
      </c>
      <c r="S1351" s="115" t="s">
        <v>351</v>
      </c>
      <c r="T1351" s="115">
        <v>1200</v>
      </c>
      <c r="U1351" s="115" t="s">
        <v>352</v>
      </c>
      <c r="V1351" s="115" t="s">
        <v>350</v>
      </c>
      <c r="Z1351" s="115">
        <v>0</v>
      </c>
      <c r="AA1351" s="115">
        <v>1</v>
      </c>
      <c r="AB1351" s="115">
        <v>0.68974553073428002</v>
      </c>
      <c r="AC1351" s="115">
        <v>0.10142265854443</v>
      </c>
      <c r="AD1351" s="115">
        <v>434.52340664797299</v>
      </c>
      <c r="AF1351" s="115">
        <v>-1</v>
      </c>
      <c r="AG1351" s="115">
        <v>-1</v>
      </c>
      <c r="AH1351" s="115">
        <v>-1</v>
      </c>
      <c r="AI1351" s="115">
        <v>-1</v>
      </c>
      <c r="AJ1351" s="115">
        <v>0</v>
      </c>
      <c r="AM1351" s="115" t="s">
        <v>348</v>
      </c>
      <c r="AN1351" s="115">
        <v>-1</v>
      </c>
      <c r="AQ1351" s="115">
        <v>609</v>
      </c>
      <c r="AR1351" s="115" t="s">
        <v>249</v>
      </c>
      <c r="AS1351" s="115" t="s">
        <v>358</v>
      </c>
      <c r="AT1351" s="115" t="s">
        <v>296</v>
      </c>
      <c r="AV1351" s="115">
        <v>112.10559573368801</v>
      </c>
      <c r="AW1351" s="115">
        <v>0.35241152199999998</v>
      </c>
    </row>
    <row r="1352" spans="1:49" x14ac:dyDescent="0.25">
      <c r="A1352" s="117">
        <v>220000</v>
      </c>
      <c r="B1352" s="117">
        <v>860000</v>
      </c>
      <c r="C1352" s="117">
        <v>870000</v>
      </c>
      <c r="D1352" s="115" t="s">
        <v>342</v>
      </c>
      <c r="E1352" s="115" t="s">
        <v>13</v>
      </c>
      <c r="F1352" s="115" t="s">
        <v>343</v>
      </c>
      <c r="G1352" s="115" t="s">
        <v>344</v>
      </c>
      <c r="H1352" s="115">
        <v>0.56000000000000005</v>
      </c>
      <c r="I1352" s="115">
        <v>0.48</v>
      </c>
      <c r="J1352" s="115" t="s">
        <v>350</v>
      </c>
      <c r="K1352" s="115">
        <v>1.028929734536E-2</v>
      </c>
      <c r="L1352" s="115">
        <v>3670.7520305409398</v>
      </c>
      <c r="M1352" s="115">
        <v>7.8960119805457101</v>
      </c>
      <c r="N1352" s="115">
        <v>1.0878103559013901</v>
      </c>
      <c r="O1352" s="115">
        <v>8.1244415110390003E-2</v>
      </c>
      <c r="P1352" s="115">
        <v>1.1192804207229999E-2</v>
      </c>
      <c r="Q1352" s="115">
        <v>37.7694591233344</v>
      </c>
      <c r="R1352" s="115">
        <v>1200</v>
      </c>
      <c r="S1352" s="115" t="s">
        <v>351</v>
      </c>
      <c r="T1352" s="115">
        <v>1200</v>
      </c>
      <c r="U1352" s="115" t="s">
        <v>352</v>
      </c>
      <c r="V1352" s="115" t="s">
        <v>350</v>
      </c>
      <c r="Z1352" s="115">
        <v>0</v>
      </c>
      <c r="AA1352" s="115">
        <v>1</v>
      </c>
      <c r="AB1352" s="115">
        <v>8.1244415110390003E-2</v>
      </c>
      <c r="AC1352" s="115">
        <v>1.1192804207229999E-2</v>
      </c>
      <c r="AD1352" s="115">
        <v>420.98876502405801</v>
      </c>
      <c r="AF1352" s="115">
        <v>-1</v>
      </c>
      <c r="AG1352" s="115">
        <v>-1</v>
      </c>
      <c r="AH1352" s="115">
        <v>-1</v>
      </c>
      <c r="AI1352" s="115">
        <v>-1</v>
      </c>
      <c r="AJ1352" s="115">
        <v>0</v>
      </c>
      <c r="AM1352" s="115" t="s">
        <v>348</v>
      </c>
      <c r="AN1352" s="115">
        <v>-1</v>
      </c>
      <c r="AQ1352" s="115">
        <v>609</v>
      </c>
      <c r="AR1352" s="115" t="s">
        <v>249</v>
      </c>
      <c r="AS1352" s="115" t="s">
        <v>358</v>
      </c>
      <c r="AT1352" s="115" t="s">
        <v>296</v>
      </c>
      <c r="AV1352" s="115">
        <v>57.865828750729001</v>
      </c>
      <c r="AW1352" s="115">
        <v>0.34143452149999998</v>
      </c>
    </row>
    <row r="1353" spans="1:49" x14ac:dyDescent="0.25">
      <c r="A1353" s="117">
        <v>220000</v>
      </c>
      <c r="B1353" s="117">
        <v>860000</v>
      </c>
      <c r="C1353" s="117">
        <v>870000</v>
      </c>
      <c r="D1353" s="115" t="s">
        <v>342</v>
      </c>
      <c r="E1353" s="115" t="s">
        <v>13</v>
      </c>
      <c r="F1353" s="115" t="s">
        <v>343</v>
      </c>
      <c r="G1353" s="115" t="s">
        <v>344</v>
      </c>
      <c r="H1353" s="115">
        <v>0.56000000000000005</v>
      </c>
      <c r="I1353" s="115">
        <v>0.48</v>
      </c>
      <c r="J1353" s="115" t="s">
        <v>350</v>
      </c>
      <c r="K1353" s="115">
        <v>0.22081511088863001</v>
      </c>
      <c r="L1353" s="115">
        <v>3670.7520305409398</v>
      </c>
      <c r="M1353" s="115">
        <v>7.8960119805457101</v>
      </c>
      <c r="N1353" s="115">
        <v>1.0878103559013901</v>
      </c>
      <c r="O1353" s="115">
        <v>1.7435587610622001</v>
      </c>
      <c r="P1353" s="115">
        <v>0.24020496436416999</v>
      </c>
      <c r="Q1353" s="115">
        <v>810.55751666858396</v>
      </c>
      <c r="R1353" s="115">
        <v>1700</v>
      </c>
      <c r="S1353" s="115" t="s">
        <v>359</v>
      </c>
      <c r="T1353" s="115">
        <v>1700</v>
      </c>
      <c r="U1353" s="115" t="s">
        <v>352</v>
      </c>
      <c r="V1353" s="115" t="s">
        <v>350</v>
      </c>
      <c r="Z1353" s="115">
        <v>0</v>
      </c>
      <c r="AA1353" s="115">
        <v>1</v>
      </c>
      <c r="AB1353" s="115">
        <v>1.7435587610622001</v>
      </c>
      <c r="AC1353" s="115">
        <v>0.24020496436416999</v>
      </c>
      <c r="AD1353" s="115">
        <v>860.44257649438498</v>
      </c>
      <c r="AF1353" s="115">
        <v>-1</v>
      </c>
      <c r="AG1353" s="115">
        <v>-1</v>
      </c>
      <c r="AH1353" s="115">
        <v>-1</v>
      </c>
      <c r="AI1353" s="115">
        <v>-1</v>
      </c>
      <c r="AJ1353" s="115">
        <v>0</v>
      </c>
      <c r="AM1353" s="115" t="s">
        <v>348</v>
      </c>
      <c r="AN1353" s="115">
        <v>-1</v>
      </c>
      <c r="AQ1353" s="115">
        <v>609</v>
      </c>
      <c r="AR1353" s="115" t="s">
        <v>249</v>
      </c>
      <c r="AS1353" s="115" t="s">
        <v>358</v>
      </c>
      <c r="AT1353" s="115" t="s">
        <v>296</v>
      </c>
      <c r="AV1353" s="115">
        <v>135.21511879811601</v>
      </c>
      <c r="AW1353" s="115">
        <v>0.6978447498</v>
      </c>
    </row>
    <row r="1354" spans="1:49" x14ac:dyDescent="0.25">
      <c r="A1354" s="117">
        <v>220000</v>
      </c>
      <c r="B1354" s="117">
        <v>860000</v>
      </c>
      <c r="C1354" s="117">
        <v>870000</v>
      </c>
      <c r="D1354" s="115" t="s">
        <v>342</v>
      </c>
      <c r="E1354" s="115" t="s">
        <v>13</v>
      </c>
      <c r="F1354" s="115" t="s">
        <v>343</v>
      </c>
      <c r="G1354" s="115" t="s">
        <v>344</v>
      </c>
      <c r="H1354" s="115">
        <v>0.56000000000000005</v>
      </c>
      <c r="I1354" s="115">
        <v>0.48</v>
      </c>
      <c r="J1354" s="115" t="s">
        <v>350</v>
      </c>
      <c r="K1354" s="115">
        <v>0.26254229750531999</v>
      </c>
      <c r="L1354" s="115">
        <v>3670.7520305409398</v>
      </c>
      <c r="M1354" s="115">
        <v>7.8960119805457101</v>
      </c>
      <c r="N1354" s="115">
        <v>1.0878103559013901</v>
      </c>
      <c r="O1354" s="115">
        <v>2.0730371265019998</v>
      </c>
      <c r="P1354" s="115">
        <v>0.28559623008842999</v>
      </c>
      <c r="Q1354" s="115">
        <v>963.72767167053803</v>
      </c>
      <c r="R1354" s="115">
        <v>1720</v>
      </c>
      <c r="S1354" s="115" t="s">
        <v>360</v>
      </c>
      <c r="T1354" s="115">
        <v>1720</v>
      </c>
      <c r="U1354" s="115" t="s">
        <v>352</v>
      </c>
      <c r="V1354" s="115" t="s">
        <v>350</v>
      </c>
      <c r="Z1354" s="115">
        <v>0</v>
      </c>
      <c r="AA1354" s="115">
        <v>1</v>
      </c>
      <c r="AB1354" s="115">
        <v>2.0730371265019998</v>
      </c>
      <c r="AC1354" s="115">
        <v>0.28559623008842999</v>
      </c>
      <c r="AD1354" s="115">
        <v>963.72767167053803</v>
      </c>
      <c r="AF1354" s="115">
        <v>-1</v>
      </c>
      <c r="AG1354" s="115">
        <v>-1</v>
      </c>
      <c r="AH1354" s="115">
        <v>-1</v>
      </c>
      <c r="AI1354" s="115">
        <v>-1</v>
      </c>
      <c r="AJ1354" s="115">
        <v>0</v>
      </c>
      <c r="AM1354" s="115" t="s">
        <v>348</v>
      </c>
      <c r="AN1354" s="115">
        <v>-1</v>
      </c>
      <c r="AQ1354" s="115">
        <v>609</v>
      </c>
      <c r="AR1354" s="115" t="s">
        <v>249</v>
      </c>
      <c r="AS1354" s="115" t="s">
        <v>358</v>
      </c>
      <c r="AT1354" s="115" t="s">
        <v>296</v>
      </c>
      <c r="AV1354" s="115">
        <v>141.86830063859699</v>
      </c>
      <c r="AW1354" s="115">
        <v>0.78161206139999995</v>
      </c>
    </row>
    <row r="1355" spans="1:49" x14ac:dyDescent="0.25">
      <c r="A1355" s="117">
        <v>220000</v>
      </c>
      <c r="B1355" s="117">
        <v>860000</v>
      </c>
      <c r="C1355" s="117">
        <v>870000</v>
      </c>
      <c r="D1355" s="115" t="s">
        <v>342</v>
      </c>
      <c r="E1355" s="115" t="s">
        <v>13</v>
      </c>
      <c r="F1355" s="115" t="s">
        <v>343</v>
      </c>
      <c r="G1355" s="115" t="s">
        <v>344</v>
      </c>
      <c r="H1355" s="115">
        <v>0.56000000000000005</v>
      </c>
      <c r="I1355" s="115">
        <v>0.48</v>
      </c>
      <c r="J1355" s="115" t="s">
        <v>350</v>
      </c>
      <c r="K1355" s="115">
        <v>1.9140714474800001E-2</v>
      </c>
      <c r="L1355" s="115">
        <v>3705.2314161873701</v>
      </c>
      <c r="M1355" s="115">
        <v>9.2280135279248103</v>
      </c>
      <c r="N1355" s="115">
        <v>1.35692023127682</v>
      </c>
      <c r="O1355" s="115">
        <v>0.17663077210768</v>
      </c>
      <c r="P1355" s="115">
        <v>2.597242271196E-2</v>
      </c>
      <c r="Q1355" s="115">
        <v>70.920776600334705</v>
      </c>
      <c r="R1355" s="115">
        <v>1200</v>
      </c>
      <c r="S1355" s="115" t="s">
        <v>351</v>
      </c>
      <c r="T1355" s="115">
        <v>1200</v>
      </c>
      <c r="U1355" s="115" t="s">
        <v>352</v>
      </c>
      <c r="V1355" s="115" t="s">
        <v>350</v>
      </c>
      <c r="Z1355" s="115">
        <v>0</v>
      </c>
      <c r="AA1355" s="115">
        <v>1</v>
      </c>
      <c r="AB1355" s="115">
        <v>0.17663077210768</v>
      </c>
      <c r="AC1355" s="115">
        <v>2.597242271196E-2</v>
      </c>
      <c r="AD1355" s="115">
        <v>256.53097561557303</v>
      </c>
      <c r="AF1355" s="115">
        <v>-1</v>
      </c>
      <c r="AG1355" s="115">
        <v>-1</v>
      </c>
      <c r="AH1355" s="115">
        <v>-1</v>
      </c>
      <c r="AI1355" s="115">
        <v>-1</v>
      </c>
      <c r="AJ1355" s="115">
        <v>0</v>
      </c>
      <c r="AM1355" s="115" t="s">
        <v>348</v>
      </c>
      <c r="AN1355" s="115">
        <v>-1</v>
      </c>
      <c r="AQ1355" s="115">
        <v>609</v>
      </c>
      <c r="AR1355" s="115" t="s">
        <v>249</v>
      </c>
      <c r="AS1355" s="115" t="s">
        <v>358</v>
      </c>
      <c r="AT1355" s="115" t="s">
        <v>296</v>
      </c>
      <c r="AV1355" s="115">
        <v>103.109498564295</v>
      </c>
      <c r="AW1355" s="115">
        <v>0.2080543192</v>
      </c>
    </row>
    <row r="1356" spans="1:49" x14ac:dyDescent="0.25">
      <c r="A1356" s="117">
        <v>220000</v>
      </c>
      <c r="B1356" s="117">
        <v>870000</v>
      </c>
      <c r="C1356" s="117">
        <v>870000</v>
      </c>
      <c r="D1356" s="115" t="s">
        <v>342</v>
      </c>
      <c r="E1356" s="115" t="s">
        <v>13</v>
      </c>
      <c r="F1356" s="115" t="s">
        <v>343</v>
      </c>
      <c r="G1356" s="115" t="s">
        <v>344</v>
      </c>
      <c r="H1356" s="115">
        <v>0.56000000000000005</v>
      </c>
      <c r="I1356" s="115">
        <v>0.48</v>
      </c>
      <c r="J1356" s="115" t="s">
        <v>350</v>
      </c>
      <c r="K1356" s="115">
        <v>0.11152871772612</v>
      </c>
      <c r="L1356" s="115">
        <v>3669.1577422400101</v>
      </c>
      <c r="M1356" s="115">
        <v>8.75821943060199</v>
      </c>
      <c r="N1356" s="115">
        <v>1.27119394295646</v>
      </c>
      <c r="O1356" s="115">
        <v>0.97679298265909997</v>
      </c>
      <c r="P1356" s="115">
        <v>0.14177463043915001</v>
      </c>
      <c r="Q1356" s="115">
        <v>409.21645812692702</v>
      </c>
      <c r="R1356" s="115">
        <v>1210</v>
      </c>
      <c r="S1356" s="115" t="s">
        <v>353</v>
      </c>
      <c r="T1356" s="115">
        <v>1210</v>
      </c>
      <c r="U1356" s="115" t="s">
        <v>352</v>
      </c>
      <c r="V1356" s="115" t="s">
        <v>350</v>
      </c>
      <c r="Z1356" s="115">
        <v>0</v>
      </c>
      <c r="AA1356" s="115">
        <v>1</v>
      </c>
      <c r="AB1356" s="115">
        <v>0.97679298265909997</v>
      </c>
      <c r="AC1356" s="115">
        <v>0.14177463043915001</v>
      </c>
      <c r="AD1356" s="115">
        <v>1031.6378624382301</v>
      </c>
      <c r="AF1356" s="115">
        <v>-1</v>
      </c>
      <c r="AG1356" s="115">
        <v>-1</v>
      </c>
      <c r="AH1356" s="115">
        <v>-1</v>
      </c>
      <c r="AI1356" s="115">
        <v>-1</v>
      </c>
      <c r="AJ1356" s="115">
        <v>0</v>
      </c>
      <c r="AM1356" s="115" t="s">
        <v>348</v>
      </c>
      <c r="AN1356" s="115">
        <v>-1</v>
      </c>
      <c r="AQ1356" s="115">
        <v>609</v>
      </c>
      <c r="AR1356" s="115" t="s">
        <v>249</v>
      </c>
      <c r="AS1356" s="115" t="s">
        <v>358</v>
      </c>
      <c r="AT1356" s="115" t="s">
        <v>296</v>
      </c>
      <c r="AV1356" s="115">
        <v>92.706606187024605</v>
      </c>
      <c r="AW1356" s="115">
        <v>0.83668926389999998</v>
      </c>
    </row>
    <row r="1357" spans="1:49" x14ac:dyDescent="0.25">
      <c r="A1357" s="117">
        <v>220000</v>
      </c>
      <c r="B1357" s="117">
        <v>870000</v>
      </c>
      <c r="C1357" s="117">
        <v>870000</v>
      </c>
      <c r="D1357" s="115" t="s">
        <v>342</v>
      </c>
      <c r="E1357" s="115" t="s">
        <v>13</v>
      </c>
      <c r="F1357" s="115" t="s">
        <v>343</v>
      </c>
      <c r="G1357" s="115" t="s">
        <v>344</v>
      </c>
      <c r="H1357" s="115">
        <v>0.56000000000000005</v>
      </c>
      <c r="I1357" s="115">
        <v>0.48</v>
      </c>
      <c r="J1357" s="115" t="s">
        <v>350</v>
      </c>
      <c r="K1357" s="115">
        <v>8.8078520429099999E-2</v>
      </c>
      <c r="L1357" s="115">
        <v>3669.1577422400101</v>
      </c>
      <c r="M1357" s="115">
        <v>8.75821943060199</v>
      </c>
      <c r="N1357" s="115">
        <v>1.27119394295646</v>
      </c>
      <c r="O1357" s="115">
        <v>0.77141100904084003</v>
      </c>
      <c r="P1357" s="115">
        <v>0.11196488167404001</v>
      </c>
      <c r="Q1357" s="115">
        <v>323.173985157488</v>
      </c>
      <c r="R1357" s="115">
        <v>1210</v>
      </c>
      <c r="S1357" s="115" t="s">
        <v>353</v>
      </c>
      <c r="T1357" s="115">
        <v>1210</v>
      </c>
      <c r="U1357" s="115" t="s">
        <v>352</v>
      </c>
      <c r="V1357" s="115" t="s">
        <v>350</v>
      </c>
      <c r="Z1357" s="115">
        <v>0</v>
      </c>
      <c r="AA1357" s="115">
        <v>1</v>
      </c>
      <c r="AB1357" s="115">
        <v>0.77141100904084003</v>
      </c>
      <c r="AC1357" s="115">
        <v>0.11196488167404001</v>
      </c>
      <c r="AD1357" s="115">
        <v>635.90453657627199</v>
      </c>
      <c r="AF1357" s="115">
        <v>-1</v>
      </c>
      <c r="AG1357" s="115">
        <v>-1</v>
      </c>
      <c r="AH1357" s="115">
        <v>-1</v>
      </c>
      <c r="AI1357" s="115">
        <v>-1</v>
      </c>
      <c r="AJ1357" s="115">
        <v>0</v>
      </c>
      <c r="AM1357" s="115" t="s">
        <v>348</v>
      </c>
      <c r="AN1357" s="115">
        <v>-1</v>
      </c>
      <c r="AQ1357" s="115">
        <v>609</v>
      </c>
      <c r="AR1357" s="115" t="s">
        <v>249</v>
      </c>
      <c r="AS1357" s="115" t="s">
        <v>358</v>
      </c>
      <c r="AT1357" s="115" t="s">
        <v>296</v>
      </c>
      <c r="AV1357" s="115">
        <v>77.930361050536007</v>
      </c>
      <c r="AW1357" s="115">
        <v>0.5157376615</v>
      </c>
    </row>
    <row r="1358" spans="1:49" x14ac:dyDescent="0.25">
      <c r="A1358" s="117">
        <v>220000</v>
      </c>
      <c r="B1358" s="117">
        <v>870000</v>
      </c>
      <c r="C1358" s="117">
        <v>870000</v>
      </c>
      <c r="D1358" s="115" t="s">
        <v>342</v>
      </c>
      <c r="E1358" s="115" t="s">
        <v>13</v>
      </c>
      <c r="F1358" s="115" t="s">
        <v>343</v>
      </c>
      <c r="G1358" s="115" t="s">
        <v>344</v>
      </c>
      <c r="H1358" s="115">
        <v>0.56000000000000005</v>
      </c>
      <c r="I1358" s="115">
        <v>0.48</v>
      </c>
      <c r="J1358" s="115" t="s">
        <v>350</v>
      </c>
      <c r="K1358" s="115">
        <v>0.12946848742940001</v>
      </c>
      <c r="L1358" s="115">
        <v>3669.1577422400101</v>
      </c>
      <c r="M1358" s="115">
        <v>8.75821943060199</v>
      </c>
      <c r="N1358" s="115">
        <v>1.27119394295646</v>
      </c>
      <c r="O1358" s="115">
        <v>1.1339134222548699</v>
      </c>
      <c r="P1358" s="115">
        <v>0.16457955702398999</v>
      </c>
      <c r="Q1358" s="115">
        <v>475.040303027709</v>
      </c>
      <c r="R1358" s="115">
        <v>1720</v>
      </c>
      <c r="S1358" s="115" t="s">
        <v>360</v>
      </c>
      <c r="T1358" s="115">
        <v>1720</v>
      </c>
      <c r="U1358" s="115" t="s">
        <v>352</v>
      </c>
      <c r="V1358" s="115" t="s">
        <v>350</v>
      </c>
      <c r="Z1358" s="115">
        <v>0</v>
      </c>
      <c r="AA1358" s="115">
        <v>1</v>
      </c>
      <c r="AB1358" s="115">
        <v>1.1339134222548699</v>
      </c>
      <c r="AC1358" s="115">
        <v>0.16457955702398999</v>
      </c>
      <c r="AD1358" s="115">
        <v>475.040303027709</v>
      </c>
      <c r="AF1358" s="115">
        <v>-1</v>
      </c>
      <c r="AG1358" s="115">
        <v>-1</v>
      </c>
      <c r="AH1358" s="115">
        <v>-1</v>
      </c>
      <c r="AI1358" s="115">
        <v>-1</v>
      </c>
      <c r="AJ1358" s="115">
        <v>0</v>
      </c>
      <c r="AM1358" s="115" t="s">
        <v>348</v>
      </c>
      <c r="AN1358" s="115">
        <v>-1</v>
      </c>
      <c r="AQ1358" s="115">
        <v>609</v>
      </c>
      <c r="AR1358" s="115" t="s">
        <v>249</v>
      </c>
      <c r="AS1358" s="115" t="s">
        <v>358</v>
      </c>
      <c r="AT1358" s="115" t="s">
        <v>296</v>
      </c>
      <c r="AV1358" s="115">
        <v>120.449009039695</v>
      </c>
      <c r="AW1358" s="115">
        <v>0.38527194079999999</v>
      </c>
    </row>
    <row r="1359" spans="1:49" x14ac:dyDescent="0.25">
      <c r="A1359" s="117">
        <v>220000</v>
      </c>
      <c r="B1359" s="117">
        <v>870000</v>
      </c>
      <c r="C1359" s="117">
        <v>870000</v>
      </c>
      <c r="D1359" s="115" t="s">
        <v>342</v>
      </c>
      <c r="E1359" s="115" t="s">
        <v>13</v>
      </c>
      <c r="F1359" s="115" t="s">
        <v>343</v>
      </c>
      <c r="G1359" s="115" t="s">
        <v>344</v>
      </c>
      <c r="H1359" s="115">
        <v>0.56000000000000005</v>
      </c>
      <c r="I1359" s="115">
        <v>0.48</v>
      </c>
      <c r="J1359" s="115" t="s">
        <v>350</v>
      </c>
      <c r="K1359" s="115">
        <v>9.4573095574699995E-3</v>
      </c>
      <c r="L1359" s="115">
        <v>3670.0393484042702</v>
      </c>
      <c r="M1359" s="115">
        <v>8.2134023563966405</v>
      </c>
      <c r="N1359" s="115">
        <v>1.1403688067787101</v>
      </c>
      <c r="O1359" s="115">
        <v>7.7676688604499999E-2</v>
      </c>
      <c r="P1359" s="115">
        <v>1.0784820815390001E-2</v>
      </c>
      <c r="Q1359" s="115">
        <v>34.708698205958299</v>
      </c>
      <c r="R1359" s="115">
        <v>1200</v>
      </c>
      <c r="S1359" s="115" t="s">
        <v>351</v>
      </c>
      <c r="T1359" s="115">
        <v>1200</v>
      </c>
      <c r="U1359" s="115" t="s">
        <v>352</v>
      </c>
      <c r="V1359" s="115" t="s">
        <v>350</v>
      </c>
      <c r="Z1359" s="115">
        <v>0</v>
      </c>
      <c r="AA1359" s="115">
        <v>1</v>
      </c>
      <c r="AB1359" s="115">
        <v>7.7676688604499999E-2</v>
      </c>
      <c r="AC1359" s="115">
        <v>1.0784820815390001E-2</v>
      </c>
      <c r="AD1359" s="115">
        <v>429.256878787669</v>
      </c>
      <c r="AF1359" s="115">
        <v>-1</v>
      </c>
      <c r="AG1359" s="115">
        <v>-1</v>
      </c>
      <c r="AH1359" s="115">
        <v>-1</v>
      </c>
      <c r="AI1359" s="115">
        <v>-1</v>
      </c>
      <c r="AJ1359" s="115">
        <v>0</v>
      </c>
      <c r="AM1359" s="115" t="s">
        <v>348</v>
      </c>
      <c r="AN1359" s="115">
        <v>-1</v>
      </c>
      <c r="AQ1359" s="115">
        <v>609</v>
      </c>
      <c r="AR1359" s="115" t="s">
        <v>249</v>
      </c>
      <c r="AS1359" s="115" t="s">
        <v>358</v>
      </c>
      <c r="AT1359" s="115" t="s">
        <v>296</v>
      </c>
      <c r="AV1359" s="115">
        <v>34.901646531410996</v>
      </c>
      <c r="AW1359" s="115">
        <v>0.3481402099</v>
      </c>
    </row>
    <row r="1360" spans="1:49" x14ac:dyDescent="0.25">
      <c r="A1360" s="117">
        <v>220000</v>
      </c>
      <c r="B1360" s="117">
        <v>870000</v>
      </c>
      <c r="C1360" s="117">
        <v>870000</v>
      </c>
      <c r="D1360" s="115" t="s">
        <v>342</v>
      </c>
      <c r="E1360" s="115" t="s">
        <v>13</v>
      </c>
      <c r="F1360" s="115" t="s">
        <v>343</v>
      </c>
      <c r="G1360" s="115" t="s">
        <v>344</v>
      </c>
      <c r="H1360" s="115">
        <v>0.56000000000000005</v>
      </c>
      <c r="I1360" s="115">
        <v>0.48</v>
      </c>
      <c r="J1360" s="115" t="s">
        <v>350</v>
      </c>
      <c r="K1360" s="115">
        <v>0.24667377279007999</v>
      </c>
      <c r="L1360" s="115">
        <v>3670.0393484042702</v>
      </c>
      <c r="M1360" s="115">
        <v>8.2134023563966405</v>
      </c>
      <c r="N1360" s="115">
        <v>1.1403688067787101</v>
      </c>
      <c r="O1360" s="115">
        <v>2.0260309466953101</v>
      </c>
      <c r="P1360" s="115">
        <v>0.28129907594023001</v>
      </c>
      <c r="Q1360" s="115">
        <v>905.30245235893995</v>
      </c>
      <c r="R1360" s="115">
        <v>1700</v>
      </c>
      <c r="S1360" s="115" t="s">
        <v>359</v>
      </c>
      <c r="T1360" s="115">
        <v>1700</v>
      </c>
      <c r="U1360" s="115" t="s">
        <v>352</v>
      </c>
      <c r="V1360" s="115" t="s">
        <v>350</v>
      </c>
      <c r="Z1360" s="115">
        <v>0</v>
      </c>
      <c r="AA1360" s="115">
        <v>1</v>
      </c>
      <c r="AB1360" s="115">
        <v>2.0260309466953101</v>
      </c>
      <c r="AC1360" s="115">
        <v>0.28129907594023001</v>
      </c>
      <c r="AD1360" s="115">
        <v>1197.4136605557801</v>
      </c>
      <c r="AF1360" s="115">
        <v>-1</v>
      </c>
      <c r="AG1360" s="115">
        <v>-1</v>
      </c>
      <c r="AH1360" s="115">
        <v>-1</v>
      </c>
      <c r="AI1360" s="115">
        <v>-1</v>
      </c>
      <c r="AJ1360" s="115">
        <v>0</v>
      </c>
      <c r="AM1360" s="115" t="s">
        <v>348</v>
      </c>
      <c r="AN1360" s="115">
        <v>-1</v>
      </c>
      <c r="AQ1360" s="115">
        <v>609</v>
      </c>
      <c r="AR1360" s="115" t="s">
        <v>249</v>
      </c>
      <c r="AS1360" s="115" t="s">
        <v>358</v>
      </c>
      <c r="AT1360" s="115" t="s">
        <v>296</v>
      </c>
      <c r="AV1360" s="115">
        <v>139.30001702253699</v>
      </c>
      <c r="AW1360" s="115">
        <v>0.97113841079999996</v>
      </c>
    </row>
    <row r="1361" spans="1:49" x14ac:dyDescent="0.25">
      <c r="A1361" s="117">
        <v>220000</v>
      </c>
      <c r="B1361" s="117">
        <v>870000</v>
      </c>
      <c r="C1361" s="117">
        <v>870000</v>
      </c>
      <c r="D1361" s="115" t="s">
        <v>342</v>
      </c>
      <c r="E1361" s="115" t="s">
        <v>13</v>
      </c>
      <c r="F1361" s="115" t="s">
        <v>343</v>
      </c>
      <c r="G1361" s="115" t="s">
        <v>344</v>
      </c>
      <c r="H1361" s="115">
        <v>0.56000000000000005</v>
      </c>
      <c r="I1361" s="115">
        <v>0.48</v>
      </c>
      <c r="J1361" s="115" t="s">
        <v>350</v>
      </c>
      <c r="K1361" s="115">
        <v>8.8154354204470001E-2</v>
      </c>
      <c r="L1361" s="115">
        <v>3670.0393484042702</v>
      </c>
      <c r="M1361" s="115">
        <v>8.2134023563966405</v>
      </c>
      <c r="N1361" s="115">
        <v>1.1403688067787101</v>
      </c>
      <c r="O1361" s="115">
        <v>0.72404718054961004</v>
      </c>
      <c r="P1361" s="115">
        <v>0.1005284757165</v>
      </c>
      <c r="Q1361" s="115">
        <v>323.52994866357199</v>
      </c>
      <c r="R1361" s="115">
        <v>1720</v>
      </c>
      <c r="S1361" s="115" t="s">
        <v>360</v>
      </c>
      <c r="T1361" s="115">
        <v>1720</v>
      </c>
      <c r="U1361" s="115" t="s">
        <v>352</v>
      </c>
      <c r="V1361" s="115" t="s">
        <v>350</v>
      </c>
      <c r="Z1361" s="115">
        <v>0</v>
      </c>
      <c r="AA1361" s="115">
        <v>1</v>
      </c>
      <c r="AB1361" s="115">
        <v>0.72404718054961004</v>
      </c>
      <c r="AC1361" s="115">
        <v>0.1005284757165</v>
      </c>
      <c r="AD1361" s="115">
        <v>323.52994866357398</v>
      </c>
      <c r="AF1361" s="115">
        <v>-1</v>
      </c>
      <c r="AG1361" s="115">
        <v>-1</v>
      </c>
      <c r="AH1361" s="115">
        <v>-1</v>
      </c>
      <c r="AI1361" s="115">
        <v>-1</v>
      </c>
      <c r="AJ1361" s="115">
        <v>0</v>
      </c>
      <c r="AM1361" s="115" t="s">
        <v>348</v>
      </c>
      <c r="AN1361" s="115">
        <v>-1</v>
      </c>
      <c r="AQ1361" s="115">
        <v>609</v>
      </c>
      <c r="AR1361" s="115" t="s">
        <v>249</v>
      </c>
      <c r="AS1361" s="115" t="s">
        <v>358</v>
      </c>
      <c r="AT1361" s="115" t="s">
        <v>296</v>
      </c>
      <c r="AV1361" s="115">
        <v>102.564716012373</v>
      </c>
      <c r="AW1361" s="115">
        <v>0.26239249689999999</v>
      </c>
    </row>
    <row r="1362" spans="1:49" x14ac:dyDescent="0.25">
      <c r="A1362" s="117">
        <v>220000</v>
      </c>
      <c r="B1362" s="117">
        <v>870000</v>
      </c>
      <c r="C1362" s="117">
        <v>870000</v>
      </c>
      <c r="D1362" s="115" t="s">
        <v>342</v>
      </c>
      <c r="E1362" s="115" t="s">
        <v>13</v>
      </c>
      <c r="F1362" s="115" t="s">
        <v>343</v>
      </c>
      <c r="G1362" s="115" t="s">
        <v>344</v>
      </c>
      <c r="H1362" s="115">
        <v>0.56000000000000005</v>
      </c>
      <c r="I1362" s="115">
        <v>0.48</v>
      </c>
      <c r="J1362" s="115" t="s">
        <v>350</v>
      </c>
      <c r="K1362" s="115">
        <v>0.16755055204411001</v>
      </c>
      <c r="L1362" s="115">
        <v>3705.2314153591901</v>
      </c>
      <c r="M1362" s="115">
        <v>9.22801352586219</v>
      </c>
      <c r="N1362" s="115">
        <v>1.35692023097352</v>
      </c>
      <c r="O1362" s="115">
        <v>1.5461587605287599</v>
      </c>
      <c r="P1362" s="115">
        <v>0.22735273377944001</v>
      </c>
      <c r="Q1362" s="115">
        <v>620.81356909462602</v>
      </c>
      <c r="R1362" s="115">
        <v>1200</v>
      </c>
      <c r="S1362" s="115" t="s">
        <v>351</v>
      </c>
      <c r="T1362" s="115">
        <v>1200</v>
      </c>
      <c r="U1362" s="115" t="s">
        <v>352</v>
      </c>
      <c r="V1362" s="115" t="s">
        <v>350</v>
      </c>
      <c r="Z1362" s="115">
        <v>0</v>
      </c>
      <c r="AA1362" s="115">
        <v>1</v>
      </c>
      <c r="AB1362" s="115">
        <v>1.5461587605287599</v>
      </c>
      <c r="AC1362" s="115">
        <v>0.22735273377944001</v>
      </c>
      <c r="AD1362" s="115">
        <v>720.58966609627396</v>
      </c>
      <c r="AF1362" s="115">
        <v>-1</v>
      </c>
      <c r="AG1362" s="115">
        <v>-1</v>
      </c>
      <c r="AH1362" s="115">
        <v>-1</v>
      </c>
      <c r="AI1362" s="115">
        <v>-1</v>
      </c>
      <c r="AJ1362" s="115">
        <v>0</v>
      </c>
      <c r="AM1362" s="115" t="s">
        <v>348</v>
      </c>
      <c r="AN1362" s="115">
        <v>-1</v>
      </c>
      <c r="AQ1362" s="115">
        <v>609</v>
      </c>
      <c r="AR1362" s="115" t="s">
        <v>249</v>
      </c>
      <c r="AS1362" s="115" t="s">
        <v>358</v>
      </c>
      <c r="AT1362" s="115" t="s">
        <v>296</v>
      </c>
      <c r="AV1362" s="115">
        <v>197.395918582474</v>
      </c>
      <c r="AW1362" s="115">
        <v>0.58441984270000003</v>
      </c>
    </row>
    <row r="1363" spans="1:49" x14ac:dyDescent="0.25">
      <c r="A1363" s="117">
        <v>220000</v>
      </c>
      <c r="B1363" s="117">
        <v>870000</v>
      </c>
      <c r="C1363" s="117">
        <v>870000</v>
      </c>
      <c r="D1363" s="115" t="s">
        <v>342</v>
      </c>
      <c r="E1363" s="115" t="s">
        <v>13</v>
      </c>
      <c r="F1363" s="115" t="s">
        <v>343</v>
      </c>
      <c r="G1363" s="115" t="s">
        <v>344</v>
      </c>
      <c r="H1363" s="115">
        <v>0.56000000000000005</v>
      </c>
      <c r="I1363" s="115">
        <v>0.48</v>
      </c>
      <c r="J1363" s="115" t="s">
        <v>350</v>
      </c>
      <c r="K1363" s="115">
        <v>3.310649333994E-2</v>
      </c>
      <c r="L1363" s="115">
        <v>3705.2314153591901</v>
      </c>
      <c r="M1363" s="115">
        <v>9.22801352586219</v>
      </c>
      <c r="N1363" s="115">
        <v>1.35692023097352</v>
      </c>
      <c r="O1363" s="115">
        <v>0.30550716833487002</v>
      </c>
      <c r="P1363" s="115">
        <v>4.4922870589560002E-2</v>
      </c>
      <c r="Q1363" s="115">
        <v>122.66721917554401</v>
      </c>
      <c r="R1363" s="115">
        <v>1210</v>
      </c>
      <c r="S1363" s="115" t="s">
        <v>353</v>
      </c>
      <c r="T1363" s="115">
        <v>1210</v>
      </c>
      <c r="U1363" s="115" t="s">
        <v>352</v>
      </c>
      <c r="V1363" s="115" t="s">
        <v>350</v>
      </c>
      <c r="Z1363" s="115">
        <v>0</v>
      </c>
      <c r="AA1363" s="115">
        <v>1</v>
      </c>
      <c r="AB1363" s="115">
        <v>0.30550716833487002</v>
      </c>
      <c r="AC1363" s="115">
        <v>4.4922870589560002E-2</v>
      </c>
      <c r="AD1363" s="115">
        <v>617.28573861986501</v>
      </c>
      <c r="AF1363" s="115">
        <v>-1</v>
      </c>
      <c r="AG1363" s="115">
        <v>-1</v>
      </c>
      <c r="AH1363" s="115">
        <v>-1</v>
      </c>
      <c r="AI1363" s="115">
        <v>-1</v>
      </c>
      <c r="AJ1363" s="115">
        <v>0</v>
      </c>
      <c r="AM1363" s="115" t="s">
        <v>348</v>
      </c>
      <c r="AN1363" s="115">
        <v>-1</v>
      </c>
      <c r="AQ1363" s="115">
        <v>609</v>
      </c>
      <c r="AR1363" s="115" t="s">
        <v>249</v>
      </c>
      <c r="AS1363" s="115" t="s">
        <v>358</v>
      </c>
      <c r="AT1363" s="115" t="s">
        <v>296</v>
      </c>
      <c r="AV1363" s="115">
        <v>50.935726472217198</v>
      </c>
      <c r="AW1363" s="115">
        <v>0.5006372576</v>
      </c>
    </row>
    <row r="1364" spans="1:49" x14ac:dyDescent="0.25">
      <c r="A1364" s="117">
        <v>220000</v>
      </c>
      <c r="B1364" s="117">
        <v>870000</v>
      </c>
      <c r="C1364" s="117">
        <v>870000</v>
      </c>
      <c r="D1364" s="115" t="s">
        <v>342</v>
      </c>
      <c r="E1364" s="115" t="s">
        <v>13</v>
      </c>
      <c r="F1364" s="115" t="s">
        <v>343</v>
      </c>
      <c r="G1364" s="115" t="s">
        <v>344</v>
      </c>
      <c r="H1364" s="115">
        <v>0.56000000000000005</v>
      </c>
      <c r="I1364" s="115">
        <v>0.48</v>
      </c>
      <c r="J1364" s="115" t="s">
        <v>350</v>
      </c>
      <c r="K1364" s="115">
        <v>5.1630824787469998E-2</v>
      </c>
      <c r="L1364" s="115">
        <v>3705.2314153591901</v>
      </c>
      <c r="M1364" s="115">
        <v>9.22801352586219</v>
      </c>
      <c r="N1364" s="115">
        <v>1.35692023097352</v>
      </c>
      <c r="O1364" s="115">
        <v>0.47644994949022001</v>
      </c>
      <c r="P1364" s="115">
        <v>7.0058910695970006E-2</v>
      </c>
      <c r="Q1364" s="115">
        <v>191.304154003451</v>
      </c>
      <c r="R1364" s="115">
        <v>1210</v>
      </c>
      <c r="S1364" s="115" t="s">
        <v>353</v>
      </c>
      <c r="T1364" s="115">
        <v>1210</v>
      </c>
      <c r="U1364" s="115" t="s">
        <v>352</v>
      </c>
      <c r="V1364" s="115" t="s">
        <v>350</v>
      </c>
      <c r="Z1364" s="115">
        <v>0</v>
      </c>
      <c r="AA1364" s="115">
        <v>1</v>
      </c>
      <c r="AB1364" s="115">
        <v>0.47644994949022001</v>
      </c>
      <c r="AC1364" s="115">
        <v>7.0058910695970006E-2</v>
      </c>
      <c r="AD1364" s="115">
        <v>951.08115081919505</v>
      </c>
      <c r="AF1364" s="115">
        <v>-1</v>
      </c>
      <c r="AG1364" s="115">
        <v>-1</v>
      </c>
      <c r="AH1364" s="115">
        <v>-1</v>
      </c>
      <c r="AI1364" s="115">
        <v>-1</v>
      </c>
      <c r="AJ1364" s="115">
        <v>0</v>
      </c>
      <c r="AM1364" s="115" t="s">
        <v>348</v>
      </c>
      <c r="AN1364" s="115">
        <v>-1</v>
      </c>
      <c r="AQ1364" s="115">
        <v>609</v>
      </c>
      <c r="AR1364" s="115" t="s">
        <v>249</v>
      </c>
      <c r="AS1364" s="115" t="s">
        <v>358</v>
      </c>
      <c r="AT1364" s="115" t="s">
        <v>296</v>
      </c>
      <c r="AV1364" s="115">
        <v>72.290410678329494</v>
      </c>
      <c r="AW1364" s="115">
        <v>0.77135535349999995</v>
      </c>
    </row>
    <row r="1365" spans="1:49" x14ac:dyDescent="0.25">
      <c r="A1365" s="117">
        <v>220000</v>
      </c>
      <c r="B1365" s="117">
        <v>870000</v>
      </c>
      <c r="C1365" s="117">
        <v>870000</v>
      </c>
      <c r="D1365" s="115" t="s">
        <v>342</v>
      </c>
      <c r="E1365" s="115" t="s">
        <v>13</v>
      </c>
      <c r="F1365" s="115" t="s">
        <v>343</v>
      </c>
      <c r="G1365" s="115" t="s">
        <v>344</v>
      </c>
      <c r="H1365" s="115">
        <v>0.56000000000000005</v>
      </c>
      <c r="I1365" s="115">
        <v>0.48</v>
      </c>
      <c r="J1365" s="115" t="s">
        <v>350</v>
      </c>
      <c r="K1365" s="115">
        <v>0.48455733027960002</v>
      </c>
      <c r="L1365" s="115">
        <v>3709.97179619893</v>
      </c>
      <c r="M1365" s="115">
        <v>9.2391250590237792</v>
      </c>
      <c r="N1365" s="115">
        <v>1.3585304906209901</v>
      </c>
      <c r="O1365" s="115">
        <v>4.4768857727199904</v>
      </c>
      <c r="P1365" s="115">
        <v>0.65828590763874995</v>
      </c>
      <c r="Q1365" s="115">
        <v>1797.6940289787899</v>
      </c>
      <c r="R1365" s="115">
        <v>1200</v>
      </c>
      <c r="S1365" s="115" t="s">
        <v>351</v>
      </c>
      <c r="T1365" s="115">
        <v>1200</v>
      </c>
      <c r="U1365" s="115" t="s">
        <v>352</v>
      </c>
      <c r="V1365" s="115" t="s">
        <v>350</v>
      </c>
      <c r="Z1365" s="115">
        <v>0</v>
      </c>
      <c r="AA1365" s="115">
        <v>1</v>
      </c>
      <c r="AB1365" s="115">
        <v>4.4768857727199904</v>
      </c>
      <c r="AC1365" s="115">
        <v>0.65828590763874995</v>
      </c>
      <c r="AD1365" s="115">
        <v>1974.10691201959</v>
      </c>
      <c r="AF1365" s="115">
        <v>-1</v>
      </c>
      <c r="AG1365" s="115">
        <v>-1</v>
      </c>
      <c r="AH1365" s="115">
        <v>-1</v>
      </c>
      <c r="AI1365" s="115">
        <v>-1</v>
      </c>
      <c r="AJ1365" s="115">
        <v>0</v>
      </c>
      <c r="AM1365" s="115" t="s">
        <v>348</v>
      </c>
      <c r="AN1365" s="115">
        <v>-1</v>
      </c>
      <c r="AQ1365" s="115">
        <v>609</v>
      </c>
      <c r="AR1365" s="115" t="s">
        <v>249</v>
      </c>
      <c r="AS1365" s="115" t="s">
        <v>358</v>
      </c>
      <c r="AT1365" s="115" t="s">
        <v>296</v>
      </c>
      <c r="AV1365" s="115">
        <v>190.11628591269101</v>
      </c>
      <c r="AW1365" s="115">
        <v>1.6010599449</v>
      </c>
    </row>
    <row r="1366" spans="1:49" x14ac:dyDescent="0.25">
      <c r="A1366" s="117">
        <v>220000</v>
      </c>
      <c r="B1366" s="117">
        <v>870000</v>
      </c>
      <c r="C1366" s="117">
        <v>870000</v>
      </c>
      <c r="D1366" s="115" t="s">
        <v>342</v>
      </c>
      <c r="E1366" s="115" t="s">
        <v>13</v>
      </c>
      <c r="F1366" s="115" t="s">
        <v>343</v>
      </c>
      <c r="G1366" s="115" t="s">
        <v>344</v>
      </c>
      <c r="H1366" s="115">
        <v>0.56000000000000005</v>
      </c>
      <c r="I1366" s="115">
        <v>0.48</v>
      </c>
      <c r="J1366" s="115" t="s">
        <v>350</v>
      </c>
      <c r="K1366" s="115">
        <v>7.5412665138169993E-2</v>
      </c>
      <c r="L1366" s="115">
        <v>3709.97179619893</v>
      </c>
      <c r="M1366" s="115">
        <v>9.2391250590237792</v>
      </c>
      <c r="N1366" s="115">
        <v>1.3585304906209901</v>
      </c>
      <c r="O1366" s="115">
        <v>0.69674704424591005</v>
      </c>
      <c r="P1366" s="115">
        <v>0.10245040496920001</v>
      </c>
      <c r="Q1366" s="115">
        <v>279.77886073883798</v>
      </c>
      <c r="R1366" s="115">
        <v>1210</v>
      </c>
      <c r="S1366" s="115" t="s">
        <v>353</v>
      </c>
      <c r="T1366" s="115">
        <v>1210</v>
      </c>
      <c r="U1366" s="115" t="s">
        <v>352</v>
      </c>
      <c r="V1366" s="115" t="s">
        <v>350</v>
      </c>
      <c r="Z1366" s="115">
        <v>0</v>
      </c>
      <c r="AA1366" s="115">
        <v>1</v>
      </c>
      <c r="AB1366" s="115">
        <v>0.69674704424591005</v>
      </c>
      <c r="AC1366" s="115">
        <v>0.10245040496920001</v>
      </c>
      <c r="AD1366" s="115">
        <v>317.77807815232302</v>
      </c>
      <c r="AF1366" s="115">
        <v>-1</v>
      </c>
      <c r="AG1366" s="115">
        <v>-1</v>
      </c>
      <c r="AH1366" s="115">
        <v>-1</v>
      </c>
      <c r="AI1366" s="115">
        <v>-1</v>
      </c>
      <c r="AJ1366" s="115">
        <v>0</v>
      </c>
      <c r="AM1366" s="115" t="s">
        <v>348</v>
      </c>
      <c r="AN1366" s="115">
        <v>-1</v>
      </c>
      <c r="AQ1366" s="115">
        <v>609</v>
      </c>
      <c r="AR1366" s="115" t="s">
        <v>249</v>
      </c>
      <c r="AS1366" s="115" t="s">
        <v>358</v>
      </c>
      <c r="AT1366" s="115" t="s">
        <v>296</v>
      </c>
      <c r="AV1366" s="115">
        <v>83.808285003507905</v>
      </c>
      <c r="AW1366" s="115">
        <v>0.25772755730000002</v>
      </c>
    </row>
    <row r="1367" spans="1:49" x14ac:dyDescent="0.25">
      <c r="A1367" s="117">
        <v>230000</v>
      </c>
      <c r="B1367" s="117">
        <v>870000</v>
      </c>
      <c r="C1367" s="117">
        <v>870000</v>
      </c>
      <c r="D1367" s="115" t="s">
        <v>342</v>
      </c>
      <c r="E1367" s="115" t="s">
        <v>13</v>
      </c>
      <c r="F1367" s="115" t="s">
        <v>343</v>
      </c>
      <c r="G1367" s="115" t="s">
        <v>344</v>
      </c>
      <c r="H1367" s="115">
        <v>0.56000000000000005</v>
      </c>
      <c r="I1367" s="115">
        <v>0.48</v>
      </c>
      <c r="J1367" s="115" t="s">
        <v>350</v>
      </c>
      <c r="K1367" s="115">
        <v>4.8934507344189998E-2</v>
      </c>
      <c r="L1367" s="115">
        <v>3707.06349429482</v>
      </c>
      <c r="M1367" s="115">
        <v>9.2323162123655997</v>
      </c>
      <c r="N1367" s="115">
        <v>1.35754406565464</v>
      </c>
      <c r="O1367" s="115">
        <v>0.45177884549794001</v>
      </c>
      <c r="P1367" s="115">
        <v>6.6430750050839996E-2</v>
      </c>
      <c r="Q1367" s="115">
        <v>181.40332578696999</v>
      </c>
      <c r="R1367" s="115">
        <v>1200</v>
      </c>
      <c r="S1367" s="115" t="s">
        <v>351</v>
      </c>
      <c r="T1367" s="115">
        <v>1200</v>
      </c>
      <c r="U1367" s="115" t="s">
        <v>352</v>
      </c>
      <c r="V1367" s="115" t="s">
        <v>350</v>
      </c>
      <c r="Z1367" s="115">
        <v>0</v>
      </c>
      <c r="AA1367" s="115">
        <v>1</v>
      </c>
      <c r="AB1367" s="115">
        <v>0.45177884549794001</v>
      </c>
      <c r="AC1367" s="115">
        <v>6.6430750050839996E-2</v>
      </c>
      <c r="AD1367" s="115">
        <v>181.40332578697101</v>
      </c>
      <c r="AF1367" s="115">
        <v>-1</v>
      </c>
      <c r="AG1367" s="115">
        <v>-1</v>
      </c>
      <c r="AH1367" s="115">
        <v>-1</v>
      </c>
      <c r="AI1367" s="115">
        <v>-1</v>
      </c>
      <c r="AJ1367" s="115">
        <v>0</v>
      </c>
      <c r="AM1367" s="115" t="s">
        <v>348</v>
      </c>
      <c r="AN1367" s="115">
        <v>-1</v>
      </c>
      <c r="AQ1367" s="115">
        <v>609</v>
      </c>
      <c r="AR1367" s="115" t="s">
        <v>249</v>
      </c>
      <c r="AS1367" s="115" t="s">
        <v>358</v>
      </c>
      <c r="AT1367" s="115" t="s">
        <v>296</v>
      </c>
      <c r="AV1367" s="115">
        <v>107.935963434532</v>
      </c>
      <c r="AW1367" s="115">
        <v>0.14712354080000001</v>
      </c>
    </row>
    <row r="1368" spans="1:49" x14ac:dyDescent="0.25">
      <c r="A1368" s="117">
        <v>230000</v>
      </c>
      <c r="B1368" s="117">
        <v>870000</v>
      </c>
      <c r="C1368" s="117">
        <v>870000</v>
      </c>
      <c r="D1368" s="115" t="s">
        <v>342</v>
      </c>
      <c r="E1368" s="115" t="s">
        <v>13</v>
      </c>
      <c r="F1368" s="115" t="s">
        <v>343</v>
      </c>
      <c r="G1368" s="115" t="s">
        <v>344</v>
      </c>
      <c r="H1368" s="115">
        <v>0.56000000000000005</v>
      </c>
      <c r="I1368" s="115">
        <v>0.48</v>
      </c>
      <c r="J1368" s="115" t="s">
        <v>350</v>
      </c>
      <c r="K1368" s="115">
        <v>0.25609327128266002</v>
      </c>
      <c r="L1368" s="115">
        <v>3707.06349429482</v>
      </c>
      <c r="M1368" s="115">
        <v>9.2323162123655997</v>
      </c>
      <c r="N1368" s="115">
        <v>1.35754406565464</v>
      </c>
      <c r="O1368" s="115">
        <v>2.36433406034064</v>
      </c>
      <c r="P1368" s="115">
        <v>0.34765790068385999</v>
      </c>
      <c r="Q1368" s="115">
        <v>949.35401710648898</v>
      </c>
      <c r="R1368" s="115">
        <v>1210</v>
      </c>
      <c r="S1368" s="115" t="s">
        <v>353</v>
      </c>
      <c r="T1368" s="115">
        <v>1210</v>
      </c>
      <c r="U1368" s="115" t="s">
        <v>352</v>
      </c>
      <c r="V1368" s="115" t="s">
        <v>350</v>
      </c>
      <c r="Z1368" s="115">
        <v>0</v>
      </c>
      <c r="AA1368" s="115">
        <v>1</v>
      </c>
      <c r="AB1368" s="115">
        <v>2.36433406034064</v>
      </c>
      <c r="AC1368" s="115">
        <v>0.34765790068385999</v>
      </c>
      <c r="AD1368" s="115">
        <v>949.35401710648898</v>
      </c>
      <c r="AF1368" s="115">
        <v>-1</v>
      </c>
      <c r="AG1368" s="115">
        <v>-1</v>
      </c>
      <c r="AH1368" s="115">
        <v>-1</v>
      </c>
      <c r="AI1368" s="115">
        <v>-1</v>
      </c>
      <c r="AJ1368" s="115">
        <v>0</v>
      </c>
      <c r="AM1368" s="115" t="s">
        <v>348</v>
      </c>
      <c r="AN1368" s="115">
        <v>-1</v>
      </c>
      <c r="AQ1368" s="115">
        <v>609</v>
      </c>
      <c r="AR1368" s="115" t="s">
        <v>249</v>
      </c>
      <c r="AS1368" s="115" t="s">
        <v>358</v>
      </c>
      <c r="AT1368" s="115" t="s">
        <v>296</v>
      </c>
      <c r="AV1368" s="115">
        <v>136.790329010595</v>
      </c>
      <c r="AW1368" s="115">
        <v>0.76995459619999995</v>
      </c>
    </row>
    <row r="1369" spans="1:49" x14ac:dyDescent="0.25">
      <c r="A1369" s="117">
        <v>230000</v>
      </c>
      <c r="B1369" s="117">
        <v>870000</v>
      </c>
      <c r="C1369" s="117">
        <v>870000</v>
      </c>
      <c r="D1369" s="115" t="s">
        <v>342</v>
      </c>
      <c r="E1369" s="115" t="s">
        <v>13</v>
      </c>
      <c r="F1369" s="115" t="s">
        <v>343</v>
      </c>
      <c r="G1369" s="115" t="s">
        <v>344</v>
      </c>
      <c r="H1369" s="115">
        <v>0.56000000000000005</v>
      </c>
      <c r="I1369" s="115">
        <v>0.48</v>
      </c>
      <c r="J1369" s="115" t="s">
        <v>350</v>
      </c>
      <c r="K1369" s="115">
        <v>0.21311769010093001</v>
      </c>
      <c r="L1369" s="115">
        <v>3707.06349429482</v>
      </c>
      <c r="M1369" s="115">
        <v>9.2323162123655997</v>
      </c>
      <c r="N1369" s="115">
        <v>1.35754406565464</v>
      </c>
      <c r="O1369" s="115">
        <v>1.9675699054607401</v>
      </c>
      <c r="P1369" s="115">
        <v>0.28931665548253999</v>
      </c>
      <c r="Q1369" s="115">
        <v>790.04080896160099</v>
      </c>
      <c r="R1369" s="115">
        <v>1210</v>
      </c>
      <c r="S1369" s="115" t="s">
        <v>353</v>
      </c>
      <c r="T1369" s="115">
        <v>1210</v>
      </c>
      <c r="U1369" s="115" t="s">
        <v>352</v>
      </c>
      <c r="V1369" s="115" t="s">
        <v>350</v>
      </c>
      <c r="Z1369" s="115">
        <v>0</v>
      </c>
      <c r="AA1369" s="115">
        <v>1</v>
      </c>
      <c r="AB1369" s="115">
        <v>1.9675699054607401</v>
      </c>
      <c r="AC1369" s="115">
        <v>0.28931665548253999</v>
      </c>
      <c r="AD1369" s="115">
        <v>790.04080896160099</v>
      </c>
      <c r="AF1369" s="115">
        <v>-1</v>
      </c>
      <c r="AG1369" s="115">
        <v>-1</v>
      </c>
      <c r="AH1369" s="115">
        <v>-1</v>
      </c>
      <c r="AI1369" s="115">
        <v>-1</v>
      </c>
      <c r="AJ1369" s="115">
        <v>0</v>
      </c>
      <c r="AM1369" s="115" t="s">
        <v>348</v>
      </c>
      <c r="AN1369" s="115">
        <v>-1</v>
      </c>
      <c r="AQ1369" s="115">
        <v>609</v>
      </c>
      <c r="AR1369" s="115" t="s">
        <v>249</v>
      </c>
      <c r="AS1369" s="115" t="s">
        <v>358</v>
      </c>
      <c r="AT1369" s="115" t="s">
        <v>296</v>
      </c>
      <c r="AV1369" s="115">
        <v>129.54370292895399</v>
      </c>
      <c r="AW1369" s="115">
        <v>0.64074680370000003</v>
      </c>
    </row>
    <row r="1370" spans="1:49" x14ac:dyDescent="0.25">
      <c r="A1370" s="117">
        <v>230000</v>
      </c>
      <c r="B1370" s="117">
        <v>870000</v>
      </c>
      <c r="C1370" s="117">
        <v>870000</v>
      </c>
      <c r="D1370" s="115" t="s">
        <v>342</v>
      </c>
      <c r="E1370" s="115" t="s">
        <v>13</v>
      </c>
      <c r="F1370" s="115" t="s">
        <v>343</v>
      </c>
      <c r="G1370" s="115" t="s">
        <v>344</v>
      </c>
      <c r="H1370" s="115">
        <v>0.56000000000000005</v>
      </c>
      <c r="I1370" s="115">
        <v>0.48</v>
      </c>
      <c r="J1370" s="115" t="s">
        <v>350</v>
      </c>
      <c r="K1370" s="115">
        <v>9.8303119578699999E-2</v>
      </c>
      <c r="L1370" s="115">
        <v>3707.06349429482</v>
      </c>
      <c r="M1370" s="115">
        <v>9.2323162123655997</v>
      </c>
      <c r="N1370" s="115">
        <v>1.35754406565464</v>
      </c>
      <c r="O1370" s="115">
        <v>0.9075654846126</v>
      </c>
      <c r="P1370" s="115">
        <v>0.13345081661941</v>
      </c>
      <c r="Q1370" s="115">
        <v>364.41590596551902</v>
      </c>
      <c r="R1370" s="115">
        <v>1210</v>
      </c>
      <c r="S1370" s="115" t="s">
        <v>353</v>
      </c>
      <c r="T1370" s="115">
        <v>1210</v>
      </c>
      <c r="U1370" s="115" t="s">
        <v>352</v>
      </c>
      <c r="V1370" s="115" t="s">
        <v>350</v>
      </c>
      <c r="Z1370" s="115">
        <v>0</v>
      </c>
      <c r="AA1370" s="115">
        <v>1</v>
      </c>
      <c r="AB1370" s="115">
        <v>0.9075654846126</v>
      </c>
      <c r="AC1370" s="115">
        <v>0.13345081661941</v>
      </c>
      <c r="AD1370" s="115">
        <v>364.41590596551799</v>
      </c>
      <c r="AF1370" s="115">
        <v>-1</v>
      </c>
      <c r="AG1370" s="115">
        <v>-1</v>
      </c>
      <c r="AH1370" s="115">
        <v>-1</v>
      </c>
      <c r="AI1370" s="115">
        <v>-1</v>
      </c>
      <c r="AJ1370" s="115">
        <v>0</v>
      </c>
      <c r="AM1370" s="115" t="s">
        <v>348</v>
      </c>
      <c r="AN1370" s="115">
        <v>-1</v>
      </c>
      <c r="AQ1370" s="115">
        <v>609</v>
      </c>
      <c r="AR1370" s="115" t="s">
        <v>249</v>
      </c>
      <c r="AS1370" s="115" t="s">
        <v>358</v>
      </c>
      <c r="AT1370" s="115" t="s">
        <v>296</v>
      </c>
      <c r="AV1370" s="115">
        <v>109.51206235814</v>
      </c>
      <c r="AW1370" s="115">
        <v>0.29555223520000001</v>
      </c>
    </row>
    <row r="1371" spans="1:49" x14ac:dyDescent="0.25">
      <c r="A1371" s="117">
        <v>230000</v>
      </c>
      <c r="B1371" s="117">
        <v>870000</v>
      </c>
      <c r="C1371" s="117">
        <v>870000</v>
      </c>
      <c r="D1371" s="115" t="s">
        <v>342</v>
      </c>
      <c r="E1371" s="115" t="s">
        <v>13</v>
      </c>
      <c r="F1371" s="115" t="s">
        <v>343</v>
      </c>
      <c r="G1371" s="115" t="s">
        <v>344</v>
      </c>
      <c r="H1371" s="115">
        <v>0.56000000000000005</v>
      </c>
      <c r="I1371" s="115">
        <v>0.48</v>
      </c>
      <c r="J1371" s="115" t="s">
        <v>350</v>
      </c>
      <c r="K1371" s="115">
        <v>1.3148653614099999E-3</v>
      </c>
      <c r="L1371" s="115">
        <v>3707.06349429482</v>
      </c>
      <c r="M1371" s="115">
        <v>9.2323162123655997</v>
      </c>
      <c r="N1371" s="115">
        <v>1.35754406565464</v>
      </c>
      <c r="O1371" s="115">
        <v>1.21392527933E-2</v>
      </c>
      <c r="P1371" s="115">
        <v>1.78498766852E-3</v>
      </c>
      <c r="Q1371" s="115">
        <v>4.8742893812291301</v>
      </c>
      <c r="R1371" s="115">
        <v>1210</v>
      </c>
      <c r="S1371" s="115" t="s">
        <v>353</v>
      </c>
      <c r="T1371" s="115">
        <v>1210</v>
      </c>
      <c r="U1371" s="115" t="s">
        <v>352</v>
      </c>
      <c r="V1371" s="115" t="s">
        <v>350</v>
      </c>
      <c r="Z1371" s="115">
        <v>0</v>
      </c>
      <c r="AA1371" s="115">
        <v>1</v>
      </c>
      <c r="AB1371" s="115">
        <v>1.21392527933E-2</v>
      </c>
      <c r="AC1371" s="115">
        <v>1.78498766852E-3</v>
      </c>
      <c r="AD1371" s="115">
        <v>4.8742893812284702</v>
      </c>
      <c r="AF1371" s="115">
        <v>-1</v>
      </c>
      <c r="AG1371" s="115">
        <v>-1</v>
      </c>
      <c r="AH1371" s="115">
        <v>-1</v>
      </c>
      <c r="AI1371" s="115">
        <v>-1</v>
      </c>
      <c r="AJ1371" s="115">
        <v>0</v>
      </c>
      <c r="AM1371" s="115" t="s">
        <v>348</v>
      </c>
      <c r="AN1371" s="115">
        <v>-1</v>
      </c>
      <c r="AQ1371" s="115">
        <v>609</v>
      </c>
      <c r="AR1371" s="115" t="s">
        <v>249</v>
      </c>
      <c r="AS1371" s="115" t="s">
        <v>358</v>
      </c>
      <c r="AT1371" s="115" t="s">
        <v>296</v>
      </c>
      <c r="AV1371" s="115">
        <v>42.394639522255197</v>
      </c>
      <c r="AW1371" s="115">
        <v>3.9531949999999996E-3</v>
      </c>
    </row>
    <row r="1372" spans="1:49" x14ac:dyDescent="0.25">
      <c r="A1372" s="117">
        <v>230000</v>
      </c>
      <c r="B1372" s="117">
        <v>870000</v>
      </c>
      <c r="C1372" s="117">
        <v>870000</v>
      </c>
      <c r="D1372" s="115" t="s">
        <v>342</v>
      </c>
      <c r="E1372" s="115" t="s">
        <v>13</v>
      </c>
      <c r="F1372" s="115" t="s">
        <v>343</v>
      </c>
      <c r="G1372" s="115" t="s">
        <v>344</v>
      </c>
      <c r="H1372" s="115">
        <v>0.56000000000000005</v>
      </c>
      <c r="I1372" s="115">
        <v>0.48</v>
      </c>
      <c r="J1372" s="115" t="s">
        <v>345</v>
      </c>
      <c r="K1372" s="115">
        <v>6.8342380139100002E-3</v>
      </c>
      <c r="L1372" s="115">
        <v>3760.4012960108898</v>
      </c>
      <c r="M1372" s="115">
        <v>10.8477610401389</v>
      </c>
      <c r="N1372" s="115">
        <v>1.7493542123526</v>
      </c>
      <c r="O1372" s="115">
        <v>7.4136180866339996E-2</v>
      </c>
      <c r="P1372" s="115">
        <v>1.195550305785E-2</v>
      </c>
      <c r="Q1372" s="115">
        <v>25.6994774847578</v>
      </c>
      <c r="R1372" s="115">
        <v>1400</v>
      </c>
      <c r="S1372" s="115" t="s">
        <v>356</v>
      </c>
      <c r="T1372" s="115">
        <v>1400</v>
      </c>
      <c r="U1372" s="115" t="s">
        <v>347</v>
      </c>
      <c r="V1372" s="115" t="s">
        <v>345</v>
      </c>
      <c r="Z1372" s="115">
        <v>0</v>
      </c>
      <c r="AA1372" s="115">
        <v>1</v>
      </c>
      <c r="AB1372" s="115">
        <v>7.4136180866339996E-2</v>
      </c>
      <c r="AC1372" s="115">
        <v>1.195550305785E-2</v>
      </c>
      <c r="AD1372" s="115">
        <v>97.914753744733105</v>
      </c>
      <c r="AF1372" s="115">
        <v>-1</v>
      </c>
      <c r="AG1372" s="115">
        <v>-1</v>
      </c>
      <c r="AH1372" s="115">
        <v>-1</v>
      </c>
      <c r="AI1372" s="115">
        <v>-1</v>
      </c>
      <c r="AJ1372" s="115">
        <v>0</v>
      </c>
      <c r="AM1372" s="115" t="s">
        <v>348</v>
      </c>
      <c r="AN1372" s="115">
        <v>-1</v>
      </c>
      <c r="AQ1372" s="115">
        <v>609</v>
      </c>
      <c r="AR1372" s="115" t="s">
        <v>249</v>
      </c>
      <c r="AS1372" s="115" t="s">
        <v>358</v>
      </c>
      <c r="AT1372" s="115" t="s">
        <v>296</v>
      </c>
      <c r="AV1372" s="115">
        <v>21.842082983842701</v>
      </c>
      <c r="AW1372" s="115">
        <v>7.9411803500000003E-2</v>
      </c>
    </row>
    <row r="1373" spans="1:49" x14ac:dyDescent="0.25">
      <c r="A1373" s="117">
        <v>230000</v>
      </c>
      <c r="B1373" s="117">
        <v>870000</v>
      </c>
      <c r="C1373" s="117">
        <v>870000</v>
      </c>
      <c r="D1373" s="115" t="s">
        <v>342</v>
      </c>
      <c r="E1373" s="115" t="s">
        <v>13</v>
      </c>
      <c r="F1373" s="115" t="s">
        <v>343</v>
      </c>
      <c r="G1373" s="115" t="s">
        <v>344</v>
      </c>
      <c r="H1373" s="115">
        <v>0.56000000000000005</v>
      </c>
      <c r="I1373" s="115">
        <v>0.48</v>
      </c>
      <c r="J1373" s="115" t="s">
        <v>350</v>
      </c>
      <c r="K1373" s="115">
        <v>4.7265945633070003E-2</v>
      </c>
      <c r="L1373" s="115">
        <v>3760.4012960108898</v>
      </c>
      <c r="M1373" s="115">
        <v>10.8477610401389</v>
      </c>
      <c r="N1373" s="115">
        <v>1.7493542123526</v>
      </c>
      <c r="O1373" s="115">
        <v>0.51272968356376003</v>
      </c>
      <c r="P1373" s="115">
        <v>8.268488109404E-2</v>
      </c>
      <c r="Q1373" s="115">
        <v>177.73892321578401</v>
      </c>
      <c r="R1373" s="115">
        <v>1330</v>
      </c>
      <c r="S1373" s="115" t="s">
        <v>354</v>
      </c>
      <c r="T1373" s="115">
        <v>1330</v>
      </c>
      <c r="U1373" s="115" t="s">
        <v>352</v>
      </c>
      <c r="V1373" s="115" t="s">
        <v>350</v>
      </c>
      <c r="Z1373" s="115">
        <v>0</v>
      </c>
      <c r="AA1373" s="115">
        <v>1</v>
      </c>
      <c r="AB1373" s="115">
        <v>0.51272968356376003</v>
      </c>
      <c r="AC1373" s="115">
        <v>8.268488109404E-2</v>
      </c>
      <c r="AD1373" s="115">
        <v>923.34509550352004</v>
      </c>
      <c r="AF1373" s="115">
        <v>-1</v>
      </c>
      <c r="AG1373" s="115">
        <v>-1</v>
      </c>
      <c r="AH1373" s="115">
        <v>-1</v>
      </c>
      <c r="AI1373" s="115">
        <v>-1</v>
      </c>
      <c r="AJ1373" s="115">
        <v>0</v>
      </c>
      <c r="AM1373" s="115" t="s">
        <v>348</v>
      </c>
      <c r="AN1373" s="115">
        <v>-1</v>
      </c>
      <c r="AQ1373" s="115">
        <v>609</v>
      </c>
      <c r="AR1373" s="115" t="s">
        <v>249</v>
      </c>
      <c r="AS1373" s="115" t="s">
        <v>358</v>
      </c>
      <c r="AT1373" s="115" t="s">
        <v>296</v>
      </c>
      <c r="AV1373" s="115">
        <v>79.366172069239695</v>
      </c>
      <c r="AW1373" s="115">
        <v>0.74886058030000002</v>
      </c>
    </row>
    <row r="1374" spans="1:49" x14ac:dyDescent="0.25">
      <c r="A1374" s="117">
        <v>230000</v>
      </c>
      <c r="B1374" s="117">
        <v>870000</v>
      </c>
      <c r="C1374" s="117">
        <v>870000</v>
      </c>
      <c r="D1374" s="115" t="s">
        <v>342</v>
      </c>
      <c r="E1374" s="115" t="s">
        <v>13</v>
      </c>
      <c r="F1374" s="115" t="s">
        <v>343</v>
      </c>
      <c r="G1374" s="115" t="s">
        <v>344</v>
      </c>
      <c r="H1374" s="115">
        <v>0.56000000000000005</v>
      </c>
      <c r="I1374" s="115">
        <v>0.48</v>
      </c>
      <c r="J1374" s="115" t="s">
        <v>345</v>
      </c>
      <c r="K1374" s="115">
        <v>7.4926907578899997E-3</v>
      </c>
      <c r="L1374" s="115">
        <v>3760.4012960108898</v>
      </c>
      <c r="M1374" s="115">
        <v>10.8477610401389</v>
      </c>
      <c r="N1374" s="115">
        <v>1.7493542123526</v>
      </c>
      <c r="O1374" s="115">
        <v>8.12789188893E-2</v>
      </c>
      <c r="P1374" s="115">
        <v>1.310737013917E-2</v>
      </c>
      <c r="Q1374" s="115">
        <v>28.175524036597199</v>
      </c>
      <c r="R1374" s="115">
        <v>1330</v>
      </c>
      <c r="S1374" s="115" t="s">
        <v>354</v>
      </c>
      <c r="T1374" s="115">
        <v>1330</v>
      </c>
      <c r="U1374" s="115" t="s">
        <v>347</v>
      </c>
      <c r="V1374" s="115" t="s">
        <v>345</v>
      </c>
      <c r="Z1374" s="115">
        <v>0</v>
      </c>
      <c r="AA1374" s="115">
        <v>1</v>
      </c>
      <c r="AB1374" s="115">
        <v>8.12789188893E-2</v>
      </c>
      <c r="AC1374" s="115">
        <v>1.310737013917E-2</v>
      </c>
      <c r="AD1374" s="115">
        <v>125.45454113378401</v>
      </c>
      <c r="AF1374" s="115">
        <v>-1</v>
      </c>
      <c r="AG1374" s="115">
        <v>-1</v>
      </c>
      <c r="AH1374" s="115">
        <v>-1</v>
      </c>
      <c r="AI1374" s="115">
        <v>-1</v>
      </c>
      <c r="AJ1374" s="115">
        <v>0</v>
      </c>
      <c r="AM1374" s="115" t="s">
        <v>348</v>
      </c>
      <c r="AN1374" s="115">
        <v>-1</v>
      </c>
      <c r="AQ1374" s="115">
        <v>609</v>
      </c>
      <c r="AR1374" s="115" t="s">
        <v>249</v>
      </c>
      <c r="AS1374" s="115" t="s">
        <v>358</v>
      </c>
      <c r="AT1374" s="115" t="s">
        <v>296</v>
      </c>
      <c r="AV1374" s="115">
        <v>22.942352988383</v>
      </c>
      <c r="AW1374" s="115">
        <v>0.1017473975</v>
      </c>
    </row>
    <row r="1375" spans="1:49" x14ac:dyDescent="0.25">
      <c r="A1375" s="117">
        <v>230000</v>
      </c>
      <c r="B1375" s="117">
        <v>870000</v>
      </c>
      <c r="C1375" s="117">
        <v>870000</v>
      </c>
      <c r="D1375" s="115" t="s">
        <v>342</v>
      </c>
      <c r="E1375" s="115" t="s">
        <v>13</v>
      </c>
      <c r="F1375" s="115" t="s">
        <v>343</v>
      </c>
      <c r="G1375" s="115" t="s">
        <v>344</v>
      </c>
      <c r="H1375" s="115">
        <v>0.56000000000000005</v>
      </c>
      <c r="I1375" s="115">
        <v>0.48</v>
      </c>
      <c r="J1375" s="115" t="s">
        <v>350</v>
      </c>
      <c r="K1375" s="115">
        <v>2.0576215317590001E-2</v>
      </c>
      <c r="L1375" s="115">
        <v>3673.8210825968399</v>
      </c>
      <c r="M1375" s="115">
        <v>9.1446240089318902</v>
      </c>
      <c r="N1375" s="115">
        <v>1.3439880318324899</v>
      </c>
      <c r="O1375" s="115">
        <v>0.18816175260619999</v>
      </c>
      <c r="P1375" s="115">
        <v>2.7654187127249999E-2</v>
      </c>
      <c r="Q1375" s="115">
        <v>75.593333633821601</v>
      </c>
      <c r="R1375" s="115">
        <v>1200</v>
      </c>
      <c r="S1375" s="115" t="s">
        <v>351</v>
      </c>
      <c r="T1375" s="115">
        <v>1200</v>
      </c>
      <c r="U1375" s="115" t="s">
        <v>352</v>
      </c>
      <c r="V1375" s="115" t="s">
        <v>350</v>
      </c>
      <c r="Z1375" s="115">
        <v>0</v>
      </c>
      <c r="AA1375" s="115">
        <v>1</v>
      </c>
      <c r="AB1375" s="115">
        <v>0.18816175260619999</v>
      </c>
      <c r="AC1375" s="115">
        <v>2.7654187127249999E-2</v>
      </c>
      <c r="AD1375" s="115">
        <v>780.65350691386902</v>
      </c>
      <c r="AF1375" s="115">
        <v>-1</v>
      </c>
      <c r="AG1375" s="115">
        <v>-1</v>
      </c>
      <c r="AH1375" s="115">
        <v>-1</v>
      </c>
      <c r="AI1375" s="115">
        <v>-1</v>
      </c>
      <c r="AJ1375" s="115">
        <v>0</v>
      </c>
      <c r="AM1375" s="115" t="s">
        <v>348</v>
      </c>
      <c r="AN1375" s="115">
        <v>-1</v>
      </c>
      <c r="AQ1375" s="115">
        <v>609</v>
      </c>
      <c r="AR1375" s="115" t="s">
        <v>249</v>
      </c>
      <c r="AS1375" s="115" t="s">
        <v>358</v>
      </c>
      <c r="AT1375" s="115" t="s">
        <v>296</v>
      </c>
      <c r="AV1375" s="115">
        <v>44.3943403889878</v>
      </c>
      <c r="AW1375" s="115">
        <v>0.63313341999999995</v>
      </c>
    </row>
    <row r="1376" spans="1:49" x14ac:dyDescent="0.25">
      <c r="A1376" s="117">
        <v>230000</v>
      </c>
      <c r="B1376" s="117">
        <v>870000</v>
      </c>
      <c r="C1376" s="117">
        <v>870000</v>
      </c>
      <c r="D1376" s="115" t="s">
        <v>342</v>
      </c>
      <c r="E1376" s="115" t="s">
        <v>13</v>
      </c>
      <c r="F1376" s="115" t="s">
        <v>343</v>
      </c>
      <c r="G1376" s="115" t="s">
        <v>344</v>
      </c>
      <c r="H1376" s="115">
        <v>0.56000000000000005</v>
      </c>
      <c r="I1376" s="115">
        <v>0.48</v>
      </c>
      <c r="J1376" s="115" t="s">
        <v>350</v>
      </c>
      <c r="K1376" s="115">
        <v>2.1705974215000001E-4</v>
      </c>
      <c r="L1376" s="115">
        <v>3673.8210825968399</v>
      </c>
      <c r="M1376" s="115">
        <v>9.1446240089318902</v>
      </c>
      <c r="N1376" s="115">
        <v>1.3439880318324899</v>
      </c>
      <c r="O1376" s="115">
        <v>1.98492972951E-3</v>
      </c>
      <c r="P1376" s="115">
        <v>2.9172569565000001E-4</v>
      </c>
      <c r="Q1376" s="115">
        <v>0.79743865692309002</v>
      </c>
      <c r="R1376" s="115">
        <v>1700</v>
      </c>
      <c r="S1376" s="115" t="s">
        <v>359</v>
      </c>
      <c r="T1376" s="115">
        <v>1700</v>
      </c>
      <c r="U1376" s="115" t="s">
        <v>352</v>
      </c>
      <c r="V1376" s="115" t="s">
        <v>350</v>
      </c>
      <c r="Z1376" s="115">
        <v>0</v>
      </c>
      <c r="AA1376" s="115">
        <v>1</v>
      </c>
      <c r="AB1376" s="115">
        <v>1.98492972951E-3</v>
      </c>
      <c r="AC1376" s="115">
        <v>2.9172569565000001E-4</v>
      </c>
      <c r="AD1376" s="115">
        <v>17.6877469358671</v>
      </c>
      <c r="AF1376" s="115">
        <v>-1</v>
      </c>
      <c r="AG1376" s="115">
        <v>-1</v>
      </c>
      <c r="AH1376" s="115">
        <v>-1</v>
      </c>
      <c r="AI1376" s="115">
        <v>-1</v>
      </c>
      <c r="AJ1376" s="115">
        <v>0</v>
      </c>
      <c r="AM1376" s="115" t="s">
        <v>348</v>
      </c>
      <c r="AN1376" s="115">
        <v>-1</v>
      </c>
      <c r="AQ1376" s="115">
        <v>609</v>
      </c>
      <c r="AR1376" s="115" t="s">
        <v>249</v>
      </c>
      <c r="AS1376" s="115" t="s">
        <v>358</v>
      </c>
      <c r="AT1376" s="115" t="s">
        <v>296</v>
      </c>
      <c r="AV1376" s="115">
        <v>5.8426560934450302</v>
      </c>
      <c r="AW1376" s="115">
        <v>1.43452935E-2</v>
      </c>
    </row>
    <row r="1377" spans="1:49" x14ac:dyDescent="0.25">
      <c r="A1377" s="117">
        <v>230000</v>
      </c>
      <c r="B1377" s="117">
        <v>870000</v>
      </c>
      <c r="C1377" s="117">
        <v>870000</v>
      </c>
      <c r="D1377" s="115" t="s">
        <v>342</v>
      </c>
      <c r="E1377" s="115" t="s">
        <v>13</v>
      </c>
      <c r="F1377" s="115" t="s">
        <v>343</v>
      </c>
      <c r="G1377" s="115" t="s">
        <v>344</v>
      </c>
      <c r="H1377" s="115">
        <v>0.56000000000000005</v>
      </c>
      <c r="I1377" s="115">
        <v>0.48</v>
      </c>
      <c r="J1377" s="115" t="s">
        <v>350</v>
      </c>
      <c r="K1377" s="115">
        <v>8.3980105837569999E-2</v>
      </c>
      <c r="L1377" s="115">
        <v>3737.6177285373501</v>
      </c>
      <c r="M1377" s="115">
        <v>8.9609727992231303</v>
      </c>
      <c r="N1377" s="115">
        <v>1.29735936854671</v>
      </c>
      <c r="O1377" s="115">
        <v>0.75254344408636997</v>
      </c>
      <c r="P1377" s="115">
        <v>0.10895237707992</v>
      </c>
      <c r="Q1377" s="115">
        <v>313.88553242295598</v>
      </c>
      <c r="R1377" s="115">
        <v>1200</v>
      </c>
      <c r="S1377" s="115" t="s">
        <v>351</v>
      </c>
      <c r="T1377" s="115">
        <v>1200</v>
      </c>
      <c r="U1377" s="115" t="s">
        <v>352</v>
      </c>
      <c r="V1377" s="115" t="s">
        <v>350</v>
      </c>
      <c r="Z1377" s="115">
        <v>0</v>
      </c>
      <c r="AA1377" s="115">
        <v>1</v>
      </c>
      <c r="AB1377" s="115">
        <v>0.75254344408636997</v>
      </c>
      <c r="AC1377" s="115">
        <v>0.10895237707992</v>
      </c>
      <c r="AD1377" s="115">
        <v>341.10173199959002</v>
      </c>
      <c r="AF1377" s="115">
        <v>-1</v>
      </c>
      <c r="AG1377" s="115">
        <v>-1</v>
      </c>
      <c r="AH1377" s="115">
        <v>-1</v>
      </c>
      <c r="AI1377" s="115">
        <v>-1</v>
      </c>
      <c r="AJ1377" s="115">
        <v>0</v>
      </c>
      <c r="AM1377" s="115" t="s">
        <v>348</v>
      </c>
      <c r="AN1377" s="115">
        <v>-1</v>
      </c>
      <c r="AQ1377" s="115">
        <v>609</v>
      </c>
      <c r="AR1377" s="115" t="s">
        <v>249</v>
      </c>
      <c r="AS1377" s="115" t="s">
        <v>358</v>
      </c>
      <c r="AT1377" s="115" t="s">
        <v>296</v>
      </c>
      <c r="AV1377" s="115">
        <v>74.724634410178496</v>
      </c>
      <c r="AW1377" s="115">
        <v>0.27664374050000001</v>
      </c>
    </row>
    <row r="1378" spans="1:49" x14ac:dyDescent="0.25">
      <c r="A1378" s="117">
        <v>230000</v>
      </c>
      <c r="B1378" s="117">
        <v>870000</v>
      </c>
      <c r="C1378" s="117">
        <v>870000</v>
      </c>
      <c r="D1378" s="115" t="s">
        <v>342</v>
      </c>
      <c r="E1378" s="115" t="s">
        <v>13</v>
      </c>
      <c r="F1378" s="115" t="s">
        <v>343</v>
      </c>
      <c r="G1378" s="115" t="s">
        <v>344</v>
      </c>
      <c r="H1378" s="115">
        <v>0.56000000000000005</v>
      </c>
      <c r="I1378" s="115">
        <v>0.48</v>
      </c>
      <c r="J1378" s="115" t="s">
        <v>350</v>
      </c>
      <c r="K1378" s="115">
        <v>0.18607498943039</v>
      </c>
      <c r="L1378" s="115">
        <v>3737.6177285373501</v>
      </c>
      <c r="M1378" s="115">
        <v>8.9609727992231303</v>
      </c>
      <c r="N1378" s="115">
        <v>1.29735936854671</v>
      </c>
      <c r="O1378" s="115">
        <v>1.6674129189014599</v>
      </c>
      <c r="P1378" s="115">
        <v>0.24140613078973999</v>
      </c>
      <c r="Q1378" s="115">
        <v>695.47717933242996</v>
      </c>
      <c r="R1378" s="115">
        <v>1200</v>
      </c>
      <c r="S1378" s="115" t="s">
        <v>351</v>
      </c>
      <c r="T1378" s="115">
        <v>1200</v>
      </c>
      <c r="U1378" s="115" t="s">
        <v>352</v>
      </c>
      <c r="V1378" s="115" t="s">
        <v>350</v>
      </c>
      <c r="Z1378" s="115">
        <v>0</v>
      </c>
      <c r="AA1378" s="115">
        <v>1</v>
      </c>
      <c r="AB1378" s="115">
        <v>1.6674129189014599</v>
      </c>
      <c r="AC1378" s="115">
        <v>0.24140613078973999</v>
      </c>
      <c r="AD1378" s="115">
        <v>695.47717933242996</v>
      </c>
      <c r="AF1378" s="115">
        <v>-1</v>
      </c>
      <c r="AG1378" s="115">
        <v>-1</v>
      </c>
      <c r="AH1378" s="115">
        <v>-1</v>
      </c>
      <c r="AI1378" s="115">
        <v>-1</v>
      </c>
      <c r="AJ1378" s="115">
        <v>0</v>
      </c>
      <c r="AM1378" s="115" t="s">
        <v>348</v>
      </c>
      <c r="AN1378" s="115">
        <v>-1</v>
      </c>
      <c r="AQ1378" s="115">
        <v>609</v>
      </c>
      <c r="AR1378" s="115" t="s">
        <v>249</v>
      </c>
      <c r="AS1378" s="115" t="s">
        <v>358</v>
      </c>
      <c r="AT1378" s="115" t="s">
        <v>296</v>
      </c>
      <c r="AV1378" s="115">
        <v>130.27503245355601</v>
      </c>
      <c r="AW1378" s="115">
        <v>0.56405286239999997</v>
      </c>
    </row>
    <row r="1379" spans="1:49" x14ac:dyDescent="0.25">
      <c r="A1379" s="117">
        <v>230000</v>
      </c>
      <c r="B1379" s="117">
        <v>870000</v>
      </c>
      <c r="C1379" s="117">
        <v>870000</v>
      </c>
      <c r="D1379" s="115" t="s">
        <v>342</v>
      </c>
      <c r="E1379" s="115" t="s">
        <v>13</v>
      </c>
      <c r="F1379" s="115" t="s">
        <v>343</v>
      </c>
      <c r="G1379" s="115" t="s">
        <v>344</v>
      </c>
      <c r="H1379" s="115">
        <v>0.56000000000000005</v>
      </c>
      <c r="I1379" s="115">
        <v>0.48</v>
      </c>
      <c r="J1379" s="115" t="s">
        <v>350</v>
      </c>
      <c r="K1379" s="115">
        <v>8.9411294639359998E-2</v>
      </c>
      <c r="L1379" s="115">
        <v>3737.6177285373501</v>
      </c>
      <c r="M1379" s="115">
        <v>8.9609727992231303</v>
      </c>
      <c r="N1379" s="115">
        <v>1.29735936854671</v>
      </c>
      <c r="O1379" s="115">
        <v>0.80121217920663002</v>
      </c>
      <c r="P1379" s="115">
        <v>0.11599858075426001</v>
      </c>
      <c r="Q1379" s="115">
        <v>334.18523997555201</v>
      </c>
      <c r="R1379" s="115">
        <v>1430</v>
      </c>
      <c r="S1379" s="115" t="s">
        <v>362</v>
      </c>
      <c r="T1379" s="115">
        <v>1430</v>
      </c>
      <c r="U1379" s="115" t="s">
        <v>352</v>
      </c>
      <c r="V1379" s="115" t="s">
        <v>350</v>
      </c>
      <c r="Z1379" s="115">
        <v>0</v>
      </c>
      <c r="AA1379" s="115">
        <v>1</v>
      </c>
      <c r="AB1379" s="115">
        <v>0.80121217920663002</v>
      </c>
      <c r="AC1379" s="115">
        <v>0.11599858075426001</v>
      </c>
      <c r="AD1379" s="115">
        <v>334.18523997555099</v>
      </c>
      <c r="AF1379" s="115">
        <v>-1</v>
      </c>
      <c r="AG1379" s="115">
        <v>-1</v>
      </c>
      <c r="AH1379" s="115">
        <v>-1</v>
      </c>
      <c r="AI1379" s="115">
        <v>-1</v>
      </c>
      <c r="AJ1379" s="115">
        <v>0</v>
      </c>
      <c r="AM1379" s="115" t="s">
        <v>348</v>
      </c>
      <c r="AN1379" s="115">
        <v>-1</v>
      </c>
      <c r="AQ1379" s="115">
        <v>609</v>
      </c>
      <c r="AR1379" s="115" t="s">
        <v>249</v>
      </c>
      <c r="AS1379" s="115" t="s">
        <v>358</v>
      </c>
      <c r="AT1379" s="115" t="s">
        <v>296</v>
      </c>
      <c r="AV1379" s="115">
        <v>76.643743697704494</v>
      </c>
      <c r="AW1379" s="115">
        <v>0.27103425790000002</v>
      </c>
    </row>
    <row r="1380" spans="1:49" x14ac:dyDescent="0.25">
      <c r="A1380" s="117">
        <v>230000</v>
      </c>
      <c r="B1380" s="117">
        <v>870000</v>
      </c>
      <c r="C1380" s="117">
        <v>870000</v>
      </c>
      <c r="D1380" s="115" t="s">
        <v>342</v>
      </c>
      <c r="E1380" s="115" t="s">
        <v>13</v>
      </c>
      <c r="F1380" s="115" t="s">
        <v>343</v>
      </c>
      <c r="G1380" s="115" t="s">
        <v>344</v>
      </c>
      <c r="H1380" s="115">
        <v>0.56000000000000005</v>
      </c>
      <c r="I1380" s="115">
        <v>0.48</v>
      </c>
      <c r="J1380" s="115" t="s">
        <v>350</v>
      </c>
      <c r="K1380" s="115">
        <v>0.22766096582625001</v>
      </c>
      <c r="L1380" s="115">
        <v>3737.6177285373501</v>
      </c>
      <c r="M1380" s="115">
        <v>8.9609727992231303</v>
      </c>
      <c r="N1380" s="115">
        <v>1.29735936854671</v>
      </c>
      <c r="O1380" s="115">
        <v>2.0400637222139202</v>
      </c>
      <c r="P1380" s="115">
        <v>0.29535808686707998</v>
      </c>
      <c r="Q1380" s="115">
        <v>850.90966196814395</v>
      </c>
      <c r="R1380" s="115">
        <v>1210</v>
      </c>
      <c r="S1380" s="115" t="s">
        <v>353</v>
      </c>
      <c r="T1380" s="115">
        <v>1210</v>
      </c>
      <c r="U1380" s="115" t="s">
        <v>352</v>
      </c>
      <c r="V1380" s="115" t="s">
        <v>350</v>
      </c>
      <c r="Z1380" s="115">
        <v>0</v>
      </c>
      <c r="AA1380" s="115">
        <v>1</v>
      </c>
      <c r="AB1380" s="115">
        <v>2.0400637222139202</v>
      </c>
      <c r="AC1380" s="115">
        <v>0.29535808686707998</v>
      </c>
      <c r="AD1380" s="115">
        <v>899.547713074032</v>
      </c>
      <c r="AF1380" s="115">
        <v>-1</v>
      </c>
      <c r="AG1380" s="115">
        <v>-1</v>
      </c>
      <c r="AH1380" s="115">
        <v>-1</v>
      </c>
      <c r="AI1380" s="115">
        <v>-1</v>
      </c>
      <c r="AJ1380" s="115">
        <v>0</v>
      </c>
      <c r="AM1380" s="115" t="s">
        <v>348</v>
      </c>
      <c r="AN1380" s="115">
        <v>-1</v>
      </c>
      <c r="AQ1380" s="115">
        <v>609</v>
      </c>
      <c r="AR1380" s="115" t="s">
        <v>249</v>
      </c>
      <c r="AS1380" s="115" t="s">
        <v>358</v>
      </c>
      <c r="AT1380" s="115" t="s">
        <v>296</v>
      </c>
      <c r="AV1380" s="115">
        <v>121.861303247216</v>
      </c>
      <c r="AW1380" s="115">
        <v>0.72956018899999997</v>
      </c>
    </row>
    <row r="1381" spans="1:49" x14ac:dyDescent="0.25">
      <c r="A1381" s="117">
        <v>230000</v>
      </c>
      <c r="B1381" s="117">
        <v>870000</v>
      </c>
      <c r="C1381" s="117">
        <v>870000</v>
      </c>
      <c r="D1381" s="115" t="s">
        <v>342</v>
      </c>
      <c r="E1381" s="115" t="s">
        <v>13</v>
      </c>
      <c r="F1381" s="115" t="s">
        <v>343</v>
      </c>
      <c r="G1381" s="115" t="s">
        <v>344</v>
      </c>
      <c r="H1381" s="115">
        <v>0.56000000000000005</v>
      </c>
      <c r="I1381" s="115">
        <v>0.48</v>
      </c>
      <c r="J1381" s="115" t="s">
        <v>350</v>
      </c>
      <c r="K1381" s="115">
        <v>7.4810614036E-4</v>
      </c>
      <c r="L1381" s="115">
        <v>3737.6177285373501</v>
      </c>
      <c r="M1381" s="115">
        <v>8.9609727992231303</v>
      </c>
      <c r="N1381" s="115">
        <v>1.29735936854671</v>
      </c>
      <c r="O1381" s="115">
        <v>6.70375877475E-3</v>
      </c>
      <c r="P1381" s="115">
        <v>9.7056250986999996E-4</v>
      </c>
      <c r="Q1381" s="115">
        <v>2.79613477305961</v>
      </c>
      <c r="R1381" s="115">
        <v>1210</v>
      </c>
      <c r="S1381" s="115" t="s">
        <v>353</v>
      </c>
      <c r="T1381" s="115">
        <v>1210</v>
      </c>
      <c r="U1381" s="115" t="s">
        <v>352</v>
      </c>
      <c r="V1381" s="115" t="s">
        <v>350</v>
      </c>
      <c r="Z1381" s="115">
        <v>0</v>
      </c>
      <c r="AA1381" s="115">
        <v>1</v>
      </c>
      <c r="AB1381" s="115">
        <v>6.70375877475E-3</v>
      </c>
      <c r="AC1381" s="115">
        <v>9.7056250986999996E-4</v>
      </c>
      <c r="AD1381" s="115">
        <v>2.8137499141178601</v>
      </c>
      <c r="AF1381" s="115">
        <v>-1</v>
      </c>
      <c r="AG1381" s="115">
        <v>-1</v>
      </c>
      <c r="AH1381" s="115">
        <v>-1</v>
      </c>
      <c r="AI1381" s="115">
        <v>-1</v>
      </c>
      <c r="AJ1381" s="115">
        <v>0</v>
      </c>
      <c r="AM1381" s="115" t="s">
        <v>348</v>
      </c>
      <c r="AN1381" s="115">
        <v>-1</v>
      </c>
      <c r="AQ1381" s="115">
        <v>609</v>
      </c>
      <c r="AR1381" s="115" t="s">
        <v>249</v>
      </c>
      <c r="AS1381" s="115" t="s">
        <v>358</v>
      </c>
      <c r="AT1381" s="115" t="s">
        <v>296</v>
      </c>
      <c r="AV1381" s="115">
        <v>64.990207145231807</v>
      </c>
      <c r="AW1381" s="115">
        <v>2.2820356000000002E-3</v>
      </c>
    </row>
    <row r="1382" spans="1:49" x14ac:dyDescent="0.25">
      <c r="A1382" s="117">
        <v>230000</v>
      </c>
      <c r="B1382" s="117">
        <v>870000</v>
      </c>
      <c r="C1382" s="117">
        <v>870000</v>
      </c>
      <c r="D1382" s="115" t="s">
        <v>342</v>
      </c>
      <c r="E1382" s="115" t="s">
        <v>13</v>
      </c>
      <c r="F1382" s="115" t="s">
        <v>343</v>
      </c>
      <c r="G1382" s="115" t="s">
        <v>344</v>
      </c>
      <c r="H1382" s="115">
        <v>0.56000000000000005</v>
      </c>
      <c r="I1382" s="115">
        <v>0.48</v>
      </c>
      <c r="J1382" s="115" t="s">
        <v>350</v>
      </c>
      <c r="K1382" s="115">
        <v>7.7044930407999999E-4</v>
      </c>
      <c r="L1382" s="115">
        <v>3737.6177285373501</v>
      </c>
      <c r="M1382" s="115">
        <v>8.9609727992231303</v>
      </c>
      <c r="N1382" s="115">
        <v>1.29735936854671</v>
      </c>
      <c r="O1382" s="115">
        <v>6.9039752570499999E-3</v>
      </c>
      <c r="P1382" s="115">
        <v>9.9954962264000007E-4</v>
      </c>
      <c r="Q1382" s="115">
        <v>2.8796449778761501</v>
      </c>
      <c r="R1382" s="115">
        <v>1330</v>
      </c>
      <c r="S1382" s="115" t="s">
        <v>354</v>
      </c>
      <c r="T1382" s="115">
        <v>1330</v>
      </c>
      <c r="U1382" s="115" t="s">
        <v>352</v>
      </c>
      <c r="V1382" s="115" t="s">
        <v>350</v>
      </c>
      <c r="Z1382" s="115">
        <v>0</v>
      </c>
      <c r="AA1382" s="115">
        <v>1</v>
      </c>
      <c r="AB1382" s="115">
        <v>6.9039752570499999E-3</v>
      </c>
      <c r="AC1382" s="115">
        <v>9.9954962264000007E-4</v>
      </c>
      <c r="AD1382" s="115">
        <v>2.8796449778778599</v>
      </c>
      <c r="AF1382" s="115">
        <v>-1</v>
      </c>
      <c r="AG1382" s="115">
        <v>-1</v>
      </c>
      <c r="AH1382" s="115">
        <v>-1</v>
      </c>
      <c r="AI1382" s="115">
        <v>-1</v>
      </c>
      <c r="AJ1382" s="115">
        <v>0</v>
      </c>
      <c r="AM1382" s="115" t="s">
        <v>348</v>
      </c>
      <c r="AN1382" s="115">
        <v>-1</v>
      </c>
      <c r="AQ1382" s="115">
        <v>609</v>
      </c>
      <c r="AR1382" s="115" t="s">
        <v>249</v>
      </c>
      <c r="AS1382" s="115" t="s">
        <v>358</v>
      </c>
      <c r="AT1382" s="115" t="s">
        <v>296</v>
      </c>
      <c r="AV1382" s="115">
        <v>7.3132132646602397</v>
      </c>
      <c r="AW1382" s="115">
        <v>2.3354784999999999E-3</v>
      </c>
    </row>
    <row r="1383" spans="1:49" x14ac:dyDescent="0.25">
      <c r="A1383" s="117">
        <v>230000</v>
      </c>
      <c r="B1383" s="117">
        <v>870000</v>
      </c>
      <c r="C1383" s="117">
        <v>870000</v>
      </c>
      <c r="D1383" s="115" t="s">
        <v>342</v>
      </c>
      <c r="E1383" s="115" t="s">
        <v>13</v>
      </c>
      <c r="F1383" s="115" t="s">
        <v>343</v>
      </c>
      <c r="G1383" s="115" t="s">
        <v>344</v>
      </c>
      <c r="H1383" s="115">
        <v>0.56000000000000005</v>
      </c>
      <c r="I1383" s="115">
        <v>0.48</v>
      </c>
      <c r="J1383" s="115" t="s">
        <v>350</v>
      </c>
      <c r="K1383" s="115">
        <v>6.8285880350900004E-3</v>
      </c>
      <c r="L1383" s="115">
        <v>3737.6177285373501</v>
      </c>
      <c r="M1383" s="115">
        <v>8.9609727992231303</v>
      </c>
      <c r="N1383" s="115">
        <v>1.29735936854671</v>
      </c>
      <c r="O1383" s="115">
        <v>6.1190791639570002E-2</v>
      </c>
      <c r="P1383" s="115">
        <v>8.8591326612699993E-3</v>
      </c>
      <c r="Q1383" s="115">
        <v>25.522651700845401</v>
      </c>
      <c r="R1383" s="115">
        <v>1210</v>
      </c>
      <c r="S1383" s="115" t="s">
        <v>353</v>
      </c>
      <c r="T1383" s="115">
        <v>1210</v>
      </c>
      <c r="U1383" s="115" t="s">
        <v>352</v>
      </c>
      <c r="V1383" s="115" t="s">
        <v>350</v>
      </c>
      <c r="Z1383" s="115">
        <v>0</v>
      </c>
      <c r="AA1383" s="115">
        <v>1</v>
      </c>
      <c r="AB1383" s="115">
        <v>6.1190791639570002E-2</v>
      </c>
      <c r="AC1383" s="115">
        <v>8.8591326612699993E-3</v>
      </c>
      <c r="AD1383" s="115">
        <v>25.522651700845099</v>
      </c>
      <c r="AF1383" s="115">
        <v>-1</v>
      </c>
      <c r="AG1383" s="115">
        <v>-1</v>
      </c>
      <c r="AH1383" s="115">
        <v>-1</v>
      </c>
      <c r="AI1383" s="115">
        <v>-1</v>
      </c>
      <c r="AJ1383" s="115">
        <v>0</v>
      </c>
      <c r="AM1383" s="115" t="s">
        <v>348</v>
      </c>
      <c r="AN1383" s="115">
        <v>-1</v>
      </c>
      <c r="AQ1383" s="115">
        <v>609</v>
      </c>
      <c r="AR1383" s="115" t="s">
        <v>249</v>
      </c>
      <c r="AS1383" s="115" t="s">
        <v>358</v>
      </c>
      <c r="AT1383" s="115" t="s">
        <v>296</v>
      </c>
      <c r="AV1383" s="115">
        <v>57.963869331391003</v>
      </c>
      <c r="AW1383" s="115">
        <v>2.0699636399999999E-2</v>
      </c>
    </row>
    <row r="1384" spans="1:49" x14ac:dyDescent="0.25">
      <c r="A1384" s="117">
        <v>230000</v>
      </c>
      <c r="B1384" s="117">
        <v>870000</v>
      </c>
      <c r="C1384" s="117">
        <v>870000</v>
      </c>
      <c r="D1384" s="115" t="s">
        <v>342</v>
      </c>
      <c r="E1384" s="115" t="s">
        <v>13</v>
      </c>
      <c r="F1384" s="115" t="s">
        <v>343</v>
      </c>
      <c r="G1384" s="115" t="s">
        <v>344</v>
      </c>
      <c r="H1384" s="115">
        <v>0.56000000000000005</v>
      </c>
      <c r="I1384" s="115">
        <v>0.48</v>
      </c>
      <c r="J1384" s="115" t="s">
        <v>350</v>
      </c>
      <c r="K1384" s="115">
        <v>1.9894291062500001E-3</v>
      </c>
      <c r="L1384" s="115">
        <v>3737.6177285373501</v>
      </c>
      <c r="M1384" s="115">
        <v>8.9609727992231303</v>
      </c>
      <c r="N1384" s="115">
        <v>1.29735936854671</v>
      </c>
      <c r="O1384" s="115">
        <v>1.7827220107149998E-2</v>
      </c>
      <c r="P1384" s="115">
        <v>2.58100448906E-3</v>
      </c>
      <c r="Q1384" s="115">
        <v>7.4357254972143902</v>
      </c>
      <c r="R1384" s="115">
        <v>1210</v>
      </c>
      <c r="S1384" s="115" t="s">
        <v>353</v>
      </c>
      <c r="T1384" s="115">
        <v>1210</v>
      </c>
      <c r="U1384" s="115" t="s">
        <v>352</v>
      </c>
      <c r="V1384" s="115" t="s">
        <v>350</v>
      </c>
      <c r="Z1384" s="115">
        <v>0</v>
      </c>
      <c r="AA1384" s="115">
        <v>1</v>
      </c>
      <c r="AB1384" s="115">
        <v>1.7827220107149998E-2</v>
      </c>
      <c r="AC1384" s="115">
        <v>2.58100448906E-3</v>
      </c>
      <c r="AD1384" s="115">
        <v>7.4357254972133102</v>
      </c>
      <c r="AF1384" s="115">
        <v>-1</v>
      </c>
      <c r="AG1384" s="115">
        <v>-1</v>
      </c>
      <c r="AH1384" s="115">
        <v>-1</v>
      </c>
      <c r="AI1384" s="115">
        <v>-1</v>
      </c>
      <c r="AJ1384" s="115">
        <v>0</v>
      </c>
      <c r="AM1384" s="115" t="s">
        <v>348</v>
      </c>
      <c r="AN1384" s="115">
        <v>-1</v>
      </c>
      <c r="AQ1384" s="115">
        <v>609</v>
      </c>
      <c r="AR1384" s="115" t="s">
        <v>249</v>
      </c>
      <c r="AS1384" s="115" t="s">
        <v>358</v>
      </c>
      <c r="AT1384" s="115" t="s">
        <v>296</v>
      </c>
      <c r="AV1384" s="115">
        <v>40.239404029610597</v>
      </c>
      <c r="AW1384" s="115">
        <v>6.0305964999999998E-3</v>
      </c>
    </row>
    <row r="1385" spans="1:49" x14ac:dyDescent="0.25">
      <c r="A1385" s="117">
        <v>230000</v>
      </c>
      <c r="B1385" s="117">
        <v>870000</v>
      </c>
      <c r="C1385" s="117">
        <v>870000</v>
      </c>
      <c r="D1385" s="115" t="s">
        <v>342</v>
      </c>
      <c r="E1385" s="115" t="s">
        <v>13</v>
      </c>
      <c r="F1385" s="115" t="s">
        <v>343</v>
      </c>
      <c r="G1385" s="115" t="s">
        <v>344</v>
      </c>
      <c r="H1385" s="115">
        <v>0.56000000000000005</v>
      </c>
      <c r="I1385" s="115">
        <v>0.48</v>
      </c>
      <c r="J1385" s="115" t="s">
        <v>350</v>
      </c>
      <c r="K1385" s="115">
        <v>9.8973353084789994E-2</v>
      </c>
      <c r="L1385" s="115">
        <v>3710.7204820836</v>
      </c>
      <c r="M1385" s="115">
        <v>9.2408552612158292</v>
      </c>
      <c r="N1385" s="115">
        <v>1.3587803342467499</v>
      </c>
      <c r="O1385" s="115">
        <v>0.91459843057376</v>
      </c>
      <c r="P1385" s="115">
        <v>0.13448304578607001</v>
      </c>
      <c r="Q1385" s="115">
        <v>367.26244847222603</v>
      </c>
      <c r="R1385" s="115">
        <v>1200</v>
      </c>
      <c r="S1385" s="115" t="s">
        <v>351</v>
      </c>
      <c r="T1385" s="115">
        <v>1200</v>
      </c>
      <c r="U1385" s="115" t="s">
        <v>352</v>
      </c>
      <c r="V1385" s="115" t="s">
        <v>350</v>
      </c>
      <c r="Z1385" s="115">
        <v>0</v>
      </c>
      <c r="AA1385" s="115">
        <v>1</v>
      </c>
      <c r="AB1385" s="115">
        <v>0.91459843057376</v>
      </c>
      <c r="AC1385" s="115">
        <v>0.13448304578607001</v>
      </c>
      <c r="AD1385" s="115">
        <v>557.11791973697996</v>
      </c>
      <c r="AF1385" s="115">
        <v>-1</v>
      </c>
      <c r="AG1385" s="115">
        <v>-1</v>
      </c>
      <c r="AH1385" s="115">
        <v>-1</v>
      </c>
      <c r="AI1385" s="115">
        <v>-1</v>
      </c>
      <c r="AJ1385" s="115">
        <v>0</v>
      </c>
      <c r="AM1385" s="115" t="s">
        <v>348</v>
      </c>
      <c r="AN1385" s="115">
        <v>-1</v>
      </c>
      <c r="AQ1385" s="115">
        <v>609</v>
      </c>
      <c r="AR1385" s="115" t="s">
        <v>249</v>
      </c>
      <c r="AS1385" s="115" t="s">
        <v>358</v>
      </c>
      <c r="AT1385" s="115" t="s">
        <v>296</v>
      </c>
      <c r="AV1385" s="115">
        <v>116.036001824694</v>
      </c>
      <c r="AW1385" s="115">
        <v>0.451839351</v>
      </c>
    </row>
    <row r="1386" spans="1:49" x14ac:dyDescent="0.25">
      <c r="A1386" s="117">
        <v>230000</v>
      </c>
      <c r="B1386" s="117">
        <v>870000</v>
      </c>
      <c r="C1386" s="117">
        <v>870000</v>
      </c>
      <c r="D1386" s="115" t="s">
        <v>342</v>
      </c>
      <c r="E1386" s="115" t="s">
        <v>13</v>
      </c>
      <c r="F1386" s="115" t="s">
        <v>343</v>
      </c>
      <c r="G1386" s="115" t="s">
        <v>344</v>
      </c>
      <c r="H1386" s="115">
        <v>0.56000000000000005</v>
      </c>
      <c r="I1386" s="115">
        <v>0.48</v>
      </c>
      <c r="J1386" s="115" t="s">
        <v>350</v>
      </c>
      <c r="K1386" s="115">
        <v>4.6606862192789998E-2</v>
      </c>
      <c r="L1386" s="115">
        <v>3709.97179592252</v>
      </c>
      <c r="M1386" s="115">
        <v>9.2391250583354108</v>
      </c>
      <c r="N1386" s="115">
        <v>1.3585304905197699</v>
      </c>
      <c r="O1386" s="115">
        <v>0.43060662837583003</v>
      </c>
      <c r="P1386" s="115">
        <v>6.3316843356359995E-2</v>
      </c>
      <c r="Q1386" s="115">
        <v>172.910144231717</v>
      </c>
      <c r="R1386" s="115">
        <v>1200</v>
      </c>
      <c r="S1386" s="115" t="s">
        <v>351</v>
      </c>
      <c r="T1386" s="115">
        <v>1200</v>
      </c>
      <c r="U1386" s="115" t="s">
        <v>352</v>
      </c>
      <c r="V1386" s="115" t="s">
        <v>350</v>
      </c>
      <c r="Z1386" s="115">
        <v>0</v>
      </c>
      <c r="AA1386" s="115">
        <v>1</v>
      </c>
      <c r="AB1386" s="115">
        <v>0.43060662837583003</v>
      </c>
      <c r="AC1386" s="115">
        <v>6.3316843356359995E-2</v>
      </c>
      <c r="AD1386" s="115">
        <v>172.91014423171799</v>
      </c>
      <c r="AF1386" s="115">
        <v>-1</v>
      </c>
      <c r="AG1386" s="115">
        <v>-1</v>
      </c>
      <c r="AH1386" s="115">
        <v>-1</v>
      </c>
      <c r="AI1386" s="115">
        <v>-1</v>
      </c>
      <c r="AJ1386" s="115">
        <v>0</v>
      </c>
      <c r="AM1386" s="115" t="s">
        <v>348</v>
      </c>
      <c r="AN1386" s="115">
        <v>-1</v>
      </c>
      <c r="AQ1386" s="115">
        <v>609</v>
      </c>
      <c r="AR1386" s="115" t="s">
        <v>249</v>
      </c>
      <c r="AS1386" s="115" t="s">
        <v>358</v>
      </c>
      <c r="AT1386" s="115" t="s">
        <v>296</v>
      </c>
      <c r="AV1386" s="115">
        <v>107.559209930687</v>
      </c>
      <c r="AW1386" s="115">
        <v>0.1402353157</v>
      </c>
    </row>
    <row r="1387" spans="1:49" x14ac:dyDescent="0.25">
      <c r="A1387" s="117">
        <v>230000</v>
      </c>
      <c r="B1387" s="117">
        <v>870000</v>
      </c>
      <c r="C1387" s="117">
        <v>870000</v>
      </c>
      <c r="D1387" s="115" t="s">
        <v>342</v>
      </c>
      <c r="E1387" s="115" t="s">
        <v>13</v>
      </c>
      <c r="F1387" s="115" t="s">
        <v>343</v>
      </c>
      <c r="G1387" s="115" t="s">
        <v>344</v>
      </c>
      <c r="H1387" s="115">
        <v>0.56000000000000005</v>
      </c>
      <c r="I1387" s="115">
        <v>0.48</v>
      </c>
      <c r="J1387" s="115" t="s">
        <v>350</v>
      </c>
      <c r="K1387" s="115">
        <v>7.79533821115E-3</v>
      </c>
      <c r="L1387" s="115">
        <v>3709.97179592252</v>
      </c>
      <c r="M1387" s="115">
        <v>9.2391250583354108</v>
      </c>
      <c r="N1387" s="115">
        <v>1.3585304905197699</v>
      </c>
      <c r="O1387" s="115">
        <v>7.2022104604879997E-2</v>
      </c>
      <c r="P1387" s="115">
        <v>1.0590204643760001E-2</v>
      </c>
      <c r="Q1387" s="115">
        <v>28.9204849030621</v>
      </c>
      <c r="R1387" s="115">
        <v>1210</v>
      </c>
      <c r="S1387" s="115" t="s">
        <v>353</v>
      </c>
      <c r="T1387" s="115">
        <v>1210</v>
      </c>
      <c r="U1387" s="115" t="s">
        <v>352</v>
      </c>
      <c r="V1387" s="115" t="s">
        <v>350</v>
      </c>
      <c r="Z1387" s="115">
        <v>0</v>
      </c>
      <c r="AA1387" s="115">
        <v>1</v>
      </c>
      <c r="AB1387" s="115">
        <v>7.2022104604879997E-2</v>
      </c>
      <c r="AC1387" s="115">
        <v>1.0590204643760001E-2</v>
      </c>
      <c r="AD1387" s="115">
        <v>28.920484903063201</v>
      </c>
      <c r="AF1387" s="115">
        <v>-1</v>
      </c>
      <c r="AG1387" s="115">
        <v>-1</v>
      </c>
      <c r="AH1387" s="115">
        <v>-1</v>
      </c>
      <c r="AI1387" s="115">
        <v>-1</v>
      </c>
      <c r="AJ1387" s="115">
        <v>0</v>
      </c>
      <c r="AM1387" s="115" t="s">
        <v>348</v>
      </c>
      <c r="AN1387" s="115">
        <v>-1</v>
      </c>
      <c r="AQ1387" s="115">
        <v>609</v>
      </c>
      <c r="AR1387" s="115" t="s">
        <v>249</v>
      </c>
      <c r="AS1387" s="115" t="s">
        <v>358</v>
      </c>
      <c r="AT1387" s="115" t="s">
        <v>296</v>
      </c>
      <c r="AV1387" s="115">
        <v>40.666248877212702</v>
      </c>
      <c r="AW1387" s="115">
        <v>2.3455381099999999E-2</v>
      </c>
    </row>
    <row r="1388" spans="1:49" x14ac:dyDescent="0.25">
      <c r="A1388" s="117">
        <v>230000</v>
      </c>
      <c r="B1388" s="117">
        <v>870000</v>
      </c>
      <c r="C1388" s="117">
        <v>870000</v>
      </c>
      <c r="D1388" s="115" t="s">
        <v>342</v>
      </c>
      <c r="E1388" s="115" t="s">
        <v>13</v>
      </c>
      <c r="F1388" s="115" t="s">
        <v>343</v>
      </c>
      <c r="G1388" s="115" t="s">
        <v>344</v>
      </c>
      <c r="H1388" s="115">
        <v>0.56000000000000005</v>
      </c>
      <c r="I1388" s="115">
        <v>0.48</v>
      </c>
      <c r="J1388" s="115" t="s">
        <v>350</v>
      </c>
      <c r="K1388" s="115">
        <v>7.8513250863200008E-3</v>
      </c>
      <c r="L1388" s="115">
        <v>3709.97179592252</v>
      </c>
      <c r="M1388" s="115">
        <v>9.2391250583354108</v>
      </c>
      <c r="N1388" s="115">
        <v>1.3585304905197699</v>
      </c>
      <c r="O1388" s="115">
        <v>7.2539374346180005E-2</v>
      </c>
      <c r="P1388" s="115">
        <v>1.066626452075E-2</v>
      </c>
      <c r="Q1388" s="115">
        <v>29.1281946308772</v>
      </c>
      <c r="R1388" s="115">
        <v>1210</v>
      </c>
      <c r="S1388" s="115" t="s">
        <v>353</v>
      </c>
      <c r="T1388" s="115">
        <v>1210</v>
      </c>
      <c r="U1388" s="115" t="s">
        <v>352</v>
      </c>
      <c r="V1388" s="115" t="s">
        <v>350</v>
      </c>
      <c r="Z1388" s="115">
        <v>0</v>
      </c>
      <c r="AA1388" s="115">
        <v>1</v>
      </c>
      <c r="AB1388" s="115">
        <v>7.2539374346180005E-2</v>
      </c>
      <c r="AC1388" s="115">
        <v>1.066626452075E-2</v>
      </c>
      <c r="AD1388" s="115">
        <v>29.128194630879001</v>
      </c>
      <c r="AF1388" s="115">
        <v>-1</v>
      </c>
      <c r="AG1388" s="115">
        <v>-1</v>
      </c>
      <c r="AH1388" s="115">
        <v>-1</v>
      </c>
      <c r="AI1388" s="115">
        <v>-1</v>
      </c>
      <c r="AJ1388" s="115">
        <v>0</v>
      </c>
      <c r="AM1388" s="115" t="s">
        <v>348</v>
      </c>
      <c r="AN1388" s="115">
        <v>-1</v>
      </c>
      <c r="AQ1388" s="115">
        <v>609</v>
      </c>
      <c r="AR1388" s="115" t="s">
        <v>249</v>
      </c>
      <c r="AS1388" s="115" t="s">
        <v>358</v>
      </c>
      <c r="AT1388" s="115" t="s">
        <v>296</v>
      </c>
      <c r="AV1388" s="115">
        <v>58.829458590287501</v>
      </c>
      <c r="AW1388" s="115">
        <v>2.3623839899999999E-2</v>
      </c>
    </row>
    <row r="1389" spans="1:49" x14ac:dyDescent="0.25">
      <c r="A1389" s="117">
        <v>230000</v>
      </c>
      <c r="B1389" s="117">
        <v>870000</v>
      </c>
      <c r="C1389" s="117">
        <v>870000</v>
      </c>
      <c r="D1389" s="115" t="s">
        <v>342</v>
      </c>
      <c r="E1389" s="115" t="s">
        <v>13</v>
      </c>
      <c r="F1389" s="115" t="s">
        <v>343</v>
      </c>
      <c r="G1389" s="115" t="s">
        <v>344</v>
      </c>
      <c r="H1389" s="115">
        <v>0.56000000000000005</v>
      </c>
      <c r="I1389" s="115">
        <v>0.48</v>
      </c>
      <c r="J1389" s="115" t="s">
        <v>350</v>
      </c>
      <c r="K1389" s="115">
        <v>5.6429263235000004E-4</v>
      </c>
      <c r="L1389" s="115">
        <v>3709.97179592252</v>
      </c>
      <c r="M1389" s="115">
        <v>9.2391250583354108</v>
      </c>
      <c r="N1389" s="115">
        <v>1.3585304905197699</v>
      </c>
      <c r="O1389" s="115">
        <v>5.2135701998299996E-3</v>
      </c>
      <c r="P1389" s="115">
        <v>7.6660874663000002E-4</v>
      </c>
      <c r="Q1389" s="115">
        <v>2.0935097506876299</v>
      </c>
      <c r="R1389" s="115">
        <v>1210</v>
      </c>
      <c r="S1389" s="115" t="s">
        <v>353</v>
      </c>
      <c r="T1389" s="115">
        <v>1210</v>
      </c>
      <c r="U1389" s="115" t="s">
        <v>352</v>
      </c>
      <c r="V1389" s="115" t="s">
        <v>350</v>
      </c>
      <c r="Z1389" s="115">
        <v>0</v>
      </c>
      <c r="AA1389" s="115">
        <v>1</v>
      </c>
      <c r="AB1389" s="115">
        <v>5.2135701998299996E-3</v>
      </c>
      <c r="AC1389" s="115">
        <v>7.6660874663000002E-4</v>
      </c>
      <c r="AD1389" s="115">
        <v>2.0935097506883</v>
      </c>
      <c r="AF1389" s="115">
        <v>-1</v>
      </c>
      <c r="AG1389" s="115">
        <v>-1</v>
      </c>
      <c r="AH1389" s="115">
        <v>-1</v>
      </c>
      <c r="AI1389" s="115">
        <v>-1</v>
      </c>
      <c r="AJ1389" s="115">
        <v>0</v>
      </c>
      <c r="AM1389" s="115" t="s">
        <v>348</v>
      </c>
      <c r="AN1389" s="115">
        <v>-1</v>
      </c>
      <c r="AQ1389" s="115">
        <v>609</v>
      </c>
      <c r="AR1389" s="115" t="s">
        <v>249</v>
      </c>
      <c r="AS1389" s="115" t="s">
        <v>358</v>
      </c>
      <c r="AT1389" s="115" t="s">
        <v>296</v>
      </c>
      <c r="AV1389" s="115">
        <v>7.6360343224089204</v>
      </c>
      <c r="AW1389" s="115">
        <v>1.6978992E-3</v>
      </c>
    </row>
    <row r="1390" spans="1:49" x14ac:dyDescent="0.25">
      <c r="A1390" s="117">
        <v>230000</v>
      </c>
      <c r="B1390" s="117">
        <v>870000</v>
      </c>
      <c r="C1390" s="117">
        <v>870000</v>
      </c>
      <c r="D1390" s="115" t="s">
        <v>342</v>
      </c>
      <c r="E1390" s="115" t="s">
        <v>13</v>
      </c>
      <c r="F1390" s="115" t="s">
        <v>343</v>
      </c>
      <c r="G1390" s="115" t="s">
        <v>344</v>
      </c>
      <c r="H1390" s="115">
        <v>0.56000000000000005</v>
      </c>
      <c r="I1390" s="115">
        <v>0.48</v>
      </c>
      <c r="J1390" s="115" t="s">
        <v>350</v>
      </c>
      <c r="K1390" s="115">
        <v>0.21817151353535999</v>
      </c>
      <c r="L1390" s="115">
        <v>3709.97179592252</v>
      </c>
      <c r="M1390" s="115">
        <v>9.2391250583354108</v>
      </c>
      <c r="N1390" s="115">
        <v>1.3585304905197699</v>
      </c>
      <c r="O1390" s="115">
        <v>2.0157138977195399</v>
      </c>
      <c r="P1390" s="115">
        <v>0.29639265330063003</v>
      </c>
      <c r="Q1390" s="115">
        <v>809.41016188992899</v>
      </c>
      <c r="R1390" s="115">
        <v>1210</v>
      </c>
      <c r="S1390" s="115" t="s">
        <v>353</v>
      </c>
      <c r="T1390" s="115">
        <v>1210</v>
      </c>
      <c r="U1390" s="115" t="s">
        <v>352</v>
      </c>
      <c r="V1390" s="115" t="s">
        <v>350</v>
      </c>
      <c r="Z1390" s="115">
        <v>0</v>
      </c>
      <c r="AA1390" s="115">
        <v>1</v>
      </c>
      <c r="AB1390" s="115">
        <v>2.0157138977195399</v>
      </c>
      <c r="AC1390" s="115">
        <v>0.29639265330063003</v>
      </c>
      <c r="AD1390" s="115">
        <v>809.41016188992899</v>
      </c>
      <c r="AF1390" s="115">
        <v>-1</v>
      </c>
      <c r="AG1390" s="115">
        <v>-1</v>
      </c>
      <c r="AH1390" s="115">
        <v>-1</v>
      </c>
      <c r="AI1390" s="115">
        <v>-1</v>
      </c>
      <c r="AJ1390" s="115">
        <v>0</v>
      </c>
      <c r="AM1390" s="115" t="s">
        <v>348</v>
      </c>
      <c r="AN1390" s="115">
        <v>-1</v>
      </c>
      <c r="AQ1390" s="115">
        <v>609</v>
      </c>
      <c r="AR1390" s="115" t="s">
        <v>249</v>
      </c>
      <c r="AS1390" s="115" t="s">
        <v>358</v>
      </c>
      <c r="AT1390" s="115" t="s">
        <v>296</v>
      </c>
      <c r="AV1390" s="115">
        <v>129.153096384316</v>
      </c>
      <c r="AW1390" s="115">
        <v>0.65645593020000004</v>
      </c>
    </row>
    <row r="1391" spans="1:49" x14ac:dyDescent="0.25">
      <c r="A1391" s="117">
        <v>230000</v>
      </c>
      <c r="B1391" s="117">
        <v>870000</v>
      </c>
      <c r="C1391" s="117">
        <v>870000</v>
      </c>
      <c r="D1391" s="115" t="s">
        <v>342</v>
      </c>
      <c r="E1391" s="115" t="s">
        <v>13</v>
      </c>
      <c r="F1391" s="115" t="s">
        <v>343</v>
      </c>
      <c r="G1391" s="115" t="s">
        <v>344</v>
      </c>
      <c r="H1391" s="115">
        <v>0.56000000000000005</v>
      </c>
      <c r="I1391" s="115">
        <v>0.48</v>
      </c>
      <c r="J1391" s="115" t="s">
        <v>350</v>
      </c>
      <c r="K1391" s="115">
        <v>0.30542821496826</v>
      </c>
      <c r="L1391" s="115">
        <v>3709.97179592252</v>
      </c>
      <c r="M1391" s="115">
        <v>9.2391250583354108</v>
      </c>
      <c r="N1391" s="115">
        <v>1.3585304905197699</v>
      </c>
      <c r="O1391" s="115">
        <v>2.8218894744359799</v>
      </c>
      <c r="P1391" s="115">
        <v>0.41493354269942001</v>
      </c>
      <c r="Q1391" s="115">
        <v>1133.13006321123</v>
      </c>
      <c r="R1391" s="115">
        <v>1210</v>
      </c>
      <c r="S1391" s="115" t="s">
        <v>353</v>
      </c>
      <c r="T1391" s="115">
        <v>1210</v>
      </c>
      <c r="U1391" s="115" t="s">
        <v>352</v>
      </c>
      <c r="V1391" s="115" t="s">
        <v>350</v>
      </c>
      <c r="Z1391" s="115">
        <v>0</v>
      </c>
      <c r="AA1391" s="115">
        <v>1</v>
      </c>
      <c r="AB1391" s="115">
        <v>2.8218894744359799</v>
      </c>
      <c r="AC1391" s="115">
        <v>0.41493354269942001</v>
      </c>
      <c r="AD1391" s="115">
        <v>1133.13006321123</v>
      </c>
      <c r="AF1391" s="115">
        <v>-1</v>
      </c>
      <c r="AG1391" s="115">
        <v>-1</v>
      </c>
      <c r="AH1391" s="115">
        <v>-1</v>
      </c>
      <c r="AI1391" s="115">
        <v>-1</v>
      </c>
      <c r="AJ1391" s="115">
        <v>0</v>
      </c>
      <c r="AM1391" s="115" t="s">
        <v>348</v>
      </c>
      <c r="AN1391" s="115">
        <v>-1</v>
      </c>
      <c r="AQ1391" s="115">
        <v>609</v>
      </c>
      <c r="AR1391" s="115" t="s">
        <v>249</v>
      </c>
      <c r="AS1391" s="115" t="s">
        <v>358</v>
      </c>
      <c r="AT1391" s="115" t="s">
        <v>296</v>
      </c>
      <c r="AV1391" s="115">
        <v>144.872079948866</v>
      </c>
      <c r="AW1391" s="115">
        <v>0.91900248439999999</v>
      </c>
    </row>
    <row r="1392" spans="1:49" x14ac:dyDescent="0.25">
      <c r="A1392" s="117">
        <v>230000</v>
      </c>
      <c r="B1392" s="117">
        <v>870000</v>
      </c>
      <c r="C1392" s="117">
        <v>870000</v>
      </c>
      <c r="D1392" s="115" t="s">
        <v>342</v>
      </c>
      <c r="E1392" s="115" t="s">
        <v>13</v>
      </c>
      <c r="F1392" s="115" t="s">
        <v>343</v>
      </c>
      <c r="G1392" s="115" t="s">
        <v>344</v>
      </c>
      <c r="H1392" s="115">
        <v>0.56000000000000005</v>
      </c>
      <c r="I1392" s="115">
        <v>0.48</v>
      </c>
      <c r="J1392" s="115" t="s">
        <v>350</v>
      </c>
      <c r="K1392" s="115">
        <v>3.1345907041650002E-2</v>
      </c>
      <c r="L1392" s="115">
        <v>3709.97179592252</v>
      </c>
      <c r="M1392" s="115">
        <v>9.2391250583354108</v>
      </c>
      <c r="N1392" s="115">
        <v>1.3585304905197699</v>
      </c>
      <c r="O1392" s="115">
        <v>0.28960875522476998</v>
      </c>
      <c r="P1392" s="115">
        <v>4.258437046908E-2</v>
      </c>
      <c r="Q1392" s="115">
        <v>116.292431042134</v>
      </c>
      <c r="R1392" s="115">
        <v>1210</v>
      </c>
      <c r="S1392" s="115" t="s">
        <v>353</v>
      </c>
      <c r="T1392" s="115">
        <v>1210</v>
      </c>
      <c r="U1392" s="115" t="s">
        <v>352</v>
      </c>
      <c r="V1392" s="115" t="s">
        <v>350</v>
      </c>
      <c r="Z1392" s="115">
        <v>0</v>
      </c>
      <c r="AA1392" s="115">
        <v>1</v>
      </c>
      <c r="AB1392" s="115">
        <v>0.28960875522476998</v>
      </c>
      <c r="AC1392" s="115">
        <v>4.258437046908E-2</v>
      </c>
      <c r="AD1392" s="115">
        <v>116.292431042134</v>
      </c>
      <c r="AF1392" s="115">
        <v>-1</v>
      </c>
      <c r="AG1392" s="115">
        <v>-1</v>
      </c>
      <c r="AH1392" s="115">
        <v>-1</v>
      </c>
      <c r="AI1392" s="115">
        <v>-1</v>
      </c>
      <c r="AJ1392" s="115">
        <v>0</v>
      </c>
      <c r="AM1392" s="115" t="s">
        <v>348</v>
      </c>
      <c r="AN1392" s="115">
        <v>-1</v>
      </c>
      <c r="AQ1392" s="115">
        <v>609</v>
      </c>
      <c r="AR1392" s="115" t="s">
        <v>249</v>
      </c>
      <c r="AS1392" s="115" t="s">
        <v>358</v>
      </c>
      <c r="AT1392" s="115" t="s">
        <v>296</v>
      </c>
      <c r="AV1392" s="115">
        <v>95.472428151346406</v>
      </c>
      <c r="AW1392" s="115">
        <v>9.4316651299999998E-2</v>
      </c>
    </row>
    <row r="1393" spans="1:49" x14ac:dyDescent="0.25">
      <c r="A1393" s="117">
        <v>230000</v>
      </c>
      <c r="B1393" s="117">
        <v>870000</v>
      </c>
      <c r="C1393" s="117">
        <v>870000</v>
      </c>
      <c r="D1393" s="115" t="s">
        <v>342</v>
      </c>
      <c r="E1393" s="115" t="s">
        <v>13</v>
      </c>
      <c r="F1393" s="115" t="s">
        <v>343</v>
      </c>
      <c r="G1393" s="115" t="s">
        <v>344</v>
      </c>
      <c r="H1393" s="115">
        <v>0.56000000000000005</v>
      </c>
      <c r="I1393" s="115">
        <v>0.48</v>
      </c>
      <c r="J1393" s="115" t="s">
        <v>345</v>
      </c>
      <c r="K1393" s="117">
        <v>1.2015635800000001E-6</v>
      </c>
      <c r="L1393" s="115">
        <v>3727.8422111027298</v>
      </c>
      <c r="M1393" s="115">
        <v>10.7079693679022</v>
      </c>
      <c r="N1393" s="115">
        <v>2.06118708650907</v>
      </c>
      <c r="O1393" s="115">
        <v>1.2866306000000001E-5</v>
      </c>
      <c r="P1393" s="117">
        <v>2.476647334716E-6</v>
      </c>
      <c r="Q1393" s="115">
        <v>4.4792394328400003E-3</v>
      </c>
      <c r="R1393" s="115">
        <v>1300</v>
      </c>
      <c r="S1393" s="115" t="s">
        <v>346</v>
      </c>
      <c r="T1393" s="115">
        <v>1300</v>
      </c>
      <c r="U1393" s="115" t="s">
        <v>347</v>
      </c>
      <c r="V1393" s="115" t="s">
        <v>345</v>
      </c>
      <c r="Z1393" s="115">
        <v>0</v>
      </c>
      <c r="AA1393" s="115">
        <v>1</v>
      </c>
      <c r="AB1393" s="115">
        <v>1.2866306000000001E-5</v>
      </c>
      <c r="AC1393" s="117">
        <v>2.476647334716E-6</v>
      </c>
      <c r="AD1393" s="115">
        <v>329.40238453596697</v>
      </c>
      <c r="AF1393" s="115">
        <v>-1</v>
      </c>
      <c r="AG1393" s="115">
        <v>-1</v>
      </c>
      <c r="AH1393" s="115">
        <v>-1</v>
      </c>
      <c r="AI1393" s="115">
        <v>-1</v>
      </c>
      <c r="AJ1393" s="115">
        <v>0</v>
      </c>
      <c r="AM1393" s="115" t="s">
        <v>348</v>
      </c>
      <c r="AN1393" s="115">
        <v>-1</v>
      </c>
      <c r="AQ1393" s="115">
        <v>609</v>
      </c>
      <c r="AR1393" s="115" t="s">
        <v>249</v>
      </c>
      <c r="AS1393" s="115" t="s">
        <v>358</v>
      </c>
      <c r="AT1393" s="115" t="s">
        <v>296</v>
      </c>
      <c r="AV1393" s="115">
        <v>3.24194924471424</v>
      </c>
      <c r="AW1393" s="115">
        <v>0.26715521860000002</v>
      </c>
    </row>
    <row r="1394" spans="1:49" x14ac:dyDescent="0.25">
      <c r="A1394" s="117">
        <v>230000</v>
      </c>
      <c r="B1394" s="117">
        <v>870000</v>
      </c>
      <c r="C1394" s="117">
        <v>870000</v>
      </c>
      <c r="D1394" s="115" t="s">
        <v>342</v>
      </c>
      <c r="E1394" s="115" t="s">
        <v>13</v>
      </c>
      <c r="F1394" s="115" t="s">
        <v>343</v>
      </c>
      <c r="G1394" s="115" t="s">
        <v>344</v>
      </c>
      <c r="H1394" s="115">
        <v>0.56000000000000005</v>
      </c>
      <c r="I1394" s="115">
        <v>0.48</v>
      </c>
      <c r="J1394" s="115" t="s">
        <v>350</v>
      </c>
      <c r="K1394" s="115">
        <v>8.5160157945910003E-2</v>
      </c>
      <c r="L1394" s="115">
        <v>3722.0573191378598</v>
      </c>
      <c r="M1394" s="115">
        <v>9.3341027136040609</v>
      </c>
      <c r="N1394" s="115">
        <v>1.36714478676333</v>
      </c>
      <c r="O1394" s="115">
        <v>0.79489366137390005</v>
      </c>
      <c r="P1394" s="115">
        <v>0.11642626597569</v>
      </c>
      <c r="Q1394" s="115">
        <v>316.970989181525</v>
      </c>
      <c r="R1394" s="115">
        <v>1200</v>
      </c>
      <c r="S1394" s="115" t="s">
        <v>351</v>
      </c>
      <c r="T1394" s="115">
        <v>1200</v>
      </c>
      <c r="U1394" s="115" t="s">
        <v>352</v>
      </c>
      <c r="V1394" s="115" t="s">
        <v>350</v>
      </c>
      <c r="Z1394" s="115">
        <v>0</v>
      </c>
      <c r="AA1394" s="115">
        <v>1</v>
      </c>
      <c r="AB1394" s="115">
        <v>0.79489366137390005</v>
      </c>
      <c r="AC1394" s="115">
        <v>0.11642626597569</v>
      </c>
      <c r="AD1394" s="115">
        <v>316.97098918152699</v>
      </c>
      <c r="AF1394" s="115">
        <v>-1</v>
      </c>
      <c r="AG1394" s="115">
        <v>-1</v>
      </c>
      <c r="AH1394" s="115">
        <v>-1</v>
      </c>
      <c r="AI1394" s="115">
        <v>-1</v>
      </c>
      <c r="AJ1394" s="115">
        <v>0</v>
      </c>
      <c r="AM1394" s="115" t="s">
        <v>348</v>
      </c>
      <c r="AN1394" s="115">
        <v>-1</v>
      </c>
      <c r="AQ1394" s="115">
        <v>609</v>
      </c>
      <c r="AR1394" s="115" t="s">
        <v>249</v>
      </c>
      <c r="AS1394" s="115" t="s">
        <v>358</v>
      </c>
      <c r="AT1394" s="115" t="s">
        <v>296</v>
      </c>
      <c r="AV1394" s="115">
        <v>199.91815622821099</v>
      </c>
      <c r="AW1394" s="115">
        <v>0.2570729839</v>
      </c>
    </row>
    <row r="1395" spans="1:49" x14ac:dyDescent="0.25">
      <c r="A1395" s="117">
        <v>230000</v>
      </c>
      <c r="B1395" s="117">
        <v>870000</v>
      </c>
      <c r="C1395" s="117">
        <v>870000</v>
      </c>
      <c r="D1395" s="115" t="s">
        <v>342</v>
      </c>
      <c r="E1395" s="115" t="s">
        <v>13</v>
      </c>
      <c r="F1395" s="115" t="s">
        <v>343</v>
      </c>
      <c r="G1395" s="115" t="s">
        <v>344</v>
      </c>
      <c r="H1395" s="115">
        <v>0.56000000000000005</v>
      </c>
      <c r="I1395" s="115">
        <v>0.48</v>
      </c>
      <c r="J1395" s="115" t="s">
        <v>350</v>
      </c>
      <c r="K1395" s="115">
        <v>1.8684858431679999E-2</v>
      </c>
      <c r="L1395" s="115">
        <v>3722.0573191378598</v>
      </c>
      <c r="M1395" s="115">
        <v>9.3341027136040609</v>
      </c>
      <c r="N1395" s="115">
        <v>1.36714478676333</v>
      </c>
      <c r="O1395" s="115">
        <v>0.17440638779048001</v>
      </c>
      <c r="P1395" s="115">
        <v>2.5544906796279999E-2</v>
      </c>
      <c r="Q1395" s="115">
        <v>69.546114082704307</v>
      </c>
      <c r="R1395" s="115">
        <v>1400</v>
      </c>
      <c r="S1395" s="115" t="s">
        <v>356</v>
      </c>
      <c r="T1395" s="115">
        <v>1400</v>
      </c>
      <c r="U1395" s="115" t="s">
        <v>352</v>
      </c>
      <c r="V1395" s="115" t="s">
        <v>350</v>
      </c>
      <c r="Z1395" s="115">
        <v>0</v>
      </c>
      <c r="AA1395" s="115">
        <v>1</v>
      </c>
      <c r="AB1395" s="115">
        <v>0.17440638779048001</v>
      </c>
      <c r="AC1395" s="115">
        <v>2.5544906796279999E-2</v>
      </c>
      <c r="AD1395" s="115">
        <v>69.5461140827028</v>
      </c>
      <c r="AF1395" s="115">
        <v>-1</v>
      </c>
      <c r="AG1395" s="115">
        <v>-1</v>
      </c>
      <c r="AH1395" s="115">
        <v>-1</v>
      </c>
      <c r="AI1395" s="115">
        <v>-1</v>
      </c>
      <c r="AJ1395" s="115">
        <v>0</v>
      </c>
      <c r="AM1395" s="115" t="s">
        <v>348</v>
      </c>
      <c r="AN1395" s="115">
        <v>-1</v>
      </c>
      <c r="AQ1395" s="115">
        <v>609</v>
      </c>
      <c r="AR1395" s="115" t="s">
        <v>249</v>
      </c>
      <c r="AS1395" s="115" t="s">
        <v>358</v>
      </c>
      <c r="AT1395" s="115" t="s">
        <v>296</v>
      </c>
      <c r="AV1395" s="115">
        <v>39.2286876998648</v>
      </c>
      <c r="AW1395" s="115">
        <v>5.6403985500000003E-2</v>
      </c>
    </row>
    <row r="1396" spans="1:49" x14ac:dyDescent="0.25">
      <c r="A1396" s="117">
        <v>230000</v>
      </c>
      <c r="B1396" s="117">
        <v>870000</v>
      </c>
      <c r="C1396" s="117">
        <v>870000</v>
      </c>
      <c r="D1396" s="115" t="s">
        <v>342</v>
      </c>
      <c r="E1396" s="115" t="s">
        <v>13</v>
      </c>
      <c r="F1396" s="115" t="s">
        <v>343</v>
      </c>
      <c r="G1396" s="115" t="s">
        <v>344</v>
      </c>
      <c r="H1396" s="115">
        <v>0.56000000000000005</v>
      </c>
      <c r="I1396" s="115">
        <v>0.48</v>
      </c>
      <c r="J1396" s="115" t="s">
        <v>350</v>
      </c>
      <c r="K1396" s="115">
        <v>0.19332879759412</v>
      </c>
      <c r="L1396" s="115">
        <v>3722.0573191378598</v>
      </c>
      <c r="M1396" s="115">
        <v>9.3341027136040609</v>
      </c>
      <c r="N1396" s="115">
        <v>1.36714478676333</v>
      </c>
      <c r="O1396" s="115">
        <v>1.8045508542411099</v>
      </c>
      <c r="P1396" s="115">
        <v>0.26430845776202</v>
      </c>
      <c r="Q1396" s="115">
        <v>719.58086608532801</v>
      </c>
      <c r="R1396" s="115">
        <v>1210</v>
      </c>
      <c r="S1396" s="115" t="s">
        <v>353</v>
      </c>
      <c r="T1396" s="115">
        <v>1210</v>
      </c>
      <c r="U1396" s="115" t="s">
        <v>352</v>
      </c>
      <c r="V1396" s="115" t="s">
        <v>350</v>
      </c>
      <c r="Z1396" s="115">
        <v>0</v>
      </c>
      <c r="AA1396" s="115">
        <v>1</v>
      </c>
      <c r="AB1396" s="115">
        <v>1.8045508542411099</v>
      </c>
      <c r="AC1396" s="115">
        <v>0.26430845776202</v>
      </c>
      <c r="AD1396" s="115">
        <v>719.58086608532801</v>
      </c>
      <c r="AF1396" s="115">
        <v>-1</v>
      </c>
      <c r="AG1396" s="115">
        <v>-1</v>
      </c>
      <c r="AH1396" s="115">
        <v>-1</v>
      </c>
      <c r="AI1396" s="115">
        <v>-1</v>
      </c>
      <c r="AJ1396" s="115">
        <v>0</v>
      </c>
      <c r="AM1396" s="115" t="s">
        <v>348</v>
      </c>
      <c r="AN1396" s="115">
        <v>-1</v>
      </c>
      <c r="AQ1396" s="115">
        <v>609</v>
      </c>
      <c r="AR1396" s="115" t="s">
        <v>249</v>
      </c>
      <c r="AS1396" s="115" t="s">
        <v>358</v>
      </c>
      <c r="AT1396" s="115" t="s">
        <v>296</v>
      </c>
      <c r="AV1396" s="115">
        <v>123.149227775798</v>
      </c>
      <c r="AW1396" s="115">
        <v>0.58360167569999999</v>
      </c>
    </row>
    <row r="1397" spans="1:49" x14ac:dyDescent="0.25">
      <c r="A1397" s="117">
        <v>230000</v>
      </c>
      <c r="B1397" s="117">
        <v>870000</v>
      </c>
      <c r="C1397" s="117">
        <v>870000</v>
      </c>
      <c r="D1397" s="115" t="s">
        <v>342</v>
      </c>
      <c r="E1397" s="115" t="s">
        <v>13</v>
      </c>
      <c r="F1397" s="115" t="s">
        <v>343</v>
      </c>
      <c r="G1397" s="115" t="s">
        <v>344</v>
      </c>
      <c r="H1397" s="115">
        <v>0.56000000000000005</v>
      </c>
      <c r="I1397" s="115">
        <v>0.48</v>
      </c>
      <c r="J1397" s="115" t="s">
        <v>350</v>
      </c>
      <c r="K1397" s="115">
        <v>3.1015064344650001E-2</v>
      </c>
      <c r="L1397" s="115">
        <v>3722.0573191378598</v>
      </c>
      <c r="M1397" s="115">
        <v>9.3341027136040609</v>
      </c>
      <c r="N1397" s="115">
        <v>1.36714478676333</v>
      </c>
      <c r="O1397" s="115">
        <v>0.28949779626205002</v>
      </c>
      <c r="P1397" s="115">
        <v>4.2402083529919997E-2</v>
      </c>
      <c r="Q1397" s="115">
        <v>115.43984724755801</v>
      </c>
      <c r="R1397" s="115">
        <v>1210</v>
      </c>
      <c r="S1397" s="115" t="s">
        <v>353</v>
      </c>
      <c r="T1397" s="115">
        <v>1210</v>
      </c>
      <c r="U1397" s="115" t="s">
        <v>352</v>
      </c>
      <c r="V1397" s="115" t="s">
        <v>350</v>
      </c>
      <c r="Z1397" s="115">
        <v>0</v>
      </c>
      <c r="AA1397" s="115">
        <v>1</v>
      </c>
      <c r="AB1397" s="115">
        <v>0.28949779626205002</v>
      </c>
      <c r="AC1397" s="115">
        <v>4.2402083529919997E-2</v>
      </c>
      <c r="AD1397" s="115">
        <v>115.439847247557</v>
      </c>
      <c r="AF1397" s="115">
        <v>-1</v>
      </c>
      <c r="AG1397" s="115">
        <v>-1</v>
      </c>
      <c r="AH1397" s="115">
        <v>-1</v>
      </c>
      <c r="AI1397" s="115">
        <v>-1</v>
      </c>
      <c r="AJ1397" s="115">
        <v>0</v>
      </c>
      <c r="AM1397" s="115" t="s">
        <v>348</v>
      </c>
      <c r="AN1397" s="115">
        <v>-1</v>
      </c>
      <c r="AQ1397" s="115">
        <v>609</v>
      </c>
      <c r="AR1397" s="115" t="s">
        <v>249</v>
      </c>
      <c r="AS1397" s="115" t="s">
        <v>358</v>
      </c>
      <c r="AT1397" s="115" t="s">
        <v>296</v>
      </c>
      <c r="AV1397" s="115">
        <v>94.404314721246706</v>
      </c>
      <c r="AW1397" s="115">
        <v>9.3625180200000005E-2</v>
      </c>
    </row>
    <row r="1398" spans="1:49" x14ac:dyDescent="0.25">
      <c r="A1398" s="117">
        <v>230000</v>
      </c>
      <c r="B1398" s="117">
        <v>870000</v>
      </c>
      <c r="C1398" s="117">
        <v>870000</v>
      </c>
      <c r="D1398" s="115" t="s">
        <v>342</v>
      </c>
      <c r="E1398" s="115" t="s">
        <v>13</v>
      </c>
      <c r="F1398" s="115" t="s">
        <v>343</v>
      </c>
      <c r="G1398" s="115" t="s">
        <v>344</v>
      </c>
      <c r="H1398" s="115">
        <v>0.56000000000000005</v>
      </c>
      <c r="I1398" s="115">
        <v>0.48</v>
      </c>
      <c r="J1398" s="115" t="s">
        <v>350</v>
      </c>
      <c r="K1398" s="115">
        <v>0.28957457521344998</v>
      </c>
      <c r="L1398" s="115">
        <v>3722.0573191378598</v>
      </c>
      <c r="M1398" s="115">
        <v>9.3341027136040609</v>
      </c>
      <c r="N1398" s="115">
        <v>1.36714478676333</v>
      </c>
      <c r="O1398" s="115">
        <v>2.70291882829066</v>
      </c>
      <c r="P1398" s="115">
        <v>0.39589037088228002</v>
      </c>
      <c r="Q1398" s="115">
        <v>1077.81316710948</v>
      </c>
      <c r="R1398" s="115">
        <v>1210</v>
      </c>
      <c r="S1398" s="115" t="s">
        <v>353</v>
      </c>
      <c r="T1398" s="115">
        <v>1210</v>
      </c>
      <c r="U1398" s="115" t="s">
        <v>352</v>
      </c>
      <c r="V1398" s="115" t="s">
        <v>350</v>
      </c>
      <c r="Z1398" s="115">
        <v>0</v>
      </c>
      <c r="AA1398" s="115">
        <v>1</v>
      </c>
      <c r="AB1398" s="115">
        <v>2.70291882829066</v>
      </c>
      <c r="AC1398" s="115">
        <v>0.39589037088228002</v>
      </c>
      <c r="AD1398" s="115">
        <v>1077.81316710948</v>
      </c>
      <c r="AF1398" s="115">
        <v>-1</v>
      </c>
      <c r="AG1398" s="115">
        <v>-1</v>
      </c>
      <c r="AH1398" s="115">
        <v>-1</v>
      </c>
      <c r="AI1398" s="115">
        <v>-1</v>
      </c>
      <c r="AJ1398" s="115">
        <v>0</v>
      </c>
      <c r="AM1398" s="115" t="s">
        <v>348</v>
      </c>
      <c r="AN1398" s="115">
        <v>-1</v>
      </c>
      <c r="AQ1398" s="115">
        <v>609</v>
      </c>
      <c r="AR1398" s="115" t="s">
        <v>249</v>
      </c>
      <c r="AS1398" s="115" t="s">
        <v>358</v>
      </c>
      <c r="AT1398" s="115" t="s">
        <v>296</v>
      </c>
      <c r="AV1398" s="115">
        <v>141.306787506826</v>
      </c>
      <c r="AW1398" s="115">
        <v>0.87413882170000001</v>
      </c>
    </row>
    <row r="1399" spans="1:49" x14ac:dyDescent="0.25">
      <c r="A1399" s="117">
        <v>230000</v>
      </c>
      <c r="B1399" s="117">
        <v>870000</v>
      </c>
      <c r="C1399" s="117">
        <v>870000</v>
      </c>
      <c r="D1399" s="115" t="s">
        <v>342</v>
      </c>
      <c r="E1399" s="115" t="s">
        <v>13</v>
      </c>
      <c r="F1399" s="115" t="s">
        <v>343</v>
      </c>
      <c r="G1399" s="115" t="s">
        <v>344</v>
      </c>
      <c r="H1399" s="115">
        <v>0.56000000000000005</v>
      </c>
      <c r="I1399" s="115">
        <v>0.48</v>
      </c>
      <c r="J1399" s="115" t="s">
        <v>350</v>
      </c>
      <c r="K1399" s="115">
        <v>0.41342099962251999</v>
      </c>
      <c r="L1399" s="115">
        <v>3701.5773767990399</v>
      </c>
      <c r="M1399" s="115">
        <v>9.2195063973183693</v>
      </c>
      <c r="N1399" s="115">
        <v>1.35568949179364</v>
      </c>
      <c r="O1399" s="115">
        <v>3.8115375508055802</v>
      </c>
      <c r="P1399" s="115">
        <v>0.56047050487507</v>
      </c>
      <c r="Q1399" s="115">
        <v>1530.3098192963701</v>
      </c>
      <c r="R1399" s="115">
        <v>1200</v>
      </c>
      <c r="S1399" s="115" t="s">
        <v>351</v>
      </c>
      <c r="T1399" s="115">
        <v>1200</v>
      </c>
      <c r="U1399" s="115" t="s">
        <v>352</v>
      </c>
      <c r="V1399" s="115" t="s">
        <v>350</v>
      </c>
      <c r="Z1399" s="115">
        <v>0</v>
      </c>
      <c r="AA1399" s="115">
        <v>1</v>
      </c>
      <c r="AB1399" s="115">
        <v>3.8115375508055802</v>
      </c>
      <c r="AC1399" s="115">
        <v>0.56047050487507</v>
      </c>
      <c r="AD1399" s="115">
        <v>1792.64522231602</v>
      </c>
      <c r="AF1399" s="115">
        <v>-1</v>
      </c>
      <c r="AG1399" s="115">
        <v>-1</v>
      </c>
      <c r="AH1399" s="115">
        <v>-1</v>
      </c>
      <c r="AI1399" s="115">
        <v>-1</v>
      </c>
      <c r="AJ1399" s="115">
        <v>0</v>
      </c>
      <c r="AM1399" s="115" t="s">
        <v>348</v>
      </c>
      <c r="AN1399" s="115">
        <v>-1</v>
      </c>
      <c r="AQ1399" s="115">
        <v>609</v>
      </c>
      <c r="AR1399" s="115" t="s">
        <v>249</v>
      </c>
      <c r="AS1399" s="115" t="s">
        <v>358</v>
      </c>
      <c r="AT1399" s="115" t="s">
        <v>296</v>
      </c>
      <c r="AV1399" s="115">
        <v>166.932752182</v>
      </c>
      <c r="AW1399" s="115">
        <v>1.4538890691999999</v>
      </c>
    </row>
    <row r="1400" spans="1:49" x14ac:dyDescent="0.25">
      <c r="A1400" s="117">
        <v>230000</v>
      </c>
      <c r="B1400" s="117">
        <v>870000</v>
      </c>
      <c r="C1400" s="117">
        <v>870000</v>
      </c>
      <c r="D1400" s="115" t="s">
        <v>342</v>
      </c>
      <c r="E1400" s="115" t="s">
        <v>13</v>
      </c>
      <c r="F1400" s="115" t="s">
        <v>343</v>
      </c>
      <c r="G1400" s="115" t="s">
        <v>344</v>
      </c>
      <c r="H1400" s="115">
        <v>0.56000000000000005</v>
      </c>
      <c r="I1400" s="115">
        <v>0.48</v>
      </c>
      <c r="J1400" s="115" t="s">
        <v>350</v>
      </c>
      <c r="K1400" s="115">
        <v>6.3927290953159993E-2</v>
      </c>
      <c r="L1400" s="115">
        <v>3701.5773767990399</v>
      </c>
      <c r="M1400" s="115">
        <v>9.2195063973183693</v>
      </c>
      <c r="N1400" s="115">
        <v>1.35568949179364</v>
      </c>
      <c r="O1400" s="115">
        <v>0.58937806790594005</v>
      </c>
      <c r="P1400" s="115">
        <v>8.6665556584040002E-2</v>
      </c>
      <c r="Q1400" s="115">
        <v>236.63181395228901</v>
      </c>
      <c r="R1400" s="115">
        <v>1200</v>
      </c>
      <c r="S1400" s="115" t="s">
        <v>351</v>
      </c>
      <c r="T1400" s="115">
        <v>1200</v>
      </c>
      <c r="U1400" s="115" t="s">
        <v>352</v>
      </c>
      <c r="V1400" s="115" t="s">
        <v>350</v>
      </c>
      <c r="Z1400" s="115">
        <v>0</v>
      </c>
      <c r="AA1400" s="115">
        <v>1</v>
      </c>
      <c r="AB1400" s="115">
        <v>0.58937806790594005</v>
      </c>
      <c r="AC1400" s="115">
        <v>8.6665556584040002E-2</v>
      </c>
      <c r="AD1400" s="115">
        <v>236.63181395229</v>
      </c>
      <c r="AF1400" s="115">
        <v>-1</v>
      </c>
      <c r="AG1400" s="115">
        <v>-1</v>
      </c>
      <c r="AH1400" s="115">
        <v>-1</v>
      </c>
      <c r="AI1400" s="115">
        <v>-1</v>
      </c>
      <c r="AJ1400" s="115">
        <v>0</v>
      </c>
      <c r="AM1400" s="115" t="s">
        <v>348</v>
      </c>
      <c r="AN1400" s="115">
        <v>-1</v>
      </c>
      <c r="AQ1400" s="115">
        <v>609</v>
      </c>
      <c r="AR1400" s="115" t="s">
        <v>249</v>
      </c>
      <c r="AS1400" s="115" t="s">
        <v>358</v>
      </c>
      <c r="AT1400" s="115" t="s">
        <v>296</v>
      </c>
      <c r="AV1400" s="115">
        <v>110.362906104451</v>
      </c>
      <c r="AW1400" s="115">
        <v>0.19191550199999999</v>
      </c>
    </row>
    <row r="1401" spans="1:49" x14ac:dyDescent="0.25">
      <c r="A1401" s="117">
        <v>230000</v>
      </c>
      <c r="B1401" s="117">
        <v>870000</v>
      </c>
      <c r="C1401" s="117">
        <v>870000</v>
      </c>
      <c r="D1401" s="115" t="s">
        <v>342</v>
      </c>
      <c r="E1401" s="115" t="s">
        <v>13</v>
      </c>
      <c r="F1401" s="115" t="s">
        <v>343</v>
      </c>
      <c r="G1401" s="115" t="s">
        <v>344</v>
      </c>
      <c r="H1401" s="115">
        <v>0.56000000000000005</v>
      </c>
      <c r="I1401" s="115">
        <v>0.48</v>
      </c>
      <c r="J1401" s="115" t="s">
        <v>350</v>
      </c>
      <c r="K1401" s="115">
        <v>0.19850996726889</v>
      </c>
      <c r="L1401" s="115">
        <v>3701.5773767990399</v>
      </c>
      <c r="M1401" s="115">
        <v>9.2195063973183693</v>
      </c>
      <c r="N1401" s="115">
        <v>1.35568949179364</v>
      </c>
      <c r="O1401" s="115">
        <v>1.830163913167</v>
      </c>
      <c r="P1401" s="115">
        <v>0.26911787664273001</v>
      </c>
      <c r="Q1401" s="115">
        <v>734.80000391164504</v>
      </c>
      <c r="R1401" s="115">
        <v>1210</v>
      </c>
      <c r="S1401" s="115" t="s">
        <v>353</v>
      </c>
      <c r="T1401" s="115">
        <v>1210</v>
      </c>
      <c r="U1401" s="115" t="s">
        <v>352</v>
      </c>
      <c r="V1401" s="115" t="s">
        <v>350</v>
      </c>
      <c r="Z1401" s="115">
        <v>0</v>
      </c>
      <c r="AA1401" s="115">
        <v>1</v>
      </c>
      <c r="AB1401" s="115">
        <v>1.830163913167</v>
      </c>
      <c r="AC1401" s="115">
        <v>0.26911787664273001</v>
      </c>
      <c r="AD1401" s="115">
        <v>734.80000391164504</v>
      </c>
      <c r="AF1401" s="115">
        <v>-1</v>
      </c>
      <c r="AG1401" s="115">
        <v>-1</v>
      </c>
      <c r="AH1401" s="115">
        <v>-1</v>
      </c>
      <c r="AI1401" s="115">
        <v>-1</v>
      </c>
      <c r="AJ1401" s="115">
        <v>0</v>
      </c>
      <c r="AM1401" s="115" t="s">
        <v>348</v>
      </c>
      <c r="AN1401" s="115">
        <v>-1</v>
      </c>
      <c r="AQ1401" s="115">
        <v>609</v>
      </c>
      <c r="AR1401" s="115" t="s">
        <v>249</v>
      </c>
      <c r="AS1401" s="115" t="s">
        <v>358</v>
      </c>
      <c r="AT1401" s="115" t="s">
        <v>296</v>
      </c>
      <c r="AV1401" s="115">
        <v>125.037584018327</v>
      </c>
      <c r="AW1401" s="115">
        <v>0.5959448531</v>
      </c>
    </row>
    <row r="1402" spans="1:49" x14ac:dyDescent="0.25">
      <c r="A1402" s="117">
        <v>230000</v>
      </c>
      <c r="B1402" s="117">
        <v>870000</v>
      </c>
      <c r="C1402" s="117">
        <v>870000</v>
      </c>
      <c r="D1402" s="115" t="s">
        <v>342</v>
      </c>
      <c r="E1402" s="115" t="s">
        <v>13</v>
      </c>
      <c r="F1402" s="115" t="s">
        <v>343</v>
      </c>
      <c r="G1402" s="115" t="s">
        <v>344</v>
      </c>
      <c r="H1402" s="115">
        <v>0.56000000000000005</v>
      </c>
      <c r="I1402" s="115">
        <v>0.48</v>
      </c>
      <c r="J1402" s="115" t="s">
        <v>350</v>
      </c>
      <c r="K1402" s="115">
        <v>0.31455542697756</v>
      </c>
      <c r="L1402" s="115">
        <v>3701.5773767990399</v>
      </c>
      <c r="M1402" s="115">
        <v>9.2195063973183693</v>
      </c>
      <c r="N1402" s="115">
        <v>1.35568949179364</v>
      </c>
      <c r="O1402" s="115">
        <v>2.9000457713308201</v>
      </c>
      <c r="P1402" s="115">
        <v>0.42643948694014</v>
      </c>
      <c r="Q1402" s="115">
        <v>1164.3512522495</v>
      </c>
      <c r="R1402" s="115">
        <v>1210</v>
      </c>
      <c r="S1402" s="115" t="s">
        <v>353</v>
      </c>
      <c r="T1402" s="115">
        <v>1210</v>
      </c>
      <c r="U1402" s="115" t="s">
        <v>352</v>
      </c>
      <c r="V1402" s="115" t="s">
        <v>350</v>
      </c>
      <c r="Z1402" s="115">
        <v>0</v>
      </c>
      <c r="AA1402" s="115">
        <v>1</v>
      </c>
      <c r="AB1402" s="115">
        <v>2.9000457713308201</v>
      </c>
      <c r="AC1402" s="115">
        <v>0.42643948694014</v>
      </c>
      <c r="AD1402" s="115">
        <v>1164.3512522495</v>
      </c>
      <c r="AF1402" s="115">
        <v>-1</v>
      </c>
      <c r="AG1402" s="115">
        <v>-1</v>
      </c>
      <c r="AH1402" s="115">
        <v>-1</v>
      </c>
      <c r="AI1402" s="115">
        <v>-1</v>
      </c>
      <c r="AJ1402" s="115">
        <v>0</v>
      </c>
      <c r="AM1402" s="115" t="s">
        <v>348</v>
      </c>
      <c r="AN1402" s="115">
        <v>-1</v>
      </c>
      <c r="AQ1402" s="115">
        <v>609</v>
      </c>
      <c r="AR1402" s="115" t="s">
        <v>249</v>
      </c>
      <c r="AS1402" s="115" t="s">
        <v>358</v>
      </c>
      <c r="AT1402" s="115" t="s">
        <v>296</v>
      </c>
      <c r="AV1402" s="115">
        <v>146.58524899347901</v>
      </c>
      <c r="AW1402" s="115">
        <v>0.94432380559999995</v>
      </c>
    </row>
    <row r="1403" spans="1:49" x14ac:dyDescent="0.25">
      <c r="A1403" s="117">
        <v>230000</v>
      </c>
      <c r="B1403" s="117">
        <v>870000</v>
      </c>
      <c r="C1403" s="117">
        <v>870000</v>
      </c>
      <c r="D1403" s="115" t="s">
        <v>342</v>
      </c>
      <c r="E1403" s="115" t="s">
        <v>13</v>
      </c>
      <c r="F1403" s="115" t="s">
        <v>343</v>
      </c>
      <c r="G1403" s="115" t="s">
        <v>344</v>
      </c>
      <c r="H1403" s="115">
        <v>0.56000000000000005</v>
      </c>
      <c r="I1403" s="115">
        <v>0.48</v>
      </c>
      <c r="J1403" s="115" t="s">
        <v>350</v>
      </c>
      <c r="K1403" s="115">
        <v>4.0770768422270003E-2</v>
      </c>
      <c r="L1403" s="115">
        <v>3701.5773767990399</v>
      </c>
      <c r="M1403" s="115">
        <v>9.2195063973183693</v>
      </c>
      <c r="N1403" s="115">
        <v>1.35568949179364</v>
      </c>
      <c r="O1403" s="115">
        <v>0.37588636029270001</v>
      </c>
      <c r="P1403" s="115">
        <v>5.5272502322420002E-2</v>
      </c>
      <c r="Q1403" s="115">
        <v>150.91615402658701</v>
      </c>
      <c r="R1403" s="115">
        <v>1210</v>
      </c>
      <c r="S1403" s="115" t="s">
        <v>353</v>
      </c>
      <c r="T1403" s="115">
        <v>1210</v>
      </c>
      <c r="U1403" s="115" t="s">
        <v>352</v>
      </c>
      <c r="V1403" s="115" t="s">
        <v>350</v>
      </c>
      <c r="Z1403" s="115">
        <v>0</v>
      </c>
      <c r="AA1403" s="115">
        <v>1</v>
      </c>
      <c r="AB1403" s="115">
        <v>0.37588636029270001</v>
      </c>
      <c r="AC1403" s="115">
        <v>5.5272502322420002E-2</v>
      </c>
      <c r="AD1403" s="115">
        <v>150.91615402658701</v>
      </c>
      <c r="AF1403" s="115">
        <v>-1</v>
      </c>
      <c r="AG1403" s="115">
        <v>-1</v>
      </c>
      <c r="AH1403" s="115">
        <v>-1</v>
      </c>
      <c r="AI1403" s="115">
        <v>-1</v>
      </c>
      <c r="AJ1403" s="115">
        <v>0</v>
      </c>
      <c r="AM1403" s="115" t="s">
        <v>348</v>
      </c>
      <c r="AN1403" s="115">
        <v>-1</v>
      </c>
      <c r="AQ1403" s="115">
        <v>609</v>
      </c>
      <c r="AR1403" s="115" t="s">
        <v>249</v>
      </c>
      <c r="AS1403" s="115" t="s">
        <v>358</v>
      </c>
      <c r="AT1403" s="115" t="s">
        <v>296</v>
      </c>
      <c r="AV1403" s="115">
        <v>98.048408910506694</v>
      </c>
      <c r="AW1403" s="115">
        <v>0.1223975296</v>
      </c>
    </row>
    <row r="1404" spans="1:49" x14ac:dyDescent="0.25">
      <c r="A1404" s="117">
        <v>230000</v>
      </c>
      <c r="B1404" s="117">
        <v>870000</v>
      </c>
      <c r="C1404" s="117">
        <v>870000</v>
      </c>
      <c r="D1404" s="115" t="s">
        <v>342</v>
      </c>
      <c r="E1404" s="115" t="s">
        <v>13</v>
      </c>
      <c r="F1404" s="115" t="s">
        <v>343</v>
      </c>
      <c r="G1404" s="115" t="s">
        <v>344</v>
      </c>
      <c r="H1404" s="115">
        <v>0.56000000000000005</v>
      </c>
      <c r="I1404" s="115">
        <v>0.48</v>
      </c>
      <c r="J1404" s="115" t="s">
        <v>350</v>
      </c>
      <c r="K1404" s="115">
        <v>0.28921581936211999</v>
      </c>
      <c r="L1404" s="115">
        <v>3667.6365128622201</v>
      </c>
      <c r="M1404" s="115">
        <v>8.2972413683246895</v>
      </c>
      <c r="N1404" s="115">
        <v>1.1841593570267099</v>
      </c>
      <c r="O1404" s="115">
        <v>2.3996934607853002</v>
      </c>
      <c r="P1404" s="115">
        <v>0.34247761869780002</v>
      </c>
      <c r="Q1404" s="115">
        <v>1060.73849918987</v>
      </c>
      <c r="R1404" s="115">
        <v>1720</v>
      </c>
      <c r="S1404" s="115" t="s">
        <v>360</v>
      </c>
      <c r="T1404" s="115">
        <v>1720</v>
      </c>
      <c r="U1404" s="115" t="s">
        <v>352</v>
      </c>
      <c r="V1404" s="115" t="s">
        <v>350</v>
      </c>
      <c r="Z1404" s="115">
        <v>0</v>
      </c>
      <c r="AA1404" s="115">
        <v>1</v>
      </c>
      <c r="AB1404" s="115">
        <v>2.3996934607853002</v>
      </c>
      <c r="AC1404" s="115">
        <v>0.34247761869780002</v>
      </c>
      <c r="AD1404" s="115">
        <v>1060.73849918987</v>
      </c>
      <c r="AF1404" s="115">
        <v>-1</v>
      </c>
      <c r="AG1404" s="115">
        <v>-1</v>
      </c>
      <c r="AH1404" s="115">
        <v>-1</v>
      </c>
      <c r="AI1404" s="115">
        <v>-1</v>
      </c>
      <c r="AJ1404" s="115">
        <v>0</v>
      </c>
      <c r="AM1404" s="115" t="s">
        <v>348</v>
      </c>
      <c r="AN1404" s="115">
        <v>-1</v>
      </c>
      <c r="AQ1404" s="115">
        <v>609</v>
      </c>
      <c r="AR1404" s="115" t="s">
        <v>249</v>
      </c>
      <c r="AS1404" s="115" t="s">
        <v>358</v>
      </c>
      <c r="AT1404" s="115" t="s">
        <v>296</v>
      </c>
      <c r="AV1404" s="115">
        <v>146.831340941109</v>
      </c>
      <c r="AW1404" s="115">
        <v>0.86029075359999996</v>
      </c>
    </row>
    <row r="1405" spans="1:49" x14ac:dyDescent="0.25">
      <c r="A1405" s="117">
        <v>230000</v>
      </c>
      <c r="B1405" s="117">
        <v>870000</v>
      </c>
      <c r="C1405" s="117">
        <v>870000</v>
      </c>
      <c r="D1405" s="115" t="s">
        <v>342</v>
      </c>
      <c r="E1405" s="115" t="s">
        <v>13</v>
      </c>
      <c r="F1405" s="115" t="s">
        <v>343</v>
      </c>
      <c r="G1405" s="115" t="s">
        <v>344</v>
      </c>
      <c r="H1405" s="115">
        <v>0.56000000000000005</v>
      </c>
      <c r="I1405" s="115">
        <v>0.48</v>
      </c>
      <c r="J1405" s="115" t="s">
        <v>350</v>
      </c>
      <c r="K1405" s="115">
        <v>4.16772018004E-3</v>
      </c>
      <c r="L1405" s="115">
        <v>3667.6365128622201</v>
      </c>
      <c r="M1405" s="115">
        <v>8.2972413683246895</v>
      </c>
      <c r="N1405" s="115">
        <v>1.1841593570267099</v>
      </c>
      <c r="O1405" s="115">
        <v>3.4580580289459997E-2</v>
      </c>
      <c r="P1405" s="115">
        <v>4.93524484866E-3</v>
      </c>
      <c r="Q1405" s="115">
        <v>15.285682707722</v>
      </c>
      <c r="R1405" s="115">
        <v>1210</v>
      </c>
      <c r="S1405" s="115" t="s">
        <v>353</v>
      </c>
      <c r="T1405" s="115">
        <v>1210</v>
      </c>
      <c r="U1405" s="115" t="s">
        <v>352</v>
      </c>
      <c r="V1405" s="115" t="s">
        <v>350</v>
      </c>
      <c r="Z1405" s="115">
        <v>0</v>
      </c>
      <c r="AA1405" s="115">
        <v>1</v>
      </c>
      <c r="AB1405" s="115">
        <v>3.4580580289459997E-2</v>
      </c>
      <c r="AC1405" s="115">
        <v>4.93524484866E-3</v>
      </c>
      <c r="AD1405" s="115">
        <v>176.759084971188</v>
      </c>
      <c r="AF1405" s="115">
        <v>-1</v>
      </c>
      <c r="AG1405" s="115">
        <v>-1</v>
      </c>
      <c r="AH1405" s="115">
        <v>-1</v>
      </c>
      <c r="AI1405" s="115">
        <v>-1</v>
      </c>
      <c r="AJ1405" s="115">
        <v>0</v>
      </c>
      <c r="AM1405" s="115" t="s">
        <v>348</v>
      </c>
      <c r="AN1405" s="115">
        <v>-1</v>
      </c>
      <c r="AQ1405" s="115">
        <v>609</v>
      </c>
      <c r="AR1405" s="115" t="s">
        <v>249</v>
      </c>
      <c r="AS1405" s="115" t="s">
        <v>358</v>
      </c>
      <c r="AT1405" s="115" t="s">
        <v>296</v>
      </c>
      <c r="AV1405" s="115">
        <v>18.9502327051846</v>
      </c>
      <c r="AW1405" s="115">
        <v>0.14335692210000001</v>
      </c>
    </row>
    <row r="1406" spans="1:49" x14ac:dyDescent="0.25">
      <c r="A1406" s="117">
        <v>230000</v>
      </c>
      <c r="B1406" s="117">
        <v>870000</v>
      </c>
      <c r="C1406" s="117">
        <v>870000</v>
      </c>
      <c r="D1406" s="115" t="s">
        <v>342</v>
      </c>
      <c r="E1406" s="115" t="s">
        <v>13</v>
      </c>
      <c r="F1406" s="115" t="s">
        <v>343</v>
      </c>
      <c r="G1406" s="115" t="s">
        <v>344</v>
      </c>
      <c r="H1406" s="115">
        <v>0.56000000000000005</v>
      </c>
      <c r="I1406" s="115">
        <v>0.48</v>
      </c>
      <c r="J1406" s="115" t="s">
        <v>350</v>
      </c>
      <c r="K1406" s="115">
        <v>1.8028592537329999E-2</v>
      </c>
      <c r="L1406" s="115">
        <v>3667.6365128622201</v>
      </c>
      <c r="M1406" s="115">
        <v>8.2972413683246895</v>
      </c>
      <c r="N1406" s="115">
        <v>1.1841593570267099</v>
      </c>
      <c r="O1406" s="115">
        <v>0.14958758381347001</v>
      </c>
      <c r="P1406" s="115">
        <v>2.1348726547110002E-2</v>
      </c>
      <c r="Q1406" s="115">
        <v>66.1223242654562</v>
      </c>
      <c r="R1406" s="115">
        <v>1210</v>
      </c>
      <c r="S1406" s="115" t="s">
        <v>353</v>
      </c>
      <c r="T1406" s="115">
        <v>1210</v>
      </c>
      <c r="U1406" s="115" t="s">
        <v>352</v>
      </c>
      <c r="V1406" s="115" t="s">
        <v>350</v>
      </c>
      <c r="Z1406" s="115">
        <v>0</v>
      </c>
      <c r="AA1406" s="115">
        <v>1</v>
      </c>
      <c r="AB1406" s="115">
        <v>0.14958758381347001</v>
      </c>
      <c r="AC1406" s="115">
        <v>2.1348726547110002E-2</v>
      </c>
      <c r="AD1406" s="115">
        <v>736.38206881150597</v>
      </c>
      <c r="AF1406" s="115">
        <v>-1</v>
      </c>
      <c r="AG1406" s="115">
        <v>-1</v>
      </c>
      <c r="AH1406" s="115">
        <v>-1</v>
      </c>
      <c r="AI1406" s="115">
        <v>-1</v>
      </c>
      <c r="AJ1406" s="115">
        <v>0</v>
      </c>
      <c r="AM1406" s="115" t="s">
        <v>348</v>
      </c>
      <c r="AN1406" s="115">
        <v>-1</v>
      </c>
      <c r="AQ1406" s="115">
        <v>609</v>
      </c>
      <c r="AR1406" s="115" t="s">
        <v>249</v>
      </c>
      <c r="AS1406" s="115" t="s">
        <v>358</v>
      </c>
      <c r="AT1406" s="115" t="s">
        <v>296</v>
      </c>
      <c r="AV1406" s="115">
        <v>66.173881190920994</v>
      </c>
      <c r="AW1406" s="115">
        <v>0.59722795520000005</v>
      </c>
    </row>
    <row r="1407" spans="1:49" x14ac:dyDescent="0.25">
      <c r="A1407" s="117">
        <v>230000</v>
      </c>
      <c r="B1407" s="117">
        <v>870000</v>
      </c>
      <c r="C1407" s="117">
        <v>870000</v>
      </c>
      <c r="D1407" s="115" t="s">
        <v>342</v>
      </c>
      <c r="E1407" s="115" t="s">
        <v>13</v>
      </c>
      <c r="F1407" s="115" t="s">
        <v>343</v>
      </c>
      <c r="G1407" s="115" t="s">
        <v>344</v>
      </c>
      <c r="H1407" s="115">
        <v>0.56000000000000005</v>
      </c>
      <c r="I1407" s="115">
        <v>0.48</v>
      </c>
      <c r="J1407" s="115" t="s">
        <v>350</v>
      </c>
      <c r="K1407" s="115">
        <v>7.1636447727100004E-3</v>
      </c>
      <c r="L1407" s="115">
        <v>3667.6365128622201</v>
      </c>
      <c r="M1407" s="115">
        <v>8.2972413683246895</v>
      </c>
      <c r="N1407" s="115">
        <v>1.1841593570267099</v>
      </c>
      <c r="O1407" s="115">
        <v>5.9438489756119997E-2</v>
      </c>
      <c r="P1407" s="115">
        <v>8.4828969880199993E-3</v>
      </c>
      <c r="Q1407" s="115">
        <v>26.273645133573101</v>
      </c>
      <c r="R1407" s="115">
        <v>1210</v>
      </c>
      <c r="S1407" s="115" t="s">
        <v>353</v>
      </c>
      <c r="T1407" s="115">
        <v>1210</v>
      </c>
      <c r="U1407" s="115" t="s">
        <v>352</v>
      </c>
      <c r="V1407" s="115" t="s">
        <v>350</v>
      </c>
      <c r="Z1407" s="115">
        <v>0</v>
      </c>
      <c r="AA1407" s="115">
        <v>1</v>
      </c>
      <c r="AB1407" s="115">
        <v>5.9438489756119997E-2</v>
      </c>
      <c r="AC1407" s="115">
        <v>8.4828969880199993E-3</v>
      </c>
      <c r="AD1407" s="115">
        <v>291.85247721729598</v>
      </c>
      <c r="AF1407" s="115">
        <v>-1</v>
      </c>
      <c r="AG1407" s="115">
        <v>-1</v>
      </c>
      <c r="AH1407" s="115">
        <v>-1</v>
      </c>
      <c r="AI1407" s="115">
        <v>-1</v>
      </c>
      <c r="AJ1407" s="115">
        <v>0</v>
      </c>
      <c r="AM1407" s="115" t="s">
        <v>348</v>
      </c>
      <c r="AN1407" s="115">
        <v>-1</v>
      </c>
      <c r="AQ1407" s="115">
        <v>609</v>
      </c>
      <c r="AR1407" s="115" t="s">
        <v>249</v>
      </c>
      <c r="AS1407" s="115" t="s">
        <v>358</v>
      </c>
      <c r="AT1407" s="115" t="s">
        <v>296</v>
      </c>
      <c r="AV1407" s="115">
        <v>29.160726003318</v>
      </c>
      <c r="AW1407" s="115">
        <v>0.23670111699999999</v>
      </c>
    </row>
    <row r="1408" spans="1:49" x14ac:dyDescent="0.25">
      <c r="A1408" s="117">
        <v>230000</v>
      </c>
      <c r="B1408" s="117">
        <v>870000</v>
      </c>
      <c r="C1408" s="117">
        <v>870000</v>
      </c>
      <c r="D1408" s="115" t="s">
        <v>342</v>
      </c>
      <c r="E1408" s="115" t="s">
        <v>13</v>
      </c>
      <c r="F1408" s="115" t="s">
        <v>343</v>
      </c>
      <c r="G1408" s="115" t="s">
        <v>344</v>
      </c>
      <c r="H1408" s="115">
        <v>0.56000000000000005</v>
      </c>
      <c r="I1408" s="115">
        <v>0.48</v>
      </c>
      <c r="J1408" s="115" t="s">
        <v>350</v>
      </c>
      <c r="K1408" s="115">
        <v>3.590395280158E-2</v>
      </c>
      <c r="L1408" s="115">
        <v>3709.97179592252</v>
      </c>
      <c r="M1408" s="115">
        <v>9.2391250583354108</v>
      </c>
      <c r="N1408" s="115">
        <v>1.3585304905197699</v>
      </c>
      <c r="O1408" s="115">
        <v>0.33172111002242</v>
      </c>
      <c r="P1408" s="115">
        <v>4.8776614611129997E-2</v>
      </c>
      <c r="Q1408" s="115">
        <v>133.20265225601699</v>
      </c>
      <c r="R1408" s="115">
        <v>1200</v>
      </c>
      <c r="S1408" s="115" t="s">
        <v>351</v>
      </c>
      <c r="T1408" s="115">
        <v>1200</v>
      </c>
      <c r="U1408" s="115" t="s">
        <v>352</v>
      </c>
      <c r="V1408" s="115" t="s">
        <v>350</v>
      </c>
      <c r="Z1408" s="115">
        <v>0</v>
      </c>
      <c r="AA1408" s="115">
        <v>1</v>
      </c>
      <c r="AB1408" s="115">
        <v>0.33172111002242</v>
      </c>
      <c r="AC1408" s="115">
        <v>4.8776614611129997E-2</v>
      </c>
      <c r="AD1408" s="115">
        <v>133.20265225601801</v>
      </c>
      <c r="AF1408" s="115">
        <v>-1</v>
      </c>
      <c r="AG1408" s="115">
        <v>-1</v>
      </c>
      <c r="AH1408" s="115">
        <v>-1</v>
      </c>
      <c r="AI1408" s="115">
        <v>-1</v>
      </c>
      <c r="AJ1408" s="115">
        <v>0</v>
      </c>
      <c r="AM1408" s="115" t="s">
        <v>348</v>
      </c>
      <c r="AN1408" s="115">
        <v>-1</v>
      </c>
      <c r="AQ1408" s="115">
        <v>609</v>
      </c>
      <c r="AR1408" s="115" t="s">
        <v>249</v>
      </c>
      <c r="AS1408" s="115" t="s">
        <v>358</v>
      </c>
      <c r="AT1408" s="115" t="s">
        <v>296</v>
      </c>
      <c r="AV1408" s="115">
        <v>122.59246125278599</v>
      </c>
      <c r="AW1408" s="115">
        <v>0.10803134809999999</v>
      </c>
    </row>
    <row r="1409" spans="1:49" x14ac:dyDescent="0.25">
      <c r="A1409" s="117">
        <v>230000</v>
      </c>
      <c r="B1409" s="117">
        <v>870000</v>
      </c>
      <c r="C1409" s="117">
        <v>870000</v>
      </c>
      <c r="D1409" s="115" t="s">
        <v>342</v>
      </c>
      <c r="E1409" s="115" t="s">
        <v>13</v>
      </c>
      <c r="F1409" s="115" t="s">
        <v>343</v>
      </c>
      <c r="G1409" s="115" t="s">
        <v>344</v>
      </c>
      <c r="H1409" s="115">
        <v>0.56000000000000005</v>
      </c>
      <c r="I1409" s="115">
        <v>0.48</v>
      </c>
      <c r="J1409" s="115" t="s">
        <v>350</v>
      </c>
      <c r="K1409" s="115">
        <v>2.333988171474E-2</v>
      </c>
      <c r="L1409" s="115">
        <v>3709.97179592252</v>
      </c>
      <c r="M1409" s="115">
        <v>9.2391250583354108</v>
      </c>
      <c r="N1409" s="115">
        <v>1.3585304905197699</v>
      </c>
      <c r="O1409" s="115">
        <v>0.21564008600930001</v>
      </c>
      <c r="P1409" s="115">
        <v>3.17079409546E-2</v>
      </c>
      <c r="Q1409" s="115">
        <v>86.590302881879097</v>
      </c>
      <c r="R1409" s="115">
        <v>1210</v>
      </c>
      <c r="S1409" s="115" t="s">
        <v>353</v>
      </c>
      <c r="T1409" s="115">
        <v>1210</v>
      </c>
      <c r="U1409" s="115" t="s">
        <v>352</v>
      </c>
      <c r="V1409" s="115" t="s">
        <v>350</v>
      </c>
      <c r="Z1409" s="115">
        <v>0</v>
      </c>
      <c r="AA1409" s="115">
        <v>1</v>
      </c>
      <c r="AB1409" s="115">
        <v>0.21564008600930001</v>
      </c>
      <c r="AC1409" s="115">
        <v>3.17079409546E-2</v>
      </c>
      <c r="AD1409" s="115">
        <v>86.590302881879495</v>
      </c>
      <c r="AF1409" s="115">
        <v>-1</v>
      </c>
      <c r="AG1409" s="115">
        <v>-1</v>
      </c>
      <c r="AH1409" s="115">
        <v>-1</v>
      </c>
      <c r="AI1409" s="115">
        <v>-1</v>
      </c>
      <c r="AJ1409" s="115">
        <v>0</v>
      </c>
      <c r="AM1409" s="115" t="s">
        <v>348</v>
      </c>
      <c r="AN1409" s="115">
        <v>-1</v>
      </c>
      <c r="AQ1409" s="115">
        <v>609</v>
      </c>
      <c r="AR1409" s="115" t="s">
        <v>249</v>
      </c>
      <c r="AS1409" s="115" t="s">
        <v>358</v>
      </c>
      <c r="AT1409" s="115" t="s">
        <v>296</v>
      </c>
      <c r="AV1409" s="115">
        <v>79.349714677802794</v>
      </c>
      <c r="AW1409" s="115">
        <v>7.0227334000000002E-2</v>
      </c>
    </row>
    <row r="1410" spans="1:49" x14ac:dyDescent="0.25">
      <c r="A1410" s="117">
        <v>230000</v>
      </c>
      <c r="B1410" s="117">
        <v>870000</v>
      </c>
      <c r="C1410" s="117">
        <v>870000</v>
      </c>
      <c r="D1410" s="115" t="s">
        <v>342</v>
      </c>
      <c r="E1410" s="115" t="s">
        <v>13</v>
      </c>
      <c r="F1410" s="115" t="s">
        <v>343</v>
      </c>
      <c r="G1410" s="115" t="s">
        <v>344</v>
      </c>
      <c r="H1410" s="115">
        <v>0.56000000000000005</v>
      </c>
      <c r="I1410" s="115">
        <v>0.48</v>
      </c>
      <c r="J1410" s="115" t="s">
        <v>350</v>
      </c>
      <c r="K1410" s="115">
        <v>3.5739844209499998E-3</v>
      </c>
      <c r="L1410" s="115">
        <v>3709.97179592252</v>
      </c>
      <c r="M1410" s="115">
        <v>9.2391250583354108</v>
      </c>
      <c r="N1410" s="115">
        <v>1.3585304905197699</v>
      </c>
      <c r="O1410" s="115">
        <v>3.3020489021720001E-2</v>
      </c>
      <c r="P1410" s="115">
        <v>4.8553668085000003E-3</v>
      </c>
      <c r="Q1410" s="115">
        <v>13.2593814008021</v>
      </c>
      <c r="R1410" s="115">
        <v>1210</v>
      </c>
      <c r="S1410" s="115" t="s">
        <v>353</v>
      </c>
      <c r="T1410" s="115">
        <v>1210</v>
      </c>
      <c r="U1410" s="115" t="s">
        <v>352</v>
      </c>
      <c r="V1410" s="115" t="s">
        <v>350</v>
      </c>
      <c r="Z1410" s="115">
        <v>0</v>
      </c>
      <c r="AA1410" s="115">
        <v>1</v>
      </c>
      <c r="AB1410" s="115">
        <v>3.3020489021720001E-2</v>
      </c>
      <c r="AC1410" s="115">
        <v>4.8553668085000003E-3</v>
      </c>
      <c r="AD1410" s="115">
        <v>13.2593814008005</v>
      </c>
      <c r="AF1410" s="115">
        <v>-1</v>
      </c>
      <c r="AG1410" s="115">
        <v>-1</v>
      </c>
      <c r="AH1410" s="115">
        <v>-1</v>
      </c>
      <c r="AI1410" s="115">
        <v>-1</v>
      </c>
      <c r="AJ1410" s="115">
        <v>0</v>
      </c>
      <c r="AM1410" s="115" t="s">
        <v>348</v>
      </c>
      <c r="AN1410" s="115">
        <v>-1</v>
      </c>
      <c r="AQ1410" s="115">
        <v>609</v>
      </c>
      <c r="AR1410" s="115" t="s">
        <v>249</v>
      </c>
      <c r="AS1410" s="115" t="s">
        <v>358</v>
      </c>
      <c r="AT1410" s="115" t="s">
        <v>296</v>
      </c>
      <c r="AV1410" s="115">
        <v>18.432963944522601</v>
      </c>
      <c r="AW1410" s="115">
        <v>1.0753756200000001E-2</v>
      </c>
    </row>
    <row r="1411" spans="1:49" x14ac:dyDescent="0.25">
      <c r="A1411" s="117">
        <v>230000</v>
      </c>
      <c r="B1411" s="117">
        <v>870000</v>
      </c>
      <c r="C1411" s="117">
        <v>870000</v>
      </c>
      <c r="D1411" s="115" t="s">
        <v>342</v>
      </c>
      <c r="E1411" s="115" t="s">
        <v>13</v>
      </c>
      <c r="F1411" s="115" t="s">
        <v>343</v>
      </c>
      <c r="G1411" s="115" t="s">
        <v>344</v>
      </c>
      <c r="H1411" s="115">
        <v>0.56000000000000005</v>
      </c>
      <c r="I1411" s="115">
        <v>0.48</v>
      </c>
      <c r="J1411" s="115" t="s">
        <v>350</v>
      </c>
      <c r="K1411" s="115">
        <v>6.6072587278570002E-2</v>
      </c>
      <c r="L1411" s="115">
        <v>3709.97179592252</v>
      </c>
      <c r="M1411" s="115">
        <v>9.2391250583354108</v>
      </c>
      <c r="N1411" s="115">
        <v>1.3585304905197699</v>
      </c>
      <c r="O1411" s="115">
        <v>0.61045289679452996</v>
      </c>
      <c r="P1411" s="115">
        <v>8.9761624405470003E-2</v>
      </c>
      <c r="Q1411" s="115">
        <v>245.12743528714199</v>
      </c>
      <c r="R1411" s="115">
        <v>1210</v>
      </c>
      <c r="S1411" s="115" t="s">
        <v>353</v>
      </c>
      <c r="T1411" s="115">
        <v>1210</v>
      </c>
      <c r="U1411" s="115" t="s">
        <v>352</v>
      </c>
      <c r="V1411" s="115" t="s">
        <v>350</v>
      </c>
      <c r="Z1411" s="115">
        <v>0</v>
      </c>
      <c r="AA1411" s="115">
        <v>1</v>
      </c>
      <c r="AB1411" s="115">
        <v>0.61045289679452996</v>
      </c>
      <c r="AC1411" s="115">
        <v>8.9761624405470003E-2</v>
      </c>
      <c r="AD1411" s="115">
        <v>245.12743528714299</v>
      </c>
      <c r="AF1411" s="115">
        <v>-1</v>
      </c>
      <c r="AG1411" s="115">
        <v>-1</v>
      </c>
      <c r="AH1411" s="115">
        <v>-1</v>
      </c>
      <c r="AI1411" s="115">
        <v>-1</v>
      </c>
      <c r="AJ1411" s="115">
        <v>0</v>
      </c>
      <c r="AM1411" s="115" t="s">
        <v>348</v>
      </c>
      <c r="AN1411" s="115">
        <v>-1</v>
      </c>
      <c r="AQ1411" s="115">
        <v>609</v>
      </c>
      <c r="AR1411" s="115" t="s">
        <v>249</v>
      </c>
      <c r="AS1411" s="115" t="s">
        <v>358</v>
      </c>
      <c r="AT1411" s="115" t="s">
        <v>296</v>
      </c>
      <c r="AV1411" s="115">
        <v>101.73194452467899</v>
      </c>
      <c r="AW1411" s="115">
        <v>0.19880570580000001</v>
      </c>
    </row>
    <row r="1412" spans="1:49" x14ac:dyDescent="0.25">
      <c r="A1412" s="117">
        <v>230000</v>
      </c>
      <c r="B1412" s="117">
        <v>870000</v>
      </c>
      <c r="C1412" s="117">
        <v>870000</v>
      </c>
      <c r="D1412" s="115" t="s">
        <v>342</v>
      </c>
      <c r="E1412" s="115" t="s">
        <v>13</v>
      </c>
      <c r="F1412" s="115" t="s">
        <v>343</v>
      </c>
      <c r="G1412" s="115" t="s">
        <v>344</v>
      </c>
      <c r="H1412" s="115">
        <v>0.56000000000000005</v>
      </c>
      <c r="I1412" s="115">
        <v>0.48</v>
      </c>
      <c r="J1412" s="115" t="s">
        <v>350</v>
      </c>
      <c r="K1412" s="115">
        <v>0.41174024730344999</v>
      </c>
      <c r="L1412" s="115">
        <v>3709.97179592252</v>
      </c>
      <c r="M1412" s="115">
        <v>9.2391250583354108</v>
      </c>
      <c r="N1412" s="115">
        <v>1.3585304905197699</v>
      </c>
      <c r="O1412" s="115">
        <v>3.8041196363865399</v>
      </c>
      <c r="P1412" s="115">
        <v>0.55936168013589005</v>
      </c>
      <c r="Q1412" s="115">
        <v>1527.54470474197</v>
      </c>
      <c r="R1412" s="115">
        <v>1210</v>
      </c>
      <c r="S1412" s="115" t="s">
        <v>353</v>
      </c>
      <c r="T1412" s="115">
        <v>1210</v>
      </c>
      <c r="U1412" s="115" t="s">
        <v>352</v>
      </c>
      <c r="V1412" s="115" t="s">
        <v>350</v>
      </c>
      <c r="Z1412" s="115">
        <v>0</v>
      </c>
      <c r="AA1412" s="115">
        <v>1</v>
      </c>
      <c r="AB1412" s="115">
        <v>3.8041196363865399</v>
      </c>
      <c r="AC1412" s="115">
        <v>0.55936168013589005</v>
      </c>
      <c r="AD1412" s="115">
        <v>1527.54470474197</v>
      </c>
      <c r="AF1412" s="115">
        <v>-1</v>
      </c>
      <c r="AG1412" s="115">
        <v>-1</v>
      </c>
      <c r="AH1412" s="115">
        <v>-1</v>
      </c>
      <c r="AI1412" s="115">
        <v>-1</v>
      </c>
      <c r="AJ1412" s="115">
        <v>0</v>
      </c>
      <c r="AM1412" s="115" t="s">
        <v>348</v>
      </c>
      <c r="AN1412" s="115">
        <v>-1</v>
      </c>
      <c r="AQ1412" s="115">
        <v>609</v>
      </c>
      <c r="AR1412" s="115" t="s">
        <v>249</v>
      </c>
      <c r="AS1412" s="115" t="s">
        <v>358</v>
      </c>
      <c r="AT1412" s="115" t="s">
        <v>296</v>
      </c>
      <c r="AV1412" s="115">
        <v>164.029726947212</v>
      </c>
      <c r="AW1412" s="115">
        <v>1.2388845943</v>
      </c>
    </row>
    <row r="1413" spans="1:49" x14ac:dyDescent="0.25">
      <c r="A1413" s="117">
        <v>230000</v>
      </c>
      <c r="B1413" s="117">
        <v>870000</v>
      </c>
      <c r="C1413" s="117">
        <v>870000</v>
      </c>
      <c r="D1413" s="115" t="s">
        <v>342</v>
      </c>
      <c r="E1413" s="115" t="s">
        <v>13</v>
      </c>
      <c r="F1413" s="115" t="s">
        <v>343</v>
      </c>
      <c r="G1413" s="115" t="s">
        <v>344</v>
      </c>
      <c r="H1413" s="115">
        <v>0.56000000000000005</v>
      </c>
      <c r="I1413" s="115">
        <v>0.48</v>
      </c>
      <c r="J1413" s="115" t="s">
        <v>350</v>
      </c>
      <c r="K1413" s="115">
        <v>7.7132800286680001E-2</v>
      </c>
      <c r="L1413" s="115">
        <v>3709.97179592252</v>
      </c>
      <c r="M1413" s="115">
        <v>9.2391250583354108</v>
      </c>
      <c r="N1413" s="115">
        <v>1.3585304905197699</v>
      </c>
      <c r="O1413" s="115">
        <v>0.71263958794825</v>
      </c>
      <c r="P1413" s="115">
        <v>0.10478726100862</v>
      </c>
      <c r="Q1413" s="115">
        <v>286.16051360411097</v>
      </c>
      <c r="R1413" s="115">
        <v>1210</v>
      </c>
      <c r="S1413" s="115" t="s">
        <v>353</v>
      </c>
      <c r="T1413" s="115">
        <v>1210</v>
      </c>
      <c r="U1413" s="115" t="s">
        <v>352</v>
      </c>
      <c r="V1413" s="115" t="s">
        <v>350</v>
      </c>
      <c r="Z1413" s="115">
        <v>0</v>
      </c>
      <c r="AA1413" s="115">
        <v>1</v>
      </c>
      <c r="AB1413" s="115">
        <v>0.71263958794825</v>
      </c>
      <c r="AC1413" s="115">
        <v>0.10478726100862</v>
      </c>
      <c r="AD1413" s="115">
        <v>286.16051360411001</v>
      </c>
      <c r="AF1413" s="115">
        <v>-1</v>
      </c>
      <c r="AG1413" s="115">
        <v>-1</v>
      </c>
      <c r="AH1413" s="115">
        <v>-1</v>
      </c>
      <c r="AI1413" s="115">
        <v>-1</v>
      </c>
      <c r="AJ1413" s="115">
        <v>0</v>
      </c>
      <c r="AM1413" s="115" t="s">
        <v>348</v>
      </c>
      <c r="AN1413" s="115">
        <v>-1</v>
      </c>
      <c r="AQ1413" s="115">
        <v>609</v>
      </c>
      <c r="AR1413" s="115" t="s">
        <v>249</v>
      </c>
      <c r="AS1413" s="115" t="s">
        <v>358</v>
      </c>
      <c r="AT1413" s="115" t="s">
        <v>296</v>
      </c>
      <c r="AV1413" s="115">
        <v>103.725549564715</v>
      </c>
      <c r="AW1413" s="115">
        <v>0.2320847637</v>
      </c>
    </row>
    <row r="1414" spans="1:49" x14ac:dyDescent="0.25">
      <c r="A1414" s="117">
        <v>230000</v>
      </c>
      <c r="B1414" s="117">
        <v>870000</v>
      </c>
      <c r="C1414" s="117">
        <v>870000</v>
      </c>
      <c r="D1414" s="115" t="s">
        <v>342</v>
      </c>
      <c r="E1414" s="115" t="s">
        <v>13</v>
      </c>
      <c r="F1414" s="115" t="s">
        <v>343</v>
      </c>
      <c r="G1414" s="115" t="s">
        <v>344</v>
      </c>
      <c r="H1414" s="115">
        <v>0.56000000000000005</v>
      </c>
      <c r="I1414" s="115">
        <v>0.48</v>
      </c>
      <c r="J1414" s="115" t="s">
        <v>350</v>
      </c>
      <c r="K1414" s="115">
        <v>8.4957881491420001E-2</v>
      </c>
      <c r="L1414" s="115">
        <v>3705.2314153591901</v>
      </c>
      <c r="M1414" s="115">
        <v>9.22801352586219</v>
      </c>
      <c r="N1414" s="115">
        <v>1.35692023097352</v>
      </c>
      <c r="O1414" s="115">
        <v>0.78399247953149998</v>
      </c>
      <c r="P1414" s="115">
        <v>0.11528106817637</v>
      </c>
      <c r="Q1414" s="115">
        <v>314.78861148440598</v>
      </c>
      <c r="R1414" s="115">
        <v>1200</v>
      </c>
      <c r="S1414" s="115" t="s">
        <v>351</v>
      </c>
      <c r="T1414" s="115">
        <v>1200</v>
      </c>
      <c r="U1414" s="115" t="s">
        <v>352</v>
      </c>
      <c r="V1414" s="115" t="s">
        <v>350</v>
      </c>
      <c r="Z1414" s="115">
        <v>0</v>
      </c>
      <c r="AA1414" s="115">
        <v>1</v>
      </c>
      <c r="AB1414" s="115">
        <v>0.78399247953149998</v>
      </c>
      <c r="AC1414" s="115">
        <v>0.11528106817637</v>
      </c>
      <c r="AD1414" s="115">
        <v>956.05159992766096</v>
      </c>
      <c r="AF1414" s="115">
        <v>-1</v>
      </c>
      <c r="AG1414" s="115">
        <v>-1</v>
      </c>
      <c r="AH1414" s="115">
        <v>-1</v>
      </c>
      <c r="AI1414" s="115">
        <v>-1</v>
      </c>
      <c r="AJ1414" s="115">
        <v>0</v>
      </c>
      <c r="AM1414" s="115" t="s">
        <v>348</v>
      </c>
      <c r="AN1414" s="115">
        <v>-1</v>
      </c>
      <c r="AQ1414" s="115">
        <v>609</v>
      </c>
      <c r="AR1414" s="115" t="s">
        <v>249</v>
      </c>
      <c r="AS1414" s="115" t="s">
        <v>358</v>
      </c>
      <c r="AT1414" s="115" t="s">
        <v>296</v>
      </c>
      <c r="AV1414" s="115">
        <v>113.860504911444</v>
      </c>
      <c r="AW1414" s="115">
        <v>0.77538653680000003</v>
      </c>
    </row>
    <row r="1415" spans="1:49" x14ac:dyDescent="0.25">
      <c r="A1415" s="117">
        <v>230000</v>
      </c>
      <c r="B1415" s="117">
        <v>870000</v>
      </c>
      <c r="C1415" s="117">
        <v>870000</v>
      </c>
      <c r="D1415" s="115" t="s">
        <v>342</v>
      </c>
      <c r="E1415" s="115" t="s">
        <v>13</v>
      </c>
      <c r="F1415" s="115" t="s">
        <v>343</v>
      </c>
      <c r="G1415" s="115" t="s">
        <v>344</v>
      </c>
      <c r="H1415" s="115">
        <v>0.56000000000000005</v>
      </c>
      <c r="I1415" s="115">
        <v>0.48</v>
      </c>
      <c r="J1415" s="115" t="s">
        <v>350</v>
      </c>
      <c r="K1415" s="115">
        <v>8.1583217622300003E-2</v>
      </c>
      <c r="L1415" s="115">
        <v>3754.1383018399802</v>
      </c>
      <c r="M1415" s="115">
        <v>10.1770052984145</v>
      </c>
      <c r="N1415" s="115">
        <v>1.4302178352216499</v>
      </c>
      <c r="O1415" s="115">
        <v>0.83027283800389995</v>
      </c>
      <c r="P1415" s="115">
        <v>0.11668177289819</v>
      </c>
      <c r="Q1415" s="115">
        <v>306.27468206324198</v>
      </c>
      <c r="R1415" s="115">
        <v>1200</v>
      </c>
      <c r="S1415" s="115" t="s">
        <v>351</v>
      </c>
      <c r="T1415" s="115">
        <v>1200</v>
      </c>
      <c r="U1415" s="115" t="s">
        <v>352</v>
      </c>
      <c r="V1415" s="115" t="s">
        <v>350</v>
      </c>
      <c r="Z1415" s="115">
        <v>0</v>
      </c>
      <c r="AA1415" s="115">
        <v>1</v>
      </c>
      <c r="AB1415" s="115">
        <v>0.83027283800389995</v>
      </c>
      <c r="AC1415" s="115">
        <v>0.11668177289819</v>
      </c>
      <c r="AD1415" s="115">
        <v>306.27468206324102</v>
      </c>
      <c r="AF1415" s="115">
        <v>-1</v>
      </c>
      <c r="AG1415" s="115">
        <v>-1</v>
      </c>
      <c r="AH1415" s="115">
        <v>-1</v>
      </c>
      <c r="AI1415" s="115">
        <v>-1</v>
      </c>
      <c r="AJ1415" s="115">
        <v>0</v>
      </c>
      <c r="AM1415" s="115" t="s">
        <v>348</v>
      </c>
      <c r="AN1415" s="115">
        <v>-1</v>
      </c>
      <c r="AQ1415" s="115">
        <v>609</v>
      </c>
      <c r="AR1415" s="115" t="s">
        <v>249</v>
      </c>
      <c r="AS1415" s="115" t="s">
        <v>358</v>
      </c>
      <c r="AT1415" s="115" t="s">
        <v>296</v>
      </c>
      <c r="AV1415" s="115">
        <v>89.917402408187002</v>
      </c>
      <c r="AW1415" s="115">
        <v>0.24839795789999999</v>
      </c>
    </row>
    <row r="1416" spans="1:49" x14ac:dyDescent="0.25">
      <c r="A1416" s="117">
        <v>230000</v>
      </c>
      <c r="B1416" s="117">
        <v>870000</v>
      </c>
      <c r="C1416" s="117">
        <v>870000</v>
      </c>
      <c r="D1416" s="115" t="s">
        <v>342</v>
      </c>
      <c r="E1416" s="115" t="s">
        <v>13</v>
      </c>
      <c r="F1416" s="115" t="s">
        <v>343</v>
      </c>
      <c r="G1416" s="115" t="s">
        <v>344</v>
      </c>
      <c r="H1416" s="115">
        <v>0.56000000000000005</v>
      </c>
      <c r="I1416" s="115">
        <v>0.48</v>
      </c>
      <c r="J1416" s="115" t="s">
        <v>350</v>
      </c>
      <c r="K1416" s="115">
        <v>4.4642644950760001E-2</v>
      </c>
      <c r="L1416" s="115">
        <v>3754.1383018399802</v>
      </c>
      <c r="M1416" s="115">
        <v>10.1770052984145</v>
      </c>
      <c r="N1416" s="115">
        <v>1.4302178352216499</v>
      </c>
      <c r="O1416" s="115">
        <v>0.45432843419919</v>
      </c>
      <c r="P1416" s="115">
        <v>6.3848707020049994E-2</v>
      </c>
      <c r="Q1416" s="115">
        <v>167.594663305117</v>
      </c>
      <c r="R1416" s="115">
        <v>1400</v>
      </c>
      <c r="S1416" s="115" t="s">
        <v>356</v>
      </c>
      <c r="T1416" s="115">
        <v>1400</v>
      </c>
      <c r="U1416" s="115" t="s">
        <v>352</v>
      </c>
      <c r="V1416" s="115" t="s">
        <v>350</v>
      </c>
      <c r="Z1416" s="115">
        <v>0</v>
      </c>
      <c r="AA1416" s="115">
        <v>1</v>
      </c>
      <c r="AB1416" s="115">
        <v>0.45432843419919</v>
      </c>
      <c r="AC1416" s="115">
        <v>6.3848707020049994E-2</v>
      </c>
      <c r="AD1416" s="115">
        <v>177.693626329377</v>
      </c>
      <c r="AF1416" s="115">
        <v>-1</v>
      </c>
      <c r="AG1416" s="115">
        <v>-1</v>
      </c>
      <c r="AH1416" s="115">
        <v>-1</v>
      </c>
      <c r="AI1416" s="115">
        <v>-1</v>
      </c>
      <c r="AJ1416" s="115">
        <v>0</v>
      </c>
      <c r="AM1416" s="115" t="s">
        <v>348</v>
      </c>
      <c r="AN1416" s="115">
        <v>-1</v>
      </c>
      <c r="AQ1416" s="115">
        <v>609</v>
      </c>
      <c r="AR1416" s="115" t="s">
        <v>249</v>
      </c>
      <c r="AS1416" s="115" t="s">
        <v>358</v>
      </c>
      <c r="AT1416" s="115" t="s">
        <v>296</v>
      </c>
      <c r="AV1416" s="115">
        <v>111.908732767098</v>
      </c>
      <c r="AW1416" s="115">
        <v>0.1441148632</v>
      </c>
    </row>
    <row r="1417" spans="1:49" x14ac:dyDescent="0.25">
      <c r="A1417" s="117">
        <v>230000</v>
      </c>
      <c r="B1417" s="117">
        <v>870000</v>
      </c>
      <c r="C1417" s="117">
        <v>870000</v>
      </c>
      <c r="D1417" s="115" t="s">
        <v>342</v>
      </c>
      <c r="E1417" s="115" t="s">
        <v>13</v>
      </c>
      <c r="F1417" s="115" t="s">
        <v>343</v>
      </c>
      <c r="G1417" s="115" t="s">
        <v>344</v>
      </c>
      <c r="H1417" s="115">
        <v>0.56000000000000005</v>
      </c>
      <c r="I1417" s="115">
        <v>0.48</v>
      </c>
      <c r="J1417" s="115" t="s">
        <v>350</v>
      </c>
      <c r="K1417" s="115">
        <v>1.7322537350049998E-2</v>
      </c>
      <c r="L1417" s="115">
        <v>3754.1383018399802</v>
      </c>
      <c r="M1417" s="115">
        <v>10.1770052984145</v>
      </c>
      <c r="N1417" s="115">
        <v>1.4302178352216499</v>
      </c>
      <c r="O1417" s="115">
        <v>0.17629155439345001</v>
      </c>
      <c r="P1417" s="115">
        <v>2.4775001869330002E-2</v>
      </c>
      <c r="Q1417" s="115">
        <v>65.031200950880205</v>
      </c>
      <c r="R1417" s="115">
        <v>1210</v>
      </c>
      <c r="S1417" s="115" t="s">
        <v>353</v>
      </c>
      <c r="T1417" s="115">
        <v>1210</v>
      </c>
      <c r="U1417" s="115" t="s">
        <v>352</v>
      </c>
      <c r="V1417" s="115" t="s">
        <v>350</v>
      </c>
      <c r="Z1417" s="115">
        <v>0</v>
      </c>
      <c r="AA1417" s="115">
        <v>1</v>
      </c>
      <c r="AB1417" s="115">
        <v>0.17629155439345001</v>
      </c>
      <c r="AC1417" s="115">
        <v>2.4775001869330002E-2</v>
      </c>
      <c r="AD1417" s="115">
        <v>83.3932374345695</v>
      </c>
      <c r="AF1417" s="115">
        <v>-1</v>
      </c>
      <c r="AG1417" s="115">
        <v>-1</v>
      </c>
      <c r="AH1417" s="115">
        <v>-1</v>
      </c>
      <c r="AI1417" s="115">
        <v>-1</v>
      </c>
      <c r="AJ1417" s="115">
        <v>0</v>
      </c>
      <c r="AM1417" s="115" t="s">
        <v>348</v>
      </c>
      <c r="AN1417" s="115">
        <v>-1</v>
      </c>
      <c r="AQ1417" s="115">
        <v>609</v>
      </c>
      <c r="AR1417" s="115" t="s">
        <v>249</v>
      </c>
      <c r="AS1417" s="115" t="s">
        <v>358</v>
      </c>
      <c r="AT1417" s="115" t="s">
        <v>296</v>
      </c>
      <c r="AV1417" s="115">
        <v>70.4538129837198</v>
      </c>
      <c r="AW1417" s="115">
        <v>6.7634418000000002E-2</v>
      </c>
    </row>
    <row r="1418" spans="1:49" x14ac:dyDescent="0.25">
      <c r="A1418" s="117">
        <v>230000</v>
      </c>
      <c r="B1418" s="117">
        <v>870000</v>
      </c>
      <c r="C1418" s="117">
        <v>870000</v>
      </c>
      <c r="D1418" s="115" t="s">
        <v>342</v>
      </c>
      <c r="E1418" s="115" t="s">
        <v>13</v>
      </c>
      <c r="F1418" s="115" t="s">
        <v>343</v>
      </c>
      <c r="G1418" s="115" t="s">
        <v>344</v>
      </c>
      <c r="H1418" s="115">
        <v>0.56000000000000005</v>
      </c>
      <c r="I1418" s="115">
        <v>0.48</v>
      </c>
      <c r="J1418" s="115" t="s">
        <v>350</v>
      </c>
      <c r="K1418" s="115">
        <v>0.22924391916268999</v>
      </c>
      <c r="L1418" s="115">
        <v>3754.1383018399802</v>
      </c>
      <c r="M1418" s="115">
        <v>10.1770052984145</v>
      </c>
      <c r="N1418" s="115">
        <v>1.4302178352216499</v>
      </c>
      <c r="O1418" s="115">
        <v>2.33301657994806</v>
      </c>
      <c r="P1418" s="115">
        <v>0.32786874180259001</v>
      </c>
      <c r="Q1418" s="115">
        <v>860.61337739258295</v>
      </c>
      <c r="R1418" s="115">
        <v>1210</v>
      </c>
      <c r="S1418" s="115" t="s">
        <v>353</v>
      </c>
      <c r="T1418" s="115">
        <v>1210</v>
      </c>
      <c r="U1418" s="115" t="s">
        <v>352</v>
      </c>
      <c r="V1418" s="115" t="s">
        <v>350</v>
      </c>
      <c r="Z1418" s="115">
        <v>0</v>
      </c>
      <c r="AA1418" s="115">
        <v>1</v>
      </c>
      <c r="AB1418" s="115">
        <v>2.33301657994806</v>
      </c>
      <c r="AC1418" s="115">
        <v>0.32786874180259001</v>
      </c>
      <c r="AD1418" s="115">
        <v>1053.5929950586601</v>
      </c>
      <c r="AF1418" s="115">
        <v>-1</v>
      </c>
      <c r="AG1418" s="115">
        <v>-1</v>
      </c>
      <c r="AH1418" s="115">
        <v>-1</v>
      </c>
      <c r="AI1418" s="115">
        <v>-1</v>
      </c>
      <c r="AJ1418" s="115">
        <v>0</v>
      </c>
      <c r="AM1418" s="115" t="s">
        <v>348</v>
      </c>
      <c r="AN1418" s="115">
        <v>-1</v>
      </c>
      <c r="AQ1418" s="115">
        <v>609</v>
      </c>
      <c r="AR1418" s="115" t="s">
        <v>249</v>
      </c>
      <c r="AS1418" s="115" t="s">
        <v>358</v>
      </c>
      <c r="AT1418" s="115" t="s">
        <v>296</v>
      </c>
      <c r="AV1418" s="115">
        <v>122.278814590021</v>
      </c>
      <c r="AW1418" s="115">
        <v>0.8544955353</v>
      </c>
    </row>
    <row r="1419" spans="1:49" x14ac:dyDescent="0.25">
      <c r="A1419" s="117">
        <v>230000</v>
      </c>
      <c r="B1419" s="117">
        <v>870000</v>
      </c>
      <c r="C1419" s="117">
        <v>870000</v>
      </c>
      <c r="D1419" s="115" t="s">
        <v>342</v>
      </c>
      <c r="E1419" s="115" t="s">
        <v>13</v>
      </c>
      <c r="F1419" s="115" t="s">
        <v>343</v>
      </c>
      <c r="G1419" s="115" t="s">
        <v>344</v>
      </c>
      <c r="H1419" s="115">
        <v>0.56000000000000005</v>
      </c>
      <c r="I1419" s="115">
        <v>0.48</v>
      </c>
      <c r="J1419" s="115" t="s">
        <v>350</v>
      </c>
      <c r="K1419" s="115">
        <v>0.14968354179108001</v>
      </c>
      <c r="L1419" s="115">
        <v>3754.1383018399802</v>
      </c>
      <c r="M1419" s="115">
        <v>10.1770052984145</v>
      </c>
      <c r="N1419" s="115">
        <v>1.4302178352216499</v>
      </c>
      <c r="O1419" s="115">
        <v>1.52333019789332</v>
      </c>
      <c r="P1419" s="115">
        <v>0.21408007110874999</v>
      </c>
      <c r="Q1419" s="115">
        <v>561.93271739297802</v>
      </c>
      <c r="R1419" s="115">
        <v>1430</v>
      </c>
      <c r="S1419" s="115" t="s">
        <v>362</v>
      </c>
      <c r="T1419" s="115">
        <v>1430</v>
      </c>
      <c r="U1419" s="115" t="s">
        <v>352</v>
      </c>
      <c r="V1419" s="115" t="s">
        <v>350</v>
      </c>
      <c r="Z1419" s="115">
        <v>0</v>
      </c>
      <c r="AA1419" s="115">
        <v>1</v>
      </c>
      <c r="AB1419" s="115">
        <v>1.52333019789332</v>
      </c>
      <c r="AC1419" s="115">
        <v>0.21408007110874999</v>
      </c>
      <c r="AD1419" s="115">
        <v>698.214901314646</v>
      </c>
      <c r="AF1419" s="115">
        <v>-1</v>
      </c>
      <c r="AG1419" s="115">
        <v>-1</v>
      </c>
      <c r="AH1419" s="115">
        <v>-1</v>
      </c>
      <c r="AI1419" s="115">
        <v>-1</v>
      </c>
      <c r="AJ1419" s="115">
        <v>0</v>
      </c>
      <c r="AM1419" s="115" t="s">
        <v>348</v>
      </c>
      <c r="AN1419" s="115">
        <v>-1</v>
      </c>
      <c r="AQ1419" s="115">
        <v>609</v>
      </c>
      <c r="AR1419" s="115" t="s">
        <v>249</v>
      </c>
      <c r="AS1419" s="115" t="s">
        <v>358</v>
      </c>
      <c r="AT1419" s="115" t="s">
        <v>296</v>
      </c>
      <c r="AV1419" s="115">
        <v>102.80850276481399</v>
      </c>
      <c r="AW1419" s="115">
        <v>0.56627323709999999</v>
      </c>
    </row>
    <row r="1420" spans="1:49" x14ac:dyDescent="0.25">
      <c r="A1420" s="117">
        <v>230000</v>
      </c>
      <c r="B1420" s="117">
        <v>870000</v>
      </c>
      <c r="C1420" s="117">
        <v>870000</v>
      </c>
      <c r="D1420" s="115" t="s">
        <v>342</v>
      </c>
      <c r="E1420" s="115" t="s">
        <v>13</v>
      </c>
      <c r="F1420" s="115" t="s">
        <v>343</v>
      </c>
      <c r="G1420" s="115" t="s">
        <v>344</v>
      </c>
      <c r="H1420" s="115">
        <v>0.56000000000000005</v>
      </c>
      <c r="I1420" s="115">
        <v>0.48</v>
      </c>
      <c r="J1420" s="115" t="s">
        <v>350</v>
      </c>
      <c r="K1420" s="115">
        <v>1.5854123296699999E-2</v>
      </c>
      <c r="L1420" s="115">
        <v>3686.79256101173</v>
      </c>
      <c r="M1420" s="115">
        <v>9.6147172929746603</v>
      </c>
      <c r="N1420" s="115">
        <v>1.5634740724534499</v>
      </c>
      <c r="O1420" s="115">
        <v>0.15243291342574999</v>
      </c>
      <c r="P1420" s="115">
        <v>2.4787510715870001E-2</v>
      </c>
      <c r="Q1420" s="115">
        <v>58.450863831643701</v>
      </c>
      <c r="R1420" s="115">
        <v>1210</v>
      </c>
      <c r="S1420" s="115" t="s">
        <v>353</v>
      </c>
      <c r="T1420" s="115">
        <v>1210</v>
      </c>
      <c r="U1420" s="115" t="s">
        <v>352</v>
      </c>
      <c r="V1420" s="115" t="s">
        <v>350</v>
      </c>
      <c r="Z1420" s="115">
        <v>0</v>
      </c>
      <c r="AA1420" s="115">
        <v>1</v>
      </c>
      <c r="AB1420" s="115">
        <v>0.15243291342574999</v>
      </c>
      <c r="AC1420" s="115">
        <v>2.4787510715870001E-2</v>
      </c>
      <c r="AD1420" s="115">
        <v>822.04993259820696</v>
      </c>
      <c r="AF1420" s="115">
        <v>-1</v>
      </c>
      <c r="AG1420" s="115">
        <v>-1</v>
      </c>
      <c r="AH1420" s="115">
        <v>-1</v>
      </c>
      <c r="AI1420" s="115">
        <v>-1</v>
      </c>
      <c r="AJ1420" s="115">
        <v>0</v>
      </c>
      <c r="AM1420" s="115" t="s">
        <v>348</v>
      </c>
      <c r="AN1420" s="115">
        <v>-1</v>
      </c>
      <c r="AQ1420" s="115">
        <v>609</v>
      </c>
      <c r="AR1420" s="115" t="s">
        <v>249</v>
      </c>
      <c r="AS1420" s="115" t="s">
        <v>358</v>
      </c>
      <c r="AT1420" s="115" t="s">
        <v>296</v>
      </c>
      <c r="AV1420" s="115">
        <v>55.6309642064559</v>
      </c>
      <c r="AW1420" s="115">
        <v>0.66670716350000003</v>
      </c>
    </row>
    <row r="1421" spans="1:49" x14ac:dyDescent="0.25">
      <c r="A1421" s="117">
        <v>230000</v>
      </c>
      <c r="B1421" s="117">
        <v>870000</v>
      </c>
      <c r="C1421" s="117">
        <v>870000</v>
      </c>
      <c r="D1421" s="115" t="s">
        <v>342</v>
      </c>
      <c r="E1421" s="115" t="s">
        <v>13</v>
      </c>
      <c r="F1421" s="115" t="s">
        <v>343</v>
      </c>
      <c r="G1421" s="115" t="s">
        <v>344</v>
      </c>
      <c r="H1421" s="115">
        <v>0.56000000000000005</v>
      </c>
      <c r="I1421" s="115">
        <v>0.48</v>
      </c>
      <c r="J1421" s="115" t="s">
        <v>350</v>
      </c>
      <c r="K1421" s="115">
        <v>3.39123081849E-3</v>
      </c>
      <c r="L1421" s="115">
        <v>3686.79256101173</v>
      </c>
      <c r="M1421" s="115">
        <v>9.6147172929746603</v>
      </c>
      <c r="N1421" s="115">
        <v>1.5634740724534499</v>
      </c>
      <c r="O1421" s="115">
        <v>3.260572559503E-2</v>
      </c>
      <c r="P1421" s="115">
        <v>5.3021014584100001E-3</v>
      </c>
      <c r="Q1421" s="115">
        <v>12.5027645542937</v>
      </c>
      <c r="R1421" s="115">
        <v>1720</v>
      </c>
      <c r="S1421" s="115" t="s">
        <v>360</v>
      </c>
      <c r="T1421" s="115">
        <v>1720</v>
      </c>
      <c r="U1421" s="115" t="s">
        <v>352</v>
      </c>
      <c r="V1421" s="115" t="s">
        <v>350</v>
      </c>
      <c r="Z1421" s="115">
        <v>0</v>
      </c>
      <c r="AA1421" s="115">
        <v>1</v>
      </c>
      <c r="AB1421" s="115">
        <v>3.260572559503E-2</v>
      </c>
      <c r="AC1421" s="115">
        <v>5.3021014584100001E-3</v>
      </c>
      <c r="AD1421" s="115">
        <v>12.502764554292501</v>
      </c>
      <c r="AF1421" s="115">
        <v>-1</v>
      </c>
      <c r="AG1421" s="115">
        <v>-1</v>
      </c>
      <c r="AH1421" s="115">
        <v>-1</v>
      </c>
      <c r="AI1421" s="115">
        <v>-1</v>
      </c>
      <c r="AJ1421" s="115">
        <v>0</v>
      </c>
      <c r="AM1421" s="115" t="s">
        <v>348</v>
      </c>
      <c r="AN1421" s="115">
        <v>-1</v>
      </c>
      <c r="AQ1421" s="115">
        <v>609</v>
      </c>
      <c r="AR1421" s="115" t="s">
        <v>249</v>
      </c>
      <c r="AS1421" s="115" t="s">
        <v>358</v>
      </c>
      <c r="AT1421" s="115" t="s">
        <v>296</v>
      </c>
      <c r="AV1421" s="115">
        <v>51.562865257889001</v>
      </c>
      <c r="AW1421" s="115">
        <v>1.01401172E-2</v>
      </c>
    </row>
    <row r="1422" spans="1:49" x14ac:dyDescent="0.25">
      <c r="A1422" s="117">
        <v>230000</v>
      </c>
      <c r="B1422" s="117">
        <v>870000</v>
      </c>
      <c r="C1422" s="117">
        <v>870000</v>
      </c>
      <c r="D1422" s="115" t="s">
        <v>342</v>
      </c>
      <c r="E1422" s="115" t="s">
        <v>13</v>
      </c>
      <c r="F1422" s="115" t="s">
        <v>343</v>
      </c>
      <c r="G1422" s="115" t="s">
        <v>344</v>
      </c>
      <c r="H1422" s="115">
        <v>0.56000000000000005</v>
      </c>
      <c r="I1422" s="115">
        <v>0.48</v>
      </c>
      <c r="J1422" s="115" t="s">
        <v>350</v>
      </c>
      <c r="K1422" s="115">
        <v>1.55132047679E-3</v>
      </c>
      <c r="L1422" s="115">
        <v>3686.79256101173</v>
      </c>
      <c r="M1422" s="115">
        <v>9.6147172929746603</v>
      </c>
      <c r="N1422" s="115">
        <v>1.5634740724534499</v>
      </c>
      <c r="O1422" s="115">
        <v>1.4915507815199999E-2</v>
      </c>
      <c r="P1422" s="115">
        <v>2.4254493435300001E-3</v>
      </c>
      <c r="Q1422" s="115">
        <v>5.7193967936003496</v>
      </c>
      <c r="R1422" s="115">
        <v>1210</v>
      </c>
      <c r="S1422" s="115" t="s">
        <v>353</v>
      </c>
      <c r="T1422" s="115">
        <v>1210</v>
      </c>
      <c r="U1422" s="115" t="s">
        <v>352</v>
      </c>
      <c r="V1422" s="115" t="s">
        <v>350</v>
      </c>
      <c r="Z1422" s="115">
        <v>0</v>
      </c>
      <c r="AA1422" s="115">
        <v>1</v>
      </c>
      <c r="AB1422" s="115">
        <v>1.4915507815199999E-2</v>
      </c>
      <c r="AC1422" s="115">
        <v>2.4254493435300001E-3</v>
      </c>
      <c r="AD1422" s="115">
        <v>75.686273391388795</v>
      </c>
      <c r="AF1422" s="115">
        <v>-1</v>
      </c>
      <c r="AG1422" s="115">
        <v>-1</v>
      </c>
      <c r="AH1422" s="115">
        <v>-1</v>
      </c>
      <c r="AI1422" s="115">
        <v>-1</v>
      </c>
      <c r="AJ1422" s="115">
        <v>0</v>
      </c>
      <c r="AM1422" s="115" t="s">
        <v>348</v>
      </c>
      <c r="AN1422" s="115">
        <v>-1</v>
      </c>
      <c r="AQ1422" s="115">
        <v>609</v>
      </c>
      <c r="AR1422" s="115" t="s">
        <v>249</v>
      </c>
      <c r="AS1422" s="115" t="s">
        <v>358</v>
      </c>
      <c r="AT1422" s="115" t="s">
        <v>296</v>
      </c>
      <c r="AV1422" s="115">
        <v>10.0371054273583</v>
      </c>
      <c r="AW1422" s="115">
        <v>6.1383838900000001E-2</v>
      </c>
    </row>
    <row r="1423" spans="1:49" x14ac:dyDescent="0.25">
      <c r="A1423" s="117">
        <v>230000</v>
      </c>
      <c r="B1423" s="117">
        <v>870000</v>
      </c>
      <c r="C1423" s="117">
        <v>870000</v>
      </c>
      <c r="D1423" s="115" t="s">
        <v>342</v>
      </c>
      <c r="E1423" s="115" t="s">
        <v>13</v>
      </c>
      <c r="F1423" s="115" t="s">
        <v>343</v>
      </c>
      <c r="G1423" s="115" t="s">
        <v>344</v>
      </c>
      <c r="H1423" s="115">
        <v>0.56000000000000005</v>
      </c>
      <c r="I1423" s="115">
        <v>0.48</v>
      </c>
      <c r="J1423" s="115" t="s">
        <v>350</v>
      </c>
      <c r="K1423" s="115">
        <v>0.30068381100810998</v>
      </c>
      <c r="L1423" s="115">
        <v>3709.97179619893</v>
      </c>
      <c r="M1423" s="115">
        <v>9.2391250590237792</v>
      </c>
      <c r="N1423" s="115">
        <v>1.3585304906209901</v>
      </c>
      <c r="O1423" s="115">
        <v>2.7780553331278801</v>
      </c>
      <c r="P1423" s="115">
        <v>0.40848812529063999</v>
      </c>
      <c r="Q1423" s="115">
        <v>1115.52845841373</v>
      </c>
      <c r="R1423" s="115">
        <v>1200</v>
      </c>
      <c r="S1423" s="115" t="s">
        <v>351</v>
      </c>
      <c r="T1423" s="115">
        <v>1200</v>
      </c>
      <c r="U1423" s="115" t="s">
        <v>352</v>
      </c>
      <c r="V1423" s="115" t="s">
        <v>350</v>
      </c>
      <c r="Z1423" s="115">
        <v>0</v>
      </c>
      <c r="AA1423" s="115">
        <v>1</v>
      </c>
      <c r="AB1423" s="115">
        <v>2.7780553331278801</v>
      </c>
      <c r="AC1423" s="115">
        <v>0.40848812529063999</v>
      </c>
      <c r="AD1423" s="115">
        <v>1212.6986540696701</v>
      </c>
      <c r="AF1423" s="115">
        <v>-1</v>
      </c>
      <c r="AG1423" s="115">
        <v>-1</v>
      </c>
      <c r="AH1423" s="115">
        <v>-1</v>
      </c>
      <c r="AI1423" s="115">
        <v>-1</v>
      </c>
      <c r="AJ1423" s="115">
        <v>0</v>
      </c>
      <c r="AM1423" s="115" t="s">
        <v>348</v>
      </c>
      <c r="AN1423" s="115">
        <v>-1</v>
      </c>
      <c r="AQ1423" s="115">
        <v>609</v>
      </c>
      <c r="AR1423" s="115" t="s">
        <v>249</v>
      </c>
      <c r="AS1423" s="115" t="s">
        <v>358</v>
      </c>
      <c r="AT1423" s="115" t="s">
        <v>296</v>
      </c>
      <c r="AV1423" s="115">
        <v>188.67723007039501</v>
      </c>
      <c r="AW1423" s="115">
        <v>0.98353499919999998</v>
      </c>
    </row>
    <row r="1424" spans="1:49" x14ac:dyDescent="0.25">
      <c r="A1424" s="117">
        <v>230000</v>
      </c>
      <c r="B1424" s="117">
        <v>870000</v>
      </c>
      <c r="C1424" s="117">
        <v>870000</v>
      </c>
      <c r="D1424" s="115" t="s">
        <v>342</v>
      </c>
      <c r="E1424" s="115" t="s">
        <v>13</v>
      </c>
      <c r="F1424" s="115" t="s">
        <v>343</v>
      </c>
      <c r="G1424" s="115" t="s">
        <v>344</v>
      </c>
      <c r="H1424" s="115">
        <v>0.56000000000000005</v>
      </c>
      <c r="I1424" s="115">
        <v>0.48</v>
      </c>
      <c r="J1424" s="115" t="s">
        <v>350</v>
      </c>
      <c r="K1424" s="115">
        <v>0.24678816018038999</v>
      </c>
      <c r="L1424" s="115">
        <v>3709.97179619893</v>
      </c>
      <c r="M1424" s="115">
        <v>9.2391250590237792</v>
      </c>
      <c r="N1424" s="115">
        <v>1.3585304906209901</v>
      </c>
      <c r="O1424" s="115">
        <v>2.2801066749930801</v>
      </c>
      <c r="P1424" s="115">
        <v>0.33526924032931998</v>
      </c>
      <c r="Q1424" s="115">
        <v>915.57711390509803</v>
      </c>
      <c r="R1424" s="115">
        <v>1210</v>
      </c>
      <c r="S1424" s="115" t="s">
        <v>353</v>
      </c>
      <c r="T1424" s="115">
        <v>1210</v>
      </c>
      <c r="U1424" s="115" t="s">
        <v>352</v>
      </c>
      <c r="V1424" s="115" t="s">
        <v>350</v>
      </c>
      <c r="Z1424" s="115">
        <v>0</v>
      </c>
      <c r="AA1424" s="115">
        <v>1</v>
      </c>
      <c r="AB1424" s="115">
        <v>2.2801066749930801</v>
      </c>
      <c r="AC1424" s="115">
        <v>0.33526924032931998</v>
      </c>
      <c r="AD1424" s="115">
        <v>1079.18633558996</v>
      </c>
      <c r="AF1424" s="115">
        <v>-1</v>
      </c>
      <c r="AG1424" s="115">
        <v>-1</v>
      </c>
      <c r="AH1424" s="115">
        <v>-1</v>
      </c>
      <c r="AI1424" s="115">
        <v>-1</v>
      </c>
      <c r="AJ1424" s="115">
        <v>0</v>
      </c>
      <c r="AM1424" s="115" t="s">
        <v>348</v>
      </c>
      <c r="AN1424" s="115">
        <v>-1</v>
      </c>
      <c r="AQ1424" s="115">
        <v>609</v>
      </c>
      <c r="AR1424" s="115" t="s">
        <v>249</v>
      </c>
      <c r="AS1424" s="115" t="s">
        <v>358</v>
      </c>
      <c r="AT1424" s="115" t="s">
        <v>296</v>
      </c>
      <c r="AV1424" s="115">
        <v>126.515791684899</v>
      </c>
      <c r="AW1424" s="115">
        <v>0.87525250249999997</v>
      </c>
    </row>
    <row r="1425" spans="1:49" x14ac:dyDescent="0.25">
      <c r="A1425" s="117">
        <v>230000</v>
      </c>
      <c r="B1425" s="117">
        <v>870000</v>
      </c>
      <c r="C1425" s="117">
        <v>870000</v>
      </c>
      <c r="D1425" s="115" t="s">
        <v>342</v>
      </c>
      <c r="E1425" s="115" t="s">
        <v>13</v>
      </c>
      <c r="F1425" s="115" t="s">
        <v>343</v>
      </c>
      <c r="G1425" s="115" t="s">
        <v>344</v>
      </c>
      <c r="H1425" s="115">
        <v>0.56000000000000005</v>
      </c>
      <c r="I1425" s="115">
        <v>0.48</v>
      </c>
      <c r="J1425" s="115" t="s">
        <v>350</v>
      </c>
      <c r="K1425" s="115">
        <v>2.2404700606309998E-2</v>
      </c>
      <c r="L1425" s="115">
        <v>3669.9933395787398</v>
      </c>
      <c r="M1425" s="115">
        <v>9.1456634923083495</v>
      </c>
      <c r="N1425" s="115">
        <v>1.3449952232418301</v>
      </c>
      <c r="O1425" s="115">
        <v>0.20490585239126</v>
      </c>
      <c r="P1425" s="115">
        <v>3.0134215293649999E-2</v>
      </c>
      <c r="Q1425" s="115">
        <v>82.225102000428095</v>
      </c>
      <c r="R1425" s="115">
        <v>1210</v>
      </c>
      <c r="S1425" s="115" t="s">
        <v>353</v>
      </c>
      <c r="T1425" s="115">
        <v>1210</v>
      </c>
      <c r="U1425" s="115" t="s">
        <v>352</v>
      </c>
      <c r="V1425" s="115" t="s">
        <v>350</v>
      </c>
      <c r="Z1425" s="115">
        <v>0</v>
      </c>
      <c r="AA1425" s="115">
        <v>1</v>
      </c>
      <c r="AB1425" s="115">
        <v>0.20490585239126</v>
      </c>
      <c r="AC1425" s="115">
        <v>3.0134215293649999E-2</v>
      </c>
      <c r="AD1425" s="115">
        <v>404.73854842762302</v>
      </c>
      <c r="AF1425" s="115">
        <v>-1</v>
      </c>
      <c r="AG1425" s="115">
        <v>-1</v>
      </c>
      <c r="AH1425" s="115">
        <v>-1</v>
      </c>
      <c r="AI1425" s="115">
        <v>-1</v>
      </c>
      <c r="AJ1425" s="115">
        <v>0</v>
      </c>
      <c r="AM1425" s="115" t="s">
        <v>348</v>
      </c>
      <c r="AN1425" s="115">
        <v>-1</v>
      </c>
      <c r="AQ1425" s="115">
        <v>609</v>
      </c>
      <c r="AR1425" s="115" t="s">
        <v>249</v>
      </c>
      <c r="AS1425" s="115" t="s">
        <v>358</v>
      </c>
      <c r="AT1425" s="115" t="s">
        <v>296</v>
      </c>
      <c r="AV1425" s="115">
        <v>40.544424244784302</v>
      </c>
      <c r="AW1425" s="115">
        <v>0.32825510819999998</v>
      </c>
    </row>
    <row r="1426" spans="1:49" x14ac:dyDescent="0.25">
      <c r="A1426" s="117">
        <v>230000</v>
      </c>
      <c r="B1426" s="117">
        <v>870000</v>
      </c>
      <c r="C1426" s="117">
        <v>870000</v>
      </c>
      <c r="D1426" s="115" t="s">
        <v>342</v>
      </c>
      <c r="E1426" s="115" t="s">
        <v>13</v>
      </c>
      <c r="F1426" s="115" t="s">
        <v>343</v>
      </c>
      <c r="G1426" s="115" t="s">
        <v>344</v>
      </c>
      <c r="H1426" s="115">
        <v>0.56000000000000005</v>
      </c>
      <c r="I1426" s="115">
        <v>0.48</v>
      </c>
      <c r="J1426" s="115" t="s">
        <v>350</v>
      </c>
      <c r="K1426" s="115">
        <v>3.0791563519569999E-2</v>
      </c>
      <c r="L1426" s="115">
        <v>3669.9933395787398</v>
      </c>
      <c r="M1426" s="115">
        <v>9.1456634923083495</v>
      </c>
      <c r="N1426" s="115">
        <v>1.3449952232418301</v>
      </c>
      <c r="O1426" s="115">
        <v>0.28160927835204003</v>
      </c>
      <c r="P1426" s="115">
        <v>4.1414505849970001E-2</v>
      </c>
      <c r="Q1426" s="115">
        <v>113.004833032044</v>
      </c>
      <c r="R1426" s="115">
        <v>1210</v>
      </c>
      <c r="S1426" s="115" t="s">
        <v>353</v>
      </c>
      <c r="T1426" s="115">
        <v>1210</v>
      </c>
      <c r="U1426" s="115" t="s">
        <v>352</v>
      </c>
      <c r="V1426" s="115" t="s">
        <v>350</v>
      </c>
      <c r="Z1426" s="115">
        <v>0</v>
      </c>
      <c r="AA1426" s="115">
        <v>1</v>
      </c>
      <c r="AB1426" s="115">
        <v>0.28160927835204003</v>
      </c>
      <c r="AC1426" s="115">
        <v>4.1414505849970001E-2</v>
      </c>
      <c r="AD1426" s="115">
        <v>731.22961242820804</v>
      </c>
      <c r="AF1426" s="115">
        <v>-1</v>
      </c>
      <c r="AG1426" s="115">
        <v>-1</v>
      </c>
      <c r="AH1426" s="115">
        <v>-1</v>
      </c>
      <c r="AI1426" s="115">
        <v>-1</v>
      </c>
      <c r="AJ1426" s="115">
        <v>0</v>
      </c>
      <c r="AM1426" s="115" t="s">
        <v>348</v>
      </c>
      <c r="AN1426" s="115">
        <v>-1</v>
      </c>
      <c r="AQ1426" s="115">
        <v>609</v>
      </c>
      <c r="AR1426" s="115" t="s">
        <v>249</v>
      </c>
      <c r="AS1426" s="115" t="s">
        <v>358</v>
      </c>
      <c r="AT1426" s="115" t="s">
        <v>296</v>
      </c>
      <c r="AV1426" s="115">
        <v>58.865777639077002</v>
      </c>
      <c r="AW1426" s="115">
        <v>0.59304915849999995</v>
      </c>
    </row>
    <row r="1427" spans="1:49" x14ac:dyDescent="0.25">
      <c r="A1427" s="117">
        <v>230000</v>
      </c>
      <c r="B1427" s="117">
        <v>870000</v>
      </c>
      <c r="C1427" s="117">
        <v>870000</v>
      </c>
      <c r="D1427" s="115" t="s">
        <v>342</v>
      </c>
      <c r="E1427" s="115" t="s">
        <v>13</v>
      </c>
      <c r="F1427" s="115" t="s">
        <v>343</v>
      </c>
      <c r="G1427" s="115" t="s">
        <v>344</v>
      </c>
      <c r="H1427" s="115">
        <v>0.56000000000000005</v>
      </c>
      <c r="I1427" s="115">
        <v>0.48</v>
      </c>
      <c r="J1427" s="115" t="s">
        <v>350</v>
      </c>
      <c r="K1427" s="115">
        <v>2.7094431969299998E-3</v>
      </c>
      <c r="L1427" s="115">
        <v>3669.9674477621002</v>
      </c>
      <c r="M1427" s="115">
        <v>9.1235971175569706</v>
      </c>
      <c r="N1427" s="115">
        <v>1.3408084803112099</v>
      </c>
      <c r="O1427" s="115">
        <v>2.4719868141770001E-2</v>
      </c>
      <c r="P1427" s="115">
        <v>3.6328444153700002E-3</v>
      </c>
      <c r="Q1427" s="115">
        <v>9.9435683343266206</v>
      </c>
      <c r="R1427" s="115">
        <v>1210</v>
      </c>
      <c r="S1427" s="115" t="s">
        <v>353</v>
      </c>
      <c r="T1427" s="115">
        <v>1210</v>
      </c>
      <c r="U1427" s="115" t="s">
        <v>352</v>
      </c>
      <c r="V1427" s="115" t="s">
        <v>350</v>
      </c>
      <c r="Z1427" s="115">
        <v>0</v>
      </c>
      <c r="AA1427" s="115">
        <v>1</v>
      </c>
      <c r="AB1427" s="115">
        <v>2.4719868141770001E-2</v>
      </c>
      <c r="AC1427" s="115">
        <v>3.6328444153700002E-3</v>
      </c>
      <c r="AD1427" s="115">
        <v>140.21025049418199</v>
      </c>
      <c r="AF1427" s="115">
        <v>-1</v>
      </c>
      <c r="AG1427" s="115">
        <v>-1</v>
      </c>
      <c r="AH1427" s="115">
        <v>-1</v>
      </c>
      <c r="AI1427" s="115">
        <v>-1</v>
      </c>
      <c r="AJ1427" s="115">
        <v>0</v>
      </c>
      <c r="AM1427" s="115" t="s">
        <v>348</v>
      </c>
      <c r="AN1427" s="115">
        <v>-1</v>
      </c>
      <c r="AQ1427" s="115">
        <v>609</v>
      </c>
      <c r="AR1427" s="115" t="s">
        <v>249</v>
      </c>
      <c r="AS1427" s="115" t="s">
        <v>358</v>
      </c>
      <c r="AT1427" s="115" t="s">
        <v>296</v>
      </c>
      <c r="AV1427" s="115">
        <v>13.7757229556005</v>
      </c>
      <c r="AW1427" s="115">
        <v>0.1137147206</v>
      </c>
    </row>
    <row r="1428" spans="1:49" x14ac:dyDescent="0.25">
      <c r="A1428" s="117">
        <v>230000</v>
      </c>
      <c r="B1428" s="117">
        <v>870000</v>
      </c>
      <c r="C1428" s="117">
        <v>870000</v>
      </c>
      <c r="D1428" s="115" t="s">
        <v>342</v>
      </c>
      <c r="E1428" s="115" t="s">
        <v>13</v>
      </c>
      <c r="F1428" s="115" t="s">
        <v>343</v>
      </c>
      <c r="G1428" s="115" t="s">
        <v>344</v>
      </c>
      <c r="H1428" s="115">
        <v>0.56000000000000005</v>
      </c>
      <c r="I1428" s="115">
        <v>0.48</v>
      </c>
      <c r="J1428" s="115" t="s">
        <v>350</v>
      </c>
      <c r="K1428" s="115">
        <v>7.5460528877299999E-3</v>
      </c>
      <c r="L1428" s="115">
        <v>3669.9674477621002</v>
      </c>
      <c r="M1428" s="115">
        <v>9.1235971175569706</v>
      </c>
      <c r="N1428" s="115">
        <v>1.3408084803112099</v>
      </c>
      <c r="O1428" s="115">
        <v>6.8847146375489998E-2</v>
      </c>
      <c r="P1428" s="115">
        <v>1.0117811704750001E-2</v>
      </c>
      <c r="Q1428" s="115">
        <v>27.693768457086001</v>
      </c>
      <c r="R1428" s="115">
        <v>1720</v>
      </c>
      <c r="S1428" s="115" t="s">
        <v>360</v>
      </c>
      <c r="T1428" s="115">
        <v>1720</v>
      </c>
      <c r="U1428" s="115" t="s">
        <v>352</v>
      </c>
      <c r="V1428" s="115" t="s">
        <v>350</v>
      </c>
      <c r="Z1428" s="115">
        <v>0</v>
      </c>
      <c r="AA1428" s="115">
        <v>1</v>
      </c>
      <c r="AB1428" s="115">
        <v>6.8847146375489998E-2</v>
      </c>
      <c r="AC1428" s="115">
        <v>1.0117811704750001E-2</v>
      </c>
      <c r="AD1428" s="115">
        <v>27.693768457086598</v>
      </c>
      <c r="AF1428" s="115">
        <v>-1</v>
      </c>
      <c r="AG1428" s="115">
        <v>-1</v>
      </c>
      <c r="AH1428" s="115">
        <v>-1</v>
      </c>
      <c r="AI1428" s="115">
        <v>-1</v>
      </c>
      <c r="AJ1428" s="115">
        <v>0</v>
      </c>
      <c r="AM1428" s="115" t="s">
        <v>348</v>
      </c>
      <c r="AN1428" s="115">
        <v>-1</v>
      </c>
      <c r="AQ1428" s="115">
        <v>609</v>
      </c>
      <c r="AR1428" s="115" t="s">
        <v>249</v>
      </c>
      <c r="AS1428" s="115" t="s">
        <v>358</v>
      </c>
      <c r="AT1428" s="115" t="s">
        <v>296</v>
      </c>
      <c r="AV1428" s="115">
        <v>49.555590439369098</v>
      </c>
      <c r="AW1428" s="115">
        <v>2.24604773E-2</v>
      </c>
    </row>
    <row r="1429" spans="1:49" x14ac:dyDescent="0.25">
      <c r="A1429" s="117">
        <v>230000</v>
      </c>
      <c r="B1429" s="117">
        <v>870000</v>
      </c>
      <c r="C1429" s="117">
        <v>870000</v>
      </c>
      <c r="D1429" s="115" t="s">
        <v>342</v>
      </c>
      <c r="E1429" s="115" t="s">
        <v>13</v>
      </c>
      <c r="F1429" s="115" t="s">
        <v>343</v>
      </c>
      <c r="G1429" s="115" t="s">
        <v>344</v>
      </c>
      <c r="H1429" s="115">
        <v>0.56000000000000005</v>
      </c>
      <c r="I1429" s="115">
        <v>0.48</v>
      </c>
      <c r="J1429" s="115" t="s">
        <v>350</v>
      </c>
      <c r="K1429" s="115">
        <v>1.697205642987E-2</v>
      </c>
      <c r="L1429" s="115">
        <v>3669.9674477621002</v>
      </c>
      <c r="M1429" s="115">
        <v>9.1235971175569706</v>
      </c>
      <c r="N1429" s="115">
        <v>1.3408084803112099</v>
      </c>
      <c r="O1429" s="115">
        <v>0.15484620512257</v>
      </c>
      <c r="P1429" s="115">
        <v>2.2756277189489998E-2</v>
      </c>
      <c r="Q1429" s="115">
        <v>62.286894619204404</v>
      </c>
      <c r="R1429" s="115">
        <v>1210</v>
      </c>
      <c r="S1429" s="115" t="s">
        <v>353</v>
      </c>
      <c r="T1429" s="115">
        <v>1210</v>
      </c>
      <c r="U1429" s="115" t="s">
        <v>352</v>
      </c>
      <c r="V1429" s="115" t="s">
        <v>350</v>
      </c>
      <c r="Z1429" s="115">
        <v>0</v>
      </c>
      <c r="AA1429" s="115">
        <v>1</v>
      </c>
      <c r="AB1429" s="115">
        <v>0.15484620512257</v>
      </c>
      <c r="AC1429" s="115">
        <v>2.2756277189489998E-2</v>
      </c>
      <c r="AD1429" s="115">
        <v>477.45803194485302</v>
      </c>
      <c r="AF1429" s="115">
        <v>-1</v>
      </c>
      <c r="AG1429" s="115">
        <v>-1</v>
      </c>
      <c r="AH1429" s="115">
        <v>-1</v>
      </c>
      <c r="AI1429" s="115">
        <v>-1</v>
      </c>
      <c r="AJ1429" s="115">
        <v>0</v>
      </c>
      <c r="AM1429" s="115" t="s">
        <v>348</v>
      </c>
      <c r="AN1429" s="115">
        <v>-1</v>
      </c>
      <c r="AQ1429" s="115">
        <v>609</v>
      </c>
      <c r="AR1429" s="115" t="s">
        <v>249</v>
      </c>
      <c r="AS1429" s="115" t="s">
        <v>358</v>
      </c>
      <c r="AT1429" s="115" t="s">
        <v>296</v>
      </c>
      <c r="AV1429" s="115">
        <v>39.674036522342199</v>
      </c>
      <c r="AW1429" s="115">
        <v>0.38723279150000001</v>
      </c>
    </row>
    <row r="1430" spans="1:49" x14ac:dyDescent="0.25">
      <c r="A1430" s="117">
        <v>230000</v>
      </c>
      <c r="B1430" s="117">
        <v>870000</v>
      </c>
      <c r="C1430" s="117">
        <v>870000</v>
      </c>
      <c r="D1430" s="115" t="s">
        <v>342</v>
      </c>
      <c r="E1430" s="115" t="s">
        <v>13</v>
      </c>
      <c r="F1430" s="115" t="s">
        <v>343</v>
      </c>
      <c r="G1430" s="115" t="s">
        <v>344</v>
      </c>
      <c r="H1430" s="115">
        <v>0.56000000000000005</v>
      </c>
      <c r="I1430" s="115">
        <v>0.48</v>
      </c>
      <c r="J1430" s="115" t="s">
        <v>350</v>
      </c>
      <c r="K1430" s="115">
        <v>1.237682927177E-2</v>
      </c>
      <c r="L1430" s="115">
        <v>3669.9674477621002</v>
      </c>
      <c r="M1430" s="115">
        <v>9.1235971175569706</v>
      </c>
      <c r="N1430" s="115">
        <v>1.3408084803112099</v>
      </c>
      <c r="O1430" s="115">
        <v>0.11292120386846</v>
      </c>
      <c r="P1430" s="115">
        <v>1.659495764696E-2</v>
      </c>
      <c r="Q1430" s="115">
        <v>45.422560533923402</v>
      </c>
      <c r="R1430" s="115">
        <v>1210</v>
      </c>
      <c r="S1430" s="115" t="s">
        <v>353</v>
      </c>
      <c r="T1430" s="115">
        <v>1210</v>
      </c>
      <c r="U1430" s="115" t="s">
        <v>352</v>
      </c>
      <c r="V1430" s="115" t="s">
        <v>350</v>
      </c>
      <c r="Z1430" s="115">
        <v>0</v>
      </c>
      <c r="AA1430" s="115">
        <v>1</v>
      </c>
      <c r="AB1430" s="115">
        <v>0.11292120386846</v>
      </c>
      <c r="AC1430" s="115">
        <v>1.659495764696E-2</v>
      </c>
      <c r="AD1430" s="115">
        <v>891.88088707768497</v>
      </c>
      <c r="AF1430" s="115">
        <v>-1</v>
      </c>
      <c r="AG1430" s="115">
        <v>-1</v>
      </c>
      <c r="AH1430" s="115">
        <v>-1</v>
      </c>
      <c r="AI1430" s="115">
        <v>-1</v>
      </c>
      <c r="AJ1430" s="115">
        <v>0</v>
      </c>
      <c r="AM1430" s="115" t="s">
        <v>348</v>
      </c>
      <c r="AN1430" s="115">
        <v>-1</v>
      </c>
      <c r="AQ1430" s="115">
        <v>609</v>
      </c>
      <c r="AR1430" s="115" t="s">
        <v>249</v>
      </c>
      <c r="AS1430" s="115" t="s">
        <v>358</v>
      </c>
      <c r="AT1430" s="115" t="s">
        <v>296</v>
      </c>
      <c r="AV1430" s="115">
        <v>44.704241634317398</v>
      </c>
      <c r="AW1430" s="115">
        <v>0.72334216309999999</v>
      </c>
    </row>
    <row r="1431" spans="1:49" x14ac:dyDescent="0.25">
      <c r="A1431" s="117">
        <v>230000</v>
      </c>
      <c r="B1431" s="117">
        <v>870000</v>
      </c>
      <c r="C1431" s="117">
        <v>870000</v>
      </c>
      <c r="D1431" s="115" t="s">
        <v>342</v>
      </c>
      <c r="E1431" s="115" t="s">
        <v>13</v>
      </c>
      <c r="F1431" s="115" t="s">
        <v>343</v>
      </c>
      <c r="G1431" s="115" t="s">
        <v>344</v>
      </c>
      <c r="H1431" s="115">
        <v>0.56000000000000005</v>
      </c>
      <c r="I1431" s="115">
        <v>0.48</v>
      </c>
      <c r="J1431" s="115" t="s">
        <v>350</v>
      </c>
      <c r="K1431" s="115">
        <v>0.13604750734932</v>
      </c>
      <c r="L1431" s="115">
        <v>3701.5312103445699</v>
      </c>
      <c r="M1431" s="115">
        <v>9.2193788791312592</v>
      </c>
      <c r="N1431" s="115">
        <v>1.35567031464499</v>
      </c>
      <c r="O1431" s="115">
        <v>1.2542735158148399</v>
      </c>
      <c r="P1431" s="115">
        <v>0.18443556709492001</v>
      </c>
      <c r="Q1431" s="115">
        <v>503.58409454311698</v>
      </c>
      <c r="R1431" s="115">
        <v>1200</v>
      </c>
      <c r="S1431" s="115" t="s">
        <v>351</v>
      </c>
      <c r="T1431" s="115">
        <v>1200</v>
      </c>
      <c r="U1431" s="115" t="s">
        <v>352</v>
      </c>
      <c r="V1431" s="115" t="s">
        <v>350</v>
      </c>
      <c r="Z1431" s="115">
        <v>0</v>
      </c>
      <c r="AA1431" s="115">
        <v>1</v>
      </c>
      <c r="AB1431" s="115">
        <v>1.2542735158148399</v>
      </c>
      <c r="AC1431" s="115">
        <v>0.18443556709492001</v>
      </c>
      <c r="AD1431" s="115">
        <v>503.58409454311698</v>
      </c>
      <c r="AF1431" s="115">
        <v>-1</v>
      </c>
      <c r="AG1431" s="115">
        <v>-1</v>
      </c>
      <c r="AH1431" s="115">
        <v>-1</v>
      </c>
      <c r="AI1431" s="115">
        <v>-1</v>
      </c>
      <c r="AJ1431" s="115">
        <v>0</v>
      </c>
      <c r="AM1431" s="115" t="s">
        <v>348</v>
      </c>
      <c r="AN1431" s="115">
        <v>-1</v>
      </c>
      <c r="AQ1431" s="115">
        <v>609</v>
      </c>
      <c r="AR1431" s="115" t="s">
        <v>249</v>
      </c>
      <c r="AS1431" s="115" t="s">
        <v>358</v>
      </c>
      <c r="AT1431" s="115" t="s">
        <v>296</v>
      </c>
      <c r="AV1431" s="115">
        <v>122.037303990485</v>
      </c>
      <c r="AW1431" s="115">
        <v>0.40842181230000002</v>
      </c>
    </row>
    <row r="1432" spans="1:49" x14ac:dyDescent="0.25">
      <c r="A1432" s="117">
        <v>230000</v>
      </c>
      <c r="B1432" s="117">
        <v>870000</v>
      </c>
      <c r="C1432" s="117">
        <v>870000</v>
      </c>
      <c r="D1432" s="115" t="s">
        <v>342</v>
      </c>
      <c r="E1432" s="115" t="s">
        <v>13</v>
      </c>
      <c r="F1432" s="115" t="s">
        <v>343</v>
      </c>
      <c r="G1432" s="115" t="s">
        <v>344</v>
      </c>
      <c r="H1432" s="115">
        <v>0.56000000000000005</v>
      </c>
      <c r="I1432" s="115">
        <v>0.48</v>
      </c>
      <c r="J1432" s="115" t="s">
        <v>350</v>
      </c>
      <c r="K1432" s="115">
        <v>2.3789372944770001E-2</v>
      </c>
      <c r="L1432" s="115">
        <v>3701.5312103445699</v>
      </c>
      <c r="M1432" s="115">
        <v>9.2193788791312592</v>
      </c>
      <c r="N1432" s="115">
        <v>1.35567031464499</v>
      </c>
      <c r="O1432" s="115">
        <v>0.21932324247484999</v>
      </c>
      <c r="P1432" s="115">
        <v>3.2250546705250002E-2</v>
      </c>
      <c r="Q1432" s="115">
        <v>88.057106429618898</v>
      </c>
      <c r="R1432" s="115">
        <v>1210</v>
      </c>
      <c r="S1432" s="115" t="s">
        <v>353</v>
      </c>
      <c r="T1432" s="115">
        <v>1210</v>
      </c>
      <c r="U1432" s="115" t="s">
        <v>352</v>
      </c>
      <c r="V1432" s="115" t="s">
        <v>350</v>
      </c>
      <c r="Z1432" s="115">
        <v>0</v>
      </c>
      <c r="AA1432" s="115">
        <v>1</v>
      </c>
      <c r="AB1432" s="115">
        <v>0.21932324247484999</v>
      </c>
      <c r="AC1432" s="115">
        <v>3.2250546705250002E-2</v>
      </c>
      <c r="AD1432" s="115">
        <v>445.494172012219</v>
      </c>
      <c r="AF1432" s="115">
        <v>-1</v>
      </c>
      <c r="AG1432" s="115">
        <v>-1</v>
      </c>
      <c r="AH1432" s="115">
        <v>-1</v>
      </c>
      <c r="AI1432" s="115">
        <v>-1</v>
      </c>
      <c r="AJ1432" s="115">
        <v>0</v>
      </c>
      <c r="AM1432" s="115" t="s">
        <v>348</v>
      </c>
      <c r="AN1432" s="115">
        <v>-1</v>
      </c>
      <c r="AQ1432" s="115">
        <v>609</v>
      </c>
      <c r="AR1432" s="115" t="s">
        <v>249</v>
      </c>
      <c r="AS1432" s="115" t="s">
        <v>358</v>
      </c>
      <c r="AT1432" s="115" t="s">
        <v>296</v>
      </c>
      <c r="AV1432" s="115">
        <v>40.772031829896697</v>
      </c>
      <c r="AW1432" s="115">
        <v>0.36130914190000002</v>
      </c>
    </row>
    <row r="1433" spans="1:49" x14ac:dyDescent="0.25">
      <c r="A1433" s="117">
        <v>230000</v>
      </c>
      <c r="B1433" s="117">
        <v>870000</v>
      </c>
      <c r="C1433" s="117">
        <v>870000</v>
      </c>
      <c r="D1433" s="115" t="s">
        <v>342</v>
      </c>
      <c r="E1433" s="115" t="s">
        <v>13</v>
      </c>
      <c r="F1433" s="115" t="s">
        <v>343</v>
      </c>
      <c r="G1433" s="115" t="s">
        <v>344</v>
      </c>
      <c r="H1433" s="115">
        <v>0.56000000000000005</v>
      </c>
      <c r="I1433" s="115">
        <v>0.48</v>
      </c>
      <c r="J1433" s="115" t="s">
        <v>350</v>
      </c>
      <c r="K1433" s="115">
        <v>5.1428351109000001E-2</v>
      </c>
      <c r="L1433" s="115">
        <v>3701.5312103445699</v>
      </c>
      <c r="M1433" s="115">
        <v>9.2193788791312592</v>
      </c>
      <c r="N1433" s="115">
        <v>1.35567031464499</v>
      </c>
      <c r="O1433" s="115">
        <v>0.47413745400293</v>
      </c>
      <c r="P1433" s="115">
        <v>6.971988892962E-2</v>
      </c>
      <c r="Q1433" s="115">
        <v>190.36364672655199</v>
      </c>
      <c r="R1433" s="115">
        <v>1210</v>
      </c>
      <c r="S1433" s="115" t="s">
        <v>353</v>
      </c>
      <c r="T1433" s="115">
        <v>1210</v>
      </c>
      <c r="U1433" s="115" t="s">
        <v>352</v>
      </c>
      <c r="V1433" s="115" t="s">
        <v>350</v>
      </c>
      <c r="Z1433" s="115">
        <v>0</v>
      </c>
      <c r="AA1433" s="115">
        <v>1</v>
      </c>
      <c r="AB1433" s="115">
        <v>0.47413745400293</v>
      </c>
      <c r="AC1433" s="115">
        <v>6.971988892962E-2</v>
      </c>
      <c r="AD1433" s="115">
        <v>1001.81526557516</v>
      </c>
      <c r="AF1433" s="115">
        <v>-1</v>
      </c>
      <c r="AG1433" s="115">
        <v>-1</v>
      </c>
      <c r="AH1433" s="115">
        <v>-1</v>
      </c>
      <c r="AI1433" s="115">
        <v>-1</v>
      </c>
      <c r="AJ1433" s="115">
        <v>0</v>
      </c>
      <c r="AM1433" s="115" t="s">
        <v>348</v>
      </c>
      <c r="AN1433" s="115">
        <v>-1</v>
      </c>
      <c r="AQ1433" s="115">
        <v>609</v>
      </c>
      <c r="AR1433" s="115" t="s">
        <v>249</v>
      </c>
      <c r="AS1433" s="115" t="s">
        <v>358</v>
      </c>
      <c r="AT1433" s="115" t="s">
        <v>296</v>
      </c>
      <c r="AV1433" s="115">
        <v>70.878644270645296</v>
      </c>
      <c r="AW1433" s="115">
        <v>0.81250224299999996</v>
      </c>
    </row>
    <row r="1434" spans="1:49" x14ac:dyDescent="0.25">
      <c r="A1434" s="117">
        <v>230000</v>
      </c>
      <c r="B1434" s="117">
        <v>870000</v>
      </c>
      <c r="C1434" s="117">
        <v>870000</v>
      </c>
      <c r="D1434" s="115" t="s">
        <v>342</v>
      </c>
      <c r="E1434" s="115" t="s">
        <v>13</v>
      </c>
      <c r="F1434" s="115" t="s">
        <v>343</v>
      </c>
      <c r="G1434" s="115" t="s">
        <v>344</v>
      </c>
      <c r="H1434" s="115">
        <v>0.56000000000000005</v>
      </c>
      <c r="I1434" s="115">
        <v>0.48</v>
      </c>
      <c r="J1434" s="115" t="s">
        <v>350</v>
      </c>
      <c r="K1434" s="115">
        <v>1.6622243832700001E-2</v>
      </c>
      <c r="L1434" s="115">
        <v>3701.5312103445699</v>
      </c>
      <c r="M1434" s="115">
        <v>9.2193788791312592</v>
      </c>
      <c r="N1434" s="115">
        <v>1.35567031464499</v>
      </c>
      <c r="O1434" s="115">
        <v>0.15324676371495999</v>
      </c>
      <c r="P1434" s="115">
        <v>2.2534282526780001E-2</v>
      </c>
      <c r="Q1434" s="115">
        <v>61.527754332696702</v>
      </c>
      <c r="R1434" s="115">
        <v>1210</v>
      </c>
      <c r="S1434" s="115" t="s">
        <v>353</v>
      </c>
      <c r="T1434" s="115">
        <v>1210</v>
      </c>
      <c r="U1434" s="115" t="s">
        <v>352</v>
      </c>
      <c r="V1434" s="115" t="s">
        <v>350</v>
      </c>
      <c r="Z1434" s="115">
        <v>0</v>
      </c>
      <c r="AA1434" s="115">
        <v>1</v>
      </c>
      <c r="AB1434" s="115">
        <v>0.15324676371495999</v>
      </c>
      <c r="AC1434" s="115">
        <v>2.2534282526780001E-2</v>
      </c>
      <c r="AD1434" s="115">
        <v>335.77717265746003</v>
      </c>
      <c r="AF1434" s="115">
        <v>-1</v>
      </c>
      <c r="AG1434" s="115">
        <v>-1</v>
      </c>
      <c r="AH1434" s="115">
        <v>-1</v>
      </c>
      <c r="AI1434" s="115">
        <v>-1</v>
      </c>
      <c r="AJ1434" s="115">
        <v>0</v>
      </c>
      <c r="AM1434" s="115" t="s">
        <v>348</v>
      </c>
      <c r="AN1434" s="115">
        <v>-1</v>
      </c>
      <c r="AQ1434" s="115">
        <v>609</v>
      </c>
      <c r="AR1434" s="115" t="s">
        <v>249</v>
      </c>
      <c r="AS1434" s="115" t="s">
        <v>358</v>
      </c>
      <c r="AT1434" s="115" t="s">
        <v>296</v>
      </c>
      <c r="AV1434" s="115">
        <v>32.970145564763101</v>
      </c>
      <c r="AW1434" s="115">
        <v>0.2723253631</v>
      </c>
    </row>
    <row r="1435" spans="1:49" x14ac:dyDescent="0.25">
      <c r="A1435" s="117">
        <v>230000</v>
      </c>
      <c r="B1435" s="117">
        <v>870000</v>
      </c>
      <c r="C1435" s="117">
        <v>870000</v>
      </c>
      <c r="D1435" s="115" t="s">
        <v>342</v>
      </c>
      <c r="E1435" s="115" t="s">
        <v>13</v>
      </c>
      <c r="F1435" s="115" t="s">
        <v>343</v>
      </c>
      <c r="G1435" s="115" t="s">
        <v>344</v>
      </c>
      <c r="H1435" s="115">
        <v>0.56000000000000005</v>
      </c>
      <c r="I1435" s="115">
        <v>0.48</v>
      </c>
      <c r="J1435" s="115" t="s">
        <v>350</v>
      </c>
      <c r="K1435" s="115">
        <v>1.690449012857E-2</v>
      </c>
      <c r="L1435" s="115">
        <v>3661.59283657989</v>
      </c>
      <c r="M1435" s="115">
        <v>8.5652329440585397</v>
      </c>
      <c r="N1435" s="115">
        <v>1.21271110487123</v>
      </c>
      <c r="O1435" s="115">
        <v>0.14479089575174001</v>
      </c>
      <c r="P1435" s="115">
        <v>2.0500262901099998E-2</v>
      </c>
      <c r="Q1435" s="115">
        <v>61.8973599608074</v>
      </c>
      <c r="R1435" s="115">
        <v>1200</v>
      </c>
      <c r="S1435" s="115" t="s">
        <v>351</v>
      </c>
      <c r="T1435" s="115">
        <v>1200</v>
      </c>
      <c r="U1435" s="115" t="s">
        <v>352</v>
      </c>
      <c r="V1435" s="115" t="s">
        <v>350</v>
      </c>
      <c r="Z1435" s="115">
        <v>0</v>
      </c>
      <c r="AA1435" s="115">
        <v>1</v>
      </c>
      <c r="AB1435" s="115">
        <v>0.14479089575174001</v>
      </c>
      <c r="AC1435" s="115">
        <v>2.0500262901099998E-2</v>
      </c>
      <c r="AD1435" s="115">
        <v>1205.96982636181</v>
      </c>
      <c r="AF1435" s="115">
        <v>-1</v>
      </c>
      <c r="AG1435" s="115">
        <v>-1</v>
      </c>
      <c r="AH1435" s="115">
        <v>-1</v>
      </c>
      <c r="AI1435" s="115">
        <v>-1</v>
      </c>
      <c r="AJ1435" s="115">
        <v>0</v>
      </c>
      <c r="AM1435" s="115" t="s">
        <v>348</v>
      </c>
      <c r="AN1435" s="115">
        <v>-1</v>
      </c>
      <c r="AQ1435" s="115">
        <v>609</v>
      </c>
      <c r="AR1435" s="115" t="s">
        <v>249</v>
      </c>
      <c r="AS1435" s="115" t="s">
        <v>358</v>
      </c>
      <c r="AT1435" s="115" t="s">
        <v>296</v>
      </c>
      <c r="AV1435" s="115">
        <v>33.538001084704298</v>
      </c>
      <c r="AW1435" s="115">
        <v>0.97807771809999999</v>
      </c>
    </row>
    <row r="1436" spans="1:49" x14ac:dyDescent="0.25">
      <c r="A1436" s="117">
        <v>230000</v>
      </c>
      <c r="B1436" s="117">
        <v>870000</v>
      </c>
      <c r="C1436" s="117">
        <v>870000</v>
      </c>
      <c r="D1436" s="115" t="s">
        <v>342</v>
      </c>
      <c r="E1436" s="115" t="s">
        <v>13</v>
      </c>
      <c r="F1436" s="115" t="s">
        <v>343</v>
      </c>
      <c r="G1436" s="115" t="s">
        <v>344</v>
      </c>
      <c r="H1436" s="115">
        <v>0.56000000000000005</v>
      </c>
      <c r="I1436" s="115">
        <v>0.48</v>
      </c>
      <c r="J1436" s="115" t="s">
        <v>350</v>
      </c>
      <c r="K1436" s="115">
        <v>2.558193701178E-2</v>
      </c>
      <c r="L1436" s="115">
        <v>3661.59283657989</v>
      </c>
      <c r="M1436" s="115">
        <v>8.5652329440585397</v>
      </c>
      <c r="N1436" s="115">
        <v>1.21271110487123</v>
      </c>
      <c r="O1436" s="115">
        <v>0.21911524966618001</v>
      </c>
      <c r="P1436" s="115">
        <v>3.1023499098309999E-2</v>
      </c>
      <c r="Q1436" s="115">
        <v>93.6706373081973</v>
      </c>
      <c r="R1436" s="115">
        <v>1780</v>
      </c>
      <c r="S1436" s="115" t="s">
        <v>361</v>
      </c>
      <c r="T1436" s="115">
        <v>1780</v>
      </c>
      <c r="U1436" s="115" t="s">
        <v>352</v>
      </c>
      <c r="V1436" s="115" t="s">
        <v>350</v>
      </c>
      <c r="Z1436" s="115">
        <v>0</v>
      </c>
      <c r="AA1436" s="115">
        <v>1</v>
      </c>
      <c r="AB1436" s="115">
        <v>0.21911524966618001</v>
      </c>
      <c r="AC1436" s="115">
        <v>3.1023499098309999E-2</v>
      </c>
      <c r="AD1436" s="115">
        <v>994.91119033701295</v>
      </c>
      <c r="AF1436" s="115">
        <v>-1</v>
      </c>
      <c r="AG1436" s="115">
        <v>-1</v>
      </c>
      <c r="AH1436" s="115">
        <v>-1</v>
      </c>
      <c r="AI1436" s="115">
        <v>-1</v>
      </c>
      <c r="AJ1436" s="115">
        <v>0</v>
      </c>
      <c r="AM1436" s="115" t="s">
        <v>348</v>
      </c>
      <c r="AN1436" s="115">
        <v>-1</v>
      </c>
      <c r="AQ1436" s="115">
        <v>609</v>
      </c>
      <c r="AR1436" s="115" t="s">
        <v>249</v>
      </c>
      <c r="AS1436" s="115" t="s">
        <v>358</v>
      </c>
      <c r="AT1436" s="115" t="s">
        <v>296</v>
      </c>
      <c r="AV1436" s="115">
        <v>53.620014680260603</v>
      </c>
      <c r="AW1436" s="115">
        <v>0.80690283080000003</v>
      </c>
    </row>
    <row r="1437" spans="1:49" x14ac:dyDescent="0.25">
      <c r="A1437" s="117">
        <v>230000</v>
      </c>
      <c r="B1437" s="117">
        <v>870000</v>
      </c>
      <c r="C1437" s="117">
        <v>880000</v>
      </c>
      <c r="D1437" s="115" t="s">
        <v>342</v>
      </c>
      <c r="E1437" s="115" t="s">
        <v>13</v>
      </c>
      <c r="F1437" s="115" t="s">
        <v>343</v>
      </c>
      <c r="G1437" s="115" t="s">
        <v>344</v>
      </c>
      <c r="H1437" s="115">
        <v>0.56000000000000005</v>
      </c>
      <c r="I1437" s="115">
        <v>0.48</v>
      </c>
      <c r="J1437" s="115" t="s">
        <v>350</v>
      </c>
      <c r="K1437" s="115">
        <v>1.6572342707850001E-2</v>
      </c>
      <c r="L1437" s="115">
        <v>3705.2314153591901</v>
      </c>
      <c r="M1437" s="115">
        <v>9.22801352586219</v>
      </c>
      <c r="N1437" s="115">
        <v>1.35692023097352</v>
      </c>
      <c r="O1437" s="115">
        <v>0.15292980266332001</v>
      </c>
      <c r="P1437" s="115">
        <v>2.2487347094910001E-2</v>
      </c>
      <c r="Q1437" s="115">
        <v>61.404364827250497</v>
      </c>
      <c r="R1437" s="115">
        <v>1200</v>
      </c>
      <c r="S1437" s="115" t="s">
        <v>351</v>
      </c>
      <c r="T1437" s="115">
        <v>1200</v>
      </c>
      <c r="U1437" s="115" t="s">
        <v>352</v>
      </c>
      <c r="V1437" s="115" t="s">
        <v>350</v>
      </c>
      <c r="Z1437" s="115">
        <v>0</v>
      </c>
      <c r="AA1437" s="115">
        <v>1</v>
      </c>
      <c r="AB1437" s="115">
        <v>0.15292980266332001</v>
      </c>
      <c r="AC1437" s="115">
        <v>2.2487347094910001E-2</v>
      </c>
      <c r="AD1437" s="115">
        <v>937.83494859694099</v>
      </c>
      <c r="AF1437" s="115">
        <v>-1</v>
      </c>
      <c r="AG1437" s="115">
        <v>-1</v>
      </c>
      <c r="AH1437" s="115">
        <v>-1</v>
      </c>
      <c r="AI1437" s="115">
        <v>-1</v>
      </c>
      <c r="AJ1437" s="115">
        <v>0</v>
      </c>
      <c r="AM1437" s="115" t="s">
        <v>348</v>
      </c>
      <c r="AN1437" s="115">
        <v>-1</v>
      </c>
      <c r="AQ1437" s="115">
        <v>609</v>
      </c>
      <c r="AR1437" s="115" t="s">
        <v>249</v>
      </c>
      <c r="AS1437" s="115" t="s">
        <v>358</v>
      </c>
      <c r="AT1437" s="115" t="s">
        <v>296</v>
      </c>
      <c r="AV1437" s="115">
        <v>36.606827704497597</v>
      </c>
      <c r="AW1437" s="115">
        <v>0.76061228599999997</v>
      </c>
    </row>
    <row r="1438" spans="1:49" x14ac:dyDescent="0.25">
      <c r="A1438" s="117">
        <v>230000</v>
      </c>
      <c r="B1438" s="117">
        <v>880000</v>
      </c>
      <c r="C1438" s="117">
        <v>880000</v>
      </c>
      <c r="D1438" s="115" t="s">
        <v>342</v>
      </c>
      <c r="E1438" s="115" t="s">
        <v>13</v>
      </c>
      <c r="F1438" s="115" t="s">
        <v>343</v>
      </c>
      <c r="G1438" s="115" t="s">
        <v>344</v>
      </c>
      <c r="H1438" s="115">
        <v>0.56000000000000005</v>
      </c>
      <c r="I1438" s="115">
        <v>0.48</v>
      </c>
      <c r="J1438" s="115" t="s">
        <v>350</v>
      </c>
      <c r="K1438" s="115">
        <v>8.1119442907000002E-4</v>
      </c>
      <c r="L1438" s="115">
        <v>3661.9655018397998</v>
      </c>
      <c r="M1438" s="115">
        <v>7.3299604524162199</v>
      </c>
      <c r="N1438" s="115">
        <v>1.00109541341535</v>
      </c>
      <c r="O1438" s="115">
        <v>5.9460230843400002E-3</v>
      </c>
      <c r="P1438" s="115">
        <v>8.1208302232999995E-4</v>
      </c>
      <c r="Q1438" s="115">
        <v>2.97056601456095</v>
      </c>
      <c r="R1438" s="115">
        <v>1210</v>
      </c>
      <c r="S1438" s="115" t="s">
        <v>353</v>
      </c>
      <c r="T1438" s="115">
        <v>1210</v>
      </c>
      <c r="U1438" s="115" t="s">
        <v>352</v>
      </c>
      <c r="V1438" s="115" t="s">
        <v>350</v>
      </c>
      <c r="Z1438" s="115">
        <v>0</v>
      </c>
      <c r="AA1438" s="115">
        <v>1</v>
      </c>
      <c r="AB1438" s="115">
        <v>5.9460230843400002E-3</v>
      </c>
      <c r="AC1438" s="115">
        <v>8.1208302232999995E-4</v>
      </c>
      <c r="AD1438" s="115">
        <v>2.97056601456074</v>
      </c>
      <c r="AF1438" s="115">
        <v>-1</v>
      </c>
      <c r="AG1438" s="115">
        <v>-1</v>
      </c>
      <c r="AH1438" s="115">
        <v>-1</v>
      </c>
      <c r="AI1438" s="115">
        <v>-1</v>
      </c>
      <c r="AJ1438" s="115">
        <v>0</v>
      </c>
      <c r="AM1438" s="115" t="s">
        <v>348</v>
      </c>
      <c r="AN1438" s="115">
        <v>-1</v>
      </c>
      <c r="AQ1438" s="115">
        <v>609</v>
      </c>
      <c r="AR1438" s="115" t="s">
        <v>249</v>
      </c>
      <c r="AS1438" s="115" t="s">
        <v>358</v>
      </c>
      <c r="AT1438" s="115" t="s">
        <v>296</v>
      </c>
      <c r="AV1438" s="115">
        <v>9.5343149952821502</v>
      </c>
      <c r="AW1438" s="115">
        <v>2.4092181999999999E-3</v>
      </c>
    </row>
    <row r="1439" spans="1:49" x14ac:dyDescent="0.25">
      <c r="A1439" s="117">
        <v>230000</v>
      </c>
      <c r="B1439" s="117">
        <v>880000</v>
      </c>
      <c r="C1439" s="117">
        <v>880000</v>
      </c>
      <c r="D1439" s="115" t="s">
        <v>342</v>
      </c>
      <c r="E1439" s="115" t="s">
        <v>13</v>
      </c>
      <c r="F1439" s="115" t="s">
        <v>343</v>
      </c>
      <c r="G1439" s="115" t="s">
        <v>344</v>
      </c>
      <c r="H1439" s="115">
        <v>0.56000000000000005</v>
      </c>
      <c r="I1439" s="115">
        <v>0.48</v>
      </c>
      <c r="J1439" s="115" t="s">
        <v>350</v>
      </c>
      <c r="K1439" s="115">
        <v>0.61695229020346998</v>
      </c>
      <c r="L1439" s="115">
        <v>3661.9655018397998</v>
      </c>
      <c r="M1439" s="115">
        <v>7.3299604524162199</v>
      </c>
      <c r="N1439" s="115">
        <v>1.00109541341535</v>
      </c>
      <c r="O1439" s="115">
        <v>4.5222358882191003</v>
      </c>
      <c r="P1439" s="115">
        <v>0.61762810801879997</v>
      </c>
      <c r="Q1439" s="115">
        <v>2259.2580030061899</v>
      </c>
      <c r="R1439" s="115">
        <v>1720</v>
      </c>
      <c r="S1439" s="115" t="s">
        <v>360</v>
      </c>
      <c r="T1439" s="115">
        <v>1720</v>
      </c>
      <c r="U1439" s="115" t="s">
        <v>352</v>
      </c>
      <c r="V1439" s="115" t="s">
        <v>350</v>
      </c>
      <c r="Z1439" s="115">
        <v>0</v>
      </c>
      <c r="AA1439" s="115">
        <v>1</v>
      </c>
      <c r="AB1439" s="115">
        <v>4.5222358882191003</v>
      </c>
      <c r="AC1439" s="115">
        <v>0.61762810801879997</v>
      </c>
      <c r="AD1439" s="115">
        <v>2259.2580030061899</v>
      </c>
      <c r="AF1439" s="115">
        <v>-1</v>
      </c>
      <c r="AG1439" s="115">
        <v>-1</v>
      </c>
      <c r="AH1439" s="115">
        <v>-1</v>
      </c>
      <c r="AI1439" s="115">
        <v>-1</v>
      </c>
      <c r="AJ1439" s="115">
        <v>0</v>
      </c>
      <c r="AM1439" s="115" t="s">
        <v>348</v>
      </c>
      <c r="AN1439" s="115">
        <v>-1</v>
      </c>
      <c r="AQ1439" s="115">
        <v>609</v>
      </c>
      <c r="AR1439" s="115" t="s">
        <v>249</v>
      </c>
      <c r="AS1439" s="115" t="s">
        <v>358</v>
      </c>
      <c r="AT1439" s="115" t="s">
        <v>296</v>
      </c>
      <c r="AV1439" s="115">
        <v>198.62275137903299</v>
      </c>
      <c r="AW1439" s="115">
        <v>1.8323260365</v>
      </c>
    </row>
    <row r="1440" spans="1:49" x14ac:dyDescent="0.25">
      <c r="A1440" s="117">
        <v>230000</v>
      </c>
      <c r="B1440" s="117">
        <v>880000</v>
      </c>
      <c r="C1440" s="117">
        <v>880000</v>
      </c>
      <c r="D1440" s="115" t="s">
        <v>342</v>
      </c>
      <c r="E1440" s="115" t="s">
        <v>13</v>
      </c>
      <c r="F1440" s="115" t="s">
        <v>343</v>
      </c>
      <c r="G1440" s="115" t="s">
        <v>344</v>
      </c>
      <c r="H1440" s="115">
        <v>0.56000000000000005</v>
      </c>
      <c r="I1440" s="115">
        <v>0.48</v>
      </c>
      <c r="J1440" s="115" t="s">
        <v>350</v>
      </c>
      <c r="K1440" s="115">
        <v>2.4089081981699999E-3</v>
      </c>
      <c r="L1440" s="115">
        <v>3665.2967568238</v>
      </c>
      <c r="M1440" s="115">
        <v>7.83728911785908</v>
      </c>
      <c r="N1440" s="115">
        <v>1.0970741634160599</v>
      </c>
      <c r="O1440" s="115">
        <v>1.88793100075E-2</v>
      </c>
      <c r="P1440" s="115">
        <v>2.6427509462600002E-3</v>
      </c>
      <c r="Q1440" s="115">
        <v>8.8293634062680901</v>
      </c>
      <c r="R1440" s="115">
        <v>1210</v>
      </c>
      <c r="S1440" s="115" t="s">
        <v>353</v>
      </c>
      <c r="T1440" s="115">
        <v>1210</v>
      </c>
      <c r="U1440" s="115" t="s">
        <v>352</v>
      </c>
      <c r="V1440" s="115" t="s">
        <v>350</v>
      </c>
      <c r="Z1440" s="115">
        <v>0</v>
      </c>
      <c r="AA1440" s="115">
        <v>1</v>
      </c>
      <c r="AB1440" s="115">
        <v>1.88793100075E-2</v>
      </c>
      <c r="AC1440" s="115">
        <v>2.6427509462600002E-3</v>
      </c>
      <c r="AD1440" s="115">
        <v>8.8293634062671007</v>
      </c>
      <c r="AF1440" s="115">
        <v>-1</v>
      </c>
      <c r="AG1440" s="115">
        <v>-1</v>
      </c>
      <c r="AH1440" s="115">
        <v>-1</v>
      </c>
      <c r="AI1440" s="115">
        <v>-1</v>
      </c>
      <c r="AJ1440" s="115">
        <v>0</v>
      </c>
      <c r="AM1440" s="115" t="s">
        <v>348</v>
      </c>
      <c r="AN1440" s="115">
        <v>-1</v>
      </c>
      <c r="AQ1440" s="115">
        <v>609</v>
      </c>
      <c r="AR1440" s="115" t="s">
        <v>249</v>
      </c>
      <c r="AS1440" s="115" t="s">
        <v>358</v>
      </c>
      <c r="AT1440" s="115" t="s">
        <v>296</v>
      </c>
      <c r="AV1440" s="115">
        <v>13.0599408376286</v>
      </c>
      <c r="AW1440" s="115">
        <v>7.1608786999999997E-3</v>
      </c>
    </row>
    <row r="1441" spans="1:49" x14ac:dyDescent="0.25">
      <c r="A1441" s="117">
        <v>230000</v>
      </c>
      <c r="B1441" s="117">
        <v>880000</v>
      </c>
      <c r="C1441" s="117">
        <v>880000</v>
      </c>
      <c r="D1441" s="115" t="s">
        <v>342</v>
      </c>
      <c r="E1441" s="115" t="s">
        <v>13</v>
      </c>
      <c r="F1441" s="115" t="s">
        <v>343</v>
      </c>
      <c r="G1441" s="115" t="s">
        <v>344</v>
      </c>
      <c r="H1441" s="115">
        <v>0.56000000000000005</v>
      </c>
      <c r="I1441" s="115">
        <v>0.48</v>
      </c>
      <c r="J1441" s="115" t="s">
        <v>350</v>
      </c>
      <c r="K1441" s="115">
        <v>8.5900610762569996E-2</v>
      </c>
      <c r="L1441" s="115">
        <v>3665.2967568238</v>
      </c>
      <c r="M1441" s="115">
        <v>7.83728911785908</v>
      </c>
      <c r="N1441" s="115">
        <v>1.0970741634160599</v>
      </c>
      <c r="O1441" s="115">
        <v>0.67322792194700998</v>
      </c>
      <c r="P1441" s="115">
        <v>9.4239340689279999E-2</v>
      </c>
      <c r="Q1441" s="115">
        <v>314.85123003726397</v>
      </c>
      <c r="R1441" s="115">
        <v>1210</v>
      </c>
      <c r="S1441" s="115" t="s">
        <v>353</v>
      </c>
      <c r="T1441" s="115">
        <v>1210</v>
      </c>
      <c r="U1441" s="115" t="s">
        <v>352</v>
      </c>
      <c r="V1441" s="115" t="s">
        <v>350</v>
      </c>
      <c r="Z1441" s="115">
        <v>0</v>
      </c>
      <c r="AA1441" s="115">
        <v>1</v>
      </c>
      <c r="AB1441" s="115">
        <v>0.67322792194700998</v>
      </c>
      <c r="AC1441" s="115">
        <v>9.4239340689279999E-2</v>
      </c>
      <c r="AD1441" s="115">
        <v>335.36002381220197</v>
      </c>
      <c r="AF1441" s="115">
        <v>-1</v>
      </c>
      <c r="AG1441" s="115">
        <v>-1</v>
      </c>
      <c r="AH1441" s="115">
        <v>-1</v>
      </c>
      <c r="AI1441" s="115">
        <v>-1</v>
      </c>
      <c r="AJ1441" s="115">
        <v>0</v>
      </c>
      <c r="AM1441" s="115" t="s">
        <v>348</v>
      </c>
      <c r="AN1441" s="115">
        <v>-1</v>
      </c>
      <c r="AQ1441" s="115">
        <v>609</v>
      </c>
      <c r="AR1441" s="115" t="s">
        <v>249</v>
      </c>
      <c r="AS1441" s="115" t="s">
        <v>358</v>
      </c>
      <c r="AT1441" s="115" t="s">
        <v>296</v>
      </c>
      <c r="AV1441" s="115">
        <v>85.512095267148695</v>
      </c>
      <c r="AW1441" s="115">
        <v>0.27198704280000002</v>
      </c>
    </row>
    <row r="1442" spans="1:49" x14ac:dyDescent="0.25">
      <c r="A1442" s="117">
        <v>230000</v>
      </c>
      <c r="B1442" s="117">
        <v>880000</v>
      </c>
      <c r="C1442" s="117">
        <v>880000</v>
      </c>
      <c r="D1442" s="115" t="s">
        <v>342</v>
      </c>
      <c r="E1442" s="115" t="s">
        <v>13</v>
      </c>
      <c r="F1442" s="115" t="s">
        <v>343</v>
      </c>
      <c r="G1442" s="115" t="s">
        <v>344</v>
      </c>
      <c r="H1442" s="115">
        <v>0.56000000000000005</v>
      </c>
      <c r="I1442" s="115">
        <v>0.48</v>
      </c>
      <c r="J1442" s="115" t="s">
        <v>350</v>
      </c>
      <c r="K1442" s="115">
        <v>0.44529808115370001</v>
      </c>
      <c r="L1442" s="115">
        <v>3665.2967568238</v>
      </c>
      <c r="M1442" s="115">
        <v>7.83728911785908</v>
      </c>
      <c r="N1442" s="115">
        <v>1.0970741634160599</v>
      </c>
      <c r="O1442" s="115">
        <v>3.4899298056294898</v>
      </c>
      <c r="P1442" s="115">
        <v>0.48852501985247998</v>
      </c>
      <c r="Q1442" s="115">
        <v>1632.1496126725399</v>
      </c>
      <c r="R1442" s="115">
        <v>1720</v>
      </c>
      <c r="S1442" s="115" t="s">
        <v>360</v>
      </c>
      <c r="T1442" s="115">
        <v>1720</v>
      </c>
      <c r="U1442" s="115" t="s">
        <v>352</v>
      </c>
      <c r="V1442" s="115" t="s">
        <v>350</v>
      </c>
      <c r="Z1442" s="115">
        <v>0</v>
      </c>
      <c r="AA1442" s="115">
        <v>1</v>
      </c>
      <c r="AB1442" s="115">
        <v>3.4899298056294898</v>
      </c>
      <c r="AC1442" s="115">
        <v>0.48852501985247998</v>
      </c>
      <c r="AD1442" s="115">
        <v>1632.1496126725399</v>
      </c>
      <c r="AF1442" s="115">
        <v>-1</v>
      </c>
      <c r="AG1442" s="115">
        <v>-1</v>
      </c>
      <c r="AH1442" s="115">
        <v>-1</v>
      </c>
      <c r="AI1442" s="115">
        <v>-1</v>
      </c>
      <c r="AJ1442" s="115">
        <v>0</v>
      </c>
      <c r="AM1442" s="115" t="s">
        <v>348</v>
      </c>
      <c r="AN1442" s="115">
        <v>-1</v>
      </c>
      <c r="AQ1442" s="115">
        <v>609</v>
      </c>
      <c r="AR1442" s="115" t="s">
        <v>249</v>
      </c>
      <c r="AS1442" s="115" t="s">
        <v>358</v>
      </c>
      <c r="AT1442" s="115" t="s">
        <v>296</v>
      </c>
      <c r="AV1442" s="115">
        <v>177.64279861986799</v>
      </c>
      <c r="AW1442" s="115">
        <v>1.3237223136</v>
      </c>
    </row>
    <row r="1443" spans="1:49" x14ac:dyDescent="0.25">
      <c r="A1443" s="117">
        <v>230000</v>
      </c>
      <c r="B1443" s="117">
        <v>880000</v>
      </c>
      <c r="C1443" s="117">
        <v>880000</v>
      </c>
      <c r="D1443" s="115" t="s">
        <v>342</v>
      </c>
      <c r="E1443" s="115" t="s">
        <v>13</v>
      </c>
      <c r="F1443" s="115" t="s">
        <v>343</v>
      </c>
      <c r="G1443" s="115" t="s">
        <v>344</v>
      </c>
      <c r="H1443" s="115">
        <v>0.56000000000000005</v>
      </c>
      <c r="I1443" s="115">
        <v>0.48</v>
      </c>
      <c r="J1443" s="115" t="s">
        <v>350</v>
      </c>
      <c r="K1443" s="115">
        <v>5.9508383316959998E-2</v>
      </c>
      <c r="L1443" s="115">
        <v>3665.2967568238</v>
      </c>
      <c r="M1443" s="115">
        <v>7.83728911785908</v>
      </c>
      <c r="N1443" s="115">
        <v>1.0970741634160599</v>
      </c>
      <c r="O1443" s="115">
        <v>0.46638440499146</v>
      </c>
      <c r="P1443" s="115">
        <v>6.5285109843700007E-2</v>
      </c>
      <c r="Q1443" s="115">
        <v>218.11588437551001</v>
      </c>
      <c r="R1443" s="115">
        <v>1210</v>
      </c>
      <c r="S1443" s="115" t="s">
        <v>353</v>
      </c>
      <c r="T1443" s="115">
        <v>1210</v>
      </c>
      <c r="U1443" s="115" t="s">
        <v>352</v>
      </c>
      <c r="V1443" s="115" t="s">
        <v>350</v>
      </c>
      <c r="Z1443" s="115">
        <v>0</v>
      </c>
      <c r="AA1443" s="115">
        <v>1</v>
      </c>
      <c r="AB1443" s="115">
        <v>0.46638440499146</v>
      </c>
      <c r="AC1443" s="115">
        <v>6.5285109843700007E-2</v>
      </c>
      <c r="AD1443" s="115">
        <v>287.94745839485898</v>
      </c>
      <c r="AF1443" s="115">
        <v>-1</v>
      </c>
      <c r="AG1443" s="115">
        <v>-1</v>
      </c>
      <c r="AH1443" s="115">
        <v>-1</v>
      </c>
      <c r="AI1443" s="115">
        <v>-1</v>
      </c>
      <c r="AJ1443" s="115">
        <v>0</v>
      </c>
      <c r="AM1443" s="115" t="s">
        <v>348</v>
      </c>
      <c r="AN1443" s="115">
        <v>-1</v>
      </c>
      <c r="AQ1443" s="115">
        <v>609</v>
      </c>
      <c r="AR1443" s="115" t="s">
        <v>249</v>
      </c>
      <c r="AS1443" s="115" t="s">
        <v>358</v>
      </c>
      <c r="AT1443" s="115" t="s">
        <v>296</v>
      </c>
      <c r="AV1443" s="115">
        <v>63.8512535259568</v>
      </c>
      <c r="AW1443" s="115">
        <v>0.23353402949999999</v>
      </c>
    </row>
    <row r="1444" spans="1:49" x14ac:dyDescent="0.25">
      <c r="A1444" s="117">
        <v>440000</v>
      </c>
      <c r="B1444" s="117">
        <v>720000</v>
      </c>
      <c r="C1444" s="117">
        <v>720000</v>
      </c>
      <c r="D1444" s="115" t="s">
        <v>342</v>
      </c>
      <c r="E1444" s="115" t="s">
        <v>13</v>
      </c>
      <c r="F1444" s="115" t="s">
        <v>343</v>
      </c>
      <c r="G1444" s="115" t="s">
        <v>344</v>
      </c>
      <c r="H1444" s="115">
        <v>0.56000000000000005</v>
      </c>
      <c r="I1444" s="115">
        <v>0.48</v>
      </c>
      <c r="J1444" s="115" t="s">
        <v>350</v>
      </c>
      <c r="K1444" s="115">
        <v>6.8693643735470003E-2</v>
      </c>
      <c r="L1444" s="115">
        <v>3695.9802375167401</v>
      </c>
      <c r="M1444" s="115">
        <v>9.2064256096435795</v>
      </c>
      <c r="N1444" s="115">
        <v>1.3537952612452899</v>
      </c>
      <c r="O1444" s="115">
        <v>0.63242292090597996</v>
      </c>
      <c r="P1444" s="115">
        <v>9.2997129366750003E-2</v>
      </c>
      <c r="Q1444" s="115">
        <v>253.89034968932</v>
      </c>
      <c r="R1444" s="115">
        <v>1200</v>
      </c>
      <c r="S1444" s="115" t="s">
        <v>351</v>
      </c>
      <c r="T1444" s="115">
        <v>1200</v>
      </c>
      <c r="U1444" s="115" t="s">
        <v>352</v>
      </c>
      <c r="V1444" s="115" t="s">
        <v>350</v>
      </c>
      <c r="Z1444" s="115">
        <v>0</v>
      </c>
      <c r="AA1444" s="115">
        <v>1</v>
      </c>
      <c r="AB1444" s="115">
        <v>0.63242292090597996</v>
      </c>
      <c r="AC1444" s="115">
        <v>9.2997129366750003E-2</v>
      </c>
      <c r="AD1444" s="115">
        <v>567.79331290350103</v>
      </c>
      <c r="AF1444" s="115">
        <v>-1</v>
      </c>
      <c r="AG1444" s="115">
        <v>-1</v>
      </c>
      <c r="AH1444" s="115">
        <v>-1</v>
      </c>
      <c r="AI1444" s="115">
        <v>-1</v>
      </c>
      <c r="AJ1444" s="115">
        <v>0</v>
      </c>
      <c r="AM1444" s="115" t="s">
        <v>348</v>
      </c>
      <c r="AN1444" s="115">
        <v>-1</v>
      </c>
      <c r="AQ1444" s="115">
        <v>609</v>
      </c>
      <c r="AR1444" s="115" t="s">
        <v>249</v>
      </c>
      <c r="AS1444" s="115" t="s">
        <v>358</v>
      </c>
      <c r="AT1444" s="115" t="s">
        <v>296</v>
      </c>
      <c r="AV1444" s="115">
        <v>111.144669262519</v>
      </c>
      <c r="AW1444" s="115">
        <v>0.46049741519999998</v>
      </c>
    </row>
    <row r="1445" spans="1:49" x14ac:dyDescent="0.25">
      <c r="A1445" s="117">
        <v>440000</v>
      </c>
      <c r="B1445" s="117">
        <v>730000</v>
      </c>
      <c r="C1445" s="117">
        <v>730000</v>
      </c>
      <c r="D1445" s="115" t="s">
        <v>342</v>
      </c>
      <c r="E1445" s="115" t="s">
        <v>13</v>
      </c>
      <c r="F1445" s="115" t="s">
        <v>343</v>
      </c>
      <c r="G1445" s="115" t="s">
        <v>344</v>
      </c>
      <c r="H1445" s="115">
        <v>0.56000000000000005</v>
      </c>
      <c r="I1445" s="115">
        <v>0.48</v>
      </c>
      <c r="J1445" s="115" t="s">
        <v>350</v>
      </c>
      <c r="K1445" s="115">
        <v>0.19488937259162001</v>
      </c>
      <c r="L1445" s="115">
        <v>3695.98023834285</v>
      </c>
      <c r="M1445" s="115">
        <v>9.2064256117013805</v>
      </c>
      <c r="N1445" s="115">
        <v>1.3537952615478901</v>
      </c>
      <c r="O1445" s="115">
        <v>1.7942345112759499</v>
      </c>
      <c r="P1445" s="115">
        <v>0.26384030914057999</v>
      </c>
      <c r="Q1445" s="115">
        <v>720.30726976168398</v>
      </c>
      <c r="R1445" s="115">
        <v>1200</v>
      </c>
      <c r="S1445" s="115" t="s">
        <v>351</v>
      </c>
      <c r="T1445" s="115">
        <v>1200</v>
      </c>
      <c r="U1445" s="115" t="s">
        <v>352</v>
      </c>
      <c r="V1445" s="115" t="s">
        <v>350</v>
      </c>
      <c r="Z1445" s="115">
        <v>0</v>
      </c>
      <c r="AA1445" s="115">
        <v>1</v>
      </c>
      <c r="AB1445" s="115">
        <v>1.7942345112759499</v>
      </c>
      <c r="AC1445" s="115">
        <v>0.26384030914057999</v>
      </c>
      <c r="AD1445" s="115">
        <v>720.30726976168398</v>
      </c>
      <c r="AF1445" s="115">
        <v>-1</v>
      </c>
      <c r="AG1445" s="115">
        <v>-1</v>
      </c>
      <c r="AH1445" s="115">
        <v>-1</v>
      </c>
      <c r="AI1445" s="115">
        <v>-1</v>
      </c>
      <c r="AJ1445" s="115">
        <v>0</v>
      </c>
      <c r="AM1445" s="115" t="s">
        <v>348</v>
      </c>
      <c r="AN1445" s="115">
        <v>-1</v>
      </c>
      <c r="AQ1445" s="115">
        <v>609</v>
      </c>
      <c r="AR1445" s="115" t="s">
        <v>249</v>
      </c>
      <c r="AS1445" s="115" t="s">
        <v>358</v>
      </c>
      <c r="AT1445" s="115" t="s">
        <v>296</v>
      </c>
      <c r="AV1445" s="115">
        <v>200.185665997933</v>
      </c>
      <c r="AW1445" s="115">
        <v>0.58419081080000002</v>
      </c>
    </row>
    <row r="1446" spans="1:49" x14ac:dyDescent="0.25">
      <c r="A1446" s="117">
        <v>440000</v>
      </c>
      <c r="B1446" s="117">
        <v>730000</v>
      </c>
      <c r="C1446" s="117">
        <v>730000</v>
      </c>
      <c r="D1446" s="115" t="s">
        <v>342</v>
      </c>
      <c r="E1446" s="115" t="s">
        <v>13</v>
      </c>
      <c r="F1446" s="115" t="s">
        <v>343</v>
      </c>
      <c r="G1446" s="115" t="s">
        <v>344</v>
      </c>
      <c r="H1446" s="115">
        <v>0.56000000000000005</v>
      </c>
      <c r="I1446" s="115">
        <v>0.48</v>
      </c>
      <c r="J1446" s="115" t="s">
        <v>350</v>
      </c>
      <c r="K1446" s="115">
        <v>0.12058956182261001</v>
      </c>
      <c r="L1446" s="115">
        <v>3695.98023834285</v>
      </c>
      <c r="M1446" s="115">
        <v>9.2064256117013805</v>
      </c>
      <c r="N1446" s="115">
        <v>1.3537952615478901</v>
      </c>
      <c r="O1446" s="115">
        <v>1.1101988304675301</v>
      </c>
      <c r="P1446" s="115">
        <v>0.16325357738758001</v>
      </c>
      <c r="Q1446" s="115">
        <v>445.696637446794</v>
      </c>
      <c r="R1446" s="115">
        <v>1210</v>
      </c>
      <c r="S1446" s="115" t="s">
        <v>353</v>
      </c>
      <c r="T1446" s="115">
        <v>1210</v>
      </c>
      <c r="U1446" s="115" t="s">
        <v>352</v>
      </c>
      <c r="V1446" s="115" t="s">
        <v>350</v>
      </c>
      <c r="Z1446" s="115">
        <v>0</v>
      </c>
      <c r="AA1446" s="115">
        <v>1</v>
      </c>
      <c r="AB1446" s="115">
        <v>1.1101988304675301</v>
      </c>
      <c r="AC1446" s="115">
        <v>0.16325357738758001</v>
      </c>
      <c r="AD1446" s="115">
        <v>445.696637446794</v>
      </c>
      <c r="AF1446" s="115">
        <v>-1</v>
      </c>
      <c r="AG1446" s="115">
        <v>-1</v>
      </c>
      <c r="AH1446" s="115">
        <v>-1</v>
      </c>
      <c r="AI1446" s="115">
        <v>-1</v>
      </c>
      <c r="AJ1446" s="115">
        <v>0</v>
      </c>
      <c r="AM1446" s="115" t="s">
        <v>348</v>
      </c>
      <c r="AN1446" s="115">
        <v>-1</v>
      </c>
      <c r="AQ1446" s="115">
        <v>609</v>
      </c>
      <c r="AR1446" s="115" t="s">
        <v>249</v>
      </c>
      <c r="AS1446" s="115" t="s">
        <v>358</v>
      </c>
      <c r="AT1446" s="115" t="s">
        <v>296</v>
      </c>
      <c r="AV1446" s="115">
        <v>113.325892204578</v>
      </c>
      <c r="AW1446" s="115">
        <v>0.36147334749999999</v>
      </c>
    </row>
    <row r="1447" spans="1:49" x14ac:dyDescent="0.25">
      <c r="A1447" s="117">
        <v>440000</v>
      </c>
      <c r="B1447" s="117">
        <v>730000</v>
      </c>
      <c r="C1447" s="117">
        <v>730000</v>
      </c>
      <c r="D1447" s="115" t="s">
        <v>342</v>
      </c>
      <c r="E1447" s="115" t="s">
        <v>13</v>
      </c>
      <c r="F1447" s="115" t="s">
        <v>343</v>
      </c>
      <c r="G1447" s="115" t="s">
        <v>344</v>
      </c>
      <c r="H1447" s="115">
        <v>0.56000000000000005</v>
      </c>
      <c r="I1447" s="115">
        <v>0.48</v>
      </c>
      <c r="J1447" s="115" t="s">
        <v>350</v>
      </c>
      <c r="K1447" s="115">
        <v>0.27585808243419002</v>
      </c>
      <c r="L1447" s="115">
        <v>3695.98023834285</v>
      </c>
      <c r="M1447" s="115">
        <v>9.2064256117013805</v>
      </c>
      <c r="N1447" s="115">
        <v>1.3537952615478901</v>
      </c>
      <c r="O1447" s="115">
        <v>2.5396669153170399</v>
      </c>
      <c r="P1447" s="115">
        <v>0.37345536485910003</v>
      </c>
      <c r="Q1447" s="115">
        <v>1019.56602126395</v>
      </c>
      <c r="R1447" s="115">
        <v>1210</v>
      </c>
      <c r="S1447" s="115" t="s">
        <v>353</v>
      </c>
      <c r="T1447" s="115">
        <v>1210</v>
      </c>
      <c r="U1447" s="115" t="s">
        <v>352</v>
      </c>
      <c r="V1447" s="115" t="s">
        <v>350</v>
      </c>
      <c r="Z1447" s="115">
        <v>0</v>
      </c>
      <c r="AA1447" s="115">
        <v>1</v>
      </c>
      <c r="AB1447" s="115">
        <v>2.5396669153170399</v>
      </c>
      <c r="AC1447" s="115">
        <v>0.37345536485910003</v>
      </c>
      <c r="AD1447" s="115">
        <v>1019.56602126395</v>
      </c>
      <c r="AF1447" s="115">
        <v>-1</v>
      </c>
      <c r="AG1447" s="115">
        <v>-1</v>
      </c>
      <c r="AH1447" s="115">
        <v>-1</v>
      </c>
      <c r="AI1447" s="115">
        <v>-1</v>
      </c>
      <c r="AJ1447" s="115">
        <v>0</v>
      </c>
      <c r="AM1447" s="115" t="s">
        <v>348</v>
      </c>
      <c r="AN1447" s="115">
        <v>-1</v>
      </c>
      <c r="AQ1447" s="115">
        <v>609</v>
      </c>
      <c r="AR1447" s="115" t="s">
        <v>249</v>
      </c>
      <c r="AS1447" s="115" t="s">
        <v>358</v>
      </c>
      <c r="AT1447" s="115" t="s">
        <v>296</v>
      </c>
      <c r="AV1447" s="115">
        <v>140.668767201062</v>
      </c>
      <c r="AW1447" s="115">
        <v>0.82689863850000001</v>
      </c>
    </row>
    <row r="1448" spans="1:49" x14ac:dyDescent="0.25">
      <c r="A1448" s="117">
        <v>440000</v>
      </c>
      <c r="B1448" s="117">
        <v>730000</v>
      </c>
      <c r="C1448" s="117">
        <v>730000</v>
      </c>
      <c r="D1448" s="115" t="s">
        <v>342</v>
      </c>
      <c r="E1448" s="115" t="s">
        <v>13</v>
      </c>
      <c r="F1448" s="115" t="s">
        <v>343</v>
      </c>
      <c r="G1448" s="115" t="s">
        <v>344</v>
      </c>
      <c r="H1448" s="115">
        <v>0.56000000000000005</v>
      </c>
      <c r="I1448" s="115">
        <v>0.48</v>
      </c>
      <c r="J1448" s="115" t="s">
        <v>350</v>
      </c>
      <c r="K1448" s="115">
        <v>7.6528146995899996E-3</v>
      </c>
      <c r="L1448" s="115">
        <v>3695.98023834285</v>
      </c>
      <c r="M1448" s="115">
        <v>9.2064256117013805</v>
      </c>
      <c r="N1448" s="115">
        <v>1.3537952615478901</v>
      </c>
      <c r="O1448" s="115">
        <v>7.0455069251949998E-2</v>
      </c>
      <c r="P1448" s="115">
        <v>1.0360344277809999E-2</v>
      </c>
      <c r="Q1448" s="115">
        <v>28.284651897402799</v>
      </c>
      <c r="R1448" s="115">
        <v>1210</v>
      </c>
      <c r="S1448" s="115" t="s">
        <v>353</v>
      </c>
      <c r="T1448" s="115">
        <v>1210</v>
      </c>
      <c r="U1448" s="115" t="s">
        <v>352</v>
      </c>
      <c r="V1448" s="115" t="s">
        <v>350</v>
      </c>
      <c r="Z1448" s="115">
        <v>0</v>
      </c>
      <c r="AA1448" s="115">
        <v>1</v>
      </c>
      <c r="AB1448" s="115">
        <v>7.0455069251949998E-2</v>
      </c>
      <c r="AC1448" s="115">
        <v>1.0360344277809999E-2</v>
      </c>
      <c r="AD1448" s="115">
        <v>28.284651897404501</v>
      </c>
      <c r="AF1448" s="115">
        <v>-1</v>
      </c>
      <c r="AG1448" s="115">
        <v>-1</v>
      </c>
      <c r="AH1448" s="115">
        <v>-1</v>
      </c>
      <c r="AI1448" s="115">
        <v>-1</v>
      </c>
      <c r="AJ1448" s="115">
        <v>0</v>
      </c>
      <c r="AM1448" s="115" t="s">
        <v>348</v>
      </c>
      <c r="AN1448" s="115">
        <v>-1</v>
      </c>
      <c r="AQ1448" s="115">
        <v>609</v>
      </c>
      <c r="AR1448" s="115" t="s">
        <v>249</v>
      </c>
      <c r="AS1448" s="115" t="s">
        <v>358</v>
      </c>
      <c r="AT1448" s="115" t="s">
        <v>296</v>
      </c>
      <c r="AV1448" s="115">
        <v>27.430296382347301</v>
      </c>
      <c r="AW1448" s="115">
        <v>2.29397015E-2</v>
      </c>
    </row>
    <row r="1449" spans="1:49" x14ac:dyDescent="0.25">
      <c r="A1449" s="117">
        <v>440000</v>
      </c>
      <c r="B1449" s="117">
        <v>730000</v>
      </c>
      <c r="C1449" s="117">
        <v>730000</v>
      </c>
      <c r="D1449" s="115" t="s">
        <v>342</v>
      </c>
      <c r="E1449" s="115" t="s">
        <v>13</v>
      </c>
      <c r="F1449" s="115" t="s">
        <v>343</v>
      </c>
      <c r="G1449" s="115" t="s">
        <v>344</v>
      </c>
      <c r="H1449" s="115">
        <v>0.56000000000000005</v>
      </c>
      <c r="I1449" s="115">
        <v>0.48</v>
      </c>
      <c r="J1449" s="115" t="s">
        <v>350</v>
      </c>
      <c r="K1449" s="115">
        <v>1.877362200481E-2</v>
      </c>
      <c r="L1449" s="115">
        <v>3695.98023834285</v>
      </c>
      <c r="M1449" s="115">
        <v>9.2064256117013805</v>
      </c>
      <c r="N1449" s="115">
        <v>1.3537952615478901</v>
      </c>
      <c r="O1449" s="115">
        <v>0.17283795444953001</v>
      </c>
      <c r="P1449" s="115">
        <v>2.541564051221E-2</v>
      </c>
      <c r="Q1449" s="115">
        <v>69.386935931918501</v>
      </c>
      <c r="R1449" s="115">
        <v>1210</v>
      </c>
      <c r="S1449" s="115" t="s">
        <v>353</v>
      </c>
      <c r="T1449" s="115">
        <v>1210</v>
      </c>
      <c r="U1449" s="115" t="s">
        <v>352</v>
      </c>
      <c r="V1449" s="115" t="s">
        <v>350</v>
      </c>
      <c r="Z1449" s="115">
        <v>0</v>
      </c>
      <c r="AA1449" s="115">
        <v>1</v>
      </c>
      <c r="AB1449" s="115">
        <v>0.17283795444953001</v>
      </c>
      <c r="AC1449" s="115">
        <v>2.541564051221E-2</v>
      </c>
      <c r="AD1449" s="115">
        <v>69.386935931918202</v>
      </c>
      <c r="AF1449" s="115">
        <v>-1</v>
      </c>
      <c r="AG1449" s="115">
        <v>-1</v>
      </c>
      <c r="AH1449" s="115">
        <v>-1</v>
      </c>
      <c r="AI1449" s="115">
        <v>-1</v>
      </c>
      <c r="AJ1449" s="115">
        <v>0</v>
      </c>
      <c r="AM1449" s="115" t="s">
        <v>348</v>
      </c>
      <c r="AN1449" s="115">
        <v>-1</v>
      </c>
      <c r="AQ1449" s="115">
        <v>609</v>
      </c>
      <c r="AR1449" s="115" t="s">
        <v>249</v>
      </c>
      <c r="AS1449" s="115" t="s">
        <v>358</v>
      </c>
      <c r="AT1449" s="115" t="s">
        <v>296</v>
      </c>
      <c r="AV1449" s="115">
        <v>53.662770592324001</v>
      </c>
      <c r="AW1449" s="115">
        <v>5.6274887199999998E-2</v>
      </c>
    </row>
    <row r="1450" spans="1:49" x14ac:dyDescent="0.25">
      <c r="A1450" s="117">
        <v>440000</v>
      </c>
      <c r="B1450" s="117">
        <v>770000</v>
      </c>
      <c r="C1450" s="117">
        <v>770000</v>
      </c>
      <c r="D1450" s="115" t="s">
        <v>342</v>
      </c>
      <c r="E1450" s="115" t="s">
        <v>13</v>
      </c>
      <c r="F1450" s="115" t="s">
        <v>343</v>
      </c>
      <c r="G1450" s="115" t="s">
        <v>344</v>
      </c>
      <c r="H1450" s="115">
        <v>0.56000000000000005</v>
      </c>
      <c r="I1450" s="115">
        <v>0.48</v>
      </c>
      <c r="J1450" s="115" t="s">
        <v>350</v>
      </c>
      <c r="K1450" s="115">
        <v>6.2566045759739994E-2</v>
      </c>
      <c r="L1450" s="115">
        <v>3695.9802375167401</v>
      </c>
      <c r="M1450" s="115">
        <v>9.2064256096435795</v>
      </c>
      <c r="N1450" s="115">
        <v>1.3537952612452899</v>
      </c>
      <c r="O1450" s="115">
        <v>0.57600964597666005</v>
      </c>
      <c r="P1450" s="115">
        <v>8.4701616264399995E-2</v>
      </c>
      <c r="Q1450" s="115">
        <v>231.242868667593</v>
      </c>
      <c r="R1450" s="115">
        <v>1210</v>
      </c>
      <c r="S1450" s="115" t="s">
        <v>353</v>
      </c>
      <c r="T1450" s="115">
        <v>1210</v>
      </c>
      <c r="U1450" s="115" t="s">
        <v>352</v>
      </c>
      <c r="V1450" s="115" t="s">
        <v>350</v>
      </c>
      <c r="Z1450" s="115">
        <v>0</v>
      </c>
      <c r="AA1450" s="115">
        <v>1</v>
      </c>
      <c r="AB1450" s="115">
        <v>0.57600964597666005</v>
      </c>
      <c r="AC1450" s="115">
        <v>8.4701616264399995E-2</v>
      </c>
      <c r="AD1450" s="115">
        <v>287.24062931383799</v>
      </c>
      <c r="AF1450" s="115">
        <v>-1</v>
      </c>
      <c r="AG1450" s="115">
        <v>-1</v>
      </c>
      <c r="AH1450" s="115">
        <v>-1</v>
      </c>
      <c r="AI1450" s="115">
        <v>-1</v>
      </c>
      <c r="AJ1450" s="115">
        <v>0</v>
      </c>
      <c r="AM1450" s="115" t="s">
        <v>348</v>
      </c>
      <c r="AN1450" s="115">
        <v>-1</v>
      </c>
      <c r="AQ1450" s="115">
        <v>609</v>
      </c>
      <c r="AR1450" s="115" t="s">
        <v>249</v>
      </c>
      <c r="AS1450" s="115" t="s">
        <v>358</v>
      </c>
      <c r="AT1450" s="115" t="s">
        <v>296</v>
      </c>
      <c r="AV1450" s="115">
        <v>81.772574133244603</v>
      </c>
      <c r="AW1450" s="115">
        <v>0.2329607699</v>
      </c>
    </row>
    <row r="1451" spans="1:49" x14ac:dyDescent="0.25">
      <c r="A1451" s="117">
        <v>440000</v>
      </c>
      <c r="B1451" s="117">
        <v>770000</v>
      </c>
      <c r="C1451" s="117">
        <v>770000</v>
      </c>
      <c r="D1451" s="115" t="s">
        <v>342</v>
      </c>
      <c r="E1451" s="115" t="s">
        <v>13</v>
      </c>
      <c r="F1451" s="115" t="s">
        <v>343</v>
      </c>
      <c r="G1451" s="115" t="s">
        <v>344</v>
      </c>
      <c r="H1451" s="115">
        <v>0.56000000000000005</v>
      </c>
      <c r="I1451" s="115">
        <v>0.48</v>
      </c>
      <c r="J1451" s="115" t="s">
        <v>350</v>
      </c>
      <c r="K1451" s="115">
        <v>0.22107196805165999</v>
      </c>
      <c r="L1451" s="115">
        <v>3695.9802375167401</v>
      </c>
      <c r="M1451" s="115">
        <v>9.2064256096435795</v>
      </c>
      <c r="N1451" s="115">
        <v>1.3537952612452899</v>
      </c>
      <c r="O1451" s="115">
        <v>2.03528262824512</v>
      </c>
      <c r="P1451" s="115">
        <v>0.29928618274251001</v>
      </c>
      <c r="Q1451" s="115">
        <v>817.07762498787497</v>
      </c>
      <c r="R1451" s="115">
        <v>1210</v>
      </c>
      <c r="S1451" s="115" t="s">
        <v>353</v>
      </c>
      <c r="T1451" s="115">
        <v>1210</v>
      </c>
      <c r="U1451" s="115" t="s">
        <v>352</v>
      </c>
      <c r="V1451" s="115" t="s">
        <v>350</v>
      </c>
      <c r="Z1451" s="115">
        <v>0</v>
      </c>
      <c r="AA1451" s="115">
        <v>1</v>
      </c>
      <c r="AB1451" s="115">
        <v>2.03528262824512</v>
      </c>
      <c r="AC1451" s="115">
        <v>0.29928618274251001</v>
      </c>
      <c r="AD1451" s="115">
        <v>1001.14166784791</v>
      </c>
      <c r="AF1451" s="115">
        <v>-1</v>
      </c>
      <c r="AG1451" s="115">
        <v>-1</v>
      </c>
      <c r="AH1451" s="115">
        <v>-1</v>
      </c>
      <c r="AI1451" s="115">
        <v>-1</v>
      </c>
      <c r="AJ1451" s="115">
        <v>0</v>
      </c>
      <c r="AM1451" s="115" t="s">
        <v>348</v>
      </c>
      <c r="AN1451" s="115">
        <v>-1</v>
      </c>
      <c r="AQ1451" s="115">
        <v>609</v>
      </c>
      <c r="AR1451" s="115" t="s">
        <v>249</v>
      </c>
      <c r="AS1451" s="115" t="s">
        <v>358</v>
      </c>
      <c r="AT1451" s="115" t="s">
        <v>296</v>
      </c>
      <c r="AV1451" s="115">
        <v>120.181340345403</v>
      </c>
      <c r="AW1451" s="115">
        <v>0.81195593499999996</v>
      </c>
    </row>
    <row r="1452" spans="1:49" x14ac:dyDescent="0.25">
      <c r="A1452" s="117">
        <v>440000</v>
      </c>
      <c r="B1452" s="117">
        <v>770000</v>
      </c>
      <c r="C1452" s="117">
        <v>770000</v>
      </c>
      <c r="D1452" s="115" t="s">
        <v>342</v>
      </c>
      <c r="E1452" s="115" t="s">
        <v>13</v>
      </c>
      <c r="F1452" s="115" t="s">
        <v>343</v>
      </c>
      <c r="G1452" s="115" t="s">
        <v>344</v>
      </c>
      <c r="H1452" s="115">
        <v>0.56000000000000005</v>
      </c>
      <c r="I1452" s="115">
        <v>0.48</v>
      </c>
      <c r="J1452" s="115" t="s">
        <v>350</v>
      </c>
      <c r="K1452" s="115">
        <v>0.12115008154079999</v>
      </c>
      <c r="L1452" s="115">
        <v>3695.9802375167401</v>
      </c>
      <c r="M1452" s="115">
        <v>9.2064256096435795</v>
      </c>
      <c r="N1452" s="115">
        <v>1.3537952612452899</v>
      </c>
      <c r="O1452" s="115">
        <v>1.11535921330764</v>
      </c>
      <c r="P1452" s="115">
        <v>0.16401240628941</v>
      </c>
      <c r="Q1452" s="115">
        <v>447.76830714834603</v>
      </c>
      <c r="R1452" s="115">
        <v>1210</v>
      </c>
      <c r="S1452" s="115" t="s">
        <v>353</v>
      </c>
      <c r="T1452" s="115">
        <v>1210</v>
      </c>
      <c r="U1452" s="115" t="s">
        <v>352</v>
      </c>
      <c r="V1452" s="115" t="s">
        <v>350</v>
      </c>
      <c r="Z1452" s="115">
        <v>0</v>
      </c>
      <c r="AA1452" s="115">
        <v>1</v>
      </c>
      <c r="AB1452" s="115">
        <v>1.11535921330764</v>
      </c>
      <c r="AC1452" s="115">
        <v>0.16401240628941</v>
      </c>
      <c r="AD1452" s="115">
        <v>547.44439669516498</v>
      </c>
      <c r="AF1452" s="115">
        <v>-1</v>
      </c>
      <c r="AG1452" s="115">
        <v>-1</v>
      </c>
      <c r="AH1452" s="115">
        <v>-1</v>
      </c>
      <c r="AI1452" s="115">
        <v>-1</v>
      </c>
      <c r="AJ1452" s="115">
        <v>0</v>
      </c>
      <c r="AM1452" s="115" t="s">
        <v>348</v>
      </c>
      <c r="AN1452" s="115">
        <v>-1</v>
      </c>
      <c r="AQ1452" s="115">
        <v>609</v>
      </c>
      <c r="AR1452" s="115" t="s">
        <v>249</v>
      </c>
      <c r="AS1452" s="115" t="s">
        <v>358</v>
      </c>
      <c r="AT1452" s="115" t="s">
        <v>296</v>
      </c>
      <c r="AV1452" s="115">
        <v>95.006625728612704</v>
      </c>
      <c r="AW1452" s="115">
        <v>0.44399383349999999</v>
      </c>
    </row>
    <row r="1453" spans="1:49" x14ac:dyDescent="0.25">
      <c r="A1453" s="117">
        <v>440000</v>
      </c>
      <c r="B1453" s="117">
        <v>790000</v>
      </c>
      <c r="C1453" s="117">
        <v>790000</v>
      </c>
      <c r="D1453" s="115" t="s">
        <v>342</v>
      </c>
      <c r="E1453" s="115" t="s">
        <v>13</v>
      </c>
      <c r="F1453" s="115" t="s">
        <v>343</v>
      </c>
      <c r="G1453" s="115" t="s">
        <v>344</v>
      </c>
      <c r="H1453" s="115">
        <v>0.56000000000000005</v>
      </c>
      <c r="I1453" s="115">
        <v>0.48</v>
      </c>
      <c r="J1453" s="115" t="s">
        <v>350</v>
      </c>
      <c r="K1453" s="115">
        <v>0.13134169214776001</v>
      </c>
      <c r="L1453" s="115">
        <v>3694.1983581765098</v>
      </c>
      <c r="M1453" s="115">
        <v>9.2022740948734292</v>
      </c>
      <c r="N1453" s="115">
        <v>1.35319454461662</v>
      </c>
      <c r="O1453" s="115">
        <v>1.20864225122821</v>
      </c>
      <c r="P1453" s="115">
        <v>0.17773086129506999</v>
      </c>
      <c r="Q1453" s="115">
        <v>485.20226349239402</v>
      </c>
      <c r="R1453" s="115">
        <v>1200</v>
      </c>
      <c r="S1453" s="115" t="s">
        <v>351</v>
      </c>
      <c r="T1453" s="115">
        <v>1200</v>
      </c>
      <c r="U1453" s="115" t="s">
        <v>352</v>
      </c>
      <c r="V1453" s="115" t="s">
        <v>350</v>
      </c>
      <c r="Z1453" s="115">
        <v>0</v>
      </c>
      <c r="AA1453" s="115">
        <v>1</v>
      </c>
      <c r="AB1453" s="115">
        <v>1.20864225122821</v>
      </c>
      <c r="AC1453" s="115">
        <v>0.17773086129506999</v>
      </c>
      <c r="AD1453" s="115">
        <v>485.20226349239402</v>
      </c>
      <c r="AF1453" s="115">
        <v>-1</v>
      </c>
      <c r="AG1453" s="115">
        <v>-1</v>
      </c>
      <c r="AH1453" s="115">
        <v>-1</v>
      </c>
      <c r="AI1453" s="115">
        <v>-1</v>
      </c>
      <c r="AJ1453" s="115">
        <v>0</v>
      </c>
      <c r="AM1453" s="115" t="s">
        <v>348</v>
      </c>
      <c r="AN1453" s="115">
        <v>-1</v>
      </c>
      <c r="AQ1453" s="115">
        <v>609</v>
      </c>
      <c r="AR1453" s="115" t="s">
        <v>249</v>
      </c>
      <c r="AS1453" s="115" t="s">
        <v>358</v>
      </c>
      <c r="AT1453" s="115" t="s">
        <v>296</v>
      </c>
      <c r="AV1453" s="115">
        <v>121.27555054777901</v>
      </c>
      <c r="AW1453" s="115">
        <v>0.3935135957</v>
      </c>
    </row>
    <row r="1454" spans="1:49" x14ac:dyDescent="0.25">
      <c r="A1454" s="117">
        <v>440000</v>
      </c>
      <c r="B1454" s="117">
        <v>790000</v>
      </c>
      <c r="C1454" s="117">
        <v>790000</v>
      </c>
      <c r="D1454" s="115" t="s">
        <v>342</v>
      </c>
      <c r="E1454" s="115" t="s">
        <v>13</v>
      </c>
      <c r="F1454" s="115" t="s">
        <v>343</v>
      </c>
      <c r="G1454" s="115" t="s">
        <v>344</v>
      </c>
      <c r="H1454" s="115">
        <v>0.56000000000000005</v>
      </c>
      <c r="I1454" s="115">
        <v>0.48</v>
      </c>
      <c r="J1454" s="115" t="s">
        <v>350</v>
      </c>
      <c r="K1454" s="115">
        <v>0.1671110300225</v>
      </c>
      <c r="L1454" s="115">
        <v>3694.1983581765098</v>
      </c>
      <c r="M1454" s="115">
        <v>9.2022740948734292</v>
      </c>
      <c r="N1454" s="115">
        <v>1.35319454461662</v>
      </c>
      <c r="O1454" s="115">
        <v>1.5378015025437499</v>
      </c>
      <c r="P1454" s="115">
        <v>0.22613373417172</v>
      </c>
      <c r="Q1454" s="115">
        <v>617.34129274233806</v>
      </c>
      <c r="R1454" s="115">
        <v>1210</v>
      </c>
      <c r="S1454" s="115" t="s">
        <v>353</v>
      </c>
      <c r="T1454" s="115">
        <v>1210</v>
      </c>
      <c r="U1454" s="115" t="s">
        <v>352</v>
      </c>
      <c r="V1454" s="115" t="s">
        <v>350</v>
      </c>
      <c r="Z1454" s="115">
        <v>0</v>
      </c>
      <c r="AA1454" s="115">
        <v>1</v>
      </c>
      <c r="AB1454" s="115">
        <v>1.5378015025437499</v>
      </c>
      <c r="AC1454" s="115">
        <v>0.22613373417172</v>
      </c>
      <c r="AD1454" s="115">
        <v>617.34129274233806</v>
      </c>
      <c r="AF1454" s="115">
        <v>-1</v>
      </c>
      <c r="AG1454" s="115">
        <v>-1</v>
      </c>
      <c r="AH1454" s="115">
        <v>-1</v>
      </c>
      <c r="AI1454" s="115">
        <v>-1</v>
      </c>
      <c r="AJ1454" s="115">
        <v>0</v>
      </c>
      <c r="AM1454" s="115" t="s">
        <v>348</v>
      </c>
      <c r="AN1454" s="115">
        <v>-1</v>
      </c>
      <c r="AQ1454" s="115">
        <v>609</v>
      </c>
      <c r="AR1454" s="115" t="s">
        <v>249</v>
      </c>
      <c r="AS1454" s="115" t="s">
        <v>358</v>
      </c>
      <c r="AT1454" s="115" t="s">
        <v>296</v>
      </c>
      <c r="AV1454" s="115">
        <v>113.55139389501799</v>
      </c>
      <c r="AW1454" s="115">
        <v>0.50068231370000005</v>
      </c>
    </row>
    <row r="1455" spans="1:49" x14ac:dyDescent="0.25">
      <c r="A1455" s="117">
        <v>440000</v>
      </c>
      <c r="B1455" s="117">
        <v>790000</v>
      </c>
      <c r="C1455" s="117">
        <v>790000</v>
      </c>
      <c r="D1455" s="115" t="s">
        <v>342</v>
      </c>
      <c r="E1455" s="115" t="s">
        <v>13</v>
      </c>
      <c r="F1455" s="115" t="s">
        <v>343</v>
      </c>
      <c r="G1455" s="115" t="s">
        <v>344</v>
      </c>
      <c r="H1455" s="115">
        <v>0.56000000000000005</v>
      </c>
      <c r="I1455" s="115">
        <v>0.48</v>
      </c>
      <c r="J1455" s="115" t="s">
        <v>350</v>
      </c>
      <c r="K1455" s="115">
        <v>0.31931073145160999</v>
      </c>
      <c r="L1455" s="115">
        <v>3694.1983581765098</v>
      </c>
      <c r="M1455" s="115">
        <v>9.2022740948734292</v>
      </c>
      <c r="N1455" s="115">
        <v>1.35319454461662</v>
      </c>
      <c r="O1455" s="115">
        <v>2.9383848722522599</v>
      </c>
      <c r="P1455" s="115">
        <v>0.43208953983786003</v>
      </c>
      <c r="Q1455" s="115">
        <v>1179.59717987668</v>
      </c>
      <c r="R1455" s="115">
        <v>1210</v>
      </c>
      <c r="S1455" s="115" t="s">
        <v>353</v>
      </c>
      <c r="T1455" s="115">
        <v>1210</v>
      </c>
      <c r="U1455" s="115" t="s">
        <v>352</v>
      </c>
      <c r="V1455" s="115" t="s">
        <v>350</v>
      </c>
      <c r="Z1455" s="115">
        <v>0</v>
      </c>
      <c r="AA1455" s="115">
        <v>1</v>
      </c>
      <c r="AB1455" s="115">
        <v>2.9383848722522599</v>
      </c>
      <c r="AC1455" s="115">
        <v>0.43208953983786003</v>
      </c>
      <c r="AD1455" s="115">
        <v>1179.59717987668</v>
      </c>
      <c r="AF1455" s="115">
        <v>-1</v>
      </c>
      <c r="AG1455" s="115">
        <v>-1</v>
      </c>
      <c r="AH1455" s="115">
        <v>-1</v>
      </c>
      <c r="AI1455" s="115">
        <v>-1</v>
      </c>
      <c r="AJ1455" s="115">
        <v>0</v>
      </c>
      <c r="AM1455" s="115" t="s">
        <v>348</v>
      </c>
      <c r="AN1455" s="115">
        <v>-1</v>
      </c>
      <c r="AQ1455" s="115">
        <v>609</v>
      </c>
      <c r="AR1455" s="115" t="s">
        <v>249</v>
      </c>
      <c r="AS1455" s="115" t="s">
        <v>358</v>
      </c>
      <c r="AT1455" s="115" t="s">
        <v>296</v>
      </c>
      <c r="AV1455" s="115">
        <v>144.32395651440501</v>
      </c>
      <c r="AW1455" s="115">
        <v>0.95668871040000003</v>
      </c>
    </row>
    <row r="1456" spans="1:49" x14ac:dyDescent="0.25">
      <c r="A1456" s="117">
        <v>440000</v>
      </c>
      <c r="B1456" s="117">
        <v>790000</v>
      </c>
      <c r="C1456" s="117">
        <v>790000</v>
      </c>
      <c r="D1456" s="115" t="s">
        <v>342</v>
      </c>
      <c r="E1456" s="115" t="s">
        <v>13</v>
      </c>
      <c r="F1456" s="115" t="s">
        <v>343</v>
      </c>
      <c r="G1456" s="115" t="s">
        <v>344</v>
      </c>
      <c r="H1456" s="115">
        <v>0.56000000000000005</v>
      </c>
      <c r="I1456" s="115">
        <v>0.48</v>
      </c>
      <c r="J1456" s="115" t="s">
        <v>350</v>
      </c>
      <c r="K1456" s="115">
        <v>5.7589023074249998E-2</v>
      </c>
      <c r="L1456" s="115">
        <v>3708.70103834059</v>
      </c>
      <c r="M1456" s="115">
        <v>9.2785535200493499</v>
      </c>
      <c r="N1456" s="115">
        <v>1.3725499489703501</v>
      </c>
      <c r="O1456" s="115">
        <v>0.53434283276184003</v>
      </c>
      <c r="P1456" s="115">
        <v>7.9043810681819995E-2</v>
      </c>
      <c r="Q1456" s="115">
        <v>213.580469672513</v>
      </c>
      <c r="R1456" s="115">
        <v>1210</v>
      </c>
      <c r="S1456" s="115" t="s">
        <v>353</v>
      </c>
      <c r="T1456" s="115">
        <v>1210</v>
      </c>
      <c r="U1456" s="115" t="s">
        <v>352</v>
      </c>
      <c r="V1456" s="115" t="s">
        <v>350</v>
      </c>
      <c r="Z1456" s="115">
        <v>0</v>
      </c>
      <c r="AA1456" s="115">
        <v>1</v>
      </c>
      <c r="AB1456" s="115">
        <v>0.53434283276184003</v>
      </c>
      <c r="AC1456" s="115">
        <v>7.9043810681819995E-2</v>
      </c>
      <c r="AD1456" s="115">
        <v>213.580469672514</v>
      </c>
      <c r="AF1456" s="115">
        <v>-1</v>
      </c>
      <c r="AG1456" s="115">
        <v>-1</v>
      </c>
      <c r="AH1456" s="115">
        <v>-1</v>
      </c>
      <c r="AI1456" s="115">
        <v>-1</v>
      </c>
      <c r="AJ1456" s="115">
        <v>0</v>
      </c>
      <c r="AM1456" s="115" t="s">
        <v>348</v>
      </c>
      <c r="AN1456" s="115">
        <v>-1</v>
      </c>
      <c r="AQ1456" s="115">
        <v>609</v>
      </c>
      <c r="AR1456" s="115" t="s">
        <v>249</v>
      </c>
      <c r="AS1456" s="115" t="s">
        <v>358</v>
      </c>
      <c r="AT1456" s="115" t="s">
        <v>296</v>
      </c>
      <c r="AV1456" s="115">
        <v>89.746771003247602</v>
      </c>
      <c r="AW1456" s="115">
        <v>0.17322017009999999</v>
      </c>
    </row>
    <row r="1457" spans="1:49" x14ac:dyDescent="0.25">
      <c r="A1457" s="117">
        <v>440000</v>
      </c>
      <c r="B1457" s="117">
        <v>790000</v>
      </c>
      <c r="C1457" s="117">
        <v>790000</v>
      </c>
      <c r="D1457" s="115" t="s">
        <v>342</v>
      </c>
      <c r="E1457" s="115" t="s">
        <v>13</v>
      </c>
      <c r="F1457" s="115" t="s">
        <v>343</v>
      </c>
      <c r="G1457" s="115" t="s">
        <v>344</v>
      </c>
      <c r="H1457" s="115">
        <v>0.56000000000000005</v>
      </c>
      <c r="I1457" s="115">
        <v>0.48</v>
      </c>
      <c r="J1457" s="115" t="s">
        <v>350</v>
      </c>
      <c r="K1457" s="115">
        <v>1.4817303135020001E-2</v>
      </c>
      <c r="L1457" s="115">
        <v>3708.70103834059</v>
      </c>
      <c r="M1457" s="115">
        <v>9.2785535200493499</v>
      </c>
      <c r="N1457" s="115">
        <v>1.3725499489703501</v>
      </c>
      <c r="O1457" s="115">
        <v>0.13748314016116001</v>
      </c>
      <c r="P1457" s="115">
        <v>2.0337488661860002E-2</v>
      </c>
      <c r="Q1457" s="115">
        <v>54.9529475222893</v>
      </c>
      <c r="R1457" s="115">
        <v>1210</v>
      </c>
      <c r="S1457" s="115" t="s">
        <v>353</v>
      </c>
      <c r="T1457" s="115">
        <v>1210</v>
      </c>
      <c r="U1457" s="115" t="s">
        <v>352</v>
      </c>
      <c r="V1457" s="115" t="s">
        <v>350</v>
      </c>
      <c r="Z1457" s="115">
        <v>0</v>
      </c>
      <c r="AA1457" s="115">
        <v>1</v>
      </c>
      <c r="AB1457" s="115">
        <v>0.13748314016116001</v>
      </c>
      <c r="AC1457" s="115">
        <v>2.0337488661860002E-2</v>
      </c>
      <c r="AD1457" s="115">
        <v>54.9529475222879</v>
      </c>
      <c r="AF1457" s="115">
        <v>-1</v>
      </c>
      <c r="AG1457" s="115">
        <v>-1</v>
      </c>
      <c r="AH1457" s="115">
        <v>-1</v>
      </c>
      <c r="AI1457" s="115">
        <v>-1</v>
      </c>
      <c r="AJ1457" s="115">
        <v>0</v>
      </c>
      <c r="AM1457" s="115" t="s">
        <v>348</v>
      </c>
      <c r="AN1457" s="115">
        <v>-1</v>
      </c>
      <c r="AQ1457" s="115">
        <v>609</v>
      </c>
      <c r="AR1457" s="115" t="s">
        <v>249</v>
      </c>
      <c r="AS1457" s="115" t="s">
        <v>358</v>
      </c>
      <c r="AT1457" s="115" t="s">
        <v>296</v>
      </c>
      <c r="AV1457" s="115">
        <v>33.036012900619802</v>
      </c>
      <c r="AW1457" s="115">
        <v>4.4568489500000003E-2</v>
      </c>
    </row>
    <row r="1458" spans="1:49" x14ac:dyDescent="0.25">
      <c r="A1458" s="117">
        <v>440000</v>
      </c>
      <c r="B1458" s="117">
        <v>790000</v>
      </c>
      <c r="C1458" s="117">
        <v>790000</v>
      </c>
      <c r="D1458" s="115" t="s">
        <v>342</v>
      </c>
      <c r="E1458" s="115" t="s">
        <v>13</v>
      </c>
      <c r="F1458" s="115" t="s">
        <v>343</v>
      </c>
      <c r="G1458" s="115" t="s">
        <v>344</v>
      </c>
      <c r="H1458" s="115">
        <v>0.56000000000000005</v>
      </c>
      <c r="I1458" s="115">
        <v>0.48</v>
      </c>
      <c r="J1458" s="115" t="s">
        <v>350</v>
      </c>
      <c r="K1458" s="115">
        <v>4.1675875252400003E-3</v>
      </c>
      <c r="L1458" s="115">
        <v>3708.70103834059</v>
      </c>
      <c r="M1458" s="115">
        <v>9.2785535200493499</v>
      </c>
      <c r="N1458" s="115">
        <v>1.3725499489703501</v>
      </c>
      <c r="O1458" s="115">
        <v>3.8669183902440001E-2</v>
      </c>
      <c r="P1458" s="115">
        <v>5.7202220450999998E-3</v>
      </c>
      <c r="Q1458" s="115">
        <v>15.4563361822403</v>
      </c>
      <c r="R1458" s="115">
        <v>1410</v>
      </c>
      <c r="S1458" s="115" t="s">
        <v>357</v>
      </c>
      <c r="T1458" s="115">
        <v>1410</v>
      </c>
      <c r="U1458" s="115" t="s">
        <v>352</v>
      </c>
      <c r="V1458" s="115" t="s">
        <v>350</v>
      </c>
      <c r="Z1458" s="115">
        <v>0</v>
      </c>
      <c r="AA1458" s="115">
        <v>1</v>
      </c>
      <c r="AB1458" s="115">
        <v>3.8669183902440001E-2</v>
      </c>
      <c r="AC1458" s="115">
        <v>5.7202220450999998E-3</v>
      </c>
      <c r="AD1458" s="115">
        <v>15.456336182239401</v>
      </c>
      <c r="AF1458" s="115">
        <v>-1</v>
      </c>
      <c r="AG1458" s="115">
        <v>-1</v>
      </c>
      <c r="AH1458" s="115">
        <v>-1</v>
      </c>
      <c r="AI1458" s="115">
        <v>-1</v>
      </c>
      <c r="AJ1458" s="115">
        <v>0</v>
      </c>
      <c r="AM1458" s="115" t="s">
        <v>348</v>
      </c>
      <c r="AN1458" s="115">
        <v>-1</v>
      </c>
      <c r="AQ1458" s="115">
        <v>609</v>
      </c>
      <c r="AR1458" s="115" t="s">
        <v>249</v>
      </c>
      <c r="AS1458" s="115" t="s">
        <v>358</v>
      </c>
      <c r="AT1458" s="115" t="s">
        <v>296</v>
      </c>
      <c r="AV1458" s="115">
        <v>36.191316429144202</v>
      </c>
      <c r="AW1458" s="115">
        <v>1.25355525E-2</v>
      </c>
    </row>
    <row r="1459" spans="1:49" x14ac:dyDescent="0.25">
      <c r="A1459" s="117">
        <v>440000</v>
      </c>
      <c r="B1459" s="117">
        <v>790000</v>
      </c>
      <c r="C1459" s="117">
        <v>790000</v>
      </c>
      <c r="D1459" s="115" t="s">
        <v>342</v>
      </c>
      <c r="E1459" s="115" t="s">
        <v>13</v>
      </c>
      <c r="F1459" s="115" t="s">
        <v>343</v>
      </c>
      <c r="G1459" s="115" t="s">
        <v>344</v>
      </c>
      <c r="H1459" s="115">
        <v>0.56000000000000005</v>
      </c>
      <c r="I1459" s="115">
        <v>0.48</v>
      </c>
      <c r="J1459" s="115" t="s">
        <v>350</v>
      </c>
      <c r="K1459" s="115">
        <v>8.6164241304700004E-3</v>
      </c>
      <c r="L1459" s="115">
        <v>3708.70103834059</v>
      </c>
      <c r="M1459" s="115">
        <v>9.2785535200493499</v>
      </c>
      <c r="N1459" s="115">
        <v>1.3725499489703501</v>
      </c>
      <c r="O1459" s="115">
        <v>7.9947952446020001E-2</v>
      </c>
      <c r="P1459" s="115">
        <v>1.182647250058E-2</v>
      </c>
      <c r="Q1459" s="115">
        <v>31.955741119460701</v>
      </c>
      <c r="R1459" s="115">
        <v>1330</v>
      </c>
      <c r="S1459" s="115" t="s">
        <v>354</v>
      </c>
      <c r="T1459" s="115">
        <v>1330</v>
      </c>
      <c r="U1459" s="115" t="s">
        <v>352</v>
      </c>
      <c r="V1459" s="115" t="s">
        <v>350</v>
      </c>
      <c r="Z1459" s="115">
        <v>0</v>
      </c>
      <c r="AA1459" s="115">
        <v>1</v>
      </c>
      <c r="AB1459" s="115">
        <v>7.9947952446020001E-2</v>
      </c>
      <c r="AC1459" s="115">
        <v>1.182647250058E-2</v>
      </c>
      <c r="AD1459" s="115">
        <v>43.902903052512102</v>
      </c>
      <c r="AF1459" s="115">
        <v>-1</v>
      </c>
      <c r="AG1459" s="115">
        <v>-1</v>
      </c>
      <c r="AH1459" s="115">
        <v>-1</v>
      </c>
      <c r="AI1459" s="115">
        <v>-1</v>
      </c>
      <c r="AJ1459" s="115">
        <v>0</v>
      </c>
      <c r="AM1459" s="115" t="s">
        <v>348</v>
      </c>
      <c r="AN1459" s="115">
        <v>-1</v>
      </c>
      <c r="AQ1459" s="115">
        <v>609</v>
      </c>
      <c r="AR1459" s="115" t="s">
        <v>249</v>
      </c>
      <c r="AS1459" s="115" t="s">
        <v>358</v>
      </c>
      <c r="AT1459" s="115" t="s">
        <v>296</v>
      </c>
      <c r="AV1459" s="115">
        <v>44.298150686153399</v>
      </c>
      <c r="AW1459" s="115">
        <v>3.56065718E-2</v>
      </c>
    </row>
    <row r="1460" spans="1:49" x14ac:dyDescent="0.25">
      <c r="A1460" s="117">
        <v>440000</v>
      </c>
      <c r="B1460" s="117">
        <v>790000</v>
      </c>
      <c r="C1460" s="117">
        <v>790000</v>
      </c>
      <c r="D1460" s="115" t="s">
        <v>342</v>
      </c>
      <c r="E1460" s="115" t="s">
        <v>13</v>
      </c>
      <c r="F1460" s="115" t="s">
        <v>343</v>
      </c>
      <c r="G1460" s="115" t="s">
        <v>344</v>
      </c>
      <c r="H1460" s="115">
        <v>0.56000000000000005</v>
      </c>
      <c r="I1460" s="115">
        <v>0.48</v>
      </c>
      <c r="J1460" s="115" t="s">
        <v>350</v>
      </c>
      <c r="K1460" s="115">
        <v>0.26308021705464002</v>
      </c>
      <c r="L1460" s="115">
        <v>3708.70103834059</v>
      </c>
      <c r="M1460" s="115">
        <v>9.2785535200493499</v>
      </c>
      <c r="N1460" s="115">
        <v>1.3725499489703501</v>
      </c>
      <c r="O1460" s="115">
        <v>2.44100387400767</v>
      </c>
      <c r="P1460" s="115">
        <v>0.36109073849345003</v>
      </c>
      <c r="Q1460" s="115">
        <v>975.68587415741194</v>
      </c>
      <c r="R1460" s="115">
        <v>1210</v>
      </c>
      <c r="S1460" s="115" t="s">
        <v>353</v>
      </c>
      <c r="T1460" s="115">
        <v>1210</v>
      </c>
      <c r="U1460" s="115" t="s">
        <v>352</v>
      </c>
      <c r="V1460" s="115" t="s">
        <v>350</v>
      </c>
      <c r="Z1460" s="115">
        <v>0</v>
      </c>
      <c r="AA1460" s="115">
        <v>1</v>
      </c>
      <c r="AB1460" s="115">
        <v>2.44100387400767</v>
      </c>
      <c r="AC1460" s="115">
        <v>0.36109073849345003</v>
      </c>
      <c r="AD1460" s="115">
        <v>1137.21947052936</v>
      </c>
      <c r="AF1460" s="115">
        <v>-1</v>
      </c>
      <c r="AG1460" s="115">
        <v>-1</v>
      </c>
      <c r="AH1460" s="115">
        <v>-1</v>
      </c>
      <c r="AI1460" s="115">
        <v>-1</v>
      </c>
      <c r="AJ1460" s="115">
        <v>0</v>
      </c>
      <c r="AM1460" s="115" t="s">
        <v>348</v>
      </c>
      <c r="AN1460" s="115">
        <v>-1</v>
      </c>
      <c r="AQ1460" s="115">
        <v>609</v>
      </c>
      <c r="AR1460" s="115" t="s">
        <v>249</v>
      </c>
      <c r="AS1460" s="115" t="s">
        <v>358</v>
      </c>
      <c r="AT1460" s="115" t="s">
        <v>296</v>
      </c>
      <c r="AV1460" s="115">
        <v>131.912297056265</v>
      </c>
      <c r="AW1460" s="115">
        <v>0.92231911639999997</v>
      </c>
    </row>
    <row r="1461" spans="1:49" x14ac:dyDescent="0.25">
      <c r="A1461" s="117">
        <v>440000</v>
      </c>
      <c r="B1461" s="117">
        <v>790000</v>
      </c>
      <c r="C1461" s="117">
        <v>790000</v>
      </c>
      <c r="D1461" s="115" t="s">
        <v>342</v>
      </c>
      <c r="E1461" s="115" t="s">
        <v>13</v>
      </c>
      <c r="F1461" s="115" t="s">
        <v>343</v>
      </c>
      <c r="G1461" s="115" t="s">
        <v>344</v>
      </c>
      <c r="H1461" s="115">
        <v>0.56000000000000005</v>
      </c>
      <c r="I1461" s="115">
        <v>0.48</v>
      </c>
      <c r="J1461" s="115" t="s">
        <v>350</v>
      </c>
      <c r="K1461" s="115">
        <v>0.18975011113140999</v>
      </c>
      <c r="L1461" s="115">
        <v>3708.70103834059</v>
      </c>
      <c r="M1461" s="115">
        <v>9.2785535200493499</v>
      </c>
      <c r="N1461" s="115">
        <v>1.3725499489703501</v>
      </c>
      <c r="O1461" s="115">
        <v>1.7606065615681099</v>
      </c>
      <c r="P1461" s="115">
        <v>0.26044150535053001</v>
      </c>
      <c r="Q1461" s="115">
        <v>703.72643417830704</v>
      </c>
      <c r="R1461" s="115">
        <v>1210</v>
      </c>
      <c r="S1461" s="115" t="s">
        <v>353</v>
      </c>
      <c r="T1461" s="115">
        <v>1210</v>
      </c>
      <c r="U1461" s="115" t="s">
        <v>352</v>
      </c>
      <c r="V1461" s="115" t="s">
        <v>350</v>
      </c>
      <c r="Z1461" s="115">
        <v>0</v>
      </c>
      <c r="AA1461" s="115">
        <v>1</v>
      </c>
      <c r="AB1461" s="115">
        <v>1.7606065615681099</v>
      </c>
      <c r="AC1461" s="115">
        <v>0.26044150535053001</v>
      </c>
      <c r="AD1461" s="115">
        <v>825.98783527884598</v>
      </c>
      <c r="AF1461" s="115">
        <v>-1</v>
      </c>
      <c r="AG1461" s="115">
        <v>-1</v>
      </c>
      <c r="AH1461" s="115">
        <v>-1</v>
      </c>
      <c r="AI1461" s="115">
        <v>-1</v>
      </c>
      <c r="AJ1461" s="115">
        <v>0</v>
      </c>
      <c r="AM1461" s="115" t="s">
        <v>348</v>
      </c>
      <c r="AN1461" s="115">
        <v>-1</v>
      </c>
      <c r="AQ1461" s="115">
        <v>609</v>
      </c>
      <c r="AR1461" s="115" t="s">
        <v>249</v>
      </c>
      <c r="AS1461" s="115" t="s">
        <v>358</v>
      </c>
      <c r="AT1461" s="115" t="s">
        <v>296</v>
      </c>
      <c r="AV1461" s="115">
        <v>116.198167548764</v>
      </c>
      <c r="AW1461" s="115">
        <v>0.66990092069999996</v>
      </c>
    </row>
    <row r="1462" spans="1:49" x14ac:dyDescent="0.25">
      <c r="A1462" s="117">
        <v>440000</v>
      </c>
      <c r="B1462" s="117">
        <v>800000</v>
      </c>
      <c r="C1462" s="117">
        <v>800000</v>
      </c>
      <c r="D1462" s="115" t="s">
        <v>342</v>
      </c>
      <c r="E1462" s="115" t="s">
        <v>13</v>
      </c>
      <c r="F1462" s="115" t="s">
        <v>343</v>
      </c>
      <c r="G1462" s="115" t="s">
        <v>344</v>
      </c>
      <c r="H1462" s="115">
        <v>0.56000000000000005</v>
      </c>
      <c r="I1462" s="115">
        <v>0.48</v>
      </c>
      <c r="J1462" s="115" t="s">
        <v>350</v>
      </c>
      <c r="K1462" s="115">
        <v>8.7525006073410003E-2</v>
      </c>
      <c r="L1462" s="115">
        <v>3695.9802375167401</v>
      </c>
      <c r="M1462" s="115">
        <v>9.2064256096435795</v>
      </c>
      <c r="N1462" s="115">
        <v>1.3537952612452899</v>
      </c>
      <c r="O1462" s="115">
        <v>0.80579245739848004</v>
      </c>
      <c r="P1462" s="115">
        <v>0.11849093846265001</v>
      </c>
      <c r="Q1462" s="115">
        <v>323.49069273586701</v>
      </c>
      <c r="R1462" s="115">
        <v>1200</v>
      </c>
      <c r="S1462" s="115" t="s">
        <v>351</v>
      </c>
      <c r="T1462" s="115">
        <v>1200</v>
      </c>
      <c r="U1462" s="115" t="s">
        <v>352</v>
      </c>
      <c r="V1462" s="115" t="s">
        <v>350</v>
      </c>
      <c r="Z1462" s="115">
        <v>0</v>
      </c>
      <c r="AA1462" s="115">
        <v>1</v>
      </c>
      <c r="AB1462" s="115">
        <v>0.80579245739848004</v>
      </c>
      <c r="AC1462" s="115">
        <v>0.11849093846265001</v>
      </c>
      <c r="AD1462" s="115">
        <v>1093.5162392339801</v>
      </c>
      <c r="AF1462" s="115">
        <v>-1</v>
      </c>
      <c r="AG1462" s="115">
        <v>-1</v>
      </c>
      <c r="AH1462" s="115">
        <v>-1</v>
      </c>
      <c r="AI1462" s="115">
        <v>-1</v>
      </c>
      <c r="AJ1462" s="115">
        <v>0</v>
      </c>
      <c r="AM1462" s="115" t="s">
        <v>348</v>
      </c>
      <c r="AN1462" s="115">
        <v>-1</v>
      </c>
      <c r="AQ1462" s="115">
        <v>609</v>
      </c>
      <c r="AR1462" s="115" t="s">
        <v>249</v>
      </c>
      <c r="AS1462" s="115" t="s">
        <v>358</v>
      </c>
      <c r="AT1462" s="115" t="s">
        <v>296</v>
      </c>
      <c r="AV1462" s="115">
        <v>114.14952146014799</v>
      </c>
      <c r="AW1462" s="115">
        <v>0.88687448440000005</v>
      </c>
    </row>
    <row r="1463" spans="1:49" x14ac:dyDescent="0.25">
      <c r="A1463" s="117">
        <v>450000</v>
      </c>
      <c r="B1463" s="117">
        <v>810000</v>
      </c>
      <c r="C1463" s="117">
        <v>810000</v>
      </c>
      <c r="D1463" s="115" t="s">
        <v>342</v>
      </c>
      <c r="E1463" s="115" t="s">
        <v>13</v>
      </c>
      <c r="F1463" s="115" t="s">
        <v>343</v>
      </c>
      <c r="G1463" s="115" t="s">
        <v>344</v>
      </c>
      <c r="H1463" s="115">
        <v>0.56000000000000005</v>
      </c>
      <c r="I1463" s="115">
        <v>0.48</v>
      </c>
      <c r="J1463" s="115" t="s">
        <v>345</v>
      </c>
      <c r="K1463" s="115">
        <v>1.017076279E-5</v>
      </c>
      <c r="L1463" s="115">
        <v>3727.8422111027298</v>
      </c>
      <c r="M1463" s="115">
        <v>10.7079693679022</v>
      </c>
      <c r="N1463" s="115">
        <v>2.06118708650907</v>
      </c>
      <c r="O1463" s="115">
        <v>1.0890821646E-4</v>
      </c>
      <c r="P1463" s="115">
        <v>2.0963844929999998E-5</v>
      </c>
      <c r="Q1463" s="115">
        <v>3.7914998870039997E-2</v>
      </c>
      <c r="R1463" s="115">
        <v>1300</v>
      </c>
      <c r="S1463" s="115" t="s">
        <v>346</v>
      </c>
      <c r="T1463" s="115">
        <v>1300</v>
      </c>
      <c r="U1463" s="115" t="s">
        <v>347</v>
      </c>
      <c r="V1463" s="115" t="s">
        <v>345</v>
      </c>
      <c r="Z1463" s="115">
        <v>0</v>
      </c>
      <c r="AA1463" s="115">
        <v>1</v>
      </c>
      <c r="AB1463" s="115">
        <v>1.0890821646E-4</v>
      </c>
      <c r="AC1463" s="115">
        <v>2.0963844929999998E-5</v>
      </c>
      <c r="AD1463" s="115">
        <v>359.07521198370398</v>
      </c>
      <c r="AF1463" s="115">
        <v>-1</v>
      </c>
      <c r="AG1463" s="115">
        <v>-1</v>
      </c>
      <c r="AH1463" s="115">
        <v>-1</v>
      </c>
      <c r="AI1463" s="115">
        <v>-1</v>
      </c>
      <c r="AJ1463" s="115">
        <v>0</v>
      </c>
      <c r="AM1463" s="115" t="s">
        <v>348</v>
      </c>
      <c r="AN1463" s="115">
        <v>-1</v>
      </c>
      <c r="AQ1463" s="115">
        <v>609</v>
      </c>
      <c r="AR1463" s="115" t="s">
        <v>249</v>
      </c>
      <c r="AS1463" s="115" t="s">
        <v>358</v>
      </c>
      <c r="AT1463" s="115" t="s">
        <v>296</v>
      </c>
      <c r="AV1463" s="115">
        <v>7.0116552476646401</v>
      </c>
      <c r="AW1463" s="115">
        <v>0.29122077210000002</v>
      </c>
    </row>
    <row r="1464" spans="1:49" x14ac:dyDescent="0.25">
      <c r="A1464" s="117">
        <v>450000</v>
      </c>
      <c r="B1464" s="117">
        <v>810000</v>
      </c>
      <c r="C1464" s="117">
        <v>810000</v>
      </c>
      <c r="D1464" s="115" t="s">
        <v>342</v>
      </c>
      <c r="E1464" s="115" t="s">
        <v>13</v>
      </c>
      <c r="F1464" s="115" t="s">
        <v>343</v>
      </c>
      <c r="G1464" s="115" t="s">
        <v>344</v>
      </c>
      <c r="H1464" s="115">
        <v>0.56000000000000005</v>
      </c>
      <c r="I1464" s="115">
        <v>0.48</v>
      </c>
      <c r="J1464" s="115" t="s">
        <v>350</v>
      </c>
      <c r="K1464" s="115">
        <v>1.2201394250000001E-5</v>
      </c>
      <c r="L1464" s="115">
        <v>3727.8422111027298</v>
      </c>
      <c r="M1464" s="115">
        <v>10.7079693679022</v>
      </c>
      <c r="N1464" s="115">
        <v>2.06118708650907</v>
      </c>
      <c r="O1464" s="115">
        <v>1.3065215597E-4</v>
      </c>
      <c r="P1464" s="115">
        <v>2.5149356280000002E-5</v>
      </c>
      <c r="Q1464" s="115">
        <v>4.5484872553000003E-2</v>
      </c>
      <c r="R1464" s="115">
        <v>1330</v>
      </c>
      <c r="S1464" s="115" t="s">
        <v>354</v>
      </c>
      <c r="T1464" s="115">
        <v>1330</v>
      </c>
      <c r="U1464" s="115" t="s">
        <v>352</v>
      </c>
      <c r="V1464" s="115" t="s">
        <v>350</v>
      </c>
      <c r="Z1464" s="115">
        <v>0</v>
      </c>
      <c r="AA1464" s="115">
        <v>1</v>
      </c>
      <c r="AB1464" s="115">
        <v>1.3065215597E-4</v>
      </c>
      <c r="AC1464" s="115">
        <v>2.5149356280000002E-5</v>
      </c>
      <c r="AD1464" s="115">
        <v>129.185659221913</v>
      </c>
      <c r="AF1464" s="115">
        <v>-1</v>
      </c>
      <c r="AG1464" s="115">
        <v>-1</v>
      </c>
      <c r="AH1464" s="115">
        <v>-1</v>
      </c>
      <c r="AI1464" s="115">
        <v>-1</v>
      </c>
      <c r="AJ1464" s="115">
        <v>0</v>
      </c>
      <c r="AM1464" s="115" t="s">
        <v>348</v>
      </c>
      <c r="AN1464" s="115">
        <v>-1</v>
      </c>
      <c r="AQ1464" s="115">
        <v>609</v>
      </c>
      <c r="AR1464" s="115" t="s">
        <v>249</v>
      </c>
      <c r="AS1464" s="115" t="s">
        <v>358</v>
      </c>
      <c r="AT1464" s="115" t="s">
        <v>296</v>
      </c>
      <c r="AV1464" s="115">
        <v>31.513790857734399</v>
      </c>
      <c r="AW1464" s="115">
        <v>0.10477344619999999</v>
      </c>
    </row>
    <row r="1465" spans="1:49" x14ac:dyDescent="0.25">
      <c r="A1465" s="117">
        <v>450000</v>
      </c>
      <c r="B1465" s="117">
        <v>810000</v>
      </c>
      <c r="C1465" s="117">
        <v>810000</v>
      </c>
      <c r="D1465" s="115" t="s">
        <v>342</v>
      </c>
      <c r="E1465" s="115" t="s">
        <v>13</v>
      </c>
      <c r="F1465" s="115" t="s">
        <v>343</v>
      </c>
      <c r="G1465" s="115" t="s">
        <v>344</v>
      </c>
      <c r="H1465" s="115">
        <v>0.56000000000000005</v>
      </c>
      <c r="I1465" s="115">
        <v>0.48</v>
      </c>
      <c r="J1465" s="115" t="s">
        <v>350</v>
      </c>
      <c r="K1465" s="115">
        <v>2.5082168859999999E-5</v>
      </c>
      <c r="L1465" s="115">
        <v>3727.8422111027298</v>
      </c>
      <c r="M1465" s="115">
        <v>10.7079693679022</v>
      </c>
      <c r="N1465" s="115">
        <v>2.06118708650907</v>
      </c>
      <c r="O1465" s="115">
        <v>2.6857909584000002E-4</v>
      </c>
      <c r="P1465" s="115">
        <v>5.1699042550000003E-5</v>
      </c>
      <c r="Q1465" s="115">
        <v>9.3502367826040003E-2</v>
      </c>
      <c r="R1465" s="115">
        <v>1300</v>
      </c>
      <c r="S1465" s="115" t="s">
        <v>346</v>
      </c>
      <c r="T1465" s="115">
        <v>1300</v>
      </c>
      <c r="U1465" s="115" t="s">
        <v>352</v>
      </c>
      <c r="V1465" s="115" t="s">
        <v>350</v>
      </c>
      <c r="Z1465" s="115">
        <v>0</v>
      </c>
      <c r="AA1465" s="115">
        <v>1</v>
      </c>
      <c r="AB1465" s="115">
        <v>2.6857909584000002E-4</v>
      </c>
      <c r="AC1465" s="115">
        <v>5.1699042550000003E-5</v>
      </c>
      <c r="AD1465" s="115">
        <v>1026.67785509703</v>
      </c>
      <c r="AF1465" s="115">
        <v>-1</v>
      </c>
      <c r="AG1465" s="115">
        <v>-1</v>
      </c>
      <c r="AH1465" s="115">
        <v>-1</v>
      </c>
      <c r="AI1465" s="115">
        <v>-1</v>
      </c>
      <c r="AJ1465" s="115">
        <v>0</v>
      </c>
      <c r="AM1465" s="115" t="s">
        <v>348</v>
      </c>
      <c r="AN1465" s="115">
        <v>-1</v>
      </c>
      <c r="AQ1465" s="115">
        <v>609</v>
      </c>
      <c r="AR1465" s="115" t="s">
        <v>249</v>
      </c>
      <c r="AS1465" s="115" t="s">
        <v>358</v>
      </c>
      <c r="AT1465" s="115" t="s">
        <v>296</v>
      </c>
      <c r="AV1465" s="115">
        <v>23.586907636475701</v>
      </c>
      <c r="AW1465" s="115">
        <v>0.83266654910000004</v>
      </c>
    </row>
    <row r="1466" spans="1:49" x14ac:dyDescent="0.25">
      <c r="A1466" s="117">
        <v>450000</v>
      </c>
      <c r="B1466" s="117">
        <v>810000</v>
      </c>
      <c r="C1466" s="117">
        <v>810000</v>
      </c>
      <c r="D1466" s="115" t="s">
        <v>342</v>
      </c>
      <c r="E1466" s="115" t="s">
        <v>13</v>
      </c>
      <c r="F1466" s="115" t="s">
        <v>343</v>
      </c>
      <c r="G1466" s="115" t="s">
        <v>344</v>
      </c>
      <c r="H1466" s="115">
        <v>0.56000000000000005</v>
      </c>
      <c r="I1466" s="115">
        <v>0.48</v>
      </c>
      <c r="J1466" s="115" t="s">
        <v>345</v>
      </c>
      <c r="K1466" s="117">
        <v>8.7479944399999997E-7</v>
      </c>
      <c r="L1466" s="115">
        <v>3727.8422111027298</v>
      </c>
      <c r="M1466" s="115">
        <v>10.7079693679022</v>
      </c>
      <c r="N1466" s="115">
        <v>2.06118708650907</v>
      </c>
      <c r="O1466" s="117">
        <v>9.3673256494100006E-6</v>
      </c>
      <c r="P1466" s="117">
        <v>1.8031253172580001E-6</v>
      </c>
      <c r="Q1466" s="115">
        <v>3.2611142935899998E-3</v>
      </c>
      <c r="R1466" s="115">
        <v>1300</v>
      </c>
      <c r="S1466" s="115" t="s">
        <v>346</v>
      </c>
      <c r="T1466" s="115">
        <v>1300</v>
      </c>
      <c r="U1466" s="115" t="s">
        <v>347</v>
      </c>
      <c r="V1466" s="115" t="s">
        <v>345</v>
      </c>
      <c r="Z1466" s="115">
        <v>0</v>
      </c>
      <c r="AA1466" s="115">
        <v>1</v>
      </c>
      <c r="AB1466" s="117">
        <v>9.3673256494100006E-6</v>
      </c>
      <c r="AC1466" s="117">
        <v>1.8031253172580001E-6</v>
      </c>
      <c r="AD1466" s="115">
        <v>13.6602251467652</v>
      </c>
      <c r="AF1466" s="115">
        <v>-1</v>
      </c>
      <c r="AG1466" s="115">
        <v>-1</v>
      </c>
      <c r="AH1466" s="115">
        <v>-1</v>
      </c>
      <c r="AI1466" s="115">
        <v>-1</v>
      </c>
      <c r="AJ1466" s="115">
        <v>0</v>
      </c>
      <c r="AM1466" s="115" t="s">
        <v>348</v>
      </c>
      <c r="AN1466" s="115">
        <v>-1</v>
      </c>
      <c r="AQ1466" s="115">
        <v>609</v>
      </c>
      <c r="AR1466" s="115" t="s">
        <v>249</v>
      </c>
      <c r="AS1466" s="115" t="s">
        <v>358</v>
      </c>
      <c r="AT1466" s="115" t="s">
        <v>296</v>
      </c>
      <c r="AV1466" s="115">
        <v>0.66535083772906001</v>
      </c>
      <c r="AW1466" s="115">
        <v>1.10788525E-2</v>
      </c>
    </row>
    <row r="1467" spans="1:49" x14ac:dyDescent="0.25">
      <c r="A1467" s="117">
        <v>450000</v>
      </c>
      <c r="B1467" s="117">
        <v>810000</v>
      </c>
      <c r="C1467" s="117">
        <v>810000</v>
      </c>
      <c r="D1467" s="115" t="s">
        <v>342</v>
      </c>
      <c r="E1467" s="115" t="s">
        <v>13</v>
      </c>
      <c r="F1467" s="115" t="s">
        <v>343</v>
      </c>
      <c r="G1467" s="115" t="s">
        <v>344</v>
      </c>
      <c r="H1467" s="115">
        <v>0.56000000000000005</v>
      </c>
      <c r="I1467" s="115">
        <v>0.48</v>
      </c>
      <c r="J1467" s="115" t="s">
        <v>350</v>
      </c>
      <c r="K1467" s="115">
        <v>3.9018691451600002E-2</v>
      </c>
      <c r="L1467" s="115">
        <v>3709.97179592252</v>
      </c>
      <c r="M1467" s="115">
        <v>9.2391250583354108</v>
      </c>
      <c r="N1467" s="115">
        <v>1.3585304905197699</v>
      </c>
      <c r="O1467" s="115">
        <v>0.36049856993394003</v>
      </c>
      <c r="P1467" s="115">
        <v>5.300808203718E-2</v>
      </c>
      <c r="Q1467" s="115">
        <v>144.75824479924199</v>
      </c>
      <c r="R1467" s="115">
        <v>1200</v>
      </c>
      <c r="S1467" s="115" t="s">
        <v>351</v>
      </c>
      <c r="T1467" s="115">
        <v>1200</v>
      </c>
      <c r="U1467" s="115" t="s">
        <v>352</v>
      </c>
      <c r="V1467" s="115" t="s">
        <v>350</v>
      </c>
      <c r="Z1467" s="115">
        <v>0</v>
      </c>
      <c r="AA1467" s="115">
        <v>1</v>
      </c>
      <c r="AB1467" s="115">
        <v>0.36049856993394003</v>
      </c>
      <c r="AC1467" s="115">
        <v>5.300808203718E-2</v>
      </c>
      <c r="AD1467" s="115">
        <v>809.77552555480202</v>
      </c>
      <c r="AF1467" s="115">
        <v>-1</v>
      </c>
      <c r="AG1467" s="115">
        <v>-1</v>
      </c>
      <c r="AH1467" s="115">
        <v>-1</v>
      </c>
      <c r="AI1467" s="115">
        <v>-1</v>
      </c>
      <c r="AJ1467" s="115">
        <v>0</v>
      </c>
      <c r="AM1467" s="115" t="s">
        <v>348</v>
      </c>
      <c r="AN1467" s="115">
        <v>-1</v>
      </c>
      <c r="AQ1467" s="115">
        <v>609</v>
      </c>
      <c r="AR1467" s="115" t="s">
        <v>249</v>
      </c>
      <c r="AS1467" s="115" t="s">
        <v>358</v>
      </c>
      <c r="AT1467" s="115" t="s">
        <v>296</v>
      </c>
      <c r="AV1467" s="115">
        <v>86.368474799866803</v>
      </c>
      <c r="AW1467" s="115">
        <v>0.65675225110000002</v>
      </c>
    </row>
    <row r="1468" spans="1:49" x14ac:dyDescent="0.25">
      <c r="A1468" s="117">
        <v>450000</v>
      </c>
      <c r="B1468" s="117">
        <v>810000</v>
      </c>
      <c r="C1468" s="117">
        <v>810000</v>
      </c>
      <c r="D1468" s="115" t="s">
        <v>342</v>
      </c>
      <c r="E1468" s="115" t="s">
        <v>13</v>
      </c>
      <c r="F1468" s="115" t="s">
        <v>343</v>
      </c>
      <c r="G1468" s="115" t="s">
        <v>344</v>
      </c>
      <c r="H1468" s="115">
        <v>0.56000000000000005</v>
      </c>
      <c r="I1468" s="115">
        <v>0.48</v>
      </c>
      <c r="J1468" s="115" t="s">
        <v>350</v>
      </c>
      <c r="K1468" s="115">
        <v>1.2576011676489999E-2</v>
      </c>
      <c r="L1468" s="115">
        <v>3709.97179592252</v>
      </c>
      <c r="M1468" s="115">
        <v>9.2391250583354108</v>
      </c>
      <c r="N1468" s="115">
        <v>1.3585304905197699</v>
      </c>
      <c r="O1468" s="115">
        <v>0.11619134461423999</v>
      </c>
      <c r="P1468" s="115">
        <v>1.708489531165E-2</v>
      </c>
      <c r="Q1468" s="115">
        <v>46.656648624996102</v>
      </c>
      <c r="R1468" s="115">
        <v>1210</v>
      </c>
      <c r="S1468" s="115" t="s">
        <v>353</v>
      </c>
      <c r="T1468" s="115">
        <v>1210</v>
      </c>
      <c r="U1468" s="115" t="s">
        <v>352</v>
      </c>
      <c r="V1468" s="115" t="s">
        <v>350</v>
      </c>
      <c r="Z1468" s="115">
        <v>0</v>
      </c>
      <c r="AA1468" s="115">
        <v>1</v>
      </c>
      <c r="AB1468" s="115">
        <v>0.11619134461423999</v>
      </c>
      <c r="AC1468" s="115">
        <v>1.708489531165E-2</v>
      </c>
      <c r="AD1468" s="115">
        <v>46.656648624994602</v>
      </c>
      <c r="AF1468" s="115">
        <v>-1</v>
      </c>
      <c r="AG1468" s="115">
        <v>-1</v>
      </c>
      <c r="AH1468" s="115">
        <v>-1</v>
      </c>
      <c r="AI1468" s="115">
        <v>-1</v>
      </c>
      <c r="AJ1468" s="115">
        <v>0</v>
      </c>
      <c r="AM1468" s="115" t="s">
        <v>348</v>
      </c>
      <c r="AN1468" s="115">
        <v>-1</v>
      </c>
      <c r="AQ1468" s="115">
        <v>609</v>
      </c>
      <c r="AR1468" s="115" t="s">
        <v>249</v>
      </c>
      <c r="AS1468" s="115" t="s">
        <v>358</v>
      </c>
      <c r="AT1468" s="115" t="s">
        <v>296</v>
      </c>
      <c r="AV1468" s="115">
        <v>33.992257566119797</v>
      </c>
      <c r="AW1468" s="115">
        <v>3.7839942100000003E-2</v>
      </c>
    </row>
    <row r="1469" spans="1:49" x14ac:dyDescent="0.25">
      <c r="A1469" s="117">
        <v>450000</v>
      </c>
      <c r="B1469" s="117">
        <v>810000</v>
      </c>
      <c r="C1469" s="117">
        <v>810000</v>
      </c>
      <c r="D1469" s="115" t="s">
        <v>342</v>
      </c>
      <c r="E1469" s="115" t="s">
        <v>13</v>
      </c>
      <c r="F1469" s="115" t="s">
        <v>343</v>
      </c>
      <c r="G1469" s="115" t="s">
        <v>344</v>
      </c>
      <c r="H1469" s="115">
        <v>0.56000000000000005</v>
      </c>
      <c r="I1469" s="115">
        <v>0.48</v>
      </c>
      <c r="J1469" s="115" t="s">
        <v>350</v>
      </c>
      <c r="K1469" s="115">
        <v>0.12539650215011</v>
      </c>
      <c r="L1469" s="115">
        <v>3709.97179592252</v>
      </c>
      <c r="M1469" s="115">
        <v>9.2391250583354108</v>
      </c>
      <c r="N1469" s="115">
        <v>1.3585304905197699</v>
      </c>
      <c r="O1469" s="115">
        <v>1.1585539652427199</v>
      </c>
      <c r="P1469" s="115">
        <v>0.17035497157544999</v>
      </c>
      <c r="Q1469" s="115">
        <v>465.21748628425701</v>
      </c>
      <c r="R1469" s="115">
        <v>1210</v>
      </c>
      <c r="S1469" s="115" t="s">
        <v>353</v>
      </c>
      <c r="T1469" s="115">
        <v>1210</v>
      </c>
      <c r="U1469" s="115" t="s">
        <v>352</v>
      </c>
      <c r="V1469" s="115" t="s">
        <v>350</v>
      </c>
      <c r="Z1469" s="115">
        <v>0</v>
      </c>
      <c r="AA1469" s="115">
        <v>1</v>
      </c>
      <c r="AB1469" s="115">
        <v>1.1585539652427199</v>
      </c>
      <c r="AC1469" s="115">
        <v>0.17035497157544999</v>
      </c>
      <c r="AD1469" s="115">
        <v>553.70895853527804</v>
      </c>
      <c r="AF1469" s="115">
        <v>-1</v>
      </c>
      <c r="AG1469" s="115">
        <v>-1</v>
      </c>
      <c r="AH1469" s="115">
        <v>-1</v>
      </c>
      <c r="AI1469" s="115">
        <v>-1</v>
      </c>
      <c r="AJ1469" s="115">
        <v>0</v>
      </c>
      <c r="AM1469" s="115" t="s">
        <v>348</v>
      </c>
      <c r="AN1469" s="115">
        <v>-1</v>
      </c>
      <c r="AQ1469" s="115">
        <v>609</v>
      </c>
      <c r="AR1469" s="115" t="s">
        <v>249</v>
      </c>
      <c r="AS1469" s="115" t="s">
        <v>358</v>
      </c>
      <c r="AT1469" s="115" t="s">
        <v>296</v>
      </c>
      <c r="AV1469" s="115">
        <v>102.05106554553799</v>
      </c>
      <c r="AW1469" s="115">
        <v>0.44907458109999998</v>
      </c>
    </row>
    <row r="1470" spans="1:49" x14ac:dyDescent="0.25">
      <c r="A1470" s="117">
        <v>450000</v>
      </c>
      <c r="B1470" s="117">
        <v>820000</v>
      </c>
      <c r="C1470" s="117">
        <v>820000</v>
      </c>
      <c r="D1470" s="115" t="s">
        <v>342</v>
      </c>
      <c r="E1470" s="115" t="s">
        <v>13</v>
      </c>
      <c r="F1470" s="115" t="s">
        <v>343</v>
      </c>
      <c r="G1470" s="115" t="s">
        <v>344</v>
      </c>
      <c r="H1470" s="115">
        <v>0.56000000000000005</v>
      </c>
      <c r="I1470" s="115">
        <v>0.48</v>
      </c>
      <c r="J1470" s="115" t="s">
        <v>350</v>
      </c>
      <c r="K1470" s="115">
        <v>0.10357415401590001</v>
      </c>
      <c r="L1470" s="115">
        <v>3695.9802375167401</v>
      </c>
      <c r="M1470" s="115">
        <v>9.2064256096435795</v>
      </c>
      <c r="N1470" s="115">
        <v>1.3537952612452899</v>
      </c>
      <c r="O1470" s="115">
        <v>0.95354774402923004</v>
      </c>
      <c r="P1470" s="115">
        <v>0.14021819889421999</v>
      </c>
      <c r="Q1470" s="115">
        <v>382.80802636031501</v>
      </c>
      <c r="R1470" s="115">
        <v>1200</v>
      </c>
      <c r="S1470" s="115" t="s">
        <v>351</v>
      </c>
      <c r="T1470" s="115">
        <v>1200</v>
      </c>
      <c r="U1470" s="115" t="s">
        <v>352</v>
      </c>
      <c r="V1470" s="115" t="s">
        <v>350</v>
      </c>
      <c r="Z1470" s="115">
        <v>0</v>
      </c>
      <c r="AA1470" s="115">
        <v>1</v>
      </c>
      <c r="AB1470" s="115">
        <v>0.95354774402923004</v>
      </c>
      <c r="AC1470" s="115">
        <v>0.14021819889421999</v>
      </c>
      <c r="AD1470" s="115">
        <v>669.73628655212406</v>
      </c>
      <c r="AF1470" s="115">
        <v>-1</v>
      </c>
      <c r="AG1470" s="115">
        <v>-1</v>
      </c>
      <c r="AH1470" s="115">
        <v>-1</v>
      </c>
      <c r="AI1470" s="115">
        <v>-1</v>
      </c>
      <c r="AJ1470" s="115">
        <v>0</v>
      </c>
      <c r="AM1470" s="115" t="s">
        <v>348</v>
      </c>
      <c r="AN1470" s="115">
        <v>-1</v>
      </c>
      <c r="AQ1470" s="115">
        <v>609</v>
      </c>
      <c r="AR1470" s="115" t="s">
        <v>249</v>
      </c>
      <c r="AS1470" s="115" t="s">
        <v>358</v>
      </c>
      <c r="AT1470" s="115" t="s">
        <v>296</v>
      </c>
      <c r="AV1470" s="115">
        <v>116.79964434352399</v>
      </c>
      <c r="AW1470" s="115">
        <v>0.54317622590000003</v>
      </c>
    </row>
    <row r="1471" spans="1:49" x14ac:dyDescent="0.25">
      <c r="A1471" s="117">
        <v>450000</v>
      </c>
      <c r="B1471" s="117">
        <v>820000</v>
      </c>
      <c r="C1471" s="117">
        <v>820000</v>
      </c>
      <c r="D1471" s="115" t="s">
        <v>342</v>
      </c>
      <c r="E1471" s="115" t="s">
        <v>13</v>
      </c>
      <c r="F1471" s="115" t="s">
        <v>343</v>
      </c>
      <c r="G1471" s="115" t="s">
        <v>344</v>
      </c>
      <c r="H1471" s="115">
        <v>0.56000000000000005</v>
      </c>
      <c r="I1471" s="115">
        <v>0.48</v>
      </c>
      <c r="J1471" s="115" t="s">
        <v>350</v>
      </c>
      <c r="K1471" s="115">
        <v>1.2623539781E-3</v>
      </c>
      <c r="L1471" s="115">
        <v>3695.9802375167401</v>
      </c>
      <c r="M1471" s="115">
        <v>9.2064256096435795</v>
      </c>
      <c r="N1471" s="115">
        <v>1.3537952612452899</v>
      </c>
      <c r="O1471" s="115">
        <v>1.1621767992450001E-2</v>
      </c>
      <c r="P1471" s="115">
        <v>1.7089688335700001E-3</v>
      </c>
      <c r="Q1471" s="115">
        <v>4.6656353558230199</v>
      </c>
      <c r="R1471" s="115">
        <v>1210</v>
      </c>
      <c r="S1471" s="115" t="s">
        <v>353</v>
      </c>
      <c r="T1471" s="115">
        <v>1210</v>
      </c>
      <c r="U1471" s="115" t="s">
        <v>352</v>
      </c>
      <c r="V1471" s="115" t="s">
        <v>350</v>
      </c>
      <c r="Z1471" s="115">
        <v>0</v>
      </c>
      <c r="AA1471" s="115">
        <v>1</v>
      </c>
      <c r="AB1471" s="115">
        <v>1.1621767992450001E-2</v>
      </c>
      <c r="AC1471" s="115">
        <v>1.7089688335700001E-3</v>
      </c>
      <c r="AD1471" s="115">
        <v>4.6656353558222499</v>
      </c>
      <c r="AF1471" s="115">
        <v>-1</v>
      </c>
      <c r="AG1471" s="115">
        <v>-1</v>
      </c>
      <c r="AH1471" s="115">
        <v>-1</v>
      </c>
      <c r="AI1471" s="115">
        <v>-1</v>
      </c>
      <c r="AJ1471" s="115">
        <v>0</v>
      </c>
      <c r="AM1471" s="115" t="s">
        <v>348</v>
      </c>
      <c r="AN1471" s="115">
        <v>-1</v>
      </c>
      <c r="AQ1471" s="115">
        <v>609</v>
      </c>
      <c r="AR1471" s="115" t="s">
        <v>249</v>
      </c>
      <c r="AS1471" s="115" t="s">
        <v>358</v>
      </c>
      <c r="AT1471" s="115" t="s">
        <v>296</v>
      </c>
      <c r="AV1471" s="115">
        <v>12.9175698417486</v>
      </c>
      <c r="AW1471" s="115">
        <v>3.7839702999999999E-3</v>
      </c>
    </row>
    <row r="1472" spans="1:49" x14ac:dyDescent="0.25">
      <c r="A1472" s="117">
        <v>450000</v>
      </c>
      <c r="B1472" s="117">
        <v>820000</v>
      </c>
      <c r="C1472" s="117">
        <v>820000</v>
      </c>
      <c r="D1472" s="115" t="s">
        <v>342</v>
      </c>
      <c r="E1472" s="115" t="s">
        <v>13</v>
      </c>
      <c r="F1472" s="115" t="s">
        <v>343</v>
      </c>
      <c r="G1472" s="115" t="s">
        <v>344</v>
      </c>
      <c r="H1472" s="115">
        <v>0.56000000000000005</v>
      </c>
      <c r="I1472" s="115">
        <v>0.48</v>
      </c>
      <c r="J1472" s="115" t="s">
        <v>350</v>
      </c>
      <c r="K1472" s="115">
        <v>8.9457304352899992E-3</v>
      </c>
      <c r="L1472" s="115">
        <v>3695.9802375167401</v>
      </c>
      <c r="M1472" s="115">
        <v>9.2064256096435795</v>
      </c>
      <c r="N1472" s="115">
        <v>1.3537952612452899</v>
      </c>
      <c r="O1472" s="115">
        <v>8.2358201776420004E-2</v>
      </c>
      <c r="P1472" s="115">
        <v>1.211068747167E-2</v>
      </c>
      <c r="Q1472" s="115">
        <v>33.063242898983802</v>
      </c>
      <c r="R1472" s="115">
        <v>1210</v>
      </c>
      <c r="S1472" s="115" t="s">
        <v>353</v>
      </c>
      <c r="T1472" s="115">
        <v>1210</v>
      </c>
      <c r="U1472" s="115" t="s">
        <v>352</v>
      </c>
      <c r="V1472" s="115" t="s">
        <v>350</v>
      </c>
      <c r="Z1472" s="115">
        <v>0</v>
      </c>
      <c r="AA1472" s="115">
        <v>1</v>
      </c>
      <c r="AB1472" s="115">
        <v>8.2358201776420004E-2</v>
      </c>
      <c r="AC1472" s="115">
        <v>1.211068747167E-2</v>
      </c>
      <c r="AD1472" s="115">
        <v>33.063242898984697</v>
      </c>
      <c r="AF1472" s="115">
        <v>-1</v>
      </c>
      <c r="AG1472" s="115">
        <v>-1</v>
      </c>
      <c r="AH1472" s="115">
        <v>-1</v>
      </c>
      <c r="AI1472" s="115">
        <v>-1</v>
      </c>
      <c r="AJ1472" s="115">
        <v>0</v>
      </c>
      <c r="AM1472" s="115" t="s">
        <v>348</v>
      </c>
      <c r="AN1472" s="115">
        <v>-1</v>
      </c>
      <c r="AQ1472" s="115">
        <v>609</v>
      </c>
      <c r="AR1472" s="115" t="s">
        <v>249</v>
      </c>
      <c r="AS1472" s="115" t="s">
        <v>358</v>
      </c>
      <c r="AT1472" s="115" t="s">
        <v>296</v>
      </c>
      <c r="AV1472" s="115">
        <v>57.407343106042198</v>
      </c>
      <c r="AW1472" s="115">
        <v>2.6815282199999999E-2</v>
      </c>
    </row>
    <row r="1473" spans="1:49" x14ac:dyDescent="0.25">
      <c r="A1473" s="117">
        <v>450000</v>
      </c>
      <c r="B1473" s="117">
        <v>820000</v>
      </c>
      <c r="C1473" s="117">
        <v>820000</v>
      </c>
      <c r="D1473" s="115" t="s">
        <v>342</v>
      </c>
      <c r="E1473" s="115" t="s">
        <v>13</v>
      </c>
      <c r="F1473" s="115" t="s">
        <v>343</v>
      </c>
      <c r="G1473" s="115" t="s">
        <v>344</v>
      </c>
      <c r="H1473" s="115">
        <v>0.56000000000000005</v>
      </c>
      <c r="I1473" s="115">
        <v>0.48</v>
      </c>
      <c r="J1473" s="115" t="s">
        <v>350</v>
      </c>
      <c r="K1473" s="115">
        <v>7.8620894219899994E-3</v>
      </c>
      <c r="L1473" s="115">
        <v>3695.9802375167401</v>
      </c>
      <c r="M1473" s="115">
        <v>9.2064256096435795</v>
      </c>
      <c r="N1473" s="115">
        <v>1.3537952612452899</v>
      </c>
      <c r="O1473" s="115">
        <v>7.2381741399970001E-2</v>
      </c>
      <c r="P1473" s="115">
        <v>1.064365940298E-2</v>
      </c>
      <c r="Q1473" s="115">
        <v>29.0581271292866</v>
      </c>
      <c r="R1473" s="115">
        <v>1210</v>
      </c>
      <c r="S1473" s="115" t="s">
        <v>353</v>
      </c>
      <c r="T1473" s="115">
        <v>1210</v>
      </c>
      <c r="U1473" s="115" t="s">
        <v>352</v>
      </c>
      <c r="V1473" s="115" t="s">
        <v>350</v>
      </c>
      <c r="Z1473" s="115">
        <v>0</v>
      </c>
      <c r="AA1473" s="115">
        <v>1</v>
      </c>
      <c r="AB1473" s="115">
        <v>7.2381741399970001E-2</v>
      </c>
      <c r="AC1473" s="115">
        <v>1.064365940298E-2</v>
      </c>
      <c r="AD1473" s="115">
        <v>29.0581271292865</v>
      </c>
      <c r="AF1473" s="115">
        <v>-1</v>
      </c>
      <c r="AG1473" s="115">
        <v>-1</v>
      </c>
      <c r="AH1473" s="115">
        <v>-1</v>
      </c>
      <c r="AI1473" s="115">
        <v>-1</v>
      </c>
      <c r="AJ1473" s="115">
        <v>0</v>
      </c>
      <c r="AM1473" s="115" t="s">
        <v>348</v>
      </c>
      <c r="AN1473" s="115">
        <v>-1</v>
      </c>
      <c r="AQ1473" s="115">
        <v>609</v>
      </c>
      <c r="AR1473" s="115" t="s">
        <v>249</v>
      </c>
      <c r="AS1473" s="115" t="s">
        <v>358</v>
      </c>
      <c r="AT1473" s="115" t="s">
        <v>296</v>
      </c>
      <c r="AV1473" s="115">
        <v>37.904868243044497</v>
      </c>
      <c r="AW1473" s="115">
        <v>2.3567013099999999E-2</v>
      </c>
    </row>
    <row r="1474" spans="1:49" x14ac:dyDescent="0.25">
      <c r="A1474" s="117">
        <v>450000</v>
      </c>
      <c r="B1474" s="117">
        <v>820000</v>
      </c>
      <c r="C1474" s="117">
        <v>820000</v>
      </c>
      <c r="D1474" s="115" t="s">
        <v>342</v>
      </c>
      <c r="E1474" s="115" t="s">
        <v>13</v>
      </c>
      <c r="F1474" s="115" t="s">
        <v>343</v>
      </c>
      <c r="G1474" s="115" t="s">
        <v>344</v>
      </c>
      <c r="H1474" s="115">
        <v>0.56000000000000005</v>
      </c>
      <c r="I1474" s="115">
        <v>0.48</v>
      </c>
      <c r="J1474" s="115" t="s">
        <v>350</v>
      </c>
      <c r="K1474" s="115">
        <v>3.1356500498729997E-2</v>
      </c>
      <c r="L1474" s="115">
        <v>3709.97179592252</v>
      </c>
      <c r="M1474" s="115">
        <v>9.2391250583354108</v>
      </c>
      <c r="N1474" s="115">
        <v>1.3585304905197699</v>
      </c>
      <c r="O1474" s="115">
        <v>0.28970662949958997</v>
      </c>
      <c r="P1474" s="115">
        <v>4.2598762003530001E-2</v>
      </c>
      <c r="Q1474" s="115">
        <v>116.33173246914799</v>
      </c>
      <c r="R1474" s="115">
        <v>1210</v>
      </c>
      <c r="S1474" s="115" t="s">
        <v>353</v>
      </c>
      <c r="T1474" s="115">
        <v>1210</v>
      </c>
      <c r="U1474" s="115" t="s">
        <v>352</v>
      </c>
      <c r="V1474" s="115" t="s">
        <v>350</v>
      </c>
      <c r="Z1474" s="115">
        <v>0</v>
      </c>
      <c r="AA1474" s="115">
        <v>1</v>
      </c>
      <c r="AB1474" s="115">
        <v>0.28970662949958997</v>
      </c>
      <c r="AC1474" s="115">
        <v>4.2598762003530001E-2</v>
      </c>
      <c r="AD1474" s="115">
        <v>116.331732469147</v>
      </c>
      <c r="AF1474" s="115">
        <v>-1</v>
      </c>
      <c r="AG1474" s="115">
        <v>-1</v>
      </c>
      <c r="AH1474" s="115">
        <v>-1</v>
      </c>
      <c r="AI1474" s="115">
        <v>-1</v>
      </c>
      <c r="AJ1474" s="115">
        <v>0</v>
      </c>
      <c r="AM1474" s="115" t="s">
        <v>348</v>
      </c>
      <c r="AN1474" s="115">
        <v>-1</v>
      </c>
      <c r="AQ1474" s="115">
        <v>609</v>
      </c>
      <c r="AR1474" s="115" t="s">
        <v>249</v>
      </c>
      <c r="AS1474" s="115" t="s">
        <v>358</v>
      </c>
      <c r="AT1474" s="115" t="s">
        <v>296</v>
      </c>
      <c r="AV1474" s="115">
        <v>61.244435167378697</v>
      </c>
      <c r="AW1474" s="115">
        <v>9.4348525899999994E-2</v>
      </c>
    </row>
    <row r="1475" spans="1:49" x14ac:dyDescent="0.25">
      <c r="A1475" s="117">
        <v>450000</v>
      </c>
      <c r="B1475" s="117">
        <v>820000</v>
      </c>
      <c r="C1475" s="117">
        <v>820000</v>
      </c>
      <c r="D1475" s="115" t="s">
        <v>342</v>
      </c>
      <c r="E1475" s="115" t="s">
        <v>13</v>
      </c>
      <c r="F1475" s="115" t="s">
        <v>343</v>
      </c>
      <c r="G1475" s="115" t="s">
        <v>344</v>
      </c>
      <c r="H1475" s="115">
        <v>0.56000000000000005</v>
      </c>
      <c r="I1475" s="115">
        <v>0.48</v>
      </c>
      <c r="J1475" s="115" t="s">
        <v>350</v>
      </c>
      <c r="K1475" s="115">
        <v>2.6057331013910001E-2</v>
      </c>
      <c r="L1475" s="115">
        <v>3709.97179592252</v>
      </c>
      <c r="M1475" s="115">
        <v>9.2391250583354108</v>
      </c>
      <c r="N1475" s="115">
        <v>1.3585304905197699</v>
      </c>
      <c r="O1475" s="115">
        <v>0.24074693992394999</v>
      </c>
      <c r="P1475" s="115">
        <v>3.5399678683959997E-2</v>
      </c>
      <c r="Q1475" s="115">
        <v>96.671963138623298</v>
      </c>
      <c r="R1475" s="115">
        <v>1210</v>
      </c>
      <c r="S1475" s="115" t="s">
        <v>353</v>
      </c>
      <c r="T1475" s="115">
        <v>1210</v>
      </c>
      <c r="U1475" s="115" t="s">
        <v>352</v>
      </c>
      <c r="V1475" s="115" t="s">
        <v>350</v>
      </c>
      <c r="Z1475" s="115">
        <v>0</v>
      </c>
      <c r="AA1475" s="115">
        <v>1</v>
      </c>
      <c r="AB1475" s="115">
        <v>0.24074693992394999</v>
      </c>
      <c r="AC1475" s="115">
        <v>3.5399678683959997E-2</v>
      </c>
      <c r="AD1475" s="115">
        <v>96.671963138625102</v>
      </c>
      <c r="AF1475" s="115">
        <v>-1</v>
      </c>
      <c r="AG1475" s="115">
        <v>-1</v>
      </c>
      <c r="AH1475" s="115">
        <v>-1</v>
      </c>
      <c r="AI1475" s="115">
        <v>-1</v>
      </c>
      <c r="AJ1475" s="115">
        <v>0</v>
      </c>
      <c r="AM1475" s="115" t="s">
        <v>348</v>
      </c>
      <c r="AN1475" s="115">
        <v>-1</v>
      </c>
      <c r="AQ1475" s="115">
        <v>609</v>
      </c>
      <c r="AR1475" s="115" t="s">
        <v>249</v>
      </c>
      <c r="AS1475" s="115" t="s">
        <v>358</v>
      </c>
      <c r="AT1475" s="115" t="s">
        <v>296</v>
      </c>
      <c r="AV1475" s="115">
        <v>57.325140050326603</v>
      </c>
      <c r="AW1475" s="115">
        <v>7.8403863000000004E-2</v>
      </c>
    </row>
    <row r="1476" spans="1:49" x14ac:dyDescent="0.25">
      <c r="A1476" s="117">
        <v>450000</v>
      </c>
      <c r="B1476" s="117">
        <v>820000</v>
      </c>
      <c r="C1476" s="117">
        <v>820000</v>
      </c>
      <c r="D1476" s="115" t="s">
        <v>342</v>
      </c>
      <c r="E1476" s="115" t="s">
        <v>13</v>
      </c>
      <c r="F1476" s="115" t="s">
        <v>343</v>
      </c>
      <c r="G1476" s="115" t="s">
        <v>344</v>
      </c>
      <c r="H1476" s="115">
        <v>0.56000000000000005</v>
      </c>
      <c r="I1476" s="115">
        <v>0.48</v>
      </c>
      <c r="J1476" s="115" t="s">
        <v>350</v>
      </c>
      <c r="K1476" s="115">
        <v>7.0273422323520005E-2</v>
      </c>
      <c r="L1476" s="115">
        <v>3709.97179592252</v>
      </c>
      <c r="M1476" s="115">
        <v>9.2391250583354108</v>
      </c>
      <c r="N1476" s="115">
        <v>1.3585304905197699</v>
      </c>
      <c r="O1476" s="115">
        <v>0.64926493712426003</v>
      </c>
      <c r="P1476" s="115">
        <v>9.5468586899680005E-2</v>
      </c>
      <c r="Q1476" s="115">
        <v>260.71241482322898</v>
      </c>
      <c r="R1476" s="115">
        <v>1210</v>
      </c>
      <c r="S1476" s="115" t="s">
        <v>353</v>
      </c>
      <c r="T1476" s="115">
        <v>1210</v>
      </c>
      <c r="U1476" s="115" t="s">
        <v>352</v>
      </c>
      <c r="V1476" s="115" t="s">
        <v>350</v>
      </c>
      <c r="Z1476" s="115">
        <v>0</v>
      </c>
      <c r="AA1476" s="115">
        <v>1</v>
      </c>
      <c r="AB1476" s="115">
        <v>0.64926493712426003</v>
      </c>
      <c r="AC1476" s="115">
        <v>9.5468586899680005E-2</v>
      </c>
      <c r="AD1476" s="115">
        <v>311.46048754435299</v>
      </c>
      <c r="AF1476" s="115">
        <v>-1</v>
      </c>
      <c r="AG1476" s="115">
        <v>-1</v>
      </c>
      <c r="AH1476" s="115">
        <v>-1</v>
      </c>
      <c r="AI1476" s="115">
        <v>-1</v>
      </c>
      <c r="AJ1476" s="115">
        <v>0</v>
      </c>
      <c r="AM1476" s="115" t="s">
        <v>348</v>
      </c>
      <c r="AN1476" s="115">
        <v>-1</v>
      </c>
      <c r="AQ1476" s="115">
        <v>609</v>
      </c>
      <c r="AR1476" s="115" t="s">
        <v>249</v>
      </c>
      <c r="AS1476" s="115" t="s">
        <v>358</v>
      </c>
      <c r="AT1476" s="115" t="s">
        <v>296</v>
      </c>
      <c r="AV1476" s="115">
        <v>90.706702734678899</v>
      </c>
      <c r="AW1476" s="115">
        <v>0.25260380170000002</v>
      </c>
    </row>
    <row r="1477" spans="1:49" x14ac:dyDescent="0.25">
      <c r="A1477" s="117">
        <v>450000</v>
      </c>
      <c r="B1477" s="117">
        <v>820000</v>
      </c>
      <c r="C1477" s="117">
        <v>820000</v>
      </c>
      <c r="D1477" s="115" t="s">
        <v>342</v>
      </c>
      <c r="E1477" s="115" t="s">
        <v>13</v>
      </c>
      <c r="F1477" s="115" t="s">
        <v>343</v>
      </c>
      <c r="G1477" s="115" t="s">
        <v>344</v>
      </c>
      <c r="H1477" s="115">
        <v>0.56000000000000005</v>
      </c>
      <c r="I1477" s="115">
        <v>0.48</v>
      </c>
      <c r="J1477" s="115" t="s">
        <v>350</v>
      </c>
      <c r="K1477" s="115">
        <v>0.25775217961523</v>
      </c>
      <c r="L1477" s="115">
        <v>3709.97179592252</v>
      </c>
      <c r="M1477" s="115">
        <v>9.2391250583354108</v>
      </c>
      <c r="N1477" s="115">
        <v>1.3585304905197699</v>
      </c>
      <c r="O1477" s="115">
        <v>2.3814046215237101</v>
      </c>
      <c r="P1477" s="115">
        <v>0.35016419500522999</v>
      </c>
      <c r="Q1477" s="115">
        <v>956.25331671008905</v>
      </c>
      <c r="R1477" s="115">
        <v>1210</v>
      </c>
      <c r="S1477" s="115" t="s">
        <v>353</v>
      </c>
      <c r="T1477" s="115">
        <v>1210</v>
      </c>
      <c r="U1477" s="115" t="s">
        <v>352</v>
      </c>
      <c r="V1477" s="115" t="s">
        <v>350</v>
      </c>
      <c r="Z1477" s="115">
        <v>0</v>
      </c>
      <c r="AA1477" s="115">
        <v>1</v>
      </c>
      <c r="AB1477" s="115">
        <v>2.3814046215237101</v>
      </c>
      <c r="AC1477" s="115">
        <v>0.35016419500522999</v>
      </c>
      <c r="AD1477" s="115">
        <v>1133.1360587925401</v>
      </c>
      <c r="AF1477" s="115">
        <v>-1</v>
      </c>
      <c r="AG1477" s="115">
        <v>-1</v>
      </c>
      <c r="AH1477" s="115">
        <v>-1</v>
      </c>
      <c r="AI1477" s="115">
        <v>-1</v>
      </c>
      <c r="AJ1477" s="115">
        <v>0</v>
      </c>
      <c r="AM1477" s="115" t="s">
        <v>348</v>
      </c>
      <c r="AN1477" s="115">
        <v>-1</v>
      </c>
      <c r="AQ1477" s="115">
        <v>609</v>
      </c>
      <c r="AR1477" s="115" t="s">
        <v>249</v>
      </c>
      <c r="AS1477" s="115" t="s">
        <v>358</v>
      </c>
      <c r="AT1477" s="115" t="s">
        <v>296</v>
      </c>
      <c r="AV1477" s="115">
        <v>130.859064740452</v>
      </c>
      <c r="AW1477" s="115">
        <v>0.91900734699999997</v>
      </c>
    </row>
    <row r="1478" spans="1:49" x14ac:dyDescent="0.25">
      <c r="A1478" s="117">
        <v>450000</v>
      </c>
      <c r="B1478" s="117">
        <v>820000</v>
      </c>
      <c r="C1478" s="117">
        <v>820000</v>
      </c>
      <c r="D1478" s="115" t="s">
        <v>342</v>
      </c>
      <c r="E1478" s="115" t="s">
        <v>13</v>
      </c>
      <c r="F1478" s="115" t="s">
        <v>343</v>
      </c>
      <c r="G1478" s="115" t="s">
        <v>344</v>
      </c>
      <c r="H1478" s="115">
        <v>0.56000000000000005</v>
      </c>
      <c r="I1478" s="115">
        <v>0.48</v>
      </c>
      <c r="J1478" s="115" t="s">
        <v>350</v>
      </c>
      <c r="K1478" s="115">
        <v>0.1409179449321</v>
      </c>
      <c r="L1478" s="115">
        <v>3709.97179592252</v>
      </c>
      <c r="M1478" s="115">
        <v>9.2391250583354108</v>
      </c>
      <c r="N1478" s="115">
        <v>1.3585304905197699</v>
      </c>
      <c r="O1478" s="115">
        <v>1.30195851619136</v>
      </c>
      <c r="P1478" s="115">
        <v>0.19144132485165</v>
      </c>
      <c r="Q1478" s="115">
        <v>522.80160123747999</v>
      </c>
      <c r="R1478" s="115">
        <v>1210</v>
      </c>
      <c r="S1478" s="115" t="s">
        <v>353</v>
      </c>
      <c r="T1478" s="115">
        <v>1210</v>
      </c>
      <c r="U1478" s="115" t="s">
        <v>352</v>
      </c>
      <c r="V1478" s="115" t="s">
        <v>350</v>
      </c>
      <c r="Z1478" s="115">
        <v>0</v>
      </c>
      <c r="AA1478" s="115">
        <v>1</v>
      </c>
      <c r="AB1478" s="115">
        <v>1.30195851619136</v>
      </c>
      <c r="AC1478" s="115">
        <v>0.19144132485165</v>
      </c>
      <c r="AD1478" s="115">
        <v>614.72633561042403</v>
      </c>
      <c r="AF1478" s="115">
        <v>-1</v>
      </c>
      <c r="AG1478" s="115">
        <v>-1</v>
      </c>
      <c r="AH1478" s="115">
        <v>-1</v>
      </c>
      <c r="AI1478" s="115">
        <v>-1</v>
      </c>
      <c r="AJ1478" s="115">
        <v>0</v>
      </c>
      <c r="AM1478" s="115" t="s">
        <v>348</v>
      </c>
      <c r="AN1478" s="115">
        <v>-1</v>
      </c>
      <c r="AQ1478" s="115">
        <v>609</v>
      </c>
      <c r="AR1478" s="115" t="s">
        <v>249</v>
      </c>
      <c r="AS1478" s="115" t="s">
        <v>358</v>
      </c>
      <c r="AT1478" s="115" t="s">
        <v>296</v>
      </c>
      <c r="AV1478" s="115">
        <v>106.072620369406</v>
      </c>
      <c r="AW1478" s="115">
        <v>0.49856150500000002</v>
      </c>
    </row>
    <row r="1479" spans="1:49" x14ac:dyDescent="0.25">
      <c r="A1479" s="117">
        <v>450000</v>
      </c>
      <c r="B1479" s="117">
        <v>830000</v>
      </c>
      <c r="C1479" s="117">
        <v>830000</v>
      </c>
      <c r="D1479" s="115" t="s">
        <v>342</v>
      </c>
      <c r="E1479" s="115" t="s">
        <v>13</v>
      </c>
      <c r="F1479" s="115" t="s">
        <v>343</v>
      </c>
      <c r="G1479" s="115" t="s">
        <v>344</v>
      </c>
      <c r="H1479" s="115">
        <v>0.56000000000000005</v>
      </c>
      <c r="I1479" s="115">
        <v>0.48</v>
      </c>
      <c r="J1479" s="115" t="s">
        <v>350</v>
      </c>
      <c r="K1479" s="115">
        <v>4.9219488269549999E-2</v>
      </c>
      <c r="L1479" s="115">
        <v>3693.0566576123501</v>
      </c>
      <c r="M1479" s="115">
        <v>9.1996039415881707</v>
      </c>
      <c r="N1479" s="115">
        <v>1.35280780894696</v>
      </c>
      <c r="O1479" s="115">
        <v>0.45279979828757</v>
      </c>
      <c r="P1479" s="115">
        <v>6.658450808343E-2</v>
      </c>
      <c r="Q1479" s="115">
        <v>181.77035883816399</v>
      </c>
      <c r="R1479" s="115">
        <v>1200</v>
      </c>
      <c r="S1479" s="115" t="s">
        <v>351</v>
      </c>
      <c r="T1479" s="115">
        <v>1200</v>
      </c>
      <c r="U1479" s="115" t="s">
        <v>352</v>
      </c>
      <c r="V1479" s="115" t="s">
        <v>350</v>
      </c>
      <c r="Z1479" s="115">
        <v>0</v>
      </c>
      <c r="AA1479" s="115">
        <v>1</v>
      </c>
      <c r="AB1479" s="115">
        <v>0.45279979828757</v>
      </c>
      <c r="AC1479" s="115">
        <v>6.658450808343E-2</v>
      </c>
      <c r="AD1479" s="115">
        <v>523.73883690977402</v>
      </c>
      <c r="AF1479" s="115">
        <v>-1</v>
      </c>
      <c r="AG1479" s="115">
        <v>-1</v>
      </c>
      <c r="AH1479" s="115">
        <v>-1</v>
      </c>
      <c r="AI1479" s="115">
        <v>-1</v>
      </c>
      <c r="AJ1479" s="115">
        <v>0</v>
      </c>
      <c r="AM1479" s="115" t="s">
        <v>348</v>
      </c>
      <c r="AN1479" s="115">
        <v>-1</v>
      </c>
      <c r="AQ1479" s="115">
        <v>609</v>
      </c>
      <c r="AR1479" s="115" t="s">
        <v>249</v>
      </c>
      <c r="AS1479" s="115" t="s">
        <v>358</v>
      </c>
      <c r="AT1479" s="115" t="s">
        <v>296</v>
      </c>
      <c r="AV1479" s="115">
        <v>108.04066801269801</v>
      </c>
      <c r="AW1479" s="115">
        <v>0.42476791310000001</v>
      </c>
    </row>
    <row r="1480" spans="1:49" x14ac:dyDescent="0.25">
      <c r="A1480" s="117">
        <v>450000</v>
      </c>
      <c r="B1480" s="117">
        <v>840000</v>
      </c>
      <c r="C1480" s="117">
        <v>840000</v>
      </c>
      <c r="D1480" s="115" t="s">
        <v>342</v>
      </c>
      <c r="E1480" s="115" t="s">
        <v>13</v>
      </c>
      <c r="F1480" s="115" t="s">
        <v>343</v>
      </c>
      <c r="G1480" s="115" t="s">
        <v>344</v>
      </c>
      <c r="H1480" s="115">
        <v>0.56000000000000005</v>
      </c>
      <c r="I1480" s="115">
        <v>0.48</v>
      </c>
      <c r="J1480" s="115" t="s">
        <v>350</v>
      </c>
      <c r="K1480" s="115">
        <v>9.3848933463379997E-2</v>
      </c>
      <c r="L1480" s="115">
        <v>3698.6259350974201</v>
      </c>
      <c r="M1480" s="115">
        <v>9.2126138000014404</v>
      </c>
      <c r="N1480" s="115">
        <v>1.3546915574837399</v>
      </c>
      <c r="O1480" s="115">
        <v>0.86459397954021999</v>
      </c>
      <c r="P1480" s="115">
        <v>0.12713635784169999</v>
      </c>
      <c r="Q1480" s="115">
        <v>347.11209928891901</v>
      </c>
      <c r="R1480" s="115">
        <v>1200</v>
      </c>
      <c r="S1480" s="115" t="s">
        <v>351</v>
      </c>
      <c r="T1480" s="115">
        <v>1200</v>
      </c>
      <c r="U1480" s="115" t="s">
        <v>352</v>
      </c>
      <c r="V1480" s="115" t="s">
        <v>350</v>
      </c>
      <c r="Z1480" s="115">
        <v>0</v>
      </c>
      <c r="AA1480" s="115">
        <v>1</v>
      </c>
      <c r="AB1480" s="115">
        <v>0.86459397954021999</v>
      </c>
      <c r="AC1480" s="115">
        <v>0.12713635784169999</v>
      </c>
      <c r="AD1480" s="115">
        <v>347.11209928891901</v>
      </c>
      <c r="AF1480" s="115">
        <v>-1</v>
      </c>
      <c r="AG1480" s="115">
        <v>-1</v>
      </c>
      <c r="AH1480" s="115">
        <v>-1</v>
      </c>
      <c r="AI1480" s="115">
        <v>-1</v>
      </c>
      <c r="AJ1480" s="115">
        <v>0</v>
      </c>
      <c r="AM1480" s="115" t="s">
        <v>348</v>
      </c>
      <c r="AN1480" s="115">
        <v>-1</v>
      </c>
      <c r="AQ1480" s="115">
        <v>609</v>
      </c>
      <c r="AR1480" s="115" t="s">
        <v>249</v>
      </c>
      <c r="AS1480" s="115" t="s">
        <v>358</v>
      </c>
      <c r="AT1480" s="115" t="s">
        <v>296</v>
      </c>
      <c r="AV1480" s="115">
        <v>99.573860952890101</v>
      </c>
      <c r="AW1480" s="115">
        <v>0.28151832869999999</v>
      </c>
    </row>
    <row r="1481" spans="1:49" x14ac:dyDescent="0.25">
      <c r="A1481" s="117">
        <v>450000</v>
      </c>
      <c r="B1481" s="117">
        <v>840000</v>
      </c>
      <c r="C1481" s="117">
        <v>840000</v>
      </c>
      <c r="D1481" s="115" t="s">
        <v>342</v>
      </c>
      <c r="E1481" s="115" t="s">
        <v>13</v>
      </c>
      <c r="F1481" s="115" t="s">
        <v>343</v>
      </c>
      <c r="G1481" s="115" t="s">
        <v>344</v>
      </c>
      <c r="H1481" s="115">
        <v>0.56000000000000005</v>
      </c>
      <c r="I1481" s="115">
        <v>0.48</v>
      </c>
      <c r="J1481" s="115" t="s">
        <v>350</v>
      </c>
      <c r="K1481" s="115">
        <v>2.265186140656E-2</v>
      </c>
      <c r="L1481" s="115">
        <v>3698.6259350974201</v>
      </c>
      <c r="M1481" s="115">
        <v>9.2126138000014404</v>
      </c>
      <c r="N1481" s="115">
        <v>1.3546915574837399</v>
      </c>
      <c r="O1481" s="115">
        <v>0.2086828509898</v>
      </c>
      <c r="P1481" s="115">
        <v>3.0686285408759999E-2</v>
      </c>
      <c r="Q1481" s="115">
        <v>83.780762076539006</v>
      </c>
      <c r="R1481" s="115">
        <v>1200</v>
      </c>
      <c r="S1481" s="115" t="s">
        <v>351</v>
      </c>
      <c r="T1481" s="115">
        <v>1200</v>
      </c>
      <c r="U1481" s="115" t="s">
        <v>352</v>
      </c>
      <c r="V1481" s="115" t="s">
        <v>350</v>
      </c>
      <c r="Z1481" s="115">
        <v>0</v>
      </c>
      <c r="AA1481" s="115">
        <v>1</v>
      </c>
      <c r="AB1481" s="115">
        <v>0.2086828509898</v>
      </c>
      <c r="AC1481" s="115">
        <v>3.0686285408759999E-2</v>
      </c>
      <c r="AD1481" s="115">
        <v>83.780762076538593</v>
      </c>
      <c r="AF1481" s="115">
        <v>-1</v>
      </c>
      <c r="AG1481" s="115">
        <v>-1</v>
      </c>
      <c r="AH1481" s="115">
        <v>-1</v>
      </c>
      <c r="AI1481" s="115">
        <v>-1</v>
      </c>
      <c r="AJ1481" s="115">
        <v>0</v>
      </c>
      <c r="AM1481" s="115" t="s">
        <v>348</v>
      </c>
      <c r="AN1481" s="115">
        <v>-1</v>
      </c>
      <c r="AQ1481" s="115">
        <v>609</v>
      </c>
      <c r="AR1481" s="115" t="s">
        <v>249</v>
      </c>
      <c r="AS1481" s="115" t="s">
        <v>358</v>
      </c>
      <c r="AT1481" s="115" t="s">
        <v>296</v>
      </c>
      <c r="AV1481" s="115">
        <v>39.240391917059803</v>
      </c>
      <c r="AW1481" s="115">
        <v>6.7948712100000003E-2</v>
      </c>
    </row>
    <row r="1482" spans="1:49" x14ac:dyDescent="0.25">
      <c r="A1482" s="117">
        <v>450000</v>
      </c>
      <c r="B1482" s="117">
        <v>840000</v>
      </c>
      <c r="C1482" s="117">
        <v>840000</v>
      </c>
      <c r="D1482" s="115" t="s">
        <v>342</v>
      </c>
      <c r="E1482" s="115" t="s">
        <v>13</v>
      </c>
      <c r="F1482" s="115" t="s">
        <v>343</v>
      </c>
      <c r="G1482" s="115" t="s">
        <v>344</v>
      </c>
      <c r="H1482" s="115">
        <v>0.56000000000000005</v>
      </c>
      <c r="I1482" s="115">
        <v>0.48</v>
      </c>
      <c r="J1482" s="115" t="s">
        <v>350</v>
      </c>
      <c r="K1482" s="115">
        <v>0.38282535811696</v>
      </c>
      <c r="L1482" s="115">
        <v>3698.6259350974201</v>
      </c>
      <c r="M1482" s="115">
        <v>9.2126138000014404</v>
      </c>
      <c r="N1482" s="115">
        <v>1.3546915574837399</v>
      </c>
      <c r="O1482" s="115">
        <v>3.5268221771788202</v>
      </c>
      <c r="P1482" s="115">
        <v>0.51861028063173997</v>
      </c>
      <c r="Q1482" s="115">
        <v>1415.9277981443599</v>
      </c>
      <c r="R1482" s="115">
        <v>1210</v>
      </c>
      <c r="S1482" s="115" t="s">
        <v>353</v>
      </c>
      <c r="T1482" s="115">
        <v>1210</v>
      </c>
      <c r="U1482" s="115" t="s">
        <v>352</v>
      </c>
      <c r="V1482" s="115" t="s">
        <v>350</v>
      </c>
      <c r="Z1482" s="115">
        <v>0</v>
      </c>
      <c r="AA1482" s="115">
        <v>1</v>
      </c>
      <c r="AB1482" s="115">
        <v>3.5268221771788202</v>
      </c>
      <c r="AC1482" s="115">
        <v>0.51861028063173997</v>
      </c>
      <c r="AD1482" s="115">
        <v>1415.9277981443599</v>
      </c>
      <c r="AF1482" s="115">
        <v>-1</v>
      </c>
      <c r="AG1482" s="115">
        <v>-1</v>
      </c>
      <c r="AH1482" s="115">
        <v>-1</v>
      </c>
      <c r="AI1482" s="115">
        <v>-1</v>
      </c>
      <c r="AJ1482" s="115">
        <v>0</v>
      </c>
      <c r="AM1482" s="115" t="s">
        <v>348</v>
      </c>
      <c r="AN1482" s="115">
        <v>-1</v>
      </c>
      <c r="AQ1482" s="115">
        <v>609</v>
      </c>
      <c r="AR1482" s="115" t="s">
        <v>249</v>
      </c>
      <c r="AS1482" s="115" t="s">
        <v>358</v>
      </c>
      <c r="AT1482" s="115" t="s">
        <v>296</v>
      </c>
      <c r="AV1482" s="115">
        <v>157.51057368086799</v>
      </c>
      <c r="AW1482" s="115">
        <v>1.1483599336000001</v>
      </c>
    </row>
    <row r="1483" spans="1:49" x14ac:dyDescent="0.25">
      <c r="A1483" s="117">
        <v>450000</v>
      </c>
      <c r="B1483" s="117">
        <v>840000</v>
      </c>
      <c r="C1483" s="117">
        <v>840000</v>
      </c>
      <c r="D1483" s="115" t="s">
        <v>342</v>
      </c>
      <c r="E1483" s="115" t="s">
        <v>13</v>
      </c>
      <c r="F1483" s="115" t="s">
        <v>343</v>
      </c>
      <c r="G1483" s="115" t="s">
        <v>344</v>
      </c>
      <c r="H1483" s="115">
        <v>0.56000000000000005</v>
      </c>
      <c r="I1483" s="115">
        <v>0.48</v>
      </c>
      <c r="J1483" s="115" t="s">
        <v>350</v>
      </c>
      <c r="K1483" s="115">
        <v>0.118437300681</v>
      </c>
      <c r="L1483" s="115">
        <v>3698.6259350974201</v>
      </c>
      <c r="M1483" s="115">
        <v>9.2126138000014404</v>
      </c>
      <c r="N1483" s="115">
        <v>1.3546915574837399</v>
      </c>
      <c r="O1483" s="115">
        <v>1.0911171106887101</v>
      </c>
      <c r="P1483" s="115">
        <v>0.16044601132371</v>
      </c>
      <c r="Q1483" s="115">
        <v>438.05527198168198</v>
      </c>
      <c r="R1483" s="115">
        <v>1210</v>
      </c>
      <c r="S1483" s="115" t="s">
        <v>353</v>
      </c>
      <c r="T1483" s="115">
        <v>1210</v>
      </c>
      <c r="U1483" s="115" t="s">
        <v>352</v>
      </c>
      <c r="V1483" s="115" t="s">
        <v>350</v>
      </c>
      <c r="Z1483" s="115">
        <v>0</v>
      </c>
      <c r="AA1483" s="115">
        <v>1</v>
      </c>
      <c r="AB1483" s="115">
        <v>1.0911171106887101</v>
      </c>
      <c r="AC1483" s="115">
        <v>0.16044601132371</v>
      </c>
      <c r="AD1483" s="115">
        <v>438.05527198168198</v>
      </c>
      <c r="AF1483" s="115">
        <v>-1</v>
      </c>
      <c r="AG1483" s="115">
        <v>-1</v>
      </c>
      <c r="AH1483" s="115">
        <v>-1</v>
      </c>
      <c r="AI1483" s="115">
        <v>-1</v>
      </c>
      <c r="AJ1483" s="115">
        <v>0</v>
      </c>
      <c r="AM1483" s="115" t="s">
        <v>348</v>
      </c>
      <c r="AN1483" s="115">
        <v>-1</v>
      </c>
      <c r="AQ1483" s="115">
        <v>609</v>
      </c>
      <c r="AR1483" s="115" t="s">
        <v>249</v>
      </c>
      <c r="AS1483" s="115" t="s">
        <v>358</v>
      </c>
      <c r="AT1483" s="115" t="s">
        <v>296</v>
      </c>
      <c r="AV1483" s="115">
        <v>105.37932038868399</v>
      </c>
      <c r="AW1483" s="115">
        <v>0.35527597080000001</v>
      </c>
    </row>
    <row r="1484" spans="1:49" x14ac:dyDescent="0.25">
      <c r="A1484" s="117">
        <v>450000</v>
      </c>
      <c r="B1484" s="117">
        <v>840000</v>
      </c>
      <c r="C1484" s="117">
        <v>840000</v>
      </c>
      <c r="D1484" s="115" t="s">
        <v>342</v>
      </c>
      <c r="E1484" s="115" t="s">
        <v>13</v>
      </c>
      <c r="F1484" s="115" t="s">
        <v>343</v>
      </c>
      <c r="G1484" s="115" t="s">
        <v>344</v>
      </c>
      <c r="H1484" s="115">
        <v>0.56000000000000005</v>
      </c>
      <c r="I1484" s="115">
        <v>0.48</v>
      </c>
      <c r="J1484" s="115" t="s">
        <v>350</v>
      </c>
      <c r="K1484" s="115">
        <v>6.9786667837949998E-2</v>
      </c>
      <c r="L1484" s="115">
        <v>3695.98023834285</v>
      </c>
      <c r="M1484" s="115">
        <v>9.2064256117013805</v>
      </c>
      <c r="N1484" s="115">
        <v>1.3537952615478901</v>
      </c>
      <c r="O1484" s="115">
        <v>0.64248576613861996</v>
      </c>
      <c r="P1484" s="115">
        <v>9.4476860238230001E-2</v>
      </c>
      <c r="Q1484" s="115">
        <v>257.93014522887103</v>
      </c>
      <c r="R1484" s="115">
        <v>1210</v>
      </c>
      <c r="S1484" s="115" t="s">
        <v>353</v>
      </c>
      <c r="T1484" s="115">
        <v>1210</v>
      </c>
      <c r="U1484" s="115" t="s">
        <v>352</v>
      </c>
      <c r="V1484" s="115" t="s">
        <v>350</v>
      </c>
      <c r="Z1484" s="115">
        <v>0</v>
      </c>
      <c r="AA1484" s="115">
        <v>1</v>
      </c>
      <c r="AB1484" s="115">
        <v>0.64248576613861996</v>
      </c>
      <c r="AC1484" s="115">
        <v>9.4476860238230001E-2</v>
      </c>
      <c r="AD1484" s="115">
        <v>257.93014522887</v>
      </c>
      <c r="AF1484" s="115">
        <v>-1</v>
      </c>
      <c r="AG1484" s="115">
        <v>-1</v>
      </c>
      <c r="AH1484" s="115">
        <v>-1</v>
      </c>
      <c r="AI1484" s="115">
        <v>-1</v>
      </c>
      <c r="AJ1484" s="115">
        <v>0</v>
      </c>
      <c r="AM1484" s="115" t="s">
        <v>348</v>
      </c>
      <c r="AN1484" s="115">
        <v>-1</v>
      </c>
      <c r="AQ1484" s="115">
        <v>609</v>
      </c>
      <c r="AR1484" s="115" t="s">
        <v>249</v>
      </c>
      <c r="AS1484" s="115" t="s">
        <v>358</v>
      </c>
      <c r="AT1484" s="115" t="s">
        <v>296</v>
      </c>
      <c r="AV1484" s="115">
        <v>102.91352479228399</v>
      </c>
      <c r="AW1484" s="115">
        <v>0.20918908780000001</v>
      </c>
    </row>
    <row r="1485" spans="1:49" x14ac:dyDescent="0.25">
      <c r="A1485" s="117">
        <v>450000</v>
      </c>
      <c r="B1485" s="117">
        <v>840000</v>
      </c>
      <c r="C1485" s="117">
        <v>840000</v>
      </c>
      <c r="D1485" s="115" t="s">
        <v>342</v>
      </c>
      <c r="E1485" s="115" t="s">
        <v>13</v>
      </c>
      <c r="F1485" s="115" t="s">
        <v>343</v>
      </c>
      <c r="G1485" s="115" t="s">
        <v>344</v>
      </c>
      <c r="H1485" s="115">
        <v>0.56000000000000005</v>
      </c>
      <c r="I1485" s="115">
        <v>0.48</v>
      </c>
      <c r="J1485" s="115" t="s">
        <v>350</v>
      </c>
      <c r="K1485" s="115">
        <v>0.30306232039504999</v>
      </c>
      <c r="L1485" s="115">
        <v>3695.98023834285</v>
      </c>
      <c r="M1485" s="115">
        <v>9.2064256117013805</v>
      </c>
      <c r="N1485" s="115">
        <v>1.3537952615478901</v>
      </c>
      <c r="O1485" s="115">
        <v>2.79012070842664</v>
      </c>
      <c r="P1485" s="115">
        <v>0.41028433330452002</v>
      </c>
      <c r="Q1485" s="115">
        <v>1120.11234716644</v>
      </c>
      <c r="R1485" s="115">
        <v>1210</v>
      </c>
      <c r="S1485" s="115" t="s">
        <v>353</v>
      </c>
      <c r="T1485" s="115">
        <v>1210</v>
      </c>
      <c r="U1485" s="115" t="s">
        <v>352</v>
      </c>
      <c r="V1485" s="115" t="s">
        <v>350</v>
      </c>
      <c r="Z1485" s="115">
        <v>0</v>
      </c>
      <c r="AA1485" s="115">
        <v>1</v>
      </c>
      <c r="AB1485" s="115">
        <v>2.79012070842664</v>
      </c>
      <c r="AC1485" s="115">
        <v>0.41028433330452002</v>
      </c>
      <c r="AD1485" s="115">
        <v>1120.11234716644</v>
      </c>
      <c r="AF1485" s="115">
        <v>-1</v>
      </c>
      <c r="AG1485" s="115">
        <v>-1</v>
      </c>
      <c r="AH1485" s="115">
        <v>-1</v>
      </c>
      <c r="AI1485" s="115">
        <v>-1</v>
      </c>
      <c r="AJ1485" s="115">
        <v>0</v>
      </c>
      <c r="AM1485" s="115" t="s">
        <v>348</v>
      </c>
      <c r="AN1485" s="115">
        <v>-1</v>
      </c>
      <c r="AQ1485" s="115">
        <v>609</v>
      </c>
      <c r="AR1485" s="115" t="s">
        <v>249</v>
      </c>
      <c r="AS1485" s="115" t="s">
        <v>358</v>
      </c>
      <c r="AT1485" s="115" t="s">
        <v>296</v>
      </c>
      <c r="AV1485" s="115">
        <v>144.36811165831699</v>
      </c>
      <c r="AW1485" s="115">
        <v>0.90844472600000004</v>
      </c>
    </row>
    <row r="1486" spans="1:49" x14ac:dyDescent="0.25">
      <c r="A1486" s="117">
        <v>450000</v>
      </c>
      <c r="B1486" s="117">
        <v>840000</v>
      </c>
      <c r="C1486" s="117">
        <v>840000</v>
      </c>
      <c r="D1486" s="115" t="s">
        <v>342</v>
      </c>
      <c r="E1486" s="115" t="s">
        <v>13</v>
      </c>
      <c r="F1486" s="115" t="s">
        <v>343</v>
      </c>
      <c r="G1486" s="115" t="s">
        <v>344</v>
      </c>
      <c r="H1486" s="115">
        <v>0.56000000000000005</v>
      </c>
      <c r="I1486" s="115">
        <v>0.48</v>
      </c>
      <c r="J1486" s="115" t="s">
        <v>350</v>
      </c>
      <c r="K1486" s="115">
        <v>0.17912734941243</v>
      </c>
      <c r="L1486" s="115">
        <v>3695.98023834285</v>
      </c>
      <c r="M1486" s="115">
        <v>9.2064256117013805</v>
      </c>
      <c r="N1486" s="115">
        <v>1.3537952615478901</v>
      </c>
      <c r="O1486" s="115">
        <v>1.6491226173868201</v>
      </c>
      <c r="P1486" s="115">
        <v>0.24250175684818001</v>
      </c>
      <c r="Q1486" s="115">
        <v>662.05114357509603</v>
      </c>
      <c r="R1486" s="115">
        <v>1210</v>
      </c>
      <c r="S1486" s="115" t="s">
        <v>353</v>
      </c>
      <c r="T1486" s="115">
        <v>1210</v>
      </c>
      <c r="U1486" s="115" t="s">
        <v>352</v>
      </c>
      <c r="V1486" s="115" t="s">
        <v>350</v>
      </c>
      <c r="Z1486" s="115">
        <v>0</v>
      </c>
      <c r="AA1486" s="115">
        <v>1</v>
      </c>
      <c r="AB1486" s="115">
        <v>1.6491226173868201</v>
      </c>
      <c r="AC1486" s="115">
        <v>0.24250175684818001</v>
      </c>
      <c r="AD1486" s="115">
        <v>662.05114357509603</v>
      </c>
      <c r="AF1486" s="115">
        <v>-1</v>
      </c>
      <c r="AG1486" s="115">
        <v>-1</v>
      </c>
      <c r="AH1486" s="115">
        <v>-1</v>
      </c>
      <c r="AI1486" s="115">
        <v>-1</v>
      </c>
      <c r="AJ1486" s="115">
        <v>0</v>
      </c>
      <c r="AM1486" s="115" t="s">
        <v>348</v>
      </c>
      <c r="AN1486" s="115">
        <v>-1</v>
      </c>
      <c r="AQ1486" s="115">
        <v>609</v>
      </c>
      <c r="AR1486" s="115" t="s">
        <v>249</v>
      </c>
      <c r="AS1486" s="115" t="s">
        <v>358</v>
      </c>
      <c r="AT1486" s="115" t="s">
        <v>296</v>
      </c>
      <c r="AV1486" s="115">
        <v>121.295269028136</v>
      </c>
      <c r="AW1486" s="115">
        <v>0.53694334430000001</v>
      </c>
    </row>
    <row r="1487" spans="1:49" x14ac:dyDescent="0.25">
      <c r="A1487" s="117">
        <v>450000</v>
      </c>
      <c r="B1487" s="117">
        <v>840000</v>
      </c>
      <c r="C1487" s="117">
        <v>840000</v>
      </c>
      <c r="D1487" s="115" t="s">
        <v>342</v>
      </c>
      <c r="E1487" s="115" t="s">
        <v>13</v>
      </c>
      <c r="F1487" s="115" t="s">
        <v>343</v>
      </c>
      <c r="G1487" s="115" t="s">
        <v>344</v>
      </c>
      <c r="H1487" s="115">
        <v>0.56000000000000005</v>
      </c>
      <c r="I1487" s="115">
        <v>0.48</v>
      </c>
      <c r="J1487" s="115" t="s">
        <v>350</v>
      </c>
      <c r="K1487" s="115">
        <v>8.3315453768699997E-3</v>
      </c>
      <c r="L1487" s="115">
        <v>3695.98023834285</v>
      </c>
      <c r="M1487" s="115">
        <v>9.2064256117013805</v>
      </c>
      <c r="N1487" s="115">
        <v>1.3537952615478901</v>
      </c>
      <c r="O1487" s="115">
        <v>7.6703752742739995E-2</v>
      </c>
      <c r="P1487" s="115">
        <v>1.127920665258E-2</v>
      </c>
      <c r="Q1487" s="115">
        <v>30.793227067797901</v>
      </c>
      <c r="R1487" s="115">
        <v>1210</v>
      </c>
      <c r="S1487" s="115" t="s">
        <v>353</v>
      </c>
      <c r="T1487" s="115">
        <v>1210</v>
      </c>
      <c r="U1487" s="115" t="s">
        <v>352</v>
      </c>
      <c r="V1487" s="115" t="s">
        <v>350</v>
      </c>
      <c r="Z1487" s="115">
        <v>0</v>
      </c>
      <c r="AA1487" s="115">
        <v>1</v>
      </c>
      <c r="AB1487" s="115">
        <v>7.6703752742739995E-2</v>
      </c>
      <c r="AC1487" s="115">
        <v>1.127920665258E-2</v>
      </c>
      <c r="AD1487" s="115">
        <v>30.793227067799599</v>
      </c>
      <c r="AF1487" s="115">
        <v>-1</v>
      </c>
      <c r="AG1487" s="115">
        <v>-1</v>
      </c>
      <c r="AH1487" s="115">
        <v>-1</v>
      </c>
      <c r="AI1487" s="115">
        <v>-1</v>
      </c>
      <c r="AJ1487" s="115">
        <v>0</v>
      </c>
      <c r="AM1487" s="115" t="s">
        <v>348</v>
      </c>
      <c r="AN1487" s="115">
        <v>-1</v>
      </c>
      <c r="AQ1487" s="115">
        <v>609</v>
      </c>
      <c r="AR1487" s="115" t="s">
        <v>249</v>
      </c>
      <c r="AS1487" s="115" t="s">
        <v>358</v>
      </c>
      <c r="AT1487" s="115" t="s">
        <v>296</v>
      </c>
      <c r="AV1487" s="115">
        <v>23.648284720286</v>
      </c>
      <c r="AW1487" s="115">
        <v>2.4974231199999999E-2</v>
      </c>
    </row>
    <row r="1488" spans="1:49" x14ac:dyDescent="0.25">
      <c r="A1488" s="117">
        <v>450000</v>
      </c>
      <c r="B1488" s="117">
        <v>840000</v>
      </c>
      <c r="C1488" s="117">
        <v>840000</v>
      </c>
      <c r="D1488" s="115" t="s">
        <v>342</v>
      </c>
      <c r="E1488" s="115" t="s">
        <v>13</v>
      </c>
      <c r="F1488" s="115" t="s">
        <v>343</v>
      </c>
      <c r="G1488" s="115" t="s">
        <v>344</v>
      </c>
      <c r="H1488" s="115">
        <v>0.56000000000000005</v>
      </c>
      <c r="I1488" s="115">
        <v>0.48</v>
      </c>
      <c r="J1488" s="115" t="s">
        <v>350</v>
      </c>
      <c r="K1488" s="115">
        <v>3.5291220014219998E-2</v>
      </c>
      <c r="L1488" s="115">
        <v>3695.98023834285</v>
      </c>
      <c r="M1488" s="115">
        <v>9.2064256117013805</v>
      </c>
      <c r="N1488" s="115">
        <v>1.3537952615478901</v>
      </c>
      <c r="O1488" s="115">
        <v>0.32490599180717</v>
      </c>
      <c r="P1488" s="115">
        <v>4.7777086429500001E-2</v>
      </c>
      <c r="Q1488" s="115">
        <v>130.435651759596</v>
      </c>
      <c r="R1488" s="115">
        <v>1210</v>
      </c>
      <c r="S1488" s="115" t="s">
        <v>353</v>
      </c>
      <c r="T1488" s="115">
        <v>1210</v>
      </c>
      <c r="U1488" s="115" t="s">
        <v>352</v>
      </c>
      <c r="V1488" s="115" t="s">
        <v>350</v>
      </c>
      <c r="Z1488" s="115">
        <v>0</v>
      </c>
      <c r="AA1488" s="115">
        <v>1</v>
      </c>
      <c r="AB1488" s="115">
        <v>0.32490599180717</v>
      </c>
      <c r="AC1488" s="115">
        <v>4.7777086429500001E-2</v>
      </c>
      <c r="AD1488" s="115">
        <v>130.435651759595</v>
      </c>
      <c r="AF1488" s="115">
        <v>-1</v>
      </c>
      <c r="AG1488" s="115">
        <v>-1</v>
      </c>
      <c r="AH1488" s="115">
        <v>-1</v>
      </c>
      <c r="AI1488" s="115">
        <v>-1</v>
      </c>
      <c r="AJ1488" s="115">
        <v>0</v>
      </c>
      <c r="AM1488" s="115" t="s">
        <v>348</v>
      </c>
      <c r="AN1488" s="115">
        <v>-1</v>
      </c>
      <c r="AQ1488" s="115">
        <v>609</v>
      </c>
      <c r="AR1488" s="115" t="s">
        <v>249</v>
      </c>
      <c r="AS1488" s="115" t="s">
        <v>358</v>
      </c>
      <c r="AT1488" s="115" t="s">
        <v>296</v>
      </c>
      <c r="AV1488" s="115">
        <v>65.166279057851398</v>
      </c>
      <c r="AW1488" s="115">
        <v>0.1057872277</v>
      </c>
    </row>
    <row r="1489" spans="1:49" x14ac:dyDescent="0.25">
      <c r="A1489" s="117">
        <v>450000</v>
      </c>
      <c r="B1489" s="117">
        <v>840000</v>
      </c>
      <c r="C1489" s="117">
        <v>840000</v>
      </c>
      <c r="D1489" s="115" t="s">
        <v>342</v>
      </c>
      <c r="E1489" s="115" t="s">
        <v>13</v>
      </c>
      <c r="F1489" s="115" t="s">
        <v>343</v>
      </c>
      <c r="G1489" s="115" t="s">
        <v>344</v>
      </c>
      <c r="H1489" s="115">
        <v>0.56000000000000005</v>
      </c>
      <c r="I1489" s="115">
        <v>0.48</v>
      </c>
      <c r="J1489" s="115" t="s">
        <v>350</v>
      </c>
      <c r="K1489" s="115">
        <v>2.2164350516299999E-2</v>
      </c>
      <c r="L1489" s="115">
        <v>3695.98023834285</v>
      </c>
      <c r="M1489" s="115">
        <v>9.2064256117013805</v>
      </c>
      <c r="N1489" s="115">
        <v>1.3537952615478901</v>
      </c>
      <c r="O1489" s="115">
        <v>0.20405444426000999</v>
      </c>
      <c r="P1489" s="115">
        <v>3.0005992704250001E-2</v>
      </c>
      <c r="Q1489" s="115">
        <v>81.919001503956494</v>
      </c>
      <c r="R1489" s="115">
        <v>1210</v>
      </c>
      <c r="S1489" s="115" t="s">
        <v>353</v>
      </c>
      <c r="T1489" s="115">
        <v>1210</v>
      </c>
      <c r="U1489" s="115" t="s">
        <v>352</v>
      </c>
      <c r="V1489" s="115" t="s">
        <v>350</v>
      </c>
      <c r="Z1489" s="115">
        <v>0</v>
      </c>
      <c r="AA1489" s="115">
        <v>1</v>
      </c>
      <c r="AB1489" s="115">
        <v>0.20405444426000999</v>
      </c>
      <c r="AC1489" s="115">
        <v>3.0005992704250001E-2</v>
      </c>
      <c r="AD1489" s="115">
        <v>81.919001503955002</v>
      </c>
      <c r="AF1489" s="115">
        <v>-1</v>
      </c>
      <c r="AG1489" s="115">
        <v>-1</v>
      </c>
      <c r="AH1489" s="115">
        <v>-1</v>
      </c>
      <c r="AI1489" s="115">
        <v>-1</v>
      </c>
      <c r="AJ1489" s="115">
        <v>0</v>
      </c>
      <c r="AM1489" s="115" t="s">
        <v>348</v>
      </c>
      <c r="AN1489" s="115">
        <v>-1</v>
      </c>
      <c r="AQ1489" s="115">
        <v>609</v>
      </c>
      <c r="AR1489" s="115" t="s">
        <v>249</v>
      </c>
      <c r="AS1489" s="115" t="s">
        <v>358</v>
      </c>
      <c r="AT1489" s="115" t="s">
        <v>296</v>
      </c>
      <c r="AV1489" s="115">
        <v>42.731412882897601</v>
      </c>
      <c r="AW1489" s="115">
        <v>6.6438768499999995E-2</v>
      </c>
    </row>
    <row r="1490" spans="1:49" x14ac:dyDescent="0.25">
      <c r="A1490" s="117">
        <v>450000</v>
      </c>
      <c r="B1490" s="117">
        <v>850000</v>
      </c>
      <c r="C1490" s="117">
        <v>850000</v>
      </c>
      <c r="D1490" s="115" t="s">
        <v>342</v>
      </c>
      <c r="E1490" s="115" t="s">
        <v>13</v>
      </c>
      <c r="F1490" s="115" t="s">
        <v>343</v>
      </c>
      <c r="G1490" s="115" t="s">
        <v>344</v>
      </c>
      <c r="H1490" s="115">
        <v>0.56000000000000005</v>
      </c>
      <c r="I1490" s="115">
        <v>0.48</v>
      </c>
      <c r="J1490" s="115" t="s">
        <v>350</v>
      </c>
      <c r="K1490" s="115">
        <v>0.10578224189525</v>
      </c>
      <c r="L1490" s="115">
        <v>3701.5312103445699</v>
      </c>
      <c r="M1490" s="115">
        <v>9.2193788791312592</v>
      </c>
      <c r="N1490" s="115">
        <v>1.35567031464499</v>
      </c>
      <c r="O1490" s="115">
        <v>0.97524656671628995</v>
      </c>
      <c r="P1490" s="115">
        <v>0.14340584515398999</v>
      </c>
      <c r="Q1490" s="115">
        <v>391.55626987551699</v>
      </c>
      <c r="R1490" s="115">
        <v>1200</v>
      </c>
      <c r="S1490" s="115" t="s">
        <v>351</v>
      </c>
      <c r="T1490" s="115">
        <v>1200</v>
      </c>
      <c r="U1490" s="115" t="s">
        <v>352</v>
      </c>
      <c r="V1490" s="115" t="s">
        <v>350</v>
      </c>
      <c r="Z1490" s="115">
        <v>0</v>
      </c>
      <c r="AA1490" s="115">
        <v>1</v>
      </c>
      <c r="AB1490" s="115">
        <v>0.97524656671628995</v>
      </c>
      <c r="AC1490" s="115">
        <v>0.14340584515398999</v>
      </c>
      <c r="AD1490" s="115">
        <v>671.42571900814801</v>
      </c>
      <c r="AF1490" s="115">
        <v>-1</v>
      </c>
      <c r="AG1490" s="115">
        <v>-1</v>
      </c>
      <c r="AH1490" s="115">
        <v>-1</v>
      </c>
      <c r="AI1490" s="115">
        <v>-1</v>
      </c>
      <c r="AJ1490" s="115">
        <v>0</v>
      </c>
      <c r="AM1490" s="115" t="s">
        <v>348</v>
      </c>
      <c r="AN1490" s="115">
        <v>-1</v>
      </c>
      <c r="AQ1490" s="115">
        <v>609</v>
      </c>
      <c r="AR1490" s="115" t="s">
        <v>249</v>
      </c>
      <c r="AS1490" s="115" t="s">
        <v>358</v>
      </c>
      <c r="AT1490" s="115" t="s">
        <v>296</v>
      </c>
      <c r="AV1490" s="115">
        <v>117.251968807541</v>
      </c>
      <c r="AW1490" s="115">
        <v>0.54454640629999995</v>
      </c>
    </row>
    <row r="1491" spans="1:49" x14ac:dyDescent="0.25">
      <c r="A1491" s="117">
        <v>450000</v>
      </c>
      <c r="B1491" s="117">
        <v>850000</v>
      </c>
      <c r="C1491" s="117">
        <v>850000</v>
      </c>
      <c r="D1491" s="115" t="s">
        <v>342</v>
      </c>
      <c r="E1491" s="115" t="s">
        <v>13</v>
      </c>
      <c r="F1491" s="115" t="s">
        <v>343</v>
      </c>
      <c r="G1491" s="115" t="s">
        <v>344</v>
      </c>
      <c r="H1491" s="115">
        <v>0.56000000000000005</v>
      </c>
      <c r="I1491" s="115">
        <v>0.48</v>
      </c>
      <c r="J1491" s="115" t="s">
        <v>350</v>
      </c>
      <c r="K1491" s="115">
        <v>5.9151598320599996E-3</v>
      </c>
      <c r="L1491" s="115">
        <v>3701.5312103445699</v>
      </c>
      <c r="M1491" s="115">
        <v>9.2193788791312592</v>
      </c>
      <c r="N1491" s="115">
        <v>1.35567031464499</v>
      </c>
      <c r="O1491" s="115">
        <v>5.4534099622379997E-2</v>
      </c>
      <c r="P1491" s="115">
        <v>8.0190065906999997E-3</v>
      </c>
      <c r="Q1491" s="115">
        <v>21.8951487325503</v>
      </c>
      <c r="R1491" s="115">
        <v>1210</v>
      </c>
      <c r="S1491" s="115" t="s">
        <v>353</v>
      </c>
      <c r="T1491" s="115">
        <v>1210</v>
      </c>
      <c r="U1491" s="115" t="s">
        <v>352</v>
      </c>
      <c r="V1491" s="115" t="s">
        <v>350</v>
      </c>
      <c r="Z1491" s="115">
        <v>0</v>
      </c>
      <c r="AA1491" s="115">
        <v>1</v>
      </c>
      <c r="AB1491" s="115">
        <v>5.4534099622379997E-2</v>
      </c>
      <c r="AC1491" s="115">
        <v>8.0190065906999997E-3</v>
      </c>
      <c r="AD1491" s="115">
        <v>21.895148732551799</v>
      </c>
      <c r="AF1491" s="115">
        <v>-1</v>
      </c>
      <c r="AG1491" s="115">
        <v>-1</v>
      </c>
      <c r="AH1491" s="115">
        <v>-1</v>
      </c>
      <c r="AI1491" s="115">
        <v>-1</v>
      </c>
      <c r="AJ1491" s="115">
        <v>0</v>
      </c>
      <c r="AM1491" s="115" t="s">
        <v>348</v>
      </c>
      <c r="AN1491" s="115">
        <v>-1</v>
      </c>
      <c r="AQ1491" s="115">
        <v>609</v>
      </c>
      <c r="AR1491" s="115" t="s">
        <v>249</v>
      </c>
      <c r="AS1491" s="115" t="s">
        <v>358</v>
      </c>
      <c r="AT1491" s="115" t="s">
        <v>296</v>
      </c>
      <c r="AV1491" s="115">
        <v>26.154459666189702</v>
      </c>
      <c r="AW1491" s="115">
        <v>1.77576227E-2</v>
      </c>
    </row>
    <row r="1492" spans="1:49" x14ac:dyDescent="0.25">
      <c r="A1492" s="117">
        <v>450000</v>
      </c>
      <c r="B1492" s="117">
        <v>850000</v>
      </c>
      <c r="C1492" s="117">
        <v>850000</v>
      </c>
      <c r="D1492" s="115" t="s">
        <v>342</v>
      </c>
      <c r="E1492" s="115" t="s">
        <v>13</v>
      </c>
      <c r="F1492" s="115" t="s">
        <v>343</v>
      </c>
      <c r="G1492" s="115" t="s">
        <v>344</v>
      </c>
      <c r="H1492" s="115">
        <v>0.56000000000000005</v>
      </c>
      <c r="I1492" s="115">
        <v>0.48</v>
      </c>
      <c r="J1492" s="115" t="s">
        <v>350</v>
      </c>
      <c r="K1492" s="115">
        <v>1.804918318804E-2</v>
      </c>
      <c r="L1492" s="115">
        <v>3701.5312103445699</v>
      </c>
      <c r="M1492" s="115">
        <v>9.2193788791312592</v>
      </c>
      <c r="N1492" s="115">
        <v>1.35567031464499</v>
      </c>
      <c r="O1492" s="115">
        <v>0.16640225826940999</v>
      </c>
      <c r="P1492" s="115">
        <v>2.446874185161E-2</v>
      </c>
      <c r="Q1492" s="115">
        <v>66.809614891767694</v>
      </c>
      <c r="R1492" s="115">
        <v>1210</v>
      </c>
      <c r="S1492" s="115" t="s">
        <v>353</v>
      </c>
      <c r="T1492" s="115">
        <v>1210</v>
      </c>
      <c r="U1492" s="115" t="s">
        <v>352</v>
      </c>
      <c r="V1492" s="115" t="s">
        <v>350</v>
      </c>
      <c r="Z1492" s="115">
        <v>0</v>
      </c>
      <c r="AA1492" s="115">
        <v>1</v>
      </c>
      <c r="AB1492" s="115">
        <v>0.16640225826940999</v>
      </c>
      <c r="AC1492" s="115">
        <v>2.446874185161E-2</v>
      </c>
      <c r="AD1492" s="115">
        <v>66.809614891767396</v>
      </c>
      <c r="AF1492" s="115">
        <v>-1</v>
      </c>
      <c r="AG1492" s="115">
        <v>-1</v>
      </c>
      <c r="AH1492" s="115">
        <v>-1</v>
      </c>
      <c r="AI1492" s="115">
        <v>-1</v>
      </c>
      <c r="AJ1492" s="115">
        <v>0</v>
      </c>
      <c r="AM1492" s="115" t="s">
        <v>348</v>
      </c>
      <c r="AN1492" s="115">
        <v>-1</v>
      </c>
      <c r="AQ1492" s="115">
        <v>609</v>
      </c>
      <c r="AR1492" s="115" t="s">
        <v>249</v>
      </c>
      <c r="AS1492" s="115" t="s">
        <v>358</v>
      </c>
      <c r="AT1492" s="115" t="s">
        <v>296</v>
      </c>
      <c r="AV1492" s="115">
        <v>60.140021066725502</v>
      </c>
      <c r="AW1492" s="115">
        <v>5.4184602499999998E-2</v>
      </c>
    </row>
    <row r="1493" spans="1:49" x14ac:dyDescent="0.25">
      <c r="A1493" s="117">
        <v>450000</v>
      </c>
      <c r="B1493" s="117">
        <v>850000</v>
      </c>
      <c r="C1493" s="117">
        <v>850000</v>
      </c>
      <c r="D1493" s="115" t="s">
        <v>342</v>
      </c>
      <c r="E1493" s="115" t="s">
        <v>13</v>
      </c>
      <c r="F1493" s="115" t="s">
        <v>343</v>
      </c>
      <c r="G1493" s="115" t="s">
        <v>344</v>
      </c>
      <c r="H1493" s="115">
        <v>0.56000000000000005</v>
      </c>
      <c r="I1493" s="115">
        <v>0.48</v>
      </c>
      <c r="J1493" s="115" t="s">
        <v>350</v>
      </c>
      <c r="K1493" s="115">
        <v>8.9145486474299998E-3</v>
      </c>
      <c r="L1493" s="115">
        <v>3701.5312103445699</v>
      </c>
      <c r="M1493" s="115">
        <v>9.2193788791312592</v>
      </c>
      <c r="N1493" s="115">
        <v>1.35567031464499</v>
      </c>
      <c r="O1493" s="115">
        <v>8.21866015171E-2</v>
      </c>
      <c r="P1493" s="115">
        <v>1.208518896978E-2</v>
      </c>
      <c r="Q1493" s="115">
        <v>32.997480044597097</v>
      </c>
      <c r="R1493" s="115">
        <v>1210</v>
      </c>
      <c r="S1493" s="115" t="s">
        <v>353</v>
      </c>
      <c r="T1493" s="115">
        <v>1210</v>
      </c>
      <c r="U1493" s="115" t="s">
        <v>352</v>
      </c>
      <c r="V1493" s="115" t="s">
        <v>350</v>
      </c>
      <c r="Z1493" s="115">
        <v>0</v>
      </c>
      <c r="AA1493" s="115">
        <v>1</v>
      </c>
      <c r="AB1493" s="115">
        <v>8.21866015171E-2</v>
      </c>
      <c r="AC1493" s="115">
        <v>1.208518896978E-2</v>
      </c>
      <c r="AD1493" s="115">
        <v>32.997480044598198</v>
      </c>
      <c r="AF1493" s="115">
        <v>-1</v>
      </c>
      <c r="AG1493" s="115">
        <v>-1</v>
      </c>
      <c r="AH1493" s="115">
        <v>-1</v>
      </c>
      <c r="AI1493" s="115">
        <v>-1</v>
      </c>
      <c r="AJ1493" s="115">
        <v>0</v>
      </c>
      <c r="AM1493" s="115" t="s">
        <v>348</v>
      </c>
      <c r="AN1493" s="115">
        <v>-1</v>
      </c>
      <c r="AQ1493" s="115">
        <v>609</v>
      </c>
      <c r="AR1493" s="115" t="s">
        <v>249</v>
      </c>
      <c r="AS1493" s="115" t="s">
        <v>358</v>
      </c>
      <c r="AT1493" s="115" t="s">
        <v>296</v>
      </c>
      <c r="AV1493" s="115">
        <v>29.606185323737002</v>
      </c>
      <c r="AW1493" s="115">
        <v>2.6761946500000001E-2</v>
      </c>
    </row>
    <row r="1494" spans="1:49" x14ac:dyDescent="0.25">
      <c r="A1494" s="117">
        <v>450000</v>
      </c>
      <c r="B1494" s="117">
        <v>850000</v>
      </c>
      <c r="C1494" s="117">
        <v>860000</v>
      </c>
      <c r="D1494" s="115" t="s">
        <v>342</v>
      </c>
      <c r="E1494" s="115" t="s">
        <v>13</v>
      </c>
      <c r="F1494" s="115" t="s">
        <v>343</v>
      </c>
      <c r="G1494" s="115" t="s">
        <v>344</v>
      </c>
      <c r="H1494" s="115">
        <v>0.56000000000000005</v>
      </c>
      <c r="I1494" s="115">
        <v>0.48</v>
      </c>
      <c r="J1494" s="115" t="s">
        <v>350</v>
      </c>
      <c r="K1494" s="115">
        <v>0.17675238032096</v>
      </c>
      <c r="L1494" s="115">
        <v>3695.9802375167401</v>
      </c>
      <c r="M1494" s="115">
        <v>9.2064256096435795</v>
      </c>
      <c r="N1494" s="115">
        <v>1.3537952612452899</v>
      </c>
      <c r="O1494" s="115">
        <v>1.62725764075242</v>
      </c>
      <c r="P1494" s="115">
        <v>0.23928653489234999</v>
      </c>
      <c r="Q1494" s="115">
        <v>653.27330460034102</v>
      </c>
      <c r="R1494" s="115">
        <v>1200</v>
      </c>
      <c r="S1494" s="115" t="s">
        <v>351</v>
      </c>
      <c r="T1494" s="115">
        <v>1200</v>
      </c>
      <c r="U1494" s="115" t="s">
        <v>352</v>
      </c>
      <c r="V1494" s="115" t="s">
        <v>350</v>
      </c>
      <c r="Z1494" s="115">
        <v>0</v>
      </c>
      <c r="AA1494" s="115">
        <v>1</v>
      </c>
      <c r="AB1494" s="115">
        <v>1.62725764075242</v>
      </c>
      <c r="AC1494" s="115">
        <v>0.23928653489234999</v>
      </c>
      <c r="AD1494" s="115">
        <v>949.58611880064404</v>
      </c>
      <c r="AF1494" s="115">
        <v>-1</v>
      </c>
      <c r="AG1494" s="115">
        <v>-1</v>
      </c>
      <c r="AH1494" s="115">
        <v>-1</v>
      </c>
      <c r="AI1494" s="115">
        <v>-1</v>
      </c>
      <c r="AJ1494" s="115">
        <v>0</v>
      </c>
      <c r="AM1494" s="115" t="s">
        <v>348</v>
      </c>
      <c r="AN1494" s="115">
        <v>-1</v>
      </c>
      <c r="AQ1494" s="115">
        <v>609</v>
      </c>
      <c r="AR1494" s="115" t="s">
        <v>249</v>
      </c>
      <c r="AS1494" s="115" t="s">
        <v>358</v>
      </c>
      <c r="AT1494" s="115" t="s">
        <v>296</v>
      </c>
      <c r="AV1494" s="115">
        <v>150.38804928435701</v>
      </c>
      <c r="AW1494" s="115">
        <v>0.77014283760000002</v>
      </c>
    </row>
    <row r="1495" spans="1:49" x14ac:dyDescent="0.25">
      <c r="A1495" s="117">
        <v>450000</v>
      </c>
      <c r="B1495" s="117">
        <v>850000</v>
      </c>
      <c r="C1495" s="117">
        <v>860000</v>
      </c>
      <c r="D1495" s="115" t="s">
        <v>342</v>
      </c>
      <c r="E1495" s="115" t="s">
        <v>13</v>
      </c>
      <c r="F1495" s="115" t="s">
        <v>343</v>
      </c>
      <c r="G1495" s="115" t="s">
        <v>344</v>
      </c>
      <c r="H1495" s="115">
        <v>0.56000000000000005</v>
      </c>
      <c r="I1495" s="115">
        <v>0.48</v>
      </c>
      <c r="J1495" s="115" t="s">
        <v>350</v>
      </c>
      <c r="K1495" s="115">
        <v>0.11821817369980001</v>
      </c>
      <c r="L1495" s="115">
        <v>3695.9802375167401</v>
      </c>
      <c r="M1495" s="115">
        <v>9.2064256096435795</v>
      </c>
      <c r="N1495" s="115">
        <v>1.3537952612452899</v>
      </c>
      <c r="O1495" s="115">
        <v>1.0883668218751399</v>
      </c>
      <c r="P1495" s="115">
        <v>0.16004320334786001</v>
      </c>
      <c r="Q1495" s="115">
        <v>436.93203370978603</v>
      </c>
      <c r="R1495" s="115">
        <v>1210</v>
      </c>
      <c r="S1495" s="115" t="s">
        <v>353</v>
      </c>
      <c r="T1495" s="115">
        <v>1210</v>
      </c>
      <c r="U1495" s="115" t="s">
        <v>352</v>
      </c>
      <c r="V1495" s="115" t="s">
        <v>350</v>
      </c>
      <c r="Z1495" s="115">
        <v>0</v>
      </c>
      <c r="AA1495" s="115">
        <v>1</v>
      </c>
      <c r="AB1495" s="115">
        <v>1.0883668218751399</v>
      </c>
      <c r="AC1495" s="115">
        <v>0.16004320334786001</v>
      </c>
      <c r="AD1495" s="115">
        <v>436.93203370978603</v>
      </c>
      <c r="AF1495" s="115">
        <v>-1</v>
      </c>
      <c r="AG1495" s="115">
        <v>-1</v>
      </c>
      <c r="AH1495" s="115">
        <v>-1</v>
      </c>
      <c r="AI1495" s="115">
        <v>-1</v>
      </c>
      <c r="AJ1495" s="115">
        <v>0</v>
      </c>
      <c r="AM1495" s="115" t="s">
        <v>348</v>
      </c>
      <c r="AN1495" s="115">
        <v>-1</v>
      </c>
      <c r="AQ1495" s="115">
        <v>609</v>
      </c>
      <c r="AR1495" s="115" t="s">
        <v>249</v>
      </c>
      <c r="AS1495" s="115" t="s">
        <v>358</v>
      </c>
      <c r="AT1495" s="115" t="s">
        <v>296</v>
      </c>
      <c r="AV1495" s="115">
        <v>108.30373612224901</v>
      </c>
      <c r="AW1495" s="115">
        <v>0.3543649908</v>
      </c>
    </row>
    <row r="1496" spans="1:49" x14ac:dyDescent="0.25">
      <c r="A1496" s="117">
        <v>450000</v>
      </c>
      <c r="B1496" s="117">
        <v>850000</v>
      </c>
      <c r="C1496" s="117">
        <v>860000</v>
      </c>
      <c r="D1496" s="115" t="s">
        <v>342</v>
      </c>
      <c r="E1496" s="115" t="s">
        <v>13</v>
      </c>
      <c r="F1496" s="115" t="s">
        <v>343</v>
      </c>
      <c r="G1496" s="115" t="s">
        <v>344</v>
      </c>
      <c r="H1496" s="115">
        <v>0.56000000000000005</v>
      </c>
      <c r="I1496" s="115">
        <v>0.48</v>
      </c>
      <c r="J1496" s="115" t="s">
        <v>350</v>
      </c>
      <c r="K1496" s="115">
        <v>0.20045757858113999</v>
      </c>
      <c r="L1496" s="115">
        <v>3695.9802375167401</v>
      </c>
      <c r="M1496" s="115">
        <v>9.2064256096435795</v>
      </c>
      <c r="N1496" s="115">
        <v>1.3537952612452899</v>
      </c>
      <c r="O1496" s="115">
        <v>1.8454977850965599</v>
      </c>
      <c r="P1496" s="115">
        <v>0.27137851996384998</v>
      </c>
      <c r="Q1496" s="115">
        <v>740.88724889636001</v>
      </c>
      <c r="R1496" s="115">
        <v>1210</v>
      </c>
      <c r="S1496" s="115" t="s">
        <v>353</v>
      </c>
      <c r="T1496" s="115">
        <v>1210</v>
      </c>
      <c r="U1496" s="115" t="s">
        <v>352</v>
      </c>
      <c r="V1496" s="115" t="s">
        <v>350</v>
      </c>
      <c r="Z1496" s="115">
        <v>0</v>
      </c>
      <c r="AA1496" s="115">
        <v>1</v>
      </c>
      <c r="AB1496" s="115">
        <v>1.8454977850965599</v>
      </c>
      <c r="AC1496" s="115">
        <v>0.27137851996384998</v>
      </c>
      <c r="AD1496" s="115">
        <v>896.72336396143999</v>
      </c>
      <c r="AF1496" s="115">
        <v>-1</v>
      </c>
      <c r="AG1496" s="115">
        <v>-1</v>
      </c>
      <c r="AH1496" s="115">
        <v>-1</v>
      </c>
      <c r="AI1496" s="115">
        <v>-1</v>
      </c>
      <c r="AJ1496" s="115">
        <v>0</v>
      </c>
      <c r="AM1496" s="115" t="s">
        <v>348</v>
      </c>
      <c r="AN1496" s="115">
        <v>-1</v>
      </c>
      <c r="AQ1496" s="115">
        <v>609</v>
      </c>
      <c r="AR1496" s="115" t="s">
        <v>249</v>
      </c>
      <c r="AS1496" s="115" t="s">
        <v>358</v>
      </c>
      <c r="AT1496" s="115" t="s">
        <v>296</v>
      </c>
      <c r="AV1496" s="115">
        <v>116.262378407813</v>
      </c>
      <c r="AW1496" s="115">
        <v>0.72726955709999996</v>
      </c>
    </row>
    <row r="1497" spans="1:49" x14ac:dyDescent="0.25">
      <c r="A1497" s="117">
        <v>450000</v>
      </c>
      <c r="B1497" s="117">
        <v>860000</v>
      </c>
      <c r="C1497" s="117">
        <v>860000</v>
      </c>
      <c r="D1497" s="115" t="s">
        <v>342</v>
      </c>
      <c r="E1497" s="115" t="s">
        <v>13</v>
      </c>
      <c r="F1497" s="115" t="s">
        <v>343</v>
      </c>
      <c r="G1497" s="115" t="s">
        <v>344</v>
      </c>
      <c r="H1497" s="115">
        <v>0.56000000000000005</v>
      </c>
      <c r="I1497" s="115">
        <v>0.48</v>
      </c>
      <c r="J1497" s="115" t="s">
        <v>350</v>
      </c>
      <c r="K1497" s="115">
        <v>6.5131259168000005E-4</v>
      </c>
      <c r="L1497" s="115">
        <v>3695.98023834285</v>
      </c>
      <c r="M1497" s="115">
        <v>9.2064256117013805</v>
      </c>
      <c r="N1497" s="115">
        <v>1.3537952615478901</v>
      </c>
      <c r="O1497" s="115">
        <v>5.9962609252700002E-3</v>
      </c>
      <c r="P1497" s="115">
        <v>8.8174390040000005E-4</v>
      </c>
      <c r="Q1497" s="115">
        <v>2.4072384678368399</v>
      </c>
      <c r="R1497" s="115">
        <v>1200</v>
      </c>
      <c r="S1497" s="115" t="s">
        <v>351</v>
      </c>
      <c r="T1497" s="115">
        <v>1200</v>
      </c>
      <c r="U1497" s="115" t="s">
        <v>352</v>
      </c>
      <c r="V1497" s="115" t="s">
        <v>350</v>
      </c>
      <c r="Z1497" s="115">
        <v>0</v>
      </c>
      <c r="AA1497" s="115">
        <v>1</v>
      </c>
      <c r="AB1497" s="115">
        <v>5.9962609252700002E-3</v>
      </c>
      <c r="AC1497" s="115">
        <v>8.8174390040000005E-4</v>
      </c>
      <c r="AD1497" s="115">
        <v>2.4072384678377099</v>
      </c>
      <c r="AF1497" s="115">
        <v>-1</v>
      </c>
      <c r="AG1497" s="115">
        <v>-1</v>
      </c>
      <c r="AH1497" s="115">
        <v>-1</v>
      </c>
      <c r="AI1497" s="115">
        <v>-1</v>
      </c>
      <c r="AJ1497" s="115">
        <v>0</v>
      </c>
      <c r="AM1497" s="115" t="s">
        <v>348</v>
      </c>
      <c r="AN1497" s="115">
        <v>-1</v>
      </c>
      <c r="AQ1497" s="115">
        <v>609</v>
      </c>
      <c r="AR1497" s="115" t="s">
        <v>249</v>
      </c>
      <c r="AS1497" s="115" t="s">
        <v>358</v>
      </c>
      <c r="AT1497" s="115" t="s">
        <v>296</v>
      </c>
      <c r="AV1497" s="115">
        <v>29.835814517048799</v>
      </c>
      <c r="AW1497" s="115">
        <v>1.9523425999999999E-3</v>
      </c>
    </row>
    <row r="1498" spans="1:49" x14ac:dyDescent="0.25">
      <c r="A1498" s="117">
        <v>450000</v>
      </c>
      <c r="B1498" s="117">
        <v>860000</v>
      </c>
      <c r="C1498" s="117">
        <v>860000</v>
      </c>
      <c r="D1498" s="115" t="s">
        <v>342</v>
      </c>
      <c r="E1498" s="115" t="s">
        <v>13</v>
      </c>
      <c r="F1498" s="115" t="s">
        <v>343</v>
      </c>
      <c r="G1498" s="115" t="s">
        <v>344</v>
      </c>
      <c r="H1498" s="115">
        <v>0.56000000000000005</v>
      </c>
      <c r="I1498" s="115">
        <v>0.48</v>
      </c>
      <c r="J1498" s="115" t="s">
        <v>350</v>
      </c>
      <c r="K1498" s="115">
        <v>2.2282192456179999E-2</v>
      </c>
      <c r="L1498" s="115">
        <v>3695.98023834285</v>
      </c>
      <c r="M1498" s="115">
        <v>9.2064256117013805</v>
      </c>
      <c r="N1498" s="115">
        <v>1.3537952615478901</v>
      </c>
      <c r="O1498" s="115">
        <v>0.20513934731347</v>
      </c>
      <c r="P1498" s="115">
        <v>3.016552656408E-2</v>
      </c>
      <c r="Q1498" s="115">
        <v>82.354542985008393</v>
      </c>
      <c r="R1498" s="115">
        <v>1210</v>
      </c>
      <c r="S1498" s="115" t="s">
        <v>353</v>
      </c>
      <c r="T1498" s="115">
        <v>1210</v>
      </c>
      <c r="U1498" s="115" t="s">
        <v>352</v>
      </c>
      <c r="V1498" s="115" t="s">
        <v>350</v>
      </c>
      <c r="Z1498" s="115">
        <v>0</v>
      </c>
      <c r="AA1498" s="115">
        <v>1</v>
      </c>
      <c r="AB1498" s="115">
        <v>0.20513934731347</v>
      </c>
      <c r="AC1498" s="115">
        <v>3.016552656408E-2</v>
      </c>
      <c r="AD1498" s="115">
        <v>82.354542985008706</v>
      </c>
      <c r="AF1498" s="115">
        <v>-1</v>
      </c>
      <c r="AG1498" s="115">
        <v>-1</v>
      </c>
      <c r="AH1498" s="115">
        <v>-1</v>
      </c>
      <c r="AI1498" s="115">
        <v>-1</v>
      </c>
      <c r="AJ1498" s="115">
        <v>0</v>
      </c>
      <c r="AM1498" s="115" t="s">
        <v>348</v>
      </c>
      <c r="AN1498" s="115">
        <v>-1</v>
      </c>
      <c r="AQ1498" s="115">
        <v>609</v>
      </c>
      <c r="AR1498" s="115" t="s">
        <v>249</v>
      </c>
      <c r="AS1498" s="115" t="s">
        <v>358</v>
      </c>
      <c r="AT1498" s="115" t="s">
        <v>296</v>
      </c>
      <c r="AV1498" s="115">
        <v>96.176331770904198</v>
      </c>
      <c r="AW1498" s="115">
        <v>6.6792005700000004E-2</v>
      </c>
    </row>
    <row r="1499" spans="1:49" x14ac:dyDescent="0.25">
      <c r="A1499" s="117">
        <v>450000</v>
      </c>
      <c r="B1499" s="117">
        <v>860000</v>
      </c>
      <c r="C1499" s="117">
        <v>860000</v>
      </c>
      <c r="D1499" s="115" t="s">
        <v>342</v>
      </c>
      <c r="E1499" s="115" t="s">
        <v>13</v>
      </c>
      <c r="F1499" s="115" t="s">
        <v>343</v>
      </c>
      <c r="G1499" s="115" t="s">
        <v>344</v>
      </c>
      <c r="H1499" s="115">
        <v>0.56000000000000005</v>
      </c>
      <c r="I1499" s="115">
        <v>0.48</v>
      </c>
      <c r="J1499" s="115" t="s">
        <v>350</v>
      </c>
      <c r="K1499" s="115">
        <v>0.30453426085377</v>
      </c>
      <c r="L1499" s="115">
        <v>3695.98023834285</v>
      </c>
      <c r="M1499" s="115">
        <v>9.2064256117013805</v>
      </c>
      <c r="N1499" s="115">
        <v>1.3537952615478901</v>
      </c>
      <c r="O1499" s="115">
        <v>2.8036720187647002</v>
      </c>
      <c r="P1499" s="115">
        <v>0.41227703932282</v>
      </c>
      <c r="Q1499" s="115">
        <v>1125.55261001388</v>
      </c>
      <c r="R1499" s="115">
        <v>1210</v>
      </c>
      <c r="S1499" s="115" t="s">
        <v>353</v>
      </c>
      <c r="T1499" s="115">
        <v>1210</v>
      </c>
      <c r="U1499" s="115" t="s">
        <v>352</v>
      </c>
      <c r="V1499" s="115" t="s">
        <v>350</v>
      </c>
      <c r="Z1499" s="115">
        <v>0</v>
      </c>
      <c r="AA1499" s="115">
        <v>1</v>
      </c>
      <c r="AB1499" s="115">
        <v>2.8036720187647002</v>
      </c>
      <c r="AC1499" s="115">
        <v>0.41227703932282</v>
      </c>
      <c r="AD1499" s="115">
        <v>1125.55261001388</v>
      </c>
      <c r="AF1499" s="115">
        <v>-1</v>
      </c>
      <c r="AG1499" s="115">
        <v>-1</v>
      </c>
      <c r="AH1499" s="115">
        <v>-1</v>
      </c>
      <c r="AI1499" s="115">
        <v>-1</v>
      </c>
      <c r="AJ1499" s="115">
        <v>0</v>
      </c>
      <c r="AM1499" s="115" t="s">
        <v>348</v>
      </c>
      <c r="AN1499" s="115">
        <v>-1</v>
      </c>
      <c r="AQ1499" s="115">
        <v>609</v>
      </c>
      <c r="AR1499" s="115" t="s">
        <v>249</v>
      </c>
      <c r="AS1499" s="115" t="s">
        <v>358</v>
      </c>
      <c r="AT1499" s="115" t="s">
        <v>296</v>
      </c>
      <c r="AV1499" s="115">
        <v>145.464179333326</v>
      </c>
      <c r="AW1499" s="115">
        <v>0.91285694240000004</v>
      </c>
    </row>
    <row r="1500" spans="1:49" x14ac:dyDescent="0.25">
      <c r="A1500" s="117">
        <v>450000</v>
      </c>
      <c r="B1500" s="117">
        <v>860000</v>
      </c>
      <c r="C1500" s="117">
        <v>860000</v>
      </c>
      <c r="D1500" s="115" t="s">
        <v>342</v>
      </c>
      <c r="E1500" s="115" t="s">
        <v>13</v>
      </c>
      <c r="F1500" s="115" t="s">
        <v>343</v>
      </c>
      <c r="G1500" s="115" t="s">
        <v>344</v>
      </c>
      <c r="H1500" s="115">
        <v>0.56000000000000005</v>
      </c>
      <c r="I1500" s="115">
        <v>0.48</v>
      </c>
      <c r="J1500" s="115" t="s">
        <v>350</v>
      </c>
      <c r="K1500" s="115">
        <v>0.23950159026324999</v>
      </c>
      <c r="L1500" s="115">
        <v>3695.98023834285</v>
      </c>
      <c r="M1500" s="115">
        <v>9.2064256117013805</v>
      </c>
      <c r="N1500" s="115">
        <v>1.3537952615478901</v>
      </c>
      <c r="O1500" s="115">
        <v>2.2049535746428299</v>
      </c>
      <c r="P1500" s="115">
        <v>0.32423611803156999</v>
      </c>
      <c r="Q1500" s="115">
        <v>885.19314466467495</v>
      </c>
      <c r="R1500" s="115">
        <v>1210</v>
      </c>
      <c r="S1500" s="115" t="s">
        <v>353</v>
      </c>
      <c r="T1500" s="115">
        <v>1210</v>
      </c>
      <c r="U1500" s="115" t="s">
        <v>352</v>
      </c>
      <c r="V1500" s="115" t="s">
        <v>350</v>
      </c>
      <c r="Z1500" s="115">
        <v>0</v>
      </c>
      <c r="AA1500" s="115">
        <v>1</v>
      </c>
      <c r="AB1500" s="115">
        <v>2.2049535746428299</v>
      </c>
      <c r="AC1500" s="115">
        <v>0.32423611803156999</v>
      </c>
      <c r="AD1500" s="115">
        <v>885.19314466467495</v>
      </c>
      <c r="AF1500" s="115">
        <v>-1</v>
      </c>
      <c r="AG1500" s="115">
        <v>-1</v>
      </c>
      <c r="AH1500" s="115">
        <v>-1</v>
      </c>
      <c r="AI1500" s="115">
        <v>-1</v>
      </c>
      <c r="AJ1500" s="115">
        <v>0</v>
      </c>
      <c r="AM1500" s="115" t="s">
        <v>348</v>
      </c>
      <c r="AN1500" s="115">
        <v>-1</v>
      </c>
      <c r="AQ1500" s="115">
        <v>609</v>
      </c>
      <c r="AR1500" s="115" t="s">
        <v>249</v>
      </c>
      <c r="AS1500" s="115" t="s">
        <v>358</v>
      </c>
      <c r="AT1500" s="115" t="s">
        <v>296</v>
      </c>
      <c r="AV1500" s="115">
        <v>133.65270555490301</v>
      </c>
      <c r="AW1500" s="115">
        <v>0.7179182033</v>
      </c>
    </row>
    <row r="1501" spans="1:49" x14ac:dyDescent="0.25">
      <c r="A1501" s="117">
        <v>450000</v>
      </c>
      <c r="B1501" s="117">
        <v>860000</v>
      </c>
      <c r="C1501" s="117">
        <v>860000</v>
      </c>
      <c r="D1501" s="115" t="s">
        <v>342</v>
      </c>
      <c r="E1501" s="115" t="s">
        <v>13</v>
      </c>
      <c r="F1501" s="115" t="s">
        <v>343</v>
      </c>
      <c r="G1501" s="115" t="s">
        <v>344</v>
      </c>
      <c r="H1501" s="115">
        <v>0.56000000000000005</v>
      </c>
      <c r="I1501" s="115">
        <v>0.48</v>
      </c>
      <c r="J1501" s="115" t="s">
        <v>350</v>
      </c>
      <c r="K1501" s="115">
        <v>2.5029391442099999E-3</v>
      </c>
      <c r="L1501" s="115">
        <v>3695.98023834285</v>
      </c>
      <c r="M1501" s="115">
        <v>9.2064256117013805</v>
      </c>
      <c r="N1501" s="115">
        <v>1.3537952615478901</v>
      </c>
      <c r="O1501" s="115">
        <v>2.304312304186E-2</v>
      </c>
      <c r="P1501" s="115">
        <v>3.3884671533800001E-3</v>
      </c>
      <c r="Q1501" s="115">
        <v>9.2508136148082105</v>
      </c>
      <c r="R1501" s="115">
        <v>1210</v>
      </c>
      <c r="S1501" s="115" t="s">
        <v>353</v>
      </c>
      <c r="T1501" s="115">
        <v>1210</v>
      </c>
      <c r="U1501" s="115" t="s">
        <v>352</v>
      </c>
      <c r="V1501" s="115" t="s">
        <v>350</v>
      </c>
      <c r="Z1501" s="115">
        <v>0</v>
      </c>
      <c r="AA1501" s="115">
        <v>1</v>
      </c>
      <c r="AB1501" s="115">
        <v>2.304312304186E-2</v>
      </c>
      <c r="AC1501" s="115">
        <v>3.3884671533800001E-3</v>
      </c>
      <c r="AD1501" s="115">
        <v>9.2508136148071003</v>
      </c>
      <c r="AF1501" s="115">
        <v>-1</v>
      </c>
      <c r="AG1501" s="115">
        <v>-1</v>
      </c>
      <c r="AH1501" s="115">
        <v>-1</v>
      </c>
      <c r="AI1501" s="115">
        <v>-1</v>
      </c>
      <c r="AJ1501" s="115">
        <v>0</v>
      </c>
      <c r="AM1501" s="115" t="s">
        <v>348</v>
      </c>
      <c r="AN1501" s="115">
        <v>-1</v>
      </c>
      <c r="AQ1501" s="115">
        <v>609</v>
      </c>
      <c r="AR1501" s="115" t="s">
        <v>249</v>
      </c>
      <c r="AS1501" s="115" t="s">
        <v>358</v>
      </c>
      <c r="AT1501" s="115" t="s">
        <v>296</v>
      </c>
      <c r="AV1501" s="115">
        <v>12.8031085263541</v>
      </c>
      <c r="AW1501" s="115">
        <v>7.5026874000000002E-3</v>
      </c>
    </row>
    <row r="1502" spans="1:49" x14ac:dyDescent="0.25">
      <c r="A1502" s="117">
        <v>450000</v>
      </c>
      <c r="B1502" s="117">
        <v>860000</v>
      </c>
      <c r="C1502" s="117">
        <v>860000</v>
      </c>
      <c r="D1502" s="115" t="s">
        <v>342</v>
      </c>
      <c r="E1502" s="115" t="s">
        <v>13</v>
      </c>
      <c r="F1502" s="115" t="s">
        <v>343</v>
      </c>
      <c r="G1502" s="115" t="s">
        <v>344</v>
      </c>
      <c r="H1502" s="115">
        <v>0.56000000000000005</v>
      </c>
      <c r="I1502" s="115">
        <v>0.48</v>
      </c>
      <c r="J1502" s="115" t="s">
        <v>350</v>
      </c>
      <c r="K1502" s="115">
        <v>2.5498439044099999E-2</v>
      </c>
      <c r="L1502" s="115">
        <v>3695.98023834285</v>
      </c>
      <c r="M1502" s="115">
        <v>9.2064256117013805</v>
      </c>
      <c r="N1502" s="115">
        <v>1.3537952615478901</v>
      </c>
      <c r="O1502" s="115">
        <v>0.23474948227409001</v>
      </c>
      <c r="P1502" s="115">
        <v>3.4519665954780003E-2</v>
      </c>
      <c r="Q1502" s="115">
        <v>94.241726815616801</v>
      </c>
      <c r="R1502" s="115">
        <v>1210</v>
      </c>
      <c r="S1502" s="115" t="s">
        <v>353</v>
      </c>
      <c r="T1502" s="115">
        <v>1210</v>
      </c>
      <c r="U1502" s="115" t="s">
        <v>352</v>
      </c>
      <c r="V1502" s="115" t="s">
        <v>350</v>
      </c>
      <c r="Z1502" s="115">
        <v>0</v>
      </c>
      <c r="AA1502" s="115">
        <v>1</v>
      </c>
      <c r="AB1502" s="115">
        <v>0.23474948227409001</v>
      </c>
      <c r="AC1502" s="115">
        <v>3.4519665954780003E-2</v>
      </c>
      <c r="AD1502" s="115">
        <v>94.241726815616801</v>
      </c>
      <c r="AF1502" s="115">
        <v>-1</v>
      </c>
      <c r="AG1502" s="115">
        <v>-1</v>
      </c>
      <c r="AH1502" s="115">
        <v>-1</v>
      </c>
      <c r="AI1502" s="115">
        <v>-1</v>
      </c>
      <c r="AJ1502" s="115">
        <v>0</v>
      </c>
      <c r="AM1502" s="115" t="s">
        <v>348</v>
      </c>
      <c r="AN1502" s="115">
        <v>-1</v>
      </c>
      <c r="AQ1502" s="115">
        <v>609</v>
      </c>
      <c r="AR1502" s="115" t="s">
        <v>249</v>
      </c>
      <c r="AS1502" s="115" t="s">
        <v>358</v>
      </c>
      <c r="AT1502" s="115" t="s">
        <v>296</v>
      </c>
      <c r="AV1502" s="115">
        <v>60.780626545160203</v>
      </c>
      <c r="AW1502" s="115">
        <v>7.6432868500000001E-2</v>
      </c>
    </row>
    <row r="1503" spans="1:49" x14ac:dyDescent="0.25">
      <c r="A1503" s="117">
        <v>450000</v>
      </c>
      <c r="B1503" s="117">
        <v>860000</v>
      </c>
      <c r="C1503" s="117">
        <v>860000</v>
      </c>
      <c r="D1503" s="115" t="s">
        <v>342</v>
      </c>
      <c r="E1503" s="115" t="s">
        <v>13</v>
      </c>
      <c r="F1503" s="115" t="s">
        <v>343</v>
      </c>
      <c r="G1503" s="115" t="s">
        <v>344</v>
      </c>
      <c r="H1503" s="115">
        <v>0.56000000000000005</v>
      </c>
      <c r="I1503" s="115">
        <v>0.48</v>
      </c>
      <c r="J1503" s="115" t="s">
        <v>350</v>
      </c>
      <c r="K1503" s="115">
        <v>2.2792719337699999E-2</v>
      </c>
      <c r="L1503" s="115">
        <v>3695.98023834285</v>
      </c>
      <c r="M1503" s="115">
        <v>9.2064256117013805</v>
      </c>
      <c r="N1503" s="115">
        <v>1.3537952615478901</v>
      </c>
      <c r="O1503" s="115">
        <v>0.20983947507100001</v>
      </c>
      <c r="P1503" s="115">
        <v>3.0856675437180001E-2</v>
      </c>
      <c r="Q1503" s="115">
        <v>84.241440250267601</v>
      </c>
      <c r="R1503" s="115">
        <v>1210</v>
      </c>
      <c r="S1503" s="115" t="s">
        <v>353</v>
      </c>
      <c r="T1503" s="115">
        <v>1210</v>
      </c>
      <c r="U1503" s="115" t="s">
        <v>352</v>
      </c>
      <c r="V1503" s="115" t="s">
        <v>350</v>
      </c>
      <c r="Z1503" s="115">
        <v>0</v>
      </c>
      <c r="AA1503" s="115">
        <v>1</v>
      </c>
      <c r="AB1503" s="115">
        <v>0.20983947507100001</v>
      </c>
      <c r="AC1503" s="115">
        <v>3.0856675437180001E-2</v>
      </c>
      <c r="AD1503" s="115">
        <v>84.241440250265697</v>
      </c>
      <c r="AF1503" s="115">
        <v>-1</v>
      </c>
      <c r="AG1503" s="115">
        <v>-1</v>
      </c>
      <c r="AH1503" s="115">
        <v>-1</v>
      </c>
      <c r="AI1503" s="115">
        <v>-1</v>
      </c>
      <c r="AJ1503" s="115">
        <v>0</v>
      </c>
      <c r="AM1503" s="115" t="s">
        <v>348</v>
      </c>
      <c r="AN1503" s="115">
        <v>-1</v>
      </c>
      <c r="AQ1503" s="115">
        <v>609</v>
      </c>
      <c r="AR1503" s="115" t="s">
        <v>249</v>
      </c>
      <c r="AS1503" s="115" t="s">
        <v>358</v>
      </c>
      <c r="AT1503" s="115" t="s">
        <v>296</v>
      </c>
      <c r="AV1503" s="115">
        <v>50.236539431488303</v>
      </c>
      <c r="AW1503" s="115">
        <v>6.8322335999999997E-2</v>
      </c>
    </row>
    <row r="1504" spans="1:49" x14ac:dyDescent="0.25">
      <c r="A1504" s="117">
        <v>450000</v>
      </c>
      <c r="B1504" s="117">
        <v>860000</v>
      </c>
      <c r="C1504" s="117">
        <v>860000</v>
      </c>
      <c r="D1504" s="115" t="s">
        <v>342</v>
      </c>
      <c r="E1504" s="115" t="s">
        <v>13</v>
      </c>
      <c r="F1504" s="115" t="s">
        <v>343</v>
      </c>
      <c r="G1504" s="115" t="s">
        <v>344</v>
      </c>
      <c r="H1504" s="115">
        <v>0.56000000000000005</v>
      </c>
      <c r="I1504" s="115">
        <v>0.48</v>
      </c>
      <c r="J1504" s="115" t="s">
        <v>350</v>
      </c>
      <c r="K1504" s="115">
        <v>4.9865671023009997E-2</v>
      </c>
      <c r="L1504" s="115">
        <v>3688.6708672782402</v>
      </c>
      <c r="M1504" s="115">
        <v>9.1893706184172093</v>
      </c>
      <c r="N1504" s="115">
        <v>1.3513265174537299</v>
      </c>
      <c r="O1504" s="115">
        <v>0.45823413216654002</v>
      </c>
      <c r="P1504" s="115">
        <v>6.7384803564020004E-2</v>
      </c>
      <c r="Q1504" s="115">
        <v>183.93804797987201</v>
      </c>
      <c r="R1504" s="115">
        <v>1200</v>
      </c>
      <c r="S1504" s="115" t="s">
        <v>351</v>
      </c>
      <c r="T1504" s="115">
        <v>1200</v>
      </c>
      <c r="U1504" s="115" t="s">
        <v>352</v>
      </c>
      <c r="V1504" s="115" t="s">
        <v>350</v>
      </c>
      <c r="Z1504" s="115">
        <v>0</v>
      </c>
      <c r="AA1504" s="115">
        <v>1</v>
      </c>
      <c r="AB1504" s="115">
        <v>0.45823413216654002</v>
      </c>
      <c r="AC1504" s="115">
        <v>6.7384803564020004E-2</v>
      </c>
      <c r="AD1504" s="115">
        <v>183.93804797987301</v>
      </c>
      <c r="AF1504" s="115">
        <v>-1</v>
      </c>
      <c r="AG1504" s="115">
        <v>-1</v>
      </c>
      <c r="AH1504" s="115">
        <v>-1</v>
      </c>
      <c r="AI1504" s="115">
        <v>-1</v>
      </c>
      <c r="AJ1504" s="115">
        <v>0</v>
      </c>
      <c r="AM1504" s="115" t="s">
        <v>348</v>
      </c>
      <c r="AN1504" s="115">
        <v>-1</v>
      </c>
      <c r="AQ1504" s="115">
        <v>609</v>
      </c>
      <c r="AR1504" s="115" t="s">
        <v>249</v>
      </c>
      <c r="AS1504" s="115" t="s">
        <v>358</v>
      </c>
      <c r="AT1504" s="115" t="s">
        <v>296</v>
      </c>
      <c r="AV1504" s="115">
        <v>108.08667218068901</v>
      </c>
      <c r="AW1504" s="115">
        <v>0.14917927650000001</v>
      </c>
    </row>
    <row r="1505" spans="1:49" x14ac:dyDescent="0.25">
      <c r="A1505" s="117">
        <v>450000</v>
      </c>
      <c r="B1505" s="117">
        <v>860000</v>
      </c>
      <c r="C1505" s="117">
        <v>860000</v>
      </c>
      <c r="D1505" s="115" t="s">
        <v>342</v>
      </c>
      <c r="E1505" s="115" t="s">
        <v>13</v>
      </c>
      <c r="F1505" s="115" t="s">
        <v>343</v>
      </c>
      <c r="G1505" s="115" t="s">
        <v>344</v>
      </c>
      <c r="H1505" s="115">
        <v>0.56000000000000005</v>
      </c>
      <c r="I1505" s="115">
        <v>0.48</v>
      </c>
      <c r="J1505" s="115" t="s">
        <v>350</v>
      </c>
      <c r="K1505" s="115">
        <v>7.5608730339999996E-5</v>
      </c>
      <c r="L1505" s="115">
        <v>3688.6708672782402</v>
      </c>
      <c r="M1505" s="115">
        <v>9.1893706184172093</v>
      </c>
      <c r="N1505" s="115">
        <v>1.3513265174537299</v>
      </c>
      <c r="O1505" s="115">
        <v>6.9479664514999996E-4</v>
      </c>
      <c r="P1505" s="115">
        <v>1.0217208227E-4</v>
      </c>
      <c r="Q1505" s="115">
        <v>0.27889572094656001</v>
      </c>
      <c r="R1505" s="115">
        <v>1200</v>
      </c>
      <c r="S1505" s="115" t="s">
        <v>351</v>
      </c>
      <c r="T1505" s="115">
        <v>1200</v>
      </c>
      <c r="U1505" s="115" t="s">
        <v>352</v>
      </c>
      <c r="V1505" s="115" t="s">
        <v>350</v>
      </c>
      <c r="Z1505" s="115">
        <v>0</v>
      </c>
      <c r="AA1505" s="115">
        <v>1</v>
      </c>
      <c r="AB1505" s="115">
        <v>6.9479664514999996E-4</v>
      </c>
      <c r="AC1505" s="115">
        <v>1.0217208227E-4</v>
      </c>
      <c r="AD1505" s="115">
        <v>0.27889572094599002</v>
      </c>
      <c r="AF1505" s="115">
        <v>-1</v>
      </c>
      <c r="AG1505" s="115">
        <v>-1</v>
      </c>
      <c r="AH1505" s="115">
        <v>-1</v>
      </c>
      <c r="AI1505" s="115">
        <v>-1</v>
      </c>
      <c r="AJ1505" s="115">
        <v>0</v>
      </c>
      <c r="AM1505" s="115" t="s">
        <v>348</v>
      </c>
      <c r="AN1505" s="115">
        <v>-1</v>
      </c>
      <c r="AQ1505" s="115">
        <v>609</v>
      </c>
      <c r="AR1505" s="115" t="s">
        <v>249</v>
      </c>
      <c r="AS1505" s="115" t="s">
        <v>358</v>
      </c>
      <c r="AT1505" s="115" t="s">
        <v>296</v>
      </c>
      <c r="AV1505" s="115">
        <v>10.593426495385399</v>
      </c>
      <c r="AW1505" s="115">
        <v>2.2619280000000001E-4</v>
      </c>
    </row>
    <row r="1506" spans="1:49" x14ac:dyDescent="0.25">
      <c r="A1506" s="117">
        <v>450000</v>
      </c>
      <c r="B1506" s="117">
        <v>860000</v>
      </c>
      <c r="C1506" s="117">
        <v>860000</v>
      </c>
      <c r="D1506" s="115" t="s">
        <v>342</v>
      </c>
      <c r="E1506" s="115" t="s">
        <v>13</v>
      </c>
      <c r="F1506" s="115" t="s">
        <v>343</v>
      </c>
      <c r="G1506" s="115" t="s">
        <v>344</v>
      </c>
      <c r="H1506" s="115">
        <v>0.56000000000000005</v>
      </c>
      <c r="I1506" s="115">
        <v>0.48</v>
      </c>
      <c r="J1506" s="115" t="s">
        <v>350</v>
      </c>
      <c r="K1506" s="115">
        <v>3.5801532558820001E-2</v>
      </c>
      <c r="L1506" s="115">
        <v>3688.6708672782402</v>
      </c>
      <c r="M1506" s="115">
        <v>9.1893706184172093</v>
      </c>
      <c r="N1506" s="115">
        <v>1.3513265174537299</v>
      </c>
      <c r="O1506" s="115">
        <v>0.32899355139039999</v>
      </c>
      <c r="P1506" s="115">
        <v>4.8379560312220002E-2</v>
      </c>
      <c r="Q1506" s="115">
        <v>132.060070153662</v>
      </c>
      <c r="R1506" s="115">
        <v>1210</v>
      </c>
      <c r="S1506" s="115" t="s">
        <v>353</v>
      </c>
      <c r="T1506" s="115">
        <v>1210</v>
      </c>
      <c r="U1506" s="115" t="s">
        <v>352</v>
      </c>
      <c r="V1506" s="115" t="s">
        <v>350</v>
      </c>
      <c r="Z1506" s="115">
        <v>0</v>
      </c>
      <c r="AA1506" s="115">
        <v>1</v>
      </c>
      <c r="AB1506" s="115">
        <v>0.32899355139039999</v>
      </c>
      <c r="AC1506" s="115">
        <v>4.8379560312220002E-2</v>
      </c>
      <c r="AD1506" s="115">
        <v>132.060070153662</v>
      </c>
      <c r="AF1506" s="115">
        <v>-1</v>
      </c>
      <c r="AG1506" s="115">
        <v>-1</v>
      </c>
      <c r="AH1506" s="115">
        <v>-1</v>
      </c>
      <c r="AI1506" s="115">
        <v>-1</v>
      </c>
      <c r="AJ1506" s="115">
        <v>0</v>
      </c>
      <c r="AM1506" s="115" t="s">
        <v>348</v>
      </c>
      <c r="AN1506" s="115">
        <v>-1</v>
      </c>
      <c r="AQ1506" s="115">
        <v>609</v>
      </c>
      <c r="AR1506" s="115" t="s">
        <v>249</v>
      </c>
      <c r="AS1506" s="115" t="s">
        <v>358</v>
      </c>
      <c r="AT1506" s="115" t="s">
        <v>296</v>
      </c>
      <c r="AV1506" s="115">
        <v>99.136828008383105</v>
      </c>
      <c r="AW1506" s="115">
        <v>0.1071046798</v>
      </c>
    </row>
    <row r="1507" spans="1:49" x14ac:dyDescent="0.25">
      <c r="A1507" s="117">
        <v>450000</v>
      </c>
      <c r="B1507" s="117">
        <v>860000</v>
      </c>
      <c r="C1507" s="117">
        <v>860000</v>
      </c>
      <c r="D1507" s="115" t="s">
        <v>342</v>
      </c>
      <c r="E1507" s="115" t="s">
        <v>13</v>
      </c>
      <c r="F1507" s="115" t="s">
        <v>343</v>
      </c>
      <c r="G1507" s="115" t="s">
        <v>344</v>
      </c>
      <c r="H1507" s="115">
        <v>0.56000000000000005</v>
      </c>
      <c r="I1507" s="115">
        <v>0.48</v>
      </c>
      <c r="J1507" s="115" t="s">
        <v>350</v>
      </c>
      <c r="K1507" s="115">
        <v>0.32774231070350002</v>
      </c>
      <c r="L1507" s="115">
        <v>3688.6708672782402</v>
      </c>
      <c r="M1507" s="115">
        <v>9.1893706184172093</v>
      </c>
      <c r="N1507" s="115">
        <v>1.3513265174537299</v>
      </c>
      <c r="O1507" s="115">
        <v>3.0117455603909602</v>
      </c>
      <c r="P1507" s="115">
        <v>0.44288687534520998</v>
      </c>
      <c r="Q1507" s="115">
        <v>1208.93351346647</v>
      </c>
      <c r="R1507" s="115">
        <v>1210</v>
      </c>
      <c r="S1507" s="115" t="s">
        <v>353</v>
      </c>
      <c r="T1507" s="115">
        <v>1210</v>
      </c>
      <c r="U1507" s="115" t="s">
        <v>352</v>
      </c>
      <c r="V1507" s="115" t="s">
        <v>350</v>
      </c>
      <c r="Z1507" s="115">
        <v>0</v>
      </c>
      <c r="AA1507" s="115">
        <v>1</v>
      </c>
      <c r="AB1507" s="115">
        <v>3.0117455603909602</v>
      </c>
      <c r="AC1507" s="115">
        <v>0.44288687534520998</v>
      </c>
      <c r="AD1507" s="115">
        <v>1208.93351346647</v>
      </c>
      <c r="AF1507" s="115">
        <v>-1</v>
      </c>
      <c r="AG1507" s="115">
        <v>-1</v>
      </c>
      <c r="AH1507" s="115">
        <v>-1</v>
      </c>
      <c r="AI1507" s="115">
        <v>-1</v>
      </c>
      <c r="AJ1507" s="115">
        <v>0</v>
      </c>
      <c r="AM1507" s="115" t="s">
        <v>348</v>
      </c>
      <c r="AN1507" s="115">
        <v>-1</v>
      </c>
      <c r="AQ1507" s="115">
        <v>609</v>
      </c>
      <c r="AR1507" s="115" t="s">
        <v>249</v>
      </c>
      <c r="AS1507" s="115" t="s">
        <v>358</v>
      </c>
      <c r="AT1507" s="115" t="s">
        <v>296</v>
      </c>
      <c r="AV1507" s="115">
        <v>149.72335146288</v>
      </c>
      <c r="AW1507" s="115">
        <v>0.98048135719999996</v>
      </c>
    </row>
    <row r="1508" spans="1:49" x14ac:dyDescent="0.25">
      <c r="A1508" s="117">
        <v>450000</v>
      </c>
      <c r="B1508" s="117">
        <v>860000</v>
      </c>
      <c r="C1508" s="117">
        <v>860000</v>
      </c>
      <c r="D1508" s="115" t="s">
        <v>342</v>
      </c>
      <c r="E1508" s="115" t="s">
        <v>13</v>
      </c>
      <c r="F1508" s="115" t="s">
        <v>343</v>
      </c>
      <c r="G1508" s="115" t="s">
        <v>344</v>
      </c>
      <c r="H1508" s="115">
        <v>0.56000000000000005</v>
      </c>
      <c r="I1508" s="115">
        <v>0.48</v>
      </c>
      <c r="J1508" s="115" t="s">
        <v>350</v>
      </c>
      <c r="K1508" s="115">
        <v>0.20427833072125001</v>
      </c>
      <c r="L1508" s="115">
        <v>3688.6708672782402</v>
      </c>
      <c r="M1508" s="115">
        <v>9.1893706184172093</v>
      </c>
      <c r="N1508" s="115">
        <v>1.3513265174537299</v>
      </c>
      <c r="O1508" s="115">
        <v>1.87718929030924</v>
      </c>
      <c r="P1508" s="115">
        <v>0.27604672524481999</v>
      </c>
      <c r="Q1508" s="115">
        <v>753.51552734773395</v>
      </c>
      <c r="R1508" s="115">
        <v>1210</v>
      </c>
      <c r="S1508" s="115" t="s">
        <v>353</v>
      </c>
      <c r="T1508" s="115">
        <v>1210</v>
      </c>
      <c r="U1508" s="115" t="s">
        <v>352</v>
      </c>
      <c r="V1508" s="115" t="s">
        <v>350</v>
      </c>
      <c r="Z1508" s="115">
        <v>0</v>
      </c>
      <c r="AA1508" s="115">
        <v>1</v>
      </c>
      <c r="AB1508" s="115">
        <v>1.87718929030924</v>
      </c>
      <c r="AC1508" s="115">
        <v>0.27604672524481999</v>
      </c>
      <c r="AD1508" s="115">
        <v>753.51552734773395</v>
      </c>
      <c r="AF1508" s="115">
        <v>-1</v>
      </c>
      <c r="AG1508" s="115">
        <v>-1</v>
      </c>
      <c r="AH1508" s="115">
        <v>-1</v>
      </c>
      <c r="AI1508" s="115">
        <v>-1</v>
      </c>
      <c r="AJ1508" s="115">
        <v>0</v>
      </c>
      <c r="AM1508" s="115" t="s">
        <v>348</v>
      </c>
      <c r="AN1508" s="115">
        <v>-1</v>
      </c>
      <c r="AQ1508" s="115">
        <v>609</v>
      </c>
      <c r="AR1508" s="115" t="s">
        <v>249</v>
      </c>
      <c r="AS1508" s="115" t="s">
        <v>358</v>
      </c>
      <c r="AT1508" s="115" t="s">
        <v>296</v>
      </c>
      <c r="AV1508" s="115">
        <v>127.43617958037601</v>
      </c>
      <c r="AW1508" s="115">
        <v>0.61112370429999996</v>
      </c>
    </row>
    <row r="1509" spans="1:49" x14ac:dyDescent="0.25">
      <c r="A1509" s="117">
        <v>450000</v>
      </c>
      <c r="B1509" s="117">
        <v>860000</v>
      </c>
      <c r="C1509" s="117">
        <v>860000</v>
      </c>
      <c r="D1509" s="115" t="s">
        <v>342</v>
      </c>
      <c r="E1509" s="115" t="s">
        <v>13</v>
      </c>
      <c r="F1509" s="115" t="s">
        <v>343</v>
      </c>
      <c r="G1509" s="115" t="s">
        <v>344</v>
      </c>
      <c r="H1509" s="115">
        <v>0.56000000000000005</v>
      </c>
      <c r="I1509" s="115">
        <v>0.48</v>
      </c>
      <c r="J1509" s="115" t="s">
        <v>350</v>
      </c>
      <c r="K1509" s="115">
        <v>7.0118320196129999E-2</v>
      </c>
      <c r="L1509" s="115">
        <v>3696.3813882620102</v>
      </c>
      <c r="M1509" s="115">
        <v>9.26566045991229</v>
      </c>
      <c r="N1509" s="115">
        <v>1.3823769091695399</v>
      </c>
      <c r="O1509" s="115">
        <v>0.64969254695676004</v>
      </c>
      <c r="P1509" s="115">
        <v>9.6929946748880003E-2</v>
      </c>
      <c r="Q1509" s="115">
        <v>259.18405374917501</v>
      </c>
      <c r="R1509" s="115">
        <v>1200</v>
      </c>
      <c r="S1509" s="115" t="s">
        <v>351</v>
      </c>
      <c r="T1509" s="115">
        <v>1200</v>
      </c>
      <c r="U1509" s="115" t="s">
        <v>352</v>
      </c>
      <c r="V1509" s="115" t="s">
        <v>350</v>
      </c>
      <c r="Z1509" s="115">
        <v>0</v>
      </c>
      <c r="AA1509" s="115">
        <v>1</v>
      </c>
      <c r="AB1509" s="115">
        <v>0.64969254695676004</v>
      </c>
      <c r="AC1509" s="115">
        <v>9.6929946748880003E-2</v>
      </c>
      <c r="AD1509" s="115">
        <v>402.56066840927502</v>
      </c>
      <c r="AF1509" s="115">
        <v>-1</v>
      </c>
      <c r="AG1509" s="115">
        <v>-1</v>
      </c>
      <c r="AH1509" s="115">
        <v>-1</v>
      </c>
      <c r="AI1509" s="115">
        <v>-1</v>
      </c>
      <c r="AJ1509" s="115">
        <v>0</v>
      </c>
      <c r="AM1509" s="115" t="s">
        <v>348</v>
      </c>
      <c r="AN1509" s="115">
        <v>-1</v>
      </c>
      <c r="AQ1509" s="115">
        <v>609</v>
      </c>
      <c r="AR1509" s="115" t="s">
        <v>249</v>
      </c>
      <c r="AS1509" s="115" t="s">
        <v>358</v>
      </c>
      <c r="AT1509" s="115" t="s">
        <v>296</v>
      </c>
      <c r="AV1509" s="115">
        <v>73.288239167568307</v>
      </c>
      <c r="AW1509" s="115">
        <v>0.32648878219999999</v>
      </c>
    </row>
    <row r="1510" spans="1:49" x14ac:dyDescent="0.25">
      <c r="A1510" s="117">
        <v>450000</v>
      </c>
      <c r="B1510" s="117">
        <v>860000</v>
      </c>
      <c r="C1510" s="117">
        <v>860000</v>
      </c>
      <c r="D1510" s="115" t="s">
        <v>342</v>
      </c>
      <c r="E1510" s="115" t="s">
        <v>13</v>
      </c>
      <c r="F1510" s="115" t="s">
        <v>343</v>
      </c>
      <c r="G1510" s="115" t="s">
        <v>344</v>
      </c>
      <c r="H1510" s="115">
        <v>0.56000000000000005</v>
      </c>
      <c r="I1510" s="115">
        <v>0.48</v>
      </c>
      <c r="J1510" s="115" t="s">
        <v>345</v>
      </c>
      <c r="K1510" s="115">
        <v>6.4858047478509998E-2</v>
      </c>
      <c r="L1510" s="115">
        <v>3696.3813882620102</v>
      </c>
      <c r="M1510" s="115">
        <v>9.26566045991229</v>
      </c>
      <c r="N1510" s="115">
        <v>1.3823769091695399</v>
      </c>
      <c r="O1510" s="115">
        <v>0.60095264602880005</v>
      </c>
      <c r="P1510" s="115">
        <v>8.9658267208119993E-2</v>
      </c>
      <c r="Q1510" s="115">
        <v>239.74007957859999</v>
      </c>
      <c r="R1510" s="115">
        <v>1200</v>
      </c>
      <c r="S1510" s="115" t="s">
        <v>351</v>
      </c>
      <c r="T1510" s="115">
        <v>1200</v>
      </c>
      <c r="U1510" s="115" t="s">
        <v>347</v>
      </c>
      <c r="V1510" s="115" t="s">
        <v>345</v>
      </c>
      <c r="Z1510" s="115">
        <v>0</v>
      </c>
      <c r="AA1510" s="115">
        <v>1</v>
      </c>
      <c r="AB1510" s="115">
        <v>0.60095264602880005</v>
      </c>
      <c r="AC1510" s="115">
        <v>8.9658267208119993E-2</v>
      </c>
      <c r="AD1510" s="115">
        <v>557.83406934647303</v>
      </c>
      <c r="AF1510" s="115">
        <v>-1</v>
      </c>
      <c r="AG1510" s="115">
        <v>-1</v>
      </c>
      <c r="AH1510" s="115">
        <v>-1</v>
      </c>
      <c r="AI1510" s="115">
        <v>-1</v>
      </c>
      <c r="AJ1510" s="115">
        <v>0</v>
      </c>
      <c r="AM1510" s="115" t="s">
        <v>348</v>
      </c>
      <c r="AN1510" s="115">
        <v>-1</v>
      </c>
      <c r="AQ1510" s="115">
        <v>609</v>
      </c>
      <c r="AR1510" s="115" t="s">
        <v>249</v>
      </c>
      <c r="AS1510" s="115" t="s">
        <v>358</v>
      </c>
      <c r="AT1510" s="115" t="s">
        <v>296</v>
      </c>
      <c r="AV1510" s="115">
        <v>121.762339755726</v>
      </c>
      <c r="AW1510" s="115">
        <v>0.45242016979999999</v>
      </c>
    </row>
    <row r="1511" spans="1:49" x14ac:dyDescent="0.25">
      <c r="A1511" s="117">
        <v>450000</v>
      </c>
      <c r="B1511" s="117">
        <v>860000</v>
      </c>
      <c r="C1511" s="117">
        <v>860000</v>
      </c>
      <c r="D1511" s="115" t="s">
        <v>342</v>
      </c>
      <c r="E1511" s="115" t="s">
        <v>13</v>
      </c>
      <c r="F1511" s="115" t="s">
        <v>343</v>
      </c>
      <c r="G1511" s="115" t="s">
        <v>344</v>
      </c>
      <c r="H1511" s="115">
        <v>0.56000000000000005</v>
      </c>
      <c r="I1511" s="115">
        <v>0.48</v>
      </c>
      <c r="J1511" s="115" t="s">
        <v>350</v>
      </c>
      <c r="K1511" s="115">
        <v>0.12964909410684</v>
      </c>
      <c r="L1511" s="115">
        <v>3696.3813882620102</v>
      </c>
      <c r="M1511" s="115">
        <v>9.26566045991229</v>
      </c>
      <c r="N1511" s="115">
        <v>1.3823769091695399</v>
      </c>
      <c r="O1511" s="115">
        <v>1.2012844849292299</v>
      </c>
      <c r="P1511" s="115">
        <v>0.17922391398804999</v>
      </c>
      <c r="Q1511" s="115">
        <v>479.23249846156801</v>
      </c>
      <c r="R1511" s="115">
        <v>1210</v>
      </c>
      <c r="S1511" s="115" t="s">
        <v>353</v>
      </c>
      <c r="T1511" s="115">
        <v>1210</v>
      </c>
      <c r="U1511" s="115" t="s">
        <v>352</v>
      </c>
      <c r="V1511" s="115" t="s">
        <v>350</v>
      </c>
      <c r="Z1511" s="115">
        <v>0</v>
      </c>
      <c r="AA1511" s="115">
        <v>1</v>
      </c>
      <c r="AB1511" s="115">
        <v>1.2012844849292299</v>
      </c>
      <c r="AC1511" s="115">
        <v>0.17922391398804999</v>
      </c>
      <c r="AD1511" s="115">
        <v>479.23249846156801</v>
      </c>
      <c r="AF1511" s="115">
        <v>-1</v>
      </c>
      <c r="AG1511" s="115">
        <v>-1</v>
      </c>
      <c r="AH1511" s="115">
        <v>-1</v>
      </c>
      <c r="AI1511" s="115">
        <v>-1</v>
      </c>
      <c r="AJ1511" s="115">
        <v>0</v>
      </c>
      <c r="AM1511" s="115" t="s">
        <v>348</v>
      </c>
      <c r="AN1511" s="115">
        <v>-1</v>
      </c>
      <c r="AQ1511" s="115">
        <v>609</v>
      </c>
      <c r="AR1511" s="115" t="s">
        <v>249</v>
      </c>
      <c r="AS1511" s="115" t="s">
        <v>358</v>
      </c>
      <c r="AT1511" s="115" t="s">
        <v>296</v>
      </c>
      <c r="AV1511" s="115">
        <v>107.68014640349701</v>
      </c>
      <c r="AW1511" s="115">
        <v>0.38867193709999998</v>
      </c>
    </row>
    <row r="1512" spans="1:49" x14ac:dyDescent="0.25">
      <c r="A1512" s="117">
        <v>450000</v>
      </c>
      <c r="B1512" s="117">
        <v>860000</v>
      </c>
      <c r="C1512" s="117">
        <v>860000</v>
      </c>
      <c r="D1512" s="115" t="s">
        <v>342</v>
      </c>
      <c r="E1512" s="115" t="s">
        <v>13</v>
      </c>
      <c r="F1512" s="115" t="s">
        <v>343</v>
      </c>
      <c r="G1512" s="115" t="s">
        <v>344</v>
      </c>
      <c r="H1512" s="115">
        <v>0.56000000000000005</v>
      </c>
      <c r="I1512" s="115">
        <v>0.48</v>
      </c>
      <c r="J1512" s="115" t="s">
        <v>345</v>
      </c>
      <c r="K1512" s="115">
        <v>2.8756161491239999E-2</v>
      </c>
      <c r="L1512" s="115">
        <v>3696.3813882620102</v>
      </c>
      <c r="M1512" s="115">
        <v>9.26566045991229</v>
      </c>
      <c r="N1512" s="115">
        <v>1.3823769091695399</v>
      </c>
      <c r="O1512" s="115">
        <v>0.26644482850828</v>
      </c>
      <c r="P1512" s="115">
        <v>3.9751853641840001E-2</v>
      </c>
      <c r="Q1512" s="115">
        <v>106.29374013409399</v>
      </c>
      <c r="R1512" s="115">
        <v>1210</v>
      </c>
      <c r="S1512" s="115" t="s">
        <v>353</v>
      </c>
      <c r="T1512" s="115">
        <v>1210</v>
      </c>
      <c r="U1512" s="115" t="s">
        <v>347</v>
      </c>
      <c r="V1512" s="115" t="s">
        <v>345</v>
      </c>
      <c r="Z1512" s="115">
        <v>0</v>
      </c>
      <c r="AA1512" s="115">
        <v>1</v>
      </c>
      <c r="AB1512" s="115">
        <v>0.26644482850828</v>
      </c>
      <c r="AC1512" s="115">
        <v>3.9751853641840001E-2</v>
      </c>
      <c r="AD1512" s="115">
        <v>106.293740134093</v>
      </c>
      <c r="AF1512" s="115">
        <v>-1</v>
      </c>
      <c r="AG1512" s="115">
        <v>-1</v>
      </c>
      <c r="AH1512" s="115">
        <v>-1</v>
      </c>
      <c r="AI1512" s="115">
        <v>-1</v>
      </c>
      <c r="AJ1512" s="115">
        <v>0</v>
      </c>
      <c r="AM1512" s="115" t="s">
        <v>348</v>
      </c>
      <c r="AN1512" s="115">
        <v>-1</v>
      </c>
      <c r="AQ1512" s="115">
        <v>609</v>
      </c>
      <c r="AR1512" s="115" t="s">
        <v>249</v>
      </c>
      <c r="AS1512" s="115" t="s">
        <v>358</v>
      </c>
      <c r="AT1512" s="115" t="s">
        <v>296</v>
      </c>
      <c r="AV1512" s="115">
        <v>89.235303328595705</v>
      </c>
      <c r="AW1512" s="115">
        <v>8.6207412900000002E-2</v>
      </c>
    </row>
    <row r="1513" spans="1:49" x14ac:dyDescent="0.25">
      <c r="A1513" s="117">
        <v>450000</v>
      </c>
      <c r="B1513" s="117">
        <v>860000</v>
      </c>
      <c r="C1513" s="117">
        <v>860000</v>
      </c>
      <c r="D1513" s="115" t="s">
        <v>342</v>
      </c>
      <c r="E1513" s="115" t="s">
        <v>13</v>
      </c>
      <c r="F1513" s="115" t="s">
        <v>343</v>
      </c>
      <c r="G1513" s="115" t="s">
        <v>344</v>
      </c>
      <c r="H1513" s="115">
        <v>0.56000000000000005</v>
      </c>
      <c r="I1513" s="115">
        <v>0.48</v>
      </c>
      <c r="J1513" s="115" t="s">
        <v>350</v>
      </c>
      <c r="K1513" s="115">
        <v>2.8367424316459999E-2</v>
      </c>
      <c r="L1513" s="115">
        <v>3695.9802375167401</v>
      </c>
      <c r="M1513" s="115">
        <v>9.2064256096435795</v>
      </c>
      <c r="N1513" s="115">
        <v>1.3537952612452899</v>
      </c>
      <c r="O1513" s="115">
        <v>0.26116258170668999</v>
      </c>
      <c r="P1513" s="115">
        <v>3.8403684613350003E-2</v>
      </c>
      <c r="Q1513" s="115">
        <v>104.845439662891</v>
      </c>
      <c r="R1513" s="115">
        <v>1210</v>
      </c>
      <c r="S1513" s="115" t="s">
        <v>353</v>
      </c>
      <c r="T1513" s="115">
        <v>1210</v>
      </c>
      <c r="U1513" s="115" t="s">
        <v>352</v>
      </c>
      <c r="V1513" s="115" t="s">
        <v>350</v>
      </c>
      <c r="Z1513" s="115">
        <v>0</v>
      </c>
      <c r="AA1513" s="115">
        <v>1</v>
      </c>
      <c r="AB1513" s="115">
        <v>0.26116258170668999</v>
      </c>
      <c r="AC1513" s="115">
        <v>3.8403684613350003E-2</v>
      </c>
      <c r="AD1513" s="115">
        <v>130.92685851939299</v>
      </c>
      <c r="AF1513" s="115">
        <v>-1</v>
      </c>
      <c r="AG1513" s="115">
        <v>-1</v>
      </c>
      <c r="AH1513" s="115">
        <v>-1</v>
      </c>
      <c r="AI1513" s="115">
        <v>-1</v>
      </c>
      <c r="AJ1513" s="115">
        <v>0</v>
      </c>
      <c r="AM1513" s="115" t="s">
        <v>348</v>
      </c>
      <c r="AN1513" s="115">
        <v>-1</v>
      </c>
      <c r="AQ1513" s="115">
        <v>609</v>
      </c>
      <c r="AR1513" s="115" t="s">
        <v>249</v>
      </c>
      <c r="AS1513" s="115" t="s">
        <v>358</v>
      </c>
      <c r="AT1513" s="115" t="s">
        <v>296</v>
      </c>
      <c r="AV1513" s="115">
        <v>75.715208096995795</v>
      </c>
      <c r="AW1513" s="115">
        <v>0.10618561109999999</v>
      </c>
    </row>
    <row r="1514" spans="1:49" x14ac:dyDescent="0.25">
      <c r="A1514" s="117">
        <v>450000</v>
      </c>
      <c r="B1514" s="117">
        <v>860000</v>
      </c>
      <c r="C1514" s="117">
        <v>860000</v>
      </c>
      <c r="D1514" s="115" t="s">
        <v>342</v>
      </c>
      <c r="E1514" s="115" t="s">
        <v>13</v>
      </c>
      <c r="F1514" s="115" t="s">
        <v>343</v>
      </c>
      <c r="G1514" s="115" t="s">
        <v>344</v>
      </c>
      <c r="H1514" s="115">
        <v>0.56000000000000005</v>
      </c>
      <c r="I1514" s="115">
        <v>0.48</v>
      </c>
      <c r="J1514" s="115" t="s">
        <v>350</v>
      </c>
      <c r="K1514" s="115">
        <v>0.22582329445668001</v>
      </c>
      <c r="L1514" s="115">
        <v>3695.9802375167401</v>
      </c>
      <c r="M1514" s="115">
        <v>9.2064256096435795</v>
      </c>
      <c r="N1514" s="115">
        <v>1.3537952612452899</v>
      </c>
      <c r="O1514" s="115">
        <v>2.07902536134011</v>
      </c>
      <c r="P1514" s="115">
        <v>0.30571850591425997</v>
      </c>
      <c r="Q1514" s="115">
        <v>834.63843348283501</v>
      </c>
      <c r="R1514" s="115">
        <v>1210</v>
      </c>
      <c r="S1514" s="115" t="s">
        <v>353</v>
      </c>
      <c r="T1514" s="115">
        <v>1210</v>
      </c>
      <c r="U1514" s="115" t="s">
        <v>352</v>
      </c>
      <c r="V1514" s="115" t="s">
        <v>350</v>
      </c>
      <c r="Z1514" s="115">
        <v>0</v>
      </c>
      <c r="AA1514" s="115">
        <v>1</v>
      </c>
      <c r="AB1514" s="115">
        <v>2.07902536134011</v>
      </c>
      <c r="AC1514" s="115">
        <v>0.30571850591425997</v>
      </c>
      <c r="AD1514" s="115">
        <v>1018.37112453921</v>
      </c>
      <c r="AF1514" s="115">
        <v>-1</v>
      </c>
      <c r="AG1514" s="115">
        <v>-1</v>
      </c>
      <c r="AH1514" s="115">
        <v>-1</v>
      </c>
      <c r="AI1514" s="115">
        <v>-1</v>
      </c>
      <c r="AJ1514" s="115">
        <v>0</v>
      </c>
      <c r="AM1514" s="115" t="s">
        <v>348</v>
      </c>
      <c r="AN1514" s="115">
        <v>-1</v>
      </c>
      <c r="AQ1514" s="115">
        <v>609</v>
      </c>
      <c r="AR1514" s="115" t="s">
        <v>249</v>
      </c>
      <c r="AS1514" s="115" t="s">
        <v>358</v>
      </c>
      <c r="AT1514" s="115" t="s">
        <v>296</v>
      </c>
      <c r="AV1514" s="115">
        <v>121.846156253407</v>
      </c>
      <c r="AW1514" s="115">
        <v>0.82592954139999997</v>
      </c>
    </row>
    <row r="1515" spans="1:49" x14ac:dyDescent="0.25">
      <c r="A1515" s="117">
        <v>450000</v>
      </c>
      <c r="B1515" s="117">
        <v>860000</v>
      </c>
      <c r="C1515" s="117">
        <v>860000</v>
      </c>
      <c r="D1515" s="115" t="s">
        <v>342</v>
      </c>
      <c r="E1515" s="115" t="s">
        <v>13</v>
      </c>
      <c r="F1515" s="115" t="s">
        <v>343</v>
      </c>
      <c r="G1515" s="115" t="s">
        <v>344</v>
      </c>
      <c r="H1515" s="115">
        <v>0.56000000000000005</v>
      </c>
      <c r="I1515" s="115">
        <v>0.48</v>
      </c>
      <c r="J1515" s="115" t="s">
        <v>350</v>
      </c>
      <c r="K1515" s="115">
        <v>0.16550997839869</v>
      </c>
      <c r="L1515" s="115">
        <v>3695.9802375167401</v>
      </c>
      <c r="M1515" s="115">
        <v>9.2064256096435795</v>
      </c>
      <c r="N1515" s="115">
        <v>1.3537952612452899</v>
      </c>
      <c r="O1515" s="115">
        <v>1.5237553037812801</v>
      </c>
      <c r="P1515" s="115">
        <v>0.22406662444496001</v>
      </c>
      <c r="Q1515" s="115">
        <v>611.721609273392</v>
      </c>
      <c r="R1515" s="115">
        <v>1210</v>
      </c>
      <c r="S1515" s="115" t="s">
        <v>353</v>
      </c>
      <c r="T1515" s="115">
        <v>1210</v>
      </c>
      <c r="U1515" s="115" t="s">
        <v>352</v>
      </c>
      <c r="V1515" s="115" t="s">
        <v>350</v>
      </c>
      <c r="Z1515" s="115">
        <v>0</v>
      </c>
      <c r="AA1515" s="115">
        <v>1</v>
      </c>
      <c r="AB1515" s="115">
        <v>1.5237553037812801</v>
      </c>
      <c r="AC1515" s="115">
        <v>0.22406662444496001</v>
      </c>
      <c r="AD1515" s="115">
        <v>741.94184230202404</v>
      </c>
      <c r="AF1515" s="115">
        <v>-1</v>
      </c>
      <c r="AG1515" s="115">
        <v>-1</v>
      </c>
      <c r="AH1515" s="115">
        <v>-1</v>
      </c>
      <c r="AI1515" s="115">
        <v>-1</v>
      </c>
      <c r="AJ1515" s="115">
        <v>0</v>
      </c>
      <c r="AM1515" s="115" t="s">
        <v>348</v>
      </c>
      <c r="AN1515" s="115">
        <v>-1</v>
      </c>
      <c r="AQ1515" s="115">
        <v>609</v>
      </c>
      <c r="AR1515" s="115" t="s">
        <v>249</v>
      </c>
      <c r="AS1515" s="115" t="s">
        <v>358</v>
      </c>
      <c r="AT1515" s="115" t="s">
        <v>296</v>
      </c>
      <c r="AV1515" s="115">
        <v>107.088521027686</v>
      </c>
      <c r="AW1515" s="115">
        <v>0.6017370984</v>
      </c>
    </row>
    <row r="1516" spans="1:49" x14ac:dyDescent="0.25">
      <c r="A1516" s="117">
        <v>450000</v>
      </c>
      <c r="B1516" s="117">
        <v>860000</v>
      </c>
      <c r="C1516" s="117">
        <v>860000</v>
      </c>
      <c r="D1516" s="115" t="s">
        <v>342</v>
      </c>
      <c r="E1516" s="115" t="s">
        <v>13</v>
      </c>
      <c r="F1516" s="115" t="s">
        <v>343</v>
      </c>
      <c r="G1516" s="115" t="s">
        <v>344</v>
      </c>
      <c r="H1516" s="115">
        <v>0.56000000000000005</v>
      </c>
      <c r="I1516" s="115">
        <v>0.48</v>
      </c>
      <c r="J1516" s="115" t="s">
        <v>350</v>
      </c>
      <c r="K1516" s="115">
        <v>0.11099322187826</v>
      </c>
      <c r="L1516" s="115">
        <v>3705.2314153591901</v>
      </c>
      <c r="M1516" s="115">
        <v>9.22801352586219</v>
      </c>
      <c r="N1516" s="115">
        <v>1.35692023097352</v>
      </c>
      <c r="O1516" s="115">
        <v>1.0242469527716</v>
      </c>
      <c r="P1516" s="115">
        <v>0.15060894826754001</v>
      </c>
      <c r="Q1516" s="115">
        <v>411.25557259526198</v>
      </c>
      <c r="R1516" s="115">
        <v>1200</v>
      </c>
      <c r="S1516" s="115" t="s">
        <v>351</v>
      </c>
      <c r="T1516" s="115">
        <v>1200</v>
      </c>
      <c r="U1516" s="115" t="s">
        <v>352</v>
      </c>
      <c r="V1516" s="115" t="s">
        <v>350</v>
      </c>
      <c r="Z1516" s="115">
        <v>0</v>
      </c>
      <c r="AA1516" s="115">
        <v>1</v>
      </c>
      <c r="AB1516" s="115">
        <v>1.0242469527716</v>
      </c>
      <c r="AC1516" s="115">
        <v>0.15060894826754001</v>
      </c>
      <c r="AD1516" s="115">
        <v>898.19923390178303</v>
      </c>
      <c r="AF1516" s="115">
        <v>-1</v>
      </c>
      <c r="AG1516" s="115">
        <v>-1</v>
      </c>
      <c r="AH1516" s="115">
        <v>-1</v>
      </c>
      <c r="AI1516" s="115">
        <v>-1</v>
      </c>
      <c r="AJ1516" s="115">
        <v>0</v>
      </c>
      <c r="AM1516" s="115" t="s">
        <v>348</v>
      </c>
      <c r="AN1516" s="115">
        <v>-1</v>
      </c>
      <c r="AQ1516" s="115">
        <v>609</v>
      </c>
      <c r="AR1516" s="115" t="s">
        <v>249</v>
      </c>
      <c r="AS1516" s="115" t="s">
        <v>358</v>
      </c>
      <c r="AT1516" s="115" t="s">
        <v>296</v>
      </c>
      <c r="AV1516" s="115">
        <v>121.24477403909501</v>
      </c>
      <c r="AW1516" s="115">
        <v>0.728466532</v>
      </c>
    </row>
    <row r="1517" spans="1:49" x14ac:dyDescent="0.25">
      <c r="A1517" s="117">
        <v>450000</v>
      </c>
      <c r="B1517" s="117">
        <v>860000</v>
      </c>
      <c r="C1517" s="117">
        <v>860000</v>
      </c>
      <c r="D1517" s="115" t="s">
        <v>342</v>
      </c>
      <c r="E1517" s="115" t="s">
        <v>13</v>
      </c>
      <c r="F1517" s="115" t="s">
        <v>343</v>
      </c>
      <c r="G1517" s="115" t="s">
        <v>344</v>
      </c>
      <c r="H1517" s="115">
        <v>0.56000000000000005</v>
      </c>
      <c r="I1517" s="115">
        <v>0.48</v>
      </c>
      <c r="J1517" s="115" t="s">
        <v>350</v>
      </c>
      <c r="K1517" s="115">
        <v>1.3347293852220001E-2</v>
      </c>
      <c r="L1517" s="115">
        <v>3705.2314153591901</v>
      </c>
      <c r="M1517" s="115">
        <v>9.22801352586219</v>
      </c>
      <c r="N1517" s="115">
        <v>1.35692023097352</v>
      </c>
      <c r="O1517" s="115">
        <v>0.12316900820199</v>
      </c>
      <c r="P1517" s="115">
        <v>1.811121305683E-2</v>
      </c>
      <c r="Q1517" s="115">
        <v>49.454812491294597</v>
      </c>
      <c r="R1517" s="115">
        <v>1210</v>
      </c>
      <c r="S1517" s="115" t="s">
        <v>353</v>
      </c>
      <c r="T1517" s="115">
        <v>1210</v>
      </c>
      <c r="U1517" s="115" t="s">
        <v>352</v>
      </c>
      <c r="V1517" s="115" t="s">
        <v>350</v>
      </c>
      <c r="Z1517" s="115">
        <v>0</v>
      </c>
      <c r="AA1517" s="115">
        <v>1</v>
      </c>
      <c r="AB1517" s="115">
        <v>0.12316900820199</v>
      </c>
      <c r="AC1517" s="115">
        <v>1.811121305683E-2</v>
      </c>
      <c r="AD1517" s="115">
        <v>49.454812491293502</v>
      </c>
      <c r="AF1517" s="115">
        <v>-1</v>
      </c>
      <c r="AG1517" s="115">
        <v>-1</v>
      </c>
      <c r="AH1517" s="115">
        <v>-1</v>
      </c>
      <c r="AI1517" s="115">
        <v>-1</v>
      </c>
      <c r="AJ1517" s="115">
        <v>0</v>
      </c>
      <c r="AM1517" s="115" t="s">
        <v>348</v>
      </c>
      <c r="AN1517" s="115">
        <v>-1</v>
      </c>
      <c r="AQ1517" s="115">
        <v>609</v>
      </c>
      <c r="AR1517" s="115" t="s">
        <v>249</v>
      </c>
      <c r="AS1517" s="115" t="s">
        <v>358</v>
      </c>
      <c r="AT1517" s="115" t="s">
        <v>296</v>
      </c>
      <c r="AV1517" s="115">
        <v>39.602363495591703</v>
      </c>
      <c r="AW1517" s="115">
        <v>4.0109337000000002E-2</v>
      </c>
    </row>
    <row r="1518" spans="1:49" x14ac:dyDescent="0.25">
      <c r="A1518" s="117">
        <v>450000</v>
      </c>
      <c r="B1518" s="117">
        <v>860000</v>
      </c>
      <c r="C1518" s="117">
        <v>860000</v>
      </c>
      <c r="D1518" s="115" t="s">
        <v>342</v>
      </c>
      <c r="E1518" s="115" t="s">
        <v>13</v>
      </c>
      <c r="F1518" s="115" t="s">
        <v>343</v>
      </c>
      <c r="G1518" s="115" t="s">
        <v>344</v>
      </c>
      <c r="H1518" s="115">
        <v>0.56000000000000005</v>
      </c>
      <c r="I1518" s="115">
        <v>0.48</v>
      </c>
      <c r="J1518" s="115" t="s">
        <v>350</v>
      </c>
      <c r="K1518" s="115">
        <v>2.4078553576030001E-2</v>
      </c>
      <c r="L1518" s="115">
        <v>3705.2314153591901</v>
      </c>
      <c r="M1518" s="115">
        <v>9.22801352586219</v>
      </c>
      <c r="N1518" s="115">
        <v>1.35692023097352</v>
      </c>
      <c r="O1518" s="115">
        <v>0.22219721808282999</v>
      </c>
      <c r="P1518" s="115">
        <v>3.2672676479899999E-2</v>
      </c>
      <c r="Q1518" s="115">
        <v>89.216613146330602</v>
      </c>
      <c r="R1518" s="115">
        <v>1210</v>
      </c>
      <c r="S1518" s="115" t="s">
        <v>353</v>
      </c>
      <c r="T1518" s="115">
        <v>1210</v>
      </c>
      <c r="U1518" s="115" t="s">
        <v>352</v>
      </c>
      <c r="V1518" s="115" t="s">
        <v>350</v>
      </c>
      <c r="Z1518" s="115">
        <v>0</v>
      </c>
      <c r="AA1518" s="115">
        <v>1</v>
      </c>
      <c r="AB1518" s="115">
        <v>0.22219721808282999</v>
      </c>
      <c r="AC1518" s="115">
        <v>3.2672676479899999E-2</v>
      </c>
      <c r="AD1518" s="115">
        <v>89.216613146330204</v>
      </c>
      <c r="AF1518" s="115">
        <v>-1</v>
      </c>
      <c r="AG1518" s="115">
        <v>-1</v>
      </c>
      <c r="AH1518" s="115">
        <v>-1</v>
      </c>
      <c r="AI1518" s="115">
        <v>-1</v>
      </c>
      <c r="AJ1518" s="115">
        <v>0</v>
      </c>
      <c r="AM1518" s="115" t="s">
        <v>348</v>
      </c>
      <c r="AN1518" s="115">
        <v>-1</v>
      </c>
      <c r="AQ1518" s="115">
        <v>609</v>
      </c>
      <c r="AR1518" s="115" t="s">
        <v>249</v>
      </c>
      <c r="AS1518" s="115" t="s">
        <v>358</v>
      </c>
      <c r="AT1518" s="115" t="s">
        <v>296</v>
      </c>
      <c r="AV1518" s="115">
        <v>61.895012085307101</v>
      </c>
      <c r="AW1518" s="115">
        <v>7.2357350500000001E-2</v>
      </c>
    </row>
    <row r="1519" spans="1:49" x14ac:dyDescent="0.25">
      <c r="A1519" s="117">
        <v>450000</v>
      </c>
      <c r="B1519" s="117">
        <v>860000</v>
      </c>
      <c r="C1519" s="117">
        <v>870000</v>
      </c>
      <c r="D1519" s="115" t="s">
        <v>342</v>
      </c>
      <c r="E1519" s="115" t="s">
        <v>13</v>
      </c>
      <c r="F1519" s="115" t="s">
        <v>343</v>
      </c>
      <c r="G1519" s="115" t="s">
        <v>344</v>
      </c>
      <c r="H1519" s="115">
        <v>0.56000000000000005</v>
      </c>
      <c r="I1519" s="115">
        <v>0.48</v>
      </c>
      <c r="J1519" s="115" t="s">
        <v>350</v>
      </c>
      <c r="K1519" s="115">
        <v>0.12083549239971</v>
      </c>
      <c r="L1519" s="115">
        <v>3701.53121117193</v>
      </c>
      <c r="M1519" s="115">
        <v>9.2193788811919593</v>
      </c>
      <c r="N1519" s="115">
        <v>1.35567031494801</v>
      </c>
      <c r="O1519" s="115">
        <v>1.1140281867283901</v>
      </c>
      <c r="P1519" s="115">
        <v>0.16381309003842001</v>
      </c>
      <c r="Q1519" s="115">
        <v>447.27634653488502</v>
      </c>
      <c r="R1519" s="115">
        <v>1210</v>
      </c>
      <c r="S1519" s="115" t="s">
        <v>353</v>
      </c>
      <c r="T1519" s="115">
        <v>1210</v>
      </c>
      <c r="U1519" s="115" t="s">
        <v>352</v>
      </c>
      <c r="V1519" s="115" t="s">
        <v>350</v>
      </c>
      <c r="Z1519" s="115">
        <v>0</v>
      </c>
      <c r="AA1519" s="115">
        <v>1</v>
      </c>
      <c r="AB1519" s="115">
        <v>1.1140281867283901</v>
      </c>
      <c r="AC1519" s="115">
        <v>0.16381309003842001</v>
      </c>
      <c r="AD1519" s="115">
        <v>447.27634653488502</v>
      </c>
      <c r="AF1519" s="115">
        <v>-1</v>
      </c>
      <c r="AG1519" s="115">
        <v>-1</v>
      </c>
      <c r="AH1519" s="115">
        <v>-1</v>
      </c>
      <c r="AI1519" s="115">
        <v>-1</v>
      </c>
      <c r="AJ1519" s="115">
        <v>0</v>
      </c>
      <c r="AM1519" s="115" t="s">
        <v>348</v>
      </c>
      <c r="AN1519" s="115">
        <v>-1</v>
      </c>
      <c r="AQ1519" s="115">
        <v>609</v>
      </c>
      <c r="AR1519" s="115" t="s">
        <v>249</v>
      </c>
      <c r="AS1519" s="115" t="s">
        <v>358</v>
      </c>
      <c r="AT1519" s="115" t="s">
        <v>296</v>
      </c>
      <c r="AV1519" s="115">
        <v>110.12826643670699</v>
      </c>
      <c r="AW1519" s="115">
        <v>0.36275453899999999</v>
      </c>
    </row>
    <row r="1520" spans="1:49" x14ac:dyDescent="0.25">
      <c r="A1520" s="117">
        <v>450000</v>
      </c>
      <c r="B1520" s="117">
        <v>860000</v>
      </c>
      <c r="C1520" s="117">
        <v>870000</v>
      </c>
      <c r="D1520" s="115" t="s">
        <v>342</v>
      </c>
      <c r="E1520" s="115" t="s">
        <v>13</v>
      </c>
      <c r="F1520" s="115" t="s">
        <v>343</v>
      </c>
      <c r="G1520" s="115" t="s">
        <v>344</v>
      </c>
      <c r="H1520" s="115">
        <v>0.56000000000000005</v>
      </c>
      <c r="I1520" s="115">
        <v>0.48</v>
      </c>
      <c r="J1520" s="115" t="s">
        <v>350</v>
      </c>
      <c r="K1520" s="115">
        <v>0.29915733516713</v>
      </c>
      <c r="L1520" s="115">
        <v>3701.53121117193</v>
      </c>
      <c r="M1520" s="115">
        <v>9.2193788811919593</v>
      </c>
      <c r="N1520" s="115">
        <v>1.35567031494801</v>
      </c>
      <c r="O1520" s="115">
        <v>2.75804481799354</v>
      </c>
      <c r="P1520" s="115">
        <v>0.40555871878503003</v>
      </c>
      <c r="Q1520" s="115">
        <v>1107.34021317216</v>
      </c>
      <c r="R1520" s="115">
        <v>1210</v>
      </c>
      <c r="S1520" s="115" t="s">
        <v>353</v>
      </c>
      <c r="T1520" s="115">
        <v>1210</v>
      </c>
      <c r="U1520" s="115" t="s">
        <v>352</v>
      </c>
      <c r="V1520" s="115" t="s">
        <v>350</v>
      </c>
      <c r="Z1520" s="115">
        <v>0</v>
      </c>
      <c r="AA1520" s="115">
        <v>1</v>
      </c>
      <c r="AB1520" s="115">
        <v>2.75804481799354</v>
      </c>
      <c r="AC1520" s="115">
        <v>0.40555871878503003</v>
      </c>
      <c r="AD1520" s="115">
        <v>1107.34021317216</v>
      </c>
      <c r="AF1520" s="115">
        <v>-1</v>
      </c>
      <c r="AG1520" s="115">
        <v>-1</v>
      </c>
      <c r="AH1520" s="115">
        <v>-1</v>
      </c>
      <c r="AI1520" s="115">
        <v>-1</v>
      </c>
      <c r="AJ1520" s="115">
        <v>0</v>
      </c>
      <c r="AM1520" s="115" t="s">
        <v>348</v>
      </c>
      <c r="AN1520" s="115">
        <v>-1</v>
      </c>
      <c r="AQ1520" s="115">
        <v>609</v>
      </c>
      <c r="AR1520" s="115" t="s">
        <v>249</v>
      </c>
      <c r="AS1520" s="115" t="s">
        <v>358</v>
      </c>
      <c r="AT1520" s="115" t="s">
        <v>296</v>
      </c>
      <c r="AV1520" s="115">
        <v>142.64277710664101</v>
      </c>
      <c r="AW1520" s="115">
        <v>0.89808614210000004</v>
      </c>
    </row>
    <row r="1521" spans="1:49" x14ac:dyDescent="0.25">
      <c r="A1521" s="117">
        <v>450000</v>
      </c>
      <c r="B1521" s="117">
        <v>860000</v>
      </c>
      <c r="C1521" s="117">
        <v>870000</v>
      </c>
      <c r="D1521" s="115" t="s">
        <v>342</v>
      </c>
      <c r="E1521" s="115" t="s">
        <v>13</v>
      </c>
      <c r="F1521" s="115" t="s">
        <v>343</v>
      </c>
      <c r="G1521" s="115" t="s">
        <v>344</v>
      </c>
      <c r="H1521" s="115">
        <v>0.56000000000000005</v>
      </c>
      <c r="I1521" s="115">
        <v>0.48</v>
      </c>
      <c r="J1521" s="115" t="s">
        <v>350</v>
      </c>
      <c r="K1521" s="115">
        <v>0.11699010140839</v>
      </c>
      <c r="L1521" s="115">
        <v>3701.53121117193</v>
      </c>
      <c r="M1521" s="115">
        <v>9.2193788811919593</v>
      </c>
      <c r="N1521" s="115">
        <v>1.35567031494801</v>
      </c>
      <c r="O1521" s="115">
        <v>1.0785760702330101</v>
      </c>
      <c r="P1521" s="115">
        <v>0.15860000762210999</v>
      </c>
      <c r="Q1521" s="115">
        <v>433.04251176132499</v>
      </c>
      <c r="R1521" s="115">
        <v>1210</v>
      </c>
      <c r="S1521" s="115" t="s">
        <v>353</v>
      </c>
      <c r="T1521" s="115">
        <v>1210</v>
      </c>
      <c r="U1521" s="115" t="s">
        <v>352</v>
      </c>
      <c r="V1521" s="115" t="s">
        <v>350</v>
      </c>
      <c r="Z1521" s="115">
        <v>0</v>
      </c>
      <c r="AA1521" s="115">
        <v>1</v>
      </c>
      <c r="AB1521" s="115">
        <v>1.0785760702330101</v>
      </c>
      <c r="AC1521" s="115">
        <v>0.15860000762210999</v>
      </c>
      <c r="AD1521" s="115">
        <v>433.04251176132499</v>
      </c>
      <c r="AF1521" s="115">
        <v>-1</v>
      </c>
      <c r="AG1521" s="115">
        <v>-1</v>
      </c>
      <c r="AH1521" s="115">
        <v>-1</v>
      </c>
      <c r="AI1521" s="115">
        <v>-1</v>
      </c>
      <c r="AJ1521" s="115">
        <v>0</v>
      </c>
      <c r="AM1521" s="115" t="s">
        <v>348</v>
      </c>
      <c r="AN1521" s="115">
        <v>-1</v>
      </c>
      <c r="AQ1521" s="115">
        <v>609</v>
      </c>
      <c r="AR1521" s="115" t="s">
        <v>249</v>
      </c>
      <c r="AS1521" s="115" t="s">
        <v>358</v>
      </c>
      <c r="AT1521" s="115" t="s">
        <v>296</v>
      </c>
      <c r="AV1521" s="115">
        <v>108.01154905891499</v>
      </c>
      <c r="AW1521" s="115">
        <v>0.35121047179999998</v>
      </c>
    </row>
    <row r="1522" spans="1:49" x14ac:dyDescent="0.25">
      <c r="A1522" s="117">
        <v>450000</v>
      </c>
      <c r="B1522" s="117">
        <v>860000</v>
      </c>
      <c r="C1522" s="117">
        <v>870000</v>
      </c>
      <c r="D1522" s="115" t="s">
        <v>342</v>
      </c>
      <c r="E1522" s="115" t="s">
        <v>13</v>
      </c>
      <c r="F1522" s="115" t="s">
        <v>343</v>
      </c>
      <c r="G1522" s="115" t="s">
        <v>344</v>
      </c>
      <c r="H1522" s="115">
        <v>0.56000000000000005</v>
      </c>
      <c r="I1522" s="115">
        <v>0.48</v>
      </c>
      <c r="J1522" s="115" t="s">
        <v>350</v>
      </c>
      <c r="K1522" s="115">
        <v>1.72373978866E-2</v>
      </c>
      <c r="L1522" s="115">
        <v>3701.53121117193</v>
      </c>
      <c r="M1522" s="115">
        <v>9.2193788811919593</v>
      </c>
      <c r="N1522" s="115">
        <v>1.35567031494801</v>
      </c>
      <c r="O1522" s="115">
        <v>0.15891810204248</v>
      </c>
      <c r="P1522" s="115">
        <v>2.336822862182E-2</v>
      </c>
      <c r="Q1522" s="115">
        <v>63.8047662766649</v>
      </c>
      <c r="R1522" s="115">
        <v>1210</v>
      </c>
      <c r="S1522" s="115" t="s">
        <v>353</v>
      </c>
      <c r="T1522" s="115">
        <v>1210</v>
      </c>
      <c r="U1522" s="115" t="s">
        <v>352</v>
      </c>
      <c r="V1522" s="115" t="s">
        <v>350</v>
      </c>
      <c r="Z1522" s="115">
        <v>0</v>
      </c>
      <c r="AA1522" s="115">
        <v>1</v>
      </c>
      <c r="AB1522" s="115">
        <v>0.15891810204248</v>
      </c>
      <c r="AC1522" s="115">
        <v>2.336822862182E-2</v>
      </c>
      <c r="AD1522" s="115">
        <v>63.804766276666399</v>
      </c>
      <c r="AF1522" s="115">
        <v>-1</v>
      </c>
      <c r="AG1522" s="115">
        <v>-1</v>
      </c>
      <c r="AH1522" s="115">
        <v>-1</v>
      </c>
      <c r="AI1522" s="115">
        <v>-1</v>
      </c>
      <c r="AJ1522" s="115">
        <v>0</v>
      </c>
      <c r="AM1522" s="115" t="s">
        <v>348</v>
      </c>
      <c r="AN1522" s="115">
        <v>-1</v>
      </c>
      <c r="AQ1522" s="115">
        <v>609</v>
      </c>
      <c r="AR1522" s="115" t="s">
        <v>249</v>
      </c>
      <c r="AS1522" s="115" t="s">
        <v>358</v>
      </c>
      <c r="AT1522" s="115" t="s">
        <v>296</v>
      </c>
      <c r="AV1522" s="115">
        <v>35.1277588969593</v>
      </c>
      <c r="AW1522" s="115">
        <v>5.1747580100000003E-2</v>
      </c>
    </row>
    <row r="1523" spans="1:49" x14ac:dyDescent="0.25">
      <c r="A1523" s="117">
        <v>450000</v>
      </c>
      <c r="B1523" s="117">
        <v>860000</v>
      </c>
      <c r="C1523" s="117">
        <v>870000</v>
      </c>
      <c r="D1523" s="115" t="s">
        <v>342</v>
      </c>
      <c r="E1523" s="115" t="s">
        <v>13</v>
      </c>
      <c r="F1523" s="115" t="s">
        <v>343</v>
      </c>
      <c r="G1523" s="115" t="s">
        <v>344</v>
      </c>
      <c r="H1523" s="115">
        <v>0.56000000000000005</v>
      </c>
      <c r="I1523" s="115">
        <v>0.48</v>
      </c>
      <c r="J1523" s="115" t="s">
        <v>350</v>
      </c>
      <c r="K1523" s="115">
        <v>4.5777326595310003E-2</v>
      </c>
      <c r="L1523" s="115">
        <v>3701.53121117193</v>
      </c>
      <c r="M1523" s="115">
        <v>9.2193788811919593</v>
      </c>
      <c r="N1523" s="115">
        <v>1.35567031494801</v>
      </c>
      <c r="O1523" s="115">
        <v>0.42203851805023002</v>
      </c>
      <c r="P1523" s="115">
        <v>6.2058962762939998E-2</v>
      </c>
      <c r="Q1523" s="115">
        <v>169.44620315655399</v>
      </c>
      <c r="R1523" s="115">
        <v>1210</v>
      </c>
      <c r="S1523" s="115" t="s">
        <v>353</v>
      </c>
      <c r="T1523" s="115">
        <v>1210</v>
      </c>
      <c r="U1523" s="115" t="s">
        <v>352</v>
      </c>
      <c r="V1523" s="115" t="s">
        <v>350</v>
      </c>
      <c r="Z1523" s="115">
        <v>0</v>
      </c>
      <c r="AA1523" s="115">
        <v>1</v>
      </c>
      <c r="AB1523" s="115">
        <v>0.42203851805023002</v>
      </c>
      <c r="AC1523" s="115">
        <v>6.2058962762939998E-2</v>
      </c>
      <c r="AD1523" s="115">
        <v>169.446203156553</v>
      </c>
      <c r="AF1523" s="115">
        <v>-1</v>
      </c>
      <c r="AG1523" s="115">
        <v>-1</v>
      </c>
      <c r="AH1523" s="115">
        <v>-1</v>
      </c>
      <c r="AI1523" s="115">
        <v>-1</v>
      </c>
      <c r="AJ1523" s="115">
        <v>0</v>
      </c>
      <c r="AM1523" s="115" t="s">
        <v>348</v>
      </c>
      <c r="AN1523" s="115">
        <v>-1</v>
      </c>
      <c r="AQ1523" s="115">
        <v>609</v>
      </c>
      <c r="AR1523" s="115" t="s">
        <v>249</v>
      </c>
      <c r="AS1523" s="115" t="s">
        <v>358</v>
      </c>
      <c r="AT1523" s="115" t="s">
        <v>296</v>
      </c>
      <c r="AV1523" s="115">
        <v>69.654800609831597</v>
      </c>
      <c r="AW1523" s="115">
        <v>0.1374259555</v>
      </c>
    </row>
    <row r="1524" spans="1:49" x14ac:dyDescent="0.25">
      <c r="A1524" s="117">
        <v>450000</v>
      </c>
      <c r="B1524" s="117">
        <v>860000</v>
      </c>
      <c r="C1524" s="117">
        <v>870000</v>
      </c>
      <c r="D1524" s="115" t="s">
        <v>342</v>
      </c>
      <c r="E1524" s="115" t="s">
        <v>13</v>
      </c>
      <c r="F1524" s="115" t="s">
        <v>343</v>
      </c>
      <c r="G1524" s="115" t="s">
        <v>344</v>
      </c>
      <c r="H1524" s="115">
        <v>0.56000000000000005</v>
      </c>
      <c r="I1524" s="115">
        <v>0.48</v>
      </c>
      <c r="J1524" s="115" t="s">
        <v>350</v>
      </c>
      <c r="K1524" s="115">
        <v>1.776580014171E-2</v>
      </c>
      <c r="L1524" s="115">
        <v>3701.53121117193</v>
      </c>
      <c r="M1524" s="115">
        <v>9.2193788811919593</v>
      </c>
      <c r="N1524" s="115">
        <v>1.35567031494801</v>
      </c>
      <c r="O1524" s="115">
        <v>0.16378964263397999</v>
      </c>
      <c r="P1524" s="115">
        <v>2.4084567873409998E-2</v>
      </c>
      <c r="Q1524" s="115">
        <v>65.760663715993402</v>
      </c>
      <c r="R1524" s="115">
        <v>1210</v>
      </c>
      <c r="S1524" s="115" t="s">
        <v>353</v>
      </c>
      <c r="T1524" s="115">
        <v>1210</v>
      </c>
      <c r="U1524" s="115" t="s">
        <v>352</v>
      </c>
      <c r="V1524" s="115" t="s">
        <v>350</v>
      </c>
      <c r="Z1524" s="115">
        <v>0</v>
      </c>
      <c r="AA1524" s="115">
        <v>1</v>
      </c>
      <c r="AB1524" s="115">
        <v>0.16378964263397999</v>
      </c>
      <c r="AC1524" s="115">
        <v>2.4084567873409998E-2</v>
      </c>
      <c r="AD1524" s="115">
        <v>65.760663715991896</v>
      </c>
      <c r="AF1524" s="115">
        <v>-1</v>
      </c>
      <c r="AG1524" s="115">
        <v>-1</v>
      </c>
      <c r="AH1524" s="115">
        <v>-1</v>
      </c>
      <c r="AI1524" s="115">
        <v>-1</v>
      </c>
      <c r="AJ1524" s="115">
        <v>0</v>
      </c>
      <c r="AM1524" s="115" t="s">
        <v>348</v>
      </c>
      <c r="AN1524" s="115">
        <v>-1</v>
      </c>
      <c r="AQ1524" s="115">
        <v>609</v>
      </c>
      <c r="AR1524" s="115" t="s">
        <v>249</v>
      </c>
      <c r="AS1524" s="115" t="s">
        <v>358</v>
      </c>
      <c r="AT1524" s="115" t="s">
        <v>296</v>
      </c>
      <c r="AV1524" s="115">
        <v>34.526250049925601</v>
      </c>
      <c r="AW1524" s="115">
        <v>5.3333871599999999E-2</v>
      </c>
    </row>
    <row r="1525" spans="1:49" x14ac:dyDescent="0.25">
      <c r="A1525" s="117">
        <v>450000</v>
      </c>
      <c r="B1525" s="117">
        <v>860000</v>
      </c>
      <c r="C1525" s="117">
        <v>870000</v>
      </c>
      <c r="D1525" s="115" t="s">
        <v>342</v>
      </c>
      <c r="E1525" s="115" t="s">
        <v>13</v>
      </c>
      <c r="F1525" s="115" t="s">
        <v>343</v>
      </c>
      <c r="G1525" s="115" t="s">
        <v>344</v>
      </c>
      <c r="H1525" s="115">
        <v>0.56000000000000005</v>
      </c>
      <c r="I1525" s="115">
        <v>0.48</v>
      </c>
      <c r="J1525" s="115" t="s">
        <v>350</v>
      </c>
      <c r="K1525" s="115">
        <v>5.009409080478E-2</v>
      </c>
      <c r="L1525" s="115">
        <v>3705.2314161873701</v>
      </c>
      <c r="M1525" s="115">
        <v>9.2280135279248103</v>
      </c>
      <c r="N1525" s="115">
        <v>1.35692023127682</v>
      </c>
      <c r="O1525" s="115">
        <v>0.46226894761566001</v>
      </c>
      <c r="P1525" s="115">
        <v>6.7973685280430005E-2</v>
      </c>
      <c r="Q1525" s="115">
        <v>185.610199015239</v>
      </c>
      <c r="R1525" s="115">
        <v>1200</v>
      </c>
      <c r="S1525" s="115" t="s">
        <v>351</v>
      </c>
      <c r="T1525" s="115">
        <v>1200</v>
      </c>
      <c r="U1525" s="115" t="s">
        <v>352</v>
      </c>
      <c r="V1525" s="115" t="s">
        <v>350</v>
      </c>
      <c r="Z1525" s="115">
        <v>0</v>
      </c>
      <c r="AA1525" s="115">
        <v>1</v>
      </c>
      <c r="AB1525" s="115">
        <v>0.46226894761566001</v>
      </c>
      <c r="AC1525" s="115">
        <v>6.7973685280430005E-2</v>
      </c>
      <c r="AD1525" s="115">
        <v>256.53097561557303</v>
      </c>
      <c r="AF1525" s="115">
        <v>-1</v>
      </c>
      <c r="AG1525" s="115">
        <v>-1</v>
      </c>
      <c r="AH1525" s="115">
        <v>-1</v>
      </c>
      <c r="AI1525" s="115">
        <v>-1</v>
      </c>
      <c r="AJ1525" s="115">
        <v>0</v>
      </c>
      <c r="AM1525" s="115" t="s">
        <v>348</v>
      </c>
      <c r="AN1525" s="115">
        <v>-1</v>
      </c>
      <c r="AQ1525" s="115">
        <v>609</v>
      </c>
      <c r="AR1525" s="115" t="s">
        <v>249</v>
      </c>
      <c r="AS1525" s="115" t="s">
        <v>358</v>
      </c>
      <c r="AT1525" s="115" t="s">
        <v>296</v>
      </c>
      <c r="AV1525" s="115">
        <v>108.1281631368</v>
      </c>
      <c r="AW1525" s="115">
        <v>0.2080543192</v>
      </c>
    </row>
    <row r="1526" spans="1:49" x14ac:dyDescent="0.25">
      <c r="A1526" s="117">
        <v>450000</v>
      </c>
      <c r="B1526" s="117">
        <v>860000</v>
      </c>
      <c r="C1526" s="117">
        <v>870000</v>
      </c>
      <c r="D1526" s="115" t="s">
        <v>342</v>
      </c>
      <c r="E1526" s="115" t="s">
        <v>13</v>
      </c>
      <c r="F1526" s="115" t="s">
        <v>343</v>
      </c>
      <c r="G1526" s="115" t="s">
        <v>344</v>
      </c>
      <c r="H1526" s="115">
        <v>0.56000000000000005</v>
      </c>
      <c r="I1526" s="115">
        <v>0.48</v>
      </c>
      <c r="J1526" s="115" t="s">
        <v>350</v>
      </c>
      <c r="K1526" s="115">
        <v>0.17691257762293</v>
      </c>
      <c r="L1526" s="115">
        <v>3705.2314161873701</v>
      </c>
      <c r="M1526" s="115">
        <v>9.2280135279248103</v>
      </c>
      <c r="N1526" s="115">
        <v>1.35692023127682</v>
      </c>
      <c r="O1526" s="115">
        <v>1.63255165956451</v>
      </c>
      <c r="P1526" s="115">
        <v>0.24005625574389</v>
      </c>
      <c r="Q1526" s="115">
        <v>655.50204052719403</v>
      </c>
      <c r="R1526" s="115">
        <v>1210</v>
      </c>
      <c r="S1526" s="115" t="s">
        <v>353</v>
      </c>
      <c r="T1526" s="115">
        <v>1210</v>
      </c>
      <c r="U1526" s="115" t="s">
        <v>352</v>
      </c>
      <c r="V1526" s="115" t="s">
        <v>350</v>
      </c>
      <c r="Z1526" s="115">
        <v>0</v>
      </c>
      <c r="AA1526" s="115">
        <v>1</v>
      </c>
      <c r="AB1526" s="115">
        <v>1.63255165956451</v>
      </c>
      <c r="AC1526" s="115">
        <v>0.24005625574389</v>
      </c>
      <c r="AD1526" s="115">
        <v>655.50204052719403</v>
      </c>
      <c r="AF1526" s="115">
        <v>-1</v>
      </c>
      <c r="AG1526" s="115">
        <v>-1</v>
      </c>
      <c r="AH1526" s="115">
        <v>-1</v>
      </c>
      <c r="AI1526" s="115">
        <v>-1</v>
      </c>
      <c r="AJ1526" s="115">
        <v>0</v>
      </c>
      <c r="AM1526" s="115" t="s">
        <v>348</v>
      </c>
      <c r="AN1526" s="115">
        <v>-1</v>
      </c>
      <c r="AQ1526" s="115">
        <v>609</v>
      </c>
      <c r="AR1526" s="115" t="s">
        <v>249</v>
      </c>
      <c r="AS1526" s="115" t="s">
        <v>358</v>
      </c>
      <c r="AT1526" s="115" t="s">
        <v>296</v>
      </c>
      <c r="AV1526" s="115">
        <v>118.87639589061099</v>
      </c>
      <c r="AW1526" s="115">
        <v>0.53163182519999996</v>
      </c>
    </row>
    <row r="1527" spans="1:49" x14ac:dyDescent="0.25">
      <c r="A1527" s="117">
        <v>450000</v>
      </c>
      <c r="B1527" s="117">
        <v>860000</v>
      </c>
      <c r="C1527" s="117">
        <v>870000</v>
      </c>
      <c r="D1527" s="115" t="s">
        <v>342</v>
      </c>
      <c r="E1527" s="115" t="s">
        <v>13</v>
      </c>
      <c r="F1527" s="115" t="s">
        <v>343</v>
      </c>
      <c r="G1527" s="115" t="s">
        <v>344</v>
      </c>
      <c r="H1527" s="115">
        <v>0.56000000000000005</v>
      </c>
      <c r="I1527" s="115">
        <v>0.48</v>
      </c>
      <c r="J1527" s="115" t="s">
        <v>350</v>
      </c>
      <c r="K1527" s="115">
        <v>0.28761790692054001</v>
      </c>
      <c r="L1527" s="115">
        <v>3705.2314161873701</v>
      </c>
      <c r="M1527" s="115">
        <v>9.2280135279248103</v>
      </c>
      <c r="N1527" s="115">
        <v>1.35692023127682</v>
      </c>
      <c r="O1527" s="115">
        <v>2.6541419359362299</v>
      </c>
      <c r="P1527" s="115">
        <v>0.39027455677798001</v>
      </c>
      <c r="Q1527" s="115">
        <v>1065.6909045800701</v>
      </c>
      <c r="R1527" s="115">
        <v>1210</v>
      </c>
      <c r="S1527" s="115" t="s">
        <v>353</v>
      </c>
      <c r="T1527" s="115">
        <v>1210</v>
      </c>
      <c r="U1527" s="115" t="s">
        <v>352</v>
      </c>
      <c r="V1527" s="115" t="s">
        <v>350</v>
      </c>
      <c r="Z1527" s="115">
        <v>0</v>
      </c>
      <c r="AA1527" s="115">
        <v>1</v>
      </c>
      <c r="AB1527" s="115">
        <v>2.6541419359362299</v>
      </c>
      <c r="AC1527" s="115">
        <v>0.39027455677798001</v>
      </c>
      <c r="AD1527" s="115">
        <v>1065.6909045800701</v>
      </c>
      <c r="AF1527" s="115">
        <v>-1</v>
      </c>
      <c r="AG1527" s="115">
        <v>-1</v>
      </c>
      <c r="AH1527" s="115">
        <v>-1</v>
      </c>
      <c r="AI1527" s="115">
        <v>-1</v>
      </c>
      <c r="AJ1527" s="115">
        <v>0</v>
      </c>
      <c r="AM1527" s="115" t="s">
        <v>348</v>
      </c>
      <c r="AN1527" s="115">
        <v>-1</v>
      </c>
      <c r="AQ1527" s="115">
        <v>609</v>
      </c>
      <c r="AR1527" s="115" t="s">
        <v>249</v>
      </c>
      <c r="AS1527" s="115" t="s">
        <v>358</v>
      </c>
      <c r="AT1527" s="115" t="s">
        <v>296</v>
      </c>
      <c r="AV1527" s="115">
        <v>139.61072373017601</v>
      </c>
      <c r="AW1527" s="115">
        <v>0.86430730300000003</v>
      </c>
    </row>
    <row r="1528" spans="1:49" x14ac:dyDescent="0.25">
      <c r="A1528" s="117">
        <v>450000</v>
      </c>
      <c r="B1528" s="117">
        <v>860000</v>
      </c>
      <c r="C1528" s="117">
        <v>870000</v>
      </c>
      <c r="D1528" s="115" t="s">
        <v>342</v>
      </c>
      <c r="E1528" s="115" t="s">
        <v>13</v>
      </c>
      <c r="F1528" s="115" t="s">
        <v>343</v>
      </c>
      <c r="G1528" s="115" t="s">
        <v>344</v>
      </c>
      <c r="H1528" s="115">
        <v>0.56000000000000005</v>
      </c>
      <c r="I1528" s="115">
        <v>0.48</v>
      </c>
      <c r="J1528" s="115" t="s">
        <v>350</v>
      </c>
      <c r="K1528" s="115">
        <v>3.1088796439690002E-2</v>
      </c>
      <c r="L1528" s="115">
        <v>3705.2314161873701</v>
      </c>
      <c r="M1528" s="115">
        <v>9.2280135279248103</v>
      </c>
      <c r="N1528" s="115">
        <v>1.35692023127682</v>
      </c>
      <c r="O1528" s="115">
        <v>0.28688783411236002</v>
      </c>
      <c r="P1528" s="115">
        <v>4.2185016855060001E-2</v>
      </c>
      <c r="Q1528" s="115">
        <v>115.191185259793</v>
      </c>
      <c r="R1528" s="115">
        <v>1210</v>
      </c>
      <c r="S1528" s="115" t="s">
        <v>353</v>
      </c>
      <c r="T1528" s="115">
        <v>1210</v>
      </c>
      <c r="U1528" s="115" t="s">
        <v>352</v>
      </c>
      <c r="V1528" s="115" t="s">
        <v>350</v>
      </c>
      <c r="Z1528" s="115">
        <v>0</v>
      </c>
      <c r="AA1528" s="115">
        <v>1</v>
      </c>
      <c r="AB1528" s="115">
        <v>0.28688783411236002</v>
      </c>
      <c r="AC1528" s="115">
        <v>4.2185016855060001E-2</v>
      </c>
      <c r="AD1528" s="115">
        <v>115.191185259793</v>
      </c>
      <c r="AF1528" s="115">
        <v>-1</v>
      </c>
      <c r="AG1528" s="115">
        <v>-1</v>
      </c>
      <c r="AH1528" s="115">
        <v>-1</v>
      </c>
      <c r="AI1528" s="115">
        <v>-1</v>
      </c>
      <c r="AJ1528" s="115">
        <v>0</v>
      </c>
      <c r="AM1528" s="115" t="s">
        <v>348</v>
      </c>
      <c r="AN1528" s="115">
        <v>-1</v>
      </c>
      <c r="AQ1528" s="115">
        <v>609</v>
      </c>
      <c r="AR1528" s="115" t="s">
        <v>249</v>
      </c>
      <c r="AS1528" s="115" t="s">
        <v>358</v>
      </c>
      <c r="AT1528" s="115" t="s">
        <v>296</v>
      </c>
      <c r="AV1528" s="115">
        <v>48.932846563013499</v>
      </c>
      <c r="AW1528" s="115">
        <v>9.3423507899999994E-2</v>
      </c>
    </row>
    <row r="1529" spans="1:49" x14ac:dyDescent="0.25">
      <c r="A1529" s="117">
        <v>450000</v>
      </c>
      <c r="B1529" s="117">
        <v>860000</v>
      </c>
      <c r="C1529" s="117">
        <v>870000</v>
      </c>
      <c r="D1529" s="115" t="s">
        <v>342</v>
      </c>
      <c r="E1529" s="115" t="s">
        <v>13</v>
      </c>
      <c r="F1529" s="115" t="s">
        <v>343</v>
      </c>
      <c r="G1529" s="115" t="s">
        <v>344</v>
      </c>
      <c r="H1529" s="115">
        <v>0.56000000000000005</v>
      </c>
      <c r="I1529" s="115">
        <v>0.48</v>
      </c>
      <c r="J1529" s="115" t="s">
        <v>350</v>
      </c>
      <c r="K1529" s="115">
        <v>5.2909367151990003E-2</v>
      </c>
      <c r="L1529" s="115">
        <v>3705.2314161873701</v>
      </c>
      <c r="M1529" s="115">
        <v>9.2280135279248103</v>
      </c>
      <c r="N1529" s="115">
        <v>1.35692023127682</v>
      </c>
      <c r="O1529" s="115">
        <v>0.48824835583255</v>
      </c>
      <c r="P1529" s="115">
        <v>7.1793790712589997E-2</v>
      </c>
      <c r="Q1529" s="115">
        <v>196.04144938216399</v>
      </c>
      <c r="R1529" s="115">
        <v>1210</v>
      </c>
      <c r="S1529" s="115" t="s">
        <v>353</v>
      </c>
      <c r="T1529" s="115">
        <v>1210</v>
      </c>
      <c r="U1529" s="115" t="s">
        <v>352</v>
      </c>
      <c r="V1529" s="115" t="s">
        <v>350</v>
      </c>
      <c r="Z1529" s="115">
        <v>0</v>
      </c>
      <c r="AA1529" s="115">
        <v>1</v>
      </c>
      <c r="AB1529" s="115">
        <v>0.48824835583255</v>
      </c>
      <c r="AC1529" s="115">
        <v>7.1793790712589997E-2</v>
      </c>
      <c r="AD1529" s="115">
        <v>196.041449382162</v>
      </c>
      <c r="AF1529" s="115">
        <v>-1</v>
      </c>
      <c r="AG1529" s="115">
        <v>-1</v>
      </c>
      <c r="AH1529" s="115">
        <v>-1</v>
      </c>
      <c r="AI1529" s="115">
        <v>-1</v>
      </c>
      <c r="AJ1529" s="115">
        <v>0</v>
      </c>
      <c r="AM1529" s="115" t="s">
        <v>348</v>
      </c>
      <c r="AN1529" s="115">
        <v>-1</v>
      </c>
      <c r="AQ1529" s="115">
        <v>609</v>
      </c>
      <c r="AR1529" s="115" t="s">
        <v>249</v>
      </c>
      <c r="AS1529" s="115" t="s">
        <v>358</v>
      </c>
      <c r="AT1529" s="115" t="s">
        <v>296</v>
      </c>
      <c r="AV1529" s="115">
        <v>70.800376372583997</v>
      </c>
      <c r="AW1529" s="115">
        <v>0.15899549830000001</v>
      </c>
    </row>
    <row r="1530" spans="1:49" x14ac:dyDescent="0.25">
      <c r="A1530" s="117">
        <v>450000</v>
      </c>
      <c r="B1530" s="117">
        <v>870000</v>
      </c>
      <c r="C1530" s="117">
        <v>870000</v>
      </c>
      <c r="D1530" s="115" t="s">
        <v>342</v>
      </c>
      <c r="E1530" s="115" t="s">
        <v>13</v>
      </c>
      <c r="F1530" s="115" t="s">
        <v>343</v>
      </c>
      <c r="G1530" s="115" t="s">
        <v>344</v>
      </c>
      <c r="H1530" s="115">
        <v>0.56000000000000005</v>
      </c>
      <c r="I1530" s="115">
        <v>0.48</v>
      </c>
      <c r="J1530" s="115" t="s">
        <v>350</v>
      </c>
      <c r="K1530" s="115">
        <v>2.6928438678210001E-2</v>
      </c>
      <c r="L1530" s="115">
        <v>3705.2314153591901</v>
      </c>
      <c r="M1530" s="115">
        <v>9.22801352586219</v>
      </c>
      <c r="N1530" s="115">
        <v>1.35692023097352</v>
      </c>
      <c r="O1530" s="115">
        <v>0.24849599635292</v>
      </c>
      <c r="P1530" s="115">
        <v>3.6539743231000003E-2</v>
      </c>
      <c r="Q1530" s="115">
        <v>99.776096957099497</v>
      </c>
      <c r="R1530" s="115">
        <v>1200</v>
      </c>
      <c r="S1530" s="115" t="s">
        <v>351</v>
      </c>
      <c r="T1530" s="115">
        <v>1200</v>
      </c>
      <c r="U1530" s="115" t="s">
        <v>352</v>
      </c>
      <c r="V1530" s="115" t="s">
        <v>350</v>
      </c>
      <c r="Z1530" s="115">
        <v>0</v>
      </c>
      <c r="AA1530" s="115">
        <v>1</v>
      </c>
      <c r="AB1530" s="115">
        <v>0.24849599635292</v>
      </c>
      <c r="AC1530" s="115">
        <v>3.6539743231000003E-2</v>
      </c>
      <c r="AD1530" s="115">
        <v>720.58966609627396</v>
      </c>
      <c r="AF1530" s="115">
        <v>-1</v>
      </c>
      <c r="AG1530" s="115">
        <v>-1</v>
      </c>
      <c r="AH1530" s="115">
        <v>-1</v>
      </c>
      <c r="AI1530" s="115">
        <v>-1</v>
      </c>
      <c r="AJ1530" s="115">
        <v>0</v>
      </c>
      <c r="AM1530" s="115" t="s">
        <v>348</v>
      </c>
      <c r="AN1530" s="115">
        <v>-1</v>
      </c>
      <c r="AQ1530" s="115">
        <v>609</v>
      </c>
      <c r="AR1530" s="115" t="s">
        <v>249</v>
      </c>
      <c r="AS1530" s="115" t="s">
        <v>358</v>
      </c>
      <c r="AT1530" s="115" t="s">
        <v>296</v>
      </c>
      <c r="AV1530" s="115">
        <v>62.237053107090901</v>
      </c>
      <c r="AW1530" s="115">
        <v>0.58441984270000003</v>
      </c>
    </row>
    <row r="1531" spans="1:49" x14ac:dyDescent="0.25">
      <c r="A1531" s="117">
        <v>450000</v>
      </c>
      <c r="B1531" s="117">
        <v>870000</v>
      </c>
      <c r="C1531" s="117">
        <v>870000</v>
      </c>
      <c r="D1531" s="115" t="s">
        <v>342</v>
      </c>
      <c r="E1531" s="115" t="s">
        <v>13</v>
      </c>
      <c r="F1531" s="115" t="s">
        <v>343</v>
      </c>
      <c r="G1531" s="115" t="s">
        <v>344</v>
      </c>
      <c r="H1531" s="115">
        <v>0.56000000000000005</v>
      </c>
      <c r="I1531" s="115">
        <v>0.48</v>
      </c>
      <c r="J1531" s="115" t="s">
        <v>350</v>
      </c>
      <c r="K1531" s="115">
        <v>0.13349193718135999</v>
      </c>
      <c r="L1531" s="115">
        <v>3705.2314153591901</v>
      </c>
      <c r="M1531" s="115">
        <v>9.22801352586219</v>
      </c>
      <c r="N1531" s="115">
        <v>1.35692023097352</v>
      </c>
      <c r="O1531" s="115">
        <v>1.23186540190319</v>
      </c>
      <c r="P1531" s="115">
        <v>0.18113791023324</v>
      </c>
      <c r="Q1531" s="115">
        <v>494.618519341553</v>
      </c>
      <c r="R1531" s="115">
        <v>1210</v>
      </c>
      <c r="S1531" s="115" t="s">
        <v>353</v>
      </c>
      <c r="T1531" s="115">
        <v>1210</v>
      </c>
      <c r="U1531" s="115" t="s">
        <v>352</v>
      </c>
      <c r="V1531" s="115" t="s">
        <v>350</v>
      </c>
      <c r="Z1531" s="115">
        <v>0</v>
      </c>
      <c r="AA1531" s="115">
        <v>1</v>
      </c>
      <c r="AB1531" s="115">
        <v>1.23186540190319</v>
      </c>
      <c r="AC1531" s="115">
        <v>0.18113791023324</v>
      </c>
      <c r="AD1531" s="115">
        <v>617.28573861986501</v>
      </c>
      <c r="AF1531" s="115">
        <v>-1</v>
      </c>
      <c r="AG1531" s="115">
        <v>-1</v>
      </c>
      <c r="AH1531" s="115">
        <v>-1</v>
      </c>
      <c r="AI1531" s="115">
        <v>-1</v>
      </c>
      <c r="AJ1531" s="115">
        <v>0</v>
      </c>
      <c r="AM1531" s="115" t="s">
        <v>348</v>
      </c>
      <c r="AN1531" s="115">
        <v>-1</v>
      </c>
      <c r="AQ1531" s="115">
        <v>609</v>
      </c>
      <c r="AR1531" s="115" t="s">
        <v>249</v>
      </c>
      <c r="AS1531" s="115" t="s">
        <v>358</v>
      </c>
      <c r="AT1531" s="115" t="s">
        <v>296</v>
      </c>
      <c r="AV1531" s="115">
        <v>96.632929793863099</v>
      </c>
      <c r="AW1531" s="115">
        <v>0.5006372576</v>
      </c>
    </row>
    <row r="1532" spans="1:49" x14ac:dyDescent="0.25">
      <c r="A1532" s="117">
        <v>450000</v>
      </c>
      <c r="B1532" s="117">
        <v>870000</v>
      </c>
      <c r="C1532" s="117">
        <v>870000</v>
      </c>
      <c r="D1532" s="115" t="s">
        <v>342</v>
      </c>
      <c r="E1532" s="115" t="s">
        <v>13</v>
      </c>
      <c r="F1532" s="115" t="s">
        <v>343</v>
      </c>
      <c r="G1532" s="115" t="s">
        <v>344</v>
      </c>
      <c r="H1532" s="115">
        <v>0.56000000000000005</v>
      </c>
      <c r="I1532" s="115">
        <v>0.48</v>
      </c>
      <c r="J1532" s="115" t="s">
        <v>350</v>
      </c>
      <c r="K1532" s="115">
        <v>0.20505520756775</v>
      </c>
      <c r="L1532" s="115">
        <v>3705.2314153591901</v>
      </c>
      <c r="M1532" s="115">
        <v>9.22801352586219</v>
      </c>
      <c r="N1532" s="115">
        <v>1.35692023097352</v>
      </c>
      <c r="O1532" s="115">
        <v>1.89225222898375</v>
      </c>
      <c r="P1532" s="115">
        <v>0.27824355961516001</v>
      </c>
      <c r="Q1532" s="115">
        <v>759.77699696306001</v>
      </c>
      <c r="R1532" s="115">
        <v>1210</v>
      </c>
      <c r="S1532" s="115" t="s">
        <v>353</v>
      </c>
      <c r="T1532" s="115">
        <v>1210</v>
      </c>
      <c r="U1532" s="115" t="s">
        <v>352</v>
      </c>
      <c r="V1532" s="115" t="s">
        <v>350</v>
      </c>
      <c r="Z1532" s="115">
        <v>0</v>
      </c>
      <c r="AA1532" s="115">
        <v>1</v>
      </c>
      <c r="AB1532" s="115">
        <v>1.89225222898375</v>
      </c>
      <c r="AC1532" s="115">
        <v>0.27824355961516001</v>
      </c>
      <c r="AD1532" s="115">
        <v>951.08115081919505</v>
      </c>
      <c r="AF1532" s="115">
        <v>-1</v>
      </c>
      <c r="AG1532" s="115">
        <v>-1</v>
      </c>
      <c r="AH1532" s="115">
        <v>-1</v>
      </c>
      <c r="AI1532" s="115">
        <v>-1</v>
      </c>
      <c r="AJ1532" s="115">
        <v>0</v>
      </c>
      <c r="AM1532" s="115" t="s">
        <v>348</v>
      </c>
      <c r="AN1532" s="115">
        <v>-1</v>
      </c>
      <c r="AQ1532" s="115">
        <v>609</v>
      </c>
      <c r="AR1532" s="115" t="s">
        <v>249</v>
      </c>
      <c r="AS1532" s="115" t="s">
        <v>358</v>
      </c>
      <c r="AT1532" s="115" t="s">
        <v>296</v>
      </c>
      <c r="AV1532" s="115">
        <v>114.498306201993</v>
      </c>
      <c r="AW1532" s="115">
        <v>0.77135535349999995</v>
      </c>
    </row>
    <row r="1533" spans="1:49" x14ac:dyDescent="0.25">
      <c r="A1533" s="117">
        <v>450000</v>
      </c>
      <c r="B1533" s="117">
        <v>870000</v>
      </c>
      <c r="C1533" s="117">
        <v>870000</v>
      </c>
      <c r="D1533" s="115" t="s">
        <v>342</v>
      </c>
      <c r="E1533" s="115" t="s">
        <v>13</v>
      </c>
      <c r="F1533" s="115" t="s">
        <v>343</v>
      </c>
      <c r="G1533" s="115" t="s">
        <v>344</v>
      </c>
      <c r="H1533" s="115">
        <v>0.56000000000000005</v>
      </c>
      <c r="I1533" s="115">
        <v>0.48</v>
      </c>
      <c r="J1533" s="115" t="s">
        <v>350</v>
      </c>
      <c r="K1533" s="115">
        <v>2.709455333497E-2</v>
      </c>
      <c r="L1533" s="115">
        <v>3688.6708672782402</v>
      </c>
      <c r="M1533" s="115">
        <v>9.1893706184172093</v>
      </c>
      <c r="N1533" s="115">
        <v>1.3513265174537299</v>
      </c>
      <c r="O1533" s="115">
        <v>0.24898189233553999</v>
      </c>
      <c r="P1533" s="115">
        <v>3.6613588400110003E-2</v>
      </c>
      <c r="Q1533" s="115">
        <v>99.942889548635094</v>
      </c>
      <c r="R1533" s="115">
        <v>1200</v>
      </c>
      <c r="S1533" s="115" t="s">
        <v>351</v>
      </c>
      <c r="T1533" s="115">
        <v>1200</v>
      </c>
      <c r="U1533" s="115" t="s">
        <v>352</v>
      </c>
      <c r="V1533" s="115" t="s">
        <v>350</v>
      </c>
      <c r="Z1533" s="115">
        <v>0</v>
      </c>
      <c r="AA1533" s="115">
        <v>1</v>
      </c>
      <c r="AB1533" s="115">
        <v>0.24898189233553999</v>
      </c>
      <c r="AC1533" s="115">
        <v>3.6613588400110003E-2</v>
      </c>
      <c r="AD1533" s="115">
        <v>378.11607909916199</v>
      </c>
      <c r="AF1533" s="115">
        <v>-1</v>
      </c>
      <c r="AG1533" s="115">
        <v>-1</v>
      </c>
      <c r="AH1533" s="115">
        <v>-1</v>
      </c>
      <c r="AI1533" s="115">
        <v>-1</v>
      </c>
      <c r="AJ1533" s="115">
        <v>0</v>
      </c>
      <c r="AM1533" s="115" t="s">
        <v>348</v>
      </c>
      <c r="AN1533" s="115">
        <v>-1</v>
      </c>
      <c r="AQ1533" s="115">
        <v>609</v>
      </c>
      <c r="AR1533" s="115" t="s">
        <v>249</v>
      </c>
      <c r="AS1533" s="115" t="s">
        <v>358</v>
      </c>
      <c r="AT1533" s="115" t="s">
        <v>296</v>
      </c>
      <c r="AV1533" s="115">
        <v>88.673508915590702</v>
      </c>
      <c r="AW1533" s="115">
        <v>0.30666348669999999</v>
      </c>
    </row>
    <row r="1534" spans="1:49" x14ac:dyDescent="0.25">
      <c r="A1534" s="117">
        <v>450000</v>
      </c>
      <c r="B1534" s="117">
        <v>870000</v>
      </c>
      <c r="C1534" s="117">
        <v>870000</v>
      </c>
      <c r="D1534" s="115" t="s">
        <v>342</v>
      </c>
      <c r="E1534" s="115" t="s">
        <v>13</v>
      </c>
      <c r="F1534" s="115" t="s">
        <v>343</v>
      </c>
      <c r="G1534" s="115" t="s">
        <v>344</v>
      </c>
      <c r="H1534" s="115">
        <v>0.56000000000000005</v>
      </c>
      <c r="I1534" s="115">
        <v>0.48</v>
      </c>
      <c r="J1534" s="115" t="s">
        <v>350</v>
      </c>
      <c r="K1534" s="115">
        <v>6.5975150232599998E-3</v>
      </c>
      <c r="L1534" s="115">
        <v>3688.6708672782402</v>
      </c>
      <c r="M1534" s="115">
        <v>9.1893706184172093</v>
      </c>
      <c r="N1534" s="115">
        <v>1.3513265174537299</v>
      </c>
      <c r="O1534" s="115">
        <v>6.0627010709349997E-2</v>
      </c>
      <c r="P1534" s="115">
        <v>8.9153970002300003E-3</v>
      </c>
      <c r="Q1534" s="115">
        <v>24.336061462748098</v>
      </c>
      <c r="R1534" s="115">
        <v>1200</v>
      </c>
      <c r="S1534" s="115" t="s">
        <v>351</v>
      </c>
      <c r="T1534" s="115">
        <v>1200</v>
      </c>
      <c r="U1534" s="115" t="s">
        <v>352</v>
      </c>
      <c r="V1534" s="115" t="s">
        <v>350</v>
      </c>
      <c r="Z1534" s="115">
        <v>0</v>
      </c>
      <c r="AA1534" s="115">
        <v>1</v>
      </c>
      <c r="AB1534" s="115">
        <v>6.0627010709349997E-2</v>
      </c>
      <c r="AC1534" s="115">
        <v>8.9153970002300003E-3</v>
      </c>
      <c r="AD1534" s="115">
        <v>101.442693789773</v>
      </c>
      <c r="AF1534" s="115">
        <v>-1</v>
      </c>
      <c r="AG1534" s="115">
        <v>-1</v>
      </c>
      <c r="AH1534" s="115">
        <v>-1</v>
      </c>
      <c r="AI1534" s="115">
        <v>-1</v>
      </c>
      <c r="AJ1534" s="115">
        <v>0</v>
      </c>
      <c r="AM1534" s="115" t="s">
        <v>348</v>
      </c>
      <c r="AN1534" s="115">
        <v>-1</v>
      </c>
      <c r="AQ1534" s="115">
        <v>609</v>
      </c>
      <c r="AR1534" s="115" t="s">
        <v>249</v>
      </c>
      <c r="AS1534" s="115" t="s">
        <v>358</v>
      </c>
      <c r="AT1534" s="115" t="s">
        <v>296</v>
      </c>
      <c r="AV1534" s="115">
        <v>23.507530187197499</v>
      </c>
      <c r="AW1534" s="115">
        <v>8.2273068800000002E-2</v>
      </c>
    </row>
    <row r="1535" spans="1:49" x14ac:dyDescent="0.25">
      <c r="A1535" s="117">
        <v>450000</v>
      </c>
      <c r="B1535" s="117">
        <v>870000</v>
      </c>
      <c r="C1535" s="117">
        <v>870000</v>
      </c>
      <c r="D1535" s="115" t="s">
        <v>342</v>
      </c>
      <c r="E1535" s="115" t="s">
        <v>13</v>
      </c>
      <c r="F1535" s="115" t="s">
        <v>343</v>
      </c>
      <c r="G1535" s="115" t="s">
        <v>344</v>
      </c>
      <c r="H1535" s="115">
        <v>0.56000000000000005</v>
      </c>
      <c r="I1535" s="115">
        <v>0.48</v>
      </c>
      <c r="J1535" s="115" t="s">
        <v>345</v>
      </c>
      <c r="K1535" s="115">
        <v>1.3084579563809999E-2</v>
      </c>
      <c r="L1535" s="115">
        <v>3760.4012960108898</v>
      </c>
      <c r="M1535" s="115">
        <v>10.8477610401389</v>
      </c>
      <c r="N1535" s="115">
        <v>1.7493542123526</v>
      </c>
      <c r="O1535" s="115">
        <v>0.14193839241889999</v>
      </c>
      <c r="P1535" s="115">
        <v>2.2889564376810001E-2</v>
      </c>
      <c r="Q1535" s="115">
        <v>49.203269949512503</v>
      </c>
      <c r="R1535" s="115">
        <v>1200</v>
      </c>
      <c r="S1535" s="115" t="s">
        <v>351</v>
      </c>
      <c r="T1535" s="115">
        <v>1200</v>
      </c>
      <c r="U1535" s="115" t="s">
        <v>347</v>
      </c>
      <c r="V1535" s="115" t="s">
        <v>345</v>
      </c>
      <c r="Z1535" s="115">
        <v>0</v>
      </c>
      <c r="AA1535" s="115">
        <v>1</v>
      </c>
      <c r="AB1535" s="115">
        <v>0.14193839241889999</v>
      </c>
      <c r="AC1535" s="115">
        <v>2.2889564376810001E-2</v>
      </c>
      <c r="AD1535" s="115">
        <v>53.898188517751798</v>
      </c>
      <c r="AF1535" s="115">
        <v>-1</v>
      </c>
      <c r="AG1535" s="115">
        <v>-1</v>
      </c>
      <c r="AH1535" s="115">
        <v>-1</v>
      </c>
      <c r="AI1535" s="115">
        <v>-1</v>
      </c>
      <c r="AJ1535" s="115">
        <v>0</v>
      </c>
      <c r="AM1535" s="115" t="s">
        <v>348</v>
      </c>
      <c r="AN1535" s="115">
        <v>-1</v>
      </c>
      <c r="AQ1535" s="115">
        <v>609</v>
      </c>
      <c r="AR1535" s="115" t="s">
        <v>249</v>
      </c>
      <c r="AS1535" s="115" t="s">
        <v>358</v>
      </c>
      <c r="AT1535" s="115" t="s">
        <v>296</v>
      </c>
      <c r="AV1535" s="115">
        <v>39.559334820839702</v>
      </c>
      <c r="AW1535" s="115">
        <v>4.3713048300000001E-2</v>
      </c>
    </row>
    <row r="1536" spans="1:49" x14ac:dyDescent="0.25">
      <c r="A1536" s="117">
        <v>450000</v>
      </c>
      <c r="B1536" s="117">
        <v>870000</v>
      </c>
      <c r="C1536" s="117">
        <v>870000</v>
      </c>
      <c r="D1536" s="115" t="s">
        <v>342</v>
      </c>
      <c r="E1536" s="115" t="s">
        <v>13</v>
      </c>
      <c r="F1536" s="115" t="s">
        <v>343</v>
      </c>
      <c r="G1536" s="115" t="s">
        <v>344</v>
      </c>
      <c r="H1536" s="115">
        <v>0.56000000000000005</v>
      </c>
      <c r="I1536" s="115">
        <v>0.48</v>
      </c>
      <c r="J1536" s="115" t="s">
        <v>345</v>
      </c>
      <c r="K1536" s="115">
        <v>8.6317790764300004E-3</v>
      </c>
      <c r="L1536" s="115">
        <v>3760.4012960108898</v>
      </c>
      <c r="M1536" s="115">
        <v>10.8477610401389</v>
      </c>
      <c r="N1536" s="115">
        <v>1.7493542123526</v>
      </c>
      <c r="O1536" s="115">
        <v>9.3635476772419998E-2</v>
      </c>
      <c r="P1536" s="115">
        <v>1.5100039087449999E-2</v>
      </c>
      <c r="Q1536" s="115">
        <v>32.4589532259021</v>
      </c>
      <c r="R1536" s="115">
        <v>1400</v>
      </c>
      <c r="S1536" s="115" t="s">
        <v>356</v>
      </c>
      <c r="T1536" s="115">
        <v>1400</v>
      </c>
      <c r="U1536" s="115" t="s">
        <v>347</v>
      </c>
      <c r="V1536" s="115" t="s">
        <v>345</v>
      </c>
      <c r="Z1536" s="115">
        <v>0</v>
      </c>
      <c r="AA1536" s="115">
        <v>1</v>
      </c>
      <c r="AB1536" s="115">
        <v>9.3635476772419998E-2</v>
      </c>
      <c r="AC1536" s="115">
        <v>1.5100039087449999E-2</v>
      </c>
      <c r="AD1536" s="115">
        <v>97.914753744733105</v>
      </c>
      <c r="AF1536" s="115">
        <v>-1</v>
      </c>
      <c r="AG1536" s="115">
        <v>-1</v>
      </c>
      <c r="AH1536" s="115">
        <v>-1</v>
      </c>
      <c r="AI1536" s="115">
        <v>-1</v>
      </c>
      <c r="AJ1536" s="115">
        <v>0</v>
      </c>
      <c r="AM1536" s="115" t="s">
        <v>348</v>
      </c>
      <c r="AN1536" s="115">
        <v>-1</v>
      </c>
      <c r="AQ1536" s="115">
        <v>609</v>
      </c>
      <c r="AR1536" s="115" t="s">
        <v>249</v>
      </c>
      <c r="AS1536" s="115" t="s">
        <v>358</v>
      </c>
      <c r="AT1536" s="115" t="s">
        <v>296</v>
      </c>
      <c r="AV1536" s="115">
        <v>24.448981734971301</v>
      </c>
      <c r="AW1536" s="115">
        <v>7.9411803500000003E-2</v>
      </c>
    </row>
    <row r="1537" spans="1:49" x14ac:dyDescent="0.25">
      <c r="A1537" s="117">
        <v>450000</v>
      </c>
      <c r="B1537" s="117">
        <v>870000</v>
      </c>
      <c r="C1537" s="117">
        <v>870000</v>
      </c>
      <c r="D1537" s="115" t="s">
        <v>342</v>
      </c>
      <c r="E1537" s="115" t="s">
        <v>13</v>
      </c>
      <c r="F1537" s="115" t="s">
        <v>343</v>
      </c>
      <c r="G1537" s="115" t="s">
        <v>344</v>
      </c>
      <c r="H1537" s="115">
        <v>0.56000000000000005</v>
      </c>
      <c r="I1537" s="115">
        <v>0.48</v>
      </c>
      <c r="J1537" s="115" t="s">
        <v>350</v>
      </c>
      <c r="K1537" s="115">
        <v>2.759986873966E-2</v>
      </c>
      <c r="L1537" s="115">
        <v>3760.4012960108898</v>
      </c>
      <c r="M1537" s="115">
        <v>10.8477610401389</v>
      </c>
      <c r="N1537" s="115">
        <v>1.7493542123526</v>
      </c>
      <c r="O1537" s="115">
        <v>0.29939678082713</v>
      </c>
      <c r="P1537" s="115">
        <v>4.8281946640109999E-2</v>
      </c>
      <c r="Q1537" s="115">
        <v>103.786582178381</v>
      </c>
      <c r="R1537" s="115">
        <v>1210</v>
      </c>
      <c r="S1537" s="115" t="s">
        <v>353</v>
      </c>
      <c r="T1537" s="115">
        <v>1210</v>
      </c>
      <c r="U1537" s="115" t="s">
        <v>352</v>
      </c>
      <c r="V1537" s="115" t="s">
        <v>350</v>
      </c>
      <c r="Z1537" s="115">
        <v>0</v>
      </c>
      <c r="AA1537" s="115">
        <v>1</v>
      </c>
      <c r="AB1537" s="115">
        <v>0.29939678082713</v>
      </c>
      <c r="AC1537" s="115">
        <v>4.8281946640109999E-2</v>
      </c>
      <c r="AD1537" s="115">
        <v>103.78658217838</v>
      </c>
      <c r="AF1537" s="115">
        <v>-1</v>
      </c>
      <c r="AG1537" s="115">
        <v>-1</v>
      </c>
      <c r="AH1537" s="115">
        <v>-1</v>
      </c>
      <c r="AI1537" s="115">
        <v>-1</v>
      </c>
      <c r="AJ1537" s="115">
        <v>0</v>
      </c>
      <c r="AM1537" s="115" t="s">
        <v>348</v>
      </c>
      <c r="AN1537" s="115">
        <v>-1</v>
      </c>
      <c r="AQ1537" s="115">
        <v>609</v>
      </c>
      <c r="AR1537" s="115" t="s">
        <v>249</v>
      </c>
      <c r="AS1537" s="115" t="s">
        <v>358</v>
      </c>
      <c r="AT1537" s="115" t="s">
        <v>296</v>
      </c>
      <c r="AV1537" s="115">
        <v>46.834699435838203</v>
      </c>
      <c r="AW1537" s="115">
        <v>8.4174032600000004E-2</v>
      </c>
    </row>
    <row r="1538" spans="1:49" x14ac:dyDescent="0.25">
      <c r="A1538" s="117">
        <v>450000</v>
      </c>
      <c r="B1538" s="117">
        <v>870000</v>
      </c>
      <c r="C1538" s="117">
        <v>870000</v>
      </c>
      <c r="D1538" s="115" t="s">
        <v>342</v>
      </c>
      <c r="E1538" s="115" t="s">
        <v>13</v>
      </c>
      <c r="F1538" s="115" t="s">
        <v>343</v>
      </c>
      <c r="G1538" s="115" t="s">
        <v>344</v>
      </c>
      <c r="H1538" s="115">
        <v>0.56000000000000005</v>
      </c>
      <c r="I1538" s="115">
        <v>0.48</v>
      </c>
      <c r="J1538" s="115" t="s">
        <v>350</v>
      </c>
      <c r="K1538" s="115">
        <v>6.0877557908939998E-2</v>
      </c>
      <c r="L1538" s="115">
        <v>3760.4012960108898</v>
      </c>
      <c r="M1538" s="115">
        <v>10.8477610401389</v>
      </c>
      <c r="N1538" s="115">
        <v>1.7493542123526</v>
      </c>
      <c r="O1538" s="115">
        <v>0.66038520090345998</v>
      </c>
      <c r="P1538" s="115">
        <v>0.10649641236575</v>
      </c>
      <c r="Q1538" s="115">
        <v>228.92404765877799</v>
      </c>
      <c r="R1538" s="115">
        <v>1210</v>
      </c>
      <c r="S1538" s="115" t="s">
        <v>353</v>
      </c>
      <c r="T1538" s="115">
        <v>1210</v>
      </c>
      <c r="U1538" s="115" t="s">
        <v>352</v>
      </c>
      <c r="V1538" s="115" t="s">
        <v>350</v>
      </c>
      <c r="Z1538" s="115">
        <v>0</v>
      </c>
      <c r="AA1538" s="115">
        <v>1</v>
      </c>
      <c r="AB1538" s="115">
        <v>0.66038520090345998</v>
      </c>
      <c r="AC1538" s="115">
        <v>0.10649641236575</v>
      </c>
      <c r="AD1538" s="115">
        <v>228.92404765877899</v>
      </c>
      <c r="AF1538" s="115">
        <v>-1</v>
      </c>
      <c r="AG1538" s="115">
        <v>-1</v>
      </c>
      <c r="AH1538" s="115">
        <v>-1</v>
      </c>
      <c r="AI1538" s="115">
        <v>-1</v>
      </c>
      <c r="AJ1538" s="115">
        <v>0</v>
      </c>
      <c r="AM1538" s="115" t="s">
        <v>348</v>
      </c>
      <c r="AN1538" s="115">
        <v>-1</v>
      </c>
      <c r="AQ1538" s="115">
        <v>609</v>
      </c>
      <c r="AR1538" s="115" t="s">
        <v>249</v>
      </c>
      <c r="AS1538" s="115" t="s">
        <v>358</v>
      </c>
      <c r="AT1538" s="115" t="s">
        <v>296</v>
      </c>
      <c r="AV1538" s="115">
        <v>81.343159174298606</v>
      </c>
      <c r="AW1538" s="115">
        <v>0.18566427220000001</v>
      </c>
    </row>
    <row r="1539" spans="1:49" x14ac:dyDescent="0.25">
      <c r="A1539" s="117">
        <v>450000</v>
      </c>
      <c r="B1539" s="117">
        <v>870000</v>
      </c>
      <c r="C1539" s="117">
        <v>870000</v>
      </c>
      <c r="D1539" s="115" t="s">
        <v>342</v>
      </c>
      <c r="E1539" s="115" t="s">
        <v>13</v>
      </c>
      <c r="F1539" s="115" t="s">
        <v>343</v>
      </c>
      <c r="G1539" s="115" t="s">
        <v>344</v>
      </c>
      <c r="H1539" s="115">
        <v>0.56000000000000005</v>
      </c>
      <c r="I1539" s="115">
        <v>0.48</v>
      </c>
      <c r="J1539" s="115" t="s">
        <v>350</v>
      </c>
      <c r="K1539" s="115">
        <v>0.20014604699791999</v>
      </c>
      <c r="L1539" s="115">
        <v>3760.4012960108898</v>
      </c>
      <c r="M1539" s="115">
        <v>10.8477610401389</v>
      </c>
      <c r="N1539" s="115">
        <v>1.7493542123526</v>
      </c>
      <c r="O1539" s="115">
        <v>2.1711364909618598</v>
      </c>
      <c r="P1539" s="115">
        <v>0.35012633040153002</v>
      </c>
      <c r="Q1539" s="115">
        <v>752.629454522439</v>
      </c>
      <c r="R1539" s="115">
        <v>1410</v>
      </c>
      <c r="S1539" s="115" t="s">
        <v>357</v>
      </c>
      <c r="T1539" s="115">
        <v>1410</v>
      </c>
      <c r="U1539" s="115" t="s">
        <v>352</v>
      </c>
      <c r="V1539" s="115" t="s">
        <v>350</v>
      </c>
      <c r="Z1539" s="115">
        <v>0</v>
      </c>
      <c r="AA1539" s="115">
        <v>1</v>
      </c>
      <c r="AB1539" s="115">
        <v>2.1711364909618598</v>
      </c>
      <c r="AC1539" s="115">
        <v>0.35012633040153002</v>
      </c>
      <c r="AD1539" s="115">
        <v>752.629454522439</v>
      </c>
      <c r="AF1539" s="115">
        <v>-1</v>
      </c>
      <c r="AG1539" s="115">
        <v>-1</v>
      </c>
      <c r="AH1539" s="115">
        <v>-1</v>
      </c>
      <c r="AI1539" s="115">
        <v>-1</v>
      </c>
      <c r="AJ1539" s="115">
        <v>0</v>
      </c>
      <c r="AM1539" s="115" t="s">
        <v>348</v>
      </c>
      <c r="AN1539" s="115">
        <v>-1</v>
      </c>
      <c r="AQ1539" s="115">
        <v>609</v>
      </c>
      <c r="AR1539" s="115" t="s">
        <v>249</v>
      </c>
      <c r="AS1539" s="115" t="s">
        <v>358</v>
      </c>
      <c r="AT1539" s="115" t="s">
        <v>296</v>
      </c>
      <c r="AV1539" s="115">
        <v>129.094298917012</v>
      </c>
      <c r="AW1539" s="115">
        <v>0.61040507259999999</v>
      </c>
    </row>
    <row r="1540" spans="1:49" x14ac:dyDescent="0.25">
      <c r="A1540" s="117">
        <v>450000</v>
      </c>
      <c r="B1540" s="117">
        <v>870000</v>
      </c>
      <c r="C1540" s="117">
        <v>870000</v>
      </c>
      <c r="D1540" s="115" t="s">
        <v>342</v>
      </c>
      <c r="E1540" s="115" t="s">
        <v>13</v>
      </c>
      <c r="F1540" s="115" t="s">
        <v>343</v>
      </c>
      <c r="G1540" s="115" t="s">
        <v>344</v>
      </c>
      <c r="H1540" s="115">
        <v>0.56000000000000005</v>
      </c>
      <c r="I1540" s="115">
        <v>0.48</v>
      </c>
      <c r="J1540" s="115" t="s">
        <v>345</v>
      </c>
      <c r="K1540" s="115">
        <v>9.6761482385899992E-3</v>
      </c>
      <c r="L1540" s="115">
        <v>3760.4012960108898</v>
      </c>
      <c r="M1540" s="115">
        <v>10.8477610401389</v>
      </c>
      <c r="N1540" s="115">
        <v>1.7493542123526</v>
      </c>
      <c r="O1540" s="115">
        <v>0.10496454388126</v>
      </c>
      <c r="P1540" s="115">
        <v>1.692701068053E-2</v>
      </c>
      <c r="Q1540" s="115">
        <v>36.386200376813598</v>
      </c>
      <c r="R1540" s="115">
        <v>1410</v>
      </c>
      <c r="S1540" s="115" t="s">
        <v>357</v>
      </c>
      <c r="T1540" s="115">
        <v>1410</v>
      </c>
      <c r="U1540" s="115" t="s">
        <v>347</v>
      </c>
      <c r="V1540" s="115" t="s">
        <v>345</v>
      </c>
      <c r="Z1540" s="115">
        <v>0</v>
      </c>
      <c r="AA1540" s="115">
        <v>1</v>
      </c>
      <c r="AB1540" s="115">
        <v>0.10496454388126</v>
      </c>
      <c r="AC1540" s="115">
        <v>1.692701068053E-2</v>
      </c>
      <c r="AD1540" s="115">
        <v>36.386200376814202</v>
      </c>
      <c r="AF1540" s="115">
        <v>-1</v>
      </c>
      <c r="AG1540" s="115">
        <v>-1</v>
      </c>
      <c r="AH1540" s="115">
        <v>-1</v>
      </c>
      <c r="AI1540" s="115">
        <v>-1</v>
      </c>
      <c r="AJ1540" s="115">
        <v>0</v>
      </c>
      <c r="AM1540" s="115" t="s">
        <v>348</v>
      </c>
      <c r="AN1540" s="115">
        <v>-1</v>
      </c>
      <c r="AQ1540" s="115">
        <v>609</v>
      </c>
      <c r="AR1540" s="115" t="s">
        <v>249</v>
      </c>
      <c r="AS1540" s="115" t="s">
        <v>358</v>
      </c>
      <c r="AT1540" s="115" t="s">
        <v>296</v>
      </c>
      <c r="AV1540" s="115">
        <v>33.388703553828996</v>
      </c>
      <c r="AW1540" s="115">
        <v>2.9510300400000002E-2</v>
      </c>
    </row>
    <row r="1541" spans="1:49" x14ac:dyDescent="0.25">
      <c r="A1541" s="117">
        <v>450000</v>
      </c>
      <c r="B1541" s="117">
        <v>870000</v>
      </c>
      <c r="C1541" s="117">
        <v>870000</v>
      </c>
      <c r="D1541" s="115" t="s">
        <v>342</v>
      </c>
      <c r="E1541" s="115" t="s">
        <v>13</v>
      </c>
      <c r="F1541" s="115" t="s">
        <v>343</v>
      </c>
      <c r="G1541" s="115" t="s">
        <v>344</v>
      </c>
      <c r="H1541" s="115">
        <v>0.56000000000000005</v>
      </c>
      <c r="I1541" s="115">
        <v>0.48</v>
      </c>
      <c r="J1541" s="115" t="s">
        <v>350</v>
      </c>
      <c r="K1541" s="115">
        <v>0.19827835213683001</v>
      </c>
      <c r="L1541" s="115">
        <v>3760.4012960108898</v>
      </c>
      <c r="M1541" s="115">
        <v>10.8477610401389</v>
      </c>
      <c r="N1541" s="115">
        <v>1.7493542123526</v>
      </c>
      <c r="O1541" s="115">
        <v>2.1508761834128598</v>
      </c>
      <c r="P1541" s="115">
        <v>0.34685907052888998</v>
      </c>
      <c r="Q1541" s="115">
        <v>745.60617234624306</v>
      </c>
      <c r="R1541" s="115">
        <v>1330</v>
      </c>
      <c r="S1541" s="115" t="s">
        <v>354</v>
      </c>
      <c r="T1541" s="115">
        <v>1330</v>
      </c>
      <c r="U1541" s="115" t="s">
        <v>352</v>
      </c>
      <c r="V1541" s="115" t="s">
        <v>350</v>
      </c>
      <c r="Z1541" s="115">
        <v>0</v>
      </c>
      <c r="AA1541" s="115">
        <v>1</v>
      </c>
      <c r="AB1541" s="115">
        <v>2.1508761834128598</v>
      </c>
      <c r="AC1541" s="115">
        <v>0.34685907052888998</v>
      </c>
      <c r="AD1541" s="115">
        <v>923.34509550352004</v>
      </c>
      <c r="AF1541" s="115">
        <v>-1</v>
      </c>
      <c r="AG1541" s="115">
        <v>-1</v>
      </c>
      <c r="AH1541" s="115">
        <v>-1</v>
      </c>
      <c r="AI1541" s="115">
        <v>-1</v>
      </c>
      <c r="AJ1541" s="115">
        <v>0</v>
      </c>
      <c r="AM1541" s="115" t="s">
        <v>348</v>
      </c>
      <c r="AN1541" s="115">
        <v>-1</v>
      </c>
      <c r="AQ1541" s="115">
        <v>609</v>
      </c>
      <c r="AR1541" s="115" t="s">
        <v>249</v>
      </c>
      <c r="AS1541" s="115" t="s">
        <v>358</v>
      </c>
      <c r="AT1541" s="115" t="s">
        <v>296</v>
      </c>
      <c r="AV1541" s="115">
        <v>121.334168775089</v>
      </c>
      <c r="AW1541" s="115">
        <v>0.74886058030000002</v>
      </c>
    </row>
    <row r="1542" spans="1:49" x14ac:dyDescent="0.25">
      <c r="A1542" s="117">
        <v>450000</v>
      </c>
      <c r="B1542" s="117">
        <v>870000</v>
      </c>
      <c r="C1542" s="117">
        <v>870000</v>
      </c>
      <c r="D1542" s="115" t="s">
        <v>342</v>
      </c>
      <c r="E1542" s="115" t="s">
        <v>13</v>
      </c>
      <c r="F1542" s="115" t="s">
        <v>343</v>
      </c>
      <c r="G1542" s="115" t="s">
        <v>344</v>
      </c>
      <c r="H1542" s="115">
        <v>0.56000000000000005</v>
      </c>
      <c r="I1542" s="115">
        <v>0.48</v>
      </c>
      <c r="J1542" s="115" t="s">
        <v>345</v>
      </c>
      <c r="K1542" s="115">
        <v>2.5869318025969999E-2</v>
      </c>
      <c r="L1542" s="115">
        <v>3760.4012960108898</v>
      </c>
      <c r="M1542" s="115">
        <v>10.8477610401389</v>
      </c>
      <c r="N1542" s="115">
        <v>1.7493542123526</v>
      </c>
      <c r="O1542" s="115">
        <v>0.28062418021715002</v>
      </c>
      <c r="P1542" s="115">
        <v>4.525460045943E-2</v>
      </c>
      <c r="Q1542" s="115">
        <v>97.2790170318018</v>
      </c>
      <c r="R1542" s="115">
        <v>1330</v>
      </c>
      <c r="S1542" s="115" t="s">
        <v>354</v>
      </c>
      <c r="T1542" s="115">
        <v>1330</v>
      </c>
      <c r="U1542" s="115" t="s">
        <v>347</v>
      </c>
      <c r="V1542" s="115" t="s">
        <v>345</v>
      </c>
      <c r="Z1542" s="115">
        <v>0</v>
      </c>
      <c r="AA1542" s="115">
        <v>1</v>
      </c>
      <c r="AB1542" s="115">
        <v>0.28062418021715002</v>
      </c>
      <c r="AC1542" s="115">
        <v>4.525460045943E-2</v>
      </c>
      <c r="AD1542" s="115">
        <v>125.45454113378401</v>
      </c>
      <c r="AF1542" s="115">
        <v>-1</v>
      </c>
      <c r="AG1542" s="115">
        <v>-1</v>
      </c>
      <c r="AH1542" s="115">
        <v>-1</v>
      </c>
      <c r="AI1542" s="115">
        <v>-1</v>
      </c>
      <c r="AJ1542" s="115">
        <v>0</v>
      </c>
      <c r="AM1542" s="115" t="s">
        <v>348</v>
      </c>
      <c r="AN1542" s="115">
        <v>-1</v>
      </c>
      <c r="AQ1542" s="115">
        <v>609</v>
      </c>
      <c r="AR1542" s="115" t="s">
        <v>249</v>
      </c>
      <c r="AS1542" s="115" t="s">
        <v>358</v>
      </c>
      <c r="AT1542" s="115" t="s">
        <v>296</v>
      </c>
      <c r="AV1542" s="115">
        <v>53.930086409097001</v>
      </c>
      <c r="AW1542" s="115">
        <v>0.1017473975</v>
      </c>
    </row>
    <row r="1543" spans="1:49" x14ac:dyDescent="0.25">
      <c r="A1543" s="117">
        <v>450000</v>
      </c>
      <c r="B1543" s="117">
        <v>870000</v>
      </c>
      <c r="C1543" s="117">
        <v>870000</v>
      </c>
      <c r="D1543" s="115" t="s">
        <v>342</v>
      </c>
      <c r="E1543" s="115" t="s">
        <v>13</v>
      </c>
      <c r="F1543" s="115" t="s">
        <v>343</v>
      </c>
      <c r="G1543" s="115" t="s">
        <v>344</v>
      </c>
      <c r="H1543" s="115">
        <v>0.56000000000000005</v>
      </c>
      <c r="I1543" s="115">
        <v>0.48</v>
      </c>
      <c r="J1543" s="115" t="s">
        <v>350</v>
      </c>
      <c r="K1543" s="115">
        <v>0.28303340423909001</v>
      </c>
      <c r="L1543" s="115">
        <v>3688.6708681027199</v>
      </c>
      <c r="M1543" s="115">
        <v>9.1893706204712</v>
      </c>
      <c r="N1543" s="115">
        <v>1.3513265177557801</v>
      </c>
      <c r="O1543" s="115">
        <v>2.6008988495266498</v>
      </c>
      <c r="P1543" s="115">
        <v>0.38247054455897</v>
      </c>
      <c r="Q1543" s="115">
        <v>1044.01707291667</v>
      </c>
      <c r="R1543" s="115">
        <v>1200</v>
      </c>
      <c r="S1543" s="115" t="s">
        <v>351</v>
      </c>
      <c r="T1543" s="115">
        <v>1200</v>
      </c>
      <c r="U1543" s="115" t="s">
        <v>352</v>
      </c>
      <c r="V1543" s="115" t="s">
        <v>350</v>
      </c>
      <c r="Z1543" s="115">
        <v>0</v>
      </c>
      <c r="AA1543" s="115">
        <v>1</v>
      </c>
      <c r="AB1543" s="115">
        <v>2.6008988495266498</v>
      </c>
      <c r="AC1543" s="115">
        <v>0.38247054455897</v>
      </c>
      <c r="AD1543" s="115">
        <v>1044.01707291667</v>
      </c>
      <c r="AF1543" s="115">
        <v>-1</v>
      </c>
      <c r="AG1543" s="115">
        <v>-1</v>
      </c>
      <c r="AH1543" s="115">
        <v>-1</v>
      </c>
      <c r="AI1543" s="115">
        <v>-1</v>
      </c>
      <c r="AJ1543" s="115">
        <v>0</v>
      </c>
      <c r="AM1543" s="115" t="s">
        <v>348</v>
      </c>
      <c r="AN1543" s="115">
        <v>-1</v>
      </c>
      <c r="AQ1543" s="115">
        <v>609</v>
      </c>
      <c r="AR1543" s="115" t="s">
        <v>249</v>
      </c>
      <c r="AS1543" s="115" t="s">
        <v>358</v>
      </c>
      <c r="AT1543" s="115" t="s">
        <v>296</v>
      </c>
      <c r="AV1543" s="115">
        <v>186.15475982177301</v>
      </c>
      <c r="AW1543" s="115">
        <v>0.84672917510000001</v>
      </c>
    </row>
    <row r="1544" spans="1:49" x14ac:dyDescent="0.25">
      <c r="A1544" s="117">
        <v>450000</v>
      </c>
      <c r="B1544" s="117">
        <v>870000</v>
      </c>
      <c r="C1544" s="117">
        <v>870000</v>
      </c>
      <c r="D1544" s="115" t="s">
        <v>342</v>
      </c>
      <c r="E1544" s="115" t="s">
        <v>13</v>
      </c>
      <c r="F1544" s="115" t="s">
        <v>343</v>
      </c>
      <c r="G1544" s="115" t="s">
        <v>344</v>
      </c>
      <c r="H1544" s="115">
        <v>0.56000000000000005</v>
      </c>
      <c r="I1544" s="115">
        <v>0.48</v>
      </c>
      <c r="J1544" s="115" t="s">
        <v>350</v>
      </c>
      <c r="K1544" s="115">
        <v>5.4908245304699996E-3</v>
      </c>
      <c r="L1544" s="115">
        <v>3688.6708681027199</v>
      </c>
      <c r="M1544" s="115">
        <v>9.1893706204712</v>
      </c>
      <c r="N1544" s="115">
        <v>1.3513265177557801</v>
      </c>
      <c r="O1544" s="115">
        <v>5.0457221622509998E-2</v>
      </c>
      <c r="P1544" s="115">
        <v>7.41989679237E-3</v>
      </c>
      <c r="Q1544" s="115">
        <v>20.2538444874269</v>
      </c>
      <c r="R1544" s="115">
        <v>1200</v>
      </c>
      <c r="S1544" s="115" t="s">
        <v>351</v>
      </c>
      <c r="T1544" s="115">
        <v>1200</v>
      </c>
      <c r="U1544" s="115" t="s">
        <v>352</v>
      </c>
      <c r="V1544" s="115" t="s">
        <v>350</v>
      </c>
      <c r="Z1544" s="115">
        <v>0</v>
      </c>
      <c r="AA1544" s="115">
        <v>1</v>
      </c>
      <c r="AB1544" s="115">
        <v>5.0457221622509998E-2</v>
      </c>
      <c r="AC1544" s="115">
        <v>7.41989679237E-3</v>
      </c>
      <c r="AD1544" s="115">
        <v>20.2538444874282</v>
      </c>
      <c r="AF1544" s="115">
        <v>-1</v>
      </c>
      <c r="AG1544" s="115">
        <v>-1</v>
      </c>
      <c r="AH1544" s="115">
        <v>-1</v>
      </c>
      <c r="AI1544" s="115">
        <v>-1</v>
      </c>
      <c r="AJ1544" s="115">
        <v>0</v>
      </c>
      <c r="AM1544" s="115" t="s">
        <v>348</v>
      </c>
      <c r="AN1544" s="115">
        <v>-1</v>
      </c>
      <c r="AQ1544" s="115">
        <v>609</v>
      </c>
      <c r="AR1544" s="115" t="s">
        <v>249</v>
      </c>
      <c r="AS1544" s="115" t="s">
        <v>358</v>
      </c>
      <c r="AT1544" s="115" t="s">
        <v>296</v>
      </c>
      <c r="AV1544" s="115">
        <v>20.674605910472199</v>
      </c>
      <c r="AW1544" s="115">
        <v>1.6426475699999998E-2</v>
      </c>
    </row>
    <row r="1545" spans="1:49" x14ac:dyDescent="0.25">
      <c r="A1545" s="117">
        <v>450000</v>
      </c>
      <c r="B1545" s="117">
        <v>870000</v>
      </c>
      <c r="C1545" s="117">
        <v>870000</v>
      </c>
      <c r="D1545" s="115" t="s">
        <v>342</v>
      </c>
      <c r="E1545" s="115" t="s">
        <v>13</v>
      </c>
      <c r="F1545" s="115" t="s">
        <v>343</v>
      </c>
      <c r="G1545" s="115" t="s">
        <v>344</v>
      </c>
      <c r="H1545" s="115">
        <v>0.56000000000000005</v>
      </c>
      <c r="I1545" s="115">
        <v>0.48</v>
      </c>
      <c r="J1545" s="115" t="s">
        <v>350</v>
      </c>
      <c r="K1545" s="115">
        <v>0.30821961147887</v>
      </c>
      <c r="L1545" s="115">
        <v>3688.6708681027199</v>
      </c>
      <c r="M1545" s="115">
        <v>9.1893706204712</v>
      </c>
      <c r="N1545" s="115">
        <v>1.3513265177557801</v>
      </c>
      <c r="O1545" s="115">
        <v>2.8323442423770402</v>
      </c>
      <c r="P1545" s="115">
        <v>0.41650533428379</v>
      </c>
      <c r="Q1545" s="115">
        <v>1136.92070184007</v>
      </c>
      <c r="R1545" s="115">
        <v>1210</v>
      </c>
      <c r="S1545" s="115" t="s">
        <v>353</v>
      </c>
      <c r="T1545" s="115">
        <v>1210</v>
      </c>
      <c r="U1545" s="115" t="s">
        <v>352</v>
      </c>
      <c r="V1545" s="115" t="s">
        <v>350</v>
      </c>
      <c r="Z1545" s="115">
        <v>0</v>
      </c>
      <c r="AA1545" s="115">
        <v>1</v>
      </c>
      <c r="AB1545" s="115">
        <v>2.8323442423770402</v>
      </c>
      <c r="AC1545" s="115">
        <v>0.41650533428379</v>
      </c>
      <c r="AD1545" s="115">
        <v>1136.92070184007</v>
      </c>
      <c r="AF1545" s="115">
        <v>-1</v>
      </c>
      <c r="AG1545" s="115">
        <v>-1</v>
      </c>
      <c r="AH1545" s="115">
        <v>-1</v>
      </c>
      <c r="AI1545" s="115">
        <v>-1</v>
      </c>
      <c r="AJ1545" s="115">
        <v>0</v>
      </c>
      <c r="AM1545" s="115" t="s">
        <v>348</v>
      </c>
      <c r="AN1545" s="115">
        <v>-1</v>
      </c>
      <c r="AQ1545" s="115">
        <v>609</v>
      </c>
      <c r="AR1545" s="115" t="s">
        <v>249</v>
      </c>
      <c r="AS1545" s="115" t="s">
        <v>358</v>
      </c>
      <c r="AT1545" s="115" t="s">
        <v>296</v>
      </c>
      <c r="AV1545" s="115">
        <v>146.084477843418</v>
      </c>
      <c r="AW1545" s="115">
        <v>0.92207680599999997</v>
      </c>
    </row>
    <row r="1546" spans="1:49" x14ac:dyDescent="0.25">
      <c r="A1546" s="117">
        <v>450000</v>
      </c>
      <c r="B1546" s="117">
        <v>870000</v>
      </c>
      <c r="C1546" s="117">
        <v>870000</v>
      </c>
      <c r="D1546" s="115" t="s">
        <v>342</v>
      </c>
      <c r="E1546" s="115" t="s">
        <v>13</v>
      </c>
      <c r="F1546" s="115" t="s">
        <v>343</v>
      </c>
      <c r="G1546" s="115" t="s">
        <v>344</v>
      </c>
      <c r="H1546" s="115">
        <v>0.56000000000000005</v>
      </c>
      <c r="I1546" s="115">
        <v>0.48</v>
      </c>
      <c r="J1546" s="115" t="s">
        <v>350</v>
      </c>
      <c r="K1546" s="115">
        <v>1.501335858323E-2</v>
      </c>
      <c r="L1546" s="115">
        <v>3688.6708681027199</v>
      </c>
      <c r="M1546" s="115">
        <v>9.1893706204712</v>
      </c>
      <c r="N1546" s="115">
        <v>1.3513265177557801</v>
      </c>
      <c r="O1546" s="115">
        <v>0.13796331627940001</v>
      </c>
      <c r="P1546" s="115">
        <v>2.02879495741E-2</v>
      </c>
      <c r="Q1546" s="115">
        <v>55.379338438369999</v>
      </c>
      <c r="R1546" s="115">
        <v>1210</v>
      </c>
      <c r="S1546" s="115" t="s">
        <v>353</v>
      </c>
      <c r="T1546" s="115">
        <v>1210</v>
      </c>
      <c r="U1546" s="115" t="s">
        <v>352</v>
      </c>
      <c r="V1546" s="115" t="s">
        <v>350</v>
      </c>
      <c r="Z1546" s="115">
        <v>0</v>
      </c>
      <c r="AA1546" s="115">
        <v>1</v>
      </c>
      <c r="AB1546" s="115">
        <v>0.13796331627940001</v>
      </c>
      <c r="AC1546" s="115">
        <v>2.02879495741E-2</v>
      </c>
      <c r="AD1546" s="115">
        <v>55.379338438370297</v>
      </c>
      <c r="AF1546" s="115">
        <v>-1</v>
      </c>
      <c r="AG1546" s="115">
        <v>-1</v>
      </c>
      <c r="AH1546" s="115">
        <v>-1</v>
      </c>
      <c r="AI1546" s="115">
        <v>-1</v>
      </c>
      <c r="AJ1546" s="115">
        <v>0</v>
      </c>
      <c r="AM1546" s="115" t="s">
        <v>348</v>
      </c>
      <c r="AN1546" s="115">
        <v>-1</v>
      </c>
      <c r="AQ1546" s="115">
        <v>609</v>
      </c>
      <c r="AR1546" s="115" t="s">
        <v>249</v>
      </c>
      <c r="AS1546" s="115" t="s">
        <v>358</v>
      </c>
      <c r="AT1546" s="115" t="s">
        <v>296</v>
      </c>
      <c r="AV1546" s="115">
        <v>94.3033640620542</v>
      </c>
      <c r="AW1546" s="115">
        <v>4.4914305299999999E-2</v>
      </c>
    </row>
    <row r="1547" spans="1:49" x14ac:dyDescent="0.25">
      <c r="A1547" s="117">
        <v>450000</v>
      </c>
      <c r="B1547" s="117">
        <v>870000</v>
      </c>
      <c r="C1547" s="117">
        <v>870000</v>
      </c>
      <c r="D1547" s="115" t="s">
        <v>342</v>
      </c>
      <c r="E1547" s="115" t="s">
        <v>13</v>
      </c>
      <c r="F1547" s="115" t="s">
        <v>343</v>
      </c>
      <c r="G1547" s="115" t="s">
        <v>344</v>
      </c>
      <c r="H1547" s="115">
        <v>0.56000000000000005</v>
      </c>
      <c r="I1547" s="115">
        <v>0.48</v>
      </c>
      <c r="J1547" s="115" t="s">
        <v>350</v>
      </c>
      <c r="K1547" s="115">
        <v>2.0354657751200001E-3</v>
      </c>
      <c r="L1547" s="115">
        <v>3688.6708681027199</v>
      </c>
      <c r="M1547" s="115">
        <v>9.1893706204712</v>
      </c>
      <c r="N1547" s="115">
        <v>1.3513265177557801</v>
      </c>
      <c r="O1547" s="115">
        <v>1.8704649392870001E-2</v>
      </c>
      <c r="P1547" s="115">
        <v>2.7505788779000001E-3</v>
      </c>
      <c r="Q1547" s="115">
        <v>7.5081633077089602</v>
      </c>
      <c r="R1547" s="115">
        <v>1210</v>
      </c>
      <c r="S1547" s="115" t="s">
        <v>353</v>
      </c>
      <c r="T1547" s="115">
        <v>1210</v>
      </c>
      <c r="U1547" s="115" t="s">
        <v>352</v>
      </c>
      <c r="V1547" s="115" t="s">
        <v>350</v>
      </c>
      <c r="Z1547" s="115">
        <v>0</v>
      </c>
      <c r="AA1547" s="115">
        <v>1</v>
      </c>
      <c r="AB1547" s="115">
        <v>1.8704649392870001E-2</v>
      </c>
      <c r="AC1547" s="115">
        <v>2.7505788779000001E-3</v>
      </c>
      <c r="AD1547" s="115">
        <v>7.5081633077096601</v>
      </c>
      <c r="AF1547" s="115">
        <v>-1</v>
      </c>
      <c r="AG1547" s="115">
        <v>-1</v>
      </c>
      <c r="AH1547" s="115">
        <v>-1</v>
      </c>
      <c r="AI1547" s="115">
        <v>-1</v>
      </c>
      <c r="AJ1547" s="115">
        <v>0</v>
      </c>
      <c r="AM1547" s="115" t="s">
        <v>348</v>
      </c>
      <c r="AN1547" s="115">
        <v>-1</v>
      </c>
      <c r="AQ1547" s="115">
        <v>609</v>
      </c>
      <c r="AR1547" s="115" t="s">
        <v>249</v>
      </c>
      <c r="AS1547" s="115" t="s">
        <v>358</v>
      </c>
      <c r="AT1547" s="115" t="s">
        <v>296</v>
      </c>
      <c r="AV1547" s="115">
        <v>52.747961274986402</v>
      </c>
      <c r="AW1547" s="115">
        <v>6.0893457000000002E-3</v>
      </c>
    </row>
    <row r="1548" spans="1:49" x14ac:dyDescent="0.25">
      <c r="A1548" s="117">
        <v>450000</v>
      </c>
      <c r="B1548" s="117">
        <v>870000</v>
      </c>
      <c r="C1548" s="117">
        <v>870000</v>
      </c>
      <c r="D1548" s="115" t="s">
        <v>342</v>
      </c>
      <c r="E1548" s="115" t="s">
        <v>13</v>
      </c>
      <c r="F1548" s="115" t="s">
        <v>343</v>
      </c>
      <c r="G1548" s="115" t="s">
        <v>344</v>
      </c>
      <c r="H1548" s="115">
        <v>0.56000000000000005</v>
      </c>
      <c r="I1548" s="115">
        <v>0.48</v>
      </c>
      <c r="J1548" s="115" t="s">
        <v>350</v>
      </c>
      <c r="K1548" s="115">
        <v>3.9707889460400001E-3</v>
      </c>
      <c r="L1548" s="115">
        <v>3688.6708681027199</v>
      </c>
      <c r="M1548" s="115">
        <v>9.1893706204712</v>
      </c>
      <c r="N1548" s="115">
        <v>1.3513265177557801</v>
      </c>
      <c r="O1548" s="115">
        <v>3.6489051280849998E-2</v>
      </c>
      <c r="P1548" s="115">
        <v>5.3658323991899997E-3</v>
      </c>
      <c r="Q1548" s="115">
        <v>14.646933508653101</v>
      </c>
      <c r="R1548" s="115">
        <v>1210</v>
      </c>
      <c r="S1548" s="115" t="s">
        <v>353</v>
      </c>
      <c r="T1548" s="115">
        <v>1210</v>
      </c>
      <c r="U1548" s="115" t="s">
        <v>352</v>
      </c>
      <c r="V1548" s="115" t="s">
        <v>350</v>
      </c>
      <c r="Z1548" s="115">
        <v>0</v>
      </c>
      <c r="AA1548" s="115">
        <v>1</v>
      </c>
      <c r="AB1548" s="115">
        <v>3.6489051280849998E-2</v>
      </c>
      <c r="AC1548" s="115">
        <v>5.3658323991899997E-3</v>
      </c>
      <c r="AD1548" s="115">
        <v>14.646933508652401</v>
      </c>
      <c r="AF1548" s="115">
        <v>-1</v>
      </c>
      <c r="AG1548" s="115">
        <v>-1</v>
      </c>
      <c r="AH1548" s="115">
        <v>-1</v>
      </c>
      <c r="AI1548" s="115">
        <v>-1</v>
      </c>
      <c r="AJ1548" s="115">
        <v>0</v>
      </c>
      <c r="AM1548" s="115" t="s">
        <v>348</v>
      </c>
      <c r="AN1548" s="115">
        <v>-1</v>
      </c>
      <c r="AQ1548" s="115">
        <v>609</v>
      </c>
      <c r="AR1548" s="115" t="s">
        <v>249</v>
      </c>
      <c r="AS1548" s="115" t="s">
        <v>358</v>
      </c>
      <c r="AT1548" s="115" t="s">
        <v>296</v>
      </c>
      <c r="AV1548" s="115">
        <v>39.127874326653803</v>
      </c>
      <c r="AW1548" s="115">
        <v>1.18791026E-2</v>
      </c>
    </row>
    <row r="1549" spans="1:49" x14ac:dyDescent="0.25">
      <c r="A1549" s="117">
        <v>450000</v>
      </c>
      <c r="B1549" s="117">
        <v>870000</v>
      </c>
      <c r="C1549" s="117">
        <v>870000</v>
      </c>
      <c r="D1549" s="115" t="s">
        <v>342</v>
      </c>
      <c r="E1549" s="115" t="s">
        <v>13</v>
      </c>
      <c r="F1549" s="115" t="s">
        <v>343</v>
      </c>
      <c r="G1549" s="115" t="s">
        <v>344</v>
      </c>
      <c r="H1549" s="115">
        <v>0.56000000000000005</v>
      </c>
      <c r="I1549" s="115">
        <v>0.48</v>
      </c>
      <c r="J1549" s="115" t="s">
        <v>350</v>
      </c>
      <c r="K1549" s="115">
        <v>0.10514898382224</v>
      </c>
      <c r="L1549" s="115">
        <v>3701.5773767990399</v>
      </c>
      <c r="M1549" s="115">
        <v>9.2195063973183693</v>
      </c>
      <c r="N1549" s="115">
        <v>1.35568949179364</v>
      </c>
      <c r="O1549" s="115">
        <v>0.96942172902071</v>
      </c>
      <c r="P1549" s="115">
        <v>0.14254937244058999</v>
      </c>
      <c r="Q1549" s="115">
        <v>389.21709970982999</v>
      </c>
      <c r="R1549" s="115">
        <v>1200</v>
      </c>
      <c r="S1549" s="115" t="s">
        <v>351</v>
      </c>
      <c r="T1549" s="115">
        <v>1200</v>
      </c>
      <c r="U1549" s="115" t="s">
        <v>352</v>
      </c>
      <c r="V1549" s="115" t="s">
        <v>350</v>
      </c>
      <c r="Z1549" s="115">
        <v>0</v>
      </c>
      <c r="AA1549" s="115">
        <v>1</v>
      </c>
      <c r="AB1549" s="115">
        <v>0.96942172902071</v>
      </c>
      <c r="AC1549" s="115">
        <v>0.14254937244058999</v>
      </c>
      <c r="AD1549" s="115">
        <v>389.21709970982999</v>
      </c>
      <c r="AF1549" s="115">
        <v>-1</v>
      </c>
      <c r="AG1549" s="115">
        <v>-1</v>
      </c>
      <c r="AH1549" s="115">
        <v>-1</v>
      </c>
      <c r="AI1549" s="115">
        <v>-1</v>
      </c>
      <c r="AJ1549" s="115">
        <v>0</v>
      </c>
      <c r="AM1549" s="115" t="s">
        <v>348</v>
      </c>
      <c r="AN1549" s="115">
        <v>-1</v>
      </c>
      <c r="AQ1549" s="115">
        <v>609</v>
      </c>
      <c r="AR1549" s="115" t="s">
        <v>249</v>
      </c>
      <c r="AS1549" s="115" t="s">
        <v>358</v>
      </c>
      <c r="AT1549" s="115" t="s">
        <v>296</v>
      </c>
      <c r="AV1549" s="115">
        <v>117.024094518301</v>
      </c>
      <c r="AW1549" s="115">
        <v>0.31566674750000001</v>
      </c>
    </row>
    <row r="1550" spans="1:49" x14ac:dyDescent="0.25">
      <c r="A1550" s="117">
        <v>450000</v>
      </c>
      <c r="B1550" s="117">
        <v>870000</v>
      </c>
      <c r="C1550" s="117">
        <v>870000</v>
      </c>
      <c r="D1550" s="115" t="s">
        <v>342</v>
      </c>
      <c r="E1550" s="115" t="s">
        <v>13</v>
      </c>
      <c r="F1550" s="115" t="s">
        <v>343</v>
      </c>
      <c r="G1550" s="115" t="s">
        <v>344</v>
      </c>
      <c r="H1550" s="115">
        <v>0.56000000000000005</v>
      </c>
      <c r="I1550" s="115">
        <v>0.48</v>
      </c>
      <c r="J1550" s="115" t="s">
        <v>350</v>
      </c>
      <c r="K1550" s="115">
        <v>0.25625484069221999</v>
      </c>
      <c r="L1550" s="115">
        <v>3701.5773767990399</v>
      </c>
      <c r="M1550" s="115">
        <v>9.2195063973183693</v>
      </c>
      <c r="N1550" s="115">
        <v>1.35568949179364</v>
      </c>
      <c r="O1550" s="115">
        <v>2.36254314310575</v>
      </c>
      <c r="P1550" s="115">
        <v>0.3474019947477</v>
      </c>
      <c r="Q1550" s="115">
        <v>948.54712100157496</v>
      </c>
      <c r="R1550" s="115">
        <v>1210</v>
      </c>
      <c r="S1550" s="115" t="s">
        <v>353</v>
      </c>
      <c r="T1550" s="115">
        <v>1210</v>
      </c>
      <c r="U1550" s="115" t="s">
        <v>352</v>
      </c>
      <c r="V1550" s="115" t="s">
        <v>350</v>
      </c>
      <c r="Z1550" s="115">
        <v>0</v>
      </c>
      <c r="AA1550" s="115">
        <v>1</v>
      </c>
      <c r="AB1550" s="115">
        <v>2.36254314310575</v>
      </c>
      <c r="AC1550" s="115">
        <v>0.3474019947477</v>
      </c>
      <c r="AD1550" s="115">
        <v>948.54712100157496</v>
      </c>
      <c r="AF1550" s="115">
        <v>-1</v>
      </c>
      <c r="AG1550" s="115">
        <v>-1</v>
      </c>
      <c r="AH1550" s="115">
        <v>-1</v>
      </c>
      <c r="AI1550" s="115">
        <v>-1</v>
      </c>
      <c r="AJ1550" s="115">
        <v>0</v>
      </c>
      <c r="AM1550" s="115" t="s">
        <v>348</v>
      </c>
      <c r="AN1550" s="115">
        <v>-1</v>
      </c>
      <c r="AQ1550" s="115">
        <v>609</v>
      </c>
      <c r="AR1550" s="115" t="s">
        <v>249</v>
      </c>
      <c r="AS1550" s="115" t="s">
        <v>358</v>
      </c>
      <c r="AT1550" s="115" t="s">
        <v>296</v>
      </c>
      <c r="AV1550" s="115">
        <v>132.81814260110201</v>
      </c>
      <c r="AW1550" s="115">
        <v>0.76930017920000004</v>
      </c>
    </row>
    <row r="1551" spans="1:49" x14ac:dyDescent="0.25">
      <c r="A1551" s="117">
        <v>450000</v>
      </c>
      <c r="B1551" s="117">
        <v>870000</v>
      </c>
      <c r="C1551" s="117">
        <v>870000</v>
      </c>
      <c r="D1551" s="115" t="s">
        <v>342</v>
      </c>
      <c r="E1551" s="115" t="s">
        <v>13</v>
      </c>
      <c r="F1551" s="115" t="s">
        <v>343</v>
      </c>
      <c r="G1551" s="115" t="s">
        <v>344</v>
      </c>
      <c r="H1551" s="115">
        <v>0.56000000000000005</v>
      </c>
      <c r="I1551" s="115">
        <v>0.48</v>
      </c>
      <c r="J1551" s="115" t="s">
        <v>350</v>
      </c>
      <c r="K1551" s="115">
        <v>0.25635962896933001</v>
      </c>
      <c r="L1551" s="115">
        <v>3701.5773767990399</v>
      </c>
      <c r="M1551" s="115">
        <v>9.2195063973183693</v>
      </c>
      <c r="N1551" s="115">
        <v>1.35568949179364</v>
      </c>
      <c r="O1551" s="115">
        <v>2.3635092392969601</v>
      </c>
      <c r="P1551" s="115">
        <v>0.34754405511384001</v>
      </c>
      <c r="Q1551" s="115">
        <v>948.93500291749501</v>
      </c>
      <c r="R1551" s="115">
        <v>1210</v>
      </c>
      <c r="S1551" s="115" t="s">
        <v>353</v>
      </c>
      <c r="T1551" s="115">
        <v>1210</v>
      </c>
      <c r="U1551" s="115" t="s">
        <v>352</v>
      </c>
      <c r="V1551" s="115" t="s">
        <v>350</v>
      </c>
      <c r="Z1551" s="115">
        <v>0</v>
      </c>
      <c r="AA1551" s="115">
        <v>1</v>
      </c>
      <c r="AB1551" s="115">
        <v>2.3635092392969601</v>
      </c>
      <c r="AC1551" s="115">
        <v>0.34754405511384001</v>
      </c>
      <c r="AD1551" s="115">
        <v>948.93500291749501</v>
      </c>
      <c r="AF1551" s="115">
        <v>-1</v>
      </c>
      <c r="AG1551" s="115">
        <v>-1</v>
      </c>
      <c r="AH1551" s="115">
        <v>-1</v>
      </c>
      <c r="AI1551" s="115">
        <v>-1</v>
      </c>
      <c r="AJ1551" s="115">
        <v>0</v>
      </c>
      <c r="AM1551" s="115" t="s">
        <v>348</v>
      </c>
      <c r="AN1551" s="115">
        <v>-1</v>
      </c>
      <c r="AQ1551" s="115">
        <v>609</v>
      </c>
      <c r="AR1551" s="115" t="s">
        <v>249</v>
      </c>
      <c r="AS1551" s="115" t="s">
        <v>358</v>
      </c>
      <c r="AT1551" s="115" t="s">
        <v>296</v>
      </c>
      <c r="AV1551" s="115">
        <v>133.15850679960201</v>
      </c>
      <c r="AW1551" s="115">
        <v>0.76961476309999999</v>
      </c>
    </row>
    <row r="1552" spans="1:49" x14ac:dyDescent="0.25">
      <c r="A1552" s="117">
        <v>450000</v>
      </c>
      <c r="B1552" s="117">
        <v>870000</v>
      </c>
      <c r="C1552" s="117">
        <v>870000</v>
      </c>
      <c r="D1552" s="115" t="s">
        <v>342</v>
      </c>
      <c r="E1552" s="115" t="s">
        <v>13</v>
      </c>
      <c r="F1552" s="115" t="s">
        <v>343</v>
      </c>
      <c r="G1552" s="115" t="s">
        <v>344</v>
      </c>
      <c r="H1552" s="115">
        <v>0.56000000000000005</v>
      </c>
      <c r="I1552" s="115">
        <v>0.48</v>
      </c>
      <c r="J1552" s="115" t="s">
        <v>350</v>
      </c>
      <c r="K1552" s="115">
        <v>1.8424611927649999E-2</v>
      </c>
      <c r="L1552" s="115">
        <v>3706.5646369486499</v>
      </c>
      <c r="M1552" s="115">
        <v>9.7089568854321602</v>
      </c>
      <c r="N1552" s="115">
        <v>1.5905553587881001</v>
      </c>
      <c r="O1552" s="115">
        <v>0.17888376283637999</v>
      </c>
      <c r="P1552" s="115">
        <v>2.9305365235110001E-2</v>
      </c>
      <c r="Q1552" s="115">
        <v>68.292015020533498</v>
      </c>
      <c r="R1552" s="115">
        <v>1300</v>
      </c>
      <c r="S1552" s="115" t="s">
        <v>346</v>
      </c>
      <c r="T1552" s="115">
        <v>1300</v>
      </c>
      <c r="U1552" s="115" t="s">
        <v>352</v>
      </c>
      <c r="V1552" s="115" t="s">
        <v>350</v>
      </c>
      <c r="Z1552" s="115">
        <v>0</v>
      </c>
      <c r="AA1552" s="115">
        <v>1</v>
      </c>
      <c r="AB1552" s="115">
        <v>0.17888376283637999</v>
      </c>
      <c r="AC1552" s="115">
        <v>2.9305365235110001E-2</v>
      </c>
      <c r="AD1552" s="115">
        <v>764.07887968059595</v>
      </c>
      <c r="AF1552" s="115">
        <v>-1</v>
      </c>
      <c r="AG1552" s="115">
        <v>-1</v>
      </c>
      <c r="AH1552" s="115">
        <v>-1</v>
      </c>
      <c r="AI1552" s="115">
        <v>-1</v>
      </c>
      <c r="AJ1552" s="115">
        <v>0</v>
      </c>
      <c r="AM1552" s="115" t="s">
        <v>348</v>
      </c>
      <c r="AN1552" s="115">
        <v>-1</v>
      </c>
      <c r="AQ1552" s="115">
        <v>609</v>
      </c>
      <c r="AR1552" s="115" t="s">
        <v>249</v>
      </c>
      <c r="AS1552" s="115" t="s">
        <v>358</v>
      </c>
      <c r="AT1552" s="115" t="s">
        <v>296</v>
      </c>
      <c r="AV1552" s="115">
        <v>94.223433438588401</v>
      </c>
      <c r="AW1552" s="115">
        <v>0.61969090000000004</v>
      </c>
    </row>
    <row r="1553" spans="1:49" x14ac:dyDescent="0.25">
      <c r="A1553" s="117">
        <v>450000</v>
      </c>
      <c r="B1553" s="117">
        <v>870000</v>
      </c>
      <c r="C1553" s="117">
        <v>870000</v>
      </c>
      <c r="D1553" s="115" t="s">
        <v>342</v>
      </c>
      <c r="E1553" s="115" t="s">
        <v>13</v>
      </c>
      <c r="F1553" s="115" t="s">
        <v>343</v>
      </c>
      <c r="G1553" s="115" t="s">
        <v>344</v>
      </c>
      <c r="H1553" s="115">
        <v>0.56000000000000005</v>
      </c>
      <c r="I1553" s="115">
        <v>0.48</v>
      </c>
      <c r="J1553" s="115" t="s">
        <v>350</v>
      </c>
      <c r="K1553" s="115">
        <v>2.42042065888E-3</v>
      </c>
      <c r="L1553" s="115">
        <v>3706.5646369486499</v>
      </c>
      <c r="M1553" s="115">
        <v>9.7089568854321602</v>
      </c>
      <c r="N1553" s="115">
        <v>1.5905553587881001</v>
      </c>
      <c r="O1553" s="115">
        <v>2.3499759821700002E-2</v>
      </c>
      <c r="P1553" s="115">
        <v>3.8498130495000001E-3</v>
      </c>
      <c r="Q1553" s="115">
        <v>8.9714456207556807</v>
      </c>
      <c r="R1553" s="115">
        <v>1200</v>
      </c>
      <c r="S1553" s="115" t="s">
        <v>351</v>
      </c>
      <c r="T1553" s="115">
        <v>1200</v>
      </c>
      <c r="U1553" s="115" t="s">
        <v>352</v>
      </c>
      <c r="V1553" s="115" t="s">
        <v>350</v>
      </c>
      <c r="Z1553" s="115">
        <v>0</v>
      </c>
      <c r="AA1553" s="115">
        <v>1</v>
      </c>
      <c r="AB1553" s="115">
        <v>2.3499759821700002E-2</v>
      </c>
      <c r="AC1553" s="115">
        <v>3.8498130495000001E-3</v>
      </c>
      <c r="AD1553" s="115">
        <v>44.030264390260903</v>
      </c>
      <c r="AF1553" s="115">
        <v>-1</v>
      </c>
      <c r="AG1553" s="115">
        <v>-1</v>
      </c>
      <c r="AH1553" s="115">
        <v>-1</v>
      </c>
      <c r="AI1553" s="115">
        <v>-1</v>
      </c>
      <c r="AJ1553" s="115">
        <v>0</v>
      </c>
      <c r="AM1553" s="115" t="s">
        <v>348</v>
      </c>
      <c r="AN1553" s="115">
        <v>-1</v>
      </c>
      <c r="AQ1553" s="115">
        <v>609</v>
      </c>
      <c r="AR1553" s="115" t="s">
        <v>249</v>
      </c>
      <c r="AS1553" s="115" t="s">
        <v>358</v>
      </c>
      <c r="AT1553" s="115" t="s">
        <v>296</v>
      </c>
      <c r="AV1553" s="115">
        <v>13.394311979042399</v>
      </c>
      <c r="AW1553" s="115">
        <v>3.5709865700000003E-2</v>
      </c>
    </row>
    <row r="1554" spans="1:49" x14ac:dyDescent="0.25">
      <c r="A1554" s="117">
        <v>450000</v>
      </c>
      <c r="B1554" s="117">
        <v>870000</v>
      </c>
      <c r="C1554" s="117">
        <v>870000</v>
      </c>
      <c r="D1554" s="115" t="s">
        <v>342</v>
      </c>
      <c r="E1554" s="115" t="s">
        <v>13</v>
      </c>
      <c r="F1554" s="115" t="s">
        <v>343</v>
      </c>
      <c r="G1554" s="115" t="s">
        <v>344</v>
      </c>
      <c r="H1554" s="115">
        <v>0.56000000000000005</v>
      </c>
      <c r="I1554" s="115">
        <v>0.48</v>
      </c>
      <c r="J1554" s="115" t="s">
        <v>345</v>
      </c>
      <c r="K1554" s="117">
        <v>4.8147625380000003E-6</v>
      </c>
      <c r="L1554" s="115">
        <v>3727.8422111027298</v>
      </c>
      <c r="M1554" s="115">
        <v>10.7079693679022</v>
      </c>
      <c r="N1554" s="115">
        <v>2.06118708650907</v>
      </c>
      <c r="O1554" s="115">
        <v>5.1556329770000002E-5</v>
      </c>
      <c r="P1554" s="117">
        <v>9.9241263679329992E-6</v>
      </c>
      <c r="Q1554" s="115">
        <v>1.794867502559E-2</v>
      </c>
      <c r="R1554" s="115">
        <v>1300</v>
      </c>
      <c r="S1554" s="115" t="s">
        <v>346</v>
      </c>
      <c r="T1554" s="115">
        <v>1300</v>
      </c>
      <c r="U1554" s="115" t="s">
        <v>347</v>
      </c>
      <c r="V1554" s="115" t="s">
        <v>345</v>
      </c>
      <c r="Z1554" s="115">
        <v>0</v>
      </c>
      <c r="AA1554" s="115">
        <v>1</v>
      </c>
      <c r="AB1554" s="115">
        <v>5.1556329770000002E-5</v>
      </c>
      <c r="AC1554" s="117">
        <v>9.9241263679329992E-6</v>
      </c>
      <c r="AD1554" s="115">
        <v>329.40238453596697</v>
      </c>
      <c r="AF1554" s="115">
        <v>-1</v>
      </c>
      <c r="AG1554" s="115">
        <v>-1</v>
      </c>
      <c r="AH1554" s="115">
        <v>-1</v>
      </c>
      <c r="AI1554" s="115">
        <v>-1</v>
      </c>
      <c r="AJ1554" s="115">
        <v>0</v>
      </c>
      <c r="AM1554" s="115" t="s">
        <v>348</v>
      </c>
      <c r="AN1554" s="115">
        <v>-1</v>
      </c>
      <c r="AQ1554" s="115">
        <v>609</v>
      </c>
      <c r="AR1554" s="115" t="s">
        <v>249</v>
      </c>
      <c r="AS1554" s="115" t="s">
        <v>358</v>
      </c>
      <c r="AT1554" s="115" t="s">
        <v>296</v>
      </c>
      <c r="AV1554" s="115">
        <v>16.2773408736657</v>
      </c>
      <c r="AW1554" s="115">
        <v>0.26715521860000002</v>
      </c>
    </row>
    <row r="1555" spans="1:49" x14ac:dyDescent="0.25">
      <c r="A1555" s="117">
        <v>450000</v>
      </c>
      <c r="B1555" s="117">
        <v>870000</v>
      </c>
      <c r="C1555" s="117">
        <v>870000</v>
      </c>
      <c r="D1555" s="115" t="s">
        <v>342</v>
      </c>
      <c r="E1555" s="115" t="s">
        <v>13</v>
      </c>
      <c r="F1555" s="115" t="s">
        <v>343</v>
      </c>
      <c r="G1555" s="115" t="s">
        <v>344</v>
      </c>
      <c r="H1555" s="115">
        <v>0.56000000000000005</v>
      </c>
      <c r="I1555" s="115">
        <v>0.48</v>
      </c>
      <c r="J1555" s="115" t="s">
        <v>345</v>
      </c>
      <c r="K1555" s="117">
        <v>3.4255726179999999E-6</v>
      </c>
      <c r="L1555" s="115">
        <v>3727.8422111027298</v>
      </c>
      <c r="M1555" s="115">
        <v>10.7079693679022</v>
      </c>
      <c r="N1555" s="115">
        <v>2.06118708650907</v>
      </c>
      <c r="O1555" s="115">
        <v>3.6680926660000003E-5</v>
      </c>
      <c r="P1555" s="117">
        <v>7.0607460441210001E-6</v>
      </c>
      <c r="Q1555" s="115">
        <v>1.276999420257E-2</v>
      </c>
      <c r="R1555" s="115">
        <v>1300</v>
      </c>
      <c r="S1555" s="115" t="s">
        <v>346</v>
      </c>
      <c r="T1555" s="115">
        <v>1300</v>
      </c>
      <c r="U1555" s="115" t="s">
        <v>347</v>
      </c>
      <c r="V1555" s="115" t="s">
        <v>345</v>
      </c>
      <c r="Z1555" s="115">
        <v>0</v>
      </c>
      <c r="AA1555" s="115">
        <v>1</v>
      </c>
      <c r="AB1555" s="115">
        <v>3.6680926660000003E-5</v>
      </c>
      <c r="AC1555" s="117">
        <v>7.0607460441210001E-6</v>
      </c>
      <c r="AD1555" s="115">
        <v>329.40238453596697</v>
      </c>
      <c r="AF1555" s="115">
        <v>-1</v>
      </c>
      <c r="AG1555" s="115">
        <v>-1</v>
      </c>
      <c r="AH1555" s="115">
        <v>-1</v>
      </c>
      <c r="AI1555" s="115">
        <v>-1</v>
      </c>
      <c r="AJ1555" s="115">
        <v>0</v>
      </c>
      <c r="AM1555" s="115" t="s">
        <v>348</v>
      </c>
      <c r="AN1555" s="115">
        <v>-1</v>
      </c>
      <c r="AQ1555" s="115">
        <v>609</v>
      </c>
      <c r="AR1555" s="115" t="s">
        <v>249</v>
      </c>
      <c r="AS1555" s="115" t="s">
        <v>358</v>
      </c>
      <c r="AT1555" s="115" t="s">
        <v>296</v>
      </c>
      <c r="AV1555" s="115">
        <v>2.2102737927392901</v>
      </c>
      <c r="AW1555" s="115">
        <v>0.26715521860000002</v>
      </c>
    </row>
    <row r="1556" spans="1:49" x14ac:dyDescent="0.25">
      <c r="A1556" s="117">
        <v>450000</v>
      </c>
      <c r="B1556" s="117">
        <v>870000</v>
      </c>
      <c r="C1556" s="117">
        <v>870000</v>
      </c>
      <c r="D1556" s="115" t="s">
        <v>342</v>
      </c>
      <c r="E1556" s="115" t="s">
        <v>13</v>
      </c>
      <c r="F1556" s="115" t="s">
        <v>343</v>
      </c>
      <c r="G1556" s="115" t="s">
        <v>344</v>
      </c>
      <c r="H1556" s="115">
        <v>0.56000000000000005</v>
      </c>
      <c r="I1556" s="115">
        <v>0.48</v>
      </c>
      <c r="J1556" s="115" t="s">
        <v>350</v>
      </c>
      <c r="K1556" s="115">
        <v>7.0871246583659994E-2</v>
      </c>
      <c r="L1556" s="115">
        <v>3701.5773767990399</v>
      </c>
      <c r="M1556" s="115">
        <v>9.2195063973183693</v>
      </c>
      <c r="N1556" s="115">
        <v>1.35568949179364</v>
      </c>
      <c r="O1556" s="115">
        <v>0.65339791126405999</v>
      </c>
      <c r="P1556" s="115">
        <v>9.6079404263789997E-2</v>
      </c>
      <c r="Q1556" s="115">
        <v>262.33540301965502</v>
      </c>
      <c r="R1556" s="115">
        <v>1200</v>
      </c>
      <c r="S1556" s="115" t="s">
        <v>351</v>
      </c>
      <c r="T1556" s="115">
        <v>1200</v>
      </c>
      <c r="U1556" s="115" t="s">
        <v>352</v>
      </c>
      <c r="V1556" s="115" t="s">
        <v>350</v>
      </c>
      <c r="Z1556" s="115">
        <v>0</v>
      </c>
      <c r="AA1556" s="115">
        <v>1</v>
      </c>
      <c r="AB1556" s="115">
        <v>0.65339791126405999</v>
      </c>
      <c r="AC1556" s="115">
        <v>9.6079404263789997E-2</v>
      </c>
      <c r="AD1556" s="115">
        <v>1792.64522231602</v>
      </c>
      <c r="AF1556" s="115">
        <v>-1</v>
      </c>
      <c r="AG1556" s="115">
        <v>-1</v>
      </c>
      <c r="AH1556" s="115">
        <v>-1</v>
      </c>
      <c r="AI1556" s="115">
        <v>-1</v>
      </c>
      <c r="AJ1556" s="115">
        <v>0</v>
      </c>
      <c r="AM1556" s="115" t="s">
        <v>348</v>
      </c>
      <c r="AN1556" s="115">
        <v>-1</v>
      </c>
      <c r="AQ1556" s="115">
        <v>609</v>
      </c>
      <c r="AR1556" s="115" t="s">
        <v>249</v>
      </c>
      <c r="AS1556" s="115" t="s">
        <v>358</v>
      </c>
      <c r="AT1556" s="115" t="s">
        <v>296</v>
      </c>
      <c r="AV1556" s="115">
        <v>132.83397660232799</v>
      </c>
      <c r="AW1556" s="115">
        <v>1.4538890691999999</v>
      </c>
    </row>
    <row r="1557" spans="1:49" x14ac:dyDescent="0.25">
      <c r="A1557" s="117">
        <v>450000</v>
      </c>
      <c r="B1557" s="117">
        <v>870000</v>
      </c>
      <c r="C1557" s="117">
        <v>870000</v>
      </c>
      <c r="D1557" s="115" t="s">
        <v>342</v>
      </c>
      <c r="E1557" s="115" t="s">
        <v>13</v>
      </c>
      <c r="F1557" s="115" t="s">
        <v>343</v>
      </c>
      <c r="G1557" s="115" t="s">
        <v>344</v>
      </c>
      <c r="H1557" s="115">
        <v>0.56000000000000005</v>
      </c>
      <c r="I1557" s="115">
        <v>0.48</v>
      </c>
      <c r="J1557" s="115" t="s">
        <v>350</v>
      </c>
      <c r="K1557" s="115">
        <v>0.13347120741568999</v>
      </c>
      <c r="L1557" s="115">
        <v>3701.5773767990399</v>
      </c>
      <c r="M1557" s="115">
        <v>9.2195063973183693</v>
      </c>
      <c r="N1557" s="115">
        <v>1.35568949179364</v>
      </c>
      <c r="O1557" s="115">
        <v>1.2305386506268099</v>
      </c>
      <c r="P1557" s="115">
        <v>0.18094551335046999</v>
      </c>
      <c r="Q1557" s="115">
        <v>494.05400182399302</v>
      </c>
      <c r="R1557" s="115">
        <v>1210</v>
      </c>
      <c r="S1557" s="115" t="s">
        <v>353</v>
      </c>
      <c r="T1557" s="115">
        <v>1210</v>
      </c>
      <c r="U1557" s="115" t="s">
        <v>352</v>
      </c>
      <c r="V1557" s="115" t="s">
        <v>350</v>
      </c>
      <c r="Z1557" s="115">
        <v>0</v>
      </c>
      <c r="AA1557" s="115">
        <v>1</v>
      </c>
      <c r="AB1557" s="115">
        <v>1.2305386506268099</v>
      </c>
      <c r="AC1557" s="115">
        <v>0.18094551335046999</v>
      </c>
      <c r="AD1557" s="115">
        <v>494.05400182399302</v>
      </c>
      <c r="AF1557" s="115">
        <v>-1</v>
      </c>
      <c r="AG1557" s="115">
        <v>-1</v>
      </c>
      <c r="AH1557" s="115">
        <v>-1</v>
      </c>
      <c r="AI1557" s="115">
        <v>-1</v>
      </c>
      <c r="AJ1557" s="115">
        <v>0</v>
      </c>
      <c r="AM1557" s="115" t="s">
        <v>348</v>
      </c>
      <c r="AN1557" s="115">
        <v>-1</v>
      </c>
      <c r="AQ1557" s="115">
        <v>609</v>
      </c>
      <c r="AR1557" s="115" t="s">
        <v>249</v>
      </c>
      <c r="AS1557" s="115" t="s">
        <v>358</v>
      </c>
      <c r="AT1557" s="115" t="s">
        <v>296</v>
      </c>
      <c r="AV1557" s="115">
        <v>109.718776860197</v>
      </c>
      <c r="AW1557" s="115">
        <v>0.40069262109999998</v>
      </c>
    </row>
    <row r="1558" spans="1:49" x14ac:dyDescent="0.25">
      <c r="A1558" s="117">
        <v>450000</v>
      </c>
      <c r="B1558" s="117">
        <v>870000</v>
      </c>
      <c r="C1558" s="117">
        <v>870000</v>
      </c>
      <c r="D1558" s="115" t="s">
        <v>342</v>
      </c>
      <c r="E1558" s="115" t="s">
        <v>13</v>
      </c>
      <c r="F1558" s="115" t="s">
        <v>343</v>
      </c>
      <c r="G1558" s="115" t="s">
        <v>344</v>
      </c>
      <c r="H1558" s="115">
        <v>0.56000000000000005</v>
      </c>
      <c r="I1558" s="115">
        <v>0.48</v>
      </c>
      <c r="J1558" s="115" t="s">
        <v>350</v>
      </c>
      <c r="K1558" s="115">
        <v>2.8169158433800001E-3</v>
      </c>
      <c r="L1558" s="115">
        <v>3739.3945504991202</v>
      </c>
      <c r="M1558" s="115">
        <v>10.6824887717903</v>
      </c>
      <c r="N1558" s="115">
        <v>2.0392619131969298</v>
      </c>
      <c r="O1558" s="115">
        <v>3.0091671868080001E-2</v>
      </c>
      <c r="P1558" s="115">
        <v>5.7444291920999997E-3</v>
      </c>
      <c r="Q1558" s="115">
        <v>10.5335597539834</v>
      </c>
      <c r="R1558" s="115">
        <v>1300</v>
      </c>
      <c r="S1558" s="115" t="s">
        <v>346</v>
      </c>
      <c r="T1558" s="115">
        <v>1300</v>
      </c>
      <c r="U1558" s="115" t="s">
        <v>352</v>
      </c>
      <c r="V1558" s="115" t="s">
        <v>350</v>
      </c>
      <c r="Z1558" s="115">
        <v>0</v>
      </c>
      <c r="AA1558" s="115">
        <v>1</v>
      </c>
      <c r="AB1558" s="115">
        <v>3.0091671868080001E-2</v>
      </c>
      <c r="AC1558" s="115">
        <v>5.7444291920999997E-3</v>
      </c>
      <c r="AD1558" s="115">
        <v>1378.66552275308</v>
      </c>
      <c r="AF1558" s="115">
        <v>-1</v>
      </c>
      <c r="AG1558" s="115">
        <v>-1</v>
      </c>
      <c r="AH1558" s="115">
        <v>-1</v>
      </c>
      <c r="AI1558" s="115">
        <v>-1</v>
      </c>
      <c r="AJ1558" s="115">
        <v>0</v>
      </c>
      <c r="AM1558" s="115" t="s">
        <v>348</v>
      </c>
      <c r="AN1558" s="115">
        <v>-1</v>
      </c>
      <c r="AQ1558" s="115">
        <v>609</v>
      </c>
      <c r="AR1558" s="115" t="s">
        <v>249</v>
      </c>
      <c r="AS1558" s="115" t="s">
        <v>358</v>
      </c>
      <c r="AT1558" s="115" t="s">
        <v>296</v>
      </c>
      <c r="AV1558" s="115">
        <v>27.576575132699102</v>
      </c>
      <c r="AW1558" s="115">
        <v>1.1181391101</v>
      </c>
    </row>
    <row r="1559" spans="1:49" x14ac:dyDescent="0.25">
      <c r="A1559" s="117">
        <v>450000</v>
      </c>
      <c r="B1559" s="117">
        <v>870000</v>
      </c>
      <c r="C1559" s="117">
        <v>870000</v>
      </c>
      <c r="D1559" s="115" t="s">
        <v>342</v>
      </c>
      <c r="E1559" s="115" t="s">
        <v>13</v>
      </c>
      <c r="F1559" s="115" t="s">
        <v>343</v>
      </c>
      <c r="G1559" s="115" t="s">
        <v>344</v>
      </c>
      <c r="H1559" s="115">
        <v>0.56000000000000005</v>
      </c>
      <c r="I1559" s="115">
        <v>0.48</v>
      </c>
      <c r="J1559" s="115" t="s">
        <v>350</v>
      </c>
      <c r="K1559" s="115">
        <v>2.525169152742E-2</v>
      </c>
      <c r="L1559" s="115">
        <v>3729.9522796936999</v>
      </c>
      <c r="M1559" s="115">
        <v>10.3994691100451</v>
      </c>
      <c r="N1559" s="115">
        <v>1.9087468109168699</v>
      </c>
      <c r="O1559" s="115">
        <v>0.26260418601587998</v>
      </c>
      <c r="P1559" s="115">
        <v>4.8199085673230002E-2</v>
      </c>
      <c r="Q1559" s="115">
        <v>94.187604378855895</v>
      </c>
      <c r="R1559" s="115">
        <v>1300</v>
      </c>
      <c r="S1559" s="115" t="s">
        <v>346</v>
      </c>
      <c r="T1559" s="115">
        <v>1300</v>
      </c>
      <c r="U1559" s="115" t="s">
        <v>352</v>
      </c>
      <c r="V1559" s="115" t="s">
        <v>350</v>
      </c>
      <c r="Z1559" s="115">
        <v>0</v>
      </c>
      <c r="AA1559" s="115">
        <v>1</v>
      </c>
      <c r="AB1559" s="115">
        <v>0.26260418601587998</v>
      </c>
      <c r="AC1559" s="115">
        <v>4.8199085673230002E-2</v>
      </c>
      <c r="AD1559" s="115">
        <v>97.917587553736794</v>
      </c>
      <c r="AF1559" s="115">
        <v>-1</v>
      </c>
      <c r="AG1559" s="115">
        <v>-1</v>
      </c>
      <c r="AH1559" s="115">
        <v>-1</v>
      </c>
      <c r="AI1559" s="115">
        <v>-1</v>
      </c>
      <c r="AJ1559" s="115">
        <v>0</v>
      </c>
      <c r="AM1559" s="115" t="s">
        <v>348</v>
      </c>
      <c r="AN1559" s="115">
        <v>-1</v>
      </c>
      <c r="AQ1559" s="115">
        <v>609</v>
      </c>
      <c r="AR1559" s="115" t="s">
        <v>249</v>
      </c>
      <c r="AS1559" s="115" t="s">
        <v>358</v>
      </c>
      <c r="AT1559" s="115" t="s">
        <v>296</v>
      </c>
      <c r="AV1559" s="115">
        <v>47.2466607544753</v>
      </c>
      <c r="AW1559" s="115">
        <v>7.9414101799999998E-2</v>
      </c>
    </row>
    <row r="1560" spans="1:49" x14ac:dyDescent="0.25">
      <c r="A1560" s="117">
        <v>450000</v>
      </c>
      <c r="B1560" s="117">
        <v>870000</v>
      </c>
      <c r="C1560" s="117">
        <v>870000</v>
      </c>
      <c r="D1560" s="115" t="s">
        <v>342</v>
      </c>
      <c r="E1560" s="115" t="s">
        <v>13</v>
      </c>
      <c r="F1560" s="115" t="s">
        <v>343</v>
      </c>
      <c r="G1560" s="115" t="s">
        <v>344</v>
      </c>
      <c r="H1560" s="115">
        <v>0.56000000000000005</v>
      </c>
      <c r="I1560" s="115">
        <v>0.48</v>
      </c>
      <c r="J1560" s="115" t="s">
        <v>345</v>
      </c>
      <c r="K1560" s="115">
        <v>4.6596053576649997E-2</v>
      </c>
      <c r="L1560" s="115">
        <v>3729.9522796936999</v>
      </c>
      <c r="M1560" s="115">
        <v>10.3994691100451</v>
      </c>
      <c r="N1560" s="115">
        <v>1.9087468109168699</v>
      </c>
      <c r="O1560" s="115">
        <v>0.48457421982047</v>
      </c>
      <c r="P1560" s="115">
        <v>8.894006866576E-2</v>
      </c>
      <c r="Q1560" s="115">
        <v>173.80105626298899</v>
      </c>
      <c r="R1560" s="115">
        <v>1300</v>
      </c>
      <c r="S1560" s="115" t="s">
        <v>346</v>
      </c>
      <c r="T1560" s="115">
        <v>1300</v>
      </c>
      <c r="U1560" s="115" t="s">
        <v>347</v>
      </c>
      <c r="V1560" s="115" t="s">
        <v>345</v>
      </c>
      <c r="Z1560" s="115">
        <v>0</v>
      </c>
      <c r="AA1560" s="115">
        <v>1</v>
      </c>
      <c r="AB1560" s="115">
        <v>0.48457421982047</v>
      </c>
      <c r="AC1560" s="115">
        <v>8.894006866576E-2</v>
      </c>
      <c r="AD1560" s="115">
        <v>470.63817776693099</v>
      </c>
      <c r="AF1560" s="115">
        <v>-1</v>
      </c>
      <c r="AG1560" s="115">
        <v>-1</v>
      </c>
      <c r="AH1560" s="115">
        <v>-1</v>
      </c>
      <c r="AI1560" s="115">
        <v>-1</v>
      </c>
      <c r="AJ1560" s="115">
        <v>0</v>
      </c>
      <c r="AM1560" s="115" t="s">
        <v>348</v>
      </c>
      <c r="AN1560" s="115">
        <v>-1</v>
      </c>
      <c r="AQ1560" s="115">
        <v>609</v>
      </c>
      <c r="AR1560" s="115" t="s">
        <v>249</v>
      </c>
      <c r="AS1560" s="115" t="s">
        <v>358</v>
      </c>
      <c r="AT1560" s="115" t="s">
        <v>296</v>
      </c>
      <c r="AV1560" s="115">
        <v>112.126033882608</v>
      </c>
      <c r="AW1560" s="115">
        <v>0.38170168510000002</v>
      </c>
    </row>
    <row r="1561" spans="1:49" x14ac:dyDescent="0.25">
      <c r="A1561" s="117">
        <v>450000</v>
      </c>
      <c r="B1561" s="117">
        <v>870000</v>
      </c>
      <c r="C1561" s="117">
        <v>870000</v>
      </c>
      <c r="D1561" s="115" t="s">
        <v>342</v>
      </c>
      <c r="E1561" s="115" t="s">
        <v>13</v>
      </c>
      <c r="F1561" s="115" t="s">
        <v>343</v>
      </c>
      <c r="G1561" s="115" t="s">
        <v>344</v>
      </c>
      <c r="H1561" s="115">
        <v>0.56000000000000005</v>
      </c>
      <c r="I1561" s="115">
        <v>0.48</v>
      </c>
      <c r="J1561" s="115" t="s">
        <v>350</v>
      </c>
      <c r="K1561" s="115">
        <v>8.8539015947999997E-2</v>
      </c>
      <c r="L1561" s="115">
        <v>3729.9522796936999</v>
      </c>
      <c r="M1561" s="115">
        <v>10.3994691100451</v>
      </c>
      <c r="N1561" s="115">
        <v>1.9087468109168699</v>
      </c>
      <c r="O1561" s="115">
        <v>0.92075876138507995</v>
      </c>
      <c r="P1561" s="115">
        <v>0.16899856433247001</v>
      </c>
      <c r="Q1561" s="115">
        <v>330.24630437710101</v>
      </c>
      <c r="R1561" s="115">
        <v>1300</v>
      </c>
      <c r="S1561" s="115" t="s">
        <v>346</v>
      </c>
      <c r="T1561" s="115">
        <v>1300</v>
      </c>
      <c r="U1561" s="115" t="s">
        <v>352</v>
      </c>
      <c r="V1561" s="115" t="s">
        <v>350</v>
      </c>
      <c r="Z1561" s="115">
        <v>0</v>
      </c>
      <c r="AA1561" s="115">
        <v>1</v>
      </c>
      <c r="AB1561" s="115">
        <v>0.92075876138507995</v>
      </c>
      <c r="AC1561" s="115">
        <v>0.16899856433247001</v>
      </c>
      <c r="AD1561" s="115">
        <v>330.24630437710101</v>
      </c>
      <c r="AF1561" s="115">
        <v>-1</v>
      </c>
      <c r="AG1561" s="115">
        <v>-1</v>
      </c>
      <c r="AH1561" s="115">
        <v>-1</v>
      </c>
      <c r="AI1561" s="115">
        <v>-1</v>
      </c>
      <c r="AJ1561" s="115">
        <v>0</v>
      </c>
      <c r="AM1561" s="115" t="s">
        <v>348</v>
      </c>
      <c r="AN1561" s="115">
        <v>-1</v>
      </c>
      <c r="AQ1561" s="115">
        <v>609</v>
      </c>
      <c r="AR1561" s="115" t="s">
        <v>249</v>
      </c>
      <c r="AS1561" s="115" t="s">
        <v>358</v>
      </c>
      <c r="AT1561" s="115" t="s">
        <v>296</v>
      </c>
      <c r="AV1561" s="115">
        <v>102.894491792745</v>
      </c>
      <c r="AW1561" s="115">
        <v>0.2678396629</v>
      </c>
    </row>
    <row r="1562" spans="1:49" x14ac:dyDescent="0.25">
      <c r="A1562" s="117">
        <v>450000</v>
      </c>
      <c r="B1562" s="117">
        <v>870000</v>
      </c>
      <c r="C1562" s="117">
        <v>870000</v>
      </c>
      <c r="D1562" s="115" t="s">
        <v>342</v>
      </c>
      <c r="E1562" s="115" t="s">
        <v>13</v>
      </c>
      <c r="F1562" s="115" t="s">
        <v>343</v>
      </c>
      <c r="G1562" s="115" t="s">
        <v>344</v>
      </c>
      <c r="H1562" s="115">
        <v>0.56000000000000005</v>
      </c>
      <c r="I1562" s="115">
        <v>0.48</v>
      </c>
      <c r="J1562" s="115" t="s">
        <v>345</v>
      </c>
      <c r="K1562" s="115">
        <v>6.4559949971100001E-3</v>
      </c>
      <c r="L1562" s="115">
        <v>3729.9522796936999</v>
      </c>
      <c r="M1562" s="115">
        <v>10.3994691100451</v>
      </c>
      <c r="N1562" s="115">
        <v>1.9087468109168699</v>
      </c>
      <c r="O1562" s="115">
        <v>6.7138920547090003E-2</v>
      </c>
      <c r="P1562" s="115">
        <v>1.232285986203E-2</v>
      </c>
      <c r="Q1562" s="115">
        <v>24.080553257176401</v>
      </c>
      <c r="R1562" s="115">
        <v>1300</v>
      </c>
      <c r="S1562" s="115" t="s">
        <v>346</v>
      </c>
      <c r="T1562" s="115">
        <v>1300</v>
      </c>
      <c r="U1562" s="115" t="s">
        <v>347</v>
      </c>
      <c r="V1562" s="115" t="s">
        <v>345</v>
      </c>
      <c r="Z1562" s="115">
        <v>0</v>
      </c>
      <c r="AA1562" s="115">
        <v>1</v>
      </c>
      <c r="AB1562" s="115">
        <v>6.7138920547090003E-2</v>
      </c>
      <c r="AC1562" s="115">
        <v>1.232285986203E-2</v>
      </c>
      <c r="AD1562" s="115">
        <v>24.080553257177499</v>
      </c>
      <c r="AF1562" s="115">
        <v>-1</v>
      </c>
      <c r="AG1562" s="115">
        <v>-1</v>
      </c>
      <c r="AH1562" s="115">
        <v>-1</v>
      </c>
      <c r="AI1562" s="115">
        <v>-1</v>
      </c>
      <c r="AJ1562" s="115">
        <v>0</v>
      </c>
      <c r="AM1562" s="115" t="s">
        <v>348</v>
      </c>
      <c r="AN1562" s="115">
        <v>-1</v>
      </c>
      <c r="AQ1562" s="115">
        <v>609</v>
      </c>
      <c r="AR1562" s="115" t="s">
        <v>249</v>
      </c>
      <c r="AS1562" s="115" t="s">
        <v>358</v>
      </c>
      <c r="AT1562" s="115" t="s">
        <v>296</v>
      </c>
      <c r="AV1562" s="115">
        <v>93.263814031922607</v>
      </c>
      <c r="AW1562" s="115">
        <v>1.95300513E-2</v>
      </c>
    </row>
    <row r="1563" spans="1:49" x14ac:dyDescent="0.25">
      <c r="A1563" s="117">
        <v>450000</v>
      </c>
      <c r="B1563" s="117">
        <v>870000</v>
      </c>
      <c r="C1563" s="117">
        <v>870000</v>
      </c>
      <c r="D1563" s="115" t="s">
        <v>342</v>
      </c>
      <c r="E1563" s="115" t="s">
        <v>13</v>
      </c>
      <c r="F1563" s="115" t="s">
        <v>343</v>
      </c>
      <c r="G1563" s="115" t="s">
        <v>344</v>
      </c>
      <c r="H1563" s="115">
        <v>0.56000000000000005</v>
      </c>
      <c r="I1563" s="115">
        <v>0.48</v>
      </c>
      <c r="J1563" s="115" t="s">
        <v>345</v>
      </c>
      <c r="K1563" s="115">
        <v>1.9146275298399999E-3</v>
      </c>
      <c r="L1563" s="115">
        <v>3689.4833471512202</v>
      </c>
      <c r="M1563" s="115">
        <v>9.2128090265371601</v>
      </c>
      <c r="N1563" s="115">
        <v>1.36211449489017</v>
      </c>
      <c r="O1563" s="115">
        <v>1.7639097789369999E-2</v>
      </c>
      <c r="P1563" s="115">
        <v>2.6079419107099999E-3</v>
      </c>
      <c r="Q1563" s="115">
        <v>7.0639863873456497</v>
      </c>
      <c r="R1563" s="115">
        <v>1300</v>
      </c>
      <c r="S1563" s="115" t="s">
        <v>346</v>
      </c>
      <c r="T1563" s="115">
        <v>1300</v>
      </c>
      <c r="U1563" s="115" t="s">
        <v>347</v>
      </c>
      <c r="V1563" s="115" t="s">
        <v>345</v>
      </c>
      <c r="Z1563" s="115">
        <v>0</v>
      </c>
      <c r="AA1563" s="115">
        <v>1</v>
      </c>
      <c r="AB1563" s="115">
        <v>1.7639097789369999E-2</v>
      </c>
      <c r="AC1563" s="115">
        <v>2.6079419107099999E-3</v>
      </c>
      <c r="AD1563" s="115">
        <v>21.400377804437198</v>
      </c>
      <c r="AF1563" s="115">
        <v>-1</v>
      </c>
      <c r="AG1563" s="115">
        <v>-1</v>
      </c>
      <c r="AH1563" s="115">
        <v>-1</v>
      </c>
      <c r="AI1563" s="115">
        <v>-1</v>
      </c>
      <c r="AJ1563" s="115">
        <v>0</v>
      </c>
      <c r="AM1563" s="115" t="s">
        <v>348</v>
      </c>
      <c r="AN1563" s="115">
        <v>-1</v>
      </c>
      <c r="AQ1563" s="115">
        <v>609</v>
      </c>
      <c r="AR1563" s="115" t="s">
        <v>249</v>
      </c>
      <c r="AS1563" s="115" t="s">
        <v>358</v>
      </c>
      <c r="AT1563" s="115" t="s">
        <v>296</v>
      </c>
      <c r="AV1563" s="115">
        <v>11.4309033260215</v>
      </c>
      <c r="AW1563" s="115">
        <v>1.7356348600000002E-2</v>
      </c>
    </row>
    <row r="1564" spans="1:49" x14ac:dyDescent="0.25">
      <c r="A1564" s="117">
        <v>450000</v>
      </c>
      <c r="B1564" s="117">
        <v>870000</v>
      </c>
      <c r="C1564" s="117">
        <v>870000</v>
      </c>
      <c r="D1564" s="115" t="s">
        <v>342</v>
      </c>
      <c r="E1564" s="115" t="s">
        <v>13</v>
      </c>
      <c r="F1564" s="115" t="s">
        <v>343</v>
      </c>
      <c r="G1564" s="115" t="s">
        <v>344</v>
      </c>
      <c r="H1564" s="115">
        <v>0.56000000000000005</v>
      </c>
      <c r="I1564" s="115">
        <v>0.48</v>
      </c>
      <c r="J1564" s="115" t="s">
        <v>345</v>
      </c>
      <c r="K1564" s="115">
        <v>2.3705665290199998E-3</v>
      </c>
      <c r="L1564" s="115">
        <v>3689.4833471512202</v>
      </c>
      <c r="M1564" s="115">
        <v>9.2128090265371601</v>
      </c>
      <c r="N1564" s="115">
        <v>1.36211449489017</v>
      </c>
      <c r="O1564" s="115">
        <v>2.1839576716570001E-2</v>
      </c>
      <c r="P1564" s="115">
        <v>3.2289830302799998E-3</v>
      </c>
      <c r="Q1564" s="115">
        <v>8.7461657321370492</v>
      </c>
      <c r="R1564" s="115">
        <v>1200</v>
      </c>
      <c r="S1564" s="115" t="s">
        <v>351</v>
      </c>
      <c r="T1564" s="115">
        <v>1200</v>
      </c>
      <c r="U1564" s="115" t="s">
        <v>347</v>
      </c>
      <c r="V1564" s="115" t="s">
        <v>345</v>
      </c>
      <c r="Z1564" s="115">
        <v>0</v>
      </c>
      <c r="AA1564" s="115">
        <v>1</v>
      </c>
      <c r="AB1564" s="115">
        <v>2.1839576716570001E-2</v>
      </c>
      <c r="AC1564" s="115">
        <v>3.2289830302799998E-3</v>
      </c>
      <c r="AD1564" s="115">
        <v>140.33439321481001</v>
      </c>
      <c r="AF1564" s="115">
        <v>-1</v>
      </c>
      <c r="AG1564" s="115">
        <v>-1</v>
      </c>
      <c r="AH1564" s="115">
        <v>-1</v>
      </c>
      <c r="AI1564" s="115">
        <v>-1</v>
      </c>
      <c r="AJ1564" s="115">
        <v>0</v>
      </c>
      <c r="AM1564" s="115" t="s">
        <v>348</v>
      </c>
      <c r="AN1564" s="115">
        <v>-1</v>
      </c>
      <c r="AQ1564" s="115">
        <v>609</v>
      </c>
      <c r="AR1564" s="115" t="s">
        <v>249</v>
      </c>
      <c r="AS1564" s="115" t="s">
        <v>358</v>
      </c>
      <c r="AT1564" s="115" t="s">
        <v>296</v>
      </c>
      <c r="AV1564" s="115">
        <v>17.131143432428001</v>
      </c>
      <c r="AW1564" s="115">
        <v>0.1138154041</v>
      </c>
    </row>
    <row r="1565" spans="1:49" x14ac:dyDescent="0.25">
      <c r="A1565" s="117">
        <v>450000</v>
      </c>
      <c r="B1565" s="117">
        <v>870000</v>
      </c>
      <c r="C1565" s="117">
        <v>870000</v>
      </c>
      <c r="D1565" s="115" t="s">
        <v>342</v>
      </c>
      <c r="E1565" s="115" t="s">
        <v>13</v>
      </c>
      <c r="F1565" s="115" t="s">
        <v>343</v>
      </c>
      <c r="G1565" s="115" t="s">
        <v>344</v>
      </c>
      <c r="H1565" s="115">
        <v>0.56000000000000005</v>
      </c>
      <c r="I1565" s="115">
        <v>0.48</v>
      </c>
      <c r="J1565" s="115" t="s">
        <v>350</v>
      </c>
      <c r="K1565" s="115">
        <v>3.0575991401509999E-2</v>
      </c>
      <c r="L1565" s="115">
        <v>3693.0566584378098</v>
      </c>
      <c r="M1565" s="115">
        <v>9.1996039436444406</v>
      </c>
      <c r="N1565" s="115">
        <v>1.3528078092493301</v>
      </c>
      <c r="O1565" s="115">
        <v>0.28128701107822002</v>
      </c>
      <c r="P1565" s="115">
        <v>4.1363439943510001E-2</v>
      </c>
      <c r="Q1565" s="115">
        <v>112.918868633706</v>
      </c>
      <c r="R1565" s="115">
        <v>1200</v>
      </c>
      <c r="S1565" s="115" t="s">
        <v>351</v>
      </c>
      <c r="T1565" s="115">
        <v>1200</v>
      </c>
      <c r="U1565" s="115" t="s">
        <v>352</v>
      </c>
      <c r="V1565" s="115" t="s">
        <v>350</v>
      </c>
      <c r="Z1565" s="115">
        <v>0</v>
      </c>
      <c r="AA1565" s="115">
        <v>1</v>
      </c>
      <c r="AB1565" s="115">
        <v>0.28128701107822002</v>
      </c>
      <c r="AC1565" s="115">
        <v>4.1363439943510001E-2</v>
      </c>
      <c r="AD1565" s="115">
        <v>112.91886863370701</v>
      </c>
      <c r="AF1565" s="115">
        <v>-1</v>
      </c>
      <c r="AG1565" s="115">
        <v>-1</v>
      </c>
      <c r="AH1565" s="115">
        <v>-1</v>
      </c>
      <c r="AI1565" s="115">
        <v>-1</v>
      </c>
      <c r="AJ1565" s="115">
        <v>0</v>
      </c>
      <c r="AM1565" s="115" t="s">
        <v>348</v>
      </c>
      <c r="AN1565" s="115">
        <v>-1</v>
      </c>
      <c r="AQ1565" s="115">
        <v>609</v>
      </c>
      <c r="AR1565" s="115" t="s">
        <v>249</v>
      </c>
      <c r="AS1565" s="115" t="s">
        <v>358</v>
      </c>
      <c r="AT1565" s="115" t="s">
        <v>296</v>
      </c>
      <c r="AV1565" s="115">
        <v>104.964188211642</v>
      </c>
      <c r="AW1565" s="115">
        <v>9.1580590899999995E-2</v>
      </c>
    </row>
    <row r="1566" spans="1:49" x14ac:dyDescent="0.25">
      <c r="A1566" s="117">
        <v>450000</v>
      </c>
      <c r="B1566" s="117">
        <v>870000</v>
      </c>
      <c r="C1566" s="117">
        <v>870000</v>
      </c>
      <c r="D1566" s="115" t="s">
        <v>342</v>
      </c>
      <c r="E1566" s="115" t="s">
        <v>13</v>
      </c>
      <c r="F1566" s="115" t="s">
        <v>343</v>
      </c>
      <c r="G1566" s="115" t="s">
        <v>344</v>
      </c>
      <c r="H1566" s="115">
        <v>0.56000000000000005</v>
      </c>
      <c r="I1566" s="115">
        <v>0.48</v>
      </c>
      <c r="J1566" s="115" t="s">
        <v>350</v>
      </c>
      <c r="K1566" s="115">
        <v>0.30525884120941998</v>
      </c>
      <c r="L1566" s="115">
        <v>3693.0566584378098</v>
      </c>
      <c r="M1566" s="115">
        <v>9.1996039436444406</v>
      </c>
      <c r="N1566" s="115">
        <v>1.3528078092493301</v>
      </c>
      <c r="O1566" s="115">
        <v>2.8082604394225799</v>
      </c>
      <c r="P1566" s="115">
        <v>0.41295654423050998</v>
      </c>
      <c r="Q1566" s="115">
        <v>1127.33819607549</v>
      </c>
      <c r="R1566" s="115">
        <v>1210</v>
      </c>
      <c r="S1566" s="115" t="s">
        <v>353</v>
      </c>
      <c r="T1566" s="115">
        <v>1210</v>
      </c>
      <c r="U1566" s="115" t="s">
        <v>352</v>
      </c>
      <c r="V1566" s="115" t="s">
        <v>350</v>
      </c>
      <c r="Z1566" s="115">
        <v>0</v>
      </c>
      <c r="AA1566" s="115">
        <v>1</v>
      </c>
      <c r="AB1566" s="115">
        <v>2.8082604394225799</v>
      </c>
      <c r="AC1566" s="115">
        <v>0.41295654423050998</v>
      </c>
      <c r="AD1566" s="115">
        <v>1127.33819607549</v>
      </c>
      <c r="AF1566" s="115">
        <v>-1</v>
      </c>
      <c r="AG1566" s="115">
        <v>-1</v>
      </c>
      <c r="AH1566" s="115">
        <v>-1</v>
      </c>
      <c r="AI1566" s="115">
        <v>-1</v>
      </c>
      <c r="AJ1566" s="115">
        <v>0</v>
      </c>
      <c r="AM1566" s="115" t="s">
        <v>348</v>
      </c>
      <c r="AN1566" s="115">
        <v>-1</v>
      </c>
      <c r="AQ1566" s="115">
        <v>609</v>
      </c>
      <c r="AR1566" s="115" t="s">
        <v>249</v>
      </c>
      <c r="AS1566" s="115" t="s">
        <v>358</v>
      </c>
      <c r="AT1566" s="115" t="s">
        <v>296</v>
      </c>
      <c r="AV1566" s="115">
        <v>145.577994274882</v>
      </c>
      <c r="AW1566" s="115">
        <v>0.91430510629999995</v>
      </c>
    </row>
    <row r="1567" spans="1:49" x14ac:dyDescent="0.25">
      <c r="A1567" s="117">
        <v>450000</v>
      </c>
      <c r="B1567" s="117">
        <v>870000</v>
      </c>
      <c r="C1567" s="117">
        <v>870000</v>
      </c>
      <c r="D1567" s="115" t="s">
        <v>342</v>
      </c>
      <c r="E1567" s="115" t="s">
        <v>13</v>
      </c>
      <c r="F1567" s="115" t="s">
        <v>343</v>
      </c>
      <c r="G1567" s="115" t="s">
        <v>344</v>
      </c>
      <c r="H1567" s="115">
        <v>0.56000000000000005</v>
      </c>
      <c r="I1567" s="115">
        <v>0.48</v>
      </c>
      <c r="J1567" s="115" t="s">
        <v>350</v>
      </c>
      <c r="K1567" s="115">
        <v>0.26101187717127999</v>
      </c>
      <c r="L1567" s="115">
        <v>3693.0566584378098</v>
      </c>
      <c r="M1567" s="115">
        <v>9.1996039436444406</v>
      </c>
      <c r="N1567" s="115">
        <v>1.3528078092493301</v>
      </c>
      <c r="O1567" s="115">
        <v>2.4012058945630099</v>
      </c>
      <c r="P1567" s="115">
        <v>0.35309890574413999</v>
      </c>
      <c r="Q1567" s="115">
        <v>963.93165091877904</v>
      </c>
      <c r="R1567" s="115">
        <v>1210</v>
      </c>
      <c r="S1567" s="115" t="s">
        <v>353</v>
      </c>
      <c r="T1567" s="115">
        <v>1210</v>
      </c>
      <c r="U1567" s="115" t="s">
        <v>352</v>
      </c>
      <c r="V1567" s="115" t="s">
        <v>350</v>
      </c>
      <c r="Z1567" s="115">
        <v>0</v>
      </c>
      <c r="AA1567" s="115">
        <v>1</v>
      </c>
      <c r="AB1567" s="115">
        <v>2.4012058945630099</v>
      </c>
      <c r="AC1567" s="115">
        <v>0.35309890574413999</v>
      </c>
      <c r="AD1567" s="115">
        <v>963.93165091877904</v>
      </c>
      <c r="AF1567" s="115">
        <v>-1</v>
      </c>
      <c r="AG1567" s="115">
        <v>-1</v>
      </c>
      <c r="AH1567" s="115">
        <v>-1</v>
      </c>
      <c r="AI1567" s="115">
        <v>-1</v>
      </c>
      <c r="AJ1567" s="115">
        <v>0</v>
      </c>
      <c r="AM1567" s="115" t="s">
        <v>348</v>
      </c>
      <c r="AN1567" s="115">
        <v>-1</v>
      </c>
      <c r="AQ1567" s="115">
        <v>609</v>
      </c>
      <c r="AR1567" s="115" t="s">
        <v>249</v>
      </c>
      <c r="AS1567" s="115" t="s">
        <v>358</v>
      </c>
      <c r="AT1567" s="115" t="s">
        <v>296</v>
      </c>
      <c r="AV1567" s="115">
        <v>137.76194039796701</v>
      </c>
      <c r="AW1567" s="115">
        <v>0.78177749470000002</v>
      </c>
    </row>
    <row r="1568" spans="1:49" x14ac:dyDescent="0.25">
      <c r="A1568" s="117">
        <v>450000</v>
      </c>
      <c r="B1568" s="117">
        <v>870000</v>
      </c>
      <c r="C1568" s="117">
        <v>870000</v>
      </c>
      <c r="D1568" s="115" t="s">
        <v>342</v>
      </c>
      <c r="E1568" s="115" t="s">
        <v>13</v>
      </c>
      <c r="F1568" s="115" t="s">
        <v>343</v>
      </c>
      <c r="G1568" s="115" t="s">
        <v>344</v>
      </c>
      <c r="H1568" s="115">
        <v>0.56000000000000005</v>
      </c>
      <c r="I1568" s="115">
        <v>0.48</v>
      </c>
      <c r="J1568" s="115" t="s">
        <v>350</v>
      </c>
      <c r="K1568" s="115">
        <v>5.3904735611399997E-3</v>
      </c>
      <c r="L1568" s="115">
        <v>3693.0566584378098</v>
      </c>
      <c r="M1568" s="115">
        <v>9.1996039436444406</v>
      </c>
      <c r="N1568" s="115">
        <v>1.3528078092493301</v>
      </c>
      <c r="O1568" s="115">
        <v>4.9590221831200001E-2</v>
      </c>
      <c r="P1568" s="115">
        <v>7.2922747290600004E-3</v>
      </c>
      <c r="Q1568" s="115">
        <v>19.9073242771121</v>
      </c>
      <c r="R1568" s="115">
        <v>1210</v>
      </c>
      <c r="S1568" s="115" t="s">
        <v>353</v>
      </c>
      <c r="T1568" s="115">
        <v>1210</v>
      </c>
      <c r="U1568" s="115" t="s">
        <v>352</v>
      </c>
      <c r="V1568" s="115" t="s">
        <v>350</v>
      </c>
      <c r="Z1568" s="115">
        <v>0</v>
      </c>
      <c r="AA1568" s="115">
        <v>1</v>
      </c>
      <c r="AB1568" s="115">
        <v>4.9590221831200001E-2</v>
      </c>
      <c r="AC1568" s="115">
        <v>7.2922747290600004E-3</v>
      </c>
      <c r="AD1568" s="115">
        <v>19.907324277112899</v>
      </c>
      <c r="AF1568" s="115">
        <v>-1</v>
      </c>
      <c r="AG1568" s="115">
        <v>-1</v>
      </c>
      <c r="AH1568" s="115">
        <v>-1</v>
      </c>
      <c r="AI1568" s="115">
        <v>-1</v>
      </c>
      <c r="AJ1568" s="115">
        <v>0</v>
      </c>
      <c r="AM1568" s="115" t="s">
        <v>348</v>
      </c>
      <c r="AN1568" s="115">
        <v>-1</v>
      </c>
      <c r="AQ1568" s="115">
        <v>609</v>
      </c>
      <c r="AR1568" s="115" t="s">
        <v>249</v>
      </c>
      <c r="AS1568" s="115" t="s">
        <v>358</v>
      </c>
      <c r="AT1568" s="115" t="s">
        <v>296</v>
      </c>
      <c r="AV1568" s="115">
        <v>36.377773938588703</v>
      </c>
      <c r="AW1568" s="115">
        <v>1.61454374E-2</v>
      </c>
    </row>
    <row r="1569" spans="1:49" x14ac:dyDescent="0.25">
      <c r="A1569" s="117">
        <v>450000</v>
      </c>
      <c r="B1569" s="117">
        <v>870000</v>
      </c>
      <c r="C1569" s="117">
        <v>870000</v>
      </c>
      <c r="D1569" s="115" t="s">
        <v>342</v>
      </c>
      <c r="E1569" s="115" t="s">
        <v>13</v>
      </c>
      <c r="F1569" s="115" t="s">
        <v>343</v>
      </c>
      <c r="G1569" s="115" t="s">
        <v>344</v>
      </c>
      <c r="H1569" s="115">
        <v>0.56000000000000005</v>
      </c>
      <c r="I1569" s="115">
        <v>0.48</v>
      </c>
      <c r="J1569" s="115" t="s">
        <v>350</v>
      </c>
      <c r="K1569" s="115">
        <v>8.3320732154700001E-3</v>
      </c>
      <c r="L1569" s="115">
        <v>3693.0566584378098</v>
      </c>
      <c r="M1569" s="115">
        <v>9.1996039436444406</v>
      </c>
      <c r="N1569" s="115">
        <v>1.3528078092493301</v>
      </c>
      <c r="O1569" s="115">
        <v>7.6651773611770002E-2</v>
      </c>
      <c r="P1569" s="115">
        <v>1.127169371312E-2</v>
      </c>
      <c r="Q1569" s="115">
        <v>30.770818466982799</v>
      </c>
      <c r="R1569" s="115">
        <v>1210</v>
      </c>
      <c r="S1569" s="115" t="s">
        <v>353</v>
      </c>
      <c r="T1569" s="115">
        <v>1210</v>
      </c>
      <c r="U1569" s="115" t="s">
        <v>352</v>
      </c>
      <c r="V1569" s="115" t="s">
        <v>350</v>
      </c>
      <c r="Z1569" s="115">
        <v>0</v>
      </c>
      <c r="AA1569" s="115">
        <v>1</v>
      </c>
      <c r="AB1569" s="115">
        <v>7.6651773611770002E-2</v>
      </c>
      <c r="AC1569" s="115">
        <v>1.127169371312E-2</v>
      </c>
      <c r="AD1569" s="115">
        <v>30.770818466984501</v>
      </c>
      <c r="AF1569" s="115">
        <v>-1</v>
      </c>
      <c r="AG1569" s="115">
        <v>-1</v>
      </c>
      <c r="AH1569" s="115">
        <v>-1</v>
      </c>
      <c r="AI1569" s="115">
        <v>-1</v>
      </c>
      <c r="AJ1569" s="115">
        <v>0</v>
      </c>
      <c r="AM1569" s="115" t="s">
        <v>348</v>
      </c>
      <c r="AN1569" s="115">
        <v>-1</v>
      </c>
      <c r="AQ1569" s="115">
        <v>609</v>
      </c>
      <c r="AR1569" s="115" t="s">
        <v>249</v>
      </c>
      <c r="AS1569" s="115" t="s">
        <v>358</v>
      </c>
      <c r="AT1569" s="115" t="s">
        <v>296</v>
      </c>
      <c r="AV1569" s="115">
        <v>42.397782514292999</v>
      </c>
      <c r="AW1569" s="115">
        <v>2.4956057199999999E-2</v>
      </c>
    </row>
    <row r="1570" spans="1:49" x14ac:dyDescent="0.25">
      <c r="A1570" s="117">
        <v>450000</v>
      </c>
      <c r="B1570" s="117">
        <v>870000</v>
      </c>
      <c r="C1570" s="117">
        <v>870000</v>
      </c>
      <c r="D1570" s="115" t="s">
        <v>342</v>
      </c>
      <c r="E1570" s="115" t="s">
        <v>13</v>
      </c>
      <c r="F1570" s="115" t="s">
        <v>343</v>
      </c>
      <c r="G1570" s="115" t="s">
        <v>344</v>
      </c>
      <c r="H1570" s="115">
        <v>0.56000000000000005</v>
      </c>
      <c r="I1570" s="115">
        <v>0.48</v>
      </c>
      <c r="J1570" s="115" t="s">
        <v>350</v>
      </c>
      <c r="K1570" s="115">
        <v>7.1941970400199997E-3</v>
      </c>
      <c r="L1570" s="115">
        <v>3693.0566584378098</v>
      </c>
      <c r="M1570" s="115">
        <v>9.1996039436444406</v>
      </c>
      <c r="N1570" s="115">
        <v>1.3528078092493301</v>
      </c>
      <c r="O1570" s="115">
        <v>6.6183763460780004E-2</v>
      </c>
      <c r="P1570" s="115">
        <v>9.7323659370199996E-3</v>
      </c>
      <c r="Q1570" s="115">
        <v>26.568577280785298</v>
      </c>
      <c r="R1570" s="115">
        <v>1210</v>
      </c>
      <c r="S1570" s="115" t="s">
        <v>353</v>
      </c>
      <c r="T1570" s="115">
        <v>1210</v>
      </c>
      <c r="U1570" s="115" t="s">
        <v>352</v>
      </c>
      <c r="V1570" s="115" t="s">
        <v>350</v>
      </c>
      <c r="Z1570" s="115">
        <v>0</v>
      </c>
      <c r="AA1570" s="115">
        <v>1</v>
      </c>
      <c r="AB1570" s="115">
        <v>6.6183763460780004E-2</v>
      </c>
      <c r="AC1570" s="115">
        <v>9.7323659370199996E-3</v>
      </c>
      <c r="AD1570" s="115">
        <v>26.5685772807844</v>
      </c>
      <c r="AF1570" s="115">
        <v>-1</v>
      </c>
      <c r="AG1570" s="115">
        <v>-1</v>
      </c>
      <c r="AH1570" s="115">
        <v>-1</v>
      </c>
      <c r="AI1570" s="115">
        <v>-1</v>
      </c>
      <c r="AJ1570" s="115">
        <v>0</v>
      </c>
      <c r="AM1570" s="115" t="s">
        <v>348</v>
      </c>
      <c r="AN1570" s="115">
        <v>-1</v>
      </c>
      <c r="AQ1570" s="115">
        <v>609</v>
      </c>
      <c r="AR1570" s="115" t="s">
        <v>249</v>
      </c>
      <c r="AS1570" s="115" t="s">
        <v>358</v>
      </c>
      <c r="AT1570" s="115" t="s">
        <v>296</v>
      </c>
      <c r="AV1570" s="115">
        <v>31.555944969522699</v>
      </c>
      <c r="AW1570" s="115">
        <v>2.15479134E-2</v>
      </c>
    </row>
    <row r="1571" spans="1:49" x14ac:dyDescent="0.25">
      <c r="A1571" s="117">
        <v>450000</v>
      </c>
      <c r="B1571" s="117">
        <v>870000</v>
      </c>
      <c r="C1571" s="117">
        <v>870000</v>
      </c>
      <c r="D1571" s="115" t="s">
        <v>342</v>
      </c>
      <c r="E1571" s="115" t="s">
        <v>13</v>
      </c>
      <c r="F1571" s="115" t="s">
        <v>343</v>
      </c>
      <c r="G1571" s="115" t="s">
        <v>344</v>
      </c>
      <c r="H1571" s="115">
        <v>0.56000000000000005</v>
      </c>
      <c r="I1571" s="115">
        <v>0.48</v>
      </c>
      <c r="J1571" s="115" t="s">
        <v>350</v>
      </c>
      <c r="K1571" s="115">
        <v>7.9516626746409996E-2</v>
      </c>
      <c r="L1571" s="115">
        <v>3695.9802375167401</v>
      </c>
      <c r="M1571" s="115">
        <v>9.2064256096435795</v>
      </c>
      <c r="N1571" s="115">
        <v>1.3537952612452899</v>
      </c>
      <c r="O1571" s="115">
        <v>0.73206390887062001</v>
      </c>
      <c r="P1571" s="115">
        <v>0.10764923247950001</v>
      </c>
      <c r="Q1571" s="115">
        <v>293.89188100873002</v>
      </c>
      <c r="R1571" s="115">
        <v>1200</v>
      </c>
      <c r="S1571" s="115" t="s">
        <v>351</v>
      </c>
      <c r="T1571" s="115">
        <v>1200</v>
      </c>
      <c r="U1571" s="115" t="s">
        <v>352</v>
      </c>
      <c r="V1571" s="115" t="s">
        <v>350</v>
      </c>
      <c r="Z1571" s="115">
        <v>0</v>
      </c>
      <c r="AA1571" s="115">
        <v>1</v>
      </c>
      <c r="AB1571" s="115">
        <v>0.73206390887062001</v>
      </c>
      <c r="AC1571" s="115">
        <v>0.10764923247950001</v>
      </c>
      <c r="AD1571" s="115">
        <v>293.891881008729</v>
      </c>
      <c r="AF1571" s="115">
        <v>-1</v>
      </c>
      <c r="AG1571" s="115">
        <v>-1</v>
      </c>
      <c r="AH1571" s="115">
        <v>-1</v>
      </c>
      <c r="AI1571" s="115">
        <v>-1</v>
      </c>
      <c r="AJ1571" s="115">
        <v>0</v>
      </c>
      <c r="AM1571" s="115" t="s">
        <v>348</v>
      </c>
      <c r="AN1571" s="115">
        <v>-1</v>
      </c>
      <c r="AQ1571" s="115">
        <v>609</v>
      </c>
      <c r="AR1571" s="115" t="s">
        <v>249</v>
      </c>
      <c r="AS1571" s="115" t="s">
        <v>358</v>
      </c>
      <c r="AT1571" s="115" t="s">
        <v>296</v>
      </c>
      <c r="AV1571" s="115">
        <v>112.761434210128</v>
      </c>
      <c r="AW1571" s="115">
        <v>0.23835513459999999</v>
      </c>
    </row>
    <row r="1572" spans="1:49" x14ac:dyDescent="0.25">
      <c r="A1572" s="117">
        <v>450000</v>
      </c>
      <c r="B1572" s="117">
        <v>870000</v>
      </c>
      <c r="C1572" s="117">
        <v>870000</v>
      </c>
      <c r="D1572" s="115" t="s">
        <v>342</v>
      </c>
      <c r="E1572" s="115" t="s">
        <v>13</v>
      </c>
      <c r="F1572" s="115" t="s">
        <v>343</v>
      </c>
      <c r="G1572" s="115" t="s">
        <v>344</v>
      </c>
      <c r="H1572" s="115">
        <v>0.56000000000000005</v>
      </c>
      <c r="I1572" s="115">
        <v>0.48</v>
      </c>
      <c r="J1572" s="115" t="s">
        <v>350</v>
      </c>
      <c r="K1572" s="115">
        <v>5.4698848015109998E-2</v>
      </c>
      <c r="L1572" s="115">
        <v>3695.9802375167401</v>
      </c>
      <c r="M1572" s="115">
        <v>9.2064256096435795</v>
      </c>
      <c r="N1572" s="115">
        <v>1.3537952612452899</v>
      </c>
      <c r="O1572" s="115">
        <v>0.50358087518434003</v>
      </c>
      <c r="P1572" s="115">
        <v>7.4051041238429996E-2</v>
      </c>
      <c r="Q1572" s="115">
        <v>202.16586127879299</v>
      </c>
      <c r="R1572" s="115">
        <v>1210</v>
      </c>
      <c r="S1572" s="115" t="s">
        <v>353</v>
      </c>
      <c r="T1572" s="115">
        <v>1210</v>
      </c>
      <c r="U1572" s="115" t="s">
        <v>352</v>
      </c>
      <c r="V1572" s="115" t="s">
        <v>350</v>
      </c>
      <c r="Z1572" s="115">
        <v>0</v>
      </c>
      <c r="AA1572" s="115">
        <v>1</v>
      </c>
      <c r="AB1572" s="115">
        <v>0.50358087518434003</v>
      </c>
      <c r="AC1572" s="115">
        <v>7.4051041238429996E-2</v>
      </c>
      <c r="AD1572" s="115">
        <v>202.165861278791</v>
      </c>
      <c r="AF1572" s="115">
        <v>-1</v>
      </c>
      <c r="AG1572" s="115">
        <v>-1</v>
      </c>
      <c r="AH1572" s="115">
        <v>-1</v>
      </c>
      <c r="AI1572" s="115">
        <v>-1</v>
      </c>
      <c r="AJ1572" s="115">
        <v>0</v>
      </c>
      <c r="AM1572" s="115" t="s">
        <v>348</v>
      </c>
      <c r="AN1572" s="115">
        <v>-1</v>
      </c>
      <c r="AQ1572" s="115">
        <v>609</v>
      </c>
      <c r="AR1572" s="115" t="s">
        <v>249</v>
      </c>
      <c r="AS1572" s="115" t="s">
        <v>358</v>
      </c>
      <c r="AT1572" s="115" t="s">
        <v>296</v>
      </c>
      <c r="AV1572" s="115">
        <v>98.214457380628005</v>
      </c>
      <c r="AW1572" s="115">
        <v>0.1639625801</v>
      </c>
    </row>
    <row r="1573" spans="1:49" x14ac:dyDescent="0.25">
      <c r="A1573" s="117">
        <v>450000</v>
      </c>
      <c r="B1573" s="117">
        <v>870000</v>
      </c>
      <c r="C1573" s="117">
        <v>870000</v>
      </c>
      <c r="D1573" s="115" t="s">
        <v>342</v>
      </c>
      <c r="E1573" s="115" t="s">
        <v>13</v>
      </c>
      <c r="F1573" s="115" t="s">
        <v>343</v>
      </c>
      <c r="G1573" s="115" t="s">
        <v>344</v>
      </c>
      <c r="H1573" s="115">
        <v>0.56000000000000005</v>
      </c>
      <c r="I1573" s="115">
        <v>0.48</v>
      </c>
      <c r="J1573" s="115" t="s">
        <v>350</v>
      </c>
      <c r="K1573" s="115">
        <v>0.31489822806364998</v>
      </c>
      <c r="L1573" s="115">
        <v>3695.9802375167401</v>
      </c>
      <c r="M1573" s="115">
        <v>9.2064256096435795</v>
      </c>
      <c r="N1573" s="115">
        <v>1.3537952612452899</v>
      </c>
      <c r="O1573" s="115">
        <v>2.8990871112766001</v>
      </c>
      <c r="P1573" s="115">
        <v>0.42630772892711</v>
      </c>
      <c r="Q1573" s="115">
        <v>1163.8576277523</v>
      </c>
      <c r="R1573" s="115">
        <v>1210</v>
      </c>
      <c r="S1573" s="115" t="s">
        <v>353</v>
      </c>
      <c r="T1573" s="115">
        <v>1210</v>
      </c>
      <c r="U1573" s="115" t="s">
        <v>352</v>
      </c>
      <c r="V1573" s="115" t="s">
        <v>350</v>
      </c>
      <c r="Z1573" s="115">
        <v>0</v>
      </c>
      <c r="AA1573" s="115">
        <v>1</v>
      </c>
      <c r="AB1573" s="115">
        <v>2.8990871112766001</v>
      </c>
      <c r="AC1573" s="115">
        <v>0.42630772892711</v>
      </c>
      <c r="AD1573" s="115">
        <v>1163.8576277523</v>
      </c>
      <c r="AF1573" s="115">
        <v>-1</v>
      </c>
      <c r="AG1573" s="115">
        <v>-1</v>
      </c>
      <c r="AH1573" s="115">
        <v>-1</v>
      </c>
      <c r="AI1573" s="115">
        <v>-1</v>
      </c>
      <c r="AJ1573" s="115">
        <v>0</v>
      </c>
      <c r="AM1573" s="115" t="s">
        <v>348</v>
      </c>
      <c r="AN1573" s="115">
        <v>-1</v>
      </c>
      <c r="AQ1573" s="115">
        <v>609</v>
      </c>
      <c r="AR1573" s="115" t="s">
        <v>249</v>
      </c>
      <c r="AS1573" s="115" t="s">
        <v>358</v>
      </c>
      <c r="AT1573" s="115" t="s">
        <v>296</v>
      </c>
      <c r="AV1573" s="115">
        <v>145.71177955858099</v>
      </c>
      <c r="AW1573" s="115">
        <v>0.94392346130000004</v>
      </c>
    </row>
    <row r="1574" spans="1:49" x14ac:dyDescent="0.25">
      <c r="A1574" s="117">
        <v>450000</v>
      </c>
      <c r="B1574" s="117">
        <v>870000</v>
      </c>
      <c r="C1574" s="117">
        <v>870000</v>
      </c>
      <c r="D1574" s="115" t="s">
        <v>342</v>
      </c>
      <c r="E1574" s="115" t="s">
        <v>13</v>
      </c>
      <c r="F1574" s="115" t="s">
        <v>343</v>
      </c>
      <c r="G1574" s="115" t="s">
        <v>344</v>
      </c>
      <c r="H1574" s="115">
        <v>0.56000000000000005</v>
      </c>
      <c r="I1574" s="115">
        <v>0.48</v>
      </c>
      <c r="J1574" s="115" t="s">
        <v>350</v>
      </c>
      <c r="K1574" s="115">
        <v>0.16864975077368999</v>
      </c>
      <c r="L1574" s="115">
        <v>3695.9802375167401</v>
      </c>
      <c r="M1574" s="115">
        <v>9.2064256096435795</v>
      </c>
      <c r="N1574" s="115">
        <v>1.3537952612452899</v>
      </c>
      <c r="O1574" s="115">
        <v>1.55266138458296</v>
      </c>
      <c r="P1574" s="115">
        <v>0.22831723340762999</v>
      </c>
      <c r="Q1574" s="115">
        <v>623.32614592170398</v>
      </c>
      <c r="R1574" s="115">
        <v>1210</v>
      </c>
      <c r="S1574" s="115" t="s">
        <v>353</v>
      </c>
      <c r="T1574" s="115">
        <v>1210</v>
      </c>
      <c r="U1574" s="115" t="s">
        <v>352</v>
      </c>
      <c r="V1574" s="115" t="s">
        <v>350</v>
      </c>
      <c r="Z1574" s="115">
        <v>0</v>
      </c>
      <c r="AA1574" s="115">
        <v>1</v>
      </c>
      <c r="AB1574" s="115">
        <v>1.55266138458296</v>
      </c>
      <c r="AC1574" s="115">
        <v>0.22831723340762999</v>
      </c>
      <c r="AD1574" s="115">
        <v>623.32614592170398</v>
      </c>
      <c r="AF1574" s="115">
        <v>-1</v>
      </c>
      <c r="AG1574" s="115">
        <v>-1</v>
      </c>
      <c r="AH1574" s="115">
        <v>-1</v>
      </c>
      <c r="AI1574" s="115">
        <v>-1</v>
      </c>
      <c r="AJ1574" s="115">
        <v>0</v>
      </c>
      <c r="AM1574" s="115" t="s">
        <v>348</v>
      </c>
      <c r="AN1574" s="115">
        <v>-1</v>
      </c>
      <c r="AQ1574" s="115">
        <v>609</v>
      </c>
      <c r="AR1574" s="115" t="s">
        <v>249</v>
      </c>
      <c r="AS1574" s="115" t="s">
        <v>358</v>
      </c>
      <c r="AT1574" s="115" t="s">
        <v>296</v>
      </c>
      <c r="AV1574" s="115">
        <v>118.010277483423</v>
      </c>
      <c r="AW1574" s="115">
        <v>0.50553620919999998</v>
      </c>
    </row>
    <row r="1575" spans="1:49" x14ac:dyDescent="0.25">
      <c r="A1575" s="117">
        <v>450000</v>
      </c>
      <c r="B1575" s="117">
        <v>870000</v>
      </c>
      <c r="C1575" s="117">
        <v>870000</v>
      </c>
      <c r="D1575" s="115" t="s">
        <v>342</v>
      </c>
      <c r="E1575" s="115" t="s">
        <v>13</v>
      </c>
      <c r="F1575" s="115" t="s">
        <v>343</v>
      </c>
      <c r="G1575" s="115" t="s">
        <v>344</v>
      </c>
      <c r="H1575" s="115">
        <v>0.56000000000000005</v>
      </c>
      <c r="I1575" s="115">
        <v>0.48</v>
      </c>
      <c r="J1575" s="115" t="s">
        <v>350</v>
      </c>
      <c r="K1575" s="115">
        <v>4.5857697979450003E-2</v>
      </c>
      <c r="L1575" s="115">
        <v>3693.0566576123501</v>
      </c>
      <c r="M1575" s="115">
        <v>9.1996039415881601</v>
      </c>
      <c r="N1575" s="115">
        <v>1.35280780894696</v>
      </c>
      <c r="O1575" s="115">
        <v>0.42187265908393001</v>
      </c>
      <c r="P1575" s="115">
        <v>6.2036651926930003E-2</v>
      </c>
      <c r="Q1575" s="115">
        <v>169.35507682579501</v>
      </c>
      <c r="R1575" s="115">
        <v>1200</v>
      </c>
      <c r="S1575" s="115" t="s">
        <v>351</v>
      </c>
      <c r="T1575" s="115">
        <v>1200</v>
      </c>
      <c r="U1575" s="115" t="s">
        <v>352</v>
      </c>
      <c r="V1575" s="115" t="s">
        <v>350</v>
      </c>
      <c r="Z1575" s="115">
        <v>0</v>
      </c>
      <c r="AA1575" s="115">
        <v>1</v>
      </c>
      <c r="AB1575" s="115">
        <v>0.42187265908393001</v>
      </c>
      <c r="AC1575" s="115">
        <v>6.2036651926930003E-2</v>
      </c>
      <c r="AD1575" s="115">
        <v>169.35507682579299</v>
      </c>
      <c r="AF1575" s="115">
        <v>-1</v>
      </c>
      <c r="AG1575" s="115">
        <v>-1</v>
      </c>
      <c r="AH1575" s="115">
        <v>-1</v>
      </c>
      <c r="AI1575" s="115">
        <v>-1</v>
      </c>
      <c r="AJ1575" s="115">
        <v>0</v>
      </c>
      <c r="AM1575" s="115" t="s">
        <v>348</v>
      </c>
      <c r="AN1575" s="115">
        <v>-1</v>
      </c>
      <c r="AQ1575" s="115">
        <v>609</v>
      </c>
      <c r="AR1575" s="115" t="s">
        <v>249</v>
      </c>
      <c r="AS1575" s="115" t="s">
        <v>358</v>
      </c>
      <c r="AT1575" s="115" t="s">
        <v>296</v>
      </c>
      <c r="AV1575" s="115">
        <v>83.683342974306598</v>
      </c>
      <c r="AW1575" s="115">
        <v>0.1373520493</v>
      </c>
    </row>
    <row r="1576" spans="1:49" x14ac:dyDescent="0.25">
      <c r="A1576" s="117">
        <v>450000</v>
      </c>
      <c r="B1576" s="117">
        <v>870000</v>
      </c>
      <c r="C1576" s="117">
        <v>870000</v>
      </c>
      <c r="D1576" s="115" t="s">
        <v>342</v>
      </c>
      <c r="E1576" s="115" t="s">
        <v>13</v>
      </c>
      <c r="F1576" s="115" t="s">
        <v>343</v>
      </c>
      <c r="G1576" s="115" t="s">
        <v>344</v>
      </c>
      <c r="H1576" s="115">
        <v>0.56000000000000005</v>
      </c>
      <c r="I1576" s="115">
        <v>0.48</v>
      </c>
      <c r="J1576" s="115" t="s">
        <v>350</v>
      </c>
      <c r="K1576" s="115">
        <v>1.9000834938459998E-2</v>
      </c>
      <c r="L1576" s="115">
        <v>3693.0566576123501</v>
      </c>
      <c r="M1576" s="115">
        <v>9.1996039415881601</v>
      </c>
      <c r="N1576" s="115">
        <v>1.35280780894696</v>
      </c>
      <c r="O1576" s="115">
        <v>0.17480015599331999</v>
      </c>
      <c r="P1576" s="115">
        <v>2.5704477881259999E-2</v>
      </c>
      <c r="Q1576" s="115">
        <v>70.171159969673099</v>
      </c>
      <c r="R1576" s="115">
        <v>1200</v>
      </c>
      <c r="S1576" s="115" t="s">
        <v>351</v>
      </c>
      <c r="T1576" s="115">
        <v>1200</v>
      </c>
      <c r="U1576" s="115" t="s">
        <v>352</v>
      </c>
      <c r="V1576" s="115" t="s">
        <v>350</v>
      </c>
      <c r="Z1576" s="115">
        <v>0</v>
      </c>
      <c r="AA1576" s="115">
        <v>1</v>
      </c>
      <c r="AB1576" s="115">
        <v>0.17480015599331999</v>
      </c>
      <c r="AC1576" s="115">
        <v>2.5704477881259999E-2</v>
      </c>
      <c r="AD1576" s="115">
        <v>70.171159969673795</v>
      </c>
      <c r="AF1576" s="115">
        <v>-1</v>
      </c>
      <c r="AG1576" s="115">
        <v>-1</v>
      </c>
      <c r="AH1576" s="115">
        <v>-1</v>
      </c>
      <c r="AI1576" s="115">
        <v>-1</v>
      </c>
      <c r="AJ1576" s="115">
        <v>0</v>
      </c>
      <c r="AM1576" s="115" t="s">
        <v>348</v>
      </c>
      <c r="AN1576" s="115">
        <v>-1</v>
      </c>
      <c r="AQ1576" s="115">
        <v>609</v>
      </c>
      <c r="AR1576" s="115" t="s">
        <v>249</v>
      </c>
      <c r="AS1576" s="115" t="s">
        <v>358</v>
      </c>
      <c r="AT1576" s="115" t="s">
        <v>296</v>
      </c>
      <c r="AV1576" s="115">
        <v>38.911178621019602</v>
      </c>
      <c r="AW1576" s="115">
        <v>5.6910916399999997E-2</v>
      </c>
    </row>
    <row r="1577" spans="1:49" x14ac:dyDescent="0.25">
      <c r="A1577" s="117">
        <v>450000</v>
      </c>
      <c r="B1577" s="117">
        <v>870000</v>
      </c>
      <c r="C1577" s="117">
        <v>870000</v>
      </c>
      <c r="D1577" s="115" t="s">
        <v>342</v>
      </c>
      <c r="E1577" s="115" t="s">
        <v>13</v>
      </c>
      <c r="F1577" s="115" t="s">
        <v>343</v>
      </c>
      <c r="G1577" s="115" t="s">
        <v>344</v>
      </c>
      <c r="H1577" s="115">
        <v>0.56000000000000005</v>
      </c>
      <c r="I1577" s="115">
        <v>0.48</v>
      </c>
      <c r="J1577" s="115" t="s">
        <v>350</v>
      </c>
      <c r="K1577" s="115">
        <v>0.19814392356075999</v>
      </c>
      <c r="L1577" s="115">
        <v>3693.0566576123501</v>
      </c>
      <c r="M1577" s="115">
        <v>9.1996039415881601</v>
      </c>
      <c r="N1577" s="115">
        <v>1.35280780894696</v>
      </c>
      <c r="O1577" s="115">
        <v>1.8228456201913401</v>
      </c>
      <c r="P1577" s="115">
        <v>0.26805064708838999</v>
      </c>
      <c r="Q1577" s="115">
        <v>731.75673607150895</v>
      </c>
      <c r="R1577" s="115">
        <v>1210</v>
      </c>
      <c r="S1577" s="115" t="s">
        <v>353</v>
      </c>
      <c r="T1577" s="115">
        <v>1210</v>
      </c>
      <c r="U1577" s="115" t="s">
        <v>352</v>
      </c>
      <c r="V1577" s="115" t="s">
        <v>350</v>
      </c>
      <c r="Z1577" s="115">
        <v>0</v>
      </c>
      <c r="AA1577" s="115">
        <v>1</v>
      </c>
      <c r="AB1577" s="115">
        <v>1.8228456201913401</v>
      </c>
      <c r="AC1577" s="115">
        <v>0.26805064708838999</v>
      </c>
      <c r="AD1577" s="115">
        <v>731.75673607150895</v>
      </c>
      <c r="AF1577" s="115">
        <v>-1</v>
      </c>
      <c r="AG1577" s="115">
        <v>-1</v>
      </c>
      <c r="AH1577" s="115">
        <v>-1</v>
      </c>
      <c r="AI1577" s="115">
        <v>-1</v>
      </c>
      <c r="AJ1577" s="115">
        <v>0</v>
      </c>
      <c r="AM1577" s="115" t="s">
        <v>348</v>
      </c>
      <c r="AN1577" s="115">
        <v>-1</v>
      </c>
      <c r="AQ1577" s="115">
        <v>609</v>
      </c>
      <c r="AR1577" s="115" t="s">
        <v>249</v>
      </c>
      <c r="AS1577" s="115" t="s">
        <v>358</v>
      </c>
      <c r="AT1577" s="115" t="s">
        <v>296</v>
      </c>
      <c r="AV1577" s="115">
        <v>125.825863442301</v>
      </c>
      <c r="AW1577" s="115">
        <v>0.59347667159999995</v>
      </c>
    </row>
    <row r="1578" spans="1:49" x14ac:dyDescent="0.25">
      <c r="A1578" s="117">
        <v>450000</v>
      </c>
      <c r="B1578" s="117">
        <v>870000</v>
      </c>
      <c r="C1578" s="117">
        <v>870000</v>
      </c>
      <c r="D1578" s="115" t="s">
        <v>342</v>
      </c>
      <c r="E1578" s="115" t="s">
        <v>13</v>
      </c>
      <c r="F1578" s="115" t="s">
        <v>343</v>
      </c>
      <c r="G1578" s="115" t="s">
        <v>344</v>
      </c>
      <c r="H1578" s="115">
        <v>0.56000000000000005</v>
      </c>
      <c r="I1578" s="115">
        <v>0.48</v>
      </c>
      <c r="J1578" s="115" t="s">
        <v>350</v>
      </c>
      <c r="K1578" s="115">
        <v>0.21326469629754999</v>
      </c>
      <c r="L1578" s="115">
        <v>3693.0566576123501</v>
      </c>
      <c r="M1578" s="115">
        <v>9.1996039415881601</v>
      </c>
      <c r="N1578" s="115">
        <v>1.35280780894696</v>
      </c>
      <c r="O1578" s="115">
        <v>1.9619507406605401</v>
      </c>
      <c r="P1578" s="115">
        <v>0.28850614652402001</v>
      </c>
      <c r="Q1578" s="115">
        <v>787.59860649534403</v>
      </c>
      <c r="R1578" s="115">
        <v>1210</v>
      </c>
      <c r="S1578" s="115" t="s">
        <v>353</v>
      </c>
      <c r="T1578" s="115">
        <v>1210</v>
      </c>
      <c r="U1578" s="115" t="s">
        <v>352</v>
      </c>
      <c r="V1578" s="115" t="s">
        <v>350</v>
      </c>
      <c r="Z1578" s="115">
        <v>0</v>
      </c>
      <c r="AA1578" s="115">
        <v>1</v>
      </c>
      <c r="AB1578" s="115">
        <v>1.9619507406605401</v>
      </c>
      <c r="AC1578" s="115">
        <v>0.28850614652402001</v>
      </c>
      <c r="AD1578" s="115">
        <v>787.59860649534403</v>
      </c>
      <c r="AF1578" s="115">
        <v>-1</v>
      </c>
      <c r="AG1578" s="115">
        <v>-1</v>
      </c>
      <c r="AH1578" s="115">
        <v>-1</v>
      </c>
      <c r="AI1578" s="115">
        <v>-1</v>
      </c>
      <c r="AJ1578" s="115">
        <v>0</v>
      </c>
      <c r="AM1578" s="115" t="s">
        <v>348</v>
      </c>
      <c r="AN1578" s="115">
        <v>-1</v>
      </c>
      <c r="AQ1578" s="115">
        <v>609</v>
      </c>
      <c r="AR1578" s="115" t="s">
        <v>249</v>
      </c>
      <c r="AS1578" s="115" t="s">
        <v>358</v>
      </c>
      <c r="AT1578" s="115" t="s">
        <v>296</v>
      </c>
      <c r="AV1578" s="115">
        <v>128.02735978861</v>
      </c>
      <c r="AW1578" s="115">
        <v>0.63876610420000002</v>
      </c>
    </row>
    <row r="1579" spans="1:49" x14ac:dyDescent="0.25">
      <c r="A1579" s="117">
        <v>450000</v>
      </c>
      <c r="B1579" s="117">
        <v>870000</v>
      </c>
      <c r="C1579" s="117">
        <v>870000</v>
      </c>
      <c r="D1579" s="115" t="s">
        <v>342</v>
      </c>
      <c r="E1579" s="115" t="s">
        <v>13</v>
      </c>
      <c r="F1579" s="115" t="s">
        <v>343</v>
      </c>
      <c r="G1579" s="115" t="s">
        <v>344</v>
      </c>
      <c r="H1579" s="115">
        <v>0.56000000000000005</v>
      </c>
      <c r="I1579" s="115">
        <v>0.48</v>
      </c>
      <c r="J1579" s="115" t="s">
        <v>350</v>
      </c>
      <c r="K1579" s="115">
        <v>0.14149630100675001</v>
      </c>
      <c r="L1579" s="115">
        <v>3693.0566576123501</v>
      </c>
      <c r="M1579" s="115">
        <v>9.1996039415881601</v>
      </c>
      <c r="N1579" s="115">
        <v>1.35280780894696</v>
      </c>
      <c r="O1579" s="115">
        <v>1.30170992846189</v>
      </c>
      <c r="P1579" s="115">
        <v>0.19141730093904</v>
      </c>
      <c r="Q1579" s="115">
        <v>522.55385646051798</v>
      </c>
      <c r="R1579" s="115">
        <v>1210</v>
      </c>
      <c r="S1579" s="115" t="s">
        <v>353</v>
      </c>
      <c r="T1579" s="115">
        <v>1210</v>
      </c>
      <c r="U1579" s="115" t="s">
        <v>352</v>
      </c>
      <c r="V1579" s="115" t="s">
        <v>350</v>
      </c>
      <c r="Z1579" s="115">
        <v>0</v>
      </c>
      <c r="AA1579" s="115">
        <v>1</v>
      </c>
      <c r="AB1579" s="115">
        <v>1.30170992846189</v>
      </c>
      <c r="AC1579" s="115">
        <v>0.19141730093904</v>
      </c>
      <c r="AD1579" s="115">
        <v>522.55385646051798</v>
      </c>
      <c r="AF1579" s="115">
        <v>-1</v>
      </c>
      <c r="AG1579" s="115">
        <v>-1</v>
      </c>
      <c r="AH1579" s="115">
        <v>-1</v>
      </c>
      <c r="AI1579" s="115">
        <v>-1</v>
      </c>
      <c r="AJ1579" s="115">
        <v>0</v>
      </c>
      <c r="AM1579" s="115" t="s">
        <v>348</v>
      </c>
      <c r="AN1579" s="115">
        <v>-1</v>
      </c>
      <c r="AQ1579" s="115">
        <v>609</v>
      </c>
      <c r="AR1579" s="115" t="s">
        <v>249</v>
      </c>
      <c r="AS1579" s="115" t="s">
        <v>358</v>
      </c>
      <c r="AT1579" s="115" t="s">
        <v>296</v>
      </c>
      <c r="AV1579" s="115">
        <v>114.4610674586</v>
      </c>
      <c r="AW1579" s="115">
        <v>0.42380685839999999</v>
      </c>
    </row>
    <row r="1580" spans="1:49" x14ac:dyDescent="0.25">
      <c r="A1580" s="117">
        <v>450000</v>
      </c>
      <c r="B1580" s="117">
        <v>870000</v>
      </c>
      <c r="C1580" s="117">
        <v>870000</v>
      </c>
      <c r="D1580" s="115" t="s">
        <v>342</v>
      </c>
      <c r="E1580" s="115" t="s">
        <v>13</v>
      </c>
      <c r="F1580" s="115" t="s">
        <v>343</v>
      </c>
      <c r="G1580" s="115" t="s">
        <v>344</v>
      </c>
      <c r="H1580" s="115">
        <v>0.56000000000000005</v>
      </c>
      <c r="I1580" s="115">
        <v>0.48</v>
      </c>
      <c r="J1580" s="115" t="s">
        <v>350</v>
      </c>
      <c r="K1580" s="115">
        <v>9.6564649924199997E-2</v>
      </c>
      <c r="L1580" s="115">
        <v>3701.5312103445699</v>
      </c>
      <c r="M1580" s="115">
        <v>9.2193788791312592</v>
      </c>
      <c r="N1580" s="115">
        <v>1.35567031464499</v>
      </c>
      <c r="O1580" s="115">
        <v>0.89026609398191003</v>
      </c>
      <c r="P1580" s="115">
        <v>0.13090982934632001</v>
      </c>
      <c r="Q1580" s="115">
        <v>357.43706551043903</v>
      </c>
      <c r="R1580" s="115">
        <v>1210</v>
      </c>
      <c r="S1580" s="115" t="s">
        <v>353</v>
      </c>
      <c r="T1580" s="115">
        <v>1210</v>
      </c>
      <c r="U1580" s="115" t="s">
        <v>352</v>
      </c>
      <c r="V1580" s="115" t="s">
        <v>350</v>
      </c>
      <c r="Z1580" s="115">
        <v>0</v>
      </c>
      <c r="AA1580" s="115">
        <v>1</v>
      </c>
      <c r="AB1580" s="115">
        <v>0.89026609398191003</v>
      </c>
      <c r="AC1580" s="115">
        <v>0.13090982934632001</v>
      </c>
      <c r="AD1580" s="115">
        <v>445.494172012219</v>
      </c>
      <c r="AF1580" s="115">
        <v>-1</v>
      </c>
      <c r="AG1580" s="115">
        <v>-1</v>
      </c>
      <c r="AH1580" s="115">
        <v>-1</v>
      </c>
      <c r="AI1580" s="115">
        <v>-1</v>
      </c>
      <c r="AJ1580" s="115">
        <v>0</v>
      </c>
      <c r="AM1580" s="115" t="s">
        <v>348</v>
      </c>
      <c r="AN1580" s="115">
        <v>-1</v>
      </c>
      <c r="AQ1580" s="115">
        <v>609</v>
      </c>
      <c r="AR1580" s="115" t="s">
        <v>249</v>
      </c>
      <c r="AS1580" s="115" t="s">
        <v>358</v>
      </c>
      <c r="AT1580" s="115" t="s">
        <v>296</v>
      </c>
      <c r="AV1580" s="115">
        <v>88.449841948702897</v>
      </c>
      <c r="AW1580" s="115">
        <v>0.36130914190000002</v>
      </c>
    </row>
    <row r="1581" spans="1:49" x14ac:dyDescent="0.25">
      <c r="A1581" s="117">
        <v>450000</v>
      </c>
      <c r="B1581" s="117">
        <v>870000</v>
      </c>
      <c r="C1581" s="117">
        <v>870000</v>
      </c>
      <c r="D1581" s="115" t="s">
        <v>342</v>
      </c>
      <c r="E1581" s="115" t="s">
        <v>13</v>
      </c>
      <c r="F1581" s="115" t="s">
        <v>343</v>
      </c>
      <c r="G1581" s="115" t="s">
        <v>344</v>
      </c>
      <c r="H1581" s="115">
        <v>0.56000000000000005</v>
      </c>
      <c r="I1581" s="115">
        <v>0.48</v>
      </c>
      <c r="J1581" s="115" t="s">
        <v>350</v>
      </c>
      <c r="K1581" s="115">
        <v>0.21922052598960001</v>
      </c>
      <c r="L1581" s="115">
        <v>3701.5312103445699</v>
      </c>
      <c r="M1581" s="115">
        <v>9.2193788791312592</v>
      </c>
      <c r="N1581" s="115">
        <v>1.35567031464499</v>
      </c>
      <c r="O1581" s="115">
        <v>2.0210770871806099</v>
      </c>
      <c r="P1581" s="115">
        <v>0.29719075944495998</v>
      </c>
      <c r="Q1581" s="115">
        <v>811.451618898677</v>
      </c>
      <c r="R1581" s="115">
        <v>1210</v>
      </c>
      <c r="S1581" s="115" t="s">
        <v>353</v>
      </c>
      <c r="T1581" s="115">
        <v>1210</v>
      </c>
      <c r="U1581" s="115" t="s">
        <v>352</v>
      </c>
      <c r="V1581" s="115" t="s">
        <v>350</v>
      </c>
      <c r="Z1581" s="115">
        <v>0</v>
      </c>
      <c r="AA1581" s="115">
        <v>1</v>
      </c>
      <c r="AB1581" s="115">
        <v>2.0210770871806099</v>
      </c>
      <c r="AC1581" s="115">
        <v>0.29719075944495998</v>
      </c>
      <c r="AD1581" s="115">
        <v>1001.81526557516</v>
      </c>
      <c r="AF1581" s="115">
        <v>-1</v>
      </c>
      <c r="AG1581" s="115">
        <v>-1</v>
      </c>
      <c r="AH1581" s="115">
        <v>-1</v>
      </c>
      <c r="AI1581" s="115">
        <v>-1</v>
      </c>
      <c r="AJ1581" s="115">
        <v>0</v>
      </c>
      <c r="AM1581" s="115" t="s">
        <v>348</v>
      </c>
      <c r="AN1581" s="115">
        <v>-1</v>
      </c>
      <c r="AQ1581" s="115">
        <v>609</v>
      </c>
      <c r="AR1581" s="115" t="s">
        <v>249</v>
      </c>
      <c r="AS1581" s="115" t="s">
        <v>358</v>
      </c>
      <c r="AT1581" s="115" t="s">
        <v>296</v>
      </c>
      <c r="AV1581" s="115">
        <v>119.352154135954</v>
      </c>
      <c r="AW1581" s="115">
        <v>0.81250224299999996</v>
      </c>
    </row>
    <row r="1582" spans="1:49" x14ac:dyDescent="0.25">
      <c r="A1582" s="117">
        <v>450000</v>
      </c>
      <c r="B1582" s="117">
        <v>870000</v>
      </c>
      <c r="C1582" s="117">
        <v>870000</v>
      </c>
      <c r="D1582" s="115" t="s">
        <v>342</v>
      </c>
      <c r="E1582" s="115" t="s">
        <v>13</v>
      </c>
      <c r="F1582" s="115" t="s">
        <v>343</v>
      </c>
      <c r="G1582" s="115" t="s">
        <v>344</v>
      </c>
      <c r="H1582" s="115">
        <v>0.56000000000000005</v>
      </c>
      <c r="I1582" s="115">
        <v>0.48</v>
      </c>
      <c r="J1582" s="115" t="s">
        <v>350</v>
      </c>
      <c r="K1582" s="115">
        <v>7.4090802633360001E-2</v>
      </c>
      <c r="L1582" s="115">
        <v>3701.5312103445699</v>
      </c>
      <c r="M1582" s="115">
        <v>9.2193788791312592</v>
      </c>
      <c r="N1582" s="115">
        <v>1.35567031464499</v>
      </c>
      <c r="O1582" s="115">
        <v>0.68307118093588004</v>
      </c>
      <c r="P1582" s="115">
        <v>0.10044270171826</v>
      </c>
      <c r="Q1582" s="115">
        <v>274.249418346862</v>
      </c>
      <c r="R1582" s="115">
        <v>1210</v>
      </c>
      <c r="S1582" s="115" t="s">
        <v>353</v>
      </c>
      <c r="T1582" s="115">
        <v>1210</v>
      </c>
      <c r="U1582" s="115" t="s">
        <v>352</v>
      </c>
      <c r="V1582" s="115" t="s">
        <v>350</v>
      </c>
      <c r="Z1582" s="115">
        <v>0</v>
      </c>
      <c r="AA1582" s="115">
        <v>1</v>
      </c>
      <c r="AB1582" s="115">
        <v>0.68307118093588004</v>
      </c>
      <c r="AC1582" s="115">
        <v>0.10044270171826</v>
      </c>
      <c r="AD1582" s="115">
        <v>335.77717265746003</v>
      </c>
      <c r="AF1582" s="115">
        <v>-1</v>
      </c>
      <c r="AG1582" s="115">
        <v>-1</v>
      </c>
      <c r="AH1582" s="115">
        <v>-1</v>
      </c>
      <c r="AI1582" s="115">
        <v>-1</v>
      </c>
      <c r="AJ1582" s="115">
        <v>0</v>
      </c>
      <c r="AM1582" s="115" t="s">
        <v>348</v>
      </c>
      <c r="AN1582" s="115">
        <v>-1</v>
      </c>
      <c r="AQ1582" s="115">
        <v>609</v>
      </c>
      <c r="AR1582" s="115" t="s">
        <v>249</v>
      </c>
      <c r="AS1582" s="115" t="s">
        <v>358</v>
      </c>
      <c r="AT1582" s="115" t="s">
        <v>296</v>
      </c>
      <c r="AV1582" s="115">
        <v>81.4446247829096</v>
      </c>
      <c r="AW1582" s="115">
        <v>0.2723253631</v>
      </c>
    </row>
    <row r="1583" spans="1:49" x14ac:dyDescent="0.25">
      <c r="A1583" s="117">
        <v>450000</v>
      </c>
      <c r="B1583" s="117">
        <v>870000</v>
      </c>
      <c r="C1583" s="117">
        <v>870000</v>
      </c>
      <c r="D1583" s="115" t="s">
        <v>342</v>
      </c>
      <c r="E1583" s="115" t="s">
        <v>13</v>
      </c>
      <c r="F1583" s="115" t="s">
        <v>343</v>
      </c>
      <c r="G1583" s="115" t="s">
        <v>344</v>
      </c>
      <c r="H1583" s="115">
        <v>0.56000000000000005</v>
      </c>
      <c r="I1583" s="115">
        <v>0.48</v>
      </c>
      <c r="J1583" s="115" t="s">
        <v>350</v>
      </c>
      <c r="K1583" s="115">
        <v>5.4061113560000002E-5</v>
      </c>
      <c r="L1583" s="115">
        <v>3689.4833471512202</v>
      </c>
      <c r="M1583" s="115">
        <v>9.2128090265371601</v>
      </c>
      <c r="N1583" s="115">
        <v>1.36211449489017</v>
      </c>
      <c r="O1583" s="115">
        <v>4.9805471503E-4</v>
      </c>
      <c r="P1583" s="115">
        <v>7.3637426389999995E-5</v>
      </c>
      <c r="Q1583" s="115">
        <v>0.19945757822651</v>
      </c>
      <c r="R1583" s="115">
        <v>1300</v>
      </c>
      <c r="S1583" s="115" t="s">
        <v>346</v>
      </c>
      <c r="T1583" s="115">
        <v>1300</v>
      </c>
      <c r="U1583" s="115" t="s">
        <v>352</v>
      </c>
      <c r="V1583" s="115" t="s">
        <v>350</v>
      </c>
      <c r="Z1583" s="115">
        <v>0</v>
      </c>
      <c r="AA1583" s="115">
        <v>1</v>
      </c>
      <c r="AB1583" s="115">
        <v>4.9805471503E-4</v>
      </c>
      <c r="AC1583" s="115">
        <v>7.3637426389999995E-5</v>
      </c>
      <c r="AD1583" s="115">
        <v>0.19945757822490001</v>
      </c>
      <c r="AF1583" s="115">
        <v>-1</v>
      </c>
      <c r="AG1583" s="115">
        <v>-1</v>
      </c>
      <c r="AH1583" s="115">
        <v>-1</v>
      </c>
      <c r="AI1583" s="115">
        <v>-1</v>
      </c>
      <c r="AJ1583" s="115">
        <v>0</v>
      </c>
      <c r="AM1583" s="115" t="s">
        <v>348</v>
      </c>
      <c r="AN1583" s="115">
        <v>-1</v>
      </c>
      <c r="AQ1583" s="115">
        <v>609</v>
      </c>
      <c r="AR1583" s="115" t="s">
        <v>249</v>
      </c>
      <c r="AS1583" s="115" t="s">
        <v>358</v>
      </c>
      <c r="AT1583" s="115" t="s">
        <v>296</v>
      </c>
      <c r="AV1583" s="115">
        <v>5.2733206607189897</v>
      </c>
      <c r="AW1583" s="115">
        <v>1.6176609999999999E-4</v>
      </c>
    </row>
    <row r="1584" spans="1:49" x14ac:dyDescent="0.25">
      <c r="A1584" s="117">
        <v>450000</v>
      </c>
      <c r="B1584" s="117">
        <v>870000</v>
      </c>
      <c r="C1584" s="117">
        <v>870000</v>
      </c>
      <c r="D1584" s="115" t="s">
        <v>342</v>
      </c>
      <c r="E1584" s="115" t="s">
        <v>13</v>
      </c>
      <c r="F1584" s="115" t="s">
        <v>343</v>
      </c>
      <c r="G1584" s="115" t="s">
        <v>344</v>
      </c>
      <c r="H1584" s="115">
        <v>0.56000000000000005</v>
      </c>
      <c r="I1584" s="115">
        <v>0.48</v>
      </c>
      <c r="J1584" s="115" t="s">
        <v>345</v>
      </c>
      <c r="K1584" s="115">
        <v>5.3175012352E-4</v>
      </c>
      <c r="L1584" s="115">
        <v>3689.4833471512202</v>
      </c>
      <c r="M1584" s="115">
        <v>9.2128090265371601</v>
      </c>
      <c r="N1584" s="115">
        <v>1.36211449489017</v>
      </c>
      <c r="O1584" s="115">
        <v>4.8989123378700003E-3</v>
      </c>
      <c r="P1584" s="115">
        <v>7.2430455090999996E-4</v>
      </c>
      <c r="Q1584" s="115">
        <v>1.9618832255910901</v>
      </c>
      <c r="R1584" s="115">
        <v>1300</v>
      </c>
      <c r="S1584" s="115" t="s">
        <v>346</v>
      </c>
      <c r="T1584" s="115">
        <v>1300</v>
      </c>
      <c r="U1584" s="115" t="s">
        <v>347</v>
      </c>
      <c r="V1584" s="115" t="s">
        <v>345</v>
      </c>
      <c r="Z1584" s="115">
        <v>0</v>
      </c>
      <c r="AA1584" s="115">
        <v>1</v>
      </c>
      <c r="AB1584" s="115">
        <v>4.8989123378700003E-3</v>
      </c>
      <c r="AC1584" s="115">
        <v>7.2430455090999996E-4</v>
      </c>
      <c r="AD1584" s="115">
        <v>1.9618832255910399</v>
      </c>
      <c r="AF1584" s="115">
        <v>-1</v>
      </c>
      <c r="AG1584" s="115">
        <v>-1</v>
      </c>
      <c r="AH1584" s="115">
        <v>-1</v>
      </c>
      <c r="AI1584" s="115">
        <v>-1</v>
      </c>
      <c r="AJ1584" s="115">
        <v>0</v>
      </c>
      <c r="AM1584" s="115" t="s">
        <v>348</v>
      </c>
      <c r="AN1584" s="115">
        <v>-1</v>
      </c>
      <c r="AQ1584" s="115">
        <v>609</v>
      </c>
      <c r="AR1584" s="115" t="s">
        <v>249</v>
      </c>
      <c r="AS1584" s="115" t="s">
        <v>358</v>
      </c>
      <c r="AT1584" s="115" t="s">
        <v>296</v>
      </c>
      <c r="AV1584" s="115">
        <v>6.62195705271888</v>
      </c>
      <c r="AW1584" s="115">
        <v>1.5911461999999999E-3</v>
      </c>
    </row>
    <row r="1585" spans="1:49" x14ac:dyDescent="0.25">
      <c r="A1585" s="117">
        <v>450000</v>
      </c>
      <c r="B1585" s="117">
        <v>870000</v>
      </c>
      <c r="C1585" s="117">
        <v>870000</v>
      </c>
      <c r="D1585" s="115" t="s">
        <v>342</v>
      </c>
      <c r="E1585" s="115" t="s">
        <v>13</v>
      </c>
      <c r="F1585" s="115" t="s">
        <v>343</v>
      </c>
      <c r="G1585" s="115" t="s">
        <v>344</v>
      </c>
      <c r="H1585" s="115">
        <v>0.56000000000000005</v>
      </c>
      <c r="I1585" s="115">
        <v>0.48</v>
      </c>
      <c r="J1585" s="115" t="s">
        <v>350</v>
      </c>
      <c r="K1585" s="115">
        <v>2.1210951143780001E-2</v>
      </c>
      <c r="L1585" s="115">
        <v>3689.4833471512202</v>
      </c>
      <c r="M1585" s="115">
        <v>9.2128090265371601</v>
      </c>
      <c r="N1585" s="115">
        <v>1.36211449489017</v>
      </c>
      <c r="O1585" s="115">
        <v>0.19541244215886</v>
      </c>
      <c r="P1585" s="115">
        <v>2.8891744003350001E-2</v>
      </c>
      <c r="Q1585" s="115">
        <v>78.257451022218106</v>
      </c>
      <c r="R1585" s="115">
        <v>1200</v>
      </c>
      <c r="S1585" s="115" t="s">
        <v>351</v>
      </c>
      <c r="T1585" s="115">
        <v>1200</v>
      </c>
      <c r="U1585" s="115" t="s">
        <v>352</v>
      </c>
      <c r="V1585" s="115" t="s">
        <v>350</v>
      </c>
      <c r="Z1585" s="115">
        <v>0</v>
      </c>
      <c r="AA1585" s="115">
        <v>1</v>
      </c>
      <c r="AB1585" s="115">
        <v>0.19541244215886</v>
      </c>
      <c r="AC1585" s="115">
        <v>2.8891744003350001E-2</v>
      </c>
      <c r="AD1585" s="115">
        <v>125.142725301423</v>
      </c>
      <c r="AF1585" s="115">
        <v>-1</v>
      </c>
      <c r="AG1585" s="115">
        <v>-1</v>
      </c>
      <c r="AH1585" s="115">
        <v>-1</v>
      </c>
      <c r="AI1585" s="115">
        <v>-1</v>
      </c>
      <c r="AJ1585" s="115">
        <v>0</v>
      </c>
      <c r="AM1585" s="115" t="s">
        <v>348</v>
      </c>
      <c r="AN1585" s="115">
        <v>-1</v>
      </c>
      <c r="AQ1585" s="115">
        <v>609</v>
      </c>
      <c r="AR1585" s="115" t="s">
        <v>249</v>
      </c>
      <c r="AS1585" s="115" t="s">
        <v>358</v>
      </c>
      <c r="AT1585" s="115" t="s">
        <v>296</v>
      </c>
      <c r="AV1585" s="115">
        <v>61.938750401805301</v>
      </c>
      <c r="AW1585" s="115">
        <v>0.1014945055</v>
      </c>
    </row>
    <row r="1586" spans="1:49" x14ac:dyDescent="0.25">
      <c r="A1586" s="117">
        <v>450000</v>
      </c>
      <c r="B1586" s="117">
        <v>870000</v>
      </c>
      <c r="C1586" s="117">
        <v>870000</v>
      </c>
      <c r="D1586" s="115" t="s">
        <v>342</v>
      </c>
      <c r="E1586" s="115" t="s">
        <v>13</v>
      </c>
      <c r="F1586" s="115" t="s">
        <v>343</v>
      </c>
      <c r="G1586" s="115" t="s">
        <v>344</v>
      </c>
      <c r="H1586" s="115">
        <v>0.56000000000000005</v>
      </c>
      <c r="I1586" s="115">
        <v>0.48</v>
      </c>
      <c r="J1586" s="115" t="s">
        <v>345</v>
      </c>
      <c r="K1586" s="115">
        <v>5.0942633252919998E-2</v>
      </c>
      <c r="L1586" s="115">
        <v>3689.4833471512202</v>
      </c>
      <c r="M1586" s="115">
        <v>9.2128090265371601</v>
      </c>
      <c r="N1586" s="115">
        <v>1.36211449489017</v>
      </c>
      <c r="O1586" s="115">
        <v>0.46932475146814001</v>
      </c>
      <c r="P1586" s="115">
        <v>6.9389699161680002E-2</v>
      </c>
      <c r="Q1586" s="115">
        <v>187.95199704670901</v>
      </c>
      <c r="R1586" s="115">
        <v>1200</v>
      </c>
      <c r="S1586" s="115" t="s">
        <v>351</v>
      </c>
      <c r="T1586" s="115">
        <v>1200</v>
      </c>
      <c r="U1586" s="115" t="s">
        <v>347</v>
      </c>
      <c r="V1586" s="115" t="s">
        <v>345</v>
      </c>
      <c r="Z1586" s="115">
        <v>0</v>
      </c>
      <c r="AA1586" s="115">
        <v>1</v>
      </c>
      <c r="AB1586" s="115">
        <v>0.46932475146814001</v>
      </c>
      <c r="AC1586" s="115">
        <v>6.9389699161680002E-2</v>
      </c>
      <c r="AD1586" s="115">
        <v>402.34595096057899</v>
      </c>
      <c r="AF1586" s="115">
        <v>-1</v>
      </c>
      <c r="AG1586" s="115">
        <v>-1</v>
      </c>
      <c r="AH1586" s="115">
        <v>-1</v>
      </c>
      <c r="AI1586" s="115">
        <v>-1</v>
      </c>
      <c r="AJ1586" s="115">
        <v>0</v>
      </c>
      <c r="AM1586" s="115" t="s">
        <v>348</v>
      </c>
      <c r="AN1586" s="115">
        <v>-1</v>
      </c>
      <c r="AQ1586" s="115">
        <v>609</v>
      </c>
      <c r="AR1586" s="115" t="s">
        <v>249</v>
      </c>
      <c r="AS1586" s="115" t="s">
        <v>358</v>
      </c>
      <c r="AT1586" s="115" t="s">
        <v>296</v>
      </c>
      <c r="AV1586" s="115">
        <v>112.302361232438</v>
      </c>
      <c r="AW1586" s="115">
        <v>0.32631463989999998</v>
      </c>
    </row>
    <row r="1587" spans="1:49" x14ac:dyDescent="0.25">
      <c r="A1587" s="117">
        <v>450000</v>
      </c>
      <c r="B1587" s="117">
        <v>870000</v>
      </c>
      <c r="C1587" s="117">
        <v>870000</v>
      </c>
      <c r="D1587" s="115" t="s">
        <v>342</v>
      </c>
      <c r="E1587" s="115" t="s">
        <v>13</v>
      </c>
      <c r="F1587" s="115" t="s">
        <v>343</v>
      </c>
      <c r="G1587" s="115" t="s">
        <v>344</v>
      </c>
      <c r="H1587" s="115">
        <v>0.56000000000000005</v>
      </c>
      <c r="I1587" s="115">
        <v>0.48</v>
      </c>
      <c r="J1587" s="115" t="s">
        <v>350</v>
      </c>
      <c r="K1587" s="115">
        <v>1.025193538E-4</v>
      </c>
      <c r="L1587" s="115">
        <v>3689.4833471512202</v>
      </c>
      <c r="M1587" s="115">
        <v>9.2128090265371601</v>
      </c>
      <c r="N1587" s="115">
        <v>1.36211449489017</v>
      </c>
      <c r="O1587" s="115">
        <v>9.4449122807999998E-4</v>
      </c>
      <c r="P1587" s="115">
        <v>1.3964309781000001E-4</v>
      </c>
      <c r="Q1587" s="115">
        <v>0.3782434486058</v>
      </c>
      <c r="R1587" s="115">
        <v>1200</v>
      </c>
      <c r="S1587" s="115" t="s">
        <v>351</v>
      </c>
      <c r="T1587" s="115">
        <v>1200</v>
      </c>
      <c r="U1587" s="115" t="s">
        <v>352</v>
      </c>
      <c r="V1587" s="115" t="s">
        <v>350</v>
      </c>
      <c r="Z1587" s="115">
        <v>0</v>
      </c>
      <c r="AA1587" s="115">
        <v>1</v>
      </c>
      <c r="AB1587" s="115">
        <v>9.4449122807999998E-4</v>
      </c>
      <c r="AC1587" s="115">
        <v>1.3964309781000001E-4</v>
      </c>
      <c r="AD1587" s="115">
        <v>0.37824344860608999</v>
      </c>
      <c r="AF1587" s="115">
        <v>-1</v>
      </c>
      <c r="AG1587" s="115">
        <v>-1</v>
      </c>
      <c r="AH1587" s="115">
        <v>-1</v>
      </c>
      <c r="AI1587" s="115">
        <v>-1</v>
      </c>
      <c r="AJ1587" s="115">
        <v>0</v>
      </c>
      <c r="AM1587" s="115" t="s">
        <v>348</v>
      </c>
      <c r="AN1587" s="115">
        <v>-1</v>
      </c>
      <c r="AQ1587" s="115">
        <v>609</v>
      </c>
      <c r="AR1587" s="115" t="s">
        <v>249</v>
      </c>
      <c r="AS1587" s="115" t="s">
        <v>358</v>
      </c>
      <c r="AT1587" s="115" t="s">
        <v>296</v>
      </c>
      <c r="AV1587" s="115">
        <v>9.2959248749753698</v>
      </c>
      <c r="AW1587" s="115">
        <v>3.0676679999999998E-4</v>
      </c>
    </row>
    <row r="1588" spans="1:49" x14ac:dyDescent="0.25">
      <c r="A1588" s="117">
        <v>450000</v>
      </c>
      <c r="B1588" s="117">
        <v>870000</v>
      </c>
      <c r="C1588" s="117">
        <v>870000</v>
      </c>
      <c r="D1588" s="115" t="s">
        <v>342</v>
      </c>
      <c r="E1588" s="115" t="s">
        <v>13</v>
      </c>
      <c r="F1588" s="115" t="s">
        <v>343</v>
      </c>
      <c r="G1588" s="115" t="s">
        <v>344</v>
      </c>
      <c r="H1588" s="115">
        <v>0.56000000000000005</v>
      </c>
      <c r="I1588" s="115">
        <v>0.48</v>
      </c>
      <c r="J1588" s="115" t="s">
        <v>350</v>
      </c>
      <c r="K1588" s="115">
        <v>0.43894067890550997</v>
      </c>
      <c r="L1588" s="115">
        <v>3689.4833471512202</v>
      </c>
      <c r="M1588" s="115">
        <v>9.2128090265371601</v>
      </c>
      <c r="N1588" s="115">
        <v>1.36211449489017</v>
      </c>
      <c r="O1588" s="115">
        <v>4.0438766487350897</v>
      </c>
      <c r="P1588" s="115">
        <v>0.59788746113413005</v>
      </c>
      <c r="Q1588" s="115">
        <v>1619.46432520915</v>
      </c>
      <c r="R1588" s="115">
        <v>1210</v>
      </c>
      <c r="S1588" s="115" t="s">
        <v>353</v>
      </c>
      <c r="T1588" s="115">
        <v>1210</v>
      </c>
      <c r="U1588" s="115" t="s">
        <v>352</v>
      </c>
      <c r="V1588" s="115" t="s">
        <v>350</v>
      </c>
      <c r="Z1588" s="115">
        <v>0</v>
      </c>
      <c r="AA1588" s="115">
        <v>1</v>
      </c>
      <c r="AB1588" s="115">
        <v>4.0438766487350897</v>
      </c>
      <c r="AC1588" s="115">
        <v>0.59788746113413005</v>
      </c>
      <c r="AD1588" s="115">
        <v>1619.46432520915</v>
      </c>
      <c r="AF1588" s="115">
        <v>-1</v>
      </c>
      <c r="AG1588" s="115">
        <v>-1</v>
      </c>
      <c r="AH1588" s="115">
        <v>-1</v>
      </c>
      <c r="AI1588" s="115">
        <v>-1</v>
      </c>
      <c r="AJ1588" s="115">
        <v>0</v>
      </c>
      <c r="AM1588" s="115" t="s">
        <v>348</v>
      </c>
      <c r="AN1588" s="115">
        <v>-1</v>
      </c>
      <c r="AQ1588" s="115">
        <v>609</v>
      </c>
      <c r="AR1588" s="115" t="s">
        <v>249</v>
      </c>
      <c r="AS1588" s="115" t="s">
        <v>358</v>
      </c>
      <c r="AT1588" s="115" t="s">
        <v>296</v>
      </c>
      <c r="AV1588" s="115">
        <v>172.87515898223501</v>
      </c>
      <c r="AW1588" s="115">
        <v>1.3134341648000001</v>
      </c>
    </row>
    <row r="1589" spans="1:49" x14ac:dyDescent="0.25">
      <c r="A1589" s="117">
        <v>450000</v>
      </c>
      <c r="B1589" s="117">
        <v>870000</v>
      </c>
      <c r="C1589" s="117">
        <v>870000</v>
      </c>
      <c r="D1589" s="115" t="s">
        <v>342</v>
      </c>
      <c r="E1589" s="115" t="s">
        <v>13</v>
      </c>
      <c r="F1589" s="115" t="s">
        <v>343</v>
      </c>
      <c r="G1589" s="115" t="s">
        <v>344</v>
      </c>
      <c r="H1589" s="115">
        <v>0.56000000000000005</v>
      </c>
      <c r="I1589" s="115">
        <v>0.48</v>
      </c>
      <c r="J1589" s="115" t="s">
        <v>345</v>
      </c>
      <c r="K1589" s="115">
        <v>1.598854521846E-2</v>
      </c>
      <c r="L1589" s="115">
        <v>3689.4833471512202</v>
      </c>
      <c r="M1589" s="115">
        <v>9.2128090265371601</v>
      </c>
      <c r="N1589" s="115">
        <v>1.36211449489017</v>
      </c>
      <c r="O1589" s="115">
        <v>0.14729941370982999</v>
      </c>
      <c r="P1589" s="115">
        <v>2.1778229194269999E-2</v>
      </c>
      <c r="Q1589" s="115">
        <v>58.989471328686101</v>
      </c>
      <c r="R1589" s="115">
        <v>1210</v>
      </c>
      <c r="S1589" s="115" t="s">
        <v>353</v>
      </c>
      <c r="T1589" s="115">
        <v>1210</v>
      </c>
      <c r="U1589" s="115" t="s">
        <v>347</v>
      </c>
      <c r="V1589" s="115" t="s">
        <v>345</v>
      </c>
      <c r="Z1589" s="115">
        <v>0</v>
      </c>
      <c r="AA1589" s="115">
        <v>1</v>
      </c>
      <c r="AB1589" s="115">
        <v>0.14729941370982999</v>
      </c>
      <c r="AC1589" s="115">
        <v>2.1778229194269999E-2</v>
      </c>
      <c r="AD1589" s="115">
        <v>58.989471328686101</v>
      </c>
      <c r="AF1589" s="115">
        <v>-1</v>
      </c>
      <c r="AG1589" s="115">
        <v>-1</v>
      </c>
      <c r="AH1589" s="115">
        <v>-1</v>
      </c>
      <c r="AI1589" s="115">
        <v>-1</v>
      </c>
      <c r="AJ1589" s="115">
        <v>0</v>
      </c>
      <c r="AM1589" s="115" t="s">
        <v>348</v>
      </c>
      <c r="AN1589" s="115">
        <v>-1</v>
      </c>
      <c r="AQ1589" s="115">
        <v>609</v>
      </c>
      <c r="AR1589" s="115" t="s">
        <v>249</v>
      </c>
      <c r="AS1589" s="115" t="s">
        <v>358</v>
      </c>
      <c r="AT1589" s="115" t="s">
        <v>296</v>
      </c>
      <c r="AV1589" s="115">
        <v>102.497401375007</v>
      </c>
      <c r="AW1589" s="115">
        <v>4.7842231399999997E-2</v>
      </c>
    </row>
    <row r="1590" spans="1:49" x14ac:dyDescent="0.25">
      <c r="A1590" s="117">
        <v>450000</v>
      </c>
      <c r="B1590" s="117">
        <v>870000</v>
      </c>
      <c r="C1590" s="117">
        <v>870000</v>
      </c>
      <c r="D1590" s="115" t="s">
        <v>342</v>
      </c>
      <c r="E1590" s="115" t="s">
        <v>13</v>
      </c>
      <c r="F1590" s="115" t="s">
        <v>343</v>
      </c>
      <c r="G1590" s="115" t="s">
        <v>344</v>
      </c>
      <c r="H1590" s="115">
        <v>0.56000000000000005</v>
      </c>
      <c r="I1590" s="115">
        <v>0.48</v>
      </c>
      <c r="J1590" s="115" t="s">
        <v>350</v>
      </c>
      <c r="K1590" s="115">
        <v>7.9401223170699996E-3</v>
      </c>
      <c r="L1590" s="115">
        <v>3689.4833471512202</v>
      </c>
      <c r="M1590" s="115">
        <v>9.2128090265371601</v>
      </c>
      <c r="N1590" s="115">
        <v>1.36211449489017</v>
      </c>
      <c r="O1590" s="115">
        <v>7.3150830554530005E-2</v>
      </c>
      <c r="P1590" s="115">
        <v>1.0815355699280001E-2</v>
      </c>
      <c r="Q1590" s="115">
        <v>29.2949490631846</v>
      </c>
      <c r="R1590" s="115">
        <v>1300</v>
      </c>
      <c r="S1590" s="115" t="s">
        <v>346</v>
      </c>
      <c r="T1590" s="115">
        <v>1300</v>
      </c>
      <c r="U1590" s="115" t="s">
        <v>352</v>
      </c>
      <c r="V1590" s="115" t="s">
        <v>350</v>
      </c>
      <c r="Z1590" s="115">
        <v>0</v>
      </c>
      <c r="AA1590" s="115">
        <v>1</v>
      </c>
      <c r="AB1590" s="115">
        <v>7.3150830554530005E-2</v>
      </c>
      <c r="AC1590" s="115">
        <v>1.0815355699280001E-2</v>
      </c>
      <c r="AD1590" s="115">
        <v>29.294949063186198</v>
      </c>
      <c r="AF1590" s="115">
        <v>-1</v>
      </c>
      <c r="AG1590" s="115">
        <v>-1</v>
      </c>
      <c r="AH1590" s="115">
        <v>-1</v>
      </c>
      <c r="AI1590" s="115">
        <v>-1</v>
      </c>
      <c r="AJ1590" s="115">
        <v>0</v>
      </c>
      <c r="AM1590" s="115" t="s">
        <v>348</v>
      </c>
      <c r="AN1590" s="115">
        <v>-1</v>
      </c>
      <c r="AQ1590" s="115">
        <v>609</v>
      </c>
      <c r="AR1590" s="115" t="s">
        <v>249</v>
      </c>
      <c r="AS1590" s="115" t="s">
        <v>358</v>
      </c>
      <c r="AT1590" s="115" t="s">
        <v>296</v>
      </c>
      <c r="AV1590" s="115">
        <v>89.013075424369006</v>
      </c>
      <c r="AW1590" s="115">
        <v>2.3759082800000001E-2</v>
      </c>
    </row>
    <row r="1591" spans="1:49" x14ac:dyDescent="0.25">
      <c r="A1591" s="117">
        <v>450000</v>
      </c>
      <c r="B1591" s="117">
        <v>870000</v>
      </c>
      <c r="C1591" s="117">
        <v>870000</v>
      </c>
      <c r="D1591" s="115" t="s">
        <v>342</v>
      </c>
      <c r="E1591" s="115" t="s">
        <v>13</v>
      </c>
      <c r="F1591" s="115" t="s">
        <v>343</v>
      </c>
      <c r="G1591" s="115" t="s">
        <v>344</v>
      </c>
      <c r="H1591" s="115">
        <v>0.56000000000000005</v>
      </c>
      <c r="I1591" s="115">
        <v>0.48</v>
      </c>
      <c r="J1591" s="115" t="s">
        <v>345</v>
      </c>
      <c r="K1591" s="115">
        <v>3.0801743733000002E-4</v>
      </c>
      <c r="L1591" s="115">
        <v>3689.4833471512202</v>
      </c>
      <c r="M1591" s="115">
        <v>9.2128090265371601</v>
      </c>
      <c r="N1591" s="115">
        <v>1.36211449489017</v>
      </c>
      <c r="O1591" s="115">
        <v>2.837705827E-3</v>
      </c>
      <c r="P1591" s="115">
        <v>4.1955501606999999E-4</v>
      </c>
      <c r="Q1591" s="115">
        <v>1.13642520567598</v>
      </c>
      <c r="R1591" s="115">
        <v>1300</v>
      </c>
      <c r="S1591" s="115" t="s">
        <v>346</v>
      </c>
      <c r="T1591" s="115">
        <v>1300</v>
      </c>
      <c r="U1591" s="115" t="s">
        <v>347</v>
      </c>
      <c r="V1591" s="115" t="s">
        <v>345</v>
      </c>
      <c r="Z1591" s="115">
        <v>0</v>
      </c>
      <c r="AA1591" s="115">
        <v>1</v>
      </c>
      <c r="AB1591" s="115">
        <v>2.837705827E-3</v>
      </c>
      <c r="AC1591" s="115">
        <v>4.1955501606999999E-4</v>
      </c>
      <c r="AD1591" s="115">
        <v>1.13642520567415</v>
      </c>
      <c r="AF1591" s="115">
        <v>-1</v>
      </c>
      <c r="AG1591" s="115">
        <v>-1</v>
      </c>
      <c r="AH1591" s="115">
        <v>-1</v>
      </c>
      <c r="AI1591" s="115">
        <v>-1</v>
      </c>
      <c r="AJ1591" s="115">
        <v>0</v>
      </c>
      <c r="AM1591" s="115" t="s">
        <v>348</v>
      </c>
      <c r="AN1591" s="115">
        <v>-1</v>
      </c>
      <c r="AQ1591" s="115">
        <v>609</v>
      </c>
      <c r="AR1591" s="115" t="s">
        <v>249</v>
      </c>
      <c r="AS1591" s="115" t="s">
        <v>358</v>
      </c>
      <c r="AT1591" s="115" t="s">
        <v>296</v>
      </c>
      <c r="AV1591" s="115">
        <v>4.7305005746603301</v>
      </c>
      <c r="AW1591" s="115">
        <v>9.2167490000000002E-4</v>
      </c>
    </row>
    <row r="1592" spans="1:49" x14ac:dyDescent="0.25">
      <c r="A1592" s="117">
        <v>450000</v>
      </c>
      <c r="B1592" s="117">
        <v>870000</v>
      </c>
      <c r="C1592" s="117">
        <v>880000</v>
      </c>
      <c r="D1592" s="115" t="s">
        <v>342</v>
      </c>
      <c r="E1592" s="115" t="s">
        <v>13</v>
      </c>
      <c r="F1592" s="115" t="s">
        <v>343</v>
      </c>
      <c r="G1592" s="115" t="s">
        <v>344</v>
      </c>
      <c r="H1592" s="115">
        <v>0.56000000000000005</v>
      </c>
      <c r="I1592" s="115">
        <v>0.48</v>
      </c>
      <c r="J1592" s="115" t="s">
        <v>345</v>
      </c>
      <c r="K1592" s="115">
        <v>3.4922658185579998E-2</v>
      </c>
      <c r="L1592" s="115">
        <v>3721.3570611383602</v>
      </c>
      <c r="M1592" s="115">
        <v>9.7405749074818697</v>
      </c>
      <c r="N1592" s="115">
        <v>1.53174550764935</v>
      </c>
      <c r="O1592" s="115">
        <v>0.34016676802508999</v>
      </c>
      <c r="P1592" s="115">
        <v>5.3492624790939997E-2</v>
      </c>
      <c r="Q1592" s="115">
        <v>129.95968063265499</v>
      </c>
      <c r="R1592" s="115">
        <v>1200</v>
      </c>
      <c r="S1592" s="115" t="s">
        <v>351</v>
      </c>
      <c r="T1592" s="115">
        <v>1200</v>
      </c>
      <c r="U1592" s="115" t="s">
        <v>347</v>
      </c>
      <c r="V1592" s="115" t="s">
        <v>345</v>
      </c>
      <c r="Z1592" s="115">
        <v>0</v>
      </c>
      <c r="AA1592" s="115">
        <v>1</v>
      </c>
      <c r="AB1592" s="115">
        <v>0.34016676802508999</v>
      </c>
      <c r="AC1592" s="115">
        <v>5.3492624790939997E-2</v>
      </c>
      <c r="AD1592" s="115">
        <v>343.40007313404698</v>
      </c>
      <c r="AF1592" s="115">
        <v>-1</v>
      </c>
      <c r="AG1592" s="115">
        <v>-1</v>
      </c>
      <c r="AH1592" s="115">
        <v>-1</v>
      </c>
      <c r="AI1592" s="115">
        <v>-1</v>
      </c>
      <c r="AJ1592" s="115">
        <v>0</v>
      </c>
      <c r="AM1592" s="115" t="s">
        <v>348</v>
      </c>
      <c r="AN1592" s="115">
        <v>-1</v>
      </c>
      <c r="AQ1592" s="115">
        <v>609</v>
      </c>
      <c r="AR1592" s="115" t="s">
        <v>249</v>
      </c>
      <c r="AS1592" s="115" t="s">
        <v>358</v>
      </c>
      <c r="AT1592" s="115" t="s">
        <v>296</v>
      </c>
      <c r="AV1592" s="115">
        <v>78.127063151490603</v>
      </c>
      <c r="AW1592" s="115">
        <v>0.2785077641</v>
      </c>
    </row>
    <row r="1593" spans="1:49" x14ac:dyDescent="0.25">
      <c r="A1593" s="117">
        <v>450000</v>
      </c>
      <c r="B1593" s="117">
        <v>870000</v>
      </c>
      <c r="C1593" s="117">
        <v>880000</v>
      </c>
      <c r="D1593" s="115" t="s">
        <v>342</v>
      </c>
      <c r="E1593" s="115" t="s">
        <v>13</v>
      </c>
      <c r="F1593" s="115" t="s">
        <v>343</v>
      </c>
      <c r="G1593" s="115" t="s">
        <v>344</v>
      </c>
      <c r="H1593" s="115">
        <v>0.56000000000000005</v>
      </c>
      <c r="I1593" s="115">
        <v>0.48</v>
      </c>
      <c r="J1593" s="115" t="s">
        <v>350</v>
      </c>
      <c r="K1593" s="115">
        <v>6.3389647023699997E-3</v>
      </c>
      <c r="L1593" s="115">
        <v>3721.3570611383602</v>
      </c>
      <c r="M1593" s="115">
        <v>9.7405749074818697</v>
      </c>
      <c r="N1593" s="115">
        <v>1.53174550764935</v>
      </c>
      <c r="O1593" s="115">
        <v>6.1745160519330003E-2</v>
      </c>
      <c r="P1593" s="115">
        <v>9.7096807059999998E-3</v>
      </c>
      <c r="Q1593" s="115">
        <v>23.5895510554788</v>
      </c>
      <c r="R1593" s="115">
        <v>1210</v>
      </c>
      <c r="S1593" s="115" t="s">
        <v>353</v>
      </c>
      <c r="T1593" s="115">
        <v>1210</v>
      </c>
      <c r="U1593" s="115" t="s">
        <v>352</v>
      </c>
      <c r="V1593" s="115" t="s">
        <v>350</v>
      </c>
      <c r="Z1593" s="115">
        <v>0</v>
      </c>
      <c r="AA1593" s="115">
        <v>1</v>
      </c>
      <c r="AB1593" s="115">
        <v>6.1745160519330003E-2</v>
      </c>
      <c r="AC1593" s="115">
        <v>9.7096807059999998E-3</v>
      </c>
      <c r="AD1593" s="115">
        <v>23.5895510554782</v>
      </c>
      <c r="AF1593" s="115">
        <v>-1</v>
      </c>
      <c r="AG1593" s="115">
        <v>-1</v>
      </c>
      <c r="AH1593" s="115">
        <v>-1</v>
      </c>
      <c r="AI1593" s="115">
        <v>-1</v>
      </c>
      <c r="AJ1593" s="115">
        <v>0</v>
      </c>
      <c r="AM1593" s="115" t="s">
        <v>348</v>
      </c>
      <c r="AN1593" s="115">
        <v>-1</v>
      </c>
      <c r="AQ1593" s="115">
        <v>609</v>
      </c>
      <c r="AR1593" s="115" t="s">
        <v>249</v>
      </c>
      <c r="AS1593" s="115" t="s">
        <v>358</v>
      </c>
      <c r="AT1593" s="115" t="s">
        <v>296</v>
      </c>
      <c r="AV1593" s="115">
        <v>23.129457182768199</v>
      </c>
      <c r="AW1593" s="115">
        <v>1.9131833800000001E-2</v>
      </c>
    </row>
    <row r="1594" spans="1:49" x14ac:dyDescent="0.25">
      <c r="A1594" s="117">
        <v>450000</v>
      </c>
      <c r="B1594" s="117">
        <v>870000</v>
      </c>
      <c r="C1594" s="117">
        <v>880000</v>
      </c>
      <c r="D1594" s="115" t="s">
        <v>342</v>
      </c>
      <c r="E1594" s="115" t="s">
        <v>13</v>
      </c>
      <c r="F1594" s="115" t="s">
        <v>343</v>
      </c>
      <c r="G1594" s="115" t="s">
        <v>344</v>
      </c>
      <c r="H1594" s="115">
        <v>0.56000000000000005</v>
      </c>
      <c r="I1594" s="115">
        <v>0.48</v>
      </c>
      <c r="J1594" s="115" t="s">
        <v>345</v>
      </c>
      <c r="K1594" s="115">
        <v>7.9091005151699992E-3</v>
      </c>
      <c r="L1594" s="115">
        <v>3721.3570611383602</v>
      </c>
      <c r="M1594" s="115">
        <v>9.7405749074818697</v>
      </c>
      <c r="N1594" s="115">
        <v>1.53174550764935</v>
      </c>
      <c r="O1594" s="115">
        <v>7.7039186018819997E-2</v>
      </c>
      <c r="P1594" s="115">
        <v>1.211472918366E-2</v>
      </c>
      <c r="Q1594" s="115">
        <v>29.432587049384601</v>
      </c>
      <c r="R1594" s="115">
        <v>1210</v>
      </c>
      <c r="S1594" s="115" t="s">
        <v>353</v>
      </c>
      <c r="T1594" s="115">
        <v>1210</v>
      </c>
      <c r="U1594" s="115" t="s">
        <v>347</v>
      </c>
      <c r="V1594" s="115" t="s">
        <v>345</v>
      </c>
      <c r="Z1594" s="115">
        <v>0</v>
      </c>
      <c r="AA1594" s="115">
        <v>1</v>
      </c>
      <c r="AB1594" s="115">
        <v>7.7039186018819997E-2</v>
      </c>
      <c r="AC1594" s="115">
        <v>1.211472918366E-2</v>
      </c>
      <c r="AD1594" s="115">
        <v>29.432587049384999</v>
      </c>
      <c r="AF1594" s="115">
        <v>-1</v>
      </c>
      <c r="AG1594" s="115">
        <v>-1</v>
      </c>
      <c r="AH1594" s="115">
        <v>-1</v>
      </c>
      <c r="AI1594" s="115">
        <v>-1</v>
      </c>
      <c r="AJ1594" s="115">
        <v>0</v>
      </c>
      <c r="AM1594" s="115" t="s">
        <v>348</v>
      </c>
      <c r="AN1594" s="115">
        <v>-1</v>
      </c>
      <c r="AQ1594" s="115">
        <v>609</v>
      </c>
      <c r="AR1594" s="115" t="s">
        <v>249</v>
      </c>
      <c r="AS1594" s="115" t="s">
        <v>358</v>
      </c>
      <c r="AT1594" s="115" t="s">
        <v>296</v>
      </c>
      <c r="AV1594" s="115">
        <v>25.420084659547999</v>
      </c>
      <c r="AW1594" s="115">
        <v>2.38707113E-2</v>
      </c>
    </row>
    <row r="1595" spans="1:49" x14ac:dyDescent="0.25">
      <c r="A1595" s="117">
        <v>450000</v>
      </c>
      <c r="B1595" s="117">
        <v>870000</v>
      </c>
      <c r="C1595" s="117">
        <v>880000</v>
      </c>
      <c r="D1595" s="115" t="s">
        <v>342</v>
      </c>
      <c r="E1595" s="115" t="s">
        <v>13</v>
      </c>
      <c r="F1595" s="115" t="s">
        <v>343</v>
      </c>
      <c r="G1595" s="115" t="s">
        <v>344</v>
      </c>
      <c r="H1595" s="115">
        <v>0.56000000000000005</v>
      </c>
      <c r="I1595" s="115">
        <v>0.48</v>
      </c>
      <c r="J1595" s="115" t="s">
        <v>350</v>
      </c>
      <c r="K1595" s="115">
        <v>5.6628957542999997E-4</v>
      </c>
      <c r="L1595" s="115">
        <v>3721.3570611383602</v>
      </c>
      <c r="M1595" s="115">
        <v>9.7405749074818697</v>
      </c>
      <c r="N1595" s="115">
        <v>1.53174550764935</v>
      </c>
      <c r="O1595" s="115">
        <v>5.5159860288799996E-3</v>
      </c>
      <c r="P1595" s="115">
        <v>8.6741151319999997E-4</v>
      </c>
      <c r="Q1595" s="115">
        <v>2.1073657102052401</v>
      </c>
      <c r="R1595" s="115">
        <v>1410</v>
      </c>
      <c r="S1595" s="115" t="s">
        <v>357</v>
      </c>
      <c r="T1595" s="115">
        <v>1410</v>
      </c>
      <c r="U1595" s="115" t="s">
        <v>352</v>
      </c>
      <c r="V1595" s="115" t="s">
        <v>350</v>
      </c>
      <c r="Z1595" s="115">
        <v>0</v>
      </c>
      <c r="AA1595" s="115">
        <v>1</v>
      </c>
      <c r="AB1595" s="115">
        <v>5.5159860288799996E-3</v>
      </c>
      <c r="AC1595" s="115">
        <v>8.6741151319999997E-4</v>
      </c>
      <c r="AD1595" s="115">
        <v>2.1073657102066901</v>
      </c>
      <c r="AF1595" s="115">
        <v>-1</v>
      </c>
      <c r="AG1595" s="115">
        <v>-1</v>
      </c>
      <c r="AH1595" s="115">
        <v>-1</v>
      </c>
      <c r="AI1595" s="115">
        <v>-1</v>
      </c>
      <c r="AJ1595" s="115">
        <v>0</v>
      </c>
      <c r="AM1595" s="115" t="s">
        <v>348</v>
      </c>
      <c r="AN1595" s="115">
        <v>-1</v>
      </c>
      <c r="AQ1595" s="115">
        <v>609</v>
      </c>
      <c r="AR1595" s="115" t="s">
        <v>249</v>
      </c>
      <c r="AS1595" s="115" t="s">
        <v>358</v>
      </c>
      <c r="AT1595" s="115" t="s">
        <v>296</v>
      </c>
      <c r="AV1595" s="115">
        <v>8.1222943842795008</v>
      </c>
      <c r="AW1595" s="115">
        <v>1.7091368E-3</v>
      </c>
    </row>
    <row r="1596" spans="1:49" x14ac:dyDescent="0.25">
      <c r="A1596" s="117">
        <v>450000</v>
      </c>
      <c r="B1596" s="117">
        <v>870000</v>
      </c>
      <c r="C1596" s="117">
        <v>880000</v>
      </c>
      <c r="D1596" s="115" t="s">
        <v>342</v>
      </c>
      <c r="E1596" s="115" t="s">
        <v>13</v>
      </c>
      <c r="F1596" s="115" t="s">
        <v>343</v>
      </c>
      <c r="G1596" s="115" t="s">
        <v>344</v>
      </c>
      <c r="H1596" s="115">
        <v>0.56000000000000005</v>
      </c>
      <c r="I1596" s="115">
        <v>0.48</v>
      </c>
      <c r="J1596" s="115" t="s">
        <v>345</v>
      </c>
      <c r="K1596" s="115">
        <v>8.7282041700600006E-3</v>
      </c>
      <c r="L1596" s="115">
        <v>3721.3570611383602</v>
      </c>
      <c r="M1596" s="115">
        <v>9.7405749074818697</v>
      </c>
      <c r="N1596" s="115">
        <v>1.53174550764935</v>
      </c>
      <c r="O1596" s="115">
        <v>8.5017726526270002E-2</v>
      </c>
      <c r="P1596" s="115">
        <v>1.3369387527330001E-2</v>
      </c>
      <c r="Q1596" s="115">
        <v>32.480764219313798</v>
      </c>
      <c r="R1596" s="115">
        <v>1410</v>
      </c>
      <c r="S1596" s="115" t="s">
        <v>357</v>
      </c>
      <c r="T1596" s="115">
        <v>1410</v>
      </c>
      <c r="U1596" s="115" t="s">
        <v>347</v>
      </c>
      <c r="V1596" s="115" t="s">
        <v>345</v>
      </c>
      <c r="Z1596" s="115">
        <v>0</v>
      </c>
      <c r="AA1596" s="115">
        <v>1</v>
      </c>
      <c r="AB1596" s="115">
        <v>8.5017726526270002E-2</v>
      </c>
      <c r="AC1596" s="115">
        <v>1.3369387527330001E-2</v>
      </c>
      <c r="AD1596" s="115">
        <v>32.480764219312199</v>
      </c>
      <c r="AF1596" s="115">
        <v>-1</v>
      </c>
      <c r="AG1596" s="115">
        <v>-1</v>
      </c>
      <c r="AH1596" s="115">
        <v>-1</v>
      </c>
      <c r="AI1596" s="115">
        <v>-1</v>
      </c>
      <c r="AJ1596" s="115">
        <v>0</v>
      </c>
      <c r="AM1596" s="115" t="s">
        <v>348</v>
      </c>
      <c r="AN1596" s="115">
        <v>-1</v>
      </c>
      <c r="AQ1596" s="115">
        <v>609</v>
      </c>
      <c r="AR1596" s="115" t="s">
        <v>249</v>
      </c>
      <c r="AS1596" s="115" t="s">
        <v>358</v>
      </c>
      <c r="AT1596" s="115" t="s">
        <v>296</v>
      </c>
      <c r="AV1596" s="115">
        <v>32.570387619100103</v>
      </c>
      <c r="AW1596" s="115">
        <v>2.6342874499999998E-2</v>
      </c>
    </row>
    <row r="1597" spans="1:49" x14ac:dyDescent="0.25">
      <c r="A1597" s="117">
        <v>450000</v>
      </c>
      <c r="B1597" s="117">
        <v>880000</v>
      </c>
      <c r="C1597" s="117">
        <v>880000</v>
      </c>
      <c r="D1597" s="115" t="s">
        <v>342</v>
      </c>
      <c r="E1597" s="115" t="s">
        <v>13</v>
      </c>
      <c r="F1597" s="115" t="s">
        <v>343</v>
      </c>
      <c r="G1597" s="115" t="s">
        <v>344</v>
      </c>
      <c r="H1597" s="115">
        <v>0.56000000000000005</v>
      </c>
      <c r="I1597" s="115">
        <v>0.48</v>
      </c>
      <c r="J1597" s="115" t="s">
        <v>350</v>
      </c>
      <c r="K1597" s="115">
        <v>0.10089866489594999</v>
      </c>
      <c r="L1597" s="115">
        <v>3695.9802375167401</v>
      </c>
      <c r="M1597" s="115">
        <v>9.2064256096435795</v>
      </c>
      <c r="N1597" s="115">
        <v>1.3537952612452899</v>
      </c>
      <c r="O1597" s="115">
        <v>0.92891605247695996</v>
      </c>
      <c r="P1597" s="115">
        <v>0.13659613440212001</v>
      </c>
      <c r="Q1597" s="115">
        <v>372.91947144727402</v>
      </c>
      <c r="R1597" s="115">
        <v>1200</v>
      </c>
      <c r="S1597" s="115" t="s">
        <v>351</v>
      </c>
      <c r="T1597" s="115">
        <v>1200</v>
      </c>
      <c r="U1597" s="115" t="s">
        <v>352</v>
      </c>
      <c r="V1597" s="115" t="s">
        <v>350</v>
      </c>
      <c r="Z1597" s="115">
        <v>0</v>
      </c>
      <c r="AA1597" s="115">
        <v>1</v>
      </c>
      <c r="AB1597" s="115">
        <v>0.92891605247695996</v>
      </c>
      <c r="AC1597" s="115">
        <v>0.13659613440212001</v>
      </c>
      <c r="AD1597" s="115">
        <v>667.32866583784903</v>
      </c>
      <c r="AF1597" s="115">
        <v>-1</v>
      </c>
      <c r="AG1597" s="115">
        <v>-1</v>
      </c>
      <c r="AH1597" s="115">
        <v>-1</v>
      </c>
      <c r="AI1597" s="115">
        <v>-1</v>
      </c>
      <c r="AJ1597" s="115">
        <v>0</v>
      </c>
      <c r="AM1597" s="115" t="s">
        <v>348</v>
      </c>
      <c r="AN1597" s="115">
        <v>-1</v>
      </c>
      <c r="AQ1597" s="115">
        <v>609</v>
      </c>
      <c r="AR1597" s="115" t="s">
        <v>249</v>
      </c>
      <c r="AS1597" s="115" t="s">
        <v>358</v>
      </c>
      <c r="AT1597" s="115" t="s">
        <v>296</v>
      </c>
      <c r="AV1597" s="115">
        <v>116.110044808217</v>
      </c>
      <c r="AW1597" s="115">
        <v>0.54122357330000004</v>
      </c>
    </row>
    <row r="1598" spans="1:49" x14ac:dyDescent="0.25">
      <c r="A1598" s="117">
        <v>450000</v>
      </c>
      <c r="B1598" s="117">
        <v>880000</v>
      </c>
      <c r="C1598" s="117">
        <v>880000</v>
      </c>
      <c r="D1598" s="115" t="s">
        <v>342</v>
      </c>
      <c r="E1598" s="115" t="s">
        <v>13</v>
      </c>
      <c r="F1598" s="115" t="s">
        <v>343</v>
      </c>
      <c r="G1598" s="115" t="s">
        <v>344</v>
      </c>
      <c r="H1598" s="115">
        <v>0.56000000000000005</v>
      </c>
      <c r="I1598" s="115">
        <v>0.48</v>
      </c>
      <c r="J1598" s="115" t="s">
        <v>350</v>
      </c>
      <c r="K1598" s="115">
        <v>5.4011499897E-4</v>
      </c>
      <c r="L1598" s="115">
        <v>3695.9802375167401</v>
      </c>
      <c r="M1598" s="115">
        <v>9.2064256096435795</v>
      </c>
      <c r="N1598" s="115">
        <v>1.3537952612452899</v>
      </c>
      <c r="O1598" s="115">
        <v>4.9725285587499998E-3</v>
      </c>
      <c r="P1598" s="115">
        <v>7.3120512613999999E-4</v>
      </c>
      <c r="Q1598" s="115">
        <v>1.99625436221275</v>
      </c>
      <c r="R1598" s="115">
        <v>1210</v>
      </c>
      <c r="S1598" s="115" t="s">
        <v>353</v>
      </c>
      <c r="T1598" s="115">
        <v>1210</v>
      </c>
      <c r="U1598" s="115" t="s">
        <v>352</v>
      </c>
      <c r="V1598" s="115" t="s">
        <v>350</v>
      </c>
      <c r="Z1598" s="115">
        <v>0</v>
      </c>
      <c r="AA1598" s="115">
        <v>1</v>
      </c>
      <c r="AB1598" s="115">
        <v>4.9725285587499998E-3</v>
      </c>
      <c r="AC1598" s="115">
        <v>7.3120512613999999E-4</v>
      </c>
      <c r="AD1598" s="115">
        <v>1.99625436221157</v>
      </c>
      <c r="AF1598" s="115">
        <v>-1</v>
      </c>
      <c r="AG1598" s="115">
        <v>-1</v>
      </c>
      <c r="AH1598" s="115">
        <v>-1</v>
      </c>
      <c r="AI1598" s="115">
        <v>-1</v>
      </c>
      <c r="AJ1598" s="115">
        <v>0</v>
      </c>
      <c r="AM1598" s="115" t="s">
        <v>348</v>
      </c>
      <c r="AN1598" s="115">
        <v>-1</v>
      </c>
      <c r="AQ1598" s="115">
        <v>609</v>
      </c>
      <c r="AR1598" s="115" t="s">
        <v>249</v>
      </c>
      <c r="AS1598" s="115" t="s">
        <v>358</v>
      </c>
      <c r="AT1598" s="115" t="s">
        <v>296</v>
      </c>
      <c r="AV1598" s="115">
        <v>27.1697762329824</v>
      </c>
      <c r="AW1598" s="115">
        <v>1.6190222E-3</v>
      </c>
    </row>
    <row r="1599" spans="1:49" x14ac:dyDescent="0.25">
      <c r="A1599" s="117">
        <v>450000</v>
      </c>
      <c r="B1599" s="117">
        <v>880000</v>
      </c>
      <c r="C1599" s="117">
        <v>880000</v>
      </c>
      <c r="D1599" s="115" t="s">
        <v>342</v>
      </c>
      <c r="E1599" s="115" t="s">
        <v>13</v>
      </c>
      <c r="F1599" s="115" t="s">
        <v>343</v>
      </c>
      <c r="G1599" s="115" t="s">
        <v>344</v>
      </c>
      <c r="H1599" s="115">
        <v>0.56000000000000005</v>
      </c>
      <c r="I1599" s="115">
        <v>0.48</v>
      </c>
      <c r="J1599" s="115" t="s">
        <v>350</v>
      </c>
      <c r="K1599" s="115">
        <v>3.1887422670800001E-3</v>
      </c>
      <c r="L1599" s="115">
        <v>3695.9802375167401</v>
      </c>
      <c r="M1599" s="115">
        <v>9.2064256096435795</v>
      </c>
      <c r="N1599" s="115">
        <v>1.3537952612452899</v>
      </c>
      <c r="O1599" s="115">
        <v>2.9356918470209999E-2</v>
      </c>
      <c r="P1599" s="115">
        <v>4.3169041705000003E-3</v>
      </c>
      <c r="Q1599" s="115">
        <v>11.785528401669399</v>
      </c>
      <c r="R1599" s="115">
        <v>1210</v>
      </c>
      <c r="S1599" s="115" t="s">
        <v>353</v>
      </c>
      <c r="T1599" s="115">
        <v>1210</v>
      </c>
      <c r="U1599" s="115" t="s">
        <v>352</v>
      </c>
      <c r="V1599" s="115" t="s">
        <v>350</v>
      </c>
      <c r="Z1599" s="115">
        <v>0</v>
      </c>
      <c r="AA1599" s="115">
        <v>1</v>
      </c>
      <c r="AB1599" s="115">
        <v>2.9356918470209999E-2</v>
      </c>
      <c r="AC1599" s="115">
        <v>4.3169041705000003E-3</v>
      </c>
      <c r="AD1599" s="115">
        <v>11.7855284016676</v>
      </c>
      <c r="AF1599" s="115">
        <v>-1</v>
      </c>
      <c r="AG1599" s="115">
        <v>-1</v>
      </c>
      <c r="AH1599" s="115">
        <v>-1</v>
      </c>
      <c r="AI1599" s="115">
        <v>-1</v>
      </c>
      <c r="AJ1599" s="115">
        <v>0</v>
      </c>
      <c r="AM1599" s="115" t="s">
        <v>348</v>
      </c>
      <c r="AN1599" s="115">
        <v>-1</v>
      </c>
      <c r="AQ1599" s="115">
        <v>609</v>
      </c>
      <c r="AR1599" s="115" t="s">
        <v>249</v>
      </c>
      <c r="AS1599" s="115" t="s">
        <v>358</v>
      </c>
      <c r="AT1599" s="115" t="s">
        <v>296</v>
      </c>
      <c r="AV1599" s="115">
        <v>44.874137406840099</v>
      </c>
      <c r="AW1599" s="115">
        <v>9.5584172000000005E-3</v>
      </c>
    </row>
    <row r="1600" spans="1:49" x14ac:dyDescent="0.25">
      <c r="A1600" s="117">
        <v>450000</v>
      </c>
      <c r="B1600" s="117">
        <v>880000</v>
      </c>
      <c r="C1600" s="117">
        <v>880000</v>
      </c>
      <c r="D1600" s="115" t="s">
        <v>342</v>
      </c>
      <c r="E1600" s="115" t="s">
        <v>13</v>
      </c>
      <c r="F1600" s="115" t="s">
        <v>343</v>
      </c>
      <c r="G1600" s="115" t="s">
        <v>344</v>
      </c>
      <c r="H1600" s="115">
        <v>0.56000000000000005</v>
      </c>
      <c r="I1600" s="115">
        <v>0.48</v>
      </c>
      <c r="J1600" s="115" t="s">
        <v>350</v>
      </c>
      <c r="K1600" s="115">
        <v>1.8329109781260001E-2</v>
      </c>
      <c r="L1600" s="115">
        <v>3695.98023834285</v>
      </c>
      <c r="M1600" s="115">
        <v>9.2064256117013805</v>
      </c>
      <c r="N1600" s="115">
        <v>1.3537952615478901</v>
      </c>
      <c r="O1600" s="115">
        <v>0.16874558572993001</v>
      </c>
      <c r="P1600" s="115">
        <v>2.481386197026E-2</v>
      </c>
      <c r="Q1600" s="115">
        <v>67.744027537975896</v>
      </c>
      <c r="R1600" s="115">
        <v>1200</v>
      </c>
      <c r="S1600" s="115" t="s">
        <v>351</v>
      </c>
      <c r="T1600" s="115">
        <v>1200</v>
      </c>
      <c r="U1600" s="115" t="s">
        <v>352</v>
      </c>
      <c r="V1600" s="115" t="s">
        <v>350</v>
      </c>
      <c r="Z1600" s="115">
        <v>0</v>
      </c>
      <c r="AA1600" s="115">
        <v>1</v>
      </c>
      <c r="AB1600" s="115">
        <v>0.16874558572993001</v>
      </c>
      <c r="AC1600" s="115">
        <v>2.481386197026E-2</v>
      </c>
      <c r="AD1600" s="115">
        <v>67.744027537974105</v>
      </c>
      <c r="AF1600" s="115">
        <v>-1</v>
      </c>
      <c r="AG1600" s="115">
        <v>-1</v>
      </c>
      <c r="AH1600" s="115">
        <v>-1</v>
      </c>
      <c r="AI1600" s="115">
        <v>-1</v>
      </c>
      <c r="AJ1600" s="115">
        <v>0</v>
      </c>
      <c r="AM1600" s="115" t="s">
        <v>348</v>
      </c>
      <c r="AN1600" s="115">
        <v>-1</v>
      </c>
      <c r="AQ1600" s="115">
        <v>609</v>
      </c>
      <c r="AR1600" s="115" t="s">
        <v>249</v>
      </c>
      <c r="AS1600" s="115" t="s">
        <v>358</v>
      </c>
      <c r="AT1600" s="115" t="s">
        <v>296</v>
      </c>
      <c r="AV1600" s="115">
        <v>103.020922668163</v>
      </c>
      <c r="AW1600" s="115">
        <v>5.4942439199999998E-2</v>
      </c>
    </row>
    <row r="1601" spans="1:49" x14ac:dyDescent="0.25">
      <c r="A1601" s="117">
        <v>450000</v>
      </c>
      <c r="B1601" s="117">
        <v>880000</v>
      </c>
      <c r="C1601" s="117">
        <v>880000</v>
      </c>
      <c r="D1601" s="115" t="s">
        <v>342</v>
      </c>
      <c r="E1601" s="115" t="s">
        <v>13</v>
      </c>
      <c r="F1601" s="115" t="s">
        <v>343</v>
      </c>
      <c r="G1601" s="115" t="s">
        <v>344</v>
      </c>
      <c r="H1601" s="115">
        <v>0.56000000000000005</v>
      </c>
      <c r="I1601" s="115">
        <v>0.48</v>
      </c>
      <c r="J1601" s="115" t="s">
        <v>350</v>
      </c>
      <c r="K1601" s="115">
        <v>4.5483076744680002E-2</v>
      </c>
      <c r="L1601" s="115">
        <v>3695.98023834285</v>
      </c>
      <c r="M1601" s="115">
        <v>9.2064256117013805</v>
      </c>
      <c r="N1601" s="115">
        <v>1.3537952615478901</v>
      </c>
      <c r="O1601" s="115">
        <v>0.41873656264123998</v>
      </c>
      <c r="P1601" s="115">
        <v>6.1574773777570001E-2</v>
      </c>
      <c r="Q1601" s="115">
        <v>168.10455282738701</v>
      </c>
      <c r="R1601" s="115">
        <v>1210</v>
      </c>
      <c r="S1601" s="115" t="s">
        <v>353</v>
      </c>
      <c r="T1601" s="115">
        <v>1210</v>
      </c>
      <c r="U1601" s="115" t="s">
        <v>352</v>
      </c>
      <c r="V1601" s="115" t="s">
        <v>350</v>
      </c>
      <c r="Z1601" s="115">
        <v>0</v>
      </c>
      <c r="AA1601" s="115">
        <v>1</v>
      </c>
      <c r="AB1601" s="115">
        <v>0.41873656264123998</v>
      </c>
      <c r="AC1601" s="115">
        <v>6.1574773777570001E-2</v>
      </c>
      <c r="AD1601" s="115">
        <v>168.10455282738701</v>
      </c>
      <c r="AF1601" s="115">
        <v>-1</v>
      </c>
      <c r="AG1601" s="115">
        <v>-1</v>
      </c>
      <c r="AH1601" s="115">
        <v>-1</v>
      </c>
      <c r="AI1601" s="115">
        <v>-1</v>
      </c>
      <c r="AJ1601" s="115">
        <v>0</v>
      </c>
      <c r="AM1601" s="115" t="s">
        <v>348</v>
      </c>
      <c r="AN1601" s="115">
        <v>-1</v>
      </c>
      <c r="AQ1601" s="115">
        <v>609</v>
      </c>
      <c r="AR1601" s="115" t="s">
        <v>249</v>
      </c>
      <c r="AS1601" s="115" t="s">
        <v>358</v>
      </c>
      <c r="AT1601" s="115" t="s">
        <v>296</v>
      </c>
      <c r="AV1601" s="115">
        <v>99.689603290785101</v>
      </c>
      <c r="AW1601" s="115">
        <v>0.1363378368</v>
      </c>
    </row>
    <row r="1602" spans="1:49" x14ac:dyDescent="0.25">
      <c r="A1602" s="117">
        <v>450000</v>
      </c>
      <c r="B1602" s="117">
        <v>880000</v>
      </c>
      <c r="C1602" s="117">
        <v>880000</v>
      </c>
      <c r="D1602" s="115" t="s">
        <v>342</v>
      </c>
      <c r="E1602" s="115" t="s">
        <v>13</v>
      </c>
      <c r="F1602" s="115" t="s">
        <v>343</v>
      </c>
      <c r="G1602" s="115" t="s">
        <v>344</v>
      </c>
      <c r="H1602" s="115">
        <v>0.56000000000000005</v>
      </c>
      <c r="I1602" s="115">
        <v>0.48</v>
      </c>
      <c r="J1602" s="115" t="s">
        <v>350</v>
      </c>
      <c r="K1602" s="115">
        <v>0.33582708191492</v>
      </c>
      <c r="L1602" s="115">
        <v>3695.98023834285</v>
      </c>
      <c r="M1602" s="115">
        <v>9.2064256117013805</v>
      </c>
      <c r="N1602" s="115">
        <v>1.3537952615478901</v>
      </c>
      <c r="O1602" s="115">
        <v>3.0917670480445198</v>
      </c>
      <c r="P1602" s="115">
        <v>0.45464111219587999</v>
      </c>
      <c r="Q1602" s="115">
        <v>1241.21025825791</v>
      </c>
      <c r="R1602" s="115">
        <v>1210</v>
      </c>
      <c r="S1602" s="115" t="s">
        <v>353</v>
      </c>
      <c r="T1602" s="115">
        <v>1210</v>
      </c>
      <c r="U1602" s="115" t="s">
        <v>352</v>
      </c>
      <c r="V1602" s="115" t="s">
        <v>350</v>
      </c>
      <c r="Z1602" s="115">
        <v>0</v>
      </c>
      <c r="AA1602" s="115">
        <v>1</v>
      </c>
      <c r="AB1602" s="115">
        <v>3.0917670480445198</v>
      </c>
      <c r="AC1602" s="115">
        <v>0.45464111219587999</v>
      </c>
      <c r="AD1602" s="115">
        <v>1241.21025825791</v>
      </c>
      <c r="AF1602" s="115">
        <v>-1</v>
      </c>
      <c r="AG1602" s="115">
        <v>-1</v>
      </c>
      <c r="AH1602" s="115">
        <v>-1</v>
      </c>
      <c r="AI1602" s="115">
        <v>-1</v>
      </c>
      <c r="AJ1602" s="115">
        <v>0</v>
      </c>
      <c r="AM1602" s="115" t="s">
        <v>348</v>
      </c>
      <c r="AN1602" s="115">
        <v>-1</v>
      </c>
      <c r="AQ1602" s="115">
        <v>609</v>
      </c>
      <c r="AR1602" s="115" t="s">
        <v>249</v>
      </c>
      <c r="AS1602" s="115" t="s">
        <v>358</v>
      </c>
      <c r="AT1602" s="115" t="s">
        <v>296</v>
      </c>
      <c r="AV1602" s="115">
        <v>150.96630363595901</v>
      </c>
      <c r="AW1602" s="115">
        <v>1.0066587657999999</v>
      </c>
    </row>
    <row r="1603" spans="1:49" x14ac:dyDescent="0.25">
      <c r="A1603" s="117">
        <v>450000</v>
      </c>
      <c r="B1603" s="117">
        <v>880000</v>
      </c>
      <c r="C1603" s="117">
        <v>880000</v>
      </c>
      <c r="D1603" s="115" t="s">
        <v>342</v>
      </c>
      <c r="E1603" s="115" t="s">
        <v>13</v>
      </c>
      <c r="F1603" s="115" t="s">
        <v>343</v>
      </c>
      <c r="G1603" s="115" t="s">
        <v>344</v>
      </c>
      <c r="H1603" s="115">
        <v>0.56000000000000005</v>
      </c>
      <c r="I1603" s="115">
        <v>0.48</v>
      </c>
      <c r="J1603" s="115" t="s">
        <v>350</v>
      </c>
      <c r="K1603" s="115">
        <v>0.18528817615203</v>
      </c>
      <c r="L1603" s="115">
        <v>3695.98023834285</v>
      </c>
      <c r="M1603" s="115">
        <v>9.2064256117013805</v>
      </c>
      <c r="N1603" s="115">
        <v>1.3537952615478901</v>
      </c>
      <c r="O1603" s="115">
        <v>1.70584181047155</v>
      </c>
      <c r="P1603" s="115">
        <v>0.25084225489547002</v>
      </c>
      <c r="Q1603" s="115">
        <v>684.82143745651899</v>
      </c>
      <c r="R1603" s="115">
        <v>1210</v>
      </c>
      <c r="S1603" s="115" t="s">
        <v>353</v>
      </c>
      <c r="T1603" s="115">
        <v>1210</v>
      </c>
      <c r="U1603" s="115" t="s">
        <v>352</v>
      </c>
      <c r="V1603" s="115" t="s">
        <v>350</v>
      </c>
      <c r="Z1603" s="115">
        <v>0</v>
      </c>
      <c r="AA1603" s="115">
        <v>1</v>
      </c>
      <c r="AB1603" s="115">
        <v>1.70584181047155</v>
      </c>
      <c r="AC1603" s="115">
        <v>0.25084225489547002</v>
      </c>
      <c r="AD1603" s="115">
        <v>684.82143745651899</v>
      </c>
      <c r="AF1603" s="115">
        <v>-1</v>
      </c>
      <c r="AG1603" s="115">
        <v>-1</v>
      </c>
      <c r="AH1603" s="115">
        <v>-1</v>
      </c>
      <c r="AI1603" s="115">
        <v>-1</v>
      </c>
      <c r="AJ1603" s="115">
        <v>0</v>
      </c>
      <c r="AM1603" s="115" t="s">
        <v>348</v>
      </c>
      <c r="AN1603" s="115">
        <v>-1</v>
      </c>
      <c r="AQ1603" s="115">
        <v>609</v>
      </c>
      <c r="AR1603" s="115" t="s">
        <v>249</v>
      </c>
      <c r="AS1603" s="115" t="s">
        <v>358</v>
      </c>
      <c r="AT1603" s="115" t="s">
        <v>296</v>
      </c>
      <c r="AV1603" s="115">
        <v>124.49872797401601</v>
      </c>
      <c r="AW1603" s="115">
        <v>0.55541073600000002</v>
      </c>
    </row>
    <row r="1604" spans="1:49" x14ac:dyDescent="0.25">
      <c r="A1604" s="117">
        <v>450000</v>
      </c>
      <c r="B1604" s="117">
        <v>880000</v>
      </c>
      <c r="C1604" s="117">
        <v>880000</v>
      </c>
      <c r="D1604" s="115" t="s">
        <v>342</v>
      </c>
      <c r="E1604" s="115" t="s">
        <v>13</v>
      </c>
      <c r="F1604" s="115" t="s">
        <v>343</v>
      </c>
      <c r="G1604" s="115" t="s">
        <v>344</v>
      </c>
      <c r="H1604" s="115">
        <v>0.56000000000000005</v>
      </c>
      <c r="I1604" s="115">
        <v>0.48</v>
      </c>
      <c r="J1604" s="115" t="s">
        <v>350</v>
      </c>
      <c r="K1604" s="115">
        <v>2.5021935030299998E-3</v>
      </c>
      <c r="L1604" s="115">
        <v>3695.98023834285</v>
      </c>
      <c r="M1604" s="115">
        <v>9.2064256117013805</v>
      </c>
      <c r="N1604" s="115">
        <v>1.3537952615478901</v>
      </c>
      <c r="O1604" s="115">
        <v>2.3036258351720001E-2</v>
      </c>
      <c r="P1604" s="115">
        <v>3.38745770787E-3</v>
      </c>
      <c r="Q1604" s="115">
        <v>9.24805773970877</v>
      </c>
      <c r="R1604" s="115">
        <v>1210</v>
      </c>
      <c r="S1604" s="115" t="s">
        <v>353</v>
      </c>
      <c r="T1604" s="115">
        <v>1210</v>
      </c>
      <c r="U1604" s="115" t="s">
        <v>352</v>
      </c>
      <c r="V1604" s="115" t="s">
        <v>350</v>
      </c>
      <c r="Z1604" s="115">
        <v>0</v>
      </c>
      <c r="AA1604" s="115">
        <v>1</v>
      </c>
      <c r="AB1604" s="115">
        <v>2.3036258351720001E-2</v>
      </c>
      <c r="AC1604" s="115">
        <v>3.38745770787E-3</v>
      </c>
      <c r="AD1604" s="115">
        <v>9.2480577397075105</v>
      </c>
      <c r="AF1604" s="115">
        <v>-1</v>
      </c>
      <c r="AG1604" s="115">
        <v>-1</v>
      </c>
      <c r="AH1604" s="115">
        <v>-1</v>
      </c>
      <c r="AI1604" s="115">
        <v>-1</v>
      </c>
      <c r="AJ1604" s="115">
        <v>0</v>
      </c>
      <c r="AM1604" s="115" t="s">
        <v>348</v>
      </c>
      <c r="AN1604" s="115">
        <v>-1</v>
      </c>
      <c r="AQ1604" s="115">
        <v>609</v>
      </c>
      <c r="AR1604" s="115" t="s">
        <v>249</v>
      </c>
      <c r="AS1604" s="115" t="s">
        <v>358</v>
      </c>
      <c r="AT1604" s="115" t="s">
        <v>296</v>
      </c>
      <c r="AV1604" s="115">
        <v>13.316210813229301</v>
      </c>
      <c r="AW1604" s="115">
        <v>7.5004523E-3</v>
      </c>
    </row>
    <row r="1605" spans="1:49" x14ac:dyDescent="0.25">
      <c r="A1605" s="117">
        <v>450000</v>
      </c>
      <c r="B1605" s="117">
        <v>880000</v>
      </c>
      <c r="C1605" s="117">
        <v>880000</v>
      </c>
      <c r="D1605" s="115" t="s">
        <v>342</v>
      </c>
      <c r="E1605" s="115" t="s">
        <v>13</v>
      </c>
      <c r="F1605" s="115" t="s">
        <v>343</v>
      </c>
      <c r="G1605" s="115" t="s">
        <v>344</v>
      </c>
      <c r="H1605" s="115">
        <v>0.56000000000000005</v>
      </c>
      <c r="I1605" s="115">
        <v>0.48</v>
      </c>
      <c r="J1605" s="115" t="s">
        <v>350</v>
      </c>
      <c r="K1605" s="115">
        <v>1.9012053501759999E-2</v>
      </c>
      <c r="L1605" s="115">
        <v>3695.98023834285</v>
      </c>
      <c r="M1605" s="115">
        <v>9.2064256117013805</v>
      </c>
      <c r="N1605" s="115">
        <v>1.3537952615478901</v>
      </c>
      <c r="O1605" s="115">
        <v>0.17503305628964</v>
      </c>
      <c r="P1605" s="115">
        <v>2.5738427942969998E-2</v>
      </c>
      <c r="Q1605" s="115">
        <v>70.268174032822103</v>
      </c>
      <c r="R1605" s="115">
        <v>1210</v>
      </c>
      <c r="S1605" s="115" t="s">
        <v>353</v>
      </c>
      <c r="T1605" s="115">
        <v>1210</v>
      </c>
      <c r="U1605" s="115" t="s">
        <v>352</v>
      </c>
      <c r="V1605" s="115" t="s">
        <v>350</v>
      </c>
      <c r="Z1605" s="115">
        <v>0</v>
      </c>
      <c r="AA1605" s="115">
        <v>1</v>
      </c>
      <c r="AB1605" s="115">
        <v>0.17503305628964</v>
      </c>
      <c r="AC1605" s="115">
        <v>2.5738427942969998E-2</v>
      </c>
      <c r="AD1605" s="115">
        <v>70.268174032821705</v>
      </c>
      <c r="AF1605" s="115">
        <v>-1</v>
      </c>
      <c r="AG1605" s="115">
        <v>-1</v>
      </c>
      <c r="AH1605" s="115">
        <v>-1</v>
      </c>
      <c r="AI1605" s="115">
        <v>-1</v>
      </c>
      <c r="AJ1605" s="115">
        <v>0</v>
      </c>
      <c r="AM1605" s="115" t="s">
        <v>348</v>
      </c>
      <c r="AN1605" s="115">
        <v>-1</v>
      </c>
      <c r="AQ1605" s="115">
        <v>609</v>
      </c>
      <c r="AR1605" s="115" t="s">
        <v>249</v>
      </c>
      <c r="AS1605" s="115" t="s">
        <v>358</v>
      </c>
      <c r="AT1605" s="115" t="s">
        <v>296</v>
      </c>
      <c r="AV1605" s="115">
        <v>64.202699435210803</v>
      </c>
      <c r="AW1605" s="115">
        <v>5.69895978E-2</v>
      </c>
    </row>
    <row r="1606" spans="1:49" x14ac:dyDescent="0.25">
      <c r="A1606" s="117">
        <v>450000</v>
      </c>
      <c r="B1606" s="117">
        <v>880000</v>
      </c>
      <c r="C1606" s="117">
        <v>880000</v>
      </c>
      <c r="D1606" s="115" t="s">
        <v>342</v>
      </c>
      <c r="E1606" s="115" t="s">
        <v>13</v>
      </c>
      <c r="F1606" s="115" t="s">
        <v>343</v>
      </c>
      <c r="G1606" s="115" t="s">
        <v>344</v>
      </c>
      <c r="H1606" s="115">
        <v>0.56000000000000005</v>
      </c>
      <c r="I1606" s="115">
        <v>0.48</v>
      </c>
      <c r="J1606" s="115" t="s">
        <v>350</v>
      </c>
      <c r="K1606" s="115">
        <v>1.1321761817059999E-2</v>
      </c>
      <c r="L1606" s="115">
        <v>3695.98023834285</v>
      </c>
      <c r="M1606" s="115">
        <v>9.2064256117013805</v>
      </c>
      <c r="N1606" s="115">
        <v>1.3537952615478901</v>
      </c>
      <c r="O1606" s="115">
        <v>0.10423295796217</v>
      </c>
      <c r="P1606" s="115">
        <v>1.532734750031E-2</v>
      </c>
      <c r="Q1606" s="115">
        <v>41.845007939082201</v>
      </c>
      <c r="R1606" s="115">
        <v>1210</v>
      </c>
      <c r="S1606" s="115" t="s">
        <v>353</v>
      </c>
      <c r="T1606" s="115">
        <v>1210</v>
      </c>
      <c r="U1606" s="115" t="s">
        <v>352</v>
      </c>
      <c r="V1606" s="115" t="s">
        <v>350</v>
      </c>
      <c r="Z1606" s="115">
        <v>0</v>
      </c>
      <c r="AA1606" s="115">
        <v>1</v>
      </c>
      <c r="AB1606" s="115">
        <v>0.10423295796217</v>
      </c>
      <c r="AC1606" s="115">
        <v>1.532734750031E-2</v>
      </c>
      <c r="AD1606" s="115">
        <v>41.8450079390825</v>
      </c>
      <c r="AF1606" s="115">
        <v>-1</v>
      </c>
      <c r="AG1606" s="115">
        <v>-1</v>
      </c>
      <c r="AH1606" s="115">
        <v>-1</v>
      </c>
      <c r="AI1606" s="115">
        <v>-1</v>
      </c>
      <c r="AJ1606" s="115">
        <v>0</v>
      </c>
      <c r="AM1606" s="115" t="s">
        <v>348</v>
      </c>
      <c r="AN1606" s="115">
        <v>-1</v>
      </c>
      <c r="AQ1606" s="115">
        <v>609</v>
      </c>
      <c r="AR1606" s="115" t="s">
        <v>249</v>
      </c>
      <c r="AS1606" s="115" t="s">
        <v>358</v>
      </c>
      <c r="AT1606" s="115" t="s">
        <v>296</v>
      </c>
      <c r="AV1606" s="115">
        <v>38.063401894269298</v>
      </c>
      <c r="AW1606" s="115">
        <v>3.3937557100000001E-2</v>
      </c>
    </row>
    <row r="1607" spans="1:49" x14ac:dyDescent="0.25">
      <c r="A1607" s="117">
        <v>450000</v>
      </c>
      <c r="B1607" s="117">
        <v>880000</v>
      </c>
      <c r="C1607" s="117">
        <v>880000</v>
      </c>
      <c r="D1607" s="115" t="s">
        <v>342</v>
      </c>
      <c r="E1607" s="115" t="s">
        <v>13</v>
      </c>
      <c r="F1607" s="115" t="s">
        <v>343</v>
      </c>
      <c r="G1607" s="115" t="s">
        <v>344</v>
      </c>
      <c r="H1607" s="115">
        <v>0.56000000000000005</v>
      </c>
      <c r="I1607" s="115">
        <v>0.48</v>
      </c>
      <c r="J1607" s="115" t="s">
        <v>350</v>
      </c>
      <c r="K1607" s="115">
        <v>8.6748095305180004E-2</v>
      </c>
      <c r="L1607" s="115">
        <v>3738.6576945567099</v>
      </c>
      <c r="M1607" s="115">
        <v>10.6603133498002</v>
      </c>
      <c r="N1607" s="115">
        <v>2.0290336582980002</v>
      </c>
      <c r="O1607" s="115">
        <v>0.92476187845159996</v>
      </c>
      <c r="P1607" s="115">
        <v>0.17601480516745999</v>
      </c>
      <c r="Q1607" s="115">
        <v>324.32143400086898</v>
      </c>
      <c r="R1607" s="115">
        <v>1300</v>
      </c>
      <c r="S1607" s="115" t="s">
        <v>346</v>
      </c>
      <c r="T1607" s="115">
        <v>1300</v>
      </c>
      <c r="U1607" s="115" t="s">
        <v>352</v>
      </c>
      <c r="V1607" s="115" t="s">
        <v>350</v>
      </c>
      <c r="Z1607" s="115">
        <v>0</v>
      </c>
      <c r="AA1607" s="115">
        <v>1</v>
      </c>
      <c r="AB1607" s="115">
        <v>0.92476187845159996</v>
      </c>
      <c r="AC1607" s="115">
        <v>0.17601480516745999</v>
      </c>
      <c r="AD1607" s="115">
        <v>324.32143400087</v>
      </c>
      <c r="AF1607" s="115">
        <v>-1</v>
      </c>
      <c r="AG1607" s="115">
        <v>-1</v>
      </c>
      <c r="AH1607" s="115">
        <v>-1</v>
      </c>
      <c r="AI1607" s="115">
        <v>-1</v>
      </c>
      <c r="AJ1607" s="115">
        <v>0</v>
      </c>
      <c r="AM1607" s="115" t="s">
        <v>348</v>
      </c>
      <c r="AN1607" s="115">
        <v>-1</v>
      </c>
      <c r="AQ1607" s="115">
        <v>609</v>
      </c>
      <c r="AR1607" s="115" t="s">
        <v>249</v>
      </c>
      <c r="AS1607" s="115" t="s">
        <v>358</v>
      </c>
      <c r="AT1607" s="115" t="s">
        <v>296</v>
      </c>
      <c r="AV1607" s="115">
        <v>194.298736312866</v>
      </c>
      <c r="AW1607" s="115">
        <v>0.26303441519999998</v>
      </c>
    </row>
    <row r="1608" spans="1:49" x14ac:dyDescent="0.25">
      <c r="A1608" s="117">
        <v>450000</v>
      </c>
      <c r="B1608" s="117">
        <v>880000</v>
      </c>
      <c r="C1608" s="117">
        <v>880000</v>
      </c>
      <c r="D1608" s="115" t="s">
        <v>342</v>
      </c>
      <c r="E1608" s="115" t="s">
        <v>13</v>
      </c>
      <c r="F1608" s="115" t="s">
        <v>343</v>
      </c>
      <c r="G1608" s="115" t="s">
        <v>344</v>
      </c>
      <c r="H1608" s="115">
        <v>0.56000000000000005</v>
      </c>
      <c r="I1608" s="115">
        <v>0.48</v>
      </c>
      <c r="J1608" s="115" t="s">
        <v>345</v>
      </c>
      <c r="K1608" s="115">
        <v>6.620860067E-5</v>
      </c>
      <c r="L1608" s="115">
        <v>3738.6576945567099</v>
      </c>
      <c r="M1608" s="115">
        <v>10.6603133498002</v>
      </c>
      <c r="N1608" s="115">
        <v>2.0290336582980002</v>
      </c>
      <c r="O1608" s="115">
        <v>7.0580442965000002E-4</v>
      </c>
      <c r="P1608" s="115">
        <v>1.3433947924000001E-4</v>
      </c>
      <c r="Q1608" s="115">
        <v>0.24753129436315999</v>
      </c>
      <c r="R1608" s="115">
        <v>1300</v>
      </c>
      <c r="S1608" s="115" t="s">
        <v>346</v>
      </c>
      <c r="T1608" s="115">
        <v>1300</v>
      </c>
      <c r="U1608" s="115" t="s">
        <v>347</v>
      </c>
      <c r="V1608" s="115" t="s">
        <v>345</v>
      </c>
      <c r="Z1608" s="115">
        <v>0</v>
      </c>
      <c r="AA1608" s="115">
        <v>1</v>
      </c>
      <c r="AB1608" s="115">
        <v>7.0580442965000002E-4</v>
      </c>
      <c r="AC1608" s="115">
        <v>1.3433947924000001E-4</v>
      </c>
      <c r="AD1608" s="115">
        <v>0.24753129436346</v>
      </c>
      <c r="AF1608" s="115">
        <v>-1</v>
      </c>
      <c r="AG1608" s="115">
        <v>-1</v>
      </c>
      <c r="AH1608" s="115">
        <v>-1</v>
      </c>
      <c r="AI1608" s="115">
        <v>-1</v>
      </c>
      <c r="AJ1608" s="115">
        <v>0</v>
      </c>
      <c r="AM1608" s="115" t="s">
        <v>348</v>
      </c>
      <c r="AN1608" s="115">
        <v>-1</v>
      </c>
      <c r="AQ1608" s="115">
        <v>609</v>
      </c>
      <c r="AR1608" s="115" t="s">
        <v>249</v>
      </c>
      <c r="AS1608" s="115" t="s">
        <v>358</v>
      </c>
      <c r="AT1608" s="115" t="s">
        <v>296</v>
      </c>
      <c r="AV1608" s="115">
        <v>2.84158250651938</v>
      </c>
      <c r="AW1608" s="115">
        <v>2.0075529999999999E-4</v>
      </c>
    </row>
    <row r="1609" spans="1:49" x14ac:dyDescent="0.25">
      <c r="A1609" s="117">
        <v>450000</v>
      </c>
      <c r="B1609" s="117">
        <v>880000</v>
      </c>
      <c r="C1609" s="117">
        <v>880000</v>
      </c>
      <c r="D1609" s="115" t="s">
        <v>342</v>
      </c>
      <c r="E1609" s="115" t="s">
        <v>13</v>
      </c>
      <c r="F1609" s="115" t="s">
        <v>343</v>
      </c>
      <c r="G1609" s="115" t="s">
        <v>344</v>
      </c>
      <c r="H1609" s="115">
        <v>0.56000000000000005</v>
      </c>
      <c r="I1609" s="115">
        <v>0.48</v>
      </c>
      <c r="J1609" s="115" t="s">
        <v>350</v>
      </c>
      <c r="K1609" s="115">
        <v>3.3620771323850003E-2</v>
      </c>
      <c r="L1609" s="115">
        <v>3738.6576945567099</v>
      </c>
      <c r="M1609" s="115">
        <v>10.6603133498002</v>
      </c>
      <c r="N1609" s="115">
        <v>2.0290336582980002</v>
      </c>
      <c r="O1609" s="115">
        <v>0.35840795737425002</v>
      </c>
      <c r="P1609" s="115">
        <v>6.821767663403E-2</v>
      </c>
      <c r="Q1609" s="115">
        <v>125.696555406854</v>
      </c>
      <c r="R1609" s="115">
        <v>1200</v>
      </c>
      <c r="S1609" s="115" t="s">
        <v>351</v>
      </c>
      <c r="T1609" s="115">
        <v>1200</v>
      </c>
      <c r="U1609" s="115" t="s">
        <v>352</v>
      </c>
      <c r="V1609" s="115" t="s">
        <v>350</v>
      </c>
      <c r="Z1609" s="115">
        <v>0</v>
      </c>
      <c r="AA1609" s="115">
        <v>1</v>
      </c>
      <c r="AB1609" s="115">
        <v>0.35840795737425002</v>
      </c>
      <c r="AC1609" s="115">
        <v>6.821767663403E-2</v>
      </c>
      <c r="AD1609" s="115">
        <v>125.696555406855</v>
      </c>
      <c r="AF1609" s="115">
        <v>-1</v>
      </c>
      <c r="AG1609" s="115">
        <v>-1</v>
      </c>
      <c r="AH1609" s="115">
        <v>-1</v>
      </c>
      <c r="AI1609" s="115">
        <v>-1</v>
      </c>
      <c r="AJ1609" s="115">
        <v>0</v>
      </c>
      <c r="AM1609" s="115" t="s">
        <v>348</v>
      </c>
      <c r="AN1609" s="115">
        <v>-1</v>
      </c>
      <c r="AQ1609" s="115">
        <v>609</v>
      </c>
      <c r="AR1609" s="115" t="s">
        <v>249</v>
      </c>
      <c r="AS1609" s="115" t="s">
        <v>358</v>
      </c>
      <c r="AT1609" s="115" t="s">
        <v>296</v>
      </c>
      <c r="AV1609" s="115">
        <v>107.623682000488</v>
      </c>
      <c r="AW1609" s="115">
        <v>0.1019436784</v>
      </c>
    </row>
    <row r="1610" spans="1:49" x14ac:dyDescent="0.25">
      <c r="A1610" s="117">
        <v>450000</v>
      </c>
      <c r="B1610" s="117">
        <v>880000</v>
      </c>
      <c r="C1610" s="117">
        <v>880000</v>
      </c>
      <c r="D1610" s="115" t="s">
        <v>342</v>
      </c>
      <c r="E1610" s="115" t="s">
        <v>13</v>
      </c>
      <c r="F1610" s="115" t="s">
        <v>343</v>
      </c>
      <c r="G1610" s="115" t="s">
        <v>344</v>
      </c>
      <c r="H1610" s="115">
        <v>0.56000000000000005</v>
      </c>
      <c r="I1610" s="115">
        <v>0.48</v>
      </c>
      <c r="J1610" s="115" t="s">
        <v>350</v>
      </c>
      <c r="K1610" s="115">
        <v>0.49681334641823</v>
      </c>
      <c r="L1610" s="115">
        <v>3738.6576945567099</v>
      </c>
      <c r="M1610" s="115">
        <v>10.6603133498002</v>
      </c>
      <c r="N1610" s="115">
        <v>2.0290336582980002</v>
      </c>
      <c r="O1610" s="115">
        <v>5.2961859491812602</v>
      </c>
      <c r="P1610" s="115">
        <v>1.0080510017742701</v>
      </c>
      <c r="Q1610" s="115">
        <v>1857.4150403450101</v>
      </c>
      <c r="R1610" s="115">
        <v>1300</v>
      </c>
      <c r="S1610" s="115" t="s">
        <v>346</v>
      </c>
      <c r="T1610" s="115">
        <v>1300</v>
      </c>
      <c r="U1610" s="115" t="s">
        <v>352</v>
      </c>
      <c r="V1610" s="115" t="s">
        <v>350</v>
      </c>
      <c r="Z1610" s="115">
        <v>0</v>
      </c>
      <c r="AA1610" s="115">
        <v>1</v>
      </c>
      <c r="AB1610" s="115">
        <v>5.2961859491812602</v>
      </c>
      <c r="AC1610" s="115">
        <v>1.0080510017742701</v>
      </c>
      <c r="AD1610" s="115">
        <v>1857.4150403450101</v>
      </c>
      <c r="AF1610" s="115">
        <v>-1</v>
      </c>
      <c r="AG1610" s="115">
        <v>-1</v>
      </c>
      <c r="AH1610" s="115">
        <v>-1</v>
      </c>
      <c r="AI1610" s="115">
        <v>-1</v>
      </c>
      <c r="AJ1610" s="115">
        <v>0</v>
      </c>
      <c r="AM1610" s="115" t="s">
        <v>348</v>
      </c>
      <c r="AN1610" s="115">
        <v>-1</v>
      </c>
      <c r="AQ1610" s="115">
        <v>609</v>
      </c>
      <c r="AR1610" s="115" t="s">
        <v>249</v>
      </c>
      <c r="AS1610" s="115" t="s">
        <v>358</v>
      </c>
      <c r="AT1610" s="115" t="s">
        <v>296</v>
      </c>
      <c r="AV1610" s="115">
        <v>178.352450526349</v>
      </c>
      <c r="AW1610" s="115">
        <v>1.5064193351999999</v>
      </c>
    </row>
    <row r="1611" spans="1:49" x14ac:dyDescent="0.25">
      <c r="A1611" s="117">
        <v>450000</v>
      </c>
      <c r="B1611" s="117">
        <v>880000</v>
      </c>
      <c r="C1611" s="117">
        <v>880000</v>
      </c>
      <c r="D1611" s="115" t="s">
        <v>342</v>
      </c>
      <c r="E1611" s="115" t="s">
        <v>13</v>
      </c>
      <c r="F1611" s="115" t="s">
        <v>343</v>
      </c>
      <c r="G1611" s="115" t="s">
        <v>344</v>
      </c>
      <c r="H1611" s="115">
        <v>0.56000000000000005</v>
      </c>
      <c r="I1611" s="115">
        <v>0.48</v>
      </c>
      <c r="J1611" s="115" t="s">
        <v>345</v>
      </c>
      <c r="K1611" s="115">
        <v>5.1503204296999997E-4</v>
      </c>
      <c r="L1611" s="115">
        <v>3738.6576945567099</v>
      </c>
      <c r="M1611" s="115">
        <v>10.6603133498002</v>
      </c>
      <c r="N1611" s="115">
        <v>2.0290336582980002</v>
      </c>
      <c r="O1611" s="115">
        <v>5.49040296329E-3</v>
      </c>
      <c r="P1611" s="115">
        <v>1.04501735029E-3</v>
      </c>
      <c r="Q1611" s="115">
        <v>1.92552851040801</v>
      </c>
      <c r="R1611" s="115">
        <v>1300</v>
      </c>
      <c r="S1611" s="115" t="s">
        <v>346</v>
      </c>
      <c r="T1611" s="115">
        <v>1300</v>
      </c>
      <c r="U1611" s="115" t="s">
        <v>347</v>
      </c>
      <c r="V1611" s="115" t="s">
        <v>345</v>
      </c>
      <c r="Z1611" s="115">
        <v>0</v>
      </c>
      <c r="AA1611" s="115">
        <v>1</v>
      </c>
      <c r="AB1611" s="115">
        <v>5.49040296329E-3</v>
      </c>
      <c r="AC1611" s="115">
        <v>1.04501735029E-3</v>
      </c>
      <c r="AD1611" s="115">
        <v>1.9255285104088999</v>
      </c>
      <c r="AF1611" s="115">
        <v>-1</v>
      </c>
      <c r="AG1611" s="115">
        <v>-1</v>
      </c>
      <c r="AH1611" s="115">
        <v>-1</v>
      </c>
      <c r="AI1611" s="115">
        <v>-1</v>
      </c>
      <c r="AJ1611" s="115">
        <v>0</v>
      </c>
      <c r="AM1611" s="115" t="s">
        <v>348</v>
      </c>
      <c r="AN1611" s="115">
        <v>-1</v>
      </c>
      <c r="AQ1611" s="115">
        <v>609</v>
      </c>
      <c r="AR1611" s="115" t="s">
        <v>249</v>
      </c>
      <c r="AS1611" s="115" t="s">
        <v>358</v>
      </c>
      <c r="AT1611" s="115" t="s">
        <v>296</v>
      </c>
      <c r="AV1611" s="115">
        <v>7.9679777007159096</v>
      </c>
      <c r="AW1611" s="115">
        <v>1.5616613999999999E-3</v>
      </c>
    </row>
    <row r="1612" spans="1:49" x14ac:dyDescent="0.25">
      <c r="A1612" s="117">
        <v>540000</v>
      </c>
      <c r="B1612" s="117">
        <v>720000</v>
      </c>
      <c r="C1612" s="117">
        <v>720000</v>
      </c>
      <c r="D1612" s="115" t="s">
        <v>342</v>
      </c>
      <c r="E1612" s="115" t="s">
        <v>13</v>
      </c>
      <c r="F1612" s="115" t="s">
        <v>343</v>
      </c>
      <c r="G1612" s="115" t="s">
        <v>344</v>
      </c>
      <c r="H1612" s="115">
        <v>0.56000000000000005</v>
      </c>
      <c r="I1612" s="115">
        <v>0.48</v>
      </c>
      <c r="J1612" s="115" t="s">
        <v>350</v>
      </c>
      <c r="K1612" s="115">
        <v>0.18334376207028999</v>
      </c>
      <c r="L1612" s="115">
        <v>3688.32792874495</v>
      </c>
      <c r="M1612" s="115">
        <v>9.1885121497232092</v>
      </c>
      <c r="N1612" s="115">
        <v>1.35120013659794</v>
      </c>
      <c r="O1612" s="115">
        <v>1.6846563853588501</v>
      </c>
      <c r="P1612" s="115">
        <v>0.24773411635376</v>
      </c>
      <c r="Q1612" s="115">
        <v>676.23191820503496</v>
      </c>
      <c r="R1612" s="115">
        <v>1200</v>
      </c>
      <c r="S1612" s="115" t="s">
        <v>351</v>
      </c>
      <c r="T1612" s="115">
        <v>1200</v>
      </c>
      <c r="U1612" s="115" t="s">
        <v>352</v>
      </c>
      <c r="V1612" s="115" t="s">
        <v>350</v>
      </c>
      <c r="Z1612" s="115">
        <v>0</v>
      </c>
      <c r="AA1612" s="115">
        <v>1</v>
      </c>
      <c r="AB1612" s="115">
        <v>1.6846563853588501</v>
      </c>
      <c r="AC1612" s="115">
        <v>0.24773411635376</v>
      </c>
      <c r="AD1612" s="115">
        <v>676.23191820503496</v>
      </c>
      <c r="AF1612" s="115">
        <v>-1</v>
      </c>
      <c r="AG1612" s="115">
        <v>-1</v>
      </c>
      <c r="AH1612" s="115">
        <v>-1</v>
      </c>
      <c r="AI1612" s="115">
        <v>-1</v>
      </c>
      <c r="AJ1612" s="115">
        <v>0</v>
      </c>
      <c r="AM1612" s="115" t="s">
        <v>348</v>
      </c>
      <c r="AN1612" s="115">
        <v>-1</v>
      </c>
      <c r="AQ1612" s="115">
        <v>609</v>
      </c>
      <c r="AR1612" s="115" t="s">
        <v>249</v>
      </c>
      <c r="AS1612" s="115" t="s">
        <v>358</v>
      </c>
      <c r="AT1612" s="115" t="s">
        <v>296</v>
      </c>
      <c r="AV1612" s="115">
        <v>164.04481591349401</v>
      </c>
      <c r="AW1612" s="115">
        <v>0.54844437810000002</v>
      </c>
    </row>
    <row r="1613" spans="1:49" x14ac:dyDescent="0.25">
      <c r="A1613" s="117">
        <v>540000</v>
      </c>
      <c r="B1613" s="117">
        <v>720000</v>
      </c>
      <c r="C1613" s="117">
        <v>720000</v>
      </c>
      <c r="D1613" s="115" t="s">
        <v>342</v>
      </c>
      <c r="E1613" s="115" t="s">
        <v>13</v>
      </c>
      <c r="F1613" s="115" t="s">
        <v>343</v>
      </c>
      <c r="G1613" s="115" t="s">
        <v>344</v>
      </c>
      <c r="H1613" s="115">
        <v>0.56000000000000005</v>
      </c>
      <c r="I1613" s="115">
        <v>0.48</v>
      </c>
      <c r="J1613" s="115" t="s">
        <v>350</v>
      </c>
      <c r="K1613" s="115">
        <v>5.7633193066499999E-3</v>
      </c>
      <c r="L1613" s="115">
        <v>3688.32792874495</v>
      </c>
      <c r="M1613" s="115">
        <v>9.1885121497232092</v>
      </c>
      <c r="N1613" s="115">
        <v>1.35120013659794</v>
      </c>
      <c r="O1613" s="115">
        <v>5.2956329471910001E-2</v>
      </c>
      <c r="P1613" s="115">
        <v>7.7873978344000002E-3</v>
      </c>
      <c r="Q1613" s="115">
        <v>21.2570115610032</v>
      </c>
      <c r="R1613" s="115">
        <v>1210</v>
      </c>
      <c r="S1613" s="115" t="s">
        <v>353</v>
      </c>
      <c r="T1613" s="115">
        <v>1210</v>
      </c>
      <c r="U1613" s="115" t="s">
        <v>352</v>
      </c>
      <c r="V1613" s="115" t="s">
        <v>350</v>
      </c>
      <c r="Z1613" s="115">
        <v>0</v>
      </c>
      <c r="AA1613" s="115">
        <v>1</v>
      </c>
      <c r="AB1613" s="115">
        <v>5.2956329471910001E-2</v>
      </c>
      <c r="AC1613" s="115">
        <v>7.7873978344000002E-3</v>
      </c>
      <c r="AD1613" s="115">
        <v>21.257011561003601</v>
      </c>
      <c r="AF1613" s="115">
        <v>-1</v>
      </c>
      <c r="AG1613" s="115">
        <v>-1</v>
      </c>
      <c r="AH1613" s="115">
        <v>-1</v>
      </c>
      <c r="AI1613" s="115">
        <v>-1</v>
      </c>
      <c r="AJ1613" s="115">
        <v>0</v>
      </c>
      <c r="AM1613" s="115" t="s">
        <v>348</v>
      </c>
      <c r="AN1613" s="115">
        <v>-1</v>
      </c>
      <c r="AQ1613" s="115">
        <v>609</v>
      </c>
      <c r="AR1613" s="115" t="s">
        <v>249</v>
      </c>
      <c r="AS1613" s="115" t="s">
        <v>358</v>
      </c>
      <c r="AT1613" s="115" t="s">
        <v>296</v>
      </c>
      <c r="AV1613" s="115">
        <v>40.029629238814302</v>
      </c>
      <c r="AW1613" s="115">
        <v>1.7240074300000002E-2</v>
      </c>
    </row>
    <row r="1614" spans="1:49" x14ac:dyDescent="0.25">
      <c r="A1614" s="117">
        <v>540000</v>
      </c>
      <c r="B1614" s="117">
        <v>720000</v>
      </c>
      <c r="C1614" s="117">
        <v>720000</v>
      </c>
      <c r="D1614" s="115" t="s">
        <v>342</v>
      </c>
      <c r="E1614" s="115" t="s">
        <v>13</v>
      </c>
      <c r="F1614" s="115" t="s">
        <v>343</v>
      </c>
      <c r="G1614" s="115" t="s">
        <v>344</v>
      </c>
      <c r="H1614" s="115">
        <v>0.56000000000000005</v>
      </c>
      <c r="I1614" s="115">
        <v>0.48</v>
      </c>
      <c r="J1614" s="115" t="s">
        <v>350</v>
      </c>
      <c r="K1614" s="115">
        <v>0.10553342897822</v>
      </c>
      <c r="L1614" s="115">
        <v>3688.32792874495</v>
      </c>
      <c r="M1614" s="115">
        <v>9.1885121497232092</v>
      </c>
      <c r="N1614" s="115">
        <v>1.35120013659794</v>
      </c>
      <c r="O1614" s="115">
        <v>0.96969519436835006</v>
      </c>
      <c r="P1614" s="115">
        <v>0.14259678365101999</v>
      </c>
      <c r="Q1614" s="115">
        <v>389.24189351660198</v>
      </c>
      <c r="R1614" s="115">
        <v>1210</v>
      </c>
      <c r="S1614" s="115" t="s">
        <v>353</v>
      </c>
      <c r="T1614" s="115">
        <v>1210</v>
      </c>
      <c r="U1614" s="115" t="s">
        <v>352</v>
      </c>
      <c r="V1614" s="115" t="s">
        <v>350</v>
      </c>
      <c r="Z1614" s="115">
        <v>0</v>
      </c>
      <c r="AA1614" s="115">
        <v>1</v>
      </c>
      <c r="AB1614" s="115">
        <v>0.96969519436835006</v>
      </c>
      <c r="AC1614" s="115">
        <v>0.14259678365101999</v>
      </c>
      <c r="AD1614" s="115">
        <v>389.24189351660198</v>
      </c>
      <c r="AF1614" s="115">
        <v>-1</v>
      </c>
      <c r="AG1614" s="115">
        <v>-1</v>
      </c>
      <c r="AH1614" s="115">
        <v>-1</v>
      </c>
      <c r="AI1614" s="115">
        <v>-1</v>
      </c>
      <c r="AJ1614" s="115">
        <v>0</v>
      </c>
      <c r="AM1614" s="115" t="s">
        <v>348</v>
      </c>
      <c r="AN1614" s="115">
        <v>-1</v>
      </c>
      <c r="AQ1614" s="115">
        <v>609</v>
      </c>
      <c r="AR1614" s="115" t="s">
        <v>249</v>
      </c>
      <c r="AS1614" s="115" t="s">
        <v>358</v>
      </c>
      <c r="AT1614" s="115" t="s">
        <v>296</v>
      </c>
      <c r="AV1614" s="115">
        <v>83.186054221843307</v>
      </c>
      <c r="AW1614" s="115">
        <v>0.31568685610000002</v>
      </c>
    </row>
    <row r="1615" spans="1:49" x14ac:dyDescent="0.25">
      <c r="A1615" s="117">
        <v>540000</v>
      </c>
      <c r="B1615" s="117">
        <v>720000</v>
      </c>
      <c r="C1615" s="117">
        <v>720000</v>
      </c>
      <c r="D1615" s="115" t="s">
        <v>342</v>
      </c>
      <c r="E1615" s="115" t="s">
        <v>13</v>
      </c>
      <c r="F1615" s="115" t="s">
        <v>343</v>
      </c>
      <c r="G1615" s="115" t="s">
        <v>344</v>
      </c>
      <c r="H1615" s="115">
        <v>0.56000000000000005</v>
      </c>
      <c r="I1615" s="115">
        <v>0.48</v>
      </c>
      <c r="J1615" s="115" t="s">
        <v>350</v>
      </c>
      <c r="K1615" s="115">
        <v>0.10445926508353</v>
      </c>
      <c r="L1615" s="115">
        <v>3688.32792874495</v>
      </c>
      <c r="M1615" s="115">
        <v>9.1885121497232092</v>
      </c>
      <c r="N1615" s="115">
        <v>1.35120013659794</v>
      </c>
      <c r="O1615" s="115">
        <v>0.95982522637117995</v>
      </c>
      <c r="P1615" s="115">
        <v>0.14114537324977999</v>
      </c>
      <c r="Q1615" s="115">
        <v>385.28002482376002</v>
      </c>
      <c r="R1615" s="115">
        <v>1210</v>
      </c>
      <c r="S1615" s="115" t="s">
        <v>353</v>
      </c>
      <c r="T1615" s="115">
        <v>1210</v>
      </c>
      <c r="U1615" s="115" t="s">
        <v>352</v>
      </c>
      <c r="V1615" s="115" t="s">
        <v>350</v>
      </c>
      <c r="Z1615" s="115">
        <v>0</v>
      </c>
      <c r="AA1615" s="115">
        <v>1</v>
      </c>
      <c r="AB1615" s="115">
        <v>0.95982522637117995</v>
      </c>
      <c r="AC1615" s="115">
        <v>0.14114537324977999</v>
      </c>
      <c r="AD1615" s="115">
        <v>385.28002482376002</v>
      </c>
      <c r="AF1615" s="115">
        <v>-1</v>
      </c>
      <c r="AG1615" s="115">
        <v>-1</v>
      </c>
      <c r="AH1615" s="115">
        <v>-1</v>
      </c>
      <c r="AI1615" s="115">
        <v>-1</v>
      </c>
      <c r="AJ1615" s="115">
        <v>0</v>
      </c>
      <c r="AM1615" s="115" t="s">
        <v>348</v>
      </c>
      <c r="AN1615" s="115">
        <v>-1</v>
      </c>
      <c r="AQ1615" s="115">
        <v>609</v>
      </c>
      <c r="AR1615" s="115" t="s">
        <v>249</v>
      </c>
      <c r="AS1615" s="115" t="s">
        <v>358</v>
      </c>
      <c r="AT1615" s="115" t="s">
        <v>296</v>
      </c>
      <c r="AV1615" s="115">
        <v>83.031484544723796</v>
      </c>
      <c r="AW1615" s="115">
        <v>0.31247366170000002</v>
      </c>
    </row>
    <row r="1616" spans="1:49" x14ac:dyDescent="0.25">
      <c r="A1616" s="117">
        <v>540000</v>
      </c>
      <c r="B1616" s="117">
        <v>720000</v>
      </c>
      <c r="C1616" s="117">
        <v>720000</v>
      </c>
      <c r="D1616" s="115" t="s">
        <v>342</v>
      </c>
      <c r="E1616" s="115" t="s">
        <v>13</v>
      </c>
      <c r="F1616" s="115" t="s">
        <v>343</v>
      </c>
      <c r="G1616" s="115" t="s">
        <v>344</v>
      </c>
      <c r="H1616" s="115">
        <v>0.56000000000000005</v>
      </c>
      <c r="I1616" s="115">
        <v>0.48</v>
      </c>
      <c r="J1616" s="115" t="s">
        <v>350</v>
      </c>
      <c r="K1616" s="115">
        <v>1.0062757310729999E-2</v>
      </c>
      <c r="L1616" s="115">
        <v>3688.32792874495</v>
      </c>
      <c r="M1616" s="115">
        <v>9.1885121497232092</v>
      </c>
      <c r="N1616" s="115">
        <v>1.35120013659794</v>
      </c>
      <c r="O1616" s="115">
        <v>9.2461767809429996E-2</v>
      </c>
      <c r="P1616" s="115">
        <v>1.359679905282E-2</v>
      </c>
      <c r="Q1616" s="115">
        <v>37.114748829377397</v>
      </c>
      <c r="R1616" s="115">
        <v>1210</v>
      </c>
      <c r="S1616" s="115" t="s">
        <v>353</v>
      </c>
      <c r="T1616" s="115">
        <v>1210</v>
      </c>
      <c r="U1616" s="115" t="s">
        <v>352</v>
      </c>
      <c r="V1616" s="115" t="s">
        <v>350</v>
      </c>
      <c r="Z1616" s="115">
        <v>0</v>
      </c>
      <c r="AA1616" s="115">
        <v>1</v>
      </c>
      <c r="AB1616" s="115">
        <v>9.2461767809429996E-2</v>
      </c>
      <c r="AC1616" s="115">
        <v>1.359679905282E-2</v>
      </c>
      <c r="AD1616" s="115">
        <v>37.114748829376701</v>
      </c>
      <c r="AF1616" s="115">
        <v>-1</v>
      </c>
      <c r="AG1616" s="115">
        <v>-1</v>
      </c>
      <c r="AH1616" s="115">
        <v>-1</v>
      </c>
      <c r="AI1616" s="115">
        <v>-1</v>
      </c>
      <c r="AJ1616" s="115">
        <v>0</v>
      </c>
      <c r="AM1616" s="115" t="s">
        <v>348</v>
      </c>
      <c r="AN1616" s="115">
        <v>-1</v>
      </c>
      <c r="AQ1616" s="115">
        <v>609</v>
      </c>
      <c r="AR1616" s="115" t="s">
        <v>249</v>
      </c>
      <c r="AS1616" s="115" t="s">
        <v>358</v>
      </c>
      <c r="AT1616" s="115" t="s">
        <v>296</v>
      </c>
      <c r="AV1616" s="115">
        <v>40.607723373905998</v>
      </c>
      <c r="AW1616" s="115">
        <v>3.0101175000000001E-2</v>
      </c>
    </row>
    <row r="1617" spans="1:49" x14ac:dyDescent="0.25">
      <c r="A1617" s="117">
        <v>540000</v>
      </c>
      <c r="B1617" s="117">
        <v>720000</v>
      </c>
      <c r="C1617" s="117">
        <v>720000</v>
      </c>
      <c r="D1617" s="115" t="s">
        <v>342</v>
      </c>
      <c r="E1617" s="115" t="s">
        <v>13</v>
      </c>
      <c r="F1617" s="115" t="s">
        <v>343</v>
      </c>
      <c r="G1617" s="115" t="s">
        <v>344</v>
      </c>
      <c r="H1617" s="115">
        <v>0.56000000000000005</v>
      </c>
      <c r="I1617" s="115">
        <v>0.48</v>
      </c>
      <c r="J1617" s="115" t="s">
        <v>350</v>
      </c>
      <c r="K1617" s="115">
        <v>4.9979300871699998E-3</v>
      </c>
      <c r="L1617" s="115">
        <v>3688.32792874495</v>
      </c>
      <c r="M1617" s="115">
        <v>9.1885121497232092</v>
      </c>
      <c r="N1617" s="115">
        <v>1.35120013659794</v>
      </c>
      <c r="O1617" s="115">
        <v>4.5923541329510001E-2</v>
      </c>
      <c r="P1617" s="115">
        <v>6.7532038164999997E-3</v>
      </c>
      <c r="Q1617" s="115">
        <v>18.434005126456999</v>
      </c>
      <c r="R1617" s="115">
        <v>1210</v>
      </c>
      <c r="S1617" s="115" t="s">
        <v>353</v>
      </c>
      <c r="T1617" s="115">
        <v>1210</v>
      </c>
      <c r="U1617" s="115" t="s">
        <v>352</v>
      </c>
      <c r="V1617" s="115" t="s">
        <v>350</v>
      </c>
      <c r="Z1617" s="115">
        <v>0</v>
      </c>
      <c r="AA1617" s="115">
        <v>1</v>
      </c>
      <c r="AB1617" s="115">
        <v>4.5923541329510001E-2</v>
      </c>
      <c r="AC1617" s="115">
        <v>6.7532038164999997E-3</v>
      </c>
      <c r="AD1617" s="115">
        <v>18.434005126457201</v>
      </c>
      <c r="AF1617" s="115">
        <v>-1</v>
      </c>
      <c r="AG1617" s="115">
        <v>-1</v>
      </c>
      <c r="AH1617" s="115">
        <v>-1</v>
      </c>
      <c r="AI1617" s="115">
        <v>-1</v>
      </c>
      <c r="AJ1617" s="115">
        <v>0</v>
      </c>
      <c r="AM1617" s="115" t="s">
        <v>348</v>
      </c>
      <c r="AN1617" s="115">
        <v>-1</v>
      </c>
      <c r="AQ1617" s="115">
        <v>609</v>
      </c>
      <c r="AR1617" s="115" t="s">
        <v>249</v>
      </c>
      <c r="AS1617" s="115" t="s">
        <v>358</v>
      </c>
      <c r="AT1617" s="115" t="s">
        <v>296</v>
      </c>
      <c r="AV1617" s="115">
        <v>36.732805289408702</v>
      </c>
      <c r="AW1617" s="115">
        <v>1.49505313E-2</v>
      </c>
    </row>
    <row r="1618" spans="1:49" x14ac:dyDescent="0.25">
      <c r="A1618" s="117">
        <v>540000</v>
      </c>
      <c r="B1618" s="117">
        <v>720000</v>
      </c>
      <c r="C1618" s="117">
        <v>720000</v>
      </c>
      <c r="D1618" s="115" t="s">
        <v>342</v>
      </c>
      <c r="E1618" s="115" t="s">
        <v>13</v>
      </c>
      <c r="F1618" s="115" t="s">
        <v>343</v>
      </c>
      <c r="G1618" s="115" t="s">
        <v>344</v>
      </c>
      <c r="H1618" s="115">
        <v>0.56000000000000005</v>
      </c>
      <c r="I1618" s="115">
        <v>0.48</v>
      </c>
      <c r="J1618" s="115" t="s">
        <v>350</v>
      </c>
      <c r="K1618" s="115">
        <v>0.10253729679244</v>
      </c>
      <c r="L1618" s="115">
        <v>3688.32792874495</v>
      </c>
      <c r="M1618" s="115">
        <v>9.1885121497232092</v>
      </c>
      <c r="N1618" s="115">
        <v>1.35120013659794</v>
      </c>
      <c r="O1618" s="115">
        <v>0.94216519737718996</v>
      </c>
      <c r="P1618" s="115">
        <v>0.13854840943234001</v>
      </c>
      <c r="Q1618" s="115">
        <v>378.1911754976</v>
      </c>
      <c r="R1618" s="115">
        <v>1210</v>
      </c>
      <c r="S1618" s="115" t="s">
        <v>353</v>
      </c>
      <c r="T1618" s="115">
        <v>1210</v>
      </c>
      <c r="U1618" s="115" t="s">
        <v>352</v>
      </c>
      <c r="V1618" s="115" t="s">
        <v>350</v>
      </c>
      <c r="Z1618" s="115">
        <v>0</v>
      </c>
      <c r="AA1618" s="115">
        <v>1</v>
      </c>
      <c r="AB1618" s="115">
        <v>0.94216519737718996</v>
      </c>
      <c r="AC1618" s="115">
        <v>0.13854840943234001</v>
      </c>
      <c r="AD1618" s="115">
        <v>378.1911754976</v>
      </c>
      <c r="AF1618" s="115">
        <v>-1</v>
      </c>
      <c r="AG1618" s="115">
        <v>-1</v>
      </c>
      <c r="AH1618" s="115">
        <v>-1</v>
      </c>
      <c r="AI1618" s="115">
        <v>-1</v>
      </c>
      <c r="AJ1618" s="115">
        <v>0</v>
      </c>
      <c r="AM1618" s="115" t="s">
        <v>348</v>
      </c>
      <c r="AN1618" s="115">
        <v>-1</v>
      </c>
      <c r="AQ1618" s="115">
        <v>609</v>
      </c>
      <c r="AR1618" s="115" t="s">
        <v>249</v>
      </c>
      <c r="AS1618" s="115" t="s">
        <v>358</v>
      </c>
      <c r="AT1618" s="115" t="s">
        <v>296</v>
      </c>
      <c r="AV1618" s="115">
        <v>82.433097251443897</v>
      </c>
      <c r="AW1618" s="115">
        <v>0.30672439210000002</v>
      </c>
    </row>
    <row r="1619" spans="1:49" x14ac:dyDescent="0.25">
      <c r="A1619" s="117">
        <v>540000</v>
      </c>
      <c r="B1619" s="117">
        <v>720000</v>
      </c>
      <c r="C1619" s="117">
        <v>720000</v>
      </c>
      <c r="D1619" s="115" t="s">
        <v>342</v>
      </c>
      <c r="E1619" s="115" t="s">
        <v>13</v>
      </c>
      <c r="F1619" s="115" t="s">
        <v>343</v>
      </c>
      <c r="G1619" s="115" t="s">
        <v>344</v>
      </c>
      <c r="H1619" s="115">
        <v>0.56000000000000005</v>
      </c>
      <c r="I1619" s="115">
        <v>0.48</v>
      </c>
      <c r="J1619" s="115" t="s">
        <v>350</v>
      </c>
      <c r="K1619" s="115">
        <v>0.10106569415390999</v>
      </c>
      <c r="L1619" s="115">
        <v>3688.32792874495</v>
      </c>
      <c r="M1619" s="115">
        <v>9.1885121497232092</v>
      </c>
      <c r="N1619" s="115">
        <v>1.35120013659794</v>
      </c>
      <c r="O1619" s="115">
        <v>0.92864335865344005</v>
      </c>
      <c r="P1619" s="115">
        <v>0.13655997974612999</v>
      </c>
      <c r="Q1619" s="115">
        <v>372.76342238587301</v>
      </c>
      <c r="R1619" s="115">
        <v>1210</v>
      </c>
      <c r="S1619" s="115" t="s">
        <v>353</v>
      </c>
      <c r="T1619" s="115">
        <v>1210</v>
      </c>
      <c r="U1619" s="115" t="s">
        <v>352</v>
      </c>
      <c r="V1619" s="115" t="s">
        <v>350</v>
      </c>
      <c r="Z1619" s="115">
        <v>0</v>
      </c>
      <c r="AA1619" s="115">
        <v>1</v>
      </c>
      <c r="AB1619" s="115">
        <v>0.92864335865344005</v>
      </c>
      <c r="AC1619" s="115">
        <v>0.13655997974612999</v>
      </c>
      <c r="AD1619" s="115">
        <v>372.76342238587301</v>
      </c>
      <c r="AF1619" s="115">
        <v>-1</v>
      </c>
      <c r="AG1619" s="115">
        <v>-1</v>
      </c>
      <c r="AH1619" s="115">
        <v>-1</v>
      </c>
      <c r="AI1619" s="115">
        <v>-1</v>
      </c>
      <c r="AJ1619" s="115">
        <v>0</v>
      </c>
      <c r="AM1619" s="115" t="s">
        <v>348</v>
      </c>
      <c r="AN1619" s="115">
        <v>-1</v>
      </c>
      <c r="AQ1619" s="115">
        <v>609</v>
      </c>
      <c r="AR1619" s="115" t="s">
        <v>249</v>
      </c>
      <c r="AS1619" s="115" t="s">
        <v>358</v>
      </c>
      <c r="AT1619" s="115" t="s">
        <v>296</v>
      </c>
      <c r="AV1619" s="115">
        <v>81.498384760445205</v>
      </c>
      <c r="AW1619" s="115">
        <v>0.30232232149999999</v>
      </c>
    </row>
    <row r="1620" spans="1:49" x14ac:dyDescent="0.25">
      <c r="A1620" s="117">
        <v>550000</v>
      </c>
      <c r="B1620" s="117">
        <v>770000</v>
      </c>
      <c r="C1620" s="117">
        <v>770000</v>
      </c>
      <c r="D1620" s="115" t="s">
        <v>342</v>
      </c>
      <c r="E1620" s="115" t="s">
        <v>13</v>
      </c>
      <c r="F1620" s="115" t="s">
        <v>343</v>
      </c>
      <c r="G1620" s="115" t="s">
        <v>344</v>
      </c>
      <c r="H1620" s="115">
        <v>0.56000000000000005</v>
      </c>
      <c r="I1620" s="115">
        <v>0.48</v>
      </c>
      <c r="J1620" s="115" t="s">
        <v>350</v>
      </c>
      <c r="K1620" s="115">
        <v>4.3242792417329999E-2</v>
      </c>
      <c r="L1620" s="115">
        <v>3687.95144534783</v>
      </c>
      <c r="M1620" s="115">
        <v>9.1876587278747905</v>
      </c>
      <c r="N1620" s="115">
        <v>1.3510775106131001</v>
      </c>
      <c r="O1620" s="115">
        <v>0.39730001917081997</v>
      </c>
      <c r="P1620" s="115">
        <v>5.8424364331170001E-2</v>
      </c>
      <c r="Q1620" s="115">
        <v>159.477318796394</v>
      </c>
      <c r="R1620" s="115">
        <v>1210</v>
      </c>
      <c r="S1620" s="115" t="s">
        <v>353</v>
      </c>
      <c r="T1620" s="115">
        <v>1210</v>
      </c>
      <c r="U1620" s="115" t="s">
        <v>352</v>
      </c>
      <c r="V1620" s="115" t="s">
        <v>350</v>
      </c>
      <c r="Z1620" s="115">
        <v>0</v>
      </c>
      <c r="AA1620" s="115">
        <v>1</v>
      </c>
      <c r="AB1620" s="115">
        <v>0.39730001917081997</v>
      </c>
      <c r="AC1620" s="115">
        <v>5.8424364331170001E-2</v>
      </c>
      <c r="AD1620" s="115">
        <v>308.04936369543299</v>
      </c>
      <c r="AF1620" s="115">
        <v>-1</v>
      </c>
      <c r="AG1620" s="115">
        <v>-1</v>
      </c>
      <c r="AH1620" s="115">
        <v>-1</v>
      </c>
      <c r="AI1620" s="115">
        <v>-1</v>
      </c>
      <c r="AJ1620" s="115">
        <v>0</v>
      </c>
      <c r="AM1620" s="115" t="s">
        <v>348</v>
      </c>
      <c r="AN1620" s="115">
        <v>-1</v>
      </c>
      <c r="AQ1620" s="115">
        <v>609</v>
      </c>
      <c r="AR1620" s="115" t="s">
        <v>249</v>
      </c>
      <c r="AS1620" s="115" t="s">
        <v>358</v>
      </c>
      <c r="AT1620" s="115" t="s">
        <v>296</v>
      </c>
      <c r="AV1620" s="115">
        <v>52.197342665717201</v>
      </c>
      <c r="AW1620" s="115">
        <v>0.24983727789999999</v>
      </c>
    </row>
    <row r="1621" spans="1:49" x14ac:dyDescent="0.25">
      <c r="A1621" s="117">
        <v>550000</v>
      </c>
      <c r="B1621" s="117">
        <v>770000</v>
      </c>
      <c r="C1621" s="117">
        <v>770000</v>
      </c>
      <c r="D1621" s="115" t="s">
        <v>342</v>
      </c>
      <c r="E1621" s="115" t="s">
        <v>13</v>
      </c>
      <c r="F1621" s="115" t="s">
        <v>343</v>
      </c>
      <c r="G1621" s="115" t="s">
        <v>344</v>
      </c>
      <c r="H1621" s="115">
        <v>0.56000000000000005</v>
      </c>
      <c r="I1621" s="115">
        <v>0.48</v>
      </c>
      <c r="J1621" s="115" t="s">
        <v>350</v>
      </c>
      <c r="K1621" s="115">
        <v>7.7661347085170002E-2</v>
      </c>
      <c r="L1621" s="115">
        <v>3687.95144534783</v>
      </c>
      <c r="M1621" s="115">
        <v>9.1876587278747905</v>
      </c>
      <c r="N1621" s="115">
        <v>1.3510775106131001</v>
      </c>
      <c r="O1621" s="115">
        <v>0.71352595336559999</v>
      </c>
      <c r="P1621" s="115">
        <v>0.10492649949069</v>
      </c>
      <c r="Q1621" s="115">
        <v>286.41127723042302</v>
      </c>
      <c r="R1621" s="115">
        <v>1210</v>
      </c>
      <c r="S1621" s="115" t="s">
        <v>353</v>
      </c>
      <c r="T1621" s="115">
        <v>1210</v>
      </c>
      <c r="U1621" s="115" t="s">
        <v>352</v>
      </c>
      <c r="V1621" s="115" t="s">
        <v>350</v>
      </c>
      <c r="Z1621" s="115">
        <v>0</v>
      </c>
      <c r="AA1621" s="115">
        <v>1</v>
      </c>
      <c r="AB1621" s="115">
        <v>0.71352595336559999</v>
      </c>
      <c r="AC1621" s="115">
        <v>0.10492649949069</v>
      </c>
      <c r="AD1621" s="115">
        <v>557.98391573037998</v>
      </c>
      <c r="AF1621" s="115">
        <v>-1</v>
      </c>
      <c r="AG1621" s="115">
        <v>-1</v>
      </c>
      <c r="AH1621" s="115">
        <v>-1</v>
      </c>
      <c r="AI1621" s="115">
        <v>-1</v>
      </c>
      <c r="AJ1621" s="115">
        <v>0</v>
      </c>
      <c r="AM1621" s="115" t="s">
        <v>348</v>
      </c>
      <c r="AN1621" s="115">
        <v>-1</v>
      </c>
      <c r="AQ1621" s="115">
        <v>609</v>
      </c>
      <c r="AR1621" s="115" t="s">
        <v>249</v>
      </c>
      <c r="AS1621" s="115" t="s">
        <v>358</v>
      </c>
      <c r="AT1621" s="115" t="s">
        <v>296</v>
      </c>
      <c r="AV1621" s="115">
        <v>72.743059816631401</v>
      </c>
      <c r="AW1621" s="115">
        <v>0.45254169970000002</v>
      </c>
    </row>
    <row r="1622" spans="1:49" x14ac:dyDescent="0.25">
      <c r="A1622" s="117">
        <v>550000</v>
      </c>
      <c r="B1622" s="117">
        <v>770000</v>
      </c>
      <c r="C1622" s="117">
        <v>770000</v>
      </c>
      <c r="D1622" s="115" t="s">
        <v>342</v>
      </c>
      <c r="E1622" s="115" t="s">
        <v>13</v>
      </c>
      <c r="F1622" s="115" t="s">
        <v>343</v>
      </c>
      <c r="G1622" s="115" t="s">
        <v>344</v>
      </c>
      <c r="H1622" s="115">
        <v>0.56000000000000005</v>
      </c>
      <c r="I1622" s="115">
        <v>0.48</v>
      </c>
      <c r="J1622" s="115" t="s">
        <v>350</v>
      </c>
      <c r="K1622" s="115">
        <v>5.063086348668E-2</v>
      </c>
      <c r="L1622" s="115">
        <v>3687.95144534783</v>
      </c>
      <c r="M1622" s="115">
        <v>9.1876587278747905</v>
      </c>
      <c r="N1622" s="115">
        <v>1.3510775106131001</v>
      </c>
      <c r="O1622" s="115">
        <v>0.46517909481327002</v>
      </c>
      <c r="P1622" s="115">
        <v>6.8406220999779999E-2</v>
      </c>
      <c r="Q1622" s="115">
        <v>186.724166174928</v>
      </c>
      <c r="R1622" s="115">
        <v>1210</v>
      </c>
      <c r="S1622" s="115" t="s">
        <v>353</v>
      </c>
      <c r="T1622" s="115">
        <v>1210</v>
      </c>
      <c r="U1622" s="115" t="s">
        <v>352</v>
      </c>
      <c r="V1622" s="115" t="s">
        <v>350</v>
      </c>
      <c r="Z1622" s="115">
        <v>0</v>
      </c>
      <c r="AA1622" s="115">
        <v>1</v>
      </c>
      <c r="AB1622" s="115">
        <v>0.46517909481327002</v>
      </c>
      <c r="AC1622" s="115">
        <v>6.8406220999779999E-2</v>
      </c>
      <c r="AD1622" s="115">
        <v>388.44368636849498</v>
      </c>
      <c r="AF1622" s="115">
        <v>-1</v>
      </c>
      <c r="AG1622" s="115">
        <v>-1</v>
      </c>
      <c r="AH1622" s="115">
        <v>-1</v>
      </c>
      <c r="AI1622" s="115">
        <v>-1</v>
      </c>
      <c r="AJ1622" s="115">
        <v>0</v>
      </c>
      <c r="AM1622" s="115" t="s">
        <v>348</v>
      </c>
      <c r="AN1622" s="115">
        <v>-1</v>
      </c>
      <c r="AQ1622" s="115">
        <v>609</v>
      </c>
      <c r="AR1622" s="115" t="s">
        <v>249</v>
      </c>
      <c r="AS1622" s="115" t="s">
        <v>358</v>
      </c>
      <c r="AT1622" s="115" t="s">
        <v>296</v>
      </c>
      <c r="AV1622" s="115">
        <v>57.596677578632402</v>
      </c>
      <c r="AW1622" s="115">
        <v>0.31503948609999999</v>
      </c>
    </row>
    <row r="1623" spans="1:49" x14ac:dyDescent="0.25">
      <c r="A1623" s="117">
        <v>550000</v>
      </c>
      <c r="B1623" s="117">
        <v>790000</v>
      </c>
      <c r="C1623" s="117">
        <v>790000</v>
      </c>
      <c r="D1623" s="115" t="s">
        <v>342</v>
      </c>
      <c r="E1623" s="115" t="s">
        <v>13</v>
      </c>
      <c r="F1623" s="115" t="s">
        <v>343</v>
      </c>
      <c r="G1623" s="115" t="s">
        <v>344</v>
      </c>
      <c r="H1623" s="115">
        <v>0.56000000000000005</v>
      </c>
      <c r="I1623" s="115">
        <v>0.48</v>
      </c>
      <c r="J1623" s="115" t="s">
        <v>350</v>
      </c>
      <c r="K1623" s="115">
        <v>1.614595718E-5</v>
      </c>
      <c r="L1623" s="115">
        <v>3692.1473056227601</v>
      </c>
      <c r="M1623" s="115">
        <v>9.1974220051432205</v>
      </c>
      <c r="N1623" s="115">
        <v>1.3524897862732901</v>
      </c>
      <c r="O1623" s="115">
        <v>1.4850118193E-4</v>
      </c>
      <c r="P1623" s="115">
        <v>2.183724218E-5</v>
      </c>
      <c r="Q1623" s="115">
        <v>5.9613252328370003E-2</v>
      </c>
      <c r="R1623" s="115">
        <v>1200</v>
      </c>
      <c r="S1623" s="115" t="s">
        <v>351</v>
      </c>
      <c r="T1623" s="115">
        <v>1200</v>
      </c>
      <c r="U1623" s="115" t="s">
        <v>352</v>
      </c>
      <c r="V1623" s="115" t="s">
        <v>350</v>
      </c>
      <c r="Z1623" s="115">
        <v>0</v>
      </c>
      <c r="AA1623" s="115">
        <v>1</v>
      </c>
      <c r="AB1623" s="115">
        <v>1.4850118193E-4</v>
      </c>
      <c r="AC1623" s="115">
        <v>2.183724218E-5</v>
      </c>
      <c r="AD1623" s="115">
        <v>232.807469118028</v>
      </c>
      <c r="AF1623" s="115">
        <v>-1</v>
      </c>
      <c r="AG1623" s="115">
        <v>-1</v>
      </c>
      <c r="AH1623" s="115">
        <v>-1</v>
      </c>
      <c r="AI1623" s="115">
        <v>-1</v>
      </c>
      <c r="AJ1623" s="115">
        <v>0</v>
      </c>
      <c r="AM1623" s="115" t="s">
        <v>348</v>
      </c>
      <c r="AN1623" s="115">
        <v>-1</v>
      </c>
      <c r="AQ1623" s="115">
        <v>609</v>
      </c>
      <c r="AR1623" s="115" t="s">
        <v>249</v>
      </c>
      <c r="AS1623" s="115" t="s">
        <v>358</v>
      </c>
      <c r="AT1623" s="115" t="s">
        <v>296</v>
      </c>
      <c r="AV1623" s="115">
        <v>3.9322852875849401</v>
      </c>
      <c r="AW1623" s="115">
        <v>0.1888138436</v>
      </c>
    </row>
    <row r="1624" spans="1:49" x14ac:dyDescent="0.25">
      <c r="A1624" s="117">
        <v>550000</v>
      </c>
      <c r="B1624" s="117">
        <v>790000</v>
      </c>
      <c r="C1624" s="117">
        <v>790000</v>
      </c>
      <c r="D1624" s="115" t="s">
        <v>342</v>
      </c>
      <c r="E1624" s="115" t="s">
        <v>13</v>
      </c>
      <c r="F1624" s="115" t="s">
        <v>343</v>
      </c>
      <c r="G1624" s="115" t="s">
        <v>344</v>
      </c>
      <c r="H1624" s="115">
        <v>0.56000000000000005</v>
      </c>
      <c r="I1624" s="115">
        <v>0.48</v>
      </c>
      <c r="J1624" s="115" t="s">
        <v>350</v>
      </c>
      <c r="K1624" s="117">
        <v>5.9488289279999996E-6</v>
      </c>
      <c r="L1624" s="115">
        <v>3692.1473056227601</v>
      </c>
      <c r="M1624" s="115">
        <v>9.1974220051432205</v>
      </c>
      <c r="N1624" s="115">
        <v>1.3524897862732901</v>
      </c>
      <c r="O1624" s="115">
        <v>5.4713890080000003E-5</v>
      </c>
      <c r="P1624" s="117">
        <v>8.045730365407E-6</v>
      </c>
      <c r="Q1624" s="115">
        <v>2.1963952698120001E-2</v>
      </c>
      <c r="R1624" s="115">
        <v>1200</v>
      </c>
      <c r="S1624" s="115" t="s">
        <v>351</v>
      </c>
      <c r="T1624" s="115">
        <v>1200</v>
      </c>
      <c r="U1624" s="115" t="s">
        <v>352</v>
      </c>
      <c r="V1624" s="115" t="s">
        <v>350</v>
      </c>
      <c r="Z1624" s="115">
        <v>0</v>
      </c>
      <c r="AA1624" s="115">
        <v>1</v>
      </c>
      <c r="AB1624" s="115">
        <v>5.4713890080000003E-5</v>
      </c>
      <c r="AC1624" s="117">
        <v>8.045730365407E-6</v>
      </c>
      <c r="AD1624" s="115">
        <v>232.807469118028</v>
      </c>
      <c r="AF1624" s="115">
        <v>-1</v>
      </c>
      <c r="AG1624" s="115">
        <v>-1</v>
      </c>
      <c r="AH1624" s="115">
        <v>-1</v>
      </c>
      <c r="AI1624" s="115">
        <v>-1</v>
      </c>
      <c r="AJ1624" s="115">
        <v>0</v>
      </c>
      <c r="AM1624" s="115" t="s">
        <v>348</v>
      </c>
      <c r="AN1624" s="115">
        <v>-1</v>
      </c>
      <c r="AQ1624" s="115">
        <v>609</v>
      </c>
      <c r="AR1624" s="115" t="s">
        <v>249</v>
      </c>
      <c r="AS1624" s="115" t="s">
        <v>358</v>
      </c>
      <c r="AT1624" s="115" t="s">
        <v>296</v>
      </c>
      <c r="AV1624" s="115">
        <v>5.9245502262185603</v>
      </c>
      <c r="AW1624" s="115">
        <v>0.1888138436</v>
      </c>
    </row>
    <row r="1625" spans="1:49" x14ac:dyDescent="0.25">
      <c r="A1625" s="117">
        <v>550000</v>
      </c>
      <c r="B1625" s="117">
        <v>810000</v>
      </c>
      <c r="C1625" s="117">
        <v>810000</v>
      </c>
      <c r="D1625" s="115" t="s">
        <v>342</v>
      </c>
      <c r="E1625" s="115" t="s">
        <v>13</v>
      </c>
      <c r="F1625" s="115" t="s">
        <v>343</v>
      </c>
      <c r="G1625" s="115" t="s">
        <v>344</v>
      </c>
      <c r="H1625" s="115">
        <v>0.56000000000000005</v>
      </c>
      <c r="I1625" s="115">
        <v>0.48</v>
      </c>
      <c r="J1625" s="115" t="s">
        <v>350</v>
      </c>
      <c r="K1625" s="115">
        <v>5.8618861291800002E-3</v>
      </c>
      <c r="L1625" s="115">
        <v>3693.6096903959101</v>
      </c>
      <c r="M1625" s="115">
        <v>9.2008597190577195</v>
      </c>
      <c r="N1625" s="115">
        <v>1.35298832867218</v>
      </c>
      <c r="O1625" s="115">
        <v>5.3934391963680002E-2</v>
      </c>
      <c r="P1625" s="115">
        <v>7.9310635167799994E-3</v>
      </c>
      <c r="Q1625" s="115">
        <v>21.651519410740299</v>
      </c>
      <c r="R1625" s="115">
        <v>1210</v>
      </c>
      <c r="S1625" s="115" t="s">
        <v>353</v>
      </c>
      <c r="T1625" s="115">
        <v>1210</v>
      </c>
      <c r="U1625" s="115" t="s">
        <v>352</v>
      </c>
      <c r="V1625" s="115" t="s">
        <v>350</v>
      </c>
      <c r="Z1625" s="115">
        <v>0</v>
      </c>
      <c r="AA1625" s="115">
        <v>1</v>
      </c>
      <c r="AB1625" s="115">
        <v>5.3934391963680002E-2</v>
      </c>
      <c r="AC1625" s="115">
        <v>7.9310635167799994E-3</v>
      </c>
      <c r="AD1625" s="115">
        <v>61.666382961987203</v>
      </c>
      <c r="AF1625" s="115">
        <v>-1</v>
      </c>
      <c r="AG1625" s="115">
        <v>-1</v>
      </c>
      <c r="AH1625" s="115">
        <v>-1</v>
      </c>
      <c r="AI1625" s="115">
        <v>-1</v>
      </c>
      <c r="AJ1625" s="115">
        <v>0</v>
      </c>
      <c r="AM1625" s="115" t="s">
        <v>348</v>
      </c>
      <c r="AN1625" s="115">
        <v>-1</v>
      </c>
      <c r="AQ1625" s="115">
        <v>609</v>
      </c>
      <c r="AR1625" s="115" t="s">
        <v>249</v>
      </c>
      <c r="AS1625" s="115" t="s">
        <v>358</v>
      </c>
      <c r="AT1625" s="115" t="s">
        <v>296</v>
      </c>
      <c r="AV1625" s="115">
        <v>24.651938866391799</v>
      </c>
      <c r="AW1625" s="115">
        <v>5.0013287099999998E-2</v>
      </c>
    </row>
    <row r="1626" spans="1:49" x14ac:dyDescent="0.25">
      <c r="A1626" s="117">
        <v>550000</v>
      </c>
      <c r="B1626" s="117">
        <v>810000</v>
      </c>
      <c r="C1626" s="117">
        <v>810000</v>
      </c>
      <c r="D1626" s="115" t="s">
        <v>342</v>
      </c>
      <c r="E1626" s="115" t="s">
        <v>13</v>
      </c>
      <c r="F1626" s="115" t="s">
        <v>343</v>
      </c>
      <c r="G1626" s="115" t="s">
        <v>344</v>
      </c>
      <c r="H1626" s="115">
        <v>0.56000000000000005</v>
      </c>
      <c r="I1626" s="115">
        <v>0.48</v>
      </c>
      <c r="J1626" s="115" t="s">
        <v>350</v>
      </c>
      <c r="K1626" s="115">
        <v>5.619657079656E-2</v>
      </c>
      <c r="L1626" s="115">
        <v>3693.6096903959101</v>
      </c>
      <c r="M1626" s="115">
        <v>9.2008597190577195</v>
      </c>
      <c r="N1626" s="115">
        <v>1.35298832867218</v>
      </c>
      <c r="O1626" s="115">
        <v>0.51705676459129002</v>
      </c>
      <c r="P1626" s="115">
        <v>7.6033304399150001E-2</v>
      </c>
      <c r="Q1626" s="115">
        <v>207.56819846121201</v>
      </c>
      <c r="R1626" s="115">
        <v>1210</v>
      </c>
      <c r="S1626" s="115" t="s">
        <v>353</v>
      </c>
      <c r="T1626" s="115">
        <v>1210</v>
      </c>
      <c r="U1626" s="115" t="s">
        <v>352</v>
      </c>
      <c r="V1626" s="115" t="s">
        <v>350</v>
      </c>
      <c r="Z1626" s="115">
        <v>0</v>
      </c>
      <c r="AA1626" s="115">
        <v>1</v>
      </c>
      <c r="AB1626" s="115">
        <v>0.51705676459129002</v>
      </c>
      <c r="AC1626" s="115">
        <v>7.6033304399150001E-2</v>
      </c>
      <c r="AD1626" s="115">
        <v>539.12448032533302</v>
      </c>
      <c r="AF1626" s="115">
        <v>-1</v>
      </c>
      <c r="AG1626" s="115">
        <v>-1</v>
      </c>
      <c r="AH1626" s="115">
        <v>-1</v>
      </c>
      <c r="AI1626" s="115">
        <v>-1</v>
      </c>
      <c r="AJ1626" s="115">
        <v>0</v>
      </c>
      <c r="AM1626" s="115" t="s">
        <v>348</v>
      </c>
      <c r="AN1626" s="115">
        <v>-1</v>
      </c>
      <c r="AQ1626" s="115">
        <v>609</v>
      </c>
      <c r="AR1626" s="115" t="s">
        <v>249</v>
      </c>
      <c r="AS1626" s="115" t="s">
        <v>358</v>
      </c>
      <c r="AT1626" s="115" t="s">
        <v>296</v>
      </c>
      <c r="AV1626" s="115">
        <v>66.2379014197804</v>
      </c>
      <c r="AW1626" s="115">
        <v>0.43724613169999998</v>
      </c>
    </row>
    <row r="1627" spans="1:49" x14ac:dyDescent="0.25">
      <c r="A1627" s="117">
        <v>550000</v>
      </c>
      <c r="B1627" s="117">
        <v>810000</v>
      </c>
      <c r="C1627" s="117">
        <v>810000</v>
      </c>
      <c r="D1627" s="115" t="s">
        <v>342</v>
      </c>
      <c r="E1627" s="115" t="s">
        <v>13</v>
      </c>
      <c r="F1627" s="115" t="s">
        <v>343</v>
      </c>
      <c r="G1627" s="115" t="s">
        <v>344</v>
      </c>
      <c r="H1627" s="115">
        <v>0.56000000000000005</v>
      </c>
      <c r="I1627" s="115">
        <v>0.48</v>
      </c>
      <c r="J1627" s="115" t="s">
        <v>350</v>
      </c>
      <c r="K1627" s="115">
        <v>5.3671304453460002E-2</v>
      </c>
      <c r="L1627" s="115">
        <v>3693.6096903959101</v>
      </c>
      <c r="M1627" s="115">
        <v>9.2008597190577195</v>
      </c>
      <c r="N1627" s="115">
        <v>1.35298832867218</v>
      </c>
      <c r="O1627" s="115">
        <v>0.49382214321516998</v>
      </c>
      <c r="P1627" s="115">
        <v>7.2616648510149998E-2</v>
      </c>
      <c r="Q1627" s="115">
        <v>198.240850225511</v>
      </c>
      <c r="R1627" s="115">
        <v>1210</v>
      </c>
      <c r="S1627" s="115" t="s">
        <v>353</v>
      </c>
      <c r="T1627" s="115">
        <v>1210</v>
      </c>
      <c r="U1627" s="115" t="s">
        <v>352</v>
      </c>
      <c r="V1627" s="115" t="s">
        <v>350</v>
      </c>
      <c r="Z1627" s="115">
        <v>0</v>
      </c>
      <c r="AA1627" s="115">
        <v>1</v>
      </c>
      <c r="AB1627" s="115">
        <v>0.49382214321516998</v>
      </c>
      <c r="AC1627" s="115">
        <v>7.2616648510149998E-2</v>
      </c>
      <c r="AD1627" s="115">
        <v>531.44942749194604</v>
      </c>
      <c r="AF1627" s="115">
        <v>-1</v>
      </c>
      <c r="AG1627" s="115">
        <v>-1</v>
      </c>
      <c r="AH1627" s="115">
        <v>-1</v>
      </c>
      <c r="AI1627" s="115">
        <v>-1</v>
      </c>
      <c r="AJ1627" s="115">
        <v>0</v>
      </c>
      <c r="AM1627" s="115" t="s">
        <v>348</v>
      </c>
      <c r="AN1627" s="115">
        <v>-1</v>
      </c>
      <c r="AQ1627" s="115">
        <v>609</v>
      </c>
      <c r="AR1627" s="115" t="s">
        <v>249</v>
      </c>
      <c r="AS1627" s="115" t="s">
        <v>358</v>
      </c>
      <c r="AT1627" s="115" t="s">
        <v>296</v>
      </c>
      <c r="AV1627" s="115">
        <v>65.230207766209205</v>
      </c>
      <c r="AW1627" s="115">
        <v>0.4310214335</v>
      </c>
    </row>
    <row r="1628" spans="1:49" x14ac:dyDescent="0.25">
      <c r="A1628" s="117">
        <v>550000</v>
      </c>
      <c r="B1628" s="117">
        <v>810000</v>
      </c>
      <c r="C1628" s="117">
        <v>810000</v>
      </c>
      <c r="D1628" s="115" t="s">
        <v>342</v>
      </c>
      <c r="E1628" s="115" t="s">
        <v>13</v>
      </c>
      <c r="F1628" s="115" t="s">
        <v>343</v>
      </c>
      <c r="G1628" s="115" t="s">
        <v>344</v>
      </c>
      <c r="H1628" s="115">
        <v>0.56000000000000005</v>
      </c>
      <c r="I1628" s="115">
        <v>0.48</v>
      </c>
      <c r="J1628" s="115" t="s">
        <v>350</v>
      </c>
      <c r="K1628" s="115">
        <v>2.1016393812399998E-3</v>
      </c>
      <c r="L1628" s="115">
        <v>3693.6096903959101</v>
      </c>
      <c r="M1628" s="115">
        <v>9.2008597190577195</v>
      </c>
      <c r="N1628" s="115">
        <v>1.35298832867218</v>
      </c>
      <c r="O1628" s="115">
        <v>1.9336889126890001E-2</v>
      </c>
      <c r="P1628" s="115">
        <v>2.8434935539E-3</v>
      </c>
      <c r="Q1628" s="115">
        <v>7.7626355842879002</v>
      </c>
      <c r="R1628" s="115">
        <v>1210</v>
      </c>
      <c r="S1628" s="115" t="s">
        <v>353</v>
      </c>
      <c r="T1628" s="115">
        <v>1210</v>
      </c>
      <c r="U1628" s="115" t="s">
        <v>352</v>
      </c>
      <c r="V1628" s="115" t="s">
        <v>350</v>
      </c>
      <c r="Z1628" s="115">
        <v>0</v>
      </c>
      <c r="AA1628" s="115">
        <v>1</v>
      </c>
      <c r="AB1628" s="115">
        <v>1.9336889126890001E-2</v>
      </c>
      <c r="AC1628" s="115">
        <v>2.8434935539E-3</v>
      </c>
      <c r="AD1628" s="115">
        <v>16.795297629565699</v>
      </c>
      <c r="AF1628" s="115">
        <v>-1</v>
      </c>
      <c r="AG1628" s="115">
        <v>-1</v>
      </c>
      <c r="AH1628" s="115">
        <v>-1</v>
      </c>
      <c r="AI1628" s="115">
        <v>-1</v>
      </c>
      <c r="AJ1628" s="115">
        <v>0</v>
      </c>
      <c r="AM1628" s="115" t="s">
        <v>348</v>
      </c>
      <c r="AN1628" s="115">
        <v>-1</v>
      </c>
      <c r="AQ1628" s="115">
        <v>609</v>
      </c>
      <c r="AR1628" s="115" t="s">
        <v>249</v>
      </c>
      <c r="AS1628" s="115" t="s">
        <v>358</v>
      </c>
      <c r="AT1628" s="115" t="s">
        <v>296</v>
      </c>
      <c r="AV1628" s="115">
        <v>20.113333059299102</v>
      </c>
      <c r="AW1628" s="115">
        <v>1.36214904E-2</v>
      </c>
    </row>
    <row r="1629" spans="1:49" x14ac:dyDescent="0.25">
      <c r="A1629" s="117">
        <v>550000</v>
      </c>
      <c r="B1629" s="117">
        <v>810000</v>
      </c>
      <c r="C1629" s="117">
        <v>810000</v>
      </c>
      <c r="D1629" s="115" t="s">
        <v>342</v>
      </c>
      <c r="E1629" s="115" t="s">
        <v>13</v>
      </c>
      <c r="F1629" s="115" t="s">
        <v>343</v>
      </c>
      <c r="G1629" s="115" t="s">
        <v>344</v>
      </c>
      <c r="H1629" s="115">
        <v>0.56000000000000005</v>
      </c>
      <c r="I1629" s="115">
        <v>0.48</v>
      </c>
      <c r="J1629" s="115" t="s">
        <v>345</v>
      </c>
      <c r="K1629" s="115">
        <v>3.8036526303100002E-3</v>
      </c>
      <c r="L1629" s="115">
        <v>3727.8422111027298</v>
      </c>
      <c r="M1629" s="115">
        <v>10.7079693679022</v>
      </c>
      <c r="N1629" s="115">
        <v>2.06118708650907</v>
      </c>
      <c r="O1629" s="115">
        <v>4.0729395851580003E-2</v>
      </c>
      <c r="P1629" s="115">
        <v>7.8400396831699998E-3</v>
      </c>
      <c r="Q1629" s="115">
        <v>14.179416831671301</v>
      </c>
      <c r="R1629" s="115">
        <v>1300</v>
      </c>
      <c r="S1629" s="115" t="s">
        <v>346</v>
      </c>
      <c r="T1629" s="115">
        <v>1300</v>
      </c>
      <c r="U1629" s="115" t="s">
        <v>347</v>
      </c>
      <c r="V1629" s="115" t="s">
        <v>345</v>
      </c>
      <c r="Z1629" s="115">
        <v>0</v>
      </c>
      <c r="AA1629" s="115">
        <v>1</v>
      </c>
      <c r="AB1629" s="115">
        <v>4.0729395851580003E-2</v>
      </c>
      <c r="AC1629" s="115">
        <v>7.8400396831699998E-3</v>
      </c>
      <c r="AD1629" s="115">
        <v>359.07521198370398</v>
      </c>
      <c r="AF1629" s="115">
        <v>-1</v>
      </c>
      <c r="AG1629" s="115">
        <v>-1</v>
      </c>
      <c r="AH1629" s="115">
        <v>-1</v>
      </c>
      <c r="AI1629" s="115">
        <v>-1</v>
      </c>
      <c r="AJ1629" s="115">
        <v>0</v>
      </c>
      <c r="AM1629" s="115" t="s">
        <v>348</v>
      </c>
      <c r="AN1629" s="115">
        <v>-1</v>
      </c>
      <c r="AQ1629" s="115">
        <v>609</v>
      </c>
      <c r="AR1629" s="115" t="s">
        <v>249</v>
      </c>
      <c r="AS1629" s="115" t="s">
        <v>358</v>
      </c>
      <c r="AT1629" s="115" t="s">
        <v>296</v>
      </c>
      <c r="AV1629" s="115">
        <v>21.539454720938199</v>
      </c>
      <c r="AW1629" s="115">
        <v>0.29122077210000002</v>
      </c>
    </row>
    <row r="1630" spans="1:49" x14ac:dyDescent="0.25">
      <c r="A1630" s="117">
        <v>550000</v>
      </c>
      <c r="B1630" s="117">
        <v>810000</v>
      </c>
      <c r="C1630" s="117">
        <v>810000</v>
      </c>
      <c r="D1630" s="115" t="s">
        <v>342</v>
      </c>
      <c r="E1630" s="115" t="s">
        <v>13</v>
      </c>
      <c r="F1630" s="115" t="s">
        <v>343</v>
      </c>
      <c r="G1630" s="115" t="s">
        <v>344</v>
      </c>
      <c r="H1630" s="115">
        <v>0.56000000000000005</v>
      </c>
      <c r="I1630" s="115">
        <v>0.48</v>
      </c>
      <c r="J1630" s="115" t="s">
        <v>350</v>
      </c>
      <c r="K1630" s="115">
        <v>2.480319137969E-2</v>
      </c>
      <c r="L1630" s="115">
        <v>3727.8422111027298</v>
      </c>
      <c r="M1630" s="115">
        <v>10.7079693679022</v>
      </c>
      <c r="N1630" s="115">
        <v>2.06118708650907</v>
      </c>
      <c r="O1630" s="115">
        <v>0.26559181351997002</v>
      </c>
      <c r="P1630" s="115">
        <v>5.1124017776029998E-2</v>
      </c>
      <c r="Q1630" s="115">
        <v>92.462383795278996</v>
      </c>
      <c r="R1630" s="115">
        <v>1330</v>
      </c>
      <c r="S1630" s="115" t="s">
        <v>354</v>
      </c>
      <c r="T1630" s="115">
        <v>1330</v>
      </c>
      <c r="U1630" s="115" t="s">
        <v>352</v>
      </c>
      <c r="V1630" s="115" t="s">
        <v>350</v>
      </c>
      <c r="Z1630" s="115">
        <v>0</v>
      </c>
      <c r="AA1630" s="115">
        <v>1</v>
      </c>
      <c r="AB1630" s="115">
        <v>0.26559181351997002</v>
      </c>
      <c r="AC1630" s="115">
        <v>5.1124017776029998E-2</v>
      </c>
      <c r="AD1630" s="115">
        <v>92.462383795277901</v>
      </c>
      <c r="AF1630" s="115">
        <v>-1</v>
      </c>
      <c r="AG1630" s="115">
        <v>-1</v>
      </c>
      <c r="AH1630" s="115">
        <v>-1</v>
      </c>
      <c r="AI1630" s="115">
        <v>-1</v>
      </c>
      <c r="AJ1630" s="115">
        <v>0</v>
      </c>
      <c r="AM1630" s="115" t="s">
        <v>348</v>
      </c>
      <c r="AN1630" s="115">
        <v>-1</v>
      </c>
      <c r="AQ1630" s="115">
        <v>609</v>
      </c>
      <c r="AR1630" s="115" t="s">
        <v>249</v>
      </c>
      <c r="AS1630" s="115" t="s">
        <v>358</v>
      </c>
      <c r="AT1630" s="115" t="s">
        <v>296</v>
      </c>
      <c r="AV1630" s="115">
        <v>49.178294815057498</v>
      </c>
      <c r="AW1630" s="115">
        <v>7.4989767900000004E-2</v>
      </c>
    </row>
    <row r="1631" spans="1:49" x14ac:dyDescent="0.25">
      <c r="A1631" s="117">
        <v>550000</v>
      </c>
      <c r="B1631" s="117">
        <v>810000</v>
      </c>
      <c r="C1631" s="117">
        <v>810000</v>
      </c>
      <c r="D1631" s="115" t="s">
        <v>342</v>
      </c>
      <c r="E1631" s="115" t="s">
        <v>13</v>
      </c>
      <c r="F1631" s="115" t="s">
        <v>343</v>
      </c>
      <c r="G1631" s="115" t="s">
        <v>344</v>
      </c>
      <c r="H1631" s="115">
        <v>0.56000000000000005</v>
      </c>
      <c r="I1631" s="115">
        <v>0.48</v>
      </c>
      <c r="J1631" s="115" t="s">
        <v>350</v>
      </c>
      <c r="K1631" s="115">
        <v>2.435970398037E-2</v>
      </c>
      <c r="L1631" s="115">
        <v>3727.8422111027298</v>
      </c>
      <c r="M1631" s="115">
        <v>10.7079693679022</v>
      </c>
      <c r="N1631" s="115">
        <v>2.06118708650907</v>
      </c>
      <c r="O1631" s="115">
        <v>0.26084296403306001</v>
      </c>
      <c r="P1631" s="115">
        <v>5.0209907275539999E-2</v>
      </c>
      <c r="Q1631" s="115">
        <v>90.809132748024098</v>
      </c>
      <c r="R1631" s="115">
        <v>1330</v>
      </c>
      <c r="S1631" s="115" t="s">
        <v>354</v>
      </c>
      <c r="T1631" s="115">
        <v>1330</v>
      </c>
      <c r="U1631" s="115" t="s">
        <v>352</v>
      </c>
      <c r="V1631" s="115" t="s">
        <v>350</v>
      </c>
      <c r="Z1631" s="115">
        <v>0</v>
      </c>
      <c r="AA1631" s="115">
        <v>1</v>
      </c>
      <c r="AB1631" s="115">
        <v>0.26084296403306001</v>
      </c>
      <c r="AC1631" s="115">
        <v>5.0209907275539999E-2</v>
      </c>
      <c r="AD1631" s="115">
        <v>129.185659221913</v>
      </c>
      <c r="AF1631" s="115">
        <v>-1</v>
      </c>
      <c r="AG1631" s="115">
        <v>-1</v>
      </c>
      <c r="AH1631" s="115">
        <v>-1</v>
      </c>
      <c r="AI1631" s="115">
        <v>-1</v>
      </c>
      <c r="AJ1631" s="115">
        <v>0</v>
      </c>
      <c r="AM1631" s="115" t="s">
        <v>348</v>
      </c>
      <c r="AN1631" s="115">
        <v>-1</v>
      </c>
      <c r="AQ1631" s="115">
        <v>609</v>
      </c>
      <c r="AR1631" s="115" t="s">
        <v>249</v>
      </c>
      <c r="AS1631" s="115" t="s">
        <v>358</v>
      </c>
      <c r="AT1631" s="115" t="s">
        <v>296</v>
      </c>
      <c r="AV1631" s="115">
        <v>54.735059721469199</v>
      </c>
      <c r="AW1631" s="115">
        <v>0.10477344619999999</v>
      </c>
    </row>
    <row r="1632" spans="1:49" x14ac:dyDescent="0.25">
      <c r="A1632" s="117">
        <v>550000</v>
      </c>
      <c r="B1632" s="117">
        <v>810000</v>
      </c>
      <c r="C1632" s="117">
        <v>810000</v>
      </c>
      <c r="D1632" s="115" t="s">
        <v>342</v>
      </c>
      <c r="E1632" s="115" t="s">
        <v>13</v>
      </c>
      <c r="F1632" s="115" t="s">
        <v>343</v>
      </c>
      <c r="G1632" s="115" t="s">
        <v>344</v>
      </c>
      <c r="H1632" s="115">
        <v>0.56000000000000005</v>
      </c>
      <c r="I1632" s="115">
        <v>0.48</v>
      </c>
      <c r="J1632" s="115" t="s">
        <v>350</v>
      </c>
      <c r="K1632" s="115">
        <v>4.4931218887199996E-3</v>
      </c>
      <c r="L1632" s="115">
        <v>3727.8422111027298</v>
      </c>
      <c r="M1632" s="115">
        <v>10.7079693679022</v>
      </c>
      <c r="N1632" s="115">
        <v>2.06118708650907</v>
      </c>
      <c r="O1632" s="115">
        <v>4.8112211550739997E-2</v>
      </c>
      <c r="P1632" s="115">
        <v>9.2611648151500001E-3</v>
      </c>
      <c r="Q1632" s="115">
        <v>16.7496494364261</v>
      </c>
      <c r="R1632" s="115">
        <v>1330</v>
      </c>
      <c r="S1632" s="115" t="s">
        <v>354</v>
      </c>
      <c r="T1632" s="115">
        <v>1330</v>
      </c>
      <c r="U1632" s="115" t="s">
        <v>352</v>
      </c>
      <c r="V1632" s="115" t="s">
        <v>350</v>
      </c>
      <c r="Z1632" s="115">
        <v>0</v>
      </c>
      <c r="AA1632" s="115">
        <v>1</v>
      </c>
      <c r="AB1632" s="115">
        <v>4.8112211550739997E-2</v>
      </c>
      <c r="AC1632" s="115">
        <v>9.2611648151500001E-3</v>
      </c>
      <c r="AD1632" s="115">
        <v>83.317334940953103</v>
      </c>
      <c r="AF1632" s="115">
        <v>-1</v>
      </c>
      <c r="AG1632" s="115">
        <v>-1</v>
      </c>
      <c r="AH1632" s="115">
        <v>-1</v>
      </c>
      <c r="AI1632" s="115">
        <v>-1</v>
      </c>
      <c r="AJ1632" s="115">
        <v>0</v>
      </c>
      <c r="AM1632" s="115" t="s">
        <v>348</v>
      </c>
      <c r="AN1632" s="115">
        <v>-1</v>
      </c>
      <c r="AQ1632" s="115">
        <v>609</v>
      </c>
      <c r="AR1632" s="115" t="s">
        <v>249</v>
      </c>
      <c r="AS1632" s="115" t="s">
        <v>358</v>
      </c>
      <c r="AT1632" s="115" t="s">
        <v>296</v>
      </c>
      <c r="AV1632" s="115">
        <v>17.471283560587199</v>
      </c>
      <c r="AW1632" s="115">
        <v>6.7572858799999996E-2</v>
      </c>
    </row>
    <row r="1633" spans="1:49" x14ac:dyDescent="0.25">
      <c r="A1633" s="117">
        <v>550000</v>
      </c>
      <c r="B1633" s="117">
        <v>810000</v>
      </c>
      <c r="C1633" s="117">
        <v>810000</v>
      </c>
      <c r="D1633" s="115" t="s">
        <v>342</v>
      </c>
      <c r="E1633" s="115" t="s">
        <v>13</v>
      </c>
      <c r="F1633" s="115" t="s">
        <v>343</v>
      </c>
      <c r="G1633" s="115" t="s">
        <v>344</v>
      </c>
      <c r="H1633" s="115">
        <v>0.56000000000000005</v>
      </c>
      <c r="I1633" s="115">
        <v>0.48</v>
      </c>
      <c r="J1633" s="115" t="s">
        <v>350</v>
      </c>
      <c r="K1633" s="115">
        <v>6.0432224764699997E-3</v>
      </c>
      <c r="L1633" s="115">
        <v>3727.8422111027298</v>
      </c>
      <c r="M1633" s="115">
        <v>10.7079693679022</v>
      </c>
      <c r="N1633" s="115">
        <v>2.06118708650907</v>
      </c>
      <c r="O1633" s="115">
        <v>6.4710641161529997E-2</v>
      </c>
      <c r="P1633" s="115">
        <v>1.245621212941E-2</v>
      </c>
      <c r="Q1633" s="115">
        <v>22.528179838895699</v>
      </c>
      <c r="R1633" s="115">
        <v>1330</v>
      </c>
      <c r="S1633" s="115" t="s">
        <v>354</v>
      </c>
      <c r="T1633" s="115">
        <v>1330</v>
      </c>
      <c r="U1633" s="115" t="s">
        <v>352</v>
      </c>
      <c r="V1633" s="115" t="s">
        <v>350</v>
      </c>
      <c r="Z1633" s="115">
        <v>0</v>
      </c>
      <c r="AA1633" s="115">
        <v>1</v>
      </c>
      <c r="AB1633" s="115">
        <v>6.4710641161529997E-2</v>
      </c>
      <c r="AC1633" s="115">
        <v>1.245621212941E-2</v>
      </c>
      <c r="AD1633" s="115">
        <v>40.707059003935797</v>
      </c>
      <c r="AF1633" s="115">
        <v>-1</v>
      </c>
      <c r="AG1633" s="115">
        <v>-1</v>
      </c>
      <c r="AH1633" s="115">
        <v>-1</v>
      </c>
      <c r="AI1633" s="115">
        <v>-1</v>
      </c>
      <c r="AJ1633" s="115">
        <v>0</v>
      </c>
      <c r="AM1633" s="115" t="s">
        <v>348</v>
      </c>
      <c r="AN1633" s="115">
        <v>-1</v>
      </c>
      <c r="AQ1633" s="115">
        <v>609</v>
      </c>
      <c r="AR1633" s="115" t="s">
        <v>249</v>
      </c>
      <c r="AS1633" s="115" t="s">
        <v>358</v>
      </c>
      <c r="AT1633" s="115" t="s">
        <v>296</v>
      </c>
      <c r="AV1633" s="115">
        <v>20.1966754912212</v>
      </c>
      <c r="AW1633" s="115">
        <v>3.30146464E-2</v>
      </c>
    </row>
    <row r="1634" spans="1:49" x14ac:dyDescent="0.25">
      <c r="A1634" s="117">
        <v>550000</v>
      </c>
      <c r="B1634" s="117">
        <v>810000</v>
      </c>
      <c r="C1634" s="117">
        <v>810000</v>
      </c>
      <c r="D1634" s="115" t="s">
        <v>342</v>
      </c>
      <c r="E1634" s="115" t="s">
        <v>13</v>
      </c>
      <c r="F1634" s="115" t="s">
        <v>343</v>
      </c>
      <c r="G1634" s="115" t="s">
        <v>344</v>
      </c>
      <c r="H1634" s="115">
        <v>0.56000000000000005</v>
      </c>
      <c r="I1634" s="115">
        <v>0.48</v>
      </c>
      <c r="J1634" s="115" t="s">
        <v>350</v>
      </c>
      <c r="K1634" s="115">
        <v>9.1220786131500003E-2</v>
      </c>
      <c r="L1634" s="115">
        <v>3727.8422111027298</v>
      </c>
      <c r="M1634" s="115">
        <v>10.7079693679022</v>
      </c>
      <c r="N1634" s="115">
        <v>2.06118708650907</v>
      </c>
      <c r="O1634" s="115">
        <v>0.97678938361211998</v>
      </c>
      <c r="P1634" s="115">
        <v>0.18802310639545999</v>
      </c>
      <c r="Q1634" s="115">
        <v>340.05669707100299</v>
      </c>
      <c r="R1634" s="115">
        <v>1300</v>
      </c>
      <c r="S1634" s="115" t="s">
        <v>346</v>
      </c>
      <c r="T1634" s="115">
        <v>1300</v>
      </c>
      <c r="U1634" s="115" t="s">
        <v>352</v>
      </c>
      <c r="V1634" s="115" t="s">
        <v>350</v>
      </c>
      <c r="Z1634" s="115">
        <v>0</v>
      </c>
      <c r="AA1634" s="115">
        <v>1</v>
      </c>
      <c r="AB1634" s="115">
        <v>0.97678938361211998</v>
      </c>
      <c r="AC1634" s="115">
        <v>0.18802310639545999</v>
      </c>
      <c r="AD1634" s="115">
        <v>1026.67785509703</v>
      </c>
      <c r="AF1634" s="115">
        <v>-1</v>
      </c>
      <c r="AG1634" s="115">
        <v>-1</v>
      </c>
      <c r="AH1634" s="115">
        <v>-1</v>
      </c>
      <c r="AI1634" s="115">
        <v>-1</v>
      </c>
      <c r="AJ1634" s="115">
        <v>0</v>
      </c>
      <c r="AM1634" s="115" t="s">
        <v>348</v>
      </c>
      <c r="AN1634" s="115">
        <v>-1</v>
      </c>
      <c r="AQ1634" s="115">
        <v>609</v>
      </c>
      <c r="AR1634" s="115" t="s">
        <v>249</v>
      </c>
      <c r="AS1634" s="115" t="s">
        <v>358</v>
      </c>
      <c r="AT1634" s="115" t="s">
        <v>296</v>
      </c>
      <c r="AV1634" s="115">
        <v>141.11735950905799</v>
      </c>
      <c r="AW1634" s="115">
        <v>0.83266654910000004</v>
      </c>
    </row>
    <row r="1635" spans="1:49" x14ac:dyDescent="0.25">
      <c r="A1635" s="117">
        <v>550000</v>
      </c>
      <c r="B1635" s="117">
        <v>810000</v>
      </c>
      <c r="C1635" s="117">
        <v>810000</v>
      </c>
      <c r="D1635" s="115" t="s">
        <v>342</v>
      </c>
      <c r="E1635" s="115" t="s">
        <v>13</v>
      </c>
      <c r="F1635" s="115" t="s">
        <v>343</v>
      </c>
      <c r="G1635" s="115" t="s">
        <v>344</v>
      </c>
      <c r="H1635" s="115">
        <v>0.56000000000000005</v>
      </c>
      <c r="I1635" s="115">
        <v>0.48</v>
      </c>
      <c r="J1635" s="115" t="s">
        <v>345</v>
      </c>
      <c r="K1635" s="115">
        <v>7.320378373E-4</v>
      </c>
      <c r="L1635" s="115">
        <v>3727.8422111027298</v>
      </c>
      <c r="M1635" s="115">
        <v>10.7079693679022</v>
      </c>
      <c r="N1635" s="115">
        <v>2.06118708650907</v>
      </c>
      <c r="O1635" s="115">
        <v>7.8386387379899992E-3</v>
      </c>
      <c r="P1635" s="115">
        <v>1.50886693708E-3</v>
      </c>
      <c r="Q1635" s="115">
        <v>2.7289215500261998</v>
      </c>
      <c r="R1635" s="115">
        <v>1300</v>
      </c>
      <c r="S1635" s="115" t="s">
        <v>346</v>
      </c>
      <c r="T1635" s="115">
        <v>1300</v>
      </c>
      <c r="U1635" s="115" t="s">
        <v>347</v>
      </c>
      <c r="V1635" s="115" t="s">
        <v>345</v>
      </c>
      <c r="Z1635" s="115">
        <v>0</v>
      </c>
      <c r="AA1635" s="115">
        <v>1</v>
      </c>
      <c r="AB1635" s="115">
        <v>7.8386387379899992E-3</v>
      </c>
      <c r="AC1635" s="115">
        <v>1.50886693708E-3</v>
      </c>
      <c r="AD1635" s="115">
        <v>13.6602251467652</v>
      </c>
      <c r="AF1635" s="115">
        <v>-1</v>
      </c>
      <c r="AG1635" s="115">
        <v>-1</v>
      </c>
      <c r="AH1635" s="115">
        <v>-1</v>
      </c>
      <c r="AI1635" s="115">
        <v>-1</v>
      </c>
      <c r="AJ1635" s="115">
        <v>0</v>
      </c>
      <c r="AM1635" s="115" t="s">
        <v>348</v>
      </c>
      <c r="AN1635" s="115">
        <v>-1</v>
      </c>
      <c r="AQ1635" s="115">
        <v>609</v>
      </c>
      <c r="AR1635" s="115" t="s">
        <v>249</v>
      </c>
      <c r="AS1635" s="115" t="s">
        <v>358</v>
      </c>
      <c r="AT1635" s="115" t="s">
        <v>296</v>
      </c>
      <c r="AV1635" s="115">
        <v>20.344928964183801</v>
      </c>
      <c r="AW1635" s="115">
        <v>1.10788525E-2</v>
      </c>
    </row>
    <row r="1636" spans="1:49" x14ac:dyDescent="0.25">
      <c r="A1636" s="117">
        <v>550000</v>
      </c>
      <c r="B1636" s="117">
        <v>830000</v>
      </c>
      <c r="C1636" s="117">
        <v>830000</v>
      </c>
      <c r="D1636" s="115" t="s">
        <v>342</v>
      </c>
      <c r="E1636" s="115" t="s">
        <v>13</v>
      </c>
      <c r="F1636" s="115" t="s">
        <v>343</v>
      </c>
      <c r="G1636" s="115" t="s">
        <v>344</v>
      </c>
      <c r="H1636" s="115">
        <v>0.56000000000000005</v>
      </c>
      <c r="I1636" s="115">
        <v>0.48</v>
      </c>
      <c r="J1636" s="115" t="s">
        <v>350</v>
      </c>
      <c r="K1636" s="115">
        <v>3.1106433634499999E-3</v>
      </c>
      <c r="L1636" s="115">
        <v>3688.32792943196</v>
      </c>
      <c r="M1636" s="115">
        <v>9.1885121514347006</v>
      </c>
      <c r="N1636" s="115">
        <v>1.35120013684962</v>
      </c>
      <c r="O1636" s="115">
        <v>2.8582184343910001E-2</v>
      </c>
      <c r="P1636" s="115">
        <v>4.2031017383900001E-3</v>
      </c>
      <c r="Q1636" s="115">
        <v>11.473072795944301</v>
      </c>
      <c r="R1636" s="115">
        <v>1210</v>
      </c>
      <c r="S1636" s="115" t="s">
        <v>353</v>
      </c>
      <c r="T1636" s="115">
        <v>1210</v>
      </c>
      <c r="U1636" s="115" t="s">
        <v>352</v>
      </c>
      <c r="V1636" s="115" t="s">
        <v>350</v>
      </c>
      <c r="Z1636" s="115">
        <v>0</v>
      </c>
      <c r="AA1636" s="115">
        <v>1</v>
      </c>
      <c r="AB1636" s="115">
        <v>2.8582184343910001E-2</v>
      </c>
      <c r="AC1636" s="115">
        <v>4.2031017383900001E-3</v>
      </c>
      <c r="AD1636" s="115">
        <v>79.063761938676095</v>
      </c>
      <c r="AF1636" s="115">
        <v>-1</v>
      </c>
      <c r="AG1636" s="115">
        <v>-1</v>
      </c>
      <c r="AH1636" s="115">
        <v>-1</v>
      </c>
      <c r="AI1636" s="115">
        <v>-1</v>
      </c>
      <c r="AJ1636" s="115">
        <v>0</v>
      </c>
      <c r="AM1636" s="115" t="s">
        <v>348</v>
      </c>
      <c r="AN1636" s="115">
        <v>-1</v>
      </c>
      <c r="AQ1636" s="115">
        <v>609</v>
      </c>
      <c r="AR1636" s="115" t="s">
        <v>249</v>
      </c>
      <c r="AS1636" s="115" t="s">
        <v>358</v>
      </c>
      <c r="AT1636" s="115" t="s">
        <v>296</v>
      </c>
      <c r="AV1636" s="115">
        <v>14.2253362213286</v>
      </c>
      <c r="AW1636" s="115">
        <v>6.4123083499999997E-2</v>
      </c>
    </row>
    <row r="1637" spans="1:49" x14ac:dyDescent="0.25">
      <c r="A1637" s="117">
        <v>550000</v>
      </c>
      <c r="B1637" s="117">
        <v>830000</v>
      </c>
      <c r="C1637" s="117">
        <v>830000</v>
      </c>
      <c r="D1637" s="115" t="s">
        <v>342</v>
      </c>
      <c r="E1637" s="115" t="s">
        <v>13</v>
      </c>
      <c r="F1637" s="115" t="s">
        <v>343</v>
      </c>
      <c r="G1637" s="115" t="s">
        <v>344</v>
      </c>
      <c r="H1637" s="115">
        <v>0.56000000000000005</v>
      </c>
      <c r="I1637" s="115">
        <v>0.48</v>
      </c>
      <c r="J1637" s="115" t="s">
        <v>350</v>
      </c>
      <c r="K1637" s="115">
        <v>1.7549348509E-4</v>
      </c>
      <c r="L1637" s="115">
        <v>3688.32792943196</v>
      </c>
      <c r="M1637" s="115">
        <v>9.1885121514347006</v>
      </c>
      <c r="N1637" s="115">
        <v>1.35120013684962</v>
      </c>
      <c r="O1637" s="115">
        <v>1.6125240202999999E-3</v>
      </c>
      <c r="P1637" s="115">
        <v>2.3712682106999999E-4</v>
      </c>
      <c r="Q1637" s="115">
        <v>0.64727752251292003</v>
      </c>
      <c r="R1637" s="115">
        <v>1210</v>
      </c>
      <c r="S1637" s="115" t="s">
        <v>353</v>
      </c>
      <c r="T1637" s="115">
        <v>1210</v>
      </c>
      <c r="U1637" s="115" t="s">
        <v>352</v>
      </c>
      <c r="V1637" s="115" t="s">
        <v>350</v>
      </c>
      <c r="Z1637" s="115">
        <v>0</v>
      </c>
      <c r="AA1637" s="115">
        <v>1</v>
      </c>
      <c r="AB1637" s="115">
        <v>1.6125240202999999E-3</v>
      </c>
      <c r="AC1637" s="115">
        <v>2.3712682106999999E-4</v>
      </c>
      <c r="AD1637" s="115">
        <v>1.4998513764913</v>
      </c>
      <c r="AF1637" s="115">
        <v>-1</v>
      </c>
      <c r="AG1637" s="115">
        <v>-1</v>
      </c>
      <c r="AH1637" s="115">
        <v>-1</v>
      </c>
      <c r="AI1637" s="115">
        <v>-1</v>
      </c>
      <c r="AJ1637" s="115">
        <v>0</v>
      </c>
      <c r="AM1637" s="115" t="s">
        <v>348</v>
      </c>
      <c r="AN1637" s="115">
        <v>-1</v>
      </c>
      <c r="AQ1637" s="115">
        <v>609</v>
      </c>
      <c r="AR1637" s="115" t="s">
        <v>249</v>
      </c>
      <c r="AS1637" s="115" t="s">
        <v>358</v>
      </c>
      <c r="AT1637" s="115" t="s">
        <v>296</v>
      </c>
      <c r="AV1637" s="115">
        <v>6.2245756080086503</v>
      </c>
      <c r="AW1637" s="115">
        <v>1.2164245E-3</v>
      </c>
    </row>
    <row r="1638" spans="1:49" x14ac:dyDescent="0.25">
      <c r="A1638" s="117">
        <v>550000</v>
      </c>
      <c r="B1638" s="117">
        <v>830000</v>
      </c>
      <c r="C1638" s="117">
        <v>830000</v>
      </c>
      <c r="D1638" s="115" t="s">
        <v>342</v>
      </c>
      <c r="E1638" s="115" t="s">
        <v>13</v>
      </c>
      <c r="F1638" s="115" t="s">
        <v>343</v>
      </c>
      <c r="G1638" s="115" t="s">
        <v>344</v>
      </c>
      <c r="H1638" s="115">
        <v>0.56000000000000005</v>
      </c>
      <c r="I1638" s="115">
        <v>0.48</v>
      </c>
      <c r="J1638" s="115" t="s">
        <v>350</v>
      </c>
      <c r="K1638" s="115">
        <v>1.361642207818E-2</v>
      </c>
      <c r="L1638" s="115">
        <v>3688.32792943196</v>
      </c>
      <c r="M1638" s="115">
        <v>9.1885121514347006</v>
      </c>
      <c r="N1638" s="115">
        <v>1.35120013684962</v>
      </c>
      <c r="O1638" s="115">
        <v>0.12511465972444999</v>
      </c>
      <c r="P1638" s="115">
        <v>1.8398511375440001E-2</v>
      </c>
      <c r="Q1638" s="115">
        <v>50.221829849899997</v>
      </c>
      <c r="R1638" s="115">
        <v>1210</v>
      </c>
      <c r="S1638" s="115" t="s">
        <v>353</v>
      </c>
      <c r="T1638" s="115">
        <v>1210</v>
      </c>
      <c r="U1638" s="115" t="s">
        <v>352</v>
      </c>
      <c r="V1638" s="115" t="s">
        <v>350</v>
      </c>
      <c r="Z1638" s="115">
        <v>0</v>
      </c>
      <c r="AA1638" s="115">
        <v>1</v>
      </c>
      <c r="AB1638" s="115">
        <v>0.12511465972444999</v>
      </c>
      <c r="AC1638" s="115">
        <v>1.8398511375440001E-2</v>
      </c>
      <c r="AD1638" s="115">
        <v>467.40764291496203</v>
      </c>
      <c r="AF1638" s="115">
        <v>-1</v>
      </c>
      <c r="AG1638" s="115">
        <v>-1</v>
      </c>
      <c r="AH1638" s="115">
        <v>-1</v>
      </c>
      <c r="AI1638" s="115">
        <v>-1</v>
      </c>
      <c r="AJ1638" s="115">
        <v>0</v>
      </c>
      <c r="AM1638" s="115" t="s">
        <v>348</v>
      </c>
      <c r="AN1638" s="115">
        <v>-1</v>
      </c>
      <c r="AQ1638" s="115">
        <v>609</v>
      </c>
      <c r="AR1638" s="115" t="s">
        <v>249</v>
      </c>
      <c r="AS1638" s="115" t="s">
        <v>358</v>
      </c>
      <c r="AT1638" s="115" t="s">
        <v>296</v>
      </c>
      <c r="AV1638" s="115">
        <v>51.056947980357997</v>
      </c>
      <c r="AW1638" s="115">
        <v>0.37908162439999998</v>
      </c>
    </row>
    <row r="1639" spans="1:49" x14ac:dyDescent="0.25">
      <c r="A1639" s="117">
        <v>550000</v>
      </c>
      <c r="B1639" s="117">
        <v>830000</v>
      </c>
      <c r="C1639" s="117">
        <v>830000</v>
      </c>
      <c r="D1639" s="115" t="s">
        <v>342</v>
      </c>
      <c r="E1639" s="115" t="s">
        <v>13</v>
      </c>
      <c r="F1639" s="115" t="s">
        <v>343</v>
      </c>
      <c r="G1639" s="115" t="s">
        <v>344</v>
      </c>
      <c r="H1639" s="115">
        <v>0.56000000000000005</v>
      </c>
      <c r="I1639" s="115">
        <v>0.48</v>
      </c>
      <c r="J1639" s="115" t="s">
        <v>350</v>
      </c>
      <c r="K1639" s="115">
        <v>1.1895549381890001E-2</v>
      </c>
      <c r="L1639" s="115">
        <v>3688.32792943196</v>
      </c>
      <c r="M1639" s="115">
        <v>9.1885121514347006</v>
      </c>
      <c r="N1639" s="115">
        <v>1.35120013684962</v>
      </c>
      <c r="O1639" s="115">
        <v>0.10930240004349</v>
      </c>
      <c r="P1639" s="115">
        <v>1.607326795271E-2</v>
      </c>
      <c r="Q1639" s="115">
        <v>43.874687021165599</v>
      </c>
      <c r="R1639" s="115">
        <v>1210</v>
      </c>
      <c r="S1639" s="115" t="s">
        <v>353</v>
      </c>
      <c r="T1639" s="115">
        <v>1210</v>
      </c>
      <c r="U1639" s="115" t="s">
        <v>352</v>
      </c>
      <c r="V1639" s="115" t="s">
        <v>350</v>
      </c>
      <c r="Z1639" s="115">
        <v>0</v>
      </c>
      <c r="AA1639" s="115">
        <v>1</v>
      </c>
      <c r="AB1639" s="115">
        <v>0.10930240004349</v>
      </c>
      <c r="AC1639" s="115">
        <v>1.607326795271E-2</v>
      </c>
      <c r="AD1639" s="115">
        <v>480.40580509645002</v>
      </c>
      <c r="AF1639" s="115">
        <v>-1</v>
      </c>
      <c r="AG1639" s="115">
        <v>-1</v>
      </c>
      <c r="AH1639" s="115">
        <v>-1</v>
      </c>
      <c r="AI1639" s="115">
        <v>-1</v>
      </c>
      <c r="AJ1639" s="115">
        <v>0</v>
      </c>
      <c r="AM1639" s="115" t="s">
        <v>348</v>
      </c>
      <c r="AN1639" s="115">
        <v>-1</v>
      </c>
      <c r="AQ1639" s="115">
        <v>609</v>
      </c>
      <c r="AR1639" s="115" t="s">
        <v>249</v>
      </c>
      <c r="AS1639" s="115" t="s">
        <v>358</v>
      </c>
      <c r="AT1639" s="115" t="s">
        <v>296</v>
      </c>
      <c r="AV1639" s="115">
        <v>51.587155121664203</v>
      </c>
      <c r="AW1639" s="115">
        <v>0.389623524</v>
      </c>
    </row>
    <row r="1640" spans="1:49" x14ac:dyDescent="0.25">
      <c r="A1640" s="117">
        <v>550000</v>
      </c>
      <c r="B1640" s="117">
        <v>830000</v>
      </c>
      <c r="C1640" s="117">
        <v>830000</v>
      </c>
      <c r="D1640" s="115" t="s">
        <v>342</v>
      </c>
      <c r="E1640" s="115" t="s">
        <v>13</v>
      </c>
      <c r="F1640" s="115" t="s">
        <v>343</v>
      </c>
      <c r="G1640" s="115" t="s">
        <v>344</v>
      </c>
      <c r="H1640" s="115">
        <v>0.56000000000000005</v>
      </c>
      <c r="I1640" s="115">
        <v>0.48</v>
      </c>
      <c r="J1640" s="115" t="s">
        <v>350</v>
      </c>
      <c r="K1640" s="115">
        <v>0.22237871737055001</v>
      </c>
      <c r="L1640" s="115">
        <v>3692.1473050725899</v>
      </c>
      <c r="M1640" s="115">
        <v>9.1974220037727008</v>
      </c>
      <c r="N1640" s="115">
        <v>1.35248978607176</v>
      </c>
      <c r="O1640" s="115">
        <v>2.0453109083147001</v>
      </c>
      <c r="P1640" s="115">
        <v>0.30076494388341002</v>
      </c>
      <c r="Q1640" s="115">
        <v>821.05498204519699</v>
      </c>
      <c r="R1640" s="115">
        <v>1200</v>
      </c>
      <c r="S1640" s="115" t="s">
        <v>351</v>
      </c>
      <c r="T1640" s="115">
        <v>1200</v>
      </c>
      <c r="U1640" s="115" t="s">
        <v>352</v>
      </c>
      <c r="V1640" s="115" t="s">
        <v>350</v>
      </c>
      <c r="Z1640" s="115">
        <v>0</v>
      </c>
      <c r="AA1640" s="115">
        <v>1</v>
      </c>
      <c r="AB1640" s="115">
        <v>2.0453109083147001</v>
      </c>
      <c r="AC1640" s="115">
        <v>0.30076494388341002</v>
      </c>
      <c r="AD1640" s="115">
        <v>991.00248919879402</v>
      </c>
      <c r="AF1640" s="115">
        <v>-1</v>
      </c>
      <c r="AG1640" s="115">
        <v>-1</v>
      </c>
      <c r="AH1640" s="115">
        <v>-1</v>
      </c>
      <c r="AI1640" s="115">
        <v>-1</v>
      </c>
      <c r="AJ1640" s="115">
        <v>0</v>
      </c>
      <c r="AM1640" s="115" t="s">
        <v>348</v>
      </c>
      <c r="AN1640" s="115">
        <v>-1</v>
      </c>
      <c r="AQ1640" s="115">
        <v>609</v>
      </c>
      <c r="AR1640" s="115" t="s">
        <v>249</v>
      </c>
      <c r="AS1640" s="115" t="s">
        <v>358</v>
      </c>
      <c r="AT1640" s="115" t="s">
        <v>296</v>
      </c>
      <c r="AV1640" s="115">
        <v>192.45952568968701</v>
      </c>
      <c r="AW1640" s="115">
        <v>0.80373275690000001</v>
      </c>
    </row>
    <row r="1641" spans="1:49" x14ac:dyDescent="0.25">
      <c r="A1641" s="117">
        <v>550000</v>
      </c>
      <c r="B1641" s="117">
        <v>830000</v>
      </c>
      <c r="C1641" s="117">
        <v>830000</v>
      </c>
      <c r="D1641" s="115" t="s">
        <v>342</v>
      </c>
      <c r="E1641" s="115" t="s">
        <v>13</v>
      </c>
      <c r="F1641" s="115" t="s">
        <v>343</v>
      </c>
      <c r="G1641" s="115" t="s">
        <v>344</v>
      </c>
      <c r="H1641" s="115">
        <v>0.56000000000000005</v>
      </c>
      <c r="I1641" s="115">
        <v>0.48</v>
      </c>
      <c r="J1641" s="115" t="s">
        <v>350</v>
      </c>
      <c r="K1641" s="115">
        <v>3.0519701985299999E-3</v>
      </c>
      <c r="L1641" s="115">
        <v>3692.1473050725899</v>
      </c>
      <c r="M1641" s="115">
        <v>9.1974220037727008</v>
      </c>
      <c r="N1641" s="115">
        <v>1.35248978607176</v>
      </c>
      <c r="O1641" s="115">
        <v>2.8070257858819999E-2</v>
      </c>
      <c r="P1641" s="115">
        <v>4.1277585208999998E-3</v>
      </c>
      <c r="Q1641" s="115">
        <v>11.268323543668</v>
      </c>
      <c r="R1641" s="115">
        <v>1200</v>
      </c>
      <c r="S1641" s="115" t="s">
        <v>351</v>
      </c>
      <c r="T1641" s="115">
        <v>1200</v>
      </c>
      <c r="U1641" s="115" t="s">
        <v>352</v>
      </c>
      <c r="V1641" s="115" t="s">
        <v>350</v>
      </c>
      <c r="Z1641" s="115">
        <v>0</v>
      </c>
      <c r="AA1641" s="115">
        <v>1</v>
      </c>
      <c r="AB1641" s="115">
        <v>2.8070257858819999E-2</v>
      </c>
      <c r="AC1641" s="115">
        <v>4.1277585208999998E-3</v>
      </c>
      <c r="AD1641" s="115">
        <v>991.00248919879402</v>
      </c>
      <c r="AF1641" s="115">
        <v>-1</v>
      </c>
      <c r="AG1641" s="115">
        <v>-1</v>
      </c>
      <c r="AH1641" s="115">
        <v>-1</v>
      </c>
      <c r="AI1641" s="115">
        <v>-1</v>
      </c>
      <c r="AJ1641" s="115">
        <v>0</v>
      </c>
      <c r="AM1641" s="115" t="s">
        <v>348</v>
      </c>
      <c r="AN1641" s="115">
        <v>-1</v>
      </c>
      <c r="AQ1641" s="115">
        <v>609</v>
      </c>
      <c r="AR1641" s="115" t="s">
        <v>249</v>
      </c>
      <c r="AS1641" s="115" t="s">
        <v>358</v>
      </c>
      <c r="AT1641" s="115" t="s">
        <v>296</v>
      </c>
      <c r="AV1641" s="115">
        <v>100.52451248580201</v>
      </c>
      <c r="AW1641" s="115">
        <v>0.80373275690000001</v>
      </c>
    </row>
    <row r="1642" spans="1:49" x14ac:dyDescent="0.25">
      <c r="A1642" s="117">
        <v>550000</v>
      </c>
      <c r="B1642" s="117">
        <v>830000</v>
      </c>
      <c r="C1642" s="117">
        <v>830000</v>
      </c>
      <c r="D1642" s="115" t="s">
        <v>342</v>
      </c>
      <c r="E1642" s="115" t="s">
        <v>13</v>
      </c>
      <c r="F1642" s="115" t="s">
        <v>343</v>
      </c>
      <c r="G1642" s="115" t="s">
        <v>344</v>
      </c>
      <c r="H1642" s="115">
        <v>0.56000000000000005</v>
      </c>
      <c r="I1642" s="115">
        <v>0.48</v>
      </c>
      <c r="J1642" s="115" t="s">
        <v>350</v>
      </c>
      <c r="K1642" s="115">
        <v>6.5010613007949997E-2</v>
      </c>
      <c r="L1642" s="115">
        <v>3692.1473050725899</v>
      </c>
      <c r="M1642" s="115">
        <v>9.1974220037727008</v>
      </c>
      <c r="N1642" s="115">
        <v>1.35248978607176</v>
      </c>
      <c r="O1642" s="115">
        <v>0.59793004255814997</v>
      </c>
      <c r="P1642" s="115">
        <v>8.7926190079520003E-2</v>
      </c>
      <c r="Q1642" s="115">
        <v>240.028759618452</v>
      </c>
      <c r="R1642" s="115">
        <v>1210</v>
      </c>
      <c r="S1642" s="115" t="s">
        <v>353</v>
      </c>
      <c r="T1642" s="115">
        <v>1210</v>
      </c>
      <c r="U1642" s="115" t="s">
        <v>352</v>
      </c>
      <c r="V1642" s="115" t="s">
        <v>350</v>
      </c>
      <c r="Z1642" s="115">
        <v>0</v>
      </c>
      <c r="AA1642" s="115">
        <v>1</v>
      </c>
      <c r="AB1642" s="115">
        <v>0.59793004255814997</v>
      </c>
      <c r="AC1642" s="115">
        <v>8.7926190079520003E-2</v>
      </c>
      <c r="AD1642" s="115">
        <v>240.02875961845399</v>
      </c>
      <c r="AF1642" s="115">
        <v>-1</v>
      </c>
      <c r="AG1642" s="115">
        <v>-1</v>
      </c>
      <c r="AH1642" s="115">
        <v>-1</v>
      </c>
      <c r="AI1642" s="115">
        <v>-1</v>
      </c>
      <c r="AJ1642" s="115">
        <v>0</v>
      </c>
      <c r="AM1642" s="115" t="s">
        <v>348</v>
      </c>
      <c r="AN1642" s="115">
        <v>-1</v>
      </c>
      <c r="AQ1642" s="115">
        <v>609</v>
      </c>
      <c r="AR1642" s="115" t="s">
        <v>249</v>
      </c>
      <c r="AS1642" s="115" t="s">
        <v>358</v>
      </c>
      <c r="AT1642" s="115" t="s">
        <v>296</v>
      </c>
      <c r="AV1642" s="115">
        <v>89.888400301638598</v>
      </c>
      <c r="AW1642" s="115">
        <v>0.1946705269</v>
      </c>
    </row>
    <row r="1643" spans="1:49" x14ac:dyDescent="0.25">
      <c r="A1643" s="117">
        <v>550000</v>
      </c>
      <c r="B1643" s="117">
        <v>830000</v>
      </c>
      <c r="C1643" s="117">
        <v>830000</v>
      </c>
      <c r="D1643" s="115" t="s">
        <v>342</v>
      </c>
      <c r="E1643" s="115" t="s">
        <v>13</v>
      </c>
      <c r="F1643" s="115" t="s">
        <v>343</v>
      </c>
      <c r="G1643" s="115" t="s">
        <v>344</v>
      </c>
      <c r="H1643" s="115">
        <v>0.56000000000000005</v>
      </c>
      <c r="I1643" s="115">
        <v>0.48</v>
      </c>
      <c r="J1643" s="115" t="s">
        <v>350</v>
      </c>
      <c r="K1643" s="115">
        <v>0.28434467392939</v>
      </c>
      <c r="L1643" s="115">
        <v>3692.1473050725899</v>
      </c>
      <c r="M1643" s="115">
        <v>9.1974220037727008</v>
      </c>
      <c r="N1643" s="115">
        <v>1.35248978607176</v>
      </c>
      <c r="O1643" s="115">
        <v>2.6152379606538001</v>
      </c>
      <c r="P1643" s="115">
        <v>0.38457326721341001</v>
      </c>
      <c r="Q1643" s="115">
        <v>1049.8424215601599</v>
      </c>
      <c r="R1643" s="115">
        <v>1210</v>
      </c>
      <c r="S1643" s="115" t="s">
        <v>353</v>
      </c>
      <c r="T1643" s="115">
        <v>1210</v>
      </c>
      <c r="U1643" s="115" t="s">
        <v>352</v>
      </c>
      <c r="V1643" s="115" t="s">
        <v>350</v>
      </c>
      <c r="Z1643" s="115">
        <v>0</v>
      </c>
      <c r="AA1643" s="115">
        <v>1</v>
      </c>
      <c r="AB1643" s="115">
        <v>2.6152379606538001</v>
      </c>
      <c r="AC1643" s="115">
        <v>0.38457326721341001</v>
      </c>
      <c r="AD1643" s="115">
        <v>1049.8424215601599</v>
      </c>
      <c r="AF1643" s="115">
        <v>-1</v>
      </c>
      <c r="AG1643" s="115">
        <v>-1</v>
      </c>
      <c r="AH1643" s="115">
        <v>-1</v>
      </c>
      <c r="AI1643" s="115">
        <v>-1</v>
      </c>
      <c r="AJ1643" s="115">
        <v>0</v>
      </c>
      <c r="AM1643" s="115" t="s">
        <v>348</v>
      </c>
      <c r="AN1643" s="115">
        <v>-1</v>
      </c>
      <c r="AQ1643" s="115">
        <v>609</v>
      </c>
      <c r="AR1643" s="115" t="s">
        <v>249</v>
      </c>
      <c r="AS1643" s="115" t="s">
        <v>358</v>
      </c>
      <c r="AT1643" s="115" t="s">
        <v>296</v>
      </c>
      <c r="AV1643" s="115">
        <v>136.75884376315199</v>
      </c>
      <c r="AW1643" s="115">
        <v>0.85145370769999995</v>
      </c>
    </row>
    <row r="1644" spans="1:49" x14ac:dyDescent="0.25">
      <c r="A1644" s="117">
        <v>550000</v>
      </c>
      <c r="B1644" s="117">
        <v>840000</v>
      </c>
      <c r="C1644" s="117">
        <v>840000</v>
      </c>
      <c r="D1644" s="115" t="s">
        <v>342</v>
      </c>
      <c r="E1644" s="115" t="s">
        <v>13</v>
      </c>
      <c r="F1644" s="115" t="s">
        <v>343</v>
      </c>
      <c r="G1644" s="115" t="s">
        <v>344</v>
      </c>
      <c r="H1644" s="115">
        <v>0.56000000000000005</v>
      </c>
      <c r="I1644" s="115">
        <v>0.48</v>
      </c>
      <c r="J1644" s="115" t="s">
        <v>350</v>
      </c>
      <c r="K1644" s="115">
        <v>3.66704061235E-3</v>
      </c>
      <c r="L1644" s="115">
        <v>3679.3310163907099</v>
      </c>
      <c r="M1644" s="115">
        <v>9.1675109106916892</v>
      </c>
      <c r="N1644" s="115">
        <v>1.3481598499176199</v>
      </c>
      <c r="O1644" s="115">
        <v>3.3617634823660002E-2</v>
      </c>
      <c r="P1644" s="115">
        <v>4.9437569215800004E-3</v>
      </c>
      <c r="Q1644" s="115">
        <v>13.4922562633837</v>
      </c>
      <c r="R1644" s="115">
        <v>1210</v>
      </c>
      <c r="S1644" s="115" t="s">
        <v>353</v>
      </c>
      <c r="T1644" s="115">
        <v>1210</v>
      </c>
      <c r="U1644" s="115" t="s">
        <v>352</v>
      </c>
      <c r="V1644" s="115" t="s">
        <v>350</v>
      </c>
      <c r="Z1644" s="115">
        <v>0</v>
      </c>
      <c r="AA1644" s="115">
        <v>1</v>
      </c>
      <c r="AB1644" s="115">
        <v>3.3617634823660002E-2</v>
      </c>
      <c r="AC1644" s="115">
        <v>4.9437569215800004E-3</v>
      </c>
      <c r="AD1644" s="115">
        <v>120.564378660225</v>
      </c>
      <c r="AF1644" s="115">
        <v>-1</v>
      </c>
      <c r="AG1644" s="115">
        <v>-1</v>
      </c>
      <c r="AH1644" s="115">
        <v>-1</v>
      </c>
      <c r="AI1644" s="115">
        <v>-1</v>
      </c>
      <c r="AJ1644" s="115">
        <v>0</v>
      </c>
      <c r="AM1644" s="115" t="s">
        <v>348</v>
      </c>
      <c r="AN1644" s="115">
        <v>-1</v>
      </c>
      <c r="AQ1644" s="115">
        <v>609</v>
      </c>
      <c r="AR1644" s="115" t="s">
        <v>249</v>
      </c>
      <c r="AS1644" s="115" t="s">
        <v>358</v>
      </c>
      <c r="AT1644" s="115" t="s">
        <v>296</v>
      </c>
      <c r="AV1644" s="115">
        <v>15.6168865710455</v>
      </c>
      <c r="AW1644" s="115">
        <v>9.7781329E-2</v>
      </c>
    </row>
    <row r="1645" spans="1:49" x14ac:dyDescent="0.25">
      <c r="A1645" s="117">
        <v>550000</v>
      </c>
      <c r="B1645" s="117">
        <v>840000</v>
      </c>
      <c r="C1645" s="117">
        <v>840000</v>
      </c>
      <c r="D1645" s="115" t="s">
        <v>342</v>
      </c>
      <c r="E1645" s="115" t="s">
        <v>13</v>
      </c>
      <c r="F1645" s="115" t="s">
        <v>343</v>
      </c>
      <c r="G1645" s="115" t="s">
        <v>344</v>
      </c>
      <c r="H1645" s="115">
        <v>0.56000000000000005</v>
      </c>
      <c r="I1645" s="115">
        <v>0.48</v>
      </c>
      <c r="J1645" s="115" t="s">
        <v>350</v>
      </c>
      <c r="K1645" s="115">
        <v>2.3898909791419998E-2</v>
      </c>
      <c r="L1645" s="115">
        <v>3679.3310163907099</v>
      </c>
      <c r="M1645" s="115">
        <v>9.1675109106916892</v>
      </c>
      <c r="N1645" s="115">
        <v>1.3481598499176199</v>
      </c>
      <c r="O1645" s="115">
        <v>0.21909351626649001</v>
      </c>
      <c r="P1645" s="115">
        <v>3.2219550637590001E-2</v>
      </c>
      <c r="Q1645" s="115">
        <v>87.932000053502705</v>
      </c>
      <c r="R1645" s="115">
        <v>1210</v>
      </c>
      <c r="S1645" s="115" t="s">
        <v>353</v>
      </c>
      <c r="T1645" s="115">
        <v>1210</v>
      </c>
      <c r="U1645" s="115" t="s">
        <v>352</v>
      </c>
      <c r="V1645" s="115" t="s">
        <v>350</v>
      </c>
      <c r="Z1645" s="115">
        <v>0</v>
      </c>
      <c r="AA1645" s="115">
        <v>1</v>
      </c>
      <c r="AB1645" s="115">
        <v>0.21909351626649001</v>
      </c>
      <c r="AC1645" s="115">
        <v>3.2219550637590001E-2</v>
      </c>
      <c r="AD1645" s="115">
        <v>921.22095181116697</v>
      </c>
      <c r="AF1645" s="115">
        <v>-1</v>
      </c>
      <c r="AG1645" s="115">
        <v>-1</v>
      </c>
      <c r="AH1645" s="115">
        <v>-1</v>
      </c>
      <c r="AI1645" s="115">
        <v>-1</v>
      </c>
      <c r="AJ1645" s="115">
        <v>0</v>
      </c>
      <c r="AM1645" s="115" t="s">
        <v>348</v>
      </c>
      <c r="AN1645" s="115">
        <v>-1</v>
      </c>
      <c r="AQ1645" s="115">
        <v>609</v>
      </c>
      <c r="AR1645" s="115" t="s">
        <v>249</v>
      </c>
      <c r="AS1645" s="115" t="s">
        <v>358</v>
      </c>
      <c r="AT1645" s="115" t="s">
        <v>296</v>
      </c>
      <c r="AV1645" s="115">
        <v>63.451084610609399</v>
      </c>
      <c r="AW1645" s="115">
        <v>0.74713783600000006</v>
      </c>
    </row>
    <row r="1646" spans="1:49" x14ac:dyDescent="0.25">
      <c r="A1646" s="117">
        <v>550000</v>
      </c>
      <c r="B1646" s="117">
        <v>840000</v>
      </c>
      <c r="C1646" s="117">
        <v>840000</v>
      </c>
      <c r="D1646" s="115" t="s">
        <v>342</v>
      </c>
      <c r="E1646" s="115" t="s">
        <v>13</v>
      </c>
      <c r="F1646" s="115" t="s">
        <v>343</v>
      </c>
      <c r="G1646" s="115" t="s">
        <v>344</v>
      </c>
      <c r="H1646" s="115">
        <v>0.56000000000000005</v>
      </c>
      <c r="I1646" s="115">
        <v>0.48</v>
      </c>
      <c r="J1646" s="115" t="s">
        <v>350</v>
      </c>
      <c r="K1646" s="115">
        <v>8.1168282796000007E-3</v>
      </c>
      <c r="L1646" s="115">
        <v>3679.3310163907099</v>
      </c>
      <c r="M1646" s="115">
        <v>9.1675109106916892</v>
      </c>
      <c r="N1646" s="115">
        <v>1.3481598499176199</v>
      </c>
      <c r="O1646" s="115">
        <v>7.4411111813459996E-2</v>
      </c>
      <c r="P1646" s="115">
        <v>1.0942781995229999E-2</v>
      </c>
      <c r="Q1646" s="115">
        <v>29.864498043856901</v>
      </c>
      <c r="R1646" s="115">
        <v>1210</v>
      </c>
      <c r="S1646" s="115" t="s">
        <v>353</v>
      </c>
      <c r="T1646" s="115">
        <v>1210</v>
      </c>
      <c r="U1646" s="115" t="s">
        <v>352</v>
      </c>
      <c r="V1646" s="115" t="s">
        <v>350</v>
      </c>
      <c r="Z1646" s="115">
        <v>0</v>
      </c>
      <c r="AA1646" s="115">
        <v>1</v>
      </c>
      <c r="AB1646" s="115">
        <v>7.4411111813459996E-2</v>
      </c>
      <c r="AC1646" s="115">
        <v>1.0942781995229999E-2</v>
      </c>
      <c r="AD1646" s="115">
        <v>581.08455366518001</v>
      </c>
      <c r="AF1646" s="115">
        <v>-1</v>
      </c>
      <c r="AG1646" s="115">
        <v>-1</v>
      </c>
      <c r="AH1646" s="115">
        <v>-1</v>
      </c>
      <c r="AI1646" s="115">
        <v>-1</v>
      </c>
      <c r="AJ1646" s="115">
        <v>0</v>
      </c>
      <c r="AM1646" s="115" t="s">
        <v>348</v>
      </c>
      <c r="AN1646" s="115">
        <v>-1</v>
      </c>
      <c r="AQ1646" s="115">
        <v>609</v>
      </c>
      <c r="AR1646" s="115" t="s">
        <v>249</v>
      </c>
      <c r="AS1646" s="115" t="s">
        <v>358</v>
      </c>
      <c r="AT1646" s="115" t="s">
        <v>296</v>
      </c>
      <c r="AV1646" s="115">
        <v>40.507386677423497</v>
      </c>
      <c r="AW1646" s="115">
        <v>0.47127701030000002</v>
      </c>
    </row>
    <row r="1647" spans="1:49" x14ac:dyDescent="0.25">
      <c r="A1647" s="117">
        <v>550000</v>
      </c>
      <c r="B1647" s="117">
        <v>840000</v>
      </c>
      <c r="C1647" s="117">
        <v>840000</v>
      </c>
      <c r="D1647" s="115" t="s">
        <v>342</v>
      </c>
      <c r="E1647" s="115" t="s">
        <v>13</v>
      </c>
      <c r="F1647" s="115" t="s">
        <v>343</v>
      </c>
      <c r="G1647" s="115" t="s">
        <v>344</v>
      </c>
      <c r="H1647" s="115">
        <v>0.56000000000000005</v>
      </c>
      <c r="I1647" s="115">
        <v>0.48</v>
      </c>
      <c r="J1647" s="115" t="s">
        <v>350</v>
      </c>
      <c r="K1647" s="115">
        <v>0.31173838194023001</v>
      </c>
      <c r="L1647" s="115">
        <v>3705.5512839247299</v>
      </c>
      <c r="M1647" s="115">
        <v>10.052043608439901</v>
      </c>
      <c r="N1647" s="115">
        <v>1.75892833720077</v>
      </c>
      <c r="O1647" s="115">
        <v>3.1336078096877</v>
      </c>
      <c r="P1647" s="115">
        <v>0.54832547378778995</v>
      </c>
      <c r="Q1647" s="115">
        <v>1155.16256144724</v>
      </c>
      <c r="R1647" s="115">
        <v>1300</v>
      </c>
      <c r="S1647" s="115" t="s">
        <v>346</v>
      </c>
      <c r="T1647" s="115">
        <v>1300</v>
      </c>
      <c r="U1647" s="115" t="s">
        <v>352</v>
      </c>
      <c r="V1647" s="115" t="s">
        <v>350</v>
      </c>
      <c r="Z1647" s="115">
        <v>0</v>
      </c>
      <c r="AA1647" s="115">
        <v>1</v>
      </c>
      <c r="AB1647" s="115">
        <v>3.1336078096877</v>
      </c>
      <c r="AC1647" s="115">
        <v>0.54832547378778995</v>
      </c>
      <c r="AD1647" s="115">
        <v>1155.1832829125301</v>
      </c>
      <c r="AF1647" s="115">
        <v>-1</v>
      </c>
      <c r="AG1647" s="115">
        <v>-1</v>
      </c>
      <c r="AH1647" s="115">
        <v>-1</v>
      </c>
      <c r="AI1647" s="115">
        <v>-1</v>
      </c>
      <c r="AJ1647" s="115">
        <v>0</v>
      </c>
      <c r="AM1647" s="115" t="s">
        <v>348</v>
      </c>
      <c r="AN1647" s="115">
        <v>-1</v>
      </c>
      <c r="AQ1647" s="115">
        <v>609</v>
      </c>
      <c r="AR1647" s="115" t="s">
        <v>249</v>
      </c>
      <c r="AS1647" s="115" t="s">
        <v>358</v>
      </c>
      <c r="AT1647" s="115" t="s">
        <v>296</v>
      </c>
      <c r="AV1647" s="115">
        <v>166.188743896164</v>
      </c>
      <c r="AW1647" s="115">
        <v>0.93688830729999995</v>
      </c>
    </row>
    <row r="1648" spans="1:49" x14ac:dyDescent="0.25">
      <c r="A1648" s="117">
        <v>550000</v>
      </c>
      <c r="B1648" s="117">
        <v>840000</v>
      </c>
      <c r="C1648" s="117">
        <v>840000</v>
      </c>
      <c r="D1648" s="115" t="s">
        <v>342</v>
      </c>
      <c r="E1648" s="115" t="s">
        <v>13</v>
      </c>
      <c r="F1648" s="115" t="s">
        <v>343</v>
      </c>
      <c r="G1648" s="115" t="s">
        <v>344</v>
      </c>
      <c r="H1648" s="115">
        <v>0.56000000000000005</v>
      </c>
      <c r="I1648" s="115">
        <v>0.48</v>
      </c>
      <c r="J1648" s="115" t="s">
        <v>350</v>
      </c>
      <c r="K1648" s="115">
        <v>1.732579605242E-2</v>
      </c>
      <c r="L1648" s="115">
        <v>3705.5512839247299</v>
      </c>
      <c r="M1648" s="115">
        <v>10.052043608439901</v>
      </c>
      <c r="N1648" s="115">
        <v>1.75892833720077</v>
      </c>
      <c r="O1648" s="115">
        <v>0.17415965746991</v>
      </c>
      <c r="P1648" s="115">
        <v>3.0474833641169999E-2</v>
      </c>
      <c r="Q1648" s="115">
        <v>64.201625807081498</v>
      </c>
      <c r="R1648" s="115">
        <v>1200</v>
      </c>
      <c r="S1648" s="115" t="s">
        <v>351</v>
      </c>
      <c r="T1648" s="115">
        <v>1200</v>
      </c>
      <c r="U1648" s="115" t="s">
        <v>352</v>
      </c>
      <c r="V1648" s="115" t="s">
        <v>350</v>
      </c>
      <c r="Z1648" s="115">
        <v>0</v>
      </c>
      <c r="AA1648" s="115">
        <v>1</v>
      </c>
      <c r="AB1648" s="115">
        <v>0.17415965746991</v>
      </c>
      <c r="AC1648" s="115">
        <v>3.0474833641169999E-2</v>
      </c>
      <c r="AD1648" s="115">
        <v>64.201625807080404</v>
      </c>
      <c r="AF1648" s="115">
        <v>-1</v>
      </c>
      <c r="AG1648" s="115">
        <v>-1</v>
      </c>
      <c r="AH1648" s="115">
        <v>-1</v>
      </c>
      <c r="AI1648" s="115">
        <v>-1</v>
      </c>
      <c r="AJ1648" s="115">
        <v>0</v>
      </c>
      <c r="AM1648" s="115" t="s">
        <v>348</v>
      </c>
      <c r="AN1648" s="115">
        <v>-1</v>
      </c>
      <c r="AQ1648" s="115">
        <v>609</v>
      </c>
      <c r="AR1648" s="115" t="s">
        <v>249</v>
      </c>
      <c r="AS1648" s="115" t="s">
        <v>358</v>
      </c>
      <c r="AT1648" s="115" t="s">
        <v>296</v>
      </c>
      <c r="AV1648" s="115">
        <v>34.737979964409597</v>
      </c>
      <c r="AW1648" s="115">
        <v>5.20694451E-2</v>
      </c>
    </row>
    <row r="1649" spans="1:49" x14ac:dyDescent="0.25">
      <c r="A1649" s="117">
        <v>550000</v>
      </c>
      <c r="B1649" s="117">
        <v>840000</v>
      </c>
      <c r="C1649" s="117">
        <v>840000</v>
      </c>
      <c r="D1649" s="115" t="s">
        <v>342</v>
      </c>
      <c r="E1649" s="115" t="s">
        <v>13</v>
      </c>
      <c r="F1649" s="115" t="s">
        <v>343</v>
      </c>
      <c r="G1649" s="115" t="s">
        <v>344</v>
      </c>
      <c r="H1649" s="115">
        <v>0.56000000000000005</v>
      </c>
      <c r="I1649" s="115">
        <v>0.48</v>
      </c>
      <c r="J1649" s="115" t="s">
        <v>350</v>
      </c>
      <c r="K1649" s="115">
        <v>1.242505141121E-2</v>
      </c>
      <c r="L1649" s="115">
        <v>3705.5512839247299</v>
      </c>
      <c r="M1649" s="115">
        <v>10.052043608439901</v>
      </c>
      <c r="N1649" s="115">
        <v>1.75892833720077</v>
      </c>
      <c r="O1649" s="115">
        <v>0.12489715862265</v>
      </c>
      <c r="P1649" s="115">
        <v>2.1854775018360001E-2</v>
      </c>
      <c r="Q1649" s="115">
        <v>46.041665209662298</v>
      </c>
      <c r="R1649" s="115">
        <v>1200</v>
      </c>
      <c r="S1649" s="115" t="s">
        <v>351</v>
      </c>
      <c r="T1649" s="115">
        <v>1200</v>
      </c>
      <c r="U1649" s="115" t="s">
        <v>352</v>
      </c>
      <c r="V1649" s="115" t="s">
        <v>350</v>
      </c>
      <c r="Z1649" s="115">
        <v>0</v>
      </c>
      <c r="AA1649" s="115">
        <v>1</v>
      </c>
      <c r="AB1649" s="115">
        <v>0.12489715862265</v>
      </c>
      <c r="AC1649" s="115">
        <v>2.1854775018360001E-2</v>
      </c>
      <c r="AD1649" s="115">
        <v>46.041665209660401</v>
      </c>
      <c r="AF1649" s="115">
        <v>-1</v>
      </c>
      <c r="AG1649" s="115">
        <v>-1</v>
      </c>
      <c r="AH1649" s="115">
        <v>-1</v>
      </c>
      <c r="AI1649" s="115">
        <v>-1</v>
      </c>
      <c r="AJ1649" s="115">
        <v>0</v>
      </c>
      <c r="AM1649" s="115" t="s">
        <v>348</v>
      </c>
      <c r="AN1649" s="115">
        <v>-1</v>
      </c>
      <c r="AQ1649" s="115">
        <v>609</v>
      </c>
      <c r="AR1649" s="115" t="s">
        <v>249</v>
      </c>
      <c r="AS1649" s="115" t="s">
        <v>358</v>
      </c>
      <c r="AT1649" s="115" t="s">
        <v>296</v>
      </c>
      <c r="AV1649" s="115">
        <v>30.677857743062098</v>
      </c>
      <c r="AW1649" s="115">
        <v>3.73411721E-2</v>
      </c>
    </row>
    <row r="1650" spans="1:49" x14ac:dyDescent="0.25">
      <c r="A1650" s="117">
        <v>550000</v>
      </c>
      <c r="B1650" s="117">
        <v>840000</v>
      </c>
      <c r="C1650" s="117">
        <v>840000</v>
      </c>
      <c r="D1650" s="115" t="s">
        <v>342</v>
      </c>
      <c r="E1650" s="115" t="s">
        <v>13</v>
      </c>
      <c r="F1650" s="115" t="s">
        <v>343</v>
      </c>
      <c r="G1650" s="115" t="s">
        <v>344</v>
      </c>
      <c r="H1650" s="115">
        <v>0.56000000000000005</v>
      </c>
      <c r="I1650" s="115">
        <v>0.48</v>
      </c>
      <c r="J1650" s="115" t="s">
        <v>350</v>
      </c>
      <c r="K1650" s="115">
        <v>8.7671003093300007E-3</v>
      </c>
      <c r="L1650" s="115">
        <v>3705.5512839247299</v>
      </c>
      <c r="M1650" s="115">
        <v>10.052043608439901</v>
      </c>
      <c r="N1650" s="115">
        <v>1.75892833720077</v>
      </c>
      <c r="O1650" s="115">
        <v>8.8127274629010002E-2</v>
      </c>
      <c r="P1650" s="115">
        <v>1.5420701169169999E-2</v>
      </c>
      <c r="Q1650" s="115">
        <v>32.486939807556901</v>
      </c>
      <c r="R1650" s="115">
        <v>1300</v>
      </c>
      <c r="S1650" s="115" t="s">
        <v>346</v>
      </c>
      <c r="T1650" s="115">
        <v>1300</v>
      </c>
      <c r="U1650" s="115" t="s">
        <v>352</v>
      </c>
      <c r="V1650" s="115" t="s">
        <v>350</v>
      </c>
      <c r="Z1650" s="115">
        <v>0</v>
      </c>
      <c r="AA1650" s="115">
        <v>1</v>
      </c>
      <c r="AB1650" s="115">
        <v>8.8127274629010002E-2</v>
      </c>
      <c r="AC1650" s="115">
        <v>1.5420701169169999E-2</v>
      </c>
      <c r="AD1650" s="115">
        <v>32.486939807557903</v>
      </c>
      <c r="AF1650" s="115">
        <v>-1</v>
      </c>
      <c r="AG1650" s="115">
        <v>-1</v>
      </c>
      <c r="AH1650" s="115">
        <v>-1</v>
      </c>
      <c r="AI1650" s="115">
        <v>-1</v>
      </c>
      <c r="AJ1650" s="115">
        <v>0</v>
      </c>
      <c r="AM1650" s="115" t="s">
        <v>348</v>
      </c>
      <c r="AN1650" s="115">
        <v>-1</v>
      </c>
      <c r="AQ1650" s="115">
        <v>609</v>
      </c>
      <c r="AR1650" s="115" t="s">
        <v>249</v>
      </c>
      <c r="AS1650" s="115" t="s">
        <v>358</v>
      </c>
      <c r="AT1650" s="115" t="s">
        <v>296</v>
      </c>
      <c r="AV1650" s="115">
        <v>25.531377134364</v>
      </c>
      <c r="AW1650" s="115">
        <v>2.63478831E-2</v>
      </c>
    </row>
    <row r="1651" spans="1:49" x14ac:dyDescent="0.25">
      <c r="A1651" s="117">
        <v>550000</v>
      </c>
      <c r="B1651" s="117">
        <v>840000</v>
      </c>
      <c r="C1651" s="117">
        <v>840000</v>
      </c>
      <c r="D1651" s="115" t="s">
        <v>342</v>
      </c>
      <c r="E1651" s="115" t="s">
        <v>13</v>
      </c>
      <c r="F1651" s="115" t="s">
        <v>343</v>
      </c>
      <c r="G1651" s="115" t="s">
        <v>344</v>
      </c>
      <c r="H1651" s="115">
        <v>0.56000000000000005</v>
      </c>
      <c r="I1651" s="115">
        <v>0.48</v>
      </c>
      <c r="J1651" s="115" t="s">
        <v>350</v>
      </c>
      <c r="K1651" s="115">
        <v>0.14092083331637001</v>
      </c>
      <c r="L1651" s="115">
        <v>3705.5512839247299</v>
      </c>
      <c r="M1651" s="115">
        <v>10.052043608439901</v>
      </c>
      <c r="N1651" s="115">
        <v>1.75892833720077</v>
      </c>
      <c r="O1651" s="115">
        <v>1.4165423618338999</v>
      </c>
      <c r="P1651" s="115">
        <v>0.24786964702212</v>
      </c>
      <c r="Q1651" s="115">
        <v>522.18937482724004</v>
      </c>
      <c r="R1651" s="115">
        <v>1210</v>
      </c>
      <c r="S1651" s="115" t="s">
        <v>353</v>
      </c>
      <c r="T1651" s="115">
        <v>1210</v>
      </c>
      <c r="U1651" s="115" t="s">
        <v>352</v>
      </c>
      <c r="V1651" s="115" t="s">
        <v>350</v>
      </c>
      <c r="Z1651" s="115">
        <v>0</v>
      </c>
      <c r="AA1651" s="115">
        <v>1</v>
      </c>
      <c r="AB1651" s="115">
        <v>1.4165423618338999</v>
      </c>
      <c r="AC1651" s="115">
        <v>0.24786964702212</v>
      </c>
      <c r="AD1651" s="115">
        <v>587.34389484937697</v>
      </c>
      <c r="AF1651" s="115">
        <v>-1</v>
      </c>
      <c r="AG1651" s="115">
        <v>-1</v>
      </c>
      <c r="AH1651" s="115">
        <v>-1</v>
      </c>
      <c r="AI1651" s="115">
        <v>-1</v>
      </c>
      <c r="AJ1651" s="115">
        <v>0</v>
      </c>
      <c r="AM1651" s="115" t="s">
        <v>348</v>
      </c>
      <c r="AN1651" s="115">
        <v>-1</v>
      </c>
      <c r="AQ1651" s="115">
        <v>609</v>
      </c>
      <c r="AR1651" s="115" t="s">
        <v>249</v>
      </c>
      <c r="AS1651" s="115" t="s">
        <v>358</v>
      </c>
      <c r="AT1651" s="115" t="s">
        <v>296</v>
      </c>
      <c r="AV1651" s="115">
        <v>96.402653098320798</v>
      </c>
      <c r="AW1651" s="115">
        <v>0.47635352380000001</v>
      </c>
    </row>
    <row r="1652" spans="1:49" x14ac:dyDescent="0.25">
      <c r="A1652" s="117">
        <v>550000</v>
      </c>
      <c r="B1652" s="117">
        <v>840000</v>
      </c>
      <c r="C1652" s="117">
        <v>840000</v>
      </c>
      <c r="D1652" s="115" t="s">
        <v>342</v>
      </c>
      <c r="E1652" s="115" t="s">
        <v>13</v>
      </c>
      <c r="F1652" s="115" t="s">
        <v>343</v>
      </c>
      <c r="G1652" s="115" t="s">
        <v>344</v>
      </c>
      <c r="H1652" s="115">
        <v>0.56000000000000005</v>
      </c>
      <c r="I1652" s="115">
        <v>0.48</v>
      </c>
      <c r="J1652" s="115" t="s">
        <v>350</v>
      </c>
      <c r="K1652" s="115">
        <v>7.3084541720239996E-2</v>
      </c>
      <c r="L1652" s="115">
        <v>3705.5512839247299</v>
      </c>
      <c r="M1652" s="115">
        <v>10.052043608439901</v>
      </c>
      <c r="N1652" s="115">
        <v>1.75892833720077</v>
      </c>
      <c r="O1652" s="115">
        <v>0.73464900047475001</v>
      </c>
      <c r="P1652" s="115">
        <v>0.12855047144307</v>
      </c>
      <c r="Q1652" s="115">
        <v>270.81851740650802</v>
      </c>
      <c r="R1652" s="115">
        <v>1210</v>
      </c>
      <c r="S1652" s="115" t="s">
        <v>353</v>
      </c>
      <c r="T1652" s="115">
        <v>1210</v>
      </c>
      <c r="U1652" s="115" t="s">
        <v>352</v>
      </c>
      <c r="V1652" s="115" t="s">
        <v>350</v>
      </c>
      <c r="Z1652" s="115">
        <v>0</v>
      </c>
      <c r="AA1652" s="115">
        <v>1</v>
      </c>
      <c r="AB1652" s="115">
        <v>0.73464900047475001</v>
      </c>
      <c r="AC1652" s="115">
        <v>0.12855047144307</v>
      </c>
      <c r="AD1652" s="115">
        <v>270.81851740650802</v>
      </c>
      <c r="AF1652" s="115">
        <v>-1</v>
      </c>
      <c r="AG1652" s="115">
        <v>-1</v>
      </c>
      <c r="AH1652" s="115">
        <v>-1</v>
      </c>
      <c r="AI1652" s="115">
        <v>-1</v>
      </c>
      <c r="AJ1652" s="115">
        <v>0</v>
      </c>
      <c r="AM1652" s="115" t="s">
        <v>348</v>
      </c>
      <c r="AN1652" s="115">
        <v>-1</v>
      </c>
      <c r="AQ1652" s="115">
        <v>609</v>
      </c>
      <c r="AR1652" s="115" t="s">
        <v>249</v>
      </c>
      <c r="AS1652" s="115" t="s">
        <v>358</v>
      </c>
      <c r="AT1652" s="115" t="s">
        <v>296</v>
      </c>
      <c r="AV1652" s="115">
        <v>83.978202542301005</v>
      </c>
      <c r="AW1652" s="115">
        <v>0.21964194440000001</v>
      </c>
    </row>
    <row r="1653" spans="1:49" x14ac:dyDescent="0.25">
      <c r="A1653" s="117">
        <v>550000</v>
      </c>
      <c r="B1653" s="117">
        <v>840000</v>
      </c>
      <c r="C1653" s="117">
        <v>840000</v>
      </c>
      <c r="D1653" s="115" t="s">
        <v>342</v>
      </c>
      <c r="E1653" s="115" t="s">
        <v>13</v>
      </c>
      <c r="F1653" s="115" t="s">
        <v>343</v>
      </c>
      <c r="G1653" s="115" t="s">
        <v>344</v>
      </c>
      <c r="H1653" s="115">
        <v>0.56000000000000005</v>
      </c>
      <c r="I1653" s="115">
        <v>0.48</v>
      </c>
      <c r="J1653" s="115" t="s">
        <v>350</v>
      </c>
      <c r="K1653" s="115">
        <v>3.5913207494389997E-2</v>
      </c>
      <c r="L1653" s="115">
        <v>3705.5512839247299</v>
      </c>
      <c r="M1653" s="115">
        <v>10.052043608439901</v>
      </c>
      <c r="N1653" s="115">
        <v>1.75892833720077</v>
      </c>
      <c r="O1653" s="115">
        <v>0.36100112785256</v>
      </c>
      <c r="P1653" s="115">
        <v>6.3168758341650005E-2</v>
      </c>
      <c r="Q1653" s="115">
        <v>133.078232140696</v>
      </c>
      <c r="R1653" s="115">
        <v>1300</v>
      </c>
      <c r="S1653" s="115" t="s">
        <v>346</v>
      </c>
      <c r="T1653" s="115">
        <v>1300</v>
      </c>
      <c r="U1653" s="115" t="s">
        <v>352</v>
      </c>
      <c r="V1653" s="115" t="s">
        <v>350</v>
      </c>
      <c r="Z1653" s="115">
        <v>0</v>
      </c>
      <c r="AA1653" s="115">
        <v>1</v>
      </c>
      <c r="AB1653" s="115">
        <v>0.36100112785256</v>
      </c>
      <c r="AC1653" s="115">
        <v>6.3168758341650005E-2</v>
      </c>
      <c r="AD1653" s="115">
        <v>133.078232140696</v>
      </c>
      <c r="AF1653" s="115">
        <v>-1</v>
      </c>
      <c r="AG1653" s="115">
        <v>-1</v>
      </c>
      <c r="AH1653" s="115">
        <v>-1</v>
      </c>
      <c r="AI1653" s="115">
        <v>-1</v>
      </c>
      <c r="AJ1653" s="115">
        <v>0</v>
      </c>
      <c r="AM1653" s="115" t="s">
        <v>348</v>
      </c>
      <c r="AN1653" s="115">
        <v>-1</v>
      </c>
      <c r="AQ1653" s="115">
        <v>609</v>
      </c>
      <c r="AR1653" s="115" t="s">
        <v>249</v>
      </c>
      <c r="AS1653" s="115" t="s">
        <v>358</v>
      </c>
      <c r="AT1653" s="115" t="s">
        <v>296</v>
      </c>
      <c r="AV1653" s="115">
        <v>51.164842638632599</v>
      </c>
      <c r="AW1653" s="115">
        <v>0.10793043970000001</v>
      </c>
    </row>
    <row r="1654" spans="1:49" x14ac:dyDescent="0.25">
      <c r="A1654" s="117">
        <v>550000</v>
      </c>
      <c r="B1654" s="117">
        <v>850000</v>
      </c>
      <c r="C1654" s="117">
        <v>850000</v>
      </c>
      <c r="D1654" s="115" t="s">
        <v>342</v>
      </c>
      <c r="E1654" s="115" t="s">
        <v>13</v>
      </c>
      <c r="F1654" s="115" t="s">
        <v>343</v>
      </c>
      <c r="G1654" s="115" t="s">
        <v>344</v>
      </c>
      <c r="H1654" s="115">
        <v>0.56000000000000005</v>
      </c>
      <c r="I1654" s="115">
        <v>0.48</v>
      </c>
      <c r="J1654" s="115" t="s">
        <v>350</v>
      </c>
      <c r="K1654" s="115">
        <v>7.5274395706099997E-3</v>
      </c>
      <c r="L1654" s="115">
        <v>3688.3279290197502</v>
      </c>
      <c r="M1654" s="115">
        <v>9.1885121504077993</v>
      </c>
      <c r="N1654" s="115">
        <v>1.3512001366986199</v>
      </c>
      <c r="O1654" s="115">
        <v>6.9165969956060003E-2</v>
      </c>
      <c r="P1654" s="115">
        <v>1.01710773768E-2</v>
      </c>
      <c r="Q1654" s="115">
        <v>27.763665602311399</v>
      </c>
      <c r="R1654" s="115">
        <v>1200</v>
      </c>
      <c r="S1654" s="115" t="s">
        <v>351</v>
      </c>
      <c r="T1654" s="115">
        <v>1200</v>
      </c>
      <c r="U1654" s="115" t="s">
        <v>352</v>
      </c>
      <c r="V1654" s="115" t="s">
        <v>350</v>
      </c>
      <c r="Z1654" s="115">
        <v>0</v>
      </c>
      <c r="AA1654" s="115">
        <v>1</v>
      </c>
      <c r="AB1654" s="115">
        <v>6.9165969956060003E-2</v>
      </c>
      <c r="AC1654" s="115">
        <v>1.01710773768E-2</v>
      </c>
      <c r="AD1654" s="115">
        <v>27.763665602310699</v>
      </c>
      <c r="AF1654" s="115">
        <v>-1</v>
      </c>
      <c r="AG1654" s="115">
        <v>-1</v>
      </c>
      <c r="AH1654" s="115">
        <v>-1</v>
      </c>
      <c r="AI1654" s="115">
        <v>-1</v>
      </c>
      <c r="AJ1654" s="115">
        <v>0</v>
      </c>
      <c r="AM1654" s="115" t="s">
        <v>348</v>
      </c>
      <c r="AN1654" s="115">
        <v>-1</v>
      </c>
      <c r="AQ1654" s="115">
        <v>609</v>
      </c>
      <c r="AR1654" s="115" t="s">
        <v>249</v>
      </c>
      <c r="AS1654" s="115" t="s">
        <v>358</v>
      </c>
      <c r="AT1654" s="115" t="s">
        <v>296</v>
      </c>
      <c r="AV1654" s="115">
        <v>30.109793202819699</v>
      </c>
      <c r="AW1654" s="115">
        <v>2.25171659E-2</v>
      </c>
    </row>
    <row r="1655" spans="1:49" x14ac:dyDescent="0.25">
      <c r="A1655" s="117">
        <v>550000</v>
      </c>
      <c r="B1655" s="117">
        <v>850000</v>
      </c>
      <c r="C1655" s="117">
        <v>850000</v>
      </c>
      <c r="D1655" s="115" t="s">
        <v>342</v>
      </c>
      <c r="E1655" s="115" t="s">
        <v>13</v>
      </c>
      <c r="F1655" s="115" t="s">
        <v>343</v>
      </c>
      <c r="G1655" s="115" t="s">
        <v>344</v>
      </c>
      <c r="H1655" s="115">
        <v>0.56000000000000005</v>
      </c>
      <c r="I1655" s="115">
        <v>0.48</v>
      </c>
      <c r="J1655" s="115" t="s">
        <v>350</v>
      </c>
      <c r="K1655" s="115">
        <v>6.5684724844399999E-3</v>
      </c>
      <c r="L1655" s="115">
        <v>3688.3279290197502</v>
      </c>
      <c r="M1655" s="115">
        <v>9.1885121504077993</v>
      </c>
      <c r="N1655" s="115">
        <v>1.3512001366986199</v>
      </c>
      <c r="O1655" s="115">
        <v>6.0354489232900002E-2</v>
      </c>
      <c r="P1655" s="115">
        <v>8.87532091887E-3</v>
      </c>
      <c r="Q1655" s="115">
        <v>24.226680515361501</v>
      </c>
      <c r="R1655" s="115">
        <v>1210</v>
      </c>
      <c r="S1655" s="115" t="s">
        <v>353</v>
      </c>
      <c r="T1655" s="115">
        <v>1210</v>
      </c>
      <c r="U1655" s="115" t="s">
        <v>352</v>
      </c>
      <c r="V1655" s="115" t="s">
        <v>350</v>
      </c>
      <c r="Z1655" s="115">
        <v>0</v>
      </c>
      <c r="AA1655" s="115">
        <v>1</v>
      </c>
      <c r="AB1655" s="115">
        <v>6.0354489232900002E-2</v>
      </c>
      <c r="AC1655" s="115">
        <v>8.87532091887E-3</v>
      </c>
      <c r="AD1655" s="115">
        <v>24.226680515362499</v>
      </c>
      <c r="AF1655" s="115">
        <v>-1</v>
      </c>
      <c r="AG1655" s="115">
        <v>-1</v>
      </c>
      <c r="AH1655" s="115">
        <v>-1</v>
      </c>
      <c r="AI1655" s="115">
        <v>-1</v>
      </c>
      <c r="AJ1655" s="115">
        <v>0</v>
      </c>
      <c r="AM1655" s="115" t="s">
        <v>348</v>
      </c>
      <c r="AN1655" s="115">
        <v>-1</v>
      </c>
      <c r="AQ1655" s="115">
        <v>609</v>
      </c>
      <c r="AR1655" s="115" t="s">
        <v>249</v>
      </c>
      <c r="AS1655" s="115" t="s">
        <v>358</v>
      </c>
      <c r="AT1655" s="115" t="s">
        <v>296</v>
      </c>
      <c r="AV1655" s="115">
        <v>55.487352060314997</v>
      </c>
      <c r="AW1655" s="115">
        <v>1.9648564899999998E-2</v>
      </c>
    </row>
    <row r="1656" spans="1:49" x14ac:dyDescent="0.25">
      <c r="A1656" s="117">
        <v>550000</v>
      </c>
      <c r="B1656" s="117">
        <v>850000</v>
      </c>
      <c r="C1656" s="117">
        <v>850000</v>
      </c>
      <c r="D1656" s="115" t="s">
        <v>342</v>
      </c>
      <c r="E1656" s="115" t="s">
        <v>13</v>
      </c>
      <c r="F1656" s="115" t="s">
        <v>343</v>
      </c>
      <c r="G1656" s="115" t="s">
        <v>344</v>
      </c>
      <c r="H1656" s="115">
        <v>0.56000000000000005</v>
      </c>
      <c r="I1656" s="115">
        <v>0.48</v>
      </c>
      <c r="J1656" s="115" t="s">
        <v>350</v>
      </c>
      <c r="K1656" s="115">
        <v>0.15359924103257</v>
      </c>
      <c r="L1656" s="115">
        <v>3688.3279290197502</v>
      </c>
      <c r="M1656" s="115">
        <v>9.1885121504077993</v>
      </c>
      <c r="N1656" s="115">
        <v>1.3512001366986199</v>
      </c>
      <c r="O1656" s="115">
        <v>1.4113484925212201</v>
      </c>
      <c r="P1656" s="115">
        <v>0.20754331548001001</v>
      </c>
      <c r="Q1656" s="115">
        <v>566.52437057667998</v>
      </c>
      <c r="R1656" s="115">
        <v>1210</v>
      </c>
      <c r="S1656" s="115" t="s">
        <v>353</v>
      </c>
      <c r="T1656" s="115">
        <v>1210</v>
      </c>
      <c r="U1656" s="115" t="s">
        <v>352</v>
      </c>
      <c r="V1656" s="115" t="s">
        <v>350</v>
      </c>
      <c r="Z1656" s="115">
        <v>0</v>
      </c>
      <c r="AA1656" s="115">
        <v>1</v>
      </c>
      <c r="AB1656" s="115">
        <v>1.4113484925212201</v>
      </c>
      <c r="AC1656" s="115">
        <v>0.20754331548001001</v>
      </c>
      <c r="AD1656" s="115">
        <v>566.52437057667998</v>
      </c>
      <c r="AF1656" s="115">
        <v>-1</v>
      </c>
      <c r="AG1656" s="115">
        <v>-1</v>
      </c>
      <c r="AH1656" s="115">
        <v>-1</v>
      </c>
      <c r="AI1656" s="115">
        <v>-1</v>
      </c>
      <c r="AJ1656" s="115">
        <v>0</v>
      </c>
      <c r="AM1656" s="115" t="s">
        <v>348</v>
      </c>
      <c r="AN1656" s="115">
        <v>-1</v>
      </c>
      <c r="AQ1656" s="115">
        <v>609</v>
      </c>
      <c r="AR1656" s="115" t="s">
        <v>249</v>
      </c>
      <c r="AS1656" s="115" t="s">
        <v>358</v>
      </c>
      <c r="AT1656" s="115" t="s">
        <v>296</v>
      </c>
      <c r="AV1656" s="115">
        <v>100.013362231503</v>
      </c>
      <c r="AW1656" s="115">
        <v>0.45946826489999998</v>
      </c>
    </row>
    <row r="1657" spans="1:49" x14ac:dyDescent="0.25">
      <c r="A1657" s="117">
        <v>550000</v>
      </c>
      <c r="B1657" s="117">
        <v>850000</v>
      </c>
      <c r="C1657" s="117">
        <v>850000</v>
      </c>
      <c r="D1657" s="115" t="s">
        <v>342</v>
      </c>
      <c r="E1657" s="115" t="s">
        <v>13</v>
      </c>
      <c r="F1657" s="115" t="s">
        <v>343</v>
      </c>
      <c r="G1657" s="115" t="s">
        <v>344</v>
      </c>
      <c r="H1657" s="115">
        <v>0.56000000000000005</v>
      </c>
      <c r="I1657" s="115">
        <v>0.48</v>
      </c>
      <c r="J1657" s="115" t="s">
        <v>350</v>
      </c>
      <c r="K1657" s="115">
        <v>6.1988243765700004E-3</v>
      </c>
      <c r="L1657" s="115">
        <v>3688.3279290197502</v>
      </c>
      <c r="M1657" s="115">
        <v>9.1885121504077993</v>
      </c>
      <c r="N1657" s="115">
        <v>1.3512001366986199</v>
      </c>
      <c r="O1657" s="115">
        <v>5.6957973102419998E-2</v>
      </c>
      <c r="P1657" s="115">
        <v>8.3758523450000004E-3</v>
      </c>
      <c r="Q1657" s="115">
        <v>22.8632970752174</v>
      </c>
      <c r="R1657" s="115">
        <v>1210</v>
      </c>
      <c r="S1657" s="115" t="s">
        <v>353</v>
      </c>
      <c r="T1657" s="115">
        <v>1210</v>
      </c>
      <c r="U1657" s="115" t="s">
        <v>352</v>
      </c>
      <c r="V1657" s="115" t="s">
        <v>350</v>
      </c>
      <c r="Z1657" s="115">
        <v>0</v>
      </c>
      <c r="AA1657" s="115">
        <v>1</v>
      </c>
      <c r="AB1657" s="115">
        <v>5.6957973102419998E-2</v>
      </c>
      <c r="AC1657" s="115">
        <v>8.3758523450000004E-3</v>
      </c>
      <c r="AD1657" s="115">
        <v>22.863297075218799</v>
      </c>
      <c r="AF1657" s="115">
        <v>-1</v>
      </c>
      <c r="AG1657" s="115">
        <v>-1</v>
      </c>
      <c r="AH1657" s="115">
        <v>-1</v>
      </c>
      <c r="AI1657" s="115">
        <v>-1</v>
      </c>
      <c r="AJ1657" s="115">
        <v>0</v>
      </c>
      <c r="AM1657" s="115" t="s">
        <v>348</v>
      </c>
      <c r="AN1657" s="115">
        <v>-1</v>
      </c>
      <c r="AQ1657" s="115">
        <v>609</v>
      </c>
      <c r="AR1657" s="115" t="s">
        <v>249</v>
      </c>
      <c r="AS1657" s="115" t="s">
        <v>358</v>
      </c>
      <c r="AT1657" s="115" t="s">
        <v>296</v>
      </c>
      <c r="AV1657" s="115">
        <v>21.605198050819201</v>
      </c>
      <c r="AW1657" s="115">
        <v>1.8542820000000002E-2</v>
      </c>
    </row>
    <row r="1658" spans="1:49" x14ac:dyDescent="0.25">
      <c r="A1658" s="117">
        <v>550000</v>
      </c>
      <c r="B1658" s="117">
        <v>850000</v>
      </c>
      <c r="C1658" s="117">
        <v>850000</v>
      </c>
      <c r="D1658" s="115" t="s">
        <v>342</v>
      </c>
      <c r="E1658" s="115" t="s">
        <v>13</v>
      </c>
      <c r="F1658" s="115" t="s">
        <v>343</v>
      </c>
      <c r="G1658" s="115" t="s">
        <v>344</v>
      </c>
      <c r="H1658" s="115">
        <v>0.56000000000000005</v>
      </c>
      <c r="I1658" s="115">
        <v>0.48</v>
      </c>
      <c r="J1658" s="115" t="s">
        <v>350</v>
      </c>
      <c r="K1658" s="115">
        <v>3.2476201144E-3</v>
      </c>
      <c r="L1658" s="115">
        <v>3688.3279290197502</v>
      </c>
      <c r="M1658" s="115">
        <v>9.1885121504077993</v>
      </c>
      <c r="N1658" s="115">
        <v>1.3512001366986199</v>
      </c>
      <c r="O1658" s="115">
        <v>2.9840796881119999E-2</v>
      </c>
      <c r="P1658" s="115">
        <v>4.38818474253E-3</v>
      </c>
      <c r="Q1658" s="115">
        <v>11.9782879708099</v>
      </c>
      <c r="R1658" s="115">
        <v>1210</v>
      </c>
      <c r="S1658" s="115" t="s">
        <v>353</v>
      </c>
      <c r="T1658" s="115">
        <v>1210</v>
      </c>
      <c r="U1658" s="115" t="s">
        <v>352</v>
      </c>
      <c r="V1658" s="115" t="s">
        <v>350</v>
      </c>
      <c r="Z1658" s="115">
        <v>0</v>
      </c>
      <c r="AA1658" s="115">
        <v>1</v>
      </c>
      <c r="AB1658" s="115">
        <v>2.9840796881119999E-2</v>
      </c>
      <c r="AC1658" s="115">
        <v>4.38818474253E-3</v>
      </c>
      <c r="AD1658" s="115">
        <v>11.978287970811699</v>
      </c>
      <c r="AF1658" s="115">
        <v>-1</v>
      </c>
      <c r="AG1658" s="115">
        <v>-1</v>
      </c>
      <c r="AH1658" s="115">
        <v>-1</v>
      </c>
      <c r="AI1658" s="115">
        <v>-1</v>
      </c>
      <c r="AJ1658" s="115">
        <v>0</v>
      </c>
      <c r="AM1658" s="115" t="s">
        <v>348</v>
      </c>
      <c r="AN1658" s="115">
        <v>-1</v>
      </c>
      <c r="AQ1658" s="115">
        <v>609</v>
      </c>
      <c r="AR1658" s="115" t="s">
        <v>249</v>
      </c>
      <c r="AS1658" s="115" t="s">
        <v>358</v>
      </c>
      <c r="AT1658" s="115" t="s">
        <v>296</v>
      </c>
      <c r="AV1658" s="115">
        <v>47.639230687397799</v>
      </c>
      <c r="AW1658" s="115">
        <v>9.7147510000000006E-3</v>
      </c>
    </row>
    <row r="1659" spans="1:49" x14ac:dyDescent="0.25">
      <c r="A1659" s="117">
        <v>550000</v>
      </c>
      <c r="B1659" s="117">
        <v>850000</v>
      </c>
      <c r="C1659" s="117">
        <v>850000</v>
      </c>
      <c r="D1659" s="115" t="s">
        <v>342</v>
      </c>
      <c r="E1659" s="115" t="s">
        <v>13</v>
      </c>
      <c r="F1659" s="115" t="s">
        <v>343</v>
      </c>
      <c r="G1659" s="115" t="s">
        <v>344</v>
      </c>
      <c r="H1659" s="115">
        <v>0.56000000000000005</v>
      </c>
      <c r="I1659" s="115">
        <v>0.48</v>
      </c>
      <c r="J1659" s="115" t="s">
        <v>350</v>
      </c>
      <c r="K1659" s="115">
        <v>0.13206482058826999</v>
      </c>
      <c r="L1659" s="115">
        <v>3688.3279290197502</v>
      </c>
      <c r="M1659" s="115">
        <v>9.1885121504077993</v>
      </c>
      <c r="N1659" s="115">
        <v>1.3512001366986199</v>
      </c>
      <c r="O1659" s="115">
        <v>1.2134792086168</v>
      </c>
      <c r="P1659" s="115">
        <v>0.17844600363195001</v>
      </c>
      <c r="Q1659" s="115">
        <v>487.09836621672099</v>
      </c>
      <c r="R1659" s="115">
        <v>1210</v>
      </c>
      <c r="S1659" s="115" t="s">
        <v>353</v>
      </c>
      <c r="T1659" s="115">
        <v>1210</v>
      </c>
      <c r="U1659" s="115" t="s">
        <v>352</v>
      </c>
      <c r="V1659" s="115" t="s">
        <v>350</v>
      </c>
      <c r="Z1659" s="115">
        <v>0</v>
      </c>
      <c r="AA1659" s="115">
        <v>1</v>
      </c>
      <c r="AB1659" s="115">
        <v>1.2134792086168</v>
      </c>
      <c r="AC1659" s="115">
        <v>0.17844600363195001</v>
      </c>
      <c r="AD1659" s="115">
        <v>487.09836621672099</v>
      </c>
      <c r="AF1659" s="115">
        <v>-1</v>
      </c>
      <c r="AG1659" s="115">
        <v>-1</v>
      </c>
      <c r="AH1659" s="115">
        <v>-1</v>
      </c>
      <c r="AI1659" s="115">
        <v>-1</v>
      </c>
      <c r="AJ1659" s="115">
        <v>0</v>
      </c>
      <c r="AM1659" s="115" t="s">
        <v>348</v>
      </c>
      <c r="AN1659" s="115">
        <v>-1</v>
      </c>
      <c r="AQ1659" s="115">
        <v>609</v>
      </c>
      <c r="AR1659" s="115" t="s">
        <v>249</v>
      </c>
      <c r="AS1659" s="115" t="s">
        <v>358</v>
      </c>
      <c r="AT1659" s="115" t="s">
        <v>296</v>
      </c>
      <c r="AV1659" s="115">
        <v>92.481318816081099</v>
      </c>
      <c r="AW1659" s="115">
        <v>0.39505139189999999</v>
      </c>
    </row>
    <row r="1660" spans="1:49" x14ac:dyDescent="0.25">
      <c r="A1660" s="117">
        <v>550000</v>
      </c>
      <c r="B1660" s="117">
        <v>850000</v>
      </c>
      <c r="C1660" s="117">
        <v>850000</v>
      </c>
      <c r="D1660" s="115" t="s">
        <v>342</v>
      </c>
      <c r="E1660" s="115" t="s">
        <v>13</v>
      </c>
      <c r="F1660" s="115" t="s">
        <v>343</v>
      </c>
      <c r="G1660" s="115" t="s">
        <v>344</v>
      </c>
      <c r="H1660" s="115">
        <v>0.56000000000000005</v>
      </c>
      <c r="I1660" s="115">
        <v>0.48</v>
      </c>
      <c r="J1660" s="115" t="s">
        <v>350</v>
      </c>
      <c r="K1660" s="115">
        <v>0.13060543712941</v>
      </c>
      <c r="L1660" s="115">
        <v>3688.3279290197502</v>
      </c>
      <c r="M1660" s="115">
        <v>9.1885121504077993</v>
      </c>
      <c r="N1660" s="115">
        <v>1.3512001366986199</v>
      </c>
      <c r="O1660" s="115">
        <v>1.2000696459729201</v>
      </c>
      <c r="P1660" s="115">
        <v>0.17647408450284</v>
      </c>
      <c r="Q1660" s="115">
        <v>481.71568144624399</v>
      </c>
      <c r="R1660" s="115">
        <v>1210</v>
      </c>
      <c r="S1660" s="115" t="s">
        <v>353</v>
      </c>
      <c r="T1660" s="115">
        <v>1210</v>
      </c>
      <c r="U1660" s="115" t="s">
        <v>352</v>
      </c>
      <c r="V1660" s="115" t="s">
        <v>350</v>
      </c>
      <c r="Z1660" s="115">
        <v>0</v>
      </c>
      <c r="AA1660" s="115">
        <v>1</v>
      </c>
      <c r="AB1660" s="115">
        <v>1.2000696459729201</v>
      </c>
      <c r="AC1660" s="115">
        <v>0.17647408450284</v>
      </c>
      <c r="AD1660" s="115">
        <v>481.71568144624399</v>
      </c>
      <c r="AF1660" s="115">
        <v>-1</v>
      </c>
      <c r="AG1660" s="115">
        <v>-1</v>
      </c>
      <c r="AH1660" s="115">
        <v>-1</v>
      </c>
      <c r="AI1660" s="115">
        <v>-1</v>
      </c>
      <c r="AJ1660" s="115">
        <v>0</v>
      </c>
      <c r="AM1660" s="115" t="s">
        <v>348</v>
      </c>
      <c r="AN1660" s="115">
        <v>-1</v>
      </c>
      <c r="AQ1660" s="115">
        <v>609</v>
      </c>
      <c r="AR1660" s="115" t="s">
        <v>249</v>
      </c>
      <c r="AS1660" s="115" t="s">
        <v>358</v>
      </c>
      <c r="AT1660" s="115" t="s">
        <v>296</v>
      </c>
      <c r="AV1660" s="115">
        <v>91.970317171498706</v>
      </c>
      <c r="AW1660" s="115">
        <v>0.39068587300000002</v>
      </c>
    </row>
    <row r="1661" spans="1:49" x14ac:dyDescent="0.25">
      <c r="A1661" s="117">
        <v>550000</v>
      </c>
      <c r="B1661" s="117">
        <v>850000</v>
      </c>
      <c r="C1661" s="117">
        <v>850000</v>
      </c>
      <c r="D1661" s="115" t="s">
        <v>342</v>
      </c>
      <c r="E1661" s="115" t="s">
        <v>13</v>
      </c>
      <c r="F1661" s="115" t="s">
        <v>343</v>
      </c>
      <c r="G1661" s="115" t="s">
        <v>344</v>
      </c>
      <c r="H1661" s="115">
        <v>0.56000000000000005</v>
      </c>
      <c r="I1661" s="115">
        <v>0.48</v>
      </c>
      <c r="J1661" s="115" t="s">
        <v>350</v>
      </c>
      <c r="K1661" s="115">
        <v>2.1647656624410001E-2</v>
      </c>
      <c r="L1661" s="115">
        <v>3688.3279290197502</v>
      </c>
      <c r="M1661" s="115">
        <v>9.1885121504077993</v>
      </c>
      <c r="N1661" s="115">
        <v>1.3512001366986199</v>
      </c>
      <c r="O1661" s="115">
        <v>0.19890975592133001</v>
      </c>
      <c r="P1661" s="115">
        <v>2.925031659012E-2</v>
      </c>
      <c r="Q1661" s="115">
        <v>79.843656525674106</v>
      </c>
      <c r="R1661" s="115">
        <v>1210</v>
      </c>
      <c r="S1661" s="115" t="s">
        <v>353</v>
      </c>
      <c r="T1661" s="115">
        <v>1210</v>
      </c>
      <c r="U1661" s="115" t="s">
        <v>352</v>
      </c>
      <c r="V1661" s="115" t="s">
        <v>350</v>
      </c>
      <c r="Z1661" s="115">
        <v>0</v>
      </c>
      <c r="AA1661" s="115">
        <v>1</v>
      </c>
      <c r="AB1661" s="115">
        <v>0.19890975592133001</v>
      </c>
      <c r="AC1661" s="115">
        <v>2.925031659012E-2</v>
      </c>
      <c r="AD1661" s="115">
        <v>79.843656525675996</v>
      </c>
      <c r="AF1661" s="115">
        <v>-1</v>
      </c>
      <c r="AG1661" s="115">
        <v>-1</v>
      </c>
      <c r="AH1661" s="115">
        <v>-1</v>
      </c>
      <c r="AI1661" s="115">
        <v>-1</v>
      </c>
      <c r="AJ1661" s="115">
        <v>0</v>
      </c>
      <c r="AM1661" s="115" t="s">
        <v>348</v>
      </c>
      <c r="AN1661" s="115">
        <v>-1</v>
      </c>
      <c r="AQ1661" s="115">
        <v>609</v>
      </c>
      <c r="AR1661" s="115" t="s">
        <v>249</v>
      </c>
      <c r="AS1661" s="115" t="s">
        <v>358</v>
      </c>
      <c r="AT1661" s="115" t="s">
        <v>296</v>
      </c>
      <c r="AV1661" s="115">
        <v>65.731861323021405</v>
      </c>
      <c r="AW1661" s="115">
        <v>6.4755601400000001E-2</v>
      </c>
    </row>
    <row r="1662" spans="1:49" x14ac:dyDescent="0.25">
      <c r="A1662" s="117">
        <v>550000</v>
      </c>
      <c r="B1662" s="117">
        <v>850000</v>
      </c>
      <c r="C1662" s="117">
        <v>850000</v>
      </c>
      <c r="D1662" s="115" t="s">
        <v>342</v>
      </c>
      <c r="E1662" s="115" t="s">
        <v>13</v>
      </c>
      <c r="F1662" s="115" t="s">
        <v>343</v>
      </c>
      <c r="G1662" s="115" t="s">
        <v>344</v>
      </c>
      <c r="H1662" s="115">
        <v>0.56000000000000005</v>
      </c>
      <c r="I1662" s="115">
        <v>0.48</v>
      </c>
      <c r="J1662" s="115" t="s">
        <v>350</v>
      </c>
      <c r="K1662" s="115">
        <v>0.15630394186225</v>
      </c>
      <c r="L1662" s="115">
        <v>3688.3279290197502</v>
      </c>
      <c r="M1662" s="115">
        <v>9.1885121504077993</v>
      </c>
      <c r="N1662" s="115">
        <v>1.3512001366986199</v>
      </c>
      <c r="O1662" s="115">
        <v>1.43620066895799</v>
      </c>
      <c r="P1662" s="115">
        <v>0.21119790761081</v>
      </c>
      <c r="Q1662" s="115">
        <v>576.50019418644604</v>
      </c>
      <c r="R1662" s="115">
        <v>1210</v>
      </c>
      <c r="S1662" s="115" t="s">
        <v>353</v>
      </c>
      <c r="T1662" s="115">
        <v>1210</v>
      </c>
      <c r="U1662" s="115" t="s">
        <v>352</v>
      </c>
      <c r="V1662" s="115" t="s">
        <v>350</v>
      </c>
      <c r="Z1662" s="115">
        <v>0</v>
      </c>
      <c r="AA1662" s="115">
        <v>1</v>
      </c>
      <c r="AB1662" s="115">
        <v>1.43620066895799</v>
      </c>
      <c r="AC1662" s="115">
        <v>0.21119790761081</v>
      </c>
      <c r="AD1662" s="115">
        <v>576.50019418644604</v>
      </c>
      <c r="AF1662" s="115">
        <v>-1</v>
      </c>
      <c r="AG1662" s="115">
        <v>-1</v>
      </c>
      <c r="AH1662" s="115">
        <v>-1</v>
      </c>
      <c r="AI1662" s="115">
        <v>-1</v>
      </c>
      <c r="AJ1662" s="115">
        <v>0</v>
      </c>
      <c r="AM1662" s="115" t="s">
        <v>348</v>
      </c>
      <c r="AN1662" s="115">
        <v>-1</v>
      </c>
      <c r="AQ1662" s="115">
        <v>609</v>
      </c>
      <c r="AR1662" s="115" t="s">
        <v>249</v>
      </c>
      <c r="AS1662" s="115" t="s">
        <v>358</v>
      </c>
      <c r="AT1662" s="115" t="s">
        <v>296</v>
      </c>
      <c r="AV1662" s="115">
        <v>100.900382174372</v>
      </c>
      <c r="AW1662" s="115">
        <v>0.46755895720000001</v>
      </c>
    </row>
    <row r="1663" spans="1:49" x14ac:dyDescent="0.25">
      <c r="A1663" s="117">
        <v>550000</v>
      </c>
      <c r="B1663" s="117">
        <v>860000</v>
      </c>
      <c r="C1663" s="117">
        <v>860000</v>
      </c>
      <c r="D1663" s="115" t="s">
        <v>342</v>
      </c>
      <c r="E1663" s="115" t="s">
        <v>13</v>
      </c>
      <c r="F1663" s="115" t="s">
        <v>343</v>
      </c>
      <c r="G1663" s="115" t="s">
        <v>344</v>
      </c>
      <c r="H1663" s="115">
        <v>0.56000000000000005</v>
      </c>
      <c r="I1663" s="115">
        <v>0.48</v>
      </c>
      <c r="J1663" s="115" t="s">
        <v>350</v>
      </c>
      <c r="K1663" s="115">
        <v>7.8801029865019995E-2</v>
      </c>
      <c r="L1663" s="115">
        <v>3682.59813779868</v>
      </c>
      <c r="M1663" s="115">
        <v>9.17514595045885</v>
      </c>
      <c r="N1663" s="115">
        <v>1.34926546715079</v>
      </c>
      <c r="O1663" s="115">
        <v>0.72301095005805005</v>
      </c>
      <c r="P1663" s="115">
        <v>0.10632350837279</v>
      </c>
      <c r="Q1663" s="115">
        <v>290.19252583755201</v>
      </c>
      <c r="R1663" s="115">
        <v>1210</v>
      </c>
      <c r="S1663" s="115" t="s">
        <v>353</v>
      </c>
      <c r="T1663" s="115">
        <v>1210</v>
      </c>
      <c r="U1663" s="115" t="s">
        <v>352</v>
      </c>
      <c r="V1663" s="115" t="s">
        <v>350</v>
      </c>
      <c r="Z1663" s="115">
        <v>0</v>
      </c>
      <c r="AA1663" s="115">
        <v>1</v>
      </c>
      <c r="AB1663" s="115">
        <v>0.72301095005805005</v>
      </c>
      <c r="AC1663" s="115">
        <v>0.10632350837279</v>
      </c>
      <c r="AD1663" s="115">
        <v>480.993427851371</v>
      </c>
      <c r="AF1663" s="115">
        <v>-1</v>
      </c>
      <c r="AG1663" s="115">
        <v>-1</v>
      </c>
      <c r="AH1663" s="115">
        <v>-1</v>
      </c>
      <c r="AI1663" s="115">
        <v>-1</v>
      </c>
      <c r="AJ1663" s="115">
        <v>0</v>
      </c>
      <c r="AM1663" s="115" t="s">
        <v>348</v>
      </c>
      <c r="AN1663" s="115">
        <v>-1</v>
      </c>
      <c r="AQ1663" s="115">
        <v>609</v>
      </c>
      <c r="AR1663" s="115" t="s">
        <v>249</v>
      </c>
      <c r="AS1663" s="115" t="s">
        <v>358</v>
      </c>
      <c r="AT1663" s="115" t="s">
        <v>296</v>
      </c>
      <c r="AV1663" s="115">
        <v>74.657607817019198</v>
      </c>
      <c r="AW1663" s="115">
        <v>0.39010010369999998</v>
      </c>
    </row>
    <row r="1664" spans="1:49" x14ac:dyDescent="0.25">
      <c r="A1664" s="117">
        <v>550000</v>
      </c>
      <c r="B1664" s="117">
        <v>860000</v>
      </c>
      <c r="C1664" s="117">
        <v>860000</v>
      </c>
      <c r="D1664" s="115" t="s">
        <v>342</v>
      </c>
      <c r="E1664" s="115" t="s">
        <v>13</v>
      </c>
      <c r="F1664" s="115" t="s">
        <v>343</v>
      </c>
      <c r="G1664" s="115" t="s">
        <v>344</v>
      </c>
      <c r="H1664" s="115">
        <v>0.56000000000000005</v>
      </c>
      <c r="I1664" s="115">
        <v>0.48</v>
      </c>
      <c r="J1664" s="115" t="s">
        <v>350</v>
      </c>
      <c r="K1664" s="115">
        <v>0.10556256710426</v>
      </c>
      <c r="L1664" s="115">
        <v>3682.59813779868</v>
      </c>
      <c r="M1664" s="115">
        <v>9.17514595045885</v>
      </c>
      <c r="N1664" s="115">
        <v>1.34926546715079</v>
      </c>
      <c r="O1664" s="115">
        <v>0.96855196008668998</v>
      </c>
      <c r="P1664" s="115">
        <v>0.14243192641756</v>
      </c>
      <c r="Q1664" s="115">
        <v>388.744513039396</v>
      </c>
      <c r="R1664" s="115">
        <v>1210</v>
      </c>
      <c r="S1664" s="115" t="s">
        <v>353</v>
      </c>
      <c r="T1664" s="115">
        <v>1210</v>
      </c>
      <c r="U1664" s="115" t="s">
        <v>352</v>
      </c>
      <c r="V1664" s="115" t="s">
        <v>350</v>
      </c>
      <c r="Z1664" s="115">
        <v>0</v>
      </c>
      <c r="AA1664" s="115">
        <v>1</v>
      </c>
      <c r="AB1664" s="115">
        <v>0.96855196008668998</v>
      </c>
      <c r="AC1664" s="115">
        <v>0.14243192641756</v>
      </c>
      <c r="AD1664" s="115">
        <v>797.83848109579105</v>
      </c>
      <c r="AF1664" s="115">
        <v>-1</v>
      </c>
      <c r="AG1664" s="115">
        <v>-1</v>
      </c>
      <c r="AH1664" s="115">
        <v>-1</v>
      </c>
      <c r="AI1664" s="115">
        <v>-1</v>
      </c>
      <c r="AJ1664" s="115">
        <v>0</v>
      </c>
      <c r="AM1664" s="115" t="s">
        <v>348</v>
      </c>
      <c r="AN1664" s="115">
        <v>-1</v>
      </c>
      <c r="AQ1664" s="115">
        <v>609</v>
      </c>
      <c r="AR1664" s="115" t="s">
        <v>249</v>
      </c>
      <c r="AS1664" s="115" t="s">
        <v>358</v>
      </c>
      <c r="AT1664" s="115" t="s">
        <v>296</v>
      </c>
      <c r="AV1664" s="115">
        <v>89.451141565249998</v>
      </c>
      <c r="AW1664" s="115">
        <v>0.64707094980000002</v>
      </c>
    </row>
    <row r="1665" spans="1:49" x14ac:dyDescent="0.25">
      <c r="A1665" s="117">
        <v>550000</v>
      </c>
      <c r="B1665" s="117">
        <v>860000</v>
      </c>
      <c r="C1665" s="117">
        <v>860000</v>
      </c>
      <c r="D1665" s="115" t="s">
        <v>342</v>
      </c>
      <c r="E1665" s="115" t="s">
        <v>13</v>
      </c>
      <c r="F1665" s="115" t="s">
        <v>343</v>
      </c>
      <c r="G1665" s="115" t="s">
        <v>344</v>
      </c>
      <c r="H1665" s="115">
        <v>0.56000000000000005</v>
      </c>
      <c r="I1665" s="115">
        <v>0.48</v>
      </c>
      <c r="J1665" s="115" t="s">
        <v>350</v>
      </c>
      <c r="K1665" s="115">
        <v>3.9091312266099996E-3</v>
      </c>
      <c r="L1665" s="115">
        <v>3682.59813779868</v>
      </c>
      <c r="M1665" s="115">
        <v>9.17514595045885</v>
      </c>
      <c r="N1665" s="115">
        <v>1.34926546715079</v>
      </c>
      <c r="O1665" s="115">
        <v>3.5866849543649999E-2</v>
      </c>
      <c r="P1665" s="115">
        <v>5.27445577062E-3</v>
      </c>
      <c r="Q1665" s="115">
        <v>14.3957593755283</v>
      </c>
      <c r="R1665" s="115">
        <v>1210</v>
      </c>
      <c r="S1665" s="115" t="s">
        <v>353</v>
      </c>
      <c r="T1665" s="115">
        <v>1210</v>
      </c>
      <c r="U1665" s="115" t="s">
        <v>352</v>
      </c>
      <c r="V1665" s="115" t="s">
        <v>350</v>
      </c>
      <c r="Z1665" s="115">
        <v>0</v>
      </c>
      <c r="AA1665" s="115">
        <v>1</v>
      </c>
      <c r="AB1665" s="115">
        <v>3.5866849543649999E-2</v>
      </c>
      <c r="AC1665" s="115">
        <v>5.27445577062E-3</v>
      </c>
      <c r="AD1665" s="115">
        <v>29.6662718987114</v>
      </c>
      <c r="AF1665" s="115">
        <v>-1</v>
      </c>
      <c r="AG1665" s="115">
        <v>-1</v>
      </c>
      <c r="AH1665" s="115">
        <v>-1</v>
      </c>
      <c r="AI1665" s="115">
        <v>-1</v>
      </c>
      <c r="AJ1665" s="115">
        <v>0</v>
      </c>
      <c r="AM1665" s="115" t="s">
        <v>348</v>
      </c>
      <c r="AN1665" s="115">
        <v>-1</v>
      </c>
      <c r="AQ1665" s="115">
        <v>609</v>
      </c>
      <c r="AR1665" s="115" t="s">
        <v>249</v>
      </c>
      <c r="AS1665" s="115" t="s">
        <v>358</v>
      </c>
      <c r="AT1665" s="115" t="s">
        <v>296</v>
      </c>
      <c r="AV1665" s="115">
        <v>26.012089876589499</v>
      </c>
      <c r="AW1665" s="115">
        <v>2.4060236700000001E-2</v>
      </c>
    </row>
    <row r="1666" spans="1:49" x14ac:dyDescent="0.25">
      <c r="A1666" s="117">
        <v>550000</v>
      </c>
      <c r="B1666" s="117">
        <v>860000</v>
      </c>
      <c r="C1666" s="117">
        <v>860000</v>
      </c>
      <c r="D1666" s="115" t="s">
        <v>342</v>
      </c>
      <c r="E1666" s="115" t="s">
        <v>13</v>
      </c>
      <c r="F1666" s="115" t="s">
        <v>343</v>
      </c>
      <c r="G1666" s="115" t="s">
        <v>344</v>
      </c>
      <c r="H1666" s="115">
        <v>0.56000000000000005</v>
      </c>
      <c r="I1666" s="115">
        <v>0.48</v>
      </c>
      <c r="J1666" s="115" t="s">
        <v>350</v>
      </c>
      <c r="K1666" s="115">
        <v>1.94944772459E-3</v>
      </c>
      <c r="L1666" s="115">
        <v>3682.59813779868</v>
      </c>
      <c r="M1666" s="115">
        <v>9.17514595045885</v>
      </c>
      <c r="N1666" s="115">
        <v>1.34926546715079</v>
      </c>
      <c r="O1666" s="115">
        <v>1.7886467395909999E-2</v>
      </c>
      <c r="P1666" s="115">
        <v>2.6303224948000001E-3</v>
      </c>
      <c r="Q1666" s="115">
        <v>7.1790325603146901</v>
      </c>
      <c r="R1666" s="115">
        <v>1210</v>
      </c>
      <c r="S1666" s="115" t="s">
        <v>353</v>
      </c>
      <c r="T1666" s="115">
        <v>1210</v>
      </c>
      <c r="U1666" s="115" t="s">
        <v>352</v>
      </c>
      <c r="V1666" s="115" t="s">
        <v>350</v>
      </c>
      <c r="Z1666" s="115">
        <v>0</v>
      </c>
      <c r="AA1666" s="115">
        <v>1</v>
      </c>
      <c r="AB1666" s="115">
        <v>1.7886467395909999E-2</v>
      </c>
      <c r="AC1666" s="115">
        <v>2.6303224948000001E-3</v>
      </c>
      <c r="AD1666" s="115">
        <v>329.23392620638202</v>
      </c>
      <c r="AF1666" s="115">
        <v>-1</v>
      </c>
      <c r="AG1666" s="115">
        <v>-1</v>
      </c>
      <c r="AH1666" s="115">
        <v>-1</v>
      </c>
      <c r="AI1666" s="115">
        <v>-1</v>
      </c>
      <c r="AJ1666" s="115">
        <v>0</v>
      </c>
      <c r="AM1666" s="115" t="s">
        <v>348</v>
      </c>
      <c r="AN1666" s="115">
        <v>-1</v>
      </c>
      <c r="AQ1666" s="115">
        <v>609</v>
      </c>
      <c r="AR1666" s="115" t="s">
        <v>249</v>
      </c>
      <c r="AS1666" s="115" t="s">
        <v>358</v>
      </c>
      <c r="AT1666" s="115" t="s">
        <v>296</v>
      </c>
      <c r="AV1666" s="115">
        <v>21.941729542272299</v>
      </c>
      <c r="AW1666" s="115">
        <v>0.26701859379999998</v>
      </c>
    </row>
    <row r="1667" spans="1:49" x14ac:dyDescent="0.25">
      <c r="A1667" s="117">
        <v>550000</v>
      </c>
      <c r="B1667" s="117">
        <v>860000</v>
      </c>
      <c r="C1667" s="117">
        <v>860000</v>
      </c>
      <c r="D1667" s="115" t="s">
        <v>342</v>
      </c>
      <c r="E1667" s="115" t="s">
        <v>13</v>
      </c>
      <c r="F1667" s="115" t="s">
        <v>343</v>
      </c>
      <c r="G1667" s="115" t="s">
        <v>344</v>
      </c>
      <c r="H1667" s="115">
        <v>0.56000000000000005</v>
      </c>
      <c r="I1667" s="115">
        <v>0.48</v>
      </c>
      <c r="J1667" s="115" t="s">
        <v>350</v>
      </c>
      <c r="K1667" s="115">
        <v>3.0602873180000001E-4</v>
      </c>
      <c r="L1667" s="115">
        <v>3682.59813779868</v>
      </c>
      <c r="M1667" s="115">
        <v>9.17514595045885</v>
      </c>
      <c r="N1667" s="115">
        <v>1.34926546715079</v>
      </c>
      <c r="O1667" s="115">
        <v>2.8078582793000001E-3</v>
      </c>
      <c r="P1667" s="115">
        <v>4.1291399977000002E-4</v>
      </c>
      <c r="Q1667" s="115">
        <v>1.12698083784325</v>
      </c>
      <c r="R1667" s="115">
        <v>1210</v>
      </c>
      <c r="S1667" s="115" t="s">
        <v>353</v>
      </c>
      <c r="T1667" s="115">
        <v>1210</v>
      </c>
      <c r="U1667" s="115" t="s">
        <v>352</v>
      </c>
      <c r="V1667" s="115" t="s">
        <v>350</v>
      </c>
      <c r="Z1667" s="115">
        <v>0</v>
      </c>
      <c r="AA1667" s="115">
        <v>1</v>
      </c>
      <c r="AB1667" s="115">
        <v>2.8078582793000001E-3</v>
      </c>
      <c r="AC1667" s="115">
        <v>4.1291399977000002E-4</v>
      </c>
      <c r="AD1667" s="115">
        <v>865.315478626507</v>
      </c>
      <c r="AF1667" s="115">
        <v>-1</v>
      </c>
      <c r="AG1667" s="115">
        <v>-1</v>
      </c>
      <c r="AH1667" s="115">
        <v>-1</v>
      </c>
      <c r="AI1667" s="115">
        <v>-1</v>
      </c>
      <c r="AJ1667" s="115">
        <v>0</v>
      </c>
      <c r="AM1667" s="115" t="s">
        <v>348</v>
      </c>
      <c r="AN1667" s="115">
        <v>-1</v>
      </c>
      <c r="AQ1667" s="115">
        <v>609</v>
      </c>
      <c r="AR1667" s="115" t="s">
        <v>249</v>
      </c>
      <c r="AS1667" s="115" t="s">
        <v>358</v>
      </c>
      <c r="AT1667" s="115" t="s">
        <v>296</v>
      </c>
      <c r="AV1667" s="115">
        <v>12.3090085806296</v>
      </c>
      <c r="AW1667" s="115">
        <v>0.70179681959999995</v>
      </c>
    </row>
    <row r="1668" spans="1:49" x14ac:dyDescent="0.25">
      <c r="A1668" s="117">
        <v>550000</v>
      </c>
      <c r="B1668" s="117">
        <v>860000</v>
      </c>
      <c r="C1668" s="117">
        <v>860000</v>
      </c>
      <c r="D1668" s="115" t="s">
        <v>342</v>
      </c>
      <c r="E1668" s="115" t="s">
        <v>13</v>
      </c>
      <c r="F1668" s="115" t="s">
        <v>343</v>
      </c>
      <c r="G1668" s="115" t="s">
        <v>344</v>
      </c>
      <c r="H1668" s="115">
        <v>0.56000000000000005</v>
      </c>
      <c r="I1668" s="115">
        <v>0.48</v>
      </c>
      <c r="J1668" s="115" t="s">
        <v>350</v>
      </c>
      <c r="K1668" s="115">
        <v>2.0907804102409999E-2</v>
      </c>
      <c r="L1668" s="115">
        <v>3697.3813855888002</v>
      </c>
      <c r="M1668" s="115">
        <v>9.2096594654569905</v>
      </c>
      <c r="N1668" s="115">
        <v>1.3542620814797801</v>
      </c>
      <c r="O1668" s="115">
        <v>0.19255375595372001</v>
      </c>
      <c r="P1668" s="115">
        <v>2.8314646302899999E-2</v>
      </c>
      <c r="Q1668" s="115">
        <v>77.304125701806498</v>
      </c>
      <c r="R1668" s="115">
        <v>1200</v>
      </c>
      <c r="S1668" s="115" t="s">
        <v>351</v>
      </c>
      <c r="T1668" s="115">
        <v>1200</v>
      </c>
      <c r="U1668" s="115" t="s">
        <v>352</v>
      </c>
      <c r="V1668" s="115" t="s">
        <v>350</v>
      </c>
      <c r="Z1668" s="115">
        <v>0</v>
      </c>
      <c r="AA1668" s="115">
        <v>1</v>
      </c>
      <c r="AB1668" s="115">
        <v>0.19255375595372001</v>
      </c>
      <c r="AC1668" s="115">
        <v>2.8314646302899999E-2</v>
      </c>
      <c r="AD1668" s="115">
        <v>957.37235618627199</v>
      </c>
      <c r="AF1668" s="115">
        <v>-1</v>
      </c>
      <c r="AG1668" s="115">
        <v>-1</v>
      </c>
      <c r="AH1668" s="115">
        <v>-1</v>
      </c>
      <c r="AI1668" s="115">
        <v>-1</v>
      </c>
      <c r="AJ1668" s="115">
        <v>0</v>
      </c>
      <c r="AM1668" s="115" t="s">
        <v>348</v>
      </c>
      <c r="AN1668" s="115">
        <v>-1</v>
      </c>
      <c r="AQ1668" s="115">
        <v>609</v>
      </c>
      <c r="AR1668" s="115" t="s">
        <v>249</v>
      </c>
      <c r="AS1668" s="115" t="s">
        <v>358</v>
      </c>
      <c r="AT1668" s="115" t="s">
        <v>296</v>
      </c>
      <c r="AV1668" s="115">
        <v>37.257353931106699</v>
      </c>
      <c r="AW1668" s="115">
        <v>0.77645770979999995</v>
      </c>
    </row>
    <row r="1669" spans="1:49" x14ac:dyDescent="0.25">
      <c r="A1669" s="117">
        <v>550000</v>
      </c>
      <c r="B1669" s="117">
        <v>860000</v>
      </c>
      <c r="C1669" s="117">
        <v>860000</v>
      </c>
      <c r="D1669" s="115" t="s">
        <v>342</v>
      </c>
      <c r="E1669" s="115" t="s">
        <v>13</v>
      </c>
      <c r="F1669" s="115" t="s">
        <v>343</v>
      </c>
      <c r="G1669" s="115" t="s">
        <v>344</v>
      </c>
      <c r="H1669" s="115">
        <v>0.56000000000000005</v>
      </c>
      <c r="I1669" s="115">
        <v>0.48</v>
      </c>
      <c r="J1669" s="115" t="s">
        <v>350</v>
      </c>
      <c r="K1669" s="115">
        <v>0.10071448387329</v>
      </c>
      <c r="L1669" s="115">
        <v>3697.3813855888002</v>
      </c>
      <c r="M1669" s="115">
        <v>9.2096594654569905</v>
      </c>
      <c r="N1669" s="115">
        <v>1.3542620814797801</v>
      </c>
      <c r="O1669" s="115">
        <v>0.92754609971227997</v>
      </c>
      <c r="P1669" s="115">
        <v>0.13639380656540001</v>
      </c>
      <c r="Q1669" s="115">
        <v>372.37985793229399</v>
      </c>
      <c r="R1669" s="115">
        <v>1210</v>
      </c>
      <c r="S1669" s="115" t="s">
        <v>353</v>
      </c>
      <c r="T1669" s="115">
        <v>1210</v>
      </c>
      <c r="U1669" s="115" t="s">
        <v>352</v>
      </c>
      <c r="V1669" s="115" t="s">
        <v>350</v>
      </c>
      <c r="Z1669" s="115">
        <v>0</v>
      </c>
      <c r="AA1669" s="115">
        <v>1</v>
      </c>
      <c r="AB1669" s="115">
        <v>0.92754609971227997</v>
      </c>
      <c r="AC1669" s="115">
        <v>0.13639380656540001</v>
      </c>
      <c r="AD1669" s="115">
        <v>921.39810922410504</v>
      </c>
      <c r="AF1669" s="115">
        <v>-1</v>
      </c>
      <c r="AG1669" s="115">
        <v>-1</v>
      </c>
      <c r="AH1669" s="115">
        <v>-1</v>
      </c>
      <c r="AI1669" s="115">
        <v>-1</v>
      </c>
      <c r="AJ1669" s="115">
        <v>0</v>
      </c>
      <c r="AM1669" s="115" t="s">
        <v>348</v>
      </c>
      <c r="AN1669" s="115">
        <v>-1</v>
      </c>
      <c r="AQ1669" s="115">
        <v>609</v>
      </c>
      <c r="AR1669" s="115" t="s">
        <v>249</v>
      </c>
      <c r="AS1669" s="115" t="s">
        <v>358</v>
      </c>
      <c r="AT1669" s="115" t="s">
        <v>296</v>
      </c>
      <c r="AV1669" s="115">
        <v>102.287197419981</v>
      </c>
      <c r="AW1669" s="115">
        <v>0.74728151600000003</v>
      </c>
    </row>
    <row r="1670" spans="1:49" x14ac:dyDescent="0.25">
      <c r="A1670" s="117">
        <v>550000</v>
      </c>
      <c r="B1670" s="117">
        <v>860000</v>
      </c>
      <c r="C1670" s="117">
        <v>860000</v>
      </c>
      <c r="D1670" s="115" t="s">
        <v>342</v>
      </c>
      <c r="E1670" s="115" t="s">
        <v>13</v>
      </c>
      <c r="F1670" s="115" t="s">
        <v>343</v>
      </c>
      <c r="G1670" s="115" t="s">
        <v>344</v>
      </c>
      <c r="H1670" s="115">
        <v>0.56000000000000005</v>
      </c>
      <c r="I1670" s="115">
        <v>0.48</v>
      </c>
      <c r="J1670" s="115" t="s">
        <v>350</v>
      </c>
      <c r="K1670" s="115">
        <v>4.6795868371269998E-2</v>
      </c>
      <c r="L1670" s="115">
        <v>3682.59813779868</v>
      </c>
      <c r="M1670" s="115">
        <v>9.17514595045885</v>
      </c>
      <c r="N1670" s="115">
        <v>1.34926546715079</v>
      </c>
      <c r="O1670" s="115">
        <v>0.42935892218491001</v>
      </c>
      <c r="P1670" s="115">
        <v>6.3140049198689999E-2</v>
      </c>
      <c r="Q1670" s="115">
        <v>172.33037772072899</v>
      </c>
      <c r="R1670" s="115">
        <v>1210</v>
      </c>
      <c r="S1670" s="115" t="s">
        <v>353</v>
      </c>
      <c r="T1670" s="115">
        <v>1210</v>
      </c>
      <c r="U1670" s="115" t="s">
        <v>352</v>
      </c>
      <c r="V1670" s="115" t="s">
        <v>350</v>
      </c>
      <c r="Z1670" s="115">
        <v>0</v>
      </c>
      <c r="AA1670" s="115">
        <v>1</v>
      </c>
      <c r="AB1670" s="115">
        <v>0.42935892218491001</v>
      </c>
      <c r="AC1670" s="115">
        <v>6.3140049198689999E-2</v>
      </c>
      <c r="AD1670" s="115">
        <v>172.33037772072799</v>
      </c>
      <c r="AF1670" s="115">
        <v>-1</v>
      </c>
      <c r="AG1670" s="115">
        <v>-1</v>
      </c>
      <c r="AH1670" s="115">
        <v>-1</v>
      </c>
      <c r="AI1670" s="115">
        <v>-1</v>
      </c>
      <c r="AJ1670" s="115">
        <v>0</v>
      </c>
      <c r="AM1670" s="115" t="s">
        <v>348</v>
      </c>
      <c r="AN1670" s="115">
        <v>-1</v>
      </c>
      <c r="AQ1670" s="115">
        <v>609</v>
      </c>
      <c r="AR1670" s="115" t="s">
        <v>249</v>
      </c>
      <c r="AS1670" s="115" t="s">
        <v>358</v>
      </c>
      <c r="AT1670" s="115" t="s">
        <v>296</v>
      </c>
      <c r="AV1670" s="115">
        <v>56.862551674162802</v>
      </c>
      <c r="AW1670" s="115">
        <v>0.13976510759999999</v>
      </c>
    </row>
    <row r="1671" spans="1:49" x14ac:dyDescent="0.25">
      <c r="A1671" s="117">
        <v>550000</v>
      </c>
      <c r="B1671" s="117">
        <v>860000</v>
      </c>
      <c r="C1671" s="117">
        <v>860000</v>
      </c>
      <c r="D1671" s="115" t="s">
        <v>342</v>
      </c>
      <c r="E1671" s="115" t="s">
        <v>13</v>
      </c>
      <c r="F1671" s="115" t="s">
        <v>343</v>
      </c>
      <c r="G1671" s="115" t="s">
        <v>344</v>
      </c>
      <c r="H1671" s="115">
        <v>0.56000000000000005</v>
      </c>
      <c r="I1671" s="115">
        <v>0.48</v>
      </c>
      <c r="J1671" s="115" t="s">
        <v>350</v>
      </c>
      <c r="K1671" s="115">
        <v>0.17803253955180001</v>
      </c>
      <c r="L1671" s="115">
        <v>3682.59813779868</v>
      </c>
      <c r="M1671" s="115">
        <v>9.17514595045885</v>
      </c>
      <c r="N1671" s="115">
        <v>1.34926546715079</v>
      </c>
      <c r="O1671" s="115">
        <v>1.6334745343186501</v>
      </c>
      <c r="P1671" s="115">
        <v>0.24021315764640999</v>
      </c>
      <c r="Q1671" s="115">
        <v>655.62229862105096</v>
      </c>
      <c r="R1671" s="115">
        <v>1210</v>
      </c>
      <c r="S1671" s="115" t="s">
        <v>353</v>
      </c>
      <c r="T1671" s="115">
        <v>1210</v>
      </c>
      <c r="U1671" s="115" t="s">
        <v>352</v>
      </c>
      <c r="V1671" s="115" t="s">
        <v>350</v>
      </c>
      <c r="Z1671" s="115">
        <v>0</v>
      </c>
      <c r="AA1671" s="115">
        <v>1</v>
      </c>
      <c r="AB1671" s="115">
        <v>1.6334745343186501</v>
      </c>
      <c r="AC1671" s="115">
        <v>0.24021315764640999</v>
      </c>
      <c r="AD1671" s="115">
        <v>655.62229862105096</v>
      </c>
      <c r="AF1671" s="115">
        <v>-1</v>
      </c>
      <c r="AG1671" s="115">
        <v>-1</v>
      </c>
      <c r="AH1671" s="115">
        <v>-1</v>
      </c>
      <c r="AI1671" s="115">
        <v>-1</v>
      </c>
      <c r="AJ1671" s="115">
        <v>0</v>
      </c>
      <c r="AM1671" s="115" t="s">
        <v>348</v>
      </c>
      <c r="AN1671" s="115">
        <v>-1</v>
      </c>
      <c r="AQ1671" s="115">
        <v>609</v>
      </c>
      <c r="AR1671" s="115" t="s">
        <v>249</v>
      </c>
      <c r="AS1671" s="115" t="s">
        <v>358</v>
      </c>
      <c r="AT1671" s="115" t="s">
        <v>296</v>
      </c>
      <c r="AV1671" s="115">
        <v>109.3485593809</v>
      </c>
      <c r="AW1671" s="115">
        <v>0.5317293582</v>
      </c>
    </row>
    <row r="1672" spans="1:49" x14ac:dyDescent="0.25">
      <c r="A1672" s="117">
        <v>550000</v>
      </c>
      <c r="B1672" s="117">
        <v>860000</v>
      </c>
      <c r="C1672" s="117">
        <v>860000</v>
      </c>
      <c r="D1672" s="115" t="s">
        <v>342</v>
      </c>
      <c r="E1672" s="115" t="s">
        <v>13</v>
      </c>
      <c r="F1672" s="115" t="s">
        <v>343</v>
      </c>
      <c r="G1672" s="115" t="s">
        <v>344</v>
      </c>
      <c r="H1672" s="115">
        <v>0.56000000000000005</v>
      </c>
      <c r="I1672" s="115">
        <v>0.48</v>
      </c>
      <c r="J1672" s="115" t="s">
        <v>350</v>
      </c>
      <c r="K1672" s="115">
        <v>0.13306304742344</v>
      </c>
      <c r="L1672" s="115">
        <v>3682.59813779868</v>
      </c>
      <c r="M1672" s="115">
        <v>9.17514595045885</v>
      </c>
      <c r="N1672" s="115">
        <v>1.34926546715079</v>
      </c>
      <c r="O1672" s="115">
        <v>1.2208728807229201</v>
      </c>
      <c r="P1672" s="115">
        <v>0.17953737484230001</v>
      </c>
      <c r="Q1672" s="115">
        <v>490.01773065139201</v>
      </c>
      <c r="R1672" s="115">
        <v>1210</v>
      </c>
      <c r="S1672" s="115" t="s">
        <v>353</v>
      </c>
      <c r="T1672" s="115">
        <v>1210</v>
      </c>
      <c r="U1672" s="115" t="s">
        <v>352</v>
      </c>
      <c r="V1672" s="115" t="s">
        <v>350</v>
      </c>
      <c r="Z1672" s="115">
        <v>0</v>
      </c>
      <c r="AA1672" s="115">
        <v>1</v>
      </c>
      <c r="AB1672" s="115">
        <v>1.2208728807229201</v>
      </c>
      <c r="AC1672" s="115">
        <v>0.17953737484230001</v>
      </c>
      <c r="AD1672" s="115">
        <v>490.01773065139201</v>
      </c>
      <c r="AF1672" s="115">
        <v>-1</v>
      </c>
      <c r="AG1672" s="115">
        <v>-1</v>
      </c>
      <c r="AH1672" s="115">
        <v>-1</v>
      </c>
      <c r="AI1672" s="115">
        <v>-1</v>
      </c>
      <c r="AJ1672" s="115">
        <v>0</v>
      </c>
      <c r="AM1672" s="115" t="s">
        <v>348</v>
      </c>
      <c r="AN1672" s="115">
        <v>-1</v>
      </c>
      <c r="AQ1672" s="115">
        <v>609</v>
      </c>
      <c r="AR1672" s="115" t="s">
        <v>249</v>
      </c>
      <c r="AS1672" s="115" t="s">
        <v>358</v>
      </c>
      <c r="AT1672" s="115" t="s">
        <v>296</v>
      </c>
      <c r="AV1672" s="115">
        <v>97.573473778121794</v>
      </c>
      <c r="AW1672" s="115">
        <v>0.39741908409999999</v>
      </c>
    </row>
    <row r="1673" spans="1:49" x14ac:dyDescent="0.25">
      <c r="A1673" s="117">
        <v>550000</v>
      </c>
      <c r="B1673" s="117">
        <v>860000</v>
      </c>
      <c r="C1673" s="117">
        <v>860000</v>
      </c>
      <c r="D1673" s="115" t="s">
        <v>342</v>
      </c>
      <c r="E1673" s="115" t="s">
        <v>13</v>
      </c>
      <c r="F1673" s="115" t="s">
        <v>343</v>
      </c>
      <c r="G1673" s="115" t="s">
        <v>344</v>
      </c>
      <c r="H1673" s="115">
        <v>0.56000000000000005</v>
      </c>
      <c r="I1673" s="115">
        <v>0.48</v>
      </c>
      <c r="J1673" s="115" t="s">
        <v>350</v>
      </c>
      <c r="K1673" s="115">
        <v>8.5609830532279996E-2</v>
      </c>
      <c r="L1673" s="115">
        <v>3682.59813779868</v>
      </c>
      <c r="M1673" s="115">
        <v>9.17514595045885</v>
      </c>
      <c r="N1673" s="115">
        <v>1.34926546715079</v>
      </c>
      <c r="O1673" s="115">
        <v>0.78548268992770998</v>
      </c>
      <c r="P1673" s="115">
        <v>0.11551038798582999</v>
      </c>
      <c r="Q1673" s="115">
        <v>315.266602495435</v>
      </c>
      <c r="R1673" s="115">
        <v>1210</v>
      </c>
      <c r="S1673" s="115" t="s">
        <v>353</v>
      </c>
      <c r="T1673" s="115">
        <v>1210</v>
      </c>
      <c r="U1673" s="115" t="s">
        <v>352</v>
      </c>
      <c r="V1673" s="115" t="s">
        <v>350</v>
      </c>
      <c r="Z1673" s="115">
        <v>0</v>
      </c>
      <c r="AA1673" s="115">
        <v>1</v>
      </c>
      <c r="AB1673" s="115">
        <v>0.78548268992770998</v>
      </c>
      <c r="AC1673" s="115">
        <v>0.11551038798582999</v>
      </c>
      <c r="AD1673" s="115">
        <v>315.26660249543602</v>
      </c>
      <c r="AF1673" s="115">
        <v>-1</v>
      </c>
      <c r="AG1673" s="115">
        <v>-1</v>
      </c>
      <c r="AH1673" s="115">
        <v>-1</v>
      </c>
      <c r="AI1673" s="115">
        <v>-1</v>
      </c>
      <c r="AJ1673" s="115">
        <v>0</v>
      </c>
      <c r="AM1673" s="115" t="s">
        <v>348</v>
      </c>
      <c r="AN1673" s="115">
        <v>-1</v>
      </c>
      <c r="AQ1673" s="115">
        <v>609</v>
      </c>
      <c r="AR1673" s="115" t="s">
        <v>249</v>
      </c>
      <c r="AS1673" s="115" t="s">
        <v>358</v>
      </c>
      <c r="AT1673" s="115" t="s">
        <v>296</v>
      </c>
      <c r="AV1673" s="115">
        <v>83.836840053622495</v>
      </c>
      <c r="AW1673" s="115">
        <v>0.25569067519999999</v>
      </c>
    </row>
    <row r="1674" spans="1:49" x14ac:dyDescent="0.25">
      <c r="A1674" s="117">
        <v>550000</v>
      </c>
      <c r="B1674" s="117">
        <v>860000</v>
      </c>
      <c r="C1674" s="117">
        <v>860000</v>
      </c>
      <c r="D1674" s="115" t="s">
        <v>342</v>
      </c>
      <c r="E1674" s="115" t="s">
        <v>13</v>
      </c>
      <c r="F1674" s="115" t="s">
        <v>343</v>
      </c>
      <c r="G1674" s="115" t="s">
        <v>344</v>
      </c>
      <c r="H1674" s="115">
        <v>0.56000000000000005</v>
      </c>
      <c r="I1674" s="115">
        <v>0.48</v>
      </c>
      <c r="J1674" s="115" t="s">
        <v>350</v>
      </c>
      <c r="K1674" s="115">
        <v>4.7552646450599997E-3</v>
      </c>
      <c r="L1674" s="115">
        <v>3682.59813779868</v>
      </c>
      <c r="M1674" s="115">
        <v>9.17514595045885</v>
      </c>
      <c r="N1674" s="115">
        <v>1.34926546715079</v>
      </c>
      <c r="O1674" s="115">
        <v>4.3630247151510003E-2</v>
      </c>
      <c r="P1674" s="115">
        <v>6.41611437274E-3</v>
      </c>
      <c r="Q1674" s="115">
        <v>17.511728726648901</v>
      </c>
      <c r="R1674" s="115">
        <v>1210</v>
      </c>
      <c r="S1674" s="115" t="s">
        <v>353</v>
      </c>
      <c r="T1674" s="115">
        <v>1210</v>
      </c>
      <c r="U1674" s="115" t="s">
        <v>352</v>
      </c>
      <c r="V1674" s="115" t="s">
        <v>350</v>
      </c>
      <c r="Z1674" s="115">
        <v>0</v>
      </c>
      <c r="AA1674" s="115">
        <v>1</v>
      </c>
      <c r="AB1674" s="115">
        <v>4.3630247151510003E-2</v>
      </c>
      <c r="AC1674" s="115">
        <v>6.41611437274E-3</v>
      </c>
      <c r="AD1674" s="115">
        <v>17.5117287266484</v>
      </c>
      <c r="AF1674" s="115">
        <v>-1</v>
      </c>
      <c r="AG1674" s="115">
        <v>-1</v>
      </c>
      <c r="AH1674" s="115">
        <v>-1</v>
      </c>
      <c r="AI1674" s="115">
        <v>-1</v>
      </c>
      <c r="AJ1674" s="115">
        <v>0</v>
      </c>
      <c r="AM1674" s="115" t="s">
        <v>348</v>
      </c>
      <c r="AN1674" s="115">
        <v>-1</v>
      </c>
      <c r="AQ1674" s="115">
        <v>609</v>
      </c>
      <c r="AR1674" s="115" t="s">
        <v>249</v>
      </c>
      <c r="AS1674" s="115" t="s">
        <v>358</v>
      </c>
      <c r="AT1674" s="115" t="s">
        <v>296</v>
      </c>
      <c r="AV1674" s="115">
        <v>26.720921589387299</v>
      </c>
      <c r="AW1674" s="115">
        <v>1.4202537499999999E-2</v>
      </c>
    </row>
    <row r="1675" spans="1:49" x14ac:dyDescent="0.25">
      <c r="A1675" s="117">
        <v>550000</v>
      </c>
      <c r="B1675" s="117">
        <v>860000</v>
      </c>
      <c r="C1675" s="117">
        <v>860000</v>
      </c>
      <c r="D1675" s="115" t="s">
        <v>342</v>
      </c>
      <c r="E1675" s="115" t="s">
        <v>13</v>
      </c>
      <c r="F1675" s="115" t="s">
        <v>343</v>
      </c>
      <c r="G1675" s="115" t="s">
        <v>344</v>
      </c>
      <c r="H1675" s="115">
        <v>0.56000000000000005</v>
      </c>
      <c r="I1675" s="115">
        <v>0.48</v>
      </c>
      <c r="J1675" s="115" t="s">
        <v>350</v>
      </c>
      <c r="K1675" s="115">
        <v>9.6744900745769996E-2</v>
      </c>
      <c r="L1675" s="115">
        <v>3682.59813779868</v>
      </c>
      <c r="M1675" s="115">
        <v>9.17514595045885</v>
      </c>
      <c r="N1675" s="115">
        <v>1.34926546715079</v>
      </c>
      <c r="O1675" s="115">
        <v>0.88764858430508997</v>
      </c>
      <c r="P1675" s="115">
        <v>0.13053455369919001</v>
      </c>
      <c r="Q1675" s="115">
        <v>356.27259132789101</v>
      </c>
      <c r="R1675" s="115">
        <v>1210</v>
      </c>
      <c r="S1675" s="115" t="s">
        <v>353</v>
      </c>
      <c r="T1675" s="115">
        <v>1210</v>
      </c>
      <c r="U1675" s="115" t="s">
        <v>352</v>
      </c>
      <c r="V1675" s="115" t="s">
        <v>350</v>
      </c>
      <c r="Z1675" s="115">
        <v>0</v>
      </c>
      <c r="AA1675" s="115">
        <v>1</v>
      </c>
      <c r="AB1675" s="115">
        <v>0.88764858430508997</v>
      </c>
      <c r="AC1675" s="115">
        <v>0.13053455369919001</v>
      </c>
      <c r="AD1675" s="115">
        <v>356.27259132788998</v>
      </c>
      <c r="AF1675" s="115">
        <v>-1</v>
      </c>
      <c r="AG1675" s="115">
        <v>-1</v>
      </c>
      <c r="AH1675" s="115">
        <v>-1</v>
      </c>
      <c r="AI1675" s="115">
        <v>-1</v>
      </c>
      <c r="AJ1675" s="115">
        <v>0</v>
      </c>
      <c r="AM1675" s="115" t="s">
        <v>348</v>
      </c>
      <c r="AN1675" s="115">
        <v>-1</v>
      </c>
      <c r="AQ1675" s="115">
        <v>609</v>
      </c>
      <c r="AR1675" s="115" t="s">
        <v>249</v>
      </c>
      <c r="AS1675" s="115" t="s">
        <v>358</v>
      </c>
      <c r="AT1675" s="115" t="s">
        <v>296</v>
      </c>
      <c r="AV1675" s="115">
        <v>79.679630204590097</v>
      </c>
      <c r="AW1675" s="115">
        <v>0.28894776259999999</v>
      </c>
    </row>
    <row r="1676" spans="1:49" x14ac:dyDescent="0.25">
      <c r="A1676" s="117">
        <v>550000</v>
      </c>
      <c r="B1676" s="117">
        <v>860000</v>
      </c>
      <c r="C1676" s="117">
        <v>860000</v>
      </c>
      <c r="D1676" s="115" t="s">
        <v>342</v>
      </c>
      <c r="E1676" s="115" t="s">
        <v>13</v>
      </c>
      <c r="F1676" s="115" t="s">
        <v>343</v>
      </c>
      <c r="G1676" s="115" t="s">
        <v>344</v>
      </c>
      <c r="H1676" s="115">
        <v>0.56000000000000005</v>
      </c>
      <c r="I1676" s="115">
        <v>0.48</v>
      </c>
      <c r="J1676" s="115" t="s">
        <v>350</v>
      </c>
      <c r="K1676" s="115">
        <v>7.2762002421280003E-2</v>
      </c>
      <c r="L1676" s="115">
        <v>3682.59813779868</v>
      </c>
      <c r="M1676" s="115">
        <v>9.17514595045885</v>
      </c>
      <c r="N1676" s="115">
        <v>1.34926546715079</v>
      </c>
      <c r="O1676" s="115">
        <v>0.66760199186295999</v>
      </c>
      <c r="P1676" s="115">
        <v>9.8175257187780002E-2</v>
      </c>
      <c r="Q1676" s="115">
        <v>267.95321461914199</v>
      </c>
      <c r="R1676" s="115">
        <v>1210</v>
      </c>
      <c r="S1676" s="115" t="s">
        <v>353</v>
      </c>
      <c r="T1676" s="115">
        <v>1210</v>
      </c>
      <c r="U1676" s="115" t="s">
        <v>352</v>
      </c>
      <c r="V1676" s="115" t="s">
        <v>350</v>
      </c>
      <c r="Z1676" s="115">
        <v>0</v>
      </c>
      <c r="AA1676" s="115">
        <v>1</v>
      </c>
      <c r="AB1676" s="115">
        <v>0.66760199186295999</v>
      </c>
      <c r="AC1676" s="115">
        <v>9.8175257187780002E-2</v>
      </c>
      <c r="AD1676" s="115">
        <v>267.95321461914</v>
      </c>
      <c r="AF1676" s="115">
        <v>-1</v>
      </c>
      <c r="AG1676" s="115">
        <v>-1</v>
      </c>
      <c r="AH1676" s="115">
        <v>-1</v>
      </c>
      <c r="AI1676" s="115">
        <v>-1</v>
      </c>
      <c r="AJ1676" s="115">
        <v>0</v>
      </c>
      <c r="AM1676" s="115" t="s">
        <v>348</v>
      </c>
      <c r="AN1676" s="115">
        <v>-1</v>
      </c>
      <c r="AQ1676" s="115">
        <v>609</v>
      </c>
      <c r="AR1676" s="115" t="s">
        <v>249</v>
      </c>
      <c r="AS1676" s="115" t="s">
        <v>358</v>
      </c>
      <c r="AT1676" s="115" t="s">
        <v>296</v>
      </c>
      <c r="AV1676" s="115">
        <v>68.741392369949395</v>
      </c>
      <c r="AW1676" s="115">
        <v>0.2173180978</v>
      </c>
    </row>
    <row r="1677" spans="1:49" x14ac:dyDescent="0.25">
      <c r="A1677" s="117">
        <v>550000</v>
      </c>
      <c r="B1677" s="117">
        <v>860000</v>
      </c>
      <c r="C1677" s="117">
        <v>860000</v>
      </c>
      <c r="D1677" s="115" t="s">
        <v>342</v>
      </c>
      <c r="E1677" s="115" t="s">
        <v>13</v>
      </c>
      <c r="F1677" s="115" t="s">
        <v>343</v>
      </c>
      <c r="G1677" s="115" t="s">
        <v>344</v>
      </c>
      <c r="H1677" s="115">
        <v>0.56000000000000005</v>
      </c>
      <c r="I1677" s="115">
        <v>0.48</v>
      </c>
      <c r="J1677" s="115" t="s">
        <v>350</v>
      </c>
      <c r="K1677" s="115">
        <v>2.95510712489E-3</v>
      </c>
      <c r="L1677" s="115">
        <v>3691.0556527353601</v>
      </c>
      <c r="M1677" s="115">
        <v>9.4184085202826804</v>
      </c>
      <c r="N1677" s="115">
        <v>1.4612208191693301</v>
      </c>
      <c r="O1677" s="115">
        <v>2.7832406123450001E-2</v>
      </c>
      <c r="P1677" s="115">
        <v>4.3180640537699997E-3</v>
      </c>
      <c r="Q1677" s="115">
        <v>10.9074648577785</v>
      </c>
      <c r="R1677" s="115">
        <v>1210</v>
      </c>
      <c r="S1677" s="115" t="s">
        <v>353</v>
      </c>
      <c r="T1677" s="115">
        <v>1210</v>
      </c>
      <c r="U1677" s="115" t="s">
        <v>352</v>
      </c>
      <c r="V1677" s="115" t="s">
        <v>350</v>
      </c>
      <c r="Z1677" s="115">
        <v>0</v>
      </c>
      <c r="AA1677" s="115">
        <v>1</v>
      </c>
      <c r="AB1677" s="115">
        <v>2.7832406123450001E-2</v>
      </c>
      <c r="AC1677" s="115">
        <v>4.3180640537699997E-3</v>
      </c>
      <c r="AD1677" s="115">
        <v>92.209910858103797</v>
      </c>
      <c r="AF1677" s="115">
        <v>-1</v>
      </c>
      <c r="AG1677" s="115">
        <v>-1</v>
      </c>
      <c r="AH1677" s="115">
        <v>-1</v>
      </c>
      <c r="AI1677" s="115">
        <v>-1</v>
      </c>
      <c r="AJ1677" s="115">
        <v>0</v>
      </c>
      <c r="AM1677" s="115" t="s">
        <v>348</v>
      </c>
      <c r="AN1677" s="115">
        <v>-1</v>
      </c>
      <c r="AQ1677" s="115">
        <v>609</v>
      </c>
      <c r="AR1677" s="115" t="s">
        <v>249</v>
      </c>
      <c r="AS1677" s="115" t="s">
        <v>358</v>
      </c>
      <c r="AT1677" s="115" t="s">
        <v>296</v>
      </c>
      <c r="AV1677" s="115">
        <v>14.743403438763</v>
      </c>
      <c r="AW1677" s="115">
        <v>7.4785004799999999E-2</v>
      </c>
    </row>
    <row r="1678" spans="1:49" x14ac:dyDescent="0.25">
      <c r="A1678" s="117">
        <v>550000</v>
      </c>
      <c r="B1678" s="117">
        <v>860000</v>
      </c>
      <c r="C1678" s="117">
        <v>860000</v>
      </c>
      <c r="D1678" s="115" t="s">
        <v>342</v>
      </c>
      <c r="E1678" s="115" t="s">
        <v>13</v>
      </c>
      <c r="F1678" s="115" t="s">
        <v>343</v>
      </c>
      <c r="G1678" s="115" t="s">
        <v>344</v>
      </c>
      <c r="H1678" s="115">
        <v>0.56000000000000005</v>
      </c>
      <c r="I1678" s="115">
        <v>0.48</v>
      </c>
      <c r="J1678" s="115" t="s">
        <v>350</v>
      </c>
      <c r="K1678" s="115">
        <v>1.625443821763E-2</v>
      </c>
      <c r="L1678" s="115">
        <v>3691.0556527353601</v>
      </c>
      <c r="M1678" s="115">
        <v>9.4184085202826804</v>
      </c>
      <c r="N1678" s="115">
        <v>1.4612208191693301</v>
      </c>
      <c r="O1678" s="115">
        <v>0.15309093940134</v>
      </c>
      <c r="P1678" s="115">
        <v>2.37513235275E-2</v>
      </c>
      <c r="Q1678" s="115">
        <v>59.996036065224601</v>
      </c>
      <c r="R1678" s="115">
        <v>1210</v>
      </c>
      <c r="S1678" s="115" t="s">
        <v>353</v>
      </c>
      <c r="T1678" s="115">
        <v>1210</v>
      </c>
      <c r="U1678" s="115" t="s">
        <v>352</v>
      </c>
      <c r="V1678" s="115" t="s">
        <v>350</v>
      </c>
      <c r="Z1678" s="115">
        <v>0</v>
      </c>
      <c r="AA1678" s="115">
        <v>1</v>
      </c>
      <c r="AB1678" s="115">
        <v>0.15309093940134</v>
      </c>
      <c r="AC1678" s="115">
        <v>2.37513235275E-2</v>
      </c>
      <c r="AD1678" s="115">
        <v>439.81051238653902</v>
      </c>
      <c r="AF1678" s="115">
        <v>-1</v>
      </c>
      <c r="AG1678" s="115">
        <v>-1</v>
      </c>
      <c r="AH1678" s="115">
        <v>-1</v>
      </c>
      <c r="AI1678" s="115">
        <v>-1</v>
      </c>
      <c r="AJ1678" s="115">
        <v>0</v>
      </c>
      <c r="AM1678" s="115" t="s">
        <v>348</v>
      </c>
      <c r="AN1678" s="115">
        <v>-1</v>
      </c>
      <c r="AQ1678" s="115">
        <v>609</v>
      </c>
      <c r="AR1678" s="115" t="s">
        <v>249</v>
      </c>
      <c r="AS1678" s="115" t="s">
        <v>358</v>
      </c>
      <c r="AT1678" s="115" t="s">
        <v>296</v>
      </c>
      <c r="AV1678" s="115">
        <v>51.395709372976299</v>
      </c>
      <c r="AW1678" s="115">
        <v>0.3566995234</v>
      </c>
    </row>
    <row r="1679" spans="1:49" x14ac:dyDescent="0.25">
      <c r="A1679" s="117">
        <v>550000</v>
      </c>
      <c r="B1679" s="117">
        <v>860000</v>
      </c>
      <c r="C1679" s="117">
        <v>860000</v>
      </c>
      <c r="D1679" s="115" t="s">
        <v>342</v>
      </c>
      <c r="E1679" s="115" t="s">
        <v>13</v>
      </c>
      <c r="F1679" s="115" t="s">
        <v>343</v>
      </c>
      <c r="G1679" s="115" t="s">
        <v>344</v>
      </c>
      <c r="H1679" s="115">
        <v>0.56000000000000005</v>
      </c>
      <c r="I1679" s="115">
        <v>0.48</v>
      </c>
      <c r="J1679" s="115" t="s">
        <v>350</v>
      </c>
      <c r="K1679" s="115">
        <v>1.7842227138900001E-2</v>
      </c>
      <c r="L1679" s="115">
        <v>3691.0556527353601</v>
      </c>
      <c r="M1679" s="115">
        <v>9.4184085202826804</v>
      </c>
      <c r="N1679" s="115">
        <v>1.4612208191693301</v>
      </c>
      <c r="O1679" s="115">
        <v>0.16804538410591999</v>
      </c>
      <c r="P1679" s="115">
        <v>2.6071433755719998E-2</v>
      </c>
      <c r="Q1679" s="115">
        <v>65.856653338458301</v>
      </c>
      <c r="R1679" s="115">
        <v>1210</v>
      </c>
      <c r="S1679" s="115" t="s">
        <v>353</v>
      </c>
      <c r="T1679" s="115">
        <v>1210</v>
      </c>
      <c r="U1679" s="115" t="s">
        <v>352</v>
      </c>
      <c r="V1679" s="115" t="s">
        <v>350</v>
      </c>
      <c r="Z1679" s="115">
        <v>0</v>
      </c>
      <c r="AA1679" s="115">
        <v>1</v>
      </c>
      <c r="AB1679" s="115">
        <v>0.16804538410591999</v>
      </c>
      <c r="AC1679" s="115">
        <v>2.6071433755719998E-2</v>
      </c>
      <c r="AD1679" s="115">
        <v>440.59677128401898</v>
      </c>
      <c r="AF1679" s="115">
        <v>-1</v>
      </c>
      <c r="AG1679" s="115">
        <v>-1</v>
      </c>
      <c r="AH1679" s="115">
        <v>-1</v>
      </c>
      <c r="AI1679" s="115">
        <v>-1</v>
      </c>
      <c r="AJ1679" s="115">
        <v>0</v>
      </c>
      <c r="AM1679" s="115" t="s">
        <v>348</v>
      </c>
      <c r="AN1679" s="115">
        <v>-1</v>
      </c>
      <c r="AQ1679" s="115">
        <v>609</v>
      </c>
      <c r="AR1679" s="115" t="s">
        <v>249</v>
      </c>
      <c r="AS1679" s="115" t="s">
        <v>358</v>
      </c>
      <c r="AT1679" s="115" t="s">
        <v>296</v>
      </c>
      <c r="AV1679" s="115">
        <v>50.624372698014596</v>
      </c>
      <c r="AW1679" s="115">
        <v>0.35733720299999999</v>
      </c>
    </row>
    <row r="1680" spans="1:49" x14ac:dyDescent="0.25">
      <c r="A1680" s="117">
        <v>550000</v>
      </c>
      <c r="B1680" s="117">
        <v>860000</v>
      </c>
      <c r="C1680" s="117">
        <v>860000</v>
      </c>
      <c r="D1680" s="115" t="s">
        <v>342</v>
      </c>
      <c r="E1680" s="115" t="s">
        <v>13</v>
      </c>
      <c r="F1680" s="115" t="s">
        <v>343</v>
      </c>
      <c r="G1680" s="115" t="s">
        <v>344</v>
      </c>
      <c r="H1680" s="115">
        <v>0.56000000000000005</v>
      </c>
      <c r="I1680" s="115">
        <v>0.48</v>
      </c>
      <c r="J1680" s="115" t="s">
        <v>350</v>
      </c>
      <c r="K1680" s="115">
        <v>0.17125000735956</v>
      </c>
      <c r="L1680" s="115">
        <v>3682.59813697555</v>
      </c>
      <c r="M1680" s="115">
        <v>9.1751459484080495</v>
      </c>
      <c r="N1680" s="115">
        <v>1.3492654668492099</v>
      </c>
      <c r="O1680" s="115">
        <v>1.5712438111899201</v>
      </c>
      <c r="P1680" s="115">
        <v>0.23106172112792001</v>
      </c>
      <c r="Q1680" s="115">
        <v>630.64495805936997</v>
      </c>
      <c r="R1680" s="115">
        <v>1200</v>
      </c>
      <c r="S1680" s="115" t="s">
        <v>351</v>
      </c>
      <c r="T1680" s="115">
        <v>1200</v>
      </c>
      <c r="U1680" s="115" t="s">
        <v>352</v>
      </c>
      <c r="V1680" s="115" t="s">
        <v>350</v>
      </c>
      <c r="Z1680" s="115">
        <v>0</v>
      </c>
      <c r="AA1680" s="115">
        <v>1</v>
      </c>
      <c r="AB1680" s="115">
        <v>1.5712438111899201</v>
      </c>
      <c r="AC1680" s="115">
        <v>0.23106172112792001</v>
      </c>
      <c r="AD1680" s="115">
        <v>630.64495805936997</v>
      </c>
      <c r="AF1680" s="115">
        <v>-1</v>
      </c>
      <c r="AG1680" s="115">
        <v>-1</v>
      </c>
      <c r="AH1680" s="115">
        <v>-1</v>
      </c>
      <c r="AI1680" s="115">
        <v>-1</v>
      </c>
      <c r="AJ1680" s="115">
        <v>0</v>
      </c>
      <c r="AM1680" s="115" t="s">
        <v>348</v>
      </c>
      <c r="AN1680" s="115">
        <v>-1</v>
      </c>
      <c r="AQ1680" s="115">
        <v>609</v>
      </c>
      <c r="AR1680" s="115" t="s">
        <v>249</v>
      </c>
      <c r="AS1680" s="115" t="s">
        <v>358</v>
      </c>
      <c r="AT1680" s="115" t="s">
        <v>296</v>
      </c>
      <c r="AV1680" s="115">
        <v>127.817397756001</v>
      </c>
      <c r="AW1680" s="115">
        <v>0.51147198540000005</v>
      </c>
    </row>
    <row r="1681" spans="1:49" x14ac:dyDescent="0.25">
      <c r="A1681" s="117">
        <v>550000</v>
      </c>
      <c r="B1681" s="117">
        <v>860000</v>
      </c>
      <c r="C1681" s="117">
        <v>860000</v>
      </c>
      <c r="D1681" s="115" t="s">
        <v>342</v>
      </c>
      <c r="E1681" s="115" t="s">
        <v>13</v>
      </c>
      <c r="F1681" s="115" t="s">
        <v>343</v>
      </c>
      <c r="G1681" s="115" t="s">
        <v>344</v>
      </c>
      <c r="H1681" s="115">
        <v>0.56000000000000005</v>
      </c>
      <c r="I1681" s="115">
        <v>0.48</v>
      </c>
      <c r="J1681" s="115" t="s">
        <v>350</v>
      </c>
      <c r="K1681" s="115">
        <v>7.9933946323320001E-2</v>
      </c>
      <c r="L1681" s="115">
        <v>3682.59813697555</v>
      </c>
      <c r="M1681" s="115">
        <v>9.1751459484080495</v>
      </c>
      <c r="N1681" s="115">
        <v>1.3492654668492099</v>
      </c>
      <c r="O1681" s="115">
        <v>0.73340562374869001</v>
      </c>
      <c r="P1681" s="115">
        <v>0.10785211340303</v>
      </c>
      <c r="Q1681" s="115">
        <v>294.36460181136903</v>
      </c>
      <c r="R1681" s="115">
        <v>1210</v>
      </c>
      <c r="S1681" s="115" t="s">
        <v>353</v>
      </c>
      <c r="T1681" s="115">
        <v>1210</v>
      </c>
      <c r="U1681" s="115" t="s">
        <v>352</v>
      </c>
      <c r="V1681" s="115" t="s">
        <v>350</v>
      </c>
      <c r="Z1681" s="115">
        <v>0</v>
      </c>
      <c r="AA1681" s="115">
        <v>1</v>
      </c>
      <c r="AB1681" s="115">
        <v>0.73340562374869001</v>
      </c>
      <c r="AC1681" s="115">
        <v>0.10785211340303</v>
      </c>
      <c r="AD1681" s="115">
        <v>378.79000812749302</v>
      </c>
      <c r="AF1681" s="115">
        <v>-1</v>
      </c>
      <c r="AG1681" s="115">
        <v>-1</v>
      </c>
      <c r="AH1681" s="115">
        <v>-1</v>
      </c>
      <c r="AI1681" s="115">
        <v>-1</v>
      </c>
      <c r="AJ1681" s="115">
        <v>0</v>
      </c>
      <c r="AM1681" s="115" t="s">
        <v>348</v>
      </c>
      <c r="AN1681" s="115">
        <v>-1</v>
      </c>
      <c r="AQ1681" s="115">
        <v>609</v>
      </c>
      <c r="AR1681" s="115" t="s">
        <v>249</v>
      </c>
      <c r="AS1681" s="115" t="s">
        <v>358</v>
      </c>
      <c r="AT1681" s="115" t="s">
        <v>296</v>
      </c>
      <c r="AV1681" s="115">
        <v>71.965006426291296</v>
      </c>
      <c r="AW1681" s="115">
        <v>0.30721006340000001</v>
      </c>
    </row>
    <row r="1682" spans="1:49" x14ac:dyDescent="0.25">
      <c r="A1682" s="117">
        <v>550000</v>
      </c>
      <c r="B1682" s="117">
        <v>860000</v>
      </c>
      <c r="C1682" s="117">
        <v>860000</v>
      </c>
      <c r="D1682" s="115" t="s">
        <v>342</v>
      </c>
      <c r="E1682" s="115" t="s">
        <v>13</v>
      </c>
      <c r="F1682" s="115" t="s">
        <v>343</v>
      </c>
      <c r="G1682" s="115" t="s">
        <v>344</v>
      </c>
      <c r="H1682" s="115">
        <v>0.56000000000000005</v>
      </c>
      <c r="I1682" s="115">
        <v>0.48</v>
      </c>
      <c r="J1682" s="115" t="s">
        <v>350</v>
      </c>
      <c r="K1682" s="115">
        <v>0.14043105563517999</v>
      </c>
      <c r="L1682" s="115">
        <v>3682.59813697555</v>
      </c>
      <c r="M1682" s="115">
        <v>9.1751459484080495</v>
      </c>
      <c r="N1682" s="115">
        <v>1.3492654668492099</v>
      </c>
      <c r="O1682" s="115">
        <v>1.2884754311418301</v>
      </c>
      <c r="P1682" s="115">
        <v>0.18947877384173001</v>
      </c>
      <c r="Q1682" s="115">
        <v>517.151143855643</v>
      </c>
      <c r="R1682" s="115">
        <v>1210</v>
      </c>
      <c r="S1682" s="115" t="s">
        <v>353</v>
      </c>
      <c r="T1682" s="115">
        <v>1210</v>
      </c>
      <c r="U1682" s="115" t="s">
        <v>352</v>
      </c>
      <c r="V1682" s="115" t="s">
        <v>350</v>
      </c>
      <c r="Z1682" s="115">
        <v>0</v>
      </c>
      <c r="AA1682" s="115">
        <v>1</v>
      </c>
      <c r="AB1682" s="115">
        <v>1.2884754311418301</v>
      </c>
      <c r="AC1682" s="115">
        <v>0.18947877384173001</v>
      </c>
      <c r="AD1682" s="115">
        <v>685.45036899683203</v>
      </c>
      <c r="AF1682" s="115">
        <v>-1</v>
      </c>
      <c r="AG1682" s="115">
        <v>-1</v>
      </c>
      <c r="AH1682" s="115">
        <v>-1</v>
      </c>
      <c r="AI1682" s="115">
        <v>-1</v>
      </c>
      <c r="AJ1682" s="115">
        <v>0</v>
      </c>
      <c r="AM1682" s="115" t="s">
        <v>348</v>
      </c>
      <c r="AN1682" s="115">
        <v>-1</v>
      </c>
      <c r="AQ1682" s="115">
        <v>609</v>
      </c>
      <c r="AR1682" s="115" t="s">
        <v>249</v>
      </c>
      <c r="AS1682" s="115" t="s">
        <v>358</v>
      </c>
      <c r="AT1682" s="115" t="s">
        <v>296</v>
      </c>
      <c r="AV1682" s="115">
        <v>100.16296172467</v>
      </c>
      <c r="AW1682" s="115">
        <v>0.55592081829999995</v>
      </c>
    </row>
    <row r="1683" spans="1:49" x14ac:dyDescent="0.25">
      <c r="A1683" s="117">
        <v>550000</v>
      </c>
      <c r="B1683" s="117">
        <v>860000</v>
      </c>
      <c r="C1683" s="117">
        <v>860000</v>
      </c>
      <c r="D1683" s="115" t="s">
        <v>342</v>
      </c>
      <c r="E1683" s="115" t="s">
        <v>13</v>
      </c>
      <c r="F1683" s="115" t="s">
        <v>343</v>
      </c>
      <c r="G1683" s="115" t="s">
        <v>344</v>
      </c>
      <c r="H1683" s="115">
        <v>0.56000000000000005</v>
      </c>
      <c r="I1683" s="115">
        <v>0.48</v>
      </c>
      <c r="J1683" s="115" t="s">
        <v>350</v>
      </c>
      <c r="K1683" s="115">
        <v>3.1348793006329999E-2</v>
      </c>
      <c r="L1683" s="115">
        <v>3682.59813697555</v>
      </c>
      <c r="M1683" s="115">
        <v>9.1751459484080495</v>
      </c>
      <c r="N1683" s="115">
        <v>1.3492654668492099</v>
      </c>
      <c r="O1683" s="115">
        <v>0.28762975113956002</v>
      </c>
      <c r="P1683" s="115">
        <v>4.2297843830850002E-2</v>
      </c>
      <c r="Q1683" s="115">
        <v>115.44500672156499</v>
      </c>
      <c r="R1683" s="115">
        <v>1210</v>
      </c>
      <c r="S1683" s="115" t="s">
        <v>353</v>
      </c>
      <c r="T1683" s="115">
        <v>1210</v>
      </c>
      <c r="U1683" s="115" t="s">
        <v>352</v>
      </c>
      <c r="V1683" s="115" t="s">
        <v>350</v>
      </c>
      <c r="Z1683" s="115">
        <v>0</v>
      </c>
      <c r="AA1683" s="115">
        <v>1</v>
      </c>
      <c r="AB1683" s="115">
        <v>0.28762975113956002</v>
      </c>
      <c r="AC1683" s="115">
        <v>4.2297843830850002E-2</v>
      </c>
      <c r="AD1683" s="115">
        <v>115.445006721564</v>
      </c>
      <c r="AF1683" s="115">
        <v>-1</v>
      </c>
      <c r="AG1683" s="115">
        <v>-1</v>
      </c>
      <c r="AH1683" s="115">
        <v>-1</v>
      </c>
      <c r="AI1683" s="115">
        <v>-1</v>
      </c>
      <c r="AJ1683" s="115">
        <v>0</v>
      </c>
      <c r="AM1683" s="115" t="s">
        <v>348</v>
      </c>
      <c r="AN1683" s="115">
        <v>-1</v>
      </c>
      <c r="AQ1683" s="115">
        <v>609</v>
      </c>
      <c r="AR1683" s="115" t="s">
        <v>249</v>
      </c>
      <c r="AS1683" s="115" t="s">
        <v>358</v>
      </c>
      <c r="AT1683" s="115" t="s">
        <v>296</v>
      </c>
      <c r="AV1683" s="115">
        <v>45.298388037446102</v>
      </c>
      <c r="AW1683" s="115">
        <v>9.3629364699999995E-2</v>
      </c>
    </row>
    <row r="1684" spans="1:49" x14ac:dyDescent="0.25">
      <c r="A1684" s="117">
        <v>550000</v>
      </c>
      <c r="B1684" s="117">
        <v>860000</v>
      </c>
      <c r="C1684" s="117">
        <v>860000</v>
      </c>
      <c r="D1684" s="115" t="s">
        <v>342</v>
      </c>
      <c r="E1684" s="115" t="s">
        <v>13</v>
      </c>
      <c r="F1684" s="115" t="s">
        <v>343</v>
      </c>
      <c r="G1684" s="115" t="s">
        <v>344</v>
      </c>
      <c r="H1684" s="115">
        <v>0.56000000000000005</v>
      </c>
      <c r="I1684" s="115">
        <v>0.48</v>
      </c>
      <c r="J1684" s="115" t="s">
        <v>350</v>
      </c>
      <c r="K1684" s="115">
        <v>7.8088580262969998E-2</v>
      </c>
      <c r="L1684" s="115">
        <v>3682.59813697555</v>
      </c>
      <c r="M1684" s="115">
        <v>9.1751459484080495</v>
      </c>
      <c r="N1684" s="115">
        <v>1.3492654668492099</v>
      </c>
      <c r="O1684" s="115">
        <v>0.71647412081674</v>
      </c>
      <c r="P1684" s="115">
        <v>0.10536222470411</v>
      </c>
      <c r="Q1684" s="115">
        <v>287.56886019548699</v>
      </c>
      <c r="R1684" s="115">
        <v>1210</v>
      </c>
      <c r="S1684" s="115" t="s">
        <v>353</v>
      </c>
      <c r="T1684" s="115">
        <v>1210</v>
      </c>
      <c r="U1684" s="115" t="s">
        <v>352</v>
      </c>
      <c r="V1684" s="115" t="s">
        <v>350</v>
      </c>
      <c r="Z1684" s="115">
        <v>0</v>
      </c>
      <c r="AA1684" s="115">
        <v>1</v>
      </c>
      <c r="AB1684" s="115">
        <v>0.71647412081674</v>
      </c>
      <c r="AC1684" s="115">
        <v>0.10536222470411</v>
      </c>
      <c r="AD1684" s="115">
        <v>311.28587591341199</v>
      </c>
      <c r="AF1684" s="115">
        <v>-1</v>
      </c>
      <c r="AG1684" s="115">
        <v>-1</v>
      </c>
      <c r="AH1684" s="115">
        <v>-1</v>
      </c>
      <c r="AI1684" s="115">
        <v>-1</v>
      </c>
      <c r="AJ1684" s="115">
        <v>0</v>
      </c>
      <c r="AM1684" s="115" t="s">
        <v>348</v>
      </c>
      <c r="AN1684" s="115">
        <v>-1</v>
      </c>
      <c r="AQ1684" s="115">
        <v>609</v>
      </c>
      <c r="AR1684" s="115" t="s">
        <v>249</v>
      </c>
      <c r="AS1684" s="115" t="s">
        <v>358</v>
      </c>
      <c r="AT1684" s="115" t="s">
        <v>296</v>
      </c>
      <c r="AV1684" s="115">
        <v>75.415683165428305</v>
      </c>
      <c r="AW1684" s="115">
        <v>0.25246218650000002</v>
      </c>
    </row>
    <row r="1685" spans="1:49" x14ac:dyDescent="0.25">
      <c r="A1685" s="117">
        <v>550000</v>
      </c>
      <c r="B1685" s="117">
        <v>860000</v>
      </c>
      <c r="C1685" s="117">
        <v>860000</v>
      </c>
      <c r="D1685" s="115" t="s">
        <v>342</v>
      </c>
      <c r="E1685" s="115" t="s">
        <v>13</v>
      </c>
      <c r="F1685" s="115" t="s">
        <v>343</v>
      </c>
      <c r="G1685" s="115" t="s">
        <v>344</v>
      </c>
      <c r="H1685" s="115">
        <v>0.56000000000000005</v>
      </c>
      <c r="I1685" s="115">
        <v>0.48</v>
      </c>
      <c r="J1685" s="115" t="s">
        <v>350</v>
      </c>
      <c r="K1685" s="115">
        <v>1.514585103391E-2</v>
      </c>
      <c r="L1685" s="115">
        <v>3682.59813697555</v>
      </c>
      <c r="M1685" s="115">
        <v>9.1751459484080495</v>
      </c>
      <c r="N1685" s="115">
        <v>1.3492654668492099</v>
      </c>
      <c r="O1685" s="115">
        <v>0.13896539374896999</v>
      </c>
      <c r="P1685" s="115">
        <v>2.0435773766090001E-2</v>
      </c>
      <c r="Q1685" s="115">
        <v>55.776082800386298</v>
      </c>
      <c r="R1685" s="115">
        <v>1210</v>
      </c>
      <c r="S1685" s="115" t="s">
        <v>353</v>
      </c>
      <c r="T1685" s="115">
        <v>1210</v>
      </c>
      <c r="U1685" s="115" t="s">
        <v>352</v>
      </c>
      <c r="V1685" s="115" t="s">
        <v>350</v>
      </c>
      <c r="Z1685" s="115">
        <v>0</v>
      </c>
      <c r="AA1685" s="115">
        <v>1</v>
      </c>
      <c r="AB1685" s="115">
        <v>0.13896539374896999</v>
      </c>
      <c r="AC1685" s="115">
        <v>2.0435773766090001E-2</v>
      </c>
      <c r="AD1685" s="115">
        <v>153.35832549612201</v>
      </c>
      <c r="AF1685" s="115">
        <v>-1</v>
      </c>
      <c r="AG1685" s="115">
        <v>-1</v>
      </c>
      <c r="AH1685" s="115">
        <v>-1</v>
      </c>
      <c r="AI1685" s="115">
        <v>-1</v>
      </c>
      <c r="AJ1685" s="115">
        <v>0</v>
      </c>
      <c r="AM1685" s="115" t="s">
        <v>348</v>
      </c>
      <c r="AN1685" s="115">
        <v>-1</v>
      </c>
      <c r="AQ1685" s="115">
        <v>609</v>
      </c>
      <c r="AR1685" s="115" t="s">
        <v>249</v>
      </c>
      <c r="AS1685" s="115" t="s">
        <v>358</v>
      </c>
      <c r="AT1685" s="115" t="s">
        <v>296</v>
      </c>
      <c r="AV1685" s="115">
        <v>37.322597863305504</v>
      </c>
      <c r="AW1685" s="115">
        <v>0.12437820400000001</v>
      </c>
    </row>
    <row r="1686" spans="1:49" x14ac:dyDescent="0.25">
      <c r="A1686" s="117">
        <v>550000</v>
      </c>
      <c r="B1686" s="117">
        <v>870000</v>
      </c>
      <c r="C1686" s="117">
        <v>870000</v>
      </c>
      <c r="D1686" s="115" t="s">
        <v>342</v>
      </c>
      <c r="E1686" s="115" t="s">
        <v>13</v>
      </c>
      <c r="F1686" s="115" t="s">
        <v>343</v>
      </c>
      <c r="G1686" s="115" t="s">
        <v>344</v>
      </c>
      <c r="H1686" s="115">
        <v>0.56000000000000005</v>
      </c>
      <c r="I1686" s="115">
        <v>0.48</v>
      </c>
      <c r="J1686" s="115" t="s">
        <v>350</v>
      </c>
      <c r="K1686" s="115">
        <v>0.16592876740747001</v>
      </c>
      <c r="L1686" s="115">
        <v>3675.09193173822</v>
      </c>
      <c r="M1686" s="115">
        <v>9.1748998317773793</v>
      </c>
      <c r="N1686" s="115">
        <v>1.35516941839256</v>
      </c>
      <c r="O1686" s="115">
        <v>1.5223798201738299</v>
      </c>
      <c r="P1686" s="115">
        <v>0.22486159122217</v>
      </c>
      <c r="Q1686" s="115">
        <v>609.80347434246505</v>
      </c>
      <c r="R1686" s="115">
        <v>1200</v>
      </c>
      <c r="S1686" s="115" t="s">
        <v>351</v>
      </c>
      <c r="T1686" s="115">
        <v>1200</v>
      </c>
      <c r="U1686" s="115" t="s">
        <v>352</v>
      </c>
      <c r="V1686" s="115" t="s">
        <v>350</v>
      </c>
      <c r="Z1686" s="115">
        <v>0</v>
      </c>
      <c r="AA1686" s="115">
        <v>1</v>
      </c>
      <c r="AB1686" s="115">
        <v>1.5223798201738299</v>
      </c>
      <c r="AC1686" s="115">
        <v>0.22486159122217</v>
      </c>
      <c r="AD1686" s="115">
        <v>609.80347434246505</v>
      </c>
      <c r="AF1686" s="115">
        <v>-1</v>
      </c>
      <c r="AG1686" s="115">
        <v>-1</v>
      </c>
      <c r="AH1686" s="115">
        <v>-1</v>
      </c>
      <c r="AI1686" s="115">
        <v>-1</v>
      </c>
      <c r="AJ1686" s="115">
        <v>0</v>
      </c>
      <c r="AM1686" s="115" t="s">
        <v>348</v>
      </c>
      <c r="AN1686" s="115">
        <v>-1</v>
      </c>
      <c r="AQ1686" s="115">
        <v>609</v>
      </c>
      <c r="AR1686" s="115" t="s">
        <v>249</v>
      </c>
      <c r="AS1686" s="115" t="s">
        <v>358</v>
      </c>
      <c r="AT1686" s="115" t="s">
        <v>296</v>
      </c>
      <c r="AV1686" s="115">
        <v>128.433485674617</v>
      </c>
      <c r="AW1686" s="115">
        <v>0.49456891670000003</v>
      </c>
    </row>
    <row r="1687" spans="1:49" x14ac:dyDescent="0.25">
      <c r="A1687" s="117">
        <v>550000</v>
      </c>
      <c r="B1687" s="117">
        <v>870000</v>
      </c>
      <c r="C1687" s="117">
        <v>870000</v>
      </c>
      <c r="D1687" s="115" t="s">
        <v>342</v>
      </c>
      <c r="E1687" s="115" t="s">
        <v>13</v>
      </c>
      <c r="F1687" s="115" t="s">
        <v>343</v>
      </c>
      <c r="G1687" s="115" t="s">
        <v>344</v>
      </c>
      <c r="H1687" s="115">
        <v>0.56000000000000005</v>
      </c>
      <c r="I1687" s="115">
        <v>0.48</v>
      </c>
      <c r="J1687" s="115" t="s">
        <v>350</v>
      </c>
      <c r="K1687" s="115">
        <v>7.4891222076700001E-3</v>
      </c>
      <c r="L1687" s="115">
        <v>3675.09193173822</v>
      </c>
      <c r="M1687" s="115">
        <v>9.1748998317773793</v>
      </c>
      <c r="N1687" s="115">
        <v>1.35516941839256</v>
      </c>
      <c r="O1687" s="115">
        <v>6.871194608332E-2</v>
      </c>
      <c r="P1687" s="115">
        <v>1.014902938644E-2</v>
      </c>
      <c r="Q1687" s="115">
        <v>27.523212601213199</v>
      </c>
      <c r="R1687" s="115">
        <v>1300</v>
      </c>
      <c r="S1687" s="115" t="s">
        <v>346</v>
      </c>
      <c r="T1687" s="115">
        <v>1300</v>
      </c>
      <c r="U1687" s="115" t="s">
        <v>352</v>
      </c>
      <c r="V1687" s="115" t="s">
        <v>350</v>
      </c>
      <c r="Z1687" s="115">
        <v>0</v>
      </c>
      <c r="AA1687" s="115">
        <v>1</v>
      </c>
      <c r="AB1687" s="115">
        <v>6.871194608332E-2</v>
      </c>
      <c r="AC1687" s="115">
        <v>1.014902938644E-2</v>
      </c>
      <c r="AD1687" s="115">
        <v>27.5232126012137</v>
      </c>
      <c r="AF1687" s="115">
        <v>-1</v>
      </c>
      <c r="AG1687" s="115">
        <v>-1</v>
      </c>
      <c r="AH1687" s="115">
        <v>-1</v>
      </c>
      <c r="AI1687" s="115">
        <v>-1</v>
      </c>
      <c r="AJ1687" s="115">
        <v>0</v>
      </c>
      <c r="AM1687" s="115" t="s">
        <v>348</v>
      </c>
      <c r="AN1687" s="115">
        <v>-1</v>
      </c>
      <c r="AQ1687" s="115">
        <v>609</v>
      </c>
      <c r="AR1687" s="115" t="s">
        <v>249</v>
      </c>
      <c r="AS1687" s="115" t="s">
        <v>358</v>
      </c>
      <c r="AT1687" s="115" t="s">
        <v>296</v>
      </c>
      <c r="AV1687" s="115">
        <v>22.743180382136298</v>
      </c>
      <c r="AW1687" s="115">
        <v>2.2322151299999999E-2</v>
      </c>
    </row>
    <row r="1688" spans="1:49" x14ac:dyDescent="0.25">
      <c r="A1688" s="117">
        <v>550000</v>
      </c>
      <c r="B1688" s="117">
        <v>870000</v>
      </c>
      <c r="C1688" s="117">
        <v>870000</v>
      </c>
      <c r="D1688" s="115" t="s">
        <v>342</v>
      </c>
      <c r="E1688" s="115" t="s">
        <v>13</v>
      </c>
      <c r="F1688" s="115" t="s">
        <v>343</v>
      </c>
      <c r="G1688" s="115" t="s">
        <v>344</v>
      </c>
      <c r="H1688" s="115">
        <v>0.56000000000000005</v>
      </c>
      <c r="I1688" s="115">
        <v>0.48</v>
      </c>
      <c r="J1688" s="115" t="s">
        <v>350</v>
      </c>
      <c r="K1688" s="115">
        <v>1.106203755965E-2</v>
      </c>
      <c r="L1688" s="115">
        <v>3675.09193173822</v>
      </c>
      <c r="M1688" s="115">
        <v>9.1748998317773793</v>
      </c>
      <c r="N1688" s="115">
        <v>1.35516941839256</v>
      </c>
      <c r="O1688" s="115">
        <v>0.10149308654519</v>
      </c>
      <c r="P1688" s="115">
        <v>1.499093500595E-2</v>
      </c>
      <c r="Q1688" s="115">
        <v>40.654004984073197</v>
      </c>
      <c r="R1688" s="115">
        <v>1210</v>
      </c>
      <c r="S1688" s="115" t="s">
        <v>353</v>
      </c>
      <c r="T1688" s="115">
        <v>1210</v>
      </c>
      <c r="U1688" s="115" t="s">
        <v>352</v>
      </c>
      <c r="V1688" s="115" t="s">
        <v>350</v>
      </c>
      <c r="Z1688" s="115">
        <v>0</v>
      </c>
      <c r="AA1688" s="115">
        <v>1</v>
      </c>
      <c r="AB1688" s="115">
        <v>0.10149308654519</v>
      </c>
      <c r="AC1688" s="115">
        <v>1.499093500595E-2</v>
      </c>
      <c r="AD1688" s="115">
        <v>50.898042429924303</v>
      </c>
      <c r="AF1688" s="115">
        <v>-1</v>
      </c>
      <c r="AG1688" s="115">
        <v>-1</v>
      </c>
      <c r="AH1688" s="115">
        <v>-1</v>
      </c>
      <c r="AI1688" s="115">
        <v>-1</v>
      </c>
      <c r="AJ1688" s="115">
        <v>0</v>
      </c>
      <c r="AM1688" s="115" t="s">
        <v>348</v>
      </c>
      <c r="AN1688" s="115">
        <v>-1</v>
      </c>
      <c r="AQ1688" s="115">
        <v>609</v>
      </c>
      <c r="AR1688" s="115" t="s">
        <v>249</v>
      </c>
      <c r="AS1688" s="115" t="s">
        <v>358</v>
      </c>
      <c r="AT1688" s="115" t="s">
        <v>296</v>
      </c>
      <c r="AV1688" s="115">
        <v>46.207855911269597</v>
      </c>
      <c r="AW1688" s="115">
        <v>4.1279839800000002E-2</v>
      </c>
    </row>
    <row r="1689" spans="1:49" x14ac:dyDescent="0.25">
      <c r="A1689" s="117">
        <v>550000</v>
      </c>
      <c r="B1689" s="117">
        <v>870000</v>
      </c>
      <c r="C1689" s="117">
        <v>870000</v>
      </c>
      <c r="D1689" s="115" t="s">
        <v>342</v>
      </c>
      <c r="E1689" s="115" t="s">
        <v>13</v>
      </c>
      <c r="F1689" s="115" t="s">
        <v>343</v>
      </c>
      <c r="G1689" s="115" t="s">
        <v>344</v>
      </c>
      <c r="H1689" s="115">
        <v>0.56000000000000005</v>
      </c>
      <c r="I1689" s="115">
        <v>0.48</v>
      </c>
      <c r="J1689" s="115" t="s">
        <v>350</v>
      </c>
      <c r="K1689" s="115">
        <v>0.14259167154793001</v>
      </c>
      <c r="L1689" s="115">
        <v>3675.09193173822</v>
      </c>
      <c r="M1689" s="115">
        <v>9.1748998317773793</v>
      </c>
      <c r="N1689" s="115">
        <v>1.35516941839256</v>
      </c>
      <c r="O1689" s="115">
        <v>1.3082643032980299</v>
      </c>
      <c r="P1689" s="115">
        <v>0.19323587259923999</v>
      </c>
      <c r="Q1689" s="115">
        <v>524.03750163889299</v>
      </c>
      <c r="R1689" s="115">
        <v>1210</v>
      </c>
      <c r="S1689" s="115" t="s">
        <v>353</v>
      </c>
      <c r="T1689" s="115">
        <v>1210</v>
      </c>
      <c r="U1689" s="115" t="s">
        <v>352</v>
      </c>
      <c r="V1689" s="115" t="s">
        <v>350</v>
      </c>
      <c r="Z1689" s="115">
        <v>0</v>
      </c>
      <c r="AA1689" s="115">
        <v>1</v>
      </c>
      <c r="AB1689" s="115">
        <v>1.3082643032980299</v>
      </c>
      <c r="AC1689" s="115">
        <v>0.19323587259923999</v>
      </c>
      <c r="AD1689" s="115">
        <v>683.20478768277303</v>
      </c>
      <c r="AF1689" s="115">
        <v>-1</v>
      </c>
      <c r="AG1689" s="115">
        <v>-1</v>
      </c>
      <c r="AH1689" s="115">
        <v>-1</v>
      </c>
      <c r="AI1689" s="115">
        <v>-1</v>
      </c>
      <c r="AJ1689" s="115">
        <v>0</v>
      </c>
      <c r="AM1689" s="115" t="s">
        <v>348</v>
      </c>
      <c r="AN1689" s="115">
        <v>-1</v>
      </c>
      <c r="AQ1689" s="115">
        <v>609</v>
      </c>
      <c r="AR1689" s="115" t="s">
        <v>249</v>
      </c>
      <c r="AS1689" s="115" t="s">
        <v>358</v>
      </c>
      <c r="AT1689" s="115" t="s">
        <v>296</v>
      </c>
      <c r="AV1689" s="115">
        <v>97.651855927054399</v>
      </c>
      <c r="AW1689" s="115">
        <v>0.55409958449999996</v>
      </c>
    </row>
    <row r="1690" spans="1:49" x14ac:dyDescent="0.25">
      <c r="A1690" s="117">
        <v>550000</v>
      </c>
      <c r="B1690" s="117">
        <v>870000</v>
      </c>
      <c r="C1690" s="117">
        <v>870000</v>
      </c>
      <c r="D1690" s="115" t="s">
        <v>342</v>
      </c>
      <c r="E1690" s="115" t="s">
        <v>13</v>
      </c>
      <c r="F1690" s="115" t="s">
        <v>343</v>
      </c>
      <c r="G1690" s="115" t="s">
        <v>344</v>
      </c>
      <c r="H1690" s="115">
        <v>0.56000000000000005</v>
      </c>
      <c r="I1690" s="115">
        <v>0.48</v>
      </c>
      <c r="J1690" s="115" t="s">
        <v>350</v>
      </c>
      <c r="K1690" s="115">
        <v>8.8822620989410003E-2</v>
      </c>
      <c r="L1690" s="115">
        <v>3675.09193173822</v>
      </c>
      <c r="M1690" s="115">
        <v>9.1748998317773793</v>
      </c>
      <c r="N1690" s="115">
        <v>1.35516941839256</v>
      </c>
      <c r="O1690" s="115">
        <v>0.81493865037377</v>
      </c>
      <c r="P1690" s="115">
        <v>0.12036969962632001</v>
      </c>
      <c r="Q1690" s="115">
        <v>326.43129775402599</v>
      </c>
      <c r="R1690" s="115">
        <v>1210</v>
      </c>
      <c r="S1690" s="115" t="s">
        <v>353</v>
      </c>
      <c r="T1690" s="115">
        <v>1210</v>
      </c>
      <c r="U1690" s="115" t="s">
        <v>352</v>
      </c>
      <c r="V1690" s="115" t="s">
        <v>350</v>
      </c>
      <c r="Z1690" s="115">
        <v>0</v>
      </c>
      <c r="AA1690" s="115">
        <v>1</v>
      </c>
      <c r="AB1690" s="115">
        <v>0.81493865037377</v>
      </c>
      <c r="AC1690" s="115">
        <v>0.12036969962632001</v>
      </c>
      <c r="AD1690" s="115">
        <v>449.40802518170801</v>
      </c>
      <c r="AF1690" s="115">
        <v>-1</v>
      </c>
      <c r="AG1690" s="115">
        <v>-1</v>
      </c>
      <c r="AH1690" s="115">
        <v>-1</v>
      </c>
      <c r="AI1690" s="115">
        <v>-1</v>
      </c>
      <c r="AJ1690" s="115">
        <v>0</v>
      </c>
      <c r="AM1690" s="115" t="s">
        <v>348</v>
      </c>
      <c r="AN1690" s="115">
        <v>-1</v>
      </c>
      <c r="AQ1690" s="115">
        <v>609</v>
      </c>
      <c r="AR1690" s="115" t="s">
        <v>249</v>
      </c>
      <c r="AS1690" s="115" t="s">
        <v>358</v>
      </c>
      <c r="AT1690" s="115" t="s">
        <v>296</v>
      </c>
      <c r="AV1690" s="115">
        <v>75.868208963140603</v>
      </c>
      <c r="AW1690" s="115">
        <v>0.36448339429999999</v>
      </c>
    </row>
    <row r="1691" spans="1:49" x14ac:dyDescent="0.25">
      <c r="A1691" s="117">
        <v>550000</v>
      </c>
      <c r="B1691" s="117">
        <v>870000</v>
      </c>
      <c r="C1691" s="117">
        <v>870000</v>
      </c>
      <c r="D1691" s="115" t="s">
        <v>342</v>
      </c>
      <c r="E1691" s="115" t="s">
        <v>13</v>
      </c>
      <c r="F1691" s="115" t="s">
        <v>343</v>
      </c>
      <c r="G1691" s="115" t="s">
        <v>344</v>
      </c>
      <c r="H1691" s="115">
        <v>0.56000000000000005</v>
      </c>
      <c r="I1691" s="115">
        <v>0.48</v>
      </c>
      <c r="J1691" s="115" t="s">
        <v>350</v>
      </c>
      <c r="K1691" s="115">
        <v>5.0248414827860001E-2</v>
      </c>
      <c r="L1691" s="115">
        <v>3675.09193173822</v>
      </c>
      <c r="M1691" s="115">
        <v>9.1748998317773793</v>
      </c>
      <c r="N1691" s="115">
        <v>1.35516941839256</v>
      </c>
      <c r="O1691" s="115">
        <v>0.46102417275126001</v>
      </c>
      <c r="P1691" s="115">
        <v>6.809511509742E-2</v>
      </c>
      <c r="Q1691" s="115">
        <v>184.66754391652501</v>
      </c>
      <c r="R1691" s="115">
        <v>1210</v>
      </c>
      <c r="S1691" s="115" t="s">
        <v>353</v>
      </c>
      <c r="T1691" s="115">
        <v>1210</v>
      </c>
      <c r="U1691" s="115" t="s">
        <v>352</v>
      </c>
      <c r="V1691" s="115" t="s">
        <v>350</v>
      </c>
      <c r="Z1691" s="115">
        <v>0</v>
      </c>
      <c r="AA1691" s="115">
        <v>1</v>
      </c>
      <c r="AB1691" s="115">
        <v>0.46102417275126001</v>
      </c>
      <c r="AC1691" s="115">
        <v>6.809511509742E-2</v>
      </c>
      <c r="AD1691" s="115">
        <v>184.66754391652401</v>
      </c>
      <c r="AF1691" s="115">
        <v>-1</v>
      </c>
      <c r="AG1691" s="115">
        <v>-1</v>
      </c>
      <c r="AH1691" s="115">
        <v>-1</v>
      </c>
      <c r="AI1691" s="115">
        <v>-1</v>
      </c>
      <c r="AJ1691" s="115">
        <v>0</v>
      </c>
      <c r="AM1691" s="115" t="s">
        <v>348</v>
      </c>
      <c r="AN1691" s="115">
        <v>-1</v>
      </c>
      <c r="AQ1691" s="115">
        <v>609</v>
      </c>
      <c r="AR1691" s="115" t="s">
        <v>249</v>
      </c>
      <c r="AS1691" s="115" t="s">
        <v>358</v>
      </c>
      <c r="AT1691" s="115" t="s">
        <v>296</v>
      </c>
      <c r="AV1691" s="115">
        <v>61.690776362221399</v>
      </c>
      <c r="AW1691" s="115">
        <v>0.1497709196</v>
      </c>
    </row>
    <row r="1692" spans="1:49" x14ac:dyDescent="0.25">
      <c r="A1692" s="117">
        <v>550000</v>
      </c>
      <c r="B1692" s="117">
        <v>870000</v>
      </c>
      <c r="C1692" s="117">
        <v>870000</v>
      </c>
      <c r="D1692" s="115" t="s">
        <v>342</v>
      </c>
      <c r="E1692" s="115" t="s">
        <v>13</v>
      </c>
      <c r="F1692" s="115" t="s">
        <v>343</v>
      </c>
      <c r="G1692" s="115" t="s">
        <v>344</v>
      </c>
      <c r="H1692" s="115">
        <v>0.56000000000000005</v>
      </c>
      <c r="I1692" s="115">
        <v>0.48</v>
      </c>
      <c r="J1692" s="115" t="s">
        <v>350</v>
      </c>
      <c r="K1692" s="115">
        <v>6.8607810486530002E-2</v>
      </c>
      <c r="L1692" s="115">
        <v>3675.09193173822</v>
      </c>
      <c r="M1692" s="115">
        <v>9.1748998317773793</v>
      </c>
      <c r="N1692" s="115">
        <v>1.35516941839256</v>
      </c>
      <c r="O1692" s="115">
        <v>0.62946978889156002</v>
      </c>
      <c r="P1692" s="115">
        <v>9.2975206634230007E-2</v>
      </c>
      <c r="Q1692" s="115">
        <v>252.140010773304</v>
      </c>
      <c r="R1692" s="115">
        <v>1210</v>
      </c>
      <c r="S1692" s="115" t="s">
        <v>353</v>
      </c>
      <c r="T1692" s="115">
        <v>1210</v>
      </c>
      <c r="U1692" s="115" t="s">
        <v>352</v>
      </c>
      <c r="V1692" s="115" t="s">
        <v>350</v>
      </c>
      <c r="Z1692" s="115">
        <v>0</v>
      </c>
      <c r="AA1692" s="115">
        <v>1</v>
      </c>
      <c r="AB1692" s="115">
        <v>0.62946978889156002</v>
      </c>
      <c r="AC1692" s="115">
        <v>9.2975206634230007E-2</v>
      </c>
      <c r="AD1692" s="115">
        <v>252.140010773303</v>
      </c>
      <c r="AF1692" s="115">
        <v>-1</v>
      </c>
      <c r="AG1692" s="115">
        <v>-1</v>
      </c>
      <c r="AH1692" s="115">
        <v>-1</v>
      </c>
      <c r="AI1692" s="115">
        <v>-1</v>
      </c>
      <c r="AJ1692" s="115">
        <v>0</v>
      </c>
      <c r="AM1692" s="115" t="s">
        <v>348</v>
      </c>
      <c r="AN1692" s="115">
        <v>-1</v>
      </c>
      <c r="AQ1692" s="115">
        <v>609</v>
      </c>
      <c r="AR1692" s="115" t="s">
        <v>249</v>
      </c>
      <c r="AS1692" s="115" t="s">
        <v>358</v>
      </c>
      <c r="AT1692" s="115" t="s">
        <v>296</v>
      </c>
      <c r="AV1692" s="115">
        <v>75.047050386042699</v>
      </c>
      <c r="AW1692" s="115">
        <v>0.204493115</v>
      </c>
    </row>
    <row r="1693" spans="1:49" x14ac:dyDescent="0.25">
      <c r="A1693" s="117">
        <v>550000</v>
      </c>
      <c r="B1693" s="117">
        <v>870000</v>
      </c>
      <c r="C1693" s="117">
        <v>870000</v>
      </c>
      <c r="D1693" s="115" t="s">
        <v>342</v>
      </c>
      <c r="E1693" s="115" t="s">
        <v>13</v>
      </c>
      <c r="F1693" s="115" t="s">
        <v>343</v>
      </c>
      <c r="G1693" s="115" t="s">
        <v>344</v>
      </c>
      <c r="H1693" s="115">
        <v>0.56000000000000005</v>
      </c>
      <c r="I1693" s="115">
        <v>0.48</v>
      </c>
      <c r="J1693" s="115" t="s">
        <v>350</v>
      </c>
      <c r="K1693" s="115">
        <v>3.4536246621E-3</v>
      </c>
      <c r="L1693" s="115">
        <v>3675.09193173822</v>
      </c>
      <c r="M1693" s="115">
        <v>9.1748998317773793</v>
      </c>
      <c r="N1693" s="115">
        <v>1.35516941839256</v>
      </c>
      <c r="O1693" s="115">
        <v>3.1686660331379998E-2</v>
      </c>
      <c r="P1693" s="115">
        <v>4.6802465246899997E-3</v>
      </c>
      <c r="Q1693" s="115">
        <v>12.692388130961501</v>
      </c>
      <c r="R1693" s="115">
        <v>1210</v>
      </c>
      <c r="S1693" s="115" t="s">
        <v>353</v>
      </c>
      <c r="T1693" s="115">
        <v>1210</v>
      </c>
      <c r="U1693" s="115" t="s">
        <v>352</v>
      </c>
      <c r="V1693" s="115" t="s">
        <v>350</v>
      </c>
      <c r="Z1693" s="115">
        <v>0</v>
      </c>
      <c r="AA1693" s="115">
        <v>1</v>
      </c>
      <c r="AB1693" s="115">
        <v>3.1686660331379998E-2</v>
      </c>
      <c r="AC1693" s="115">
        <v>4.6802465246899997E-3</v>
      </c>
      <c r="AD1693" s="115">
        <v>12.692388130961801</v>
      </c>
      <c r="AF1693" s="115">
        <v>-1</v>
      </c>
      <c r="AG1693" s="115">
        <v>-1</v>
      </c>
      <c r="AH1693" s="115">
        <v>-1</v>
      </c>
      <c r="AI1693" s="115">
        <v>-1</v>
      </c>
      <c r="AJ1693" s="115">
        <v>0</v>
      </c>
      <c r="AM1693" s="115" t="s">
        <v>348</v>
      </c>
      <c r="AN1693" s="115">
        <v>-1</v>
      </c>
      <c r="AQ1693" s="115">
        <v>609</v>
      </c>
      <c r="AR1693" s="115" t="s">
        <v>249</v>
      </c>
      <c r="AS1693" s="115" t="s">
        <v>358</v>
      </c>
      <c r="AT1693" s="115" t="s">
        <v>296</v>
      </c>
      <c r="AV1693" s="115">
        <v>23.646116754148998</v>
      </c>
      <c r="AW1693" s="115">
        <v>1.0293907600000001E-2</v>
      </c>
    </row>
    <row r="1694" spans="1:49" x14ac:dyDescent="0.25">
      <c r="A1694" s="117">
        <v>550000</v>
      </c>
      <c r="B1694" s="117">
        <v>870000</v>
      </c>
      <c r="C1694" s="117">
        <v>870000</v>
      </c>
      <c r="D1694" s="115" t="s">
        <v>342</v>
      </c>
      <c r="E1694" s="115" t="s">
        <v>13</v>
      </c>
      <c r="F1694" s="115" t="s">
        <v>343</v>
      </c>
      <c r="G1694" s="115" t="s">
        <v>344</v>
      </c>
      <c r="H1694" s="115">
        <v>0.56000000000000005</v>
      </c>
      <c r="I1694" s="115">
        <v>0.48</v>
      </c>
      <c r="J1694" s="115" t="s">
        <v>350</v>
      </c>
      <c r="K1694" s="115">
        <v>7.2710995630299998E-3</v>
      </c>
      <c r="L1694" s="115">
        <v>3688.3279295693601</v>
      </c>
      <c r="M1694" s="115">
        <v>9.1885121517769992</v>
      </c>
      <c r="N1694" s="115">
        <v>1.35120013689996</v>
      </c>
      <c r="O1694" s="115">
        <v>6.6810586691690002E-2</v>
      </c>
      <c r="P1694" s="115">
        <v>9.82471072498E-3</v>
      </c>
      <c r="Q1694" s="115">
        <v>26.818199597006799</v>
      </c>
      <c r="R1694" s="115">
        <v>1210</v>
      </c>
      <c r="S1694" s="115" t="s">
        <v>353</v>
      </c>
      <c r="T1694" s="115">
        <v>1210</v>
      </c>
      <c r="U1694" s="115" t="s">
        <v>352</v>
      </c>
      <c r="V1694" s="115" t="s">
        <v>350</v>
      </c>
      <c r="Z1694" s="115">
        <v>0</v>
      </c>
      <c r="AA1694" s="115">
        <v>1</v>
      </c>
      <c r="AB1694" s="115">
        <v>6.6810586691690002E-2</v>
      </c>
      <c r="AC1694" s="115">
        <v>9.82471072498E-3</v>
      </c>
      <c r="AD1694" s="115">
        <v>26.818199597004998</v>
      </c>
      <c r="AF1694" s="115">
        <v>-1</v>
      </c>
      <c r="AG1694" s="115">
        <v>-1</v>
      </c>
      <c r="AH1694" s="115">
        <v>-1</v>
      </c>
      <c r="AI1694" s="115">
        <v>-1</v>
      </c>
      <c r="AJ1694" s="115">
        <v>0</v>
      </c>
      <c r="AM1694" s="115" t="s">
        <v>348</v>
      </c>
      <c r="AN1694" s="115">
        <v>-1</v>
      </c>
      <c r="AQ1694" s="115">
        <v>609</v>
      </c>
      <c r="AR1694" s="115" t="s">
        <v>249</v>
      </c>
      <c r="AS1694" s="115" t="s">
        <v>358</v>
      </c>
      <c r="AT1694" s="115" t="s">
        <v>296</v>
      </c>
      <c r="AV1694" s="115">
        <v>33.277798129326797</v>
      </c>
      <c r="AW1694" s="115">
        <v>2.1750364599999999E-2</v>
      </c>
    </row>
    <row r="1695" spans="1:49" x14ac:dyDescent="0.25">
      <c r="A1695" s="117">
        <v>550000</v>
      </c>
      <c r="B1695" s="117">
        <v>870000</v>
      </c>
      <c r="C1695" s="117">
        <v>870000</v>
      </c>
      <c r="D1695" s="115" t="s">
        <v>342</v>
      </c>
      <c r="E1695" s="115" t="s">
        <v>13</v>
      </c>
      <c r="F1695" s="115" t="s">
        <v>343</v>
      </c>
      <c r="G1695" s="115" t="s">
        <v>344</v>
      </c>
      <c r="H1695" s="115">
        <v>0.56000000000000005</v>
      </c>
      <c r="I1695" s="115">
        <v>0.48</v>
      </c>
      <c r="J1695" s="115" t="s">
        <v>350</v>
      </c>
      <c r="K1695" s="115">
        <v>1.0927313300119999E-2</v>
      </c>
      <c r="L1695" s="115">
        <v>3688.3279295693601</v>
      </c>
      <c r="M1695" s="115">
        <v>9.1885121517769992</v>
      </c>
      <c r="N1695" s="115">
        <v>1.35120013689996</v>
      </c>
      <c r="O1695" s="115">
        <v>0.10040575104443999</v>
      </c>
      <c r="P1695" s="115">
        <v>1.476498722707E-2</v>
      </c>
      <c r="Q1695" s="115">
        <v>40.303514839994698</v>
      </c>
      <c r="R1695" s="115">
        <v>1210</v>
      </c>
      <c r="S1695" s="115" t="s">
        <v>353</v>
      </c>
      <c r="T1695" s="115">
        <v>1210</v>
      </c>
      <c r="U1695" s="115" t="s">
        <v>352</v>
      </c>
      <c r="V1695" s="115" t="s">
        <v>350</v>
      </c>
      <c r="Z1695" s="115">
        <v>0</v>
      </c>
      <c r="AA1695" s="115">
        <v>1</v>
      </c>
      <c r="AB1695" s="115">
        <v>0.10040575104443999</v>
      </c>
      <c r="AC1695" s="115">
        <v>1.476498722707E-2</v>
      </c>
      <c r="AD1695" s="115">
        <v>40.303514839996502</v>
      </c>
      <c r="AF1695" s="115">
        <v>-1</v>
      </c>
      <c r="AG1695" s="115">
        <v>-1</v>
      </c>
      <c r="AH1695" s="115">
        <v>-1</v>
      </c>
      <c r="AI1695" s="115">
        <v>-1</v>
      </c>
      <c r="AJ1695" s="115">
        <v>0</v>
      </c>
      <c r="AM1695" s="115" t="s">
        <v>348</v>
      </c>
      <c r="AN1695" s="115">
        <v>-1</v>
      </c>
      <c r="AQ1695" s="115">
        <v>609</v>
      </c>
      <c r="AR1695" s="115" t="s">
        <v>249</v>
      </c>
      <c r="AS1695" s="115" t="s">
        <v>358</v>
      </c>
      <c r="AT1695" s="115" t="s">
        <v>296</v>
      </c>
      <c r="AV1695" s="115">
        <v>63.8446768461544</v>
      </c>
      <c r="AW1695" s="115">
        <v>3.2687359999999999E-2</v>
      </c>
    </row>
    <row r="1696" spans="1:49" x14ac:dyDescent="0.25">
      <c r="A1696" s="117">
        <v>550000</v>
      </c>
      <c r="B1696" s="117">
        <v>870000</v>
      </c>
      <c r="C1696" s="117">
        <v>870000</v>
      </c>
      <c r="D1696" s="115" t="s">
        <v>342</v>
      </c>
      <c r="E1696" s="115" t="s">
        <v>13</v>
      </c>
      <c r="F1696" s="115" t="s">
        <v>343</v>
      </c>
      <c r="G1696" s="115" t="s">
        <v>344</v>
      </c>
      <c r="H1696" s="115">
        <v>0.56000000000000005</v>
      </c>
      <c r="I1696" s="115">
        <v>0.48</v>
      </c>
      <c r="J1696" s="115" t="s">
        <v>350</v>
      </c>
      <c r="K1696" s="115">
        <v>0.17774072423876</v>
      </c>
      <c r="L1696" s="115">
        <v>3688.3279295693601</v>
      </c>
      <c r="M1696" s="115">
        <v>9.1885121517769992</v>
      </c>
      <c r="N1696" s="115">
        <v>1.35120013689996</v>
      </c>
      <c r="O1696" s="115">
        <v>1.6331728045334899</v>
      </c>
      <c r="P1696" s="115">
        <v>0.24016329092411001</v>
      </c>
      <c r="Q1696" s="115">
        <v>655.566077431704</v>
      </c>
      <c r="R1696" s="115">
        <v>1210</v>
      </c>
      <c r="S1696" s="115" t="s">
        <v>353</v>
      </c>
      <c r="T1696" s="115">
        <v>1210</v>
      </c>
      <c r="U1696" s="115" t="s">
        <v>352</v>
      </c>
      <c r="V1696" s="115" t="s">
        <v>350</v>
      </c>
      <c r="Z1696" s="115">
        <v>0</v>
      </c>
      <c r="AA1696" s="115">
        <v>1</v>
      </c>
      <c r="AB1696" s="115">
        <v>1.6331728045334899</v>
      </c>
      <c r="AC1696" s="115">
        <v>0.24016329092411001</v>
      </c>
      <c r="AD1696" s="115">
        <v>655.566077431704</v>
      </c>
      <c r="AF1696" s="115">
        <v>-1</v>
      </c>
      <c r="AG1696" s="115">
        <v>-1</v>
      </c>
      <c r="AH1696" s="115">
        <v>-1</v>
      </c>
      <c r="AI1696" s="115">
        <v>-1</v>
      </c>
      <c r="AJ1696" s="115">
        <v>0</v>
      </c>
      <c r="AM1696" s="115" t="s">
        <v>348</v>
      </c>
      <c r="AN1696" s="115">
        <v>-1</v>
      </c>
      <c r="AQ1696" s="115">
        <v>609</v>
      </c>
      <c r="AR1696" s="115" t="s">
        <v>249</v>
      </c>
      <c r="AS1696" s="115" t="s">
        <v>358</v>
      </c>
      <c r="AT1696" s="115" t="s">
        <v>296</v>
      </c>
      <c r="AV1696" s="115">
        <v>108.08696387107599</v>
      </c>
      <c r="AW1696" s="115">
        <v>0.53168376110000004</v>
      </c>
    </row>
    <row r="1697" spans="1:49" x14ac:dyDescent="0.25">
      <c r="A1697" s="117">
        <v>550000</v>
      </c>
      <c r="B1697" s="117">
        <v>870000</v>
      </c>
      <c r="C1697" s="117">
        <v>870000</v>
      </c>
      <c r="D1697" s="115" t="s">
        <v>342</v>
      </c>
      <c r="E1697" s="115" t="s">
        <v>13</v>
      </c>
      <c r="F1697" s="115" t="s">
        <v>343</v>
      </c>
      <c r="G1697" s="115" t="s">
        <v>344</v>
      </c>
      <c r="H1697" s="115">
        <v>0.56000000000000005</v>
      </c>
      <c r="I1697" s="115">
        <v>0.48</v>
      </c>
      <c r="J1697" s="115" t="s">
        <v>350</v>
      </c>
      <c r="K1697" s="115">
        <v>0.170535042054</v>
      </c>
      <c r="L1697" s="115">
        <v>3688.3279295693601</v>
      </c>
      <c r="M1697" s="115">
        <v>9.1885121517769992</v>
      </c>
      <c r="N1697" s="115">
        <v>1.35120013689996</v>
      </c>
      <c r="O1697" s="115">
        <v>1.5669633062170001</v>
      </c>
      <c r="P1697" s="115">
        <v>0.23042697216960001</v>
      </c>
      <c r="Q1697" s="115">
        <v>628.98915857806105</v>
      </c>
      <c r="R1697" s="115">
        <v>1210</v>
      </c>
      <c r="S1697" s="115" t="s">
        <v>353</v>
      </c>
      <c r="T1697" s="115">
        <v>1210</v>
      </c>
      <c r="U1697" s="115" t="s">
        <v>352</v>
      </c>
      <c r="V1697" s="115" t="s">
        <v>350</v>
      </c>
      <c r="Z1697" s="115">
        <v>0</v>
      </c>
      <c r="AA1697" s="115">
        <v>1</v>
      </c>
      <c r="AB1697" s="115">
        <v>1.5669633062170001</v>
      </c>
      <c r="AC1697" s="115">
        <v>0.23042697216960001</v>
      </c>
      <c r="AD1697" s="115">
        <v>628.98915857806105</v>
      </c>
      <c r="AF1697" s="115">
        <v>-1</v>
      </c>
      <c r="AG1697" s="115">
        <v>-1</v>
      </c>
      <c r="AH1697" s="115">
        <v>-1</v>
      </c>
      <c r="AI1697" s="115">
        <v>-1</v>
      </c>
      <c r="AJ1697" s="115">
        <v>0</v>
      </c>
      <c r="AM1697" s="115" t="s">
        <v>348</v>
      </c>
      <c r="AN1697" s="115">
        <v>-1</v>
      </c>
      <c r="AQ1697" s="115">
        <v>609</v>
      </c>
      <c r="AR1697" s="115" t="s">
        <v>249</v>
      </c>
      <c r="AS1697" s="115" t="s">
        <v>358</v>
      </c>
      <c r="AT1697" s="115" t="s">
        <v>296</v>
      </c>
      <c r="AV1697" s="115">
        <v>106.108205658736</v>
      </c>
      <c r="AW1697" s="115">
        <v>0.51012908239999999</v>
      </c>
    </row>
    <row r="1698" spans="1:49" x14ac:dyDescent="0.25">
      <c r="A1698" s="117">
        <v>550000</v>
      </c>
      <c r="B1698" s="117">
        <v>870000</v>
      </c>
      <c r="C1698" s="117">
        <v>870000</v>
      </c>
      <c r="D1698" s="115" t="s">
        <v>342</v>
      </c>
      <c r="E1698" s="115" t="s">
        <v>13</v>
      </c>
      <c r="F1698" s="115" t="s">
        <v>343</v>
      </c>
      <c r="G1698" s="115" t="s">
        <v>344</v>
      </c>
      <c r="H1698" s="115">
        <v>0.56000000000000005</v>
      </c>
      <c r="I1698" s="115">
        <v>0.48</v>
      </c>
      <c r="J1698" s="115" t="s">
        <v>350</v>
      </c>
      <c r="K1698" s="115">
        <v>1.07493173934E-2</v>
      </c>
      <c r="L1698" s="115">
        <v>3688.3279295693601</v>
      </c>
      <c r="M1698" s="115">
        <v>9.1885121517769992</v>
      </c>
      <c r="N1698" s="115">
        <v>1.35120013689996</v>
      </c>
      <c r="O1698" s="115">
        <v>9.8770233492609993E-2</v>
      </c>
      <c r="P1698" s="115">
        <v>1.4524479133550001E-2</v>
      </c>
      <c r="Q1698" s="115">
        <v>39.647007565901298</v>
      </c>
      <c r="R1698" s="115">
        <v>1210</v>
      </c>
      <c r="S1698" s="115" t="s">
        <v>353</v>
      </c>
      <c r="T1698" s="115">
        <v>1210</v>
      </c>
      <c r="U1698" s="115" t="s">
        <v>352</v>
      </c>
      <c r="V1698" s="115" t="s">
        <v>350</v>
      </c>
      <c r="Z1698" s="115">
        <v>0</v>
      </c>
      <c r="AA1698" s="115">
        <v>1</v>
      </c>
      <c r="AB1698" s="115">
        <v>9.8770233492609993E-2</v>
      </c>
      <c r="AC1698" s="115">
        <v>1.4524479133550001E-2</v>
      </c>
      <c r="AD1698" s="115">
        <v>39.647007565900601</v>
      </c>
      <c r="AF1698" s="115">
        <v>-1</v>
      </c>
      <c r="AG1698" s="115">
        <v>-1</v>
      </c>
      <c r="AH1698" s="115">
        <v>-1</v>
      </c>
      <c r="AI1698" s="115">
        <v>-1</v>
      </c>
      <c r="AJ1698" s="115">
        <v>0</v>
      </c>
      <c r="AM1698" s="115" t="s">
        <v>348</v>
      </c>
      <c r="AN1698" s="115">
        <v>-1</v>
      </c>
      <c r="AQ1698" s="115">
        <v>609</v>
      </c>
      <c r="AR1698" s="115" t="s">
        <v>249</v>
      </c>
      <c r="AS1698" s="115" t="s">
        <v>358</v>
      </c>
      <c r="AT1698" s="115" t="s">
        <v>296</v>
      </c>
      <c r="AV1698" s="115">
        <v>58.7366253311965</v>
      </c>
      <c r="AW1698" s="115">
        <v>3.2154912899999999E-2</v>
      </c>
    </row>
    <row r="1699" spans="1:49" x14ac:dyDescent="0.25">
      <c r="A1699" s="117">
        <v>550000</v>
      </c>
      <c r="B1699" s="117">
        <v>870000</v>
      </c>
      <c r="C1699" s="117">
        <v>870000</v>
      </c>
      <c r="D1699" s="115" t="s">
        <v>342</v>
      </c>
      <c r="E1699" s="115" t="s">
        <v>13</v>
      </c>
      <c r="F1699" s="115" t="s">
        <v>343</v>
      </c>
      <c r="G1699" s="115" t="s">
        <v>344</v>
      </c>
      <c r="H1699" s="115">
        <v>0.56000000000000005</v>
      </c>
      <c r="I1699" s="115">
        <v>0.48</v>
      </c>
      <c r="J1699" s="115" t="s">
        <v>350</v>
      </c>
      <c r="K1699" s="115">
        <v>9.3155075829999996E-3</v>
      </c>
      <c r="L1699" s="115">
        <v>3688.3279295693601</v>
      </c>
      <c r="M1699" s="115">
        <v>9.1885121517769992</v>
      </c>
      <c r="N1699" s="115">
        <v>1.35120013689996</v>
      </c>
      <c r="O1699" s="115">
        <v>8.5595654626379997E-2</v>
      </c>
      <c r="P1699" s="115">
        <v>1.258711512144E-2</v>
      </c>
      <c r="Q1699" s="115">
        <v>34.358646796501397</v>
      </c>
      <c r="R1699" s="115">
        <v>1210</v>
      </c>
      <c r="S1699" s="115" t="s">
        <v>353</v>
      </c>
      <c r="T1699" s="115">
        <v>1210</v>
      </c>
      <c r="U1699" s="115" t="s">
        <v>352</v>
      </c>
      <c r="V1699" s="115" t="s">
        <v>350</v>
      </c>
      <c r="Z1699" s="115">
        <v>0</v>
      </c>
      <c r="AA1699" s="115">
        <v>1</v>
      </c>
      <c r="AB1699" s="115">
        <v>8.5595654626379997E-2</v>
      </c>
      <c r="AC1699" s="115">
        <v>1.258711512144E-2</v>
      </c>
      <c r="AD1699" s="115">
        <v>34.358646796501098</v>
      </c>
      <c r="AF1699" s="115">
        <v>-1</v>
      </c>
      <c r="AG1699" s="115">
        <v>-1</v>
      </c>
      <c r="AH1699" s="115">
        <v>-1</v>
      </c>
      <c r="AI1699" s="115">
        <v>-1</v>
      </c>
      <c r="AJ1699" s="115">
        <v>0</v>
      </c>
      <c r="AM1699" s="115" t="s">
        <v>348</v>
      </c>
      <c r="AN1699" s="115">
        <v>-1</v>
      </c>
      <c r="AQ1699" s="115">
        <v>609</v>
      </c>
      <c r="AR1699" s="115" t="s">
        <v>249</v>
      </c>
      <c r="AS1699" s="115" t="s">
        <v>358</v>
      </c>
      <c r="AT1699" s="115" t="s">
        <v>296</v>
      </c>
      <c r="AV1699" s="115">
        <v>42.930046731297999</v>
      </c>
      <c r="AW1699" s="115">
        <v>2.78658936E-2</v>
      </c>
    </row>
    <row r="1700" spans="1:49" x14ac:dyDescent="0.25">
      <c r="A1700" s="117">
        <v>550000</v>
      </c>
      <c r="B1700" s="117">
        <v>870000</v>
      </c>
      <c r="C1700" s="117">
        <v>870000</v>
      </c>
      <c r="D1700" s="115" t="s">
        <v>342</v>
      </c>
      <c r="E1700" s="115" t="s">
        <v>13</v>
      </c>
      <c r="F1700" s="115" t="s">
        <v>343</v>
      </c>
      <c r="G1700" s="115" t="s">
        <v>344</v>
      </c>
      <c r="H1700" s="115">
        <v>0.56000000000000005</v>
      </c>
      <c r="I1700" s="115">
        <v>0.48</v>
      </c>
      <c r="J1700" s="115" t="s">
        <v>350</v>
      </c>
      <c r="K1700" s="115">
        <v>0.11479110439657</v>
      </c>
      <c r="L1700" s="115">
        <v>3688.3279295693601</v>
      </c>
      <c r="M1700" s="115">
        <v>9.1885121517769992</v>
      </c>
      <c r="N1700" s="115">
        <v>1.35120013689996</v>
      </c>
      <c r="O1700" s="115">
        <v>1.0547594576638399</v>
      </c>
      <c r="P1700" s="115">
        <v>0.15510575597555001</v>
      </c>
      <c r="Q1700" s="115">
        <v>423.38723641200301</v>
      </c>
      <c r="R1700" s="115">
        <v>1210</v>
      </c>
      <c r="S1700" s="115" t="s">
        <v>353</v>
      </c>
      <c r="T1700" s="115">
        <v>1210</v>
      </c>
      <c r="U1700" s="115" t="s">
        <v>352</v>
      </c>
      <c r="V1700" s="115" t="s">
        <v>350</v>
      </c>
      <c r="Z1700" s="115">
        <v>0</v>
      </c>
      <c r="AA1700" s="115">
        <v>1</v>
      </c>
      <c r="AB1700" s="115">
        <v>1.0547594576638399</v>
      </c>
      <c r="AC1700" s="115">
        <v>0.15510575597555001</v>
      </c>
      <c r="AD1700" s="115">
        <v>423.38723641200301</v>
      </c>
      <c r="AF1700" s="115">
        <v>-1</v>
      </c>
      <c r="AG1700" s="115">
        <v>-1</v>
      </c>
      <c r="AH1700" s="115">
        <v>-1</v>
      </c>
      <c r="AI1700" s="115">
        <v>-1</v>
      </c>
      <c r="AJ1700" s="115">
        <v>0</v>
      </c>
      <c r="AM1700" s="115" t="s">
        <v>348</v>
      </c>
      <c r="AN1700" s="115">
        <v>-1</v>
      </c>
      <c r="AQ1700" s="115">
        <v>609</v>
      </c>
      <c r="AR1700" s="115" t="s">
        <v>249</v>
      </c>
      <c r="AS1700" s="115" t="s">
        <v>358</v>
      </c>
      <c r="AT1700" s="115" t="s">
        <v>296</v>
      </c>
      <c r="AV1700" s="115">
        <v>86.575137387550299</v>
      </c>
      <c r="AW1700" s="115">
        <v>0.34337975380000002</v>
      </c>
    </row>
    <row r="1701" spans="1:49" x14ac:dyDescent="0.25">
      <c r="A1701" s="117">
        <v>550000</v>
      </c>
      <c r="B1701" s="117">
        <v>870000</v>
      </c>
      <c r="C1701" s="117">
        <v>870000</v>
      </c>
      <c r="D1701" s="115" t="s">
        <v>342</v>
      </c>
      <c r="E1701" s="115" t="s">
        <v>13</v>
      </c>
      <c r="F1701" s="115" t="s">
        <v>343</v>
      </c>
      <c r="G1701" s="115" t="s">
        <v>344</v>
      </c>
      <c r="H1701" s="115">
        <v>0.56000000000000005</v>
      </c>
      <c r="I1701" s="115">
        <v>0.48</v>
      </c>
      <c r="J1701" s="115" t="s">
        <v>350</v>
      </c>
      <c r="K1701" s="115">
        <v>0.11430871660345999</v>
      </c>
      <c r="L1701" s="115">
        <v>3688.3279295693601</v>
      </c>
      <c r="M1701" s="115">
        <v>9.1885121517769992</v>
      </c>
      <c r="N1701" s="115">
        <v>1.35120013689996</v>
      </c>
      <c r="O1701" s="115">
        <v>1.05032703156493</v>
      </c>
      <c r="P1701" s="115">
        <v>0.15445395352345001</v>
      </c>
      <c r="Q1701" s="115">
        <v>421.60803204177398</v>
      </c>
      <c r="R1701" s="115">
        <v>1210</v>
      </c>
      <c r="S1701" s="115" t="s">
        <v>353</v>
      </c>
      <c r="T1701" s="115">
        <v>1210</v>
      </c>
      <c r="U1701" s="115" t="s">
        <v>352</v>
      </c>
      <c r="V1701" s="115" t="s">
        <v>350</v>
      </c>
      <c r="Z1701" s="115">
        <v>0</v>
      </c>
      <c r="AA1701" s="115">
        <v>1</v>
      </c>
      <c r="AB1701" s="115">
        <v>1.05032703156493</v>
      </c>
      <c r="AC1701" s="115">
        <v>0.15445395352345001</v>
      </c>
      <c r="AD1701" s="115">
        <v>421.60803204177398</v>
      </c>
      <c r="AF1701" s="115">
        <v>-1</v>
      </c>
      <c r="AG1701" s="115">
        <v>-1</v>
      </c>
      <c r="AH1701" s="115">
        <v>-1</v>
      </c>
      <c r="AI1701" s="115">
        <v>-1</v>
      </c>
      <c r="AJ1701" s="115">
        <v>0</v>
      </c>
      <c r="AM1701" s="115" t="s">
        <v>348</v>
      </c>
      <c r="AN1701" s="115">
        <v>-1</v>
      </c>
      <c r="AQ1701" s="115">
        <v>609</v>
      </c>
      <c r="AR1701" s="115" t="s">
        <v>249</v>
      </c>
      <c r="AS1701" s="115" t="s">
        <v>358</v>
      </c>
      <c r="AT1701" s="115" t="s">
        <v>296</v>
      </c>
      <c r="AV1701" s="115">
        <v>86.280784524635095</v>
      </c>
      <c r="AW1701" s="115">
        <v>0.34193676560000003</v>
      </c>
    </row>
    <row r="1702" spans="1:49" x14ac:dyDescent="0.25">
      <c r="A1702" s="117">
        <v>550000</v>
      </c>
      <c r="B1702" s="117">
        <v>870000</v>
      </c>
      <c r="C1702" s="117">
        <v>870000</v>
      </c>
      <c r="D1702" s="115" t="s">
        <v>342</v>
      </c>
      <c r="E1702" s="115" t="s">
        <v>13</v>
      </c>
      <c r="F1702" s="115" t="s">
        <v>343</v>
      </c>
      <c r="G1702" s="115" t="s">
        <v>344</v>
      </c>
      <c r="H1702" s="115">
        <v>0.56000000000000005</v>
      </c>
      <c r="I1702" s="115">
        <v>0.48</v>
      </c>
      <c r="J1702" s="115" t="s">
        <v>350</v>
      </c>
      <c r="K1702" s="115">
        <v>2.1246284665099998E-3</v>
      </c>
      <c r="L1702" s="115">
        <v>3688.3279295693601</v>
      </c>
      <c r="M1702" s="115">
        <v>9.1885121517769992</v>
      </c>
      <c r="N1702" s="115">
        <v>1.35120013689996</v>
      </c>
      <c r="O1702" s="115">
        <v>1.9522174482570001E-2</v>
      </c>
      <c r="P1702" s="115">
        <v>2.8707982748100002E-3</v>
      </c>
      <c r="Q1702" s="115">
        <v>7.8363265130017004</v>
      </c>
      <c r="R1702" s="115">
        <v>1210</v>
      </c>
      <c r="S1702" s="115" t="s">
        <v>353</v>
      </c>
      <c r="T1702" s="115">
        <v>1210</v>
      </c>
      <c r="U1702" s="115" t="s">
        <v>352</v>
      </c>
      <c r="V1702" s="115" t="s">
        <v>350</v>
      </c>
      <c r="Z1702" s="115">
        <v>0</v>
      </c>
      <c r="AA1702" s="115">
        <v>1</v>
      </c>
      <c r="AB1702" s="115">
        <v>1.9522174482570001E-2</v>
      </c>
      <c r="AC1702" s="115">
        <v>2.8707982748100002E-3</v>
      </c>
      <c r="AD1702" s="115">
        <v>7.8363265129999</v>
      </c>
      <c r="AF1702" s="115">
        <v>-1</v>
      </c>
      <c r="AG1702" s="115">
        <v>-1</v>
      </c>
      <c r="AH1702" s="115">
        <v>-1</v>
      </c>
      <c r="AI1702" s="115">
        <v>-1</v>
      </c>
      <c r="AJ1702" s="115">
        <v>0</v>
      </c>
      <c r="AM1702" s="115" t="s">
        <v>348</v>
      </c>
      <c r="AN1702" s="115">
        <v>-1</v>
      </c>
      <c r="AQ1702" s="115">
        <v>609</v>
      </c>
      <c r="AR1702" s="115" t="s">
        <v>249</v>
      </c>
      <c r="AS1702" s="115" t="s">
        <v>358</v>
      </c>
      <c r="AT1702" s="115" t="s">
        <v>296</v>
      </c>
      <c r="AV1702" s="115">
        <v>17.422152063401299</v>
      </c>
      <c r="AW1702" s="115">
        <v>6.3554960000000004E-3</v>
      </c>
    </row>
    <row r="1703" spans="1:49" x14ac:dyDescent="0.25">
      <c r="A1703" s="117">
        <v>550000</v>
      </c>
      <c r="B1703" s="117">
        <v>870000</v>
      </c>
      <c r="C1703" s="117">
        <v>870000</v>
      </c>
      <c r="D1703" s="115" t="s">
        <v>342</v>
      </c>
      <c r="E1703" s="115" t="s">
        <v>13</v>
      </c>
      <c r="F1703" s="115" t="s">
        <v>343</v>
      </c>
      <c r="G1703" s="115" t="s">
        <v>344</v>
      </c>
      <c r="H1703" s="115">
        <v>0.56000000000000005</v>
      </c>
      <c r="I1703" s="115">
        <v>0.48</v>
      </c>
      <c r="J1703" s="115" t="s">
        <v>350</v>
      </c>
      <c r="K1703" s="115">
        <v>0.22521008920217001</v>
      </c>
      <c r="L1703" s="115">
        <v>3682.59813697555</v>
      </c>
      <c r="M1703" s="115">
        <v>9.1751459484080407</v>
      </c>
      <c r="N1703" s="115">
        <v>1.3492654668492099</v>
      </c>
      <c r="O1703" s="115">
        <v>2.0663354374839602</v>
      </c>
      <c r="P1703" s="115">
        <v>0.30386819614652</v>
      </c>
      <c r="Q1703" s="115">
        <v>829.35825492403205</v>
      </c>
      <c r="R1703" s="115">
        <v>1200</v>
      </c>
      <c r="S1703" s="115" t="s">
        <v>351</v>
      </c>
      <c r="T1703" s="115">
        <v>1200</v>
      </c>
      <c r="U1703" s="115" t="s">
        <v>352</v>
      </c>
      <c r="V1703" s="115" t="s">
        <v>350</v>
      </c>
      <c r="Z1703" s="115">
        <v>0</v>
      </c>
      <c r="AA1703" s="115">
        <v>1</v>
      </c>
      <c r="AB1703" s="115">
        <v>2.0663354374839602</v>
      </c>
      <c r="AC1703" s="115">
        <v>0.30386819614652</v>
      </c>
      <c r="AD1703" s="115">
        <v>1121.38071585084</v>
      </c>
      <c r="AF1703" s="115">
        <v>-1</v>
      </c>
      <c r="AG1703" s="115">
        <v>-1</v>
      </c>
      <c r="AH1703" s="115">
        <v>-1</v>
      </c>
      <c r="AI1703" s="115">
        <v>-1</v>
      </c>
      <c r="AJ1703" s="115">
        <v>0</v>
      </c>
      <c r="AM1703" s="115" t="s">
        <v>348</v>
      </c>
      <c r="AN1703" s="115">
        <v>-1</v>
      </c>
      <c r="AQ1703" s="115">
        <v>609</v>
      </c>
      <c r="AR1703" s="115" t="s">
        <v>249</v>
      </c>
      <c r="AS1703" s="115" t="s">
        <v>358</v>
      </c>
      <c r="AT1703" s="115" t="s">
        <v>296</v>
      </c>
      <c r="AV1703" s="115">
        <v>172.011365692884</v>
      </c>
      <c r="AW1703" s="115">
        <v>0.90947341110000002</v>
      </c>
    </row>
    <row r="1704" spans="1:49" x14ac:dyDescent="0.25">
      <c r="A1704" s="117">
        <v>550000</v>
      </c>
      <c r="B1704" s="117">
        <v>870000</v>
      </c>
      <c r="C1704" s="117">
        <v>870000</v>
      </c>
      <c r="D1704" s="115" t="s">
        <v>342</v>
      </c>
      <c r="E1704" s="115" t="s">
        <v>13</v>
      </c>
      <c r="F1704" s="115" t="s">
        <v>343</v>
      </c>
      <c r="G1704" s="115" t="s">
        <v>344</v>
      </c>
      <c r="H1704" s="115">
        <v>0.56000000000000005</v>
      </c>
      <c r="I1704" s="115">
        <v>0.48</v>
      </c>
      <c r="J1704" s="115" t="s">
        <v>350</v>
      </c>
      <c r="K1704" s="115">
        <v>0.14035686516212001</v>
      </c>
      <c r="L1704" s="115">
        <v>3682.59813697555</v>
      </c>
      <c r="M1704" s="115">
        <v>9.1751459484080407</v>
      </c>
      <c r="N1704" s="115">
        <v>1.3492654668492099</v>
      </c>
      <c r="O1704" s="115">
        <v>1.28779472272351</v>
      </c>
      <c r="P1704" s="115">
        <v>0.18937867119846</v>
      </c>
      <c r="Q1704" s="115">
        <v>516.87793015776697</v>
      </c>
      <c r="R1704" s="115">
        <v>1210</v>
      </c>
      <c r="S1704" s="115" t="s">
        <v>353</v>
      </c>
      <c r="T1704" s="115">
        <v>1210</v>
      </c>
      <c r="U1704" s="115" t="s">
        <v>352</v>
      </c>
      <c r="V1704" s="115" t="s">
        <v>350</v>
      </c>
      <c r="Z1704" s="115">
        <v>0</v>
      </c>
      <c r="AA1704" s="115">
        <v>1</v>
      </c>
      <c r="AB1704" s="115">
        <v>1.28779472272351</v>
      </c>
      <c r="AC1704" s="115">
        <v>0.18937867119846</v>
      </c>
      <c r="AD1704" s="115">
        <v>603.867180923967</v>
      </c>
      <c r="AF1704" s="115">
        <v>-1</v>
      </c>
      <c r="AG1704" s="115">
        <v>-1</v>
      </c>
      <c r="AH1704" s="115">
        <v>-1</v>
      </c>
      <c r="AI1704" s="115">
        <v>-1</v>
      </c>
      <c r="AJ1704" s="115">
        <v>0</v>
      </c>
      <c r="AM1704" s="115" t="s">
        <v>348</v>
      </c>
      <c r="AN1704" s="115">
        <v>-1</v>
      </c>
      <c r="AQ1704" s="115">
        <v>609</v>
      </c>
      <c r="AR1704" s="115" t="s">
        <v>249</v>
      </c>
      <c r="AS1704" s="115" t="s">
        <v>358</v>
      </c>
      <c r="AT1704" s="115" t="s">
        <v>296</v>
      </c>
      <c r="AV1704" s="115">
        <v>104.498303955556</v>
      </c>
      <c r="AW1704" s="115">
        <v>0.48975440460000003</v>
      </c>
    </row>
    <row r="1705" spans="1:49" x14ac:dyDescent="0.25">
      <c r="A1705" s="117">
        <v>550000</v>
      </c>
      <c r="B1705" s="117">
        <v>870000</v>
      </c>
      <c r="C1705" s="117">
        <v>870000</v>
      </c>
      <c r="D1705" s="115" t="s">
        <v>342</v>
      </c>
      <c r="E1705" s="115" t="s">
        <v>13</v>
      </c>
      <c r="F1705" s="115" t="s">
        <v>343</v>
      </c>
      <c r="G1705" s="115" t="s">
        <v>344</v>
      </c>
      <c r="H1705" s="115">
        <v>0.56000000000000005</v>
      </c>
      <c r="I1705" s="115">
        <v>0.48</v>
      </c>
      <c r="J1705" s="115" t="s">
        <v>350</v>
      </c>
      <c r="K1705" s="115">
        <v>1.9889934460660001E-2</v>
      </c>
      <c r="L1705" s="115">
        <v>3682.59813697555</v>
      </c>
      <c r="M1705" s="115">
        <v>9.1751459484080407</v>
      </c>
      <c r="N1705" s="115">
        <v>1.3492654668492099</v>
      </c>
      <c r="O1705" s="115">
        <v>0.18249305158085999</v>
      </c>
      <c r="P1705" s="115">
        <v>2.683680170566E-2</v>
      </c>
      <c r="Q1705" s="115">
        <v>73.246635589407205</v>
      </c>
      <c r="R1705" s="115">
        <v>1210</v>
      </c>
      <c r="S1705" s="115" t="s">
        <v>353</v>
      </c>
      <c r="T1705" s="115">
        <v>1210</v>
      </c>
      <c r="U1705" s="115" t="s">
        <v>352</v>
      </c>
      <c r="V1705" s="115" t="s">
        <v>350</v>
      </c>
      <c r="Z1705" s="115">
        <v>0</v>
      </c>
      <c r="AA1705" s="115">
        <v>1</v>
      </c>
      <c r="AB1705" s="115">
        <v>0.18249305158085999</v>
      </c>
      <c r="AC1705" s="115">
        <v>2.683680170566E-2</v>
      </c>
      <c r="AD1705" s="115">
        <v>94.386017793728499</v>
      </c>
      <c r="AF1705" s="115">
        <v>-1</v>
      </c>
      <c r="AG1705" s="115">
        <v>-1</v>
      </c>
      <c r="AH1705" s="115">
        <v>-1</v>
      </c>
      <c r="AI1705" s="115">
        <v>-1</v>
      </c>
      <c r="AJ1705" s="115">
        <v>0</v>
      </c>
      <c r="AM1705" s="115" t="s">
        <v>348</v>
      </c>
      <c r="AN1705" s="115">
        <v>-1</v>
      </c>
      <c r="AQ1705" s="115">
        <v>609</v>
      </c>
      <c r="AR1705" s="115" t="s">
        <v>249</v>
      </c>
      <c r="AS1705" s="115" t="s">
        <v>358</v>
      </c>
      <c r="AT1705" s="115" t="s">
        <v>296</v>
      </c>
      <c r="AV1705" s="115">
        <v>44.299232215238099</v>
      </c>
      <c r="AW1705" s="115">
        <v>7.6549892800000005E-2</v>
      </c>
    </row>
    <row r="1706" spans="1:49" x14ac:dyDescent="0.25">
      <c r="A1706" s="117">
        <v>550000</v>
      </c>
      <c r="B1706" s="117">
        <v>870000</v>
      </c>
      <c r="C1706" s="117">
        <v>870000</v>
      </c>
      <c r="D1706" s="115" t="s">
        <v>342</v>
      </c>
      <c r="E1706" s="115" t="s">
        <v>13</v>
      </c>
      <c r="F1706" s="115" t="s">
        <v>343</v>
      </c>
      <c r="G1706" s="115" t="s">
        <v>344</v>
      </c>
      <c r="H1706" s="115">
        <v>0.56000000000000005</v>
      </c>
      <c r="I1706" s="115">
        <v>0.48</v>
      </c>
      <c r="J1706" s="115" t="s">
        <v>350</v>
      </c>
      <c r="K1706" s="115">
        <v>9.4473774708599995E-2</v>
      </c>
      <c r="L1706" s="115">
        <v>3682.59813697555</v>
      </c>
      <c r="M1706" s="115">
        <v>9.1751459484080407</v>
      </c>
      <c r="N1706" s="115">
        <v>1.3492654668492099</v>
      </c>
      <c r="O1706" s="115">
        <v>0.86681067124843003</v>
      </c>
      <c r="P1706" s="115">
        <v>0.1274702017372</v>
      </c>
      <c r="Q1706" s="115">
        <v>347.90894673494199</v>
      </c>
      <c r="R1706" s="115">
        <v>1210</v>
      </c>
      <c r="S1706" s="115" t="s">
        <v>353</v>
      </c>
      <c r="T1706" s="115">
        <v>1210</v>
      </c>
      <c r="U1706" s="115" t="s">
        <v>352</v>
      </c>
      <c r="V1706" s="115" t="s">
        <v>350</v>
      </c>
      <c r="Z1706" s="115">
        <v>0</v>
      </c>
      <c r="AA1706" s="115">
        <v>1</v>
      </c>
      <c r="AB1706" s="115">
        <v>0.86681067124843003</v>
      </c>
      <c r="AC1706" s="115">
        <v>0.1274702017372</v>
      </c>
      <c r="AD1706" s="115">
        <v>389.42330604924302</v>
      </c>
      <c r="AF1706" s="115">
        <v>-1</v>
      </c>
      <c r="AG1706" s="115">
        <v>-1</v>
      </c>
      <c r="AH1706" s="115">
        <v>-1</v>
      </c>
      <c r="AI1706" s="115">
        <v>-1</v>
      </c>
      <c r="AJ1706" s="115">
        <v>0</v>
      </c>
      <c r="AM1706" s="115" t="s">
        <v>348</v>
      </c>
      <c r="AN1706" s="115">
        <v>-1</v>
      </c>
      <c r="AQ1706" s="115">
        <v>609</v>
      </c>
      <c r="AR1706" s="115" t="s">
        <v>249</v>
      </c>
      <c r="AS1706" s="115" t="s">
        <v>358</v>
      </c>
      <c r="AT1706" s="115" t="s">
        <v>296</v>
      </c>
      <c r="AV1706" s="115">
        <v>82.989250748262094</v>
      </c>
      <c r="AW1706" s="115">
        <v>0.31583398709999999</v>
      </c>
    </row>
    <row r="1707" spans="1:49" x14ac:dyDescent="0.25">
      <c r="A1707" s="117">
        <v>550000</v>
      </c>
      <c r="B1707" s="117">
        <v>870000</v>
      </c>
      <c r="C1707" s="117">
        <v>870000</v>
      </c>
      <c r="D1707" s="115" t="s">
        <v>342</v>
      </c>
      <c r="E1707" s="115" t="s">
        <v>13</v>
      </c>
      <c r="F1707" s="115" t="s">
        <v>343</v>
      </c>
      <c r="G1707" s="115" t="s">
        <v>344</v>
      </c>
      <c r="H1707" s="115">
        <v>0.56000000000000005</v>
      </c>
      <c r="I1707" s="115">
        <v>0.48</v>
      </c>
      <c r="J1707" s="115" t="s">
        <v>350</v>
      </c>
      <c r="K1707" s="115">
        <v>2.7968467449000003E-4</v>
      </c>
      <c r="L1707" s="115">
        <v>3682.59813697555</v>
      </c>
      <c r="M1707" s="115">
        <v>9.1751459484080407</v>
      </c>
      <c r="N1707" s="115">
        <v>1.3492654668492099</v>
      </c>
      <c r="O1707" s="115">
        <v>2.56614770803E-3</v>
      </c>
      <c r="P1707" s="115">
        <v>3.773688729E-4</v>
      </c>
      <c r="Q1707" s="115">
        <v>1.0299662612395799</v>
      </c>
      <c r="R1707" s="115">
        <v>1210</v>
      </c>
      <c r="S1707" s="115" t="s">
        <v>353</v>
      </c>
      <c r="T1707" s="115">
        <v>1210</v>
      </c>
      <c r="U1707" s="115" t="s">
        <v>352</v>
      </c>
      <c r="V1707" s="115" t="s">
        <v>350</v>
      </c>
      <c r="Z1707" s="115">
        <v>0</v>
      </c>
      <c r="AA1707" s="115">
        <v>1</v>
      </c>
      <c r="AB1707" s="115">
        <v>2.56614770803E-3</v>
      </c>
      <c r="AC1707" s="115">
        <v>3.773688729E-4</v>
      </c>
      <c r="AD1707" s="115">
        <v>65.917323205505696</v>
      </c>
      <c r="AF1707" s="115">
        <v>-1</v>
      </c>
      <c r="AG1707" s="115">
        <v>-1</v>
      </c>
      <c r="AH1707" s="115">
        <v>-1</v>
      </c>
      <c r="AI1707" s="115">
        <v>-1</v>
      </c>
      <c r="AJ1707" s="115">
        <v>0</v>
      </c>
      <c r="AM1707" s="115" t="s">
        <v>348</v>
      </c>
      <c r="AN1707" s="115">
        <v>-1</v>
      </c>
      <c r="AQ1707" s="115">
        <v>609</v>
      </c>
      <c r="AR1707" s="115" t="s">
        <v>249</v>
      </c>
      <c r="AS1707" s="115" t="s">
        <v>358</v>
      </c>
      <c r="AT1707" s="115" t="s">
        <v>296</v>
      </c>
      <c r="AV1707" s="115">
        <v>5.46831911455841</v>
      </c>
      <c r="AW1707" s="115">
        <v>5.3460927200000001E-2</v>
      </c>
    </row>
    <row r="1708" spans="1:49" x14ac:dyDescent="0.25">
      <c r="A1708" s="117">
        <v>550000</v>
      </c>
      <c r="B1708" s="117">
        <v>870000</v>
      </c>
      <c r="C1708" s="117">
        <v>870000</v>
      </c>
      <c r="D1708" s="115" t="s">
        <v>342</v>
      </c>
      <c r="E1708" s="115" t="s">
        <v>13</v>
      </c>
      <c r="F1708" s="115" t="s">
        <v>343</v>
      </c>
      <c r="G1708" s="115" t="s">
        <v>344</v>
      </c>
      <c r="H1708" s="115">
        <v>0.56000000000000005</v>
      </c>
      <c r="I1708" s="115">
        <v>0.48</v>
      </c>
      <c r="J1708" s="115" t="s">
        <v>350</v>
      </c>
      <c r="K1708" s="115">
        <v>0.17305711187761</v>
      </c>
      <c r="L1708" s="115">
        <v>3674.4298314467301</v>
      </c>
      <c r="M1708" s="115">
        <v>9.1560573686199191</v>
      </c>
      <c r="N1708" s="115">
        <v>1.3465012887877399</v>
      </c>
      <c r="O1708" s="115">
        <v>1.5845208443990699</v>
      </c>
      <c r="P1708" s="115">
        <v>0.23302162417708</v>
      </c>
      <c r="Q1708" s="115">
        <v>635.88621442710496</v>
      </c>
      <c r="R1708" s="115">
        <v>1200</v>
      </c>
      <c r="S1708" s="115" t="s">
        <v>351</v>
      </c>
      <c r="T1708" s="115">
        <v>1200</v>
      </c>
      <c r="U1708" s="115" t="s">
        <v>352</v>
      </c>
      <c r="V1708" s="115" t="s">
        <v>350</v>
      </c>
      <c r="Z1708" s="115">
        <v>0</v>
      </c>
      <c r="AA1708" s="115">
        <v>1</v>
      </c>
      <c r="AB1708" s="115">
        <v>1.5845208443990699</v>
      </c>
      <c r="AC1708" s="115">
        <v>0.23302162417708</v>
      </c>
      <c r="AD1708" s="115">
        <v>635.88621442710496</v>
      </c>
      <c r="AF1708" s="115">
        <v>-1</v>
      </c>
      <c r="AG1708" s="115">
        <v>-1</v>
      </c>
      <c r="AH1708" s="115">
        <v>-1</v>
      </c>
      <c r="AI1708" s="115">
        <v>-1</v>
      </c>
      <c r="AJ1708" s="115">
        <v>0</v>
      </c>
      <c r="AM1708" s="115" t="s">
        <v>348</v>
      </c>
      <c r="AN1708" s="115">
        <v>-1</v>
      </c>
      <c r="AQ1708" s="115">
        <v>609</v>
      </c>
      <c r="AR1708" s="115" t="s">
        <v>249</v>
      </c>
      <c r="AS1708" s="115" t="s">
        <v>358</v>
      </c>
      <c r="AT1708" s="115" t="s">
        <v>296</v>
      </c>
      <c r="AV1708" s="115">
        <v>127.918519347485</v>
      </c>
      <c r="AW1708" s="115">
        <v>0.51572280159999995</v>
      </c>
    </row>
    <row r="1709" spans="1:49" x14ac:dyDescent="0.25">
      <c r="A1709" s="117">
        <v>550000</v>
      </c>
      <c r="B1709" s="117">
        <v>870000</v>
      </c>
      <c r="C1709" s="117">
        <v>870000</v>
      </c>
      <c r="D1709" s="115" t="s">
        <v>342</v>
      </c>
      <c r="E1709" s="115" t="s">
        <v>13</v>
      </c>
      <c r="F1709" s="115" t="s">
        <v>343</v>
      </c>
      <c r="G1709" s="115" t="s">
        <v>344</v>
      </c>
      <c r="H1709" s="115">
        <v>0.56000000000000005</v>
      </c>
      <c r="I1709" s="115">
        <v>0.48</v>
      </c>
      <c r="J1709" s="115" t="s">
        <v>350</v>
      </c>
      <c r="K1709" s="115">
        <v>3.1761084589059997E-2</v>
      </c>
      <c r="L1709" s="115">
        <v>3674.4298314467301</v>
      </c>
      <c r="M1709" s="115">
        <v>9.1560573686199191</v>
      </c>
      <c r="N1709" s="115">
        <v>1.3465012887877399</v>
      </c>
      <c r="O1709" s="115">
        <v>0.29080631258709999</v>
      </c>
      <c r="P1709" s="115">
        <v>4.2766341332470002E-2</v>
      </c>
      <c r="Q1709" s="115">
        <v>116.703876693178</v>
      </c>
      <c r="R1709" s="115">
        <v>1210</v>
      </c>
      <c r="S1709" s="115" t="s">
        <v>353</v>
      </c>
      <c r="T1709" s="115">
        <v>1210</v>
      </c>
      <c r="U1709" s="115" t="s">
        <v>352</v>
      </c>
      <c r="V1709" s="115" t="s">
        <v>350</v>
      </c>
      <c r="Z1709" s="115">
        <v>0</v>
      </c>
      <c r="AA1709" s="115">
        <v>1</v>
      </c>
      <c r="AB1709" s="115">
        <v>0.29080631258709999</v>
      </c>
      <c r="AC1709" s="115">
        <v>4.2766341332470002E-2</v>
      </c>
      <c r="AD1709" s="115">
        <v>162.762197989757</v>
      </c>
      <c r="AF1709" s="115">
        <v>-1</v>
      </c>
      <c r="AG1709" s="115">
        <v>-1</v>
      </c>
      <c r="AH1709" s="115">
        <v>-1</v>
      </c>
      <c r="AI1709" s="115">
        <v>-1</v>
      </c>
      <c r="AJ1709" s="115">
        <v>0</v>
      </c>
      <c r="AM1709" s="115" t="s">
        <v>348</v>
      </c>
      <c r="AN1709" s="115">
        <v>-1</v>
      </c>
      <c r="AQ1709" s="115">
        <v>609</v>
      </c>
      <c r="AR1709" s="115" t="s">
        <v>249</v>
      </c>
      <c r="AS1709" s="115" t="s">
        <v>358</v>
      </c>
      <c r="AT1709" s="115" t="s">
        <v>296</v>
      </c>
      <c r="AV1709" s="115">
        <v>50.320005621607997</v>
      </c>
      <c r="AW1709" s="115">
        <v>0.13200502680000001</v>
      </c>
    </row>
    <row r="1710" spans="1:49" x14ac:dyDescent="0.25">
      <c r="A1710" s="117">
        <v>550000</v>
      </c>
      <c r="B1710" s="117">
        <v>870000</v>
      </c>
      <c r="C1710" s="117">
        <v>870000</v>
      </c>
      <c r="D1710" s="115" t="s">
        <v>342</v>
      </c>
      <c r="E1710" s="115" t="s">
        <v>13</v>
      </c>
      <c r="F1710" s="115" t="s">
        <v>343</v>
      </c>
      <c r="G1710" s="115" t="s">
        <v>344</v>
      </c>
      <c r="H1710" s="115">
        <v>0.56000000000000005</v>
      </c>
      <c r="I1710" s="115">
        <v>0.48</v>
      </c>
      <c r="J1710" s="115" t="s">
        <v>350</v>
      </c>
      <c r="K1710" s="115">
        <v>0.11215810704123</v>
      </c>
      <c r="L1710" s="115">
        <v>3674.4298314467301</v>
      </c>
      <c r="M1710" s="115">
        <v>9.1560573686199191</v>
      </c>
      <c r="N1710" s="115">
        <v>1.3465012887877399</v>
      </c>
      <c r="O1710" s="115">
        <v>1.02692606242533</v>
      </c>
      <c r="P1710" s="115">
        <v>0.15102103567901001</v>
      </c>
      <c r="Q1710" s="115">
        <v>412.11709435089898</v>
      </c>
      <c r="R1710" s="115">
        <v>1210</v>
      </c>
      <c r="S1710" s="115" t="s">
        <v>353</v>
      </c>
      <c r="T1710" s="115">
        <v>1210</v>
      </c>
      <c r="U1710" s="115" t="s">
        <v>352</v>
      </c>
      <c r="V1710" s="115" t="s">
        <v>350</v>
      </c>
      <c r="Z1710" s="115">
        <v>0</v>
      </c>
      <c r="AA1710" s="115">
        <v>1</v>
      </c>
      <c r="AB1710" s="115">
        <v>1.02692606242533</v>
      </c>
      <c r="AC1710" s="115">
        <v>0.15102103567901001</v>
      </c>
      <c r="AD1710" s="115">
        <v>603.42998676031198</v>
      </c>
      <c r="AF1710" s="115">
        <v>-1</v>
      </c>
      <c r="AG1710" s="115">
        <v>-1</v>
      </c>
      <c r="AH1710" s="115">
        <v>-1</v>
      </c>
      <c r="AI1710" s="115">
        <v>-1</v>
      </c>
      <c r="AJ1710" s="115">
        <v>0</v>
      </c>
      <c r="AM1710" s="115" t="s">
        <v>348</v>
      </c>
      <c r="AN1710" s="115">
        <v>-1</v>
      </c>
      <c r="AQ1710" s="115">
        <v>609</v>
      </c>
      <c r="AR1710" s="115" t="s">
        <v>249</v>
      </c>
      <c r="AS1710" s="115" t="s">
        <v>358</v>
      </c>
      <c r="AT1710" s="115" t="s">
        <v>296</v>
      </c>
      <c r="AV1710" s="115">
        <v>87.335044525882495</v>
      </c>
      <c r="AW1710" s="115">
        <v>0.48939982710000002</v>
      </c>
    </row>
    <row r="1711" spans="1:49" x14ac:dyDescent="0.25">
      <c r="A1711" s="117">
        <v>550000</v>
      </c>
      <c r="B1711" s="117">
        <v>870000</v>
      </c>
      <c r="C1711" s="117">
        <v>870000</v>
      </c>
      <c r="D1711" s="115" t="s">
        <v>342</v>
      </c>
      <c r="E1711" s="115" t="s">
        <v>13</v>
      </c>
      <c r="F1711" s="115" t="s">
        <v>343</v>
      </c>
      <c r="G1711" s="115" t="s">
        <v>344</v>
      </c>
      <c r="H1711" s="115">
        <v>0.56000000000000005</v>
      </c>
      <c r="I1711" s="115">
        <v>0.48</v>
      </c>
      <c r="J1711" s="115" t="s">
        <v>350</v>
      </c>
      <c r="K1711" s="115">
        <v>6.465884531254E-2</v>
      </c>
      <c r="L1711" s="115">
        <v>3674.4298314467301</v>
      </c>
      <c r="M1711" s="115">
        <v>9.1560573686199191</v>
      </c>
      <c r="N1711" s="115">
        <v>1.3465012887877399</v>
      </c>
      <c r="O1711" s="115">
        <v>0.59202009707035996</v>
      </c>
      <c r="P1711" s="115">
        <v>8.7063218544860002E-2</v>
      </c>
      <c r="Q1711" s="115">
        <v>237.58439008330799</v>
      </c>
      <c r="R1711" s="115">
        <v>1210</v>
      </c>
      <c r="S1711" s="115" t="s">
        <v>353</v>
      </c>
      <c r="T1711" s="115">
        <v>1210</v>
      </c>
      <c r="U1711" s="115" t="s">
        <v>352</v>
      </c>
      <c r="V1711" s="115" t="s">
        <v>350</v>
      </c>
      <c r="Z1711" s="115">
        <v>0</v>
      </c>
      <c r="AA1711" s="115">
        <v>1</v>
      </c>
      <c r="AB1711" s="115">
        <v>0.59202009707035996</v>
      </c>
      <c r="AC1711" s="115">
        <v>8.7063218544860002E-2</v>
      </c>
      <c r="AD1711" s="115">
        <v>363.33984884990099</v>
      </c>
      <c r="AF1711" s="115">
        <v>-1</v>
      </c>
      <c r="AG1711" s="115">
        <v>-1</v>
      </c>
      <c r="AH1711" s="115">
        <v>-1</v>
      </c>
      <c r="AI1711" s="115">
        <v>-1</v>
      </c>
      <c r="AJ1711" s="115">
        <v>0</v>
      </c>
      <c r="AM1711" s="115" t="s">
        <v>348</v>
      </c>
      <c r="AN1711" s="115">
        <v>-1</v>
      </c>
      <c r="AQ1711" s="115">
        <v>609</v>
      </c>
      <c r="AR1711" s="115" t="s">
        <v>249</v>
      </c>
      <c r="AS1711" s="115" t="s">
        <v>358</v>
      </c>
      <c r="AT1711" s="115" t="s">
        <v>296</v>
      </c>
      <c r="AV1711" s="115">
        <v>65.1561381715658</v>
      </c>
      <c r="AW1711" s="115">
        <v>0.29467952060000002</v>
      </c>
    </row>
    <row r="1712" spans="1:49" x14ac:dyDescent="0.25">
      <c r="A1712" s="117">
        <v>550000</v>
      </c>
      <c r="B1712" s="117">
        <v>870000</v>
      </c>
      <c r="C1712" s="117">
        <v>870000</v>
      </c>
      <c r="D1712" s="115" t="s">
        <v>342</v>
      </c>
      <c r="E1712" s="115" t="s">
        <v>13</v>
      </c>
      <c r="F1712" s="115" t="s">
        <v>343</v>
      </c>
      <c r="G1712" s="115" t="s">
        <v>344</v>
      </c>
      <c r="H1712" s="115">
        <v>0.56000000000000005</v>
      </c>
      <c r="I1712" s="115">
        <v>0.48</v>
      </c>
      <c r="J1712" s="115" t="s">
        <v>350</v>
      </c>
      <c r="K1712" s="115">
        <v>6.9455240799420004E-2</v>
      </c>
      <c r="L1712" s="115">
        <v>3674.4298314467301</v>
      </c>
      <c r="M1712" s="115">
        <v>9.1560573686199191</v>
      </c>
      <c r="N1712" s="115">
        <v>1.3465012887877399</v>
      </c>
      <c r="O1712" s="115">
        <v>0.63593616931086006</v>
      </c>
      <c r="P1712" s="115">
        <v>9.3521571249489996E-2</v>
      </c>
      <c r="Q1712" s="115">
        <v>255.20840874373101</v>
      </c>
      <c r="R1712" s="115">
        <v>1210</v>
      </c>
      <c r="S1712" s="115" t="s">
        <v>353</v>
      </c>
      <c r="T1712" s="115">
        <v>1210</v>
      </c>
      <c r="U1712" s="115" t="s">
        <v>352</v>
      </c>
      <c r="V1712" s="115" t="s">
        <v>350</v>
      </c>
      <c r="Z1712" s="115">
        <v>0</v>
      </c>
      <c r="AA1712" s="115">
        <v>1</v>
      </c>
      <c r="AB1712" s="115">
        <v>0.63593616931086006</v>
      </c>
      <c r="AC1712" s="115">
        <v>9.3521571249489996E-2</v>
      </c>
      <c r="AD1712" s="115">
        <v>255.208408743729</v>
      </c>
      <c r="AF1712" s="115">
        <v>-1</v>
      </c>
      <c r="AG1712" s="115">
        <v>-1</v>
      </c>
      <c r="AH1712" s="115">
        <v>-1</v>
      </c>
      <c r="AI1712" s="115">
        <v>-1</v>
      </c>
      <c r="AJ1712" s="115">
        <v>0</v>
      </c>
      <c r="AM1712" s="115" t="s">
        <v>348</v>
      </c>
      <c r="AN1712" s="115">
        <v>-1</v>
      </c>
      <c r="AQ1712" s="115">
        <v>609</v>
      </c>
      <c r="AR1712" s="115" t="s">
        <v>249</v>
      </c>
      <c r="AS1712" s="115" t="s">
        <v>358</v>
      </c>
      <c r="AT1712" s="115" t="s">
        <v>296</v>
      </c>
      <c r="AV1712" s="115">
        <v>73.597935248721399</v>
      </c>
      <c r="AW1712" s="115">
        <v>0.20698167780000001</v>
      </c>
    </row>
    <row r="1713" spans="1:49" x14ac:dyDescent="0.25">
      <c r="A1713" s="117">
        <v>550000</v>
      </c>
      <c r="B1713" s="117">
        <v>870000</v>
      </c>
      <c r="C1713" s="117">
        <v>870000</v>
      </c>
      <c r="D1713" s="115" t="s">
        <v>342</v>
      </c>
      <c r="E1713" s="115" t="s">
        <v>13</v>
      </c>
      <c r="F1713" s="115" t="s">
        <v>343</v>
      </c>
      <c r="G1713" s="115" t="s">
        <v>344</v>
      </c>
      <c r="H1713" s="115">
        <v>0.56000000000000005</v>
      </c>
      <c r="I1713" s="115">
        <v>0.48</v>
      </c>
      <c r="J1713" s="115" t="s">
        <v>350</v>
      </c>
      <c r="K1713" s="115">
        <v>6.7847752672869993E-2</v>
      </c>
      <c r="L1713" s="115">
        <v>3674.4298314467301</v>
      </c>
      <c r="M1713" s="115">
        <v>9.1560573686199191</v>
      </c>
      <c r="N1713" s="115">
        <v>1.3465012887877399</v>
      </c>
      <c r="O1713" s="115">
        <v>0.62121791580476005</v>
      </c>
      <c r="P1713" s="115">
        <v>9.1357086415370006E-2</v>
      </c>
      <c r="Q1713" s="115">
        <v>249.301806417824</v>
      </c>
      <c r="R1713" s="115">
        <v>1210</v>
      </c>
      <c r="S1713" s="115" t="s">
        <v>353</v>
      </c>
      <c r="T1713" s="115">
        <v>1210</v>
      </c>
      <c r="U1713" s="115" t="s">
        <v>352</v>
      </c>
      <c r="V1713" s="115" t="s">
        <v>350</v>
      </c>
      <c r="Z1713" s="115">
        <v>0</v>
      </c>
      <c r="AA1713" s="115">
        <v>1</v>
      </c>
      <c r="AB1713" s="115">
        <v>0.62121791580476005</v>
      </c>
      <c r="AC1713" s="115">
        <v>9.1357086415370006E-2</v>
      </c>
      <c r="AD1713" s="115">
        <v>249.301806417824</v>
      </c>
      <c r="AF1713" s="115">
        <v>-1</v>
      </c>
      <c r="AG1713" s="115">
        <v>-1</v>
      </c>
      <c r="AH1713" s="115">
        <v>-1</v>
      </c>
      <c r="AI1713" s="115">
        <v>-1</v>
      </c>
      <c r="AJ1713" s="115">
        <v>0</v>
      </c>
      <c r="AM1713" s="115" t="s">
        <v>348</v>
      </c>
      <c r="AN1713" s="115">
        <v>-1</v>
      </c>
      <c r="AQ1713" s="115">
        <v>609</v>
      </c>
      <c r="AR1713" s="115" t="s">
        <v>249</v>
      </c>
      <c r="AS1713" s="115" t="s">
        <v>358</v>
      </c>
      <c r="AT1713" s="115" t="s">
        <v>296</v>
      </c>
      <c r="AV1713" s="115">
        <v>70.914442203669694</v>
      </c>
      <c r="AW1713" s="115">
        <v>0.2021912461</v>
      </c>
    </row>
    <row r="1714" spans="1:49" x14ac:dyDescent="0.25">
      <c r="A1714" s="117">
        <v>550000</v>
      </c>
      <c r="B1714" s="117">
        <v>870000</v>
      </c>
      <c r="C1714" s="117">
        <v>870000</v>
      </c>
      <c r="D1714" s="115" t="s">
        <v>342</v>
      </c>
      <c r="E1714" s="115" t="s">
        <v>13</v>
      </c>
      <c r="F1714" s="115" t="s">
        <v>343</v>
      </c>
      <c r="G1714" s="115" t="s">
        <v>344</v>
      </c>
      <c r="H1714" s="115">
        <v>0.56000000000000005</v>
      </c>
      <c r="I1714" s="115">
        <v>0.48</v>
      </c>
      <c r="J1714" s="115" t="s">
        <v>350</v>
      </c>
      <c r="K1714" s="115">
        <v>4.4826847518159997E-2</v>
      </c>
      <c r="L1714" s="115">
        <v>3682.59813779868</v>
      </c>
      <c r="M1714" s="115">
        <v>9.17514595045885</v>
      </c>
      <c r="N1714" s="115">
        <v>1.34926546715079</v>
      </c>
      <c r="O1714" s="115">
        <v>0.41129286847808</v>
      </c>
      <c r="P1714" s="115">
        <v>6.0483317357479999E-2</v>
      </c>
      <c r="Q1714" s="115">
        <v>165.07926519376099</v>
      </c>
      <c r="R1714" s="115">
        <v>1210</v>
      </c>
      <c r="S1714" s="115" t="s">
        <v>353</v>
      </c>
      <c r="T1714" s="115">
        <v>1210</v>
      </c>
      <c r="U1714" s="115" t="s">
        <v>352</v>
      </c>
      <c r="V1714" s="115" t="s">
        <v>350</v>
      </c>
      <c r="Z1714" s="115">
        <v>0</v>
      </c>
      <c r="AA1714" s="115">
        <v>1</v>
      </c>
      <c r="AB1714" s="115">
        <v>0.41129286847808</v>
      </c>
      <c r="AC1714" s="115">
        <v>6.0483317357479999E-2</v>
      </c>
      <c r="AD1714" s="115">
        <v>165.07926519375999</v>
      </c>
      <c r="AF1714" s="115">
        <v>-1</v>
      </c>
      <c r="AG1714" s="115">
        <v>-1</v>
      </c>
      <c r="AH1714" s="115">
        <v>-1</v>
      </c>
      <c r="AI1714" s="115">
        <v>-1</v>
      </c>
      <c r="AJ1714" s="115">
        <v>0</v>
      </c>
      <c r="AM1714" s="115" t="s">
        <v>348</v>
      </c>
      <c r="AN1714" s="115">
        <v>-1</v>
      </c>
      <c r="AQ1714" s="115">
        <v>609</v>
      </c>
      <c r="AR1714" s="115" t="s">
        <v>249</v>
      </c>
      <c r="AS1714" s="115" t="s">
        <v>358</v>
      </c>
      <c r="AT1714" s="115" t="s">
        <v>296</v>
      </c>
      <c r="AV1714" s="115">
        <v>74.745645215633402</v>
      </c>
      <c r="AW1714" s="115">
        <v>0.1338842378</v>
      </c>
    </row>
    <row r="1715" spans="1:49" x14ac:dyDescent="0.25">
      <c r="A1715" s="117">
        <v>550000</v>
      </c>
      <c r="B1715" s="117">
        <v>870000</v>
      </c>
      <c r="C1715" s="117">
        <v>870000</v>
      </c>
      <c r="D1715" s="115" t="s">
        <v>342</v>
      </c>
      <c r="E1715" s="115" t="s">
        <v>13</v>
      </c>
      <c r="F1715" s="115" t="s">
        <v>343</v>
      </c>
      <c r="G1715" s="115" t="s">
        <v>344</v>
      </c>
      <c r="H1715" s="115">
        <v>0.56000000000000005</v>
      </c>
      <c r="I1715" s="115">
        <v>0.48</v>
      </c>
      <c r="J1715" s="115" t="s">
        <v>350</v>
      </c>
      <c r="K1715" s="115">
        <v>0.18099973489634</v>
      </c>
      <c r="L1715" s="115">
        <v>3682.59813779868</v>
      </c>
      <c r="M1715" s="115">
        <v>9.17514595045885</v>
      </c>
      <c r="N1715" s="115">
        <v>1.34926546715079</v>
      </c>
      <c r="O1715" s="115">
        <v>1.66069898466833</v>
      </c>
      <c r="P1715" s="115">
        <v>0.24421669185907999</v>
      </c>
      <c r="Q1715" s="115">
        <v>666.54928667133902</v>
      </c>
      <c r="R1715" s="115">
        <v>1210</v>
      </c>
      <c r="S1715" s="115" t="s">
        <v>353</v>
      </c>
      <c r="T1715" s="115">
        <v>1210</v>
      </c>
      <c r="U1715" s="115" t="s">
        <v>352</v>
      </c>
      <c r="V1715" s="115" t="s">
        <v>350</v>
      </c>
      <c r="Z1715" s="115">
        <v>0</v>
      </c>
      <c r="AA1715" s="115">
        <v>1</v>
      </c>
      <c r="AB1715" s="115">
        <v>1.66069898466833</v>
      </c>
      <c r="AC1715" s="115">
        <v>0.24421669185907999</v>
      </c>
      <c r="AD1715" s="115">
        <v>666.54928667133902</v>
      </c>
      <c r="AF1715" s="115">
        <v>-1</v>
      </c>
      <c r="AG1715" s="115">
        <v>-1</v>
      </c>
      <c r="AH1715" s="115">
        <v>-1</v>
      </c>
      <c r="AI1715" s="115">
        <v>-1</v>
      </c>
      <c r="AJ1715" s="115">
        <v>0</v>
      </c>
      <c r="AM1715" s="115" t="s">
        <v>348</v>
      </c>
      <c r="AN1715" s="115">
        <v>-1</v>
      </c>
      <c r="AQ1715" s="115">
        <v>609</v>
      </c>
      <c r="AR1715" s="115" t="s">
        <v>249</v>
      </c>
      <c r="AS1715" s="115" t="s">
        <v>358</v>
      </c>
      <c r="AT1715" s="115" t="s">
        <v>296</v>
      </c>
      <c r="AV1715" s="115">
        <v>109.40641327904299</v>
      </c>
      <c r="AW1715" s="115">
        <v>0.54059147340000002</v>
      </c>
    </row>
    <row r="1716" spans="1:49" x14ac:dyDescent="0.25">
      <c r="A1716" s="117">
        <v>550000</v>
      </c>
      <c r="B1716" s="117">
        <v>870000</v>
      </c>
      <c r="C1716" s="117">
        <v>870000</v>
      </c>
      <c r="D1716" s="115" t="s">
        <v>342</v>
      </c>
      <c r="E1716" s="115" t="s">
        <v>13</v>
      </c>
      <c r="F1716" s="115" t="s">
        <v>343</v>
      </c>
      <c r="G1716" s="115" t="s">
        <v>344</v>
      </c>
      <c r="H1716" s="115">
        <v>0.56000000000000005</v>
      </c>
      <c r="I1716" s="115">
        <v>0.48</v>
      </c>
      <c r="J1716" s="115" t="s">
        <v>350</v>
      </c>
      <c r="K1716" s="115">
        <v>0.15837830469856001</v>
      </c>
      <c r="L1716" s="115">
        <v>3682.59813779868</v>
      </c>
      <c r="M1716" s="115">
        <v>9.17514595045885</v>
      </c>
      <c r="N1716" s="115">
        <v>1.34926546715079</v>
      </c>
      <c r="O1716" s="115">
        <v>1.4531440609955499</v>
      </c>
      <c r="P1716" s="115">
        <v>0.21369437727564999</v>
      </c>
      <c r="Q1716" s="115">
        <v>583.24364995064002</v>
      </c>
      <c r="R1716" s="115">
        <v>1210</v>
      </c>
      <c r="S1716" s="115" t="s">
        <v>353</v>
      </c>
      <c r="T1716" s="115">
        <v>1210</v>
      </c>
      <c r="U1716" s="115" t="s">
        <v>352</v>
      </c>
      <c r="V1716" s="115" t="s">
        <v>350</v>
      </c>
      <c r="Z1716" s="115">
        <v>0</v>
      </c>
      <c r="AA1716" s="115">
        <v>1</v>
      </c>
      <c r="AB1716" s="115">
        <v>1.4531440609955499</v>
      </c>
      <c r="AC1716" s="115">
        <v>0.21369437727564999</v>
      </c>
      <c r="AD1716" s="115">
        <v>583.24364995064002</v>
      </c>
      <c r="AF1716" s="115">
        <v>-1</v>
      </c>
      <c r="AG1716" s="115">
        <v>-1</v>
      </c>
      <c r="AH1716" s="115">
        <v>-1</v>
      </c>
      <c r="AI1716" s="115">
        <v>-1</v>
      </c>
      <c r="AJ1716" s="115">
        <v>0</v>
      </c>
      <c r="AM1716" s="115" t="s">
        <v>348</v>
      </c>
      <c r="AN1716" s="115">
        <v>-1</v>
      </c>
      <c r="AQ1716" s="115">
        <v>609</v>
      </c>
      <c r="AR1716" s="115" t="s">
        <v>249</v>
      </c>
      <c r="AS1716" s="115" t="s">
        <v>358</v>
      </c>
      <c r="AT1716" s="115" t="s">
        <v>296</v>
      </c>
      <c r="AV1716" s="115">
        <v>103.186406358754</v>
      </c>
      <c r="AW1716" s="115">
        <v>0.47302810210000001</v>
      </c>
    </row>
    <row r="1717" spans="1:49" x14ac:dyDescent="0.25">
      <c r="A1717" s="117">
        <v>550000</v>
      </c>
      <c r="B1717" s="117">
        <v>870000</v>
      </c>
      <c r="C1717" s="117">
        <v>870000</v>
      </c>
      <c r="D1717" s="115" t="s">
        <v>342</v>
      </c>
      <c r="E1717" s="115" t="s">
        <v>13</v>
      </c>
      <c r="F1717" s="115" t="s">
        <v>343</v>
      </c>
      <c r="G1717" s="115" t="s">
        <v>344</v>
      </c>
      <c r="H1717" s="115">
        <v>0.56000000000000005</v>
      </c>
      <c r="I1717" s="115">
        <v>0.48</v>
      </c>
      <c r="J1717" s="115" t="s">
        <v>350</v>
      </c>
      <c r="K1717" s="115">
        <v>2.9996095750699999E-2</v>
      </c>
      <c r="L1717" s="115">
        <v>3682.59813779868</v>
      </c>
      <c r="M1717" s="115">
        <v>9.17514595045885</v>
      </c>
      <c r="N1717" s="115">
        <v>1.34926546715079</v>
      </c>
      <c r="O1717" s="115">
        <v>0.27521855645663001</v>
      </c>
      <c r="P1717" s="115">
        <v>4.0472696145770003E-2</v>
      </c>
      <c r="Q1717" s="115">
        <v>110.46356635276599</v>
      </c>
      <c r="R1717" s="115">
        <v>1210</v>
      </c>
      <c r="S1717" s="115" t="s">
        <v>353</v>
      </c>
      <c r="T1717" s="115">
        <v>1210</v>
      </c>
      <c r="U1717" s="115" t="s">
        <v>352</v>
      </c>
      <c r="V1717" s="115" t="s">
        <v>350</v>
      </c>
      <c r="Z1717" s="115">
        <v>0</v>
      </c>
      <c r="AA1717" s="115">
        <v>1</v>
      </c>
      <c r="AB1717" s="115">
        <v>0.27521855645663001</v>
      </c>
      <c r="AC1717" s="115">
        <v>4.0472696145770003E-2</v>
      </c>
      <c r="AD1717" s="115">
        <v>110.463566352764</v>
      </c>
      <c r="AF1717" s="115">
        <v>-1</v>
      </c>
      <c r="AG1717" s="115">
        <v>-1</v>
      </c>
      <c r="AH1717" s="115">
        <v>-1</v>
      </c>
      <c r="AI1717" s="115">
        <v>-1</v>
      </c>
      <c r="AJ1717" s="115">
        <v>0</v>
      </c>
      <c r="AM1717" s="115" t="s">
        <v>348</v>
      </c>
      <c r="AN1717" s="115">
        <v>-1</v>
      </c>
      <c r="AQ1717" s="115">
        <v>609</v>
      </c>
      <c r="AR1717" s="115" t="s">
        <v>249</v>
      </c>
      <c r="AS1717" s="115" t="s">
        <v>358</v>
      </c>
      <c r="AT1717" s="115" t="s">
        <v>296</v>
      </c>
      <c r="AV1717" s="115">
        <v>49.968889702865198</v>
      </c>
      <c r="AW1717" s="115">
        <v>8.9589267099999995E-2</v>
      </c>
    </row>
    <row r="1718" spans="1:49" x14ac:dyDescent="0.25">
      <c r="A1718" s="117">
        <v>550000</v>
      </c>
      <c r="B1718" s="117">
        <v>870000</v>
      </c>
      <c r="C1718" s="117">
        <v>870000</v>
      </c>
      <c r="D1718" s="115" t="s">
        <v>342</v>
      </c>
      <c r="E1718" s="115" t="s">
        <v>13</v>
      </c>
      <c r="F1718" s="115" t="s">
        <v>343</v>
      </c>
      <c r="G1718" s="115" t="s">
        <v>344</v>
      </c>
      <c r="H1718" s="115">
        <v>0.56000000000000005</v>
      </c>
      <c r="I1718" s="115">
        <v>0.48</v>
      </c>
      <c r="J1718" s="115" t="s">
        <v>350</v>
      </c>
      <c r="K1718" s="115">
        <v>0.10704233031613</v>
      </c>
      <c r="L1718" s="115">
        <v>3682.59813779868</v>
      </c>
      <c r="M1718" s="115">
        <v>9.17514595045885</v>
      </c>
      <c r="N1718" s="115">
        <v>1.34926546715079</v>
      </c>
      <c r="O1718" s="115">
        <v>0.98212900352778998</v>
      </c>
      <c r="P1718" s="115">
        <v>0.14442851981891</v>
      </c>
      <c r="Q1718" s="115">
        <v>394.193886287841</v>
      </c>
      <c r="R1718" s="115">
        <v>1210</v>
      </c>
      <c r="S1718" s="115" t="s">
        <v>353</v>
      </c>
      <c r="T1718" s="115">
        <v>1210</v>
      </c>
      <c r="U1718" s="115" t="s">
        <v>352</v>
      </c>
      <c r="V1718" s="115" t="s">
        <v>350</v>
      </c>
      <c r="Z1718" s="115">
        <v>0</v>
      </c>
      <c r="AA1718" s="115">
        <v>1</v>
      </c>
      <c r="AB1718" s="115">
        <v>0.98212900352778998</v>
      </c>
      <c r="AC1718" s="115">
        <v>0.14442851981891</v>
      </c>
      <c r="AD1718" s="115">
        <v>394.193886287841</v>
      </c>
      <c r="AF1718" s="115">
        <v>-1</v>
      </c>
      <c r="AG1718" s="115">
        <v>-1</v>
      </c>
      <c r="AH1718" s="115">
        <v>-1</v>
      </c>
      <c r="AI1718" s="115">
        <v>-1</v>
      </c>
      <c r="AJ1718" s="115">
        <v>0</v>
      </c>
      <c r="AM1718" s="115" t="s">
        <v>348</v>
      </c>
      <c r="AN1718" s="115">
        <v>-1</v>
      </c>
      <c r="AQ1718" s="115">
        <v>609</v>
      </c>
      <c r="AR1718" s="115" t="s">
        <v>249</v>
      </c>
      <c r="AS1718" s="115" t="s">
        <v>358</v>
      </c>
      <c r="AT1718" s="115" t="s">
        <v>296</v>
      </c>
      <c r="AV1718" s="115">
        <v>83.722882744717694</v>
      </c>
      <c r="AW1718" s="115">
        <v>0.31970307079999999</v>
      </c>
    </row>
    <row r="1719" spans="1:49" x14ac:dyDescent="0.25">
      <c r="A1719" s="117">
        <v>550000</v>
      </c>
      <c r="B1719" s="117">
        <v>870000</v>
      </c>
      <c r="C1719" s="117">
        <v>870000</v>
      </c>
      <c r="D1719" s="115" t="s">
        <v>342</v>
      </c>
      <c r="E1719" s="115" t="s">
        <v>13</v>
      </c>
      <c r="F1719" s="115" t="s">
        <v>343</v>
      </c>
      <c r="G1719" s="115" t="s">
        <v>344</v>
      </c>
      <c r="H1719" s="115">
        <v>0.56000000000000005</v>
      </c>
      <c r="I1719" s="115">
        <v>0.48</v>
      </c>
      <c r="J1719" s="115" t="s">
        <v>350</v>
      </c>
      <c r="K1719" s="115">
        <v>9.6520140372929997E-2</v>
      </c>
      <c r="L1719" s="115">
        <v>3682.59813779868</v>
      </c>
      <c r="M1719" s="115">
        <v>9.17514595045885</v>
      </c>
      <c r="N1719" s="115">
        <v>1.34926546715079</v>
      </c>
      <c r="O1719" s="115">
        <v>0.88558637508047</v>
      </c>
      <c r="P1719" s="115">
        <v>0.13023129228975</v>
      </c>
      <c r="Q1719" s="115">
        <v>355.44488919744498</v>
      </c>
      <c r="R1719" s="115">
        <v>1210</v>
      </c>
      <c r="S1719" s="115" t="s">
        <v>353</v>
      </c>
      <c r="T1719" s="115">
        <v>1210</v>
      </c>
      <c r="U1719" s="115" t="s">
        <v>352</v>
      </c>
      <c r="V1719" s="115" t="s">
        <v>350</v>
      </c>
      <c r="Z1719" s="115">
        <v>0</v>
      </c>
      <c r="AA1719" s="115">
        <v>1</v>
      </c>
      <c r="AB1719" s="115">
        <v>0.88558637508047</v>
      </c>
      <c r="AC1719" s="115">
        <v>0.13023129228975</v>
      </c>
      <c r="AD1719" s="115">
        <v>355.444889197446</v>
      </c>
      <c r="AF1719" s="115">
        <v>-1</v>
      </c>
      <c r="AG1719" s="115">
        <v>-1</v>
      </c>
      <c r="AH1719" s="115">
        <v>-1</v>
      </c>
      <c r="AI1719" s="115">
        <v>-1</v>
      </c>
      <c r="AJ1719" s="115">
        <v>0</v>
      </c>
      <c r="AM1719" s="115" t="s">
        <v>348</v>
      </c>
      <c r="AN1719" s="115">
        <v>-1</v>
      </c>
      <c r="AQ1719" s="115">
        <v>609</v>
      </c>
      <c r="AR1719" s="115" t="s">
        <v>249</v>
      </c>
      <c r="AS1719" s="115" t="s">
        <v>358</v>
      </c>
      <c r="AT1719" s="115" t="s">
        <v>296</v>
      </c>
      <c r="AV1719" s="115">
        <v>79.088562833191901</v>
      </c>
      <c r="AW1719" s="115">
        <v>0.28827647140000001</v>
      </c>
    </row>
    <row r="1720" spans="1:49" x14ac:dyDescent="0.25">
      <c r="A1720" s="117">
        <v>550000</v>
      </c>
      <c r="B1720" s="117">
        <v>870000</v>
      </c>
      <c r="C1720" s="117">
        <v>870000</v>
      </c>
      <c r="D1720" s="115" t="s">
        <v>342</v>
      </c>
      <c r="E1720" s="115" t="s">
        <v>13</v>
      </c>
      <c r="F1720" s="115" t="s">
        <v>343</v>
      </c>
      <c r="G1720" s="115" t="s">
        <v>344</v>
      </c>
      <c r="H1720" s="115">
        <v>0.56000000000000005</v>
      </c>
      <c r="I1720" s="115">
        <v>0.48</v>
      </c>
      <c r="J1720" s="115" t="s">
        <v>350</v>
      </c>
      <c r="K1720" s="115">
        <v>0.10734863588605</v>
      </c>
      <c r="L1720" s="115">
        <v>3692.1473056227601</v>
      </c>
      <c r="M1720" s="115">
        <v>9.1974220051432205</v>
      </c>
      <c r="N1720" s="115">
        <v>1.3524897862732901</v>
      </c>
      <c r="O1720" s="115">
        <v>0.98733070592048</v>
      </c>
      <c r="P1720" s="115">
        <v>0.14518793360625001</v>
      </c>
      <c r="Q1720" s="115">
        <v>396.34697674896597</v>
      </c>
      <c r="R1720" s="115">
        <v>1200</v>
      </c>
      <c r="S1720" s="115" t="s">
        <v>351</v>
      </c>
      <c r="T1720" s="115">
        <v>1200</v>
      </c>
      <c r="U1720" s="115" t="s">
        <v>352</v>
      </c>
      <c r="V1720" s="115" t="s">
        <v>350</v>
      </c>
      <c r="Z1720" s="115">
        <v>0</v>
      </c>
      <c r="AA1720" s="115">
        <v>1</v>
      </c>
      <c r="AB1720" s="115">
        <v>0.98733070592048</v>
      </c>
      <c r="AC1720" s="115">
        <v>0.14518793360625001</v>
      </c>
      <c r="AD1720" s="115">
        <v>433.25909531397798</v>
      </c>
      <c r="AF1720" s="115">
        <v>-1</v>
      </c>
      <c r="AG1720" s="115">
        <v>-1</v>
      </c>
      <c r="AH1720" s="115">
        <v>-1</v>
      </c>
      <c r="AI1720" s="115">
        <v>-1</v>
      </c>
      <c r="AJ1720" s="115">
        <v>0</v>
      </c>
      <c r="AM1720" s="115" t="s">
        <v>348</v>
      </c>
      <c r="AN1720" s="115">
        <v>-1</v>
      </c>
      <c r="AQ1720" s="115">
        <v>609</v>
      </c>
      <c r="AR1720" s="115" t="s">
        <v>249</v>
      </c>
      <c r="AS1720" s="115" t="s">
        <v>358</v>
      </c>
      <c r="AT1720" s="115" t="s">
        <v>296</v>
      </c>
      <c r="AV1720" s="115">
        <v>117.377469619693</v>
      </c>
      <c r="AW1720" s="115">
        <v>0.35138612759999999</v>
      </c>
    </row>
    <row r="1721" spans="1:49" x14ac:dyDescent="0.25">
      <c r="A1721" s="117">
        <v>550000</v>
      </c>
      <c r="B1721" s="117">
        <v>870000</v>
      </c>
      <c r="C1721" s="117">
        <v>870000</v>
      </c>
      <c r="D1721" s="115" t="s">
        <v>342</v>
      </c>
      <c r="E1721" s="115" t="s">
        <v>13</v>
      </c>
      <c r="F1721" s="115" t="s">
        <v>343</v>
      </c>
      <c r="G1721" s="115" t="s">
        <v>344</v>
      </c>
      <c r="H1721" s="115">
        <v>0.56000000000000005</v>
      </c>
      <c r="I1721" s="115">
        <v>0.48</v>
      </c>
      <c r="J1721" s="115" t="s">
        <v>350</v>
      </c>
      <c r="K1721" s="115">
        <v>8.2038901774000004E-4</v>
      </c>
      <c r="L1721" s="115">
        <v>3692.1473056227601</v>
      </c>
      <c r="M1721" s="115">
        <v>9.1974220051432205</v>
      </c>
      <c r="N1721" s="115">
        <v>1.3524897862732901</v>
      </c>
      <c r="O1721" s="115">
        <v>7.5454640045400003E-3</v>
      </c>
      <c r="P1721" s="115">
        <v>1.10956776726E-3</v>
      </c>
      <c r="Q1721" s="115">
        <v>3.0289971014112398</v>
      </c>
      <c r="R1721" s="115">
        <v>1200</v>
      </c>
      <c r="S1721" s="115" t="s">
        <v>351</v>
      </c>
      <c r="T1721" s="115">
        <v>1200</v>
      </c>
      <c r="U1721" s="115" t="s">
        <v>352</v>
      </c>
      <c r="V1721" s="115" t="s">
        <v>350</v>
      </c>
      <c r="Z1721" s="115">
        <v>0</v>
      </c>
      <c r="AA1721" s="115">
        <v>1</v>
      </c>
      <c r="AB1721" s="115">
        <v>7.5454640045400003E-3</v>
      </c>
      <c r="AC1721" s="115">
        <v>1.10956776726E-3</v>
      </c>
      <c r="AD1721" s="115">
        <v>433.25909531397798</v>
      </c>
      <c r="AF1721" s="115">
        <v>-1</v>
      </c>
      <c r="AG1721" s="115">
        <v>-1</v>
      </c>
      <c r="AH1721" s="115">
        <v>-1</v>
      </c>
      <c r="AI1721" s="115">
        <v>-1</v>
      </c>
      <c r="AJ1721" s="115">
        <v>0</v>
      </c>
      <c r="AM1721" s="115" t="s">
        <v>348</v>
      </c>
      <c r="AN1721" s="115">
        <v>-1</v>
      </c>
      <c r="AQ1721" s="115">
        <v>609</v>
      </c>
      <c r="AR1721" s="115" t="s">
        <v>249</v>
      </c>
      <c r="AS1721" s="115" t="s">
        <v>358</v>
      </c>
      <c r="AT1721" s="115" t="s">
        <v>296</v>
      </c>
      <c r="AV1721" s="115">
        <v>95.114241401199905</v>
      </c>
      <c r="AW1721" s="115">
        <v>0.35138612759999999</v>
      </c>
    </row>
    <row r="1722" spans="1:49" x14ac:dyDescent="0.25">
      <c r="A1722" s="117">
        <v>550000</v>
      </c>
      <c r="B1722" s="117">
        <v>870000</v>
      </c>
      <c r="C1722" s="117">
        <v>870000</v>
      </c>
      <c r="D1722" s="115" t="s">
        <v>342</v>
      </c>
      <c r="E1722" s="115" t="s">
        <v>13</v>
      </c>
      <c r="F1722" s="115" t="s">
        <v>343</v>
      </c>
      <c r="G1722" s="115" t="s">
        <v>344</v>
      </c>
      <c r="H1722" s="115">
        <v>0.56000000000000005</v>
      </c>
      <c r="I1722" s="115">
        <v>0.48</v>
      </c>
      <c r="J1722" s="115" t="s">
        <v>350</v>
      </c>
      <c r="K1722" s="115">
        <v>0.13868711707815001</v>
      </c>
      <c r="L1722" s="115">
        <v>3692.1473056227601</v>
      </c>
      <c r="M1722" s="115">
        <v>9.1974220051432205</v>
      </c>
      <c r="N1722" s="115">
        <v>1.3524897862732901</v>
      </c>
      <c r="O1722" s="115">
        <v>1.27556394244447</v>
      </c>
      <c r="P1722" s="115">
        <v>0.18757290933588999</v>
      </c>
      <c r="Q1722" s="115">
        <v>512.05326564468703</v>
      </c>
      <c r="R1722" s="115">
        <v>1210</v>
      </c>
      <c r="S1722" s="115" t="s">
        <v>353</v>
      </c>
      <c r="T1722" s="115">
        <v>1210</v>
      </c>
      <c r="U1722" s="115" t="s">
        <v>352</v>
      </c>
      <c r="V1722" s="115" t="s">
        <v>350</v>
      </c>
      <c r="Z1722" s="115">
        <v>0</v>
      </c>
      <c r="AA1722" s="115">
        <v>1</v>
      </c>
      <c r="AB1722" s="115">
        <v>1.27556394244447</v>
      </c>
      <c r="AC1722" s="115">
        <v>0.18757290933588999</v>
      </c>
      <c r="AD1722" s="115">
        <v>512.05326564468703</v>
      </c>
      <c r="AF1722" s="115">
        <v>-1</v>
      </c>
      <c r="AG1722" s="115">
        <v>-1</v>
      </c>
      <c r="AH1722" s="115">
        <v>-1</v>
      </c>
      <c r="AI1722" s="115">
        <v>-1</v>
      </c>
      <c r="AJ1722" s="115">
        <v>0</v>
      </c>
      <c r="AM1722" s="115" t="s">
        <v>348</v>
      </c>
      <c r="AN1722" s="115">
        <v>-1</v>
      </c>
      <c r="AQ1722" s="115">
        <v>609</v>
      </c>
      <c r="AR1722" s="115" t="s">
        <v>249</v>
      </c>
      <c r="AS1722" s="115" t="s">
        <v>358</v>
      </c>
      <c r="AT1722" s="115" t="s">
        <v>296</v>
      </c>
      <c r="AV1722" s="115">
        <v>108.335586684106</v>
      </c>
      <c r="AW1722" s="115">
        <v>0.41529056419999999</v>
      </c>
    </row>
    <row r="1723" spans="1:49" x14ac:dyDescent="0.25">
      <c r="A1723" s="117">
        <v>550000</v>
      </c>
      <c r="B1723" s="117">
        <v>870000</v>
      </c>
      <c r="C1723" s="117">
        <v>870000</v>
      </c>
      <c r="D1723" s="115" t="s">
        <v>342</v>
      </c>
      <c r="E1723" s="115" t="s">
        <v>13</v>
      </c>
      <c r="F1723" s="115" t="s">
        <v>343</v>
      </c>
      <c r="G1723" s="115" t="s">
        <v>344</v>
      </c>
      <c r="H1723" s="115">
        <v>0.56000000000000005</v>
      </c>
      <c r="I1723" s="115">
        <v>0.48</v>
      </c>
      <c r="J1723" s="115" t="s">
        <v>350</v>
      </c>
      <c r="K1723" s="115">
        <v>0.27859777549561998</v>
      </c>
      <c r="L1723" s="115">
        <v>3692.1473056227601</v>
      </c>
      <c r="M1723" s="115">
        <v>9.1974220051432205</v>
      </c>
      <c r="N1723" s="115">
        <v>1.3524897862732901</v>
      </c>
      <c r="O1723" s="115">
        <v>2.5623813109274098</v>
      </c>
      <c r="P1723" s="115">
        <v>0.37680064583629003</v>
      </c>
      <c r="Q1723" s="115">
        <v>1028.6240261486601</v>
      </c>
      <c r="R1723" s="115">
        <v>1210</v>
      </c>
      <c r="S1723" s="115" t="s">
        <v>353</v>
      </c>
      <c r="T1723" s="115">
        <v>1210</v>
      </c>
      <c r="U1723" s="115" t="s">
        <v>352</v>
      </c>
      <c r="V1723" s="115" t="s">
        <v>350</v>
      </c>
      <c r="Z1723" s="115">
        <v>0</v>
      </c>
      <c r="AA1723" s="115">
        <v>1</v>
      </c>
      <c r="AB1723" s="115">
        <v>2.5623813109274098</v>
      </c>
      <c r="AC1723" s="115">
        <v>0.37680064583629003</v>
      </c>
      <c r="AD1723" s="115">
        <v>1028.6240261486601</v>
      </c>
      <c r="AF1723" s="115">
        <v>-1</v>
      </c>
      <c r="AG1723" s="115">
        <v>-1</v>
      </c>
      <c r="AH1723" s="115">
        <v>-1</v>
      </c>
      <c r="AI1723" s="115">
        <v>-1</v>
      </c>
      <c r="AJ1723" s="115">
        <v>0</v>
      </c>
      <c r="AM1723" s="115" t="s">
        <v>348</v>
      </c>
      <c r="AN1723" s="115">
        <v>-1</v>
      </c>
      <c r="AQ1723" s="115">
        <v>609</v>
      </c>
      <c r="AR1723" s="115" t="s">
        <v>249</v>
      </c>
      <c r="AS1723" s="115" t="s">
        <v>358</v>
      </c>
      <c r="AT1723" s="115" t="s">
        <v>296</v>
      </c>
      <c r="AV1723" s="115">
        <v>136.73420632829399</v>
      </c>
      <c r="AW1723" s="115">
        <v>0.83424495229999995</v>
      </c>
    </row>
    <row r="1724" spans="1:49" x14ac:dyDescent="0.25">
      <c r="A1724" s="117">
        <v>550000</v>
      </c>
      <c r="B1724" s="117">
        <v>870000</v>
      </c>
      <c r="C1724" s="117">
        <v>870000</v>
      </c>
      <c r="D1724" s="115" t="s">
        <v>342</v>
      </c>
      <c r="E1724" s="115" t="s">
        <v>13</v>
      </c>
      <c r="F1724" s="115" t="s">
        <v>343</v>
      </c>
      <c r="G1724" s="115" t="s">
        <v>344</v>
      </c>
      <c r="H1724" s="115">
        <v>0.56000000000000005</v>
      </c>
      <c r="I1724" s="115">
        <v>0.48</v>
      </c>
      <c r="J1724" s="115" t="s">
        <v>350</v>
      </c>
      <c r="K1724" s="115">
        <v>8.3132458573019999E-2</v>
      </c>
      <c r="L1724" s="115">
        <v>3692.1473056227601</v>
      </c>
      <c r="M1724" s="115">
        <v>9.1974220051432205</v>
      </c>
      <c r="N1724" s="115">
        <v>1.3524897862732901</v>
      </c>
      <c r="O1724" s="115">
        <v>0.76460430382123001</v>
      </c>
      <c r="P1724" s="115">
        <v>0.11243580112781</v>
      </c>
      <c r="Q1724" s="115">
        <v>306.93728293020501</v>
      </c>
      <c r="R1724" s="115">
        <v>1210</v>
      </c>
      <c r="S1724" s="115" t="s">
        <v>353</v>
      </c>
      <c r="T1724" s="115">
        <v>1210</v>
      </c>
      <c r="U1724" s="115" t="s">
        <v>352</v>
      </c>
      <c r="V1724" s="115" t="s">
        <v>350</v>
      </c>
      <c r="Z1724" s="115">
        <v>0</v>
      </c>
      <c r="AA1724" s="115">
        <v>1</v>
      </c>
      <c r="AB1724" s="115">
        <v>0.76460430382123001</v>
      </c>
      <c r="AC1724" s="115">
        <v>0.11243580112781</v>
      </c>
      <c r="AD1724" s="115">
        <v>306.93728293020399</v>
      </c>
      <c r="AF1724" s="115">
        <v>-1</v>
      </c>
      <c r="AG1724" s="115">
        <v>-1</v>
      </c>
      <c r="AH1724" s="115">
        <v>-1</v>
      </c>
      <c r="AI1724" s="115">
        <v>-1</v>
      </c>
      <c r="AJ1724" s="115">
        <v>0</v>
      </c>
      <c r="AM1724" s="115" t="s">
        <v>348</v>
      </c>
      <c r="AN1724" s="115">
        <v>-1</v>
      </c>
      <c r="AQ1724" s="115">
        <v>609</v>
      </c>
      <c r="AR1724" s="115" t="s">
        <v>249</v>
      </c>
      <c r="AS1724" s="115" t="s">
        <v>358</v>
      </c>
      <c r="AT1724" s="115" t="s">
        <v>296</v>
      </c>
      <c r="AV1724" s="115">
        <v>98.168738522444102</v>
      </c>
      <c r="AW1724" s="115">
        <v>0.24893534710000001</v>
      </c>
    </row>
    <row r="1725" spans="1:49" x14ac:dyDescent="0.25">
      <c r="A1725" s="117">
        <v>550000</v>
      </c>
      <c r="B1725" s="117">
        <v>870000</v>
      </c>
      <c r="C1725" s="117">
        <v>870000</v>
      </c>
      <c r="D1725" s="115" t="s">
        <v>342</v>
      </c>
      <c r="E1725" s="115" t="s">
        <v>13</v>
      </c>
      <c r="F1725" s="115" t="s">
        <v>343</v>
      </c>
      <c r="G1725" s="115" t="s">
        <v>344</v>
      </c>
      <c r="H1725" s="115">
        <v>0.56000000000000005</v>
      </c>
      <c r="I1725" s="115">
        <v>0.48</v>
      </c>
      <c r="J1725" s="115" t="s">
        <v>350</v>
      </c>
      <c r="K1725" s="115">
        <v>1.345708117605E-2</v>
      </c>
      <c r="L1725" s="115">
        <v>3697.8004848815399</v>
      </c>
      <c r="M1725" s="115">
        <v>9.8268508552387299</v>
      </c>
      <c r="N1725" s="115">
        <v>1.6552228789129499</v>
      </c>
      <c r="O1725" s="115">
        <v>0.13224072966393</v>
      </c>
      <c r="P1725" s="115">
        <v>2.227446864599E-2</v>
      </c>
      <c r="Q1725" s="115">
        <v>49.761601297906502</v>
      </c>
      <c r="R1725" s="115">
        <v>1330</v>
      </c>
      <c r="S1725" s="115" t="s">
        <v>354</v>
      </c>
      <c r="T1725" s="115">
        <v>1330</v>
      </c>
      <c r="U1725" s="115" t="s">
        <v>352</v>
      </c>
      <c r="V1725" s="115" t="s">
        <v>350</v>
      </c>
      <c r="Z1725" s="115">
        <v>0</v>
      </c>
      <c r="AA1725" s="115">
        <v>1</v>
      </c>
      <c r="AB1725" s="115">
        <v>0.13224072966393</v>
      </c>
      <c r="AC1725" s="115">
        <v>2.227446864599E-2</v>
      </c>
      <c r="AD1725" s="115">
        <v>122.043043733313</v>
      </c>
      <c r="AF1725" s="115">
        <v>-1</v>
      </c>
      <c r="AG1725" s="115">
        <v>-1</v>
      </c>
      <c r="AH1725" s="115">
        <v>-1</v>
      </c>
      <c r="AI1725" s="115">
        <v>-1</v>
      </c>
      <c r="AJ1725" s="115">
        <v>0</v>
      </c>
      <c r="AM1725" s="115" t="s">
        <v>348</v>
      </c>
      <c r="AN1725" s="115">
        <v>-1</v>
      </c>
      <c r="AQ1725" s="115">
        <v>609</v>
      </c>
      <c r="AR1725" s="115" t="s">
        <v>249</v>
      </c>
      <c r="AS1725" s="115" t="s">
        <v>358</v>
      </c>
      <c r="AT1725" s="115" t="s">
        <v>296</v>
      </c>
      <c r="AV1725" s="115">
        <v>29.881374261004598</v>
      </c>
      <c r="AW1725" s="115">
        <v>9.8980570700000006E-2</v>
      </c>
    </row>
    <row r="1726" spans="1:49" x14ac:dyDescent="0.25">
      <c r="A1726" s="117">
        <v>550000</v>
      </c>
      <c r="B1726" s="117">
        <v>870000</v>
      </c>
      <c r="C1726" s="117">
        <v>870000</v>
      </c>
      <c r="D1726" s="115" t="s">
        <v>342</v>
      </c>
      <c r="E1726" s="115" t="s">
        <v>13</v>
      </c>
      <c r="F1726" s="115" t="s">
        <v>343</v>
      </c>
      <c r="G1726" s="115" t="s">
        <v>344</v>
      </c>
      <c r="H1726" s="115">
        <v>0.56000000000000005</v>
      </c>
      <c r="I1726" s="115">
        <v>0.48</v>
      </c>
      <c r="J1726" s="115" t="s">
        <v>350</v>
      </c>
      <c r="K1726" s="115">
        <v>1.86441413841E-3</v>
      </c>
      <c r="L1726" s="115">
        <v>3697.8004848815399</v>
      </c>
      <c r="M1726" s="115">
        <v>9.8268508552387299</v>
      </c>
      <c r="N1726" s="115">
        <v>1.6552228789129499</v>
      </c>
      <c r="O1726" s="115">
        <v>1.8321319670640001E-2</v>
      </c>
      <c r="P1726" s="115">
        <v>3.0860209376800001E-3</v>
      </c>
      <c r="Q1726" s="115">
        <v>6.8942315050657896</v>
      </c>
      <c r="R1726" s="115">
        <v>1330</v>
      </c>
      <c r="S1726" s="115" t="s">
        <v>354</v>
      </c>
      <c r="T1726" s="115">
        <v>1330</v>
      </c>
      <c r="U1726" s="115" t="s">
        <v>352</v>
      </c>
      <c r="V1726" s="115" t="s">
        <v>350</v>
      </c>
      <c r="Z1726" s="115">
        <v>0</v>
      </c>
      <c r="AA1726" s="115">
        <v>1</v>
      </c>
      <c r="AB1726" s="115">
        <v>1.8321319670640001E-2</v>
      </c>
      <c r="AC1726" s="115">
        <v>3.0860209376800001E-3</v>
      </c>
      <c r="AD1726" s="115">
        <v>72.695829360118694</v>
      </c>
      <c r="AF1726" s="115">
        <v>-1</v>
      </c>
      <c r="AG1726" s="115">
        <v>-1</v>
      </c>
      <c r="AH1726" s="115">
        <v>-1</v>
      </c>
      <c r="AI1726" s="115">
        <v>-1</v>
      </c>
      <c r="AJ1726" s="115">
        <v>0</v>
      </c>
      <c r="AM1726" s="115" t="s">
        <v>348</v>
      </c>
      <c r="AN1726" s="115">
        <v>-1</v>
      </c>
      <c r="AQ1726" s="115">
        <v>609</v>
      </c>
      <c r="AR1726" s="115" t="s">
        <v>249</v>
      </c>
      <c r="AS1726" s="115" t="s">
        <v>358</v>
      </c>
      <c r="AT1726" s="115" t="s">
        <v>296</v>
      </c>
      <c r="AV1726" s="115">
        <v>15.6137495106411</v>
      </c>
      <c r="AW1726" s="115">
        <v>5.8958499099999999E-2</v>
      </c>
    </row>
    <row r="1727" spans="1:49" x14ac:dyDescent="0.25">
      <c r="A1727" s="117">
        <v>550000</v>
      </c>
      <c r="B1727" s="117">
        <v>870000</v>
      </c>
      <c r="C1727" s="117">
        <v>870000</v>
      </c>
      <c r="D1727" s="115" t="s">
        <v>342</v>
      </c>
      <c r="E1727" s="115" t="s">
        <v>13</v>
      </c>
      <c r="F1727" s="115" t="s">
        <v>343</v>
      </c>
      <c r="G1727" s="115" t="s">
        <v>344</v>
      </c>
      <c r="H1727" s="115">
        <v>0.56000000000000005</v>
      </c>
      <c r="I1727" s="115">
        <v>0.48</v>
      </c>
      <c r="J1727" s="115" t="s">
        <v>350</v>
      </c>
      <c r="K1727" s="115">
        <v>8.6400530326259994E-2</v>
      </c>
      <c r="L1727" s="115">
        <v>3697.8004848815399</v>
      </c>
      <c r="M1727" s="115">
        <v>9.8268508552387299</v>
      </c>
      <c r="N1727" s="115">
        <v>1.6552228789129499</v>
      </c>
      <c r="O1727" s="115">
        <v>0.84904512532971999</v>
      </c>
      <c r="P1727" s="115">
        <v>0.14301213454624001</v>
      </c>
      <c r="Q1727" s="115">
        <v>319.49192293448101</v>
      </c>
      <c r="R1727" s="115">
        <v>1210</v>
      </c>
      <c r="S1727" s="115" t="s">
        <v>353</v>
      </c>
      <c r="T1727" s="115">
        <v>1210</v>
      </c>
      <c r="U1727" s="115" t="s">
        <v>352</v>
      </c>
      <c r="V1727" s="115" t="s">
        <v>350</v>
      </c>
      <c r="Z1727" s="115">
        <v>0</v>
      </c>
      <c r="AA1727" s="115">
        <v>1</v>
      </c>
      <c r="AB1727" s="115">
        <v>0.84904512532971999</v>
      </c>
      <c r="AC1727" s="115">
        <v>0.14301213454624001</v>
      </c>
      <c r="AD1727" s="115">
        <v>1163.4801650806301</v>
      </c>
      <c r="AF1727" s="115">
        <v>-1</v>
      </c>
      <c r="AG1727" s="115">
        <v>-1</v>
      </c>
      <c r="AH1727" s="115">
        <v>-1</v>
      </c>
      <c r="AI1727" s="115">
        <v>-1</v>
      </c>
      <c r="AJ1727" s="115">
        <v>0</v>
      </c>
      <c r="AM1727" s="115" t="s">
        <v>348</v>
      </c>
      <c r="AN1727" s="115">
        <v>-1</v>
      </c>
      <c r="AQ1727" s="115">
        <v>609</v>
      </c>
      <c r="AR1727" s="115" t="s">
        <v>249</v>
      </c>
      <c r="AS1727" s="115" t="s">
        <v>358</v>
      </c>
      <c r="AT1727" s="115" t="s">
        <v>296</v>
      </c>
      <c r="AV1727" s="115">
        <v>86.985912956730999</v>
      </c>
      <c r="AW1727" s="115">
        <v>0.94361732769999995</v>
      </c>
    </row>
    <row r="1728" spans="1:49" x14ac:dyDescent="0.25">
      <c r="A1728" s="117">
        <v>550000</v>
      </c>
      <c r="B1728" s="117">
        <v>870000</v>
      </c>
      <c r="C1728" s="117">
        <v>870000</v>
      </c>
      <c r="D1728" s="115" t="s">
        <v>342</v>
      </c>
      <c r="E1728" s="115" t="s">
        <v>13</v>
      </c>
      <c r="F1728" s="115" t="s">
        <v>343</v>
      </c>
      <c r="G1728" s="115" t="s">
        <v>344</v>
      </c>
      <c r="H1728" s="115">
        <v>0.56000000000000005</v>
      </c>
      <c r="I1728" s="115">
        <v>0.48</v>
      </c>
      <c r="J1728" s="115" t="s">
        <v>350</v>
      </c>
      <c r="K1728" s="115">
        <v>3.4608525528599998E-2</v>
      </c>
      <c r="L1728" s="115">
        <v>3697.8004848815399</v>
      </c>
      <c r="M1728" s="115">
        <v>9.8268508552387299</v>
      </c>
      <c r="N1728" s="115">
        <v>1.6552228789129499</v>
      </c>
      <c r="O1728" s="115">
        <v>0.34009281868927999</v>
      </c>
      <c r="P1728" s="115">
        <v>5.7284823260380001E-2</v>
      </c>
      <c r="Q1728" s="115">
        <v>127.975422480696</v>
      </c>
      <c r="R1728" s="115">
        <v>1300</v>
      </c>
      <c r="S1728" s="115" t="s">
        <v>346</v>
      </c>
      <c r="T1728" s="115">
        <v>1300</v>
      </c>
      <c r="U1728" s="115" t="s">
        <v>352</v>
      </c>
      <c r="V1728" s="115" t="s">
        <v>350</v>
      </c>
      <c r="Z1728" s="115">
        <v>0</v>
      </c>
      <c r="AA1728" s="115">
        <v>1</v>
      </c>
      <c r="AB1728" s="115">
        <v>0.34009281868927999</v>
      </c>
      <c r="AC1728" s="115">
        <v>5.7284823260380001E-2</v>
      </c>
      <c r="AD1728" s="115">
        <v>743.96984387953603</v>
      </c>
      <c r="AF1728" s="115">
        <v>-1</v>
      </c>
      <c r="AG1728" s="115">
        <v>-1</v>
      </c>
      <c r="AH1728" s="115">
        <v>-1</v>
      </c>
      <c r="AI1728" s="115">
        <v>-1</v>
      </c>
      <c r="AJ1728" s="115">
        <v>0</v>
      </c>
      <c r="AM1728" s="115" t="s">
        <v>348</v>
      </c>
      <c r="AN1728" s="115">
        <v>-1</v>
      </c>
      <c r="AQ1728" s="115">
        <v>609</v>
      </c>
      <c r="AR1728" s="115" t="s">
        <v>249</v>
      </c>
      <c r="AS1728" s="115" t="s">
        <v>358</v>
      </c>
      <c r="AT1728" s="115" t="s">
        <v>296</v>
      </c>
      <c r="AV1728" s="115">
        <v>57.856314748778701</v>
      </c>
      <c r="AW1728" s="115">
        <v>0.60338186849999997</v>
      </c>
    </row>
    <row r="1729" spans="1:49" x14ac:dyDescent="0.25">
      <c r="A1729" s="117">
        <v>550000</v>
      </c>
      <c r="B1729" s="117">
        <v>870000</v>
      </c>
      <c r="C1729" s="117">
        <v>870000</v>
      </c>
      <c r="D1729" s="115" t="s">
        <v>342</v>
      </c>
      <c r="E1729" s="115" t="s">
        <v>13</v>
      </c>
      <c r="F1729" s="115" t="s">
        <v>343</v>
      </c>
      <c r="G1729" s="115" t="s">
        <v>344</v>
      </c>
      <c r="H1729" s="115">
        <v>0.56000000000000005</v>
      </c>
      <c r="I1729" s="115">
        <v>0.48</v>
      </c>
      <c r="J1729" s="115" t="s">
        <v>350</v>
      </c>
      <c r="K1729" s="115">
        <v>6.8329321660000003E-5</v>
      </c>
      <c r="L1729" s="115">
        <v>3697.3813855888002</v>
      </c>
      <c r="M1729" s="115">
        <v>9.2096594654569905</v>
      </c>
      <c r="N1729" s="115">
        <v>1.3542620814797801</v>
      </c>
      <c r="O1729" s="115">
        <v>6.2928978405000005E-4</v>
      </c>
      <c r="P1729" s="115">
        <v>9.2535809380000001E-5</v>
      </c>
      <c r="Q1729" s="115">
        <v>0.25263956201776999</v>
      </c>
      <c r="R1729" s="115">
        <v>1200</v>
      </c>
      <c r="S1729" s="115" t="s">
        <v>351</v>
      </c>
      <c r="T1729" s="115">
        <v>1200</v>
      </c>
      <c r="U1729" s="115" t="s">
        <v>352</v>
      </c>
      <c r="V1729" s="115" t="s">
        <v>350</v>
      </c>
      <c r="Z1729" s="115">
        <v>0</v>
      </c>
      <c r="AA1729" s="115">
        <v>1</v>
      </c>
      <c r="AB1729" s="115">
        <v>6.2928978405000005E-4</v>
      </c>
      <c r="AC1729" s="115">
        <v>9.2535809380000001E-5</v>
      </c>
      <c r="AD1729" s="115">
        <v>891.12738895780501</v>
      </c>
      <c r="AF1729" s="115">
        <v>-1</v>
      </c>
      <c r="AG1729" s="115">
        <v>-1</v>
      </c>
      <c r="AH1729" s="115">
        <v>-1</v>
      </c>
      <c r="AI1729" s="115">
        <v>-1</v>
      </c>
      <c r="AJ1729" s="115">
        <v>0</v>
      </c>
      <c r="AM1729" s="115" t="s">
        <v>348</v>
      </c>
      <c r="AN1729" s="115">
        <v>-1</v>
      </c>
      <c r="AQ1729" s="115">
        <v>609</v>
      </c>
      <c r="AR1729" s="115" t="s">
        <v>249</v>
      </c>
      <c r="AS1729" s="115" t="s">
        <v>358</v>
      </c>
      <c r="AT1729" s="115" t="s">
        <v>296</v>
      </c>
      <c r="AV1729" s="115">
        <v>5.4449223498225496</v>
      </c>
      <c r="AW1729" s="115">
        <v>0.7227310535</v>
      </c>
    </row>
    <row r="1730" spans="1:49" x14ac:dyDescent="0.25">
      <c r="A1730" s="117">
        <v>550000</v>
      </c>
      <c r="B1730" s="117">
        <v>870000</v>
      </c>
      <c r="C1730" s="117">
        <v>870000</v>
      </c>
      <c r="D1730" s="115" t="s">
        <v>342</v>
      </c>
      <c r="E1730" s="115" t="s">
        <v>13</v>
      </c>
      <c r="F1730" s="115" t="s">
        <v>343</v>
      </c>
      <c r="G1730" s="115" t="s">
        <v>344</v>
      </c>
      <c r="H1730" s="115">
        <v>0.56000000000000005</v>
      </c>
      <c r="I1730" s="115">
        <v>0.48</v>
      </c>
      <c r="J1730" s="115" t="s">
        <v>350</v>
      </c>
      <c r="K1730" s="117">
        <v>1.5645980570000001E-6</v>
      </c>
      <c r="L1730" s="115">
        <v>3697.3813855888002</v>
      </c>
      <c r="M1730" s="115">
        <v>9.2096594654569905</v>
      </c>
      <c r="N1730" s="115">
        <v>1.3542620814797801</v>
      </c>
      <c r="O1730" s="115">
        <v>1.44094153E-5</v>
      </c>
      <c r="P1730" s="117">
        <v>2.1188758213519998E-6</v>
      </c>
      <c r="Q1730" s="115">
        <v>5.78491573188E-3</v>
      </c>
      <c r="R1730" s="115">
        <v>1200</v>
      </c>
      <c r="S1730" s="115" t="s">
        <v>351</v>
      </c>
      <c r="T1730" s="115">
        <v>1200</v>
      </c>
      <c r="U1730" s="115" t="s">
        <v>352</v>
      </c>
      <c r="V1730" s="115" t="s">
        <v>350</v>
      </c>
      <c r="Z1730" s="115">
        <v>0</v>
      </c>
      <c r="AA1730" s="115">
        <v>1</v>
      </c>
      <c r="AB1730" s="115">
        <v>1.44094153E-5</v>
      </c>
      <c r="AC1730" s="117">
        <v>2.1188758213519998E-6</v>
      </c>
      <c r="AD1730" s="115">
        <v>891.12738895780501</v>
      </c>
      <c r="AF1730" s="115">
        <v>-1</v>
      </c>
      <c r="AG1730" s="115">
        <v>-1</v>
      </c>
      <c r="AH1730" s="115">
        <v>-1</v>
      </c>
      <c r="AI1730" s="115">
        <v>-1</v>
      </c>
      <c r="AJ1730" s="115">
        <v>0</v>
      </c>
      <c r="AM1730" s="115" t="s">
        <v>348</v>
      </c>
      <c r="AN1730" s="115">
        <v>-1</v>
      </c>
      <c r="AQ1730" s="115">
        <v>609</v>
      </c>
      <c r="AR1730" s="115" t="s">
        <v>249</v>
      </c>
      <c r="AS1730" s="115" t="s">
        <v>358</v>
      </c>
      <c r="AT1730" s="115" t="s">
        <v>296</v>
      </c>
      <c r="AV1730" s="115">
        <v>4.6229807100883802</v>
      </c>
      <c r="AW1730" s="115">
        <v>0.7227310535</v>
      </c>
    </row>
    <row r="1731" spans="1:49" x14ac:dyDescent="0.25">
      <c r="A1731" s="117">
        <v>550000</v>
      </c>
      <c r="B1731" s="117">
        <v>870000</v>
      </c>
      <c r="C1731" s="117">
        <v>870000</v>
      </c>
      <c r="D1731" s="115" t="s">
        <v>342</v>
      </c>
      <c r="E1731" s="115" t="s">
        <v>13</v>
      </c>
      <c r="F1731" s="115" t="s">
        <v>343</v>
      </c>
      <c r="G1731" s="115" t="s">
        <v>344</v>
      </c>
      <c r="H1731" s="115">
        <v>0.56000000000000005</v>
      </c>
      <c r="I1731" s="115">
        <v>0.48</v>
      </c>
      <c r="J1731" s="115" t="s">
        <v>350</v>
      </c>
      <c r="K1731" s="115">
        <v>2.9770412572500001E-3</v>
      </c>
      <c r="L1731" s="115">
        <v>3682.59813766149</v>
      </c>
      <c r="M1731" s="115">
        <v>9.1751459501170505</v>
      </c>
      <c r="N1731" s="115">
        <v>1.34926546710053</v>
      </c>
      <c r="O1731" s="115">
        <v>2.731478803479E-2</v>
      </c>
      <c r="P1731" s="115">
        <v>4.0168189625400001E-3</v>
      </c>
      <c r="Q1731" s="115">
        <v>10.963246589693901</v>
      </c>
      <c r="R1731" s="115">
        <v>1210</v>
      </c>
      <c r="S1731" s="115" t="s">
        <v>353</v>
      </c>
      <c r="T1731" s="115">
        <v>1210</v>
      </c>
      <c r="U1731" s="115" t="s">
        <v>352</v>
      </c>
      <c r="V1731" s="115" t="s">
        <v>350</v>
      </c>
      <c r="Z1731" s="115">
        <v>0</v>
      </c>
      <c r="AA1731" s="115">
        <v>1</v>
      </c>
      <c r="AB1731" s="115">
        <v>2.731478803479E-2</v>
      </c>
      <c r="AC1731" s="115">
        <v>4.0168189625400001E-3</v>
      </c>
      <c r="AD1731" s="115">
        <v>417.066330651675</v>
      </c>
      <c r="AF1731" s="115">
        <v>-1</v>
      </c>
      <c r="AG1731" s="115">
        <v>-1</v>
      </c>
      <c r="AH1731" s="115">
        <v>-1</v>
      </c>
      <c r="AI1731" s="115">
        <v>-1</v>
      </c>
      <c r="AJ1731" s="115">
        <v>0</v>
      </c>
      <c r="AM1731" s="115" t="s">
        <v>348</v>
      </c>
      <c r="AN1731" s="115">
        <v>-1</v>
      </c>
      <c r="AQ1731" s="115">
        <v>609</v>
      </c>
      <c r="AR1731" s="115" t="s">
        <v>249</v>
      </c>
      <c r="AS1731" s="115" t="s">
        <v>358</v>
      </c>
      <c r="AT1731" s="115" t="s">
        <v>296</v>
      </c>
      <c r="AV1731" s="115">
        <v>25.74219302925</v>
      </c>
      <c r="AW1731" s="115">
        <v>0.33825330949999999</v>
      </c>
    </row>
    <row r="1732" spans="1:49" x14ac:dyDescent="0.25">
      <c r="A1732" s="117">
        <v>550000</v>
      </c>
      <c r="B1732" s="117">
        <v>870000</v>
      </c>
      <c r="C1732" s="117">
        <v>870000</v>
      </c>
      <c r="D1732" s="115" t="s">
        <v>342</v>
      </c>
      <c r="E1732" s="115" t="s">
        <v>13</v>
      </c>
      <c r="F1732" s="115" t="s">
        <v>343</v>
      </c>
      <c r="G1732" s="115" t="s">
        <v>344</v>
      </c>
      <c r="H1732" s="115">
        <v>0.56000000000000005</v>
      </c>
      <c r="I1732" s="115">
        <v>0.48</v>
      </c>
      <c r="J1732" s="115" t="s">
        <v>350</v>
      </c>
      <c r="K1732" s="115">
        <v>8.8875721769900006E-3</v>
      </c>
      <c r="L1732" s="115">
        <v>3682.59813766149</v>
      </c>
      <c r="M1732" s="115">
        <v>9.1751459501170505</v>
      </c>
      <c r="N1732" s="115">
        <v>1.34926546710053</v>
      </c>
      <c r="O1732" s="115">
        <v>8.1544771866160007E-2</v>
      </c>
      <c r="P1732" s="115">
        <v>1.1991694224780001E-2</v>
      </c>
      <c r="Q1732" s="115">
        <v>32.729356747348596</v>
      </c>
      <c r="R1732" s="115">
        <v>1210</v>
      </c>
      <c r="S1732" s="115" t="s">
        <v>353</v>
      </c>
      <c r="T1732" s="115">
        <v>1210</v>
      </c>
      <c r="U1732" s="115" t="s">
        <v>352</v>
      </c>
      <c r="V1732" s="115" t="s">
        <v>350</v>
      </c>
      <c r="Z1732" s="115">
        <v>0</v>
      </c>
      <c r="AA1732" s="115">
        <v>1</v>
      </c>
      <c r="AB1732" s="115">
        <v>8.1544771866160007E-2</v>
      </c>
      <c r="AC1732" s="115">
        <v>1.1991694224780001E-2</v>
      </c>
      <c r="AD1732" s="115">
        <v>337.14563398424002</v>
      </c>
      <c r="AF1732" s="115">
        <v>-1</v>
      </c>
      <c r="AG1732" s="115">
        <v>-1</v>
      </c>
      <c r="AH1732" s="115">
        <v>-1</v>
      </c>
      <c r="AI1732" s="115">
        <v>-1</v>
      </c>
      <c r="AJ1732" s="115">
        <v>0</v>
      </c>
      <c r="AM1732" s="115" t="s">
        <v>348</v>
      </c>
      <c r="AN1732" s="115">
        <v>-1</v>
      </c>
      <c r="AQ1732" s="115">
        <v>609</v>
      </c>
      <c r="AR1732" s="115" t="s">
        <v>249</v>
      </c>
      <c r="AS1732" s="115" t="s">
        <v>358</v>
      </c>
      <c r="AT1732" s="115" t="s">
        <v>296</v>
      </c>
      <c r="AV1732" s="115">
        <v>39.581124476137298</v>
      </c>
      <c r="AW1732" s="115">
        <v>0.2734352263</v>
      </c>
    </row>
    <row r="1733" spans="1:49" x14ac:dyDescent="0.25">
      <c r="A1733" s="117">
        <v>550000</v>
      </c>
      <c r="B1733" s="117">
        <v>870000</v>
      </c>
      <c r="C1733" s="117">
        <v>870000</v>
      </c>
      <c r="D1733" s="115" t="s">
        <v>342</v>
      </c>
      <c r="E1733" s="115" t="s">
        <v>13</v>
      </c>
      <c r="F1733" s="115" t="s">
        <v>343</v>
      </c>
      <c r="G1733" s="115" t="s">
        <v>344</v>
      </c>
      <c r="H1733" s="115">
        <v>0.56000000000000005</v>
      </c>
      <c r="I1733" s="115">
        <v>0.48</v>
      </c>
      <c r="J1733" s="115" t="s">
        <v>350</v>
      </c>
      <c r="K1733" s="115">
        <v>1.6670513217380001E-2</v>
      </c>
      <c r="L1733" s="115">
        <v>3682.59813724993</v>
      </c>
      <c r="M1733" s="115">
        <v>9.1751459490916503</v>
      </c>
      <c r="N1733" s="115">
        <v>1.3492654669497299</v>
      </c>
      <c r="O1733" s="115">
        <v>0.15295439181574</v>
      </c>
      <c r="P1733" s="115">
        <v>2.2492947800540002E-2</v>
      </c>
      <c r="Q1733" s="115">
        <v>61.390800921331298</v>
      </c>
      <c r="R1733" s="115">
        <v>1210</v>
      </c>
      <c r="S1733" s="115" t="s">
        <v>353</v>
      </c>
      <c r="T1733" s="115">
        <v>1210</v>
      </c>
      <c r="U1733" s="115" t="s">
        <v>352</v>
      </c>
      <c r="V1733" s="115" t="s">
        <v>350</v>
      </c>
      <c r="Z1733" s="115">
        <v>0</v>
      </c>
      <c r="AA1733" s="115">
        <v>1</v>
      </c>
      <c r="AB1733" s="115">
        <v>0.15295439181574</v>
      </c>
      <c r="AC1733" s="115">
        <v>2.2492947800540002E-2</v>
      </c>
      <c r="AD1733" s="115">
        <v>327.56005848941101</v>
      </c>
      <c r="AF1733" s="115">
        <v>-1</v>
      </c>
      <c r="AG1733" s="115">
        <v>-1</v>
      </c>
      <c r="AH1733" s="115">
        <v>-1</v>
      </c>
      <c r="AI1733" s="115">
        <v>-1</v>
      </c>
      <c r="AJ1733" s="115">
        <v>0</v>
      </c>
      <c r="AM1733" s="115" t="s">
        <v>348</v>
      </c>
      <c r="AN1733" s="115">
        <v>-1</v>
      </c>
      <c r="AQ1733" s="115">
        <v>609</v>
      </c>
      <c r="AR1733" s="115" t="s">
        <v>249</v>
      </c>
      <c r="AS1733" s="115" t="s">
        <v>358</v>
      </c>
      <c r="AT1733" s="115" t="s">
        <v>296</v>
      </c>
      <c r="AV1733" s="115">
        <v>34.0681904646029</v>
      </c>
      <c r="AW1733" s="115">
        <v>0.26566103689999998</v>
      </c>
    </row>
    <row r="1734" spans="1:49" x14ac:dyDescent="0.25">
      <c r="A1734" s="117">
        <v>550000</v>
      </c>
      <c r="B1734" s="117">
        <v>870000</v>
      </c>
      <c r="C1734" s="117">
        <v>870000</v>
      </c>
      <c r="D1734" s="115" t="s">
        <v>342</v>
      </c>
      <c r="E1734" s="115" t="s">
        <v>13</v>
      </c>
      <c r="F1734" s="115" t="s">
        <v>343</v>
      </c>
      <c r="G1734" s="115" t="s">
        <v>344</v>
      </c>
      <c r="H1734" s="115">
        <v>0.56000000000000005</v>
      </c>
      <c r="I1734" s="115">
        <v>0.48</v>
      </c>
      <c r="J1734" s="115" t="s">
        <v>350</v>
      </c>
      <c r="K1734" s="115">
        <v>9.3796862238140002E-2</v>
      </c>
      <c r="L1734" s="115">
        <v>3682.59813724993</v>
      </c>
      <c r="M1734" s="115">
        <v>9.1751459490916503</v>
      </c>
      <c r="N1734" s="115">
        <v>1.3492654669497299</v>
      </c>
      <c r="O1734" s="115">
        <v>0.86059990060182001</v>
      </c>
      <c r="P1734" s="115">
        <v>0.12655686712617001</v>
      </c>
      <c r="Q1734" s="115">
        <v>345.416150158081</v>
      </c>
      <c r="R1734" s="115">
        <v>1210</v>
      </c>
      <c r="S1734" s="115" t="s">
        <v>353</v>
      </c>
      <c r="T1734" s="115">
        <v>1210</v>
      </c>
      <c r="U1734" s="115" t="s">
        <v>352</v>
      </c>
      <c r="V1734" s="115" t="s">
        <v>350</v>
      </c>
      <c r="Z1734" s="115">
        <v>0</v>
      </c>
      <c r="AA1734" s="115">
        <v>1</v>
      </c>
      <c r="AB1734" s="115">
        <v>0.86059990060182001</v>
      </c>
      <c r="AC1734" s="115">
        <v>0.12655686712617001</v>
      </c>
      <c r="AD1734" s="115">
        <v>856.35555442061002</v>
      </c>
      <c r="AF1734" s="115">
        <v>-1</v>
      </c>
      <c r="AG1734" s="115">
        <v>-1</v>
      </c>
      <c r="AH1734" s="115">
        <v>-1</v>
      </c>
      <c r="AI1734" s="115">
        <v>-1</v>
      </c>
      <c r="AJ1734" s="115">
        <v>0</v>
      </c>
      <c r="AM1734" s="115" t="s">
        <v>348</v>
      </c>
      <c r="AN1734" s="115">
        <v>-1</v>
      </c>
      <c r="AQ1734" s="115">
        <v>609</v>
      </c>
      <c r="AR1734" s="115" t="s">
        <v>249</v>
      </c>
      <c r="AS1734" s="115" t="s">
        <v>358</v>
      </c>
      <c r="AT1734" s="115" t="s">
        <v>296</v>
      </c>
      <c r="AV1734" s="115">
        <v>83.051548199029398</v>
      </c>
      <c r="AW1734" s="115">
        <v>0.69453005219999997</v>
      </c>
    </row>
    <row r="1735" spans="1:49" x14ac:dyDescent="0.25">
      <c r="A1735" s="117">
        <v>550000</v>
      </c>
      <c r="B1735" s="117">
        <v>870000</v>
      </c>
      <c r="C1735" s="117">
        <v>870000</v>
      </c>
      <c r="D1735" s="115" t="s">
        <v>342</v>
      </c>
      <c r="E1735" s="115" t="s">
        <v>13</v>
      </c>
      <c r="F1735" s="115" t="s">
        <v>343</v>
      </c>
      <c r="G1735" s="115" t="s">
        <v>344</v>
      </c>
      <c r="H1735" s="115">
        <v>0.56000000000000005</v>
      </c>
      <c r="I1735" s="115">
        <v>0.48</v>
      </c>
      <c r="J1735" s="115" t="s">
        <v>350</v>
      </c>
      <c r="K1735" s="115">
        <v>2.157101748138E-2</v>
      </c>
      <c r="L1735" s="115">
        <v>3682.59813724993</v>
      </c>
      <c r="M1735" s="115">
        <v>9.1751459490916503</v>
      </c>
      <c r="N1735" s="115">
        <v>1.3492654669497299</v>
      </c>
      <c r="O1735" s="115">
        <v>0.19791723366208999</v>
      </c>
      <c r="P1735" s="115">
        <v>2.9105028974590001E-2</v>
      </c>
      <c r="Q1735" s="115">
        <v>79.437388795526701</v>
      </c>
      <c r="R1735" s="115">
        <v>1210</v>
      </c>
      <c r="S1735" s="115" t="s">
        <v>353</v>
      </c>
      <c r="T1735" s="115">
        <v>1210</v>
      </c>
      <c r="U1735" s="115" t="s">
        <v>352</v>
      </c>
      <c r="V1735" s="115" t="s">
        <v>350</v>
      </c>
      <c r="Z1735" s="115">
        <v>0</v>
      </c>
      <c r="AA1735" s="115">
        <v>1</v>
      </c>
      <c r="AB1735" s="115">
        <v>0.19791723366208999</v>
      </c>
      <c r="AC1735" s="115">
        <v>2.9105028974590001E-2</v>
      </c>
      <c r="AD1735" s="115">
        <v>233.344249791133</v>
      </c>
      <c r="AF1735" s="115">
        <v>-1</v>
      </c>
      <c r="AG1735" s="115">
        <v>-1</v>
      </c>
      <c r="AH1735" s="115">
        <v>-1</v>
      </c>
      <c r="AI1735" s="115">
        <v>-1</v>
      </c>
      <c r="AJ1735" s="115">
        <v>0</v>
      </c>
      <c r="AM1735" s="115" t="s">
        <v>348</v>
      </c>
      <c r="AN1735" s="115">
        <v>-1</v>
      </c>
      <c r="AQ1735" s="115">
        <v>609</v>
      </c>
      <c r="AR1735" s="115" t="s">
        <v>249</v>
      </c>
      <c r="AS1735" s="115" t="s">
        <v>358</v>
      </c>
      <c r="AT1735" s="115" t="s">
        <v>296</v>
      </c>
      <c r="AV1735" s="115">
        <v>37.621267758862402</v>
      </c>
      <c r="AW1735" s="115">
        <v>0.1892491888</v>
      </c>
    </row>
    <row r="1736" spans="1:49" x14ac:dyDescent="0.25">
      <c r="A1736" s="117">
        <v>550000</v>
      </c>
      <c r="B1736" s="117">
        <v>870000</v>
      </c>
      <c r="C1736" s="117">
        <v>870000</v>
      </c>
      <c r="D1736" s="115" t="s">
        <v>342</v>
      </c>
      <c r="E1736" s="115" t="s">
        <v>13</v>
      </c>
      <c r="F1736" s="115" t="s">
        <v>343</v>
      </c>
      <c r="G1736" s="115" t="s">
        <v>344</v>
      </c>
      <c r="H1736" s="115">
        <v>0.56000000000000005</v>
      </c>
      <c r="I1736" s="115">
        <v>0.48</v>
      </c>
      <c r="J1736" s="115" t="s">
        <v>350</v>
      </c>
      <c r="K1736" s="115">
        <v>0.14251655493727999</v>
      </c>
      <c r="L1736" s="115">
        <v>3682.59813724993</v>
      </c>
      <c r="M1736" s="115">
        <v>9.1751459490916503</v>
      </c>
      <c r="N1736" s="115">
        <v>1.3492654669497299</v>
      </c>
      <c r="O1736" s="115">
        <v>1.3076101917112799</v>
      </c>
      <c r="P1736" s="115">
        <v>0.19229266604551001</v>
      </c>
      <c r="Q1736" s="115">
        <v>524.83119973930502</v>
      </c>
      <c r="R1736" s="115">
        <v>1210</v>
      </c>
      <c r="S1736" s="115" t="s">
        <v>353</v>
      </c>
      <c r="T1736" s="115">
        <v>1210</v>
      </c>
      <c r="U1736" s="115" t="s">
        <v>352</v>
      </c>
      <c r="V1736" s="115" t="s">
        <v>350</v>
      </c>
      <c r="Z1736" s="115">
        <v>0</v>
      </c>
      <c r="AA1736" s="115">
        <v>1</v>
      </c>
      <c r="AB1736" s="115">
        <v>1.3076101917112799</v>
      </c>
      <c r="AC1736" s="115">
        <v>0.19229266604551001</v>
      </c>
      <c r="AD1736" s="115">
        <v>524.83119973930502</v>
      </c>
      <c r="AF1736" s="115">
        <v>-1</v>
      </c>
      <c r="AG1736" s="115">
        <v>-1</v>
      </c>
      <c r="AH1736" s="115">
        <v>-1</v>
      </c>
      <c r="AI1736" s="115">
        <v>-1</v>
      </c>
      <c r="AJ1736" s="115">
        <v>0</v>
      </c>
      <c r="AM1736" s="115" t="s">
        <v>348</v>
      </c>
      <c r="AN1736" s="115">
        <v>-1</v>
      </c>
      <c r="AQ1736" s="115">
        <v>609</v>
      </c>
      <c r="AR1736" s="115" t="s">
        <v>249</v>
      </c>
      <c r="AS1736" s="115" t="s">
        <v>358</v>
      </c>
      <c r="AT1736" s="115" t="s">
        <v>296</v>
      </c>
      <c r="AV1736" s="115">
        <v>96.182947893470796</v>
      </c>
      <c r="AW1736" s="115">
        <v>0.42565385220000002</v>
      </c>
    </row>
    <row r="1737" spans="1:49" x14ac:dyDescent="0.25">
      <c r="A1737" s="117">
        <v>550000</v>
      </c>
      <c r="B1737" s="117">
        <v>870000</v>
      </c>
      <c r="C1737" s="117">
        <v>870000</v>
      </c>
      <c r="D1737" s="115" t="s">
        <v>342</v>
      </c>
      <c r="E1737" s="115" t="s">
        <v>13</v>
      </c>
      <c r="F1737" s="115" t="s">
        <v>343</v>
      </c>
      <c r="G1737" s="115" t="s">
        <v>344</v>
      </c>
      <c r="H1737" s="115">
        <v>0.56000000000000005</v>
      </c>
      <c r="I1737" s="115">
        <v>0.48</v>
      </c>
      <c r="J1737" s="115" t="s">
        <v>350</v>
      </c>
      <c r="K1737" s="115">
        <v>0.10370574214804</v>
      </c>
      <c r="L1737" s="115">
        <v>3682.59813724993</v>
      </c>
      <c r="M1737" s="115">
        <v>9.1751459490916503</v>
      </c>
      <c r="N1737" s="115">
        <v>1.3492654669497299</v>
      </c>
      <c r="O1737" s="115">
        <v>0.95151531996719996</v>
      </c>
      <c r="P1737" s="115">
        <v>0.13992657660475</v>
      </c>
      <c r="Q1737" s="115">
        <v>381.90657285652298</v>
      </c>
      <c r="R1737" s="115">
        <v>1210</v>
      </c>
      <c r="S1737" s="115" t="s">
        <v>353</v>
      </c>
      <c r="T1737" s="115">
        <v>1210</v>
      </c>
      <c r="U1737" s="115" t="s">
        <v>352</v>
      </c>
      <c r="V1737" s="115" t="s">
        <v>350</v>
      </c>
      <c r="Z1737" s="115">
        <v>0</v>
      </c>
      <c r="AA1737" s="115">
        <v>1</v>
      </c>
      <c r="AB1737" s="115">
        <v>0.95151531996719996</v>
      </c>
      <c r="AC1737" s="115">
        <v>0.13992657660475</v>
      </c>
      <c r="AD1737" s="115">
        <v>381.90657285652298</v>
      </c>
      <c r="AF1737" s="115">
        <v>-1</v>
      </c>
      <c r="AG1737" s="115">
        <v>-1</v>
      </c>
      <c r="AH1737" s="115">
        <v>-1</v>
      </c>
      <c r="AI1737" s="115">
        <v>-1</v>
      </c>
      <c r="AJ1737" s="115">
        <v>0</v>
      </c>
      <c r="AM1737" s="115" t="s">
        <v>348</v>
      </c>
      <c r="AN1737" s="115">
        <v>-1</v>
      </c>
      <c r="AQ1737" s="115">
        <v>609</v>
      </c>
      <c r="AR1737" s="115" t="s">
        <v>249</v>
      </c>
      <c r="AS1737" s="115" t="s">
        <v>358</v>
      </c>
      <c r="AT1737" s="115" t="s">
        <v>296</v>
      </c>
      <c r="AV1737" s="115">
        <v>83.800565946686504</v>
      </c>
      <c r="AW1737" s="115">
        <v>0.30973769089999997</v>
      </c>
    </row>
    <row r="1738" spans="1:49" x14ac:dyDescent="0.25">
      <c r="A1738" s="117">
        <v>550000</v>
      </c>
      <c r="B1738" s="117">
        <v>870000</v>
      </c>
      <c r="C1738" s="117">
        <v>870000</v>
      </c>
      <c r="D1738" s="115" t="s">
        <v>342</v>
      </c>
      <c r="E1738" s="115" t="s">
        <v>13</v>
      </c>
      <c r="F1738" s="115" t="s">
        <v>343</v>
      </c>
      <c r="G1738" s="115" t="s">
        <v>344</v>
      </c>
      <c r="H1738" s="115">
        <v>0.56000000000000005</v>
      </c>
      <c r="I1738" s="115">
        <v>0.48</v>
      </c>
      <c r="J1738" s="115" t="s">
        <v>350</v>
      </c>
      <c r="K1738" s="115">
        <v>1.9091890822629999E-2</v>
      </c>
      <c r="L1738" s="115">
        <v>3682.59813724993</v>
      </c>
      <c r="M1738" s="115">
        <v>9.1751459490916503</v>
      </c>
      <c r="N1738" s="115">
        <v>1.3492654669497299</v>
      </c>
      <c r="O1738" s="115">
        <v>0.17517088474178</v>
      </c>
      <c r="P1738" s="115">
        <v>2.576002898575E-2</v>
      </c>
      <c r="Q1738" s="115">
        <v>70.307761580007295</v>
      </c>
      <c r="R1738" s="115">
        <v>1210</v>
      </c>
      <c r="S1738" s="115" t="s">
        <v>353</v>
      </c>
      <c r="T1738" s="115">
        <v>1210</v>
      </c>
      <c r="U1738" s="115" t="s">
        <v>352</v>
      </c>
      <c r="V1738" s="115" t="s">
        <v>350</v>
      </c>
      <c r="Z1738" s="115">
        <v>0</v>
      </c>
      <c r="AA1738" s="115">
        <v>1</v>
      </c>
      <c r="AB1738" s="115">
        <v>0.17517088474178</v>
      </c>
      <c r="AC1738" s="115">
        <v>2.576002898575E-2</v>
      </c>
      <c r="AD1738" s="115">
        <v>93.713975701802099</v>
      </c>
      <c r="AF1738" s="115">
        <v>-1</v>
      </c>
      <c r="AG1738" s="115">
        <v>-1</v>
      </c>
      <c r="AH1738" s="115">
        <v>-1</v>
      </c>
      <c r="AI1738" s="115">
        <v>-1</v>
      </c>
      <c r="AJ1738" s="115">
        <v>0</v>
      </c>
      <c r="AM1738" s="115" t="s">
        <v>348</v>
      </c>
      <c r="AN1738" s="115">
        <v>-1</v>
      </c>
      <c r="AQ1738" s="115">
        <v>609</v>
      </c>
      <c r="AR1738" s="115" t="s">
        <v>249</v>
      </c>
      <c r="AS1738" s="115" t="s">
        <v>358</v>
      </c>
      <c r="AT1738" s="115" t="s">
        <v>296</v>
      </c>
      <c r="AV1738" s="115">
        <v>35.384154942541898</v>
      </c>
      <c r="AW1738" s="115">
        <v>7.6004846500000001E-2</v>
      </c>
    </row>
    <row r="1739" spans="1:49" x14ac:dyDescent="0.25">
      <c r="A1739" s="117">
        <v>550000</v>
      </c>
      <c r="B1739" s="117">
        <v>870000</v>
      </c>
      <c r="C1739" s="117">
        <v>870000</v>
      </c>
      <c r="D1739" s="115" t="s">
        <v>342</v>
      </c>
      <c r="E1739" s="115" t="s">
        <v>13</v>
      </c>
      <c r="F1739" s="115" t="s">
        <v>343</v>
      </c>
      <c r="G1739" s="115" t="s">
        <v>344</v>
      </c>
      <c r="H1739" s="115">
        <v>0.56000000000000005</v>
      </c>
      <c r="I1739" s="115">
        <v>0.48</v>
      </c>
      <c r="J1739" s="115" t="s">
        <v>350</v>
      </c>
      <c r="K1739" s="115">
        <v>0.14066595882944</v>
      </c>
      <c r="L1739" s="115">
        <v>3682.59813724993</v>
      </c>
      <c r="M1739" s="115">
        <v>9.1751459490916503</v>
      </c>
      <c r="N1739" s="115">
        <v>1.3492654669497299</v>
      </c>
      <c r="O1739" s="115">
        <v>1.29063070232903</v>
      </c>
      <c r="P1739" s="115">
        <v>0.18979572062392999</v>
      </c>
      <c r="Q1739" s="115">
        <v>518.01619795977103</v>
      </c>
      <c r="R1739" s="115">
        <v>1210</v>
      </c>
      <c r="S1739" s="115" t="s">
        <v>353</v>
      </c>
      <c r="T1739" s="115">
        <v>1210</v>
      </c>
      <c r="U1739" s="115" t="s">
        <v>352</v>
      </c>
      <c r="V1739" s="115" t="s">
        <v>350</v>
      </c>
      <c r="Z1739" s="115">
        <v>0</v>
      </c>
      <c r="AA1739" s="115">
        <v>1</v>
      </c>
      <c r="AB1739" s="115">
        <v>1.29063070232903</v>
      </c>
      <c r="AC1739" s="115">
        <v>0.18979572062392999</v>
      </c>
      <c r="AD1739" s="115">
        <v>527.66312578952295</v>
      </c>
      <c r="AF1739" s="115">
        <v>-1</v>
      </c>
      <c r="AG1739" s="115">
        <v>-1</v>
      </c>
      <c r="AH1739" s="115">
        <v>-1</v>
      </c>
      <c r="AI1739" s="115">
        <v>-1</v>
      </c>
      <c r="AJ1739" s="115">
        <v>0</v>
      </c>
      <c r="AM1739" s="115" t="s">
        <v>348</v>
      </c>
      <c r="AN1739" s="115">
        <v>-1</v>
      </c>
      <c r="AQ1739" s="115">
        <v>609</v>
      </c>
      <c r="AR1739" s="115" t="s">
        <v>249</v>
      </c>
      <c r="AS1739" s="115" t="s">
        <v>358</v>
      </c>
      <c r="AT1739" s="115" t="s">
        <v>296</v>
      </c>
      <c r="AV1739" s="115">
        <v>94.617744183510695</v>
      </c>
      <c r="AW1739" s="115">
        <v>0.42795062919999999</v>
      </c>
    </row>
    <row r="1740" spans="1:49" x14ac:dyDescent="0.25">
      <c r="A1740" s="117">
        <v>550000</v>
      </c>
      <c r="B1740" s="117">
        <v>870000</v>
      </c>
      <c r="C1740" s="117">
        <v>870000</v>
      </c>
      <c r="D1740" s="115" t="s">
        <v>342</v>
      </c>
      <c r="E1740" s="115" t="s">
        <v>13</v>
      </c>
      <c r="F1740" s="115" t="s">
        <v>343</v>
      </c>
      <c r="G1740" s="115" t="s">
        <v>344</v>
      </c>
      <c r="H1740" s="115">
        <v>0.56000000000000005</v>
      </c>
      <c r="I1740" s="115">
        <v>0.48</v>
      </c>
      <c r="J1740" s="115" t="s">
        <v>350</v>
      </c>
      <c r="K1740" s="115">
        <v>0.10581715731748</v>
      </c>
      <c r="L1740" s="115">
        <v>3682.59813724993</v>
      </c>
      <c r="M1740" s="115">
        <v>9.1751459490916503</v>
      </c>
      <c r="N1740" s="115">
        <v>1.3492654669497299</v>
      </c>
      <c r="O1740" s="115">
        <v>0.97088786230590995</v>
      </c>
      <c r="P1740" s="115">
        <v>0.14277543617926999</v>
      </c>
      <c r="Q1740" s="115">
        <v>389.68206642645299</v>
      </c>
      <c r="R1740" s="115">
        <v>1210</v>
      </c>
      <c r="S1740" s="115" t="s">
        <v>353</v>
      </c>
      <c r="T1740" s="115">
        <v>1210</v>
      </c>
      <c r="U1740" s="115" t="s">
        <v>352</v>
      </c>
      <c r="V1740" s="115" t="s">
        <v>350</v>
      </c>
      <c r="Z1740" s="115">
        <v>0</v>
      </c>
      <c r="AA1740" s="115">
        <v>1</v>
      </c>
      <c r="AB1740" s="115">
        <v>0.97088786230590995</v>
      </c>
      <c r="AC1740" s="115">
        <v>0.14277543617926999</v>
      </c>
      <c r="AD1740" s="115">
        <v>389.68206642645299</v>
      </c>
      <c r="AF1740" s="115">
        <v>-1</v>
      </c>
      <c r="AG1740" s="115">
        <v>-1</v>
      </c>
      <c r="AH1740" s="115">
        <v>-1</v>
      </c>
      <c r="AI1740" s="115">
        <v>-1</v>
      </c>
      <c r="AJ1740" s="115">
        <v>0</v>
      </c>
      <c r="AM1740" s="115" t="s">
        <v>348</v>
      </c>
      <c r="AN1740" s="115">
        <v>-1</v>
      </c>
      <c r="AQ1740" s="115">
        <v>609</v>
      </c>
      <c r="AR1740" s="115" t="s">
        <v>249</v>
      </c>
      <c r="AS1740" s="115" t="s">
        <v>358</v>
      </c>
      <c r="AT1740" s="115" t="s">
        <v>296</v>
      </c>
      <c r="AV1740" s="115">
        <v>84.073224737340894</v>
      </c>
      <c r="AW1740" s="115">
        <v>0.31604384949999997</v>
      </c>
    </row>
    <row r="1741" spans="1:49" x14ac:dyDescent="0.25">
      <c r="A1741" s="117">
        <v>550000</v>
      </c>
      <c r="B1741" s="117">
        <v>870000</v>
      </c>
      <c r="C1741" s="117">
        <v>870000</v>
      </c>
      <c r="D1741" s="115" t="s">
        <v>342</v>
      </c>
      <c r="E1741" s="115" t="s">
        <v>13</v>
      </c>
      <c r="F1741" s="115" t="s">
        <v>343</v>
      </c>
      <c r="G1741" s="115" t="s">
        <v>344</v>
      </c>
      <c r="H1741" s="115">
        <v>0.56000000000000005</v>
      </c>
      <c r="I1741" s="115">
        <v>0.48</v>
      </c>
      <c r="J1741" s="115" t="s">
        <v>350</v>
      </c>
      <c r="K1741" s="115">
        <v>7.4299282959189999E-2</v>
      </c>
      <c r="L1741" s="115">
        <v>3682.59813724993</v>
      </c>
      <c r="M1741" s="115">
        <v>9.1751459490916503</v>
      </c>
      <c r="N1741" s="115">
        <v>1.3492654669497299</v>
      </c>
      <c r="O1741" s="115">
        <v>0.68170676506342998</v>
      </c>
      <c r="P1741" s="115">
        <v>0.10024945671596</v>
      </c>
      <c r="Q1741" s="115">
        <v>273.61440102452201</v>
      </c>
      <c r="R1741" s="115">
        <v>1210</v>
      </c>
      <c r="S1741" s="115" t="s">
        <v>353</v>
      </c>
      <c r="T1741" s="115">
        <v>1210</v>
      </c>
      <c r="U1741" s="115" t="s">
        <v>352</v>
      </c>
      <c r="V1741" s="115" t="s">
        <v>350</v>
      </c>
      <c r="Z1741" s="115">
        <v>0</v>
      </c>
      <c r="AA1741" s="115">
        <v>1</v>
      </c>
      <c r="AB1741" s="115">
        <v>0.68170676506342998</v>
      </c>
      <c r="AC1741" s="115">
        <v>0.10024945671596</v>
      </c>
      <c r="AD1741" s="115">
        <v>273.61440102452201</v>
      </c>
      <c r="AF1741" s="115">
        <v>-1</v>
      </c>
      <c r="AG1741" s="115">
        <v>-1</v>
      </c>
      <c r="AH1741" s="115">
        <v>-1</v>
      </c>
      <c r="AI1741" s="115">
        <v>-1</v>
      </c>
      <c r="AJ1741" s="115">
        <v>0</v>
      </c>
      <c r="AM1741" s="115" t="s">
        <v>348</v>
      </c>
      <c r="AN1741" s="115">
        <v>-1</v>
      </c>
      <c r="AQ1741" s="115">
        <v>609</v>
      </c>
      <c r="AR1741" s="115" t="s">
        <v>249</v>
      </c>
      <c r="AS1741" s="115" t="s">
        <v>358</v>
      </c>
      <c r="AT1741" s="115" t="s">
        <v>296</v>
      </c>
      <c r="AV1741" s="115">
        <v>80.375638695135805</v>
      </c>
      <c r="AW1741" s="115">
        <v>0.22190948990000001</v>
      </c>
    </row>
    <row r="1742" spans="1:49" x14ac:dyDescent="0.25">
      <c r="A1742" s="117">
        <v>550000</v>
      </c>
      <c r="B1742" s="117">
        <v>870000</v>
      </c>
      <c r="C1742" s="117">
        <v>870000</v>
      </c>
      <c r="D1742" s="115" t="s">
        <v>342</v>
      </c>
      <c r="E1742" s="115" t="s">
        <v>13</v>
      </c>
      <c r="F1742" s="115" t="s">
        <v>343</v>
      </c>
      <c r="G1742" s="115" t="s">
        <v>344</v>
      </c>
      <c r="H1742" s="115">
        <v>0.56000000000000005</v>
      </c>
      <c r="I1742" s="115">
        <v>0.48</v>
      </c>
      <c r="J1742" s="115" t="s">
        <v>350</v>
      </c>
      <c r="K1742" s="115">
        <v>2.2691371648150001E-2</v>
      </c>
      <c r="L1742" s="115">
        <v>3682.59813724993</v>
      </c>
      <c r="M1742" s="115">
        <v>9.1751459490916503</v>
      </c>
      <c r="N1742" s="115">
        <v>1.3492654669497299</v>
      </c>
      <c r="O1742" s="115">
        <v>0.20819664665693</v>
      </c>
      <c r="P1742" s="115">
        <v>3.061668416258E-2</v>
      </c>
      <c r="Q1742" s="115">
        <v>83.563202963156201</v>
      </c>
      <c r="R1742" s="115">
        <v>1210</v>
      </c>
      <c r="S1742" s="115" t="s">
        <v>353</v>
      </c>
      <c r="T1742" s="115">
        <v>1210</v>
      </c>
      <c r="U1742" s="115" t="s">
        <v>352</v>
      </c>
      <c r="V1742" s="115" t="s">
        <v>350</v>
      </c>
      <c r="Z1742" s="115">
        <v>0</v>
      </c>
      <c r="AA1742" s="115">
        <v>1</v>
      </c>
      <c r="AB1742" s="115">
        <v>0.20819664665693</v>
      </c>
      <c r="AC1742" s="115">
        <v>3.061668416258E-2</v>
      </c>
      <c r="AD1742" s="115">
        <v>83.563202963154794</v>
      </c>
      <c r="AF1742" s="115">
        <v>-1</v>
      </c>
      <c r="AG1742" s="115">
        <v>-1</v>
      </c>
      <c r="AH1742" s="115">
        <v>-1</v>
      </c>
      <c r="AI1742" s="115">
        <v>-1</v>
      </c>
      <c r="AJ1742" s="115">
        <v>0</v>
      </c>
      <c r="AM1742" s="115" t="s">
        <v>348</v>
      </c>
      <c r="AN1742" s="115">
        <v>-1</v>
      </c>
      <c r="AQ1742" s="115">
        <v>609</v>
      </c>
      <c r="AR1742" s="115" t="s">
        <v>249</v>
      </c>
      <c r="AS1742" s="115" t="s">
        <v>358</v>
      </c>
      <c r="AT1742" s="115" t="s">
        <v>296</v>
      </c>
      <c r="AV1742" s="115">
        <v>38.453062167434503</v>
      </c>
      <c r="AW1742" s="115">
        <v>6.7772265200000001E-2</v>
      </c>
    </row>
    <row r="1743" spans="1:49" x14ac:dyDescent="0.25">
      <c r="A1743" s="117">
        <v>550000</v>
      </c>
      <c r="B1743" s="117">
        <v>870000</v>
      </c>
      <c r="C1743" s="117">
        <v>870000</v>
      </c>
      <c r="D1743" s="115" t="s">
        <v>342</v>
      </c>
      <c r="E1743" s="115" t="s">
        <v>13</v>
      </c>
      <c r="F1743" s="115" t="s">
        <v>343</v>
      </c>
      <c r="G1743" s="115" t="s">
        <v>344</v>
      </c>
      <c r="H1743" s="115">
        <v>0.56000000000000005</v>
      </c>
      <c r="I1743" s="115">
        <v>0.48</v>
      </c>
      <c r="J1743" s="115" t="s">
        <v>345</v>
      </c>
      <c r="K1743" s="115">
        <v>1.3413974509519999E-2</v>
      </c>
      <c r="L1743" s="115">
        <v>3727.8422111027298</v>
      </c>
      <c r="M1743" s="115">
        <v>10.7079693679022</v>
      </c>
      <c r="N1743" s="115">
        <v>2.06118708650907</v>
      </c>
      <c r="O1743" s="115">
        <v>0.14363642814978</v>
      </c>
      <c r="P1743" s="115">
        <v>2.7648711037780001E-2</v>
      </c>
      <c r="Q1743" s="115">
        <v>50.005180395252196</v>
      </c>
      <c r="R1743" s="115">
        <v>1300</v>
      </c>
      <c r="S1743" s="115" t="s">
        <v>346</v>
      </c>
      <c r="T1743" s="115">
        <v>1300</v>
      </c>
      <c r="U1743" s="115" t="s">
        <v>347</v>
      </c>
      <c r="V1743" s="115" t="s">
        <v>345</v>
      </c>
      <c r="Z1743" s="115">
        <v>0</v>
      </c>
      <c r="AA1743" s="115">
        <v>1</v>
      </c>
      <c r="AB1743" s="115">
        <v>0.14363642814978</v>
      </c>
      <c r="AC1743" s="115">
        <v>2.7648711037780001E-2</v>
      </c>
      <c r="AD1743" s="115">
        <v>329.40238453596697</v>
      </c>
      <c r="AF1743" s="115">
        <v>-1</v>
      </c>
      <c r="AG1743" s="115">
        <v>-1</v>
      </c>
      <c r="AH1743" s="115">
        <v>-1</v>
      </c>
      <c r="AI1743" s="115">
        <v>-1</v>
      </c>
      <c r="AJ1743" s="115">
        <v>0</v>
      </c>
      <c r="AM1743" s="115" t="s">
        <v>348</v>
      </c>
      <c r="AN1743" s="115">
        <v>-1</v>
      </c>
      <c r="AQ1743" s="115">
        <v>609</v>
      </c>
      <c r="AR1743" s="115" t="s">
        <v>249</v>
      </c>
      <c r="AS1743" s="115" t="s">
        <v>358</v>
      </c>
      <c r="AT1743" s="115" t="s">
        <v>296</v>
      </c>
      <c r="AV1743" s="115">
        <v>37.177327999787202</v>
      </c>
      <c r="AW1743" s="115">
        <v>0.26715521860000002</v>
      </c>
    </row>
    <row r="1744" spans="1:49" x14ac:dyDescent="0.25">
      <c r="A1744" s="117">
        <v>550000</v>
      </c>
      <c r="B1744" s="117">
        <v>870000</v>
      </c>
      <c r="C1744" s="117">
        <v>870000</v>
      </c>
      <c r="D1744" s="115" t="s">
        <v>342</v>
      </c>
      <c r="E1744" s="115" t="s">
        <v>13</v>
      </c>
      <c r="F1744" s="115" t="s">
        <v>343</v>
      </c>
      <c r="G1744" s="115" t="s">
        <v>344</v>
      </c>
      <c r="H1744" s="115">
        <v>0.56000000000000005</v>
      </c>
      <c r="I1744" s="115">
        <v>0.48</v>
      </c>
      <c r="J1744" s="115" t="s">
        <v>350</v>
      </c>
      <c r="K1744" s="115">
        <v>1.3089268991699999E-3</v>
      </c>
      <c r="L1744" s="115">
        <v>3727.8422111027298</v>
      </c>
      <c r="M1744" s="115">
        <v>10.7079693679022</v>
      </c>
      <c r="N1744" s="115">
        <v>2.06118708650907</v>
      </c>
      <c r="O1744" s="115">
        <v>1.401594914121E-2</v>
      </c>
      <c r="P1744" s="115">
        <v>2.6979432217600001E-3</v>
      </c>
      <c r="Q1744" s="115">
        <v>4.8794729459998303</v>
      </c>
      <c r="R1744" s="115">
        <v>1300</v>
      </c>
      <c r="S1744" s="115" t="s">
        <v>346</v>
      </c>
      <c r="T1744" s="115">
        <v>1300</v>
      </c>
      <c r="U1744" s="115" t="s">
        <v>352</v>
      </c>
      <c r="V1744" s="115" t="s">
        <v>350</v>
      </c>
      <c r="Z1744" s="115">
        <v>0</v>
      </c>
      <c r="AA1744" s="115">
        <v>1</v>
      </c>
      <c r="AB1744" s="115">
        <v>1.401594914121E-2</v>
      </c>
      <c r="AC1744" s="115">
        <v>2.6979432217600001E-3</v>
      </c>
      <c r="AD1744" s="115">
        <v>4.8794729459991997</v>
      </c>
      <c r="AF1744" s="115">
        <v>-1</v>
      </c>
      <c r="AG1744" s="115">
        <v>-1</v>
      </c>
      <c r="AH1744" s="115">
        <v>-1</v>
      </c>
      <c r="AI1744" s="115">
        <v>-1</v>
      </c>
      <c r="AJ1744" s="115">
        <v>0</v>
      </c>
      <c r="AM1744" s="115" t="s">
        <v>348</v>
      </c>
      <c r="AN1744" s="115">
        <v>-1</v>
      </c>
      <c r="AQ1744" s="115">
        <v>609</v>
      </c>
      <c r="AR1744" s="115" t="s">
        <v>249</v>
      </c>
      <c r="AS1744" s="115" t="s">
        <v>358</v>
      </c>
      <c r="AT1744" s="115" t="s">
        <v>296</v>
      </c>
      <c r="AV1744" s="115">
        <v>12.673860002597801</v>
      </c>
      <c r="AW1744" s="115">
        <v>3.9573990000000003E-3</v>
      </c>
    </row>
    <row r="1745" spans="1:49" x14ac:dyDescent="0.25">
      <c r="A1745" s="117">
        <v>550000</v>
      </c>
      <c r="B1745" s="117">
        <v>870000</v>
      </c>
      <c r="C1745" s="117">
        <v>870000</v>
      </c>
      <c r="D1745" s="115" t="s">
        <v>342</v>
      </c>
      <c r="E1745" s="115" t="s">
        <v>13</v>
      </c>
      <c r="F1745" s="115" t="s">
        <v>343</v>
      </c>
      <c r="G1745" s="115" t="s">
        <v>344</v>
      </c>
      <c r="H1745" s="115">
        <v>0.56000000000000005</v>
      </c>
      <c r="I1745" s="115">
        <v>0.48</v>
      </c>
      <c r="J1745" s="115" t="s">
        <v>345</v>
      </c>
      <c r="K1745" s="115">
        <v>4.5285562982000003E-4</v>
      </c>
      <c r="L1745" s="115">
        <v>3727.8422111027298</v>
      </c>
      <c r="M1745" s="115">
        <v>10.7079693679022</v>
      </c>
      <c r="N1745" s="115">
        <v>2.06118708650907</v>
      </c>
      <c r="O1745" s="115">
        <v>4.84916421221E-3</v>
      </c>
      <c r="P1745" s="115">
        <v>9.3342017624000004E-4</v>
      </c>
      <c r="Q1745" s="115">
        <v>1.6881743323859599</v>
      </c>
      <c r="R1745" s="115">
        <v>1300</v>
      </c>
      <c r="S1745" s="115" t="s">
        <v>346</v>
      </c>
      <c r="T1745" s="115">
        <v>1300</v>
      </c>
      <c r="U1745" s="115" t="s">
        <v>347</v>
      </c>
      <c r="V1745" s="115" t="s">
        <v>345</v>
      </c>
      <c r="Z1745" s="115">
        <v>0</v>
      </c>
      <c r="AA1745" s="115">
        <v>1</v>
      </c>
      <c r="AB1745" s="115">
        <v>4.84916421221E-3</v>
      </c>
      <c r="AC1745" s="115">
        <v>9.3342017624000004E-4</v>
      </c>
      <c r="AD1745" s="115">
        <v>1.6881743323870699</v>
      </c>
      <c r="AF1745" s="115">
        <v>-1</v>
      </c>
      <c r="AG1745" s="115">
        <v>-1</v>
      </c>
      <c r="AH1745" s="115">
        <v>-1</v>
      </c>
      <c r="AI1745" s="115">
        <v>-1</v>
      </c>
      <c r="AJ1745" s="115">
        <v>0</v>
      </c>
      <c r="AM1745" s="115" t="s">
        <v>348</v>
      </c>
      <c r="AN1745" s="115">
        <v>-1</v>
      </c>
      <c r="AQ1745" s="115">
        <v>609</v>
      </c>
      <c r="AR1745" s="115" t="s">
        <v>249</v>
      </c>
      <c r="AS1745" s="115" t="s">
        <v>358</v>
      </c>
      <c r="AT1745" s="115" t="s">
        <v>296</v>
      </c>
      <c r="AV1745" s="115">
        <v>13.031946383759699</v>
      </c>
      <c r="AW1745" s="115">
        <v>1.3691599999999999E-3</v>
      </c>
    </row>
    <row r="1746" spans="1:49" x14ac:dyDescent="0.25">
      <c r="A1746" s="117">
        <v>550000</v>
      </c>
      <c r="B1746" s="117">
        <v>870000</v>
      </c>
      <c r="C1746" s="117">
        <v>870000</v>
      </c>
      <c r="D1746" s="115" t="s">
        <v>342</v>
      </c>
      <c r="E1746" s="115" t="s">
        <v>13</v>
      </c>
      <c r="F1746" s="115" t="s">
        <v>343</v>
      </c>
      <c r="G1746" s="115" t="s">
        <v>344</v>
      </c>
      <c r="H1746" s="115">
        <v>0.56000000000000005</v>
      </c>
      <c r="I1746" s="115">
        <v>0.48</v>
      </c>
      <c r="J1746" s="115" t="s">
        <v>350</v>
      </c>
      <c r="K1746" s="115">
        <v>9.7263170628750006E-2</v>
      </c>
      <c r="L1746" s="115">
        <v>3727.44264522311</v>
      </c>
      <c r="M1746" s="115">
        <v>10.706886355925599</v>
      </c>
      <c r="N1746" s="115">
        <v>2.0609861560358702</v>
      </c>
      <c r="O1746" s="115">
        <v>1.0413857145391101</v>
      </c>
      <c r="P1746" s="115">
        <v>0.20045804815802001</v>
      </c>
      <c r="Q1746" s="115">
        <v>362.54289001124499</v>
      </c>
      <c r="R1746" s="115">
        <v>1300</v>
      </c>
      <c r="S1746" s="115" t="s">
        <v>346</v>
      </c>
      <c r="T1746" s="115">
        <v>1300</v>
      </c>
      <c r="U1746" s="115" t="s">
        <v>352</v>
      </c>
      <c r="V1746" s="115" t="s">
        <v>350</v>
      </c>
      <c r="Z1746" s="115">
        <v>0</v>
      </c>
      <c r="AA1746" s="115">
        <v>1</v>
      </c>
      <c r="AB1746" s="115">
        <v>1.0413857145391101</v>
      </c>
      <c r="AC1746" s="115">
        <v>0.20045804815802001</v>
      </c>
      <c r="AD1746" s="115">
        <v>393.09759055996199</v>
      </c>
      <c r="AF1746" s="115">
        <v>-1</v>
      </c>
      <c r="AG1746" s="115">
        <v>-1</v>
      </c>
      <c r="AH1746" s="115">
        <v>-1</v>
      </c>
      <c r="AI1746" s="115">
        <v>-1</v>
      </c>
      <c r="AJ1746" s="115">
        <v>0</v>
      </c>
      <c r="AM1746" s="115" t="s">
        <v>348</v>
      </c>
      <c r="AN1746" s="115">
        <v>-1</v>
      </c>
      <c r="AQ1746" s="115">
        <v>609</v>
      </c>
      <c r="AR1746" s="115" t="s">
        <v>249</v>
      </c>
      <c r="AS1746" s="115" t="s">
        <v>358</v>
      </c>
      <c r="AT1746" s="115" t="s">
        <v>296</v>
      </c>
      <c r="AV1746" s="115">
        <v>110.98313218035599</v>
      </c>
      <c r="AW1746" s="115">
        <v>0.31881394210000003</v>
      </c>
    </row>
    <row r="1747" spans="1:49" x14ac:dyDescent="0.25">
      <c r="A1747" s="117">
        <v>550000</v>
      </c>
      <c r="B1747" s="117">
        <v>870000</v>
      </c>
      <c r="C1747" s="117">
        <v>870000</v>
      </c>
      <c r="D1747" s="115" t="s">
        <v>342</v>
      </c>
      <c r="E1747" s="115" t="s">
        <v>13</v>
      </c>
      <c r="F1747" s="115" t="s">
        <v>343</v>
      </c>
      <c r="G1747" s="115" t="s">
        <v>344</v>
      </c>
      <c r="H1747" s="115">
        <v>0.56000000000000005</v>
      </c>
      <c r="I1747" s="115">
        <v>0.48</v>
      </c>
      <c r="J1747" s="115" t="s">
        <v>345</v>
      </c>
      <c r="K1747" s="115">
        <v>0.11118334253304001</v>
      </c>
      <c r="L1747" s="115">
        <v>3727.44264522311</v>
      </c>
      <c r="M1747" s="115">
        <v>10.706886355925599</v>
      </c>
      <c r="N1747" s="115">
        <v>2.0609861560358702</v>
      </c>
      <c r="O1747" s="115">
        <v>1.19042741317326</v>
      </c>
      <c r="P1747" s="115">
        <v>0.22914732974240001</v>
      </c>
      <c r="Q1747" s="115">
        <v>414.42953239612098</v>
      </c>
      <c r="R1747" s="115">
        <v>1300</v>
      </c>
      <c r="S1747" s="115" t="s">
        <v>346</v>
      </c>
      <c r="T1747" s="115">
        <v>1300</v>
      </c>
      <c r="U1747" s="115" t="s">
        <v>347</v>
      </c>
      <c r="V1747" s="115" t="s">
        <v>345</v>
      </c>
      <c r="Z1747" s="115">
        <v>0</v>
      </c>
      <c r="AA1747" s="115">
        <v>1</v>
      </c>
      <c r="AB1747" s="115">
        <v>1.19042741317326</v>
      </c>
      <c r="AC1747" s="115">
        <v>0.22914732974240001</v>
      </c>
      <c r="AD1747" s="115">
        <v>832.94655487344198</v>
      </c>
      <c r="AF1747" s="115">
        <v>-1</v>
      </c>
      <c r="AG1747" s="115">
        <v>-1</v>
      </c>
      <c r="AH1747" s="115">
        <v>-1</v>
      </c>
      <c r="AI1747" s="115">
        <v>-1</v>
      </c>
      <c r="AJ1747" s="115">
        <v>0</v>
      </c>
      <c r="AM1747" s="115" t="s">
        <v>348</v>
      </c>
      <c r="AN1747" s="115">
        <v>-1</v>
      </c>
      <c r="AQ1747" s="115">
        <v>609</v>
      </c>
      <c r="AR1747" s="115" t="s">
        <v>249</v>
      </c>
      <c r="AS1747" s="115" t="s">
        <v>358</v>
      </c>
      <c r="AT1747" s="115" t="s">
        <v>296</v>
      </c>
      <c r="AV1747" s="115">
        <v>122.471457485042</v>
      </c>
      <c r="AW1747" s="115">
        <v>0.67554465119999996</v>
      </c>
    </row>
    <row r="1748" spans="1:49" x14ac:dyDescent="0.25">
      <c r="A1748" s="117">
        <v>550000</v>
      </c>
      <c r="B1748" s="117">
        <v>870000</v>
      </c>
      <c r="C1748" s="117">
        <v>870000</v>
      </c>
      <c r="D1748" s="115" t="s">
        <v>342</v>
      </c>
      <c r="E1748" s="115" t="s">
        <v>13</v>
      </c>
      <c r="F1748" s="115" t="s">
        <v>343</v>
      </c>
      <c r="G1748" s="115" t="s">
        <v>344</v>
      </c>
      <c r="H1748" s="115">
        <v>0.56000000000000005</v>
      </c>
      <c r="I1748" s="115">
        <v>0.48</v>
      </c>
      <c r="J1748" s="115" t="s">
        <v>350</v>
      </c>
      <c r="K1748" s="115">
        <v>5.5035662503999999E-3</v>
      </c>
      <c r="L1748" s="115">
        <v>3727.44264522311</v>
      </c>
      <c r="M1748" s="115">
        <v>10.706886355925599</v>
      </c>
      <c r="N1748" s="115">
        <v>2.0609861560358702</v>
      </c>
      <c r="O1748" s="115">
        <v>5.8926058395359998E-2</v>
      </c>
      <c r="P1748" s="115">
        <v>1.13427738509E-2</v>
      </c>
      <c r="Q1748" s="115">
        <v>20.514227542559102</v>
      </c>
      <c r="R1748" s="115">
        <v>1300</v>
      </c>
      <c r="S1748" s="115" t="s">
        <v>346</v>
      </c>
      <c r="T1748" s="115">
        <v>1300</v>
      </c>
      <c r="U1748" s="115" t="s">
        <v>352</v>
      </c>
      <c r="V1748" s="115" t="s">
        <v>350</v>
      </c>
      <c r="Z1748" s="115">
        <v>0</v>
      </c>
      <c r="AA1748" s="115">
        <v>1</v>
      </c>
      <c r="AB1748" s="115">
        <v>5.8926058395359998E-2</v>
      </c>
      <c r="AC1748" s="115">
        <v>1.13427738509E-2</v>
      </c>
      <c r="AD1748" s="115">
        <v>20.514227542560601</v>
      </c>
      <c r="AF1748" s="115">
        <v>-1</v>
      </c>
      <c r="AG1748" s="115">
        <v>-1</v>
      </c>
      <c r="AH1748" s="115">
        <v>-1</v>
      </c>
      <c r="AI1748" s="115">
        <v>-1</v>
      </c>
      <c r="AJ1748" s="115">
        <v>0</v>
      </c>
      <c r="AM1748" s="115" t="s">
        <v>348</v>
      </c>
      <c r="AN1748" s="115">
        <v>-1</v>
      </c>
      <c r="AQ1748" s="115">
        <v>609</v>
      </c>
      <c r="AR1748" s="115" t="s">
        <v>249</v>
      </c>
      <c r="AS1748" s="115" t="s">
        <v>358</v>
      </c>
      <c r="AT1748" s="115" t="s">
        <v>296</v>
      </c>
      <c r="AV1748" s="115">
        <v>20.364722235223599</v>
      </c>
      <c r="AW1748" s="115">
        <v>1.66376541E-2</v>
      </c>
    </row>
    <row r="1749" spans="1:49" x14ac:dyDescent="0.25">
      <c r="A1749" s="117">
        <v>550000</v>
      </c>
      <c r="B1749" s="117">
        <v>870000</v>
      </c>
      <c r="C1749" s="117">
        <v>870000</v>
      </c>
      <c r="D1749" s="115" t="s">
        <v>342</v>
      </c>
      <c r="E1749" s="115" t="s">
        <v>13</v>
      </c>
      <c r="F1749" s="115" t="s">
        <v>343</v>
      </c>
      <c r="G1749" s="115" t="s">
        <v>344</v>
      </c>
      <c r="H1749" s="115">
        <v>0.56000000000000005</v>
      </c>
      <c r="I1749" s="115">
        <v>0.48</v>
      </c>
      <c r="J1749" s="115" t="s">
        <v>345</v>
      </c>
      <c r="K1749" s="115">
        <v>5.3045134784E-4</v>
      </c>
      <c r="L1749" s="115">
        <v>3727.44264522311</v>
      </c>
      <c r="M1749" s="115">
        <v>10.706886355925599</v>
      </c>
      <c r="N1749" s="115">
        <v>2.0609861560358702</v>
      </c>
      <c r="O1749" s="115">
        <v>5.6794822986799996E-3</v>
      </c>
      <c r="P1749" s="115">
        <v>1.09325288435E-3</v>
      </c>
      <c r="Q1749" s="115">
        <v>1.97722697515862</v>
      </c>
      <c r="R1749" s="115">
        <v>1300</v>
      </c>
      <c r="S1749" s="115" t="s">
        <v>346</v>
      </c>
      <c r="T1749" s="115">
        <v>1300</v>
      </c>
      <c r="U1749" s="115" t="s">
        <v>347</v>
      </c>
      <c r="V1749" s="115" t="s">
        <v>345</v>
      </c>
      <c r="Z1749" s="115">
        <v>0</v>
      </c>
      <c r="AA1749" s="115">
        <v>1</v>
      </c>
      <c r="AB1749" s="115">
        <v>5.6794822986799996E-3</v>
      </c>
      <c r="AC1749" s="115">
        <v>1.09325288435E-3</v>
      </c>
      <c r="AD1749" s="115">
        <v>1.9772269751604099</v>
      </c>
      <c r="AF1749" s="115">
        <v>-1</v>
      </c>
      <c r="AG1749" s="115">
        <v>-1</v>
      </c>
      <c r="AH1749" s="115">
        <v>-1</v>
      </c>
      <c r="AI1749" s="115">
        <v>-1</v>
      </c>
      <c r="AJ1749" s="115">
        <v>0</v>
      </c>
      <c r="AM1749" s="115" t="s">
        <v>348</v>
      </c>
      <c r="AN1749" s="115">
        <v>-1</v>
      </c>
      <c r="AQ1749" s="115">
        <v>609</v>
      </c>
      <c r="AR1749" s="115" t="s">
        <v>249</v>
      </c>
      <c r="AS1749" s="115" t="s">
        <v>358</v>
      </c>
      <c r="AT1749" s="115" t="s">
        <v>296</v>
      </c>
      <c r="AV1749" s="115">
        <v>14.5828124489868</v>
      </c>
      <c r="AW1749" s="115">
        <v>1.6035903999999999E-3</v>
      </c>
    </row>
    <row r="1750" spans="1:49" x14ac:dyDescent="0.25">
      <c r="A1750" s="117">
        <v>550000</v>
      </c>
      <c r="B1750" s="117">
        <v>870000</v>
      </c>
      <c r="C1750" s="117">
        <v>870000</v>
      </c>
      <c r="D1750" s="115" t="s">
        <v>342</v>
      </c>
      <c r="E1750" s="115" t="s">
        <v>13</v>
      </c>
      <c r="F1750" s="115" t="s">
        <v>343</v>
      </c>
      <c r="G1750" s="115" t="s">
        <v>344</v>
      </c>
      <c r="H1750" s="115">
        <v>0.56000000000000005</v>
      </c>
      <c r="I1750" s="115">
        <v>0.48</v>
      </c>
      <c r="J1750" s="115" t="s">
        <v>350</v>
      </c>
      <c r="K1750" s="115">
        <v>0.40566498260731998</v>
      </c>
      <c r="L1750" s="115">
        <v>3692.1473047975001</v>
      </c>
      <c r="M1750" s="115">
        <v>9.1974220030874392</v>
      </c>
      <c r="N1750" s="115">
        <v>1.3524897859709899</v>
      </c>
      <c r="O1750" s="115">
        <v>3.7310720369146599</v>
      </c>
      <c r="P1750" s="115">
        <v>0.54865774550250002</v>
      </c>
      <c r="Q1750" s="115">
        <v>1497.77487218434</v>
      </c>
      <c r="R1750" s="115">
        <v>1200</v>
      </c>
      <c r="S1750" s="115" t="s">
        <v>351</v>
      </c>
      <c r="T1750" s="115">
        <v>1200</v>
      </c>
      <c r="U1750" s="115" t="s">
        <v>352</v>
      </c>
      <c r="V1750" s="115" t="s">
        <v>350</v>
      </c>
      <c r="Z1750" s="115">
        <v>0</v>
      </c>
      <c r="AA1750" s="115">
        <v>1</v>
      </c>
      <c r="AB1750" s="115">
        <v>3.7310720369146599</v>
      </c>
      <c r="AC1750" s="115">
        <v>0.54865774550250002</v>
      </c>
      <c r="AD1750" s="115">
        <v>1612.46948848489</v>
      </c>
      <c r="AF1750" s="115">
        <v>-1</v>
      </c>
      <c r="AG1750" s="115">
        <v>-1</v>
      </c>
      <c r="AH1750" s="115">
        <v>-1</v>
      </c>
      <c r="AI1750" s="115">
        <v>-1</v>
      </c>
      <c r="AJ1750" s="115">
        <v>0</v>
      </c>
      <c r="AM1750" s="115" t="s">
        <v>348</v>
      </c>
      <c r="AN1750" s="115">
        <v>-1</v>
      </c>
      <c r="AQ1750" s="115">
        <v>609</v>
      </c>
      <c r="AR1750" s="115" t="s">
        <v>249</v>
      </c>
      <c r="AS1750" s="115" t="s">
        <v>358</v>
      </c>
      <c r="AT1750" s="115" t="s">
        <v>296</v>
      </c>
      <c r="AV1750" s="115">
        <v>195.38025209782001</v>
      </c>
      <c r="AW1750" s="115">
        <v>1.3077611423</v>
      </c>
    </row>
    <row r="1751" spans="1:49" x14ac:dyDescent="0.25">
      <c r="A1751" s="117">
        <v>550000</v>
      </c>
      <c r="B1751" s="117">
        <v>870000</v>
      </c>
      <c r="C1751" s="117">
        <v>870000</v>
      </c>
      <c r="D1751" s="115" t="s">
        <v>342</v>
      </c>
      <c r="E1751" s="115" t="s">
        <v>13</v>
      </c>
      <c r="F1751" s="115" t="s">
        <v>343</v>
      </c>
      <c r="G1751" s="115" t="s">
        <v>344</v>
      </c>
      <c r="H1751" s="115">
        <v>0.56000000000000005</v>
      </c>
      <c r="I1751" s="115">
        <v>0.48</v>
      </c>
      <c r="J1751" s="115" t="s">
        <v>350</v>
      </c>
      <c r="K1751" s="115">
        <v>5.1951429159399999E-3</v>
      </c>
      <c r="L1751" s="115">
        <v>3692.1473047975001</v>
      </c>
      <c r="M1751" s="115">
        <v>9.1974220030874392</v>
      </c>
      <c r="N1751" s="115">
        <v>1.3524897859709899</v>
      </c>
      <c r="O1751" s="115">
        <v>4.7781921764310002E-2</v>
      </c>
      <c r="P1751" s="115">
        <v>7.0263777304699999E-3</v>
      </c>
      <c r="Q1751" s="115">
        <v>19.181232915151501</v>
      </c>
      <c r="R1751" s="115">
        <v>1200</v>
      </c>
      <c r="S1751" s="115" t="s">
        <v>351</v>
      </c>
      <c r="T1751" s="115">
        <v>1200</v>
      </c>
      <c r="U1751" s="115" t="s">
        <v>352</v>
      </c>
      <c r="V1751" s="115" t="s">
        <v>350</v>
      </c>
      <c r="Z1751" s="115">
        <v>0</v>
      </c>
      <c r="AA1751" s="115">
        <v>1</v>
      </c>
      <c r="AB1751" s="115">
        <v>4.7781921764310002E-2</v>
      </c>
      <c r="AC1751" s="115">
        <v>7.0263777304699999E-3</v>
      </c>
      <c r="AD1751" s="115">
        <v>1612.46948848489</v>
      </c>
      <c r="AF1751" s="115">
        <v>-1</v>
      </c>
      <c r="AG1751" s="115">
        <v>-1</v>
      </c>
      <c r="AH1751" s="115">
        <v>-1</v>
      </c>
      <c r="AI1751" s="115">
        <v>-1</v>
      </c>
      <c r="AJ1751" s="115">
        <v>0</v>
      </c>
      <c r="AM1751" s="115" t="s">
        <v>348</v>
      </c>
      <c r="AN1751" s="115">
        <v>-1</v>
      </c>
      <c r="AQ1751" s="115">
        <v>609</v>
      </c>
      <c r="AR1751" s="115" t="s">
        <v>249</v>
      </c>
      <c r="AS1751" s="115" t="s">
        <v>358</v>
      </c>
      <c r="AT1751" s="115" t="s">
        <v>296</v>
      </c>
      <c r="AV1751" s="115">
        <v>100.656461241716</v>
      </c>
      <c r="AW1751" s="115">
        <v>1.3077611423</v>
      </c>
    </row>
    <row r="1752" spans="1:49" x14ac:dyDescent="0.25">
      <c r="A1752" s="117">
        <v>550000</v>
      </c>
      <c r="B1752" s="117">
        <v>870000</v>
      </c>
      <c r="C1752" s="117">
        <v>870000</v>
      </c>
      <c r="D1752" s="115" t="s">
        <v>342</v>
      </c>
      <c r="E1752" s="115" t="s">
        <v>13</v>
      </c>
      <c r="F1752" s="115" t="s">
        <v>343</v>
      </c>
      <c r="G1752" s="115" t="s">
        <v>344</v>
      </c>
      <c r="H1752" s="115">
        <v>0.56000000000000005</v>
      </c>
      <c r="I1752" s="115">
        <v>0.48</v>
      </c>
      <c r="J1752" s="115" t="s">
        <v>350</v>
      </c>
      <c r="K1752" s="115">
        <v>0.18103399635601</v>
      </c>
      <c r="L1752" s="115">
        <v>3692.1473047975001</v>
      </c>
      <c r="M1752" s="115">
        <v>9.1974220030874392</v>
      </c>
      <c r="N1752" s="115">
        <v>1.3524897859709899</v>
      </c>
      <c r="O1752" s="115">
        <v>1.66504606139167</v>
      </c>
      <c r="P1752" s="115">
        <v>0.24484663098501999</v>
      </c>
      <c r="Q1752" s="115">
        <v>668.40418172258501</v>
      </c>
      <c r="R1752" s="115">
        <v>1210</v>
      </c>
      <c r="S1752" s="115" t="s">
        <v>353</v>
      </c>
      <c r="T1752" s="115">
        <v>1210</v>
      </c>
      <c r="U1752" s="115" t="s">
        <v>352</v>
      </c>
      <c r="V1752" s="115" t="s">
        <v>350</v>
      </c>
      <c r="Z1752" s="115">
        <v>0</v>
      </c>
      <c r="AA1752" s="115">
        <v>1</v>
      </c>
      <c r="AB1752" s="115">
        <v>1.66504606139167</v>
      </c>
      <c r="AC1752" s="115">
        <v>0.24484663098501999</v>
      </c>
      <c r="AD1752" s="115">
        <v>668.40418172258501</v>
      </c>
      <c r="AF1752" s="115">
        <v>-1</v>
      </c>
      <c r="AG1752" s="115">
        <v>-1</v>
      </c>
      <c r="AH1752" s="115">
        <v>-1</v>
      </c>
      <c r="AI1752" s="115">
        <v>-1</v>
      </c>
      <c r="AJ1752" s="115">
        <v>0</v>
      </c>
      <c r="AM1752" s="115" t="s">
        <v>348</v>
      </c>
      <c r="AN1752" s="115">
        <v>-1</v>
      </c>
      <c r="AQ1752" s="115">
        <v>609</v>
      </c>
      <c r="AR1752" s="115" t="s">
        <v>249</v>
      </c>
      <c r="AS1752" s="115" t="s">
        <v>358</v>
      </c>
      <c r="AT1752" s="115" t="s">
        <v>296</v>
      </c>
      <c r="AV1752" s="115">
        <v>116.42882332868101</v>
      </c>
      <c r="AW1752" s="115">
        <v>0.54209584889999995</v>
      </c>
    </row>
    <row r="1753" spans="1:49" x14ac:dyDescent="0.25">
      <c r="A1753" s="117">
        <v>550000</v>
      </c>
      <c r="B1753" s="117">
        <v>870000</v>
      </c>
      <c r="C1753" s="117">
        <v>870000</v>
      </c>
      <c r="D1753" s="115" t="s">
        <v>342</v>
      </c>
      <c r="E1753" s="115" t="s">
        <v>13</v>
      </c>
      <c r="F1753" s="115" t="s">
        <v>343</v>
      </c>
      <c r="G1753" s="115" t="s">
        <v>344</v>
      </c>
      <c r="H1753" s="115">
        <v>0.56000000000000005</v>
      </c>
      <c r="I1753" s="115">
        <v>0.48</v>
      </c>
      <c r="J1753" s="115" t="s">
        <v>350</v>
      </c>
      <c r="K1753" s="115">
        <v>4.4858685801319999E-2</v>
      </c>
      <c r="L1753" s="115">
        <v>3674.4298322680302</v>
      </c>
      <c r="M1753" s="115">
        <v>9.1560573706664599</v>
      </c>
      <c r="N1753" s="115">
        <v>1.34650128908871</v>
      </c>
      <c r="O1753" s="115">
        <v>0.41072870076960999</v>
      </c>
      <c r="P1753" s="115">
        <v>6.0402278258300003E-2</v>
      </c>
      <c r="Q1753" s="115">
        <v>164.83009334471899</v>
      </c>
      <c r="R1753" s="115">
        <v>1210</v>
      </c>
      <c r="S1753" s="115" t="s">
        <v>353</v>
      </c>
      <c r="T1753" s="115">
        <v>1210</v>
      </c>
      <c r="U1753" s="115" t="s">
        <v>352</v>
      </c>
      <c r="V1753" s="115" t="s">
        <v>350</v>
      </c>
      <c r="Z1753" s="115">
        <v>0</v>
      </c>
      <c r="AA1753" s="115">
        <v>1</v>
      </c>
      <c r="AB1753" s="115">
        <v>0.41072870076960999</v>
      </c>
      <c r="AC1753" s="115">
        <v>6.0402278258300003E-2</v>
      </c>
      <c r="AD1753" s="115">
        <v>890.52682750417796</v>
      </c>
      <c r="AF1753" s="115">
        <v>-1</v>
      </c>
      <c r="AG1753" s="115">
        <v>-1</v>
      </c>
      <c r="AH1753" s="115">
        <v>-1</v>
      </c>
      <c r="AI1753" s="115">
        <v>-1</v>
      </c>
      <c r="AJ1753" s="115">
        <v>0</v>
      </c>
      <c r="AM1753" s="115" t="s">
        <v>348</v>
      </c>
      <c r="AN1753" s="115">
        <v>-1</v>
      </c>
      <c r="AQ1753" s="115">
        <v>609</v>
      </c>
      <c r="AR1753" s="115" t="s">
        <v>249</v>
      </c>
      <c r="AS1753" s="115" t="s">
        <v>358</v>
      </c>
      <c r="AT1753" s="115" t="s">
        <v>296</v>
      </c>
      <c r="AV1753" s="115">
        <v>66.164766862296801</v>
      </c>
      <c r="AW1753" s="115">
        <v>0.72224398010000002</v>
      </c>
    </row>
    <row r="1754" spans="1:49" x14ac:dyDescent="0.25">
      <c r="A1754" s="117">
        <v>550000</v>
      </c>
      <c r="B1754" s="117">
        <v>870000</v>
      </c>
      <c r="C1754" s="117">
        <v>870000</v>
      </c>
      <c r="D1754" s="115" t="s">
        <v>342</v>
      </c>
      <c r="E1754" s="115" t="s">
        <v>13</v>
      </c>
      <c r="F1754" s="115" t="s">
        <v>343</v>
      </c>
      <c r="G1754" s="115" t="s">
        <v>344</v>
      </c>
      <c r="H1754" s="115">
        <v>0.56000000000000005</v>
      </c>
      <c r="I1754" s="115">
        <v>0.48</v>
      </c>
      <c r="J1754" s="115" t="s">
        <v>350</v>
      </c>
      <c r="K1754" s="115">
        <v>3.2334157024090003E-2</v>
      </c>
      <c r="L1754" s="115">
        <v>3674.4298322680302</v>
      </c>
      <c r="M1754" s="115">
        <v>9.1560573706664599</v>
      </c>
      <c r="N1754" s="115">
        <v>1.34650128908871</v>
      </c>
      <c r="O1754" s="115">
        <v>0.29605339674471998</v>
      </c>
      <c r="P1754" s="115">
        <v>4.3537984114529998E-2</v>
      </c>
      <c r="Q1754" s="115">
        <v>118.809591170562</v>
      </c>
      <c r="R1754" s="115">
        <v>1210</v>
      </c>
      <c r="S1754" s="115" t="s">
        <v>353</v>
      </c>
      <c r="T1754" s="115">
        <v>1210</v>
      </c>
      <c r="U1754" s="115" t="s">
        <v>352</v>
      </c>
      <c r="V1754" s="115" t="s">
        <v>350</v>
      </c>
      <c r="Z1754" s="115">
        <v>0</v>
      </c>
      <c r="AA1754" s="115">
        <v>1</v>
      </c>
      <c r="AB1754" s="115">
        <v>0.29605339674471998</v>
      </c>
      <c r="AC1754" s="115">
        <v>4.3537984114529998E-2</v>
      </c>
      <c r="AD1754" s="115">
        <v>782.790933271217</v>
      </c>
      <c r="AF1754" s="115">
        <v>-1</v>
      </c>
      <c r="AG1754" s="115">
        <v>-1</v>
      </c>
      <c r="AH1754" s="115">
        <v>-1</v>
      </c>
      <c r="AI1754" s="115">
        <v>-1</v>
      </c>
      <c r="AJ1754" s="115">
        <v>0</v>
      </c>
      <c r="AM1754" s="115" t="s">
        <v>348</v>
      </c>
      <c r="AN1754" s="115">
        <v>-1</v>
      </c>
      <c r="AQ1754" s="115">
        <v>609</v>
      </c>
      <c r="AR1754" s="115" t="s">
        <v>249</v>
      </c>
      <c r="AS1754" s="115" t="s">
        <v>358</v>
      </c>
      <c r="AT1754" s="115" t="s">
        <v>296</v>
      </c>
      <c r="AV1754" s="115">
        <v>58.7582985448472</v>
      </c>
      <c r="AW1754" s="115">
        <v>0.63486693699999996</v>
      </c>
    </row>
    <row r="1755" spans="1:49" x14ac:dyDescent="0.25">
      <c r="A1755" s="117">
        <v>550000</v>
      </c>
      <c r="B1755" s="117">
        <v>870000</v>
      </c>
      <c r="C1755" s="117">
        <v>870000</v>
      </c>
      <c r="D1755" s="115" t="s">
        <v>342</v>
      </c>
      <c r="E1755" s="115" t="s">
        <v>13</v>
      </c>
      <c r="F1755" s="115" t="s">
        <v>343</v>
      </c>
      <c r="G1755" s="115" t="s">
        <v>344</v>
      </c>
      <c r="H1755" s="115">
        <v>0.56000000000000005</v>
      </c>
      <c r="I1755" s="115">
        <v>0.48</v>
      </c>
      <c r="J1755" s="115" t="s">
        <v>350</v>
      </c>
      <c r="K1755" s="115">
        <v>2.121501563346E-2</v>
      </c>
      <c r="L1755" s="115">
        <v>3687.95144534783</v>
      </c>
      <c r="M1755" s="115">
        <v>9.1876587278747905</v>
      </c>
      <c r="N1755" s="115">
        <v>1.3510775106131001</v>
      </c>
      <c r="O1755" s="115">
        <v>0.19491632354682001</v>
      </c>
      <c r="P1755" s="115">
        <v>2.8663130509680002E-2</v>
      </c>
      <c r="Q1755" s="115">
        <v>78.239947568521401</v>
      </c>
      <c r="R1755" s="115">
        <v>1210</v>
      </c>
      <c r="S1755" s="115" t="s">
        <v>353</v>
      </c>
      <c r="T1755" s="115">
        <v>1210</v>
      </c>
      <c r="U1755" s="115" t="s">
        <v>352</v>
      </c>
      <c r="V1755" s="115" t="s">
        <v>350</v>
      </c>
      <c r="Z1755" s="115">
        <v>0</v>
      </c>
      <c r="AA1755" s="115">
        <v>1</v>
      </c>
      <c r="AB1755" s="115">
        <v>0.19491632354682001</v>
      </c>
      <c r="AC1755" s="115">
        <v>2.8663130509680002E-2</v>
      </c>
      <c r="AD1755" s="115">
        <v>178.69206637246299</v>
      </c>
      <c r="AF1755" s="115">
        <v>-1</v>
      </c>
      <c r="AG1755" s="115">
        <v>-1</v>
      </c>
      <c r="AH1755" s="115">
        <v>-1</v>
      </c>
      <c r="AI1755" s="115">
        <v>-1</v>
      </c>
      <c r="AJ1755" s="115">
        <v>0</v>
      </c>
      <c r="AM1755" s="115" t="s">
        <v>348</v>
      </c>
      <c r="AN1755" s="115">
        <v>-1</v>
      </c>
      <c r="AQ1755" s="115">
        <v>609</v>
      </c>
      <c r="AR1755" s="115" t="s">
        <v>249</v>
      </c>
      <c r="AS1755" s="115" t="s">
        <v>358</v>
      </c>
      <c r="AT1755" s="115" t="s">
        <v>296</v>
      </c>
      <c r="AV1755" s="115">
        <v>38.427109131406603</v>
      </c>
      <c r="AW1755" s="115">
        <v>0.144924628</v>
      </c>
    </row>
    <row r="1756" spans="1:49" x14ac:dyDescent="0.25">
      <c r="A1756" s="117">
        <v>550000</v>
      </c>
      <c r="B1756" s="117">
        <v>870000</v>
      </c>
      <c r="C1756" s="117">
        <v>870000</v>
      </c>
      <c r="D1756" s="115" t="s">
        <v>342</v>
      </c>
      <c r="E1756" s="115" t="s">
        <v>13</v>
      </c>
      <c r="F1756" s="115" t="s">
        <v>343</v>
      </c>
      <c r="G1756" s="115" t="s">
        <v>344</v>
      </c>
      <c r="H1756" s="115">
        <v>0.56000000000000005</v>
      </c>
      <c r="I1756" s="115">
        <v>0.48</v>
      </c>
      <c r="J1756" s="115" t="s">
        <v>350</v>
      </c>
      <c r="K1756" s="115">
        <v>6.3537564405229993E-2</v>
      </c>
      <c r="L1756" s="115">
        <v>3687.95144534783</v>
      </c>
      <c r="M1756" s="115">
        <v>9.1876587278747905</v>
      </c>
      <c r="N1756" s="115">
        <v>1.3510775106131001</v>
      </c>
      <c r="O1756" s="115">
        <v>0.58376145815569003</v>
      </c>
      <c r="P1756" s="115">
        <v>8.5844174347040003E-2</v>
      </c>
      <c r="Q1756" s="115">
        <v>234.323452482178</v>
      </c>
      <c r="R1756" s="115">
        <v>1210</v>
      </c>
      <c r="S1756" s="115" t="s">
        <v>353</v>
      </c>
      <c r="T1756" s="115">
        <v>1210</v>
      </c>
      <c r="U1756" s="115" t="s">
        <v>352</v>
      </c>
      <c r="V1756" s="115" t="s">
        <v>350</v>
      </c>
      <c r="Z1756" s="115">
        <v>0</v>
      </c>
      <c r="AA1756" s="115">
        <v>1</v>
      </c>
      <c r="AB1756" s="115">
        <v>0.58376145815569003</v>
      </c>
      <c r="AC1756" s="115">
        <v>8.5844174347040003E-2</v>
      </c>
      <c r="AD1756" s="115">
        <v>557.60259619868498</v>
      </c>
      <c r="AF1756" s="115">
        <v>-1</v>
      </c>
      <c r="AG1756" s="115">
        <v>-1</v>
      </c>
      <c r="AH1756" s="115">
        <v>-1</v>
      </c>
      <c r="AI1756" s="115">
        <v>-1</v>
      </c>
      <c r="AJ1756" s="115">
        <v>0</v>
      </c>
      <c r="AM1756" s="115" t="s">
        <v>348</v>
      </c>
      <c r="AN1756" s="115">
        <v>-1</v>
      </c>
      <c r="AQ1756" s="115">
        <v>609</v>
      </c>
      <c r="AR1756" s="115" t="s">
        <v>249</v>
      </c>
      <c r="AS1756" s="115" t="s">
        <v>358</v>
      </c>
      <c r="AT1756" s="115" t="s">
        <v>296</v>
      </c>
      <c r="AV1756" s="115">
        <v>68.504319493017206</v>
      </c>
      <c r="AW1756" s="115">
        <v>0.45223243810000002</v>
      </c>
    </row>
    <row r="1757" spans="1:49" x14ac:dyDescent="0.25">
      <c r="A1757" s="117">
        <v>550000</v>
      </c>
      <c r="B1757" s="117">
        <v>870000</v>
      </c>
      <c r="C1757" s="117">
        <v>870000</v>
      </c>
      <c r="D1757" s="115" t="s">
        <v>342</v>
      </c>
      <c r="E1757" s="115" t="s">
        <v>13</v>
      </c>
      <c r="F1757" s="115" t="s">
        <v>343</v>
      </c>
      <c r="G1757" s="115" t="s">
        <v>344</v>
      </c>
      <c r="H1757" s="115">
        <v>0.56000000000000005</v>
      </c>
      <c r="I1757" s="115">
        <v>0.48</v>
      </c>
      <c r="J1757" s="115" t="s">
        <v>350</v>
      </c>
      <c r="K1757" s="115">
        <v>4.9599031843820002E-2</v>
      </c>
      <c r="L1757" s="115">
        <v>3687.95144534783</v>
      </c>
      <c r="M1757" s="115">
        <v>9.1876587278747905</v>
      </c>
      <c r="N1757" s="115">
        <v>1.3510775106131001</v>
      </c>
      <c r="O1757" s="115">
        <v>0.45569897781406998</v>
      </c>
      <c r="P1757" s="115">
        <v>6.7012136472370004E-2</v>
      </c>
      <c r="Q1757" s="115">
        <v>182.91882117629399</v>
      </c>
      <c r="R1757" s="115">
        <v>1210</v>
      </c>
      <c r="S1757" s="115" t="s">
        <v>353</v>
      </c>
      <c r="T1757" s="115">
        <v>1210</v>
      </c>
      <c r="U1757" s="115" t="s">
        <v>352</v>
      </c>
      <c r="V1757" s="115" t="s">
        <v>350</v>
      </c>
      <c r="Z1757" s="115">
        <v>0</v>
      </c>
      <c r="AA1757" s="115">
        <v>1</v>
      </c>
      <c r="AB1757" s="115">
        <v>0.45569897781406998</v>
      </c>
      <c r="AC1757" s="115">
        <v>6.7012136472370004E-2</v>
      </c>
      <c r="AD1757" s="115">
        <v>462.889568554883</v>
      </c>
      <c r="AF1757" s="115">
        <v>-1</v>
      </c>
      <c r="AG1757" s="115">
        <v>-1</v>
      </c>
      <c r="AH1757" s="115">
        <v>-1</v>
      </c>
      <c r="AI1757" s="115">
        <v>-1</v>
      </c>
      <c r="AJ1757" s="115">
        <v>0</v>
      </c>
      <c r="AM1757" s="115" t="s">
        <v>348</v>
      </c>
      <c r="AN1757" s="115">
        <v>-1</v>
      </c>
      <c r="AQ1757" s="115">
        <v>609</v>
      </c>
      <c r="AR1757" s="115" t="s">
        <v>249</v>
      </c>
      <c r="AS1757" s="115" t="s">
        <v>358</v>
      </c>
      <c r="AT1757" s="115" t="s">
        <v>296</v>
      </c>
      <c r="AV1757" s="115">
        <v>59.959719990397801</v>
      </c>
      <c r="AW1757" s="115">
        <v>0.37541733049999998</v>
      </c>
    </row>
    <row r="1758" spans="1:49" x14ac:dyDescent="0.25">
      <c r="A1758" s="117">
        <v>550000</v>
      </c>
      <c r="B1758" s="117">
        <v>870000</v>
      </c>
      <c r="C1758" s="117">
        <v>870000</v>
      </c>
      <c r="D1758" s="115" t="s">
        <v>342</v>
      </c>
      <c r="E1758" s="115" t="s">
        <v>13</v>
      </c>
      <c r="F1758" s="115" t="s">
        <v>343</v>
      </c>
      <c r="G1758" s="115" t="s">
        <v>344</v>
      </c>
      <c r="H1758" s="115">
        <v>0.56000000000000005</v>
      </c>
      <c r="I1758" s="115">
        <v>0.48</v>
      </c>
      <c r="J1758" s="115" t="s">
        <v>350</v>
      </c>
      <c r="K1758" s="115">
        <v>5.0035348268490001E-2</v>
      </c>
      <c r="L1758" s="115">
        <v>3674.4298322680302</v>
      </c>
      <c r="M1758" s="115">
        <v>9.1560573706664599</v>
      </c>
      <c r="N1758" s="115">
        <v>1.34650128908871</v>
      </c>
      <c r="O1758" s="115">
        <v>0.45812651930759002</v>
      </c>
      <c r="P1758" s="115">
        <v>6.7372660943519999E-2</v>
      </c>
      <c r="Q1758" s="115">
        <v>183.85137634567101</v>
      </c>
      <c r="R1758" s="115">
        <v>1210</v>
      </c>
      <c r="S1758" s="115" t="s">
        <v>353</v>
      </c>
      <c r="T1758" s="115">
        <v>1210</v>
      </c>
      <c r="U1758" s="115" t="s">
        <v>352</v>
      </c>
      <c r="V1758" s="115" t="s">
        <v>350</v>
      </c>
      <c r="Z1758" s="115">
        <v>0</v>
      </c>
      <c r="AA1758" s="115">
        <v>1</v>
      </c>
      <c r="AB1758" s="115">
        <v>0.45812651930759002</v>
      </c>
      <c r="AC1758" s="115">
        <v>6.7372660943519999E-2</v>
      </c>
      <c r="AD1758" s="115">
        <v>768.16327305594496</v>
      </c>
      <c r="AF1758" s="115">
        <v>-1</v>
      </c>
      <c r="AG1758" s="115">
        <v>-1</v>
      </c>
      <c r="AH1758" s="115">
        <v>-1</v>
      </c>
      <c r="AI1758" s="115">
        <v>-1</v>
      </c>
      <c r="AJ1758" s="115">
        <v>0</v>
      </c>
      <c r="AM1758" s="115" t="s">
        <v>348</v>
      </c>
      <c r="AN1758" s="115">
        <v>-1</v>
      </c>
      <c r="AQ1758" s="115">
        <v>609</v>
      </c>
      <c r="AR1758" s="115" t="s">
        <v>249</v>
      </c>
      <c r="AS1758" s="115" t="s">
        <v>358</v>
      </c>
      <c r="AT1758" s="115" t="s">
        <v>296</v>
      </c>
      <c r="AV1758" s="115">
        <v>61.944045257479502</v>
      </c>
      <c r="AW1758" s="115">
        <v>0.62300346559999997</v>
      </c>
    </row>
    <row r="1759" spans="1:49" x14ac:dyDescent="0.25">
      <c r="A1759" s="117">
        <v>550000</v>
      </c>
      <c r="B1759" s="117">
        <v>870000</v>
      </c>
      <c r="C1759" s="117">
        <v>870000</v>
      </c>
      <c r="D1759" s="115" t="s">
        <v>342</v>
      </c>
      <c r="E1759" s="115" t="s">
        <v>13</v>
      </c>
      <c r="F1759" s="115" t="s">
        <v>343</v>
      </c>
      <c r="G1759" s="115" t="s">
        <v>344</v>
      </c>
      <c r="H1759" s="115">
        <v>0.56000000000000005</v>
      </c>
      <c r="I1759" s="115">
        <v>0.48</v>
      </c>
      <c r="J1759" s="115" t="s">
        <v>350</v>
      </c>
      <c r="K1759" s="115">
        <v>5.574855639384E-2</v>
      </c>
      <c r="L1759" s="115">
        <v>3674.4298322680302</v>
      </c>
      <c r="M1759" s="115">
        <v>9.1560573706664599</v>
      </c>
      <c r="N1759" s="115">
        <v>1.34650128908871</v>
      </c>
      <c r="O1759" s="115">
        <v>0.51043698067385002</v>
      </c>
      <c r="P1759" s="115">
        <v>7.5065503049140003E-2</v>
      </c>
      <c r="Q1759" s="115">
        <v>204.84415871940999</v>
      </c>
      <c r="R1759" s="115">
        <v>1210</v>
      </c>
      <c r="S1759" s="115" t="s">
        <v>353</v>
      </c>
      <c r="T1759" s="115">
        <v>1210</v>
      </c>
      <c r="U1759" s="115" t="s">
        <v>352</v>
      </c>
      <c r="V1759" s="115" t="s">
        <v>350</v>
      </c>
      <c r="Z1759" s="115">
        <v>0</v>
      </c>
      <c r="AA1759" s="115">
        <v>1</v>
      </c>
      <c r="AB1759" s="115">
        <v>0.51043698067385002</v>
      </c>
      <c r="AC1759" s="115">
        <v>7.5065503049140003E-2</v>
      </c>
      <c r="AD1759" s="115">
        <v>939.90648065862899</v>
      </c>
      <c r="AF1759" s="115">
        <v>-1</v>
      </c>
      <c r="AG1759" s="115">
        <v>-1</v>
      </c>
      <c r="AH1759" s="115">
        <v>-1</v>
      </c>
      <c r="AI1759" s="115">
        <v>-1</v>
      </c>
      <c r="AJ1759" s="115">
        <v>0</v>
      </c>
      <c r="AM1759" s="115" t="s">
        <v>348</v>
      </c>
      <c r="AN1759" s="115">
        <v>-1</v>
      </c>
      <c r="AQ1759" s="115">
        <v>609</v>
      </c>
      <c r="AR1759" s="115" t="s">
        <v>249</v>
      </c>
      <c r="AS1759" s="115" t="s">
        <v>358</v>
      </c>
      <c r="AT1759" s="115" t="s">
        <v>296</v>
      </c>
      <c r="AV1759" s="115">
        <v>71.247916872108107</v>
      </c>
      <c r="AW1759" s="115">
        <v>0.76229236060000005</v>
      </c>
    </row>
    <row r="1760" spans="1:49" x14ac:dyDescent="0.25">
      <c r="A1760" s="117">
        <v>550000</v>
      </c>
      <c r="B1760" s="117">
        <v>870000</v>
      </c>
      <c r="C1760" s="117">
        <v>870000</v>
      </c>
      <c r="D1760" s="115" t="s">
        <v>342</v>
      </c>
      <c r="E1760" s="115" t="s">
        <v>13</v>
      </c>
      <c r="F1760" s="115" t="s">
        <v>343</v>
      </c>
      <c r="G1760" s="115" t="s">
        <v>344</v>
      </c>
      <c r="H1760" s="115">
        <v>0.56000000000000005</v>
      </c>
      <c r="I1760" s="115">
        <v>0.48</v>
      </c>
      <c r="J1760" s="115" t="s">
        <v>350</v>
      </c>
      <c r="K1760" s="115">
        <v>1.9771395856299999E-3</v>
      </c>
      <c r="L1760" s="115">
        <v>3674.4298322680302</v>
      </c>
      <c r="M1760" s="115">
        <v>9.1560573706664599</v>
      </c>
      <c r="N1760" s="115">
        <v>1.34650128908871</v>
      </c>
      <c r="O1760" s="115">
        <v>1.810280347584E-2</v>
      </c>
      <c r="P1760" s="115">
        <v>2.6622210007500001E-3</v>
      </c>
      <c r="Q1760" s="115">
        <v>7.2648606759969301</v>
      </c>
      <c r="R1760" s="115">
        <v>1210</v>
      </c>
      <c r="S1760" s="115" t="s">
        <v>353</v>
      </c>
      <c r="T1760" s="115">
        <v>1210</v>
      </c>
      <c r="U1760" s="115" t="s">
        <v>352</v>
      </c>
      <c r="V1760" s="115" t="s">
        <v>350</v>
      </c>
      <c r="Z1760" s="115">
        <v>0</v>
      </c>
      <c r="AA1760" s="115">
        <v>1</v>
      </c>
      <c r="AB1760" s="115">
        <v>1.810280347584E-2</v>
      </c>
      <c r="AC1760" s="115">
        <v>2.6622210007500001E-3</v>
      </c>
      <c r="AD1760" s="115">
        <v>20.338096843267401</v>
      </c>
      <c r="AF1760" s="115">
        <v>-1</v>
      </c>
      <c r="AG1760" s="115">
        <v>-1</v>
      </c>
      <c r="AH1760" s="115">
        <v>-1</v>
      </c>
      <c r="AI1760" s="115">
        <v>-1</v>
      </c>
      <c r="AJ1760" s="115">
        <v>0</v>
      </c>
      <c r="AM1760" s="115" t="s">
        <v>348</v>
      </c>
      <c r="AN1760" s="115">
        <v>-1</v>
      </c>
      <c r="AQ1760" s="115">
        <v>609</v>
      </c>
      <c r="AR1760" s="115" t="s">
        <v>249</v>
      </c>
      <c r="AS1760" s="115" t="s">
        <v>358</v>
      </c>
      <c r="AT1760" s="115" t="s">
        <v>296</v>
      </c>
      <c r="AV1760" s="115">
        <v>17.2723249670778</v>
      </c>
      <c r="AW1760" s="115">
        <v>1.6494806800000001E-2</v>
      </c>
    </row>
    <row r="1761" spans="1:49" x14ac:dyDescent="0.25">
      <c r="A1761" s="117">
        <v>550000</v>
      </c>
      <c r="B1761" s="117">
        <v>870000</v>
      </c>
      <c r="C1761" s="117">
        <v>870000</v>
      </c>
      <c r="D1761" s="115" t="s">
        <v>342</v>
      </c>
      <c r="E1761" s="115" t="s">
        <v>13</v>
      </c>
      <c r="F1761" s="115" t="s">
        <v>343</v>
      </c>
      <c r="G1761" s="115" t="s">
        <v>344</v>
      </c>
      <c r="H1761" s="115">
        <v>0.56000000000000005</v>
      </c>
      <c r="I1761" s="115">
        <v>0.48</v>
      </c>
      <c r="J1761" s="115" t="s">
        <v>350</v>
      </c>
      <c r="K1761" s="115">
        <v>0.17081737930245</v>
      </c>
      <c r="L1761" s="115">
        <v>3679.3310155683198</v>
      </c>
      <c r="M1761" s="115">
        <v>9.1675109086425994</v>
      </c>
      <c r="N1761" s="115">
        <v>1.3481598496162801</v>
      </c>
      <c r="O1761" s="115">
        <v>1.56597018814097</v>
      </c>
      <c r="P1761" s="115">
        <v>0.23028913239224</v>
      </c>
      <c r="Q1761" s="115">
        <v>628.49368166560896</v>
      </c>
      <c r="R1761" s="115">
        <v>1200</v>
      </c>
      <c r="S1761" s="115" t="s">
        <v>351</v>
      </c>
      <c r="T1761" s="115">
        <v>1200</v>
      </c>
      <c r="U1761" s="115" t="s">
        <v>352</v>
      </c>
      <c r="V1761" s="115" t="s">
        <v>350</v>
      </c>
      <c r="Z1761" s="115">
        <v>0</v>
      </c>
      <c r="AA1761" s="115">
        <v>1</v>
      </c>
      <c r="AB1761" s="115">
        <v>1.56597018814097</v>
      </c>
      <c r="AC1761" s="115">
        <v>0.23028913239224</v>
      </c>
      <c r="AD1761" s="115">
        <v>628.49368166560896</v>
      </c>
      <c r="AF1761" s="115">
        <v>-1</v>
      </c>
      <c r="AG1761" s="115">
        <v>-1</v>
      </c>
      <c r="AH1761" s="115">
        <v>-1</v>
      </c>
      <c r="AI1761" s="115">
        <v>-1</v>
      </c>
      <c r="AJ1761" s="115">
        <v>0</v>
      </c>
      <c r="AM1761" s="115" t="s">
        <v>348</v>
      </c>
      <c r="AN1761" s="115">
        <v>-1</v>
      </c>
      <c r="AQ1761" s="115">
        <v>609</v>
      </c>
      <c r="AR1761" s="115" t="s">
        <v>249</v>
      </c>
      <c r="AS1761" s="115" t="s">
        <v>358</v>
      </c>
      <c r="AT1761" s="115" t="s">
        <v>296</v>
      </c>
      <c r="AV1761" s="115">
        <v>127.688313215416</v>
      </c>
      <c r="AW1761" s="115">
        <v>0.5097272357</v>
      </c>
    </row>
    <row r="1762" spans="1:49" x14ac:dyDescent="0.25">
      <c r="A1762" s="117">
        <v>550000</v>
      </c>
      <c r="B1762" s="117">
        <v>870000</v>
      </c>
      <c r="C1762" s="117">
        <v>870000</v>
      </c>
      <c r="D1762" s="115" t="s">
        <v>342</v>
      </c>
      <c r="E1762" s="115" t="s">
        <v>13</v>
      </c>
      <c r="F1762" s="115" t="s">
        <v>343</v>
      </c>
      <c r="G1762" s="115" t="s">
        <v>344</v>
      </c>
      <c r="H1762" s="115">
        <v>0.56000000000000005</v>
      </c>
      <c r="I1762" s="115">
        <v>0.48</v>
      </c>
      <c r="J1762" s="115" t="s">
        <v>350</v>
      </c>
      <c r="K1762" s="115">
        <v>4.6584177421509998E-2</v>
      </c>
      <c r="L1762" s="115">
        <v>3679.3310155683198</v>
      </c>
      <c r="M1762" s="115">
        <v>9.1675109086425994</v>
      </c>
      <c r="N1762" s="115">
        <v>1.3481598496162801</v>
      </c>
      <c r="O1762" s="115">
        <v>0.42706095468186001</v>
      </c>
      <c r="P1762" s="115">
        <v>6.2802917627079999E-2</v>
      </c>
      <c r="Q1762" s="115">
        <v>171.39860882171001</v>
      </c>
      <c r="R1762" s="115">
        <v>1210</v>
      </c>
      <c r="S1762" s="115" t="s">
        <v>353</v>
      </c>
      <c r="T1762" s="115">
        <v>1210</v>
      </c>
      <c r="U1762" s="115" t="s">
        <v>352</v>
      </c>
      <c r="V1762" s="115" t="s">
        <v>350</v>
      </c>
      <c r="Z1762" s="115">
        <v>0</v>
      </c>
      <c r="AA1762" s="115">
        <v>1</v>
      </c>
      <c r="AB1762" s="115">
        <v>0.42706095468186001</v>
      </c>
      <c r="AC1762" s="115">
        <v>6.2802917627079999E-2</v>
      </c>
      <c r="AD1762" s="115">
        <v>249.847064257613</v>
      </c>
      <c r="AF1762" s="115">
        <v>-1</v>
      </c>
      <c r="AG1762" s="115">
        <v>-1</v>
      </c>
      <c r="AH1762" s="115">
        <v>-1</v>
      </c>
      <c r="AI1762" s="115">
        <v>-1</v>
      </c>
      <c r="AJ1762" s="115">
        <v>0</v>
      </c>
      <c r="AM1762" s="115" t="s">
        <v>348</v>
      </c>
      <c r="AN1762" s="115">
        <v>-1</v>
      </c>
      <c r="AQ1762" s="115">
        <v>609</v>
      </c>
      <c r="AR1762" s="115" t="s">
        <v>249</v>
      </c>
      <c r="AS1762" s="115" t="s">
        <v>358</v>
      </c>
      <c r="AT1762" s="115" t="s">
        <v>296</v>
      </c>
      <c r="AV1762" s="115">
        <v>55.979562989231098</v>
      </c>
      <c r="AW1762" s="115">
        <v>0.20263346660000001</v>
      </c>
    </row>
    <row r="1763" spans="1:49" x14ac:dyDescent="0.25">
      <c r="A1763" s="117">
        <v>550000</v>
      </c>
      <c r="B1763" s="117">
        <v>870000</v>
      </c>
      <c r="C1763" s="117">
        <v>870000</v>
      </c>
      <c r="D1763" s="115" t="s">
        <v>342</v>
      </c>
      <c r="E1763" s="115" t="s">
        <v>13</v>
      </c>
      <c r="F1763" s="115" t="s">
        <v>343</v>
      </c>
      <c r="G1763" s="115" t="s">
        <v>344</v>
      </c>
      <c r="H1763" s="115">
        <v>0.56000000000000005</v>
      </c>
      <c r="I1763" s="115">
        <v>0.48</v>
      </c>
      <c r="J1763" s="115" t="s">
        <v>350</v>
      </c>
      <c r="K1763" s="115">
        <v>0.12869720221923001</v>
      </c>
      <c r="L1763" s="115">
        <v>3679.3310155683198</v>
      </c>
      <c r="M1763" s="115">
        <v>9.1675109086425994</v>
      </c>
      <c r="N1763" s="115">
        <v>1.3481598496162801</v>
      </c>
      <c r="O1763" s="115">
        <v>1.1798330052566299</v>
      </c>
      <c r="P1763" s="115">
        <v>0.17350440078991999</v>
      </c>
      <c r="Q1763" s="115">
        <v>473.51960774210602</v>
      </c>
      <c r="R1763" s="115">
        <v>1210</v>
      </c>
      <c r="S1763" s="115" t="s">
        <v>353</v>
      </c>
      <c r="T1763" s="115">
        <v>1210</v>
      </c>
      <c r="U1763" s="115" t="s">
        <v>352</v>
      </c>
      <c r="V1763" s="115" t="s">
        <v>350</v>
      </c>
      <c r="Z1763" s="115">
        <v>0</v>
      </c>
      <c r="AA1763" s="115">
        <v>1</v>
      </c>
      <c r="AB1763" s="115">
        <v>1.1798330052566299</v>
      </c>
      <c r="AC1763" s="115">
        <v>0.17350440078991999</v>
      </c>
      <c r="AD1763" s="115">
        <v>627.44716201432004</v>
      </c>
      <c r="AF1763" s="115">
        <v>-1</v>
      </c>
      <c r="AG1763" s="115">
        <v>-1</v>
      </c>
      <c r="AH1763" s="115">
        <v>-1</v>
      </c>
      <c r="AI1763" s="115">
        <v>-1</v>
      </c>
      <c r="AJ1763" s="115">
        <v>0</v>
      </c>
      <c r="AM1763" s="115" t="s">
        <v>348</v>
      </c>
      <c r="AN1763" s="115">
        <v>-1</v>
      </c>
      <c r="AQ1763" s="115">
        <v>609</v>
      </c>
      <c r="AR1763" s="115" t="s">
        <v>249</v>
      </c>
      <c r="AS1763" s="115" t="s">
        <v>358</v>
      </c>
      <c r="AT1763" s="115" t="s">
        <v>296</v>
      </c>
      <c r="AV1763" s="115">
        <v>93.397696154729203</v>
      </c>
      <c r="AW1763" s="115">
        <v>0.50887847689999999</v>
      </c>
    </row>
    <row r="1764" spans="1:49" x14ac:dyDescent="0.25">
      <c r="A1764" s="117">
        <v>550000</v>
      </c>
      <c r="B1764" s="117">
        <v>870000</v>
      </c>
      <c r="C1764" s="117">
        <v>870000</v>
      </c>
      <c r="D1764" s="115" t="s">
        <v>342</v>
      </c>
      <c r="E1764" s="115" t="s">
        <v>13</v>
      </c>
      <c r="F1764" s="115" t="s">
        <v>343</v>
      </c>
      <c r="G1764" s="115" t="s">
        <v>344</v>
      </c>
      <c r="H1764" s="115">
        <v>0.56000000000000005</v>
      </c>
      <c r="I1764" s="115">
        <v>0.48</v>
      </c>
      <c r="J1764" s="115" t="s">
        <v>350</v>
      </c>
      <c r="K1764" s="115">
        <v>4.6016479263699998E-2</v>
      </c>
      <c r="L1764" s="115">
        <v>3679.3310155683198</v>
      </c>
      <c r="M1764" s="115">
        <v>9.1675109086425994</v>
      </c>
      <c r="N1764" s="115">
        <v>1.3481598496162801</v>
      </c>
      <c r="O1764" s="115">
        <v>0.42185657562734002</v>
      </c>
      <c r="P1764" s="115">
        <v>6.2037569764020001E-2</v>
      </c>
      <c r="Q1764" s="115">
        <v>169.30985938220601</v>
      </c>
      <c r="R1764" s="115">
        <v>1210</v>
      </c>
      <c r="S1764" s="115" t="s">
        <v>353</v>
      </c>
      <c r="T1764" s="115">
        <v>1210</v>
      </c>
      <c r="U1764" s="115" t="s">
        <v>352</v>
      </c>
      <c r="V1764" s="115" t="s">
        <v>350</v>
      </c>
      <c r="Z1764" s="115">
        <v>0</v>
      </c>
      <c r="AA1764" s="115">
        <v>1</v>
      </c>
      <c r="AB1764" s="115">
        <v>0.42185657562734002</v>
      </c>
      <c r="AC1764" s="115">
        <v>6.2037569764020001E-2</v>
      </c>
      <c r="AD1764" s="115">
        <v>217.662879991577</v>
      </c>
      <c r="AF1764" s="115">
        <v>-1</v>
      </c>
      <c r="AG1764" s="115">
        <v>-1</v>
      </c>
      <c r="AH1764" s="115">
        <v>-1</v>
      </c>
      <c r="AI1764" s="115">
        <v>-1</v>
      </c>
      <c r="AJ1764" s="115">
        <v>0</v>
      </c>
      <c r="AM1764" s="115" t="s">
        <v>348</v>
      </c>
      <c r="AN1764" s="115">
        <v>-1</v>
      </c>
      <c r="AQ1764" s="115">
        <v>609</v>
      </c>
      <c r="AR1764" s="115" t="s">
        <v>249</v>
      </c>
      <c r="AS1764" s="115" t="s">
        <v>358</v>
      </c>
      <c r="AT1764" s="115" t="s">
        <v>296</v>
      </c>
      <c r="AV1764" s="115">
        <v>57.300846529962698</v>
      </c>
      <c r="AW1764" s="115">
        <v>0.17653112730000001</v>
      </c>
    </row>
    <row r="1765" spans="1:49" x14ac:dyDescent="0.25">
      <c r="A1765" s="117">
        <v>550000</v>
      </c>
      <c r="B1765" s="117">
        <v>870000</v>
      </c>
      <c r="C1765" s="117">
        <v>870000</v>
      </c>
      <c r="D1765" s="115" t="s">
        <v>342</v>
      </c>
      <c r="E1765" s="115" t="s">
        <v>13</v>
      </c>
      <c r="F1765" s="115" t="s">
        <v>343</v>
      </c>
      <c r="G1765" s="115" t="s">
        <v>344</v>
      </c>
      <c r="H1765" s="115">
        <v>0.56000000000000005</v>
      </c>
      <c r="I1765" s="115">
        <v>0.48</v>
      </c>
      <c r="J1765" s="115" t="s">
        <v>350</v>
      </c>
      <c r="K1765" s="115">
        <v>8.9479790257200008E-3</v>
      </c>
      <c r="L1765" s="115">
        <v>3679.3310155683198</v>
      </c>
      <c r="M1765" s="115">
        <v>9.1675109086425994</v>
      </c>
      <c r="N1765" s="115">
        <v>1.3481598496162801</v>
      </c>
      <c r="O1765" s="115">
        <v>8.2030695328669995E-2</v>
      </c>
      <c r="P1765" s="115">
        <v>1.206330605769E-2</v>
      </c>
      <c r="Q1765" s="115">
        <v>32.922576756019502</v>
      </c>
      <c r="R1765" s="115">
        <v>1210</v>
      </c>
      <c r="S1765" s="115" t="s">
        <v>353</v>
      </c>
      <c r="T1765" s="115">
        <v>1210</v>
      </c>
      <c r="U1765" s="115" t="s">
        <v>352</v>
      </c>
      <c r="V1765" s="115" t="s">
        <v>350</v>
      </c>
      <c r="Z1765" s="115">
        <v>0</v>
      </c>
      <c r="AA1765" s="115">
        <v>1</v>
      </c>
      <c r="AB1765" s="115">
        <v>8.2030695328669995E-2</v>
      </c>
      <c r="AC1765" s="115">
        <v>1.206330605769E-2</v>
      </c>
      <c r="AD1765" s="115">
        <v>32.922576756018998</v>
      </c>
      <c r="AF1765" s="115">
        <v>-1</v>
      </c>
      <c r="AG1765" s="115">
        <v>-1</v>
      </c>
      <c r="AH1765" s="115">
        <v>-1</v>
      </c>
      <c r="AI1765" s="115">
        <v>-1</v>
      </c>
      <c r="AJ1765" s="115">
        <v>0</v>
      </c>
      <c r="AM1765" s="115" t="s">
        <v>348</v>
      </c>
      <c r="AN1765" s="115">
        <v>-1</v>
      </c>
      <c r="AQ1765" s="115">
        <v>609</v>
      </c>
      <c r="AR1765" s="115" t="s">
        <v>249</v>
      </c>
      <c r="AS1765" s="115" t="s">
        <v>358</v>
      </c>
      <c r="AT1765" s="115" t="s">
        <v>296</v>
      </c>
      <c r="AV1765" s="115">
        <v>29.674783529994698</v>
      </c>
      <c r="AW1765" s="115">
        <v>2.6701197699999998E-2</v>
      </c>
    </row>
    <row r="1766" spans="1:49" x14ac:dyDescent="0.25">
      <c r="A1766" s="117">
        <v>550000</v>
      </c>
      <c r="B1766" s="117">
        <v>870000</v>
      </c>
      <c r="C1766" s="117">
        <v>870000</v>
      </c>
      <c r="D1766" s="115" t="s">
        <v>342</v>
      </c>
      <c r="E1766" s="115" t="s">
        <v>13</v>
      </c>
      <c r="F1766" s="115" t="s">
        <v>343</v>
      </c>
      <c r="G1766" s="115" t="s">
        <v>344</v>
      </c>
      <c r="H1766" s="115">
        <v>0.56000000000000005</v>
      </c>
      <c r="I1766" s="115">
        <v>0.48</v>
      </c>
      <c r="J1766" s="115" t="s">
        <v>350</v>
      </c>
      <c r="K1766" s="115">
        <v>8.3774273892779999E-2</v>
      </c>
      <c r="L1766" s="115">
        <v>3679.3310155683198</v>
      </c>
      <c r="M1766" s="115">
        <v>9.1675109086425994</v>
      </c>
      <c r="N1766" s="115">
        <v>1.3481598496162801</v>
      </c>
      <c r="O1766" s="115">
        <v>0.76800156977571998</v>
      </c>
      <c r="P1766" s="115">
        <v>0.11294111249301</v>
      </c>
      <c r="Q1766" s="115">
        <v>308.233284240442</v>
      </c>
      <c r="R1766" s="115">
        <v>1210</v>
      </c>
      <c r="S1766" s="115" t="s">
        <v>353</v>
      </c>
      <c r="T1766" s="115">
        <v>1210</v>
      </c>
      <c r="U1766" s="115" t="s">
        <v>352</v>
      </c>
      <c r="V1766" s="115" t="s">
        <v>350</v>
      </c>
      <c r="Z1766" s="115">
        <v>0</v>
      </c>
      <c r="AA1766" s="115">
        <v>1</v>
      </c>
      <c r="AB1766" s="115">
        <v>0.76800156977571998</v>
      </c>
      <c r="AC1766" s="115">
        <v>0.11294111249301</v>
      </c>
      <c r="AD1766" s="115">
        <v>308.23328424044098</v>
      </c>
      <c r="AF1766" s="115">
        <v>-1</v>
      </c>
      <c r="AG1766" s="115">
        <v>-1</v>
      </c>
      <c r="AH1766" s="115">
        <v>-1</v>
      </c>
      <c r="AI1766" s="115">
        <v>-1</v>
      </c>
      <c r="AJ1766" s="115">
        <v>0</v>
      </c>
      <c r="AM1766" s="115" t="s">
        <v>348</v>
      </c>
      <c r="AN1766" s="115">
        <v>-1</v>
      </c>
      <c r="AQ1766" s="115">
        <v>609</v>
      </c>
      <c r="AR1766" s="115" t="s">
        <v>249</v>
      </c>
      <c r="AS1766" s="115" t="s">
        <v>358</v>
      </c>
      <c r="AT1766" s="115" t="s">
        <v>296</v>
      </c>
      <c r="AV1766" s="115">
        <v>80.554773799926807</v>
      </c>
      <c r="AW1766" s="115">
        <v>0.249986443</v>
      </c>
    </row>
    <row r="1767" spans="1:49" x14ac:dyDescent="0.25">
      <c r="A1767" s="117">
        <v>550000</v>
      </c>
      <c r="B1767" s="117">
        <v>870000</v>
      </c>
      <c r="C1767" s="117">
        <v>870000</v>
      </c>
      <c r="D1767" s="115" t="s">
        <v>342</v>
      </c>
      <c r="E1767" s="115" t="s">
        <v>13</v>
      </c>
      <c r="F1767" s="115" t="s">
        <v>343</v>
      </c>
      <c r="G1767" s="115" t="s">
        <v>344</v>
      </c>
      <c r="H1767" s="115">
        <v>0.56000000000000005</v>
      </c>
      <c r="I1767" s="115">
        <v>0.48</v>
      </c>
      <c r="J1767" s="115" t="s">
        <v>350</v>
      </c>
      <c r="K1767" s="115">
        <v>5.6627029745660001E-2</v>
      </c>
      <c r="L1767" s="115">
        <v>3679.3310155683198</v>
      </c>
      <c r="M1767" s="115">
        <v>9.1675109086425994</v>
      </c>
      <c r="N1767" s="115">
        <v>1.3481598496162801</v>
      </c>
      <c r="O1767" s="115">
        <v>0.51912891291744001</v>
      </c>
      <c r="P1767" s="115">
        <v>7.6342287906129999E-2</v>
      </c>
      <c r="Q1767" s="115">
        <v>208.34958686274601</v>
      </c>
      <c r="R1767" s="115">
        <v>1210</v>
      </c>
      <c r="S1767" s="115" t="s">
        <v>353</v>
      </c>
      <c r="T1767" s="115">
        <v>1210</v>
      </c>
      <c r="U1767" s="115" t="s">
        <v>352</v>
      </c>
      <c r="V1767" s="115" t="s">
        <v>350</v>
      </c>
      <c r="Z1767" s="115">
        <v>0</v>
      </c>
      <c r="AA1767" s="115">
        <v>1</v>
      </c>
      <c r="AB1767" s="115">
        <v>0.51912891291744001</v>
      </c>
      <c r="AC1767" s="115">
        <v>7.6342287906129999E-2</v>
      </c>
      <c r="AD1767" s="115">
        <v>208.34958686274399</v>
      </c>
      <c r="AF1767" s="115">
        <v>-1</v>
      </c>
      <c r="AG1767" s="115">
        <v>-1</v>
      </c>
      <c r="AH1767" s="115">
        <v>-1</v>
      </c>
      <c r="AI1767" s="115">
        <v>-1</v>
      </c>
      <c r="AJ1767" s="115">
        <v>0</v>
      </c>
      <c r="AM1767" s="115" t="s">
        <v>348</v>
      </c>
      <c r="AN1767" s="115">
        <v>-1</v>
      </c>
      <c r="AQ1767" s="115">
        <v>609</v>
      </c>
      <c r="AR1767" s="115" t="s">
        <v>249</v>
      </c>
      <c r="AS1767" s="115" t="s">
        <v>358</v>
      </c>
      <c r="AT1767" s="115" t="s">
        <v>296</v>
      </c>
      <c r="AV1767" s="115">
        <v>61.863821238994298</v>
      </c>
      <c r="AW1767" s="115">
        <v>0.16897776710000001</v>
      </c>
    </row>
    <row r="1768" spans="1:49" x14ac:dyDescent="0.25">
      <c r="A1768" s="117">
        <v>550000</v>
      </c>
      <c r="B1768" s="117">
        <v>870000</v>
      </c>
      <c r="C1768" s="117">
        <v>870000</v>
      </c>
      <c r="D1768" s="115" t="s">
        <v>342</v>
      </c>
      <c r="E1768" s="115" t="s">
        <v>13</v>
      </c>
      <c r="F1768" s="115" t="s">
        <v>343</v>
      </c>
      <c r="G1768" s="115" t="s">
        <v>344</v>
      </c>
      <c r="H1768" s="115">
        <v>0.56000000000000005</v>
      </c>
      <c r="I1768" s="115">
        <v>0.48</v>
      </c>
      <c r="J1768" s="115" t="s">
        <v>350</v>
      </c>
      <c r="K1768" s="115">
        <v>0.17331191468723001</v>
      </c>
      <c r="L1768" s="115">
        <v>3682.59813697555</v>
      </c>
      <c r="M1768" s="115">
        <v>9.1751459484080495</v>
      </c>
      <c r="N1768" s="115">
        <v>1.3492654668492099</v>
      </c>
      <c r="O1768" s="115">
        <v>1.5901621118534399</v>
      </c>
      <c r="P1768" s="115">
        <v>0.23384378148099999</v>
      </c>
      <c r="Q1768" s="115">
        <v>638.23813414288497</v>
      </c>
      <c r="R1768" s="115">
        <v>1200</v>
      </c>
      <c r="S1768" s="115" t="s">
        <v>351</v>
      </c>
      <c r="T1768" s="115">
        <v>1200</v>
      </c>
      <c r="U1768" s="115" t="s">
        <v>352</v>
      </c>
      <c r="V1768" s="115" t="s">
        <v>350</v>
      </c>
      <c r="Z1768" s="115">
        <v>0</v>
      </c>
      <c r="AA1768" s="115">
        <v>1</v>
      </c>
      <c r="AB1768" s="115">
        <v>1.5901621118534399</v>
      </c>
      <c r="AC1768" s="115">
        <v>0.23384378148099999</v>
      </c>
      <c r="AD1768" s="115">
        <v>638.23813414288497</v>
      </c>
      <c r="AF1768" s="115">
        <v>-1</v>
      </c>
      <c r="AG1768" s="115">
        <v>-1</v>
      </c>
      <c r="AH1768" s="115">
        <v>-1</v>
      </c>
      <c r="AI1768" s="115">
        <v>-1</v>
      </c>
      <c r="AJ1768" s="115">
        <v>0</v>
      </c>
      <c r="AM1768" s="115" t="s">
        <v>348</v>
      </c>
      <c r="AN1768" s="115">
        <v>-1</v>
      </c>
      <c r="AQ1768" s="115">
        <v>609</v>
      </c>
      <c r="AR1768" s="115" t="s">
        <v>249</v>
      </c>
      <c r="AS1768" s="115" t="s">
        <v>358</v>
      </c>
      <c r="AT1768" s="115" t="s">
        <v>296</v>
      </c>
      <c r="AV1768" s="115">
        <v>128.02369722631599</v>
      </c>
      <c r="AW1768" s="115">
        <v>0.51763027910000003</v>
      </c>
    </row>
    <row r="1769" spans="1:49" x14ac:dyDescent="0.25">
      <c r="A1769" s="117">
        <v>550000</v>
      </c>
      <c r="B1769" s="117">
        <v>870000</v>
      </c>
      <c r="C1769" s="117">
        <v>870000</v>
      </c>
      <c r="D1769" s="115" t="s">
        <v>342</v>
      </c>
      <c r="E1769" s="115" t="s">
        <v>13</v>
      </c>
      <c r="F1769" s="115" t="s">
        <v>343</v>
      </c>
      <c r="G1769" s="115" t="s">
        <v>344</v>
      </c>
      <c r="H1769" s="115">
        <v>0.56000000000000005</v>
      </c>
      <c r="I1769" s="115">
        <v>0.48</v>
      </c>
      <c r="J1769" s="115" t="s">
        <v>350</v>
      </c>
      <c r="K1769" s="115">
        <v>0.12030147170798</v>
      </c>
      <c r="L1769" s="115">
        <v>3682.59813697555</v>
      </c>
      <c r="M1769" s="115">
        <v>9.1751459484080495</v>
      </c>
      <c r="N1769" s="115">
        <v>1.3492654668492099</v>
      </c>
      <c r="O1769" s="115">
        <v>1.10378356072908</v>
      </c>
      <c r="P1769" s="115">
        <v>0.16231862138672001</v>
      </c>
      <c r="Q1769" s="115">
        <v>443.021975587258</v>
      </c>
      <c r="R1769" s="115">
        <v>1210</v>
      </c>
      <c r="S1769" s="115" t="s">
        <v>353</v>
      </c>
      <c r="T1769" s="115">
        <v>1210</v>
      </c>
      <c r="U1769" s="115" t="s">
        <v>352</v>
      </c>
      <c r="V1769" s="115" t="s">
        <v>350</v>
      </c>
      <c r="Z1769" s="115">
        <v>0</v>
      </c>
      <c r="AA1769" s="115">
        <v>1</v>
      </c>
      <c r="AB1769" s="115">
        <v>1.10378356072908</v>
      </c>
      <c r="AC1769" s="115">
        <v>0.16231862138672001</v>
      </c>
      <c r="AD1769" s="115">
        <v>443.021975587258</v>
      </c>
      <c r="AF1769" s="115">
        <v>-1</v>
      </c>
      <c r="AG1769" s="115">
        <v>-1</v>
      </c>
      <c r="AH1769" s="115">
        <v>-1</v>
      </c>
      <c r="AI1769" s="115">
        <v>-1</v>
      </c>
      <c r="AJ1769" s="115">
        <v>0</v>
      </c>
      <c r="AM1769" s="115" t="s">
        <v>348</v>
      </c>
      <c r="AN1769" s="115">
        <v>-1</v>
      </c>
      <c r="AQ1769" s="115">
        <v>609</v>
      </c>
      <c r="AR1769" s="115" t="s">
        <v>249</v>
      </c>
      <c r="AS1769" s="115" t="s">
        <v>358</v>
      </c>
      <c r="AT1769" s="115" t="s">
        <v>296</v>
      </c>
      <c r="AV1769" s="115">
        <v>88.453053264776997</v>
      </c>
      <c r="AW1769" s="115">
        <v>0.35930411649999999</v>
      </c>
    </row>
    <row r="1770" spans="1:49" x14ac:dyDescent="0.25">
      <c r="A1770" s="117">
        <v>550000</v>
      </c>
      <c r="B1770" s="117">
        <v>870000</v>
      </c>
      <c r="C1770" s="117">
        <v>870000</v>
      </c>
      <c r="D1770" s="115" t="s">
        <v>342</v>
      </c>
      <c r="E1770" s="115" t="s">
        <v>13</v>
      </c>
      <c r="F1770" s="115" t="s">
        <v>343</v>
      </c>
      <c r="G1770" s="115" t="s">
        <v>344</v>
      </c>
      <c r="H1770" s="115">
        <v>0.56000000000000005</v>
      </c>
      <c r="I1770" s="115">
        <v>0.48</v>
      </c>
      <c r="J1770" s="115" t="s">
        <v>350</v>
      </c>
      <c r="K1770" s="115">
        <v>7.9179841085230004E-2</v>
      </c>
      <c r="L1770" s="115">
        <v>3682.59813697555</v>
      </c>
      <c r="M1770" s="115">
        <v>9.1751459484080495</v>
      </c>
      <c r="N1770" s="115">
        <v>1.3492654668492099</v>
      </c>
      <c r="O1770" s="115">
        <v>0.72648659812873995</v>
      </c>
      <c r="P1770" s="115">
        <v>0.1068346252469</v>
      </c>
      <c r="Q1770" s="115">
        <v>291.58753526648798</v>
      </c>
      <c r="R1770" s="115">
        <v>1210</v>
      </c>
      <c r="S1770" s="115" t="s">
        <v>353</v>
      </c>
      <c r="T1770" s="115">
        <v>1210</v>
      </c>
      <c r="U1770" s="115" t="s">
        <v>352</v>
      </c>
      <c r="V1770" s="115" t="s">
        <v>350</v>
      </c>
      <c r="Z1770" s="115">
        <v>0</v>
      </c>
      <c r="AA1770" s="115">
        <v>1</v>
      </c>
      <c r="AB1770" s="115">
        <v>0.72648659812873995</v>
      </c>
      <c r="AC1770" s="115">
        <v>0.1068346252469</v>
      </c>
      <c r="AD1770" s="115">
        <v>291.58753526648798</v>
      </c>
      <c r="AF1770" s="115">
        <v>-1</v>
      </c>
      <c r="AG1770" s="115">
        <v>-1</v>
      </c>
      <c r="AH1770" s="115">
        <v>-1</v>
      </c>
      <c r="AI1770" s="115">
        <v>-1</v>
      </c>
      <c r="AJ1770" s="115">
        <v>0</v>
      </c>
      <c r="AM1770" s="115" t="s">
        <v>348</v>
      </c>
      <c r="AN1770" s="115">
        <v>-1</v>
      </c>
      <c r="AQ1770" s="115">
        <v>609</v>
      </c>
      <c r="AR1770" s="115" t="s">
        <v>249</v>
      </c>
      <c r="AS1770" s="115" t="s">
        <v>358</v>
      </c>
      <c r="AT1770" s="115" t="s">
        <v>296</v>
      </c>
      <c r="AV1770" s="115">
        <v>72.1299644495314</v>
      </c>
      <c r="AW1770" s="115">
        <v>0.23648624109999999</v>
      </c>
    </row>
    <row r="1771" spans="1:49" x14ac:dyDescent="0.25">
      <c r="A1771" s="117">
        <v>550000</v>
      </c>
      <c r="B1771" s="117">
        <v>870000</v>
      </c>
      <c r="C1771" s="117">
        <v>870000</v>
      </c>
      <c r="D1771" s="115" t="s">
        <v>342</v>
      </c>
      <c r="E1771" s="115" t="s">
        <v>13</v>
      </c>
      <c r="F1771" s="115" t="s">
        <v>343</v>
      </c>
      <c r="G1771" s="115" t="s">
        <v>344</v>
      </c>
      <c r="H1771" s="115">
        <v>0.56000000000000005</v>
      </c>
      <c r="I1771" s="115">
        <v>0.48</v>
      </c>
      <c r="J1771" s="115" t="s">
        <v>350</v>
      </c>
      <c r="K1771" s="115">
        <v>5.5245551571530001E-2</v>
      </c>
      <c r="L1771" s="115">
        <v>3682.59813697555</v>
      </c>
      <c r="M1771" s="115">
        <v>9.1751459484080495</v>
      </c>
      <c r="N1771" s="115">
        <v>1.3492654668492099</v>
      </c>
      <c r="O1771" s="115">
        <v>0.50688599866909001</v>
      </c>
      <c r="P1771" s="115">
        <v>7.4540914932499994E-2</v>
      </c>
      <c r="Q1771" s="115">
        <v>203.44716529350299</v>
      </c>
      <c r="R1771" s="115">
        <v>1210</v>
      </c>
      <c r="S1771" s="115" t="s">
        <v>353</v>
      </c>
      <c r="T1771" s="115">
        <v>1210</v>
      </c>
      <c r="U1771" s="115" t="s">
        <v>352</v>
      </c>
      <c r="V1771" s="115" t="s">
        <v>350</v>
      </c>
      <c r="Z1771" s="115">
        <v>0</v>
      </c>
      <c r="AA1771" s="115">
        <v>1</v>
      </c>
      <c r="AB1771" s="115">
        <v>0.50688599866909001</v>
      </c>
      <c r="AC1771" s="115">
        <v>7.4540914932499994E-2</v>
      </c>
      <c r="AD1771" s="115">
        <v>203.447165293502</v>
      </c>
      <c r="AF1771" s="115">
        <v>-1</v>
      </c>
      <c r="AG1771" s="115">
        <v>-1</v>
      </c>
      <c r="AH1771" s="115">
        <v>-1</v>
      </c>
      <c r="AI1771" s="115">
        <v>-1</v>
      </c>
      <c r="AJ1771" s="115">
        <v>0</v>
      </c>
      <c r="AM1771" s="115" t="s">
        <v>348</v>
      </c>
      <c r="AN1771" s="115">
        <v>-1</v>
      </c>
      <c r="AQ1771" s="115">
        <v>609</v>
      </c>
      <c r="AR1771" s="115" t="s">
        <v>249</v>
      </c>
      <c r="AS1771" s="115" t="s">
        <v>358</v>
      </c>
      <c r="AT1771" s="115" t="s">
        <v>296</v>
      </c>
      <c r="AV1771" s="115">
        <v>63.4213630378541</v>
      </c>
      <c r="AW1771" s="115">
        <v>0.16500175610000001</v>
      </c>
    </row>
    <row r="1772" spans="1:49" x14ac:dyDescent="0.25">
      <c r="A1772" s="117">
        <v>550000</v>
      </c>
      <c r="B1772" s="117">
        <v>870000</v>
      </c>
      <c r="C1772" s="117">
        <v>870000</v>
      </c>
      <c r="D1772" s="115" t="s">
        <v>342</v>
      </c>
      <c r="E1772" s="115" t="s">
        <v>13</v>
      </c>
      <c r="F1772" s="115" t="s">
        <v>343</v>
      </c>
      <c r="G1772" s="115" t="s">
        <v>344</v>
      </c>
      <c r="H1772" s="115">
        <v>0.56000000000000005</v>
      </c>
      <c r="I1772" s="115">
        <v>0.48</v>
      </c>
      <c r="J1772" s="115" t="s">
        <v>350</v>
      </c>
      <c r="K1772" s="115">
        <v>3.7140236199620001E-2</v>
      </c>
      <c r="L1772" s="115">
        <v>3682.59813697555</v>
      </c>
      <c r="M1772" s="115">
        <v>9.1751459484080495</v>
      </c>
      <c r="N1772" s="115">
        <v>1.3492654668492099</v>
      </c>
      <c r="O1772" s="115">
        <v>0.34076708768986003</v>
      </c>
      <c r="P1772" s="115">
        <v>5.0112038134769998E-2</v>
      </c>
      <c r="Q1772" s="115">
        <v>136.77256463555199</v>
      </c>
      <c r="R1772" s="115">
        <v>1210</v>
      </c>
      <c r="S1772" s="115" t="s">
        <v>353</v>
      </c>
      <c r="T1772" s="115">
        <v>1210</v>
      </c>
      <c r="U1772" s="115" t="s">
        <v>352</v>
      </c>
      <c r="V1772" s="115" t="s">
        <v>350</v>
      </c>
      <c r="Z1772" s="115">
        <v>0</v>
      </c>
      <c r="AA1772" s="115">
        <v>1</v>
      </c>
      <c r="AB1772" s="115">
        <v>0.34076708768986003</v>
      </c>
      <c r="AC1772" s="115">
        <v>5.0112038134769998E-2</v>
      </c>
      <c r="AD1772" s="115">
        <v>136.77256463555199</v>
      </c>
      <c r="AF1772" s="115">
        <v>-1</v>
      </c>
      <c r="AG1772" s="115">
        <v>-1</v>
      </c>
      <c r="AH1772" s="115">
        <v>-1</v>
      </c>
      <c r="AI1772" s="115">
        <v>-1</v>
      </c>
      <c r="AJ1772" s="115">
        <v>0</v>
      </c>
      <c r="AM1772" s="115" t="s">
        <v>348</v>
      </c>
      <c r="AN1772" s="115">
        <v>-1</v>
      </c>
      <c r="AQ1772" s="115">
        <v>609</v>
      </c>
      <c r="AR1772" s="115" t="s">
        <v>249</v>
      </c>
      <c r="AS1772" s="115" t="s">
        <v>358</v>
      </c>
      <c r="AT1772" s="115" t="s">
        <v>296</v>
      </c>
      <c r="AV1772" s="115">
        <v>49.961750687321299</v>
      </c>
      <c r="AW1772" s="115">
        <v>0.1109266542</v>
      </c>
    </row>
    <row r="1773" spans="1:49" x14ac:dyDescent="0.25">
      <c r="A1773" s="117">
        <v>550000</v>
      </c>
      <c r="B1773" s="117">
        <v>870000</v>
      </c>
      <c r="C1773" s="117">
        <v>870000</v>
      </c>
      <c r="D1773" s="115" t="s">
        <v>342</v>
      </c>
      <c r="E1773" s="115" t="s">
        <v>13</v>
      </c>
      <c r="F1773" s="115" t="s">
        <v>343</v>
      </c>
      <c r="G1773" s="115" t="s">
        <v>344</v>
      </c>
      <c r="H1773" s="115">
        <v>0.56000000000000005</v>
      </c>
      <c r="I1773" s="115">
        <v>0.48</v>
      </c>
      <c r="J1773" s="115" t="s">
        <v>350</v>
      </c>
      <c r="K1773" s="115">
        <v>8.4648123582090007E-2</v>
      </c>
      <c r="L1773" s="115">
        <v>3682.59813697555</v>
      </c>
      <c r="M1773" s="115">
        <v>9.1751459484080495</v>
      </c>
      <c r="N1773" s="115">
        <v>1.3492654668492099</v>
      </c>
      <c r="O1773" s="115">
        <v>0.77665888812462003</v>
      </c>
      <c r="P1773" s="115">
        <v>0.11421278998290001</v>
      </c>
      <c r="Q1773" s="115">
        <v>311.725022201907</v>
      </c>
      <c r="R1773" s="115">
        <v>1210</v>
      </c>
      <c r="S1773" s="115" t="s">
        <v>353</v>
      </c>
      <c r="T1773" s="115">
        <v>1210</v>
      </c>
      <c r="U1773" s="115" t="s">
        <v>352</v>
      </c>
      <c r="V1773" s="115" t="s">
        <v>350</v>
      </c>
      <c r="Z1773" s="115">
        <v>0</v>
      </c>
      <c r="AA1773" s="115">
        <v>1</v>
      </c>
      <c r="AB1773" s="115">
        <v>0.77665888812462003</v>
      </c>
      <c r="AC1773" s="115">
        <v>0.11421278998290001</v>
      </c>
      <c r="AD1773" s="115">
        <v>311.725022201907</v>
      </c>
      <c r="AF1773" s="115">
        <v>-1</v>
      </c>
      <c r="AG1773" s="115">
        <v>-1</v>
      </c>
      <c r="AH1773" s="115">
        <v>-1</v>
      </c>
      <c r="AI1773" s="115">
        <v>-1</v>
      </c>
      <c r="AJ1773" s="115">
        <v>0</v>
      </c>
      <c r="AM1773" s="115" t="s">
        <v>348</v>
      </c>
      <c r="AN1773" s="115">
        <v>-1</v>
      </c>
      <c r="AQ1773" s="115">
        <v>609</v>
      </c>
      <c r="AR1773" s="115" t="s">
        <v>249</v>
      </c>
      <c r="AS1773" s="115" t="s">
        <v>358</v>
      </c>
      <c r="AT1773" s="115" t="s">
        <v>296</v>
      </c>
      <c r="AV1773" s="115">
        <v>75.419032716178805</v>
      </c>
      <c r="AW1773" s="115">
        <v>0.25281834730000002</v>
      </c>
    </row>
    <row r="1774" spans="1:49" x14ac:dyDescent="0.25">
      <c r="A1774" s="117">
        <v>550000</v>
      </c>
      <c r="B1774" s="117">
        <v>870000</v>
      </c>
      <c r="C1774" s="117">
        <v>870000</v>
      </c>
      <c r="D1774" s="115" t="s">
        <v>342</v>
      </c>
      <c r="E1774" s="115" t="s">
        <v>13</v>
      </c>
      <c r="F1774" s="115" t="s">
        <v>343</v>
      </c>
      <c r="G1774" s="115" t="s">
        <v>344</v>
      </c>
      <c r="H1774" s="115">
        <v>0.56000000000000005</v>
      </c>
      <c r="I1774" s="115">
        <v>0.48</v>
      </c>
      <c r="J1774" s="115" t="s">
        <v>350</v>
      </c>
      <c r="K1774" s="115">
        <v>6.7936315041330006E-2</v>
      </c>
      <c r="L1774" s="115">
        <v>3682.59813697555</v>
      </c>
      <c r="M1774" s="115">
        <v>9.1751459484080495</v>
      </c>
      <c r="N1774" s="115">
        <v>1.3492654668492099</v>
      </c>
      <c r="O1774" s="115">
        <v>0.62332560570124995</v>
      </c>
      <c r="P1774" s="115">
        <v>9.1664123830249994E-2</v>
      </c>
      <c r="Q1774" s="115">
        <v>250.182147204193</v>
      </c>
      <c r="R1774" s="115">
        <v>1210</v>
      </c>
      <c r="S1774" s="115" t="s">
        <v>353</v>
      </c>
      <c r="T1774" s="115">
        <v>1210</v>
      </c>
      <c r="U1774" s="115" t="s">
        <v>352</v>
      </c>
      <c r="V1774" s="115" t="s">
        <v>350</v>
      </c>
      <c r="Z1774" s="115">
        <v>0</v>
      </c>
      <c r="AA1774" s="115">
        <v>1</v>
      </c>
      <c r="AB1774" s="115">
        <v>0.62332560570124995</v>
      </c>
      <c r="AC1774" s="115">
        <v>9.1664123830249994E-2</v>
      </c>
      <c r="AD1774" s="115">
        <v>250.18214720419201</v>
      </c>
      <c r="AF1774" s="115">
        <v>-1</v>
      </c>
      <c r="AG1774" s="115">
        <v>-1</v>
      </c>
      <c r="AH1774" s="115">
        <v>-1</v>
      </c>
      <c r="AI1774" s="115">
        <v>-1</v>
      </c>
      <c r="AJ1774" s="115">
        <v>0</v>
      </c>
      <c r="AM1774" s="115" t="s">
        <v>348</v>
      </c>
      <c r="AN1774" s="115">
        <v>-1</v>
      </c>
      <c r="AQ1774" s="115">
        <v>609</v>
      </c>
      <c r="AR1774" s="115" t="s">
        <v>249</v>
      </c>
      <c r="AS1774" s="115" t="s">
        <v>358</v>
      </c>
      <c r="AT1774" s="115" t="s">
        <v>296</v>
      </c>
      <c r="AV1774" s="115">
        <v>66.4165425179024</v>
      </c>
      <c r="AW1774" s="115">
        <v>0.20290522890000001</v>
      </c>
    </row>
    <row r="1775" spans="1:49" x14ac:dyDescent="0.25">
      <c r="A1775" s="117">
        <v>550000</v>
      </c>
      <c r="B1775" s="117">
        <v>870000</v>
      </c>
      <c r="C1775" s="117">
        <v>870000</v>
      </c>
      <c r="D1775" s="115" t="s">
        <v>342</v>
      </c>
      <c r="E1775" s="115" t="s">
        <v>13</v>
      </c>
      <c r="F1775" s="115" t="s">
        <v>343</v>
      </c>
      <c r="G1775" s="115" t="s">
        <v>344</v>
      </c>
      <c r="H1775" s="115">
        <v>0.56000000000000005</v>
      </c>
      <c r="I1775" s="115">
        <v>0.48</v>
      </c>
      <c r="J1775" s="115" t="s">
        <v>350</v>
      </c>
      <c r="K1775" s="115">
        <v>0.37690880342872002</v>
      </c>
      <c r="L1775" s="115">
        <v>3727.8420699059502</v>
      </c>
      <c r="M1775" s="115">
        <v>10.7079689623202</v>
      </c>
      <c r="N1775" s="115">
        <v>2.0611870084377499</v>
      </c>
      <c r="O1775" s="115">
        <v>4.0359277687400903</v>
      </c>
      <c r="P1775" s="115">
        <v>0.77687952899310997</v>
      </c>
      <c r="Q1775" s="115">
        <v>1405.0564939395199</v>
      </c>
      <c r="R1775" s="115">
        <v>1300</v>
      </c>
      <c r="S1775" s="115" t="s">
        <v>346</v>
      </c>
      <c r="T1775" s="115">
        <v>1300</v>
      </c>
      <c r="U1775" s="115" t="s">
        <v>352</v>
      </c>
      <c r="V1775" s="115" t="s">
        <v>350</v>
      </c>
      <c r="Z1775" s="115">
        <v>0</v>
      </c>
      <c r="AA1775" s="115">
        <v>1</v>
      </c>
      <c r="AB1775" s="115">
        <v>4.0359277687400903</v>
      </c>
      <c r="AC1775" s="115">
        <v>0.77687952899310997</v>
      </c>
      <c r="AD1775" s="115">
        <v>1405.0564939395199</v>
      </c>
      <c r="AF1775" s="115">
        <v>-1</v>
      </c>
      <c r="AG1775" s="115">
        <v>-1</v>
      </c>
      <c r="AH1775" s="115">
        <v>-1</v>
      </c>
      <c r="AI1775" s="115">
        <v>-1</v>
      </c>
      <c r="AJ1775" s="115">
        <v>0</v>
      </c>
      <c r="AM1775" s="115" t="s">
        <v>348</v>
      </c>
      <c r="AN1775" s="115">
        <v>-1</v>
      </c>
      <c r="AQ1775" s="115">
        <v>609</v>
      </c>
      <c r="AR1775" s="115" t="s">
        <v>249</v>
      </c>
      <c r="AS1775" s="115" t="s">
        <v>358</v>
      </c>
      <c r="AT1775" s="115" t="s">
        <v>296</v>
      </c>
      <c r="AV1775" s="115">
        <v>221.049210606798</v>
      </c>
      <c r="AW1775" s="115">
        <v>1.1395429797000001</v>
      </c>
    </row>
    <row r="1776" spans="1:49" x14ac:dyDescent="0.25">
      <c r="A1776" s="117">
        <v>550000</v>
      </c>
      <c r="B1776" s="117">
        <v>870000</v>
      </c>
      <c r="C1776" s="117">
        <v>870000</v>
      </c>
      <c r="D1776" s="115" t="s">
        <v>342</v>
      </c>
      <c r="E1776" s="115" t="s">
        <v>13</v>
      </c>
      <c r="F1776" s="115" t="s">
        <v>343</v>
      </c>
      <c r="G1776" s="115" t="s">
        <v>344</v>
      </c>
      <c r="H1776" s="115">
        <v>0.56000000000000005</v>
      </c>
      <c r="I1776" s="115">
        <v>0.48</v>
      </c>
      <c r="J1776" s="115" t="s">
        <v>350</v>
      </c>
      <c r="K1776" s="115">
        <v>2.030962041892E-2</v>
      </c>
      <c r="L1776" s="115">
        <v>3727.8420699059502</v>
      </c>
      <c r="M1776" s="115">
        <v>10.7079689623202</v>
      </c>
      <c r="N1776" s="115">
        <v>2.0611870084377499</v>
      </c>
      <c r="O1776" s="115">
        <v>0.21747478508231999</v>
      </c>
      <c r="P1776" s="115">
        <v>4.1861925753779998E-2</v>
      </c>
      <c r="Q1776" s="115">
        <v>75.711057421478301</v>
      </c>
      <c r="R1776" s="115">
        <v>1330</v>
      </c>
      <c r="S1776" s="115" t="s">
        <v>354</v>
      </c>
      <c r="T1776" s="115">
        <v>1330</v>
      </c>
      <c r="U1776" s="115" t="s">
        <v>352</v>
      </c>
      <c r="V1776" s="115" t="s">
        <v>350</v>
      </c>
      <c r="Z1776" s="115">
        <v>0</v>
      </c>
      <c r="AA1776" s="115">
        <v>1</v>
      </c>
      <c r="AB1776" s="115">
        <v>0.21747478508231999</v>
      </c>
      <c r="AC1776" s="115">
        <v>4.1861925753779998E-2</v>
      </c>
      <c r="AD1776" s="115">
        <v>75.711057421477193</v>
      </c>
      <c r="AF1776" s="115">
        <v>-1</v>
      </c>
      <c r="AG1776" s="115">
        <v>-1</v>
      </c>
      <c r="AH1776" s="115">
        <v>-1</v>
      </c>
      <c r="AI1776" s="115">
        <v>-1</v>
      </c>
      <c r="AJ1776" s="115">
        <v>0</v>
      </c>
      <c r="AM1776" s="115" t="s">
        <v>348</v>
      </c>
      <c r="AN1776" s="115">
        <v>-1</v>
      </c>
      <c r="AQ1776" s="115">
        <v>609</v>
      </c>
      <c r="AR1776" s="115" t="s">
        <v>249</v>
      </c>
      <c r="AS1776" s="115" t="s">
        <v>358</v>
      </c>
      <c r="AT1776" s="115" t="s">
        <v>296</v>
      </c>
      <c r="AV1776" s="115">
        <v>45.524026919873997</v>
      </c>
      <c r="AW1776" s="115">
        <v>6.1403939499999997E-2</v>
      </c>
    </row>
    <row r="1777" spans="1:49" x14ac:dyDescent="0.25">
      <c r="A1777" s="117">
        <v>550000</v>
      </c>
      <c r="B1777" s="117">
        <v>870000</v>
      </c>
      <c r="C1777" s="117">
        <v>870000</v>
      </c>
      <c r="D1777" s="115" t="s">
        <v>342</v>
      </c>
      <c r="E1777" s="115" t="s">
        <v>13</v>
      </c>
      <c r="F1777" s="115" t="s">
        <v>343</v>
      </c>
      <c r="G1777" s="115" t="s">
        <v>344</v>
      </c>
      <c r="H1777" s="115">
        <v>0.56000000000000005</v>
      </c>
      <c r="I1777" s="115">
        <v>0.48</v>
      </c>
      <c r="J1777" s="115" t="s">
        <v>350</v>
      </c>
      <c r="K1777" s="115">
        <v>4.0356836276809999E-2</v>
      </c>
      <c r="L1777" s="115">
        <v>3727.8420699059502</v>
      </c>
      <c r="M1777" s="115">
        <v>10.7079689623202</v>
      </c>
      <c r="N1777" s="115">
        <v>2.0611870084377499</v>
      </c>
      <c r="O1777" s="115">
        <v>0.43213975026955997</v>
      </c>
      <c r="P1777" s="115">
        <v>8.3182986635410003E-2</v>
      </c>
      <c r="Q1777" s="115">
        <v>150.443912081013</v>
      </c>
      <c r="R1777" s="115">
        <v>1330</v>
      </c>
      <c r="S1777" s="115" t="s">
        <v>354</v>
      </c>
      <c r="T1777" s="115">
        <v>1330</v>
      </c>
      <c r="U1777" s="115" t="s">
        <v>352</v>
      </c>
      <c r="V1777" s="115" t="s">
        <v>350</v>
      </c>
      <c r="Z1777" s="115">
        <v>0</v>
      </c>
      <c r="AA1777" s="115">
        <v>1</v>
      </c>
      <c r="AB1777" s="115">
        <v>0.43213975026955997</v>
      </c>
      <c r="AC1777" s="115">
        <v>8.3182986635410003E-2</v>
      </c>
      <c r="AD1777" s="115">
        <v>150.44391208101101</v>
      </c>
      <c r="AF1777" s="115">
        <v>-1</v>
      </c>
      <c r="AG1777" s="115">
        <v>-1</v>
      </c>
      <c r="AH1777" s="115">
        <v>-1</v>
      </c>
      <c r="AI1777" s="115">
        <v>-1</v>
      </c>
      <c r="AJ1777" s="115">
        <v>0</v>
      </c>
      <c r="AM1777" s="115" t="s">
        <v>348</v>
      </c>
      <c r="AN1777" s="115">
        <v>-1</v>
      </c>
      <c r="AQ1777" s="115">
        <v>609</v>
      </c>
      <c r="AR1777" s="115" t="s">
        <v>249</v>
      </c>
      <c r="AS1777" s="115" t="s">
        <v>358</v>
      </c>
      <c r="AT1777" s="115" t="s">
        <v>296</v>
      </c>
      <c r="AV1777" s="115">
        <v>60.165739302668101</v>
      </c>
      <c r="AW1777" s="115">
        <v>0.1220145272</v>
      </c>
    </row>
    <row r="1778" spans="1:49" x14ac:dyDescent="0.25">
      <c r="A1778" s="117">
        <v>550000</v>
      </c>
      <c r="B1778" s="117">
        <v>870000</v>
      </c>
      <c r="C1778" s="117">
        <v>870000</v>
      </c>
      <c r="D1778" s="115" t="s">
        <v>342</v>
      </c>
      <c r="E1778" s="115" t="s">
        <v>13</v>
      </c>
      <c r="F1778" s="115" t="s">
        <v>343</v>
      </c>
      <c r="G1778" s="115" t="s">
        <v>344</v>
      </c>
      <c r="H1778" s="115">
        <v>0.56000000000000005</v>
      </c>
      <c r="I1778" s="115">
        <v>0.48</v>
      </c>
      <c r="J1778" s="115" t="s">
        <v>350</v>
      </c>
      <c r="K1778" s="115">
        <v>1.19128214264E-3</v>
      </c>
      <c r="L1778" s="115">
        <v>3727.8420699059502</v>
      </c>
      <c r="M1778" s="115">
        <v>10.7079689623202</v>
      </c>
      <c r="N1778" s="115">
        <v>2.0611870084377499</v>
      </c>
      <c r="O1778" s="115">
        <v>1.2756212208799999E-2</v>
      </c>
      <c r="P1778" s="115">
        <v>2.4554552758000001E-3</v>
      </c>
      <c r="Q1778" s="115">
        <v>4.4409116884797299</v>
      </c>
      <c r="R1778" s="115">
        <v>1330</v>
      </c>
      <c r="S1778" s="115" t="s">
        <v>354</v>
      </c>
      <c r="T1778" s="115">
        <v>1330</v>
      </c>
      <c r="U1778" s="115" t="s">
        <v>352</v>
      </c>
      <c r="V1778" s="115" t="s">
        <v>350</v>
      </c>
      <c r="Z1778" s="115">
        <v>0</v>
      </c>
      <c r="AA1778" s="115">
        <v>1</v>
      </c>
      <c r="AB1778" s="115">
        <v>1.2756212208799999E-2</v>
      </c>
      <c r="AC1778" s="115">
        <v>2.4554552758000001E-3</v>
      </c>
      <c r="AD1778" s="115">
        <v>4.4409116884798401</v>
      </c>
      <c r="AF1778" s="115">
        <v>-1</v>
      </c>
      <c r="AG1778" s="115">
        <v>-1</v>
      </c>
      <c r="AH1778" s="115">
        <v>-1</v>
      </c>
      <c r="AI1778" s="115">
        <v>-1</v>
      </c>
      <c r="AJ1778" s="115">
        <v>0</v>
      </c>
      <c r="AM1778" s="115" t="s">
        <v>348</v>
      </c>
      <c r="AN1778" s="115">
        <v>-1</v>
      </c>
      <c r="AQ1778" s="115">
        <v>609</v>
      </c>
      <c r="AR1778" s="115" t="s">
        <v>249</v>
      </c>
      <c r="AS1778" s="115" t="s">
        <v>358</v>
      </c>
      <c r="AT1778" s="115" t="s">
        <v>296</v>
      </c>
      <c r="AV1778" s="115">
        <v>10.646704995026001</v>
      </c>
      <c r="AW1778" s="115">
        <v>3.6017126000000002E-3</v>
      </c>
    </row>
    <row r="1779" spans="1:49" x14ac:dyDescent="0.25">
      <c r="A1779" s="117">
        <v>550000</v>
      </c>
      <c r="B1779" s="117">
        <v>870000</v>
      </c>
      <c r="C1779" s="117">
        <v>870000</v>
      </c>
      <c r="D1779" s="115" t="s">
        <v>342</v>
      </c>
      <c r="E1779" s="115" t="s">
        <v>13</v>
      </c>
      <c r="F1779" s="115" t="s">
        <v>343</v>
      </c>
      <c r="G1779" s="115" t="s">
        <v>344</v>
      </c>
      <c r="H1779" s="115">
        <v>0.56000000000000005</v>
      </c>
      <c r="I1779" s="115">
        <v>0.48</v>
      </c>
      <c r="J1779" s="115" t="s">
        <v>350</v>
      </c>
      <c r="K1779" s="115">
        <v>2.8501517923009999E-2</v>
      </c>
      <c r="L1779" s="115">
        <v>3727.8420699059502</v>
      </c>
      <c r="M1779" s="115">
        <v>10.7079689623202</v>
      </c>
      <c r="N1779" s="115">
        <v>2.0611870084377499</v>
      </c>
      <c r="O1779" s="115">
        <v>0.30519336929863999</v>
      </c>
      <c r="P1779" s="115">
        <v>5.874695846367E-2</v>
      </c>
      <c r="Q1779" s="115">
        <v>106.24915756959</v>
      </c>
      <c r="R1779" s="115">
        <v>1330</v>
      </c>
      <c r="S1779" s="115" t="s">
        <v>354</v>
      </c>
      <c r="T1779" s="115">
        <v>1330</v>
      </c>
      <c r="U1779" s="115" t="s">
        <v>352</v>
      </c>
      <c r="V1779" s="115" t="s">
        <v>350</v>
      </c>
      <c r="Z1779" s="115">
        <v>0</v>
      </c>
      <c r="AA1779" s="115">
        <v>1</v>
      </c>
      <c r="AB1779" s="115">
        <v>0.30519336929863999</v>
      </c>
      <c r="AC1779" s="115">
        <v>5.874695846367E-2</v>
      </c>
      <c r="AD1779" s="115">
        <v>106.24915756958799</v>
      </c>
      <c r="AF1779" s="115">
        <v>-1</v>
      </c>
      <c r="AG1779" s="115">
        <v>-1</v>
      </c>
      <c r="AH1779" s="115">
        <v>-1</v>
      </c>
      <c r="AI1779" s="115">
        <v>-1</v>
      </c>
      <c r="AJ1779" s="115">
        <v>0</v>
      </c>
      <c r="AM1779" s="115" t="s">
        <v>348</v>
      </c>
      <c r="AN1779" s="115">
        <v>-1</v>
      </c>
      <c r="AQ1779" s="115">
        <v>609</v>
      </c>
      <c r="AR1779" s="115" t="s">
        <v>249</v>
      </c>
      <c r="AS1779" s="115" t="s">
        <v>358</v>
      </c>
      <c r="AT1779" s="115" t="s">
        <v>296</v>
      </c>
      <c r="AV1779" s="115">
        <v>43.128723407448398</v>
      </c>
      <c r="AW1779" s="115">
        <v>8.6171255099999997E-2</v>
      </c>
    </row>
    <row r="1780" spans="1:49" x14ac:dyDescent="0.25">
      <c r="A1780" s="117">
        <v>550000</v>
      </c>
      <c r="B1780" s="117">
        <v>870000</v>
      </c>
      <c r="C1780" s="117">
        <v>870000</v>
      </c>
      <c r="D1780" s="115" t="s">
        <v>342</v>
      </c>
      <c r="E1780" s="115" t="s">
        <v>13</v>
      </c>
      <c r="F1780" s="115" t="s">
        <v>343</v>
      </c>
      <c r="G1780" s="115" t="s">
        <v>344</v>
      </c>
      <c r="H1780" s="115">
        <v>0.56000000000000005</v>
      </c>
      <c r="I1780" s="115">
        <v>0.48</v>
      </c>
      <c r="J1780" s="115" t="s">
        <v>350</v>
      </c>
      <c r="K1780" s="115">
        <v>1.1022749024399999E-2</v>
      </c>
      <c r="L1780" s="115">
        <v>3727.8420699059502</v>
      </c>
      <c r="M1780" s="115">
        <v>10.7079689623202</v>
      </c>
      <c r="N1780" s="115">
        <v>2.0611870084377499</v>
      </c>
      <c r="O1780" s="115">
        <v>0.11803125443280001</v>
      </c>
      <c r="P1780" s="115">
        <v>2.2719947086380001E-2</v>
      </c>
      <c r="Q1780" s="115">
        <v>41.091067539202903</v>
      </c>
      <c r="R1780" s="115">
        <v>1330</v>
      </c>
      <c r="S1780" s="115" t="s">
        <v>354</v>
      </c>
      <c r="T1780" s="115">
        <v>1330</v>
      </c>
      <c r="U1780" s="115" t="s">
        <v>352</v>
      </c>
      <c r="V1780" s="115" t="s">
        <v>350</v>
      </c>
      <c r="Z1780" s="115">
        <v>0</v>
      </c>
      <c r="AA1780" s="115">
        <v>1</v>
      </c>
      <c r="AB1780" s="115">
        <v>0.11803125443280001</v>
      </c>
      <c r="AC1780" s="115">
        <v>2.2719947086380001E-2</v>
      </c>
      <c r="AD1780" s="115">
        <v>41.091067539202101</v>
      </c>
      <c r="AF1780" s="115">
        <v>-1</v>
      </c>
      <c r="AG1780" s="115">
        <v>-1</v>
      </c>
      <c r="AH1780" s="115">
        <v>-1</v>
      </c>
      <c r="AI1780" s="115">
        <v>-1</v>
      </c>
      <c r="AJ1780" s="115">
        <v>0</v>
      </c>
      <c r="AM1780" s="115" t="s">
        <v>348</v>
      </c>
      <c r="AN1780" s="115">
        <v>-1</v>
      </c>
      <c r="AQ1780" s="115">
        <v>609</v>
      </c>
      <c r="AR1780" s="115" t="s">
        <v>249</v>
      </c>
      <c r="AS1780" s="115" t="s">
        <v>358</v>
      </c>
      <c r="AT1780" s="115" t="s">
        <v>296</v>
      </c>
      <c r="AV1780" s="115">
        <v>31.479959773811299</v>
      </c>
      <c r="AW1780" s="115">
        <v>3.3326088800000001E-2</v>
      </c>
    </row>
    <row r="1781" spans="1:49" x14ac:dyDescent="0.25">
      <c r="A1781" s="117">
        <v>550000</v>
      </c>
      <c r="B1781" s="117">
        <v>870000</v>
      </c>
      <c r="C1781" s="117">
        <v>870000</v>
      </c>
      <c r="D1781" s="115" t="s">
        <v>342</v>
      </c>
      <c r="E1781" s="115" t="s">
        <v>13</v>
      </c>
      <c r="F1781" s="115" t="s">
        <v>343</v>
      </c>
      <c r="G1781" s="115" t="s">
        <v>344</v>
      </c>
      <c r="H1781" s="115">
        <v>0.56000000000000005</v>
      </c>
      <c r="I1781" s="115">
        <v>0.48</v>
      </c>
      <c r="J1781" s="115" t="s">
        <v>350</v>
      </c>
      <c r="K1781" s="115">
        <v>1.36635139307E-2</v>
      </c>
      <c r="L1781" s="115">
        <v>3727.8420699059502</v>
      </c>
      <c r="M1781" s="115">
        <v>10.7079689623202</v>
      </c>
      <c r="N1781" s="115">
        <v>2.0611870084377499</v>
      </c>
      <c r="O1781" s="115">
        <v>0.14630848308617</v>
      </c>
      <c r="P1781" s="115">
        <v>2.816305740356E-2</v>
      </c>
      <c r="Q1781" s="115">
        <v>50.935422053613202</v>
      </c>
      <c r="R1781" s="115">
        <v>1330</v>
      </c>
      <c r="S1781" s="115" t="s">
        <v>354</v>
      </c>
      <c r="T1781" s="115">
        <v>1330</v>
      </c>
      <c r="U1781" s="115" t="s">
        <v>352</v>
      </c>
      <c r="V1781" s="115" t="s">
        <v>350</v>
      </c>
      <c r="Z1781" s="115">
        <v>0</v>
      </c>
      <c r="AA1781" s="115">
        <v>1</v>
      </c>
      <c r="AB1781" s="115">
        <v>0.14630848308617</v>
      </c>
      <c r="AC1781" s="115">
        <v>2.816305740356E-2</v>
      </c>
      <c r="AD1781" s="115">
        <v>50.935422053612001</v>
      </c>
      <c r="AF1781" s="115">
        <v>-1</v>
      </c>
      <c r="AG1781" s="115">
        <v>-1</v>
      </c>
      <c r="AH1781" s="115">
        <v>-1</v>
      </c>
      <c r="AI1781" s="115">
        <v>-1</v>
      </c>
      <c r="AJ1781" s="115">
        <v>0</v>
      </c>
      <c r="AM1781" s="115" t="s">
        <v>348</v>
      </c>
      <c r="AN1781" s="115">
        <v>-1</v>
      </c>
      <c r="AQ1781" s="115">
        <v>609</v>
      </c>
      <c r="AR1781" s="115" t="s">
        <v>249</v>
      </c>
      <c r="AS1781" s="115" t="s">
        <v>358</v>
      </c>
      <c r="AT1781" s="115" t="s">
        <v>296</v>
      </c>
      <c r="AV1781" s="115">
        <v>33.390128903373999</v>
      </c>
      <c r="AW1781" s="115">
        <v>4.1310155799999998E-2</v>
      </c>
    </row>
    <row r="1782" spans="1:49" x14ac:dyDescent="0.25">
      <c r="A1782" s="117">
        <v>550000</v>
      </c>
      <c r="B1782" s="117">
        <v>870000</v>
      </c>
      <c r="C1782" s="117">
        <v>870000</v>
      </c>
      <c r="D1782" s="115" t="s">
        <v>342</v>
      </c>
      <c r="E1782" s="115" t="s">
        <v>13</v>
      </c>
      <c r="F1782" s="115" t="s">
        <v>343</v>
      </c>
      <c r="G1782" s="115" t="s">
        <v>344</v>
      </c>
      <c r="H1782" s="115">
        <v>0.56000000000000005</v>
      </c>
      <c r="I1782" s="115">
        <v>0.48</v>
      </c>
      <c r="J1782" s="115" t="s">
        <v>350</v>
      </c>
      <c r="K1782" s="115">
        <v>1.184063928419E-2</v>
      </c>
      <c r="L1782" s="115">
        <v>3727.8420699059502</v>
      </c>
      <c r="M1782" s="115">
        <v>10.7079689623202</v>
      </c>
      <c r="N1782" s="115">
        <v>2.0611870084377499</v>
      </c>
      <c r="O1782" s="115">
        <v>0.12678919794919</v>
      </c>
      <c r="P1782" s="115">
        <v>2.4405771864180002E-2</v>
      </c>
      <c r="Q1782" s="115">
        <v>44.140033258203097</v>
      </c>
      <c r="R1782" s="115">
        <v>1330</v>
      </c>
      <c r="S1782" s="115" t="s">
        <v>354</v>
      </c>
      <c r="T1782" s="115">
        <v>1330</v>
      </c>
      <c r="U1782" s="115" t="s">
        <v>352</v>
      </c>
      <c r="V1782" s="115" t="s">
        <v>350</v>
      </c>
      <c r="Z1782" s="115">
        <v>0</v>
      </c>
      <c r="AA1782" s="115">
        <v>1</v>
      </c>
      <c r="AB1782" s="115">
        <v>0.12678919794919</v>
      </c>
      <c r="AC1782" s="115">
        <v>2.4405771864180002E-2</v>
      </c>
      <c r="AD1782" s="115">
        <v>44.140033258203502</v>
      </c>
      <c r="AF1782" s="115">
        <v>-1</v>
      </c>
      <c r="AG1782" s="115">
        <v>-1</v>
      </c>
      <c r="AH1782" s="115">
        <v>-1</v>
      </c>
      <c r="AI1782" s="115">
        <v>-1</v>
      </c>
      <c r="AJ1782" s="115">
        <v>0</v>
      </c>
      <c r="AM1782" s="115" t="s">
        <v>348</v>
      </c>
      <c r="AN1782" s="115">
        <v>-1</v>
      </c>
      <c r="AQ1782" s="115">
        <v>609</v>
      </c>
      <c r="AR1782" s="115" t="s">
        <v>249</v>
      </c>
      <c r="AS1782" s="115" t="s">
        <v>358</v>
      </c>
      <c r="AT1782" s="115" t="s">
        <v>296</v>
      </c>
      <c r="AV1782" s="115">
        <v>32.307993968141098</v>
      </c>
      <c r="AW1782" s="115">
        <v>3.5798891499999999E-2</v>
      </c>
    </row>
    <row r="1783" spans="1:49" x14ac:dyDescent="0.25">
      <c r="A1783" s="117">
        <v>550000</v>
      </c>
      <c r="B1783" s="117">
        <v>870000</v>
      </c>
      <c r="C1783" s="117">
        <v>870000</v>
      </c>
      <c r="D1783" s="115" t="s">
        <v>342</v>
      </c>
      <c r="E1783" s="115" t="s">
        <v>13</v>
      </c>
      <c r="F1783" s="115" t="s">
        <v>343</v>
      </c>
      <c r="G1783" s="115" t="s">
        <v>344</v>
      </c>
      <c r="H1783" s="115">
        <v>0.56000000000000005</v>
      </c>
      <c r="I1783" s="115">
        <v>0.48</v>
      </c>
      <c r="J1783" s="115" t="s">
        <v>350</v>
      </c>
      <c r="K1783" s="115">
        <v>2.2272311544420002E-2</v>
      </c>
      <c r="L1783" s="115">
        <v>3727.8420699059502</v>
      </c>
      <c r="M1783" s="115">
        <v>10.7079689623202</v>
      </c>
      <c r="N1783" s="115">
        <v>2.0611870084377499</v>
      </c>
      <c r="O1783" s="115">
        <v>0.23849122073678</v>
      </c>
      <c r="P1783" s="115">
        <v>4.5907399203229997E-2</v>
      </c>
      <c r="Q1783" s="115">
        <v>83.027659969344498</v>
      </c>
      <c r="R1783" s="115">
        <v>1330</v>
      </c>
      <c r="S1783" s="115" t="s">
        <v>354</v>
      </c>
      <c r="T1783" s="115">
        <v>1330</v>
      </c>
      <c r="U1783" s="115" t="s">
        <v>352</v>
      </c>
      <c r="V1783" s="115" t="s">
        <v>350</v>
      </c>
      <c r="Z1783" s="115">
        <v>0</v>
      </c>
      <c r="AA1783" s="115">
        <v>1</v>
      </c>
      <c r="AB1783" s="115">
        <v>0.23849122073678</v>
      </c>
      <c r="AC1783" s="115">
        <v>4.5907399203229997E-2</v>
      </c>
      <c r="AD1783" s="115">
        <v>83.027659969342693</v>
      </c>
      <c r="AF1783" s="115">
        <v>-1</v>
      </c>
      <c r="AG1783" s="115">
        <v>-1</v>
      </c>
      <c r="AH1783" s="115">
        <v>-1</v>
      </c>
      <c r="AI1783" s="115">
        <v>-1</v>
      </c>
      <c r="AJ1783" s="115">
        <v>0</v>
      </c>
      <c r="AM1783" s="115" t="s">
        <v>348</v>
      </c>
      <c r="AN1783" s="115">
        <v>-1</v>
      </c>
      <c r="AQ1783" s="115">
        <v>609</v>
      </c>
      <c r="AR1783" s="115" t="s">
        <v>249</v>
      </c>
      <c r="AS1783" s="115" t="s">
        <v>358</v>
      </c>
      <c r="AT1783" s="115" t="s">
        <v>296</v>
      </c>
      <c r="AV1783" s="115">
        <v>41.763089124916803</v>
      </c>
      <c r="AW1783" s="115">
        <v>6.7337923699999996E-2</v>
      </c>
    </row>
    <row r="1784" spans="1:49" x14ac:dyDescent="0.25">
      <c r="A1784" s="117">
        <v>550000</v>
      </c>
      <c r="B1784" s="117">
        <v>870000</v>
      </c>
      <c r="C1784" s="117">
        <v>870000</v>
      </c>
      <c r="D1784" s="115" t="s">
        <v>342</v>
      </c>
      <c r="E1784" s="115" t="s">
        <v>13</v>
      </c>
      <c r="F1784" s="115" t="s">
        <v>343</v>
      </c>
      <c r="G1784" s="115" t="s">
        <v>344</v>
      </c>
      <c r="H1784" s="115">
        <v>0.56000000000000005</v>
      </c>
      <c r="I1784" s="115">
        <v>0.48</v>
      </c>
      <c r="J1784" s="115" t="s">
        <v>350</v>
      </c>
      <c r="K1784" s="115">
        <v>9.1696179809130002E-2</v>
      </c>
      <c r="L1784" s="115">
        <v>3727.8420699059502</v>
      </c>
      <c r="M1784" s="115">
        <v>10.7079689623202</v>
      </c>
      <c r="N1784" s="115">
        <v>2.0611870084377499</v>
      </c>
      <c r="O1784" s="115">
        <v>0.98187984735953004</v>
      </c>
      <c r="P1784" s="115">
        <v>0.18900297454595</v>
      </c>
      <c r="Q1784" s="115">
        <v>341.82887674214601</v>
      </c>
      <c r="R1784" s="115">
        <v>1300</v>
      </c>
      <c r="S1784" s="115" t="s">
        <v>346</v>
      </c>
      <c r="T1784" s="115">
        <v>1300</v>
      </c>
      <c r="U1784" s="115" t="s">
        <v>352</v>
      </c>
      <c r="V1784" s="115" t="s">
        <v>350</v>
      </c>
      <c r="Z1784" s="115">
        <v>0</v>
      </c>
      <c r="AA1784" s="115">
        <v>1</v>
      </c>
      <c r="AB1784" s="115">
        <v>0.98187984735953004</v>
      </c>
      <c r="AC1784" s="115">
        <v>0.18900297454595</v>
      </c>
      <c r="AD1784" s="115">
        <v>341.828876742148</v>
      </c>
      <c r="AF1784" s="115">
        <v>-1</v>
      </c>
      <c r="AG1784" s="115">
        <v>-1</v>
      </c>
      <c r="AH1784" s="115">
        <v>-1</v>
      </c>
      <c r="AI1784" s="115">
        <v>-1</v>
      </c>
      <c r="AJ1784" s="115">
        <v>0</v>
      </c>
      <c r="AM1784" s="115" t="s">
        <v>348</v>
      </c>
      <c r="AN1784" s="115">
        <v>-1</v>
      </c>
      <c r="AQ1784" s="115">
        <v>609</v>
      </c>
      <c r="AR1784" s="115" t="s">
        <v>249</v>
      </c>
      <c r="AS1784" s="115" t="s">
        <v>358</v>
      </c>
      <c r="AT1784" s="115" t="s">
        <v>296</v>
      </c>
      <c r="AV1784" s="115">
        <v>114.87006087130401</v>
      </c>
      <c r="AW1784" s="115">
        <v>0.27723347669999998</v>
      </c>
    </row>
    <row r="1785" spans="1:49" x14ac:dyDescent="0.25">
      <c r="A1785" s="117">
        <v>550000</v>
      </c>
      <c r="B1785" s="117">
        <v>880000</v>
      </c>
      <c r="C1785" s="117">
        <v>880000</v>
      </c>
      <c r="D1785" s="115" t="s">
        <v>342</v>
      </c>
      <c r="E1785" s="115" t="s">
        <v>13</v>
      </c>
      <c r="F1785" s="115" t="s">
        <v>343</v>
      </c>
      <c r="G1785" s="115" t="s">
        <v>344</v>
      </c>
      <c r="H1785" s="115">
        <v>0.56000000000000005</v>
      </c>
      <c r="I1785" s="115">
        <v>0.48</v>
      </c>
      <c r="J1785" s="115" t="s">
        <v>350</v>
      </c>
      <c r="K1785" s="115">
        <v>2.8296172905940001E-2</v>
      </c>
      <c r="L1785" s="115">
        <v>3687.95144534783</v>
      </c>
      <c r="M1785" s="115">
        <v>9.1876587278747905</v>
      </c>
      <c r="N1785" s="115">
        <v>1.3510775106131001</v>
      </c>
      <c r="O1785" s="115">
        <v>0.25997557996476001</v>
      </c>
      <c r="P1785" s="115">
        <v>3.8230322849640001E-2</v>
      </c>
      <c r="Q1785" s="115">
        <v>104.35491176629201</v>
      </c>
      <c r="R1785" s="115">
        <v>1210</v>
      </c>
      <c r="S1785" s="115" t="s">
        <v>353</v>
      </c>
      <c r="T1785" s="115">
        <v>1210</v>
      </c>
      <c r="U1785" s="115" t="s">
        <v>352</v>
      </c>
      <c r="V1785" s="115" t="s">
        <v>350</v>
      </c>
      <c r="Z1785" s="115">
        <v>0</v>
      </c>
      <c r="AA1785" s="115">
        <v>1</v>
      </c>
      <c r="AB1785" s="115">
        <v>0.25997557996476001</v>
      </c>
      <c r="AC1785" s="115">
        <v>3.8230322849640001E-2</v>
      </c>
      <c r="AD1785" s="115">
        <v>720.60817315275801</v>
      </c>
      <c r="AF1785" s="115">
        <v>-1</v>
      </c>
      <c r="AG1785" s="115">
        <v>-1</v>
      </c>
      <c r="AH1785" s="115">
        <v>-1</v>
      </c>
      <c r="AI1785" s="115">
        <v>-1</v>
      </c>
      <c r="AJ1785" s="115">
        <v>0</v>
      </c>
      <c r="AM1785" s="115" t="s">
        <v>348</v>
      </c>
      <c r="AN1785" s="115">
        <v>-1</v>
      </c>
      <c r="AQ1785" s="115">
        <v>609</v>
      </c>
      <c r="AR1785" s="115" t="s">
        <v>249</v>
      </c>
      <c r="AS1785" s="115" t="s">
        <v>358</v>
      </c>
      <c r="AT1785" s="115" t="s">
        <v>296</v>
      </c>
      <c r="AV1785" s="115">
        <v>44.177658685917699</v>
      </c>
      <c r="AW1785" s="115">
        <v>0.58443485250000005</v>
      </c>
    </row>
    <row r="1786" spans="1:49" x14ac:dyDescent="0.25">
      <c r="A1786" s="117">
        <v>550000</v>
      </c>
      <c r="B1786" s="117">
        <v>880000</v>
      </c>
      <c r="C1786" s="117">
        <v>880000</v>
      </c>
      <c r="D1786" s="115" t="s">
        <v>342</v>
      </c>
      <c r="E1786" s="115" t="s">
        <v>13</v>
      </c>
      <c r="F1786" s="115" t="s">
        <v>343</v>
      </c>
      <c r="G1786" s="115" t="s">
        <v>344</v>
      </c>
      <c r="H1786" s="115">
        <v>0.56000000000000005</v>
      </c>
      <c r="I1786" s="115">
        <v>0.48</v>
      </c>
      <c r="J1786" s="115" t="s">
        <v>350</v>
      </c>
      <c r="K1786" s="115">
        <v>3.5084190804409998E-2</v>
      </c>
      <c r="L1786" s="115">
        <v>3682.59813724993</v>
      </c>
      <c r="M1786" s="115">
        <v>9.1751459490916503</v>
      </c>
      <c r="N1786" s="115">
        <v>1.3492654669497299</v>
      </c>
      <c r="O1786" s="115">
        <v>0.32190257113624998</v>
      </c>
      <c r="P1786" s="115">
        <v>4.7337887088259999E-2</v>
      </c>
      <c r="Q1786" s="115">
        <v>129.20097570324501</v>
      </c>
      <c r="R1786" s="115">
        <v>1210</v>
      </c>
      <c r="S1786" s="115" t="s">
        <v>353</v>
      </c>
      <c r="T1786" s="115">
        <v>1210</v>
      </c>
      <c r="U1786" s="115" t="s">
        <v>352</v>
      </c>
      <c r="V1786" s="115" t="s">
        <v>350</v>
      </c>
      <c r="Z1786" s="115">
        <v>0</v>
      </c>
      <c r="AA1786" s="115">
        <v>1</v>
      </c>
      <c r="AB1786" s="115">
        <v>0.32190257113624998</v>
      </c>
      <c r="AC1786" s="115">
        <v>4.7337887088259999E-2</v>
      </c>
      <c r="AD1786" s="115">
        <v>129.200975703246</v>
      </c>
      <c r="AF1786" s="115">
        <v>-1</v>
      </c>
      <c r="AG1786" s="115">
        <v>-1</v>
      </c>
      <c r="AH1786" s="115">
        <v>-1</v>
      </c>
      <c r="AI1786" s="115">
        <v>-1</v>
      </c>
      <c r="AJ1786" s="115">
        <v>0</v>
      </c>
      <c r="AM1786" s="115" t="s">
        <v>348</v>
      </c>
      <c r="AN1786" s="115">
        <v>-1</v>
      </c>
      <c r="AQ1786" s="115">
        <v>609</v>
      </c>
      <c r="AR1786" s="115" t="s">
        <v>249</v>
      </c>
      <c r="AS1786" s="115" t="s">
        <v>358</v>
      </c>
      <c r="AT1786" s="115" t="s">
        <v>296</v>
      </c>
      <c r="AV1786" s="115">
        <v>62.282263352724897</v>
      </c>
      <c r="AW1786" s="115">
        <v>0.1047858684</v>
      </c>
    </row>
    <row r="1787" spans="1:49" x14ac:dyDescent="0.25">
      <c r="A1787" s="117">
        <v>550000</v>
      </c>
      <c r="B1787" s="117">
        <v>880000</v>
      </c>
      <c r="C1787" s="117">
        <v>880000</v>
      </c>
      <c r="D1787" s="115" t="s">
        <v>342</v>
      </c>
      <c r="E1787" s="115" t="s">
        <v>13</v>
      </c>
      <c r="F1787" s="115" t="s">
        <v>343</v>
      </c>
      <c r="G1787" s="115" t="s">
        <v>344</v>
      </c>
      <c r="H1787" s="115">
        <v>0.56000000000000005</v>
      </c>
      <c r="I1787" s="115">
        <v>0.48</v>
      </c>
      <c r="J1787" s="115" t="s">
        <v>350</v>
      </c>
      <c r="K1787" s="115">
        <v>0.14620684922265001</v>
      </c>
      <c r="L1787" s="115">
        <v>3682.59813724993</v>
      </c>
      <c r="M1787" s="115">
        <v>9.1751459490916503</v>
      </c>
      <c r="N1787" s="115">
        <v>1.3492654669497299</v>
      </c>
      <c r="O1787" s="115">
        <v>1.3414691803746699</v>
      </c>
      <c r="P1787" s="115">
        <v>0.19727185268764999</v>
      </c>
      <c r="Q1787" s="115">
        <v>538.42107060052297</v>
      </c>
      <c r="R1787" s="115">
        <v>1210</v>
      </c>
      <c r="S1787" s="115" t="s">
        <v>353</v>
      </c>
      <c r="T1787" s="115">
        <v>1210</v>
      </c>
      <c r="U1787" s="115" t="s">
        <v>352</v>
      </c>
      <c r="V1787" s="115" t="s">
        <v>350</v>
      </c>
      <c r="Z1787" s="115">
        <v>0</v>
      </c>
      <c r="AA1787" s="115">
        <v>1</v>
      </c>
      <c r="AB1787" s="115">
        <v>1.3414691803746699</v>
      </c>
      <c r="AC1787" s="115">
        <v>0.19727185268764999</v>
      </c>
      <c r="AD1787" s="115">
        <v>538.42107060052297</v>
      </c>
      <c r="AF1787" s="115">
        <v>-1</v>
      </c>
      <c r="AG1787" s="115">
        <v>-1</v>
      </c>
      <c r="AH1787" s="115">
        <v>-1</v>
      </c>
      <c r="AI1787" s="115">
        <v>-1</v>
      </c>
      <c r="AJ1787" s="115">
        <v>0</v>
      </c>
      <c r="AM1787" s="115" t="s">
        <v>348</v>
      </c>
      <c r="AN1787" s="115">
        <v>-1</v>
      </c>
      <c r="AQ1787" s="115">
        <v>609</v>
      </c>
      <c r="AR1787" s="115" t="s">
        <v>249</v>
      </c>
      <c r="AS1787" s="115" t="s">
        <v>358</v>
      </c>
      <c r="AT1787" s="115" t="s">
        <v>296</v>
      </c>
      <c r="AV1787" s="115">
        <v>97.504925307376496</v>
      </c>
      <c r="AW1787" s="115">
        <v>0.43667564530000003</v>
      </c>
    </row>
    <row r="1788" spans="1:49" x14ac:dyDescent="0.25">
      <c r="A1788" s="117">
        <v>550000</v>
      </c>
      <c r="B1788" s="117">
        <v>880000</v>
      </c>
      <c r="C1788" s="117">
        <v>880000</v>
      </c>
      <c r="D1788" s="115" t="s">
        <v>342</v>
      </c>
      <c r="E1788" s="115" t="s">
        <v>13</v>
      </c>
      <c r="F1788" s="115" t="s">
        <v>343</v>
      </c>
      <c r="G1788" s="115" t="s">
        <v>344</v>
      </c>
      <c r="H1788" s="115">
        <v>0.56000000000000005</v>
      </c>
      <c r="I1788" s="115">
        <v>0.48</v>
      </c>
      <c r="J1788" s="115" t="s">
        <v>350</v>
      </c>
      <c r="K1788" s="115">
        <v>0.14157715887915001</v>
      </c>
      <c r="L1788" s="115">
        <v>3682.59813724993</v>
      </c>
      <c r="M1788" s="115">
        <v>9.1751459490916503</v>
      </c>
      <c r="N1788" s="115">
        <v>1.3492654669497299</v>
      </c>
      <c r="O1788" s="115">
        <v>1.2989910957740101</v>
      </c>
      <c r="P1788" s="115">
        <v>0.19102517138450001</v>
      </c>
      <c r="Q1788" s="115">
        <v>521.371781565525</v>
      </c>
      <c r="R1788" s="115">
        <v>1210</v>
      </c>
      <c r="S1788" s="115" t="s">
        <v>353</v>
      </c>
      <c r="T1788" s="115">
        <v>1210</v>
      </c>
      <c r="U1788" s="115" t="s">
        <v>352</v>
      </c>
      <c r="V1788" s="115" t="s">
        <v>350</v>
      </c>
      <c r="Z1788" s="115">
        <v>0</v>
      </c>
      <c r="AA1788" s="115">
        <v>1</v>
      </c>
      <c r="AB1788" s="115">
        <v>1.2989910957740101</v>
      </c>
      <c r="AC1788" s="115">
        <v>0.19102517138450001</v>
      </c>
      <c r="AD1788" s="115">
        <v>521.371781565525</v>
      </c>
      <c r="AF1788" s="115">
        <v>-1</v>
      </c>
      <c r="AG1788" s="115">
        <v>-1</v>
      </c>
      <c r="AH1788" s="115">
        <v>-1</v>
      </c>
      <c r="AI1788" s="115">
        <v>-1</v>
      </c>
      <c r="AJ1788" s="115">
        <v>0</v>
      </c>
      <c r="AM1788" s="115" t="s">
        <v>348</v>
      </c>
      <c r="AN1788" s="115">
        <v>-1</v>
      </c>
      <c r="AQ1788" s="115">
        <v>609</v>
      </c>
      <c r="AR1788" s="115" t="s">
        <v>249</v>
      </c>
      <c r="AS1788" s="115" t="s">
        <v>358</v>
      </c>
      <c r="AT1788" s="115" t="s">
        <v>296</v>
      </c>
      <c r="AV1788" s="115">
        <v>96.238581966318904</v>
      </c>
      <c r="AW1788" s="115">
        <v>0.42284816019999999</v>
      </c>
    </row>
    <row r="1789" spans="1:49" x14ac:dyDescent="0.25">
      <c r="A1789" s="117">
        <v>550000</v>
      </c>
      <c r="B1789" s="117">
        <v>880000</v>
      </c>
      <c r="C1789" s="117">
        <v>880000</v>
      </c>
      <c r="D1789" s="115" t="s">
        <v>342</v>
      </c>
      <c r="E1789" s="115" t="s">
        <v>13</v>
      </c>
      <c r="F1789" s="115" t="s">
        <v>343</v>
      </c>
      <c r="G1789" s="115" t="s">
        <v>344</v>
      </c>
      <c r="H1789" s="115">
        <v>0.56000000000000005</v>
      </c>
      <c r="I1789" s="115">
        <v>0.48</v>
      </c>
      <c r="J1789" s="115" t="s">
        <v>350</v>
      </c>
      <c r="K1789" s="115">
        <v>3.0791448039379998E-2</v>
      </c>
      <c r="L1789" s="115">
        <v>3682.59813724993</v>
      </c>
      <c r="M1789" s="115">
        <v>9.1751459490916503</v>
      </c>
      <c r="N1789" s="115">
        <v>1.3492654669497299</v>
      </c>
      <c r="O1789" s="115">
        <v>0.28251602974523998</v>
      </c>
      <c r="P1789" s="115">
        <v>4.1545837516920002E-2</v>
      </c>
      <c r="Q1789" s="115">
        <v>113.392529193074</v>
      </c>
      <c r="R1789" s="115">
        <v>1210</v>
      </c>
      <c r="S1789" s="115" t="s">
        <v>353</v>
      </c>
      <c r="T1789" s="115">
        <v>1210</v>
      </c>
      <c r="U1789" s="115" t="s">
        <v>352</v>
      </c>
      <c r="V1789" s="115" t="s">
        <v>350</v>
      </c>
      <c r="Z1789" s="115">
        <v>0</v>
      </c>
      <c r="AA1789" s="115">
        <v>1</v>
      </c>
      <c r="AB1789" s="115">
        <v>0.28251602974523998</v>
      </c>
      <c r="AC1789" s="115">
        <v>4.1545837516920002E-2</v>
      </c>
      <c r="AD1789" s="115">
        <v>113.392529193076</v>
      </c>
      <c r="AF1789" s="115">
        <v>-1</v>
      </c>
      <c r="AG1789" s="115">
        <v>-1</v>
      </c>
      <c r="AH1789" s="115">
        <v>-1</v>
      </c>
      <c r="AI1789" s="115">
        <v>-1</v>
      </c>
      <c r="AJ1789" s="115">
        <v>0</v>
      </c>
      <c r="AM1789" s="115" t="s">
        <v>348</v>
      </c>
      <c r="AN1789" s="115">
        <v>-1</v>
      </c>
      <c r="AQ1789" s="115">
        <v>609</v>
      </c>
      <c r="AR1789" s="115" t="s">
        <v>249</v>
      </c>
      <c r="AS1789" s="115" t="s">
        <v>358</v>
      </c>
      <c r="AT1789" s="115" t="s">
        <v>296</v>
      </c>
      <c r="AV1789" s="115">
        <v>59.033812540721399</v>
      </c>
      <c r="AW1789" s="115">
        <v>9.1964743900000007E-2</v>
      </c>
    </row>
    <row r="1790" spans="1:49" x14ac:dyDescent="0.25">
      <c r="A1790" s="117">
        <v>550000</v>
      </c>
      <c r="B1790" s="117">
        <v>880000</v>
      </c>
      <c r="C1790" s="117">
        <v>880000</v>
      </c>
      <c r="D1790" s="115" t="s">
        <v>342</v>
      </c>
      <c r="E1790" s="115" t="s">
        <v>13</v>
      </c>
      <c r="F1790" s="115" t="s">
        <v>343</v>
      </c>
      <c r="G1790" s="115" t="s">
        <v>344</v>
      </c>
      <c r="H1790" s="115">
        <v>0.56000000000000005</v>
      </c>
      <c r="I1790" s="115">
        <v>0.48</v>
      </c>
      <c r="J1790" s="115" t="s">
        <v>350</v>
      </c>
      <c r="K1790" s="115">
        <v>0.13568481198716001</v>
      </c>
      <c r="L1790" s="115">
        <v>3682.59813724993</v>
      </c>
      <c r="M1790" s="115">
        <v>9.1751459490916503</v>
      </c>
      <c r="N1790" s="115">
        <v>1.3492654669497299</v>
      </c>
      <c r="O1790" s="115">
        <v>1.2449279530572801</v>
      </c>
      <c r="P1790" s="115">
        <v>0.18307483120383999</v>
      </c>
      <c r="Q1790" s="115">
        <v>499.67263587703297</v>
      </c>
      <c r="R1790" s="115">
        <v>1210</v>
      </c>
      <c r="S1790" s="115" t="s">
        <v>353</v>
      </c>
      <c r="T1790" s="115">
        <v>1210</v>
      </c>
      <c r="U1790" s="115" t="s">
        <v>352</v>
      </c>
      <c r="V1790" s="115" t="s">
        <v>350</v>
      </c>
      <c r="Z1790" s="115">
        <v>0</v>
      </c>
      <c r="AA1790" s="115">
        <v>1</v>
      </c>
      <c r="AB1790" s="115">
        <v>1.2449279530572801</v>
      </c>
      <c r="AC1790" s="115">
        <v>0.18307483120383999</v>
      </c>
      <c r="AD1790" s="115">
        <v>499.67263587703297</v>
      </c>
      <c r="AF1790" s="115">
        <v>-1</v>
      </c>
      <c r="AG1790" s="115">
        <v>-1</v>
      </c>
      <c r="AH1790" s="115">
        <v>-1</v>
      </c>
      <c r="AI1790" s="115">
        <v>-1</v>
      </c>
      <c r="AJ1790" s="115">
        <v>0</v>
      </c>
      <c r="AM1790" s="115" t="s">
        <v>348</v>
      </c>
      <c r="AN1790" s="115">
        <v>-1</v>
      </c>
      <c r="AQ1790" s="115">
        <v>609</v>
      </c>
      <c r="AR1790" s="115" t="s">
        <v>249</v>
      </c>
      <c r="AS1790" s="115" t="s">
        <v>358</v>
      </c>
      <c r="AT1790" s="115" t="s">
        <v>296</v>
      </c>
      <c r="AV1790" s="115">
        <v>93.768644868394901</v>
      </c>
      <c r="AW1790" s="115">
        <v>0.40524950189999998</v>
      </c>
    </row>
    <row r="1791" spans="1:49" x14ac:dyDescent="0.25">
      <c r="A1791" s="117">
        <v>550000</v>
      </c>
      <c r="B1791" s="117">
        <v>880000</v>
      </c>
      <c r="C1791" s="117">
        <v>880000</v>
      </c>
      <c r="D1791" s="115" t="s">
        <v>342</v>
      </c>
      <c r="E1791" s="115" t="s">
        <v>13</v>
      </c>
      <c r="F1791" s="115" t="s">
        <v>343</v>
      </c>
      <c r="G1791" s="115" t="s">
        <v>344</v>
      </c>
      <c r="H1791" s="115">
        <v>0.56000000000000005</v>
      </c>
      <c r="I1791" s="115">
        <v>0.48</v>
      </c>
      <c r="J1791" s="115" t="s">
        <v>350</v>
      </c>
      <c r="K1791" s="115">
        <v>0.12841899480418001</v>
      </c>
      <c r="L1791" s="115">
        <v>3682.59813724993</v>
      </c>
      <c r="M1791" s="115">
        <v>9.1751459490916503</v>
      </c>
      <c r="N1791" s="115">
        <v>1.3492654669497299</v>
      </c>
      <c r="O1791" s="115">
        <v>1.1782630199640001</v>
      </c>
      <c r="P1791" s="115">
        <v>0.17327131498966999</v>
      </c>
      <c r="Q1791" s="115">
        <v>472.915551053385</v>
      </c>
      <c r="R1791" s="115">
        <v>1210</v>
      </c>
      <c r="S1791" s="115" t="s">
        <v>353</v>
      </c>
      <c r="T1791" s="115">
        <v>1210</v>
      </c>
      <c r="U1791" s="115" t="s">
        <v>352</v>
      </c>
      <c r="V1791" s="115" t="s">
        <v>350</v>
      </c>
      <c r="Z1791" s="115">
        <v>0</v>
      </c>
      <c r="AA1791" s="115">
        <v>1</v>
      </c>
      <c r="AB1791" s="115">
        <v>1.1782630199640001</v>
      </c>
      <c r="AC1791" s="115">
        <v>0.17327131498966999</v>
      </c>
      <c r="AD1791" s="115">
        <v>472.915551053385</v>
      </c>
      <c r="AF1791" s="115">
        <v>-1</v>
      </c>
      <c r="AG1791" s="115">
        <v>-1</v>
      </c>
      <c r="AH1791" s="115">
        <v>-1</v>
      </c>
      <c r="AI1791" s="115">
        <v>-1</v>
      </c>
      <c r="AJ1791" s="115">
        <v>0</v>
      </c>
      <c r="AM1791" s="115" t="s">
        <v>348</v>
      </c>
      <c r="AN1791" s="115">
        <v>-1</v>
      </c>
      <c r="AQ1791" s="115">
        <v>609</v>
      </c>
      <c r="AR1791" s="115" t="s">
        <v>249</v>
      </c>
      <c r="AS1791" s="115" t="s">
        <v>358</v>
      </c>
      <c r="AT1791" s="115" t="s">
        <v>296</v>
      </c>
      <c r="AV1791" s="115">
        <v>91.2374797558561</v>
      </c>
      <c r="AW1791" s="115">
        <v>0.38354870320000001</v>
      </c>
    </row>
    <row r="1792" spans="1:49" x14ac:dyDescent="0.25">
      <c r="A1792" s="117">
        <v>550000</v>
      </c>
      <c r="B1792" s="117">
        <v>880000</v>
      </c>
      <c r="C1792" s="117">
        <v>880000</v>
      </c>
      <c r="D1792" s="115" t="s">
        <v>342</v>
      </c>
      <c r="E1792" s="115" t="s">
        <v>13</v>
      </c>
      <c r="F1792" s="115" t="s">
        <v>343</v>
      </c>
      <c r="G1792" s="115" t="s">
        <v>344</v>
      </c>
      <c r="H1792" s="115">
        <v>0.56000000000000005</v>
      </c>
      <c r="I1792" s="115">
        <v>0.48</v>
      </c>
      <c r="J1792" s="115" t="s">
        <v>350</v>
      </c>
      <c r="K1792" s="115">
        <v>1.1789476641500001E-2</v>
      </c>
      <c r="L1792" s="115">
        <v>3716.6599363190899</v>
      </c>
      <c r="M1792" s="115">
        <v>10.3773384924146</v>
      </c>
      <c r="N1792" s="115">
        <v>1.90879186228384</v>
      </c>
      <c r="O1792" s="115">
        <v>0.1223433897573</v>
      </c>
      <c r="P1792" s="115">
        <v>2.2503657073879999E-2</v>
      </c>
      <c r="Q1792" s="115">
        <v>43.817475503647699</v>
      </c>
      <c r="R1792" s="115">
        <v>1300</v>
      </c>
      <c r="S1792" s="115" t="s">
        <v>346</v>
      </c>
      <c r="T1792" s="115">
        <v>1300</v>
      </c>
      <c r="U1792" s="115" t="s">
        <v>352</v>
      </c>
      <c r="V1792" s="115" t="s">
        <v>350</v>
      </c>
      <c r="Z1792" s="115">
        <v>0</v>
      </c>
      <c r="AA1792" s="115">
        <v>1</v>
      </c>
      <c r="AB1792" s="115">
        <v>0.1223433897573</v>
      </c>
      <c r="AC1792" s="115">
        <v>2.2503657073879999E-2</v>
      </c>
      <c r="AD1792" s="115">
        <v>80.247039756548304</v>
      </c>
      <c r="AF1792" s="115">
        <v>-1</v>
      </c>
      <c r="AG1792" s="115">
        <v>-1</v>
      </c>
      <c r="AH1792" s="115">
        <v>-1</v>
      </c>
      <c r="AI1792" s="115">
        <v>-1</v>
      </c>
      <c r="AJ1792" s="115">
        <v>0</v>
      </c>
      <c r="AM1792" s="115" t="s">
        <v>348</v>
      </c>
      <c r="AN1792" s="115">
        <v>-1</v>
      </c>
      <c r="AQ1792" s="115">
        <v>609</v>
      </c>
      <c r="AR1792" s="115" t="s">
        <v>249</v>
      </c>
      <c r="AS1792" s="115" t="s">
        <v>358</v>
      </c>
      <c r="AT1792" s="115" t="s">
        <v>296</v>
      </c>
      <c r="AV1792" s="115">
        <v>40.986738234161798</v>
      </c>
      <c r="AW1792" s="115">
        <v>6.5082757300000002E-2</v>
      </c>
    </row>
    <row r="1793" spans="1:49" x14ac:dyDescent="0.25">
      <c r="A1793" s="117">
        <v>550000</v>
      </c>
      <c r="B1793" s="117">
        <v>880000</v>
      </c>
      <c r="C1793" s="117">
        <v>880000</v>
      </c>
      <c r="D1793" s="115" t="s">
        <v>342</v>
      </c>
      <c r="E1793" s="115" t="s">
        <v>13</v>
      </c>
      <c r="F1793" s="115" t="s">
        <v>343</v>
      </c>
      <c r="G1793" s="115" t="s">
        <v>344</v>
      </c>
      <c r="H1793" s="115">
        <v>0.56000000000000005</v>
      </c>
      <c r="I1793" s="115">
        <v>0.48</v>
      </c>
      <c r="J1793" s="115" t="s">
        <v>350</v>
      </c>
      <c r="K1793" s="115">
        <v>9.4308816643200004E-3</v>
      </c>
      <c r="L1793" s="115">
        <v>3716.6599363190899</v>
      </c>
      <c r="M1793" s="115">
        <v>10.3773384924146</v>
      </c>
      <c r="N1793" s="115">
        <v>1.90879186228384</v>
      </c>
      <c r="O1793" s="115">
        <v>9.7867451312610002E-2</v>
      </c>
      <c r="P1793" s="115">
        <v>1.800159017502E-2</v>
      </c>
      <c r="Q1793" s="115">
        <v>35.051380045966802</v>
      </c>
      <c r="R1793" s="115">
        <v>1330</v>
      </c>
      <c r="S1793" s="115" t="s">
        <v>354</v>
      </c>
      <c r="T1793" s="115">
        <v>1330</v>
      </c>
      <c r="U1793" s="115" t="s">
        <v>352</v>
      </c>
      <c r="V1793" s="115" t="s">
        <v>350</v>
      </c>
      <c r="Z1793" s="115">
        <v>0</v>
      </c>
      <c r="AA1793" s="115">
        <v>1</v>
      </c>
      <c r="AB1793" s="115">
        <v>9.7867451312610002E-2</v>
      </c>
      <c r="AC1793" s="115">
        <v>1.800159017502E-2</v>
      </c>
      <c r="AD1793" s="115">
        <v>53.748184519657201</v>
      </c>
      <c r="AF1793" s="115">
        <v>-1</v>
      </c>
      <c r="AG1793" s="115">
        <v>-1</v>
      </c>
      <c r="AH1793" s="115">
        <v>-1</v>
      </c>
      <c r="AI1793" s="115">
        <v>-1</v>
      </c>
      <c r="AJ1793" s="115">
        <v>0</v>
      </c>
      <c r="AM1793" s="115" t="s">
        <v>348</v>
      </c>
      <c r="AN1793" s="115">
        <v>-1</v>
      </c>
      <c r="AQ1793" s="115">
        <v>609</v>
      </c>
      <c r="AR1793" s="115" t="s">
        <v>249</v>
      </c>
      <c r="AS1793" s="115" t="s">
        <v>358</v>
      </c>
      <c r="AT1793" s="115" t="s">
        <v>296</v>
      </c>
      <c r="AV1793" s="115">
        <v>26.265581121989101</v>
      </c>
      <c r="AW1793" s="115">
        <v>4.35913905E-2</v>
      </c>
    </row>
    <row r="1794" spans="1:49" x14ac:dyDescent="0.25">
      <c r="A1794" s="117">
        <v>550000</v>
      </c>
      <c r="B1794" s="117">
        <v>880000</v>
      </c>
      <c r="C1794" s="117">
        <v>880000</v>
      </c>
      <c r="D1794" s="115" t="s">
        <v>342</v>
      </c>
      <c r="E1794" s="115" t="s">
        <v>13</v>
      </c>
      <c r="F1794" s="115" t="s">
        <v>343</v>
      </c>
      <c r="G1794" s="115" t="s">
        <v>344</v>
      </c>
      <c r="H1794" s="115">
        <v>0.56000000000000005</v>
      </c>
      <c r="I1794" s="115">
        <v>0.48</v>
      </c>
      <c r="J1794" s="115" t="s">
        <v>350</v>
      </c>
      <c r="K1794" s="115">
        <v>8.0634055800399996E-3</v>
      </c>
      <c r="L1794" s="115">
        <v>3716.6599363190899</v>
      </c>
      <c r="M1794" s="115">
        <v>10.3773384924146</v>
      </c>
      <c r="N1794" s="115">
        <v>1.90879186228384</v>
      </c>
      <c r="O1794" s="115">
        <v>8.3676689105720001E-2</v>
      </c>
      <c r="P1794" s="115">
        <v>1.539136295347E-2</v>
      </c>
      <c r="Q1794" s="115">
        <v>29.968936469633899</v>
      </c>
      <c r="R1794" s="115">
        <v>1330</v>
      </c>
      <c r="S1794" s="115" t="s">
        <v>354</v>
      </c>
      <c r="T1794" s="115">
        <v>1330</v>
      </c>
      <c r="U1794" s="115" t="s">
        <v>352</v>
      </c>
      <c r="V1794" s="115" t="s">
        <v>350</v>
      </c>
      <c r="Z1794" s="115">
        <v>0</v>
      </c>
      <c r="AA1794" s="115">
        <v>1</v>
      </c>
      <c r="AB1794" s="115">
        <v>8.3676689105720001E-2</v>
      </c>
      <c r="AC1794" s="115">
        <v>1.539136295347E-2</v>
      </c>
      <c r="AD1794" s="115">
        <v>37.861960625405999</v>
      </c>
      <c r="AF1794" s="115">
        <v>-1</v>
      </c>
      <c r="AG1794" s="115">
        <v>-1</v>
      </c>
      <c r="AH1794" s="115">
        <v>-1</v>
      </c>
      <c r="AI1794" s="115">
        <v>-1</v>
      </c>
      <c r="AJ1794" s="115">
        <v>0</v>
      </c>
      <c r="AM1794" s="115" t="s">
        <v>348</v>
      </c>
      <c r="AN1794" s="115">
        <v>-1</v>
      </c>
      <c r="AQ1794" s="115">
        <v>609</v>
      </c>
      <c r="AR1794" s="115" t="s">
        <v>249</v>
      </c>
      <c r="AS1794" s="115" t="s">
        <v>358</v>
      </c>
      <c r="AT1794" s="115" t="s">
        <v>296</v>
      </c>
      <c r="AV1794" s="115">
        <v>24.0663534522056</v>
      </c>
      <c r="AW1794" s="115">
        <v>3.07071862E-2</v>
      </c>
    </row>
    <row r="1795" spans="1:49" x14ac:dyDescent="0.25">
      <c r="A1795" s="117">
        <v>550000</v>
      </c>
      <c r="B1795" s="117">
        <v>880000</v>
      </c>
      <c r="C1795" s="117">
        <v>880000</v>
      </c>
      <c r="D1795" s="115" t="s">
        <v>342</v>
      </c>
      <c r="E1795" s="115" t="s">
        <v>13</v>
      </c>
      <c r="F1795" s="115" t="s">
        <v>343</v>
      </c>
      <c r="G1795" s="115" t="s">
        <v>344</v>
      </c>
      <c r="H1795" s="115">
        <v>0.56000000000000005</v>
      </c>
      <c r="I1795" s="115">
        <v>0.48</v>
      </c>
      <c r="J1795" s="115" t="s">
        <v>350</v>
      </c>
      <c r="K1795" s="115">
        <v>1.383456764836E-2</v>
      </c>
      <c r="L1795" s="115">
        <v>3716.6599363190899</v>
      </c>
      <c r="M1795" s="115">
        <v>10.3773384924146</v>
      </c>
      <c r="N1795" s="115">
        <v>1.90879186228384</v>
      </c>
      <c r="O1795" s="115">
        <v>0.14356599138331</v>
      </c>
      <c r="P1795" s="115">
        <v>2.640731014541E-2</v>
      </c>
      <c r="Q1795" s="115">
        <v>51.418383314981902</v>
      </c>
      <c r="R1795" s="115">
        <v>1330</v>
      </c>
      <c r="S1795" s="115" t="s">
        <v>354</v>
      </c>
      <c r="T1795" s="115">
        <v>1330</v>
      </c>
      <c r="U1795" s="115" t="s">
        <v>352</v>
      </c>
      <c r="V1795" s="115" t="s">
        <v>350</v>
      </c>
      <c r="Z1795" s="115">
        <v>0</v>
      </c>
      <c r="AA1795" s="115">
        <v>1</v>
      </c>
      <c r="AB1795" s="115">
        <v>0.14356599138331</v>
      </c>
      <c r="AC1795" s="115">
        <v>2.640731014541E-2</v>
      </c>
      <c r="AD1795" s="115">
        <v>152.267167998888</v>
      </c>
      <c r="AF1795" s="115">
        <v>-1</v>
      </c>
      <c r="AG1795" s="115">
        <v>-1</v>
      </c>
      <c r="AH1795" s="115">
        <v>-1</v>
      </c>
      <c r="AI1795" s="115">
        <v>-1</v>
      </c>
      <c r="AJ1795" s="115">
        <v>0</v>
      </c>
      <c r="AM1795" s="115" t="s">
        <v>348</v>
      </c>
      <c r="AN1795" s="115">
        <v>-1</v>
      </c>
      <c r="AQ1795" s="115">
        <v>609</v>
      </c>
      <c r="AR1795" s="115" t="s">
        <v>249</v>
      </c>
      <c r="AS1795" s="115" t="s">
        <v>358</v>
      </c>
      <c r="AT1795" s="115" t="s">
        <v>296</v>
      </c>
      <c r="AV1795" s="115">
        <v>36.593555458600697</v>
      </c>
      <c r="AW1795" s="115">
        <v>0.1234932425</v>
      </c>
    </row>
    <row r="1796" spans="1:49" x14ac:dyDescent="0.25">
      <c r="A1796" s="117">
        <v>550000</v>
      </c>
      <c r="B1796" s="117">
        <v>880000</v>
      </c>
      <c r="C1796" s="117">
        <v>880000</v>
      </c>
      <c r="D1796" s="115" t="s">
        <v>342</v>
      </c>
      <c r="E1796" s="115" t="s">
        <v>13</v>
      </c>
      <c r="F1796" s="115" t="s">
        <v>343</v>
      </c>
      <c r="G1796" s="115" t="s">
        <v>344</v>
      </c>
      <c r="H1796" s="115">
        <v>0.56000000000000005</v>
      </c>
      <c r="I1796" s="115">
        <v>0.48</v>
      </c>
      <c r="J1796" s="115" t="s">
        <v>350</v>
      </c>
      <c r="K1796" s="115">
        <v>1.366277145378E-2</v>
      </c>
      <c r="L1796" s="115">
        <v>3716.6599363190899</v>
      </c>
      <c r="M1796" s="115">
        <v>10.3773384924146</v>
      </c>
      <c r="N1796" s="115">
        <v>1.90879186228384</v>
      </c>
      <c r="O1796" s="115">
        <v>0.14178320412046</v>
      </c>
      <c r="P1796" s="115">
        <v>2.607938696723E-2</v>
      </c>
      <c r="Q1796" s="115">
        <v>50.779875281381699</v>
      </c>
      <c r="R1796" s="115">
        <v>1330</v>
      </c>
      <c r="S1796" s="115" t="s">
        <v>354</v>
      </c>
      <c r="T1796" s="115">
        <v>1330</v>
      </c>
      <c r="U1796" s="115" t="s">
        <v>352</v>
      </c>
      <c r="V1796" s="115" t="s">
        <v>350</v>
      </c>
      <c r="Z1796" s="115">
        <v>0</v>
      </c>
      <c r="AA1796" s="115">
        <v>1</v>
      </c>
      <c r="AB1796" s="115">
        <v>0.14178320412046</v>
      </c>
      <c r="AC1796" s="115">
        <v>2.607938696723E-2</v>
      </c>
      <c r="AD1796" s="115">
        <v>167.37740115893601</v>
      </c>
      <c r="AF1796" s="115">
        <v>-1</v>
      </c>
      <c r="AG1796" s="115">
        <v>-1</v>
      </c>
      <c r="AH1796" s="115">
        <v>-1</v>
      </c>
      <c r="AI1796" s="115">
        <v>-1</v>
      </c>
      <c r="AJ1796" s="115">
        <v>0</v>
      </c>
      <c r="AM1796" s="115" t="s">
        <v>348</v>
      </c>
      <c r="AN1796" s="115">
        <v>-1</v>
      </c>
      <c r="AQ1796" s="115">
        <v>609</v>
      </c>
      <c r="AR1796" s="115" t="s">
        <v>249</v>
      </c>
      <c r="AS1796" s="115" t="s">
        <v>358</v>
      </c>
      <c r="AT1796" s="115" t="s">
        <v>296</v>
      </c>
      <c r="AV1796" s="115">
        <v>31.197610419655899</v>
      </c>
      <c r="AW1796" s="115">
        <v>0.13574809500000001</v>
      </c>
    </row>
    <row r="1797" spans="1:49" x14ac:dyDescent="0.25">
      <c r="A1797" s="117">
        <v>550000</v>
      </c>
      <c r="B1797" s="117">
        <v>880000</v>
      </c>
      <c r="C1797" s="117">
        <v>880000</v>
      </c>
      <c r="D1797" s="115" t="s">
        <v>342</v>
      </c>
      <c r="E1797" s="115" t="s">
        <v>13</v>
      </c>
      <c r="F1797" s="115" t="s">
        <v>343</v>
      </c>
      <c r="G1797" s="115" t="s">
        <v>344</v>
      </c>
      <c r="H1797" s="115">
        <v>0.56000000000000005</v>
      </c>
      <c r="I1797" s="115">
        <v>0.48</v>
      </c>
      <c r="J1797" s="115" t="s">
        <v>350</v>
      </c>
      <c r="K1797" s="115">
        <v>5.7998634257500001E-3</v>
      </c>
      <c r="L1797" s="115">
        <v>3716.6599363190899</v>
      </c>
      <c r="M1797" s="115">
        <v>10.3773384924146</v>
      </c>
      <c r="N1797" s="115">
        <v>1.90879186228384</v>
      </c>
      <c r="O1797" s="115">
        <v>6.0187145978830001E-2</v>
      </c>
      <c r="P1797" s="115">
        <v>1.107073210943E-2</v>
      </c>
      <c r="Q1797" s="115">
        <v>21.556120030626001</v>
      </c>
      <c r="R1797" s="115">
        <v>1330</v>
      </c>
      <c r="S1797" s="115" t="s">
        <v>354</v>
      </c>
      <c r="T1797" s="115">
        <v>1330</v>
      </c>
      <c r="U1797" s="115" t="s">
        <v>352</v>
      </c>
      <c r="V1797" s="115" t="s">
        <v>350</v>
      </c>
      <c r="Z1797" s="115">
        <v>0</v>
      </c>
      <c r="AA1797" s="115">
        <v>1</v>
      </c>
      <c r="AB1797" s="115">
        <v>6.0187145978830001E-2</v>
      </c>
      <c r="AC1797" s="115">
        <v>1.107073210943E-2</v>
      </c>
      <c r="AD1797" s="115">
        <v>62.494244335538298</v>
      </c>
      <c r="AF1797" s="115">
        <v>-1</v>
      </c>
      <c r="AG1797" s="115">
        <v>-1</v>
      </c>
      <c r="AH1797" s="115">
        <v>-1</v>
      </c>
      <c r="AI1797" s="115">
        <v>-1</v>
      </c>
      <c r="AJ1797" s="115">
        <v>0</v>
      </c>
      <c r="AM1797" s="115" t="s">
        <v>348</v>
      </c>
      <c r="AN1797" s="115">
        <v>-1</v>
      </c>
      <c r="AQ1797" s="115">
        <v>609</v>
      </c>
      <c r="AR1797" s="115" t="s">
        <v>249</v>
      </c>
      <c r="AS1797" s="115" t="s">
        <v>358</v>
      </c>
      <c r="AT1797" s="115" t="s">
        <v>296</v>
      </c>
      <c r="AV1797" s="115">
        <v>20.0029759059295</v>
      </c>
      <c r="AW1797" s="115">
        <v>5.0684707500000002E-2</v>
      </c>
    </row>
    <row r="1798" spans="1:49" x14ac:dyDescent="0.25">
      <c r="A1798" s="117">
        <v>550000</v>
      </c>
      <c r="B1798" s="117">
        <v>880000</v>
      </c>
      <c r="C1798" s="117">
        <v>880000</v>
      </c>
      <c r="D1798" s="115" t="s">
        <v>342</v>
      </c>
      <c r="E1798" s="115" t="s">
        <v>13</v>
      </c>
      <c r="F1798" s="115" t="s">
        <v>343</v>
      </c>
      <c r="G1798" s="115" t="s">
        <v>344</v>
      </c>
      <c r="H1798" s="115">
        <v>0.56000000000000005</v>
      </c>
      <c r="I1798" s="115">
        <v>0.48</v>
      </c>
      <c r="J1798" s="115" t="s">
        <v>350</v>
      </c>
      <c r="K1798" s="115">
        <v>7.4027429902600002E-3</v>
      </c>
      <c r="L1798" s="115">
        <v>3716.6599363190899</v>
      </c>
      <c r="M1798" s="115">
        <v>10.3773384924146</v>
      </c>
      <c r="N1798" s="115">
        <v>1.90879186228384</v>
      </c>
      <c r="O1798" s="115">
        <v>7.6820769782280002E-2</v>
      </c>
      <c r="P1798" s="115">
        <v>1.4130295578379999E-2</v>
      </c>
      <c r="Q1798" s="115">
        <v>27.513478290769999</v>
      </c>
      <c r="R1798" s="115">
        <v>1330</v>
      </c>
      <c r="S1798" s="115" t="s">
        <v>354</v>
      </c>
      <c r="T1798" s="115">
        <v>1330</v>
      </c>
      <c r="U1798" s="115" t="s">
        <v>352</v>
      </c>
      <c r="V1798" s="115" t="s">
        <v>350</v>
      </c>
      <c r="Z1798" s="115">
        <v>0</v>
      </c>
      <c r="AA1798" s="115">
        <v>1</v>
      </c>
      <c r="AB1798" s="115">
        <v>7.6820769782280002E-2</v>
      </c>
      <c r="AC1798" s="115">
        <v>1.4130295578379999E-2</v>
      </c>
      <c r="AD1798" s="115">
        <v>73.3706224858837</v>
      </c>
      <c r="AF1798" s="115">
        <v>-1</v>
      </c>
      <c r="AG1798" s="115">
        <v>-1</v>
      </c>
      <c r="AH1798" s="115">
        <v>-1</v>
      </c>
      <c r="AI1798" s="115">
        <v>-1</v>
      </c>
      <c r="AJ1798" s="115">
        <v>0</v>
      </c>
      <c r="AM1798" s="115" t="s">
        <v>348</v>
      </c>
      <c r="AN1798" s="115">
        <v>-1</v>
      </c>
      <c r="AQ1798" s="115">
        <v>609</v>
      </c>
      <c r="AR1798" s="115" t="s">
        <v>249</v>
      </c>
      <c r="AS1798" s="115" t="s">
        <v>358</v>
      </c>
      <c r="AT1798" s="115" t="s">
        <v>296</v>
      </c>
      <c r="AV1798" s="115">
        <v>22.328452994773802</v>
      </c>
      <c r="AW1798" s="115">
        <v>5.9505776500000003E-2</v>
      </c>
    </row>
    <row r="1799" spans="1:49" x14ac:dyDescent="0.25">
      <c r="A1799" s="117">
        <v>550000</v>
      </c>
      <c r="B1799" s="117">
        <v>880000</v>
      </c>
      <c r="C1799" s="117">
        <v>880000</v>
      </c>
      <c r="D1799" s="115" t="s">
        <v>342</v>
      </c>
      <c r="E1799" s="115" t="s">
        <v>13</v>
      </c>
      <c r="F1799" s="115" t="s">
        <v>343</v>
      </c>
      <c r="G1799" s="115" t="s">
        <v>344</v>
      </c>
      <c r="H1799" s="115">
        <v>0.56000000000000005</v>
      </c>
      <c r="I1799" s="115">
        <v>0.48</v>
      </c>
      <c r="J1799" s="115" t="s">
        <v>350</v>
      </c>
      <c r="K1799" s="115">
        <v>6.65529304625E-3</v>
      </c>
      <c r="L1799" s="115">
        <v>3716.6599363190899</v>
      </c>
      <c r="M1799" s="115">
        <v>10.3773384924146</v>
      </c>
      <c r="N1799" s="115">
        <v>1.90879186228384</v>
      </c>
      <c r="O1799" s="115">
        <v>6.9064228707169995E-2</v>
      </c>
      <c r="P1799" s="115">
        <v>1.2703569207800001E-2</v>
      </c>
      <c r="Q1799" s="115">
        <v>24.7354610294678</v>
      </c>
      <c r="R1799" s="115">
        <v>1330</v>
      </c>
      <c r="S1799" s="115" t="s">
        <v>354</v>
      </c>
      <c r="T1799" s="115">
        <v>1330</v>
      </c>
      <c r="U1799" s="115" t="s">
        <v>352</v>
      </c>
      <c r="V1799" s="115" t="s">
        <v>350</v>
      </c>
      <c r="Z1799" s="115">
        <v>0</v>
      </c>
      <c r="AA1799" s="115">
        <v>1</v>
      </c>
      <c r="AB1799" s="115">
        <v>6.9064228707169995E-2</v>
      </c>
      <c r="AC1799" s="115">
        <v>1.2703569207800001E-2</v>
      </c>
      <c r="AD1799" s="115">
        <v>61.674722752152803</v>
      </c>
      <c r="AF1799" s="115">
        <v>-1</v>
      </c>
      <c r="AG1799" s="115">
        <v>-1</v>
      </c>
      <c r="AH1799" s="115">
        <v>-1</v>
      </c>
      <c r="AI1799" s="115">
        <v>-1</v>
      </c>
      <c r="AJ1799" s="115">
        <v>0</v>
      </c>
      <c r="AM1799" s="115" t="s">
        <v>348</v>
      </c>
      <c r="AN1799" s="115">
        <v>-1</v>
      </c>
      <c r="AQ1799" s="115">
        <v>609</v>
      </c>
      <c r="AR1799" s="115" t="s">
        <v>249</v>
      </c>
      <c r="AS1799" s="115" t="s">
        <v>358</v>
      </c>
      <c r="AT1799" s="115" t="s">
        <v>296</v>
      </c>
      <c r="AV1799" s="115">
        <v>21.721679523385902</v>
      </c>
      <c r="AW1799" s="115">
        <v>5.0020050900000002E-2</v>
      </c>
    </row>
    <row r="1800" spans="1:49" x14ac:dyDescent="0.25">
      <c r="A1800" s="117">
        <v>550000</v>
      </c>
      <c r="B1800" s="117">
        <v>880000</v>
      </c>
      <c r="C1800" s="117">
        <v>880000</v>
      </c>
      <c r="D1800" s="115" t="s">
        <v>342</v>
      </c>
      <c r="E1800" s="115" t="s">
        <v>13</v>
      </c>
      <c r="F1800" s="115" t="s">
        <v>343</v>
      </c>
      <c r="G1800" s="115" t="s">
        <v>344</v>
      </c>
      <c r="H1800" s="115">
        <v>0.56000000000000005</v>
      </c>
      <c r="I1800" s="115">
        <v>0.48</v>
      </c>
      <c r="J1800" s="115" t="s">
        <v>350</v>
      </c>
      <c r="K1800" s="115">
        <v>1.2214962251140001E-2</v>
      </c>
      <c r="L1800" s="115">
        <v>3716.6599363190899</v>
      </c>
      <c r="M1800" s="115">
        <v>10.3773384924146</v>
      </c>
      <c r="N1800" s="115">
        <v>1.90879186228384</v>
      </c>
      <c r="O1800" s="115">
        <v>0.12675879795216</v>
      </c>
      <c r="P1800" s="115">
        <v>2.3315820543079999E-2</v>
      </c>
      <c r="Q1800" s="115">
        <v>45.398860822469501</v>
      </c>
      <c r="R1800" s="115">
        <v>1330</v>
      </c>
      <c r="S1800" s="115" t="s">
        <v>354</v>
      </c>
      <c r="T1800" s="115">
        <v>1330</v>
      </c>
      <c r="U1800" s="115" t="s">
        <v>352</v>
      </c>
      <c r="V1800" s="115" t="s">
        <v>350</v>
      </c>
      <c r="Z1800" s="115">
        <v>0</v>
      </c>
      <c r="AA1800" s="115">
        <v>1</v>
      </c>
      <c r="AB1800" s="115">
        <v>0.12675879795216</v>
      </c>
      <c r="AC1800" s="115">
        <v>2.3315820543079999E-2</v>
      </c>
      <c r="AD1800" s="115">
        <v>47.912930290529303</v>
      </c>
      <c r="AF1800" s="115">
        <v>-1</v>
      </c>
      <c r="AG1800" s="115">
        <v>-1</v>
      </c>
      <c r="AH1800" s="115">
        <v>-1</v>
      </c>
      <c r="AI1800" s="115">
        <v>-1</v>
      </c>
      <c r="AJ1800" s="115">
        <v>0</v>
      </c>
      <c r="AM1800" s="115" t="s">
        <v>348</v>
      </c>
      <c r="AN1800" s="115">
        <v>-1</v>
      </c>
      <c r="AQ1800" s="115">
        <v>609</v>
      </c>
      <c r="AR1800" s="115" t="s">
        <v>249</v>
      </c>
      <c r="AS1800" s="115" t="s">
        <v>358</v>
      </c>
      <c r="AT1800" s="115" t="s">
        <v>296</v>
      </c>
      <c r="AV1800" s="115">
        <v>29.738379610589099</v>
      </c>
      <c r="AW1800" s="115">
        <v>3.8858824200000003E-2</v>
      </c>
    </row>
    <row r="1801" spans="1:49" x14ac:dyDescent="0.25">
      <c r="A1801" s="117">
        <v>550000</v>
      </c>
      <c r="B1801" s="117">
        <v>880000</v>
      </c>
      <c r="C1801" s="117">
        <v>880000</v>
      </c>
      <c r="D1801" s="115" t="s">
        <v>342</v>
      </c>
      <c r="E1801" s="115" t="s">
        <v>13</v>
      </c>
      <c r="F1801" s="115" t="s">
        <v>343</v>
      </c>
      <c r="G1801" s="115" t="s">
        <v>344</v>
      </c>
      <c r="H1801" s="115">
        <v>0.56000000000000005</v>
      </c>
      <c r="I1801" s="115">
        <v>0.48</v>
      </c>
      <c r="J1801" s="115" t="s">
        <v>350</v>
      </c>
      <c r="K1801" s="115">
        <v>0.17341782506053</v>
      </c>
      <c r="L1801" s="115">
        <v>3682.59813697555</v>
      </c>
      <c r="M1801" s="115">
        <v>9.1751459484080495</v>
      </c>
      <c r="N1801" s="115">
        <v>1.3492654668492099</v>
      </c>
      <c r="O1801" s="115">
        <v>1.59113385498593</v>
      </c>
      <c r="P1801" s="115">
        <v>0.23398668269028</v>
      </c>
      <c r="Q1801" s="115">
        <v>638.62815948628997</v>
      </c>
      <c r="R1801" s="115">
        <v>1200</v>
      </c>
      <c r="S1801" s="115" t="s">
        <v>351</v>
      </c>
      <c r="T1801" s="115">
        <v>1200</v>
      </c>
      <c r="U1801" s="115" t="s">
        <v>352</v>
      </c>
      <c r="V1801" s="115" t="s">
        <v>350</v>
      </c>
      <c r="Z1801" s="115">
        <v>0</v>
      </c>
      <c r="AA1801" s="115">
        <v>1</v>
      </c>
      <c r="AB1801" s="115">
        <v>1.59113385498593</v>
      </c>
      <c r="AC1801" s="115">
        <v>0.23398668269028</v>
      </c>
      <c r="AD1801" s="115">
        <v>638.62815948628997</v>
      </c>
      <c r="AF1801" s="115">
        <v>-1</v>
      </c>
      <c r="AG1801" s="115">
        <v>-1</v>
      </c>
      <c r="AH1801" s="115">
        <v>-1</v>
      </c>
      <c r="AI1801" s="115">
        <v>-1</v>
      </c>
      <c r="AJ1801" s="115">
        <v>0</v>
      </c>
      <c r="AM1801" s="115" t="s">
        <v>348</v>
      </c>
      <c r="AN1801" s="115">
        <v>-1</v>
      </c>
      <c r="AQ1801" s="115">
        <v>609</v>
      </c>
      <c r="AR1801" s="115" t="s">
        <v>249</v>
      </c>
      <c r="AS1801" s="115" t="s">
        <v>358</v>
      </c>
      <c r="AT1801" s="115" t="s">
        <v>296</v>
      </c>
      <c r="AV1801" s="115">
        <v>128.10137237631</v>
      </c>
      <c r="AW1801" s="115">
        <v>0.51794660140000004</v>
      </c>
    </row>
    <row r="1802" spans="1:49" x14ac:dyDescent="0.25">
      <c r="A1802" s="117">
        <v>550000</v>
      </c>
      <c r="B1802" s="117">
        <v>880000</v>
      </c>
      <c r="C1802" s="117">
        <v>880000</v>
      </c>
      <c r="D1802" s="115" t="s">
        <v>342</v>
      </c>
      <c r="E1802" s="115" t="s">
        <v>13</v>
      </c>
      <c r="F1802" s="115" t="s">
        <v>343</v>
      </c>
      <c r="G1802" s="115" t="s">
        <v>344</v>
      </c>
      <c r="H1802" s="115">
        <v>0.56000000000000005</v>
      </c>
      <c r="I1802" s="115">
        <v>0.48</v>
      </c>
      <c r="J1802" s="115" t="s">
        <v>350</v>
      </c>
      <c r="K1802" s="115">
        <v>3.0040113079330001E-2</v>
      </c>
      <c r="L1802" s="115">
        <v>3682.59813697555</v>
      </c>
      <c r="M1802" s="115">
        <v>9.1751459484080495</v>
      </c>
      <c r="N1802" s="115">
        <v>1.3492654668492099</v>
      </c>
      <c r="O1802" s="115">
        <v>0.2756224218096</v>
      </c>
      <c r="P1802" s="115">
        <v>4.053208719819E-2</v>
      </c>
      <c r="Q1802" s="115">
        <v>110.62566446050501</v>
      </c>
      <c r="R1802" s="115">
        <v>1210</v>
      </c>
      <c r="S1802" s="115" t="s">
        <v>353</v>
      </c>
      <c r="T1802" s="115">
        <v>1210</v>
      </c>
      <c r="U1802" s="115" t="s">
        <v>352</v>
      </c>
      <c r="V1802" s="115" t="s">
        <v>350</v>
      </c>
      <c r="Z1802" s="115">
        <v>0</v>
      </c>
      <c r="AA1802" s="115">
        <v>1</v>
      </c>
      <c r="AB1802" s="115">
        <v>0.2756224218096</v>
      </c>
      <c r="AC1802" s="115">
        <v>4.053208719819E-2</v>
      </c>
      <c r="AD1802" s="115">
        <v>110.62566446050501</v>
      </c>
      <c r="AF1802" s="115">
        <v>-1</v>
      </c>
      <c r="AG1802" s="115">
        <v>-1</v>
      </c>
      <c r="AH1802" s="115">
        <v>-1</v>
      </c>
      <c r="AI1802" s="115">
        <v>-1</v>
      </c>
      <c r="AJ1802" s="115">
        <v>0</v>
      </c>
      <c r="AM1802" s="115" t="s">
        <v>348</v>
      </c>
      <c r="AN1802" s="115">
        <v>-1</v>
      </c>
      <c r="AQ1802" s="115">
        <v>609</v>
      </c>
      <c r="AR1802" s="115" t="s">
        <v>249</v>
      </c>
      <c r="AS1802" s="115" t="s">
        <v>358</v>
      </c>
      <c r="AT1802" s="115" t="s">
        <v>296</v>
      </c>
      <c r="AV1802" s="115">
        <v>52.057863312907301</v>
      </c>
      <c r="AW1802" s="115">
        <v>8.9720733499999997E-2</v>
      </c>
    </row>
    <row r="1803" spans="1:49" x14ac:dyDescent="0.25">
      <c r="A1803" s="117">
        <v>550000</v>
      </c>
      <c r="B1803" s="117">
        <v>880000</v>
      </c>
      <c r="C1803" s="117">
        <v>880000</v>
      </c>
      <c r="D1803" s="115" t="s">
        <v>342</v>
      </c>
      <c r="E1803" s="115" t="s">
        <v>13</v>
      </c>
      <c r="F1803" s="115" t="s">
        <v>343</v>
      </c>
      <c r="G1803" s="115" t="s">
        <v>344</v>
      </c>
      <c r="H1803" s="115">
        <v>0.56000000000000005</v>
      </c>
      <c r="I1803" s="115">
        <v>0.48</v>
      </c>
      <c r="J1803" s="115" t="s">
        <v>350</v>
      </c>
      <c r="K1803" s="115">
        <v>0.11035499373681</v>
      </c>
      <c r="L1803" s="115">
        <v>3682.59813697555</v>
      </c>
      <c r="M1803" s="115">
        <v>9.1751459484080495</v>
      </c>
      <c r="N1803" s="115">
        <v>1.3492654668492099</v>
      </c>
      <c r="O1803" s="115">
        <v>1.0125231736709499</v>
      </c>
      <c r="P1803" s="115">
        <v>0.14889818214344</v>
      </c>
      <c r="Q1803" s="115">
        <v>406.39309434115103</v>
      </c>
      <c r="R1803" s="115">
        <v>1210</v>
      </c>
      <c r="S1803" s="115" t="s">
        <v>353</v>
      </c>
      <c r="T1803" s="115">
        <v>1210</v>
      </c>
      <c r="U1803" s="115" t="s">
        <v>352</v>
      </c>
      <c r="V1803" s="115" t="s">
        <v>350</v>
      </c>
      <c r="Z1803" s="115">
        <v>0</v>
      </c>
      <c r="AA1803" s="115">
        <v>1</v>
      </c>
      <c r="AB1803" s="115">
        <v>1.0125231736709499</v>
      </c>
      <c r="AC1803" s="115">
        <v>0.14889818214344</v>
      </c>
      <c r="AD1803" s="115">
        <v>406.39309434115103</v>
      </c>
      <c r="AF1803" s="115">
        <v>-1</v>
      </c>
      <c r="AG1803" s="115">
        <v>-1</v>
      </c>
      <c r="AH1803" s="115">
        <v>-1</v>
      </c>
      <c r="AI1803" s="115">
        <v>-1</v>
      </c>
      <c r="AJ1803" s="115">
        <v>0</v>
      </c>
      <c r="AM1803" s="115" t="s">
        <v>348</v>
      </c>
      <c r="AN1803" s="115">
        <v>-1</v>
      </c>
      <c r="AQ1803" s="115">
        <v>609</v>
      </c>
      <c r="AR1803" s="115" t="s">
        <v>249</v>
      </c>
      <c r="AS1803" s="115" t="s">
        <v>358</v>
      </c>
      <c r="AT1803" s="115" t="s">
        <v>296</v>
      </c>
      <c r="AV1803" s="115">
        <v>84.784869180027997</v>
      </c>
      <c r="AW1803" s="115">
        <v>0.32959699460000003</v>
      </c>
    </row>
    <row r="1804" spans="1:49" x14ac:dyDescent="0.25">
      <c r="A1804" s="117">
        <v>550000</v>
      </c>
      <c r="B1804" s="117">
        <v>880000</v>
      </c>
      <c r="C1804" s="117">
        <v>880000</v>
      </c>
      <c r="D1804" s="115" t="s">
        <v>342</v>
      </c>
      <c r="E1804" s="115" t="s">
        <v>13</v>
      </c>
      <c r="F1804" s="115" t="s">
        <v>343</v>
      </c>
      <c r="G1804" s="115" t="s">
        <v>344</v>
      </c>
      <c r="H1804" s="115">
        <v>0.56000000000000005</v>
      </c>
      <c r="I1804" s="115">
        <v>0.48</v>
      </c>
      <c r="J1804" s="115" t="s">
        <v>350</v>
      </c>
      <c r="K1804" s="115">
        <v>9.9232764034080004E-2</v>
      </c>
      <c r="L1804" s="115">
        <v>3682.59813697555</v>
      </c>
      <c r="M1804" s="115">
        <v>9.1751459484080495</v>
      </c>
      <c r="N1804" s="115">
        <v>1.3492654668492099</v>
      </c>
      <c r="O1804" s="115">
        <v>0.91047509287669004</v>
      </c>
      <c r="P1804" s="115">
        <v>0.13389134169118999</v>
      </c>
      <c r="Q1804" s="115">
        <v>365.43439195886702</v>
      </c>
      <c r="R1804" s="115">
        <v>1210</v>
      </c>
      <c r="S1804" s="115" t="s">
        <v>353</v>
      </c>
      <c r="T1804" s="115">
        <v>1210</v>
      </c>
      <c r="U1804" s="115" t="s">
        <v>352</v>
      </c>
      <c r="V1804" s="115" t="s">
        <v>350</v>
      </c>
      <c r="Z1804" s="115">
        <v>0</v>
      </c>
      <c r="AA1804" s="115">
        <v>1</v>
      </c>
      <c r="AB1804" s="115">
        <v>0.91047509287669004</v>
      </c>
      <c r="AC1804" s="115">
        <v>0.13389134169118999</v>
      </c>
      <c r="AD1804" s="115">
        <v>365.43439195886901</v>
      </c>
      <c r="AF1804" s="115">
        <v>-1</v>
      </c>
      <c r="AG1804" s="115">
        <v>-1</v>
      </c>
      <c r="AH1804" s="115">
        <v>-1</v>
      </c>
      <c r="AI1804" s="115">
        <v>-1</v>
      </c>
      <c r="AJ1804" s="115">
        <v>0</v>
      </c>
      <c r="AM1804" s="115" t="s">
        <v>348</v>
      </c>
      <c r="AN1804" s="115">
        <v>-1</v>
      </c>
      <c r="AQ1804" s="115">
        <v>609</v>
      </c>
      <c r="AR1804" s="115" t="s">
        <v>249</v>
      </c>
      <c r="AS1804" s="115" t="s">
        <v>358</v>
      </c>
      <c r="AT1804" s="115" t="s">
        <v>296</v>
      </c>
      <c r="AV1804" s="115">
        <v>80.268226526130604</v>
      </c>
      <c r="AW1804" s="115">
        <v>0.2963782579</v>
      </c>
    </row>
    <row r="1805" spans="1:49" x14ac:dyDescent="0.25">
      <c r="A1805" s="117">
        <v>550000</v>
      </c>
      <c r="B1805" s="117">
        <v>880000</v>
      </c>
      <c r="C1805" s="117">
        <v>880000</v>
      </c>
      <c r="D1805" s="115" t="s">
        <v>342</v>
      </c>
      <c r="E1805" s="115" t="s">
        <v>13</v>
      </c>
      <c r="F1805" s="115" t="s">
        <v>343</v>
      </c>
      <c r="G1805" s="115" t="s">
        <v>344</v>
      </c>
      <c r="H1805" s="115">
        <v>0.56000000000000005</v>
      </c>
      <c r="I1805" s="115">
        <v>0.48</v>
      </c>
      <c r="J1805" s="115" t="s">
        <v>350</v>
      </c>
      <c r="K1805" s="115">
        <v>1.9207575063730001E-2</v>
      </c>
      <c r="L1805" s="115">
        <v>3682.59813697555</v>
      </c>
      <c r="M1805" s="115">
        <v>9.1751459484080495</v>
      </c>
      <c r="N1805" s="115">
        <v>1.3492654668492099</v>
      </c>
      <c r="O1805" s="115">
        <v>0.17623230452479</v>
      </c>
      <c r="P1805" s="115">
        <v>2.5916117735409999E-2</v>
      </c>
      <c r="Q1805" s="115">
        <v>70.733780145536002</v>
      </c>
      <c r="R1805" s="115">
        <v>1210</v>
      </c>
      <c r="S1805" s="115" t="s">
        <v>353</v>
      </c>
      <c r="T1805" s="115">
        <v>1210</v>
      </c>
      <c r="U1805" s="115" t="s">
        <v>352</v>
      </c>
      <c r="V1805" s="115" t="s">
        <v>350</v>
      </c>
      <c r="Z1805" s="115">
        <v>0</v>
      </c>
      <c r="AA1805" s="115">
        <v>1</v>
      </c>
      <c r="AB1805" s="115">
        <v>0.17623230452479</v>
      </c>
      <c r="AC1805" s="115">
        <v>2.5916117735409999E-2</v>
      </c>
      <c r="AD1805" s="115">
        <v>70.733780145537096</v>
      </c>
      <c r="AF1805" s="115">
        <v>-1</v>
      </c>
      <c r="AG1805" s="115">
        <v>-1</v>
      </c>
      <c r="AH1805" s="115">
        <v>-1</v>
      </c>
      <c r="AI1805" s="115">
        <v>-1</v>
      </c>
      <c r="AJ1805" s="115">
        <v>0</v>
      </c>
      <c r="AM1805" s="115" t="s">
        <v>348</v>
      </c>
      <c r="AN1805" s="115">
        <v>-1</v>
      </c>
      <c r="AQ1805" s="115">
        <v>609</v>
      </c>
      <c r="AR1805" s="115" t="s">
        <v>249</v>
      </c>
      <c r="AS1805" s="115" t="s">
        <v>358</v>
      </c>
      <c r="AT1805" s="115" t="s">
        <v>296</v>
      </c>
      <c r="AV1805" s="115">
        <v>41.7514094438406</v>
      </c>
      <c r="AW1805" s="115">
        <v>5.7367218300000002E-2</v>
      </c>
    </row>
    <row r="1806" spans="1:49" x14ac:dyDescent="0.25">
      <c r="A1806" s="117">
        <v>550000</v>
      </c>
      <c r="B1806" s="117">
        <v>880000</v>
      </c>
      <c r="C1806" s="117">
        <v>880000</v>
      </c>
      <c r="D1806" s="115" t="s">
        <v>342</v>
      </c>
      <c r="E1806" s="115" t="s">
        <v>13</v>
      </c>
      <c r="F1806" s="115" t="s">
        <v>343</v>
      </c>
      <c r="G1806" s="115" t="s">
        <v>344</v>
      </c>
      <c r="H1806" s="115">
        <v>0.56000000000000005</v>
      </c>
      <c r="I1806" s="115">
        <v>0.48</v>
      </c>
      <c r="J1806" s="115" t="s">
        <v>350</v>
      </c>
      <c r="K1806" s="115">
        <v>9.6570234518460002E-2</v>
      </c>
      <c r="L1806" s="115">
        <v>3682.59813697555</v>
      </c>
      <c r="M1806" s="115">
        <v>9.1751459484080495</v>
      </c>
      <c r="N1806" s="115">
        <v>1.3492654668492099</v>
      </c>
      <c r="O1806" s="115">
        <v>0.88604599597889999</v>
      </c>
      <c r="P1806" s="115">
        <v>0.13029888256128999</v>
      </c>
      <c r="Q1806" s="115">
        <v>355.62936572498802</v>
      </c>
      <c r="R1806" s="115">
        <v>1210</v>
      </c>
      <c r="S1806" s="115" t="s">
        <v>353</v>
      </c>
      <c r="T1806" s="115">
        <v>1210</v>
      </c>
      <c r="U1806" s="115" t="s">
        <v>352</v>
      </c>
      <c r="V1806" s="115" t="s">
        <v>350</v>
      </c>
      <c r="Z1806" s="115">
        <v>0</v>
      </c>
      <c r="AA1806" s="115">
        <v>1</v>
      </c>
      <c r="AB1806" s="115">
        <v>0.88604599597889999</v>
      </c>
      <c r="AC1806" s="115">
        <v>0.13029888256128999</v>
      </c>
      <c r="AD1806" s="115">
        <v>355.629365724987</v>
      </c>
      <c r="AF1806" s="115">
        <v>-1</v>
      </c>
      <c r="AG1806" s="115">
        <v>-1</v>
      </c>
      <c r="AH1806" s="115">
        <v>-1</v>
      </c>
      <c r="AI1806" s="115">
        <v>-1</v>
      </c>
      <c r="AJ1806" s="115">
        <v>0</v>
      </c>
      <c r="AM1806" s="115" t="s">
        <v>348</v>
      </c>
      <c r="AN1806" s="115">
        <v>-1</v>
      </c>
      <c r="AQ1806" s="115">
        <v>609</v>
      </c>
      <c r="AR1806" s="115" t="s">
        <v>249</v>
      </c>
      <c r="AS1806" s="115" t="s">
        <v>358</v>
      </c>
      <c r="AT1806" s="115" t="s">
        <v>296</v>
      </c>
      <c r="AV1806" s="115">
        <v>80.496453528259195</v>
      </c>
      <c r="AW1806" s="115">
        <v>0.28842608739999998</v>
      </c>
    </row>
    <row r="1807" spans="1:49" x14ac:dyDescent="0.25">
      <c r="A1807" s="117">
        <v>550000</v>
      </c>
      <c r="B1807" s="117">
        <v>880000</v>
      </c>
      <c r="C1807" s="117">
        <v>880000</v>
      </c>
      <c r="D1807" s="115" t="s">
        <v>342</v>
      </c>
      <c r="E1807" s="115" t="s">
        <v>13</v>
      </c>
      <c r="F1807" s="115" t="s">
        <v>343</v>
      </c>
      <c r="G1807" s="115" t="s">
        <v>344</v>
      </c>
      <c r="H1807" s="115">
        <v>0.56000000000000005</v>
      </c>
      <c r="I1807" s="115">
        <v>0.48</v>
      </c>
      <c r="J1807" s="115" t="s">
        <v>350</v>
      </c>
      <c r="K1807" s="115">
        <v>8.8939948243970002E-2</v>
      </c>
      <c r="L1807" s="115">
        <v>3682.59813697555</v>
      </c>
      <c r="M1807" s="115">
        <v>9.1751459484080495</v>
      </c>
      <c r="N1807" s="115">
        <v>1.3492654668492099</v>
      </c>
      <c r="O1807" s="115">
        <v>0.81603700578228999</v>
      </c>
      <c r="P1807" s="115">
        <v>0.12000360078894</v>
      </c>
      <c r="Q1807" s="115">
        <v>327.53008770595</v>
      </c>
      <c r="R1807" s="115">
        <v>1210</v>
      </c>
      <c r="S1807" s="115" t="s">
        <v>353</v>
      </c>
      <c r="T1807" s="115">
        <v>1210</v>
      </c>
      <c r="U1807" s="115" t="s">
        <v>352</v>
      </c>
      <c r="V1807" s="115" t="s">
        <v>350</v>
      </c>
      <c r="Z1807" s="115">
        <v>0</v>
      </c>
      <c r="AA1807" s="115">
        <v>1</v>
      </c>
      <c r="AB1807" s="115">
        <v>0.81603700578228999</v>
      </c>
      <c r="AC1807" s="115">
        <v>0.12000360078894</v>
      </c>
      <c r="AD1807" s="115">
        <v>327.53008770595</v>
      </c>
      <c r="AF1807" s="115">
        <v>-1</v>
      </c>
      <c r="AG1807" s="115">
        <v>-1</v>
      </c>
      <c r="AH1807" s="115">
        <v>-1</v>
      </c>
      <c r="AI1807" s="115">
        <v>-1</v>
      </c>
      <c r="AJ1807" s="115">
        <v>0</v>
      </c>
      <c r="AM1807" s="115" t="s">
        <v>348</v>
      </c>
      <c r="AN1807" s="115">
        <v>-1</v>
      </c>
      <c r="AQ1807" s="115">
        <v>609</v>
      </c>
      <c r="AR1807" s="115" t="s">
        <v>249</v>
      </c>
      <c r="AS1807" s="115" t="s">
        <v>358</v>
      </c>
      <c r="AT1807" s="115" t="s">
        <v>296</v>
      </c>
      <c r="AV1807" s="115">
        <v>76.391028052689293</v>
      </c>
      <c r="AW1807" s="115">
        <v>0.26563672970000002</v>
      </c>
    </row>
    <row r="1808" spans="1:49" x14ac:dyDescent="0.25">
      <c r="A1808" s="117">
        <v>550000</v>
      </c>
      <c r="B1808" s="117">
        <v>880000</v>
      </c>
      <c r="C1808" s="117">
        <v>880000</v>
      </c>
      <c r="D1808" s="115" t="s">
        <v>342</v>
      </c>
      <c r="E1808" s="115" t="s">
        <v>13</v>
      </c>
      <c r="F1808" s="115" t="s">
        <v>343</v>
      </c>
      <c r="G1808" s="115" t="s">
        <v>344</v>
      </c>
      <c r="H1808" s="115">
        <v>0.56000000000000005</v>
      </c>
      <c r="I1808" s="115">
        <v>0.48</v>
      </c>
      <c r="J1808" s="115" t="s">
        <v>350</v>
      </c>
      <c r="K1808" s="115">
        <v>3.3054067362430002E-2</v>
      </c>
      <c r="L1808" s="115">
        <v>3692.1473054852099</v>
      </c>
      <c r="M1808" s="115">
        <v>9.1974220048005897</v>
      </c>
      <c r="N1808" s="115">
        <v>1.3524897862229099</v>
      </c>
      <c r="O1808" s="115">
        <v>0.30401220650743999</v>
      </c>
      <c r="P1808" s="115">
        <v>4.4705288500819999E-2</v>
      </c>
      <c r="Q1808" s="115">
        <v>122.040485747552</v>
      </c>
      <c r="R1808" s="115">
        <v>1200</v>
      </c>
      <c r="S1808" s="115" t="s">
        <v>351</v>
      </c>
      <c r="T1808" s="115">
        <v>1200</v>
      </c>
      <c r="U1808" s="115" t="s">
        <v>352</v>
      </c>
      <c r="V1808" s="115" t="s">
        <v>350</v>
      </c>
      <c r="Z1808" s="115">
        <v>0</v>
      </c>
      <c r="AA1808" s="115">
        <v>1</v>
      </c>
      <c r="AB1808" s="115">
        <v>0.30401220650743999</v>
      </c>
      <c r="AC1808" s="115">
        <v>4.4705288500819999E-2</v>
      </c>
      <c r="AD1808" s="115">
        <v>1123.4929314088399</v>
      </c>
      <c r="AF1808" s="115">
        <v>-1</v>
      </c>
      <c r="AG1808" s="115">
        <v>-1</v>
      </c>
      <c r="AH1808" s="115">
        <v>-1</v>
      </c>
      <c r="AI1808" s="115">
        <v>-1</v>
      </c>
      <c r="AJ1808" s="115">
        <v>0</v>
      </c>
      <c r="AM1808" s="115" t="s">
        <v>348</v>
      </c>
      <c r="AN1808" s="115">
        <v>-1</v>
      </c>
      <c r="AQ1808" s="115">
        <v>609</v>
      </c>
      <c r="AR1808" s="115" t="s">
        <v>249</v>
      </c>
      <c r="AS1808" s="115" t="s">
        <v>358</v>
      </c>
      <c r="AT1808" s="115" t="s">
        <v>296</v>
      </c>
      <c r="AV1808" s="115">
        <v>50.1415885787289</v>
      </c>
      <c r="AW1808" s="115">
        <v>0.91118648130000002</v>
      </c>
    </row>
    <row r="1809" spans="1:49" x14ac:dyDescent="0.25">
      <c r="A1809" s="117">
        <v>550000</v>
      </c>
      <c r="B1809" s="117">
        <v>880000</v>
      </c>
      <c r="C1809" s="117">
        <v>880000</v>
      </c>
      <c r="D1809" s="115" t="s">
        <v>342</v>
      </c>
      <c r="E1809" s="115" t="s">
        <v>13</v>
      </c>
      <c r="F1809" s="115" t="s">
        <v>343</v>
      </c>
      <c r="G1809" s="115" t="s">
        <v>344</v>
      </c>
      <c r="H1809" s="115">
        <v>0.56000000000000005</v>
      </c>
      <c r="I1809" s="115">
        <v>0.48</v>
      </c>
      <c r="J1809" s="115" t="s">
        <v>350</v>
      </c>
      <c r="K1809" s="115">
        <v>8.5513537539999999E-5</v>
      </c>
      <c r="L1809" s="115">
        <v>3692.1473054852099</v>
      </c>
      <c r="M1809" s="115">
        <v>9.1974220048005897</v>
      </c>
      <c r="N1809" s="115">
        <v>1.3524897862229099</v>
      </c>
      <c r="O1809" s="115">
        <v>7.8650409191999998E-4</v>
      </c>
      <c r="P1809" s="115">
        <v>1.1565618611E-4</v>
      </c>
      <c r="Q1809" s="115">
        <v>0.31572857722927999</v>
      </c>
      <c r="R1809" s="115">
        <v>1200</v>
      </c>
      <c r="S1809" s="115" t="s">
        <v>351</v>
      </c>
      <c r="T1809" s="115">
        <v>1200</v>
      </c>
      <c r="U1809" s="115" t="s">
        <v>352</v>
      </c>
      <c r="V1809" s="115" t="s">
        <v>350</v>
      </c>
      <c r="Z1809" s="115">
        <v>0</v>
      </c>
      <c r="AA1809" s="115">
        <v>1</v>
      </c>
      <c r="AB1809" s="115">
        <v>7.8650409191999998E-4</v>
      </c>
      <c r="AC1809" s="115">
        <v>1.1565618611E-4</v>
      </c>
      <c r="AD1809" s="115">
        <v>1123.4929314088399</v>
      </c>
      <c r="AF1809" s="115">
        <v>-1</v>
      </c>
      <c r="AG1809" s="115">
        <v>-1</v>
      </c>
      <c r="AH1809" s="115">
        <v>-1</v>
      </c>
      <c r="AI1809" s="115">
        <v>-1</v>
      </c>
      <c r="AJ1809" s="115">
        <v>0</v>
      </c>
      <c r="AM1809" s="115" t="s">
        <v>348</v>
      </c>
      <c r="AN1809" s="115">
        <v>-1</v>
      </c>
      <c r="AQ1809" s="115">
        <v>609</v>
      </c>
      <c r="AR1809" s="115" t="s">
        <v>249</v>
      </c>
      <c r="AS1809" s="115" t="s">
        <v>358</v>
      </c>
      <c r="AT1809" s="115" t="s">
        <v>296</v>
      </c>
      <c r="AV1809" s="115">
        <v>34.8554855037249</v>
      </c>
      <c r="AW1809" s="115">
        <v>0.91118648130000002</v>
      </c>
    </row>
    <row r="1810" spans="1:49" x14ac:dyDescent="0.25">
      <c r="A1810" s="117">
        <v>550000</v>
      </c>
      <c r="B1810" s="117">
        <v>880000</v>
      </c>
      <c r="C1810" s="117">
        <v>880000</v>
      </c>
      <c r="D1810" s="115" t="s">
        <v>342</v>
      </c>
      <c r="E1810" s="115" t="s">
        <v>13</v>
      </c>
      <c r="F1810" s="115" t="s">
        <v>343</v>
      </c>
      <c r="G1810" s="115" t="s">
        <v>344</v>
      </c>
      <c r="H1810" s="115">
        <v>0.56000000000000005</v>
      </c>
      <c r="I1810" s="115">
        <v>0.48</v>
      </c>
      <c r="J1810" s="115" t="s">
        <v>350</v>
      </c>
      <c r="K1810" s="115">
        <v>7.0155353831829997E-2</v>
      </c>
      <c r="L1810" s="115">
        <v>3692.1473054852099</v>
      </c>
      <c r="M1810" s="115">
        <v>9.1974220048005897</v>
      </c>
      <c r="N1810" s="115">
        <v>1.3524897862229099</v>
      </c>
      <c r="O1810" s="115">
        <v>0.64524839508750997</v>
      </c>
      <c r="P1810" s="115">
        <v>9.4884399506410005E-2</v>
      </c>
      <c r="Q1810" s="115">
        <v>259.02390061557901</v>
      </c>
      <c r="R1810" s="115">
        <v>1210</v>
      </c>
      <c r="S1810" s="115" t="s">
        <v>353</v>
      </c>
      <c r="T1810" s="115">
        <v>1210</v>
      </c>
      <c r="U1810" s="115" t="s">
        <v>352</v>
      </c>
      <c r="V1810" s="115" t="s">
        <v>350</v>
      </c>
      <c r="Z1810" s="115">
        <v>0</v>
      </c>
      <c r="AA1810" s="115">
        <v>1</v>
      </c>
      <c r="AB1810" s="115">
        <v>0.64524839508750997</v>
      </c>
      <c r="AC1810" s="115">
        <v>9.4884399506410005E-2</v>
      </c>
      <c r="AD1810" s="115">
        <v>815.00134817984497</v>
      </c>
      <c r="AF1810" s="115">
        <v>-1</v>
      </c>
      <c r="AG1810" s="115">
        <v>-1</v>
      </c>
      <c r="AH1810" s="115">
        <v>-1</v>
      </c>
      <c r="AI1810" s="115">
        <v>-1</v>
      </c>
      <c r="AJ1810" s="115">
        <v>0</v>
      </c>
      <c r="AM1810" s="115" t="s">
        <v>348</v>
      </c>
      <c r="AN1810" s="115">
        <v>-1</v>
      </c>
      <c r="AQ1810" s="115">
        <v>609</v>
      </c>
      <c r="AR1810" s="115" t="s">
        <v>249</v>
      </c>
      <c r="AS1810" s="115" t="s">
        <v>358</v>
      </c>
      <c r="AT1810" s="115" t="s">
        <v>296</v>
      </c>
      <c r="AV1810" s="115">
        <v>103.76256565958499</v>
      </c>
      <c r="AW1810" s="115">
        <v>0.66099054999999995</v>
      </c>
    </row>
    <row r="1811" spans="1:49" x14ac:dyDescent="0.25">
      <c r="A1811" s="117">
        <v>550000</v>
      </c>
      <c r="B1811" s="117">
        <v>880000</v>
      </c>
      <c r="C1811" s="117">
        <v>880000</v>
      </c>
      <c r="D1811" s="115" t="s">
        <v>342</v>
      </c>
      <c r="E1811" s="115" t="s">
        <v>13</v>
      </c>
      <c r="F1811" s="115" t="s">
        <v>343</v>
      </c>
      <c r="G1811" s="115" t="s">
        <v>344</v>
      </c>
      <c r="H1811" s="115">
        <v>0.56000000000000005</v>
      </c>
      <c r="I1811" s="115">
        <v>0.48</v>
      </c>
      <c r="J1811" s="115" t="s">
        <v>350</v>
      </c>
      <c r="K1811" s="115">
        <v>1.7621064960819999E-2</v>
      </c>
      <c r="L1811" s="115">
        <v>3684.75257706313</v>
      </c>
      <c r="M1811" s="115">
        <v>9.4508754011226106</v>
      </c>
      <c r="N1811" s="115">
        <v>1.4821517903279999</v>
      </c>
      <c r="O1811" s="115">
        <v>0.16653448937983001</v>
      </c>
      <c r="P1811" s="115">
        <v>2.611709297917E-2</v>
      </c>
      <c r="Q1811" s="115">
        <v>64.929264524993101</v>
      </c>
      <c r="R1811" s="115">
        <v>1300</v>
      </c>
      <c r="S1811" s="115" t="s">
        <v>346</v>
      </c>
      <c r="T1811" s="115">
        <v>1300</v>
      </c>
      <c r="U1811" s="115" t="s">
        <v>352</v>
      </c>
      <c r="V1811" s="115" t="s">
        <v>350</v>
      </c>
      <c r="Z1811" s="115">
        <v>0</v>
      </c>
      <c r="AA1811" s="115">
        <v>1</v>
      </c>
      <c r="AB1811" s="115">
        <v>0.16653448937983001</v>
      </c>
      <c r="AC1811" s="115">
        <v>2.611709297917E-2</v>
      </c>
      <c r="AD1811" s="115">
        <v>401.37241782926702</v>
      </c>
      <c r="AF1811" s="115">
        <v>-1</v>
      </c>
      <c r="AG1811" s="115">
        <v>-1</v>
      </c>
      <c r="AH1811" s="115">
        <v>-1</v>
      </c>
      <c r="AI1811" s="115">
        <v>-1</v>
      </c>
      <c r="AJ1811" s="115">
        <v>0</v>
      </c>
      <c r="AM1811" s="115" t="s">
        <v>348</v>
      </c>
      <c r="AN1811" s="115">
        <v>-1</v>
      </c>
      <c r="AQ1811" s="115">
        <v>609</v>
      </c>
      <c r="AR1811" s="115" t="s">
        <v>249</v>
      </c>
      <c r="AS1811" s="115" t="s">
        <v>358</v>
      </c>
      <c r="AT1811" s="115" t="s">
        <v>296</v>
      </c>
      <c r="AV1811" s="115">
        <v>56.126412239835801</v>
      </c>
      <c r="AW1811" s="115">
        <v>0.32552507530000002</v>
      </c>
    </row>
    <row r="1812" spans="1:49" x14ac:dyDescent="0.25">
      <c r="A1812" s="117">
        <v>550000</v>
      </c>
      <c r="B1812" s="117">
        <v>880000</v>
      </c>
      <c r="C1812" s="117">
        <v>880000</v>
      </c>
      <c r="D1812" s="115" t="s">
        <v>342</v>
      </c>
      <c r="E1812" s="115" t="s">
        <v>13</v>
      </c>
      <c r="F1812" s="115" t="s">
        <v>343</v>
      </c>
      <c r="G1812" s="115" t="s">
        <v>344</v>
      </c>
      <c r="H1812" s="115">
        <v>0.56000000000000005</v>
      </c>
      <c r="I1812" s="115">
        <v>0.48</v>
      </c>
      <c r="J1812" s="115" t="s">
        <v>350</v>
      </c>
      <c r="K1812" s="115">
        <v>4.980503753703E-2</v>
      </c>
      <c r="L1812" s="115">
        <v>3721.7610862889501</v>
      </c>
      <c r="M1812" s="115">
        <v>10.5841050523739</v>
      </c>
      <c r="N1812" s="115">
        <v>2.0056483529217801</v>
      </c>
      <c r="O1812" s="115">
        <v>0.52714174942940994</v>
      </c>
      <c r="P1812" s="115">
        <v>9.9891391503360003E-2</v>
      </c>
      <c r="Q1812" s="115">
        <v>185.362450606501</v>
      </c>
      <c r="R1812" s="115">
        <v>1300</v>
      </c>
      <c r="S1812" s="115" t="s">
        <v>346</v>
      </c>
      <c r="T1812" s="115">
        <v>1300</v>
      </c>
      <c r="U1812" s="115" t="s">
        <v>352</v>
      </c>
      <c r="V1812" s="115" t="s">
        <v>350</v>
      </c>
      <c r="Z1812" s="115">
        <v>0</v>
      </c>
      <c r="AA1812" s="115">
        <v>1</v>
      </c>
      <c r="AB1812" s="115">
        <v>0.52714174942940994</v>
      </c>
      <c r="AC1812" s="115">
        <v>9.9891391503360003E-2</v>
      </c>
      <c r="AD1812" s="115">
        <v>1052.5052711957401</v>
      </c>
      <c r="AF1812" s="115">
        <v>-1</v>
      </c>
      <c r="AG1812" s="115">
        <v>-1</v>
      </c>
      <c r="AH1812" s="115">
        <v>-1</v>
      </c>
      <c r="AI1812" s="115">
        <v>-1</v>
      </c>
      <c r="AJ1812" s="115">
        <v>0</v>
      </c>
      <c r="AM1812" s="115" t="s">
        <v>348</v>
      </c>
      <c r="AN1812" s="115">
        <v>-1</v>
      </c>
      <c r="AQ1812" s="115">
        <v>609</v>
      </c>
      <c r="AR1812" s="115" t="s">
        <v>249</v>
      </c>
      <c r="AS1812" s="115" t="s">
        <v>358</v>
      </c>
      <c r="AT1812" s="115" t="s">
        <v>296</v>
      </c>
      <c r="AV1812" s="115">
        <v>60.7641687708768</v>
      </c>
      <c r="AW1812" s="115">
        <v>0.85361335859999998</v>
      </c>
    </row>
    <row r="1813" spans="1:49" x14ac:dyDescent="0.25">
      <c r="A1813" s="117">
        <v>550000</v>
      </c>
      <c r="B1813" s="117">
        <v>880000</v>
      </c>
      <c r="C1813" s="117">
        <v>880000</v>
      </c>
      <c r="D1813" s="115" t="s">
        <v>342</v>
      </c>
      <c r="E1813" s="115" t="s">
        <v>13</v>
      </c>
      <c r="F1813" s="115" t="s">
        <v>343</v>
      </c>
      <c r="G1813" s="115" t="s">
        <v>344</v>
      </c>
      <c r="H1813" s="115">
        <v>0.56000000000000005</v>
      </c>
      <c r="I1813" s="115">
        <v>0.48</v>
      </c>
      <c r="J1813" s="115" t="s">
        <v>345</v>
      </c>
      <c r="K1813" s="115">
        <v>3.1589149007099998E-2</v>
      </c>
      <c r="L1813" s="115">
        <v>3721.7610862889501</v>
      </c>
      <c r="M1813" s="115">
        <v>10.5841050523739</v>
      </c>
      <c r="N1813" s="115">
        <v>2.0056483529217801</v>
      </c>
      <c r="O1813" s="115">
        <v>0.33434287160625997</v>
      </c>
      <c r="P1813" s="115">
        <v>6.3356724676289999E-2</v>
      </c>
      <c r="Q1813" s="115">
        <v>117.56726552361501</v>
      </c>
      <c r="R1813" s="115">
        <v>1300</v>
      </c>
      <c r="S1813" s="115" t="s">
        <v>346</v>
      </c>
      <c r="T1813" s="115">
        <v>1300</v>
      </c>
      <c r="U1813" s="115" t="s">
        <v>347</v>
      </c>
      <c r="V1813" s="115" t="s">
        <v>345</v>
      </c>
      <c r="Z1813" s="115">
        <v>0</v>
      </c>
      <c r="AA1813" s="115">
        <v>1</v>
      </c>
      <c r="AB1813" s="115">
        <v>0.33434287160625997</v>
      </c>
      <c r="AC1813" s="115">
        <v>6.3356724676289999E-2</v>
      </c>
      <c r="AD1813" s="115">
        <v>755.94695756363103</v>
      </c>
      <c r="AF1813" s="115">
        <v>-1</v>
      </c>
      <c r="AG1813" s="115">
        <v>-1</v>
      </c>
      <c r="AH1813" s="115">
        <v>-1</v>
      </c>
      <c r="AI1813" s="115">
        <v>-1</v>
      </c>
      <c r="AJ1813" s="115">
        <v>0</v>
      </c>
      <c r="AM1813" s="115" t="s">
        <v>348</v>
      </c>
      <c r="AN1813" s="115">
        <v>-1</v>
      </c>
      <c r="AQ1813" s="115">
        <v>609</v>
      </c>
      <c r="AR1813" s="115" t="s">
        <v>249</v>
      </c>
      <c r="AS1813" s="115" t="s">
        <v>358</v>
      </c>
      <c r="AT1813" s="115" t="s">
        <v>296</v>
      </c>
      <c r="AV1813" s="115">
        <v>47.709548938843</v>
      </c>
      <c r="AW1813" s="115">
        <v>0.61309566709999996</v>
      </c>
    </row>
    <row r="1814" spans="1:49" x14ac:dyDescent="0.25">
      <c r="A1814" s="117">
        <v>560000</v>
      </c>
      <c r="B1814" s="117">
        <v>790000</v>
      </c>
      <c r="C1814" s="117">
        <v>790000</v>
      </c>
      <c r="D1814" s="115" t="s">
        <v>342</v>
      </c>
      <c r="E1814" s="115" t="s">
        <v>13</v>
      </c>
      <c r="F1814" s="115" t="s">
        <v>343</v>
      </c>
      <c r="G1814" s="115" t="s">
        <v>344</v>
      </c>
      <c r="H1814" s="115">
        <v>0.56000000000000005</v>
      </c>
      <c r="I1814" s="115">
        <v>0.48</v>
      </c>
      <c r="J1814" s="115" t="s">
        <v>350</v>
      </c>
      <c r="K1814" s="117">
        <v>8.3908081839999994E-6</v>
      </c>
      <c r="L1814" s="115">
        <v>3692.1473056227601</v>
      </c>
      <c r="M1814" s="115">
        <v>9.1974220051432205</v>
      </c>
      <c r="N1814" s="115">
        <v>1.3524897862732901</v>
      </c>
      <c r="O1814" s="115">
        <v>7.717380383E-5</v>
      </c>
      <c r="P1814" s="115">
        <v>1.1348482359999999E-5</v>
      </c>
      <c r="Q1814" s="115">
        <v>3.098009982855E-2</v>
      </c>
      <c r="R1814" s="115">
        <v>1200</v>
      </c>
      <c r="S1814" s="115" t="s">
        <v>351</v>
      </c>
      <c r="T1814" s="115">
        <v>1200</v>
      </c>
      <c r="U1814" s="115" t="s">
        <v>352</v>
      </c>
      <c r="V1814" s="115" t="s">
        <v>350</v>
      </c>
      <c r="Z1814" s="115">
        <v>0</v>
      </c>
      <c r="AA1814" s="115">
        <v>1</v>
      </c>
      <c r="AB1814" s="115">
        <v>7.717380383E-5</v>
      </c>
      <c r="AC1814" s="115">
        <v>1.1348482359999999E-5</v>
      </c>
      <c r="AD1814" s="115">
        <v>232.807469118028</v>
      </c>
      <c r="AF1814" s="115">
        <v>-1</v>
      </c>
      <c r="AG1814" s="115">
        <v>-1</v>
      </c>
      <c r="AH1814" s="115">
        <v>-1</v>
      </c>
      <c r="AI1814" s="115">
        <v>-1</v>
      </c>
      <c r="AJ1814" s="115">
        <v>0</v>
      </c>
      <c r="AM1814" s="115" t="s">
        <v>348</v>
      </c>
      <c r="AN1814" s="115">
        <v>-1</v>
      </c>
      <c r="AQ1814" s="115">
        <v>609</v>
      </c>
      <c r="AR1814" s="115" t="s">
        <v>249</v>
      </c>
      <c r="AS1814" s="115" t="s">
        <v>358</v>
      </c>
      <c r="AT1814" s="115" t="s">
        <v>296</v>
      </c>
      <c r="AV1814" s="115">
        <v>5.1101528196638304</v>
      </c>
      <c r="AW1814" s="115">
        <v>0.1888138436</v>
      </c>
    </row>
    <row r="1815" spans="1:49" x14ac:dyDescent="0.25">
      <c r="A1815" s="117">
        <v>560000</v>
      </c>
      <c r="B1815" s="117">
        <v>830000</v>
      </c>
      <c r="C1815" s="117">
        <v>830000</v>
      </c>
      <c r="D1815" s="115" t="s">
        <v>342</v>
      </c>
      <c r="E1815" s="115" t="s">
        <v>13</v>
      </c>
      <c r="F1815" s="115" t="s">
        <v>343</v>
      </c>
      <c r="G1815" s="115" t="s">
        <v>344</v>
      </c>
      <c r="H1815" s="115">
        <v>0.56000000000000005</v>
      </c>
      <c r="I1815" s="115">
        <v>0.48</v>
      </c>
      <c r="J1815" s="115" t="s">
        <v>350</v>
      </c>
      <c r="K1815" s="115">
        <v>4.6620385063000003E-4</v>
      </c>
      <c r="L1815" s="115">
        <v>3692.1473050725899</v>
      </c>
      <c r="M1815" s="115">
        <v>9.1974220037727008</v>
      </c>
      <c r="N1815" s="115">
        <v>1.35248978607176</v>
      </c>
      <c r="O1815" s="115">
        <v>4.2878735540600003E-3</v>
      </c>
      <c r="P1815" s="115">
        <v>6.3053594620999999E-4</v>
      </c>
      <c r="Q1815" s="115">
        <v>1.72129329073278</v>
      </c>
      <c r="R1815" s="115">
        <v>1200</v>
      </c>
      <c r="S1815" s="115" t="s">
        <v>351</v>
      </c>
      <c r="T1815" s="115">
        <v>1200</v>
      </c>
      <c r="U1815" s="115" t="s">
        <v>352</v>
      </c>
      <c r="V1815" s="115" t="s">
        <v>350</v>
      </c>
      <c r="Z1815" s="115">
        <v>0</v>
      </c>
      <c r="AA1815" s="115">
        <v>1</v>
      </c>
      <c r="AB1815" s="115">
        <v>4.2878735540600003E-3</v>
      </c>
      <c r="AC1815" s="115">
        <v>6.3053594620999999E-4</v>
      </c>
      <c r="AD1815" s="115">
        <v>991.00248919879402</v>
      </c>
      <c r="AF1815" s="115">
        <v>-1</v>
      </c>
      <c r="AG1815" s="115">
        <v>-1</v>
      </c>
      <c r="AH1815" s="115">
        <v>-1</v>
      </c>
      <c r="AI1815" s="115">
        <v>-1</v>
      </c>
      <c r="AJ1815" s="115">
        <v>0</v>
      </c>
      <c r="AM1815" s="115" t="s">
        <v>348</v>
      </c>
      <c r="AN1815" s="115">
        <v>-1</v>
      </c>
      <c r="AQ1815" s="115">
        <v>609</v>
      </c>
      <c r="AR1815" s="115" t="s">
        <v>249</v>
      </c>
      <c r="AS1815" s="115" t="s">
        <v>358</v>
      </c>
      <c r="AT1815" s="115" t="s">
        <v>296</v>
      </c>
      <c r="AV1815" s="115">
        <v>100.097605439568</v>
      </c>
      <c r="AW1815" s="115">
        <v>0.80373275690000001</v>
      </c>
    </row>
    <row r="1816" spans="1:49" x14ac:dyDescent="0.25">
      <c r="A1816" s="117">
        <v>560000</v>
      </c>
      <c r="B1816" s="117">
        <v>870000</v>
      </c>
      <c r="C1816" s="117">
        <v>870000</v>
      </c>
      <c r="D1816" s="115" t="s">
        <v>342</v>
      </c>
      <c r="E1816" s="115" t="s">
        <v>13</v>
      </c>
      <c r="F1816" s="115" t="s">
        <v>343</v>
      </c>
      <c r="G1816" s="115" t="s">
        <v>344</v>
      </c>
      <c r="H1816" s="115">
        <v>0.56000000000000005</v>
      </c>
      <c r="I1816" s="115">
        <v>0.48</v>
      </c>
      <c r="J1816" s="115" t="s">
        <v>350</v>
      </c>
      <c r="K1816" s="115">
        <v>1.4687317105200001E-3</v>
      </c>
      <c r="L1816" s="115">
        <v>3692.1473056227601</v>
      </c>
      <c r="M1816" s="115">
        <v>9.1974220051432205</v>
      </c>
      <c r="N1816" s="115">
        <v>1.3524897862732901</v>
      </c>
      <c r="O1816" s="115">
        <v>1.350854535403E-2</v>
      </c>
      <c r="P1816" s="115">
        <v>1.9864446372599999E-3</v>
      </c>
      <c r="Q1816" s="115">
        <v>5.4227738276975899</v>
      </c>
      <c r="R1816" s="115">
        <v>1200</v>
      </c>
      <c r="S1816" s="115" t="s">
        <v>351</v>
      </c>
      <c r="T1816" s="115">
        <v>1200</v>
      </c>
      <c r="U1816" s="115" t="s">
        <v>352</v>
      </c>
      <c r="V1816" s="115" t="s">
        <v>350</v>
      </c>
      <c r="Z1816" s="115">
        <v>0</v>
      </c>
      <c r="AA1816" s="115">
        <v>1</v>
      </c>
      <c r="AB1816" s="115">
        <v>1.350854535403E-2</v>
      </c>
      <c r="AC1816" s="115">
        <v>1.9864446372599999E-3</v>
      </c>
      <c r="AD1816" s="115">
        <v>433.25909531397798</v>
      </c>
      <c r="AF1816" s="115">
        <v>-1</v>
      </c>
      <c r="AG1816" s="115">
        <v>-1</v>
      </c>
      <c r="AH1816" s="115">
        <v>-1</v>
      </c>
      <c r="AI1816" s="115">
        <v>-1</v>
      </c>
      <c r="AJ1816" s="115">
        <v>0</v>
      </c>
      <c r="AM1816" s="115" t="s">
        <v>348</v>
      </c>
      <c r="AN1816" s="115">
        <v>-1</v>
      </c>
      <c r="AQ1816" s="115">
        <v>609</v>
      </c>
      <c r="AR1816" s="115" t="s">
        <v>249</v>
      </c>
      <c r="AS1816" s="115" t="s">
        <v>358</v>
      </c>
      <c r="AT1816" s="115" t="s">
        <v>296</v>
      </c>
      <c r="AV1816" s="115">
        <v>96.377617118127205</v>
      </c>
      <c r="AW1816" s="115">
        <v>0.35138612759999999</v>
      </c>
    </row>
    <row r="1817" spans="1:49" x14ac:dyDescent="0.25">
      <c r="A1817" s="117">
        <v>560000</v>
      </c>
      <c r="B1817" s="117">
        <v>870000</v>
      </c>
      <c r="C1817" s="117">
        <v>870000</v>
      </c>
      <c r="D1817" s="115" t="s">
        <v>342</v>
      </c>
      <c r="E1817" s="115" t="s">
        <v>13</v>
      </c>
      <c r="F1817" s="115" t="s">
        <v>343</v>
      </c>
      <c r="G1817" s="115" t="s">
        <v>344</v>
      </c>
      <c r="H1817" s="115">
        <v>0.56000000000000005</v>
      </c>
      <c r="I1817" s="115">
        <v>0.48</v>
      </c>
      <c r="J1817" s="115" t="s">
        <v>350</v>
      </c>
      <c r="K1817" s="117">
        <v>2.9277353809999999E-6</v>
      </c>
      <c r="L1817" s="115">
        <v>3697.3813855888002</v>
      </c>
      <c r="M1817" s="115">
        <v>9.2096594654569905</v>
      </c>
      <c r="N1817" s="115">
        <v>1.3542620814797801</v>
      </c>
      <c r="O1817" s="115">
        <v>2.6963445860000002E-5</v>
      </c>
      <c r="P1817" s="117">
        <v>3.9649210110949999E-6</v>
      </c>
      <c r="Q1817" s="115">
        <v>1.0824954299630001E-2</v>
      </c>
      <c r="R1817" s="115">
        <v>1200</v>
      </c>
      <c r="S1817" s="115" t="s">
        <v>351</v>
      </c>
      <c r="T1817" s="115">
        <v>1200</v>
      </c>
      <c r="U1817" s="115" t="s">
        <v>352</v>
      </c>
      <c r="V1817" s="115" t="s">
        <v>350</v>
      </c>
      <c r="Z1817" s="115">
        <v>0</v>
      </c>
      <c r="AA1817" s="115">
        <v>1</v>
      </c>
      <c r="AB1817" s="115">
        <v>2.6963445860000002E-5</v>
      </c>
      <c r="AC1817" s="117">
        <v>3.9649210110949999E-6</v>
      </c>
      <c r="AD1817" s="115">
        <v>891.12738895780501</v>
      </c>
      <c r="AF1817" s="115">
        <v>-1</v>
      </c>
      <c r="AG1817" s="115">
        <v>-1</v>
      </c>
      <c r="AH1817" s="115">
        <v>-1</v>
      </c>
      <c r="AI1817" s="115">
        <v>-1</v>
      </c>
      <c r="AJ1817" s="115">
        <v>0</v>
      </c>
      <c r="AM1817" s="115" t="s">
        <v>348</v>
      </c>
      <c r="AN1817" s="115">
        <v>-1</v>
      </c>
      <c r="AQ1817" s="115">
        <v>609</v>
      </c>
      <c r="AR1817" s="115" t="s">
        <v>249</v>
      </c>
      <c r="AS1817" s="115" t="s">
        <v>358</v>
      </c>
      <c r="AT1817" s="115" t="s">
        <v>296</v>
      </c>
      <c r="AV1817" s="115">
        <v>4.6282592183793101</v>
      </c>
      <c r="AW1817" s="115">
        <v>0.7227310535</v>
      </c>
    </row>
    <row r="1818" spans="1:49" x14ac:dyDescent="0.25">
      <c r="A1818" s="117">
        <v>560000</v>
      </c>
      <c r="B1818" s="117">
        <v>870000</v>
      </c>
      <c r="C1818" s="117">
        <v>870000</v>
      </c>
      <c r="D1818" s="115" t="s">
        <v>342</v>
      </c>
      <c r="E1818" s="115" t="s">
        <v>13</v>
      </c>
      <c r="F1818" s="115" t="s">
        <v>343</v>
      </c>
      <c r="G1818" s="115" t="s">
        <v>344</v>
      </c>
      <c r="H1818" s="115">
        <v>0.56000000000000005</v>
      </c>
      <c r="I1818" s="115">
        <v>0.48</v>
      </c>
      <c r="J1818" s="115" t="s">
        <v>350</v>
      </c>
      <c r="K1818" s="115">
        <v>7.7476405174000003E-4</v>
      </c>
      <c r="L1818" s="115">
        <v>3692.1473047975001</v>
      </c>
      <c r="M1818" s="115">
        <v>9.1974220030874392</v>
      </c>
      <c r="N1818" s="115">
        <v>1.3524897859709899</v>
      </c>
      <c r="O1818" s="115">
        <v>7.1258319366899999E-3</v>
      </c>
      <c r="P1818" s="115">
        <v>1.04786046651E-3</v>
      </c>
      <c r="Q1818" s="115">
        <v>2.8605430054932102</v>
      </c>
      <c r="R1818" s="115">
        <v>1200</v>
      </c>
      <c r="S1818" s="115" t="s">
        <v>351</v>
      </c>
      <c r="T1818" s="115">
        <v>1200</v>
      </c>
      <c r="U1818" s="115" t="s">
        <v>352</v>
      </c>
      <c r="V1818" s="115" t="s">
        <v>350</v>
      </c>
      <c r="Z1818" s="115">
        <v>0</v>
      </c>
      <c r="AA1818" s="115">
        <v>1</v>
      </c>
      <c r="AB1818" s="115">
        <v>7.1258319366899999E-3</v>
      </c>
      <c r="AC1818" s="115">
        <v>1.04786046651E-3</v>
      </c>
      <c r="AD1818" s="115">
        <v>1612.46948848489</v>
      </c>
      <c r="AF1818" s="115">
        <v>-1</v>
      </c>
      <c r="AG1818" s="115">
        <v>-1</v>
      </c>
      <c r="AH1818" s="115">
        <v>-1</v>
      </c>
      <c r="AI1818" s="115">
        <v>-1</v>
      </c>
      <c r="AJ1818" s="115">
        <v>0</v>
      </c>
      <c r="AM1818" s="115" t="s">
        <v>348</v>
      </c>
      <c r="AN1818" s="115">
        <v>-1</v>
      </c>
      <c r="AQ1818" s="115">
        <v>609</v>
      </c>
      <c r="AR1818" s="115" t="s">
        <v>249</v>
      </c>
      <c r="AS1818" s="115" t="s">
        <v>358</v>
      </c>
      <c r="AT1818" s="115" t="s">
        <v>296</v>
      </c>
      <c r="AV1818" s="115">
        <v>100.257913536746</v>
      </c>
      <c r="AW1818" s="115">
        <v>1.3077611423</v>
      </c>
    </row>
    <row r="1819" spans="1:49" x14ac:dyDescent="0.25">
      <c r="A1819" s="117">
        <v>560000</v>
      </c>
      <c r="B1819" s="117">
        <v>880000</v>
      </c>
      <c r="C1819" s="117">
        <v>880000</v>
      </c>
      <c r="D1819" s="115" t="s">
        <v>342</v>
      </c>
      <c r="E1819" s="115" t="s">
        <v>13</v>
      </c>
      <c r="F1819" s="115" t="s">
        <v>343</v>
      </c>
      <c r="G1819" s="115" t="s">
        <v>344</v>
      </c>
      <c r="H1819" s="115">
        <v>0.56000000000000005</v>
      </c>
      <c r="I1819" s="115">
        <v>0.48</v>
      </c>
      <c r="J1819" s="115" t="s">
        <v>350</v>
      </c>
      <c r="K1819" s="115">
        <v>1.6554223525E-4</v>
      </c>
      <c r="L1819" s="115">
        <v>3692.1473054852099</v>
      </c>
      <c r="M1819" s="115">
        <v>9.1974220048005897</v>
      </c>
      <c r="N1819" s="115">
        <v>1.3524897862229099</v>
      </c>
      <c r="O1819" s="115">
        <v>1.52256179727E-3</v>
      </c>
      <c r="P1819" s="115">
        <v>2.2389418237E-4</v>
      </c>
      <c r="Q1819" s="115">
        <v>0.61120631784812995</v>
      </c>
      <c r="R1819" s="115">
        <v>1200</v>
      </c>
      <c r="S1819" s="115" t="s">
        <v>351</v>
      </c>
      <c r="T1819" s="115">
        <v>1200</v>
      </c>
      <c r="U1819" s="115" t="s">
        <v>352</v>
      </c>
      <c r="V1819" s="115" t="s">
        <v>350</v>
      </c>
      <c r="Z1819" s="115">
        <v>0</v>
      </c>
      <c r="AA1819" s="115">
        <v>1</v>
      </c>
      <c r="AB1819" s="115">
        <v>1.52256179727E-3</v>
      </c>
      <c r="AC1819" s="115">
        <v>2.2389418237E-4</v>
      </c>
      <c r="AD1819" s="115">
        <v>1123.4929314088399</v>
      </c>
      <c r="AF1819" s="115">
        <v>-1</v>
      </c>
      <c r="AG1819" s="115">
        <v>-1</v>
      </c>
      <c r="AH1819" s="115">
        <v>-1</v>
      </c>
      <c r="AI1819" s="115">
        <v>-1</v>
      </c>
      <c r="AJ1819" s="115">
        <v>0</v>
      </c>
      <c r="AM1819" s="115" t="s">
        <v>348</v>
      </c>
      <c r="AN1819" s="115">
        <v>-1</v>
      </c>
      <c r="AQ1819" s="115">
        <v>609</v>
      </c>
      <c r="AR1819" s="115" t="s">
        <v>249</v>
      </c>
      <c r="AS1819" s="115" t="s">
        <v>358</v>
      </c>
      <c r="AT1819" s="115" t="s">
        <v>296</v>
      </c>
      <c r="AV1819" s="115">
        <v>34.854949207349897</v>
      </c>
      <c r="AW1819" s="115">
        <v>0.91118648130000002</v>
      </c>
    </row>
    <row r="1820" spans="1:49" x14ac:dyDescent="0.25">
      <c r="A1820" s="117">
        <v>180000</v>
      </c>
      <c r="B1820" s="117">
        <v>750000</v>
      </c>
      <c r="C1820" s="117">
        <v>750000</v>
      </c>
      <c r="D1820" s="115" t="s">
        <v>342</v>
      </c>
      <c r="E1820" s="115" t="s">
        <v>13</v>
      </c>
      <c r="F1820" s="115" t="s">
        <v>343</v>
      </c>
      <c r="G1820" s="115" t="s">
        <v>344</v>
      </c>
      <c r="H1820" s="115">
        <v>0.56000000000000005</v>
      </c>
      <c r="I1820" s="115">
        <v>0.48</v>
      </c>
      <c r="J1820" s="115" t="s">
        <v>350</v>
      </c>
      <c r="K1820" s="115">
        <v>5.883986041988E-2</v>
      </c>
      <c r="L1820" s="115">
        <v>3778.5700124227401</v>
      </c>
      <c r="M1820" s="115">
        <v>9.3994520510831094</v>
      </c>
      <c r="N1820" s="115">
        <v>1.3817478113700901</v>
      </c>
      <c r="O1820" s="115">
        <v>0.55306244670916005</v>
      </c>
      <c r="P1820" s="115">
        <v>8.1301848356500006E-2</v>
      </c>
      <c r="Q1820" s="115">
        <v>222.33053211772801</v>
      </c>
      <c r="R1820" s="115">
        <v>1210</v>
      </c>
      <c r="S1820" s="115" t="s">
        <v>353</v>
      </c>
      <c r="T1820" s="115">
        <v>1210</v>
      </c>
      <c r="U1820" s="115" t="s">
        <v>352</v>
      </c>
      <c r="V1820" s="115" t="s">
        <v>350</v>
      </c>
      <c r="Z1820" s="115">
        <v>0</v>
      </c>
      <c r="AA1820" s="115">
        <v>1</v>
      </c>
      <c r="AB1820" s="115">
        <v>0.55306244670916005</v>
      </c>
      <c r="AC1820" s="115">
        <v>8.1301848356500006E-2</v>
      </c>
      <c r="AD1820" s="115">
        <v>330.36389268031598</v>
      </c>
      <c r="AF1820" s="115">
        <v>-1</v>
      </c>
      <c r="AG1820" s="115">
        <v>-1</v>
      </c>
      <c r="AH1820" s="115">
        <v>-1</v>
      </c>
      <c r="AI1820" s="115">
        <v>-1</v>
      </c>
      <c r="AJ1820" s="115">
        <v>0</v>
      </c>
      <c r="AM1820" s="115" t="s">
        <v>348</v>
      </c>
      <c r="AN1820" s="115">
        <v>-1</v>
      </c>
      <c r="AQ1820" s="115">
        <v>610</v>
      </c>
      <c r="AR1820" s="115" t="s">
        <v>251</v>
      </c>
      <c r="AS1820" s="115" t="s">
        <v>363</v>
      </c>
      <c r="AT1820" s="115" t="s">
        <v>296</v>
      </c>
      <c r="AV1820" s="115">
        <v>74.629396830088396</v>
      </c>
      <c r="AW1820" s="115">
        <v>0.26793503060000001</v>
      </c>
    </row>
    <row r="1821" spans="1:49" x14ac:dyDescent="0.25">
      <c r="A1821" s="117">
        <v>180000</v>
      </c>
      <c r="B1821" s="117">
        <v>750000</v>
      </c>
      <c r="C1821" s="117">
        <v>750000</v>
      </c>
      <c r="D1821" s="115" t="s">
        <v>342</v>
      </c>
      <c r="E1821" s="115" t="s">
        <v>13</v>
      </c>
      <c r="F1821" s="115" t="s">
        <v>343</v>
      </c>
      <c r="G1821" s="115" t="s">
        <v>344</v>
      </c>
      <c r="H1821" s="115">
        <v>0.56000000000000005</v>
      </c>
      <c r="I1821" s="115">
        <v>0.48</v>
      </c>
      <c r="J1821" s="115" t="s">
        <v>350</v>
      </c>
      <c r="K1821" s="115">
        <v>0.19185545047340999</v>
      </c>
      <c r="L1821" s="115">
        <v>3778.5700124227401</v>
      </c>
      <c r="M1821" s="115">
        <v>9.3994520510831094</v>
      </c>
      <c r="N1821" s="115">
        <v>1.3817478113700901</v>
      </c>
      <c r="O1821" s="115">
        <v>1.8033361074637999</v>
      </c>
      <c r="P1821" s="115">
        <v>0.26509584879106002</v>
      </c>
      <c r="Q1821" s="115">
        <v>724.939251878699</v>
      </c>
      <c r="R1821" s="115">
        <v>1210</v>
      </c>
      <c r="S1821" s="115" t="s">
        <v>353</v>
      </c>
      <c r="T1821" s="115">
        <v>1210</v>
      </c>
      <c r="U1821" s="115" t="s">
        <v>352</v>
      </c>
      <c r="V1821" s="115" t="s">
        <v>350</v>
      </c>
      <c r="Z1821" s="115">
        <v>0</v>
      </c>
      <c r="AA1821" s="115">
        <v>1</v>
      </c>
      <c r="AB1821" s="115">
        <v>1.8033361074637999</v>
      </c>
      <c r="AC1821" s="115">
        <v>0.26509584879106002</v>
      </c>
      <c r="AD1821" s="115">
        <v>724.939251878699</v>
      </c>
      <c r="AF1821" s="115">
        <v>-1</v>
      </c>
      <c r="AG1821" s="115">
        <v>-1</v>
      </c>
      <c r="AH1821" s="115">
        <v>-1</v>
      </c>
      <c r="AI1821" s="115">
        <v>-1</v>
      </c>
      <c r="AJ1821" s="115">
        <v>0</v>
      </c>
      <c r="AM1821" s="115" t="s">
        <v>348</v>
      </c>
      <c r="AN1821" s="115">
        <v>-1</v>
      </c>
      <c r="AQ1821" s="115">
        <v>610</v>
      </c>
      <c r="AR1821" s="115" t="s">
        <v>251</v>
      </c>
      <c r="AS1821" s="115" t="s">
        <v>363</v>
      </c>
      <c r="AT1821" s="115" t="s">
        <v>296</v>
      </c>
      <c r="AV1821" s="115">
        <v>118.343562368021</v>
      </c>
      <c r="AW1821" s="115">
        <v>0.58794748730000002</v>
      </c>
    </row>
    <row r="1822" spans="1:49" x14ac:dyDescent="0.25">
      <c r="A1822" s="117">
        <v>180000</v>
      </c>
      <c r="B1822" s="117">
        <v>750000</v>
      </c>
      <c r="C1822" s="117">
        <v>750000</v>
      </c>
      <c r="D1822" s="115" t="s">
        <v>342</v>
      </c>
      <c r="E1822" s="115" t="s">
        <v>13</v>
      </c>
      <c r="F1822" s="115" t="s">
        <v>343</v>
      </c>
      <c r="G1822" s="115" t="s">
        <v>344</v>
      </c>
      <c r="H1822" s="115">
        <v>0.56000000000000005</v>
      </c>
      <c r="I1822" s="115">
        <v>0.48</v>
      </c>
      <c r="J1822" s="115" t="s">
        <v>350</v>
      </c>
      <c r="K1822" s="115">
        <v>1.670448790674E-2</v>
      </c>
      <c r="L1822" s="115">
        <v>3778.5700124227401</v>
      </c>
      <c r="M1822" s="115">
        <v>9.3994520510831094</v>
      </c>
      <c r="N1822" s="115">
        <v>1.3817478113700901</v>
      </c>
      <c r="O1822" s="115">
        <v>0.15701303311736001</v>
      </c>
      <c r="P1822" s="115">
        <v>2.3081389605199999E-2</v>
      </c>
      <c r="Q1822" s="115">
        <v>63.119077077312603</v>
      </c>
      <c r="R1822" s="115">
        <v>1210</v>
      </c>
      <c r="S1822" s="115" t="s">
        <v>353</v>
      </c>
      <c r="T1822" s="115">
        <v>1210</v>
      </c>
      <c r="U1822" s="115" t="s">
        <v>352</v>
      </c>
      <c r="V1822" s="115" t="s">
        <v>350</v>
      </c>
      <c r="Z1822" s="115">
        <v>0</v>
      </c>
      <c r="AA1822" s="115">
        <v>1</v>
      </c>
      <c r="AB1822" s="115">
        <v>0.15701303311736001</v>
      </c>
      <c r="AC1822" s="115">
        <v>2.3081389605199999E-2</v>
      </c>
      <c r="AD1822" s="115">
        <v>63.119077077310699</v>
      </c>
      <c r="AF1822" s="115">
        <v>-1</v>
      </c>
      <c r="AG1822" s="115">
        <v>-1</v>
      </c>
      <c r="AH1822" s="115">
        <v>-1</v>
      </c>
      <c r="AI1822" s="115">
        <v>-1</v>
      </c>
      <c r="AJ1822" s="115">
        <v>0</v>
      </c>
      <c r="AM1822" s="115" t="s">
        <v>348</v>
      </c>
      <c r="AN1822" s="115">
        <v>-1</v>
      </c>
      <c r="AQ1822" s="115">
        <v>610</v>
      </c>
      <c r="AR1822" s="115" t="s">
        <v>251</v>
      </c>
      <c r="AS1822" s="115" t="s">
        <v>363</v>
      </c>
      <c r="AT1822" s="115" t="s">
        <v>296</v>
      </c>
      <c r="AV1822" s="115">
        <v>40.808354129229301</v>
      </c>
      <c r="AW1822" s="115">
        <v>5.11914656E-2</v>
      </c>
    </row>
    <row r="1823" spans="1:49" x14ac:dyDescent="0.25">
      <c r="A1823" s="117">
        <v>180000</v>
      </c>
      <c r="B1823" s="117">
        <v>750000</v>
      </c>
      <c r="C1823" s="117">
        <v>750000</v>
      </c>
      <c r="D1823" s="115" t="s">
        <v>342</v>
      </c>
      <c r="E1823" s="115" t="s">
        <v>13</v>
      </c>
      <c r="F1823" s="115" t="s">
        <v>343</v>
      </c>
      <c r="G1823" s="115" t="s">
        <v>344</v>
      </c>
      <c r="H1823" s="115">
        <v>0.56000000000000005</v>
      </c>
      <c r="I1823" s="115">
        <v>0.48</v>
      </c>
      <c r="J1823" s="115" t="s">
        <v>350</v>
      </c>
      <c r="K1823" s="115">
        <v>0.13495097225367</v>
      </c>
      <c r="L1823" s="115">
        <v>3778.5700124227401</v>
      </c>
      <c r="M1823" s="115">
        <v>9.3994520510831094</v>
      </c>
      <c r="N1823" s="115">
        <v>1.3817478113700901</v>
      </c>
      <c r="O1823" s="115">
        <v>1.26846519294549</v>
      </c>
      <c r="P1823" s="115">
        <v>0.18646821055377999</v>
      </c>
      <c r="Q1823" s="115">
        <v>509.92169690504102</v>
      </c>
      <c r="R1823" s="115">
        <v>1210</v>
      </c>
      <c r="S1823" s="115" t="s">
        <v>353</v>
      </c>
      <c r="T1823" s="115">
        <v>1210</v>
      </c>
      <c r="U1823" s="115" t="s">
        <v>352</v>
      </c>
      <c r="V1823" s="115" t="s">
        <v>350</v>
      </c>
      <c r="Z1823" s="115">
        <v>0</v>
      </c>
      <c r="AA1823" s="115">
        <v>1</v>
      </c>
      <c r="AB1823" s="115">
        <v>1.26846519294549</v>
      </c>
      <c r="AC1823" s="115">
        <v>0.18646821055377999</v>
      </c>
      <c r="AD1823" s="115">
        <v>1215.5400977545401</v>
      </c>
      <c r="AF1823" s="115">
        <v>-1</v>
      </c>
      <c r="AG1823" s="115">
        <v>-1</v>
      </c>
      <c r="AH1823" s="115">
        <v>-1</v>
      </c>
      <c r="AI1823" s="115">
        <v>-1</v>
      </c>
      <c r="AJ1823" s="115">
        <v>0</v>
      </c>
      <c r="AM1823" s="115" t="s">
        <v>348</v>
      </c>
      <c r="AN1823" s="115">
        <v>-1</v>
      </c>
      <c r="AQ1823" s="115">
        <v>610</v>
      </c>
      <c r="AR1823" s="115" t="s">
        <v>251</v>
      </c>
      <c r="AS1823" s="115" t="s">
        <v>363</v>
      </c>
      <c r="AT1823" s="115" t="s">
        <v>296</v>
      </c>
      <c r="AV1823" s="115">
        <v>106.009009547313</v>
      </c>
      <c r="AW1823" s="115">
        <v>0.98583949530000003</v>
      </c>
    </row>
    <row r="1824" spans="1:49" x14ac:dyDescent="0.25">
      <c r="A1824" s="117">
        <v>190000</v>
      </c>
      <c r="B1824" s="117">
        <v>780000</v>
      </c>
      <c r="C1824" s="117">
        <v>780000</v>
      </c>
      <c r="D1824" s="115" t="s">
        <v>342</v>
      </c>
      <c r="E1824" s="115" t="s">
        <v>13</v>
      </c>
      <c r="F1824" s="115" t="s">
        <v>343</v>
      </c>
      <c r="G1824" s="115" t="s">
        <v>344</v>
      </c>
      <c r="H1824" s="115">
        <v>0.56000000000000005</v>
      </c>
      <c r="I1824" s="115">
        <v>0.48</v>
      </c>
      <c r="J1824" s="115" t="s">
        <v>350</v>
      </c>
      <c r="K1824" s="115">
        <v>7.5458182815200002E-3</v>
      </c>
      <c r="L1824" s="115">
        <v>2207.26502127303</v>
      </c>
      <c r="M1824" s="115">
        <v>5.6141076281336897</v>
      </c>
      <c r="N1824" s="115">
        <v>0.82949174740721998</v>
      </c>
      <c r="O1824" s="115">
        <v>4.2363035974840001E-2</v>
      </c>
      <c r="P1824" s="115">
        <v>6.25919399196E-3</v>
      </c>
      <c r="Q1824" s="115">
        <v>16.655620749701502</v>
      </c>
      <c r="R1824" s="115">
        <v>1210</v>
      </c>
      <c r="S1824" s="115" t="s">
        <v>353</v>
      </c>
      <c r="T1824" s="115">
        <v>1210</v>
      </c>
      <c r="U1824" s="115" t="s">
        <v>352</v>
      </c>
      <c r="V1824" s="115" t="s">
        <v>350</v>
      </c>
      <c r="Z1824" s="115">
        <v>0</v>
      </c>
      <c r="AA1824" s="115">
        <v>1</v>
      </c>
      <c r="AB1824" s="115">
        <v>4.2363035974840001E-2</v>
      </c>
      <c r="AC1824" s="115">
        <v>6.25919399196E-3</v>
      </c>
      <c r="AD1824" s="115">
        <v>189.27758538856801</v>
      </c>
      <c r="AF1824" s="115">
        <v>-1</v>
      </c>
      <c r="AG1824" s="115">
        <v>-1</v>
      </c>
      <c r="AH1824" s="115">
        <v>-1</v>
      </c>
      <c r="AI1824" s="115">
        <v>-1</v>
      </c>
      <c r="AJ1824" s="115">
        <v>0</v>
      </c>
      <c r="AM1824" s="115" t="s">
        <v>348</v>
      </c>
      <c r="AN1824" s="115">
        <v>-1</v>
      </c>
      <c r="AQ1824" s="115">
        <v>610</v>
      </c>
      <c r="AR1824" s="115" t="s">
        <v>251</v>
      </c>
      <c r="AS1824" s="115" t="s">
        <v>363</v>
      </c>
      <c r="AT1824" s="115" t="s">
        <v>296</v>
      </c>
      <c r="AV1824" s="115">
        <v>23.839709928839898</v>
      </c>
      <c r="AW1824" s="115">
        <v>0.1535098016</v>
      </c>
    </row>
    <row r="1825" spans="1:49" x14ac:dyDescent="0.25">
      <c r="A1825" s="117">
        <v>190000</v>
      </c>
      <c r="B1825" s="117">
        <v>780000</v>
      </c>
      <c r="C1825" s="117">
        <v>780000</v>
      </c>
      <c r="D1825" s="115" t="s">
        <v>342</v>
      </c>
      <c r="E1825" s="115" t="s">
        <v>13</v>
      </c>
      <c r="F1825" s="115" t="s">
        <v>343</v>
      </c>
      <c r="G1825" s="115" t="s">
        <v>344</v>
      </c>
      <c r="H1825" s="115">
        <v>0.56000000000000005</v>
      </c>
      <c r="I1825" s="115">
        <v>0.48</v>
      </c>
      <c r="J1825" s="115" t="s">
        <v>350</v>
      </c>
      <c r="K1825" s="115">
        <v>2.2616699743000001E-4</v>
      </c>
      <c r="L1825" s="115">
        <v>2207.26502127303</v>
      </c>
      <c r="M1825" s="115">
        <v>5.6141076281336897</v>
      </c>
      <c r="N1825" s="115">
        <v>0.82949174740721998</v>
      </c>
      <c r="O1825" s="115">
        <v>1.2697258655399999E-3</v>
      </c>
      <c r="P1825" s="115">
        <v>1.8760365791E-4</v>
      </c>
      <c r="Q1825" s="115">
        <v>0.49921050241123999</v>
      </c>
      <c r="R1825" s="115">
        <v>1210</v>
      </c>
      <c r="S1825" s="115" t="s">
        <v>353</v>
      </c>
      <c r="T1825" s="115">
        <v>1210</v>
      </c>
      <c r="U1825" s="115" t="s">
        <v>352</v>
      </c>
      <c r="V1825" s="115" t="s">
        <v>350</v>
      </c>
      <c r="Z1825" s="115">
        <v>0</v>
      </c>
      <c r="AA1825" s="115">
        <v>1</v>
      </c>
      <c r="AB1825" s="115">
        <v>1.2697258655399999E-3</v>
      </c>
      <c r="AC1825" s="115">
        <v>1.8760365791E-4</v>
      </c>
      <c r="AD1825" s="115">
        <v>51.342085155508798</v>
      </c>
      <c r="AF1825" s="115">
        <v>-1</v>
      </c>
      <c r="AG1825" s="115">
        <v>-1</v>
      </c>
      <c r="AH1825" s="115">
        <v>-1</v>
      </c>
      <c r="AI1825" s="115">
        <v>-1</v>
      </c>
      <c r="AJ1825" s="115">
        <v>0</v>
      </c>
      <c r="AM1825" s="115" t="s">
        <v>348</v>
      </c>
      <c r="AN1825" s="115">
        <v>-1</v>
      </c>
      <c r="AQ1825" s="115">
        <v>610</v>
      </c>
      <c r="AR1825" s="115" t="s">
        <v>251</v>
      </c>
      <c r="AS1825" s="115" t="s">
        <v>363</v>
      </c>
      <c r="AT1825" s="115" t="s">
        <v>296</v>
      </c>
      <c r="AV1825" s="115">
        <v>4.70320258252739</v>
      </c>
      <c r="AW1825" s="115">
        <v>4.16399717E-2</v>
      </c>
    </row>
    <row r="1826" spans="1:49" x14ac:dyDescent="0.25">
      <c r="A1826" s="117">
        <v>190000</v>
      </c>
      <c r="B1826" s="117">
        <v>790000</v>
      </c>
      <c r="C1826" s="117">
        <v>790000</v>
      </c>
      <c r="D1826" s="115" t="s">
        <v>342</v>
      </c>
      <c r="E1826" s="115" t="s">
        <v>13</v>
      </c>
      <c r="F1826" s="115" t="s">
        <v>343</v>
      </c>
      <c r="G1826" s="115" t="s">
        <v>344</v>
      </c>
      <c r="H1826" s="115">
        <v>0.56000000000000005</v>
      </c>
      <c r="I1826" s="115">
        <v>0.48</v>
      </c>
      <c r="J1826" s="115" t="s">
        <v>350</v>
      </c>
      <c r="K1826" s="115">
        <v>1.46176387155E-2</v>
      </c>
      <c r="L1826" s="115">
        <v>3770.0825550685199</v>
      </c>
      <c r="M1826" s="115">
        <v>9.3795516820320604</v>
      </c>
      <c r="N1826" s="115">
        <v>1.37886368915568</v>
      </c>
      <c r="O1826" s="115">
        <v>0.13710689780131</v>
      </c>
      <c r="P1826" s="115">
        <v>2.0155731246000001E-2</v>
      </c>
      <c r="Q1826" s="115">
        <v>55.1097047176046</v>
      </c>
      <c r="R1826" s="115">
        <v>1200</v>
      </c>
      <c r="S1826" s="115" t="s">
        <v>351</v>
      </c>
      <c r="T1826" s="115">
        <v>1200</v>
      </c>
      <c r="U1826" s="115" t="s">
        <v>352</v>
      </c>
      <c r="V1826" s="115" t="s">
        <v>350</v>
      </c>
      <c r="Z1826" s="115">
        <v>0</v>
      </c>
      <c r="AA1826" s="115">
        <v>1</v>
      </c>
      <c r="AB1826" s="115">
        <v>0.13710689780131</v>
      </c>
      <c r="AC1826" s="115">
        <v>2.0155731246000001E-2</v>
      </c>
      <c r="AD1826" s="115">
        <v>55.1097047176034</v>
      </c>
      <c r="AF1826" s="115">
        <v>-1</v>
      </c>
      <c r="AG1826" s="115">
        <v>-1</v>
      </c>
      <c r="AH1826" s="115">
        <v>-1</v>
      </c>
      <c r="AI1826" s="115">
        <v>-1</v>
      </c>
      <c r="AJ1826" s="115">
        <v>0</v>
      </c>
      <c r="AM1826" s="115" t="s">
        <v>348</v>
      </c>
      <c r="AN1826" s="115">
        <v>-1</v>
      </c>
      <c r="AQ1826" s="115">
        <v>610</v>
      </c>
      <c r="AR1826" s="115" t="s">
        <v>251</v>
      </c>
      <c r="AS1826" s="115" t="s">
        <v>363</v>
      </c>
      <c r="AT1826" s="115" t="s">
        <v>296</v>
      </c>
      <c r="AV1826" s="115">
        <v>32.777991486290198</v>
      </c>
      <c r="AW1826" s="115">
        <v>4.46956243E-2</v>
      </c>
    </row>
    <row r="1827" spans="1:49" x14ac:dyDescent="0.25">
      <c r="A1827" s="117">
        <v>190000</v>
      </c>
      <c r="B1827" s="117">
        <v>790000</v>
      </c>
      <c r="C1827" s="117">
        <v>790000</v>
      </c>
      <c r="D1827" s="115" t="s">
        <v>342</v>
      </c>
      <c r="E1827" s="115" t="s">
        <v>13</v>
      </c>
      <c r="F1827" s="115" t="s">
        <v>343</v>
      </c>
      <c r="G1827" s="115" t="s">
        <v>344</v>
      </c>
      <c r="H1827" s="115">
        <v>0.56000000000000005</v>
      </c>
      <c r="I1827" s="115">
        <v>0.48</v>
      </c>
      <c r="J1827" s="115" t="s">
        <v>350</v>
      </c>
      <c r="K1827" s="115">
        <v>0.11930348261634</v>
      </c>
      <c r="L1827" s="115">
        <v>3770.0825550685199</v>
      </c>
      <c r="M1827" s="115">
        <v>9.3795516820320604</v>
      </c>
      <c r="N1827" s="115">
        <v>1.37886368915568</v>
      </c>
      <c r="O1827" s="115">
        <v>1.1190131810464501</v>
      </c>
      <c r="P1827" s="115">
        <v>0.16450324016949999</v>
      </c>
      <c r="Q1827" s="115">
        <v>449.78397857081802</v>
      </c>
      <c r="R1827" s="115">
        <v>1200</v>
      </c>
      <c r="S1827" s="115" t="s">
        <v>351</v>
      </c>
      <c r="T1827" s="115">
        <v>1200</v>
      </c>
      <c r="U1827" s="115" t="s">
        <v>352</v>
      </c>
      <c r="V1827" s="115" t="s">
        <v>350</v>
      </c>
      <c r="Z1827" s="115">
        <v>0</v>
      </c>
      <c r="AA1827" s="115">
        <v>1</v>
      </c>
      <c r="AB1827" s="115">
        <v>1.1190131810464501</v>
      </c>
      <c r="AC1827" s="115">
        <v>0.16450324016949999</v>
      </c>
      <c r="AD1827" s="115">
        <v>449.78397857081802</v>
      </c>
      <c r="AF1827" s="115">
        <v>-1</v>
      </c>
      <c r="AG1827" s="115">
        <v>-1</v>
      </c>
      <c r="AH1827" s="115">
        <v>-1</v>
      </c>
      <c r="AI1827" s="115">
        <v>-1</v>
      </c>
      <c r="AJ1827" s="115">
        <v>0</v>
      </c>
      <c r="AM1827" s="115" t="s">
        <v>348</v>
      </c>
      <c r="AN1827" s="115">
        <v>-1</v>
      </c>
      <c r="AQ1827" s="115">
        <v>610</v>
      </c>
      <c r="AR1827" s="115" t="s">
        <v>251</v>
      </c>
      <c r="AS1827" s="115" t="s">
        <v>363</v>
      </c>
      <c r="AT1827" s="115" t="s">
        <v>296</v>
      </c>
      <c r="AV1827" s="115">
        <v>119.966600485974</v>
      </c>
      <c r="AW1827" s="115">
        <v>0.36478830379999999</v>
      </c>
    </row>
    <row r="1828" spans="1:49" x14ac:dyDescent="0.25">
      <c r="A1828" s="117">
        <v>190000</v>
      </c>
      <c r="B1828" s="117">
        <v>790000</v>
      </c>
      <c r="C1828" s="117">
        <v>790000</v>
      </c>
      <c r="D1828" s="115" t="s">
        <v>342</v>
      </c>
      <c r="E1828" s="115" t="s">
        <v>13</v>
      </c>
      <c r="F1828" s="115" t="s">
        <v>343</v>
      </c>
      <c r="G1828" s="115" t="s">
        <v>344</v>
      </c>
      <c r="H1828" s="115">
        <v>0.56000000000000005</v>
      </c>
      <c r="I1828" s="115">
        <v>0.48</v>
      </c>
      <c r="J1828" s="115" t="s">
        <v>350</v>
      </c>
      <c r="K1828" s="115">
        <v>0.26869048716581001</v>
      </c>
      <c r="L1828" s="115">
        <v>3770.0825550685199</v>
      </c>
      <c r="M1828" s="115">
        <v>9.3795516820320604</v>
      </c>
      <c r="N1828" s="115">
        <v>1.37886368915568</v>
      </c>
      <c r="O1828" s="115">
        <v>2.5201963108421199</v>
      </c>
      <c r="P1828" s="115">
        <v>0.37048755637448999</v>
      </c>
      <c r="Q1828" s="115">
        <v>1012.98531837669</v>
      </c>
      <c r="R1828" s="115">
        <v>1210</v>
      </c>
      <c r="S1828" s="115" t="s">
        <v>353</v>
      </c>
      <c r="T1828" s="115">
        <v>1210</v>
      </c>
      <c r="U1828" s="115" t="s">
        <v>352</v>
      </c>
      <c r="V1828" s="115" t="s">
        <v>350</v>
      </c>
      <c r="Z1828" s="115">
        <v>0</v>
      </c>
      <c r="AA1828" s="115">
        <v>1</v>
      </c>
      <c r="AB1828" s="115">
        <v>2.5201963108421199</v>
      </c>
      <c r="AC1828" s="115">
        <v>0.37048755637448999</v>
      </c>
      <c r="AD1828" s="115">
        <v>1012.98531837669</v>
      </c>
      <c r="AF1828" s="115">
        <v>-1</v>
      </c>
      <c r="AG1828" s="115">
        <v>-1</v>
      </c>
      <c r="AH1828" s="115">
        <v>-1</v>
      </c>
      <c r="AI1828" s="115">
        <v>-1</v>
      </c>
      <c r="AJ1828" s="115">
        <v>0</v>
      </c>
      <c r="AM1828" s="115" t="s">
        <v>348</v>
      </c>
      <c r="AN1828" s="115">
        <v>-1</v>
      </c>
      <c r="AQ1828" s="115">
        <v>610</v>
      </c>
      <c r="AR1828" s="115" t="s">
        <v>251</v>
      </c>
      <c r="AS1828" s="115" t="s">
        <v>363</v>
      </c>
      <c r="AT1828" s="115" t="s">
        <v>296</v>
      </c>
      <c r="AV1828" s="115">
        <v>133.88386347666699</v>
      </c>
      <c r="AW1828" s="115">
        <v>0.82156149099999998</v>
      </c>
    </row>
    <row r="1829" spans="1:49" x14ac:dyDescent="0.25">
      <c r="A1829" s="117">
        <v>190000</v>
      </c>
      <c r="B1829" s="117">
        <v>790000</v>
      </c>
      <c r="C1829" s="117">
        <v>790000</v>
      </c>
      <c r="D1829" s="115" t="s">
        <v>342</v>
      </c>
      <c r="E1829" s="115" t="s">
        <v>13</v>
      </c>
      <c r="F1829" s="115" t="s">
        <v>343</v>
      </c>
      <c r="G1829" s="115" t="s">
        <v>344</v>
      </c>
      <c r="H1829" s="115">
        <v>0.56000000000000005</v>
      </c>
      <c r="I1829" s="115">
        <v>0.48</v>
      </c>
      <c r="J1829" s="115" t="s">
        <v>350</v>
      </c>
      <c r="K1829" s="115">
        <v>0.11323741685431001</v>
      </c>
      <c r="L1829" s="115">
        <v>3770.0825550685199</v>
      </c>
      <c r="M1829" s="115">
        <v>9.3795516820320604</v>
      </c>
      <c r="N1829" s="115">
        <v>1.37886368915568</v>
      </c>
      <c r="O1829" s="115">
        <v>1.0621162037248</v>
      </c>
      <c r="P1829" s="115">
        <v>0.15613896235419</v>
      </c>
      <c r="Q1829" s="115">
        <v>426.914409863456</v>
      </c>
      <c r="R1829" s="115">
        <v>1210</v>
      </c>
      <c r="S1829" s="115" t="s">
        <v>353</v>
      </c>
      <c r="T1829" s="115">
        <v>1210</v>
      </c>
      <c r="U1829" s="115" t="s">
        <v>352</v>
      </c>
      <c r="V1829" s="115" t="s">
        <v>350</v>
      </c>
      <c r="Z1829" s="115">
        <v>0</v>
      </c>
      <c r="AA1829" s="115">
        <v>1</v>
      </c>
      <c r="AB1829" s="115">
        <v>1.0621162037248</v>
      </c>
      <c r="AC1829" s="115">
        <v>0.15613896235419</v>
      </c>
      <c r="AD1829" s="115">
        <v>426.914409863456</v>
      </c>
      <c r="AF1829" s="115">
        <v>-1</v>
      </c>
      <c r="AG1829" s="115">
        <v>-1</v>
      </c>
      <c r="AH1829" s="115">
        <v>-1</v>
      </c>
      <c r="AI1829" s="115">
        <v>-1</v>
      </c>
      <c r="AJ1829" s="115">
        <v>0</v>
      </c>
      <c r="AM1829" s="115" t="s">
        <v>348</v>
      </c>
      <c r="AN1829" s="115">
        <v>-1</v>
      </c>
      <c r="AQ1829" s="115">
        <v>610</v>
      </c>
      <c r="AR1829" s="115" t="s">
        <v>251</v>
      </c>
      <c r="AS1829" s="115" t="s">
        <v>363</v>
      </c>
      <c r="AT1829" s="115" t="s">
        <v>296</v>
      </c>
      <c r="AV1829" s="115">
        <v>89.145603808586202</v>
      </c>
      <c r="AW1829" s="115">
        <v>0.3462403973</v>
      </c>
    </row>
    <row r="1830" spans="1:49" x14ac:dyDescent="0.25">
      <c r="A1830" s="117">
        <v>190000</v>
      </c>
      <c r="B1830" s="117">
        <v>790000</v>
      </c>
      <c r="C1830" s="117">
        <v>790000</v>
      </c>
      <c r="D1830" s="115" t="s">
        <v>342</v>
      </c>
      <c r="E1830" s="115" t="s">
        <v>13</v>
      </c>
      <c r="F1830" s="115" t="s">
        <v>343</v>
      </c>
      <c r="G1830" s="115" t="s">
        <v>344</v>
      </c>
      <c r="H1830" s="115">
        <v>0.56000000000000005</v>
      </c>
      <c r="I1830" s="115">
        <v>0.48</v>
      </c>
      <c r="J1830" s="115" t="s">
        <v>350</v>
      </c>
      <c r="K1830" s="115">
        <v>6.1608714191190003E-2</v>
      </c>
      <c r="L1830" s="115">
        <v>3770.0825550685199</v>
      </c>
      <c r="M1830" s="115">
        <v>9.3795516820320604</v>
      </c>
      <c r="N1830" s="115">
        <v>1.37886368915568</v>
      </c>
      <c r="O1830" s="115">
        <v>0.57786211881986005</v>
      </c>
      <c r="P1830" s="115">
        <v>8.4950018933810004E-2</v>
      </c>
      <c r="Q1830" s="115">
        <v>232.26993861243</v>
      </c>
      <c r="R1830" s="115">
        <v>1210</v>
      </c>
      <c r="S1830" s="115" t="s">
        <v>353</v>
      </c>
      <c r="T1830" s="115">
        <v>1210</v>
      </c>
      <c r="U1830" s="115" t="s">
        <v>352</v>
      </c>
      <c r="V1830" s="115" t="s">
        <v>350</v>
      </c>
      <c r="Z1830" s="115">
        <v>0</v>
      </c>
      <c r="AA1830" s="115">
        <v>1</v>
      </c>
      <c r="AB1830" s="115">
        <v>0.57786211881986005</v>
      </c>
      <c r="AC1830" s="115">
        <v>8.4950018933810004E-2</v>
      </c>
      <c r="AD1830" s="115">
        <v>232.26993861243</v>
      </c>
      <c r="AF1830" s="115">
        <v>-1</v>
      </c>
      <c r="AG1830" s="115">
        <v>-1</v>
      </c>
      <c r="AH1830" s="115">
        <v>-1</v>
      </c>
      <c r="AI1830" s="115">
        <v>-1</v>
      </c>
      <c r="AJ1830" s="115">
        <v>0</v>
      </c>
      <c r="AM1830" s="115" t="s">
        <v>348</v>
      </c>
      <c r="AN1830" s="115">
        <v>-1</v>
      </c>
      <c r="AQ1830" s="115">
        <v>610</v>
      </c>
      <c r="AR1830" s="115" t="s">
        <v>251</v>
      </c>
      <c r="AS1830" s="115" t="s">
        <v>363</v>
      </c>
      <c r="AT1830" s="115" t="s">
        <v>296</v>
      </c>
      <c r="AV1830" s="115">
        <v>85.032770109199902</v>
      </c>
      <c r="AW1830" s="115">
        <v>0.18837789020000001</v>
      </c>
    </row>
    <row r="1831" spans="1:49" x14ac:dyDescent="0.25">
      <c r="A1831" s="117">
        <v>190000</v>
      </c>
      <c r="B1831" s="117">
        <v>790000</v>
      </c>
      <c r="C1831" s="117">
        <v>790000</v>
      </c>
      <c r="D1831" s="115" t="s">
        <v>342</v>
      </c>
      <c r="E1831" s="115" t="s">
        <v>13</v>
      </c>
      <c r="F1831" s="115" t="s">
        <v>343</v>
      </c>
      <c r="G1831" s="115" t="s">
        <v>344</v>
      </c>
      <c r="H1831" s="115">
        <v>0.56000000000000005</v>
      </c>
      <c r="I1831" s="115">
        <v>0.48</v>
      </c>
      <c r="J1831" s="115" t="s">
        <v>350</v>
      </c>
      <c r="K1831" s="115">
        <v>4.0305714193779998E-2</v>
      </c>
      <c r="L1831" s="115">
        <v>3770.0825550685199</v>
      </c>
      <c r="M1831" s="115">
        <v>9.3795516820320604</v>
      </c>
      <c r="N1831" s="115">
        <v>1.37886368915568</v>
      </c>
      <c r="O1831" s="115">
        <v>0.37804952936181002</v>
      </c>
      <c r="P1831" s="115">
        <v>5.557608576729E-2</v>
      </c>
      <c r="Q1831" s="115">
        <v>151.95586995156199</v>
      </c>
      <c r="R1831" s="115">
        <v>1210</v>
      </c>
      <c r="S1831" s="115" t="s">
        <v>353</v>
      </c>
      <c r="T1831" s="115">
        <v>1210</v>
      </c>
      <c r="U1831" s="115" t="s">
        <v>352</v>
      </c>
      <c r="V1831" s="115" t="s">
        <v>350</v>
      </c>
      <c r="Z1831" s="115">
        <v>0</v>
      </c>
      <c r="AA1831" s="115">
        <v>1</v>
      </c>
      <c r="AB1831" s="115">
        <v>0.37804952936181002</v>
      </c>
      <c r="AC1831" s="115">
        <v>5.557608576729E-2</v>
      </c>
      <c r="AD1831" s="115">
        <v>151.955869951561</v>
      </c>
      <c r="AF1831" s="115">
        <v>-1</v>
      </c>
      <c r="AG1831" s="115">
        <v>-1</v>
      </c>
      <c r="AH1831" s="115">
        <v>-1</v>
      </c>
      <c r="AI1831" s="115">
        <v>-1</v>
      </c>
      <c r="AJ1831" s="115">
        <v>0</v>
      </c>
      <c r="AM1831" s="115" t="s">
        <v>348</v>
      </c>
      <c r="AN1831" s="115">
        <v>-1</v>
      </c>
      <c r="AQ1831" s="115">
        <v>610</v>
      </c>
      <c r="AR1831" s="115" t="s">
        <v>251</v>
      </c>
      <c r="AS1831" s="115" t="s">
        <v>363</v>
      </c>
      <c r="AT1831" s="115" t="s">
        <v>296</v>
      </c>
      <c r="AV1831" s="115">
        <v>53.969575832905797</v>
      </c>
      <c r="AW1831" s="115">
        <v>0.1232407704</v>
      </c>
    </row>
    <row r="1832" spans="1:49" x14ac:dyDescent="0.25">
      <c r="A1832" s="117">
        <v>200000</v>
      </c>
      <c r="B1832" s="117">
        <v>810000</v>
      </c>
      <c r="C1832" s="117">
        <v>810000</v>
      </c>
      <c r="D1832" s="115" t="s">
        <v>342</v>
      </c>
      <c r="E1832" s="115" t="s">
        <v>13</v>
      </c>
      <c r="F1832" s="115" t="s">
        <v>343</v>
      </c>
      <c r="G1832" s="115" t="s">
        <v>344</v>
      </c>
      <c r="H1832" s="115">
        <v>0.56000000000000005</v>
      </c>
      <c r="I1832" s="115">
        <v>0.48</v>
      </c>
      <c r="J1832" s="115" t="s">
        <v>350</v>
      </c>
      <c r="K1832" s="115">
        <v>1.055414406131E-2</v>
      </c>
      <c r="L1832" s="115">
        <v>3774.51124929874</v>
      </c>
      <c r="M1832" s="115">
        <v>9.3899729008938593</v>
      </c>
      <c r="N1832" s="115">
        <v>1.3803753655294</v>
      </c>
      <c r="O1832" s="115">
        <v>9.9103126727880006E-2</v>
      </c>
      <c r="P1832" s="115">
        <v>1.4568680466479999E-2</v>
      </c>
      <c r="Q1832" s="115">
        <v>39.836735486156698</v>
      </c>
      <c r="R1832" s="115">
        <v>1210</v>
      </c>
      <c r="S1832" s="115" t="s">
        <v>353</v>
      </c>
      <c r="T1832" s="115">
        <v>1210</v>
      </c>
      <c r="U1832" s="115" t="s">
        <v>352</v>
      </c>
      <c r="V1832" s="115" t="s">
        <v>350</v>
      </c>
      <c r="Z1832" s="115">
        <v>0</v>
      </c>
      <c r="AA1832" s="115">
        <v>1</v>
      </c>
      <c r="AB1832" s="115">
        <v>9.9103126727880006E-2</v>
      </c>
      <c r="AC1832" s="115">
        <v>1.4568680466479999E-2</v>
      </c>
      <c r="AD1832" s="115">
        <v>617.04827820906803</v>
      </c>
      <c r="AF1832" s="115">
        <v>-1</v>
      </c>
      <c r="AG1832" s="115">
        <v>-1</v>
      </c>
      <c r="AH1832" s="115">
        <v>-1</v>
      </c>
      <c r="AI1832" s="115">
        <v>-1</v>
      </c>
      <c r="AJ1832" s="115">
        <v>0</v>
      </c>
      <c r="AM1832" s="115" t="s">
        <v>348</v>
      </c>
      <c r="AN1832" s="115">
        <v>-1</v>
      </c>
      <c r="AQ1832" s="115">
        <v>610</v>
      </c>
      <c r="AR1832" s="115" t="s">
        <v>251</v>
      </c>
      <c r="AS1832" s="115" t="s">
        <v>363</v>
      </c>
      <c r="AT1832" s="115" t="s">
        <v>296</v>
      </c>
      <c r="AV1832" s="115">
        <v>32.402419316841197</v>
      </c>
      <c r="AW1832" s="115">
        <v>0.50044467010000004</v>
      </c>
    </row>
    <row r="1833" spans="1:49" x14ac:dyDescent="0.25">
      <c r="A1833" s="117">
        <v>210000</v>
      </c>
      <c r="B1833" s="117">
        <v>830000</v>
      </c>
      <c r="C1833" s="117">
        <v>830000</v>
      </c>
      <c r="D1833" s="115" t="s">
        <v>342</v>
      </c>
      <c r="E1833" s="115" t="s">
        <v>13</v>
      </c>
      <c r="F1833" s="115" t="s">
        <v>343</v>
      </c>
      <c r="G1833" s="115" t="s">
        <v>344</v>
      </c>
      <c r="H1833" s="115">
        <v>0.56000000000000005</v>
      </c>
      <c r="I1833" s="115">
        <v>0.48</v>
      </c>
      <c r="J1833" s="115" t="s">
        <v>350</v>
      </c>
      <c r="K1833" s="115">
        <v>5.4750252210769998E-2</v>
      </c>
      <c r="L1833" s="115">
        <v>3789.9223701473102</v>
      </c>
      <c r="M1833" s="115">
        <v>9.4259671940564296</v>
      </c>
      <c r="N1833" s="115">
        <v>1.38558689745869</v>
      </c>
      <c r="O1833" s="115">
        <v>0.51607408120506004</v>
      </c>
      <c r="P1833" s="115">
        <v>7.5861232095799994E-2</v>
      </c>
      <c r="Q1833" s="115">
        <v>207.499205624816</v>
      </c>
      <c r="R1833" s="115">
        <v>1200</v>
      </c>
      <c r="S1833" s="115" t="s">
        <v>351</v>
      </c>
      <c r="T1833" s="115">
        <v>1200</v>
      </c>
      <c r="U1833" s="115" t="s">
        <v>352</v>
      </c>
      <c r="V1833" s="115" t="s">
        <v>350</v>
      </c>
      <c r="Z1833" s="115">
        <v>0</v>
      </c>
      <c r="AA1833" s="115">
        <v>1</v>
      </c>
      <c r="AB1833" s="115">
        <v>0.51607408120506004</v>
      </c>
      <c r="AC1833" s="115">
        <v>7.5861232095799994E-2</v>
      </c>
      <c r="AD1833" s="115">
        <v>207.499205624815</v>
      </c>
      <c r="AF1833" s="115">
        <v>-1</v>
      </c>
      <c r="AG1833" s="115">
        <v>-1</v>
      </c>
      <c r="AH1833" s="115">
        <v>-1</v>
      </c>
      <c r="AI1833" s="115">
        <v>-1</v>
      </c>
      <c r="AJ1833" s="115">
        <v>0</v>
      </c>
      <c r="AM1833" s="115" t="s">
        <v>348</v>
      </c>
      <c r="AN1833" s="115">
        <v>-1</v>
      </c>
      <c r="AQ1833" s="115">
        <v>610</v>
      </c>
      <c r="AR1833" s="115" t="s">
        <v>251</v>
      </c>
      <c r="AS1833" s="115" t="s">
        <v>363</v>
      </c>
      <c r="AT1833" s="115" t="s">
        <v>296</v>
      </c>
      <c r="AV1833" s="115">
        <v>108.86938502448299</v>
      </c>
      <c r="AW1833" s="115">
        <v>0.16828808240000001</v>
      </c>
    </row>
    <row r="1834" spans="1:49" x14ac:dyDescent="0.25">
      <c r="A1834" s="117">
        <v>210000</v>
      </c>
      <c r="B1834" s="117">
        <v>830000</v>
      </c>
      <c r="C1834" s="117">
        <v>830000</v>
      </c>
      <c r="D1834" s="115" t="s">
        <v>342</v>
      </c>
      <c r="E1834" s="115" t="s">
        <v>13</v>
      </c>
      <c r="F1834" s="115" t="s">
        <v>343</v>
      </c>
      <c r="G1834" s="115" t="s">
        <v>344</v>
      </c>
      <c r="H1834" s="115">
        <v>0.56000000000000005</v>
      </c>
      <c r="I1834" s="115">
        <v>0.48</v>
      </c>
      <c r="J1834" s="115" t="s">
        <v>350</v>
      </c>
      <c r="K1834" s="115">
        <v>0.12385666954372999</v>
      </c>
      <c r="L1834" s="115">
        <v>3789.9223701473102</v>
      </c>
      <c r="M1834" s="115">
        <v>9.4259671940564296</v>
      </c>
      <c r="N1834" s="115">
        <v>1.38558689745869</v>
      </c>
      <c r="O1834" s="115">
        <v>1.16746890388436</v>
      </c>
      <c r="P1834" s="115">
        <v>0.17161417848266999</v>
      </c>
      <c r="Q1834" s="115">
        <v>469.40716259575601</v>
      </c>
      <c r="R1834" s="115">
        <v>1210</v>
      </c>
      <c r="S1834" s="115" t="s">
        <v>353</v>
      </c>
      <c r="T1834" s="115">
        <v>1210</v>
      </c>
      <c r="U1834" s="115" t="s">
        <v>352</v>
      </c>
      <c r="V1834" s="115" t="s">
        <v>350</v>
      </c>
      <c r="Z1834" s="115">
        <v>0</v>
      </c>
      <c r="AA1834" s="115">
        <v>1</v>
      </c>
      <c r="AB1834" s="115">
        <v>1.16746890388436</v>
      </c>
      <c r="AC1834" s="115">
        <v>0.17161417848266999</v>
      </c>
      <c r="AD1834" s="115">
        <v>469.40716259575601</v>
      </c>
      <c r="AF1834" s="115">
        <v>-1</v>
      </c>
      <c r="AG1834" s="115">
        <v>-1</v>
      </c>
      <c r="AH1834" s="115">
        <v>-1</v>
      </c>
      <c r="AI1834" s="115">
        <v>-1</v>
      </c>
      <c r="AJ1834" s="115">
        <v>0</v>
      </c>
      <c r="AM1834" s="115" t="s">
        <v>348</v>
      </c>
      <c r="AN1834" s="115">
        <v>-1</v>
      </c>
      <c r="AQ1834" s="115">
        <v>610</v>
      </c>
      <c r="AR1834" s="115" t="s">
        <v>251</v>
      </c>
      <c r="AS1834" s="115" t="s">
        <v>363</v>
      </c>
      <c r="AT1834" s="115" t="s">
        <v>296</v>
      </c>
      <c r="AV1834" s="115">
        <v>89.595075385858095</v>
      </c>
      <c r="AW1834" s="115">
        <v>0.38070329489999999</v>
      </c>
    </row>
    <row r="1835" spans="1:49" x14ac:dyDescent="0.25">
      <c r="A1835" s="117">
        <v>210000</v>
      </c>
      <c r="B1835" s="117">
        <v>830000</v>
      </c>
      <c r="C1835" s="117">
        <v>830000</v>
      </c>
      <c r="D1835" s="115" t="s">
        <v>342</v>
      </c>
      <c r="E1835" s="115" t="s">
        <v>13</v>
      </c>
      <c r="F1835" s="115" t="s">
        <v>343</v>
      </c>
      <c r="G1835" s="115" t="s">
        <v>344</v>
      </c>
      <c r="H1835" s="115">
        <v>0.56000000000000005</v>
      </c>
      <c r="I1835" s="115">
        <v>0.48</v>
      </c>
      <c r="J1835" s="115" t="s">
        <v>364</v>
      </c>
      <c r="K1835" s="115">
        <v>9.8422518521899996E-2</v>
      </c>
      <c r="L1835" s="115">
        <v>3789.9223701473102</v>
      </c>
      <c r="M1835" s="115">
        <v>9.4259671940564296</v>
      </c>
      <c r="N1835" s="115">
        <v>1.38558689745869</v>
      </c>
      <c r="O1835" s="115">
        <v>0.92772743074386999</v>
      </c>
      <c r="P1835" s="115">
        <v>0.13637295207882999</v>
      </c>
      <c r="Q1835" s="115">
        <v>373.01370467239798</v>
      </c>
      <c r="R1835" s="115">
        <v>1210</v>
      </c>
      <c r="S1835" s="115" t="s">
        <v>353</v>
      </c>
      <c r="T1835" s="115">
        <v>1210</v>
      </c>
      <c r="U1835" s="115" t="s">
        <v>365</v>
      </c>
      <c r="V1835" s="115" t="s">
        <v>364</v>
      </c>
      <c r="Z1835" s="115">
        <v>0</v>
      </c>
      <c r="AA1835" s="115">
        <v>1</v>
      </c>
      <c r="AB1835" s="115">
        <v>0.92772743074386999</v>
      </c>
      <c r="AC1835" s="115">
        <v>0.13637295207882999</v>
      </c>
      <c r="AD1835" s="115">
        <v>373.01370467239798</v>
      </c>
      <c r="AF1835" s="115">
        <v>-1</v>
      </c>
      <c r="AG1835" s="115">
        <v>-1</v>
      </c>
      <c r="AH1835" s="115">
        <v>-1</v>
      </c>
      <c r="AI1835" s="115">
        <v>-1</v>
      </c>
      <c r="AJ1835" s="115">
        <v>0</v>
      </c>
      <c r="AM1835" s="115" t="s">
        <v>348</v>
      </c>
      <c r="AN1835" s="115">
        <v>-1</v>
      </c>
      <c r="AQ1835" s="115">
        <v>610</v>
      </c>
      <c r="AR1835" s="115" t="s">
        <v>251</v>
      </c>
      <c r="AS1835" s="115" t="s">
        <v>363</v>
      </c>
      <c r="AT1835" s="115" t="s">
        <v>296</v>
      </c>
      <c r="AV1835" s="115">
        <v>80.406274689994305</v>
      </c>
      <c r="AW1835" s="115">
        <v>0.30252530789999998</v>
      </c>
    </row>
    <row r="1836" spans="1:49" x14ac:dyDescent="0.25">
      <c r="A1836" s="117">
        <v>210000</v>
      </c>
      <c r="B1836" s="117">
        <v>830000</v>
      </c>
      <c r="C1836" s="117">
        <v>830000</v>
      </c>
      <c r="D1836" s="115" t="s">
        <v>342</v>
      </c>
      <c r="E1836" s="115" t="s">
        <v>13</v>
      </c>
      <c r="F1836" s="115" t="s">
        <v>343</v>
      </c>
      <c r="G1836" s="115" t="s">
        <v>344</v>
      </c>
      <c r="H1836" s="115">
        <v>0.56000000000000005</v>
      </c>
      <c r="I1836" s="115">
        <v>0.48</v>
      </c>
      <c r="J1836" s="115" t="s">
        <v>350</v>
      </c>
      <c r="K1836" s="115">
        <v>0.14339636484745999</v>
      </c>
      <c r="L1836" s="115">
        <v>3789.9223701473102</v>
      </c>
      <c r="M1836" s="115">
        <v>9.4259671940564296</v>
      </c>
      <c r="N1836" s="115">
        <v>1.38558689745869</v>
      </c>
      <c r="O1836" s="115">
        <v>1.35164943079914</v>
      </c>
      <c r="P1836" s="115">
        <v>0.19868812427585</v>
      </c>
      <c r="Q1836" s="115">
        <v>543.46109093321002</v>
      </c>
      <c r="R1836" s="115">
        <v>1210</v>
      </c>
      <c r="S1836" s="115" t="s">
        <v>353</v>
      </c>
      <c r="T1836" s="115">
        <v>1210</v>
      </c>
      <c r="U1836" s="115" t="s">
        <v>352</v>
      </c>
      <c r="V1836" s="115" t="s">
        <v>350</v>
      </c>
      <c r="Z1836" s="115">
        <v>0</v>
      </c>
      <c r="AA1836" s="115">
        <v>1</v>
      </c>
      <c r="AB1836" s="115">
        <v>1.35164943079914</v>
      </c>
      <c r="AC1836" s="115">
        <v>0.19868812427585</v>
      </c>
      <c r="AD1836" s="115">
        <v>543.46109093321002</v>
      </c>
      <c r="AF1836" s="115">
        <v>-1</v>
      </c>
      <c r="AG1836" s="115">
        <v>-1</v>
      </c>
      <c r="AH1836" s="115">
        <v>-1</v>
      </c>
      <c r="AI1836" s="115">
        <v>-1</v>
      </c>
      <c r="AJ1836" s="115">
        <v>0</v>
      </c>
      <c r="AM1836" s="115" t="s">
        <v>348</v>
      </c>
      <c r="AN1836" s="115">
        <v>-1</v>
      </c>
      <c r="AQ1836" s="115">
        <v>610</v>
      </c>
      <c r="AR1836" s="115" t="s">
        <v>251</v>
      </c>
      <c r="AS1836" s="115" t="s">
        <v>363</v>
      </c>
      <c r="AT1836" s="115" t="s">
        <v>296</v>
      </c>
      <c r="AV1836" s="115">
        <v>97.007646096197305</v>
      </c>
      <c r="AW1836" s="115">
        <v>0.44076325300000002</v>
      </c>
    </row>
    <row r="1837" spans="1:49" x14ac:dyDescent="0.25">
      <c r="A1837" s="117">
        <v>210000</v>
      </c>
      <c r="B1837" s="117">
        <v>830000</v>
      </c>
      <c r="C1837" s="117">
        <v>830000</v>
      </c>
      <c r="D1837" s="115" t="s">
        <v>342</v>
      </c>
      <c r="E1837" s="115" t="s">
        <v>13</v>
      </c>
      <c r="F1837" s="115" t="s">
        <v>343</v>
      </c>
      <c r="G1837" s="115" t="s">
        <v>344</v>
      </c>
      <c r="H1837" s="115">
        <v>0.56000000000000005</v>
      </c>
      <c r="I1837" s="115">
        <v>0.48</v>
      </c>
      <c r="J1837" s="115" t="s">
        <v>364</v>
      </c>
      <c r="K1837" s="115">
        <v>0.12224245384549</v>
      </c>
      <c r="L1837" s="115">
        <v>3789.9223701473102</v>
      </c>
      <c r="M1837" s="115">
        <v>9.4259671940564296</v>
      </c>
      <c r="N1837" s="115">
        <v>1.38558689745869</v>
      </c>
      <c r="O1837" s="115">
        <v>1.15225335966854</v>
      </c>
      <c r="P1837" s="115">
        <v>0.16937754236151001</v>
      </c>
      <c r="Q1837" s="115">
        <v>463.28941041072301</v>
      </c>
      <c r="R1837" s="115">
        <v>1210</v>
      </c>
      <c r="S1837" s="115" t="s">
        <v>353</v>
      </c>
      <c r="T1837" s="115">
        <v>1210</v>
      </c>
      <c r="U1837" s="115" t="s">
        <v>365</v>
      </c>
      <c r="V1837" s="115" t="s">
        <v>364</v>
      </c>
      <c r="Z1837" s="115">
        <v>0</v>
      </c>
      <c r="AA1837" s="115">
        <v>1</v>
      </c>
      <c r="AB1837" s="115">
        <v>1.15225335966854</v>
      </c>
      <c r="AC1837" s="115">
        <v>0.16937754236151001</v>
      </c>
      <c r="AD1837" s="115">
        <v>463.28941041072301</v>
      </c>
      <c r="AF1837" s="115">
        <v>-1</v>
      </c>
      <c r="AG1837" s="115">
        <v>-1</v>
      </c>
      <c r="AH1837" s="115">
        <v>-1</v>
      </c>
      <c r="AI1837" s="115">
        <v>-1</v>
      </c>
      <c r="AJ1837" s="115">
        <v>0</v>
      </c>
      <c r="AM1837" s="115" t="s">
        <v>348</v>
      </c>
      <c r="AN1837" s="115">
        <v>-1</v>
      </c>
      <c r="AQ1837" s="115">
        <v>610</v>
      </c>
      <c r="AR1837" s="115" t="s">
        <v>251</v>
      </c>
      <c r="AS1837" s="115" t="s">
        <v>363</v>
      </c>
      <c r="AT1837" s="115" t="s">
        <v>296</v>
      </c>
      <c r="AV1837" s="115">
        <v>90.996178370793103</v>
      </c>
      <c r="AW1837" s="115">
        <v>0.37574161430000003</v>
      </c>
    </row>
    <row r="1838" spans="1:49" x14ac:dyDescent="0.25">
      <c r="A1838" s="117">
        <v>210000</v>
      </c>
      <c r="B1838" s="117">
        <v>830000</v>
      </c>
      <c r="C1838" s="117">
        <v>830000</v>
      </c>
      <c r="D1838" s="115" t="s">
        <v>342</v>
      </c>
      <c r="E1838" s="115" t="s">
        <v>13</v>
      </c>
      <c r="F1838" s="115" t="s">
        <v>343</v>
      </c>
      <c r="G1838" s="115" t="s">
        <v>344</v>
      </c>
      <c r="H1838" s="115">
        <v>0.56000000000000005</v>
      </c>
      <c r="I1838" s="115">
        <v>0.48</v>
      </c>
      <c r="J1838" s="115" t="s">
        <v>364</v>
      </c>
      <c r="K1838" s="115">
        <v>2.0752492634700001E-3</v>
      </c>
      <c r="L1838" s="115">
        <v>3789.9223701473102</v>
      </c>
      <c r="M1838" s="115">
        <v>9.4259671940564296</v>
      </c>
      <c r="N1838" s="115">
        <v>1.38558689745869</v>
      </c>
      <c r="O1838" s="115">
        <v>1.9561231476979999E-2</v>
      </c>
      <c r="P1838" s="115">
        <v>2.8754381884200002E-3</v>
      </c>
      <c r="Q1838" s="115">
        <v>7.8650336072680602</v>
      </c>
      <c r="R1838" s="115">
        <v>1210</v>
      </c>
      <c r="S1838" s="115" t="s">
        <v>353</v>
      </c>
      <c r="T1838" s="115">
        <v>1210</v>
      </c>
      <c r="U1838" s="115" t="s">
        <v>365</v>
      </c>
      <c r="V1838" s="115" t="s">
        <v>364</v>
      </c>
      <c r="Z1838" s="115">
        <v>0</v>
      </c>
      <c r="AA1838" s="115">
        <v>1</v>
      </c>
      <c r="AB1838" s="115">
        <v>1.9561231476979999E-2</v>
      </c>
      <c r="AC1838" s="115">
        <v>2.8754381884200002E-3</v>
      </c>
      <c r="AD1838" s="115">
        <v>35.919995040849201</v>
      </c>
      <c r="AF1838" s="115">
        <v>-1</v>
      </c>
      <c r="AG1838" s="115">
        <v>-1</v>
      </c>
      <c r="AH1838" s="115">
        <v>-1</v>
      </c>
      <c r="AI1838" s="115">
        <v>-1</v>
      </c>
      <c r="AJ1838" s="115">
        <v>0</v>
      </c>
      <c r="AM1838" s="115" t="s">
        <v>348</v>
      </c>
      <c r="AN1838" s="115">
        <v>-1</v>
      </c>
      <c r="AQ1838" s="115">
        <v>610</v>
      </c>
      <c r="AR1838" s="115" t="s">
        <v>251</v>
      </c>
      <c r="AS1838" s="115" t="s">
        <v>363</v>
      </c>
      <c r="AT1838" s="115" t="s">
        <v>296</v>
      </c>
      <c r="AV1838" s="115">
        <v>14.546631944702099</v>
      </c>
      <c r="AW1838" s="115">
        <v>2.9132193899999999E-2</v>
      </c>
    </row>
    <row r="1839" spans="1:49" x14ac:dyDescent="0.25">
      <c r="A1839" s="117">
        <v>210000</v>
      </c>
      <c r="B1839" s="117">
        <v>830000</v>
      </c>
      <c r="C1839" s="117">
        <v>830000</v>
      </c>
      <c r="D1839" s="115" t="s">
        <v>342</v>
      </c>
      <c r="E1839" s="115" t="s">
        <v>13</v>
      </c>
      <c r="F1839" s="115" t="s">
        <v>343</v>
      </c>
      <c r="G1839" s="115" t="s">
        <v>344</v>
      </c>
      <c r="H1839" s="115">
        <v>0.56000000000000005</v>
      </c>
      <c r="I1839" s="115">
        <v>0.48</v>
      </c>
      <c r="J1839" s="115" t="s">
        <v>364</v>
      </c>
      <c r="K1839" s="115">
        <v>1.5790154344659999E-2</v>
      </c>
      <c r="L1839" s="115">
        <v>3789.9223701473102</v>
      </c>
      <c r="M1839" s="115">
        <v>9.4259671940564296</v>
      </c>
      <c r="N1839" s="115">
        <v>1.38558689745869</v>
      </c>
      <c r="O1839" s="115">
        <v>0.14883747684189999</v>
      </c>
      <c r="P1839" s="115">
        <v>2.187863096882E-2</v>
      </c>
      <c r="Q1839" s="115">
        <v>59.843459178928498</v>
      </c>
      <c r="R1839" s="115">
        <v>1210</v>
      </c>
      <c r="S1839" s="115" t="s">
        <v>353</v>
      </c>
      <c r="T1839" s="115">
        <v>1210</v>
      </c>
      <c r="U1839" s="115" t="s">
        <v>365</v>
      </c>
      <c r="V1839" s="115" t="s">
        <v>364</v>
      </c>
      <c r="Z1839" s="115">
        <v>0</v>
      </c>
      <c r="AA1839" s="115">
        <v>1</v>
      </c>
      <c r="AB1839" s="115">
        <v>0.14883747684189999</v>
      </c>
      <c r="AC1839" s="115">
        <v>2.187863096882E-2</v>
      </c>
      <c r="AD1839" s="115">
        <v>248.68347026736501</v>
      </c>
      <c r="AF1839" s="115">
        <v>-1</v>
      </c>
      <c r="AG1839" s="115">
        <v>-1</v>
      </c>
      <c r="AH1839" s="115">
        <v>-1</v>
      </c>
      <c r="AI1839" s="115">
        <v>-1</v>
      </c>
      <c r="AJ1839" s="115">
        <v>0</v>
      </c>
      <c r="AM1839" s="115" t="s">
        <v>348</v>
      </c>
      <c r="AN1839" s="115">
        <v>-1</v>
      </c>
      <c r="AQ1839" s="115">
        <v>610</v>
      </c>
      <c r="AR1839" s="115" t="s">
        <v>251</v>
      </c>
      <c r="AS1839" s="115" t="s">
        <v>363</v>
      </c>
      <c r="AT1839" s="115" t="s">
        <v>296</v>
      </c>
      <c r="AV1839" s="115">
        <v>91.162437442224203</v>
      </c>
      <c r="AW1839" s="115">
        <v>0.20168975689999999</v>
      </c>
    </row>
    <row r="1840" spans="1:49" x14ac:dyDescent="0.25">
      <c r="A1840" s="117">
        <v>220000</v>
      </c>
      <c r="B1840" s="117">
        <v>850000</v>
      </c>
      <c r="C1840" s="117">
        <v>850000</v>
      </c>
      <c r="D1840" s="115" t="s">
        <v>342</v>
      </c>
      <c r="E1840" s="115" t="s">
        <v>13</v>
      </c>
      <c r="F1840" s="115" t="s">
        <v>343</v>
      </c>
      <c r="G1840" s="115" t="s">
        <v>344</v>
      </c>
      <c r="H1840" s="115">
        <v>0.56000000000000005</v>
      </c>
      <c r="I1840" s="115">
        <v>0.48</v>
      </c>
      <c r="J1840" s="115" t="s">
        <v>345</v>
      </c>
      <c r="K1840" s="115">
        <v>2.165819942454E-2</v>
      </c>
      <c r="L1840" s="115">
        <v>3795.3838730080602</v>
      </c>
      <c r="M1840" s="115">
        <v>9.8312695854454102</v>
      </c>
      <c r="N1840" s="115">
        <v>1.57860623358467</v>
      </c>
      <c r="O1840" s="115">
        <v>0.21292759727805999</v>
      </c>
      <c r="P1840" s="115">
        <v>3.4189768619809997E-2</v>
      </c>
      <c r="Q1840" s="115">
        <v>82.201180814318207</v>
      </c>
      <c r="R1840" s="115">
        <v>1200</v>
      </c>
      <c r="S1840" s="115" t="s">
        <v>351</v>
      </c>
      <c r="T1840" s="115">
        <v>1200</v>
      </c>
      <c r="U1840" s="115" t="s">
        <v>366</v>
      </c>
      <c r="V1840" s="115" t="s">
        <v>345</v>
      </c>
      <c r="Z1840" s="115">
        <v>0</v>
      </c>
      <c r="AA1840" s="115">
        <v>1</v>
      </c>
      <c r="AB1840" s="115">
        <v>0.21292759727805999</v>
      </c>
      <c r="AC1840" s="115">
        <v>3.4189768619809997E-2</v>
      </c>
      <c r="AD1840" s="115">
        <v>998.89531861764601</v>
      </c>
      <c r="AF1840" s="115">
        <v>-1</v>
      </c>
      <c r="AG1840" s="115">
        <v>-1</v>
      </c>
      <c r="AH1840" s="115">
        <v>-1</v>
      </c>
      <c r="AI1840" s="115">
        <v>-1</v>
      </c>
      <c r="AJ1840" s="115">
        <v>0</v>
      </c>
      <c r="AM1840" s="115" t="s">
        <v>348</v>
      </c>
      <c r="AN1840" s="115">
        <v>-1</v>
      </c>
      <c r="AQ1840" s="115">
        <v>610</v>
      </c>
      <c r="AR1840" s="115" t="s">
        <v>251</v>
      </c>
      <c r="AS1840" s="115" t="s">
        <v>363</v>
      </c>
      <c r="AT1840" s="115" t="s">
        <v>296</v>
      </c>
      <c r="AV1840" s="115">
        <v>40.470843033917497</v>
      </c>
      <c r="AW1840" s="115">
        <v>0.81013407839999996</v>
      </c>
    </row>
    <row r="1841" spans="1:49" x14ac:dyDescent="0.25">
      <c r="A1841" s="117">
        <v>220000</v>
      </c>
      <c r="B1841" s="117">
        <v>850000</v>
      </c>
      <c r="C1841" s="117">
        <v>850000</v>
      </c>
      <c r="D1841" s="115" t="s">
        <v>342</v>
      </c>
      <c r="E1841" s="115" t="s">
        <v>13</v>
      </c>
      <c r="F1841" s="115" t="s">
        <v>343</v>
      </c>
      <c r="G1841" s="115" t="s">
        <v>344</v>
      </c>
      <c r="H1841" s="115">
        <v>0.56000000000000005</v>
      </c>
      <c r="I1841" s="115">
        <v>0.48</v>
      </c>
      <c r="J1841" s="115" t="s">
        <v>364</v>
      </c>
      <c r="K1841" s="115">
        <v>3.9291343699920003E-2</v>
      </c>
      <c r="L1841" s="115">
        <v>3795.3838730080602</v>
      </c>
      <c r="M1841" s="115">
        <v>9.8312695854454102</v>
      </c>
      <c r="N1841" s="115">
        <v>1.57860623358467</v>
      </c>
      <c r="O1841" s="115">
        <v>0.38628379228837001</v>
      </c>
      <c r="P1841" s="115">
        <v>6.2025560090619998E-2</v>
      </c>
      <c r="Q1841" s="115">
        <v>149.12573222751899</v>
      </c>
      <c r="R1841" s="115">
        <v>1210</v>
      </c>
      <c r="S1841" s="115" t="s">
        <v>353</v>
      </c>
      <c r="T1841" s="115">
        <v>1210</v>
      </c>
      <c r="U1841" s="115" t="s">
        <v>365</v>
      </c>
      <c r="V1841" s="115" t="s">
        <v>364</v>
      </c>
      <c r="Z1841" s="115">
        <v>0</v>
      </c>
      <c r="AA1841" s="115">
        <v>1</v>
      </c>
      <c r="AB1841" s="115">
        <v>0.38628379228837001</v>
      </c>
      <c r="AC1841" s="115">
        <v>6.2025560090619998E-2</v>
      </c>
      <c r="AD1841" s="115">
        <v>162.031669892807</v>
      </c>
      <c r="AF1841" s="115">
        <v>-1</v>
      </c>
      <c r="AG1841" s="115">
        <v>-1</v>
      </c>
      <c r="AH1841" s="115">
        <v>-1</v>
      </c>
      <c r="AI1841" s="115">
        <v>-1</v>
      </c>
      <c r="AJ1841" s="115">
        <v>0</v>
      </c>
      <c r="AM1841" s="115" t="s">
        <v>348</v>
      </c>
      <c r="AN1841" s="115">
        <v>-1</v>
      </c>
      <c r="AQ1841" s="115">
        <v>610</v>
      </c>
      <c r="AR1841" s="115" t="s">
        <v>251</v>
      </c>
      <c r="AS1841" s="115" t="s">
        <v>363</v>
      </c>
      <c r="AT1841" s="115" t="s">
        <v>296</v>
      </c>
      <c r="AV1841" s="115">
        <v>63.791785877284099</v>
      </c>
      <c r="AW1841" s="115">
        <v>0.1314125465</v>
      </c>
    </row>
    <row r="1842" spans="1:49" x14ac:dyDescent="0.25">
      <c r="A1842" s="117">
        <v>220000</v>
      </c>
      <c r="B1842" s="117">
        <v>850000</v>
      </c>
      <c r="C1842" s="117">
        <v>850000</v>
      </c>
      <c r="D1842" s="115" t="s">
        <v>342</v>
      </c>
      <c r="E1842" s="115" t="s">
        <v>13</v>
      </c>
      <c r="F1842" s="115" t="s">
        <v>343</v>
      </c>
      <c r="G1842" s="115" t="s">
        <v>344</v>
      </c>
      <c r="H1842" s="115">
        <v>0.56000000000000005</v>
      </c>
      <c r="I1842" s="115">
        <v>0.48</v>
      </c>
      <c r="J1842" s="115" t="s">
        <v>345</v>
      </c>
      <c r="K1842" s="115">
        <v>3.4071184687000001E-4</v>
      </c>
      <c r="L1842" s="115">
        <v>3795.3838730080602</v>
      </c>
      <c r="M1842" s="115">
        <v>9.8312695854454102</v>
      </c>
      <c r="N1842" s="115">
        <v>1.57860623358467</v>
      </c>
      <c r="O1842" s="115">
        <v>3.3496300175699999E-3</v>
      </c>
      <c r="P1842" s="115">
        <v>5.3784984532999998E-4</v>
      </c>
      <c r="Q1842" s="115">
        <v>1.2931322489683701</v>
      </c>
      <c r="R1842" s="115">
        <v>1210</v>
      </c>
      <c r="S1842" s="115" t="s">
        <v>353</v>
      </c>
      <c r="T1842" s="115">
        <v>1210</v>
      </c>
      <c r="U1842" s="115" t="s">
        <v>366</v>
      </c>
      <c r="V1842" s="115" t="s">
        <v>345</v>
      </c>
      <c r="Z1842" s="115">
        <v>0</v>
      </c>
      <c r="AA1842" s="115">
        <v>1</v>
      </c>
      <c r="AB1842" s="115">
        <v>3.3496300175699999E-3</v>
      </c>
      <c r="AC1842" s="115">
        <v>5.3784984532999998E-4</v>
      </c>
      <c r="AD1842" s="115">
        <v>1.4017711162476101</v>
      </c>
      <c r="AF1842" s="115">
        <v>-1</v>
      </c>
      <c r="AG1842" s="115">
        <v>-1</v>
      </c>
      <c r="AH1842" s="115">
        <v>-1</v>
      </c>
      <c r="AI1842" s="115">
        <v>-1</v>
      </c>
      <c r="AJ1842" s="115">
        <v>0</v>
      </c>
      <c r="AM1842" s="115" t="s">
        <v>348</v>
      </c>
      <c r="AN1842" s="115">
        <v>-1</v>
      </c>
      <c r="AQ1842" s="115">
        <v>610</v>
      </c>
      <c r="AR1842" s="115" t="s">
        <v>251</v>
      </c>
      <c r="AS1842" s="115" t="s">
        <v>363</v>
      </c>
      <c r="AT1842" s="115" t="s">
        <v>296</v>
      </c>
      <c r="AV1842" s="115">
        <v>14.770121799550401</v>
      </c>
      <c r="AW1842" s="115">
        <v>1.1368783999999999E-3</v>
      </c>
    </row>
    <row r="1843" spans="1:49" x14ac:dyDescent="0.25">
      <c r="A1843" s="117">
        <v>220000</v>
      </c>
      <c r="B1843" s="117">
        <v>860000</v>
      </c>
      <c r="C1843" s="117">
        <v>860000</v>
      </c>
      <c r="D1843" s="115" t="s">
        <v>342</v>
      </c>
      <c r="E1843" s="115" t="s">
        <v>13</v>
      </c>
      <c r="F1843" s="115" t="s">
        <v>343</v>
      </c>
      <c r="G1843" s="115" t="s">
        <v>344</v>
      </c>
      <c r="H1843" s="115">
        <v>0.56000000000000005</v>
      </c>
      <c r="I1843" s="115">
        <v>0.48</v>
      </c>
      <c r="J1843" s="115" t="s">
        <v>364</v>
      </c>
      <c r="K1843" s="115">
        <v>1.5384576396869999E-2</v>
      </c>
      <c r="L1843" s="115">
        <v>3802.4601500893</v>
      </c>
      <c r="M1843" s="115">
        <v>9.9377377909587903</v>
      </c>
      <c r="N1843" s="115">
        <v>1.62476637428116</v>
      </c>
      <c r="O1843" s="115">
        <v>0.15288788625711</v>
      </c>
      <c r="P1843" s="115">
        <v>2.4996342412200001E-2</v>
      </c>
      <c r="Q1843" s="115">
        <v>58.499238675121703</v>
      </c>
      <c r="R1843" s="115">
        <v>1200</v>
      </c>
      <c r="S1843" s="115" t="s">
        <v>351</v>
      </c>
      <c r="T1843" s="115">
        <v>1200</v>
      </c>
      <c r="U1843" s="115" t="s">
        <v>365</v>
      </c>
      <c r="V1843" s="115" t="s">
        <v>364</v>
      </c>
      <c r="Z1843" s="115">
        <v>0</v>
      </c>
      <c r="AA1843" s="115">
        <v>1</v>
      </c>
      <c r="AB1843" s="115">
        <v>0.15288788625711</v>
      </c>
      <c r="AC1843" s="115">
        <v>2.4996342412200001E-2</v>
      </c>
      <c r="AD1843" s="115">
        <v>63.895893823391098</v>
      </c>
      <c r="AF1843" s="115">
        <v>-1</v>
      </c>
      <c r="AG1843" s="115">
        <v>-1</v>
      </c>
      <c r="AH1843" s="115">
        <v>-1</v>
      </c>
      <c r="AI1843" s="115">
        <v>-1</v>
      </c>
      <c r="AJ1843" s="115">
        <v>0</v>
      </c>
      <c r="AM1843" s="115" t="s">
        <v>348</v>
      </c>
      <c r="AN1843" s="115">
        <v>-1</v>
      </c>
      <c r="AQ1843" s="115">
        <v>610</v>
      </c>
      <c r="AR1843" s="115" t="s">
        <v>251</v>
      </c>
      <c r="AS1843" s="115" t="s">
        <v>363</v>
      </c>
      <c r="AT1843" s="115" t="s">
        <v>296</v>
      </c>
      <c r="AV1843" s="115">
        <v>36.103174053137799</v>
      </c>
      <c r="AW1843" s="115">
        <v>5.1821487300000003E-2</v>
      </c>
    </row>
    <row r="1844" spans="1:49" x14ac:dyDescent="0.25">
      <c r="A1844" s="117">
        <v>220000</v>
      </c>
      <c r="B1844" s="117">
        <v>860000</v>
      </c>
      <c r="C1844" s="117">
        <v>860000</v>
      </c>
      <c r="D1844" s="115" t="s">
        <v>342</v>
      </c>
      <c r="E1844" s="115" t="s">
        <v>13</v>
      </c>
      <c r="F1844" s="115" t="s">
        <v>343</v>
      </c>
      <c r="G1844" s="115" t="s">
        <v>344</v>
      </c>
      <c r="H1844" s="115">
        <v>0.56000000000000005</v>
      </c>
      <c r="I1844" s="115">
        <v>0.48</v>
      </c>
      <c r="J1844" s="115" t="s">
        <v>364</v>
      </c>
      <c r="K1844" s="115">
        <v>4.129732655E-5</v>
      </c>
      <c r="L1844" s="115">
        <v>3802.4601500893</v>
      </c>
      <c r="M1844" s="115">
        <v>9.9377377909587903</v>
      </c>
      <c r="N1844" s="115">
        <v>1.62476637428116</v>
      </c>
      <c r="O1844" s="115">
        <v>4.1040200276E-4</v>
      </c>
      <c r="P1844" s="115">
        <v>6.7098507530000001E-5</v>
      </c>
      <c r="Q1844" s="115">
        <v>0.15703143852679999</v>
      </c>
      <c r="R1844" s="115">
        <v>1210</v>
      </c>
      <c r="S1844" s="115" t="s">
        <v>353</v>
      </c>
      <c r="T1844" s="115">
        <v>1210</v>
      </c>
      <c r="U1844" s="115" t="s">
        <v>365</v>
      </c>
      <c r="V1844" s="115" t="s">
        <v>364</v>
      </c>
      <c r="Z1844" s="115">
        <v>0</v>
      </c>
      <c r="AA1844" s="115">
        <v>1</v>
      </c>
      <c r="AB1844" s="115">
        <v>4.1040200276E-4</v>
      </c>
      <c r="AC1844" s="115">
        <v>6.7098507530000001E-5</v>
      </c>
      <c r="AD1844" s="115">
        <v>0.15703143852824999</v>
      </c>
      <c r="AF1844" s="115">
        <v>-1</v>
      </c>
      <c r="AG1844" s="115">
        <v>-1</v>
      </c>
      <c r="AH1844" s="115">
        <v>-1</v>
      </c>
      <c r="AI1844" s="115">
        <v>-1</v>
      </c>
      <c r="AJ1844" s="115">
        <v>0</v>
      </c>
      <c r="AM1844" s="115" t="s">
        <v>348</v>
      </c>
      <c r="AN1844" s="115">
        <v>-1</v>
      </c>
      <c r="AQ1844" s="115">
        <v>610</v>
      </c>
      <c r="AR1844" s="115" t="s">
        <v>251</v>
      </c>
      <c r="AS1844" s="115" t="s">
        <v>363</v>
      </c>
      <c r="AT1844" s="115" t="s">
        <v>296</v>
      </c>
      <c r="AV1844" s="115">
        <v>1.8649795054612699</v>
      </c>
      <c r="AW1844" s="115">
        <v>1.2735719999999999E-4</v>
      </c>
    </row>
    <row r="1845" spans="1:49" x14ac:dyDescent="0.25">
      <c r="A1845" s="117">
        <v>220000</v>
      </c>
      <c r="B1845" s="117">
        <v>860000</v>
      </c>
      <c r="C1845" s="117">
        <v>860000</v>
      </c>
      <c r="D1845" s="115" t="s">
        <v>342</v>
      </c>
      <c r="E1845" s="115" t="s">
        <v>13</v>
      </c>
      <c r="F1845" s="115" t="s">
        <v>343</v>
      </c>
      <c r="G1845" s="115" t="s">
        <v>344</v>
      </c>
      <c r="H1845" s="115">
        <v>0.56000000000000005</v>
      </c>
      <c r="I1845" s="115">
        <v>0.48</v>
      </c>
      <c r="J1845" s="115" t="s">
        <v>364</v>
      </c>
      <c r="K1845" s="115">
        <v>4.8997578168730002E-2</v>
      </c>
      <c r="L1845" s="115">
        <v>3802.4601500893</v>
      </c>
      <c r="M1845" s="115">
        <v>9.9377377909587903</v>
      </c>
      <c r="N1845" s="115">
        <v>1.62476637428116</v>
      </c>
      <c r="O1845" s="115">
        <v>0.48692508423287001</v>
      </c>
      <c r="P1845" s="115">
        <v>7.9609617429770005E-2</v>
      </c>
      <c r="Q1845" s="115">
        <v>186.31133843749299</v>
      </c>
      <c r="R1845" s="115">
        <v>1210</v>
      </c>
      <c r="S1845" s="115" t="s">
        <v>353</v>
      </c>
      <c r="T1845" s="115">
        <v>1210</v>
      </c>
      <c r="U1845" s="115" t="s">
        <v>365</v>
      </c>
      <c r="V1845" s="115" t="s">
        <v>364</v>
      </c>
      <c r="Z1845" s="115">
        <v>0</v>
      </c>
      <c r="AA1845" s="115">
        <v>1</v>
      </c>
      <c r="AB1845" s="115">
        <v>0.48692508423287001</v>
      </c>
      <c r="AC1845" s="115">
        <v>7.9609617429770005E-2</v>
      </c>
      <c r="AD1845" s="115">
        <v>205.246545803647</v>
      </c>
      <c r="AF1845" s="115">
        <v>-1</v>
      </c>
      <c r="AG1845" s="115">
        <v>-1</v>
      </c>
      <c r="AH1845" s="115">
        <v>-1</v>
      </c>
      <c r="AI1845" s="115">
        <v>-1</v>
      </c>
      <c r="AJ1845" s="115">
        <v>0</v>
      </c>
      <c r="AM1845" s="115" t="s">
        <v>348</v>
      </c>
      <c r="AN1845" s="115">
        <v>-1</v>
      </c>
      <c r="AQ1845" s="115">
        <v>610</v>
      </c>
      <c r="AR1845" s="115" t="s">
        <v>251</v>
      </c>
      <c r="AS1845" s="115" t="s">
        <v>363</v>
      </c>
      <c r="AT1845" s="115" t="s">
        <v>296</v>
      </c>
      <c r="AV1845" s="115">
        <v>84.977770918440896</v>
      </c>
      <c r="AW1845" s="115">
        <v>0.1664611077</v>
      </c>
    </row>
    <row r="1846" spans="1:49" x14ac:dyDescent="0.25">
      <c r="A1846" s="117">
        <v>220000</v>
      </c>
      <c r="B1846" s="117">
        <v>860000</v>
      </c>
      <c r="C1846" s="117">
        <v>860000</v>
      </c>
      <c r="D1846" s="115" t="s">
        <v>342</v>
      </c>
      <c r="E1846" s="115" t="s">
        <v>13</v>
      </c>
      <c r="F1846" s="115" t="s">
        <v>343</v>
      </c>
      <c r="G1846" s="115" t="s">
        <v>344</v>
      </c>
      <c r="H1846" s="115">
        <v>0.56000000000000005</v>
      </c>
      <c r="I1846" s="115">
        <v>0.48</v>
      </c>
      <c r="J1846" s="115" t="s">
        <v>345</v>
      </c>
      <c r="K1846" s="115">
        <v>6.1537113624580003E-2</v>
      </c>
      <c r="L1846" s="115">
        <v>3774.8751358130098</v>
      </c>
      <c r="M1846" s="115">
        <v>9.3907576336135108</v>
      </c>
      <c r="N1846" s="115">
        <v>1.3804866221950101</v>
      </c>
      <c r="O1846" s="115">
        <v>0.57788011952056995</v>
      </c>
      <c r="P1846" s="115">
        <v>8.4951162127219995E-2</v>
      </c>
      <c r="Q1846" s="115">
        <v>232.29492015112999</v>
      </c>
      <c r="R1846" s="115">
        <v>1200</v>
      </c>
      <c r="S1846" s="115" t="s">
        <v>351</v>
      </c>
      <c r="T1846" s="115">
        <v>1200</v>
      </c>
      <c r="U1846" s="115" t="s">
        <v>347</v>
      </c>
      <c r="V1846" s="115" t="s">
        <v>345</v>
      </c>
      <c r="Z1846" s="115">
        <v>0</v>
      </c>
      <c r="AA1846" s="115">
        <v>1</v>
      </c>
      <c r="AB1846" s="115">
        <v>0.57788011952056995</v>
      </c>
      <c r="AC1846" s="115">
        <v>8.4951162127219995E-2</v>
      </c>
      <c r="AD1846" s="115">
        <v>236.656576248194</v>
      </c>
      <c r="AF1846" s="115">
        <v>-1</v>
      </c>
      <c r="AG1846" s="115">
        <v>-1</v>
      </c>
      <c r="AH1846" s="115">
        <v>-1</v>
      </c>
      <c r="AI1846" s="115">
        <v>-1</v>
      </c>
      <c r="AJ1846" s="115">
        <v>0</v>
      </c>
      <c r="AM1846" s="115" t="s">
        <v>348</v>
      </c>
      <c r="AN1846" s="115">
        <v>-1</v>
      </c>
      <c r="AQ1846" s="115">
        <v>610</v>
      </c>
      <c r="AR1846" s="115" t="s">
        <v>251</v>
      </c>
      <c r="AS1846" s="115" t="s">
        <v>363</v>
      </c>
      <c r="AT1846" s="115" t="s">
        <v>296</v>
      </c>
      <c r="AV1846" s="115">
        <v>79.484247012848499</v>
      </c>
      <c r="AW1846" s="115">
        <v>0.19193558499999999</v>
      </c>
    </row>
    <row r="1847" spans="1:49" x14ac:dyDescent="0.25">
      <c r="A1847" s="117">
        <v>220000</v>
      </c>
      <c r="B1847" s="117">
        <v>860000</v>
      </c>
      <c r="C1847" s="117">
        <v>860000</v>
      </c>
      <c r="D1847" s="115" t="s">
        <v>342</v>
      </c>
      <c r="E1847" s="115" t="s">
        <v>13</v>
      </c>
      <c r="F1847" s="115" t="s">
        <v>343</v>
      </c>
      <c r="G1847" s="115" t="s">
        <v>344</v>
      </c>
      <c r="H1847" s="115">
        <v>0.56000000000000005</v>
      </c>
      <c r="I1847" s="115">
        <v>0.48</v>
      </c>
      <c r="J1847" s="115" t="s">
        <v>345</v>
      </c>
      <c r="K1847" s="115">
        <v>6.05120260745E-2</v>
      </c>
      <c r="L1847" s="115">
        <v>3774.8751358130098</v>
      </c>
      <c r="M1847" s="115">
        <v>9.3907576336135108</v>
      </c>
      <c r="N1847" s="115">
        <v>1.3804866221950101</v>
      </c>
      <c r="O1847" s="115">
        <v>0.56825377078457995</v>
      </c>
      <c r="P1847" s="115">
        <v>8.3536042477769995E-2</v>
      </c>
      <c r="Q1847" s="115">
        <v>228.42534264632101</v>
      </c>
      <c r="R1847" s="115">
        <v>1200</v>
      </c>
      <c r="S1847" s="115" t="s">
        <v>351</v>
      </c>
      <c r="T1847" s="115">
        <v>1200</v>
      </c>
      <c r="U1847" s="115" t="s">
        <v>366</v>
      </c>
      <c r="V1847" s="115" t="s">
        <v>345</v>
      </c>
      <c r="Z1847" s="115">
        <v>0</v>
      </c>
      <c r="AA1847" s="115">
        <v>1</v>
      </c>
      <c r="AB1847" s="115">
        <v>0.56825377078457995</v>
      </c>
      <c r="AC1847" s="115">
        <v>8.3536042477769995E-2</v>
      </c>
      <c r="AD1847" s="115">
        <v>330.53462497576197</v>
      </c>
      <c r="AF1847" s="115">
        <v>-1</v>
      </c>
      <c r="AG1847" s="115">
        <v>-1</v>
      </c>
      <c r="AH1847" s="115">
        <v>-1</v>
      </c>
      <c r="AI1847" s="115">
        <v>-1</v>
      </c>
      <c r="AJ1847" s="115">
        <v>0</v>
      </c>
      <c r="AM1847" s="115" t="s">
        <v>348</v>
      </c>
      <c r="AN1847" s="115">
        <v>-1</v>
      </c>
      <c r="AQ1847" s="115">
        <v>610</v>
      </c>
      <c r="AR1847" s="115" t="s">
        <v>251</v>
      </c>
      <c r="AS1847" s="115" t="s">
        <v>363</v>
      </c>
      <c r="AT1847" s="115" t="s">
        <v>296</v>
      </c>
      <c r="AV1847" s="115">
        <v>67.079947777985893</v>
      </c>
      <c r="AW1847" s="115">
        <v>0.26807349959999999</v>
      </c>
    </row>
    <row r="1848" spans="1:49" x14ac:dyDescent="0.25">
      <c r="A1848" s="117">
        <v>220000</v>
      </c>
      <c r="B1848" s="117">
        <v>860000</v>
      </c>
      <c r="C1848" s="117">
        <v>860000</v>
      </c>
      <c r="D1848" s="115" t="s">
        <v>342</v>
      </c>
      <c r="E1848" s="115" t="s">
        <v>13</v>
      </c>
      <c r="F1848" s="115" t="s">
        <v>343</v>
      </c>
      <c r="G1848" s="115" t="s">
        <v>344</v>
      </c>
      <c r="H1848" s="115">
        <v>0.56000000000000005</v>
      </c>
      <c r="I1848" s="115">
        <v>0.48</v>
      </c>
      <c r="J1848" s="115" t="s">
        <v>350</v>
      </c>
      <c r="K1848" s="115">
        <v>0.17821720295631999</v>
      </c>
      <c r="L1848" s="115">
        <v>3774.8751358130098</v>
      </c>
      <c r="M1848" s="115">
        <v>9.3907576336135108</v>
      </c>
      <c r="N1848" s="115">
        <v>1.3804866221950101</v>
      </c>
      <c r="O1848" s="115">
        <v>1.6735945591033199</v>
      </c>
      <c r="P1848" s="115">
        <v>0.24602646452620999</v>
      </c>
      <c r="Q1848" s="115">
        <v>672.74768821395696</v>
      </c>
      <c r="R1848" s="115">
        <v>1210</v>
      </c>
      <c r="S1848" s="115" t="s">
        <v>353</v>
      </c>
      <c r="T1848" s="115">
        <v>1210</v>
      </c>
      <c r="U1848" s="115" t="s">
        <v>352</v>
      </c>
      <c r="V1848" s="115" t="s">
        <v>350</v>
      </c>
      <c r="Z1848" s="115">
        <v>0</v>
      </c>
      <c r="AA1848" s="115">
        <v>1</v>
      </c>
      <c r="AB1848" s="115">
        <v>1.6735945591033199</v>
      </c>
      <c r="AC1848" s="115">
        <v>0.24602646452620999</v>
      </c>
      <c r="AD1848" s="115">
        <v>672.74768821395696</v>
      </c>
      <c r="AF1848" s="115">
        <v>-1</v>
      </c>
      <c r="AG1848" s="115">
        <v>-1</v>
      </c>
      <c r="AH1848" s="115">
        <v>-1</v>
      </c>
      <c r="AI1848" s="115">
        <v>-1</v>
      </c>
      <c r="AJ1848" s="115">
        <v>0</v>
      </c>
      <c r="AM1848" s="115" t="s">
        <v>348</v>
      </c>
      <c r="AN1848" s="115">
        <v>-1</v>
      </c>
      <c r="AQ1848" s="115">
        <v>610</v>
      </c>
      <c r="AR1848" s="115" t="s">
        <v>251</v>
      </c>
      <c r="AS1848" s="115" t="s">
        <v>363</v>
      </c>
      <c r="AT1848" s="115" t="s">
        <v>296</v>
      </c>
      <c r="AV1848" s="115">
        <v>122.297213002845</v>
      </c>
      <c r="AW1848" s="115">
        <v>0.545618563</v>
      </c>
    </row>
    <row r="1849" spans="1:49" x14ac:dyDescent="0.25">
      <c r="A1849" s="117">
        <v>220000</v>
      </c>
      <c r="B1849" s="117">
        <v>860000</v>
      </c>
      <c r="C1849" s="117">
        <v>860000</v>
      </c>
      <c r="D1849" s="115" t="s">
        <v>342</v>
      </c>
      <c r="E1849" s="115" t="s">
        <v>13</v>
      </c>
      <c r="F1849" s="115" t="s">
        <v>343</v>
      </c>
      <c r="G1849" s="115" t="s">
        <v>344</v>
      </c>
      <c r="H1849" s="115">
        <v>0.56000000000000005</v>
      </c>
      <c r="I1849" s="115">
        <v>0.48</v>
      </c>
      <c r="J1849" s="115" t="s">
        <v>345</v>
      </c>
      <c r="K1849" s="115">
        <v>1.7323397841800001E-3</v>
      </c>
      <c r="L1849" s="115">
        <v>3774.8751358130098</v>
      </c>
      <c r="M1849" s="115">
        <v>9.3907576336135108</v>
      </c>
      <c r="N1849" s="115">
        <v>1.3804866221950101</v>
      </c>
      <c r="O1849" s="115">
        <v>1.6267983052379999E-2</v>
      </c>
      <c r="P1849" s="115">
        <v>2.39147189716E-3</v>
      </c>
      <c r="Q1849" s="115">
        <v>6.53936637811473</v>
      </c>
      <c r="R1849" s="115">
        <v>1210</v>
      </c>
      <c r="S1849" s="115" t="s">
        <v>353</v>
      </c>
      <c r="T1849" s="115">
        <v>1210</v>
      </c>
      <c r="U1849" s="115" t="s">
        <v>347</v>
      </c>
      <c r="V1849" s="115" t="s">
        <v>345</v>
      </c>
      <c r="Z1849" s="115">
        <v>0</v>
      </c>
      <c r="AA1849" s="115">
        <v>1</v>
      </c>
      <c r="AB1849" s="115">
        <v>1.6267983052379999E-2</v>
      </c>
      <c r="AC1849" s="115">
        <v>2.39147189716E-3</v>
      </c>
      <c r="AD1849" s="115">
        <v>6.53936637811326</v>
      </c>
      <c r="AF1849" s="115">
        <v>-1</v>
      </c>
      <c r="AG1849" s="115">
        <v>-1</v>
      </c>
      <c r="AH1849" s="115">
        <v>-1</v>
      </c>
      <c r="AI1849" s="115">
        <v>-1</v>
      </c>
      <c r="AJ1849" s="115">
        <v>0</v>
      </c>
      <c r="AM1849" s="115" t="s">
        <v>348</v>
      </c>
      <c r="AN1849" s="115">
        <v>-1</v>
      </c>
      <c r="AQ1849" s="115">
        <v>610</v>
      </c>
      <c r="AR1849" s="115" t="s">
        <v>251</v>
      </c>
      <c r="AS1849" s="115" t="s">
        <v>363</v>
      </c>
      <c r="AT1849" s="115" t="s">
        <v>296</v>
      </c>
      <c r="AV1849" s="115">
        <v>45.3260990596089</v>
      </c>
      <c r="AW1849" s="115">
        <v>5.3036224000000002E-3</v>
      </c>
    </row>
    <row r="1850" spans="1:49" x14ac:dyDescent="0.25">
      <c r="A1850" s="117">
        <v>220000</v>
      </c>
      <c r="B1850" s="117">
        <v>860000</v>
      </c>
      <c r="C1850" s="117">
        <v>860000</v>
      </c>
      <c r="D1850" s="115" t="s">
        <v>342</v>
      </c>
      <c r="E1850" s="115" t="s">
        <v>13</v>
      </c>
      <c r="F1850" s="115" t="s">
        <v>343</v>
      </c>
      <c r="G1850" s="115" t="s">
        <v>344</v>
      </c>
      <c r="H1850" s="115">
        <v>0.56000000000000005</v>
      </c>
      <c r="I1850" s="115">
        <v>0.48</v>
      </c>
      <c r="J1850" s="115" t="s">
        <v>350</v>
      </c>
      <c r="K1850" s="115">
        <v>0.13714485172780999</v>
      </c>
      <c r="L1850" s="115">
        <v>3774.8751358130098</v>
      </c>
      <c r="M1850" s="115">
        <v>9.3907576336135108</v>
      </c>
      <c r="N1850" s="115">
        <v>1.3804866221950101</v>
      </c>
      <c r="O1850" s="115">
        <v>1.2878940632737499</v>
      </c>
      <c r="P1850" s="115">
        <v>0.18932663311316</v>
      </c>
      <c r="Q1850" s="115">
        <v>517.70469079208306</v>
      </c>
      <c r="R1850" s="115">
        <v>1210</v>
      </c>
      <c r="S1850" s="115" t="s">
        <v>353</v>
      </c>
      <c r="T1850" s="115">
        <v>1210</v>
      </c>
      <c r="U1850" s="115" t="s">
        <v>352</v>
      </c>
      <c r="V1850" s="115" t="s">
        <v>350</v>
      </c>
      <c r="Z1850" s="115">
        <v>0</v>
      </c>
      <c r="AA1850" s="115">
        <v>1</v>
      </c>
      <c r="AB1850" s="115">
        <v>1.2878940632737499</v>
      </c>
      <c r="AC1850" s="115">
        <v>0.18932663311316</v>
      </c>
      <c r="AD1850" s="115">
        <v>517.70469079208306</v>
      </c>
      <c r="AF1850" s="115">
        <v>-1</v>
      </c>
      <c r="AG1850" s="115">
        <v>-1</v>
      </c>
      <c r="AH1850" s="115">
        <v>-1</v>
      </c>
      <c r="AI1850" s="115">
        <v>-1</v>
      </c>
      <c r="AJ1850" s="115">
        <v>0</v>
      </c>
      <c r="AM1850" s="115" t="s">
        <v>348</v>
      </c>
      <c r="AN1850" s="115">
        <v>-1</v>
      </c>
      <c r="AQ1850" s="115">
        <v>610</v>
      </c>
      <c r="AR1850" s="115" t="s">
        <v>251</v>
      </c>
      <c r="AS1850" s="115" t="s">
        <v>363</v>
      </c>
      <c r="AT1850" s="115" t="s">
        <v>296</v>
      </c>
      <c r="AV1850" s="115">
        <v>105.533662973243</v>
      </c>
      <c r="AW1850" s="115">
        <v>0.41987403960000003</v>
      </c>
    </row>
    <row r="1851" spans="1:49" x14ac:dyDescent="0.25">
      <c r="A1851" s="117">
        <v>220000</v>
      </c>
      <c r="B1851" s="117">
        <v>860000</v>
      </c>
      <c r="C1851" s="117">
        <v>860000</v>
      </c>
      <c r="D1851" s="115" t="s">
        <v>342</v>
      </c>
      <c r="E1851" s="115" t="s">
        <v>13</v>
      </c>
      <c r="F1851" s="115" t="s">
        <v>343</v>
      </c>
      <c r="G1851" s="115" t="s">
        <v>344</v>
      </c>
      <c r="H1851" s="115">
        <v>0.56000000000000005</v>
      </c>
      <c r="I1851" s="115">
        <v>0.48</v>
      </c>
      <c r="J1851" s="115" t="s">
        <v>364</v>
      </c>
      <c r="K1851" s="115">
        <v>0.14716588307143</v>
      </c>
      <c r="L1851" s="115">
        <v>3774.8751358130098</v>
      </c>
      <c r="M1851" s="115">
        <v>9.3907576336135108</v>
      </c>
      <c r="N1851" s="115">
        <v>1.3804866221950101</v>
      </c>
      <c r="O1851" s="115">
        <v>1.38199913986056</v>
      </c>
      <c r="P1851" s="115">
        <v>0.20316053282363</v>
      </c>
      <c r="Q1851" s="115">
        <v>555.53283284632801</v>
      </c>
      <c r="R1851" s="115">
        <v>1210</v>
      </c>
      <c r="S1851" s="115" t="s">
        <v>353</v>
      </c>
      <c r="T1851" s="115">
        <v>1210</v>
      </c>
      <c r="U1851" s="115" t="s">
        <v>365</v>
      </c>
      <c r="V1851" s="115" t="s">
        <v>364</v>
      </c>
      <c r="Z1851" s="115">
        <v>0</v>
      </c>
      <c r="AA1851" s="115">
        <v>1</v>
      </c>
      <c r="AB1851" s="115">
        <v>1.38199913986056</v>
      </c>
      <c r="AC1851" s="115">
        <v>0.20316053282363</v>
      </c>
      <c r="AD1851" s="115">
        <v>555.53283284632801</v>
      </c>
      <c r="AF1851" s="115">
        <v>-1</v>
      </c>
      <c r="AG1851" s="115">
        <v>-1</v>
      </c>
      <c r="AH1851" s="115">
        <v>-1</v>
      </c>
      <c r="AI1851" s="115">
        <v>-1</v>
      </c>
      <c r="AJ1851" s="115">
        <v>0</v>
      </c>
      <c r="AM1851" s="115" t="s">
        <v>348</v>
      </c>
      <c r="AN1851" s="115">
        <v>-1</v>
      </c>
      <c r="AQ1851" s="115">
        <v>610</v>
      </c>
      <c r="AR1851" s="115" t="s">
        <v>251</v>
      </c>
      <c r="AS1851" s="115" t="s">
        <v>363</v>
      </c>
      <c r="AT1851" s="115" t="s">
        <v>296</v>
      </c>
      <c r="AV1851" s="115">
        <v>101.92579769962801</v>
      </c>
      <c r="AW1851" s="115">
        <v>0.4505537979</v>
      </c>
    </row>
    <row r="1852" spans="1:49" x14ac:dyDescent="0.25">
      <c r="A1852" s="117">
        <v>220000</v>
      </c>
      <c r="B1852" s="117">
        <v>860000</v>
      </c>
      <c r="C1852" s="117">
        <v>860000</v>
      </c>
      <c r="D1852" s="115" t="s">
        <v>342</v>
      </c>
      <c r="E1852" s="115" t="s">
        <v>13</v>
      </c>
      <c r="F1852" s="115" t="s">
        <v>343</v>
      </c>
      <c r="G1852" s="115" t="s">
        <v>344</v>
      </c>
      <c r="H1852" s="115">
        <v>0.56000000000000005</v>
      </c>
      <c r="I1852" s="115">
        <v>0.48</v>
      </c>
      <c r="J1852" s="115" t="s">
        <v>345</v>
      </c>
      <c r="K1852" s="115">
        <v>8.0305939172999996E-4</v>
      </c>
      <c r="L1852" s="115">
        <v>3774.8751358130098</v>
      </c>
      <c r="M1852" s="115">
        <v>9.3907576336135108</v>
      </c>
      <c r="N1852" s="115">
        <v>1.3804866221950101</v>
      </c>
      <c r="O1852" s="115">
        <v>7.5413361131999998E-3</v>
      </c>
      <c r="P1852" s="115">
        <v>1.1086127471199999E-3</v>
      </c>
      <c r="Q1852" s="115">
        <v>3.03144893045289</v>
      </c>
      <c r="R1852" s="115">
        <v>1210</v>
      </c>
      <c r="S1852" s="115" t="s">
        <v>353</v>
      </c>
      <c r="T1852" s="115">
        <v>1210</v>
      </c>
      <c r="U1852" s="115" t="s">
        <v>347</v>
      </c>
      <c r="V1852" s="115" t="s">
        <v>345</v>
      </c>
      <c r="Z1852" s="115">
        <v>0</v>
      </c>
      <c r="AA1852" s="115">
        <v>1</v>
      </c>
      <c r="AB1852" s="115">
        <v>7.5413361131999998E-3</v>
      </c>
      <c r="AC1852" s="115">
        <v>1.1086127471199999E-3</v>
      </c>
      <c r="AD1852" s="115">
        <v>3.0314489304510301</v>
      </c>
      <c r="AF1852" s="115">
        <v>-1</v>
      </c>
      <c r="AG1852" s="115">
        <v>-1</v>
      </c>
      <c r="AH1852" s="115">
        <v>-1</v>
      </c>
      <c r="AI1852" s="115">
        <v>-1</v>
      </c>
      <c r="AJ1852" s="115">
        <v>0</v>
      </c>
      <c r="AM1852" s="115" t="s">
        <v>348</v>
      </c>
      <c r="AN1852" s="115">
        <v>-1</v>
      </c>
      <c r="AQ1852" s="115">
        <v>610</v>
      </c>
      <c r="AR1852" s="115" t="s">
        <v>251</v>
      </c>
      <c r="AS1852" s="115" t="s">
        <v>363</v>
      </c>
      <c r="AT1852" s="115" t="s">
        <v>296</v>
      </c>
      <c r="AV1852" s="115">
        <v>23.145522950536002</v>
      </c>
      <c r="AW1852" s="115">
        <v>2.4585961E-3</v>
      </c>
    </row>
    <row r="1853" spans="1:49" x14ac:dyDescent="0.25">
      <c r="A1853" s="117">
        <v>220000</v>
      </c>
      <c r="B1853" s="117">
        <v>860000</v>
      </c>
      <c r="C1853" s="117">
        <v>860000</v>
      </c>
      <c r="D1853" s="115" t="s">
        <v>342</v>
      </c>
      <c r="E1853" s="115" t="s">
        <v>13</v>
      </c>
      <c r="F1853" s="115" t="s">
        <v>343</v>
      </c>
      <c r="G1853" s="115" t="s">
        <v>344</v>
      </c>
      <c r="H1853" s="115">
        <v>0.56000000000000005</v>
      </c>
      <c r="I1853" s="115">
        <v>0.48</v>
      </c>
      <c r="J1853" s="115" t="s">
        <v>345</v>
      </c>
      <c r="K1853" s="115">
        <v>1.2160355548700001E-3</v>
      </c>
      <c r="L1853" s="115">
        <v>3774.8751358130098</v>
      </c>
      <c r="M1853" s="115">
        <v>9.3907576336135108</v>
      </c>
      <c r="N1853" s="115">
        <v>1.3804866221950101</v>
      </c>
      <c r="O1853" s="115">
        <v>1.141949516969E-2</v>
      </c>
      <c r="P1853" s="115">
        <v>1.67872081562E-3</v>
      </c>
      <c r="Q1853" s="115">
        <v>4.5903823803659902</v>
      </c>
      <c r="R1853" s="115">
        <v>1210</v>
      </c>
      <c r="S1853" s="115" t="s">
        <v>353</v>
      </c>
      <c r="T1853" s="115">
        <v>1210</v>
      </c>
      <c r="U1853" s="115" t="s">
        <v>366</v>
      </c>
      <c r="V1853" s="115" t="s">
        <v>345</v>
      </c>
      <c r="Z1853" s="115">
        <v>0</v>
      </c>
      <c r="AA1853" s="115">
        <v>1</v>
      </c>
      <c r="AB1853" s="115">
        <v>1.141949516969E-2</v>
      </c>
      <c r="AC1853" s="115">
        <v>1.67872081562E-3</v>
      </c>
      <c r="AD1853" s="115">
        <v>4.5903823803645896</v>
      </c>
      <c r="AF1853" s="115">
        <v>-1</v>
      </c>
      <c r="AG1853" s="115">
        <v>-1</v>
      </c>
      <c r="AH1853" s="115">
        <v>-1</v>
      </c>
      <c r="AI1853" s="115">
        <v>-1</v>
      </c>
      <c r="AJ1853" s="115">
        <v>0</v>
      </c>
      <c r="AM1853" s="115" t="s">
        <v>348</v>
      </c>
      <c r="AN1853" s="115">
        <v>-1</v>
      </c>
      <c r="AQ1853" s="115">
        <v>610</v>
      </c>
      <c r="AR1853" s="115" t="s">
        <v>251</v>
      </c>
      <c r="AS1853" s="115" t="s">
        <v>363</v>
      </c>
      <c r="AT1853" s="115" t="s">
        <v>296</v>
      </c>
      <c r="AV1853" s="115">
        <v>42.048667526214103</v>
      </c>
      <c r="AW1853" s="115">
        <v>3.7229378999999998E-3</v>
      </c>
    </row>
    <row r="1854" spans="1:49" x14ac:dyDescent="0.25">
      <c r="A1854" s="117">
        <v>220000</v>
      </c>
      <c r="B1854" s="117">
        <v>860000</v>
      </c>
      <c r="C1854" s="117">
        <v>860000</v>
      </c>
      <c r="D1854" s="115" t="s">
        <v>342</v>
      </c>
      <c r="E1854" s="115" t="s">
        <v>13</v>
      </c>
      <c r="F1854" s="115" t="s">
        <v>343</v>
      </c>
      <c r="G1854" s="115" t="s">
        <v>344</v>
      </c>
      <c r="H1854" s="115">
        <v>0.56000000000000005</v>
      </c>
      <c r="I1854" s="115">
        <v>0.48</v>
      </c>
      <c r="J1854" s="115" t="s">
        <v>350</v>
      </c>
      <c r="K1854" s="115">
        <v>6.3548500292679999E-2</v>
      </c>
      <c r="L1854" s="115">
        <v>3770.08131899199</v>
      </c>
      <c r="M1854" s="115">
        <v>9.3795486068146801</v>
      </c>
      <c r="N1854" s="115">
        <v>1.37886323707609</v>
      </c>
      <c r="O1854" s="115">
        <v>0.59605624738545004</v>
      </c>
      <c r="P1854" s="115">
        <v>8.7624690824900001E-2</v>
      </c>
      <c r="Q1854" s="115">
        <v>239.583013803424</v>
      </c>
      <c r="R1854" s="115">
        <v>1200</v>
      </c>
      <c r="S1854" s="115" t="s">
        <v>351</v>
      </c>
      <c r="T1854" s="115">
        <v>1200</v>
      </c>
      <c r="U1854" s="115" t="s">
        <v>352</v>
      </c>
      <c r="V1854" s="115" t="s">
        <v>350</v>
      </c>
      <c r="Z1854" s="115">
        <v>0</v>
      </c>
      <c r="AA1854" s="115">
        <v>1</v>
      </c>
      <c r="AB1854" s="115">
        <v>0.59605624738545004</v>
      </c>
      <c r="AC1854" s="115">
        <v>8.7624690824900001E-2</v>
      </c>
      <c r="AD1854" s="115">
        <v>257.66856241919697</v>
      </c>
      <c r="AF1854" s="115">
        <v>-1</v>
      </c>
      <c r="AG1854" s="115">
        <v>-1</v>
      </c>
      <c r="AH1854" s="115">
        <v>-1</v>
      </c>
      <c r="AI1854" s="115">
        <v>-1</v>
      </c>
      <c r="AJ1854" s="115">
        <v>0</v>
      </c>
      <c r="AM1854" s="115" t="s">
        <v>348</v>
      </c>
      <c r="AN1854" s="115">
        <v>-1</v>
      </c>
      <c r="AQ1854" s="115">
        <v>610</v>
      </c>
      <c r="AR1854" s="115" t="s">
        <v>251</v>
      </c>
      <c r="AS1854" s="115" t="s">
        <v>363</v>
      </c>
      <c r="AT1854" s="115" t="s">
        <v>296</v>
      </c>
      <c r="AV1854" s="115">
        <v>73.313533750081504</v>
      </c>
      <c r="AW1854" s="115">
        <v>0.2089769363</v>
      </c>
    </row>
    <row r="1855" spans="1:49" x14ac:dyDescent="0.25">
      <c r="A1855" s="117">
        <v>220000</v>
      </c>
      <c r="B1855" s="117">
        <v>860000</v>
      </c>
      <c r="C1855" s="117">
        <v>860000</v>
      </c>
      <c r="D1855" s="115" t="s">
        <v>342</v>
      </c>
      <c r="E1855" s="115" t="s">
        <v>13</v>
      </c>
      <c r="F1855" s="115" t="s">
        <v>343</v>
      </c>
      <c r="G1855" s="115" t="s">
        <v>344</v>
      </c>
      <c r="H1855" s="115">
        <v>0.56000000000000005</v>
      </c>
      <c r="I1855" s="115">
        <v>0.48</v>
      </c>
      <c r="J1855" s="115" t="s">
        <v>345</v>
      </c>
      <c r="K1855" s="115">
        <v>0.18195876210237999</v>
      </c>
      <c r="L1855" s="115">
        <v>3770.08131899199</v>
      </c>
      <c r="M1855" s="115">
        <v>9.3795486068146801</v>
      </c>
      <c r="N1855" s="115">
        <v>1.37886323707609</v>
      </c>
      <c r="O1855" s="115">
        <v>1.70669105357516</v>
      </c>
      <c r="P1855" s="115">
        <v>0.25089624772684999</v>
      </c>
      <c r="Q1855" s="115">
        <v>685.99932982911696</v>
      </c>
      <c r="R1855" s="115">
        <v>1200</v>
      </c>
      <c r="S1855" s="115" t="s">
        <v>351</v>
      </c>
      <c r="T1855" s="115">
        <v>1200</v>
      </c>
      <c r="U1855" s="115" t="s">
        <v>347</v>
      </c>
      <c r="V1855" s="115" t="s">
        <v>345</v>
      </c>
      <c r="Z1855" s="115">
        <v>0</v>
      </c>
      <c r="AA1855" s="115">
        <v>1</v>
      </c>
      <c r="AB1855" s="115">
        <v>1.70669105357516</v>
      </c>
      <c r="AC1855" s="115">
        <v>0.25089624772684999</v>
      </c>
      <c r="AD1855" s="115">
        <v>721.04227291774703</v>
      </c>
      <c r="AF1855" s="115">
        <v>-1</v>
      </c>
      <c r="AG1855" s="115">
        <v>-1</v>
      </c>
      <c r="AH1855" s="115">
        <v>-1</v>
      </c>
      <c r="AI1855" s="115">
        <v>-1</v>
      </c>
      <c r="AJ1855" s="115">
        <v>0</v>
      </c>
      <c r="AM1855" s="115" t="s">
        <v>348</v>
      </c>
      <c r="AN1855" s="115">
        <v>-1</v>
      </c>
      <c r="AQ1855" s="115">
        <v>610</v>
      </c>
      <c r="AR1855" s="115" t="s">
        <v>251</v>
      </c>
      <c r="AS1855" s="115" t="s">
        <v>363</v>
      </c>
      <c r="AT1855" s="115" t="s">
        <v>296</v>
      </c>
      <c r="AV1855" s="115">
        <v>132.93996345301599</v>
      </c>
      <c r="AW1855" s="115">
        <v>0.58478692050000003</v>
      </c>
    </row>
    <row r="1856" spans="1:49" x14ac:dyDescent="0.25">
      <c r="A1856" s="117">
        <v>220000</v>
      </c>
      <c r="B1856" s="117">
        <v>860000</v>
      </c>
      <c r="C1856" s="117">
        <v>860000</v>
      </c>
      <c r="D1856" s="115" t="s">
        <v>342</v>
      </c>
      <c r="E1856" s="115" t="s">
        <v>13</v>
      </c>
      <c r="F1856" s="115" t="s">
        <v>343</v>
      </c>
      <c r="G1856" s="115" t="s">
        <v>344</v>
      </c>
      <c r="H1856" s="115">
        <v>0.56000000000000005</v>
      </c>
      <c r="I1856" s="115">
        <v>0.48</v>
      </c>
      <c r="J1856" s="115" t="s">
        <v>350</v>
      </c>
      <c r="K1856" s="115">
        <v>8.0363794029439994E-2</v>
      </c>
      <c r="L1856" s="115">
        <v>3770.08131899199</v>
      </c>
      <c r="M1856" s="115">
        <v>9.3795486068146801</v>
      </c>
      <c r="N1856" s="115">
        <v>1.37886323707609</v>
      </c>
      <c r="O1856" s="115">
        <v>0.75377611232723996</v>
      </c>
      <c r="P1856" s="115">
        <v>0.11081068117916</v>
      </c>
      <c r="Q1856" s="115">
        <v>302.97803859373801</v>
      </c>
      <c r="R1856" s="115">
        <v>1210</v>
      </c>
      <c r="S1856" s="115" t="s">
        <v>353</v>
      </c>
      <c r="T1856" s="115">
        <v>1210</v>
      </c>
      <c r="U1856" s="115" t="s">
        <v>352</v>
      </c>
      <c r="V1856" s="115" t="s">
        <v>350</v>
      </c>
      <c r="Z1856" s="115">
        <v>0</v>
      </c>
      <c r="AA1856" s="115">
        <v>1</v>
      </c>
      <c r="AB1856" s="115">
        <v>0.75377611232723996</v>
      </c>
      <c r="AC1856" s="115">
        <v>0.11081068117916</v>
      </c>
      <c r="AD1856" s="115">
        <v>302.97803859373801</v>
      </c>
      <c r="AF1856" s="115">
        <v>-1</v>
      </c>
      <c r="AG1856" s="115">
        <v>-1</v>
      </c>
      <c r="AH1856" s="115">
        <v>-1</v>
      </c>
      <c r="AI1856" s="115">
        <v>-1</v>
      </c>
      <c r="AJ1856" s="115">
        <v>0</v>
      </c>
      <c r="AM1856" s="115" t="s">
        <v>348</v>
      </c>
      <c r="AN1856" s="115">
        <v>-1</v>
      </c>
      <c r="AQ1856" s="115">
        <v>610</v>
      </c>
      <c r="AR1856" s="115" t="s">
        <v>251</v>
      </c>
      <c r="AS1856" s="115" t="s">
        <v>363</v>
      </c>
      <c r="AT1856" s="115" t="s">
        <v>296</v>
      </c>
      <c r="AV1856" s="115">
        <v>75.0828301807244</v>
      </c>
      <c r="AW1856" s="115">
        <v>0.2457242811</v>
      </c>
    </row>
    <row r="1857" spans="1:49" x14ac:dyDescent="0.25">
      <c r="A1857" s="117">
        <v>220000</v>
      </c>
      <c r="B1857" s="117">
        <v>860000</v>
      </c>
      <c r="C1857" s="117">
        <v>860000</v>
      </c>
      <c r="D1857" s="115" t="s">
        <v>342</v>
      </c>
      <c r="E1857" s="115" t="s">
        <v>13</v>
      </c>
      <c r="F1857" s="115" t="s">
        <v>343</v>
      </c>
      <c r="G1857" s="115" t="s">
        <v>344</v>
      </c>
      <c r="H1857" s="115">
        <v>0.56000000000000005</v>
      </c>
      <c r="I1857" s="115">
        <v>0.48</v>
      </c>
      <c r="J1857" s="115" t="s">
        <v>345</v>
      </c>
      <c r="K1857" s="115">
        <v>8.0020322363999995E-4</v>
      </c>
      <c r="L1857" s="115">
        <v>3770.08131899199</v>
      </c>
      <c r="M1857" s="115">
        <v>9.3795486068146801</v>
      </c>
      <c r="N1857" s="115">
        <v>1.37886323707609</v>
      </c>
      <c r="O1857" s="115">
        <v>7.5055450315100001E-3</v>
      </c>
      <c r="P1857" s="115">
        <v>1.10337080727E-3</v>
      </c>
      <c r="Q1857" s="115">
        <v>3.01683122486495</v>
      </c>
      <c r="R1857" s="115">
        <v>1210</v>
      </c>
      <c r="S1857" s="115" t="s">
        <v>353</v>
      </c>
      <c r="T1857" s="115">
        <v>1210</v>
      </c>
      <c r="U1857" s="115" t="s">
        <v>347</v>
      </c>
      <c r="V1857" s="115" t="s">
        <v>345</v>
      </c>
      <c r="Z1857" s="115">
        <v>0</v>
      </c>
      <c r="AA1857" s="115">
        <v>1</v>
      </c>
      <c r="AB1857" s="115">
        <v>7.5055450315100001E-3</v>
      </c>
      <c r="AC1857" s="115">
        <v>1.10337080727E-3</v>
      </c>
      <c r="AD1857" s="115">
        <v>3.0168312248662401</v>
      </c>
      <c r="AF1857" s="115">
        <v>-1</v>
      </c>
      <c r="AG1857" s="115">
        <v>-1</v>
      </c>
      <c r="AH1857" s="115">
        <v>-1</v>
      </c>
      <c r="AI1857" s="115">
        <v>-1</v>
      </c>
      <c r="AJ1857" s="115">
        <v>0</v>
      </c>
      <c r="AM1857" s="115" t="s">
        <v>348</v>
      </c>
      <c r="AN1857" s="115">
        <v>-1</v>
      </c>
      <c r="AQ1857" s="115">
        <v>610</v>
      </c>
      <c r="AR1857" s="115" t="s">
        <v>251</v>
      </c>
      <c r="AS1857" s="115" t="s">
        <v>363</v>
      </c>
      <c r="AT1857" s="115" t="s">
        <v>296</v>
      </c>
      <c r="AV1857" s="115">
        <v>21.554948718672801</v>
      </c>
      <c r="AW1857" s="115">
        <v>2.4467407E-3</v>
      </c>
    </row>
    <row r="1858" spans="1:49" x14ac:dyDescent="0.25">
      <c r="A1858" s="117">
        <v>220000</v>
      </c>
      <c r="B1858" s="117">
        <v>860000</v>
      </c>
      <c r="C1858" s="117">
        <v>860000</v>
      </c>
      <c r="D1858" s="115" t="s">
        <v>342</v>
      </c>
      <c r="E1858" s="115" t="s">
        <v>13</v>
      </c>
      <c r="F1858" s="115" t="s">
        <v>343</v>
      </c>
      <c r="G1858" s="115" t="s">
        <v>344</v>
      </c>
      <c r="H1858" s="115">
        <v>0.56000000000000005</v>
      </c>
      <c r="I1858" s="115">
        <v>0.48</v>
      </c>
      <c r="J1858" s="115" t="s">
        <v>350</v>
      </c>
      <c r="K1858" s="115">
        <v>0.19570437296752999</v>
      </c>
      <c r="L1858" s="115">
        <v>3770.08131899199</v>
      </c>
      <c r="M1858" s="115">
        <v>9.3795486068146801</v>
      </c>
      <c r="N1858" s="115">
        <v>1.37886323707609</v>
      </c>
      <c r="O1858" s="115">
        <v>1.83561867881518</v>
      </c>
      <c r="P1858" s="115">
        <v>0.26984956521996001</v>
      </c>
      <c r="Q1858" s="115">
        <v>737.82140056994501</v>
      </c>
      <c r="R1858" s="115">
        <v>1210</v>
      </c>
      <c r="S1858" s="115" t="s">
        <v>353</v>
      </c>
      <c r="T1858" s="115">
        <v>1210</v>
      </c>
      <c r="U1858" s="115" t="s">
        <v>352</v>
      </c>
      <c r="V1858" s="115" t="s">
        <v>350</v>
      </c>
      <c r="Z1858" s="115">
        <v>0</v>
      </c>
      <c r="AA1858" s="115">
        <v>1</v>
      </c>
      <c r="AB1858" s="115">
        <v>1.83561867881518</v>
      </c>
      <c r="AC1858" s="115">
        <v>0.26984956521996001</v>
      </c>
      <c r="AD1858" s="115">
        <v>737.82140056994501</v>
      </c>
      <c r="AF1858" s="115">
        <v>-1</v>
      </c>
      <c r="AG1858" s="115">
        <v>-1</v>
      </c>
      <c r="AH1858" s="115">
        <v>-1</v>
      </c>
      <c r="AI1858" s="115">
        <v>-1</v>
      </c>
      <c r="AJ1858" s="115">
        <v>0</v>
      </c>
      <c r="AM1858" s="115" t="s">
        <v>348</v>
      </c>
      <c r="AN1858" s="115">
        <v>-1</v>
      </c>
      <c r="AQ1858" s="115">
        <v>610</v>
      </c>
      <c r="AR1858" s="115" t="s">
        <v>251</v>
      </c>
      <c r="AS1858" s="115" t="s">
        <v>363</v>
      </c>
      <c r="AT1858" s="115" t="s">
        <v>296</v>
      </c>
      <c r="AV1858" s="115">
        <v>115.686418653007</v>
      </c>
      <c r="AW1858" s="115">
        <v>0.59839529650000001</v>
      </c>
    </row>
    <row r="1859" spans="1:49" x14ac:dyDescent="0.25">
      <c r="A1859" s="117">
        <v>220000</v>
      </c>
      <c r="B1859" s="117">
        <v>860000</v>
      </c>
      <c r="C1859" s="117">
        <v>860000</v>
      </c>
      <c r="D1859" s="115" t="s">
        <v>342</v>
      </c>
      <c r="E1859" s="115" t="s">
        <v>13</v>
      </c>
      <c r="F1859" s="115" t="s">
        <v>343</v>
      </c>
      <c r="G1859" s="115" t="s">
        <v>344</v>
      </c>
      <c r="H1859" s="115">
        <v>0.56000000000000005</v>
      </c>
      <c r="I1859" s="115">
        <v>0.48</v>
      </c>
      <c r="J1859" s="115" t="s">
        <v>345</v>
      </c>
      <c r="K1859" s="115">
        <v>2.4829256979100002E-3</v>
      </c>
      <c r="L1859" s="115">
        <v>3770.08131899199</v>
      </c>
      <c r="M1859" s="115">
        <v>9.3795486068146801</v>
      </c>
      <c r="N1859" s="115">
        <v>1.37886323707609</v>
      </c>
      <c r="O1859" s="115">
        <v>2.3288722270659999E-2</v>
      </c>
      <c r="P1859" s="115">
        <v>3.4236149652400001E-3</v>
      </c>
      <c r="Q1859" s="115">
        <v>9.3608317901394091</v>
      </c>
      <c r="R1859" s="115">
        <v>1210</v>
      </c>
      <c r="S1859" s="115" t="s">
        <v>353</v>
      </c>
      <c r="T1859" s="115">
        <v>1210</v>
      </c>
      <c r="U1859" s="115" t="s">
        <v>347</v>
      </c>
      <c r="V1859" s="115" t="s">
        <v>345</v>
      </c>
      <c r="Z1859" s="115">
        <v>0</v>
      </c>
      <c r="AA1859" s="115">
        <v>1</v>
      </c>
      <c r="AB1859" s="115">
        <v>2.3288722270659999E-2</v>
      </c>
      <c r="AC1859" s="115">
        <v>3.4236149652400001E-3</v>
      </c>
      <c r="AD1859" s="115">
        <v>9.36083179013783</v>
      </c>
      <c r="AF1859" s="115">
        <v>-1</v>
      </c>
      <c r="AG1859" s="115">
        <v>-1</v>
      </c>
      <c r="AH1859" s="115">
        <v>-1</v>
      </c>
      <c r="AI1859" s="115">
        <v>-1</v>
      </c>
      <c r="AJ1859" s="115">
        <v>0</v>
      </c>
      <c r="AM1859" s="115" t="s">
        <v>348</v>
      </c>
      <c r="AN1859" s="115">
        <v>-1</v>
      </c>
      <c r="AQ1859" s="115">
        <v>610</v>
      </c>
      <c r="AR1859" s="115" t="s">
        <v>251</v>
      </c>
      <c r="AS1859" s="115" t="s">
        <v>363</v>
      </c>
      <c r="AT1859" s="115" t="s">
        <v>296</v>
      </c>
      <c r="AV1859" s="115">
        <v>66.145667011555304</v>
      </c>
      <c r="AW1859" s="115">
        <v>7.5919155E-3</v>
      </c>
    </row>
    <row r="1860" spans="1:49" x14ac:dyDescent="0.25">
      <c r="A1860" s="117">
        <v>230000</v>
      </c>
      <c r="B1860" s="117">
        <v>870000</v>
      </c>
      <c r="C1860" s="117">
        <v>870000</v>
      </c>
      <c r="D1860" s="115" t="s">
        <v>342</v>
      </c>
      <c r="E1860" s="115" t="s">
        <v>13</v>
      </c>
      <c r="F1860" s="115" t="s">
        <v>343</v>
      </c>
      <c r="G1860" s="115" t="s">
        <v>344</v>
      </c>
      <c r="H1860" s="115">
        <v>0.56000000000000005</v>
      </c>
      <c r="I1860" s="115">
        <v>0.48</v>
      </c>
      <c r="J1860" s="115" t="s">
        <v>350</v>
      </c>
      <c r="K1860" s="115">
        <v>0.16641306352893001</v>
      </c>
      <c r="L1860" s="115">
        <v>3777.84785307113</v>
      </c>
      <c r="M1860" s="115">
        <v>9.3977177881112794</v>
      </c>
      <c r="N1860" s="115">
        <v>1.38149498583005</v>
      </c>
      <c r="O1860" s="115">
        <v>1.5639030072999101</v>
      </c>
      <c r="P1860" s="115">
        <v>0.22989881284183</v>
      </c>
      <c r="Q1860" s="115">
        <v>628.68323477575802</v>
      </c>
      <c r="R1860" s="115">
        <v>1200</v>
      </c>
      <c r="S1860" s="115" t="s">
        <v>351</v>
      </c>
      <c r="T1860" s="115">
        <v>1200</v>
      </c>
      <c r="U1860" s="115" t="s">
        <v>352</v>
      </c>
      <c r="V1860" s="115" t="s">
        <v>350</v>
      </c>
      <c r="Z1860" s="115">
        <v>0</v>
      </c>
      <c r="AA1860" s="115">
        <v>1</v>
      </c>
      <c r="AB1860" s="115">
        <v>1.5639030072999101</v>
      </c>
      <c r="AC1860" s="115">
        <v>0.22989881284183</v>
      </c>
      <c r="AD1860" s="115">
        <v>628.68323477575802</v>
      </c>
      <c r="AF1860" s="115">
        <v>-1</v>
      </c>
      <c r="AG1860" s="115">
        <v>-1</v>
      </c>
      <c r="AH1860" s="115">
        <v>-1</v>
      </c>
      <c r="AI1860" s="115">
        <v>-1</v>
      </c>
      <c r="AJ1860" s="115">
        <v>0</v>
      </c>
      <c r="AM1860" s="115" t="s">
        <v>348</v>
      </c>
      <c r="AN1860" s="115">
        <v>-1</v>
      </c>
      <c r="AQ1860" s="115">
        <v>610</v>
      </c>
      <c r="AR1860" s="115" t="s">
        <v>251</v>
      </c>
      <c r="AS1860" s="115" t="s">
        <v>363</v>
      </c>
      <c r="AT1860" s="115" t="s">
        <v>296</v>
      </c>
      <c r="AV1860" s="115">
        <v>187.81880778318799</v>
      </c>
      <c r="AW1860" s="115">
        <v>0.50988096900000002</v>
      </c>
    </row>
    <row r="1861" spans="1:49" x14ac:dyDescent="0.25">
      <c r="A1861" s="117">
        <v>230000</v>
      </c>
      <c r="B1861" s="117">
        <v>870000</v>
      </c>
      <c r="C1861" s="117">
        <v>870000</v>
      </c>
      <c r="D1861" s="115" t="s">
        <v>342</v>
      </c>
      <c r="E1861" s="115" t="s">
        <v>13</v>
      </c>
      <c r="F1861" s="115" t="s">
        <v>343</v>
      </c>
      <c r="G1861" s="115" t="s">
        <v>344</v>
      </c>
      <c r="H1861" s="115">
        <v>0.56000000000000005</v>
      </c>
      <c r="I1861" s="115">
        <v>0.48</v>
      </c>
      <c r="J1861" s="115" t="s">
        <v>350</v>
      </c>
      <c r="K1861" s="115">
        <v>1.816000787E-3</v>
      </c>
      <c r="L1861" s="115">
        <v>3777.84785307113</v>
      </c>
      <c r="M1861" s="115">
        <v>9.3977177881112794</v>
      </c>
      <c r="N1861" s="115">
        <v>1.38149498583005</v>
      </c>
      <c r="O1861" s="115">
        <v>1.7066262899289999E-2</v>
      </c>
      <c r="P1861" s="115">
        <v>2.5087959815099999E-3</v>
      </c>
      <c r="Q1861" s="115">
        <v>6.8605746743774301</v>
      </c>
      <c r="R1861" s="115">
        <v>1210</v>
      </c>
      <c r="S1861" s="115" t="s">
        <v>353</v>
      </c>
      <c r="T1861" s="115">
        <v>1210</v>
      </c>
      <c r="U1861" s="115" t="s">
        <v>352</v>
      </c>
      <c r="V1861" s="115" t="s">
        <v>350</v>
      </c>
      <c r="Z1861" s="115">
        <v>0</v>
      </c>
      <c r="AA1861" s="115">
        <v>1</v>
      </c>
      <c r="AB1861" s="115">
        <v>1.7066262899289999E-2</v>
      </c>
      <c r="AC1861" s="115">
        <v>2.5087959815099999E-3</v>
      </c>
      <c r="AD1861" s="115">
        <v>6.8605746743764104</v>
      </c>
      <c r="AF1861" s="115">
        <v>-1</v>
      </c>
      <c r="AG1861" s="115">
        <v>-1</v>
      </c>
      <c r="AH1861" s="115">
        <v>-1</v>
      </c>
      <c r="AI1861" s="115">
        <v>-1</v>
      </c>
      <c r="AJ1861" s="115">
        <v>0</v>
      </c>
      <c r="AM1861" s="115" t="s">
        <v>348</v>
      </c>
      <c r="AN1861" s="115">
        <v>-1</v>
      </c>
      <c r="AQ1861" s="115">
        <v>610</v>
      </c>
      <c r="AR1861" s="115" t="s">
        <v>251</v>
      </c>
      <c r="AS1861" s="115" t="s">
        <v>363</v>
      </c>
      <c r="AT1861" s="115" t="s">
        <v>296</v>
      </c>
      <c r="AV1861" s="115">
        <v>14.627183873950701</v>
      </c>
      <c r="AW1861" s="115">
        <v>5.5641318999999998E-3</v>
      </c>
    </row>
    <row r="1862" spans="1:49" x14ac:dyDescent="0.25">
      <c r="A1862" s="117">
        <v>230000</v>
      </c>
      <c r="B1862" s="117">
        <v>870000</v>
      </c>
      <c r="C1862" s="117">
        <v>870000</v>
      </c>
      <c r="D1862" s="115" t="s">
        <v>342</v>
      </c>
      <c r="E1862" s="115" t="s">
        <v>13</v>
      </c>
      <c r="F1862" s="115" t="s">
        <v>343</v>
      </c>
      <c r="G1862" s="115" t="s">
        <v>344</v>
      </c>
      <c r="H1862" s="115">
        <v>0.56000000000000005</v>
      </c>
      <c r="I1862" s="115">
        <v>0.48</v>
      </c>
      <c r="J1862" s="115" t="s">
        <v>350</v>
      </c>
      <c r="K1862" s="115">
        <v>4.96521485293E-2</v>
      </c>
      <c r="L1862" s="115">
        <v>3777.84785307113</v>
      </c>
      <c r="M1862" s="115">
        <v>9.3977177881112794</v>
      </c>
      <c r="N1862" s="115">
        <v>1.38149498583005</v>
      </c>
      <c r="O1862" s="115">
        <v>0.46661687945176</v>
      </c>
      <c r="P1862" s="115">
        <v>6.8594194228920005E-2</v>
      </c>
      <c r="Q1862" s="115">
        <v>187.57826272179199</v>
      </c>
      <c r="R1862" s="115">
        <v>1210</v>
      </c>
      <c r="S1862" s="115" t="s">
        <v>353</v>
      </c>
      <c r="T1862" s="115">
        <v>1210</v>
      </c>
      <c r="U1862" s="115" t="s">
        <v>352</v>
      </c>
      <c r="V1862" s="115" t="s">
        <v>350</v>
      </c>
      <c r="Z1862" s="115">
        <v>0</v>
      </c>
      <c r="AA1862" s="115">
        <v>1</v>
      </c>
      <c r="AB1862" s="115">
        <v>0.46661687945176</v>
      </c>
      <c r="AC1862" s="115">
        <v>6.8594194228920005E-2</v>
      </c>
      <c r="AD1862" s="115">
        <v>187.57826272179199</v>
      </c>
      <c r="AF1862" s="115">
        <v>-1</v>
      </c>
      <c r="AG1862" s="115">
        <v>-1</v>
      </c>
      <c r="AH1862" s="115">
        <v>-1</v>
      </c>
      <c r="AI1862" s="115">
        <v>-1</v>
      </c>
      <c r="AJ1862" s="115">
        <v>0</v>
      </c>
      <c r="AM1862" s="115" t="s">
        <v>348</v>
      </c>
      <c r="AN1862" s="115">
        <v>-1</v>
      </c>
      <c r="AQ1862" s="115">
        <v>610</v>
      </c>
      <c r="AR1862" s="115" t="s">
        <v>251</v>
      </c>
      <c r="AS1862" s="115" t="s">
        <v>363</v>
      </c>
      <c r="AT1862" s="115" t="s">
        <v>296</v>
      </c>
      <c r="AV1862" s="115">
        <v>80.867593763964905</v>
      </c>
      <c r="AW1862" s="115">
        <v>0.1521315999</v>
      </c>
    </row>
    <row r="1863" spans="1:49" x14ac:dyDescent="0.25">
      <c r="A1863" s="117">
        <v>230000</v>
      </c>
      <c r="B1863" s="117">
        <v>870000</v>
      </c>
      <c r="C1863" s="117">
        <v>870000</v>
      </c>
      <c r="D1863" s="115" t="s">
        <v>342</v>
      </c>
      <c r="E1863" s="115" t="s">
        <v>13</v>
      </c>
      <c r="F1863" s="115" t="s">
        <v>343</v>
      </c>
      <c r="G1863" s="115" t="s">
        <v>344</v>
      </c>
      <c r="H1863" s="115">
        <v>0.56000000000000005</v>
      </c>
      <c r="I1863" s="115">
        <v>0.48</v>
      </c>
      <c r="J1863" s="115" t="s">
        <v>350</v>
      </c>
      <c r="K1863" s="115">
        <v>1.887597183771E-2</v>
      </c>
      <c r="L1863" s="115">
        <v>3777.84785307113</v>
      </c>
      <c r="M1863" s="115">
        <v>9.3977177881112794</v>
      </c>
      <c r="N1863" s="115">
        <v>1.38149498583005</v>
      </c>
      <c r="O1863" s="115">
        <v>0.17739105630721999</v>
      </c>
      <c r="P1863" s="115">
        <v>2.6077060446469999E-2</v>
      </c>
      <c r="Q1863" s="115">
        <v>71.310549681757806</v>
      </c>
      <c r="R1863" s="115">
        <v>1210</v>
      </c>
      <c r="S1863" s="115" t="s">
        <v>353</v>
      </c>
      <c r="T1863" s="115">
        <v>1210</v>
      </c>
      <c r="U1863" s="115" t="s">
        <v>352</v>
      </c>
      <c r="V1863" s="115" t="s">
        <v>350</v>
      </c>
      <c r="Z1863" s="115">
        <v>0</v>
      </c>
      <c r="AA1863" s="115">
        <v>1</v>
      </c>
      <c r="AB1863" s="115">
        <v>0.17739105630721999</v>
      </c>
      <c r="AC1863" s="115">
        <v>2.6077060446469999E-2</v>
      </c>
      <c r="AD1863" s="115">
        <v>71.310549681758204</v>
      </c>
      <c r="AF1863" s="115">
        <v>-1</v>
      </c>
      <c r="AG1863" s="115">
        <v>-1</v>
      </c>
      <c r="AH1863" s="115">
        <v>-1</v>
      </c>
      <c r="AI1863" s="115">
        <v>-1</v>
      </c>
      <c r="AJ1863" s="115">
        <v>0</v>
      </c>
      <c r="AM1863" s="115" t="s">
        <v>348</v>
      </c>
      <c r="AN1863" s="115">
        <v>-1</v>
      </c>
      <c r="AQ1863" s="115">
        <v>610</v>
      </c>
      <c r="AR1863" s="115" t="s">
        <v>251</v>
      </c>
      <c r="AS1863" s="115" t="s">
        <v>363</v>
      </c>
      <c r="AT1863" s="115" t="s">
        <v>296</v>
      </c>
      <c r="AV1863" s="115">
        <v>39.1517218904348</v>
      </c>
      <c r="AW1863" s="115">
        <v>5.7834995700000003E-2</v>
      </c>
    </row>
    <row r="1864" spans="1:49" x14ac:dyDescent="0.25">
      <c r="A1864" s="117">
        <v>230000</v>
      </c>
      <c r="B1864" s="117">
        <v>870000</v>
      </c>
      <c r="C1864" s="117">
        <v>870000</v>
      </c>
      <c r="D1864" s="115" t="s">
        <v>342</v>
      </c>
      <c r="E1864" s="115" t="s">
        <v>13</v>
      </c>
      <c r="F1864" s="115" t="s">
        <v>343</v>
      </c>
      <c r="G1864" s="115" t="s">
        <v>344</v>
      </c>
      <c r="H1864" s="115">
        <v>0.56000000000000005</v>
      </c>
      <c r="I1864" s="115">
        <v>0.48</v>
      </c>
      <c r="J1864" s="115" t="s">
        <v>350</v>
      </c>
      <c r="K1864" s="115">
        <v>0.27875263407097001</v>
      </c>
      <c r="L1864" s="115">
        <v>3777.84785307113</v>
      </c>
      <c r="M1864" s="115">
        <v>9.3977177881112794</v>
      </c>
      <c r="N1864" s="115">
        <v>1.38149498583005</v>
      </c>
      <c r="O1864" s="115">
        <v>2.6196385876916901</v>
      </c>
      <c r="P1864" s="115">
        <v>0.38509536625597002</v>
      </c>
      <c r="Q1864" s="115">
        <v>1053.08504016296</v>
      </c>
      <c r="R1864" s="115">
        <v>1210</v>
      </c>
      <c r="S1864" s="115" t="s">
        <v>353</v>
      </c>
      <c r="T1864" s="115">
        <v>1210</v>
      </c>
      <c r="U1864" s="115" t="s">
        <v>352</v>
      </c>
      <c r="V1864" s="115" t="s">
        <v>350</v>
      </c>
      <c r="Z1864" s="115">
        <v>0</v>
      </c>
      <c r="AA1864" s="115">
        <v>1</v>
      </c>
      <c r="AB1864" s="115">
        <v>2.6196385876916901</v>
      </c>
      <c r="AC1864" s="115">
        <v>0.38509536625597002</v>
      </c>
      <c r="AD1864" s="115">
        <v>1053.08504016296</v>
      </c>
      <c r="AF1864" s="115">
        <v>-1</v>
      </c>
      <c r="AG1864" s="115">
        <v>-1</v>
      </c>
      <c r="AH1864" s="115">
        <v>-1</v>
      </c>
      <c r="AI1864" s="115">
        <v>-1</v>
      </c>
      <c r="AJ1864" s="115">
        <v>0</v>
      </c>
      <c r="AM1864" s="115" t="s">
        <v>348</v>
      </c>
      <c r="AN1864" s="115">
        <v>-1</v>
      </c>
      <c r="AQ1864" s="115">
        <v>610</v>
      </c>
      <c r="AR1864" s="115" t="s">
        <v>251</v>
      </c>
      <c r="AS1864" s="115" t="s">
        <v>363</v>
      </c>
      <c r="AT1864" s="115" t="s">
        <v>296</v>
      </c>
      <c r="AV1864" s="115">
        <v>134.43505076566601</v>
      </c>
      <c r="AW1864" s="115">
        <v>0.85408356870000002</v>
      </c>
    </row>
    <row r="1865" spans="1:49" x14ac:dyDescent="0.25">
      <c r="A1865" s="117">
        <v>230000</v>
      </c>
      <c r="B1865" s="117">
        <v>870000</v>
      </c>
      <c r="C1865" s="117">
        <v>870000</v>
      </c>
      <c r="D1865" s="115" t="s">
        <v>342</v>
      </c>
      <c r="E1865" s="115" t="s">
        <v>13</v>
      </c>
      <c r="F1865" s="115" t="s">
        <v>343</v>
      </c>
      <c r="G1865" s="115" t="s">
        <v>344</v>
      </c>
      <c r="H1865" s="115">
        <v>0.56000000000000005</v>
      </c>
      <c r="I1865" s="115">
        <v>0.48</v>
      </c>
      <c r="J1865" s="115" t="s">
        <v>350</v>
      </c>
      <c r="K1865" s="115">
        <v>0.10225363472986</v>
      </c>
      <c r="L1865" s="115">
        <v>3777.84785307113</v>
      </c>
      <c r="M1865" s="115">
        <v>9.3977177881112794</v>
      </c>
      <c r="N1865" s="115">
        <v>1.38149498583005</v>
      </c>
      <c r="O1865" s="115">
        <v>0.96095080199991001</v>
      </c>
      <c r="P1865" s="115">
        <v>0.14126288366220999</v>
      </c>
      <c r="Q1865" s="115">
        <v>386.29867443295097</v>
      </c>
      <c r="R1865" s="115">
        <v>1210</v>
      </c>
      <c r="S1865" s="115" t="s">
        <v>353</v>
      </c>
      <c r="T1865" s="115">
        <v>1210</v>
      </c>
      <c r="U1865" s="115" t="s">
        <v>352</v>
      </c>
      <c r="V1865" s="115" t="s">
        <v>350</v>
      </c>
      <c r="Z1865" s="115">
        <v>0</v>
      </c>
      <c r="AA1865" s="115">
        <v>1</v>
      </c>
      <c r="AB1865" s="115">
        <v>0.96095080199991001</v>
      </c>
      <c r="AC1865" s="115">
        <v>0.14126288366220999</v>
      </c>
      <c r="AD1865" s="115">
        <v>386.29867443295097</v>
      </c>
      <c r="AF1865" s="115">
        <v>-1</v>
      </c>
      <c r="AG1865" s="115">
        <v>-1</v>
      </c>
      <c r="AH1865" s="115">
        <v>-1</v>
      </c>
      <c r="AI1865" s="115">
        <v>-1</v>
      </c>
      <c r="AJ1865" s="115">
        <v>0</v>
      </c>
      <c r="AM1865" s="115" t="s">
        <v>348</v>
      </c>
      <c r="AN1865" s="115">
        <v>-1</v>
      </c>
      <c r="AQ1865" s="115">
        <v>610</v>
      </c>
      <c r="AR1865" s="115" t="s">
        <v>251</v>
      </c>
      <c r="AS1865" s="115" t="s">
        <v>363</v>
      </c>
      <c r="AT1865" s="115" t="s">
        <v>296</v>
      </c>
      <c r="AV1865" s="115">
        <v>93.022258342680402</v>
      </c>
      <c r="AW1865" s="115">
        <v>0.31329981709999999</v>
      </c>
    </row>
    <row r="1866" spans="1:49" x14ac:dyDescent="0.25">
      <c r="A1866" s="117">
        <v>230000</v>
      </c>
      <c r="B1866" s="117">
        <v>870000</v>
      </c>
      <c r="C1866" s="117">
        <v>870000</v>
      </c>
      <c r="D1866" s="115" t="s">
        <v>342</v>
      </c>
      <c r="E1866" s="115" t="s">
        <v>13</v>
      </c>
      <c r="F1866" s="115" t="s">
        <v>343</v>
      </c>
      <c r="G1866" s="115" t="s">
        <v>344</v>
      </c>
      <c r="H1866" s="115">
        <v>0.56000000000000005</v>
      </c>
      <c r="I1866" s="115">
        <v>0.48</v>
      </c>
      <c r="J1866" s="115" t="s">
        <v>350</v>
      </c>
      <c r="K1866" s="115">
        <v>3.8729211130700001E-3</v>
      </c>
      <c r="L1866" s="115">
        <v>3770.0825553494201</v>
      </c>
      <c r="M1866" s="115">
        <v>9.3795516827308898</v>
      </c>
      <c r="N1866" s="115">
        <v>1.3788636892584101</v>
      </c>
      <c r="O1866" s="115">
        <v>3.6326263743219997E-2</v>
      </c>
      <c r="P1866" s="115">
        <v>5.3402302941800003E-3</v>
      </c>
      <c r="Q1866" s="115">
        <v>14.6012323266485</v>
      </c>
      <c r="R1866" s="115">
        <v>1210</v>
      </c>
      <c r="S1866" s="115" t="s">
        <v>353</v>
      </c>
      <c r="T1866" s="115">
        <v>1210</v>
      </c>
      <c r="U1866" s="115" t="s">
        <v>352</v>
      </c>
      <c r="V1866" s="115" t="s">
        <v>350</v>
      </c>
      <c r="Z1866" s="115">
        <v>0</v>
      </c>
      <c r="AA1866" s="115">
        <v>1</v>
      </c>
      <c r="AB1866" s="115">
        <v>3.6326263743219997E-2</v>
      </c>
      <c r="AC1866" s="115">
        <v>5.3402302941800003E-3</v>
      </c>
      <c r="AD1866" s="115">
        <v>14.6012323266501</v>
      </c>
      <c r="AF1866" s="115">
        <v>-1</v>
      </c>
      <c r="AG1866" s="115">
        <v>-1</v>
      </c>
      <c r="AH1866" s="115">
        <v>-1</v>
      </c>
      <c r="AI1866" s="115">
        <v>-1</v>
      </c>
      <c r="AJ1866" s="115">
        <v>0</v>
      </c>
      <c r="AM1866" s="115" t="s">
        <v>348</v>
      </c>
      <c r="AN1866" s="115">
        <v>-1</v>
      </c>
      <c r="AQ1866" s="115">
        <v>610</v>
      </c>
      <c r="AR1866" s="115" t="s">
        <v>251</v>
      </c>
      <c r="AS1866" s="115" t="s">
        <v>363</v>
      </c>
      <c r="AT1866" s="115" t="s">
        <v>296</v>
      </c>
      <c r="AV1866" s="115">
        <v>16.325496652675699</v>
      </c>
      <c r="AW1866" s="115">
        <v>1.1842037600000001E-2</v>
      </c>
    </row>
    <row r="1867" spans="1:49" x14ac:dyDescent="0.25">
      <c r="A1867" s="117">
        <v>230000</v>
      </c>
      <c r="B1867" s="117">
        <v>870000</v>
      </c>
      <c r="C1867" s="117">
        <v>870000</v>
      </c>
      <c r="D1867" s="115" t="s">
        <v>342</v>
      </c>
      <c r="E1867" s="115" t="s">
        <v>13</v>
      </c>
      <c r="F1867" s="115" t="s">
        <v>343</v>
      </c>
      <c r="G1867" s="115" t="s">
        <v>344</v>
      </c>
      <c r="H1867" s="115">
        <v>0.56000000000000005</v>
      </c>
      <c r="I1867" s="115">
        <v>0.48</v>
      </c>
      <c r="J1867" s="115" t="s">
        <v>350</v>
      </c>
      <c r="K1867" s="115">
        <v>7.7869554733780003E-2</v>
      </c>
      <c r="L1867" s="115">
        <v>3770.0825553494201</v>
      </c>
      <c r="M1867" s="115">
        <v>9.3795516827308898</v>
      </c>
      <c r="N1867" s="115">
        <v>1.3788636892584101</v>
      </c>
      <c r="O1867" s="115">
        <v>0.7303815131368</v>
      </c>
      <c r="P1867" s="115">
        <v>0.10737150152114</v>
      </c>
      <c r="Q1867" s="115">
        <v>293.57464989468002</v>
      </c>
      <c r="R1867" s="115">
        <v>1210</v>
      </c>
      <c r="S1867" s="115" t="s">
        <v>353</v>
      </c>
      <c r="T1867" s="115">
        <v>1210</v>
      </c>
      <c r="U1867" s="115" t="s">
        <v>352</v>
      </c>
      <c r="V1867" s="115" t="s">
        <v>350</v>
      </c>
      <c r="Z1867" s="115">
        <v>0</v>
      </c>
      <c r="AA1867" s="115">
        <v>1</v>
      </c>
      <c r="AB1867" s="115">
        <v>0.7303815131368</v>
      </c>
      <c r="AC1867" s="115">
        <v>0.10737150152114</v>
      </c>
      <c r="AD1867" s="115">
        <v>293.57464989468002</v>
      </c>
      <c r="AF1867" s="115">
        <v>-1</v>
      </c>
      <c r="AG1867" s="115">
        <v>-1</v>
      </c>
      <c r="AH1867" s="115">
        <v>-1</v>
      </c>
      <c r="AI1867" s="115">
        <v>-1</v>
      </c>
      <c r="AJ1867" s="115">
        <v>0</v>
      </c>
      <c r="AM1867" s="115" t="s">
        <v>348</v>
      </c>
      <c r="AN1867" s="115">
        <v>-1</v>
      </c>
      <c r="AQ1867" s="115">
        <v>610</v>
      </c>
      <c r="AR1867" s="115" t="s">
        <v>251</v>
      </c>
      <c r="AS1867" s="115" t="s">
        <v>363</v>
      </c>
      <c r="AT1867" s="115" t="s">
        <v>296</v>
      </c>
      <c r="AV1867" s="115">
        <v>104.524966491984</v>
      </c>
      <c r="AW1867" s="115">
        <v>0.2380978507</v>
      </c>
    </row>
    <row r="1868" spans="1:49" x14ac:dyDescent="0.25">
      <c r="A1868" s="117">
        <v>230000</v>
      </c>
      <c r="B1868" s="117">
        <v>870000</v>
      </c>
      <c r="C1868" s="117">
        <v>870000</v>
      </c>
      <c r="D1868" s="115" t="s">
        <v>342</v>
      </c>
      <c r="E1868" s="115" t="s">
        <v>13</v>
      </c>
      <c r="F1868" s="115" t="s">
        <v>343</v>
      </c>
      <c r="G1868" s="115" t="s">
        <v>344</v>
      </c>
      <c r="H1868" s="115">
        <v>0.56000000000000005</v>
      </c>
      <c r="I1868" s="115">
        <v>0.48</v>
      </c>
      <c r="J1868" s="115" t="s">
        <v>350</v>
      </c>
      <c r="K1868" s="115">
        <v>3.6883034736770001E-2</v>
      </c>
      <c r="L1868" s="115">
        <v>3770.0825553494201</v>
      </c>
      <c r="M1868" s="115">
        <v>9.3795516827308898</v>
      </c>
      <c r="N1868" s="115">
        <v>1.3788636892584101</v>
      </c>
      <c r="O1868" s="115">
        <v>0.34594633052953999</v>
      </c>
      <c r="P1868" s="115">
        <v>5.0856677348190001E-2</v>
      </c>
      <c r="Q1868" s="115">
        <v>139.05208584946499</v>
      </c>
      <c r="R1868" s="115">
        <v>1210</v>
      </c>
      <c r="S1868" s="115" t="s">
        <v>353</v>
      </c>
      <c r="T1868" s="115">
        <v>1210</v>
      </c>
      <c r="U1868" s="115" t="s">
        <v>352</v>
      </c>
      <c r="V1868" s="115" t="s">
        <v>350</v>
      </c>
      <c r="Z1868" s="115">
        <v>0</v>
      </c>
      <c r="AA1868" s="115">
        <v>1</v>
      </c>
      <c r="AB1868" s="115">
        <v>0.34594633052953999</v>
      </c>
      <c r="AC1868" s="115">
        <v>5.0856677348190001E-2</v>
      </c>
      <c r="AD1868" s="115">
        <v>139.05208584946499</v>
      </c>
      <c r="AF1868" s="115">
        <v>-1</v>
      </c>
      <c r="AG1868" s="115">
        <v>-1</v>
      </c>
      <c r="AH1868" s="115">
        <v>-1</v>
      </c>
      <c r="AI1868" s="115">
        <v>-1</v>
      </c>
      <c r="AJ1868" s="115">
        <v>0</v>
      </c>
      <c r="AM1868" s="115" t="s">
        <v>348</v>
      </c>
      <c r="AN1868" s="115">
        <v>-1</v>
      </c>
      <c r="AQ1868" s="115">
        <v>610</v>
      </c>
      <c r="AR1868" s="115" t="s">
        <v>251</v>
      </c>
      <c r="AS1868" s="115" t="s">
        <v>363</v>
      </c>
      <c r="AT1868" s="115" t="s">
        <v>296</v>
      </c>
      <c r="AV1868" s="115">
        <v>79.937810874623807</v>
      </c>
      <c r="AW1868" s="115">
        <v>0.1127754143</v>
      </c>
    </row>
    <row r="1869" spans="1:49" x14ac:dyDescent="0.25">
      <c r="A1869" s="117">
        <v>230000</v>
      </c>
      <c r="B1869" s="117">
        <v>870000</v>
      </c>
      <c r="C1869" s="117">
        <v>870000</v>
      </c>
      <c r="D1869" s="115" t="s">
        <v>342</v>
      </c>
      <c r="E1869" s="115" t="s">
        <v>13</v>
      </c>
      <c r="F1869" s="115" t="s">
        <v>343</v>
      </c>
      <c r="G1869" s="115" t="s">
        <v>344</v>
      </c>
      <c r="H1869" s="115">
        <v>0.56000000000000005</v>
      </c>
      <c r="I1869" s="115">
        <v>0.48</v>
      </c>
      <c r="J1869" s="115" t="s">
        <v>350</v>
      </c>
      <c r="K1869" s="115">
        <v>0.42447534640959</v>
      </c>
      <c r="L1869" s="115">
        <v>3770.0825553494201</v>
      </c>
      <c r="M1869" s="115">
        <v>9.3795516827308898</v>
      </c>
      <c r="N1869" s="115">
        <v>1.3788636892584101</v>
      </c>
      <c r="O1869" s="115">
        <v>3.9813884496938501</v>
      </c>
      <c r="P1869" s="115">
        <v>0.58529364214957003</v>
      </c>
      <c r="Q1869" s="115">
        <v>1600.3070986747</v>
      </c>
      <c r="R1869" s="115">
        <v>1210</v>
      </c>
      <c r="S1869" s="115" t="s">
        <v>353</v>
      </c>
      <c r="T1869" s="115">
        <v>1210</v>
      </c>
      <c r="U1869" s="115" t="s">
        <v>352</v>
      </c>
      <c r="V1869" s="115" t="s">
        <v>350</v>
      </c>
      <c r="Z1869" s="115">
        <v>0</v>
      </c>
      <c r="AA1869" s="115">
        <v>1</v>
      </c>
      <c r="AB1869" s="115">
        <v>3.9813884496938501</v>
      </c>
      <c r="AC1869" s="115">
        <v>0.58529364214957003</v>
      </c>
      <c r="AD1869" s="115">
        <v>1600.3070986747</v>
      </c>
      <c r="AF1869" s="115">
        <v>-1</v>
      </c>
      <c r="AG1869" s="115">
        <v>-1</v>
      </c>
      <c r="AH1869" s="115">
        <v>-1</v>
      </c>
      <c r="AI1869" s="115">
        <v>-1</v>
      </c>
      <c r="AJ1869" s="115">
        <v>0</v>
      </c>
      <c r="AM1869" s="115" t="s">
        <v>348</v>
      </c>
      <c r="AN1869" s="115">
        <v>-1</v>
      </c>
      <c r="AQ1869" s="115">
        <v>610</v>
      </c>
      <c r="AR1869" s="115" t="s">
        <v>251</v>
      </c>
      <c r="AS1869" s="115" t="s">
        <v>363</v>
      </c>
      <c r="AT1869" s="115" t="s">
        <v>296</v>
      </c>
      <c r="AV1869" s="115">
        <v>168.007595632982</v>
      </c>
      <c r="AW1869" s="115">
        <v>1.2978970792</v>
      </c>
    </row>
    <row r="1870" spans="1:49" x14ac:dyDescent="0.25">
      <c r="A1870" s="117">
        <v>230000</v>
      </c>
      <c r="B1870" s="117">
        <v>870000</v>
      </c>
      <c r="C1870" s="117">
        <v>870000</v>
      </c>
      <c r="D1870" s="115" t="s">
        <v>342</v>
      </c>
      <c r="E1870" s="115" t="s">
        <v>13</v>
      </c>
      <c r="F1870" s="115" t="s">
        <v>343</v>
      </c>
      <c r="G1870" s="115" t="s">
        <v>344</v>
      </c>
      <c r="H1870" s="115">
        <v>0.56000000000000005</v>
      </c>
      <c r="I1870" s="115">
        <v>0.48</v>
      </c>
      <c r="J1870" s="115" t="s">
        <v>350</v>
      </c>
      <c r="K1870" s="115">
        <v>8.7470112832200003E-3</v>
      </c>
      <c r="L1870" s="115">
        <v>3770.0825553494201</v>
      </c>
      <c r="M1870" s="115">
        <v>9.3795516827308898</v>
      </c>
      <c r="N1870" s="115">
        <v>1.3788636892584101</v>
      </c>
      <c r="O1870" s="115">
        <v>8.204304440047E-2</v>
      </c>
      <c r="P1870" s="115">
        <v>1.206093624797E-2</v>
      </c>
      <c r="Q1870" s="115">
        <v>32.976954650346201</v>
      </c>
      <c r="R1870" s="115">
        <v>1210</v>
      </c>
      <c r="S1870" s="115" t="s">
        <v>353</v>
      </c>
      <c r="T1870" s="115">
        <v>1210</v>
      </c>
      <c r="U1870" s="115" t="s">
        <v>352</v>
      </c>
      <c r="V1870" s="115" t="s">
        <v>350</v>
      </c>
      <c r="Z1870" s="115">
        <v>0</v>
      </c>
      <c r="AA1870" s="115">
        <v>1</v>
      </c>
      <c r="AB1870" s="115">
        <v>8.204304440047E-2</v>
      </c>
      <c r="AC1870" s="115">
        <v>1.206093624797E-2</v>
      </c>
      <c r="AD1870" s="115">
        <v>32.976954650347899</v>
      </c>
      <c r="AF1870" s="115">
        <v>-1</v>
      </c>
      <c r="AG1870" s="115">
        <v>-1</v>
      </c>
      <c r="AH1870" s="115">
        <v>-1</v>
      </c>
      <c r="AI1870" s="115">
        <v>-1</v>
      </c>
      <c r="AJ1870" s="115">
        <v>0</v>
      </c>
      <c r="AM1870" s="115" t="s">
        <v>348</v>
      </c>
      <c r="AN1870" s="115">
        <v>-1</v>
      </c>
      <c r="AQ1870" s="115">
        <v>610</v>
      </c>
      <c r="AR1870" s="115" t="s">
        <v>251</v>
      </c>
      <c r="AS1870" s="115" t="s">
        <v>363</v>
      </c>
      <c r="AT1870" s="115" t="s">
        <v>296</v>
      </c>
      <c r="AV1870" s="115">
        <v>28.7621704836479</v>
      </c>
      <c r="AW1870" s="115">
        <v>2.67452998E-2</v>
      </c>
    </row>
    <row r="1871" spans="1:49" x14ac:dyDescent="0.25">
      <c r="A1871" s="117">
        <v>230000</v>
      </c>
      <c r="B1871" s="117">
        <v>870000</v>
      </c>
      <c r="C1871" s="117">
        <v>870000</v>
      </c>
      <c r="D1871" s="115" t="s">
        <v>342</v>
      </c>
      <c r="E1871" s="115" t="s">
        <v>13</v>
      </c>
      <c r="F1871" s="115" t="s">
        <v>343</v>
      </c>
      <c r="G1871" s="115" t="s">
        <v>344</v>
      </c>
      <c r="H1871" s="115">
        <v>0.56000000000000005</v>
      </c>
      <c r="I1871" s="115">
        <v>0.48</v>
      </c>
      <c r="J1871" s="115" t="s">
        <v>350</v>
      </c>
      <c r="K1871" s="115">
        <v>6.5915585598569998E-2</v>
      </c>
      <c r="L1871" s="115">
        <v>3770.0825553494201</v>
      </c>
      <c r="M1871" s="115">
        <v>9.3795516827308898</v>
      </c>
      <c r="N1871" s="115">
        <v>1.3788636892584101</v>
      </c>
      <c r="O1871" s="115">
        <v>0.61825864181930001</v>
      </c>
      <c r="P1871" s="115">
        <v>9.0888607538079993E-2</v>
      </c>
      <c r="Q1871" s="115">
        <v>248.50719939082899</v>
      </c>
      <c r="R1871" s="115">
        <v>1210</v>
      </c>
      <c r="S1871" s="115" t="s">
        <v>353</v>
      </c>
      <c r="T1871" s="115">
        <v>1210</v>
      </c>
      <c r="U1871" s="115" t="s">
        <v>352</v>
      </c>
      <c r="V1871" s="115" t="s">
        <v>350</v>
      </c>
      <c r="Z1871" s="115">
        <v>0</v>
      </c>
      <c r="AA1871" s="115">
        <v>1</v>
      </c>
      <c r="AB1871" s="115">
        <v>0.61825864181930001</v>
      </c>
      <c r="AC1871" s="115">
        <v>9.0888607538079993E-2</v>
      </c>
      <c r="AD1871" s="115">
        <v>248.50719939082899</v>
      </c>
      <c r="AF1871" s="115">
        <v>-1</v>
      </c>
      <c r="AG1871" s="115">
        <v>-1</v>
      </c>
      <c r="AH1871" s="115">
        <v>-1</v>
      </c>
      <c r="AI1871" s="115">
        <v>-1</v>
      </c>
      <c r="AJ1871" s="115">
        <v>0</v>
      </c>
      <c r="AM1871" s="115" t="s">
        <v>348</v>
      </c>
      <c r="AN1871" s="115">
        <v>-1</v>
      </c>
      <c r="AQ1871" s="115">
        <v>610</v>
      </c>
      <c r="AR1871" s="115" t="s">
        <v>251</v>
      </c>
      <c r="AS1871" s="115" t="s">
        <v>363</v>
      </c>
      <c r="AT1871" s="115" t="s">
        <v>296</v>
      </c>
      <c r="AV1871" s="115">
        <v>106.12230018335001</v>
      </c>
      <c r="AW1871" s="115">
        <v>0.20154679589999999</v>
      </c>
    </row>
    <row r="1872" spans="1:49" x14ac:dyDescent="0.25">
      <c r="A1872" s="117">
        <v>230000</v>
      </c>
      <c r="B1872" s="117">
        <v>870000</v>
      </c>
      <c r="C1872" s="117">
        <v>870000</v>
      </c>
      <c r="D1872" s="115" t="s">
        <v>342</v>
      </c>
      <c r="E1872" s="115" t="s">
        <v>13</v>
      </c>
      <c r="F1872" s="115" t="s">
        <v>343</v>
      </c>
      <c r="G1872" s="115" t="s">
        <v>344</v>
      </c>
      <c r="H1872" s="115">
        <v>0.56000000000000005</v>
      </c>
      <c r="I1872" s="115">
        <v>0.48</v>
      </c>
      <c r="J1872" s="115" t="s">
        <v>345</v>
      </c>
      <c r="K1872" s="115">
        <v>7.4644570613999997E-4</v>
      </c>
      <c r="L1872" s="115">
        <v>3770.0825557707499</v>
      </c>
      <c r="M1872" s="115">
        <v>9.3795516837791304</v>
      </c>
      <c r="N1872" s="115">
        <v>1.3788636894125099</v>
      </c>
      <c r="O1872" s="115">
        <v>7.0013260799199999E-3</v>
      </c>
      <c r="P1872" s="115">
        <v>1.02924688032E-3</v>
      </c>
      <c r="Q1872" s="115">
        <v>2.8141619355672498</v>
      </c>
      <c r="R1872" s="115">
        <v>1200</v>
      </c>
      <c r="S1872" s="115" t="s">
        <v>351</v>
      </c>
      <c r="T1872" s="115">
        <v>1200</v>
      </c>
      <c r="U1872" s="115" t="s">
        <v>347</v>
      </c>
      <c r="V1872" s="115" t="s">
        <v>345</v>
      </c>
      <c r="Z1872" s="115">
        <v>0</v>
      </c>
      <c r="AA1872" s="115">
        <v>1</v>
      </c>
      <c r="AB1872" s="115">
        <v>7.0013260799199999E-3</v>
      </c>
      <c r="AC1872" s="115">
        <v>1.02924688032E-3</v>
      </c>
      <c r="AD1872" s="115">
        <v>2.8141619355683698</v>
      </c>
      <c r="AF1872" s="115">
        <v>-1</v>
      </c>
      <c r="AG1872" s="115">
        <v>-1</v>
      </c>
      <c r="AH1872" s="115">
        <v>-1</v>
      </c>
      <c r="AI1872" s="115">
        <v>-1</v>
      </c>
      <c r="AJ1872" s="115">
        <v>0</v>
      </c>
      <c r="AM1872" s="115" t="s">
        <v>348</v>
      </c>
      <c r="AN1872" s="115">
        <v>-1</v>
      </c>
      <c r="AQ1872" s="115">
        <v>610</v>
      </c>
      <c r="AR1872" s="115" t="s">
        <v>251</v>
      </c>
      <c r="AS1872" s="115" t="s">
        <v>363</v>
      </c>
      <c r="AT1872" s="115" t="s">
        <v>296</v>
      </c>
      <c r="AV1872" s="115">
        <v>9.4775711107241101</v>
      </c>
      <c r="AW1872" s="115">
        <v>2.2823698000000001E-3</v>
      </c>
    </row>
    <row r="1873" spans="1:49" x14ac:dyDescent="0.25">
      <c r="A1873" s="117">
        <v>230000</v>
      </c>
      <c r="B1873" s="117">
        <v>870000</v>
      </c>
      <c r="C1873" s="117">
        <v>870000</v>
      </c>
      <c r="D1873" s="115" t="s">
        <v>342</v>
      </c>
      <c r="E1873" s="115" t="s">
        <v>13</v>
      </c>
      <c r="F1873" s="115" t="s">
        <v>343</v>
      </c>
      <c r="G1873" s="115" t="s">
        <v>344</v>
      </c>
      <c r="H1873" s="115">
        <v>0.56000000000000005</v>
      </c>
      <c r="I1873" s="115">
        <v>0.48</v>
      </c>
      <c r="J1873" s="115" t="s">
        <v>350</v>
      </c>
      <c r="K1873" s="115">
        <v>6.7533042756299996E-2</v>
      </c>
      <c r="L1873" s="115">
        <v>3770.0825557707499</v>
      </c>
      <c r="M1873" s="115">
        <v>9.3795516837791304</v>
      </c>
      <c r="N1873" s="115">
        <v>1.3788636894125099</v>
      </c>
      <c r="O1873" s="115">
        <v>0.63342966489557995</v>
      </c>
      <c r="P1873" s="115">
        <v>9.3118860492200001E-2</v>
      </c>
      <c r="Q1873" s="115">
        <v>254.60514643364701</v>
      </c>
      <c r="R1873" s="115">
        <v>1210</v>
      </c>
      <c r="S1873" s="115" t="s">
        <v>353</v>
      </c>
      <c r="T1873" s="115">
        <v>1210</v>
      </c>
      <c r="U1873" s="115" t="s">
        <v>352</v>
      </c>
      <c r="V1873" s="115" t="s">
        <v>350</v>
      </c>
      <c r="Z1873" s="115">
        <v>0</v>
      </c>
      <c r="AA1873" s="115">
        <v>1</v>
      </c>
      <c r="AB1873" s="115">
        <v>0.63342966489557995</v>
      </c>
      <c r="AC1873" s="115">
        <v>9.3118860492200001E-2</v>
      </c>
      <c r="AD1873" s="115">
        <v>254.60514643364701</v>
      </c>
      <c r="AF1873" s="115">
        <v>-1</v>
      </c>
      <c r="AG1873" s="115">
        <v>-1</v>
      </c>
      <c r="AH1873" s="115">
        <v>-1</v>
      </c>
      <c r="AI1873" s="115">
        <v>-1</v>
      </c>
      <c r="AJ1873" s="115">
        <v>0</v>
      </c>
      <c r="AM1873" s="115" t="s">
        <v>348</v>
      </c>
      <c r="AN1873" s="115">
        <v>-1</v>
      </c>
      <c r="AQ1873" s="115">
        <v>610</v>
      </c>
      <c r="AR1873" s="115" t="s">
        <v>251</v>
      </c>
      <c r="AS1873" s="115" t="s">
        <v>363</v>
      </c>
      <c r="AT1873" s="115" t="s">
        <v>296</v>
      </c>
      <c r="AV1873" s="115">
        <v>69.518143770397401</v>
      </c>
      <c r="AW1873" s="115">
        <v>0.20649241400000001</v>
      </c>
    </row>
    <row r="1874" spans="1:49" x14ac:dyDescent="0.25">
      <c r="A1874" s="117">
        <v>230000</v>
      </c>
      <c r="B1874" s="117">
        <v>870000</v>
      </c>
      <c r="C1874" s="117">
        <v>870000</v>
      </c>
      <c r="D1874" s="115" t="s">
        <v>342</v>
      </c>
      <c r="E1874" s="115" t="s">
        <v>13</v>
      </c>
      <c r="F1874" s="115" t="s">
        <v>343</v>
      </c>
      <c r="G1874" s="115" t="s">
        <v>344</v>
      </c>
      <c r="H1874" s="115">
        <v>0.56000000000000005</v>
      </c>
      <c r="I1874" s="115">
        <v>0.48</v>
      </c>
      <c r="J1874" s="115" t="s">
        <v>350</v>
      </c>
      <c r="K1874" s="115">
        <v>0.19731462614358999</v>
      </c>
      <c r="L1874" s="115">
        <v>3770.0825557707499</v>
      </c>
      <c r="M1874" s="115">
        <v>9.3795516837791304</v>
      </c>
      <c r="N1874" s="115">
        <v>1.3788636894125099</v>
      </c>
      <c r="O1874" s="115">
        <v>1.8507227338794101</v>
      </c>
      <c r="P1874" s="115">
        <v>0.27206997337941002</v>
      </c>
      <c r="Q1874" s="115">
        <v>743.89243002240005</v>
      </c>
      <c r="R1874" s="115">
        <v>1210</v>
      </c>
      <c r="S1874" s="115" t="s">
        <v>353</v>
      </c>
      <c r="T1874" s="115">
        <v>1210</v>
      </c>
      <c r="U1874" s="115" t="s">
        <v>352</v>
      </c>
      <c r="V1874" s="115" t="s">
        <v>350</v>
      </c>
      <c r="Z1874" s="115">
        <v>0</v>
      </c>
      <c r="AA1874" s="115">
        <v>1</v>
      </c>
      <c r="AB1874" s="115">
        <v>1.8507227338794101</v>
      </c>
      <c r="AC1874" s="115">
        <v>0.27206997337941002</v>
      </c>
      <c r="AD1874" s="115">
        <v>743.89243002240005</v>
      </c>
      <c r="AF1874" s="115">
        <v>-1</v>
      </c>
      <c r="AG1874" s="115">
        <v>-1</v>
      </c>
      <c r="AH1874" s="115">
        <v>-1</v>
      </c>
      <c r="AI1874" s="115">
        <v>-1</v>
      </c>
      <c r="AJ1874" s="115">
        <v>0</v>
      </c>
      <c r="AM1874" s="115" t="s">
        <v>348</v>
      </c>
      <c r="AN1874" s="115">
        <v>-1</v>
      </c>
      <c r="AQ1874" s="115">
        <v>610</v>
      </c>
      <c r="AR1874" s="115" t="s">
        <v>251</v>
      </c>
      <c r="AS1874" s="115" t="s">
        <v>363</v>
      </c>
      <c r="AT1874" s="115" t="s">
        <v>296</v>
      </c>
      <c r="AV1874" s="115">
        <v>116.625212507673</v>
      </c>
      <c r="AW1874" s="115">
        <v>0.60331908359999997</v>
      </c>
    </row>
    <row r="1875" spans="1:49" x14ac:dyDescent="0.25">
      <c r="A1875" s="117">
        <v>230000</v>
      </c>
      <c r="B1875" s="117">
        <v>870000</v>
      </c>
      <c r="C1875" s="117">
        <v>870000</v>
      </c>
      <c r="D1875" s="115" t="s">
        <v>342</v>
      </c>
      <c r="E1875" s="115" t="s">
        <v>13</v>
      </c>
      <c r="F1875" s="115" t="s">
        <v>343</v>
      </c>
      <c r="G1875" s="115" t="s">
        <v>344</v>
      </c>
      <c r="H1875" s="115">
        <v>0.56000000000000005</v>
      </c>
      <c r="I1875" s="115">
        <v>0.48</v>
      </c>
      <c r="J1875" s="115" t="s">
        <v>350</v>
      </c>
      <c r="K1875" s="115">
        <v>4.6081544861699998E-2</v>
      </c>
      <c r="L1875" s="115">
        <v>3770.0825557707499</v>
      </c>
      <c r="M1875" s="115">
        <v>9.3795516837791304</v>
      </c>
      <c r="N1875" s="115">
        <v>1.3788636894125099</v>
      </c>
      <c r="O1875" s="115">
        <v>0.43222423169871999</v>
      </c>
      <c r="P1875" s="115">
        <v>6.3540168961829999E-2</v>
      </c>
      <c r="Q1875" s="115">
        <v>173.73122842607</v>
      </c>
      <c r="R1875" s="115">
        <v>1210</v>
      </c>
      <c r="S1875" s="115" t="s">
        <v>353</v>
      </c>
      <c r="T1875" s="115">
        <v>1210</v>
      </c>
      <c r="U1875" s="115" t="s">
        <v>352</v>
      </c>
      <c r="V1875" s="115" t="s">
        <v>350</v>
      </c>
      <c r="Z1875" s="115">
        <v>0</v>
      </c>
      <c r="AA1875" s="115">
        <v>1</v>
      </c>
      <c r="AB1875" s="115">
        <v>0.43222423169871999</v>
      </c>
      <c r="AC1875" s="115">
        <v>6.3540168961829999E-2</v>
      </c>
      <c r="AD1875" s="115">
        <v>173.73122842606901</v>
      </c>
      <c r="AF1875" s="115">
        <v>-1</v>
      </c>
      <c r="AG1875" s="115">
        <v>-1</v>
      </c>
      <c r="AH1875" s="115">
        <v>-1</v>
      </c>
      <c r="AI1875" s="115">
        <v>-1</v>
      </c>
      <c r="AJ1875" s="115">
        <v>0</v>
      </c>
      <c r="AM1875" s="115" t="s">
        <v>348</v>
      </c>
      <c r="AN1875" s="115">
        <v>-1</v>
      </c>
      <c r="AQ1875" s="115">
        <v>610</v>
      </c>
      <c r="AR1875" s="115" t="s">
        <v>251</v>
      </c>
      <c r="AS1875" s="115" t="s">
        <v>363</v>
      </c>
      <c r="AT1875" s="115" t="s">
        <v>296</v>
      </c>
      <c r="AV1875" s="115">
        <v>69.978292980251595</v>
      </c>
      <c r="AW1875" s="115">
        <v>0.14090123960000001</v>
      </c>
    </row>
    <row r="1876" spans="1:49" x14ac:dyDescent="0.25">
      <c r="A1876" s="117">
        <v>230000</v>
      </c>
      <c r="B1876" s="117">
        <v>870000</v>
      </c>
      <c r="C1876" s="117">
        <v>870000</v>
      </c>
      <c r="D1876" s="115" t="s">
        <v>342</v>
      </c>
      <c r="E1876" s="115" t="s">
        <v>13</v>
      </c>
      <c r="F1876" s="115" t="s">
        <v>343</v>
      </c>
      <c r="G1876" s="115" t="s">
        <v>344</v>
      </c>
      <c r="H1876" s="115">
        <v>0.56000000000000005</v>
      </c>
      <c r="I1876" s="115">
        <v>0.48</v>
      </c>
      <c r="J1876" s="115" t="s">
        <v>350</v>
      </c>
      <c r="K1876" s="115">
        <v>0.30572539041097002</v>
      </c>
      <c r="L1876" s="115">
        <v>3770.0825557707499</v>
      </c>
      <c r="M1876" s="115">
        <v>9.3795516837791304</v>
      </c>
      <c r="N1876" s="115">
        <v>1.3788636894125099</v>
      </c>
      <c r="O1876" s="115">
        <v>2.8675671004032801</v>
      </c>
      <c r="P1876" s="115">
        <v>0.42155363976915</v>
      </c>
      <c r="Q1876" s="115">
        <v>1152.6099612446101</v>
      </c>
      <c r="R1876" s="115">
        <v>1210</v>
      </c>
      <c r="S1876" s="115" t="s">
        <v>353</v>
      </c>
      <c r="T1876" s="115">
        <v>1210</v>
      </c>
      <c r="U1876" s="115" t="s">
        <v>352</v>
      </c>
      <c r="V1876" s="115" t="s">
        <v>350</v>
      </c>
      <c r="Z1876" s="115">
        <v>0</v>
      </c>
      <c r="AA1876" s="115">
        <v>1</v>
      </c>
      <c r="AB1876" s="115">
        <v>2.8675671004032801</v>
      </c>
      <c r="AC1876" s="115">
        <v>0.42155363976915</v>
      </c>
      <c r="AD1876" s="115">
        <v>1152.6099612446101</v>
      </c>
      <c r="AF1876" s="115">
        <v>-1</v>
      </c>
      <c r="AG1876" s="115">
        <v>-1</v>
      </c>
      <c r="AH1876" s="115">
        <v>-1</v>
      </c>
      <c r="AI1876" s="115">
        <v>-1</v>
      </c>
      <c r="AJ1876" s="115">
        <v>0</v>
      </c>
      <c r="AM1876" s="115" t="s">
        <v>348</v>
      </c>
      <c r="AN1876" s="115">
        <v>-1</v>
      </c>
      <c r="AQ1876" s="115">
        <v>610</v>
      </c>
      <c r="AR1876" s="115" t="s">
        <v>251</v>
      </c>
      <c r="AS1876" s="115" t="s">
        <v>363</v>
      </c>
      <c r="AT1876" s="115" t="s">
        <v>296</v>
      </c>
      <c r="AV1876" s="115">
        <v>143.154461207586</v>
      </c>
      <c r="AW1876" s="115">
        <v>0.93480126620000004</v>
      </c>
    </row>
    <row r="1877" spans="1:49" x14ac:dyDescent="0.25">
      <c r="A1877" s="117">
        <v>230000</v>
      </c>
      <c r="B1877" s="117">
        <v>870000</v>
      </c>
      <c r="C1877" s="117">
        <v>870000</v>
      </c>
      <c r="D1877" s="115" t="s">
        <v>342</v>
      </c>
      <c r="E1877" s="115" t="s">
        <v>13</v>
      </c>
      <c r="F1877" s="115" t="s">
        <v>343</v>
      </c>
      <c r="G1877" s="115" t="s">
        <v>344</v>
      </c>
      <c r="H1877" s="115">
        <v>0.56000000000000005</v>
      </c>
      <c r="I1877" s="115">
        <v>0.48</v>
      </c>
      <c r="J1877" s="115" t="s">
        <v>345</v>
      </c>
      <c r="K1877" s="115">
        <v>3.6240374315999998E-4</v>
      </c>
      <c r="L1877" s="115">
        <v>3770.0825557707499</v>
      </c>
      <c r="M1877" s="115">
        <v>9.3795516837791304</v>
      </c>
      <c r="N1877" s="115">
        <v>1.3788636894125099</v>
      </c>
      <c r="O1877" s="115">
        <v>3.3991846394400001E-3</v>
      </c>
      <c r="P1877" s="115">
        <v>4.9970536236E-4</v>
      </c>
      <c r="Q1877" s="115">
        <v>1.3662920302674699</v>
      </c>
      <c r="R1877" s="115">
        <v>1210</v>
      </c>
      <c r="S1877" s="115" t="s">
        <v>353</v>
      </c>
      <c r="T1877" s="115">
        <v>1210</v>
      </c>
      <c r="U1877" s="115" t="s">
        <v>347</v>
      </c>
      <c r="V1877" s="115" t="s">
        <v>345</v>
      </c>
      <c r="Z1877" s="115">
        <v>0</v>
      </c>
      <c r="AA1877" s="115">
        <v>1</v>
      </c>
      <c r="AB1877" s="115">
        <v>3.3991846394400001E-3</v>
      </c>
      <c r="AC1877" s="115">
        <v>4.9970536236E-4</v>
      </c>
      <c r="AD1877" s="115">
        <v>1.3662920302688999</v>
      </c>
      <c r="AF1877" s="115">
        <v>-1</v>
      </c>
      <c r="AG1877" s="115">
        <v>-1</v>
      </c>
      <c r="AH1877" s="115">
        <v>-1</v>
      </c>
      <c r="AI1877" s="115">
        <v>-1</v>
      </c>
      <c r="AJ1877" s="115">
        <v>0</v>
      </c>
      <c r="AM1877" s="115" t="s">
        <v>348</v>
      </c>
      <c r="AN1877" s="115">
        <v>-1</v>
      </c>
      <c r="AQ1877" s="115">
        <v>610</v>
      </c>
      <c r="AR1877" s="115" t="s">
        <v>251</v>
      </c>
      <c r="AS1877" s="115" t="s">
        <v>363</v>
      </c>
      <c r="AT1877" s="115" t="s">
        <v>296</v>
      </c>
      <c r="AV1877" s="115">
        <v>10.281771391640801</v>
      </c>
      <c r="AW1877" s="115">
        <v>1.1081038000000001E-3</v>
      </c>
    </row>
    <row r="1878" spans="1:49" x14ac:dyDescent="0.25">
      <c r="A1878" s="117">
        <v>230000</v>
      </c>
      <c r="B1878" s="117">
        <v>870000</v>
      </c>
      <c r="C1878" s="117">
        <v>870000</v>
      </c>
      <c r="D1878" s="115" t="s">
        <v>342</v>
      </c>
      <c r="E1878" s="115" t="s">
        <v>13</v>
      </c>
      <c r="F1878" s="115" t="s">
        <v>343</v>
      </c>
      <c r="G1878" s="115" t="s">
        <v>344</v>
      </c>
      <c r="H1878" s="115">
        <v>0.56000000000000005</v>
      </c>
      <c r="I1878" s="115">
        <v>0.48</v>
      </c>
      <c r="J1878" s="115" t="s">
        <v>350</v>
      </c>
      <c r="K1878" s="115">
        <v>9.9823966877240003E-2</v>
      </c>
      <c r="L1878" s="115">
        <v>3798.4574477894198</v>
      </c>
      <c r="M1878" s="115">
        <v>9.4459340857146099</v>
      </c>
      <c r="N1878" s="115">
        <v>1.3884790303794301</v>
      </c>
      <c r="O1878" s="115">
        <v>0.94293061129702005</v>
      </c>
      <c r="P1878" s="115">
        <v>0.13860348473834</v>
      </c>
      <c r="Q1878" s="115">
        <v>379.17709045276001</v>
      </c>
      <c r="R1878" s="115">
        <v>1200</v>
      </c>
      <c r="S1878" s="115" t="s">
        <v>351</v>
      </c>
      <c r="T1878" s="115">
        <v>1200</v>
      </c>
      <c r="U1878" s="115" t="s">
        <v>352</v>
      </c>
      <c r="V1878" s="115" t="s">
        <v>350</v>
      </c>
      <c r="Z1878" s="115">
        <v>0</v>
      </c>
      <c r="AA1878" s="115">
        <v>1</v>
      </c>
      <c r="AB1878" s="115">
        <v>0.94293061129702005</v>
      </c>
      <c r="AC1878" s="115">
        <v>0.13860348473834</v>
      </c>
      <c r="AD1878" s="115">
        <v>379.17709045275899</v>
      </c>
      <c r="AF1878" s="115">
        <v>-1</v>
      </c>
      <c r="AG1878" s="115">
        <v>-1</v>
      </c>
      <c r="AH1878" s="115">
        <v>-1</v>
      </c>
      <c r="AI1878" s="115">
        <v>-1</v>
      </c>
      <c r="AJ1878" s="115">
        <v>0</v>
      </c>
      <c r="AM1878" s="115" t="s">
        <v>348</v>
      </c>
      <c r="AN1878" s="115">
        <v>-1</v>
      </c>
      <c r="AQ1878" s="115">
        <v>610</v>
      </c>
      <c r="AR1878" s="115" t="s">
        <v>251</v>
      </c>
      <c r="AS1878" s="115" t="s">
        <v>363</v>
      </c>
      <c r="AT1878" s="115" t="s">
        <v>296</v>
      </c>
      <c r="AV1878" s="115">
        <v>91.748244828564594</v>
      </c>
      <c r="AW1878" s="115">
        <v>0.30752399870000002</v>
      </c>
    </row>
    <row r="1879" spans="1:49" x14ac:dyDescent="0.25">
      <c r="A1879" s="117">
        <v>230000</v>
      </c>
      <c r="B1879" s="117">
        <v>870000</v>
      </c>
      <c r="C1879" s="117">
        <v>870000</v>
      </c>
      <c r="D1879" s="115" t="s">
        <v>342</v>
      </c>
      <c r="E1879" s="115" t="s">
        <v>13</v>
      </c>
      <c r="F1879" s="115" t="s">
        <v>343</v>
      </c>
      <c r="G1879" s="115" t="s">
        <v>344</v>
      </c>
      <c r="H1879" s="115">
        <v>0.56000000000000005</v>
      </c>
      <c r="I1879" s="115">
        <v>0.48</v>
      </c>
      <c r="J1879" s="115" t="s">
        <v>364</v>
      </c>
      <c r="K1879" s="115">
        <v>7.1387973446270001E-2</v>
      </c>
      <c r="L1879" s="115">
        <v>3798.4574477894198</v>
      </c>
      <c r="M1879" s="115">
        <v>9.4459340857146099</v>
      </c>
      <c r="N1879" s="115">
        <v>1.3884790303794301</v>
      </c>
      <c r="O1879" s="115">
        <v>0.67432609168627999</v>
      </c>
      <c r="P1879" s="115">
        <v>9.9120704151440003E-2</v>
      </c>
      <c r="Q1879" s="115">
        <v>271.16417941960799</v>
      </c>
      <c r="R1879" s="115">
        <v>1200</v>
      </c>
      <c r="S1879" s="115" t="s">
        <v>351</v>
      </c>
      <c r="T1879" s="115">
        <v>1200</v>
      </c>
      <c r="U1879" s="115" t="s">
        <v>365</v>
      </c>
      <c r="V1879" s="115" t="s">
        <v>364</v>
      </c>
      <c r="Z1879" s="115">
        <v>0</v>
      </c>
      <c r="AA1879" s="115">
        <v>1</v>
      </c>
      <c r="AB1879" s="115">
        <v>0.67432609168627999</v>
      </c>
      <c r="AC1879" s="115">
        <v>9.9120704151440003E-2</v>
      </c>
      <c r="AD1879" s="115">
        <v>472.27104566338102</v>
      </c>
      <c r="AF1879" s="115">
        <v>-1</v>
      </c>
      <c r="AG1879" s="115">
        <v>-1</v>
      </c>
      <c r="AH1879" s="115">
        <v>-1</v>
      </c>
      <c r="AI1879" s="115">
        <v>-1</v>
      </c>
      <c r="AJ1879" s="115">
        <v>0</v>
      </c>
      <c r="AM1879" s="115" t="s">
        <v>348</v>
      </c>
      <c r="AN1879" s="115">
        <v>-1</v>
      </c>
      <c r="AQ1879" s="115">
        <v>610</v>
      </c>
      <c r="AR1879" s="115" t="s">
        <v>251</v>
      </c>
      <c r="AS1879" s="115" t="s">
        <v>363</v>
      </c>
      <c r="AT1879" s="115" t="s">
        <v>296</v>
      </c>
      <c r="AV1879" s="115">
        <v>67.810647649944002</v>
      </c>
      <c r="AW1879" s="115">
        <v>0.38302598999999998</v>
      </c>
    </row>
    <row r="1880" spans="1:49" x14ac:dyDescent="0.25">
      <c r="A1880" s="117">
        <v>230000</v>
      </c>
      <c r="B1880" s="117">
        <v>870000</v>
      </c>
      <c r="C1880" s="117">
        <v>870000</v>
      </c>
      <c r="D1880" s="115" t="s">
        <v>342</v>
      </c>
      <c r="E1880" s="115" t="s">
        <v>13</v>
      </c>
      <c r="F1880" s="115" t="s">
        <v>343</v>
      </c>
      <c r="G1880" s="115" t="s">
        <v>344</v>
      </c>
      <c r="H1880" s="115">
        <v>0.56000000000000005</v>
      </c>
      <c r="I1880" s="115">
        <v>0.48</v>
      </c>
      <c r="J1880" s="115" t="s">
        <v>350</v>
      </c>
      <c r="K1880" s="115">
        <v>1.036240494099E-2</v>
      </c>
      <c r="L1880" s="115">
        <v>3798.4574477894198</v>
      </c>
      <c r="M1880" s="115">
        <v>9.4459340857146099</v>
      </c>
      <c r="N1880" s="115">
        <v>1.3884790303794301</v>
      </c>
      <c r="O1880" s="115">
        <v>9.7882594042090001E-2</v>
      </c>
      <c r="P1880" s="115">
        <v>1.438798196486E-2</v>
      </c>
      <c r="Q1880" s="115">
        <v>39.361154225120998</v>
      </c>
      <c r="R1880" s="115">
        <v>1210</v>
      </c>
      <c r="S1880" s="115" t="s">
        <v>353</v>
      </c>
      <c r="T1880" s="115">
        <v>1210</v>
      </c>
      <c r="U1880" s="115" t="s">
        <v>352</v>
      </c>
      <c r="V1880" s="115" t="s">
        <v>350</v>
      </c>
      <c r="Z1880" s="115">
        <v>0</v>
      </c>
      <c r="AA1880" s="115">
        <v>1</v>
      </c>
      <c r="AB1880" s="115">
        <v>9.7882594042090001E-2</v>
      </c>
      <c r="AC1880" s="115">
        <v>1.438798196486E-2</v>
      </c>
      <c r="AD1880" s="115">
        <v>39.361154225119797</v>
      </c>
      <c r="AF1880" s="115">
        <v>-1</v>
      </c>
      <c r="AG1880" s="115">
        <v>-1</v>
      </c>
      <c r="AH1880" s="115">
        <v>-1</v>
      </c>
      <c r="AI1880" s="115">
        <v>-1</v>
      </c>
      <c r="AJ1880" s="115">
        <v>0</v>
      </c>
      <c r="AM1880" s="115" t="s">
        <v>348</v>
      </c>
      <c r="AN1880" s="115">
        <v>-1</v>
      </c>
      <c r="AQ1880" s="115">
        <v>610</v>
      </c>
      <c r="AR1880" s="115" t="s">
        <v>251</v>
      </c>
      <c r="AS1880" s="115" t="s">
        <v>363</v>
      </c>
      <c r="AT1880" s="115" t="s">
        <v>296</v>
      </c>
      <c r="AV1880" s="115">
        <v>41.892946974117002</v>
      </c>
      <c r="AW1880" s="115">
        <v>3.1923077199999997E-2</v>
      </c>
    </row>
    <row r="1881" spans="1:49" x14ac:dyDescent="0.25">
      <c r="A1881" s="117">
        <v>230000</v>
      </c>
      <c r="B1881" s="117">
        <v>870000</v>
      </c>
      <c r="C1881" s="117">
        <v>870000</v>
      </c>
      <c r="D1881" s="115" t="s">
        <v>342</v>
      </c>
      <c r="E1881" s="115" t="s">
        <v>13</v>
      </c>
      <c r="F1881" s="115" t="s">
        <v>343</v>
      </c>
      <c r="G1881" s="115" t="s">
        <v>344</v>
      </c>
      <c r="H1881" s="115">
        <v>0.56000000000000005</v>
      </c>
      <c r="I1881" s="115">
        <v>0.48</v>
      </c>
      <c r="J1881" s="115" t="s">
        <v>364</v>
      </c>
      <c r="K1881" s="115">
        <v>6.3927361026699997E-3</v>
      </c>
      <c r="L1881" s="115">
        <v>3798.4574477894198</v>
      </c>
      <c r="M1881" s="115">
        <v>9.4459340857146099</v>
      </c>
      <c r="N1881" s="115">
        <v>1.3884790303794301</v>
      </c>
      <c r="O1881" s="115">
        <v>6.0385363853239997E-2</v>
      </c>
      <c r="P1881" s="115">
        <v>8.8761800253099998E-3</v>
      </c>
      <c r="Q1881" s="115">
        <v>24.282536060961998</v>
      </c>
      <c r="R1881" s="115">
        <v>1210</v>
      </c>
      <c r="S1881" s="115" t="s">
        <v>353</v>
      </c>
      <c r="T1881" s="115">
        <v>1210</v>
      </c>
      <c r="U1881" s="115" t="s">
        <v>365</v>
      </c>
      <c r="V1881" s="115" t="s">
        <v>364</v>
      </c>
      <c r="Z1881" s="115">
        <v>0</v>
      </c>
      <c r="AA1881" s="115">
        <v>1</v>
      </c>
      <c r="AB1881" s="115">
        <v>6.0385363853239997E-2</v>
      </c>
      <c r="AC1881" s="115">
        <v>8.8761800253099998E-3</v>
      </c>
      <c r="AD1881" s="115">
        <v>24.282536060961</v>
      </c>
      <c r="AF1881" s="115">
        <v>-1</v>
      </c>
      <c r="AG1881" s="115">
        <v>-1</v>
      </c>
      <c r="AH1881" s="115">
        <v>-1</v>
      </c>
      <c r="AI1881" s="115">
        <v>-1</v>
      </c>
      <c r="AJ1881" s="115">
        <v>0</v>
      </c>
      <c r="AM1881" s="115" t="s">
        <v>348</v>
      </c>
      <c r="AN1881" s="115">
        <v>-1</v>
      </c>
      <c r="AQ1881" s="115">
        <v>610</v>
      </c>
      <c r="AR1881" s="115" t="s">
        <v>251</v>
      </c>
      <c r="AS1881" s="115" t="s">
        <v>363</v>
      </c>
      <c r="AT1881" s="115" t="s">
        <v>296</v>
      </c>
      <c r="AV1881" s="115">
        <v>33.426736409853703</v>
      </c>
      <c r="AW1881" s="115">
        <v>1.96938654E-2</v>
      </c>
    </row>
    <row r="1882" spans="1:49" x14ac:dyDescent="0.25">
      <c r="A1882" s="117">
        <v>230000</v>
      </c>
      <c r="B1882" s="117">
        <v>870000</v>
      </c>
      <c r="C1882" s="117">
        <v>870000</v>
      </c>
      <c r="D1882" s="115" t="s">
        <v>342</v>
      </c>
      <c r="E1882" s="115" t="s">
        <v>13</v>
      </c>
      <c r="F1882" s="115" t="s">
        <v>343</v>
      </c>
      <c r="G1882" s="115" t="s">
        <v>344</v>
      </c>
      <c r="H1882" s="115">
        <v>0.56000000000000005</v>
      </c>
      <c r="I1882" s="115">
        <v>0.48</v>
      </c>
      <c r="J1882" s="115" t="s">
        <v>350</v>
      </c>
      <c r="K1882" s="115">
        <v>0.15659099941415999</v>
      </c>
      <c r="L1882" s="115">
        <v>3798.4574477894198</v>
      </c>
      <c r="M1882" s="115">
        <v>9.4459340857146099</v>
      </c>
      <c r="N1882" s="115">
        <v>1.3884790303794301</v>
      </c>
      <c r="O1882" s="115">
        <v>1.4791482588823699</v>
      </c>
      <c r="P1882" s="115">
        <v>0.21742331903272</v>
      </c>
      <c r="Q1882" s="115">
        <v>594.80424798152399</v>
      </c>
      <c r="R1882" s="115">
        <v>1210</v>
      </c>
      <c r="S1882" s="115" t="s">
        <v>353</v>
      </c>
      <c r="T1882" s="115">
        <v>1210</v>
      </c>
      <c r="U1882" s="115" t="s">
        <v>352</v>
      </c>
      <c r="V1882" s="115" t="s">
        <v>350</v>
      </c>
      <c r="Z1882" s="115">
        <v>0</v>
      </c>
      <c r="AA1882" s="115">
        <v>1</v>
      </c>
      <c r="AB1882" s="115">
        <v>1.4791482588823699</v>
      </c>
      <c r="AC1882" s="115">
        <v>0.21742331903272</v>
      </c>
      <c r="AD1882" s="115">
        <v>594.80424798152399</v>
      </c>
      <c r="AF1882" s="115">
        <v>-1</v>
      </c>
      <c r="AG1882" s="115">
        <v>-1</v>
      </c>
      <c r="AH1882" s="115">
        <v>-1</v>
      </c>
      <c r="AI1882" s="115">
        <v>-1</v>
      </c>
      <c r="AJ1882" s="115">
        <v>0</v>
      </c>
      <c r="AM1882" s="115" t="s">
        <v>348</v>
      </c>
      <c r="AN1882" s="115">
        <v>-1</v>
      </c>
      <c r="AQ1882" s="115">
        <v>610</v>
      </c>
      <c r="AR1882" s="115" t="s">
        <v>251</v>
      </c>
      <c r="AS1882" s="115" t="s">
        <v>363</v>
      </c>
      <c r="AT1882" s="115" t="s">
        <v>296</v>
      </c>
      <c r="AV1882" s="115">
        <v>99.699224546809006</v>
      </c>
      <c r="AW1882" s="115">
        <v>0.48240409410000001</v>
      </c>
    </row>
    <row r="1883" spans="1:49" x14ac:dyDescent="0.25">
      <c r="A1883" s="117">
        <v>230000</v>
      </c>
      <c r="B1883" s="117">
        <v>870000</v>
      </c>
      <c r="C1883" s="117">
        <v>870000</v>
      </c>
      <c r="D1883" s="115" t="s">
        <v>342</v>
      </c>
      <c r="E1883" s="115" t="s">
        <v>13</v>
      </c>
      <c r="F1883" s="115" t="s">
        <v>343</v>
      </c>
      <c r="G1883" s="115" t="s">
        <v>344</v>
      </c>
      <c r="H1883" s="115">
        <v>0.56000000000000005</v>
      </c>
      <c r="I1883" s="115">
        <v>0.48</v>
      </c>
      <c r="J1883" s="115" t="s">
        <v>364</v>
      </c>
      <c r="K1883" s="115">
        <v>0.12761535077052999</v>
      </c>
      <c r="L1883" s="115">
        <v>3798.4574477894198</v>
      </c>
      <c r="M1883" s="115">
        <v>9.4459340857146099</v>
      </c>
      <c r="N1883" s="115">
        <v>1.3884790303794301</v>
      </c>
      <c r="O1883" s="115">
        <v>1.2054461917038199</v>
      </c>
      <c r="P1883" s="115">
        <v>0.17719123849939999</v>
      </c>
      <c r="Q1883" s="115">
        <v>484.74147958659898</v>
      </c>
      <c r="R1883" s="115">
        <v>1210</v>
      </c>
      <c r="S1883" s="115" t="s">
        <v>353</v>
      </c>
      <c r="T1883" s="115">
        <v>1210</v>
      </c>
      <c r="U1883" s="115" t="s">
        <v>365</v>
      </c>
      <c r="V1883" s="115" t="s">
        <v>364</v>
      </c>
      <c r="Z1883" s="115">
        <v>0</v>
      </c>
      <c r="AA1883" s="115">
        <v>1</v>
      </c>
      <c r="AB1883" s="115">
        <v>1.2054461917038199</v>
      </c>
      <c r="AC1883" s="115">
        <v>0.17719123849939999</v>
      </c>
      <c r="AD1883" s="115">
        <v>484.88828815303299</v>
      </c>
      <c r="AF1883" s="115">
        <v>-1</v>
      </c>
      <c r="AG1883" s="115">
        <v>-1</v>
      </c>
      <c r="AH1883" s="115">
        <v>-1</v>
      </c>
      <c r="AI1883" s="115">
        <v>-1</v>
      </c>
      <c r="AJ1883" s="115">
        <v>0</v>
      </c>
      <c r="AM1883" s="115" t="s">
        <v>348</v>
      </c>
      <c r="AN1883" s="115">
        <v>-1</v>
      </c>
      <c r="AQ1883" s="115">
        <v>610</v>
      </c>
      <c r="AR1883" s="115" t="s">
        <v>251</v>
      </c>
      <c r="AS1883" s="115" t="s">
        <v>363</v>
      </c>
      <c r="AT1883" s="115" t="s">
        <v>296</v>
      </c>
      <c r="AV1883" s="115">
        <v>95.412222353332496</v>
      </c>
      <c r="AW1883" s="115">
        <v>0.39325895230000002</v>
      </c>
    </row>
    <row r="1884" spans="1:49" x14ac:dyDescent="0.25">
      <c r="A1884" s="117">
        <v>230000</v>
      </c>
      <c r="B1884" s="117">
        <v>870000</v>
      </c>
      <c r="C1884" s="117">
        <v>870000</v>
      </c>
      <c r="D1884" s="115" t="s">
        <v>342</v>
      </c>
      <c r="E1884" s="115" t="s">
        <v>13</v>
      </c>
      <c r="F1884" s="115" t="s">
        <v>343</v>
      </c>
      <c r="G1884" s="115" t="s">
        <v>344</v>
      </c>
      <c r="H1884" s="115">
        <v>0.56000000000000005</v>
      </c>
      <c r="I1884" s="115">
        <v>0.48</v>
      </c>
      <c r="J1884" s="115" t="s">
        <v>364</v>
      </c>
      <c r="K1884" s="115">
        <v>3.5566149483999999E-4</v>
      </c>
      <c r="L1884" s="115">
        <v>3798.4574477894198</v>
      </c>
      <c r="M1884" s="115">
        <v>9.4459340857146099</v>
      </c>
      <c r="N1884" s="115">
        <v>1.3884790303794301</v>
      </c>
      <c r="O1884" s="115">
        <v>3.3595550370900001E-3</v>
      </c>
      <c r="P1884" s="115">
        <v>4.9382852750000004E-4</v>
      </c>
      <c r="Q1884" s="115">
        <v>1.3509650539707101</v>
      </c>
      <c r="R1884" s="115">
        <v>1210</v>
      </c>
      <c r="S1884" s="115" t="s">
        <v>353</v>
      </c>
      <c r="T1884" s="115">
        <v>1210</v>
      </c>
      <c r="U1884" s="115" t="s">
        <v>365</v>
      </c>
      <c r="V1884" s="115" t="s">
        <v>364</v>
      </c>
      <c r="Z1884" s="115">
        <v>0</v>
      </c>
      <c r="AA1884" s="115">
        <v>1</v>
      </c>
      <c r="AB1884" s="115">
        <v>3.3595550370900001E-3</v>
      </c>
      <c r="AC1884" s="115">
        <v>4.9382852750000004E-4</v>
      </c>
      <c r="AD1884" s="115">
        <v>13.0874980286597</v>
      </c>
      <c r="AF1884" s="115">
        <v>-1</v>
      </c>
      <c r="AG1884" s="115">
        <v>-1</v>
      </c>
      <c r="AH1884" s="115">
        <v>-1</v>
      </c>
      <c r="AI1884" s="115">
        <v>-1</v>
      </c>
      <c r="AJ1884" s="115">
        <v>0</v>
      </c>
      <c r="AM1884" s="115" t="s">
        <v>348</v>
      </c>
      <c r="AN1884" s="115">
        <v>-1</v>
      </c>
      <c r="AQ1884" s="115">
        <v>610</v>
      </c>
      <c r="AR1884" s="115" t="s">
        <v>251</v>
      </c>
      <c r="AS1884" s="115" t="s">
        <v>363</v>
      </c>
      <c r="AT1884" s="115" t="s">
        <v>296</v>
      </c>
      <c r="AV1884" s="115">
        <v>4.8277207918768896</v>
      </c>
      <c r="AW1884" s="115">
        <v>1.0614353599999999E-2</v>
      </c>
    </row>
    <row r="1885" spans="1:49" x14ac:dyDescent="0.25">
      <c r="A1885" s="117">
        <v>230000</v>
      </c>
      <c r="B1885" s="117">
        <v>870000</v>
      </c>
      <c r="C1885" s="117">
        <v>870000</v>
      </c>
      <c r="D1885" s="115" t="s">
        <v>342</v>
      </c>
      <c r="E1885" s="115" t="s">
        <v>13</v>
      </c>
      <c r="F1885" s="115" t="s">
        <v>343</v>
      </c>
      <c r="G1885" s="115" t="s">
        <v>344</v>
      </c>
      <c r="H1885" s="115">
        <v>0.56000000000000005</v>
      </c>
      <c r="I1885" s="115">
        <v>0.48</v>
      </c>
      <c r="J1885" s="115" t="s">
        <v>364</v>
      </c>
      <c r="K1885" s="115">
        <v>6.8998625808000004E-4</v>
      </c>
      <c r="L1885" s="115">
        <v>3798.4574477894198</v>
      </c>
      <c r="M1885" s="115">
        <v>9.4459340857146099</v>
      </c>
      <c r="N1885" s="115">
        <v>1.3884790303794301</v>
      </c>
      <c r="O1885" s="115">
        <v>6.5175647139499998E-3</v>
      </c>
      <c r="P1885" s="115">
        <v>9.5803145060000005E-4</v>
      </c>
      <c r="Q1885" s="115">
        <v>2.6208834409105202</v>
      </c>
      <c r="R1885" s="115">
        <v>1210</v>
      </c>
      <c r="S1885" s="115" t="s">
        <v>353</v>
      </c>
      <c r="T1885" s="115">
        <v>1210</v>
      </c>
      <c r="U1885" s="115" t="s">
        <v>365</v>
      </c>
      <c r="V1885" s="115" t="s">
        <v>364</v>
      </c>
      <c r="Z1885" s="115">
        <v>0</v>
      </c>
      <c r="AA1885" s="115">
        <v>1</v>
      </c>
      <c r="AB1885" s="115">
        <v>6.5175647139499998E-3</v>
      </c>
      <c r="AC1885" s="115">
        <v>9.5803145060000005E-4</v>
      </c>
      <c r="AD1885" s="115">
        <v>239.53591502487299</v>
      </c>
      <c r="AF1885" s="115">
        <v>-1</v>
      </c>
      <c r="AG1885" s="115">
        <v>-1</v>
      </c>
      <c r="AH1885" s="115">
        <v>-1</v>
      </c>
      <c r="AI1885" s="115">
        <v>-1</v>
      </c>
      <c r="AJ1885" s="115">
        <v>0</v>
      </c>
      <c r="AM1885" s="115" t="s">
        <v>348</v>
      </c>
      <c r="AN1885" s="115">
        <v>-1</v>
      </c>
      <c r="AQ1885" s="115">
        <v>610</v>
      </c>
      <c r="AR1885" s="115" t="s">
        <v>251</v>
      </c>
      <c r="AS1885" s="115" t="s">
        <v>363</v>
      </c>
      <c r="AT1885" s="115" t="s">
        <v>296</v>
      </c>
      <c r="AV1885" s="115">
        <v>35.730822063409398</v>
      </c>
      <c r="AW1885" s="115">
        <v>0.19427081509999999</v>
      </c>
    </row>
    <row r="1886" spans="1:49" x14ac:dyDescent="0.25">
      <c r="A1886" s="117">
        <v>230000</v>
      </c>
      <c r="B1886" s="117">
        <v>870000</v>
      </c>
      <c r="C1886" s="117">
        <v>870000</v>
      </c>
      <c r="D1886" s="115" t="s">
        <v>342</v>
      </c>
      <c r="E1886" s="115" t="s">
        <v>13</v>
      </c>
      <c r="F1886" s="115" t="s">
        <v>343</v>
      </c>
      <c r="G1886" s="115" t="s">
        <v>344</v>
      </c>
      <c r="H1886" s="115">
        <v>0.56000000000000005</v>
      </c>
      <c r="I1886" s="115">
        <v>0.48</v>
      </c>
      <c r="J1886" s="115" t="s">
        <v>364</v>
      </c>
      <c r="K1886" s="115">
        <v>4.1803529588999998E-4</v>
      </c>
      <c r="L1886" s="115">
        <v>3798.4574477894198</v>
      </c>
      <c r="M1886" s="115">
        <v>9.4459340857146099</v>
      </c>
      <c r="N1886" s="115">
        <v>1.3884790303794301</v>
      </c>
      <c r="O1886" s="115">
        <v>3.9487338505200002E-3</v>
      </c>
      <c r="P1886" s="115">
        <v>5.8043324230000004E-4</v>
      </c>
      <c r="Q1886" s="115">
        <v>1.5878892831312199</v>
      </c>
      <c r="R1886" s="115">
        <v>1210</v>
      </c>
      <c r="S1886" s="115" t="s">
        <v>353</v>
      </c>
      <c r="T1886" s="115">
        <v>1210</v>
      </c>
      <c r="U1886" s="115" t="s">
        <v>365</v>
      </c>
      <c r="V1886" s="115" t="s">
        <v>364</v>
      </c>
      <c r="Z1886" s="115">
        <v>0</v>
      </c>
      <c r="AA1886" s="115">
        <v>1</v>
      </c>
      <c r="AB1886" s="115">
        <v>3.9487338505200002E-3</v>
      </c>
      <c r="AC1886" s="115">
        <v>5.8043324230000004E-4</v>
      </c>
      <c r="AD1886" s="115">
        <v>99.140416578600806</v>
      </c>
      <c r="AF1886" s="115">
        <v>-1</v>
      </c>
      <c r="AG1886" s="115">
        <v>-1</v>
      </c>
      <c r="AH1886" s="115">
        <v>-1</v>
      </c>
      <c r="AI1886" s="115">
        <v>-1</v>
      </c>
      <c r="AJ1886" s="115">
        <v>0</v>
      </c>
      <c r="AM1886" s="115" t="s">
        <v>348</v>
      </c>
      <c r="AN1886" s="115">
        <v>-1</v>
      </c>
      <c r="AQ1886" s="115">
        <v>610</v>
      </c>
      <c r="AR1886" s="115" t="s">
        <v>251</v>
      </c>
      <c r="AS1886" s="115" t="s">
        <v>363</v>
      </c>
      <c r="AT1886" s="115" t="s">
        <v>296</v>
      </c>
      <c r="AV1886" s="115">
        <v>18.6600176419904</v>
      </c>
      <c r="AW1886" s="115">
        <v>8.0405852900000005E-2</v>
      </c>
    </row>
    <row r="1887" spans="1:49" x14ac:dyDescent="0.25">
      <c r="A1887" s="117">
        <v>230000</v>
      </c>
      <c r="B1887" s="117">
        <v>870000</v>
      </c>
      <c r="C1887" s="117">
        <v>870000</v>
      </c>
      <c r="D1887" s="115" t="s">
        <v>342</v>
      </c>
      <c r="E1887" s="115" t="s">
        <v>13</v>
      </c>
      <c r="F1887" s="115" t="s">
        <v>343</v>
      </c>
      <c r="G1887" s="115" t="s">
        <v>344</v>
      </c>
      <c r="H1887" s="115">
        <v>0.56000000000000005</v>
      </c>
      <c r="I1887" s="115">
        <v>0.48</v>
      </c>
      <c r="J1887" s="115" t="s">
        <v>350</v>
      </c>
      <c r="K1887" s="115">
        <v>4.6675531995399998E-2</v>
      </c>
      <c r="L1887" s="115">
        <v>3775.8299618078199</v>
      </c>
      <c r="M1887" s="115">
        <v>9.3930493487084803</v>
      </c>
      <c r="N1887" s="115">
        <v>1.3808206689053799</v>
      </c>
      <c r="O1887" s="115">
        <v>0.43842557541005001</v>
      </c>
      <c r="P1887" s="115">
        <v>6.4450539311400004E-2</v>
      </c>
      <c r="Q1887" s="115">
        <v>176.238872191566</v>
      </c>
      <c r="R1887" s="115">
        <v>1200</v>
      </c>
      <c r="S1887" s="115" t="s">
        <v>351</v>
      </c>
      <c r="T1887" s="115">
        <v>1200</v>
      </c>
      <c r="U1887" s="115" t="s">
        <v>352</v>
      </c>
      <c r="V1887" s="115" t="s">
        <v>350</v>
      </c>
      <c r="Z1887" s="115">
        <v>0</v>
      </c>
      <c r="AA1887" s="115">
        <v>1</v>
      </c>
      <c r="AB1887" s="115">
        <v>0.43842557541005001</v>
      </c>
      <c r="AC1887" s="115">
        <v>6.4450539311400004E-2</v>
      </c>
      <c r="AD1887" s="115">
        <v>930.61621570114301</v>
      </c>
      <c r="AF1887" s="115">
        <v>-1</v>
      </c>
      <c r="AG1887" s="115">
        <v>-1</v>
      </c>
      <c r="AH1887" s="115">
        <v>-1</v>
      </c>
      <c r="AI1887" s="115">
        <v>-1</v>
      </c>
      <c r="AJ1887" s="115">
        <v>0</v>
      </c>
      <c r="AM1887" s="115" t="s">
        <v>348</v>
      </c>
      <c r="AN1887" s="115">
        <v>-1</v>
      </c>
      <c r="AQ1887" s="115">
        <v>610</v>
      </c>
      <c r="AR1887" s="115" t="s">
        <v>251</v>
      </c>
      <c r="AS1887" s="115" t="s">
        <v>363</v>
      </c>
      <c r="AT1887" s="115" t="s">
        <v>296</v>
      </c>
      <c r="AV1887" s="115">
        <v>88.581715287482098</v>
      </c>
      <c r="AW1887" s="115">
        <v>0.75475767699999996</v>
      </c>
    </row>
    <row r="1888" spans="1:49" x14ac:dyDescent="0.25">
      <c r="A1888" s="117">
        <v>230000</v>
      </c>
      <c r="B1888" s="117">
        <v>870000</v>
      </c>
      <c r="C1888" s="117">
        <v>870000</v>
      </c>
      <c r="D1888" s="115" t="s">
        <v>342</v>
      </c>
      <c r="E1888" s="115" t="s">
        <v>13</v>
      </c>
      <c r="F1888" s="115" t="s">
        <v>343</v>
      </c>
      <c r="G1888" s="115" t="s">
        <v>344</v>
      </c>
      <c r="H1888" s="115">
        <v>0.56000000000000005</v>
      </c>
      <c r="I1888" s="115">
        <v>0.48</v>
      </c>
      <c r="J1888" s="115" t="s">
        <v>350</v>
      </c>
      <c r="K1888" s="115">
        <v>0.13368819452173</v>
      </c>
      <c r="L1888" s="115">
        <v>3775.8299618078199</v>
      </c>
      <c r="M1888" s="115">
        <v>9.3930493487084803</v>
      </c>
      <c r="N1888" s="115">
        <v>1.3808206689053799</v>
      </c>
      <c r="O1888" s="115">
        <v>1.2557398084823499</v>
      </c>
      <c r="P1888" s="115">
        <v>0.18459942218424999</v>
      </c>
      <c r="Q1888" s="115">
        <v>504.78389041514401</v>
      </c>
      <c r="R1888" s="115">
        <v>1210</v>
      </c>
      <c r="S1888" s="115" t="s">
        <v>353</v>
      </c>
      <c r="T1888" s="115">
        <v>1210</v>
      </c>
      <c r="U1888" s="115" t="s">
        <v>352</v>
      </c>
      <c r="V1888" s="115" t="s">
        <v>350</v>
      </c>
      <c r="Z1888" s="115">
        <v>0</v>
      </c>
      <c r="AA1888" s="115">
        <v>1</v>
      </c>
      <c r="AB1888" s="115">
        <v>1.2557398084823499</v>
      </c>
      <c r="AC1888" s="115">
        <v>0.18459942218424999</v>
      </c>
      <c r="AD1888" s="115">
        <v>1031.3355920883801</v>
      </c>
      <c r="AF1888" s="115">
        <v>-1</v>
      </c>
      <c r="AG1888" s="115">
        <v>-1</v>
      </c>
      <c r="AH1888" s="115">
        <v>-1</v>
      </c>
      <c r="AI1888" s="115">
        <v>-1</v>
      </c>
      <c r="AJ1888" s="115">
        <v>0</v>
      </c>
      <c r="AM1888" s="115" t="s">
        <v>348</v>
      </c>
      <c r="AN1888" s="115">
        <v>-1</v>
      </c>
      <c r="AQ1888" s="115">
        <v>610</v>
      </c>
      <c r="AR1888" s="115" t="s">
        <v>251</v>
      </c>
      <c r="AS1888" s="115" t="s">
        <v>363</v>
      </c>
      <c r="AT1888" s="115" t="s">
        <v>296</v>
      </c>
      <c r="AV1888" s="115">
        <v>169.60909996097999</v>
      </c>
      <c r="AW1888" s="115">
        <v>0.83644411360000004</v>
      </c>
    </row>
    <row r="1889" spans="1:49" x14ac:dyDescent="0.25">
      <c r="A1889" s="117">
        <v>230000</v>
      </c>
      <c r="B1889" s="117">
        <v>880000</v>
      </c>
      <c r="C1889" s="117">
        <v>880000</v>
      </c>
      <c r="D1889" s="115" t="s">
        <v>342</v>
      </c>
      <c r="E1889" s="115" t="s">
        <v>13</v>
      </c>
      <c r="F1889" s="115" t="s">
        <v>343</v>
      </c>
      <c r="G1889" s="115" t="s">
        <v>344</v>
      </c>
      <c r="H1889" s="115">
        <v>0.56000000000000005</v>
      </c>
      <c r="I1889" s="115">
        <v>0.48</v>
      </c>
      <c r="J1889" s="115" t="s">
        <v>350</v>
      </c>
      <c r="K1889" s="115">
        <v>1.43256552735E-3</v>
      </c>
      <c r="L1889" s="115">
        <v>3776.0254250810599</v>
      </c>
      <c r="M1889" s="115">
        <v>9.4042011031850308</v>
      </c>
      <c r="N1889" s="115">
        <v>1.3828231495683201</v>
      </c>
      <c r="O1889" s="115">
        <v>1.3472134312719999E-2</v>
      </c>
      <c r="P1889" s="115">
        <v>1.9809847744900002E-3</v>
      </c>
      <c r="Q1889" s="115">
        <v>5.4094038543833598</v>
      </c>
      <c r="R1889" s="115">
        <v>1210</v>
      </c>
      <c r="S1889" s="115" t="s">
        <v>353</v>
      </c>
      <c r="T1889" s="115">
        <v>1210</v>
      </c>
      <c r="U1889" s="115" t="s">
        <v>352</v>
      </c>
      <c r="V1889" s="115" t="s">
        <v>350</v>
      </c>
      <c r="Z1889" s="115">
        <v>0</v>
      </c>
      <c r="AA1889" s="115">
        <v>1</v>
      </c>
      <c r="AB1889" s="115">
        <v>1.3472134312719999E-2</v>
      </c>
      <c r="AC1889" s="115">
        <v>1.9809847744900002E-3</v>
      </c>
      <c r="AD1889" s="115">
        <v>5.4094038543815497</v>
      </c>
      <c r="AF1889" s="115">
        <v>-1</v>
      </c>
      <c r="AG1889" s="115">
        <v>-1</v>
      </c>
      <c r="AH1889" s="115">
        <v>-1</v>
      </c>
      <c r="AI1889" s="115">
        <v>-1</v>
      </c>
      <c r="AJ1889" s="115">
        <v>0</v>
      </c>
      <c r="AM1889" s="115" t="s">
        <v>348</v>
      </c>
      <c r="AN1889" s="115">
        <v>-1</v>
      </c>
      <c r="AQ1889" s="115">
        <v>610</v>
      </c>
      <c r="AR1889" s="115" t="s">
        <v>251</v>
      </c>
      <c r="AS1889" s="115" t="s">
        <v>363</v>
      </c>
      <c r="AT1889" s="115" t="s">
        <v>296</v>
      </c>
      <c r="AV1889" s="115">
        <v>11.9377828792932</v>
      </c>
      <c r="AW1889" s="115">
        <v>4.3871889000000001E-3</v>
      </c>
    </row>
    <row r="1890" spans="1:49" x14ac:dyDescent="0.25">
      <c r="A1890" s="117">
        <v>230000</v>
      </c>
      <c r="B1890" s="117">
        <v>880000</v>
      </c>
      <c r="C1890" s="117">
        <v>880000</v>
      </c>
      <c r="D1890" s="115" t="s">
        <v>342</v>
      </c>
      <c r="E1890" s="115" t="s">
        <v>13</v>
      </c>
      <c r="F1890" s="115" t="s">
        <v>343</v>
      </c>
      <c r="G1890" s="115" t="s">
        <v>344</v>
      </c>
      <c r="H1890" s="115">
        <v>0.56000000000000005</v>
      </c>
      <c r="I1890" s="115">
        <v>0.48</v>
      </c>
      <c r="J1890" s="115" t="s">
        <v>350</v>
      </c>
      <c r="K1890" s="115">
        <v>0.12089399296013</v>
      </c>
      <c r="L1890" s="115">
        <v>3776.0254250810599</v>
      </c>
      <c r="M1890" s="115">
        <v>9.4042011031850308</v>
      </c>
      <c r="N1890" s="115">
        <v>1.3828231495683201</v>
      </c>
      <c r="O1890" s="115">
        <v>1.1369114219641501</v>
      </c>
      <c r="P1890" s="115">
        <v>0.16717501210902</v>
      </c>
      <c r="Q1890" s="115">
        <v>456.49879115704402</v>
      </c>
      <c r="R1890" s="115">
        <v>1210</v>
      </c>
      <c r="S1890" s="115" t="s">
        <v>353</v>
      </c>
      <c r="T1890" s="115">
        <v>1210</v>
      </c>
      <c r="U1890" s="115" t="s">
        <v>352</v>
      </c>
      <c r="V1890" s="115" t="s">
        <v>350</v>
      </c>
      <c r="Z1890" s="115">
        <v>0</v>
      </c>
      <c r="AA1890" s="115">
        <v>1</v>
      </c>
      <c r="AB1890" s="115">
        <v>1.1369114219641501</v>
      </c>
      <c r="AC1890" s="115">
        <v>0.16717501210902</v>
      </c>
      <c r="AD1890" s="115">
        <v>862.27663711251205</v>
      </c>
      <c r="AF1890" s="115">
        <v>-1</v>
      </c>
      <c r="AG1890" s="115">
        <v>-1</v>
      </c>
      <c r="AH1890" s="115">
        <v>-1</v>
      </c>
      <c r="AI1890" s="115">
        <v>-1</v>
      </c>
      <c r="AJ1890" s="115">
        <v>0</v>
      </c>
      <c r="AM1890" s="115" t="s">
        <v>348</v>
      </c>
      <c r="AN1890" s="115">
        <v>-1</v>
      </c>
      <c r="AQ1890" s="115">
        <v>610</v>
      </c>
      <c r="AR1890" s="115" t="s">
        <v>251</v>
      </c>
      <c r="AS1890" s="115" t="s">
        <v>363</v>
      </c>
      <c r="AT1890" s="115" t="s">
        <v>296</v>
      </c>
      <c r="AV1890" s="115">
        <v>99.597876237566197</v>
      </c>
      <c r="AW1890" s="115">
        <v>0.69933222799999994</v>
      </c>
    </row>
    <row r="1891" spans="1:49" x14ac:dyDescent="0.25">
      <c r="A1891" s="117">
        <v>230000</v>
      </c>
      <c r="B1891" s="117">
        <v>880000</v>
      </c>
      <c r="C1891" s="117">
        <v>880000</v>
      </c>
      <c r="D1891" s="115" t="s">
        <v>342</v>
      </c>
      <c r="E1891" s="115" t="s">
        <v>13</v>
      </c>
      <c r="F1891" s="115" t="s">
        <v>343</v>
      </c>
      <c r="G1891" s="115" t="s">
        <v>344</v>
      </c>
      <c r="H1891" s="115">
        <v>0.56000000000000005</v>
      </c>
      <c r="I1891" s="115">
        <v>0.48</v>
      </c>
      <c r="J1891" s="115" t="s">
        <v>350</v>
      </c>
      <c r="K1891" s="115">
        <v>0.11899097621783</v>
      </c>
      <c r="L1891" s="115">
        <v>3776.0254250810599</v>
      </c>
      <c r="M1891" s="115">
        <v>9.4042011031850308</v>
      </c>
      <c r="N1891" s="115">
        <v>1.3828231495683201</v>
      </c>
      <c r="O1891" s="115">
        <v>1.1190150698168</v>
      </c>
      <c r="P1891" s="115">
        <v>0.16454347650375001</v>
      </c>
      <c r="Q1891" s="115">
        <v>449.31295155374897</v>
      </c>
      <c r="R1891" s="115">
        <v>1210</v>
      </c>
      <c r="S1891" s="115" t="s">
        <v>353</v>
      </c>
      <c r="T1891" s="115">
        <v>1210</v>
      </c>
      <c r="U1891" s="115" t="s">
        <v>352</v>
      </c>
      <c r="V1891" s="115" t="s">
        <v>350</v>
      </c>
      <c r="Z1891" s="115">
        <v>0</v>
      </c>
      <c r="AA1891" s="115">
        <v>1</v>
      </c>
      <c r="AB1891" s="115">
        <v>1.1190150698168</v>
      </c>
      <c r="AC1891" s="115">
        <v>0.16454347650375001</v>
      </c>
      <c r="AD1891" s="115">
        <v>1117.3694431112699</v>
      </c>
      <c r="AF1891" s="115">
        <v>-1</v>
      </c>
      <c r="AG1891" s="115">
        <v>-1</v>
      </c>
      <c r="AH1891" s="115">
        <v>-1</v>
      </c>
      <c r="AI1891" s="115">
        <v>-1</v>
      </c>
      <c r="AJ1891" s="115">
        <v>0</v>
      </c>
      <c r="AM1891" s="115" t="s">
        <v>348</v>
      </c>
      <c r="AN1891" s="115">
        <v>-1</v>
      </c>
      <c r="AQ1891" s="115">
        <v>610</v>
      </c>
      <c r="AR1891" s="115" t="s">
        <v>251</v>
      </c>
      <c r="AS1891" s="115" t="s">
        <v>363</v>
      </c>
      <c r="AT1891" s="115" t="s">
        <v>296</v>
      </c>
      <c r="AV1891" s="115">
        <v>93.619166501852305</v>
      </c>
      <c r="AW1891" s="115">
        <v>0.90622014849999999</v>
      </c>
    </row>
    <row r="1892" spans="1:49" x14ac:dyDescent="0.25">
      <c r="A1892" s="117">
        <v>230000</v>
      </c>
      <c r="B1892" s="117">
        <v>880000</v>
      </c>
      <c r="C1892" s="117">
        <v>880000</v>
      </c>
      <c r="D1892" s="115" t="s">
        <v>342</v>
      </c>
      <c r="E1892" s="115" t="s">
        <v>13</v>
      </c>
      <c r="F1892" s="115" t="s">
        <v>343</v>
      </c>
      <c r="G1892" s="115" t="s">
        <v>344</v>
      </c>
      <c r="H1892" s="115">
        <v>0.56000000000000005</v>
      </c>
      <c r="I1892" s="115">
        <v>0.48</v>
      </c>
      <c r="J1892" s="115" t="s">
        <v>350</v>
      </c>
      <c r="K1892" s="115">
        <v>0.14944407764312001</v>
      </c>
      <c r="L1892" s="115">
        <v>3785.7620295418001</v>
      </c>
      <c r="M1892" s="115">
        <v>9.4162301357377007</v>
      </c>
      <c r="N1892" s="115">
        <v>1.38417636037021</v>
      </c>
      <c r="O1892" s="115">
        <v>1.40719982751074</v>
      </c>
      <c r="P1892" s="115">
        <v>0.20685695947093999</v>
      </c>
      <c r="Q1892" s="115">
        <v>565.75971468124999</v>
      </c>
      <c r="R1892" s="115">
        <v>1200</v>
      </c>
      <c r="S1892" s="115" t="s">
        <v>351</v>
      </c>
      <c r="T1892" s="115">
        <v>1200</v>
      </c>
      <c r="U1892" s="115" t="s">
        <v>352</v>
      </c>
      <c r="V1892" s="115" t="s">
        <v>350</v>
      </c>
      <c r="Z1892" s="115">
        <v>0</v>
      </c>
      <c r="AA1892" s="115">
        <v>1</v>
      </c>
      <c r="AB1892" s="115">
        <v>1.40719982751074</v>
      </c>
      <c r="AC1892" s="115">
        <v>0.20685695947093999</v>
      </c>
      <c r="AD1892" s="115">
        <v>565.75971468124999</v>
      </c>
      <c r="AF1892" s="115">
        <v>-1</v>
      </c>
      <c r="AG1892" s="115">
        <v>-1</v>
      </c>
      <c r="AH1892" s="115">
        <v>-1</v>
      </c>
      <c r="AI1892" s="115">
        <v>-1</v>
      </c>
      <c r="AJ1892" s="115">
        <v>0</v>
      </c>
      <c r="AM1892" s="115" t="s">
        <v>348</v>
      </c>
      <c r="AN1892" s="115">
        <v>-1</v>
      </c>
      <c r="AQ1892" s="115">
        <v>610</v>
      </c>
      <c r="AR1892" s="115" t="s">
        <v>251</v>
      </c>
      <c r="AS1892" s="115" t="s">
        <v>363</v>
      </c>
      <c r="AT1892" s="115" t="s">
        <v>296</v>
      </c>
      <c r="AV1892" s="115">
        <v>104.511882099188</v>
      </c>
      <c r="AW1892" s="115">
        <v>0.45884810599999998</v>
      </c>
    </row>
    <row r="1893" spans="1:49" x14ac:dyDescent="0.25">
      <c r="A1893" s="117">
        <v>230000</v>
      </c>
      <c r="B1893" s="117">
        <v>880000</v>
      </c>
      <c r="C1893" s="117">
        <v>880000</v>
      </c>
      <c r="D1893" s="115" t="s">
        <v>342</v>
      </c>
      <c r="E1893" s="115" t="s">
        <v>13</v>
      </c>
      <c r="F1893" s="115" t="s">
        <v>343</v>
      </c>
      <c r="G1893" s="115" t="s">
        <v>344</v>
      </c>
      <c r="H1893" s="115">
        <v>0.56000000000000005</v>
      </c>
      <c r="I1893" s="115">
        <v>0.48</v>
      </c>
      <c r="J1893" s="115" t="s">
        <v>350</v>
      </c>
      <c r="K1893" s="115">
        <v>1.161178749091E-2</v>
      </c>
      <c r="L1893" s="115">
        <v>3785.7620295418001</v>
      </c>
      <c r="M1893" s="115">
        <v>9.4162301357377007</v>
      </c>
      <c r="N1893" s="115">
        <v>1.38417636037021</v>
      </c>
      <c r="O1893" s="115">
        <v>0.10933926330172999</v>
      </c>
      <c r="P1893" s="115">
        <v>1.6072761746559999E-2</v>
      </c>
      <c r="Q1893" s="115">
        <v>43.959464178214397</v>
      </c>
      <c r="R1893" s="115">
        <v>1210</v>
      </c>
      <c r="S1893" s="115" t="s">
        <v>353</v>
      </c>
      <c r="T1893" s="115">
        <v>1210</v>
      </c>
      <c r="U1893" s="115" t="s">
        <v>352</v>
      </c>
      <c r="V1893" s="115" t="s">
        <v>350</v>
      </c>
      <c r="Z1893" s="115">
        <v>0</v>
      </c>
      <c r="AA1893" s="115">
        <v>1</v>
      </c>
      <c r="AB1893" s="115">
        <v>0.10933926330172999</v>
      </c>
      <c r="AC1893" s="115">
        <v>1.6072761746559999E-2</v>
      </c>
      <c r="AD1893" s="115">
        <v>43.959464178215903</v>
      </c>
      <c r="AF1893" s="115">
        <v>-1</v>
      </c>
      <c r="AG1893" s="115">
        <v>-1</v>
      </c>
      <c r="AH1893" s="115">
        <v>-1</v>
      </c>
      <c r="AI1893" s="115">
        <v>-1</v>
      </c>
      <c r="AJ1893" s="115">
        <v>0</v>
      </c>
      <c r="AM1893" s="115" t="s">
        <v>348</v>
      </c>
      <c r="AN1893" s="115">
        <v>-1</v>
      </c>
      <c r="AQ1893" s="115">
        <v>610</v>
      </c>
      <c r="AR1893" s="115" t="s">
        <v>251</v>
      </c>
      <c r="AS1893" s="115" t="s">
        <v>363</v>
      </c>
      <c r="AT1893" s="115" t="s">
        <v>296</v>
      </c>
      <c r="AV1893" s="115">
        <v>35.692468843677602</v>
      </c>
      <c r="AW1893" s="115">
        <v>3.5652444599999999E-2</v>
      </c>
    </row>
    <row r="1894" spans="1:49" x14ac:dyDescent="0.25">
      <c r="A1894" s="117">
        <v>230000</v>
      </c>
      <c r="B1894" s="117">
        <v>880000</v>
      </c>
      <c r="C1894" s="117">
        <v>880000</v>
      </c>
      <c r="D1894" s="115" t="s">
        <v>342</v>
      </c>
      <c r="E1894" s="115" t="s">
        <v>13</v>
      </c>
      <c r="F1894" s="115" t="s">
        <v>343</v>
      </c>
      <c r="G1894" s="115" t="s">
        <v>344</v>
      </c>
      <c r="H1894" s="115">
        <v>0.56000000000000005</v>
      </c>
      <c r="I1894" s="115">
        <v>0.48</v>
      </c>
      <c r="J1894" s="115" t="s">
        <v>350</v>
      </c>
      <c r="K1894" s="115">
        <v>0.10919762975892</v>
      </c>
      <c r="L1894" s="115">
        <v>3785.7620295418001</v>
      </c>
      <c r="M1894" s="115">
        <v>9.4162301357377007</v>
      </c>
      <c r="N1894" s="115">
        <v>1.38417636037021</v>
      </c>
      <c r="O1894" s="115">
        <v>1.0282300120871399</v>
      </c>
      <c r="P1894" s="115">
        <v>0.15114877772075999</v>
      </c>
      <c r="Q1894" s="115">
        <v>413.39624045731301</v>
      </c>
      <c r="R1894" s="115">
        <v>1210</v>
      </c>
      <c r="S1894" s="115" t="s">
        <v>353</v>
      </c>
      <c r="T1894" s="115">
        <v>1210</v>
      </c>
      <c r="U1894" s="115" t="s">
        <v>352</v>
      </c>
      <c r="V1894" s="115" t="s">
        <v>350</v>
      </c>
      <c r="Z1894" s="115">
        <v>0</v>
      </c>
      <c r="AA1894" s="115">
        <v>1</v>
      </c>
      <c r="AB1894" s="115">
        <v>1.0282300120871399</v>
      </c>
      <c r="AC1894" s="115">
        <v>0.15114877772075999</v>
      </c>
      <c r="AD1894" s="115">
        <v>413.39624045731301</v>
      </c>
      <c r="AF1894" s="115">
        <v>-1</v>
      </c>
      <c r="AG1894" s="115">
        <v>-1</v>
      </c>
      <c r="AH1894" s="115">
        <v>-1</v>
      </c>
      <c r="AI1894" s="115">
        <v>-1</v>
      </c>
      <c r="AJ1894" s="115">
        <v>0</v>
      </c>
      <c r="AM1894" s="115" t="s">
        <v>348</v>
      </c>
      <c r="AN1894" s="115">
        <v>-1</v>
      </c>
      <c r="AQ1894" s="115">
        <v>610</v>
      </c>
      <c r="AR1894" s="115" t="s">
        <v>251</v>
      </c>
      <c r="AS1894" s="115" t="s">
        <v>363</v>
      </c>
      <c r="AT1894" s="115" t="s">
        <v>296</v>
      </c>
      <c r="AV1894" s="115">
        <v>89.029986346244698</v>
      </c>
      <c r="AW1894" s="115">
        <v>0.33527675629999998</v>
      </c>
    </row>
    <row r="1895" spans="1:49" x14ac:dyDescent="0.25">
      <c r="A1895" s="117">
        <v>230000</v>
      </c>
      <c r="B1895" s="117">
        <v>880000</v>
      </c>
      <c r="C1895" s="117">
        <v>880000</v>
      </c>
      <c r="D1895" s="115" t="s">
        <v>342</v>
      </c>
      <c r="E1895" s="115" t="s">
        <v>13</v>
      </c>
      <c r="F1895" s="115" t="s">
        <v>343</v>
      </c>
      <c r="G1895" s="115" t="s">
        <v>344</v>
      </c>
      <c r="H1895" s="115">
        <v>0.56000000000000005</v>
      </c>
      <c r="I1895" s="115">
        <v>0.48</v>
      </c>
      <c r="J1895" s="115" t="s">
        <v>350</v>
      </c>
      <c r="K1895" s="115">
        <v>2.836910019098E-2</v>
      </c>
      <c r="L1895" s="115">
        <v>3785.7620295418001</v>
      </c>
      <c r="M1895" s="115">
        <v>9.4162301357377007</v>
      </c>
      <c r="N1895" s="115">
        <v>1.38417636037021</v>
      </c>
      <c r="O1895" s="115">
        <v>0.26712997614209999</v>
      </c>
      <c r="P1895" s="115">
        <v>3.9267837849330002E-2</v>
      </c>
      <c r="Q1895" s="115">
        <v>107.398662315294</v>
      </c>
      <c r="R1895" s="115">
        <v>1210</v>
      </c>
      <c r="S1895" s="115" t="s">
        <v>353</v>
      </c>
      <c r="T1895" s="115">
        <v>1210</v>
      </c>
      <c r="U1895" s="115" t="s">
        <v>352</v>
      </c>
      <c r="V1895" s="115" t="s">
        <v>350</v>
      </c>
      <c r="Z1895" s="115">
        <v>0</v>
      </c>
      <c r="AA1895" s="115">
        <v>1</v>
      </c>
      <c r="AB1895" s="115">
        <v>0.26712997614209999</v>
      </c>
      <c r="AC1895" s="115">
        <v>3.9267837849330002E-2</v>
      </c>
      <c r="AD1895" s="115">
        <v>107.398662315292</v>
      </c>
      <c r="AF1895" s="115">
        <v>-1</v>
      </c>
      <c r="AG1895" s="115">
        <v>-1</v>
      </c>
      <c r="AH1895" s="115">
        <v>-1</v>
      </c>
      <c r="AI1895" s="115">
        <v>-1</v>
      </c>
      <c r="AJ1895" s="115">
        <v>0</v>
      </c>
      <c r="AM1895" s="115" t="s">
        <v>348</v>
      </c>
      <c r="AN1895" s="115">
        <v>-1</v>
      </c>
      <c r="AQ1895" s="115">
        <v>610</v>
      </c>
      <c r="AR1895" s="115" t="s">
        <v>251</v>
      </c>
      <c r="AS1895" s="115" t="s">
        <v>363</v>
      </c>
      <c r="AT1895" s="115" t="s">
        <v>296</v>
      </c>
      <c r="AV1895" s="115">
        <v>77.2681726209874</v>
      </c>
      <c r="AW1895" s="115">
        <v>8.7103537999999994E-2</v>
      </c>
    </row>
    <row r="1896" spans="1:49" x14ac:dyDescent="0.25">
      <c r="A1896" s="117">
        <v>230000</v>
      </c>
      <c r="B1896" s="117">
        <v>880000</v>
      </c>
      <c r="C1896" s="117">
        <v>880000</v>
      </c>
      <c r="D1896" s="115" t="s">
        <v>342</v>
      </c>
      <c r="E1896" s="115" t="s">
        <v>13</v>
      </c>
      <c r="F1896" s="115" t="s">
        <v>343</v>
      </c>
      <c r="G1896" s="115" t="s">
        <v>344</v>
      </c>
      <c r="H1896" s="115">
        <v>0.56000000000000005</v>
      </c>
      <c r="I1896" s="115">
        <v>0.48</v>
      </c>
      <c r="J1896" s="115" t="s">
        <v>350</v>
      </c>
      <c r="K1896" s="115">
        <v>0.25506386332476</v>
      </c>
      <c r="L1896" s="115">
        <v>3785.7620295418001</v>
      </c>
      <c r="M1896" s="115">
        <v>9.4162301357377007</v>
      </c>
      <c r="N1896" s="115">
        <v>1.38417636037021</v>
      </c>
      <c r="O1896" s="115">
        <v>2.4017400363763501</v>
      </c>
      <c r="P1896" s="115">
        <v>0.35305336999884002</v>
      </c>
      <c r="Q1896" s="115">
        <v>965.61108888314197</v>
      </c>
      <c r="R1896" s="115">
        <v>1210</v>
      </c>
      <c r="S1896" s="115" t="s">
        <v>353</v>
      </c>
      <c r="T1896" s="115">
        <v>1210</v>
      </c>
      <c r="U1896" s="115" t="s">
        <v>352</v>
      </c>
      <c r="V1896" s="115" t="s">
        <v>350</v>
      </c>
      <c r="Z1896" s="115">
        <v>0</v>
      </c>
      <c r="AA1896" s="115">
        <v>1</v>
      </c>
      <c r="AB1896" s="115">
        <v>2.4017400363763501</v>
      </c>
      <c r="AC1896" s="115">
        <v>0.35305336999884002</v>
      </c>
      <c r="AD1896" s="115">
        <v>965.61108888314197</v>
      </c>
      <c r="AF1896" s="115">
        <v>-1</v>
      </c>
      <c r="AG1896" s="115">
        <v>-1</v>
      </c>
      <c r="AH1896" s="115">
        <v>-1</v>
      </c>
      <c r="AI1896" s="115">
        <v>-1</v>
      </c>
      <c r="AJ1896" s="115">
        <v>0</v>
      </c>
      <c r="AM1896" s="115" t="s">
        <v>348</v>
      </c>
      <c r="AN1896" s="115">
        <v>-1</v>
      </c>
      <c r="AQ1896" s="115">
        <v>610</v>
      </c>
      <c r="AR1896" s="115" t="s">
        <v>251</v>
      </c>
      <c r="AS1896" s="115" t="s">
        <v>363</v>
      </c>
      <c r="AT1896" s="115" t="s">
        <v>296</v>
      </c>
      <c r="AV1896" s="115">
        <v>129.00652083788799</v>
      </c>
      <c r="AW1896" s="115">
        <v>0.78313956920000005</v>
      </c>
    </row>
    <row r="1897" spans="1:49" x14ac:dyDescent="0.25">
      <c r="A1897" s="117">
        <v>230000</v>
      </c>
      <c r="B1897" s="117">
        <v>880000</v>
      </c>
      <c r="C1897" s="117">
        <v>880000</v>
      </c>
      <c r="D1897" s="115" t="s">
        <v>342</v>
      </c>
      <c r="E1897" s="115" t="s">
        <v>13</v>
      </c>
      <c r="F1897" s="115" t="s">
        <v>343</v>
      </c>
      <c r="G1897" s="115" t="s">
        <v>344</v>
      </c>
      <c r="H1897" s="115">
        <v>0.56000000000000005</v>
      </c>
      <c r="I1897" s="115">
        <v>0.48</v>
      </c>
      <c r="J1897" s="115" t="s">
        <v>350</v>
      </c>
      <c r="K1897" s="115">
        <v>6.4076995144120005E-2</v>
      </c>
      <c r="L1897" s="115">
        <v>3785.7620295418001</v>
      </c>
      <c r="M1897" s="115">
        <v>9.4162301357377007</v>
      </c>
      <c r="N1897" s="115">
        <v>1.38417636037021</v>
      </c>
      <c r="O1897" s="115">
        <v>0.60336373268361998</v>
      </c>
      <c r="P1897" s="115">
        <v>8.8693861922050005E-2</v>
      </c>
      <c r="Q1897" s="115">
        <v>242.58025518376201</v>
      </c>
      <c r="R1897" s="115">
        <v>1210</v>
      </c>
      <c r="S1897" s="115" t="s">
        <v>353</v>
      </c>
      <c r="T1897" s="115">
        <v>1210</v>
      </c>
      <c r="U1897" s="115" t="s">
        <v>352</v>
      </c>
      <c r="V1897" s="115" t="s">
        <v>350</v>
      </c>
      <c r="Z1897" s="115">
        <v>0</v>
      </c>
      <c r="AA1897" s="115">
        <v>1</v>
      </c>
      <c r="AB1897" s="115">
        <v>0.60336373268361998</v>
      </c>
      <c r="AC1897" s="115">
        <v>8.8693861922050005E-2</v>
      </c>
      <c r="AD1897" s="115">
        <v>242.58025518376201</v>
      </c>
      <c r="AF1897" s="115">
        <v>-1</v>
      </c>
      <c r="AG1897" s="115">
        <v>-1</v>
      </c>
      <c r="AH1897" s="115">
        <v>-1</v>
      </c>
      <c r="AI1897" s="115">
        <v>-1</v>
      </c>
      <c r="AJ1897" s="115">
        <v>0</v>
      </c>
      <c r="AM1897" s="115" t="s">
        <v>348</v>
      </c>
      <c r="AN1897" s="115">
        <v>-1</v>
      </c>
      <c r="AQ1897" s="115">
        <v>610</v>
      </c>
      <c r="AR1897" s="115" t="s">
        <v>251</v>
      </c>
      <c r="AS1897" s="115" t="s">
        <v>363</v>
      </c>
      <c r="AT1897" s="115" t="s">
        <v>296</v>
      </c>
      <c r="AV1897" s="115">
        <v>64.567214586461304</v>
      </c>
      <c r="AW1897" s="115">
        <v>0.19673986630000001</v>
      </c>
    </row>
    <row r="1898" spans="1:49" x14ac:dyDescent="0.25">
      <c r="A1898" s="117">
        <v>230000</v>
      </c>
      <c r="B1898" s="117">
        <v>880000</v>
      </c>
      <c r="C1898" s="117">
        <v>880000</v>
      </c>
      <c r="D1898" s="115" t="s">
        <v>342</v>
      </c>
      <c r="E1898" s="115" t="s">
        <v>13</v>
      </c>
      <c r="F1898" s="115" t="s">
        <v>343</v>
      </c>
      <c r="G1898" s="115" t="s">
        <v>344</v>
      </c>
      <c r="H1898" s="115">
        <v>0.56000000000000005</v>
      </c>
      <c r="I1898" s="115">
        <v>0.48</v>
      </c>
      <c r="J1898" s="115" t="s">
        <v>350</v>
      </c>
      <c r="K1898" s="115">
        <v>3.1880456101720002E-2</v>
      </c>
      <c r="L1898" s="115">
        <v>3784.6574918943702</v>
      </c>
      <c r="M1898" s="115">
        <v>9.4136694761826902</v>
      </c>
      <c r="N1898" s="115">
        <v>1.38380630107291</v>
      </c>
      <c r="O1898" s="115">
        <v>0.30011207649158</v>
      </c>
      <c r="P1898" s="115">
        <v>4.4116376034639998E-2</v>
      </c>
      <c r="Q1898" s="115">
        <v>120.656607030399</v>
      </c>
      <c r="R1898" s="115">
        <v>1210</v>
      </c>
      <c r="S1898" s="115" t="s">
        <v>353</v>
      </c>
      <c r="T1898" s="115">
        <v>1210</v>
      </c>
      <c r="U1898" s="115" t="s">
        <v>352</v>
      </c>
      <c r="V1898" s="115" t="s">
        <v>350</v>
      </c>
      <c r="Z1898" s="115">
        <v>0</v>
      </c>
      <c r="AA1898" s="115">
        <v>1</v>
      </c>
      <c r="AB1898" s="115">
        <v>0.30011207649158</v>
      </c>
      <c r="AC1898" s="115">
        <v>4.4116376034639998E-2</v>
      </c>
      <c r="AD1898" s="115">
        <v>120.65660703039801</v>
      </c>
      <c r="AF1898" s="115">
        <v>-1</v>
      </c>
      <c r="AG1898" s="115">
        <v>-1</v>
      </c>
      <c r="AH1898" s="115">
        <v>-1</v>
      </c>
      <c r="AI1898" s="115">
        <v>-1</v>
      </c>
      <c r="AJ1898" s="115">
        <v>0</v>
      </c>
      <c r="AM1898" s="115" t="s">
        <v>348</v>
      </c>
      <c r="AN1898" s="115">
        <v>-1</v>
      </c>
      <c r="AQ1898" s="115">
        <v>610</v>
      </c>
      <c r="AR1898" s="115" t="s">
        <v>251</v>
      </c>
      <c r="AS1898" s="115" t="s">
        <v>363</v>
      </c>
      <c r="AT1898" s="115" t="s">
        <v>296</v>
      </c>
      <c r="AV1898" s="115">
        <v>47.533178841211097</v>
      </c>
      <c r="AW1898" s="115">
        <v>9.7856129E-2</v>
      </c>
    </row>
    <row r="1899" spans="1:49" x14ac:dyDescent="0.25">
      <c r="A1899" s="117">
        <v>230000</v>
      </c>
      <c r="B1899" s="117">
        <v>880000</v>
      </c>
      <c r="C1899" s="117">
        <v>880000</v>
      </c>
      <c r="D1899" s="115" t="s">
        <v>342</v>
      </c>
      <c r="E1899" s="115" t="s">
        <v>13</v>
      </c>
      <c r="F1899" s="115" t="s">
        <v>343</v>
      </c>
      <c r="G1899" s="115" t="s">
        <v>344</v>
      </c>
      <c r="H1899" s="115">
        <v>0.56000000000000005</v>
      </c>
      <c r="I1899" s="115">
        <v>0.48</v>
      </c>
      <c r="J1899" s="115" t="s">
        <v>350</v>
      </c>
      <c r="K1899" s="115">
        <v>0.12347134718571</v>
      </c>
      <c r="L1899" s="115">
        <v>3784.6574918943702</v>
      </c>
      <c r="M1899" s="115">
        <v>9.4136694761826902</v>
      </c>
      <c r="N1899" s="115">
        <v>1.38380630107291</v>
      </c>
      <c r="O1899" s="115">
        <v>1.1623184521852801</v>
      </c>
      <c r="P1899" s="115">
        <v>0.17086042823754</v>
      </c>
      <c r="Q1899" s="115">
        <v>467.29675916069198</v>
      </c>
      <c r="R1899" s="115">
        <v>1210</v>
      </c>
      <c r="S1899" s="115" t="s">
        <v>353</v>
      </c>
      <c r="T1899" s="115">
        <v>1210</v>
      </c>
      <c r="U1899" s="115" t="s">
        <v>352</v>
      </c>
      <c r="V1899" s="115" t="s">
        <v>350</v>
      </c>
      <c r="Z1899" s="115">
        <v>0</v>
      </c>
      <c r="AA1899" s="115">
        <v>1</v>
      </c>
      <c r="AB1899" s="115">
        <v>1.1623184521852801</v>
      </c>
      <c r="AC1899" s="115">
        <v>0.17086042823754</v>
      </c>
      <c r="AD1899" s="115">
        <v>467.29675916069198</v>
      </c>
      <c r="AF1899" s="115">
        <v>-1</v>
      </c>
      <c r="AG1899" s="115">
        <v>-1</v>
      </c>
      <c r="AH1899" s="115">
        <v>-1</v>
      </c>
      <c r="AI1899" s="115">
        <v>-1</v>
      </c>
      <c r="AJ1899" s="115">
        <v>0</v>
      </c>
      <c r="AM1899" s="115" t="s">
        <v>348</v>
      </c>
      <c r="AN1899" s="115">
        <v>-1</v>
      </c>
      <c r="AQ1899" s="115">
        <v>610</v>
      </c>
      <c r="AR1899" s="115" t="s">
        <v>251</v>
      </c>
      <c r="AS1899" s="115" t="s">
        <v>363</v>
      </c>
      <c r="AT1899" s="115" t="s">
        <v>296</v>
      </c>
      <c r="AV1899" s="115">
        <v>97.033733021508993</v>
      </c>
      <c r="AW1899" s="115">
        <v>0.37899169440000002</v>
      </c>
    </row>
    <row r="1900" spans="1:49" x14ac:dyDescent="0.25">
      <c r="A1900" s="117">
        <v>230000</v>
      </c>
      <c r="B1900" s="117">
        <v>880000</v>
      </c>
      <c r="C1900" s="117">
        <v>880000</v>
      </c>
      <c r="D1900" s="115" t="s">
        <v>342</v>
      </c>
      <c r="E1900" s="115" t="s">
        <v>13</v>
      </c>
      <c r="F1900" s="115" t="s">
        <v>343</v>
      </c>
      <c r="G1900" s="115" t="s">
        <v>344</v>
      </c>
      <c r="H1900" s="115">
        <v>0.56000000000000005</v>
      </c>
      <c r="I1900" s="115">
        <v>0.48</v>
      </c>
      <c r="J1900" s="115" t="s">
        <v>350</v>
      </c>
      <c r="K1900" s="115">
        <v>2.8255194203710001E-2</v>
      </c>
      <c r="L1900" s="115">
        <v>3784.6574918943702</v>
      </c>
      <c r="M1900" s="115">
        <v>9.4136694761826902</v>
      </c>
      <c r="N1900" s="115">
        <v>1.38380630107291</v>
      </c>
      <c r="O1900" s="115">
        <v>0.26598505921915</v>
      </c>
      <c r="P1900" s="115">
        <v>3.9099715777139998E-2</v>
      </c>
      <c r="Q1900" s="115">
        <v>106.936232428031</v>
      </c>
      <c r="R1900" s="115">
        <v>1210</v>
      </c>
      <c r="S1900" s="115" t="s">
        <v>353</v>
      </c>
      <c r="T1900" s="115">
        <v>1210</v>
      </c>
      <c r="U1900" s="115" t="s">
        <v>352</v>
      </c>
      <c r="V1900" s="115" t="s">
        <v>350</v>
      </c>
      <c r="Z1900" s="115">
        <v>0</v>
      </c>
      <c r="AA1900" s="115">
        <v>1</v>
      </c>
      <c r="AB1900" s="115">
        <v>0.26598505921915</v>
      </c>
      <c r="AC1900" s="115">
        <v>3.9099715777139998E-2</v>
      </c>
      <c r="AD1900" s="115">
        <v>106.936232428031</v>
      </c>
      <c r="AF1900" s="115">
        <v>-1</v>
      </c>
      <c r="AG1900" s="115">
        <v>-1</v>
      </c>
      <c r="AH1900" s="115">
        <v>-1</v>
      </c>
      <c r="AI1900" s="115">
        <v>-1</v>
      </c>
      <c r="AJ1900" s="115">
        <v>0</v>
      </c>
      <c r="AM1900" s="115" t="s">
        <v>348</v>
      </c>
      <c r="AN1900" s="115">
        <v>-1</v>
      </c>
      <c r="AQ1900" s="115">
        <v>610</v>
      </c>
      <c r="AR1900" s="115" t="s">
        <v>251</v>
      </c>
      <c r="AS1900" s="115" t="s">
        <v>363</v>
      </c>
      <c r="AT1900" s="115" t="s">
        <v>296</v>
      </c>
      <c r="AV1900" s="115">
        <v>44.6861927794058</v>
      </c>
      <c r="AW1900" s="115">
        <v>8.6728493500000003E-2</v>
      </c>
    </row>
    <row r="1901" spans="1:49" x14ac:dyDescent="0.25">
      <c r="A1901" s="117">
        <v>230000</v>
      </c>
      <c r="B1901" s="117">
        <v>880000</v>
      </c>
      <c r="C1901" s="117">
        <v>880000</v>
      </c>
      <c r="D1901" s="115" t="s">
        <v>342</v>
      </c>
      <c r="E1901" s="115" t="s">
        <v>13</v>
      </c>
      <c r="F1901" s="115" t="s">
        <v>343</v>
      </c>
      <c r="G1901" s="115" t="s">
        <v>344</v>
      </c>
      <c r="H1901" s="115">
        <v>0.56000000000000005</v>
      </c>
      <c r="I1901" s="115">
        <v>0.48</v>
      </c>
      <c r="J1901" s="115" t="s">
        <v>350</v>
      </c>
      <c r="K1901" s="115">
        <v>3.5490581249250003E-2</v>
      </c>
      <c r="L1901" s="115">
        <v>3784.6574918943702</v>
      </c>
      <c r="M1901" s="115">
        <v>9.4136694761826902</v>
      </c>
      <c r="N1901" s="115">
        <v>1.38380630107291</v>
      </c>
      <c r="O1901" s="115">
        <v>0.33409660139809</v>
      </c>
      <c r="P1901" s="115">
        <v>4.9112089961450001E-2</v>
      </c>
      <c r="Q1901" s="115">
        <v>134.31969421667799</v>
      </c>
      <c r="R1901" s="115">
        <v>1210</v>
      </c>
      <c r="S1901" s="115" t="s">
        <v>353</v>
      </c>
      <c r="T1901" s="115">
        <v>1210</v>
      </c>
      <c r="U1901" s="115" t="s">
        <v>352</v>
      </c>
      <c r="V1901" s="115" t="s">
        <v>350</v>
      </c>
      <c r="Z1901" s="115">
        <v>0</v>
      </c>
      <c r="AA1901" s="115">
        <v>1</v>
      </c>
      <c r="AB1901" s="115">
        <v>0.33409660139809</v>
      </c>
      <c r="AC1901" s="115">
        <v>4.9112089961450001E-2</v>
      </c>
      <c r="AD1901" s="115">
        <v>134.31969421667799</v>
      </c>
      <c r="AF1901" s="115">
        <v>-1</v>
      </c>
      <c r="AG1901" s="115">
        <v>-1</v>
      </c>
      <c r="AH1901" s="115">
        <v>-1</v>
      </c>
      <c r="AI1901" s="115">
        <v>-1</v>
      </c>
      <c r="AJ1901" s="115">
        <v>0</v>
      </c>
      <c r="AM1901" s="115" t="s">
        <v>348</v>
      </c>
      <c r="AN1901" s="115">
        <v>-1</v>
      </c>
      <c r="AQ1901" s="115">
        <v>610</v>
      </c>
      <c r="AR1901" s="115" t="s">
        <v>251</v>
      </c>
      <c r="AS1901" s="115" t="s">
        <v>363</v>
      </c>
      <c r="AT1901" s="115" t="s">
        <v>296</v>
      </c>
      <c r="AV1901" s="115">
        <v>50.192101458629701</v>
      </c>
      <c r="AW1901" s="115">
        <v>0.1089373027</v>
      </c>
    </row>
    <row r="1902" spans="1:49" x14ac:dyDescent="0.25">
      <c r="A1902" s="117">
        <v>230000</v>
      </c>
      <c r="B1902" s="117">
        <v>880000</v>
      </c>
      <c r="C1902" s="117">
        <v>880000</v>
      </c>
      <c r="D1902" s="115" t="s">
        <v>342</v>
      </c>
      <c r="E1902" s="115" t="s">
        <v>13</v>
      </c>
      <c r="F1902" s="115" t="s">
        <v>343</v>
      </c>
      <c r="G1902" s="115" t="s">
        <v>344</v>
      </c>
      <c r="H1902" s="115">
        <v>0.56000000000000005</v>
      </c>
      <c r="I1902" s="115">
        <v>0.48</v>
      </c>
      <c r="J1902" s="115" t="s">
        <v>350</v>
      </c>
      <c r="K1902" s="115">
        <v>0.14095682443276999</v>
      </c>
      <c r="L1902" s="115">
        <v>3784.6574918943702</v>
      </c>
      <c r="M1902" s="115">
        <v>9.4136694761826902</v>
      </c>
      <c r="N1902" s="115">
        <v>1.38380630107291</v>
      </c>
      <c r="O1902" s="115">
        <v>1.32692095562241</v>
      </c>
      <c r="P1902" s="115">
        <v>0.19505694182929001</v>
      </c>
      <c r="Q1902" s="115">
        <v>533.47330162312198</v>
      </c>
      <c r="R1902" s="115">
        <v>1210</v>
      </c>
      <c r="S1902" s="115" t="s">
        <v>353</v>
      </c>
      <c r="T1902" s="115">
        <v>1210</v>
      </c>
      <c r="U1902" s="115" t="s">
        <v>352</v>
      </c>
      <c r="V1902" s="115" t="s">
        <v>350</v>
      </c>
      <c r="Z1902" s="115">
        <v>0</v>
      </c>
      <c r="AA1902" s="115">
        <v>1</v>
      </c>
      <c r="AB1902" s="115">
        <v>1.32692095562241</v>
      </c>
      <c r="AC1902" s="115">
        <v>0.19505694182929001</v>
      </c>
      <c r="AD1902" s="115">
        <v>533.47330162312198</v>
      </c>
      <c r="AF1902" s="115">
        <v>-1</v>
      </c>
      <c r="AG1902" s="115">
        <v>-1</v>
      </c>
      <c r="AH1902" s="115">
        <v>-1</v>
      </c>
      <c r="AI1902" s="115">
        <v>-1</v>
      </c>
      <c r="AJ1902" s="115">
        <v>0</v>
      </c>
      <c r="AM1902" s="115" t="s">
        <v>348</v>
      </c>
      <c r="AN1902" s="115">
        <v>-1</v>
      </c>
      <c r="AQ1902" s="115">
        <v>610</v>
      </c>
      <c r="AR1902" s="115" t="s">
        <v>251</v>
      </c>
      <c r="AS1902" s="115" t="s">
        <v>363</v>
      </c>
      <c r="AT1902" s="115" t="s">
        <v>296</v>
      </c>
      <c r="AV1902" s="115">
        <v>101.57319668619</v>
      </c>
      <c r="AW1902" s="115">
        <v>0.43266285609999999</v>
      </c>
    </row>
    <row r="1903" spans="1:49" x14ac:dyDescent="0.25">
      <c r="A1903" s="117">
        <v>230000</v>
      </c>
      <c r="B1903" s="117">
        <v>880000</v>
      </c>
      <c r="C1903" s="117">
        <v>880000</v>
      </c>
      <c r="D1903" s="115" t="s">
        <v>342</v>
      </c>
      <c r="E1903" s="115" t="s">
        <v>13</v>
      </c>
      <c r="F1903" s="115" t="s">
        <v>343</v>
      </c>
      <c r="G1903" s="115" t="s">
        <v>344</v>
      </c>
      <c r="H1903" s="115">
        <v>0.56000000000000005</v>
      </c>
      <c r="I1903" s="115">
        <v>0.48</v>
      </c>
      <c r="J1903" s="115" t="s">
        <v>350</v>
      </c>
      <c r="K1903" s="115">
        <v>3.048382148928E-2</v>
      </c>
      <c r="L1903" s="115">
        <v>3784.6574918943702</v>
      </c>
      <c r="M1903" s="115">
        <v>9.4136694761826902</v>
      </c>
      <c r="N1903" s="115">
        <v>1.38380630107291</v>
      </c>
      <c r="O1903" s="115">
        <v>0.2869646198711</v>
      </c>
      <c r="P1903" s="115">
        <v>4.2183704257650001E-2</v>
      </c>
      <c r="Q1903" s="115">
        <v>115.37082338099999</v>
      </c>
      <c r="R1903" s="115">
        <v>1210</v>
      </c>
      <c r="S1903" s="115" t="s">
        <v>353</v>
      </c>
      <c r="T1903" s="115">
        <v>1210</v>
      </c>
      <c r="U1903" s="115" t="s">
        <v>352</v>
      </c>
      <c r="V1903" s="115" t="s">
        <v>350</v>
      </c>
      <c r="Z1903" s="115">
        <v>0</v>
      </c>
      <c r="AA1903" s="115">
        <v>1</v>
      </c>
      <c r="AB1903" s="115">
        <v>0.2869646198711</v>
      </c>
      <c r="AC1903" s="115">
        <v>4.2183704257650001E-2</v>
      </c>
      <c r="AD1903" s="115">
        <v>115.370823380999</v>
      </c>
      <c r="AF1903" s="115">
        <v>-1</v>
      </c>
      <c r="AG1903" s="115">
        <v>-1</v>
      </c>
      <c r="AH1903" s="115">
        <v>-1</v>
      </c>
      <c r="AI1903" s="115">
        <v>-1</v>
      </c>
      <c r="AJ1903" s="115">
        <v>0</v>
      </c>
      <c r="AM1903" s="115" t="s">
        <v>348</v>
      </c>
      <c r="AN1903" s="115">
        <v>-1</v>
      </c>
      <c r="AQ1903" s="115">
        <v>610</v>
      </c>
      <c r="AR1903" s="115" t="s">
        <v>251</v>
      </c>
      <c r="AS1903" s="115" t="s">
        <v>363</v>
      </c>
      <c r="AT1903" s="115" t="s">
        <v>296</v>
      </c>
      <c r="AV1903" s="115">
        <v>48.771512396697702</v>
      </c>
      <c r="AW1903" s="115">
        <v>9.3569199800000002E-2</v>
      </c>
    </row>
    <row r="1904" spans="1:49" x14ac:dyDescent="0.25">
      <c r="A1904" s="117">
        <v>230000</v>
      </c>
      <c r="B1904" s="117">
        <v>880000</v>
      </c>
      <c r="C1904" s="117">
        <v>880000</v>
      </c>
      <c r="D1904" s="115" t="s">
        <v>342</v>
      </c>
      <c r="E1904" s="115" t="s">
        <v>13</v>
      </c>
      <c r="F1904" s="115" t="s">
        <v>343</v>
      </c>
      <c r="G1904" s="115" t="s">
        <v>344</v>
      </c>
      <c r="H1904" s="115">
        <v>0.56000000000000005</v>
      </c>
      <c r="I1904" s="115">
        <v>0.48</v>
      </c>
      <c r="J1904" s="115" t="s">
        <v>350</v>
      </c>
      <c r="K1904" s="115">
        <v>0.22722522898243</v>
      </c>
      <c r="L1904" s="115">
        <v>3784.6574918943702</v>
      </c>
      <c r="M1904" s="115">
        <v>9.4136694761826902</v>
      </c>
      <c r="N1904" s="115">
        <v>1.38380630107291</v>
      </c>
      <c r="O1904" s="115">
        <v>2.13902320229057</v>
      </c>
      <c r="P1904" s="115">
        <v>0.31443570362862999</v>
      </c>
      <c r="Q1904" s="115">
        <v>859.96966521578599</v>
      </c>
      <c r="R1904" s="115">
        <v>1210</v>
      </c>
      <c r="S1904" s="115" t="s">
        <v>353</v>
      </c>
      <c r="T1904" s="115">
        <v>1210</v>
      </c>
      <c r="U1904" s="115" t="s">
        <v>352</v>
      </c>
      <c r="V1904" s="115" t="s">
        <v>350</v>
      </c>
      <c r="Z1904" s="115">
        <v>0</v>
      </c>
      <c r="AA1904" s="115">
        <v>1</v>
      </c>
      <c r="AB1904" s="115">
        <v>2.13902320229057</v>
      </c>
      <c r="AC1904" s="115">
        <v>0.31443570362862999</v>
      </c>
      <c r="AD1904" s="115">
        <v>859.96966521578599</v>
      </c>
      <c r="AF1904" s="115">
        <v>-1</v>
      </c>
      <c r="AG1904" s="115">
        <v>-1</v>
      </c>
      <c r="AH1904" s="115">
        <v>-1</v>
      </c>
      <c r="AI1904" s="115">
        <v>-1</v>
      </c>
      <c r="AJ1904" s="115">
        <v>0</v>
      </c>
      <c r="AM1904" s="115" t="s">
        <v>348</v>
      </c>
      <c r="AN1904" s="115">
        <v>-1</v>
      </c>
      <c r="AQ1904" s="115">
        <v>610</v>
      </c>
      <c r="AR1904" s="115" t="s">
        <v>251</v>
      </c>
      <c r="AS1904" s="115" t="s">
        <v>363</v>
      </c>
      <c r="AT1904" s="115" t="s">
        <v>296</v>
      </c>
      <c r="AV1904" s="115">
        <v>136.804695218294</v>
      </c>
      <c r="AW1904" s="115">
        <v>0.69746120460000005</v>
      </c>
    </row>
    <row r="1905" spans="1:49" x14ac:dyDescent="0.25">
      <c r="A1905" s="117">
        <v>230000</v>
      </c>
      <c r="B1905" s="117">
        <v>880000</v>
      </c>
      <c r="C1905" s="117">
        <v>880000</v>
      </c>
      <c r="D1905" s="115" t="s">
        <v>342</v>
      </c>
      <c r="E1905" s="115" t="s">
        <v>13</v>
      </c>
      <c r="F1905" s="115" t="s">
        <v>343</v>
      </c>
      <c r="G1905" s="115" t="s">
        <v>344</v>
      </c>
      <c r="H1905" s="115">
        <v>0.56000000000000005</v>
      </c>
      <c r="I1905" s="115">
        <v>0.48</v>
      </c>
      <c r="J1905" s="115" t="s">
        <v>350</v>
      </c>
      <c r="K1905" s="115">
        <v>8.0374743299240006E-2</v>
      </c>
      <c r="L1905" s="115">
        <v>3775.8299618078199</v>
      </c>
      <c r="M1905" s="115">
        <v>9.3930493487084803</v>
      </c>
      <c r="N1905" s="115">
        <v>1.3808206689053799</v>
      </c>
      <c r="O1905" s="115">
        <v>0.75496393019953001</v>
      </c>
      <c r="P1905" s="115">
        <v>0.11098310680555</v>
      </c>
      <c r="Q1905" s="115">
        <v>303.48136392188201</v>
      </c>
      <c r="R1905" s="115">
        <v>1200</v>
      </c>
      <c r="S1905" s="115" t="s">
        <v>351</v>
      </c>
      <c r="T1905" s="115">
        <v>1200</v>
      </c>
      <c r="U1905" s="115" t="s">
        <v>352</v>
      </c>
      <c r="V1905" s="115" t="s">
        <v>350</v>
      </c>
      <c r="Z1905" s="115">
        <v>0</v>
      </c>
      <c r="AA1905" s="115">
        <v>1</v>
      </c>
      <c r="AB1905" s="115">
        <v>0.75496393019953001</v>
      </c>
      <c r="AC1905" s="115">
        <v>0.11098310680555</v>
      </c>
      <c r="AD1905" s="115">
        <v>303.48136392188297</v>
      </c>
      <c r="AF1905" s="115">
        <v>-1</v>
      </c>
      <c r="AG1905" s="115">
        <v>-1</v>
      </c>
      <c r="AH1905" s="115">
        <v>-1</v>
      </c>
      <c r="AI1905" s="115">
        <v>-1</v>
      </c>
      <c r="AJ1905" s="115">
        <v>0</v>
      </c>
      <c r="AM1905" s="115" t="s">
        <v>348</v>
      </c>
      <c r="AN1905" s="115">
        <v>-1</v>
      </c>
      <c r="AQ1905" s="115">
        <v>610</v>
      </c>
      <c r="AR1905" s="115" t="s">
        <v>251</v>
      </c>
      <c r="AS1905" s="115" t="s">
        <v>363</v>
      </c>
      <c r="AT1905" s="115" t="s">
        <v>296</v>
      </c>
      <c r="AV1905" s="115">
        <v>72.770653963965501</v>
      </c>
      <c r="AW1905" s="115">
        <v>0.24613249300000001</v>
      </c>
    </row>
    <row r="1906" spans="1:49" x14ac:dyDescent="0.25">
      <c r="A1906" s="117">
        <v>230000</v>
      </c>
      <c r="B1906" s="117">
        <v>880000</v>
      </c>
      <c r="C1906" s="117">
        <v>880000</v>
      </c>
      <c r="D1906" s="115" t="s">
        <v>342</v>
      </c>
      <c r="E1906" s="115" t="s">
        <v>13</v>
      </c>
      <c r="F1906" s="115" t="s">
        <v>343</v>
      </c>
      <c r="G1906" s="115" t="s">
        <v>344</v>
      </c>
      <c r="H1906" s="115">
        <v>0.56000000000000005</v>
      </c>
      <c r="I1906" s="115">
        <v>0.48</v>
      </c>
      <c r="J1906" s="115" t="s">
        <v>350</v>
      </c>
      <c r="K1906" s="115">
        <v>0.14429772280492001</v>
      </c>
      <c r="L1906" s="115">
        <v>3775.8299618078199</v>
      </c>
      <c r="M1906" s="115">
        <v>9.3930493487084803</v>
      </c>
      <c r="N1906" s="115">
        <v>1.3808206689053799</v>
      </c>
      <c r="O1906" s="115">
        <v>1.3553956312128901</v>
      </c>
      <c r="P1906" s="115">
        <v>0.19924927812501</v>
      </c>
      <c r="Q1906" s="115">
        <v>544.84366518746401</v>
      </c>
      <c r="R1906" s="115">
        <v>1210</v>
      </c>
      <c r="S1906" s="115" t="s">
        <v>353</v>
      </c>
      <c r="T1906" s="115">
        <v>1210</v>
      </c>
      <c r="U1906" s="115" t="s">
        <v>352</v>
      </c>
      <c r="V1906" s="115" t="s">
        <v>350</v>
      </c>
      <c r="Z1906" s="115">
        <v>0</v>
      </c>
      <c r="AA1906" s="115">
        <v>1</v>
      </c>
      <c r="AB1906" s="115">
        <v>1.3553956312128901</v>
      </c>
      <c r="AC1906" s="115">
        <v>0.19924927812501</v>
      </c>
      <c r="AD1906" s="115">
        <v>544.84366518746401</v>
      </c>
      <c r="AF1906" s="115">
        <v>-1</v>
      </c>
      <c r="AG1906" s="115">
        <v>-1</v>
      </c>
      <c r="AH1906" s="115">
        <v>-1</v>
      </c>
      <c r="AI1906" s="115">
        <v>-1</v>
      </c>
      <c r="AJ1906" s="115">
        <v>0</v>
      </c>
      <c r="AM1906" s="115" t="s">
        <v>348</v>
      </c>
      <c r="AN1906" s="115">
        <v>-1</v>
      </c>
      <c r="AQ1906" s="115">
        <v>610</v>
      </c>
      <c r="AR1906" s="115" t="s">
        <v>251</v>
      </c>
      <c r="AS1906" s="115" t="s">
        <v>363</v>
      </c>
      <c r="AT1906" s="115" t="s">
        <v>296</v>
      </c>
      <c r="AV1906" s="115">
        <v>97.886476867404696</v>
      </c>
      <c r="AW1906" s="115">
        <v>0.4418845622</v>
      </c>
    </row>
    <row r="1907" spans="1:49" x14ac:dyDescent="0.25">
      <c r="A1907" s="117">
        <v>230000</v>
      </c>
      <c r="B1907" s="117">
        <v>880000</v>
      </c>
      <c r="C1907" s="117">
        <v>880000</v>
      </c>
      <c r="D1907" s="115" t="s">
        <v>342</v>
      </c>
      <c r="E1907" s="115" t="s">
        <v>13</v>
      </c>
      <c r="F1907" s="115" t="s">
        <v>343</v>
      </c>
      <c r="G1907" s="115" t="s">
        <v>344</v>
      </c>
      <c r="H1907" s="115">
        <v>0.56000000000000005</v>
      </c>
      <c r="I1907" s="115">
        <v>0.48</v>
      </c>
      <c r="J1907" s="115" t="s">
        <v>350</v>
      </c>
      <c r="K1907" s="115">
        <v>0.20301794309949001</v>
      </c>
      <c r="L1907" s="115">
        <v>3775.8299618078199</v>
      </c>
      <c r="M1907" s="115">
        <v>9.3930493487084803</v>
      </c>
      <c r="N1907" s="115">
        <v>1.3808206689053799</v>
      </c>
      <c r="O1907" s="115">
        <v>1.9069575582068401</v>
      </c>
      <c r="P1907" s="115">
        <v>0.28033137199044</v>
      </c>
      <c r="Q1907" s="115">
        <v>766.56123233966798</v>
      </c>
      <c r="R1907" s="115">
        <v>1210</v>
      </c>
      <c r="S1907" s="115" t="s">
        <v>353</v>
      </c>
      <c r="T1907" s="115">
        <v>1210</v>
      </c>
      <c r="U1907" s="115" t="s">
        <v>352</v>
      </c>
      <c r="V1907" s="115" t="s">
        <v>350</v>
      </c>
      <c r="Z1907" s="115">
        <v>0</v>
      </c>
      <c r="AA1907" s="115">
        <v>1</v>
      </c>
      <c r="AB1907" s="115">
        <v>1.9069575582068401</v>
      </c>
      <c r="AC1907" s="115">
        <v>0.28033137199044</v>
      </c>
      <c r="AD1907" s="115">
        <v>766.56123233966798</v>
      </c>
      <c r="AF1907" s="115">
        <v>-1</v>
      </c>
      <c r="AG1907" s="115">
        <v>-1</v>
      </c>
      <c r="AH1907" s="115">
        <v>-1</v>
      </c>
      <c r="AI1907" s="115">
        <v>-1</v>
      </c>
      <c r="AJ1907" s="115">
        <v>0</v>
      </c>
      <c r="AM1907" s="115" t="s">
        <v>348</v>
      </c>
      <c r="AN1907" s="115">
        <v>-1</v>
      </c>
      <c r="AQ1907" s="115">
        <v>610</v>
      </c>
      <c r="AR1907" s="115" t="s">
        <v>251</v>
      </c>
      <c r="AS1907" s="115" t="s">
        <v>363</v>
      </c>
      <c r="AT1907" s="115" t="s">
        <v>296</v>
      </c>
      <c r="AV1907" s="115">
        <v>114.696652829966</v>
      </c>
      <c r="AW1907" s="115">
        <v>0.62170416250000005</v>
      </c>
    </row>
    <row r="1908" spans="1:49" x14ac:dyDescent="0.25">
      <c r="A1908" s="117">
        <v>230000</v>
      </c>
      <c r="B1908" s="117">
        <v>880000</v>
      </c>
      <c r="C1908" s="117">
        <v>880000</v>
      </c>
      <c r="D1908" s="115" t="s">
        <v>342</v>
      </c>
      <c r="E1908" s="115" t="s">
        <v>13</v>
      </c>
      <c r="F1908" s="115" t="s">
        <v>343</v>
      </c>
      <c r="G1908" s="115" t="s">
        <v>344</v>
      </c>
      <c r="H1908" s="115">
        <v>0.56000000000000005</v>
      </c>
      <c r="I1908" s="115">
        <v>0.48</v>
      </c>
      <c r="J1908" s="115" t="s">
        <v>350</v>
      </c>
      <c r="K1908" s="115">
        <v>1.8455554334999999E-2</v>
      </c>
      <c r="L1908" s="115">
        <v>3775.8299618078199</v>
      </c>
      <c r="M1908" s="115">
        <v>9.3930493487084803</v>
      </c>
      <c r="N1908" s="115">
        <v>1.3808206689053799</v>
      </c>
      <c r="O1908" s="115">
        <v>0.17335393262643001</v>
      </c>
      <c r="P1908" s="115">
        <v>2.548381088187E-2</v>
      </c>
      <c r="Q1908" s="115">
        <v>69.685035019869005</v>
      </c>
      <c r="R1908" s="115">
        <v>1210</v>
      </c>
      <c r="S1908" s="115" t="s">
        <v>353</v>
      </c>
      <c r="T1908" s="115">
        <v>1210</v>
      </c>
      <c r="U1908" s="115" t="s">
        <v>352</v>
      </c>
      <c r="V1908" s="115" t="s">
        <v>350</v>
      </c>
      <c r="Z1908" s="115">
        <v>0</v>
      </c>
      <c r="AA1908" s="115">
        <v>1</v>
      </c>
      <c r="AB1908" s="115">
        <v>0.17335393262643001</v>
      </c>
      <c r="AC1908" s="115">
        <v>2.548381088187E-2</v>
      </c>
      <c r="AD1908" s="115">
        <v>69.685035019867797</v>
      </c>
      <c r="AF1908" s="115">
        <v>-1</v>
      </c>
      <c r="AG1908" s="115">
        <v>-1</v>
      </c>
      <c r="AH1908" s="115">
        <v>-1</v>
      </c>
      <c r="AI1908" s="115">
        <v>-1</v>
      </c>
      <c r="AJ1908" s="115">
        <v>0</v>
      </c>
      <c r="AM1908" s="115" t="s">
        <v>348</v>
      </c>
      <c r="AN1908" s="115">
        <v>-1</v>
      </c>
      <c r="AQ1908" s="115">
        <v>610</v>
      </c>
      <c r="AR1908" s="115" t="s">
        <v>251</v>
      </c>
      <c r="AS1908" s="115" t="s">
        <v>363</v>
      </c>
      <c r="AT1908" s="115" t="s">
        <v>296</v>
      </c>
      <c r="AV1908" s="115">
        <v>42.589670099432198</v>
      </c>
      <c r="AW1908" s="115">
        <v>5.6516654499999999E-2</v>
      </c>
    </row>
    <row r="1909" spans="1:49" x14ac:dyDescent="0.25">
      <c r="A1909" s="117">
        <v>230000</v>
      </c>
      <c r="B1909" s="117">
        <v>880000</v>
      </c>
      <c r="C1909" s="117">
        <v>880000</v>
      </c>
      <c r="D1909" s="115" t="s">
        <v>342</v>
      </c>
      <c r="E1909" s="115" t="s">
        <v>13</v>
      </c>
      <c r="F1909" s="115" t="s">
        <v>343</v>
      </c>
      <c r="G1909" s="115" t="s">
        <v>344</v>
      </c>
      <c r="H1909" s="115">
        <v>0.56000000000000005</v>
      </c>
      <c r="I1909" s="115">
        <v>0.48</v>
      </c>
      <c r="J1909" s="115" t="s">
        <v>350</v>
      </c>
      <c r="K1909" s="115">
        <v>3.5643930360250001E-2</v>
      </c>
      <c r="L1909" s="115">
        <v>3775.8299618078199</v>
      </c>
      <c r="M1909" s="115">
        <v>9.3930493487084803</v>
      </c>
      <c r="N1909" s="115">
        <v>1.3808206689053799</v>
      </c>
      <c r="O1909" s="115">
        <v>0.33480519685575</v>
      </c>
      <c r="P1909" s="115">
        <v>4.921787576245E-2</v>
      </c>
      <c r="Q1909" s="115">
        <v>134.585420210823</v>
      </c>
      <c r="R1909" s="115">
        <v>1210</v>
      </c>
      <c r="S1909" s="115" t="s">
        <v>353</v>
      </c>
      <c r="T1909" s="115">
        <v>1210</v>
      </c>
      <c r="U1909" s="115" t="s">
        <v>352</v>
      </c>
      <c r="V1909" s="115" t="s">
        <v>350</v>
      </c>
      <c r="Z1909" s="115">
        <v>0</v>
      </c>
      <c r="AA1909" s="115">
        <v>1</v>
      </c>
      <c r="AB1909" s="115">
        <v>0.33480519685575</v>
      </c>
      <c r="AC1909" s="115">
        <v>4.921787576245E-2</v>
      </c>
      <c r="AD1909" s="115">
        <v>134.585420210823</v>
      </c>
      <c r="AF1909" s="115">
        <v>-1</v>
      </c>
      <c r="AG1909" s="115">
        <v>-1</v>
      </c>
      <c r="AH1909" s="115">
        <v>-1</v>
      </c>
      <c r="AI1909" s="115">
        <v>-1</v>
      </c>
      <c r="AJ1909" s="115">
        <v>0</v>
      </c>
      <c r="AM1909" s="115" t="s">
        <v>348</v>
      </c>
      <c r="AN1909" s="115">
        <v>-1</v>
      </c>
      <c r="AQ1909" s="115">
        <v>610</v>
      </c>
      <c r="AR1909" s="115" t="s">
        <v>251</v>
      </c>
      <c r="AS1909" s="115" t="s">
        <v>363</v>
      </c>
      <c r="AT1909" s="115" t="s">
        <v>296</v>
      </c>
      <c r="AV1909" s="115">
        <v>69.273047862514403</v>
      </c>
      <c r="AW1909" s="115">
        <v>0.10915281440000001</v>
      </c>
    </row>
    <row r="1910" spans="1:49" x14ac:dyDescent="0.25">
      <c r="A1910" s="117">
        <v>230000</v>
      </c>
      <c r="B1910" s="117">
        <v>880000</v>
      </c>
      <c r="C1910" s="117">
        <v>880000</v>
      </c>
      <c r="D1910" s="115" t="s">
        <v>342</v>
      </c>
      <c r="E1910" s="115" t="s">
        <v>13</v>
      </c>
      <c r="F1910" s="115" t="s">
        <v>343</v>
      </c>
      <c r="G1910" s="115" t="s">
        <v>344</v>
      </c>
      <c r="H1910" s="115">
        <v>0.56000000000000005</v>
      </c>
      <c r="I1910" s="115">
        <v>0.48</v>
      </c>
      <c r="J1910" s="115" t="s">
        <v>350</v>
      </c>
      <c r="K1910" s="115">
        <v>4.1949407087E-3</v>
      </c>
      <c r="L1910" s="115">
        <v>3775.8299618078199</v>
      </c>
      <c r="M1910" s="115">
        <v>9.3930493487084803</v>
      </c>
      <c r="N1910" s="115">
        <v>1.3808206689053799</v>
      </c>
      <c r="O1910" s="115">
        <v>3.9403285091769998E-2</v>
      </c>
      <c r="P1910" s="115">
        <v>5.79246083541E-3</v>
      </c>
      <c r="Q1910" s="115">
        <v>15.8393828159356</v>
      </c>
      <c r="R1910" s="115">
        <v>1210</v>
      </c>
      <c r="S1910" s="115" t="s">
        <v>353</v>
      </c>
      <c r="T1910" s="115">
        <v>1210</v>
      </c>
      <c r="U1910" s="115" t="s">
        <v>352</v>
      </c>
      <c r="V1910" s="115" t="s">
        <v>350</v>
      </c>
      <c r="Z1910" s="115">
        <v>0</v>
      </c>
      <c r="AA1910" s="115">
        <v>1</v>
      </c>
      <c r="AB1910" s="115">
        <v>3.9403285091769998E-2</v>
      </c>
      <c r="AC1910" s="115">
        <v>5.79246083541E-3</v>
      </c>
      <c r="AD1910" s="115">
        <v>15.8393828159361</v>
      </c>
      <c r="AF1910" s="115">
        <v>-1</v>
      </c>
      <c r="AG1910" s="115">
        <v>-1</v>
      </c>
      <c r="AH1910" s="115">
        <v>-1</v>
      </c>
      <c r="AI1910" s="115">
        <v>-1</v>
      </c>
      <c r="AJ1910" s="115">
        <v>0</v>
      </c>
      <c r="AM1910" s="115" t="s">
        <v>348</v>
      </c>
      <c r="AN1910" s="115">
        <v>-1</v>
      </c>
      <c r="AQ1910" s="115">
        <v>610</v>
      </c>
      <c r="AR1910" s="115" t="s">
        <v>251</v>
      </c>
      <c r="AS1910" s="115" t="s">
        <v>363</v>
      </c>
      <c r="AT1910" s="115" t="s">
        <v>296</v>
      </c>
      <c r="AV1910" s="115">
        <v>16.841529891783601</v>
      </c>
      <c r="AW1910" s="115">
        <v>1.28462148E-2</v>
      </c>
    </row>
    <row r="1911" spans="1:49" x14ac:dyDescent="0.25">
      <c r="A1911" s="117">
        <v>230000</v>
      </c>
      <c r="B1911" s="117">
        <v>880000</v>
      </c>
      <c r="C1911" s="117">
        <v>880000</v>
      </c>
      <c r="D1911" s="115" t="s">
        <v>342</v>
      </c>
      <c r="E1911" s="115" t="s">
        <v>13</v>
      </c>
      <c r="F1911" s="115" t="s">
        <v>343</v>
      </c>
      <c r="G1911" s="115" t="s">
        <v>344</v>
      </c>
      <c r="H1911" s="115">
        <v>0.56000000000000005</v>
      </c>
      <c r="I1911" s="115">
        <v>0.48</v>
      </c>
      <c r="J1911" s="115" t="s">
        <v>350</v>
      </c>
      <c r="K1911" s="115">
        <v>0.13177861887619</v>
      </c>
      <c r="L1911" s="115">
        <v>3775.8299618078199</v>
      </c>
      <c r="M1911" s="115">
        <v>9.3930493487084803</v>
      </c>
      <c r="N1911" s="115">
        <v>1.3808206689053799</v>
      </c>
      <c r="O1911" s="115">
        <v>1.2378030702087099</v>
      </c>
      <c r="P1911" s="115">
        <v>0.18196264066404999</v>
      </c>
      <c r="Q1911" s="115">
        <v>497.573657478379</v>
      </c>
      <c r="R1911" s="115">
        <v>1210</v>
      </c>
      <c r="S1911" s="115" t="s">
        <v>353</v>
      </c>
      <c r="T1911" s="115">
        <v>1210</v>
      </c>
      <c r="U1911" s="115" t="s">
        <v>352</v>
      </c>
      <c r="V1911" s="115" t="s">
        <v>350</v>
      </c>
      <c r="Z1911" s="115">
        <v>0</v>
      </c>
      <c r="AA1911" s="115">
        <v>1</v>
      </c>
      <c r="AB1911" s="115">
        <v>1.2378030702087099</v>
      </c>
      <c r="AC1911" s="115">
        <v>0.18196264066404999</v>
      </c>
      <c r="AD1911" s="115">
        <v>497.573657478379</v>
      </c>
      <c r="AF1911" s="115">
        <v>-1</v>
      </c>
      <c r="AG1911" s="115">
        <v>-1</v>
      </c>
      <c r="AH1911" s="115">
        <v>-1</v>
      </c>
      <c r="AI1911" s="115">
        <v>-1</v>
      </c>
      <c r="AJ1911" s="115">
        <v>0</v>
      </c>
      <c r="AM1911" s="115" t="s">
        <v>348</v>
      </c>
      <c r="AN1911" s="115">
        <v>-1</v>
      </c>
      <c r="AQ1911" s="115">
        <v>610</v>
      </c>
      <c r="AR1911" s="115" t="s">
        <v>251</v>
      </c>
      <c r="AS1911" s="115" t="s">
        <v>363</v>
      </c>
      <c r="AT1911" s="115" t="s">
        <v>296</v>
      </c>
      <c r="AV1911" s="115">
        <v>97.108292122434705</v>
      </c>
      <c r="AW1911" s="115">
        <v>0.40354716750000003</v>
      </c>
    </row>
    <row r="1912" spans="1:49" x14ac:dyDescent="0.25">
      <c r="A1912" s="117">
        <v>230000</v>
      </c>
      <c r="B1912" s="117">
        <v>880000</v>
      </c>
      <c r="C1912" s="117">
        <v>880000</v>
      </c>
      <c r="D1912" s="115" t="s">
        <v>342</v>
      </c>
      <c r="E1912" s="115" t="s">
        <v>13</v>
      </c>
      <c r="F1912" s="115" t="s">
        <v>343</v>
      </c>
      <c r="G1912" s="115" t="s">
        <v>344</v>
      </c>
      <c r="H1912" s="115">
        <v>0.56000000000000005</v>
      </c>
      <c r="I1912" s="115">
        <v>0.48</v>
      </c>
      <c r="J1912" s="115" t="s">
        <v>350</v>
      </c>
      <c r="K1912" s="115">
        <v>2.1962780103800001E-3</v>
      </c>
      <c r="L1912" s="115">
        <v>3794.5646107775701</v>
      </c>
      <c r="M1912" s="115">
        <v>9.4368201464530195</v>
      </c>
      <c r="N1912" s="115">
        <v>1.38715865295194</v>
      </c>
      <c r="O1912" s="115">
        <v>2.072588057564E-2</v>
      </c>
      <c r="P1912" s="115">
        <v>3.0465860463899999E-3</v>
      </c>
      <c r="Q1912" s="115">
        <v>8.3339188136472799</v>
      </c>
      <c r="R1912" s="115">
        <v>1200</v>
      </c>
      <c r="S1912" s="115" t="s">
        <v>351</v>
      </c>
      <c r="T1912" s="115">
        <v>1200</v>
      </c>
      <c r="U1912" s="115" t="s">
        <v>352</v>
      </c>
      <c r="V1912" s="115" t="s">
        <v>350</v>
      </c>
      <c r="Z1912" s="115">
        <v>0</v>
      </c>
      <c r="AA1912" s="115">
        <v>1</v>
      </c>
      <c r="AB1912" s="115">
        <v>2.072588057564E-2</v>
      </c>
      <c r="AC1912" s="115">
        <v>3.0465860463899999E-3</v>
      </c>
      <c r="AD1912" s="115">
        <v>8.3339188136489906</v>
      </c>
      <c r="AF1912" s="115">
        <v>-1</v>
      </c>
      <c r="AG1912" s="115">
        <v>-1</v>
      </c>
      <c r="AH1912" s="115">
        <v>-1</v>
      </c>
      <c r="AI1912" s="115">
        <v>-1</v>
      </c>
      <c r="AJ1912" s="115">
        <v>0</v>
      </c>
      <c r="AM1912" s="115" t="s">
        <v>348</v>
      </c>
      <c r="AN1912" s="115">
        <v>-1</v>
      </c>
      <c r="AQ1912" s="115">
        <v>610</v>
      </c>
      <c r="AR1912" s="115" t="s">
        <v>251</v>
      </c>
      <c r="AS1912" s="115" t="s">
        <v>363</v>
      </c>
      <c r="AT1912" s="115" t="s">
        <v>296</v>
      </c>
      <c r="AV1912" s="115">
        <v>14.892633507275599</v>
      </c>
      <c r="AW1912" s="115">
        <v>6.7590582000000001E-3</v>
      </c>
    </row>
    <row r="1913" spans="1:49" x14ac:dyDescent="0.25">
      <c r="A1913" s="117">
        <v>230000</v>
      </c>
      <c r="B1913" s="117">
        <v>880000</v>
      </c>
      <c r="C1913" s="117">
        <v>880000</v>
      </c>
      <c r="D1913" s="115" t="s">
        <v>342</v>
      </c>
      <c r="E1913" s="115" t="s">
        <v>13</v>
      </c>
      <c r="F1913" s="115" t="s">
        <v>343</v>
      </c>
      <c r="G1913" s="115" t="s">
        <v>344</v>
      </c>
      <c r="H1913" s="115">
        <v>0.56000000000000005</v>
      </c>
      <c r="I1913" s="115">
        <v>0.48</v>
      </c>
      <c r="J1913" s="115" t="s">
        <v>350</v>
      </c>
      <c r="K1913" s="115">
        <v>1.897615014812E-2</v>
      </c>
      <c r="L1913" s="115">
        <v>3794.5646107775701</v>
      </c>
      <c r="M1913" s="115">
        <v>9.4368201464530195</v>
      </c>
      <c r="N1913" s="115">
        <v>1.38715865295194</v>
      </c>
      <c r="O1913" s="115">
        <v>0.17907451601996999</v>
      </c>
      <c r="P1913" s="115">
        <v>2.6322930877689998E-2</v>
      </c>
      <c r="Q1913" s="115">
        <v>72.006227800888098</v>
      </c>
      <c r="R1913" s="115">
        <v>1210</v>
      </c>
      <c r="S1913" s="115" t="s">
        <v>353</v>
      </c>
      <c r="T1913" s="115">
        <v>1210</v>
      </c>
      <c r="U1913" s="115" t="s">
        <v>352</v>
      </c>
      <c r="V1913" s="115" t="s">
        <v>350</v>
      </c>
      <c r="Z1913" s="115">
        <v>0</v>
      </c>
      <c r="AA1913" s="115">
        <v>1</v>
      </c>
      <c r="AB1913" s="115">
        <v>0.17907451601996999</v>
      </c>
      <c r="AC1913" s="115">
        <v>2.6322930877689998E-2</v>
      </c>
      <c r="AD1913" s="115">
        <v>72.006227800888894</v>
      </c>
      <c r="AF1913" s="115">
        <v>-1</v>
      </c>
      <c r="AG1913" s="115">
        <v>-1</v>
      </c>
      <c r="AH1913" s="115">
        <v>-1</v>
      </c>
      <c r="AI1913" s="115">
        <v>-1</v>
      </c>
      <c r="AJ1913" s="115">
        <v>0</v>
      </c>
      <c r="AM1913" s="115" t="s">
        <v>348</v>
      </c>
      <c r="AN1913" s="115">
        <v>-1</v>
      </c>
      <c r="AQ1913" s="115">
        <v>610</v>
      </c>
      <c r="AR1913" s="115" t="s">
        <v>251</v>
      </c>
      <c r="AS1913" s="115" t="s">
        <v>363</v>
      </c>
      <c r="AT1913" s="115" t="s">
        <v>296</v>
      </c>
      <c r="AV1913" s="115">
        <v>48.332007443669099</v>
      </c>
      <c r="AW1913" s="115">
        <v>5.8399211499999999E-2</v>
      </c>
    </row>
    <row r="1914" spans="1:49" x14ac:dyDescent="0.25">
      <c r="A1914" s="117">
        <v>230000</v>
      </c>
      <c r="B1914" s="117">
        <v>880000</v>
      </c>
      <c r="C1914" s="117">
        <v>880000</v>
      </c>
      <c r="D1914" s="115" t="s">
        <v>342</v>
      </c>
      <c r="E1914" s="115" t="s">
        <v>13</v>
      </c>
      <c r="F1914" s="115" t="s">
        <v>343</v>
      </c>
      <c r="G1914" s="115" t="s">
        <v>344</v>
      </c>
      <c r="H1914" s="115">
        <v>0.56000000000000005</v>
      </c>
      <c r="I1914" s="115">
        <v>0.48</v>
      </c>
      <c r="J1914" s="115" t="s">
        <v>350</v>
      </c>
      <c r="K1914" s="115">
        <v>2.9955829926540001E-2</v>
      </c>
      <c r="L1914" s="115">
        <v>3794.5646107775701</v>
      </c>
      <c r="M1914" s="115">
        <v>9.4368201464530195</v>
      </c>
      <c r="N1914" s="115">
        <v>1.38715865295194</v>
      </c>
      <c r="O1914" s="115">
        <v>0.28268777935454997</v>
      </c>
      <c r="P1914" s="115">
        <v>4.155348868896E-2</v>
      </c>
      <c r="Q1914" s="115">
        <v>113.669332125747</v>
      </c>
      <c r="R1914" s="115">
        <v>1210</v>
      </c>
      <c r="S1914" s="115" t="s">
        <v>353</v>
      </c>
      <c r="T1914" s="115">
        <v>1210</v>
      </c>
      <c r="U1914" s="115" t="s">
        <v>352</v>
      </c>
      <c r="V1914" s="115" t="s">
        <v>350</v>
      </c>
      <c r="Z1914" s="115">
        <v>0</v>
      </c>
      <c r="AA1914" s="115">
        <v>1</v>
      </c>
      <c r="AB1914" s="115">
        <v>0.28268777935454997</v>
      </c>
      <c r="AC1914" s="115">
        <v>4.155348868896E-2</v>
      </c>
      <c r="AD1914" s="115">
        <v>113.669332125747</v>
      </c>
      <c r="AF1914" s="115">
        <v>-1</v>
      </c>
      <c r="AG1914" s="115">
        <v>-1</v>
      </c>
      <c r="AH1914" s="115">
        <v>-1</v>
      </c>
      <c r="AI1914" s="115">
        <v>-1</v>
      </c>
      <c r="AJ1914" s="115">
        <v>0</v>
      </c>
      <c r="AM1914" s="115" t="s">
        <v>348</v>
      </c>
      <c r="AN1914" s="115">
        <v>-1</v>
      </c>
      <c r="AQ1914" s="115">
        <v>610</v>
      </c>
      <c r="AR1914" s="115" t="s">
        <v>251</v>
      </c>
      <c r="AS1914" s="115" t="s">
        <v>363</v>
      </c>
      <c r="AT1914" s="115" t="s">
        <v>296</v>
      </c>
      <c r="AV1914" s="115">
        <v>45.495663391001202</v>
      </c>
      <c r="AW1914" s="115">
        <v>9.2189239399999998E-2</v>
      </c>
    </row>
    <row r="1915" spans="1:49" x14ac:dyDescent="0.25">
      <c r="A1915" s="117">
        <v>230000</v>
      </c>
      <c r="B1915" s="117">
        <v>880000</v>
      </c>
      <c r="C1915" s="117">
        <v>880000</v>
      </c>
      <c r="D1915" s="115" t="s">
        <v>342</v>
      </c>
      <c r="E1915" s="115" t="s">
        <v>13</v>
      </c>
      <c r="F1915" s="115" t="s">
        <v>343</v>
      </c>
      <c r="G1915" s="115" t="s">
        <v>344</v>
      </c>
      <c r="H1915" s="115">
        <v>0.56000000000000005</v>
      </c>
      <c r="I1915" s="115">
        <v>0.48</v>
      </c>
      <c r="J1915" s="115" t="s">
        <v>350</v>
      </c>
      <c r="K1915" s="115">
        <v>6.3035509212219995E-2</v>
      </c>
      <c r="L1915" s="115">
        <v>3794.5646107775701</v>
      </c>
      <c r="M1915" s="115">
        <v>9.4368201464530195</v>
      </c>
      <c r="N1915" s="115">
        <v>1.38715865295194</v>
      </c>
      <c r="O1915" s="115">
        <v>0.59485476327585995</v>
      </c>
      <c r="P1915" s="115">
        <v>8.7440252046969993E-2</v>
      </c>
      <c r="Q1915" s="115">
        <v>239.19231247906001</v>
      </c>
      <c r="R1915" s="115">
        <v>1210</v>
      </c>
      <c r="S1915" s="115" t="s">
        <v>353</v>
      </c>
      <c r="T1915" s="115">
        <v>1210</v>
      </c>
      <c r="U1915" s="115" t="s">
        <v>352</v>
      </c>
      <c r="V1915" s="115" t="s">
        <v>350</v>
      </c>
      <c r="Z1915" s="115">
        <v>0</v>
      </c>
      <c r="AA1915" s="115">
        <v>1</v>
      </c>
      <c r="AB1915" s="115">
        <v>0.59485476327585995</v>
      </c>
      <c r="AC1915" s="115">
        <v>8.7440252046969993E-2</v>
      </c>
      <c r="AD1915" s="115">
        <v>239.19231247906001</v>
      </c>
      <c r="AF1915" s="115">
        <v>-1</v>
      </c>
      <c r="AG1915" s="115">
        <v>-1</v>
      </c>
      <c r="AH1915" s="115">
        <v>-1</v>
      </c>
      <c r="AI1915" s="115">
        <v>-1</v>
      </c>
      <c r="AJ1915" s="115">
        <v>0</v>
      </c>
      <c r="AM1915" s="115" t="s">
        <v>348</v>
      </c>
      <c r="AN1915" s="115">
        <v>-1</v>
      </c>
      <c r="AQ1915" s="115">
        <v>610</v>
      </c>
      <c r="AR1915" s="115" t="s">
        <v>251</v>
      </c>
      <c r="AS1915" s="115" t="s">
        <v>363</v>
      </c>
      <c r="AT1915" s="115" t="s">
        <v>296</v>
      </c>
      <c r="AV1915" s="115">
        <v>80.430818979141804</v>
      </c>
      <c r="AW1915" s="115">
        <v>0.19399214309999999</v>
      </c>
    </row>
    <row r="1916" spans="1:49" x14ac:dyDescent="0.25">
      <c r="A1916" s="117">
        <v>230000</v>
      </c>
      <c r="B1916" s="117">
        <v>880000</v>
      </c>
      <c r="C1916" s="117">
        <v>880000</v>
      </c>
      <c r="D1916" s="115" t="s">
        <v>342</v>
      </c>
      <c r="E1916" s="115" t="s">
        <v>13</v>
      </c>
      <c r="F1916" s="115" t="s">
        <v>343</v>
      </c>
      <c r="G1916" s="115" t="s">
        <v>344</v>
      </c>
      <c r="H1916" s="115">
        <v>0.56000000000000005</v>
      </c>
      <c r="I1916" s="115">
        <v>0.48</v>
      </c>
      <c r="J1916" s="115" t="s">
        <v>350</v>
      </c>
      <c r="K1916" s="115">
        <v>0.17075284079750999</v>
      </c>
      <c r="L1916" s="115">
        <v>3794.5646107775701</v>
      </c>
      <c r="M1916" s="115">
        <v>9.4368201464530195</v>
      </c>
      <c r="N1916" s="115">
        <v>1.38715865295194</v>
      </c>
      <c r="O1916" s="115">
        <v>1.61136384810205</v>
      </c>
      <c r="P1916" s="115">
        <v>0.23686128062838999</v>
      </c>
      <c r="Q1916" s="115">
        <v>647.93268687997897</v>
      </c>
      <c r="R1916" s="115">
        <v>1210</v>
      </c>
      <c r="S1916" s="115" t="s">
        <v>353</v>
      </c>
      <c r="T1916" s="115">
        <v>1210</v>
      </c>
      <c r="U1916" s="115" t="s">
        <v>352</v>
      </c>
      <c r="V1916" s="115" t="s">
        <v>350</v>
      </c>
      <c r="Z1916" s="115">
        <v>0</v>
      </c>
      <c r="AA1916" s="115">
        <v>1</v>
      </c>
      <c r="AB1916" s="115">
        <v>1.61136384810205</v>
      </c>
      <c r="AC1916" s="115">
        <v>0.23686128062838999</v>
      </c>
      <c r="AD1916" s="115">
        <v>647.93268687997897</v>
      </c>
      <c r="AF1916" s="115">
        <v>-1</v>
      </c>
      <c r="AG1916" s="115">
        <v>-1</v>
      </c>
      <c r="AH1916" s="115">
        <v>-1</v>
      </c>
      <c r="AI1916" s="115">
        <v>-1</v>
      </c>
      <c r="AJ1916" s="115">
        <v>0</v>
      </c>
      <c r="AM1916" s="115" t="s">
        <v>348</v>
      </c>
      <c r="AN1916" s="115">
        <v>-1</v>
      </c>
      <c r="AQ1916" s="115">
        <v>610</v>
      </c>
      <c r="AR1916" s="115" t="s">
        <v>251</v>
      </c>
      <c r="AS1916" s="115" t="s">
        <v>363</v>
      </c>
      <c r="AT1916" s="115" t="s">
        <v>296</v>
      </c>
      <c r="AV1916" s="115">
        <v>102.56413533543299</v>
      </c>
      <c r="AW1916" s="115">
        <v>0.52549285229999998</v>
      </c>
    </row>
    <row r="1917" spans="1:49" x14ac:dyDescent="0.25">
      <c r="A1917" s="117">
        <v>230000</v>
      </c>
      <c r="B1917" s="117">
        <v>880000</v>
      </c>
      <c r="C1917" s="117">
        <v>880000</v>
      </c>
      <c r="D1917" s="115" t="s">
        <v>342</v>
      </c>
      <c r="E1917" s="115" t="s">
        <v>13</v>
      </c>
      <c r="F1917" s="115" t="s">
        <v>343</v>
      </c>
      <c r="G1917" s="115" t="s">
        <v>344</v>
      </c>
      <c r="H1917" s="115">
        <v>0.56000000000000005</v>
      </c>
      <c r="I1917" s="115">
        <v>0.48</v>
      </c>
      <c r="J1917" s="115" t="s">
        <v>350</v>
      </c>
      <c r="K1917" s="115">
        <v>6.3770362496299998E-3</v>
      </c>
      <c r="L1917" s="115">
        <v>3794.5646107775701</v>
      </c>
      <c r="M1917" s="115">
        <v>9.4368201464530195</v>
      </c>
      <c r="N1917" s="115">
        <v>1.38715865295194</v>
      </c>
      <c r="O1917" s="115">
        <v>6.0178944155199997E-2</v>
      </c>
      <c r="P1917" s="115">
        <v>8.8459610138599994E-3</v>
      </c>
      <c r="Q1917" s="115">
        <v>24.198076074506901</v>
      </c>
      <c r="R1917" s="115">
        <v>1210</v>
      </c>
      <c r="S1917" s="115" t="s">
        <v>353</v>
      </c>
      <c r="T1917" s="115">
        <v>1210</v>
      </c>
      <c r="U1917" s="115" t="s">
        <v>352</v>
      </c>
      <c r="V1917" s="115" t="s">
        <v>350</v>
      </c>
      <c r="Z1917" s="115">
        <v>0</v>
      </c>
      <c r="AA1917" s="115">
        <v>1</v>
      </c>
      <c r="AB1917" s="115">
        <v>6.0178944155199997E-2</v>
      </c>
      <c r="AC1917" s="115">
        <v>8.8459610138599994E-3</v>
      </c>
      <c r="AD1917" s="115">
        <v>24.198076074506599</v>
      </c>
      <c r="AF1917" s="115">
        <v>-1</v>
      </c>
      <c r="AG1917" s="115">
        <v>-1</v>
      </c>
      <c r="AH1917" s="115">
        <v>-1</v>
      </c>
      <c r="AI1917" s="115">
        <v>-1</v>
      </c>
      <c r="AJ1917" s="115">
        <v>0</v>
      </c>
      <c r="AM1917" s="115" t="s">
        <v>348</v>
      </c>
      <c r="AN1917" s="115">
        <v>-1</v>
      </c>
      <c r="AQ1917" s="115">
        <v>610</v>
      </c>
      <c r="AR1917" s="115" t="s">
        <v>251</v>
      </c>
      <c r="AS1917" s="115" t="s">
        <v>363</v>
      </c>
      <c r="AT1917" s="115" t="s">
        <v>296</v>
      </c>
      <c r="AV1917" s="115">
        <v>21.825219889656001</v>
      </c>
      <c r="AW1917" s="115">
        <v>1.9625365799999999E-2</v>
      </c>
    </row>
    <row r="1918" spans="1:49" x14ac:dyDescent="0.25">
      <c r="A1918" s="117">
        <v>230000</v>
      </c>
      <c r="B1918" s="117">
        <v>880000</v>
      </c>
      <c r="C1918" s="117">
        <v>880000</v>
      </c>
      <c r="D1918" s="115" t="s">
        <v>342</v>
      </c>
      <c r="E1918" s="115" t="s">
        <v>13</v>
      </c>
      <c r="F1918" s="115" t="s">
        <v>343</v>
      </c>
      <c r="G1918" s="115" t="s">
        <v>344</v>
      </c>
      <c r="H1918" s="115">
        <v>0.56000000000000005</v>
      </c>
      <c r="I1918" s="115">
        <v>0.48</v>
      </c>
      <c r="J1918" s="115" t="s">
        <v>350</v>
      </c>
      <c r="K1918" s="115">
        <v>0.32646980948456999</v>
      </c>
      <c r="L1918" s="115">
        <v>3794.5646107775701</v>
      </c>
      <c r="M1918" s="115">
        <v>9.4368201464530195</v>
      </c>
      <c r="N1918" s="115">
        <v>1.38715865295194</v>
      </c>
      <c r="O1918" s="115">
        <v>3.08083687535267</v>
      </c>
      <c r="P1918" s="115">
        <v>0.45286542115409001</v>
      </c>
      <c r="Q1918" s="115">
        <v>1238.8107855574401</v>
      </c>
      <c r="R1918" s="115">
        <v>1210</v>
      </c>
      <c r="S1918" s="115" t="s">
        <v>353</v>
      </c>
      <c r="T1918" s="115">
        <v>1210</v>
      </c>
      <c r="U1918" s="115" t="s">
        <v>352</v>
      </c>
      <c r="V1918" s="115" t="s">
        <v>350</v>
      </c>
      <c r="Z1918" s="115">
        <v>0</v>
      </c>
      <c r="AA1918" s="115">
        <v>1</v>
      </c>
      <c r="AB1918" s="115">
        <v>3.08083687535267</v>
      </c>
      <c r="AC1918" s="115">
        <v>0.45286542115409001</v>
      </c>
      <c r="AD1918" s="115">
        <v>1238.8107855574401</v>
      </c>
      <c r="AF1918" s="115">
        <v>-1</v>
      </c>
      <c r="AG1918" s="115">
        <v>-1</v>
      </c>
      <c r="AH1918" s="115">
        <v>-1</v>
      </c>
      <c r="AI1918" s="115">
        <v>-1</v>
      </c>
      <c r="AJ1918" s="115">
        <v>0</v>
      </c>
      <c r="AM1918" s="115" t="s">
        <v>348</v>
      </c>
      <c r="AN1918" s="115">
        <v>-1</v>
      </c>
      <c r="AQ1918" s="115">
        <v>610</v>
      </c>
      <c r="AR1918" s="115" t="s">
        <v>251</v>
      </c>
      <c r="AS1918" s="115" t="s">
        <v>363</v>
      </c>
      <c r="AT1918" s="115" t="s">
        <v>296</v>
      </c>
      <c r="AV1918" s="115">
        <v>172.65667213512299</v>
      </c>
      <c r="AW1918" s="115">
        <v>1.0047127215</v>
      </c>
    </row>
    <row r="1919" spans="1:49" x14ac:dyDescent="0.25">
      <c r="A1919" s="117">
        <v>230000</v>
      </c>
      <c r="B1919" s="117">
        <v>880000</v>
      </c>
      <c r="C1919" s="117">
        <v>880000</v>
      </c>
      <c r="D1919" s="115" t="s">
        <v>342</v>
      </c>
      <c r="E1919" s="115" t="s">
        <v>13</v>
      </c>
      <c r="F1919" s="115" t="s">
        <v>343</v>
      </c>
      <c r="G1919" s="115" t="s">
        <v>344</v>
      </c>
      <c r="H1919" s="115">
        <v>0.56000000000000005</v>
      </c>
      <c r="I1919" s="115">
        <v>0.48</v>
      </c>
      <c r="J1919" s="115" t="s">
        <v>350</v>
      </c>
      <c r="K1919" s="115">
        <v>0.28225983991384002</v>
      </c>
      <c r="L1919" s="115">
        <v>3794.5646104948501</v>
      </c>
      <c r="M1919" s="115">
        <v>9.4368201457499197</v>
      </c>
      <c r="N1919" s="115">
        <v>1.38715865284859</v>
      </c>
      <c r="O1919" s="115">
        <v>2.6636353436351001</v>
      </c>
      <c r="P1919" s="115">
        <v>0.39153917928814003</v>
      </c>
      <c r="Q1919" s="115">
        <v>1071.0531995010101</v>
      </c>
      <c r="R1919" s="115">
        <v>1200</v>
      </c>
      <c r="S1919" s="115" t="s">
        <v>351</v>
      </c>
      <c r="T1919" s="115">
        <v>1200</v>
      </c>
      <c r="U1919" s="115" t="s">
        <v>352</v>
      </c>
      <c r="V1919" s="115" t="s">
        <v>350</v>
      </c>
      <c r="Z1919" s="115">
        <v>0</v>
      </c>
      <c r="AA1919" s="115">
        <v>1</v>
      </c>
      <c r="AB1919" s="115">
        <v>2.6636353436351001</v>
      </c>
      <c r="AC1919" s="115">
        <v>0.39153917928814003</v>
      </c>
      <c r="AD1919" s="115">
        <v>1071.0531995010101</v>
      </c>
      <c r="AF1919" s="115">
        <v>-1</v>
      </c>
      <c r="AG1919" s="115">
        <v>-1</v>
      </c>
      <c r="AH1919" s="115">
        <v>-1</v>
      </c>
      <c r="AI1919" s="115">
        <v>-1</v>
      </c>
      <c r="AJ1919" s="115">
        <v>0</v>
      </c>
      <c r="AM1919" s="115" t="s">
        <v>348</v>
      </c>
      <c r="AN1919" s="115">
        <v>-1</v>
      </c>
      <c r="AQ1919" s="115">
        <v>610</v>
      </c>
      <c r="AR1919" s="115" t="s">
        <v>251</v>
      </c>
      <c r="AS1919" s="115" t="s">
        <v>363</v>
      </c>
      <c r="AT1919" s="115" t="s">
        <v>296</v>
      </c>
      <c r="AV1919" s="115">
        <v>184.35074734140801</v>
      </c>
      <c r="AW1919" s="115">
        <v>0.86865628510000004</v>
      </c>
    </row>
    <row r="1920" spans="1:49" x14ac:dyDescent="0.25">
      <c r="A1920" s="117">
        <v>230000</v>
      </c>
      <c r="B1920" s="117">
        <v>880000</v>
      </c>
      <c r="C1920" s="117">
        <v>880000</v>
      </c>
      <c r="D1920" s="115" t="s">
        <v>342</v>
      </c>
      <c r="E1920" s="115" t="s">
        <v>13</v>
      </c>
      <c r="F1920" s="115" t="s">
        <v>343</v>
      </c>
      <c r="G1920" s="115" t="s">
        <v>344</v>
      </c>
      <c r="H1920" s="115">
        <v>0.56000000000000005</v>
      </c>
      <c r="I1920" s="115">
        <v>0.48</v>
      </c>
      <c r="J1920" s="115" t="s">
        <v>350</v>
      </c>
      <c r="K1920" s="115">
        <v>1.5886735706230001E-2</v>
      </c>
      <c r="L1920" s="115">
        <v>3794.5646104948501</v>
      </c>
      <c r="M1920" s="115">
        <v>9.4368201457499197</v>
      </c>
      <c r="N1920" s="115">
        <v>1.38715865284859</v>
      </c>
      <c r="O1920" s="115">
        <v>0.14992026756283</v>
      </c>
      <c r="P1920" s="115">
        <v>2.203742290042E-2</v>
      </c>
      <c r="Q1920" s="115">
        <v>60.2832450871757</v>
      </c>
      <c r="R1920" s="115">
        <v>1210</v>
      </c>
      <c r="S1920" s="115" t="s">
        <v>353</v>
      </c>
      <c r="T1920" s="115">
        <v>1210</v>
      </c>
      <c r="U1920" s="115" t="s">
        <v>352</v>
      </c>
      <c r="V1920" s="115" t="s">
        <v>350</v>
      </c>
      <c r="Z1920" s="115">
        <v>0</v>
      </c>
      <c r="AA1920" s="115">
        <v>1</v>
      </c>
      <c r="AB1920" s="115">
        <v>0.14992026756283</v>
      </c>
      <c r="AC1920" s="115">
        <v>2.203742290042E-2</v>
      </c>
      <c r="AD1920" s="115">
        <v>60.283245087174201</v>
      </c>
      <c r="AF1920" s="115">
        <v>-1</v>
      </c>
      <c r="AG1920" s="115">
        <v>-1</v>
      </c>
      <c r="AH1920" s="115">
        <v>-1</v>
      </c>
      <c r="AI1920" s="115">
        <v>-1</v>
      </c>
      <c r="AJ1920" s="115">
        <v>0</v>
      </c>
      <c r="AM1920" s="115" t="s">
        <v>348</v>
      </c>
      <c r="AN1920" s="115">
        <v>-1</v>
      </c>
      <c r="AQ1920" s="115">
        <v>610</v>
      </c>
      <c r="AR1920" s="115" t="s">
        <v>251</v>
      </c>
      <c r="AS1920" s="115" t="s">
        <v>363</v>
      </c>
      <c r="AT1920" s="115" t="s">
        <v>296</v>
      </c>
      <c r="AV1920" s="115">
        <v>34.369174378397403</v>
      </c>
      <c r="AW1920" s="115">
        <v>4.8891520799999998E-2</v>
      </c>
    </row>
    <row r="1921" spans="1:49" x14ac:dyDescent="0.25">
      <c r="A1921" s="117">
        <v>230000</v>
      </c>
      <c r="B1921" s="117">
        <v>880000</v>
      </c>
      <c r="C1921" s="117">
        <v>880000</v>
      </c>
      <c r="D1921" s="115" t="s">
        <v>342</v>
      </c>
      <c r="E1921" s="115" t="s">
        <v>13</v>
      </c>
      <c r="F1921" s="115" t="s">
        <v>343</v>
      </c>
      <c r="G1921" s="115" t="s">
        <v>344</v>
      </c>
      <c r="H1921" s="115">
        <v>0.56000000000000005</v>
      </c>
      <c r="I1921" s="115">
        <v>0.48</v>
      </c>
      <c r="J1921" s="115" t="s">
        <v>350</v>
      </c>
      <c r="K1921" s="115">
        <v>0.23655890378903</v>
      </c>
      <c r="L1921" s="115">
        <v>3794.5646104948501</v>
      </c>
      <c r="M1921" s="115">
        <v>9.4368201457499197</v>
      </c>
      <c r="N1921" s="115">
        <v>1.38715865284859</v>
      </c>
      <c r="O1921" s="115">
        <v>2.2323638289329</v>
      </c>
      <c r="P1921" s="115">
        <v>0.32814473029933999</v>
      </c>
      <c r="Q1921" s="115">
        <v>897.63804461533698</v>
      </c>
      <c r="R1921" s="115">
        <v>1210</v>
      </c>
      <c r="S1921" s="115" t="s">
        <v>353</v>
      </c>
      <c r="T1921" s="115">
        <v>1210</v>
      </c>
      <c r="U1921" s="115" t="s">
        <v>352</v>
      </c>
      <c r="V1921" s="115" t="s">
        <v>350</v>
      </c>
      <c r="Z1921" s="115">
        <v>0</v>
      </c>
      <c r="AA1921" s="115">
        <v>1</v>
      </c>
      <c r="AB1921" s="115">
        <v>2.2323638289329</v>
      </c>
      <c r="AC1921" s="115">
        <v>0.32814473029933999</v>
      </c>
      <c r="AD1921" s="115">
        <v>897.63804461533698</v>
      </c>
      <c r="AF1921" s="115">
        <v>-1</v>
      </c>
      <c r="AG1921" s="115">
        <v>-1</v>
      </c>
      <c r="AH1921" s="115">
        <v>-1</v>
      </c>
      <c r="AI1921" s="115">
        <v>-1</v>
      </c>
      <c r="AJ1921" s="115">
        <v>0</v>
      </c>
      <c r="AM1921" s="115" t="s">
        <v>348</v>
      </c>
      <c r="AN1921" s="115">
        <v>-1</v>
      </c>
      <c r="AQ1921" s="115">
        <v>610</v>
      </c>
      <c r="AR1921" s="115" t="s">
        <v>251</v>
      </c>
      <c r="AS1921" s="115" t="s">
        <v>363</v>
      </c>
      <c r="AT1921" s="115" t="s">
        <v>296</v>
      </c>
      <c r="AV1921" s="115">
        <v>122.12971589102</v>
      </c>
      <c r="AW1921" s="115">
        <v>0.72801139059999997</v>
      </c>
    </row>
    <row r="1922" spans="1:49" x14ac:dyDescent="0.25">
      <c r="A1922" s="117">
        <v>230000</v>
      </c>
      <c r="B1922" s="117">
        <v>880000</v>
      </c>
      <c r="C1922" s="117">
        <v>880000</v>
      </c>
      <c r="D1922" s="115" t="s">
        <v>342</v>
      </c>
      <c r="E1922" s="115" t="s">
        <v>13</v>
      </c>
      <c r="F1922" s="115" t="s">
        <v>343</v>
      </c>
      <c r="G1922" s="115" t="s">
        <v>344</v>
      </c>
      <c r="H1922" s="115">
        <v>0.56000000000000005</v>
      </c>
      <c r="I1922" s="115">
        <v>0.48</v>
      </c>
      <c r="J1922" s="115" t="s">
        <v>350</v>
      </c>
      <c r="K1922" s="115">
        <v>3.8946469815839997E-2</v>
      </c>
      <c r="L1922" s="115">
        <v>3794.5646104948501</v>
      </c>
      <c r="M1922" s="115">
        <v>9.4368201457499197</v>
      </c>
      <c r="N1922" s="115">
        <v>1.38715865284859</v>
      </c>
      <c r="O1922" s="115">
        <v>0.36753083096397998</v>
      </c>
      <c r="P1922" s="115">
        <v>5.402493260295E-2</v>
      </c>
      <c r="Q1922" s="115">
        <v>147.784896066904</v>
      </c>
      <c r="R1922" s="115">
        <v>1210</v>
      </c>
      <c r="S1922" s="115" t="s">
        <v>353</v>
      </c>
      <c r="T1922" s="115">
        <v>1210</v>
      </c>
      <c r="U1922" s="115" t="s">
        <v>352</v>
      </c>
      <c r="V1922" s="115" t="s">
        <v>350</v>
      </c>
      <c r="Z1922" s="115">
        <v>0</v>
      </c>
      <c r="AA1922" s="115">
        <v>1</v>
      </c>
      <c r="AB1922" s="115">
        <v>0.36753083096397998</v>
      </c>
      <c r="AC1922" s="115">
        <v>5.402493260295E-2</v>
      </c>
      <c r="AD1922" s="115">
        <v>147.78489606690499</v>
      </c>
      <c r="AF1922" s="115">
        <v>-1</v>
      </c>
      <c r="AG1922" s="115">
        <v>-1</v>
      </c>
      <c r="AH1922" s="115">
        <v>-1</v>
      </c>
      <c r="AI1922" s="115">
        <v>-1</v>
      </c>
      <c r="AJ1922" s="115">
        <v>0</v>
      </c>
      <c r="AM1922" s="115" t="s">
        <v>348</v>
      </c>
      <c r="AN1922" s="115">
        <v>-1</v>
      </c>
      <c r="AQ1922" s="115">
        <v>610</v>
      </c>
      <c r="AR1922" s="115" t="s">
        <v>251</v>
      </c>
      <c r="AS1922" s="115" t="s">
        <v>363</v>
      </c>
      <c r="AT1922" s="115" t="s">
        <v>296</v>
      </c>
      <c r="AV1922" s="115">
        <v>73.905593527216197</v>
      </c>
      <c r="AW1922" s="115">
        <v>0.1198579855</v>
      </c>
    </row>
    <row r="1923" spans="1:49" x14ac:dyDescent="0.25">
      <c r="A1923" s="117">
        <v>230000</v>
      </c>
      <c r="B1923" s="117">
        <v>880000</v>
      </c>
      <c r="C1923" s="117">
        <v>880000</v>
      </c>
      <c r="D1923" s="115" t="s">
        <v>342</v>
      </c>
      <c r="E1923" s="115" t="s">
        <v>13</v>
      </c>
      <c r="F1923" s="115" t="s">
        <v>343</v>
      </c>
      <c r="G1923" s="115" t="s">
        <v>344</v>
      </c>
      <c r="H1923" s="115">
        <v>0.56000000000000005</v>
      </c>
      <c r="I1923" s="115">
        <v>0.48</v>
      </c>
      <c r="J1923" s="115" t="s">
        <v>350</v>
      </c>
      <c r="K1923" s="115">
        <v>3.7176540144500003E-2</v>
      </c>
      <c r="L1923" s="115">
        <v>3794.5646104948501</v>
      </c>
      <c r="M1923" s="115">
        <v>9.4368201457499197</v>
      </c>
      <c r="N1923" s="115">
        <v>1.38715865284859</v>
      </c>
      <c r="O1923" s="115">
        <v>0.35082832298494998</v>
      </c>
      <c r="P1923" s="115">
        <v>5.1569759344419999E-2</v>
      </c>
      <c r="Q1923" s="115">
        <v>141.06878357298299</v>
      </c>
      <c r="R1923" s="115">
        <v>1210</v>
      </c>
      <c r="S1923" s="115" t="s">
        <v>353</v>
      </c>
      <c r="T1923" s="115">
        <v>1210</v>
      </c>
      <c r="U1923" s="115" t="s">
        <v>352</v>
      </c>
      <c r="V1923" s="115" t="s">
        <v>350</v>
      </c>
      <c r="Z1923" s="115">
        <v>0</v>
      </c>
      <c r="AA1923" s="115">
        <v>1</v>
      </c>
      <c r="AB1923" s="115">
        <v>0.35082832298494998</v>
      </c>
      <c r="AC1923" s="115">
        <v>5.1569759344419999E-2</v>
      </c>
      <c r="AD1923" s="115">
        <v>141.06878357298299</v>
      </c>
      <c r="AF1923" s="115">
        <v>-1</v>
      </c>
      <c r="AG1923" s="115">
        <v>-1</v>
      </c>
      <c r="AH1923" s="115">
        <v>-1</v>
      </c>
      <c r="AI1923" s="115">
        <v>-1</v>
      </c>
      <c r="AJ1923" s="115">
        <v>0</v>
      </c>
      <c r="AM1923" s="115" t="s">
        <v>348</v>
      </c>
      <c r="AN1923" s="115">
        <v>-1</v>
      </c>
      <c r="AQ1923" s="115">
        <v>610</v>
      </c>
      <c r="AR1923" s="115" t="s">
        <v>251</v>
      </c>
      <c r="AS1923" s="115" t="s">
        <v>363</v>
      </c>
      <c r="AT1923" s="115" t="s">
        <v>296</v>
      </c>
      <c r="AV1923" s="115">
        <v>66.109092100104107</v>
      </c>
      <c r="AW1923" s="115">
        <v>0.11441101670000001</v>
      </c>
    </row>
    <row r="1924" spans="1:49" x14ac:dyDescent="0.25">
      <c r="A1924" s="117">
        <v>230000</v>
      </c>
      <c r="B1924" s="117">
        <v>880000</v>
      </c>
      <c r="C1924" s="117">
        <v>880000</v>
      </c>
      <c r="D1924" s="115" t="s">
        <v>342</v>
      </c>
      <c r="E1924" s="115" t="s">
        <v>13</v>
      </c>
      <c r="F1924" s="115" t="s">
        <v>343</v>
      </c>
      <c r="G1924" s="115" t="s">
        <v>344</v>
      </c>
      <c r="H1924" s="115">
        <v>0.56000000000000005</v>
      </c>
      <c r="I1924" s="115">
        <v>0.48</v>
      </c>
      <c r="J1924" s="115" t="s">
        <v>350</v>
      </c>
      <c r="K1924" s="115">
        <v>6.9349644595399999E-3</v>
      </c>
      <c r="L1924" s="115">
        <v>3794.5646104948501</v>
      </c>
      <c r="M1924" s="115">
        <v>9.4368201457499197</v>
      </c>
      <c r="N1924" s="115">
        <v>1.38715865284859</v>
      </c>
      <c r="O1924" s="115">
        <v>6.5444012321850001E-2</v>
      </c>
      <c r="P1924" s="115">
        <v>9.6198959572499996E-3</v>
      </c>
      <c r="Q1924" s="115">
        <v>26.315170713213799</v>
      </c>
      <c r="R1924" s="115">
        <v>1210</v>
      </c>
      <c r="S1924" s="115" t="s">
        <v>353</v>
      </c>
      <c r="T1924" s="115">
        <v>1210</v>
      </c>
      <c r="U1924" s="115" t="s">
        <v>352</v>
      </c>
      <c r="V1924" s="115" t="s">
        <v>350</v>
      </c>
      <c r="Z1924" s="115">
        <v>0</v>
      </c>
      <c r="AA1924" s="115">
        <v>1</v>
      </c>
      <c r="AB1924" s="115">
        <v>6.5444012321850001E-2</v>
      </c>
      <c r="AC1924" s="115">
        <v>9.6198959572499996E-3</v>
      </c>
      <c r="AD1924" s="115">
        <v>26.315170713213099</v>
      </c>
      <c r="AF1924" s="115">
        <v>-1</v>
      </c>
      <c r="AG1924" s="115">
        <v>-1</v>
      </c>
      <c r="AH1924" s="115">
        <v>-1</v>
      </c>
      <c r="AI1924" s="115">
        <v>-1</v>
      </c>
      <c r="AJ1924" s="115">
        <v>0</v>
      </c>
      <c r="AM1924" s="115" t="s">
        <v>348</v>
      </c>
      <c r="AN1924" s="115">
        <v>-1</v>
      </c>
      <c r="AQ1924" s="115">
        <v>610</v>
      </c>
      <c r="AR1924" s="115" t="s">
        <v>251</v>
      </c>
      <c r="AS1924" s="115" t="s">
        <v>363</v>
      </c>
      <c r="AT1924" s="115" t="s">
        <v>296</v>
      </c>
      <c r="AV1924" s="115">
        <v>21.511336219989399</v>
      </c>
      <c r="AW1924" s="115">
        <v>2.1342393099999999E-2</v>
      </c>
    </row>
    <row r="1925" spans="1:49" x14ac:dyDescent="0.25">
      <c r="A1925" s="117">
        <v>230000</v>
      </c>
      <c r="B1925" s="117">
        <v>880000</v>
      </c>
      <c r="C1925" s="117">
        <v>880000</v>
      </c>
      <c r="D1925" s="115" t="s">
        <v>342</v>
      </c>
      <c r="E1925" s="115" t="s">
        <v>13</v>
      </c>
      <c r="F1925" s="115" t="s">
        <v>343</v>
      </c>
      <c r="G1925" s="115" t="s">
        <v>344</v>
      </c>
      <c r="H1925" s="115">
        <v>0.56000000000000005</v>
      </c>
      <c r="I1925" s="115">
        <v>0.48</v>
      </c>
      <c r="J1925" s="115" t="s">
        <v>350</v>
      </c>
      <c r="K1925" s="115">
        <v>6.6382336487900004E-3</v>
      </c>
      <c r="L1925" s="115">
        <v>3803.5880389947802</v>
      </c>
      <c r="M1925" s="115">
        <v>9.4579428571712398</v>
      </c>
      <c r="N1925" s="115">
        <v>1.3902186863938999</v>
      </c>
      <c r="O1925" s="115">
        <v>6.27840345228E-2</v>
      </c>
      <c r="P1925" s="115">
        <v>9.2285964631900006E-3</v>
      </c>
      <c r="Q1925" s="115">
        <v>25.2491061065903</v>
      </c>
      <c r="R1925" s="115">
        <v>1210</v>
      </c>
      <c r="S1925" s="115" t="s">
        <v>353</v>
      </c>
      <c r="T1925" s="115">
        <v>1210</v>
      </c>
      <c r="U1925" s="115" t="s">
        <v>352</v>
      </c>
      <c r="V1925" s="115" t="s">
        <v>350</v>
      </c>
      <c r="Z1925" s="115">
        <v>0</v>
      </c>
      <c r="AA1925" s="115">
        <v>1</v>
      </c>
      <c r="AB1925" s="115">
        <v>6.27840345228E-2</v>
      </c>
      <c r="AC1925" s="115">
        <v>9.2285964631900006E-3</v>
      </c>
      <c r="AD1925" s="115">
        <v>25.2491061065904</v>
      </c>
      <c r="AF1925" s="115">
        <v>-1</v>
      </c>
      <c r="AG1925" s="115">
        <v>-1</v>
      </c>
      <c r="AH1925" s="115">
        <v>-1</v>
      </c>
      <c r="AI1925" s="115">
        <v>-1</v>
      </c>
      <c r="AJ1925" s="115">
        <v>0</v>
      </c>
      <c r="AM1925" s="115" t="s">
        <v>348</v>
      </c>
      <c r="AN1925" s="115">
        <v>-1</v>
      </c>
      <c r="AQ1925" s="115">
        <v>610</v>
      </c>
      <c r="AR1925" s="115" t="s">
        <v>251</v>
      </c>
      <c r="AS1925" s="115" t="s">
        <v>363</v>
      </c>
      <c r="AT1925" s="115" t="s">
        <v>296</v>
      </c>
      <c r="AV1925" s="115">
        <v>52.853057341530501</v>
      </c>
      <c r="AW1925" s="115">
        <v>2.0477782699999999E-2</v>
      </c>
    </row>
    <row r="1926" spans="1:49" x14ac:dyDescent="0.25">
      <c r="A1926" s="117">
        <v>230000</v>
      </c>
      <c r="B1926" s="117">
        <v>880000</v>
      </c>
      <c r="C1926" s="117">
        <v>880000</v>
      </c>
      <c r="D1926" s="115" t="s">
        <v>342</v>
      </c>
      <c r="E1926" s="115" t="s">
        <v>13</v>
      </c>
      <c r="F1926" s="115" t="s">
        <v>343</v>
      </c>
      <c r="G1926" s="115" t="s">
        <v>344</v>
      </c>
      <c r="H1926" s="115">
        <v>0.56000000000000005</v>
      </c>
      <c r="I1926" s="115">
        <v>0.48</v>
      </c>
      <c r="J1926" s="115" t="s">
        <v>364</v>
      </c>
      <c r="K1926" s="115">
        <v>2.7960149900100001E-3</v>
      </c>
      <c r="L1926" s="115">
        <v>3803.5880389947802</v>
      </c>
      <c r="M1926" s="115">
        <v>9.4579428571712398</v>
      </c>
      <c r="N1926" s="115">
        <v>1.3902186863938999</v>
      </c>
      <c r="O1926" s="115">
        <v>2.644455000333E-2</v>
      </c>
      <c r="P1926" s="115">
        <v>3.88707228655E-3</v>
      </c>
      <c r="Q1926" s="115">
        <v>10.634889172863501</v>
      </c>
      <c r="R1926" s="115">
        <v>1210</v>
      </c>
      <c r="S1926" s="115" t="s">
        <v>353</v>
      </c>
      <c r="T1926" s="115">
        <v>1210</v>
      </c>
      <c r="U1926" s="115" t="s">
        <v>365</v>
      </c>
      <c r="V1926" s="115" t="s">
        <v>364</v>
      </c>
      <c r="Z1926" s="115">
        <v>0</v>
      </c>
      <c r="AA1926" s="115">
        <v>1</v>
      </c>
      <c r="AB1926" s="115">
        <v>2.644455000333E-2</v>
      </c>
      <c r="AC1926" s="115">
        <v>3.88707228655E-3</v>
      </c>
      <c r="AD1926" s="115">
        <v>10.6348891728637</v>
      </c>
      <c r="AF1926" s="115">
        <v>-1</v>
      </c>
      <c r="AG1926" s="115">
        <v>-1</v>
      </c>
      <c r="AH1926" s="115">
        <v>-1</v>
      </c>
      <c r="AI1926" s="115">
        <v>-1</v>
      </c>
      <c r="AJ1926" s="115">
        <v>0</v>
      </c>
      <c r="AM1926" s="115" t="s">
        <v>348</v>
      </c>
      <c r="AN1926" s="115">
        <v>-1</v>
      </c>
      <c r="AQ1926" s="115">
        <v>610</v>
      </c>
      <c r="AR1926" s="115" t="s">
        <v>251</v>
      </c>
      <c r="AS1926" s="115" t="s">
        <v>363</v>
      </c>
      <c r="AT1926" s="115" t="s">
        <v>296</v>
      </c>
      <c r="AV1926" s="115">
        <v>19.588942500015602</v>
      </c>
      <c r="AW1926" s="115">
        <v>8.6252142999999996E-3</v>
      </c>
    </row>
    <row r="1927" spans="1:49" x14ac:dyDescent="0.25">
      <c r="A1927" s="117">
        <v>230000</v>
      </c>
      <c r="B1927" s="117">
        <v>880000</v>
      </c>
      <c r="C1927" s="117">
        <v>880000</v>
      </c>
      <c r="D1927" s="115" t="s">
        <v>342</v>
      </c>
      <c r="E1927" s="115" t="s">
        <v>13</v>
      </c>
      <c r="F1927" s="115" t="s">
        <v>343</v>
      </c>
      <c r="G1927" s="115" t="s">
        <v>344</v>
      </c>
      <c r="H1927" s="115">
        <v>0.56000000000000005</v>
      </c>
      <c r="I1927" s="115">
        <v>0.48</v>
      </c>
      <c r="J1927" s="115" t="s">
        <v>350</v>
      </c>
      <c r="K1927" s="115">
        <v>0.22612083401215</v>
      </c>
      <c r="L1927" s="115">
        <v>3803.5880389947802</v>
      </c>
      <c r="M1927" s="115">
        <v>9.4579428571712398</v>
      </c>
      <c r="N1927" s="115">
        <v>1.3902186863938999</v>
      </c>
      <c r="O1927" s="115">
        <v>2.1386379269028701</v>
      </c>
      <c r="P1927" s="115">
        <v>0.31435740882667002</v>
      </c>
      <c r="Q1927" s="115">
        <v>860.07049961616201</v>
      </c>
      <c r="R1927" s="115">
        <v>1210</v>
      </c>
      <c r="S1927" s="115" t="s">
        <v>353</v>
      </c>
      <c r="T1927" s="115">
        <v>1210</v>
      </c>
      <c r="U1927" s="115" t="s">
        <v>352</v>
      </c>
      <c r="V1927" s="115" t="s">
        <v>350</v>
      </c>
      <c r="Z1927" s="115">
        <v>0</v>
      </c>
      <c r="AA1927" s="115">
        <v>1</v>
      </c>
      <c r="AB1927" s="115">
        <v>2.1386379269028701</v>
      </c>
      <c r="AC1927" s="115">
        <v>0.31435740882667002</v>
      </c>
      <c r="AD1927" s="115">
        <v>860.07049961616201</v>
      </c>
      <c r="AF1927" s="115">
        <v>-1</v>
      </c>
      <c r="AG1927" s="115">
        <v>-1</v>
      </c>
      <c r="AH1927" s="115">
        <v>-1</v>
      </c>
      <c r="AI1927" s="115">
        <v>-1</v>
      </c>
      <c r="AJ1927" s="115">
        <v>0</v>
      </c>
      <c r="AM1927" s="115" t="s">
        <v>348</v>
      </c>
      <c r="AN1927" s="115">
        <v>-1</v>
      </c>
      <c r="AQ1927" s="115">
        <v>610</v>
      </c>
      <c r="AR1927" s="115" t="s">
        <v>251</v>
      </c>
      <c r="AS1927" s="115" t="s">
        <v>363</v>
      </c>
      <c r="AT1927" s="115" t="s">
        <v>296</v>
      </c>
      <c r="AV1927" s="115">
        <v>122.42061534282701</v>
      </c>
      <c r="AW1927" s="115">
        <v>0.69754298429999995</v>
      </c>
    </row>
    <row r="1928" spans="1:49" x14ac:dyDescent="0.25">
      <c r="A1928" s="117">
        <v>230000</v>
      </c>
      <c r="B1928" s="117">
        <v>880000</v>
      </c>
      <c r="C1928" s="117">
        <v>880000</v>
      </c>
      <c r="D1928" s="115" t="s">
        <v>342</v>
      </c>
      <c r="E1928" s="115" t="s">
        <v>13</v>
      </c>
      <c r="F1928" s="115" t="s">
        <v>343</v>
      </c>
      <c r="G1928" s="115" t="s">
        <v>344</v>
      </c>
      <c r="H1928" s="115">
        <v>0.56000000000000005</v>
      </c>
      <c r="I1928" s="115">
        <v>0.48</v>
      </c>
      <c r="J1928" s="115" t="s">
        <v>364</v>
      </c>
      <c r="K1928" s="115">
        <v>6.5891987303500002E-2</v>
      </c>
      <c r="L1928" s="115">
        <v>3803.5880389947802</v>
      </c>
      <c r="M1928" s="115">
        <v>9.4579428571712398</v>
      </c>
      <c r="N1928" s="115">
        <v>1.3902186863938999</v>
      </c>
      <c r="O1928" s="115">
        <v>0.62320265066201996</v>
      </c>
      <c r="P1928" s="115">
        <v>9.1604272032959996E-2</v>
      </c>
      <c r="Q1928" s="115">
        <v>250.62597477321501</v>
      </c>
      <c r="R1928" s="115">
        <v>1210</v>
      </c>
      <c r="S1928" s="115" t="s">
        <v>353</v>
      </c>
      <c r="T1928" s="115">
        <v>1210</v>
      </c>
      <c r="U1928" s="115" t="s">
        <v>365</v>
      </c>
      <c r="V1928" s="115" t="s">
        <v>364</v>
      </c>
      <c r="Z1928" s="115">
        <v>0</v>
      </c>
      <c r="AA1928" s="115">
        <v>1</v>
      </c>
      <c r="AB1928" s="115">
        <v>0.62320265066201996</v>
      </c>
      <c r="AC1928" s="115">
        <v>9.1604272032959996E-2</v>
      </c>
      <c r="AD1928" s="115">
        <v>250.62597477321501</v>
      </c>
      <c r="AF1928" s="115">
        <v>-1</v>
      </c>
      <c r="AG1928" s="115">
        <v>-1</v>
      </c>
      <c r="AH1928" s="115">
        <v>-1</v>
      </c>
      <c r="AI1928" s="115">
        <v>-1</v>
      </c>
      <c r="AJ1928" s="115">
        <v>0</v>
      </c>
      <c r="AM1928" s="115" t="s">
        <v>348</v>
      </c>
      <c r="AN1928" s="115">
        <v>-1</v>
      </c>
      <c r="AQ1928" s="115">
        <v>610</v>
      </c>
      <c r="AR1928" s="115" t="s">
        <v>251</v>
      </c>
      <c r="AS1928" s="115" t="s">
        <v>363</v>
      </c>
      <c r="AT1928" s="115" t="s">
        <v>296</v>
      </c>
      <c r="AV1928" s="115">
        <v>85.511414362477296</v>
      </c>
      <c r="AW1928" s="115">
        <v>0.20326518639999999</v>
      </c>
    </row>
    <row r="1929" spans="1:49" x14ac:dyDescent="0.25">
      <c r="A1929" s="117">
        <v>230000</v>
      </c>
      <c r="B1929" s="117">
        <v>880000</v>
      </c>
      <c r="C1929" s="117">
        <v>880000</v>
      </c>
      <c r="D1929" s="115" t="s">
        <v>342</v>
      </c>
      <c r="E1929" s="115" t="s">
        <v>13</v>
      </c>
      <c r="F1929" s="115" t="s">
        <v>343</v>
      </c>
      <c r="G1929" s="115" t="s">
        <v>344</v>
      </c>
      <c r="H1929" s="115">
        <v>0.56000000000000005</v>
      </c>
      <c r="I1929" s="115">
        <v>0.48</v>
      </c>
      <c r="J1929" s="115" t="s">
        <v>350</v>
      </c>
      <c r="K1929" s="115">
        <v>7.2674709853000005E-4</v>
      </c>
      <c r="L1929" s="115">
        <v>3803.5880389947802</v>
      </c>
      <c r="M1929" s="115">
        <v>9.4579428571712398</v>
      </c>
      <c r="N1929" s="115">
        <v>1.3902186863938999</v>
      </c>
      <c r="O1929" s="115">
        <v>6.8735325295699997E-3</v>
      </c>
      <c r="P1929" s="115">
        <v>1.01033739666E-3</v>
      </c>
      <c r="Q1929" s="115">
        <v>2.7642465713694899</v>
      </c>
      <c r="R1929" s="115">
        <v>1210</v>
      </c>
      <c r="S1929" s="115" t="s">
        <v>353</v>
      </c>
      <c r="T1929" s="115">
        <v>1210</v>
      </c>
      <c r="U1929" s="115" t="s">
        <v>352</v>
      </c>
      <c r="V1929" s="115" t="s">
        <v>350</v>
      </c>
      <c r="Z1929" s="115">
        <v>0</v>
      </c>
      <c r="AA1929" s="115">
        <v>1</v>
      </c>
      <c r="AB1929" s="115">
        <v>6.8735325295699997E-3</v>
      </c>
      <c r="AC1929" s="115">
        <v>1.01033739666E-3</v>
      </c>
      <c r="AD1929" s="115">
        <v>349.43963971074197</v>
      </c>
      <c r="AF1929" s="115">
        <v>-1</v>
      </c>
      <c r="AG1929" s="115">
        <v>-1</v>
      </c>
      <c r="AH1929" s="115">
        <v>-1</v>
      </c>
      <c r="AI1929" s="115">
        <v>-1</v>
      </c>
      <c r="AJ1929" s="115">
        <v>0</v>
      </c>
      <c r="AM1929" s="115" t="s">
        <v>348</v>
      </c>
      <c r="AN1929" s="115">
        <v>-1</v>
      </c>
      <c r="AQ1929" s="115">
        <v>610</v>
      </c>
      <c r="AR1929" s="115" t="s">
        <v>251</v>
      </c>
      <c r="AS1929" s="115" t="s">
        <v>363</v>
      </c>
      <c r="AT1929" s="115" t="s">
        <v>296</v>
      </c>
      <c r="AV1929" s="115">
        <v>53.644416348103903</v>
      </c>
      <c r="AW1929" s="115">
        <v>0.28340603380000001</v>
      </c>
    </row>
    <row r="1930" spans="1:49" x14ac:dyDescent="0.25">
      <c r="A1930" s="117">
        <v>230000</v>
      </c>
      <c r="B1930" s="117">
        <v>880000</v>
      </c>
      <c r="C1930" s="117">
        <v>880000</v>
      </c>
      <c r="D1930" s="115" t="s">
        <v>342</v>
      </c>
      <c r="E1930" s="115" t="s">
        <v>13</v>
      </c>
      <c r="F1930" s="115" t="s">
        <v>343</v>
      </c>
      <c r="G1930" s="115" t="s">
        <v>344</v>
      </c>
      <c r="H1930" s="115">
        <v>0.56000000000000005</v>
      </c>
      <c r="I1930" s="115">
        <v>0.48</v>
      </c>
      <c r="J1930" s="115" t="s">
        <v>364</v>
      </c>
      <c r="K1930" s="115">
        <v>3.3104640719999998E-5</v>
      </c>
      <c r="L1930" s="115">
        <v>3803.5880389947802</v>
      </c>
      <c r="M1930" s="115">
        <v>9.4579428571712398</v>
      </c>
      <c r="N1930" s="115">
        <v>1.3902186863938999</v>
      </c>
      <c r="O1930" s="115">
        <v>3.1310180031E-4</v>
      </c>
      <c r="P1930" s="115">
        <v>4.6022690139999999E-5</v>
      </c>
      <c r="Q1930" s="115">
        <v>0.12591641550824001</v>
      </c>
      <c r="R1930" s="115">
        <v>1210</v>
      </c>
      <c r="S1930" s="115" t="s">
        <v>353</v>
      </c>
      <c r="T1930" s="115">
        <v>1210</v>
      </c>
      <c r="U1930" s="115" t="s">
        <v>365</v>
      </c>
      <c r="V1930" s="115" t="s">
        <v>364</v>
      </c>
      <c r="Z1930" s="115">
        <v>0</v>
      </c>
      <c r="AA1930" s="115">
        <v>1</v>
      </c>
      <c r="AB1930" s="115">
        <v>3.1310180031E-4</v>
      </c>
      <c r="AC1930" s="115">
        <v>4.6022690139999999E-5</v>
      </c>
      <c r="AD1930" s="115">
        <v>77.047859915458403</v>
      </c>
      <c r="AF1930" s="115">
        <v>-1</v>
      </c>
      <c r="AG1930" s="115">
        <v>-1</v>
      </c>
      <c r="AH1930" s="115">
        <v>-1</v>
      </c>
      <c r="AI1930" s="115">
        <v>-1</v>
      </c>
      <c r="AJ1930" s="115">
        <v>0</v>
      </c>
      <c r="AM1930" s="115" t="s">
        <v>348</v>
      </c>
      <c r="AN1930" s="115">
        <v>-1</v>
      </c>
      <c r="AQ1930" s="115">
        <v>610</v>
      </c>
      <c r="AR1930" s="115" t="s">
        <v>251</v>
      </c>
      <c r="AS1930" s="115" t="s">
        <v>363</v>
      </c>
      <c r="AT1930" s="115" t="s">
        <v>296</v>
      </c>
      <c r="AV1930" s="115">
        <v>13.1127354692709</v>
      </c>
      <c r="AW1930" s="115">
        <v>6.2488126499999998E-2</v>
      </c>
    </row>
    <row r="1931" spans="1:49" x14ac:dyDescent="0.25">
      <c r="A1931" s="117">
        <v>230000</v>
      </c>
      <c r="B1931" s="117">
        <v>880000</v>
      </c>
      <c r="C1931" s="117">
        <v>880000</v>
      </c>
      <c r="D1931" s="115" t="s">
        <v>342</v>
      </c>
      <c r="E1931" s="115" t="s">
        <v>13</v>
      </c>
      <c r="F1931" s="115" t="s">
        <v>343</v>
      </c>
      <c r="G1931" s="115" t="s">
        <v>344</v>
      </c>
      <c r="H1931" s="115">
        <v>0.56000000000000005</v>
      </c>
      <c r="I1931" s="115">
        <v>0.48</v>
      </c>
      <c r="J1931" s="115" t="s">
        <v>364</v>
      </c>
      <c r="K1931" s="115">
        <v>3.0769295383799998E-3</v>
      </c>
      <c r="L1931" s="115">
        <v>3803.5880389947802</v>
      </c>
      <c r="M1931" s="115">
        <v>9.4579428571712398</v>
      </c>
      <c r="N1931" s="115">
        <v>1.3902186863938999</v>
      </c>
      <c r="O1931" s="115">
        <v>2.910142374958E-2</v>
      </c>
      <c r="P1931" s="115">
        <v>4.2776049409799996E-3</v>
      </c>
      <c r="Q1931" s="115">
        <v>11.7033723890309</v>
      </c>
      <c r="R1931" s="115">
        <v>1210</v>
      </c>
      <c r="S1931" s="115" t="s">
        <v>353</v>
      </c>
      <c r="T1931" s="115">
        <v>1210</v>
      </c>
      <c r="U1931" s="115" t="s">
        <v>365</v>
      </c>
      <c r="V1931" s="115" t="s">
        <v>364</v>
      </c>
      <c r="Z1931" s="115">
        <v>0</v>
      </c>
      <c r="AA1931" s="115">
        <v>1</v>
      </c>
      <c r="AB1931" s="115">
        <v>2.910142374958E-2</v>
      </c>
      <c r="AC1931" s="115">
        <v>4.2776049409799996E-3</v>
      </c>
      <c r="AD1931" s="115">
        <v>230.52594905258201</v>
      </c>
      <c r="AF1931" s="115">
        <v>-1</v>
      </c>
      <c r="AG1931" s="115">
        <v>-1</v>
      </c>
      <c r="AH1931" s="115">
        <v>-1</v>
      </c>
      <c r="AI1931" s="115">
        <v>-1</v>
      </c>
      <c r="AJ1931" s="115">
        <v>0</v>
      </c>
      <c r="AM1931" s="115" t="s">
        <v>348</v>
      </c>
      <c r="AN1931" s="115">
        <v>-1</v>
      </c>
      <c r="AQ1931" s="115">
        <v>610</v>
      </c>
      <c r="AR1931" s="115" t="s">
        <v>251</v>
      </c>
      <c r="AS1931" s="115" t="s">
        <v>363</v>
      </c>
      <c r="AT1931" s="115" t="s">
        <v>296</v>
      </c>
      <c r="AV1931" s="115">
        <v>31.805227074290102</v>
      </c>
      <c r="AW1931" s="115">
        <v>0.18696346229999999</v>
      </c>
    </row>
    <row r="1932" spans="1:49" x14ac:dyDescent="0.25">
      <c r="A1932" s="117">
        <v>230000</v>
      </c>
      <c r="B1932" s="117">
        <v>880000</v>
      </c>
      <c r="C1932" s="117">
        <v>880000</v>
      </c>
      <c r="D1932" s="115" t="s">
        <v>342</v>
      </c>
      <c r="E1932" s="115" t="s">
        <v>13</v>
      </c>
      <c r="F1932" s="115" t="s">
        <v>343</v>
      </c>
      <c r="G1932" s="115" t="s">
        <v>344</v>
      </c>
      <c r="H1932" s="115">
        <v>0.56000000000000005</v>
      </c>
      <c r="I1932" s="115">
        <v>0.48</v>
      </c>
      <c r="J1932" s="115" t="s">
        <v>364</v>
      </c>
      <c r="K1932" s="115">
        <v>3.1367940974799998E-3</v>
      </c>
      <c r="L1932" s="115">
        <v>3803.5880389947802</v>
      </c>
      <c r="M1932" s="115">
        <v>9.4579428571712398</v>
      </c>
      <c r="N1932" s="115">
        <v>1.3902186863938999</v>
      </c>
      <c r="O1932" s="115">
        <v>2.966761932874E-2</v>
      </c>
      <c r="P1932" s="115">
        <v>4.3608297696900002E-3</v>
      </c>
      <c r="Q1932" s="115">
        <v>11.931072509991001</v>
      </c>
      <c r="R1932" s="115">
        <v>1210</v>
      </c>
      <c r="S1932" s="115" t="s">
        <v>353</v>
      </c>
      <c r="T1932" s="115">
        <v>1210</v>
      </c>
      <c r="U1932" s="115" t="s">
        <v>365</v>
      </c>
      <c r="V1932" s="115" t="s">
        <v>364</v>
      </c>
      <c r="Z1932" s="115">
        <v>0</v>
      </c>
      <c r="AA1932" s="115">
        <v>1</v>
      </c>
      <c r="AB1932" s="115">
        <v>2.966761932874E-2</v>
      </c>
      <c r="AC1932" s="115">
        <v>4.3608297696900002E-3</v>
      </c>
      <c r="AD1932" s="115">
        <v>489.26514025938701</v>
      </c>
      <c r="AF1932" s="115">
        <v>-1</v>
      </c>
      <c r="AG1932" s="115">
        <v>-1</v>
      </c>
      <c r="AH1932" s="115">
        <v>-1</v>
      </c>
      <c r="AI1932" s="115">
        <v>-1</v>
      </c>
      <c r="AJ1932" s="115">
        <v>0</v>
      </c>
      <c r="AM1932" s="115" t="s">
        <v>348</v>
      </c>
      <c r="AN1932" s="115">
        <v>-1</v>
      </c>
      <c r="AQ1932" s="115">
        <v>610</v>
      </c>
      <c r="AR1932" s="115" t="s">
        <v>251</v>
      </c>
      <c r="AS1932" s="115" t="s">
        <v>363</v>
      </c>
      <c r="AT1932" s="115" t="s">
        <v>296</v>
      </c>
      <c r="AV1932" s="115">
        <v>44.383282538497497</v>
      </c>
      <c r="AW1932" s="115">
        <v>0.39680871070000001</v>
      </c>
    </row>
    <row r="1933" spans="1:49" x14ac:dyDescent="0.25">
      <c r="A1933" s="117">
        <v>230000</v>
      </c>
      <c r="B1933" s="117">
        <v>880000</v>
      </c>
      <c r="C1933" s="117">
        <v>880000</v>
      </c>
      <c r="D1933" s="115" t="s">
        <v>342</v>
      </c>
      <c r="E1933" s="115" t="s">
        <v>13</v>
      </c>
      <c r="F1933" s="115" t="s">
        <v>343</v>
      </c>
      <c r="G1933" s="115" t="s">
        <v>344</v>
      </c>
      <c r="H1933" s="115">
        <v>0.56000000000000005</v>
      </c>
      <c r="I1933" s="115">
        <v>0.48</v>
      </c>
      <c r="J1933" s="115" t="s">
        <v>350</v>
      </c>
      <c r="K1933" s="115">
        <v>0.21408273318950999</v>
      </c>
      <c r="L1933" s="115">
        <v>3775.8299618078199</v>
      </c>
      <c r="M1933" s="115">
        <v>9.3930493487084803</v>
      </c>
      <c r="N1933" s="115">
        <v>1.3808206689053799</v>
      </c>
      <c r="O1933" s="115">
        <v>2.0108896775554701</v>
      </c>
      <c r="P1933" s="115">
        <v>0.29560986284383001</v>
      </c>
      <c r="Q1933" s="115">
        <v>808.33999828266894</v>
      </c>
      <c r="R1933" s="115">
        <v>1200</v>
      </c>
      <c r="S1933" s="115" t="s">
        <v>351</v>
      </c>
      <c r="T1933" s="115">
        <v>1200</v>
      </c>
      <c r="U1933" s="115" t="s">
        <v>352</v>
      </c>
      <c r="V1933" s="115" t="s">
        <v>350</v>
      </c>
      <c r="Z1933" s="115">
        <v>0</v>
      </c>
      <c r="AA1933" s="115">
        <v>1</v>
      </c>
      <c r="AB1933" s="115">
        <v>2.0108896775554701</v>
      </c>
      <c r="AC1933" s="115">
        <v>0.29560986284383001</v>
      </c>
      <c r="AD1933" s="115">
        <v>1051.7001416174201</v>
      </c>
      <c r="AF1933" s="115">
        <v>-1</v>
      </c>
      <c r="AG1933" s="115">
        <v>-1</v>
      </c>
      <c r="AH1933" s="115">
        <v>-1</v>
      </c>
      <c r="AI1933" s="115">
        <v>-1</v>
      </c>
      <c r="AJ1933" s="115">
        <v>0</v>
      </c>
      <c r="AM1933" s="115" t="s">
        <v>348</v>
      </c>
      <c r="AN1933" s="115">
        <v>-1</v>
      </c>
      <c r="AQ1933" s="115">
        <v>610</v>
      </c>
      <c r="AR1933" s="115" t="s">
        <v>251</v>
      </c>
      <c r="AS1933" s="115" t="s">
        <v>363</v>
      </c>
      <c r="AT1933" s="115" t="s">
        <v>296</v>
      </c>
      <c r="AV1933" s="115">
        <v>150.83855181978399</v>
      </c>
      <c r="AW1933" s="115">
        <v>0.85296037440000005</v>
      </c>
    </row>
    <row r="1934" spans="1:49" x14ac:dyDescent="0.25">
      <c r="A1934" s="117">
        <v>230000</v>
      </c>
      <c r="B1934" s="117">
        <v>880000</v>
      </c>
      <c r="C1934" s="117">
        <v>880000</v>
      </c>
      <c r="D1934" s="115" t="s">
        <v>342</v>
      </c>
      <c r="E1934" s="115" t="s">
        <v>13</v>
      </c>
      <c r="F1934" s="115" t="s">
        <v>343</v>
      </c>
      <c r="G1934" s="115" t="s">
        <v>344</v>
      </c>
      <c r="H1934" s="115">
        <v>0.56000000000000005</v>
      </c>
      <c r="I1934" s="115">
        <v>0.48</v>
      </c>
      <c r="J1934" s="115" t="s">
        <v>350</v>
      </c>
      <c r="K1934" s="115">
        <v>0.20462538386976001</v>
      </c>
      <c r="L1934" s="115">
        <v>3775.8299618078199</v>
      </c>
      <c r="M1934" s="115">
        <v>9.3930493487084803</v>
      </c>
      <c r="N1934" s="115">
        <v>1.3808206689053799</v>
      </c>
      <c r="O1934" s="115">
        <v>1.92205632868708</v>
      </c>
      <c r="P1934" s="115">
        <v>0.28255095943005998</v>
      </c>
      <c r="Q1934" s="115">
        <v>772.63065536187003</v>
      </c>
      <c r="R1934" s="115">
        <v>1210</v>
      </c>
      <c r="S1934" s="115" t="s">
        <v>353</v>
      </c>
      <c r="T1934" s="115">
        <v>1210</v>
      </c>
      <c r="U1934" s="115" t="s">
        <v>352</v>
      </c>
      <c r="V1934" s="115" t="s">
        <v>350</v>
      </c>
      <c r="Z1934" s="115">
        <v>0</v>
      </c>
      <c r="AA1934" s="115">
        <v>1</v>
      </c>
      <c r="AB1934" s="115">
        <v>1.92205632868708</v>
      </c>
      <c r="AC1934" s="115">
        <v>0.28255095943005998</v>
      </c>
      <c r="AD1934" s="115">
        <v>792.64720174660499</v>
      </c>
      <c r="AF1934" s="115">
        <v>-1</v>
      </c>
      <c r="AG1934" s="115">
        <v>-1</v>
      </c>
      <c r="AH1934" s="115">
        <v>-1</v>
      </c>
      <c r="AI1934" s="115">
        <v>-1</v>
      </c>
      <c r="AJ1934" s="115">
        <v>0</v>
      </c>
      <c r="AM1934" s="115" t="s">
        <v>348</v>
      </c>
      <c r="AN1934" s="115">
        <v>-1</v>
      </c>
      <c r="AQ1934" s="115">
        <v>610</v>
      </c>
      <c r="AR1934" s="115" t="s">
        <v>251</v>
      </c>
      <c r="AS1934" s="115" t="s">
        <v>363</v>
      </c>
      <c r="AT1934" s="115" t="s">
        <v>296</v>
      </c>
      <c r="AV1934" s="115">
        <v>118.386226360843</v>
      </c>
      <c r="AW1934" s="115">
        <v>0.64286066649999996</v>
      </c>
    </row>
    <row r="1935" spans="1:49" x14ac:dyDescent="0.25">
      <c r="A1935" s="117">
        <v>230000</v>
      </c>
      <c r="B1935" s="117">
        <v>880000</v>
      </c>
      <c r="C1935" s="117">
        <v>880000</v>
      </c>
      <c r="D1935" s="115" t="s">
        <v>342</v>
      </c>
      <c r="E1935" s="115" t="s">
        <v>13</v>
      </c>
      <c r="F1935" s="115" t="s">
        <v>343</v>
      </c>
      <c r="G1935" s="115" t="s">
        <v>344</v>
      </c>
      <c r="H1935" s="115">
        <v>0.56000000000000005</v>
      </c>
      <c r="I1935" s="115">
        <v>0.48</v>
      </c>
      <c r="J1935" s="115" t="s">
        <v>350</v>
      </c>
      <c r="K1935" s="115">
        <v>0.10611503271417</v>
      </c>
      <c r="L1935" s="115">
        <v>3775.8299618078199</v>
      </c>
      <c r="M1935" s="115">
        <v>9.3930493487084803</v>
      </c>
      <c r="N1935" s="115">
        <v>1.3808206689053799</v>
      </c>
      <c r="O1935" s="115">
        <v>0.99674373892401003</v>
      </c>
      <c r="P1935" s="115">
        <v>0.14652583045329001</v>
      </c>
      <c r="Q1935" s="115">
        <v>400.67231992038</v>
      </c>
      <c r="R1935" s="115">
        <v>1210</v>
      </c>
      <c r="S1935" s="115" t="s">
        <v>353</v>
      </c>
      <c r="T1935" s="115">
        <v>1210</v>
      </c>
      <c r="U1935" s="115" t="s">
        <v>352</v>
      </c>
      <c r="V1935" s="115" t="s">
        <v>350</v>
      </c>
      <c r="Z1935" s="115">
        <v>0</v>
      </c>
      <c r="AA1935" s="115">
        <v>1</v>
      </c>
      <c r="AB1935" s="115">
        <v>0.99674373892401003</v>
      </c>
      <c r="AC1935" s="115">
        <v>0.14652583045329001</v>
      </c>
      <c r="AD1935" s="115">
        <v>400.67231992038</v>
      </c>
      <c r="AF1935" s="115">
        <v>-1</v>
      </c>
      <c r="AG1935" s="115">
        <v>-1</v>
      </c>
      <c r="AH1935" s="115">
        <v>-1</v>
      </c>
      <c r="AI1935" s="115">
        <v>-1</v>
      </c>
      <c r="AJ1935" s="115">
        <v>0</v>
      </c>
      <c r="AM1935" s="115" t="s">
        <v>348</v>
      </c>
      <c r="AN1935" s="115">
        <v>-1</v>
      </c>
      <c r="AQ1935" s="115">
        <v>610</v>
      </c>
      <c r="AR1935" s="115" t="s">
        <v>251</v>
      </c>
      <c r="AS1935" s="115" t="s">
        <v>363</v>
      </c>
      <c r="AT1935" s="115" t="s">
        <v>296</v>
      </c>
      <c r="AV1935" s="115">
        <v>87.697478043538297</v>
      </c>
      <c r="AW1935" s="115">
        <v>0.32495727489999998</v>
      </c>
    </row>
    <row r="1936" spans="1:49" x14ac:dyDescent="0.25">
      <c r="A1936" s="117">
        <v>230000</v>
      </c>
      <c r="B1936" s="117">
        <v>880000</v>
      </c>
      <c r="C1936" s="117">
        <v>880000</v>
      </c>
      <c r="D1936" s="115" t="s">
        <v>342</v>
      </c>
      <c r="E1936" s="115" t="s">
        <v>13</v>
      </c>
      <c r="F1936" s="115" t="s">
        <v>343</v>
      </c>
      <c r="G1936" s="115" t="s">
        <v>344</v>
      </c>
      <c r="H1936" s="115">
        <v>0.56000000000000005</v>
      </c>
      <c r="I1936" s="115">
        <v>0.48</v>
      </c>
      <c r="J1936" s="115" t="s">
        <v>350</v>
      </c>
      <c r="K1936" s="115">
        <v>3.0551922152399998E-3</v>
      </c>
      <c r="L1936" s="115">
        <v>3775.8299618078199</v>
      </c>
      <c r="M1936" s="115">
        <v>9.3930493487084803</v>
      </c>
      <c r="N1936" s="115">
        <v>1.3808206689053799</v>
      </c>
      <c r="O1936" s="115">
        <v>2.8697571247570001E-2</v>
      </c>
      <c r="P1936" s="115">
        <v>4.2186725582800001E-3</v>
      </c>
      <c r="Q1936" s="115">
        <v>11.5358863054003</v>
      </c>
      <c r="R1936" s="115">
        <v>1210</v>
      </c>
      <c r="S1936" s="115" t="s">
        <v>353</v>
      </c>
      <c r="T1936" s="115">
        <v>1210</v>
      </c>
      <c r="U1936" s="115" t="s">
        <v>352</v>
      </c>
      <c r="V1936" s="115" t="s">
        <v>350</v>
      </c>
      <c r="Z1936" s="115">
        <v>0</v>
      </c>
      <c r="AA1936" s="115">
        <v>1</v>
      </c>
      <c r="AB1936" s="115">
        <v>2.8697571247570001E-2</v>
      </c>
      <c r="AC1936" s="115">
        <v>4.2186725582800001E-3</v>
      </c>
      <c r="AD1936" s="115">
        <v>11.5358863053984</v>
      </c>
      <c r="AF1936" s="115">
        <v>-1</v>
      </c>
      <c r="AG1936" s="115">
        <v>-1</v>
      </c>
      <c r="AH1936" s="115">
        <v>-1</v>
      </c>
      <c r="AI1936" s="115">
        <v>-1</v>
      </c>
      <c r="AJ1936" s="115">
        <v>0</v>
      </c>
      <c r="AM1936" s="115" t="s">
        <v>348</v>
      </c>
      <c r="AN1936" s="115">
        <v>-1</v>
      </c>
      <c r="AQ1936" s="115">
        <v>610</v>
      </c>
      <c r="AR1936" s="115" t="s">
        <v>251</v>
      </c>
      <c r="AS1936" s="115" t="s">
        <v>363</v>
      </c>
      <c r="AT1936" s="115" t="s">
        <v>296</v>
      </c>
      <c r="AV1936" s="115">
        <v>17.614795531045601</v>
      </c>
      <c r="AW1936" s="115">
        <v>9.35595E-3</v>
      </c>
    </row>
    <row r="1937" spans="1:49" x14ac:dyDescent="0.25">
      <c r="A1937" s="117">
        <v>230000</v>
      </c>
      <c r="B1937" s="117">
        <v>880000</v>
      </c>
      <c r="C1937" s="117">
        <v>880000</v>
      </c>
      <c r="D1937" s="115" t="s">
        <v>342</v>
      </c>
      <c r="E1937" s="115" t="s">
        <v>13</v>
      </c>
      <c r="F1937" s="115" t="s">
        <v>343</v>
      </c>
      <c r="G1937" s="115" t="s">
        <v>344</v>
      </c>
      <c r="H1937" s="115">
        <v>0.56000000000000005</v>
      </c>
      <c r="I1937" s="115">
        <v>0.48</v>
      </c>
      <c r="J1937" s="115" t="s">
        <v>350</v>
      </c>
      <c r="K1937" s="115">
        <v>4.4925210270000001E-5</v>
      </c>
      <c r="L1937" s="115">
        <v>3775.8299618078199</v>
      </c>
      <c r="M1937" s="115">
        <v>9.3930493487084803</v>
      </c>
      <c r="N1937" s="115">
        <v>1.3808206689053799</v>
      </c>
      <c r="O1937" s="115">
        <v>4.2198471712000002E-4</v>
      </c>
      <c r="P1937" s="115">
        <v>6.2033658899999998E-5</v>
      </c>
      <c r="Q1937" s="115">
        <v>0.16962995500062999</v>
      </c>
      <c r="R1937" s="115">
        <v>1210</v>
      </c>
      <c r="S1937" s="115" t="s">
        <v>353</v>
      </c>
      <c r="T1937" s="115">
        <v>1210</v>
      </c>
      <c r="U1937" s="115" t="s">
        <v>352</v>
      </c>
      <c r="V1937" s="115" t="s">
        <v>350</v>
      </c>
      <c r="Z1937" s="115">
        <v>0</v>
      </c>
      <c r="AA1937" s="115">
        <v>1</v>
      </c>
      <c r="AB1937" s="115">
        <v>4.2198471712000002E-4</v>
      </c>
      <c r="AC1937" s="115">
        <v>6.2033658899999998E-5</v>
      </c>
      <c r="AD1937" s="115">
        <v>0.16962995500002001</v>
      </c>
      <c r="AF1937" s="115">
        <v>-1</v>
      </c>
      <c r="AG1937" s="115">
        <v>-1</v>
      </c>
      <c r="AH1937" s="115">
        <v>-1</v>
      </c>
      <c r="AI1937" s="115">
        <v>-1</v>
      </c>
      <c r="AJ1937" s="115">
        <v>0</v>
      </c>
      <c r="AM1937" s="115" t="s">
        <v>348</v>
      </c>
      <c r="AN1937" s="115">
        <v>-1</v>
      </c>
      <c r="AQ1937" s="115">
        <v>610</v>
      </c>
      <c r="AR1937" s="115" t="s">
        <v>251</v>
      </c>
      <c r="AS1937" s="115" t="s">
        <v>363</v>
      </c>
      <c r="AT1937" s="115" t="s">
        <v>296</v>
      </c>
      <c r="AV1937" s="115">
        <v>6.1417768955011303</v>
      </c>
      <c r="AW1937" s="115">
        <v>1.37575E-4</v>
      </c>
    </row>
    <row r="1938" spans="1:49" x14ac:dyDescent="0.25">
      <c r="A1938" s="117">
        <v>230000</v>
      </c>
      <c r="B1938" s="117">
        <v>880000</v>
      </c>
      <c r="C1938" s="117">
        <v>880000</v>
      </c>
      <c r="D1938" s="115" t="s">
        <v>342</v>
      </c>
      <c r="E1938" s="115" t="s">
        <v>13</v>
      </c>
      <c r="F1938" s="115" t="s">
        <v>343</v>
      </c>
      <c r="G1938" s="115" t="s">
        <v>344</v>
      </c>
      <c r="H1938" s="115">
        <v>0.56000000000000005</v>
      </c>
      <c r="I1938" s="115">
        <v>0.48</v>
      </c>
      <c r="J1938" s="115" t="s">
        <v>350</v>
      </c>
      <c r="K1938" s="115">
        <v>1.75283261514E-2</v>
      </c>
      <c r="L1938" s="115">
        <v>3775.8299618078199</v>
      </c>
      <c r="M1938" s="115">
        <v>9.3930493487084803</v>
      </c>
      <c r="N1938" s="115">
        <v>1.3808206689053799</v>
      </c>
      <c r="O1938" s="115">
        <v>0.16464443254040001</v>
      </c>
      <c r="P1938" s="115">
        <v>2.420347504117E-2</v>
      </c>
      <c r="Q1938" s="115">
        <v>66.183979062814501</v>
      </c>
      <c r="R1938" s="115">
        <v>1210</v>
      </c>
      <c r="S1938" s="115" t="s">
        <v>353</v>
      </c>
      <c r="T1938" s="115">
        <v>1210</v>
      </c>
      <c r="U1938" s="115" t="s">
        <v>352</v>
      </c>
      <c r="V1938" s="115" t="s">
        <v>350</v>
      </c>
      <c r="Z1938" s="115">
        <v>0</v>
      </c>
      <c r="AA1938" s="115">
        <v>1</v>
      </c>
      <c r="AB1938" s="115">
        <v>0.16464443254040001</v>
      </c>
      <c r="AC1938" s="115">
        <v>2.420347504117E-2</v>
      </c>
      <c r="AD1938" s="115">
        <v>68.196331807678305</v>
      </c>
      <c r="AF1938" s="115">
        <v>-1</v>
      </c>
      <c r="AG1938" s="115">
        <v>-1</v>
      </c>
      <c r="AH1938" s="115">
        <v>-1</v>
      </c>
      <c r="AI1938" s="115">
        <v>-1</v>
      </c>
      <c r="AJ1938" s="115">
        <v>0</v>
      </c>
      <c r="AM1938" s="115" t="s">
        <v>348</v>
      </c>
      <c r="AN1938" s="115">
        <v>-1</v>
      </c>
      <c r="AQ1938" s="115">
        <v>610</v>
      </c>
      <c r="AR1938" s="115" t="s">
        <v>251</v>
      </c>
      <c r="AS1938" s="115" t="s">
        <v>363</v>
      </c>
      <c r="AT1938" s="115" t="s">
        <v>296</v>
      </c>
      <c r="AV1938" s="115">
        <v>61.662577524777902</v>
      </c>
      <c r="AW1938" s="115">
        <v>5.53092715E-2</v>
      </c>
    </row>
    <row r="1939" spans="1:49" x14ac:dyDescent="0.25">
      <c r="A1939" s="117">
        <v>230000</v>
      </c>
      <c r="B1939" s="117">
        <v>880000</v>
      </c>
      <c r="C1939" s="117">
        <v>880000</v>
      </c>
      <c r="D1939" s="115" t="s">
        <v>342</v>
      </c>
      <c r="E1939" s="115" t="s">
        <v>13</v>
      </c>
      <c r="F1939" s="115" t="s">
        <v>343</v>
      </c>
      <c r="G1939" s="115" t="s">
        <v>344</v>
      </c>
      <c r="H1939" s="115">
        <v>0.56000000000000005</v>
      </c>
      <c r="I1939" s="115">
        <v>0.48</v>
      </c>
      <c r="J1939" s="115" t="s">
        <v>350</v>
      </c>
      <c r="K1939" s="115">
        <v>2.0255801294700002E-3</v>
      </c>
      <c r="L1939" s="115">
        <v>3775.8299618078199</v>
      </c>
      <c r="M1939" s="115">
        <v>9.3930493487084803</v>
      </c>
      <c r="N1939" s="115">
        <v>1.3808206689053799</v>
      </c>
      <c r="O1939" s="115">
        <v>1.9026374115920001E-2</v>
      </c>
      <c r="P1939" s="115">
        <v>2.7969629092999999E-3</v>
      </c>
      <c r="Q1939" s="115">
        <v>7.6482461429142701</v>
      </c>
      <c r="R1939" s="115">
        <v>1210</v>
      </c>
      <c r="S1939" s="115" t="s">
        <v>353</v>
      </c>
      <c r="T1939" s="115">
        <v>1210</v>
      </c>
      <c r="U1939" s="115" t="s">
        <v>352</v>
      </c>
      <c r="V1939" s="115" t="s">
        <v>350</v>
      </c>
      <c r="Z1939" s="115">
        <v>0</v>
      </c>
      <c r="AA1939" s="115">
        <v>1</v>
      </c>
      <c r="AB1939" s="115">
        <v>1.9026374115920001E-2</v>
      </c>
      <c r="AC1939" s="115">
        <v>2.7969629092999999E-3</v>
      </c>
      <c r="AD1939" s="115">
        <v>7.6482461429149797</v>
      </c>
      <c r="AF1939" s="115">
        <v>-1</v>
      </c>
      <c r="AG1939" s="115">
        <v>-1</v>
      </c>
      <c r="AH1939" s="115">
        <v>-1</v>
      </c>
      <c r="AI1939" s="115">
        <v>-1</v>
      </c>
      <c r="AJ1939" s="115">
        <v>0</v>
      </c>
      <c r="AM1939" s="115" t="s">
        <v>348</v>
      </c>
      <c r="AN1939" s="115">
        <v>-1</v>
      </c>
      <c r="AQ1939" s="115">
        <v>610</v>
      </c>
      <c r="AR1939" s="115" t="s">
        <v>251</v>
      </c>
      <c r="AS1939" s="115" t="s">
        <v>363</v>
      </c>
      <c r="AT1939" s="115" t="s">
        <v>296</v>
      </c>
      <c r="AV1939" s="115">
        <v>13.8619018050441</v>
      </c>
      <c r="AW1939" s="115">
        <v>6.2029570999999999E-3</v>
      </c>
    </row>
    <row r="1940" spans="1:49" x14ac:dyDescent="0.25">
      <c r="A1940" s="117">
        <v>230000</v>
      </c>
      <c r="B1940" s="117">
        <v>880000</v>
      </c>
      <c r="C1940" s="117">
        <v>880000</v>
      </c>
      <c r="D1940" s="115" t="s">
        <v>342</v>
      </c>
      <c r="E1940" s="115" t="s">
        <v>13</v>
      </c>
      <c r="F1940" s="115" t="s">
        <v>343</v>
      </c>
      <c r="G1940" s="115" t="s">
        <v>344</v>
      </c>
      <c r="H1940" s="115">
        <v>0.56000000000000005</v>
      </c>
      <c r="I1940" s="115">
        <v>0.48</v>
      </c>
      <c r="J1940" s="115" t="s">
        <v>350</v>
      </c>
      <c r="K1940" s="115">
        <v>0.19076557960966001</v>
      </c>
      <c r="L1940" s="115">
        <v>3785.7620294007702</v>
      </c>
      <c r="M1940" s="115">
        <v>9.41623013538692</v>
      </c>
      <c r="N1940" s="115">
        <v>1.3841763603186501</v>
      </c>
      <c r="O1940" s="115">
        <v>1.7962925995151</v>
      </c>
      <c r="P1940" s="115">
        <v>0.26405320565818002</v>
      </c>
      <c r="Q1940" s="115">
        <v>722.19308780290703</v>
      </c>
      <c r="R1940" s="115">
        <v>1200</v>
      </c>
      <c r="S1940" s="115" t="s">
        <v>351</v>
      </c>
      <c r="T1940" s="115">
        <v>1200</v>
      </c>
      <c r="U1940" s="115" t="s">
        <v>352</v>
      </c>
      <c r="V1940" s="115" t="s">
        <v>350</v>
      </c>
      <c r="Z1940" s="115">
        <v>0</v>
      </c>
      <c r="AA1940" s="115">
        <v>1</v>
      </c>
      <c r="AB1940" s="115">
        <v>1.7962925995151</v>
      </c>
      <c r="AC1940" s="115">
        <v>0.26405320565818002</v>
      </c>
      <c r="AD1940" s="115">
        <v>722.19308780290703</v>
      </c>
      <c r="AF1940" s="115">
        <v>-1</v>
      </c>
      <c r="AG1940" s="115">
        <v>-1</v>
      </c>
      <c r="AH1940" s="115">
        <v>-1</v>
      </c>
      <c r="AI1940" s="115">
        <v>-1</v>
      </c>
      <c r="AJ1940" s="115">
        <v>0</v>
      </c>
      <c r="AM1940" s="115" t="s">
        <v>348</v>
      </c>
      <c r="AN1940" s="115">
        <v>-1</v>
      </c>
      <c r="AQ1940" s="115">
        <v>610</v>
      </c>
      <c r="AR1940" s="115" t="s">
        <v>251</v>
      </c>
      <c r="AS1940" s="115" t="s">
        <v>363</v>
      </c>
      <c r="AT1940" s="115" t="s">
        <v>296</v>
      </c>
      <c r="AV1940" s="115">
        <v>130.99046007007999</v>
      </c>
      <c r="AW1940" s="115">
        <v>0.58572026590000004</v>
      </c>
    </row>
    <row r="1941" spans="1:49" x14ac:dyDescent="0.25">
      <c r="A1941" s="117">
        <v>230000</v>
      </c>
      <c r="B1941" s="117">
        <v>880000</v>
      </c>
      <c r="C1941" s="117">
        <v>880000</v>
      </c>
      <c r="D1941" s="115" t="s">
        <v>342</v>
      </c>
      <c r="E1941" s="115" t="s">
        <v>13</v>
      </c>
      <c r="F1941" s="115" t="s">
        <v>343</v>
      </c>
      <c r="G1941" s="115" t="s">
        <v>344</v>
      </c>
      <c r="H1941" s="115">
        <v>0.56000000000000005</v>
      </c>
      <c r="I1941" s="115">
        <v>0.48</v>
      </c>
      <c r="J1941" s="115" t="s">
        <v>350</v>
      </c>
      <c r="K1941" s="115">
        <v>0.13234147350802</v>
      </c>
      <c r="L1941" s="115">
        <v>3785.7620294007702</v>
      </c>
      <c r="M1941" s="115">
        <v>9.41623013538692</v>
      </c>
      <c r="N1941" s="115">
        <v>1.3841763603186501</v>
      </c>
      <c r="O1941" s="115">
        <v>1.2461577710077401</v>
      </c>
      <c r="P1941" s="115">
        <v>0.18318393911954001</v>
      </c>
      <c r="Q1941" s="115">
        <v>501.013325321617</v>
      </c>
      <c r="R1941" s="115">
        <v>1210</v>
      </c>
      <c r="S1941" s="115" t="s">
        <v>353</v>
      </c>
      <c r="T1941" s="115">
        <v>1210</v>
      </c>
      <c r="U1941" s="115" t="s">
        <v>352</v>
      </c>
      <c r="V1941" s="115" t="s">
        <v>350</v>
      </c>
      <c r="Z1941" s="115">
        <v>0</v>
      </c>
      <c r="AA1941" s="115">
        <v>1</v>
      </c>
      <c r="AB1941" s="115">
        <v>1.2461577710077401</v>
      </c>
      <c r="AC1941" s="115">
        <v>0.18318393911954001</v>
      </c>
      <c r="AD1941" s="115">
        <v>501.013325321617</v>
      </c>
      <c r="AF1941" s="115">
        <v>-1</v>
      </c>
      <c r="AG1941" s="115">
        <v>-1</v>
      </c>
      <c r="AH1941" s="115">
        <v>-1</v>
      </c>
      <c r="AI1941" s="115">
        <v>-1</v>
      </c>
      <c r="AJ1941" s="115">
        <v>0</v>
      </c>
      <c r="AM1941" s="115" t="s">
        <v>348</v>
      </c>
      <c r="AN1941" s="115">
        <v>-1</v>
      </c>
      <c r="AQ1941" s="115">
        <v>610</v>
      </c>
      <c r="AR1941" s="115" t="s">
        <v>251</v>
      </c>
      <c r="AS1941" s="115" t="s">
        <v>363</v>
      </c>
      <c r="AT1941" s="115" t="s">
        <v>296</v>
      </c>
      <c r="AV1941" s="115">
        <v>100.542838082655</v>
      </c>
      <c r="AW1941" s="115">
        <v>0.40633684129999997</v>
      </c>
    </row>
    <row r="1942" spans="1:49" x14ac:dyDescent="0.25">
      <c r="A1942" s="117">
        <v>230000</v>
      </c>
      <c r="B1942" s="117">
        <v>880000</v>
      </c>
      <c r="C1942" s="117">
        <v>880000</v>
      </c>
      <c r="D1942" s="115" t="s">
        <v>342</v>
      </c>
      <c r="E1942" s="115" t="s">
        <v>13</v>
      </c>
      <c r="F1942" s="115" t="s">
        <v>343</v>
      </c>
      <c r="G1942" s="115" t="s">
        <v>344</v>
      </c>
      <c r="H1942" s="115">
        <v>0.56000000000000005</v>
      </c>
      <c r="I1942" s="115">
        <v>0.48</v>
      </c>
      <c r="J1942" s="115" t="s">
        <v>350</v>
      </c>
      <c r="K1942" s="115">
        <v>0.28062686846606</v>
      </c>
      <c r="L1942" s="115">
        <v>3785.7620294007702</v>
      </c>
      <c r="M1942" s="115">
        <v>9.41623013538692</v>
      </c>
      <c r="N1942" s="115">
        <v>1.3841763603186501</v>
      </c>
      <c r="O1942" s="115">
        <v>2.6424471756494601</v>
      </c>
      <c r="P1942" s="115">
        <v>0.38843707740097999</v>
      </c>
      <c r="Q1942" s="115">
        <v>1062.38654306848</v>
      </c>
      <c r="R1942" s="115">
        <v>1210</v>
      </c>
      <c r="S1942" s="115" t="s">
        <v>353</v>
      </c>
      <c r="T1942" s="115">
        <v>1210</v>
      </c>
      <c r="U1942" s="115" t="s">
        <v>352</v>
      </c>
      <c r="V1942" s="115" t="s">
        <v>350</v>
      </c>
      <c r="Z1942" s="115">
        <v>0</v>
      </c>
      <c r="AA1942" s="115">
        <v>1</v>
      </c>
      <c r="AB1942" s="115">
        <v>2.6424471756494601</v>
      </c>
      <c r="AC1942" s="115">
        <v>0.38843707740097999</v>
      </c>
      <c r="AD1942" s="115">
        <v>1062.38654306848</v>
      </c>
      <c r="AF1942" s="115">
        <v>-1</v>
      </c>
      <c r="AG1942" s="115">
        <v>-1</v>
      </c>
      <c r="AH1942" s="115">
        <v>-1</v>
      </c>
      <c r="AI1942" s="115">
        <v>-1</v>
      </c>
      <c r="AJ1942" s="115">
        <v>0</v>
      </c>
      <c r="AM1942" s="115" t="s">
        <v>348</v>
      </c>
      <c r="AN1942" s="115">
        <v>-1</v>
      </c>
      <c r="AQ1942" s="115">
        <v>610</v>
      </c>
      <c r="AR1942" s="115" t="s">
        <v>251</v>
      </c>
      <c r="AS1942" s="115" t="s">
        <v>363</v>
      </c>
      <c r="AT1942" s="115" t="s">
        <v>296</v>
      </c>
      <c r="AV1942" s="115">
        <v>134.85404749088801</v>
      </c>
      <c r="AW1942" s="115">
        <v>0.86162736660000006</v>
      </c>
    </row>
    <row r="1943" spans="1:49" x14ac:dyDescent="0.25">
      <c r="A1943" s="117">
        <v>230000</v>
      </c>
      <c r="B1943" s="117">
        <v>880000</v>
      </c>
      <c r="C1943" s="117">
        <v>880000</v>
      </c>
      <c r="D1943" s="115" t="s">
        <v>342</v>
      </c>
      <c r="E1943" s="115" t="s">
        <v>13</v>
      </c>
      <c r="F1943" s="115" t="s">
        <v>343</v>
      </c>
      <c r="G1943" s="115" t="s">
        <v>344</v>
      </c>
      <c r="H1943" s="115">
        <v>0.56000000000000005</v>
      </c>
      <c r="I1943" s="115">
        <v>0.48</v>
      </c>
      <c r="J1943" s="115" t="s">
        <v>350</v>
      </c>
      <c r="K1943" s="115">
        <v>1.402953190004E-2</v>
      </c>
      <c r="L1943" s="115">
        <v>3785.7620294007702</v>
      </c>
      <c r="M1943" s="115">
        <v>9.41623013538692</v>
      </c>
      <c r="N1943" s="115">
        <v>1.3841763603186501</v>
      </c>
      <c r="O1943" s="115">
        <v>0.13210530106259</v>
      </c>
      <c r="P1943" s="115">
        <v>1.9419346402380001E-2</v>
      </c>
      <c r="Q1943" s="115">
        <v>53.112469157464801</v>
      </c>
      <c r="R1943" s="115">
        <v>1210</v>
      </c>
      <c r="S1943" s="115" t="s">
        <v>353</v>
      </c>
      <c r="T1943" s="115">
        <v>1210</v>
      </c>
      <c r="U1943" s="115" t="s">
        <v>352</v>
      </c>
      <c r="V1943" s="115" t="s">
        <v>350</v>
      </c>
      <c r="Z1943" s="115">
        <v>0</v>
      </c>
      <c r="AA1943" s="115">
        <v>1</v>
      </c>
      <c r="AB1943" s="115">
        <v>0.13210530106259</v>
      </c>
      <c r="AC1943" s="115">
        <v>1.9419346402380001E-2</v>
      </c>
      <c r="AD1943" s="115">
        <v>53.112469157465497</v>
      </c>
      <c r="AF1943" s="115">
        <v>-1</v>
      </c>
      <c r="AG1943" s="115">
        <v>-1</v>
      </c>
      <c r="AH1943" s="115">
        <v>-1</v>
      </c>
      <c r="AI1943" s="115">
        <v>-1</v>
      </c>
      <c r="AJ1943" s="115">
        <v>0</v>
      </c>
      <c r="AM1943" s="115" t="s">
        <v>348</v>
      </c>
      <c r="AN1943" s="115">
        <v>-1</v>
      </c>
      <c r="AQ1943" s="115">
        <v>610</v>
      </c>
      <c r="AR1943" s="115" t="s">
        <v>251</v>
      </c>
      <c r="AS1943" s="115" t="s">
        <v>363</v>
      </c>
      <c r="AT1943" s="115" t="s">
        <v>296</v>
      </c>
      <c r="AV1943" s="115">
        <v>71.338776534209103</v>
      </c>
      <c r="AW1943" s="115">
        <v>4.3075806299999998E-2</v>
      </c>
    </row>
    <row r="1944" spans="1:49" x14ac:dyDescent="0.25">
      <c r="A1944" s="117">
        <v>230000</v>
      </c>
      <c r="B1944" s="117">
        <v>880000</v>
      </c>
      <c r="C1944" s="117">
        <v>890000</v>
      </c>
      <c r="D1944" s="115" t="s">
        <v>342</v>
      </c>
      <c r="E1944" s="115" t="s">
        <v>13</v>
      </c>
      <c r="F1944" s="115" t="s">
        <v>343</v>
      </c>
      <c r="G1944" s="115" t="s">
        <v>344</v>
      </c>
      <c r="H1944" s="115">
        <v>0.56000000000000005</v>
      </c>
      <c r="I1944" s="115">
        <v>0.48</v>
      </c>
      <c r="J1944" s="115" t="s">
        <v>350</v>
      </c>
      <c r="K1944" s="115">
        <v>2.340472944653E-2</v>
      </c>
      <c r="L1944" s="115">
        <v>3775.8299616671602</v>
      </c>
      <c r="M1944" s="115">
        <v>9.3930493483585593</v>
      </c>
      <c r="N1944" s="115">
        <v>1.3808206688539399</v>
      </c>
      <c r="O1944" s="115">
        <v>0.21984177867623</v>
      </c>
      <c r="P1944" s="115">
        <v>3.2317734168699999E-2</v>
      </c>
      <c r="Q1944" s="115">
        <v>88.372278688921597</v>
      </c>
      <c r="R1944" s="115">
        <v>1210</v>
      </c>
      <c r="S1944" s="115" t="s">
        <v>353</v>
      </c>
      <c r="T1944" s="115">
        <v>1210</v>
      </c>
      <c r="U1944" s="115" t="s">
        <v>352</v>
      </c>
      <c r="V1944" s="115" t="s">
        <v>350</v>
      </c>
      <c r="Z1944" s="115">
        <v>0</v>
      </c>
      <c r="AA1944" s="115">
        <v>1</v>
      </c>
      <c r="AB1944" s="115">
        <v>0.21984177867623</v>
      </c>
      <c r="AC1944" s="115">
        <v>3.2317734168699999E-2</v>
      </c>
      <c r="AD1944" s="115">
        <v>581.55429854655199</v>
      </c>
      <c r="AF1944" s="115">
        <v>-1</v>
      </c>
      <c r="AG1944" s="115">
        <v>-1</v>
      </c>
      <c r="AH1944" s="115">
        <v>-1</v>
      </c>
      <c r="AI1944" s="115">
        <v>-1</v>
      </c>
      <c r="AJ1944" s="115">
        <v>0</v>
      </c>
      <c r="AM1944" s="115" t="s">
        <v>348</v>
      </c>
      <c r="AN1944" s="115">
        <v>-1</v>
      </c>
      <c r="AQ1944" s="115">
        <v>610</v>
      </c>
      <c r="AR1944" s="115" t="s">
        <v>251</v>
      </c>
      <c r="AS1944" s="115" t="s">
        <v>363</v>
      </c>
      <c r="AT1944" s="115" t="s">
        <v>296</v>
      </c>
      <c r="AV1944" s="115">
        <v>49.470569643204499</v>
      </c>
      <c r="AW1944" s="115">
        <v>0.47165798749999999</v>
      </c>
    </row>
    <row r="1945" spans="1:49" x14ac:dyDescent="0.25">
      <c r="A1945" s="117">
        <v>230000</v>
      </c>
      <c r="B1945" s="117">
        <v>880000</v>
      </c>
      <c r="C1945" s="117">
        <v>890000</v>
      </c>
      <c r="D1945" s="115" t="s">
        <v>342</v>
      </c>
      <c r="E1945" s="115" t="s">
        <v>13</v>
      </c>
      <c r="F1945" s="115" t="s">
        <v>343</v>
      </c>
      <c r="G1945" s="115" t="s">
        <v>344</v>
      </c>
      <c r="H1945" s="115">
        <v>0.56000000000000005</v>
      </c>
      <c r="I1945" s="115">
        <v>0.48</v>
      </c>
      <c r="J1945" s="115" t="s">
        <v>350</v>
      </c>
      <c r="K1945" s="115">
        <v>4.5282448937559998E-2</v>
      </c>
      <c r="L1945" s="115">
        <v>3775.8299616671602</v>
      </c>
      <c r="M1945" s="115">
        <v>9.3930493483585593</v>
      </c>
      <c r="N1945" s="115">
        <v>1.3808206688539399</v>
      </c>
      <c r="O1945" s="115">
        <v>0.42534027748508002</v>
      </c>
      <c r="P1945" s="115">
        <v>6.2526941429310007E-2</v>
      </c>
      <c r="Q1945" s="115">
        <v>170.97882743612399</v>
      </c>
      <c r="R1945" s="115">
        <v>1210</v>
      </c>
      <c r="S1945" s="115" t="s">
        <v>353</v>
      </c>
      <c r="T1945" s="115">
        <v>1210</v>
      </c>
      <c r="U1945" s="115" t="s">
        <v>352</v>
      </c>
      <c r="V1945" s="115" t="s">
        <v>350</v>
      </c>
      <c r="Z1945" s="115">
        <v>0</v>
      </c>
      <c r="AA1945" s="115">
        <v>1</v>
      </c>
      <c r="AB1945" s="115">
        <v>0.42534027748508002</v>
      </c>
      <c r="AC1945" s="115">
        <v>6.2526941429310007E-2</v>
      </c>
      <c r="AD1945" s="115">
        <v>170.97882743612499</v>
      </c>
      <c r="AF1945" s="115">
        <v>-1</v>
      </c>
      <c r="AG1945" s="115">
        <v>-1</v>
      </c>
      <c r="AH1945" s="115">
        <v>-1</v>
      </c>
      <c r="AI1945" s="115">
        <v>-1</v>
      </c>
      <c r="AJ1945" s="115">
        <v>0</v>
      </c>
      <c r="AM1945" s="115" t="s">
        <v>348</v>
      </c>
      <c r="AN1945" s="115">
        <v>-1</v>
      </c>
      <c r="AQ1945" s="115">
        <v>610</v>
      </c>
      <c r="AR1945" s="115" t="s">
        <v>251</v>
      </c>
      <c r="AS1945" s="115" t="s">
        <v>363</v>
      </c>
      <c r="AT1945" s="115" t="s">
        <v>296</v>
      </c>
      <c r="AV1945" s="115">
        <v>58.509028204937401</v>
      </c>
      <c r="AW1945" s="115">
        <v>0.13866895979999999</v>
      </c>
    </row>
    <row r="1946" spans="1:49" x14ac:dyDescent="0.25">
      <c r="A1946" s="117">
        <v>230000</v>
      </c>
      <c r="B1946" s="117">
        <v>880000</v>
      </c>
      <c r="C1946" s="117">
        <v>890000</v>
      </c>
      <c r="D1946" s="115" t="s">
        <v>342</v>
      </c>
      <c r="E1946" s="115" t="s">
        <v>13</v>
      </c>
      <c r="F1946" s="115" t="s">
        <v>343</v>
      </c>
      <c r="G1946" s="115" t="s">
        <v>344</v>
      </c>
      <c r="H1946" s="115">
        <v>0.56000000000000005</v>
      </c>
      <c r="I1946" s="115">
        <v>0.48</v>
      </c>
      <c r="J1946" s="115" t="s">
        <v>350</v>
      </c>
      <c r="K1946" s="115">
        <v>7.0858451875199999E-2</v>
      </c>
      <c r="L1946" s="115">
        <v>3775.8299616671602</v>
      </c>
      <c r="M1946" s="115">
        <v>9.3930493483585593</v>
      </c>
      <c r="N1946" s="115">
        <v>1.3808206688539399</v>
      </c>
      <c r="O1946" s="115">
        <v>0.66557693521203998</v>
      </c>
      <c r="P1946" s="115">
        <v>9.7842814912260004E-2</v>
      </c>
      <c r="Q1946" s="115">
        <v>267.54946562773</v>
      </c>
      <c r="R1946" s="115">
        <v>1210</v>
      </c>
      <c r="S1946" s="115" t="s">
        <v>353</v>
      </c>
      <c r="T1946" s="115">
        <v>1210</v>
      </c>
      <c r="U1946" s="115" t="s">
        <v>352</v>
      </c>
      <c r="V1946" s="115" t="s">
        <v>350</v>
      </c>
      <c r="Z1946" s="115">
        <v>0</v>
      </c>
      <c r="AA1946" s="115">
        <v>1</v>
      </c>
      <c r="AB1946" s="115">
        <v>0.66557693521203998</v>
      </c>
      <c r="AC1946" s="115">
        <v>9.7842814912260004E-2</v>
      </c>
      <c r="AD1946" s="115">
        <v>267.54946562773102</v>
      </c>
      <c r="AF1946" s="115">
        <v>-1</v>
      </c>
      <c r="AG1946" s="115">
        <v>-1</v>
      </c>
      <c r="AH1946" s="115">
        <v>-1</v>
      </c>
      <c r="AI1946" s="115">
        <v>-1</v>
      </c>
      <c r="AJ1946" s="115">
        <v>0</v>
      </c>
      <c r="AM1946" s="115" t="s">
        <v>348</v>
      </c>
      <c r="AN1946" s="115">
        <v>-1</v>
      </c>
      <c r="AQ1946" s="115">
        <v>610</v>
      </c>
      <c r="AR1946" s="115" t="s">
        <v>251</v>
      </c>
      <c r="AS1946" s="115" t="s">
        <v>363</v>
      </c>
      <c r="AT1946" s="115" t="s">
        <v>296</v>
      </c>
      <c r="AV1946" s="115">
        <v>78.901076718935997</v>
      </c>
      <c r="AW1946" s="115">
        <v>0.21699064530000001</v>
      </c>
    </row>
    <row r="1947" spans="1:49" x14ac:dyDescent="0.25">
      <c r="A1947" s="117">
        <v>230000</v>
      </c>
      <c r="B1947" s="117">
        <v>880000</v>
      </c>
      <c r="C1947" s="117">
        <v>890000</v>
      </c>
      <c r="D1947" s="115" t="s">
        <v>342</v>
      </c>
      <c r="E1947" s="115" t="s">
        <v>13</v>
      </c>
      <c r="F1947" s="115" t="s">
        <v>343</v>
      </c>
      <c r="G1947" s="115" t="s">
        <v>344</v>
      </c>
      <c r="H1947" s="115">
        <v>0.56000000000000005</v>
      </c>
      <c r="I1947" s="115">
        <v>0.48</v>
      </c>
      <c r="J1947" s="115" t="s">
        <v>350</v>
      </c>
      <c r="K1947" s="115">
        <v>3.574317568608E-2</v>
      </c>
      <c r="L1947" s="115">
        <v>3775.8299616671602</v>
      </c>
      <c r="M1947" s="115">
        <v>9.3930493483585593</v>
      </c>
      <c r="N1947" s="115">
        <v>1.3808206688539399</v>
      </c>
      <c r="O1947" s="115">
        <v>0.33573741308645</v>
      </c>
      <c r="P1947" s="115">
        <v>4.935491575782E-2</v>
      </c>
      <c r="Q1947" s="115">
        <v>134.96015368065599</v>
      </c>
      <c r="R1947" s="115">
        <v>1210</v>
      </c>
      <c r="S1947" s="115" t="s">
        <v>353</v>
      </c>
      <c r="T1947" s="115">
        <v>1210</v>
      </c>
      <c r="U1947" s="115" t="s">
        <v>352</v>
      </c>
      <c r="V1947" s="115" t="s">
        <v>350</v>
      </c>
      <c r="Z1947" s="115">
        <v>0</v>
      </c>
      <c r="AA1947" s="115">
        <v>1</v>
      </c>
      <c r="AB1947" s="115">
        <v>0.33573741308645</v>
      </c>
      <c r="AC1947" s="115">
        <v>4.935491575782E-2</v>
      </c>
      <c r="AD1947" s="115">
        <v>1147.3769794883401</v>
      </c>
      <c r="AF1947" s="115">
        <v>-1</v>
      </c>
      <c r="AG1947" s="115">
        <v>-1</v>
      </c>
      <c r="AH1947" s="115">
        <v>-1</v>
      </c>
      <c r="AI1947" s="115">
        <v>-1</v>
      </c>
      <c r="AJ1947" s="115">
        <v>0</v>
      </c>
      <c r="AM1947" s="115" t="s">
        <v>348</v>
      </c>
      <c r="AN1947" s="115">
        <v>-1</v>
      </c>
      <c r="AQ1947" s="115">
        <v>610</v>
      </c>
      <c r="AR1947" s="115" t="s">
        <v>251</v>
      </c>
      <c r="AS1947" s="115" t="s">
        <v>363</v>
      </c>
      <c r="AT1947" s="115" t="s">
        <v>296</v>
      </c>
      <c r="AV1947" s="115">
        <v>69.668751213392795</v>
      </c>
      <c r="AW1947" s="115">
        <v>0.93055716099999997</v>
      </c>
    </row>
    <row r="1948" spans="1:49" x14ac:dyDescent="0.25">
      <c r="A1948" s="117">
        <v>230000</v>
      </c>
      <c r="B1948" s="117">
        <v>890000</v>
      </c>
      <c r="C1948" s="117">
        <v>890000</v>
      </c>
      <c r="D1948" s="115" t="s">
        <v>342</v>
      </c>
      <c r="E1948" s="115" t="s">
        <v>13</v>
      </c>
      <c r="F1948" s="115" t="s">
        <v>343</v>
      </c>
      <c r="G1948" s="115" t="s">
        <v>344</v>
      </c>
      <c r="H1948" s="115">
        <v>0.56000000000000005</v>
      </c>
      <c r="I1948" s="115">
        <v>0.48</v>
      </c>
      <c r="J1948" s="115" t="s">
        <v>350</v>
      </c>
      <c r="K1948" s="115">
        <v>6.3278996711839994E-2</v>
      </c>
      <c r="L1948" s="115">
        <v>3794.5646113429998</v>
      </c>
      <c r="M1948" s="115">
        <v>9.4368201478592102</v>
      </c>
      <c r="N1948" s="115">
        <v>1.38715865315864</v>
      </c>
      <c r="O1948" s="115">
        <v>0.59715251110659995</v>
      </c>
      <c r="P1948" s="115">
        <v>8.7778007852020001E-2</v>
      </c>
      <c r="Q1948" s="115">
        <v>240.11624156403801</v>
      </c>
      <c r="R1948" s="115">
        <v>1200</v>
      </c>
      <c r="S1948" s="115" t="s">
        <v>351</v>
      </c>
      <c r="T1948" s="115">
        <v>1200</v>
      </c>
      <c r="U1948" s="115" t="s">
        <v>352</v>
      </c>
      <c r="V1948" s="115" t="s">
        <v>350</v>
      </c>
      <c r="Z1948" s="115">
        <v>0</v>
      </c>
      <c r="AA1948" s="115">
        <v>1</v>
      </c>
      <c r="AB1948" s="115">
        <v>0.59715251110659995</v>
      </c>
      <c r="AC1948" s="115">
        <v>8.7778007852020001E-2</v>
      </c>
      <c r="AD1948" s="115">
        <v>240.11624156403701</v>
      </c>
      <c r="AF1948" s="115">
        <v>-1</v>
      </c>
      <c r="AG1948" s="115">
        <v>-1</v>
      </c>
      <c r="AH1948" s="115">
        <v>-1</v>
      </c>
      <c r="AI1948" s="115">
        <v>-1</v>
      </c>
      <c r="AJ1948" s="115">
        <v>0</v>
      </c>
      <c r="AM1948" s="115" t="s">
        <v>348</v>
      </c>
      <c r="AN1948" s="115">
        <v>-1</v>
      </c>
      <c r="AQ1948" s="115">
        <v>610</v>
      </c>
      <c r="AR1948" s="115" t="s">
        <v>251</v>
      </c>
      <c r="AS1948" s="115" t="s">
        <v>363</v>
      </c>
      <c r="AT1948" s="115" t="s">
        <v>296</v>
      </c>
      <c r="AV1948" s="115">
        <v>110.257942990297</v>
      </c>
      <c r="AW1948" s="115">
        <v>0.19474147729999999</v>
      </c>
    </row>
    <row r="1949" spans="1:49" x14ac:dyDescent="0.25">
      <c r="A1949" s="117">
        <v>230000</v>
      </c>
      <c r="B1949" s="117">
        <v>890000</v>
      </c>
      <c r="C1949" s="117">
        <v>890000</v>
      </c>
      <c r="D1949" s="115" t="s">
        <v>342</v>
      </c>
      <c r="E1949" s="115" t="s">
        <v>13</v>
      </c>
      <c r="F1949" s="115" t="s">
        <v>343</v>
      </c>
      <c r="G1949" s="115" t="s">
        <v>344</v>
      </c>
      <c r="H1949" s="115">
        <v>0.56000000000000005</v>
      </c>
      <c r="I1949" s="115">
        <v>0.48</v>
      </c>
      <c r="J1949" s="115" t="s">
        <v>350</v>
      </c>
      <c r="K1949" s="115">
        <v>2.574733290029E-2</v>
      </c>
      <c r="L1949" s="115">
        <v>3794.5646113429998</v>
      </c>
      <c r="M1949" s="115">
        <v>9.4368201478592102</v>
      </c>
      <c r="N1949" s="115">
        <v>1.38715865315864</v>
      </c>
      <c r="O1949" s="115">
        <v>0.24297294986713999</v>
      </c>
      <c r="P1949" s="115">
        <v>3.5715635628400001E-2</v>
      </c>
      <c r="Q1949" s="115">
        <v>97.699918259926903</v>
      </c>
      <c r="R1949" s="115">
        <v>1210</v>
      </c>
      <c r="S1949" s="115" t="s">
        <v>353</v>
      </c>
      <c r="T1949" s="115">
        <v>1210</v>
      </c>
      <c r="U1949" s="115" t="s">
        <v>352</v>
      </c>
      <c r="V1949" s="115" t="s">
        <v>350</v>
      </c>
      <c r="Z1949" s="115">
        <v>0</v>
      </c>
      <c r="AA1949" s="115">
        <v>1</v>
      </c>
      <c r="AB1949" s="115">
        <v>0.24297294986713999</v>
      </c>
      <c r="AC1949" s="115">
        <v>3.5715635628400001E-2</v>
      </c>
      <c r="AD1949" s="115">
        <v>97.699918259926505</v>
      </c>
      <c r="AF1949" s="115">
        <v>-1</v>
      </c>
      <c r="AG1949" s="115">
        <v>-1</v>
      </c>
      <c r="AH1949" s="115">
        <v>-1</v>
      </c>
      <c r="AI1949" s="115">
        <v>-1</v>
      </c>
      <c r="AJ1949" s="115">
        <v>0</v>
      </c>
      <c r="AM1949" s="115" t="s">
        <v>348</v>
      </c>
      <c r="AN1949" s="115">
        <v>-1</v>
      </c>
      <c r="AQ1949" s="115">
        <v>610</v>
      </c>
      <c r="AR1949" s="115" t="s">
        <v>251</v>
      </c>
      <c r="AS1949" s="115" t="s">
        <v>363</v>
      </c>
      <c r="AT1949" s="115" t="s">
        <v>296</v>
      </c>
      <c r="AV1949" s="115">
        <v>41.989476468220197</v>
      </c>
      <c r="AW1949" s="115">
        <v>7.9237565499999996E-2</v>
      </c>
    </row>
    <row r="1950" spans="1:49" x14ac:dyDescent="0.25">
      <c r="A1950" s="117">
        <v>230000</v>
      </c>
      <c r="B1950" s="117">
        <v>890000</v>
      </c>
      <c r="C1950" s="117">
        <v>890000</v>
      </c>
      <c r="D1950" s="115" t="s">
        <v>342</v>
      </c>
      <c r="E1950" s="115" t="s">
        <v>13</v>
      </c>
      <c r="F1950" s="115" t="s">
        <v>343</v>
      </c>
      <c r="G1950" s="115" t="s">
        <v>344</v>
      </c>
      <c r="H1950" s="115">
        <v>0.56000000000000005</v>
      </c>
      <c r="I1950" s="115">
        <v>0.48</v>
      </c>
      <c r="J1950" s="115" t="s">
        <v>350</v>
      </c>
      <c r="K1950" s="115">
        <v>6.1377165592309997E-2</v>
      </c>
      <c r="L1950" s="115">
        <v>3794.5646113429998</v>
      </c>
      <c r="M1950" s="115">
        <v>9.4368201478592102</v>
      </c>
      <c r="N1950" s="115">
        <v>1.38715865315864</v>
      </c>
      <c r="O1950" s="115">
        <v>0.57920527288001</v>
      </c>
      <c r="P1950" s="115">
        <v>8.5139866357720001E-2</v>
      </c>
      <c r="Q1950" s="115">
        <v>232.899620501123</v>
      </c>
      <c r="R1950" s="115">
        <v>1210</v>
      </c>
      <c r="S1950" s="115" t="s">
        <v>353</v>
      </c>
      <c r="T1950" s="115">
        <v>1210</v>
      </c>
      <c r="U1950" s="115" t="s">
        <v>352</v>
      </c>
      <c r="V1950" s="115" t="s">
        <v>350</v>
      </c>
      <c r="Z1950" s="115">
        <v>0</v>
      </c>
      <c r="AA1950" s="115">
        <v>1</v>
      </c>
      <c r="AB1950" s="115">
        <v>0.57920527288001</v>
      </c>
      <c r="AC1950" s="115">
        <v>8.5139866357720001E-2</v>
      </c>
      <c r="AD1950" s="115">
        <v>232.89962050112101</v>
      </c>
      <c r="AF1950" s="115">
        <v>-1</v>
      </c>
      <c r="AG1950" s="115">
        <v>-1</v>
      </c>
      <c r="AH1950" s="115">
        <v>-1</v>
      </c>
      <c r="AI1950" s="115">
        <v>-1</v>
      </c>
      <c r="AJ1950" s="115">
        <v>0</v>
      </c>
      <c r="AM1950" s="115" t="s">
        <v>348</v>
      </c>
      <c r="AN1950" s="115">
        <v>-1</v>
      </c>
      <c r="AQ1950" s="115">
        <v>610</v>
      </c>
      <c r="AR1950" s="115" t="s">
        <v>251</v>
      </c>
      <c r="AS1950" s="115" t="s">
        <v>363</v>
      </c>
      <c r="AT1950" s="115" t="s">
        <v>296</v>
      </c>
      <c r="AV1950" s="115">
        <v>81.301704426013202</v>
      </c>
      <c r="AW1950" s="115">
        <v>0.18888858110000001</v>
      </c>
    </row>
    <row r="1951" spans="1:49" x14ac:dyDescent="0.25">
      <c r="A1951" s="117">
        <v>230000</v>
      </c>
      <c r="B1951" s="117">
        <v>890000</v>
      </c>
      <c r="C1951" s="117">
        <v>890000</v>
      </c>
      <c r="D1951" s="115" t="s">
        <v>342</v>
      </c>
      <c r="E1951" s="115" t="s">
        <v>13</v>
      </c>
      <c r="F1951" s="115" t="s">
        <v>343</v>
      </c>
      <c r="G1951" s="115" t="s">
        <v>344</v>
      </c>
      <c r="H1951" s="115">
        <v>0.56000000000000005</v>
      </c>
      <c r="I1951" s="115">
        <v>0.48</v>
      </c>
      <c r="J1951" s="115" t="s">
        <v>350</v>
      </c>
      <c r="K1951" s="115">
        <v>6.7938601197799998E-3</v>
      </c>
      <c r="L1951" s="115">
        <v>3794.5646113429998</v>
      </c>
      <c r="M1951" s="115">
        <v>9.4368201478592102</v>
      </c>
      <c r="N1951" s="115">
        <v>1.38715865315864</v>
      </c>
      <c r="O1951" s="115">
        <v>6.4112436060129993E-2</v>
      </c>
      <c r="P1951" s="115">
        <v>9.4241618535100009E-3</v>
      </c>
      <c r="Q1951" s="115">
        <v>25.779741184954499</v>
      </c>
      <c r="R1951" s="115">
        <v>1210</v>
      </c>
      <c r="S1951" s="115" t="s">
        <v>353</v>
      </c>
      <c r="T1951" s="115">
        <v>1210</v>
      </c>
      <c r="U1951" s="115" t="s">
        <v>352</v>
      </c>
      <c r="V1951" s="115" t="s">
        <v>350</v>
      </c>
      <c r="Z1951" s="115">
        <v>0</v>
      </c>
      <c r="AA1951" s="115">
        <v>1</v>
      </c>
      <c r="AB1951" s="115">
        <v>6.4112436060129993E-2</v>
      </c>
      <c r="AC1951" s="115">
        <v>9.4241618535100009E-3</v>
      </c>
      <c r="AD1951" s="115">
        <v>25.7797411849558</v>
      </c>
      <c r="AF1951" s="115">
        <v>-1</v>
      </c>
      <c r="AG1951" s="115">
        <v>-1</v>
      </c>
      <c r="AH1951" s="115">
        <v>-1</v>
      </c>
      <c r="AI1951" s="115">
        <v>-1</v>
      </c>
      <c r="AJ1951" s="115">
        <v>0</v>
      </c>
      <c r="AM1951" s="115" t="s">
        <v>348</v>
      </c>
      <c r="AN1951" s="115">
        <v>-1</v>
      </c>
      <c r="AQ1951" s="115">
        <v>610</v>
      </c>
      <c r="AR1951" s="115" t="s">
        <v>251</v>
      </c>
      <c r="AS1951" s="115" t="s">
        <v>363</v>
      </c>
      <c r="AT1951" s="115" t="s">
        <v>296</v>
      </c>
      <c r="AV1951" s="115">
        <v>21.893722582745401</v>
      </c>
      <c r="AW1951" s="115">
        <v>2.0908143699999999E-2</v>
      </c>
    </row>
    <row r="1952" spans="1:49" x14ac:dyDescent="0.25">
      <c r="A1952" s="117">
        <v>230000</v>
      </c>
      <c r="B1952" s="117">
        <v>890000</v>
      </c>
      <c r="C1952" s="117">
        <v>890000</v>
      </c>
      <c r="D1952" s="115" t="s">
        <v>342</v>
      </c>
      <c r="E1952" s="115" t="s">
        <v>13</v>
      </c>
      <c r="F1952" s="115" t="s">
        <v>343</v>
      </c>
      <c r="G1952" s="115" t="s">
        <v>344</v>
      </c>
      <c r="H1952" s="115">
        <v>0.56000000000000005</v>
      </c>
      <c r="I1952" s="115">
        <v>0.48</v>
      </c>
      <c r="J1952" s="115" t="s">
        <v>350</v>
      </c>
      <c r="K1952" s="115">
        <v>0.11165737523703</v>
      </c>
      <c r="L1952" s="115">
        <v>3794.5646113429998</v>
      </c>
      <c r="M1952" s="115">
        <v>9.4368201478592102</v>
      </c>
      <c r="N1952" s="115">
        <v>1.38715865315864</v>
      </c>
      <c r="O1952" s="115">
        <v>1.0536905682939199</v>
      </c>
      <c r="P1952" s="115">
        <v>0.15488649424903</v>
      </c>
      <c r="Q1952" s="115">
        <v>423.69112466989998</v>
      </c>
      <c r="R1952" s="115">
        <v>1210</v>
      </c>
      <c r="S1952" s="115" t="s">
        <v>353</v>
      </c>
      <c r="T1952" s="115">
        <v>1210</v>
      </c>
      <c r="U1952" s="115" t="s">
        <v>352</v>
      </c>
      <c r="V1952" s="115" t="s">
        <v>350</v>
      </c>
      <c r="Z1952" s="115">
        <v>0</v>
      </c>
      <c r="AA1952" s="115">
        <v>1</v>
      </c>
      <c r="AB1952" s="115">
        <v>1.0536905682939199</v>
      </c>
      <c r="AC1952" s="115">
        <v>0.15488649424903</v>
      </c>
      <c r="AD1952" s="115">
        <v>423.69112466989998</v>
      </c>
      <c r="AF1952" s="115">
        <v>-1</v>
      </c>
      <c r="AG1952" s="115">
        <v>-1</v>
      </c>
      <c r="AH1952" s="115">
        <v>-1</v>
      </c>
      <c r="AI1952" s="115">
        <v>-1</v>
      </c>
      <c r="AJ1952" s="115">
        <v>0</v>
      </c>
      <c r="AM1952" s="115" t="s">
        <v>348</v>
      </c>
      <c r="AN1952" s="115">
        <v>-1</v>
      </c>
      <c r="AQ1952" s="115">
        <v>610</v>
      </c>
      <c r="AR1952" s="115" t="s">
        <v>251</v>
      </c>
      <c r="AS1952" s="115" t="s">
        <v>363</v>
      </c>
      <c r="AT1952" s="115" t="s">
        <v>296</v>
      </c>
      <c r="AV1952" s="115">
        <v>98.794657523443206</v>
      </c>
      <c r="AW1952" s="115">
        <v>0.34362621630000001</v>
      </c>
    </row>
    <row r="1953" spans="1:49" x14ac:dyDescent="0.25">
      <c r="A1953" s="117">
        <v>230000</v>
      </c>
      <c r="B1953" s="117">
        <v>890000</v>
      </c>
      <c r="C1953" s="117">
        <v>890000</v>
      </c>
      <c r="D1953" s="115" t="s">
        <v>342</v>
      </c>
      <c r="E1953" s="115" t="s">
        <v>13</v>
      </c>
      <c r="F1953" s="115" t="s">
        <v>343</v>
      </c>
      <c r="G1953" s="115" t="s">
        <v>344</v>
      </c>
      <c r="H1953" s="115">
        <v>0.56000000000000005</v>
      </c>
      <c r="I1953" s="115">
        <v>0.48</v>
      </c>
      <c r="J1953" s="115" t="s">
        <v>350</v>
      </c>
      <c r="K1953" s="115">
        <v>0.31790674281955</v>
      </c>
      <c r="L1953" s="115">
        <v>3794.5646113429998</v>
      </c>
      <c r="M1953" s="115">
        <v>9.4368201478592102</v>
      </c>
      <c r="N1953" s="115">
        <v>1.38715865315864</v>
      </c>
      <c r="O1953" s="115">
        <v>3.0000287557798302</v>
      </c>
      <c r="P1953" s="115">
        <v>0.44098708919961999</v>
      </c>
      <c r="Q1953" s="115">
        <v>1206.31767601039</v>
      </c>
      <c r="R1953" s="115">
        <v>1210</v>
      </c>
      <c r="S1953" s="115" t="s">
        <v>353</v>
      </c>
      <c r="T1953" s="115">
        <v>1210</v>
      </c>
      <c r="U1953" s="115" t="s">
        <v>352</v>
      </c>
      <c r="V1953" s="115" t="s">
        <v>350</v>
      </c>
      <c r="Z1953" s="115">
        <v>0</v>
      </c>
      <c r="AA1953" s="115">
        <v>1</v>
      </c>
      <c r="AB1953" s="115">
        <v>3.0000287557798302</v>
      </c>
      <c r="AC1953" s="115">
        <v>0.44098708919961999</v>
      </c>
      <c r="AD1953" s="115">
        <v>1206.31767601039</v>
      </c>
      <c r="AF1953" s="115">
        <v>-1</v>
      </c>
      <c r="AG1953" s="115">
        <v>-1</v>
      </c>
      <c r="AH1953" s="115">
        <v>-1</v>
      </c>
      <c r="AI1953" s="115">
        <v>-1</v>
      </c>
      <c r="AJ1953" s="115">
        <v>0</v>
      </c>
      <c r="AM1953" s="115" t="s">
        <v>348</v>
      </c>
      <c r="AN1953" s="115">
        <v>-1</v>
      </c>
      <c r="AQ1953" s="115">
        <v>610</v>
      </c>
      <c r="AR1953" s="115" t="s">
        <v>251</v>
      </c>
      <c r="AS1953" s="115" t="s">
        <v>363</v>
      </c>
      <c r="AT1953" s="115" t="s">
        <v>296</v>
      </c>
      <c r="AV1953" s="115">
        <v>143.57864050908299</v>
      </c>
      <c r="AW1953" s="115">
        <v>0.97835983459999998</v>
      </c>
    </row>
    <row r="1954" spans="1:49" x14ac:dyDescent="0.25">
      <c r="A1954" s="117">
        <v>230000</v>
      </c>
      <c r="B1954" s="117">
        <v>890000</v>
      </c>
      <c r="C1954" s="117">
        <v>890000</v>
      </c>
      <c r="D1954" s="115" t="s">
        <v>342</v>
      </c>
      <c r="E1954" s="115" t="s">
        <v>13</v>
      </c>
      <c r="F1954" s="115" t="s">
        <v>343</v>
      </c>
      <c r="G1954" s="115" t="s">
        <v>344</v>
      </c>
      <c r="H1954" s="115">
        <v>0.56000000000000005</v>
      </c>
      <c r="I1954" s="115">
        <v>0.48</v>
      </c>
      <c r="J1954" s="115" t="s">
        <v>350</v>
      </c>
      <c r="K1954" s="115">
        <v>3.1001980079970001E-2</v>
      </c>
      <c r="L1954" s="115">
        <v>3794.5646113429998</v>
      </c>
      <c r="M1954" s="115">
        <v>9.4368201478592102</v>
      </c>
      <c r="N1954" s="115">
        <v>1.38715865315864</v>
      </c>
      <c r="O1954" s="115">
        <v>0.29256011024223</v>
      </c>
      <c r="P1954" s="115">
        <v>4.3004664932979997E-2</v>
      </c>
      <c r="Q1954" s="115">
        <v>117.63901649303401</v>
      </c>
      <c r="R1954" s="115">
        <v>1210</v>
      </c>
      <c r="S1954" s="115" t="s">
        <v>353</v>
      </c>
      <c r="T1954" s="115">
        <v>1210</v>
      </c>
      <c r="U1954" s="115" t="s">
        <v>352</v>
      </c>
      <c r="V1954" s="115" t="s">
        <v>350</v>
      </c>
      <c r="Z1954" s="115">
        <v>0</v>
      </c>
      <c r="AA1954" s="115">
        <v>1</v>
      </c>
      <c r="AB1954" s="115">
        <v>0.29256011024223</v>
      </c>
      <c r="AC1954" s="115">
        <v>4.3004664932979997E-2</v>
      </c>
      <c r="AD1954" s="115">
        <v>117.639016493032</v>
      </c>
      <c r="AF1954" s="115">
        <v>-1</v>
      </c>
      <c r="AG1954" s="115">
        <v>-1</v>
      </c>
      <c r="AH1954" s="115">
        <v>-1</v>
      </c>
      <c r="AI1954" s="115">
        <v>-1</v>
      </c>
      <c r="AJ1954" s="115">
        <v>0</v>
      </c>
      <c r="AM1954" s="115" t="s">
        <v>348</v>
      </c>
      <c r="AN1954" s="115">
        <v>-1</v>
      </c>
      <c r="AQ1954" s="115">
        <v>610</v>
      </c>
      <c r="AR1954" s="115" t="s">
        <v>251</v>
      </c>
      <c r="AS1954" s="115" t="s">
        <v>363</v>
      </c>
      <c r="AT1954" s="115" t="s">
        <v>296</v>
      </c>
      <c r="AV1954" s="115">
        <v>81.276213688902004</v>
      </c>
      <c r="AW1954" s="115">
        <v>9.5408772500000003E-2</v>
      </c>
    </row>
    <row r="1955" spans="1:49" x14ac:dyDescent="0.25">
      <c r="A1955" s="117">
        <v>230000</v>
      </c>
      <c r="B1955" s="117">
        <v>890000</v>
      </c>
      <c r="C1955" s="117">
        <v>890000</v>
      </c>
      <c r="D1955" s="115" t="s">
        <v>342</v>
      </c>
      <c r="E1955" s="115" t="s">
        <v>13</v>
      </c>
      <c r="F1955" s="115" t="s">
        <v>343</v>
      </c>
      <c r="G1955" s="115" t="s">
        <v>344</v>
      </c>
      <c r="H1955" s="115">
        <v>0.56000000000000005</v>
      </c>
      <c r="I1955" s="115">
        <v>0.48</v>
      </c>
      <c r="J1955" s="115" t="s">
        <v>350</v>
      </c>
      <c r="K1955" s="115">
        <v>8.2789387784999995E-4</v>
      </c>
      <c r="L1955" s="115">
        <v>3798.4574477894198</v>
      </c>
      <c r="M1955" s="115">
        <v>9.4459340857146099</v>
      </c>
      <c r="N1955" s="115">
        <v>1.3884790303794301</v>
      </c>
      <c r="O1955" s="115">
        <v>7.8202310001300006E-3</v>
      </c>
      <c r="P1955" s="115">
        <v>1.1495132887699999E-3</v>
      </c>
      <c r="Q1955" s="115">
        <v>3.1447196662986001</v>
      </c>
      <c r="R1955" s="115">
        <v>1200</v>
      </c>
      <c r="S1955" s="115" t="s">
        <v>351</v>
      </c>
      <c r="T1955" s="115">
        <v>1200</v>
      </c>
      <c r="U1955" s="115" t="s">
        <v>352</v>
      </c>
      <c r="V1955" s="115" t="s">
        <v>350</v>
      </c>
      <c r="Z1955" s="115">
        <v>0</v>
      </c>
      <c r="AA1955" s="115">
        <v>1</v>
      </c>
      <c r="AB1955" s="115">
        <v>7.8202310001300006E-3</v>
      </c>
      <c r="AC1955" s="115">
        <v>1.1495132887699999E-3</v>
      </c>
      <c r="AD1955" s="115">
        <v>3.1447196662977999</v>
      </c>
      <c r="AF1955" s="115">
        <v>-1</v>
      </c>
      <c r="AG1955" s="115">
        <v>-1</v>
      </c>
      <c r="AH1955" s="115">
        <v>-1</v>
      </c>
      <c r="AI1955" s="115">
        <v>-1</v>
      </c>
      <c r="AJ1955" s="115">
        <v>0</v>
      </c>
      <c r="AM1955" s="115" t="s">
        <v>348</v>
      </c>
      <c r="AN1955" s="115">
        <v>-1</v>
      </c>
      <c r="AQ1955" s="115">
        <v>610</v>
      </c>
      <c r="AR1955" s="115" t="s">
        <v>251</v>
      </c>
      <c r="AS1955" s="115" t="s">
        <v>363</v>
      </c>
      <c r="AT1955" s="115" t="s">
        <v>296</v>
      </c>
      <c r="AV1955" s="115">
        <v>40.282925692240298</v>
      </c>
      <c r="AW1955" s="115">
        <v>2.5504619999999999E-3</v>
      </c>
    </row>
    <row r="1956" spans="1:49" x14ac:dyDescent="0.25">
      <c r="A1956" s="117">
        <v>230000</v>
      </c>
      <c r="B1956" s="117">
        <v>890000</v>
      </c>
      <c r="C1956" s="117">
        <v>890000</v>
      </c>
      <c r="D1956" s="115" t="s">
        <v>342</v>
      </c>
      <c r="E1956" s="115" t="s">
        <v>13</v>
      </c>
      <c r="F1956" s="115" t="s">
        <v>343</v>
      </c>
      <c r="G1956" s="115" t="s">
        <v>344</v>
      </c>
      <c r="H1956" s="115">
        <v>0.56000000000000005</v>
      </c>
      <c r="I1956" s="115">
        <v>0.48</v>
      </c>
      <c r="J1956" s="115" t="s">
        <v>350</v>
      </c>
      <c r="K1956" s="115">
        <v>9.9887107845430007E-2</v>
      </c>
      <c r="L1956" s="115">
        <v>3798.4574477894198</v>
      </c>
      <c r="M1956" s="115">
        <v>9.4459340857146099</v>
      </c>
      <c r="N1956" s="115">
        <v>1.3884790303794301</v>
      </c>
      <c r="O1956" s="115">
        <v>0.94352703672061</v>
      </c>
      <c r="P1956" s="115">
        <v>0.13869115464862999</v>
      </c>
      <c r="Q1956" s="115">
        <v>379.41692873362598</v>
      </c>
      <c r="R1956" s="115">
        <v>1210</v>
      </c>
      <c r="S1956" s="115" t="s">
        <v>353</v>
      </c>
      <c r="T1956" s="115">
        <v>1210</v>
      </c>
      <c r="U1956" s="115" t="s">
        <v>352</v>
      </c>
      <c r="V1956" s="115" t="s">
        <v>350</v>
      </c>
      <c r="Z1956" s="115">
        <v>0</v>
      </c>
      <c r="AA1956" s="115">
        <v>1</v>
      </c>
      <c r="AB1956" s="115">
        <v>0.94352703672061</v>
      </c>
      <c r="AC1956" s="115">
        <v>0.13869115464862999</v>
      </c>
      <c r="AD1956" s="115">
        <v>379.416928733627</v>
      </c>
      <c r="AF1956" s="115">
        <v>-1</v>
      </c>
      <c r="AG1956" s="115">
        <v>-1</v>
      </c>
      <c r="AH1956" s="115">
        <v>-1</v>
      </c>
      <c r="AI1956" s="115">
        <v>-1</v>
      </c>
      <c r="AJ1956" s="115">
        <v>0</v>
      </c>
      <c r="AM1956" s="115" t="s">
        <v>348</v>
      </c>
      <c r="AN1956" s="115">
        <v>-1</v>
      </c>
      <c r="AQ1956" s="115">
        <v>610</v>
      </c>
      <c r="AR1956" s="115" t="s">
        <v>251</v>
      </c>
      <c r="AS1956" s="115" t="s">
        <v>363</v>
      </c>
      <c r="AT1956" s="115" t="s">
        <v>296</v>
      </c>
      <c r="AV1956" s="115">
        <v>80.947331786741501</v>
      </c>
      <c r="AW1956" s="115">
        <v>0.30771851480000001</v>
      </c>
    </row>
    <row r="1957" spans="1:49" x14ac:dyDescent="0.25">
      <c r="A1957" s="117">
        <v>230000</v>
      </c>
      <c r="B1957" s="117">
        <v>890000</v>
      </c>
      <c r="C1957" s="117">
        <v>890000</v>
      </c>
      <c r="D1957" s="115" t="s">
        <v>342</v>
      </c>
      <c r="E1957" s="115" t="s">
        <v>13</v>
      </c>
      <c r="F1957" s="115" t="s">
        <v>343</v>
      </c>
      <c r="G1957" s="115" t="s">
        <v>344</v>
      </c>
      <c r="H1957" s="115">
        <v>0.56000000000000005</v>
      </c>
      <c r="I1957" s="115">
        <v>0.48</v>
      </c>
      <c r="J1957" s="115" t="s">
        <v>364</v>
      </c>
      <c r="K1957" s="115">
        <v>7.931606936525E-2</v>
      </c>
      <c r="L1957" s="115">
        <v>3798.4574477894198</v>
      </c>
      <c r="M1957" s="115">
        <v>9.4459340857146099</v>
      </c>
      <c r="N1957" s="115">
        <v>1.3884790303794301</v>
      </c>
      <c r="O1957" s="115">
        <v>0.74921436316218004</v>
      </c>
      <c r="P1957" s="115">
        <v>0.11012869908578</v>
      </c>
      <c r="Q1957" s="115">
        <v>301.27871440984302</v>
      </c>
      <c r="R1957" s="115">
        <v>1210</v>
      </c>
      <c r="S1957" s="115" t="s">
        <v>353</v>
      </c>
      <c r="T1957" s="115">
        <v>1210</v>
      </c>
      <c r="U1957" s="115" t="s">
        <v>365</v>
      </c>
      <c r="V1957" s="115" t="s">
        <v>364</v>
      </c>
      <c r="Z1957" s="115">
        <v>0</v>
      </c>
      <c r="AA1957" s="115">
        <v>1</v>
      </c>
      <c r="AB1957" s="115">
        <v>0.74921436316218004</v>
      </c>
      <c r="AC1957" s="115">
        <v>0.11012869908578</v>
      </c>
      <c r="AD1957" s="115">
        <v>301.27871440984399</v>
      </c>
      <c r="AF1957" s="115">
        <v>-1</v>
      </c>
      <c r="AG1957" s="115">
        <v>-1</v>
      </c>
      <c r="AH1957" s="115">
        <v>-1</v>
      </c>
      <c r="AI1957" s="115">
        <v>-1</v>
      </c>
      <c r="AJ1957" s="115">
        <v>0</v>
      </c>
      <c r="AM1957" s="115" t="s">
        <v>348</v>
      </c>
      <c r="AN1957" s="115">
        <v>-1</v>
      </c>
      <c r="AQ1957" s="115">
        <v>610</v>
      </c>
      <c r="AR1957" s="115" t="s">
        <v>251</v>
      </c>
      <c r="AS1957" s="115" t="s">
        <v>363</v>
      </c>
      <c r="AT1957" s="115" t="s">
        <v>296</v>
      </c>
      <c r="AV1957" s="115">
        <v>71.775700481569501</v>
      </c>
      <c r="AW1957" s="115">
        <v>0.24434607820000001</v>
      </c>
    </row>
    <row r="1958" spans="1:49" x14ac:dyDescent="0.25">
      <c r="A1958" s="117">
        <v>230000</v>
      </c>
      <c r="B1958" s="117">
        <v>890000</v>
      </c>
      <c r="C1958" s="117">
        <v>890000</v>
      </c>
      <c r="D1958" s="115" t="s">
        <v>342</v>
      </c>
      <c r="E1958" s="115" t="s">
        <v>13</v>
      </c>
      <c r="F1958" s="115" t="s">
        <v>343</v>
      </c>
      <c r="G1958" s="115" t="s">
        <v>344</v>
      </c>
      <c r="H1958" s="115">
        <v>0.56000000000000005</v>
      </c>
      <c r="I1958" s="115">
        <v>0.48</v>
      </c>
      <c r="J1958" s="115" t="s">
        <v>350</v>
      </c>
      <c r="K1958" s="115">
        <v>0.16966839601910999</v>
      </c>
      <c r="L1958" s="115">
        <v>3798.4574477894198</v>
      </c>
      <c r="M1958" s="115">
        <v>9.4459340857146099</v>
      </c>
      <c r="N1958" s="115">
        <v>1.3884790303794301</v>
      </c>
      <c r="O1958" s="115">
        <v>1.60267648522544</v>
      </c>
      <c r="P1958" s="115">
        <v>0.23558100999063999</v>
      </c>
      <c r="Q1958" s="115">
        <v>644.47818251327794</v>
      </c>
      <c r="R1958" s="115">
        <v>1210</v>
      </c>
      <c r="S1958" s="115" t="s">
        <v>353</v>
      </c>
      <c r="T1958" s="115">
        <v>1210</v>
      </c>
      <c r="U1958" s="115" t="s">
        <v>352</v>
      </c>
      <c r="V1958" s="115" t="s">
        <v>350</v>
      </c>
      <c r="Z1958" s="115">
        <v>0</v>
      </c>
      <c r="AA1958" s="115">
        <v>1</v>
      </c>
      <c r="AB1958" s="115">
        <v>1.60267648522544</v>
      </c>
      <c r="AC1958" s="115">
        <v>0.23558100999063999</v>
      </c>
      <c r="AD1958" s="115">
        <v>644.47818251327794</v>
      </c>
      <c r="AF1958" s="115">
        <v>-1</v>
      </c>
      <c r="AG1958" s="115">
        <v>-1</v>
      </c>
      <c r="AH1958" s="115">
        <v>-1</v>
      </c>
      <c r="AI1958" s="115">
        <v>-1</v>
      </c>
      <c r="AJ1958" s="115">
        <v>0</v>
      </c>
      <c r="AM1958" s="115" t="s">
        <v>348</v>
      </c>
      <c r="AN1958" s="115">
        <v>-1</v>
      </c>
      <c r="AQ1958" s="115">
        <v>610</v>
      </c>
      <c r="AR1958" s="115" t="s">
        <v>251</v>
      </c>
      <c r="AS1958" s="115" t="s">
        <v>363</v>
      </c>
      <c r="AT1958" s="115" t="s">
        <v>296</v>
      </c>
      <c r="AV1958" s="115">
        <v>106.19254499530101</v>
      </c>
      <c r="AW1958" s="115">
        <v>0.52269114559999996</v>
      </c>
    </row>
    <row r="1959" spans="1:49" x14ac:dyDescent="0.25">
      <c r="A1959" s="117">
        <v>230000</v>
      </c>
      <c r="B1959" s="117">
        <v>890000</v>
      </c>
      <c r="C1959" s="117">
        <v>890000</v>
      </c>
      <c r="D1959" s="115" t="s">
        <v>342</v>
      </c>
      <c r="E1959" s="115" t="s">
        <v>13</v>
      </c>
      <c r="F1959" s="115" t="s">
        <v>343</v>
      </c>
      <c r="G1959" s="115" t="s">
        <v>344</v>
      </c>
      <c r="H1959" s="115">
        <v>0.56000000000000005</v>
      </c>
      <c r="I1959" s="115">
        <v>0.48</v>
      </c>
      <c r="J1959" s="115" t="s">
        <v>364</v>
      </c>
      <c r="K1959" s="115">
        <v>0.12787841092391</v>
      </c>
      <c r="L1959" s="115">
        <v>3798.4574477894198</v>
      </c>
      <c r="M1959" s="115">
        <v>9.4459340857146099</v>
      </c>
      <c r="N1959" s="115">
        <v>1.3884790303794301</v>
      </c>
      <c r="O1959" s="115">
        <v>1.20793104057321</v>
      </c>
      <c r="P1959" s="115">
        <v>0.17755649200609</v>
      </c>
      <c r="Q1959" s="115">
        <v>485.74070238541401</v>
      </c>
      <c r="R1959" s="115">
        <v>1210</v>
      </c>
      <c r="S1959" s="115" t="s">
        <v>353</v>
      </c>
      <c r="T1959" s="115">
        <v>1210</v>
      </c>
      <c r="U1959" s="115" t="s">
        <v>365</v>
      </c>
      <c r="V1959" s="115" t="s">
        <v>364</v>
      </c>
      <c r="Z1959" s="115">
        <v>0</v>
      </c>
      <c r="AA1959" s="115">
        <v>1</v>
      </c>
      <c r="AB1959" s="115">
        <v>1.20793104057321</v>
      </c>
      <c r="AC1959" s="115">
        <v>0.17755649200609</v>
      </c>
      <c r="AD1959" s="115">
        <v>485.74070238541401</v>
      </c>
      <c r="AF1959" s="115">
        <v>-1</v>
      </c>
      <c r="AG1959" s="115">
        <v>-1</v>
      </c>
      <c r="AH1959" s="115">
        <v>-1</v>
      </c>
      <c r="AI1959" s="115">
        <v>-1</v>
      </c>
      <c r="AJ1959" s="115">
        <v>0</v>
      </c>
      <c r="AM1959" s="115" t="s">
        <v>348</v>
      </c>
      <c r="AN1959" s="115">
        <v>-1</v>
      </c>
      <c r="AQ1959" s="115">
        <v>610</v>
      </c>
      <c r="AR1959" s="115" t="s">
        <v>251</v>
      </c>
      <c r="AS1959" s="115" t="s">
        <v>363</v>
      </c>
      <c r="AT1959" s="115" t="s">
        <v>296</v>
      </c>
      <c r="AV1959" s="115">
        <v>95.056995635844203</v>
      </c>
      <c r="AW1959" s="115">
        <v>0.39395028580000002</v>
      </c>
    </row>
    <row r="1960" spans="1:49" x14ac:dyDescent="0.25">
      <c r="A1960" s="117">
        <v>230000</v>
      </c>
      <c r="B1960" s="117">
        <v>890000</v>
      </c>
      <c r="C1960" s="117">
        <v>890000</v>
      </c>
      <c r="D1960" s="115" t="s">
        <v>342</v>
      </c>
      <c r="E1960" s="115" t="s">
        <v>13</v>
      </c>
      <c r="F1960" s="115" t="s">
        <v>343</v>
      </c>
      <c r="G1960" s="115" t="s">
        <v>344</v>
      </c>
      <c r="H1960" s="115">
        <v>0.56000000000000005</v>
      </c>
      <c r="I1960" s="115">
        <v>0.48</v>
      </c>
      <c r="J1960" s="115" t="s">
        <v>350</v>
      </c>
      <c r="K1960" s="115">
        <v>6.4332247105299998E-3</v>
      </c>
      <c r="L1960" s="115">
        <v>3798.4574477894198</v>
      </c>
      <c r="M1960" s="115">
        <v>9.4459340857146099</v>
      </c>
      <c r="N1960" s="115">
        <v>1.3884790303794301</v>
      </c>
      <c r="O1960" s="115">
        <v>6.076781657429E-2</v>
      </c>
      <c r="P1960" s="115">
        <v>8.9323976082899999E-3</v>
      </c>
      <c r="Q1960" s="115">
        <v>24.436330315030801</v>
      </c>
      <c r="R1960" s="115">
        <v>1210</v>
      </c>
      <c r="S1960" s="115" t="s">
        <v>353</v>
      </c>
      <c r="T1960" s="115">
        <v>1210</v>
      </c>
      <c r="U1960" s="115" t="s">
        <v>352</v>
      </c>
      <c r="V1960" s="115" t="s">
        <v>350</v>
      </c>
      <c r="Z1960" s="115">
        <v>0</v>
      </c>
      <c r="AA1960" s="115">
        <v>1</v>
      </c>
      <c r="AB1960" s="115">
        <v>6.076781657429E-2</v>
      </c>
      <c r="AC1960" s="115">
        <v>8.9323976082899999E-3</v>
      </c>
      <c r="AD1960" s="115">
        <v>24.436330315030101</v>
      </c>
      <c r="AF1960" s="115">
        <v>-1</v>
      </c>
      <c r="AG1960" s="115">
        <v>-1</v>
      </c>
      <c r="AH1960" s="115">
        <v>-1</v>
      </c>
      <c r="AI1960" s="115">
        <v>-1</v>
      </c>
      <c r="AJ1960" s="115">
        <v>0</v>
      </c>
      <c r="AM1960" s="115" t="s">
        <v>348</v>
      </c>
      <c r="AN1960" s="115">
        <v>-1</v>
      </c>
      <c r="AQ1960" s="115">
        <v>610</v>
      </c>
      <c r="AR1960" s="115" t="s">
        <v>251</v>
      </c>
      <c r="AS1960" s="115" t="s">
        <v>363</v>
      </c>
      <c r="AT1960" s="115" t="s">
        <v>296</v>
      </c>
      <c r="AV1960" s="115">
        <v>46.331624988462004</v>
      </c>
      <c r="AW1960" s="115">
        <v>1.9818597199999999E-2</v>
      </c>
    </row>
    <row r="1961" spans="1:49" x14ac:dyDescent="0.25">
      <c r="A1961" s="117">
        <v>230000</v>
      </c>
      <c r="B1961" s="117">
        <v>890000</v>
      </c>
      <c r="C1961" s="117">
        <v>890000</v>
      </c>
      <c r="D1961" s="115" t="s">
        <v>342</v>
      </c>
      <c r="E1961" s="115" t="s">
        <v>13</v>
      </c>
      <c r="F1961" s="115" t="s">
        <v>343</v>
      </c>
      <c r="G1961" s="115" t="s">
        <v>344</v>
      </c>
      <c r="H1961" s="115">
        <v>0.56000000000000005</v>
      </c>
      <c r="I1961" s="115">
        <v>0.48</v>
      </c>
      <c r="J1961" s="115" t="s">
        <v>364</v>
      </c>
      <c r="K1961" s="115">
        <v>2.3614573502400002E-3</v>
      </c>
      <c r="L1961" s="115">
        <v>3798.4574477894198</v>
      </c>
      <c r="M1961" s="115">
        <v>9.4459340857146099</v>
      </c>
      <c r="N1961" s="115">
        <v>1.3884790303794301</v>
      </c>
      <c r="O1961" s="115">
        <v>2.2306170476599999E-2</v>
      </c>
      <c r="P1961" s="115">
        <v>3.2788340119400002E-3</v>
      </c>
      <c r="Q1961" s="115">
        <v>8.9698952596600101</v>
      </c>
      <c r="R1961" s="115">
        <v>1210</v>
      </c>
      <c r="S1961" s="115" t="s">
        <v>353</v>
      </c>
      <c r="T1961" s="115">
        <v>1210</v>
      </c>
      <c r="U1961" s="115" t="s">
        <v>365</v>
      </c>
      <c r="V1961" s="115" t="s">
        <v>364</v>
      </c>
      <c r="Z1961" s="115">
        <v>0</v>
      </c>
      <c r="AA1961" s="115">
        <v>1</v>
      </c>
      <c r="AB1961" s="115">
        <v>2.2306170476599999E-2</v>
      </c>
      <c r="AC1961" s="115">
        <v>3.2788340119400002E-3</v>
      </c>
      <c r="AD1961" s="115">
        <v>8.9698952596608095</v>
      </c>
      <c r="AF1961" s="115">
        <v>-1</v>
      </c>
      <c r="AG1961" s="115">
        <v>-1</v>
      </c>
      <c r="AH1961" s="115">
        <v>-1</v>
      </c>
      <c r="AI1961" s="115">
        <v>-1</v>
      </c>
      <c r="AJ1961" s="115">
        <v>0</v>
      </c>
      <c r="AM1961" s="115" t="s">
        <v>348</v>
      </c>
      <c r="AN1961" s="115">
        <v>-1</v>
      </c>
      <c r="AQ1961" s="115">
        <v>610</v>
      </c>
      <c r="AR1961" s="115" t="s">
        <v>251</v>
      </c>
      <c r="AS1961" s="115" t="s">
        <v>363</v>
      </c>
      <c r="AT1961" s="115" t="s">
        <v>296</v>
      </c>
      <c r="AV1961" s="115">
        <v>35.164374137830201</v>
      </c>
      <c r="AW1961" s="115">
        <v>7.2748541999999999E-3</v>
      </c>
    </row>
    <row r="1962" spans="1:49" x14ac:dyDescent="0.25">
      <c r="A1962" s="117">
        <v>230000</v>
      </c>
      <c r="B1962" s="117">
        <v>890000</v>
      </c>
      <c r="C1962" s="117">
        <v>890000</v>
      </c>
      <c r="D1962" s="115" t="s">
        <v>342</v>
      </c>
      <c r="E1962" s="115" t="s">
        <v>13</v>
      </c>
      <c r="F1962" s="115" t="s">
        <v>343</v>
      </c>
      <c r="G1962" s="115" t="s">
        <v>344</v>
      </c>
      <c r="H1962" s="115">
        <v>0.56000000000000005</v>
      </c>
      <c r="I1962" s="115">
        <v>0.48</v>
      </c>
      <c r="J1962" s="115" t="s">
        <v>364</v>
      </c>
      <c r="K1962" s="115">
        <v>1.3732492728900001E-3</v>
      </c>
      <c r="L1962" s="115">
        <v>3798.4574477894198</v>
      </c>
      <c r="M1962" s="115">
        <v>9.4459340857146099</v>
      </c>
      <c r="N1962" s="115">
        <v>1.3884790303794301</v>
      </c>
      <c r="O1962" s="115">
        <v>1.2971622114999999E-2</v>
      </c>
      <c r="P1962" s="115">
        <v>1.9067278188900001E-3</v>
      </c>
      <c r="Q1962" s="115">
        <v>5.2162289282918302</v>
      </c>
      <c r="R1962" s="115">
        <v>1210</v>
      </c>
      <c r="S1962" s="115" t="s">
        <v>353</v>
      </c>
      <c r="T1962" s="115">
        <v>1210</v>
      </c>
      <c r="U1962" s="115" t="s">
        <v>365</v>
      </c>
      <c r="V1962" s="115" t="s">
        <v>364</v>
      </c>
      <c r="Z1962" s="115">
        <v>0</v>
      </c>
      <c r="AA1962" s="115">
        <v>1</v>
      </c>
      <c r="AB1962" s="115">
        <v>1.2971622114999999E-2</v>
      </c>
      <c r="AC1962" s="115">
        <v>1.9067278188900001E-3</v>
      </c>
      <c r="AD1962" s="115">
        <v>233.69202925471001</v>
      </c>
      <c r="AF1962" s="115">
        <v>-1</v>
      </c>
      <c r="AG1962" s="115">
        <v>-1</v>
      </c>
      <c r="AH1962" s="115">
        <v>-1</v>
      </c>
      <c r="AI1962" s="115">
        <v>-1</v>
      </c>
      <c r="AJ1962" s="115">
        <v>0</v>
      </c>
      <c r="AM1962" s="115" t="s">
        <v>348</v>
      </c>
      <c r="AN1962" s="115">
        <v>-1</v>
      </c>
      <c r="AQ1962" s="115">
        <v>610</v>
      </c>
      <c r="AR1962" s="115" t="s">
        <v>251</v>
      </c>
      <c r="AS1962" s="115" t="s">
        <v>363</v>
      </c>
      <c r="AT1962" s="115" t="s">
        <v>296</v>
      </c>
      <c r="AV1962" s="115">
        <v>46.692726615975097</v>
      </c>
      <c r="AW1962" s="115">
        <v>0.18953124839999999</v>
      </c>
    </row>
    <row r="1963" spans="1:49" x14ac:dyDescent="0.25">
      <c r="A1963" s="117">
        <v>230000</v>
      </c>
      <c r="B1963" s="117">
        <v>890000</v>
      </c>
      <c r="C1963" s="117">
        <v>890000</v>
      </c>
      <c r="D1963" s="115" t="s">
        <v>342</v>
      </c>
      <c r="E1963" s="115" t="s">
        <v>13</v>
      </c>
      <c r="F1963" s="115" t="s">
        <v>343</v>
      </c>
      <c r="G1963" s="115" t="s">
        <v>344</v>
      </c>
      <c r="H1963" s="115">
        <v>0.56000000000000005</v>
      </c>
      <c r="I1963" s="115">
        <v>0.48</v>
      </c>
      <c r="J1963" s="115" t="s">
        <v>364</v>
      </c>
      <c r="K1963" s="115">
        <v>3.2706146831400001E-3</v>
      </c>
      <c r="L1963" s="115">
        <v>3798.4574477894198</v>
      </c>
      <c r="M1963" s="115">
        <v>9.4459340857146099</v>
      </c>
      <c r="N1963" s="115">
        <v>1.3884790303794301</v>
      </c>
      <c r="O1963" s="115">
        <v>3.0894010716730001E-2</v>
      </c>
      <c r="P1963" s="115">
        <v>4.5411799039900003E-3</v>
      </c>
      <c r="Q1963" s="115">
        <v>12.4232907020301</v>
      </c>
      <c r="R1963" s="115">
        <v>1210</v>
      </c>
      <c r="S1963" s="115" t="s">
        <v>353</v>
      </c>
      <c r="T1963" s="115">
        <v>1210</v>
      </c>
      <c r="U1963" s="115" t="s">
        <v>365</v>
      </c>
      <c r="V1963" s="115" t="s">
        <v>364</v>
      </c>
      <c r="Z1963" s="115">
        <v>0</v>
      </c>
      <c r="AA1963" s="115">
        <v>1</v>
      </c>
      <c r="AB1963" s="115">
        <v>3.0894010716730001E-2</v>
      </c>
      <c r="AC1963" s="115">
        <v>4.5411799039900003E-3</v>
      </c>
      <c r="AD1963" s="115">
        <v>265.39068893172498</v>
      </c>
      <c r="AF1963" s="115">
        <v>-1</v>
      </c>
      <c r="AG1963" s="115">
        <v>-1</v>
      </c>
      <c r="AH1963" s="115">
        <v>-1</v>
      </c>
      <c r="AI1963" s="115">
        <v>-1</v>
      </c>
      <c r="AJ1963" s="115">
        <v>0</v>
      </c>
      <c r="AM1963" s="115" t="s">
        <v>348</v>
      </c>
      <c r="AN1963" s="115">
        <v>-1</v>
      </c>
      <c r="AQ1963" s="115">
        <v>610</v>
      </c>
      <c r="AR1963" s="115" t="s">
        <v>251</v>
      </c>
      <c r="AS1963" s="115" t="s">
        <v>363</v>
      </c>
      <c r="AT1963" s="115" t="s">
        <v>296</v>
      </c>
      <c r="AV1963" s="115">
        <v>54.814826820151502</v>
      </c>
      <c r="AW1963" s="115">
        <v>0.2152398126</v>
      </c>
    </row>
    <row r="1964" spans="1:49" x14ac:dyDescent="0.25">
      <c r="A1964" s="117">
        <v>230000</v>
      </c>
      <c r="B1964" s="117">
        <v>890000</v>
      </c>
      <c r="C1964" s="117">
        <v>890000</v>
      </c>
      <c r="D1964" s="115" t="s">
        <v>342</v>
      </c>
      <c r="E1964" s="115" t="s">
        <v>13</v>
      </c>
      <c r="F1964" s="115" t="s">
        <v>343</v>
      </c>
      <c r="G1964" s="115" t="s">
        <v>344</v>
      </c>
      <c r="H1964" s="115">
        <v>0.56000000000000005</v>
      </c>
      <c r="I1964" s="115">
        <v>0.48</v>
      </c>
      <c r="J1964" s="115" t="s">
        <v>345</v>
      </c>
      <c r="K1964" s="115">
        <v>0.15326706181795</v>
      </c>
      <c r="L1964" s="115">
        <v>3763.13182150087</v>
      </c>
      <c r="M1964" s="115">
        <v>9.3633322881870509</v>
      </c>
      <c r="N1964" s="115">
        <v>1.37651585576872</v>
      </c>
      <c r="O1964" s="115">
        <v>1.4350904286355699</v>
      </c>
      <c r="P1964" s="115">
        <v>0.21097454075948999</v>
      </c>
      <c r="Q1964" s="115">
        <v>576.76415751506795</v>
      </c>
      <c r="R1964" s="115">
        <v>1200</v>
      </c>
      <c r="S1964" s="115" t="s">
        <v>351</v>
      </c>
      <c r="T1964" s="115">
        <v>1200</v>
      </c>
      <c r="U1964" s="115" t="s">
        <v>347</v>
      </c>
      <c r="V1964" s="115" t="s">
        <v>345</v>
      </c>
      <c r="Z1964" s="115">
        <v>0</v>
      </c>
      <c r="AA1964" s="115">
        <v>1</v>
      </c>
      <c r="AB1964" s="115">
        <v>1.4350904286355699</v>
      </c>
      <c r="AC1964" s="115">
        <v>0.21097454075948999</v>
      </c>
      <c r="AD1964" s="115">
        <v>1137.5900434995799</v>
      </c>
      <c r="AF1964" s="115">
        <v>-1</v>
      </c>
      <c r="AG1964" s="115">
        <v>-1</v>
      </c>
      <c r="AH1964" s="115">
        <v>-1</v>
      </c>
      <c r="AI1964" s="115">
        <v>-1</v>
      </c>
      <c r="AJ1964" s="115">
        <v>0</v>
      </c>
      <c r="AM1964" s="115" t="s">
        <v>348</v>
      </c>
      <c r="AN1964" s="115">
        <v>-1</v>
      </c>
      <c r="AQ1964" s="115">
        <v>610</v>
      </c>
      <c r="AR1964" s="115" t="s">
        <v>251</v>
      </c>
      <c r="AS1964" s="115" t="s">
        <v>363</v>
      </c>
      <c r="AT1964" s="115" t="s">
        <v>296</v>
      </c>
      <c r="AV1964" s="115">
        <v>104.741299903879</v>
      </c>
      <c r="AW1964" s="115">
        <v>0.92261966220000002</v>
      </c>
    </row>
    <row r="1965" spans="1:49" x14ac:dyDescent="0.25">
      <c r="A1965" s="117">
        <v>230000</v>
      </c>
      <c r="B1965" s="117">
        <v>890000</v>
      </c>
      <c r="C1965" s="117">
        <v>890000</v>
      </c>
      <c r="D1965" s="115" t="s">
        <v>342</v>
      </c>
      <c r="E1965" s="115" t="s">
        <v>13</v>
      </c>
      <c r="F1965" s="115" t="s">
        <v>343</v>
      </c>
      <c r="G1965" s="115" t="s">
        <v>344</v>
      </c>
      <c r="H1965" s="115">
        <v>0.56000000000000005</v>
      </c>
      <c r="I1965" s="115">
        <v>0.48</v>
      </c>
      <c r="J1965" s="115" t="s">
        <v>350</v>
      </c>
      <c r="K1965" s="115">
        <v>5.6916387515499999E-3</v>
      </c>
      <c r="L1965" s="115">
        <v>3763.13182150087</v>
      </c>
      <c r="M1965" s="115">
        <v>9.3633322881870509</v>
      </c>
      <c r="N1965" s="115">
        <v>1.37651585576872</v>
      </c>
      <c r="O1965" s="115">
        <v>5.3292704895089998E-2</v>
      </c>
      <c r="P1965" s="115">
        <v>7.8346309868100004E-3</v>
      </c>
      <c r="Q1965" s="115">
        <v>21.418386902449001</v>
      </c>
      <c r="R1965" s="115">
        <v>1210</v>
      </c>
      <c r="S1965" s="115" t="s">
        <v>353</v>
      </c>
      <c r="T1965" s="115">
        <v>1210</v>
      </c>
      <c r="U1965" s="115" t="s">
        <v>352</v>
      </c>
      <c r="V1965" s="115" t="s">
        <v>350</v>
      </c>
      <c r="Z1965" s="115">
        <v>0</v>
      </c>
      <c r="AA1965" s="115">
        <v>1</v>
      </c>
      <c r="AB1965" s="115">
        <v>5.3292704895089998E-2</v>
      </c>
      <c r="AC1965" s="115">
        <v>7.8346309868100004E-3</v>
      </c>
      <c r="AD1965" s="115">
        <v>69.010142513114303</v>
      </c>
      <c r="AF1965" s="115">
        <v>-1</v>
      </c>
      <c r="AG1965" s="115">
        <v>-1</v>
      </c>
      <c r="AH1965" s="115">
        <v>-1</v>
      </c>
      <c r="AI1965" s="115">
        <v>-1</v>
      </c>
      <c r="AJ1965" s="115">
        <v>0</v>
      </c>
      <c r="AM1965" s="115" t="s">
        <v>348</v>
      </c>
      <c r="AN1965" s="115">
        <v>-1</v>
      </c>
      <c r="AQ1965" s="115">
        <v>610</v>
      </c>
      <c r="AR1965" s="115" t="s">
        <v>251</v>
      </c>
      <c r="AS1965" s="115" t="s">
        <v>363</v>
      </c>
      <c r="AT1965" s="115" t="s">
        <v>296</v>
      </c>
      <c r="AV1965" s="115">
        <v>20.767179444281599</v>
      </c>
      <c r="AW1965" s="115">
        <v>5.59692964E-2</v>
      </c>
    </row>
    <row r="1966" spans="1:49" x14ac:dyDescent="0.25">
      <c r="A1966" s="117">
        <v>230000</v>
      </c>
      <c r="B1966" s="117">
        <v>890000</v>
      </c>
      <c r="C1966" s="117">
        <v>890000</v>
      </c>
      <c r="D1966" s="115" t="s">
        <v>342</v>
      </c>
      <c r="E1966" s="115" t="s">
        <v>13</v>
      </c>
      <c r="F1966" s="115" t="s">
        <v>343</v>
      </c>
      <c r="G1966" s="115" t="s">
        <v>344</v>
      </c>
      <c r="H1966" s="115">
        <v>0.56000000000000005</v>
      </c>
      <c r="I1966" s="115">
        <v>0.48</v>
      </c>
      <c r="J1966" s="115" t="s">
        <v>345</v>
      </c>
      <c r="K1966" s="115">
        <v>5.8083355908999999E-4</v>
      </c>
      <c r="L1966" s="115">
        <v>3763.13182150087</v>
      </c>
      <c r="M1966" s="115">
        <v>9.3633322881870509</v>
      </c>
      <c r="N1966" s="115">
        <v>1.37651585576872</v>
      </c>
      <c r="O1966" s="115">
        <v>5.4385376179299999E-3</v>
      </c>
      <c r="P1966" s="115">
        <v>7.9952660365000005E-4</v>
      </c>
      <c r="Q1966" s="115">
        <v>2.1857532492259999</v>
      </c>
      <c r="R1966" s="115">
        <v>1210</v>
      </c>
      <c r="S1966" s="115" t="s">
        <v>353</v>
      </c>
      <c r="T1966" s="115">
        <v>1210</v>
      </c>
      <c r="U1966" s="115" t="s">
        <v>347</v>
      </c>
      <c r="V1966" s="115" t="s">
        <v>345</v>
      </c>
      <c r="Z1966" s="115">
        <v>0</v>
      </c>
      <c r="AA1966" s="115">
        <v>1</v>
      </c>
      <c r="AB1966" s="115">
        <v>5.4385376179299999E-3</v>
      </c>
      <c r="AC1966" s="115">
        <v>7.9952660365000005E-4</v>
      </c>
      <c r="AD1966" s="115">
        <v>6.6584459638391396</v>
      </c>
      <c r="AF1966" s="115">
        <v>-1</v>
      </c>
      <c r="AG1966" s="115">
        <v>-1</v>
      </c>
      <c r="AH1966" s="115">
        <v>-1</v>
      </c>
      <c r="AI1966" s="115">
        <v>-1</v>
      </c>
      <c r="AJ1966" s="115">
        <v>0</v>
      </c>
      <c r="AM1966" s="115" t="s">
        <v>348</v>
      </c>
      <c r="AN1966" s="115">
        <v>-1</v>
      </c>
      <c r="AQ1966" s="115">
        <v>610</v>
      </c>
      <c r="AR1966" s="115" t="s">
        <v>251</v>
      </c>
      <c r="AS1966" s="115" t="s">
        <v>363</v>
      </c>
      <c r="AT1966" s="115" t="s">
        <v>296</v>
      </c>
      <c r="AV1966" s="115">
        <v>14.9104504298645</v>
      </c>
      <c r="AW1966" s="115">
        <v>5.4001995000000002E-3</v>
      </c>
    </row>
    <row r="1967" spans="1:49" x14ac:dyDescent="0.25">
      <c r="A1967" s="117">
        <v>230000</v>
      </c>
      <c r="B1967" s="117">
        <v>890000</v>
      </c>
      <c r="C1967" s="117">
        <v>890000</v>
      </c>
      <c r="D1967" s="115" t="s">
        <v>342</v>
      </c>
      <c r="E1967" s="115" t="s">
        <v>13</v>
      </c>
      <c r="F1967" s="115" t="s">
        <v>343</v>
      </c>
      <c r="G1967" s="115" t="s">
        <v>344</v>
      </c>
      <c r="H1967" s="115">
        <v>0.56000000000000005</v>
      </c>
      <c r="I1967" s="115">
        <v>0.48</v>
      </c>
      <c r="J1967" s="115" t="s">
        <v>350</v>
      </c>
      <c r="K1967" s="115">
        <v>1.879844026889E-2</v>
      </c>
      <c r="L1967" s="115">
        <v>3763.13182150087</v>
      </c>
      <c r="M1967" s="115">
        <v>9.3633322881870509</v>
      </c>
      <c r="N1967" s="115">
        <v>1.37651585576872</v>
      </c>
      <c r="O1967" s="115">
        <v>0.17601604273728</v>
      </c>
      <c r="P1967" s="115">
        <v>2.587635109385E-2</v>
      </c>
      <c r="Q1967" s="115">
        <v>70.741008770454599</v>
      </c>
      <c r="R1967" s="115">
        <v>1210</v>
      </c>
      <c r="S1967" s="115" t="s">
        <v>353</v>
      </c>
      <c r="T1967" s="115">
        <v>1210</v>
      </c>
      <c r="U1967" s="115" t="s">
        <v>352</v>
      </c>
      <c r="V1967" s="115" t="s">
        <v>350</v>
      </c>
      <c r="Z1967" s="115">
        <v>0</v>
      </c>
      <c r="AA1967" s="115">
        <v>1</v>
      </c>
      <c r="AB1967" s="115">
        <v>0.17601604273728</v>
      </c>
      <c r="AC1967" s="115">
        <v>2.587635109385E-2</v>
      </c>
      <c r="AD1967" s="115">
        <v>70.741008770453504</v>
      </c>
      <c r="AF1967" s="115">
        <v>-1</v>
      </c>
      <c r="AG1967" s="115">
        <v>-1</v>
      </c>
      <c r="AH1967" s="115">
        <v>-1</v>
      </c>
      <c r="AI1967" s="115">
        <v>-1</v>
      </c>
      <c r="AJ1967" s="115">
        <v>0</v>
      </c>
      <c r="AM1967" s="115" t="s">
        <v>348</v>
      </c>
      <c r="AN1967" s="115">
        <v>-1</v>
      </c>
      <c r="AQ1967" s="115">
        <v>610</v>
      </c>
      <c r="AR1967" s="115" t="s">
        <v>251</v>
      </c>
      <c r="AS1967" s="115" t="s">
        <v>363</v>
      </c>
      <c r="AT1967" s="115" t="s">
        <v>296</v>
      </c>
      <c r="AV1967" s="115">
        <v>62.5055908825003</v>
      </c>
      <c r="AW1967" s="115">
        <v>5.7373080899999998E-2</v>
      </c>
    </row>
    <row r="1968" spans="1:49" x14ac:dyDescent="0.25">
      <c r="A1968" s="117">
        <v>230000</v>
      </c>
      <c r="B1968" s="117">
        <v>890000</v>
      </c>
      <c r="C1968" s="117">
        <v>890000</v>
      </c>
      <c r="D1968" s="115" t="s">
        <v>342</v>
      </c>
      <c r="E1968" s="115" t="s">
        <v>13</v>
      </c>
      <c r="F1968" s="115" t="s">
        <v>343</v>
      </c>
      <c r="G1968" s="115" t="s">
        <v>344</v>
      </c>
      <c r="H1968" s="115">
        <v>0.56000000000000005</v>
      </c>
      <c r="I1968" s="115">
        <v>0.48</v>
      </c>
      <c r="J1968" s="115" t="s">
        <v>345</v>
      </c>
      <c r="K1968" s="115">
        <v>2.3097835581299998E-3</v>
      </c>
      <c r="L1968" s="115">
        <v>3763.13182150087</v>
      </c>
      <c r="M1968" s="115">
        <v>9.3633322881870509</v>
      </c>
      <c r="N1968" s="115">
        <v>1.37651585576872</v>
      </c>
      <c r="O1968" s="115">
        <v>2.1627270968599999E-2</v>
      </c>
      <c r="P1968" s="115">
        <v>3.1794536911599999E-3</v>
      </c>
      <c r="Q1968" s="115">
        <v>8.6920200083935608</v>
      </c>
      <c r="R1968" s="115">
        <v>1210</v>
      </c>
      <c r="S1968" s="115" t="s">
        <v>353</v>
      </c>
      <c r="T1968" s="115">
        <v>1210</v>
      </c>
      <c r="U1968" s="115" t="s">
        <v>347</v>
      </c>
      <c r="V1968" s="115" t="s">
        <v>345</v>
      </c>
      <c r="Z1968" s="115">
        <v>0</v>
      </c>
      <c r="AA1968" s="115">
        <v>1</v>
      </c>
      <c r="AB1968" s="115">
        <v>2.1627270968599999E-2</v>
      </c>
      <c r="AC1968" s="115">
        <v>3.1794536911599999E-3</v>
      </c>
      <c r="AD1968" s="115">
        <v>8.6920200083929906</v>
      </c>
      <c r="AF1968" s="115">
        <v>-1</v>
      </c>
      <c r="AG1968" s="115">
        <v>-1</v>
      </c>
      <c r="AH1968" s="115">
        <v>-1</v>
      </c>
      <c r="AI1968" s="115">
        <v>-1</v>
      </c>
      <c r="AJ1968" s="115">
        <v>0</v>
      </c>
      <c r="AM1968" s="115" t="s">
        <v>348</v>
      </c>
      <c r="AN1968" s="115">
        <v>-1</v>
      </c>
      <c r="AQ1968" s="115">
        <v>610</v>
      </c>
      <c r="AR1968" s="115" t="s">
        <v>251</v>
      </c>
      <c r="AS1968" s="115" t="s">
        <v>363</v>
      </c>
      <c r="AT1968" s="115" t="s">
        <v>296</v>
      </c>
      <c r="AV1968" s="115">
        <v>57.315328294695298</v>
      </c>
      <c r="AW1968" s="115">
        <v>7.0494891000000004E-3</v>
      </c>
    </row>
    <row r="1969" spans="1:49" x14ac:dyDescent="0.25">
      <c r="A1969" s="117">
        <v>230000</v>
      </c>
      <c r="B1969" s="117">
        <v>890000</v>
      </c>
      <c r="C1969" s="117">
        <v>890000</v>
      </c>
      <c r="D1969" s="115" t="s">
        <v>342</v>
      </c>
      <c r="E1969" s="115" t="s">
        <v>13</v>
      </c>
      <c r="F1969" s="115" t="s">
        <v>343</v>
      </c>
      <c r="G1969" s="115" t="s">
        <v>344</v>
      </c>
      <c r="H1969" s="115">
        <v>0.56000000000000005</v>
      </c>
      <c r="I1969" s="115">
        <v>0.48</v>
      </c>
      <c r="J1969" s="115" t="s">
        <v>350</v>
      </c>
      <c r="K1969" s="115">
        <v>0.20168521053006</v>
      </c>
      <c r="L1969" s="115">
        <v>3782.59653488604</v>
      </c>
      <c r="M1969" s="115">
        <v>9.4088255399729199</v>
      </c>
      <c r="N1969" s="115">
        <v>1.3831038578054899</v>
      </c>
      <c r="O1969" s="115">
        <v>1.89762095987007</v>
      </c>
      <c r="P1969" s="115">
        <v>0.27895159274643999</v>
      </c>
      <c r="Q1969" s="115">
        <v>762.893778488777</v>
      </c>
      <c r="R1969" s="115">
        <v>1200</v>
      </c>
      <c r="S1969" s="115" t="s">
        <v>351</v>
      </c>
      <c r="T1969" s="115">
        <v>1200</v>
      </c>
      <c r="U1969" s="115" t="s">
        <v>352</v>
      </c>
      <c r="V1969" s="115" t="s">
        <v>350</v>
      </c>
      <c r="Z1969" s="115">
        <v>0</v>
      </c>
      <c r="AA1969" s="115">
        <v>1</v>
      </c>
      <c r="AB1969" s="115">
        <v>1.89762095987007</v>
      </c>
      <c r="AC1969" s="115">
        <v>0.27895159274643999</v>
      </c>
      <c r="AD1969" s="115">
        <v>762.893778488777</v>
      </c>
      <c r="AF1969" s="115">
        <v>-1</v>
      </c>
      <c r="AG1969" s="115">
        <v>-1</v>
      </c>
      <c r="AH1969" s="115">
        <v>-1</v>
      </c>
      <c r="AI1969" s="115">
        <v>-1</v>
      </c>
      <c r="AJ1969" s="115">
        <v>0</v>
      </c>
      <c r="AM1969" s="115" t="s">
        <v>348</v>
      </c>
      <c r="AN1969" s="115">
        <v>-1</v>
      </c>
      <c r="AQ1969" s="115">
        <v>610</v>
      </c>
      <c r="AR1969" s="115" t="s">
        <v>251</v>
      </c>
      <c r="AS1969" s="115" t="s">
        <v>363</v>
      </c>
      <c r="AT1969" s="115" t="s">
        <v>296</v>
      </c>
      <c r="AV1969" s="115">
        <v>132.69756274400501</v>
      </c>
      <c r="AW1969" s="115">
        <v>0.61872974739999997</v>
      </c>
    </row>
    <row r="1970" spans="1:49" x14ac:dyDescent="0.25">
      <c r="A1970" s="117">
        <v>230000</v>
      </c>
      <c r="B1970" s="117">
        <v>890000</v>
      </c>
      <c r="C1970" s="117">
        <v>890000</v>
      </c>
      <c r="D1970" s="115" t="s">
        <v>342</v>
      </c>
      <c r="E1970" s="115" t="s">
        <v>13</v>
      </c>
      <c r="F1970" s="115" t="s">
        <v>343</v>
      </c>
      <c r="G1970" s="115" t="s">
        <v>344</v>
      </c>
      <c r="H1970" s="115">
        <v>0.56000000000000005</v>
      </c>
      <c r="I1970" s="115">
        <v>0.48</v>
      </c>
      <c r="J1970" s="115" t="s">
        <v>350</v>
      </c>
      <c r="K1970" s="115">
        <v>0.14554237266042999</v>
      </c>
      <c r="L1970" s="115">
        <v>3782.59653488604</v>
      </c>
      <c r="M1970" s="115">
        <v>9.4088255399729199</v>
      </c>
      <c r="N1970" s="115">
        <v>1.3831038578054899</v>
      </c>
      <c r="O1970" s="115">
        <v>1.3693827930357301</v>
      </c>
      <c r="P1970" s="115">
        <v>0.20130021710080001</v>
      </c>
      <c r="Q1970" s="115">
        <v>550.52807450444197</v>
      </c>
      <c r="R1970" s="115">
        <v>1210</v>
      </c>
      <c r="S1970" s="115" t="s">
        <v>353</v>
      </c>
      <c r="T1970" s="115">
        <v>1210</v>
      </c>
      <c r="U1970" s="115" t="s">
        <v>352</v>
      </c>
      <c r="V1970" s="115" t="s">
        <v>350</v>
      </c>
      <c r="Z1970" s="115">
        <v>0</v>
      </c>
      <c r="AA1970" s="115">
        <v>1</v>
      </c>
      <c r="AB1970" s="115">
        <v>1.3693827930357301</v>
      </c>
      <c r="AC1970" s="115">
        <v>0.20130021710080001</v>
      </c>
      <c r="AD1970" s="115">
        <v>550.52807450444197</v>
      </c>
      <c r="AF1970" s="115">
        <v>-1</v>
      </c>
      <c r="AG1970" s="115">
        <v>-1</v>
      </c>
      <c r="AH1970" s="115">
        <v>-1</v>
      </c>
      <c r="AI1970" s="115">
        <v>-1</v>
      </c>
      <c r="AJ1970" s="115">
        <v>0</v>
      </c>
      <c r="AM1970" s="115" t="s">
        <v>348</v>
      </c>
      <c r="AN1970" s="115">
        <v>-1</v>
      </c>
      <c r="AQ1970" s="115">
        <v>610</v>
      </c>
      <c r="AR1970" s="115" t="s">
        <v>251</v>
      </c>
      <c r="AS1970" s="115" t="s">
        <v>363</v>
      </c>
      <c r="AT1970" s="115" t="s">
        <v>296</v>
      </c>
      <c r="AV1970" s="115">
        <v>101.260435288773</v>
      </c>
      <c r="AW1970" s="115">
        <v>0.44649478869999998</v>
      </c>
    </row>
    <row r="1971" spans="1:49" x14ac:dyDescent="0.25">
      <c r="A1971" s="117">
        <v>230000</v>
      </c>
      <c r="B1971" s="117">
        <v>890000</v>
      </c>
      <c r="C1971" s="117">
        <v>890000</v>
      </c>
      <c r="D1971" s="115" t="s">
        <v>342</v>
      </c>
      <c r="E1971" s="115" t="s">
        <v>13</v>
      </c>
      <c r="F1971" s="115" t="s">
        <v>343</v>
      </c>
      <c r="G1971" s="115" t="s">
        <v>344</v>
      </c>
      <c r="H1971" s="115">
        <v>0.56000000000000005</v>
      </c>
      <c r="I1971" s="115">
        <v>0.48</v>
      </c>
      <c r="J1971" s="115" t="s">
        <v>350</v>
      </c>
      <c r="K1971" s="115">
        <v>0.26154932706229</v>
      </c>
      <c r="L1971" s="115">
        <v>3782.59653488604</v>
      </c>
      <c r="M1971" s="115">
        <v>9.4088255399729199</v>
      </c>
      <c r="N1971" s="115">
        <v>1.3831038578054899</v>
      </c>
      <c r="O1971" s="115">
        <v>2.4608719884264301</v>
      </c>
      <c r="P1971" s="115">
        <v>0.36174988326627999</v>
      </c>
      <c r="Q1971" s="115">
        <v>989.33557824760499</v>
      </c>
      <c r="R1971" s="115">
        <v>1210</v>
      </c>
      <c r="S1971" s="115" t="s">
        <v>353</v>
      </c>
      <c r="T1971" s="115">
        <v>1210</v>
      </c>
      <c r="U1971" s="115" t="s">
        <v>352</v>
      </c>
      <c r="V1971" s="115" t="s">
        <v>350</v>
      </c>
      <c r="Z1971" s="115">
        <v>0</v>
      </c>
      <c r="AA1971" s="115">
        <v>1</v>
      </c>
      <c r="AB1971" s="115">
        <v>2.4608719884264301</v>
      </c>
      <c r="AC1971" s="115">
        <v>0.36174988326627999</v>
      </c>
      <c r="AD1971" s="115">
        <v>989.33557824760499</v>
      </c>
      <c r="AF1971" s="115">
        <v>-1</v>
      </c>
      <c r="AG1971" s="115">
        <v>-1</v>
      </c>
      <c r="AH1971" s="115">
        <v>-1</v>
      </c>
      <c r="AI1971" s="115">
        <v>-1</v>
      </c>
      <c r="AJ1971" s="115">
        <v>0</v>
      </c>
      <c r="AM1971" s="115" t="s">
        <v>348</v>
      </c>
      <c r="AN1971" s="115">
        <v>-1</v>
      </c>
      <c r="AQ1971" s="115">
        <v>610</v>
      </c>
      <c r="AR1971" s="115" t="s">
        <v>251</v>
      </c>
      <c r="AS1971" s="115" t="s">
        <v>363</v>
      </c>
      <c r="AT1971" s="115" t="s">
        <v>296</v>
      </c>
      <c r="AV1971" s="115">
        <v>130.16929717642199</v>
      </c>
      <c r="AW1971" s="115">
        <v>0.80238084200000004</v>
      </c>
    </row>
    <row r="1972" spans="1:49" x14ac:dyDescent="0.25">
      <c r="A1972" s="117">
        <v>230000</v>
      </c>
      <c r="B1972" s="117">
        <v>890000</v>
      </c>
      <c r="C1972" s="117">
        <v>890000</v>
      </c>
      <c r="D1972" s="115" t="s">
        <v>342</v>
      </c>
      <c r="E1972" s="115" t="s">
        <v>13</v>
      </c>
      <c r="F1972" s="115" t="s">
        <v>343</v>
      </c>
      <c r="G1972" s="115" t="s">
        <v>344</v>
      </c>
      <c r="H1972" s="115">
        <v>0.56000000000000005</v>
      </c>
      <c r="I1972" s="115">
        <v>0.48</v>
      </c>
      <c r="J1972" s="115" t="s">
        <v>350</v>
      </c>
      <c r="K1972" s="115">
        <v>3.8794745309200002E-3</v>
      </c>
      <c r="L1972" s="115">
        <v>3782.59653488604</v>
      </c>
      <c r="M1972" s="115">
        <v>9.4088255399729199</v>
      </c>
      <c r="N1972" s="115">
        <v>1.3831038578054899</v>
      </c>
      <c r="O1972" s="115">
        <v>3.65012990482E-2</v>
      </c>
      <c r="P1972" s="115">
        <v>5.3657161899700002E-3</v>
      </c>
      <c r="Q1972" s="115">
        <v>14.674486917840399</v>
      </c>
      <c r="R1972" s="115">
        <v>1210</v>
      </c>
      <c r="S1972" s="115" t="s">
        <v>353</v>
      </c>
      <c r="T1972" s="115">
        <v>1210</v>
      </c>
      <c r="U1972" s="115" t="s">
        <v>352</v>
      </c>
      <c r="V1972" s="115" t="s">
        <v>350</v>
      </c>
      <c r="Z1972" s="115">
        <v>0</v>
      </c>
      <c r="AA1972" s="115">
        <v>1</v>
      </c>
      <c r="AB1972" s="115">
        <v>3.65012990482E-2</v>
      </c>
      <c r="AC1972" s="115">
        <v>5.3657161899700002E-3</v>
      </c>
      <c r="AD1972" s="115">
        <v>14.674486917839401</v>
      </c>
      <c r="AF1972" s="115">
        <v>-1</v>
      </c>
      <c r="AG1972" s="115">
        <v>-1</v>
      </c>
      <c r="AH1972" s="115">
        <v>-1</v>
      </c>
      <c r="AI1972" s="115">
        <v>-1</v>
      </c>
      <c r="AJ1972" s="115">
        <v>0</v>
      </c>
      <c r="AM1972" s="115" t="s">
        <v>348</v>
      </c>
      <c r="AN1972" s="115">
        <v>-1</v>
      </c>
      <c r="AQ1972" s="115">
        <v>610</v>
      </c>
      <c r="AR1972" s="115" t="s">
        <v>251</v>
      </c>
      <c r="AS1972" s="115" t="s">
        <v>363</v>
      </c>
      <c r="AT1972" s="115" t="s">
        <v>296</v>
      </c>
      <c r="AV1972" s="115">
        <v>31.870035929987299</v>
      </c>
      <c r="AW1972" s="115">
        <v>1.1901449200000001E-2</v>
      </c>
    </row>
    <row r="1973" spans="1:49" x14ac:dyDescent="0.25">
      <c r="A1973" s="117">
        <v>230000</v>
      </c>
      <c r="B1973" s="117">
        <v>890000</v>
      </c>
      <c r="C1973" s="117">
        <v>890000</v>
      </c>
      <c r="D1973" s="115" t="s">
        <v>342</v>
      </c>
      <c r="E1973" s="115" t="s">
        <v>13</v>
      </c>
      <c r="F1973" s="115" t="s">
        <v>343</v>
      </c>
      <c r="G1973" s="115" t="s">
        <v>344</v>
      </c>
      <c r="H1973" s="115">
        <v>0.56000000000000005</v>
      </c>
      <c r="I1973" s="115">
        <v>0.48</v>
      </c>
      <c r="J1973" s="115" t="s">
        <v>350</v>
      </c>
      <c r="K1973" s="115">
        <v>5.1070690913199998E-3</v>
      </c>
      <c r="L1973" s="115">
        <v>3782.59653488604</v>
      </c>
      <c r="M1973" s="115">
        <v>9.4088255399729199</v>
      </c>
      <c r="N1973" s="115">
        <v>1.3831038578054899</v>
      </c>
      <c r="O1973" s="115">
        <v>4.8051522100869999E-2</v>
      </c>
      <c r="P1973" s="115">
        <v>7.0636069622900003E-3</v>
      </c>
      <c r="Q1973" s="115">
        <v>19.317981848273298</v>
      </c>
      <c r="R1973" s="115">
        <v>1210</v>
      </c>
      <c r="S1973" s="115" t="s">
        <v>353</v>
      </c>
      <c r="T1973" s="115">
        <v>1210</v>
      </c>
      <c r="U1973" s="115" t="s">
        <v>352</v>
      </c>
      <c r="V1973" s="115" t="s">
        <v>350</v>
      </c>
      <c r="Z1973" s="115">
        <v>0</v>
      </c>
      <c r="AA1973" s="115">
        <v>1</v>
      </c>
      <c r="AB1973" s="115">
        <v>4.8051522100869999E-2</v>
      </c>
      <c r="AC1973" s="115">
        <v>7.0636069622900003E-3</v>
      </c>
      <c r="AD1973" s="115">
        <v>19.317981848275</v>
      </c>
      <c r="AF1973" s="115">
        <v>-1</v>
      </c>
      <c r="AG1973" s="115">
        <v>-1</v>
      </c>
      <c r="AH1973" s="115">
        <v>-1</v>
      </c>
      <c r="AI1973" s="115">
        <v>-1</v>
      </c>
      <c r="AJ1973" s="115">
        <v>0</v>
      </c>
      <c r="AM1973" s="115" t="s">
        <v>348</v>
      </c>
      <c r="AN1973" s="115">
        <v>-1</v>
      </c>
      <c r="AQ1973" s="115">
        <v>610</v>
      </c>
      <c r="AR1973" s="115" t="s">
        <v>251</v>
      </c>
      <c r="AS1973" s="115" t="s">
        <v>363</v>
      </c>
      <c r="AT1973" s="115" t="s">
        <v>296</v>
      </c>
      <c r="AV1973" s="115">
        <v>71.427523298313901</v>
      </c>
      <c r="AW1973" s="115">
        <v>1.5667463E-2</v>
      </c>
    </row>
    <row r="1974" spans="1:49" x14ac:dyDescent="0.25">
      <c r="A1974" s="117">
        <v>230000</v>
      </c>
      <c r="B1974" s="117">
        <v>890000</v>
      </c>
      <c r="C1974" s="117">
        <v>890000</v>
      </c>
      <c r="D1974" s="115" t="s">
        <v>342</v>
      </c>
      <c r="E1974" s="115" t="s">
        <v>13</v>
      </c>
      <c r="F1974" s="115" t="s">
        <v>343</v>
      </c>
      <c r="G1974" s="115" t="s">
        <v>344</v>
      </c>
      <c r="H1974" s="115">
        <v>0.56000000000000005</v>
      </c>
      <c r="I1974" s="115">
        <v>0.48</v>
      </c>
      <c r="J1974" s="115" t="s">
        <v>350</v>
      </c>
      <c r="K1974" s="115">
        <v>2.50430138845E-3</v>
      </c>
      <c r="L1974" s="115">
        <v>3785.7620289776801</v>
      </c>
      <c r="M1974" s="115">
        <v>9.4162301343345707</v>
      </c>
      <c r="N1974" s="115">
        <v>1.3841763601639501</v>
      </c>
      <c r="O1974" s="115">
        <v>2.3581078199399998E-2</v>
      </c>
      <c r="P1974" s="115">
        <v>3.4663947806199999E-3</v>
      </c>
      <c r="Q1974" s="115">
        <v>9.4806891055214404</v>
      </c>
      <c r="R1974" s="115">
        <v>1210</v>
      </c>
      <c r="S1974" s="115" t="s">
        <v>353</v>
      </c>
      <c r="T1974" s="115">
        <v>1210</v>
      </c>
      <c r="U1974" s="115" t="s">
        <v>352</v>
      </c>
      <c r="V1974" s="115" t="s">
        <v>350</v>
      </c>
      <c r="Z1974" s="115">
        <v>0</v>
      </c>
      <c r="AA1974" s="115">
        <v>1</v>
      </c>
      <c r="AB1974" s="115">
        <v>2.3581078199399998E-2</v>
      </c>
      <c r="AC1974" s="115">
        <v>3.4663947806199999E-3</v>
      </c>
      <c r="AD1974" s="115">
        <v>9.4806891055229201</v>
      </c>
      <c r="AF1974" s="115">
        <v>-1</v>
      </c>
      <c r="AG1974" s="115">
        <v>-1</v>
      </c>
      <c r="AH1974" s="115">
        <v>-1</v>
      </c>
      <c r="AI1974" s="115">
        <v>-1</v>
      </c>
      <c r="AJ1974" s="115">
        <v>0</v>
      </c>
      <c r="AM1974" s="115" t="s">
        <v>348</v>
      </c>
      <c r="AN1974" s="115">
        <v>-1</v>
      </c>
      <c r="AQ1974" s="115">
        <v>610</v>
      </c>
      <c r="AR1974" s="115" t="s">
        <v>251</v>
      </c>
      <c r="AS1974" s="115" t="s">
        <v>363</v>
      </c>
      <c r="AT1974" s="115" t="s">
        <v>296</v>
      </c>
      <c r="AV1974" s="115">
        <v>14.4366272546551</v>
      </c>
      <c r="AW1974" s="115">
        <v>7.6891234000000001E-3</v>
      </c>
    </row>
    <row r="1975" spans="1:49" x14ac:dyDescent="0.25">
      <c r="A1975" s="117">
        <v>230000</v>
      </c>
      <c r="B1975" s="117">
        <v>890000</v>
      </c>
      <c r="C1975" s="117">
        <v>890000</v>
      </c>
      <c r="D1975" s="115" t="s">
        <v>342</v>
      </c>
      <c r="E1975" s="115" t="s">
        <v>13</v>
      </c>
      <c r="F1975" s="115" t="s">
        <v>343</v>
      </c>
      <c r="G1975" s="115" t="s">
        <v>344</v>
      </c>
      <c r="H1975" s="115">
        <v>0.56000000000000005</v>
      </c>
      <c r="I1975" s="115">
        <v>0.48</v>
      </c>
      <c r="J1975" s="115" t="s">
        <v>350</v>
      </c>
      <c r="K1975" s="115">
        <v>8.5496923483900006E-2</v>
      </c>
      <c r="L1975" s="115">
        <v>3785.7620289776801</v>
      </c>
      <c r="M1975" s="115">
        <v>9.4162301343345707</v>
      </c>
      <c r="N1975" s="115">
        <v>1.3841763601639501</v>
      </c>
      <c r="O1975" s="115">
        <v>0.80505870730200002</v>
      </c>
      <c r="P1975" s="115">
        <v>0.11834282035316</v>
      </c>
      <c r="Q1975" s="115">
        <v>323.67100651976199</v>
      </c>
      <c r="R1975" s="115">
        <v>1210</v>
      </c>
      <c r="S1975" s="115" t="s">
        <v>353</v>
      </c>
      <c r="T1975" s="115">
        <v>1210</v>
      </c>
      <c r="U1975" s="115" t="s">
        <v>352</v>
      </c>
      <c r="V1975" s="115" t="s">
        <v>350</v>
      </c>
      <c r="Z1975" s="115">
        <v>0</v>
      </c>
      <c r="AA1975" s="115">
        <v>1</v>
      </c>
      <c r="AB1975" s="115">
        <v>0.80505870730200002</v>
      </c>
      <c r="AC1975" s="115">
        <v>0.11834282035316</v>
      </c>
      <c r="AD1975" s="115">
        <v>323.67100651976</v>
      </c>
      <c r="AF1975" s="115">
        <v>-1</v>
      </c>
      <c r="AG1975" s="115">
        <v>-1</v>
      </c>
      <c r="AH1975" s="115">
        <v>-1</v>
      </c>
      <c r="AI1975" s="115">
        <v>-1</v>
      </c>
      <c r="AJ1975" s="115">
        <v>0</v>
      </c>
      <c r="AM1975" s="115" t="s">
        <v>348</v>
      </c>
      <c r="AN1975" s="115">
        <v>-1</v>
      </c>
      <c r="AQ1975" s="115">
        <v>610</v>
      </c>
      <c r="AR1975" s="115" t="s">
        <v>251</v>
      </c>
      <c r="AS1975" s="115" t="s">
        <v>363</v>
      </c>
      <c r="AT1975" s="115" t="s">
        <v>296</v>
      </c>
      <c r="AV1975" s="115">
        <v>83.673745319944004</v>
      </c>
      <c r="AW1975" s="115">
        <v>0.26250689900000002</v>
      </c>
    </row>
    <row r="1976" spans="1:49" x14ac:dyDescent="0.25">
      <c r="A1976" s="117">
        <v>230000</v>
      </c>
      <c r="B1976" s="117">
        <v>890000</v>
      </c>
      <c r="C1976" s="117">
        <v>890000</v>
      </c>
      <c r="D1976" s="115" t="s">
        <v>342</v>
      </c>
      <c r="E1976" s="115" t="s">
        <v>13</v>
      </c>
      <c r="F1976" s="115" t="s">
        <v>343</v>
      </c>
      <c r="G1976" s="115" t="s">
        <v>344</v>
      </c>
      <c r="H1976" s="115">
        <v>0.56000000000000005</v>
      </c>
      <c r="I1976" s="115">
        <v>0.48</v>
      </c>
      <c r="J1976" s="115" t="s">
        <v>350</v>
      </c>
      <c r="K1976" s="115">
        <v>1.679486147252E-2</v>
      </c>
      <c r="L1976" s="115">
        <v>3785.7620289776801</v>
      </c>
      <c r="M1976" s="115">
        <v>9.4162301343345707</v>
      </c>
      <c r="N1976" s="115">
        <v>1.3841763601639501</v>
      </c>
      <c r="O1976" s="115">
        <v>0.15814428069959</v>
      </c>
      <c r="P1976" s="115">
        <v>2.3247050222499999E-2</v>
      </c>
      <c r="Q1976" s="115">
        <v>63.581348844636601</v>
      </c>
      <c r="R1976" s="115">
        <v>1210</v>
      </c>
      <c r="S1976" s="115" t="s">
        <v>353</v>
      </c>
      <c r="T1976" s="115">
        <v>1210</v>
      </c>
      <c r="U1976" s="115" t="s">
        <v>352</v>
      </c>
      <c r="V1976" s="115" t="s">
        <v>350</v>
      </c>
      <c r="Z1976" s="115">
        <v>0</v>
      </c>
      <c r="AA1976" s="115">
        <v>1</v>
      </c>
      <c r="AB1976" s="115">
        <v>0.15814428069959</v>
      </c>
      <c r="AC1976" s="115">
        <v>2.3247050222499999E-2</v>
      </c>
      <c r="AD1976" s="115">
        <v>63.581348844636601</v>
      </c>
      <c r="AF1976" s="115">
        <v>-1</v>
      </c>
      <c r="AG1976" s="115">
        <v>-1</v>
      </c>
      <c r="AH1976" s="115">
        <v>-1</v>
      </c>
      <c r="AI1976" s="115">
        <v>-1</v>
      </c>
      <c r="AJ1976" s="115">
        <v>0</v>
      </c>
      <c r="AM1976" s="115" t="s">
        <v>348</v>
      </c>
      <c r="AN1976" s="115">
        <v>-1</v>
      </c>
      <c r="AQ1976" s="115">
        <v>610</v>
      </c>
      <c r="AR1976" s="115" t="s">
        <v>251</v>
      </c>
      <c r="AS1976" s="115" t="s">
        <v>363</v>
      </c>
      <c r="AT1976" s="115" t="s">
        <v>296</v>
      </c>
      <c r="AV1976" s="115">
        <v>50.554507796062701</v>
      </c>
      <c r="AW1976" s="115">
        <v>5.15663819E-2</v>
      </c>
    </row>
    <row r="1977" spans="1:49" x14ac:dyDescent="0.25">
      <c r="A1977" s="117">
        <v>230000</v>
      </c>
      <c r="B1977" s="117">
        <v>890000</v>
      </c>
      <c r="C1977" s="117">
        <v>890000</v>
      </c>
      <c r="D1977" s="115" t="s">
        <v>342</v>
      </c>
      <c r="E1977" s="115" t="s">
        <v>13</v>
      </c>
      <c r="F1977" s="115" t="s">
        <v>343</v>
      </c>
      <c r="G1977" s="115" t="s">
        <v>344</v>
      </c>
      <c r="H1977" s="115">
        <v>0.56000000000000005</v>
      </c>
      <c r="I1977" s="115">
        <v>0.48</v>
      </c>
      <c r="J1977" s="115" t="s">
        <v>350</v>
      </c>
      <c r="K1977" s="115">
        <v>0.14378340918822</v>
      </c>
      <c r="L1977" s="115">
        <v>3785.7620289776801</v>
      </c>
      <c r="M1977" s="115">
        <v>9.4162301343345707</v>
      </c>
      <c r="N1977" s="115">
        <v>1.3841763601639501</v>
      </c>
      <c r="O1977" s="115">
        <v>1.3538976704154999</v>
      </c>
      <c r="P1977" s="115">
        <v>0.19902159598211999</v>
      </c>
      <c r="Q1977" s="115">
        <v>544.32977090173495</v>
      </c>
      <c r="R1977" s="115">
        <v>1210</v>
      </c>
      <c r="S1977" s="115" t="s">
        <v>353</v>
      </c>
      <c r="T1977" s="115">
        <v>1210</v>
      </c>
      <c r="U1977" s="115" t="s">
        <v>352</v>
      </c>
      <c r="V1977" s="115" t="s">
        <v>350</v>
      </c>
      <c r="Z1977" s="115">
        <v>0</v>
      </c>
      <c r="AA1977" s="115">
        <v>1</v>
      </c>
      <c r="AB1977" s="115">
        <v>1.3538976704154999</v>
      </c>
      <c r="AC1977" s="115">
        <v>0.19902159598211999</v>
      </c>
      <c r="AD1977" s="115">
        <v>544.32977090173495</v>
      </c>
      <c r="AF1977" s="115">
        <v>-1</v>
      </c>
      <c r="AG1977" s="115">
        <v>-1</v>
      </c>
      <c r="AH1977" s="115">
        <v>-1</v>
      </c>
      <c r="AI1977" s="115">
        <v>-1</v>
      </c>
      <c r="AJ1977" s="115">
        <v>0</v>
      </c>
      <c r="AM1977" s="115" t="s">
        <v>348</v>
      </c>
      <c r="AN1977" s="115">
        <v>-1</v>
      </c>
      <c r="AQ1977" s="115">
        <v>610</v>
      </c>
      <c r="AR1977" s="115" t="s">
        <v>251</v>
      </c>
      <c r="AS1977" s="115" t="s">
        <v>363</v>
      </c>
      <c r="AT1977" s="115" t="s">
        <v>296</v>
      </c>
      <c r="AV1977" s="115">
        <v>98.482237758988902</v>
      </c>
      <c r="AW1977" s="115">
        <v>0.44146777850000002</v>
      </c>
    </row>
    <row r="1978" spans="1:49" x14ac:dyDescent="0.25">
      <c r="A1978" s="117">
        <v>230000</v>
      </c>
      <c r="B1978" s="117">
        <v>890000</v>
      </c>
      <c r="C1978" s="117">
        <v>890000</v>
      </c>
      <c r="D1978" s="115" t="s">
        <v>342</v>
      </c>
      <c r="E1978" s="115" t="s">
        <v>13</v>
      </c>
      <c r="F1978" s="115" t="s">
        <v>343</v>
      </c>
      <c r="G1978" s="115" t="s">
        <v>344</v>
      </c>
      <c r="H1978" s="115">
        <v>0.56000000000000005</v>
      </c>
      <c r="I1978" s="115">
        <v>0.48</v>
      </c>
      <c r="J1978" s="115" t="s">
        <v>350</v>
      </c>
      <c r="K1978" s="115">
        <v>0.36918395820383998</v>
      </c>
      <c r="L1978" s="115">
        <v>3785.7620289776801</v>
      </c>
      <c r="M1978" s="115">
        <v>9.4162301343345707</v>
      </c>
      <c r="N1978" s="115">
        <v>1.3841763601639501</v>
      </c>
      <c r="O1978" s="115">
        <v>3.4763211123520001</v>
      </c>
      <c r="P1978" s="115">
        <v>0.51101570749752001</v>
      </c>
      <c r="Q1978" s="115">
        <v>1397.6426106758099</v>
      </c>
      <c r="R1978" s="115">
        <v>1210</v>
      </c>
      <c r="S1978" s="115" t="s">
        <v>353</v>
      </c>
      <c r="T1978" s="115">
        <v>1210</v>
      </c>
      <c r="U1978" s="115" t="s">
        <v>352</v>
      </c>
      <c r="V1978" s="115" t="s">
        <v>350</v>
      </c>
      <c r="Z1978" s="115">
        <v>0</v>
      </c>
      <c r="AA1978" s="115">
        <v>1</v>
      </c>
      <c r="AB1978" s="115">
        <v>3.4763211123520001</v>
      </c>
      <c r="AC1978" s="115">
        <v>0.51101570749752001</v>
      </c>
      <c r="AD1978" s="115">
        <v>1397.6426106758099</v>
      </c>
      <c r="AF1978" s="115">
        <v>-1</v>
      </c>
      <c r="AG1978" s="115">
        <v>-1</v>
      </c>
      <c r="AH1978" s="115">
        <v>-1</v>
      </c>
      <c r="AI1978" s="115">
        <v>-1</v>
      </c>
      <c r="AJ1978" s="115">
        <v>0</v>
      </c>
      <c r="AM1978" s="115" t="s">
        <v>348</v>
      </c>
      <c r="AN1978" s="115">
        <v>-1</v>
      </c>
      <c r="AQ1978" s="115">
        <v>610</v>
      </c>
      <c r="AR1978" s="115" t="s">
        <v>251</v>
      </c>
      <c r="AS1978" s="115" t="s">
        <v>363</v>
      </c>
      <c r="AT1978" s="115" t="s">
        <v>296</v>
      </c>
      <c r="AV1978" s="115">
        <v>199.216701821307</v>
      </c>
      <c r="AW1978" s="115">
        <v>1.1335300979</v>
      </c>
    </row>
    <row r="1979" spans="1:49" x14ac:dyDescent="0.25">
      <c r="A1979" s="117">
        <v>230000</v>
      </c>
      <c r="B1979" s="117">
        <v>890000</v>
      </c>
      <c r="C1979" s="117">
        <v>890000</v>
      </c>
      <c r="D1979" s="115" t="s">
        <v>342</v>
      </c>
      <c r="E1979" s="115" t="s">
        <v>13</v>
      </c>
      <c r="F1979" s="115" t="s">
        <v>343</v>
      </c>
      <c r="G1979" s="115" t="s">
        <v>344</v>
      </c>
      <c r="H1979" s="115">
        <v>0.56000000000000005</v>
      </c>
      <c r="I1979" s="115">
        <v>0.48</v>
      </c>
      <c r="J1979" s="115" t="s">
        <v>364</v>
      </c>
      <c r="K1979" s="115">
        <v>9.0610601136500001E-3</v>
      </c>
      <c r="L1979" s="115">
        <v>3790.1014566665699</v>
      </c>
      <c r="M1979" s="115">
        <v>9.4607566416113293</v>
      </c>
      <c r="N1979" s="115">
        <v>1.40238815636036</v>
      </c>
      <c r="O1979" s="115">
        <v>8.5724484650290006E-2</v>
      </c>
      <c r="P1979" s="115">
        <v>1.270712338745E-2</v>
      </c>
      <c r="Q1979" s="115">
        <v>34.342337135703403</v>
      </c>
      <c r="R1979" s="115">
        <v>1210</v>
      </c>
      <c r="S1979" s="115" t="s">
        <v>353</v>
      </c>
      <c r="T1979" s="115">
        <v>1210</v>
      </c>
      <c r="U1979" s="115" t="s">
        <v>365</v>
      </c>
      <c r="V1979" s="115" t="s">
        <v>364</v>
      </c>
      <c r="Z1979" s="115">
        <v>0</v>
      </c>
      <c r="AA1979" s="115">
        <v>1</v>
      </c>
      <c r="AB1979" s="115">
        <v>8.5724484650290006E-2</v>
      </c>
      <c r="AC1979" s="115">
        <v>1.270712338745E-2</v>
      </c>
      <c r="AD1979" s="115">
        <v>38.548414400063002</v>
      </c>
      <c r="AF1979" s="115">
        <v>-1</v>
      </c>
      <c r="AG1979" s="115">
        <v>-1</v>
      </c>
      <c r="AH1979" s="115">
        <v>-1</v>
      </c>
      <c r="AI1979" s="115">
        <v>-1</v>
      </c>
      <c r="AJ1979" s="115">
        <v>0</v>
      </c>
      <c r="AM1979" s="115" t="s">
        <v>348</v>
      </c>
      <c r="AN1979" s="115">
        <v>-1</v>
      </c>
      <c r="AQ1979" s="115">
        <v>610</v>
      </c>
      <c r="AR1979" s="115" t="s">
        <v>251</v>
      </c>
      <c r="AS1979" s="115" t="s">
        <v>363</v>
      </c>
      <c r="AT1979" s="115" t="s">
        <v>296</v>
      </c>
      <c r="AV1979" s="115">
        <v>41.341633095204003</v>
      </c>
      <c r="AW1979" s="115">
        <v>3.1263920799999997E-2</v>
      </c>
    </row>
    <row r="1980" spans="1:49" x14ac:dyDescent="0.25">
      <c r="A1980" s="117">
        <v>230000</v>
      </c>
      <c r="B1980" s="117">
        <v>890000</v>
      </c>
      <c r="C1980" s="117">
        <v>890000</v>
      </c>
      <c r="D1980" s="115" t="s">
        <v>342</v>
      </c>
      <c r="E1980" s="115" t="s">
        <v>13</v>
      </c>
      <c r="F1980" s="115" t="s">
        <v>343</v>
      </c>
      <c r="G1980" s="115" t="s">
        <v>344</v>
      </c>
      <c r="H1980" s="115">
        <v>0.56000000000000005</v>
      </c>
      <c r="I1980" s="115">
        <v>0.48</v>
      </c>
      <c r="J1980" s="115" t="s">
        <v>364</v>
      </c>
      <c r="K1980" s="115">
        <v>2.0604589695100001E-2</v>
      </c>
      <c r="L1980" s="115">
        <v>3790.1014566665699</v>
      </c>
      <c r="M1980" s="115">
        <v>9.4607566416113293</v>
      </c>
      <c r="N1980" s="115">
        <v>1.40238815636036</v>
      </c>
      <c r="O1980" s="115">
        <v>0.19493500880566</v>
      </c>
      <c r="P1980" s="115">
        <v>2.889563255508E-2</v>
      </c>
      <c r="Q1980" s="115">
        <v>78.093485417445905</v>
      </c>
      <c r="R1980" s="115">
        <v>1210</v>
      </c>
      <c r="S1980" s="115" t="s">
        <v>353</v>
      </c>
      <c r="T1980" s="115">
        <v>1210</v>
      </c>
      <c r="U1980" s="115" t="s">
        <v>365</v>
      </c>
      <c r="V1980" s="115" t="s">
        <v>364</v>
      </c>
      <c r="Z1980" s="115">
        <v>0</v>
      </c>
      <c r="AA1980" s="115">
        <v>1</v>
      </c>
      <c r="AB1980" s="115">
        <v>0.19493500880566</v>
      </c>
      <c r="AC1980" s="115">
        <v>2.889563255508E-2</v>
      </c>
      <c r="AD1980" s="115">
        <v>84.586752465072394</v>
      </c>
      <c r="AF1980" s="115">
        <v>-1</v>
      </c>
      <c r="AG1980" s="115">
        <v>-1</v>
      </c>
      <c r="AH1980" s="115">
        <v>-1</v>
      </c>
      <c r="AI1980" s="115">
        <v>-1</v>
      </c>
      <c r="AJ1980" s="115">
        <v>0</v>
      </c>
      <c r="AM1980" s="115" t="s">
        <v>348</v>
      </c>
      <c r="AN1980" s="115">
        <v>-1</v>
      </c>
      <c r="AQ1980" s="115">
        <v>610</v>
      </c>
      <c r="AR1980" s="115" t="s">
        <v>251</v>
      </c>
      <c r="AS1980" s="115" t="s">
        <v>363</v>
      </c>
      <c r="AT1980" s="115" t="s">
        <v>296</v>
      </c>
      <c r="AV1980" s="115">
        <v>67.949160548273596</v>
      </c>
      <c r="AW1980" s="115">
        <v>6.8602394499999997E-2</v>
      </c>
    </row>
    <row r="1981" spans="1:49" x14ac:dyDescent="0.25">
      <c r="A1981" s="117">
        <v>230000</v>
      </c>
      <c r="B1981" s="117">
        <v>890000</v>
      </c>
      <c r="C1981" s="117">
        <v>890000</v>
      </c>
      <c r="D1981" s="115" t="s">
        <v>342</v>
      </c>
      <c r="E1981" s="115" t="s">
        <v>13</v>
      </c>
      <c r="F1981" s="115" t="s">
        <v>343</v>
      </c>
      <c r="G1981" s="115" t="s">
        <v>344</v>
      </c>
      <c r="H1981" s="115">
        <v>0.56000000000000005</v>
      </c>
      <c r="I1981" s="115">
        <v>0.48</v>
      </c>
      <c r="J1981" s="115" t="s">
        <v>350</v>
      </c>
      <c r="K1981" s="115">
        <v>9.3237073510909999E-2</v>
      </c>
      <c r="L1981" s="115">
        <v>3794.5646113429998</v>
      </c>
      <c r="M1981" s="115">
        <v>9.4368201478592102</v>
      </c>
      <c r="N1981" s="115">
        <v>1.38715865315864</v>
      </c>
      <c r="O1981" s="115">
        <v>0.87986149383523005</v>
      </c>
      <c r="P1981" s="115">
        <v>0.12933461331585</v>
      </c>
      <c r="Q1981" s="115">
        <v>353.79409960970401</v>
      </c>
      <c r="R1981" s="115">
        <v>1210</v>
      </c>
      <c r="S1981" s="115" t="s">
        <v>353</v>
      </c>
      <c r="T1981" s="115">
        <v>1210</v>
      </c>
      <c r="U1981" s="115" t="s">
        <v>352</v>
      </c>
      <c r="V1981" s="115" t="s">
        <v>350</v>
      </c>
      <c r="Z1981" s="115">
        <v>0</v>
      </c>
      <c r="AA1981" s="115">
        <v>1</v>
      </c>
      <c r="AB1981" s="115">
        <v>0.87986149383523005</v>
      </c>
      <c r="AC1981" s="115">
        <v>0.12933461331585</v>
      </c>
      <c r="AD1981" s="115">
        <v>353.794099609706</v>
      </c>
      <c r="AF1981" s="115">
        <v>-1</v>
      </c>
      <c r="AG1981" s="115">
        <v>-1</v>
      </c>
      <c r="AH1981" s="115">
        <v>-1</v>
      </c>
      <c r="AI1981" s="115">
        <v>-1</v>
      </c>
      <c r="AJ1981" s="115">
        <v>0</v>
      </c>
      <c r="AM1981" s="115" t="s">
        <v>348</v>
      </c>
      <c r="AN1981" s="115">
        <v>-1</v>
      </c>
      <c r="AQ1981" s="115">
        <v>610</v>
      </c>
      <c r="AR1981" s="115" t="s">
        <v>251</v>
      </c>
      <c r="AS1981" s="115" t="s">
        <v>363</v>
      </c>
      <c r="AT1981" s="115" t="s">
        <v>296</v>
      </c>
      <c r="AV1981" s="115">
        <v>82.322749557202101</v>
      </c>
      <c r="AW1981" s="115">
        <v>0.28693763150000001</v>
      </c>
    </row>
    <row r="1982" spans="1:49" x14ac:dyDescent="0.25">
      <c r="A1982" s="117">
        <v>230000</v>
      </c>
      <c r="B1982" s="117">
        <v>890000</v>
      </c>
      <c r="C1982" s="117">
        <v>890000</v>
      </c>
      <c r="D1982" s="115" t="s">
        <v>342</v>
      </c>
      <c r="E1982" s="115" t="s">
        <v>13</v>
      </c>
      <c r="F1982" s="115" t="s">
        <v>343</v>
      </c>
      <c r="G1982" s="115" t="s">
        <v>344</v>
      </c>
      <c r="H1982" s="115">
        <v>0.56000000000000005</v>
      </c>
      <c r="I1982" s="115">
        <v>0.48</v>
      </c>
      <c r="J1982" s="115" t="s">
        <v>350</v>
      </c>
      <c r="K1982" s="115">
        <v>0.22288013928003</v>
      </c>
      <c r="L1982" s="115">
        <v>3794.5646113429998</v>
      </c>
      <c r="M1982" s="115">
        <v>9.4368201478592102</v>
      </c>
      <c r="N1982" s="115">
        <v>1.38715865315864</v>
      </c>
      <c r="O1982" s="115">
        <v>2.1032797889154602</v>
      </c>
      <c r="P1982" s="115">
        <v>0.30917011381949999</v>
      </c>
      <c r="Q1982" s="115">
        <v>845.73308908320598</v>
      </c>
      <c r="R1982" s="115">
        <v>1210</v>
      </c>
      <c r="S1982" s="115" t="s">
        <v>353</v>
      </c>
      <c r="T1982" s="115">
        <v>1210</v>
      </c>
      <c r="U1982" s="115" t="s">
        <v>352</v>
      </c>
      <c r="V1982" s="115" t="s">
        <v>350</v>
      </c>
      <c r="Z1982" s="115">
        <v>0</v>
      </c>
      <c r="AA1982" s="115">
        <v>1</v>
      </c>
      <c r="AB1982" s="115">
        <v>2.1032797889154602</v>
      </c>
      <c r="AC1982" s="115">
        <v>0.30917011381949999</v>
      </c>
      <c r="AD1982" s="115">
        <v>845.73308908320598</v>
      </c>
      <c r="AF1982" s="115">
        <v>-1</v>
      </c>
      <c r="AG1982" s="115">
        <v>-1</v>
      </c>
      <c r="AH1982" s="115">
        <v>-1</v>
      </c>
      <c r="AI1982" s="115">
        <v>-1</v>
      </c>
      <c r="AJ1982" s="115">
        <v>0</v>
      </c>
      <c r="AM1982" s="115" t="s">
        <v>348</v>
      </c>
      <c r="AN1982" s="115">
        <v>-1</v>
      </c>
      <c r="AQ1982" s="115">
        <v>610</v>
      </c>
      <c r="AR1982" s="115" t="s">
        <v>251</v>
      </c>
      <c r="AS1982" s="115" t="s">
        <v>363</v>
      </c>
      <c r="AT1982" s="115" t="s">
        <v>296</v>
      </c>
      <c r="AV1982" s="115">
        <v>120.333137702621</v>
      </c>
      <c r="AW1982" s="115">
        <v>0.68591491410000005</v>
      </c>
    </row>
    <row r="1983" spans="1:49" x14ac:dyDescent="0.25">
      <c r="A1983" s="117">
        <v>230000</v>
      </c>
      <c r="B1983" s="117">
        <v>890000</v>
      </c>
      <c r="C1983" s="117">
        <v>890000</v>
      </c>
      <c r="D1983" s="115" t="s">
        <v>342</v>
      </c>
      <c r="E1983" s="115" t="s">
        <v>13</v>
      </c>
      <c r="F1983" s="115" t="s">
        <v>343</v>
      </c>
      <c r="G1983" s="115" t="s">
        <v>344</v>
      </c>
      <c r="H1983" s="115">
        <v>0.56000000000000005</v>
      </c>
      <c r="I1983" s="115">
        <v>0.48</v>
      </c>
      <c r="J1983" s="115" t="s">
        <v>350</v>
      </c>
      <c r="K1983" s="115">
        <v>6.1543410567080001E-2</v>
      </c>
      <c r="L1983" s="115">
        <v>3794.5646113429998</v>
      </c>
      <c r="M1983" s="115">
        <v>9.4368201478592102</v>
      </c>
      <c r="N1983" s="115">
        <v>1.38715865315864</v>
      </c>
      <c r="O1983" s="115">
        <v>0.58077409680742997</v>
      </c>
      <c r="P1983" s="115">
        <v>8.5370474513020003E-2</v>
      </c>
      <c r="Q1983" s="115">
        <v>233.53044779921399</v>
      </c>
      <c r="R1983" s="115">
        <v>1210</v>
      </c>
      <c r="S1983" s="115" t="s">
        <v>353</v>
      </c>
      <c r="T1983" s="115">
        <v>1210</v>
      </c>
      <c r="U1983" s="115" t="s">
        <v>352</v>
      </c>
      <c r="V1983" s="115" t="s">
        <v>350</v>
      </c>
      <c r="Z1983" s="115">
        <v>0</v>
      </c>
      <c r="AA1983" s="115">
        <v>1</v>
      </c>
      <c r="AB1983" s="115">
        <v>0.58077409680742997</v>
      </c>
      <c r="AC1983" s="115">
        <v>8.5370474513020003E-2</v>
      </c>
      <c r="AD1983" s="115">
        <v>233.53044779921399</v>
      </c>
      <c r="AF1983" s="115">
        <v>-1</v>
      </c>
      <c r="AG1983" s="115">
        <v>-1</v>
      </c>
      <c r="AH1983" s="115">
        <v>-1</v>
      </c>
      <c r="AI1983" s="115">
        <v>-1</v>
      </c>
      <c r="AJ1983" s="115">
        <v>0</v>
      </c>
      <c r="AM1983" s="115" t="s">
        <v>348</v>
      </c>
      <c r="AN1983" s="115">
        <v>-1</v>
      </c>
      <c r="AQ1983" s="115">
        <v>610</v>
      </c>
      <c r="AR1983" s="115" t="s">
        <v>251</v>
      </c>
      <c r="AS1983" s="115" t="s">
        <v>363</v>
      </c>
      <c r="AT1983" s="115" t="s">
        <v>296</v>
      </c>
      <c r="AV1983" s="115">
        <v>66.044608131324793</v>
      </c>
      <c r="AW1983" s="115">
        <v>0.18940020099999999</v>
      </c>
    </row>
    <row r="1984" spans="1:49" x14ac:dyDescent="0.25">
      <c r="A1984" s="117">
        <v>230000</v>
      </c>
      <c r="B1984" s="117">
        <v>890000</v>
      </c>
      <c r="C1984" s="117">
        <v>890000</v>
      </c>
      <c r="D1984" s="115" t="s">
        <v>342</v>
      </c>
      <c r="E1984" s="115" t="s">
        <v>13</v>
      </c>
      <c r="F1984" s="115" t="s">
        <v>343</v>
      </c>
      <c r="G1984" s="115" t="s">
        <v>344</v>
      </c>
      <c r="H1984" s="115">
        <v>0.56000000000000005</v>
      </c>
      <c r="I1984" s="115">
        <v>0.48</v>
      </c>
      <c r="J1984" s="115" t="s">
        <v>350</v>
      </c>
      <c r="K1984" s="115">
        <v>2.9905481084489999E-2</v>
      </c>
      <c r="L1984" s="115">
        <v>3794.5646113429998</v>
      </c>
      <c r="M1984" s="115">
        <v>9.4368201478592102</v>
      </c>
      <c r="N1984" s="115">
        <v>1.38715865315864</v>
      </c>
      <c r="O1984" s="115">
        <v>0.28221264642954003</v>
      </c>
      <c r="P1984" s="115">
        <v>4.1483646863220001E-2</v>
      </c>
      <c r="Q1984" s="115">
        <v>113.478280208397</v>
      </c>
      <c r="R1984" s="115">
        <v>1210</v>
      </c>
      <c r="S1984" s="115" t="s">
        <v>353</v>
      </c>
      <c r="T1984" s="115">
        <v>1210</v>
      </c>
      <c r="U1984" s="115" t="s">
        <v>352</v>
      </c>
      <c r="V1984" s="115" t="s">
        <v>350</v>
      </c>
      <c r="Z1984" s="115">
        <v>0</v>
      </c>
      <c r="AA1984" s="115">
        <v>1</v>
      </c>
      <c r="AB1984" s="115">
        <v>0.28221264642954003</v>
      </c>
      <c r="AC1984" s="115">
        <v>4.1483646863220001E-2</v>
      </c>
      <c r="AD1984" s="115">
        <v>113.478280208398</v>
      </c>
      <c r="AF1984" s="115">
        <v>-1</v>
      </c>
      <c r="AG1984" s="115">
        <v>-1</v>
      </c>
      <c r="AH1984" s="115">
        <v>-1</v>
      </c>
      <c r="AI1984" s="115">
        <v>-1</v>
      </c>
      <c r="AJ1984" s="115">
        <v>0</v>
      </c>
      <c r="AM1984" s="115" t="s">
        <v>348</v>
      </c>
      <c r="AN1984" s="115">
        <v>-1</v>
      </c>
      <c r="AQ1984" s="115">
        <v>610</v>
      </c>
      <c r="AR1984" s="115" t="s">
        <v>251</v>
      </c>
      <c r="AS1984" s="115" t="s">
        <v>363</v>
      </c>
      <c r="AT1984" s="115" t="s">
        <v>296</v>
      </c>
      <c r="AV1984" s="115">
        <v>65.909539729346406</v>
      </c>
      <c r="AW1984" s="115">
        <v>9.2034290500000004E-2</v>
      </c>
    </row>
    <row r="1985" spans="1:49" x14ac:dyDescent="0.25">
      <c r="A1985" s="117">
        <v>230000</v>
      </c>
      <c r="B1985" s="117">
        <v>890000</v>
      </c>
      <c r="C1985" s="117">
        <v>890000</v>
      </c>
      <c r="D1985" s="115" t="s">
        <v>342</v>
      </c>
      <c r="E1985" s="115" t="s">
        <v>13</v>
      </c>
      <c r="F1985" s="115" t="s">
        <v>343</v>
      </c>
      <c r="G1985" s="115" t="s">
        <v>344</v>
      </c>
      <c r="H1985" s="115">
        <v>0.56000000000000005</v>
      </c>
      <c r="I1985" s="115">
        <v>0.48</v>
      </c>
      <c r="J1985" s="115" t="s">
        <v>350</v>
      </c>
      <c r="K1985" s="115">
        <v>0.21019734920236999</v>
      </c>
      <c r="L1985" s="115">
        <v>3794.5646113429998</v>
      </c>
      <c r="M1985" s="115">
        <v>9.4368201478592102</v>
      </c>
      <c r="N1985" s="115">
        <v>1.38715865315864</v>
      </c>
      <c r="O1985" s="115">
        <v>1.98359457997959</v>
      </c>
      <c r="P1985" s="115">
        <v>0.29157707181707998</v>
      </c>
      <c r="Q1985" s="115">
        <v>797.60742268144804</v>
      </c>
      <c r="R1985" s="115">
        <v>1210</v>
      </c>
      <c r="S1985" s="115" t="s">
        <v>353</v>
      </c>
      <c r="T1985" s="115">
        <v>1210</v>
      </c>
      <c r="U1985" s="115" t="s">
        <v>352</v>
      </c>
      <c r="V1985" s="115" t="s">
        <v>350</v>
      </c>
      <c r="Z1985" s="115">
        <v>0</v>
      </c>
      <c r="AA1985" s="115">
        <v>1</v>
      </c>
      <c r="AB1985" s="115">
        <v>1.98359457997959</v>
      </c>
      <c r="AC1985" s="115">
        <v>0.29157707181707998</v>
      </c>
      <c r="AD1985" s="115">
        <v>797.60742268144804</v>
      </c>
      <c r="AF1985" s="115">
        <v>-1</v>
      </c>
      <c r="AG1985" s="115">
        <v>-1</v>
      </c>
      <c r="AH1985" s="115">
        <v>-1</v>
      </c>
      <c r="AI1985" s="115">
        <v>-1</v>
      </c>
      <c r="AJ1985" s="115">
        <v>0</v>
      </c>
      <c r="AM1985" s="115" t="s">
        <v>348</v>
      </c>
      <c r="AN1985" s="115">
        <v>-1</v>
      </c>
      <c r="AQ1985" s="115">
        <v>610</v>
      </c>
      <c r="AR1985" s="115" t="s">
        <v>251</v>
      </c>
      <c r="AS1985" s="115" t="s">
        <v>363</v>
      </c>
      <c r="AT1985" s="115" t="s">
        <v>296</v>
      </c>
      <c r="AV1985" s="115">
        <v>121.05300327519799</v>
      </c>
      <c r="AW1985" s="115">
        <v>0.64688355450000001</v>
      </c>
    </row>
    <row r="1986" spans="1:49" x14ac:dyDescent="0.25">
      <c r="A1986" s="117">
        <v>230000</v>
      </c>
      <c r="B1986" s="117">
        <v>890000</v>
      </c>
      <c r="C1986" s="117">
        <v>890000</v>
      </c>
      <c r="D1986" s="115" t="s">
        <v>342</v>
      </c>
      <c r="E1986" s="115" t="s">
        <v>13</v>
      </c>
      <c r="F1986" s="115" t="s">
        <v>343</v>
      </c>
      <c r="G1986" s="115" t="s">
        <v>344</v>
      </c>
      <c r="H1986" s="115">
        <v>0.56000000000000005</v>
      </c>
      <c r="I1986" s="115">
        <v>0.48</v>
      </c>
      <c r="J1986" s="115" t="s">
        <v>350</v>
      </c>
      <c r="K1986" s="115">
        <v>1.28699890607E-3</v>
      </c>
      <c r="L1986" s="115">
        <v>3766.8241113392901</v>
      </c>
      <c r="M1986" s="115">
        <v>9.3719911902404895</v>
      </c>
      <c r="N1986" s="115">
        <v>1.3777708339346499</v>
      </c>
      <c r="O1986" s="115">
        <v>1.206174240962E-2</v>
      </c>
      <c r="P1986" s="115">
        <v>1.7731895560999999E-3</v>
      </c>
      <c r="Q1986" s="115">
        <v>4.8478985106856598</v>
      </c>
      <c r="R1986" s="115">
        <v>1210</v>
      </c>
      <c r="S1986" s="115" t="s">
        <v>353</v>
      </c>
      <c r="T1986" s="115">
        <v>1210</v>
      </c>
      <c r="U1986" s="115" t="s">
        <v>352</v>
      </c>
      <c r="V1986" s="115" t="s">
        <v>350</v>
      </c>
      <c r="Z1986" s="115">
        <v>0</v>
      </c>
      <c r="AA1986" s="115">
        <v>1</v>
      </c>
      <c r="AB1986" s="115">
        <v>1.206174240962E-2</v>
      </c>
      <c r="AC1986" s="115">
        <v>1.7731895560999999E-3</v>
      </c>
      <c r="AD1986" s="115">
        <v>4.8478985106840398</v>
      </c>
      <c r="AF1986" s="115">
        <v>-1</v>
      </c>
      <c r="AG1986" s="115">
        <v>-1</v>
      </c>
      <c r="AH1986" s="115">
        <v>-1</v>
      </c>
      <c r="AI1986" s="115">
        <v>-1</v>
      </c>
      <c r="AJ1986" s="115">
        <v>0</v>
      </c>
      <c r="AM1986" s="115" t="s">
        <v>348</v>
      </c>
      <c r="AN1986" s="115">
        <v>-1</v>
      </c>
      <c r="AQ1986" s="115">
        <v>610</v>
      </c>
      <c r="AR1986" s="115" t="s">
        <v>251</v>
      </c>
      <c r="AS1986" s="115" t="s">
        <v>363</v>
      </c>
      <c r="AT1986" s="115" t="s">
        <v>296</v>
      </c>
      <c r="AV1986" s="115">
        <v>11.222434313722299</v>
      </c>
      <c r="AW1986" s="115">
        <v>3.9317911999999997E-3</v>
      </c>
    </row>
    <row r="1987" spans="1:49" x14ac:dyDescent="0.25">
      <c r="A1987" s="117">
        <v>230000</v>
      </c>
      <c r="B1987" s="117">
        <v>890000</v>
      </c>
      <c r="C1987" s="117">
        <v>890000</v>
      </c>
      <c r="D1987" s="115" t="s">
        <v>342</v>
      </c>
      <c r="E1987" s="115" t="s">
        <v>13</v>
      </c>
      <c r="F1987" s="115" t="s">
        <v>343</v>
      </c>
      <c r="G1987" s="115" t="s">
        <v>344</v>
      </c>
      <c r="H1987" s="115">
        <v>0.56000000000000005</v>
      </c>
      <c r="I1987" s="115">
        <v>0.48</v>
      </c>
      <c r="J1987" s="115" t="s">
        <v>350</v>
      </c>
      <c r="K1987" s="115">
        <v>2.500264001952E-2</v>
      </c>
      <c r="L1987" s="115">
        <v>3766.8241113392901</v>
      </c>
      <c r="M1987" s="115">
        <v>9.3719911902404895</v>
      </c>
      <c r="N1987" s="115">
        <v>1.3777708339346499</v>
      </c>
      <c r="O1987" s="115">
        <v>0.23432452199577999</v>
      </c>
      <c r="P1987" s="115">
        <v>3.444790819027E-2</v>
      </c>
      <c r="Q1987" s="115">
        <v>94.180547272698504</v>
      </c>
      <c r="R1987" s="115">
        <v>1210</v>
      </c>
      <c r="S1987" s="115" t="s">
        <v>353</v>
      </c>
      <c r="T1987" s="115">
        <v>1210</v>
      </c>
      <c r="U1987" s="115" t="s">
        <v>352</v>
      </c>
      <c r="V1987" s="115" t="s">
        <v>350</v>
      </c>
      <c r="Z1987" s="115">
        <v>0</v>
      </c>
      <c r="AA1987" s="115">
        <v>1</v>
      </c>
      <c r="AB1987" s="115">
        <v>0.23432452199577999</v>
      </c>
      <c r="AC1987" s="115">
        <v>3.444790819027E-2</v>
      </c>
      <c r="AD1987" s="115">
        <v>94.180547272698107</v>
      </c>
      <c r="AF1987" s="115">
        <v>-1</v>
      </c>
      <c r="AG1987" s="115">
        <v>-1</v>
      </c>
      <c r="AH1987" s="115">
        <v>-1</v>
      </c>
      <c r="AI1987" s="115">
        <v>-1</v>
      </c>
      <c r="AJ1987" s="115">
        <v>0</v>
      </c>
      <c r="AM1987" s="115" t="s">
        <v>348</v>
      </c>
      <c r="AN1987" s="115">
        <v>-1</v>
      </c>
      <c r="AQ1987" s="115">
        <v>610</v>
      </c>
      <c r="AR1987" s="115" t="s">
        <v>251</v>
      </c>
      <c r="AS1987" s="115" t="s">
        <v>363</v>
      </c>
      <c r="AT1987" s="115" t="s">
        <v>296</v>
      </c>
      <c r="AV1987" s="115">
        <v>45.1969759078236</v>
      </c>
      <c r="AW1987" s="115">
        <v>7.638325E-2</v>
      </c>
    </row>
    <row r="1988" spans="1:49" x14ac:dyDescent="0.25">
      <c r="A1988" s="117">
        <v>230000</v>
      </c>
      <c r="B1988" s="117">
        <v>890000</v>
      </c>
      <c r="C1988" s="117">
        <v>890000</v>
      </c>
      <c r="D1988" s="115" t="s">
        <v>342</v>
      </c>
      <c r="E1988" s="115" t="s">
        <v>13</v>
      </c>
      <c r="F1988" s="115" t="s">
        <v>343</v>
      </c>
      <c r="G1988" s="115" t="s">
        <v>344</v>
      </c>
      <c r="H1988" s="115">
        <v>0.56000000000000005</v>
      </c>
      <c r="I1988" s="115">
        <v>0.48</v>
      </c>
      <c r="J1988" s="115" t="s">
        <v>350</v>
      </c>
      <c r="K1988" s="115">
        <v>0.28358962094454998</v>
      </c>
      <c r="L1988" s="115">
        <v>3766.8241113392901</v>
      </c>
      <c r="M1988" s="115">
        <v>9.3719911902404895</v>
      </c>
      <c r="N1988" s="115">
        <v>1.3777708339346499</v>
      </c>
      <c r="O1988" s="115">
        <v>2.6577994291359901</v>
      </c>
      <c r="P1988" s="115">
        <v>0.39072150854398002</v>
      </c>
      <c r="Q1988" s="115">
        <v>1068.23222189951</v>
      </c>
      <c r="R1988" s="115">
        <v>1210</v>
      </c>
      <c r="S1988" s="115" t="s">
        <v>353</v>
      </c>
      <c r="T1988" s="115">
        <v>1210</v>
      </c>
      <c r="U1988" s="115" t="s">
        <v>352</v>
      </c>
      <c r="V1988" s="115" t="s">
        <v>350</v>
      </c>
      <c r="Z1988" s="115">
        <v>0</v>
      </c>
      <c r="AA1988" s="115">
        <v>1</v>
      </c>
      <c r="AB1988" s="115">
        <v>2.6577994291359901</v>
      </c>
      <c r="AC1988" s="115">
        <v>0.39072150854398002</v>
      </c>
      <c r="AD1988" s="115">
        <v>1304.75580417212</v>
      </c>
      <c r="AF1988" s="115">
        <v>-1</v>
      </c>
      <c r="AG1988" s="115">
        <v>-1</v>
      </c>
      <c r="AH1988" s="115">
        <v>-1</v>
      </c>
      <c r="AI1988" s="115">
        <v>-1</v>
      </c>
      <c r="AJ1988" s="115">
        <v>0</v>
      </c>
      <c r="AM1988" s="115" t="s">
        <v>348</v>
      </c>
      <c r="AN1988" s="115">
        <v>-1</v>
      </c>
      <c r="AQ1988" s="115">
        <v>610</v>
      </c>
      <c r="AR1988" s="115" t="s">
        <v>251</v>
      </c>
      <c r="AS1988" s="115" t="s">
        <v>363</v>
      </c>
      <c r="AT1988" s="115" t="s">
        <v>296</v>
      </c>
      <c r="AV1988" s="115">
        <v>142.99433323707399</v>
      </c>
      <c r="AW1988" s="115">
        <v>1.0581961103999999</v>
      </c>
    </row>
    <row r="1989" spans="1:49" x14ac:dyDescent="0.25">
      <c r="A1989" s="117">
        <v>230000</v>
      </c>
      <c r="B1989" s="117">
        <v>890000</v>
      </c>
      <c r="C1989" s="117">
        <v>890000</v>
      </c>
      <c r="D1989" s="115" t="s">
        <v>342</v>
      </c>
      <c r="E1989" s="115" t="s">
        <v>13</v>
      </c>
      <c r="F1989" s="115" t="s">
        <v>343</v>
      </c>
      <c r="G1989" s="115" t="s">
        <v>344</v>
      </c>
      <c r="H1989" s="115">
        <v>0.56000000000000005</v>
      </c>
      <c r="I1989" s="115">
        <v>0.48</v>
      </c>
      <c r="J1989" s="115" t="s">
        <v>350</v>
      </c>
      <c r="K1989" s="115">
        <v>3.2081063889800002E-3</v>
      </c>
      <c r="L1989" s="115">
        <v>3784.6574923173298</v>
      </c>
      <c r="M1989" s="115">
        <v>9.41366947723475</v>
      </c>
      <c r="N1989" s="115">
        <v>1.3838063012275701</v>
      </c>
      <c r="O1989" s="115">
        <v>3.0200053193670001E-2</v>
      </c>
      <c r="P1989" s="115">
        <v>4.4393978360799998E-3</v>
      </c>
      <c r="Q1989" s="115">
        <v>12.141583881208</v>
      </c>
      <c r="R1989" s="115">
        <v>1210</v>
      </c>
      <c r="S1989" s="115" t="s">
        <v>353</v>
      </c>
      <c r="T1989" s="115">
        <v>1210</v>
      </c>
      <c r="U1989" s="115" t="s">
        <v>352</v>
      </c>
      <c r="V1989" s="115" t="s">
        <v>350</v>
      </c>
      <c r="Z1989" s="115">
        <v>0</v>
      </c>
      <c r="AA1989" s="115">
        <v>1</v>
      </c>
      <c r="AB1989" s="115">
        <v>3.0200053193670001E-2</v>
      </c>
      <c r="AC1989" s="115">
        <v>4.4393978360799998E-3</v>
      </c>
      <c r="AD1989" s="115">
        <v>12.141583881209399</v>
      </c>
      <c r="AF1989" s="115">
        <v>-1</v>
      </c>
      <c r="AG1989" s="115">
        <v>-1</v>
      </c>
      <c r="AH1989" s="115">
        <v>-1</v>
      </c>
      <c r="AI1989" s="115">
        <v>-1</v>
      </c>
      <c r="AJ1989" s="115">
        <v>0</v>
      </c>
      <c r="AM1989" s="115" t="s">
        <v>348</v>
      </c>
      <c r="AN1989" s="115">
        <v>-1</v>
      </c>
      <c r="AQ1989" s="115">
        <v>610</v>
      </c>
      <c r="AR1989" s="115" t="s">
        <v>251</v>
      </c>
      <c r="AS1989" s="115" t="s">
        <v>363</v>
      </c>
      <c r="AT1989" s="115" t="s">
        <v>296</v>
      </c>
      <c r="AV1989" s="115">
        <v>17.6989955106312</v>
      </c>
      <c r="AW1989" s="115">
        <v>9.8471888999999996E-3</v>
      </c>
    </row>
    <row r="1990" spans="1:49" x14ac:dyDescent="0.25">
      <c r="A1990" s="117">
        <v>230000</v>
      </c>
      <c r="B1990" s="117">
        <v>890000</v>
      </c>
      <c r="C1990" s="117">
        <v>890000</v>
      </c>
      <c r="D1990" s="115" t="s">
        <v>342</v>
      </c>
      <c r="E1990" s="115" t="s">
        <v>13</v>
      </c>
      <c r="F1990" s="115" t="s">
        <v>343</v>
      </c>
      <c r="G1990" s="115" t="s">
        <v>344</v>
      </c>
      <c r="H1990" s="115">
        <v>0.56000000000000005</v>
      </c>
      <c r="I1990" s="115">
        <v>0.48</v>
      </c>
      <c r="J1990" s="115" t="s">
        <v>350</v>
      </c>
      <c r="K1990" s="115">
        <v>0.15793249722047001</v>
      </c>
      <c r="L1990" s="115">
        <v>3784.6574923173298</v>
      </c>
      <c r="M1990" s="115">
        <v>9.41366947723475</v>
      </c>
      <c r="N1990" s="115">
        <v>1.3838063012275701</v>
      </c>
      <c r="O1990" s="115">
        <v>1.4867243285478799</v>
      </c>
      <c r="P1990" s="115">
        <v>0.21854798482230001</v>
      </c>
      <c r="Q1990" s="115">
        <v>597.72040888587298</v>
      </c>
      <c r="R1990" s="115">
        <v>1210</v>
      </c>
      <c r="S1990" s="115" t="s">
        <v>353</v>
      </c>
      <c r="T1990" s="115">
        <v>1210</v>
      </c>
      <c r="U1990" s="115" t="s">
        <v>352</v>
      </c>
      <c r="V1990" s="115" t="s">
        <v>350</v>
      </c>
      <c r="Z1990" s="115">
        <v>0</v>
      </c>
      <c r="AA1990" s="115">
        <v>1</v>
      </c>
      <c r="AB1990" s="115">
        <v>1.4867243285478799</v>
      </c>
      <c r="AC1990" s="115">
        <v>0.21854798482230001</v>
      </c>
      <c r="AD1990" s="115">
        <v>597.72040888587298</v>
      </c>
      <c r="AF1990" s="115">
        <v>-1</v>
      </c>
      <c r="AG1990" s="115">
        <v>-1</v>
      </c>
      <c r="AH1990" s="115">
        <v>-1</v>
      </c>
      <c r="AI1990" s="115">
        <v>-1</v>
      </c>
      <c r="AJ1990" s="115">
        <v>0</v>
      </c>
      <c r="AM1990" s="115" t="s">
        <v>348</v>
      </c>
      <c r="AN1990" s="115">
        <v>-1</v>
      </c>
      <c r="AQ1990" s="115">
        <v>610</v>
      </c>
      <c r="AR1990" s="115" t="s">
        <v>251</v>
      </c>
      <c r="AS1990" s="115" t="s">
        <v>363</v>
      </c>
      <c r="AT1990" s="115" t="s">
        <v>296</v>
      </c>
      <c r="AV1990" s="115">
        <v>101.71616524628401</v>
      </c>
      <c r="AW1990" s="115">
        <v>0.48476918810000003</v>
      </c>
    </row>
    <row r="1991" spans="1:49" x14ac:dyDescent="0.25">
      <c r="A1991" s="117">
        <v>230000</v>
      </c>
      <c r="B1991" s="117">
        <v>890000</v>
      </c>
      <c r="C1991" s="117">
        <v>890000</v>
      </c>
      <c r="D1991" s="115" t="s">
        <v>342</v>
      </c>
      <c r="E1991" s="115" t="s">
        <v>13</v>
      </c>
      <c r="F1991" s="115" t="s">
        <v>343</v>
      </c>
      <c r="G1991" s="115" t="s">
        <v>344</v>
      </c>
      <c r="H1991" s="115">
        <v>0.56000000000000005</v>
      </c>
      <c r="I1991" s="115">
        <v>0.48</v>
      </c>
      <c r="J1991" s="115" t="s">
        <v>350</v>
      </c>
      <c r="K1991" s="115">
        <v>0.1138132844588</v>
      </c>
      <c r="L1991" s="115">
        <v>3784.6574923173298</v>
      </c>
      <c r="M1991" s="115">
        <v>9.41366947723475</v>
      </c>
      <c r="N1991" s="115">
        <v>1.3838063012275701</v>
      </c>
      <c r="O1991" s="115">
        <v>1.0714006420136399</v>
      </c>
      <c r="P1991" s="115">
        <v>0.15749554019749001</v>
      </c>
      <c r="Q1991" s="115">
        <v>430.744299752242</v>
      </c>
      <c r="R1991" s="115">
        <v>1210</v>
      </c>
      <c r="S1991" s="115" t="s">
        <v>353</v>
      </c>
      <c r="T1991" s="115">
        <v>1210</v>
      </c>
      <c r="U1991" s="115" t="s">
        <v>352</v>
      </c>
      <c r="V1991" s="115" t="s">
        <v>350</v>
      </c>
      <c r="Z1991" s="115">
        <v>0</v>
      </c>
      <c r="AA1991" s="115">
        <v>1</v>
      </c>
      <c r="AB1991" s="115">
        <v>1.0714006420136399</v>
      </c>
      <c r="AC1991" s="115">
        <v>0.15749554019749001</v>
      </c>
      <c r="AD1991" s="115">
        <v>430.744299752242</v>
      </c>
      <c r="AF1991" s="115">
        <v>-1</v>
      </c>
      <c r="AG1991" s="115">
        <v>-1</v>
      </c>
      <c r="AH1991" s="115">
        <v>-1</v>
      </c>
      <c r="AI1991" s="115">
        <v>-1</v>
      </c>
      <c r="AJ1991" s="115">
        <v>0</v>
      </c>
      <c r="AM1991" s="115" t="s">
        <v>348</v>
      </c>
      <c r="AN1991" s="115">
        <v>-1</v>
      </c>
      <c r="AQ1991" s="115">
        <v>610</v>
      </c>
      <c r="AR1991" s="115" t="s">
        <v>251</v>
      </c>
      <c r="AS1991" s="115" t="s">
        <v>363</v>
      </c>
      <c r="AT1991" s="115" t="s">
        <v>296</v>
      </c>
      <c r="AV1991" s="115">
        <v>85.908981399780203</v>
      </c>
      <c r="AW1991" s="115">
        <v>0.3493465529</v>
      </c>
    </row>
    <row r="1992" spans="1:49" x14ac:dyDescent="0.25">
      <c r="A1992" s="117">
        <v>230000</v>
      </c>
      <c r="B1992" s="117">
        <v>890000</v>
      </c>
      <c r="C1992" s="117">
        <v>890000</v>
      </c>
      <c r="D1992" s="115" t="s">
        <v>342</v>
      </c>
      <c r="E1992" s="115" t="s">
        <v>13</v>
      </c>
      <c r="F1992" s="115" t="s">
        <v>343</v>
      </c>
      <c r="G1992" s="115" t="s">
        <v>344</v>
      </c>
      <c r="H1992" s="115">
        <v>0.56000000000000005</v>
      </c>
      <c r="I1992" s="115">
        <v>0.48</v>
      </c>
      <c r="J1992" s="115" t="s">
        <v>350</v>
      </c>
      <c r="K1992" s="117">
        <v>7.6329973399999995E-7</v>
      </c>
      <c r="L1992" s="115">
        <v>3784.6574923173298</v>
      </c>
      <c r="M1992" s="115">
        <v>9.41366947723475</v>
      </c>
      <c r="N1992" s="115">
        <v>1.3838063012275701</v>
      </c>
      <c r="O1992" s="117">
        <v>7.1854514079370002E-6</v>
      </c>
      <c r="P1992" s="117">
        <v>1.056258981635E-6</v>
      </c>
      <c r="Q1992" s="115">
        <v>2.8888280571599998E-3</v>
      </c>
      <c r="R1992" s="115">
        <v>1210</v>
      </c>
      <c r="S1992" s="115" t="s">
        <v>353</v>
      </c>
      <c r="T1992" s="115">
        <v>1210</v>
      </c>
      <c r="U1992" s="115" t="s">
        <v>352</v>
      </c>
      <c r="V1992" s="115" t="s">
        <v>350</v>
      </c>
      <c r="Z1992" s="115">
        <v>0</v>
      </c>
      <c r="AA1992" s="115">
        <v>1</v>
      </c>
      <c r="AB1992" s="117">
        <v>7.1854514079370002E-6</v>
      </c>
      <c r="AC1992" s="117">
        <v>1.056258981635E-6</v>
      </c>
      <c r="AD1992" s="115">
        <v>2.8888280577500001E-3</v>
      </c>
      <c r="AF1992" s="115">
        <v>-1</v>
      </c>
      <c r="AG1992" s="115">
        <v>-1</v>
      </c>
      <c r="AH1992" s="115">
        <v>-1</v>
      </c>
      <c r="AI1992" s="115">
        <v>-1</v>
      </c>
      <c r="AJ1992" s="115">
        <v>0</v>
      </c>
      <c r="AM1992" s="115" t="s">
        <v>348</v>
      </c>
      <c r="AN1992" s="115">
        <v>-1</v>
      </c>
      <c r="AQ1992" s="115">
        <v>610</v>
      </c>
      <c r="AR1992" s="115" t="s">
        <v>251</v>
      </c>
      <c r="AS1992" s="115" t="s">
        <v>363</v>
      </c>
      <c r="AT1992" s="115" t="s">
        <v>296</v>
      </c>
      <c r="AV1992" s="115">
        <v>0.33412746813615002</v>
      </c>
      <c r="AW1992" s="117">
        <v>2.3429261999999998E-6</v>
      </c>
    </row>
    <row r="1993" spans="1:49" x14ac:dyDescent="0.25">
      <c r="A1993" s="117">
        <v>230000</v>
      </c>
      <c r="B1993" s="117">
        <v>890000</v>
      </c>
      <c r="C1993" s="117">
        <v>890000</v>
      </c>
      <c r="D1993" s="115" t="s">
        <v>342</v>
      </c>
      <c r="E1993" s="115" t="s">
        <v>13</v>
      </c>
      <c r="F1993" s="115" t="s">
        <v>343</v>
      </c>
      <c r="G1993" s="115" t="s">
        <v>344</v>
      </c>
      <c r="H1993" s="115">
        <v>0.56000000000000005</v>
      </c>
      <c r="I1993" s="115">
        <v>0.48</v>
      </c>
      <c r="J1993" s="115" t="s">
        <v>350</v>
      </c>
      <c r="K1993" s="115">
        <v>0.34280880239196998</v>
      </c>
      <c r="L1993" s="115">
        <v>3784.6574923173298</v>
      </c>
      <c r="M1993" s="115">
        <v>9.41366947723475</v>
      </c>
      <c r="N1993" s="115">
        <v>1.3838063012275701</v>
      </c>
      <c r="O1993" s="115">
        <v>3.22708875960471</v>
      </c>
      <c r="P1993" s="115">
        <v>0.47438098086628999</v>
      </c>
      <c r="Q1993" s="115">
        <v>1297.4139024051101</v>
      </c>
      <c r="R1993" s="115">
        <v>1210</v>
      </c>
      <c r="S1993" s="115" t="s">
        <v>353</v>
      </c>
      <c r="T1993" s="115">
        <v>1210</v>
      </c>
      <c r="U1993" s="115" t="s">
        <v>352</v>
      </c>
      <c r="V1993" s="115" t="s">
        <v>350</v>
      </c>
      <c r="Z1993" s="115">
        <v>0</v>
      </c>
      <c r="AA1993" s="115">
        <v>1</v>
      </c>
      <c r="AB1993" s="115">
        <v>3.22708875960471</v>
      </c>
      <c r="AC1993" s="115">
        <v>0.47438098086628999</v>
      </c>
      <c r="AD1993" s="115">
        <v>1297.4139024051101</v>
      </c>
      <c r="AF1993" s="115">
        <v>-1</v>
      </c>
      <c r="AG1993" s="115">
        <v>-1</v>
      </c>
      <c r="AH1993" s="115">
        <v>-1</v>
      </c>
      <c r="AI1993" s="115">
        <v>-1</v>
      </c>
      <c r="AJ1993" s="115">
        <v>0</v>
      </c>
      <c r="AM1993" s="115" t="s">
        <v>348</v>
      </c>
      <c r="AN1993" s="115">
        <v>-1</v>
      </c>
      <c r="AQ1993" s="115">
        <v>610</v>
      </c>
      <c r="AR1993" s="115" t="s">
        <v>251</v>
      </c>
      <c r="AS1993" s="115" t="s">
        <v>363</v>
      </c>
      <c r="AT1993" s="115" t="s">
        <v>296</v>
      </c>
      <c r="AV1993" s="115">
        <v>153.9627898828</v>
      </c>
      <c r="AW1993" s="115">
        <v>1.0522416078000001</v>
      </c>
    </row>
    <row r="1994" spans="1:49" x14ac:dyDescent="0.25">
      <c r="A1994" s="117">
        <v>230000</v>
      </c>
      <c r="B1994" s="117">
        <v>890000</v>
      </c>
      <c r="C1994" s="117">
        <v>890000</v>
      </c>
      <c r="D1994" s="115" t="s">
        <v>342</v>
      </c>
      <c r="E1994" s="115" t="s">
        <v>13</v>
      </c>
      <c r="F1994" s="115" t="s">
        <v>343</v>
      </c>
      <c r="G1994" s="115" t="s">
        <v>344</v>
      </c>
      <c r="H1994" s="115">
        <v>0.56000000000000005</v>
      </c>
      <c r="I1994" s="115">
        <v>0.48</v>
      </c>
      <c r="J1994" s="115" t="s">
        <v>350</v>
      </c>
      <c r="K1994" s="115">
        <v>0.25741746956035999</v>
      </c>
      <c r="L1994" s="115">
        <v>3777.8478526489198</v>
      </c>
      <c r="M1994" s="115">
        <v>9.3977177870610102</v>
      </c>
      <c r="N1994" s="115">
        <v>1.38149498567566</v>
      </c>
      <c r="O1994" s="115">
        <v>2.4191367323876398</v>
      </c>
      <c r="P1994" s="115">
        <v>0.35562094342294998</v>
      </c>
      <c r="Q1994" s="115">
        <v>972.48403461292901</v>
      </c>
      <c r="R1994" s="115">
        <v>1210</v>
      </c>
      <c r="S1994" s="115" t="s">
        <v>353</v>
      </c>
      <c r="T1994" s="115">
        <v>1210</v>
      </c>
      <c r="U1994" s="115" t="s">
        <v>352</v>
      </c>
      <c r="V1994" s="115" t="s">
        <v>350</v>
      </c>
      <c r="Z1994" s="115">
        <v>0</v>
      </c>
      <c r="AA1994" s="115">
        <v>1</v>
      </c>
      <c r="AB1994" s="115">
        <v>2.4191367323876398</v>
      </c>
      <c r="AC1994" s="115">
        <v>0.35562094342294998</v>
      </c>
      <c r="AD1994" s="115">
        <v>972.48403461292901</v>
      </c>
      <c r="AF1994" s="115">
        <v>-1</v>
      </c>
      <c r="AG1994" s="115">
        <v>-1</v>
      </c>
      <c r="AH1994" s="115">
        <v>-1</v>
      </c>
      <c r="AI1994" s="115">
        <v>-1</v>
      </c>
      <c r="AJ1994" s="115">
        <v>0</v>
      </c>
      <c r="AM1994" s="115" t="s">
        <v>348</v>
      </c>
      <c r="AN1994" s="115">
        <v>-1</v>
      </c>
      <c r="AQ1994" s="115">
        <v>610</v>
      </c>
      <c r="AR1994" s="115" t="s">
        <v>251</v>
      </c>
      <c r="AS1994" s="115" t="s">
        <v>363</v>
      </c>
      <c r="AT1994" s="115" t="s">
        <v>296</v>
      </c>
      <c r="AV1994" s="115">
        <v>131.39564908508899</v>
      </c>
      <c r="AW1994" s="115">
        <v>0.78871373450000004</v>
      </c>
    </row>
    <row r="1995" spans="1:49" x14ac:dyDescent="0.25">
      <c r="A1995" s="117">
        <v>230000</v>
      </c>
      <c r="B1995" s="117">
        <v>890000</v>
      </c>
      <c r="C1995" s="117">
        <v>890000</v>
      </c>
      <c r="D1995" s="115" t="s">
        <v>342</v>
      </c>
      <c r="E1995" s="115" t="s">
        <v>13</v>
      </c>
      <c r="F1995" s="115" t="s">
        <v>343</v>
      </c>
      <c r="G1995" s="115" t="s">
        <v>344</v>
      </c>
      <c r="H1995" s="115">
        <v>0.56000000000000005</v>
      </c>
      <c r="I1995" s="115">
        <v>0.48</v>
      </c>
      <c r="J1995" s="115" t="s">
        <v>350</v>
      </c>
      <c r="K1995" s="115">
        <v>0.21799161493885999</v>
      </c>
      <c r="L1995" s="115">
        <v>3777.8478526489198</v>
      </c>
      <c r="M1995" s="115">
        <v>9.3977177870610102</v>
      </c>
      <c r="N1995" s="115">
        <v>1.38149498567566</v>
      </c>
      <c r="O1995" s="115">
        <v>2.04862367714107</v>
      </c>
      <c r="P1995" s="115">
        <v>0.30115432295736999</v>
      </c>
      <c r="Q1995" s="115">
        <v>823.53915439224295</v>
      </c>
      <c r="R1995" s="115">
        <v>1210</v>
      </c>
      <c r="S1995" s="115" t="s">
        <v>353</v>
      </c>
      <c r="T1995" s="115">
        <v>1210</v>
      </c>
      <c r="U1995" s="115" t="s">
        <v>352</v>
      </c>
      <c r="V1995" s="115" t="s">
        <v>350</v>
      </c>
      <c r="Z1995" s="115">
        <v>0</v>
      </c>
      <c r="AA1995" s="115">
        <v>1</v>
      </c>
      <c r="AB1995" s="115">
        <v>2.04862367714107</v>
      </c>
      <c r="AC1995" s="115">
        <v>0.30115432295736999</v>
      </c>
      <c r="AD1995" s="115">
        <v>823.53915439224295</v>
      </c>
      <c r="AF1995" s="115">
        <v>-1</v>
      </c>
      <c r="AG1995" s="115">
        <v>-1</v>
      </c>
      <c r="AH1995" s="115">
        <v>-1</v>
      </c>
      <c r="AI1995" s="115">
        <v>-1</v>
      </c>
      <c r="AJ1995" s="115">
        <v>0</v>
      </c>
      <c r="AM1995" s="115" t="s">
        <v>348</v>
      </c>
      <c r="AN1995" s="115">
        <v>-1</v>
      </c>
      <c r="AQ1995" s="115">
        <v>610</v>
      </c>
      <c r="AR1995" s="115" t="s">
        <v>251</v>
      </c>
      <c r="AS1995" s="115" t="s">
        <v>363</v>
      </c>
      <c r="AT1995" s="115" t="s">
        <v>296</v>
      </c>
      <c r="AV1995" s="115">
        <v>122.186271491963</v>
      </c>
      <c r="AW1995" s="115">
        <v>0.66791496709999998</v>
      </c>
    </row>
    <row r="1996" spans="1:49" x14ac:dyDescent="0.25">
      <c r="A1996" s="117">
        <v>230000</v>
      </c>
      <c r="B1996" s="117">
        <v>890000</v>
      </c>
      <c r="C1996" s="117">
        <v>890000</v>
      </c>
      <c r="D1996" s="115" t="s">
        <v>342</v>
      </c>
      <c r="E1996" s="115" t="s">
        <v>13</v>
      </c>
      <c r="F1996" s="115" t="s">
        <v>343</v>
      </c>
      <c r="G1996" s="115" t="s">
        <v>344</v>
      </c>
      <c r="H1996" s="115">
        <v>0.56000000000000005</v>
      </c>
      <c r="I1996" s="115">
        <v>0.48</v>
      </c>
      <c r="J1996" s="115" t="s">
        <v>350</v>
      </c>
      <c r="K1996" s="115">
        <v>0.14235436909964999</v>
      </c>
      <c r="L1996" s="115">
        <v>3777.8478526489198</v>
      </c>
      <c r="M1996" s="115">
        <v>9.3977177870610102</v>
      </c>
      <c r="N1996" s="115">
        <v>1.38149498567566</v>
      </c>
      <c r="O1996" s="115">
        <v>1.3378061865536299</v>
      </c>
      <c r="P1996" s="115">
        <v>0.19666184710019</v>
      </c>
      <c r="Q1996" s="115">
        <v>537.79314761830904</v>
      </c>
      <c r="R1996" s="115">
        <v>1210</v>
      </c>
      <c r="S1996" s="115" t="s">
        <v>353</v>
      </c>
      <c r="T1996" s="115">
        <v>1210</v>
      </c>
      <c r="U1996" s="115" t="s">
        <v>352</v>
      </c>
      <c r="V1996" s="115" t="s">
        <v>350</v>
      </c>
      <c r="Z1996" s="115">
        <v>0</v>
      </c>
      <c r="AA1996" s="115">
        <v>1</v>
      </c>
      <c r="AB1996" s="115">
        <v>1.3378061865536299</v>
      </c>
      <c r="AC1996" s="115">
        <v>0.19666184710019</v>
      </c>
      <c r="AD1996" s="115">
        <v>537.79314761830904</v>
      </c>
      <c r="AF1996" s="115">
        <v>-1</v>
      </c>
      <c r="AG1996" s="115">
        <v>-1</v>
      </c>
      <c r="AH1996" s="115">
        <v>-1</v>
      </c>
      <c r="AI1996" s="115">
        <v>-1</v>
      </c>
      <c r="AJ1996" s="115">
        <v>0</v>
      </c>
      <c r="AM1996" s="115" t="s">
        <v>348</v>
      </c>
      <c r="AN1996" s="115">
        <v>-1</v>
      </c>
      <c r="AQ1996" s="115">
        <v>610</v>
      </c>
      <c r="AR1996" s="115" t="s">
        <v>251</v>
      </c>
      <c r="AS1996" s="115" t="s">
        <v>363</v>
      </c>
      <c r="AT1996" s="115" t="s">
        <v>296</v>
      </c>
      <c r="AV1996" s="115">
        <v>124.674607624128</v>
      </c>
      <c r="AW1996" s="115">
        <v>0.43616638089999998</v>
      </c>
    </row>
    <row r="1997" spans="1:49" x14ac:dyDescent="0.25">
      <c r="A1997" s="117">
        <v>230000</v>
      </c>
      <c r="B1997" s="117">
        <v>890000</v>
      </c>
      <c r="C1997" s="117">
        <v>890000</v>
      </c>
      <c r="D1997" s="115" t="s">
        <v>342</v>
      </c>
      <c r="E1997" s="115" t="s">
        <v>13</v>
      </c>
      <c r="F1997" s="115" t="s">
        <v>343</v>
      </c>
      <c r="G1997" s="115" t="s">
        <v>344</v>
      </c>
      <c r="H1997" s="115">
        <v>0.56000000000000005</v>
      </c>
      <c r="I1997" s="115">
        <v>0.48</v>
      </c>
      <c r="J1997" s="115" t="s">
        <v>350</v>
      </c>
      <c r="K1997" s="115">
        <v>7.2554139109110002E-2</v>
      </c>
      <c r="L1997" s="115">
        <v>3784.6574923173298</v>
      </c>
      <c r="M1997" s="115">
        <v>9.41366947723475</v>
      </c>
      <c r="N1997" s="115">
        <v>1.3838063012275701</v>
      </c>
      <c r="O1997" s="115">
        <v>0.68300068477847997</v>
      </c>
      <c r="P1997" s="115">
        <v>0.10040087487933</v>
      </c>
      <c r="Q1997" s="115">
        <v>274.59256617793102</v>
      </c>
      <c r="R1997" s="115">
        <v>1210</v>
      </c>
      <c r="S1997" s="115" t="s">
        <v>353</v>
      </c>
      <c r="T1997" s="115">
        <v>1210</v>
      </c>
      <c r="U1997" s="115" t="s">
        <v>352</v>
      </c>
      <c r="V1997" s="115" t="s">
        <v>350</v>
      </c>
      <c r="Z1997" s="115">
        <v>0</v>
      </c>
      <c r="AA1997" s="115">
        <v>1</v>
      </c>
      <c r="AB1997" s="115">
        <v>0.68300068477847997</v>
      </c>
      <c r="AC1997" s="115">
        <v>0.10040087487933</v>
      </c>
      <c r="AD1997" s="115">
        <v>274.59256617793102</v>
      </c>
      <c r="AF1997" s="115">
        <v>-1</v>
      </c>
      <c r="AG1997" s="115">
        <v>-1</v>
      </c>
      <c r="AH1997" s="115">
        <v>-1</v>
      </c>
      <c r="AI1997" s="115">
        <v>-1</v>
      </c>
      <c r="AJ1997" s="115">
        <v>0</v>
      </c>
      <c r="AM1997" s="115" t="s">
        <v>348</v>
      </c>
      <c r="AN1997" s="115">
        <v>-1</v>
      </c>
      <c r="AQ1997" s="115">
        <v>610</v>
      </c>
      <c r="AR1997" s="115" t="s">
        <v>251</v>
      </c>
      <c r="AS1997" s="115" t="s">
        <v>363</v>
      </c>
      <c r="AT1997" s="115" t="s">
        <v>296</v>
      </c>
      <c r="AV1997" s="115">
        <v>79.733311516926804</v>
      </c>
      <c r="AW1997" s="115">
        <v>0.22270281119999999</v>
      </c>
    </row>
    <row r="1998" spans="1:49" x14ac:dyDescent="0.25">
      <c r="A1998" s="117">
        <v>230000</v>
      </c>
      <c r="B1998" s="117">
        <v>890000</v>
      </c>
      <c r="C1998" s="117">
        <v>890000</v>
      </c>
      <c r="D1998" s="115" t="s">
        <v>342</v>
      </c>
      <c r="E1998" s="115" t="s">
        <v>13</v>
      </c>
      <c r="F1998" s="115" t="s">
        <v>343</v>
      </c>
      <c r="G1998" s="115" t="s">
        <v>344</v>
      </c>
      <c r="H1998" s="115">
        <v>0.56000000000000005</v>
      </c>
      <c r="I1998" s="115">
        <v>0.48</v>
      </c>
      <c r="J1998" s="115" t="s">
        <v>350</v>
      </c>
      <c r="K1998" s="115">
        <v>0.22580516168979001</v>
      </c>
      <c r="L1998" s="115">
        <v>3784.6574923173298</v>
      </c>
      <c r="M1998" s="115">
        <v>9.41366947723475</v>
      </c>
      <c r="N1998" s="115">
        <v>1.3838063012275701</v>
      </c>
      <c r="O1998" s="115">
        <v>2.1256551584012899</v>
      </c>
      <c r="P1998" s="115">
        <v>0.31247060559605</v>
      </c>
      <c r="Q1998" s="115">
        <v>854.59519699321402</v>
      </c>
      <c r="R1998" s="115">
        <v>1210</v>
      </c>
      <c r="S1998" s="115" t="s">
        <v>353</v>
      </c>
      <c r="T1998" s="115">
        <v>1210</v>
      </c>
      <c r="U1998" s="115" t="s">
        <v>352</v>
      </c>
      <c r="V1998" s="115" t="s">
        <v>350</v>
      </c>
      <c r="Z1998" s="115">
        <v>0</v>
      </c>
      <c r="AA1998" s="115">
        <v>1</v>
      </c>
      <c r="AB1998" s="115">
        <v>2.1256551584012899</v>
      </c>
      <c r="AC1998" s="115">
        <v>0.31247060559605</v>
      </c>
      <c r="AD1998" s="115">
        <v>854.59519699321402</v>
      </c>
      <c r="AF1998" s="115">
        <v>-1</v>
      </c>
      <c r="AG1998" s="115">
        <v>-1</v>
      </c>
      <c r="AH1998" s="115">
        <v>-1</v>
      </c>
      <c r="AI1998" s="115">
        <v>-1</v>
      </c>
      <c r="AJ1998" s="115">
        <v>0</v>
      </c>
      <c r="AM1998" s="115" t="s">
        <v>348</v>
      </c>
      <c r="AN1998" s="115">
        <v>-1</v>
      </c>
      <c r="AQ1998" s="115">
        <v>610</v>
      </c>
      <c r="AR1998" s="115" t="s">
        <v>251</v>
      </c>
      <c r="AS1998" s="115" t="s">
        <v>363</v>
      </c>
      <c r="AT1998" s="115" t="s">
        <v>296</v>
      </c>
      <c r="AV1998" s="115">
        <v>120.97124456852301</v>
      </c>
      <c r="AW1998" s="115">
        <v>0.69310234950000005</v>
      </c>
    </row>
    <row r="1999" spans="1:49" x14ac:dyDescent="0.25">
      <c r="A1999" s="117">
        <v>230000</v>
      </c>
      <c r="B1999" s="117">
        <v>890000</v>
      </c>
      <c r="C1999" s="117">
        <v>890000</v>
      </c>
      <c r="D1999" s="115" t="s">
        <v>342</v>
      </c>
      <c r="E1999" s="115" t="s">
        <v>13</v>
      </c>
      <c r="F1999" s="115" t="s">
        <v>343</v>
      </c>
      <c r="G1999" s="115" t="s">
        <v>344</v>
      </c>
      <c r="H1999" s="115">
        <v>0.56000000000000005</v>
      </c>
      <c r="I1999" s="115">
        <v>0.48</v>
      </c>
      <c r="J1999" s="115" t="s">
        <v>350</v>
      </c>
      <c r="K1999" s="115">
        <v>7.0031765988209996E-2</v>
      </c>
      <c r="L1999" s="115">
        <v>3784.6574923173298</v>
      </c>
      <c r="M1999" s="115">
        <v>9.41366947723475</v>
      </c>
      <c r="N1999" s="115">
        <v>1.3838063012275701</v>
      </c>
      <c r="O1999" s="115">
        <v>0.65925589792008998</v>
      </c>
      <c r="P1999" s="115">
        <v>9.6910399060579994E-2</v>
      </c>
      <c r="Q1999" s="115">
        <v>265.04624784750803</v>
      </c>
      <c r="R1999" s="115">
        <v>1210</v>
      </c>
      <c r="S1999" s="115" t="s">
        <v>353</v>
      </c>
      <c r="T1999" s="115">
        <v>1210</v>
      </c>
      <c r="U1999" s="115" t="s">
        <v>352</v>
      </c>
      <c r="V1999" s="115" t="s">
        <v>350</v>
      </c>
      <c r="Z1999" s="115">
        <v>0</v>
      </c>
      <c r="AA1999" s="115">
        <v>1</v>
      </c>
      <c r="AB1999" s="115">
        <v>0.65925589792008998</v>
      </c>
      <c r="AC1999" s="115">
        <v>9.6910399060579994E-2</v>
      </c>
      <c r="AD1999" s="115">
        <v>265.04624784751002</v>
      </c>
      <c r="AF1999" s="115">
        <v>-1</v>
      </c>
      <c r="AG1999" s="115">
        <v>-1</v>
      </c>
      <c r="AH1999" s="115">
        <v>-1</v>
      </c>
      <c r="AI1999" s="115">
        <v>-1</v>
      </c>
      <c r="AJ1999" s="115">
        <v>0</v>
      </c>
      <c r="AM1999" s="115" t="s">
        <v>348</v>
      </c>
      <c r="AN1999" s="115">
        <v>-1</v>
      </c>
      <c r="AQ1999" s="115">
        <v>610</v>
      </c>
      <c r="AR1999" s="115" t="s">
        <v>251</v>
      </c>
      <c r="AS1999" s="115" t="s">
        <v>363</v>
      </c>
      <c r="AT1999" s="115" t="s">
        <v>296</v>
      </c>
      <c r="AV1999" s="115">
        <v>78.333388858190901</v>
      </c>
      <c r="AW1999" s="115">
        <v>0.21496046050000001</v>
      </c>
    </row>
    <row r="2000" spans="1:49" x14ac:dyDescent="0.25">
      <c r="A2000" s="117">
        <v>230000</v>
      </c>
      <c r="B2000" s="117">
        <v>890000</v>
      </c>
      <c r="C2000" s="117">
        <v>890000</v>
      </c>
      <c r="D2000" s="115" t="s">
        <v>342</v>
      </c>
      <c r="E2000" s="115" t="s">
        <v>13</v>
      </c>
      <c r="F2000" s="115" t="s">
        <v>343</v>
      </c>
      <c r="G2000" s="115" t="s">
        <v>344</v>
      </c>
      <c r="H2000" s="115">
        <v>0.56000000000000005</v>
      </c>
      <c r="I2000" s="115">
        <v>0.48</v>
      </c>
      <c r="J2000" s="115" t="s">
        <v>350</v>
      </c>
      <c r="K2000" s="115">
        <v>3.6523410777020003E-2</v>
      </c>
      <c r="L2000" s="115">
        <v>3784.6574923173298</v>
      </c>
      <c r="M2000" s="115">
        <v>9.41366947723475</v>
      </c>
      <c r="N2000" s="115">
        <v>1.3838063012275701</v>
      </c>
      <c r="O2000" s="115">
        <v>0.34381931723614001</v>
      </c>
      <c r="P2000" s="115">
        <v>5.0541325975559999E-2</v>
      </c>
      <c r="Q2000" s="115">
        <v>138.22860024223201</v>
      </c>
      <c r="R2000" s="115">
        <v>1210</v>
      </c>
      <c r="S2000" s="115" t="s">
        <v>353</v>
      </c>
      <c r="T2000" s="115">
        <v>1210</v>
      </c>
      <c r="U2000" s="115" t="s">
        <v>352</v>
      </c>
      <c r="V2000" s="115" t="s">
        <v>350</v>
      </c>
      <c r="Z2000" s="115">
        <v>0</v>
      </c>
      <c r="AA2000" s="115">
        <v>1</v>
      </c>
      <c r="AB2000" s="115">
        <v>0.34381931723614001</v>
      </c>
      <c r="AC2000" s="115">
        <v>5.0541325975559999E-2</v>
      </c>
      <c r="AD2000" s="115">
        <v>138.22860024223101</v>
      </c>
      <c r="AF2000" s="115">
        <v>-1</v>
      </c>
      <c r="AG2000" s="115">
        <v>-1</v>
      </c>
      <c r="AH2000" s="115">
        <v>-1</v>
      </c>
      <c r="AI2000" s="115">
        <v>-1</v>
      </c>
      <c r="AJ2000" s="115">
        <v>0</v>
      </c>
      <c r="AM2000" s="115" t="s">
        <v>348</v>
      </c>
      <c r="AN2000" s="115">
        <v>-1</v>
      </c>
      <c r="AQ2000" s="115">
        <v>610</v>
      </c>
      <c r="AR2000" s="115" t="s">
        <v>251</v>
      </c>
      <c r="AS2000" s="115" t="s">
        <v>363</v>
      </c>
      <c r="AT2000" s="115" t="s">
        <v>296</v>
      </c>
      <c r="AV2000" s="115">
        <v>54.897699652183697</v>
      </c>
      <c r="AW2000" s="115">
        <v>0.1121075428</v>
      </c>
    </row>
    <row r="2001" spans="1:49" x14ac:dyDescent="0.25">
      <c r="A2001" s="117">
        <v>230000</v>
      </c>
      <c r="B2001" s="117">
        <v>890000</v>
      </c>
      <c r="C2001" s="117">
        <v>890000</v>
      </c>
      <c r="D2001" s="115" t="s">
        <v>342</v>
      </c>
      <c r="E2001" s="115" t="s">
        <v>13</v>
      </c>
      <c r="F2001" s="115" t="s">
        <v>343</v>
      </c>
      <c r="G2001" s="115" t="s">
        <v>344</v>
      </c>
      <c r="H2001" s="115">
        <v>0.56000000000000005</v>
      </c>
      <c r="I2001" s="115">
        <v>0.48</v>
      </c>
      <c r="J2001" s="115" t="s">
        <v>350</v>
      </c>
      <c r="K2001" s="115">
        <v>0.16983642274319999</v>
      </c>
      <c r="L2001" s="115">
        <v>3784.6574923173298</v>
      </c>
      <c r="M2001" s="115">
        <v>9.41366947723475</v>
      </c>
      <c r="N2001" s="115">
        <v>1.3838063012275701</v>
      </c>
      <c r="O2001" s="115">
        <v>1.5987839489004501</v>
      </c>
      <c r="P2001" s="115">
        <v>0.23502071196999</v>
      </c>
      <c r="Q2001" s="115">
        <v>642.772689803449</v>
      </c>
      <c r="R2001" s="115">
        <v>1210</v>
      </c>
      <c r="S2001" s="115" t="s">
        <v>353</v>
      </c>
      <c r="T2001" s="115">
        <v>1210</v>
      </c>
      <c r="U2001" s="115" t="s">
        <v>352</v>
      </c>
      <c r="V2001" s="115" t="s">
        <v>350</v>
      </c>
      <c r="Z2001" s="115">
        <v>0</v>
      </c>
      <c r="AA2001" s="115">
        <v>1</v>
      </c>
      <c r="AB2001" s="115">
        <v>1.5987839489004501</v>
      </c>
      <c r="AC2001" s="115">
        <v>0.23502071196999</v>
      </c>
      <c r="AD2001" s="115">
        <v>642.772689803449</v>
      </c>
      <c r="AF2001" s="115">
        <v>-1</v>
      </c>
      <c r="AG2001" s="115">
        <v>-1</v>
      </c>
      <c r="AH2001" s="115">
        <v>-1</v>
      </c>
      <c r="AI2001" s="115">
        <v>-1</v>
      </c>
      <c r="AJ2001" s="115">
        <v>0</v>
      </c>
      <c r="AM2001" s="115" t="s">
        <v>348</v>
      </c>
      <c r="AN2001" s="115">
        <v>-1</v>
      </c>
      <c r="AQ2001" s="115">
        <v>610</v>
      </c>
      <c r="AR2001" s="115" t="s">
        <v>251</v>
      </c>
      <c r="AS2001" s="115" t="s">
        <v>363</v>
      </c>
      <c r="AT2001" s="115" t="s">
        <v>296</v>
      </c>
      <c r="AV2001" s="115">
        <v>108.819740002038</v>
      </c>
      <c r="AW2001" s="115">
        <v>0.52130793980000001</v>
      </c>
    </row>
    <row r="2002" spans="1:49" x14ac:dyDescent="0.25">
      <c r="A2002" s="117">
        <v>230000</v>
      </c>
      <c r="B2002" s="117">
        <v>890000</v>
      </c>
      <c r="C2002" s="117">
        <v>890000</v>
      </c>
      <c r="D2002" s="115" t="s">
        <v>342</v>
      </c>
      <c r="E2002" s="115" t="s">
        <v>13</v>
      </c>
      <c r="F2002" s="115" t="s">
        <v>343</v>
      </c>
      <c r="G2002" s="115" t="s">
        <v>344</v>
      </c>
      <c r="H2002" s="115">
        <v>0.56000000000000005</v>
      </c>
      <c r="I2002" s="115">
        <v>0.48</v>
      </c>
      <c r="J2002" s="115" t="s">
        <v>350</v>
      </c>
      <c r="K2002" s="115">
        <v>4.3012553268510001E-2</v>
      </c>
      <c r="L2002" s="115">
        <v>3784.6574923173298</v>
      </c>
      <c r="M2002" s="115">
        <v>9.41366947723475</v>
      </c>
      <c r="N2002" s="115">
        <v>1.3838063012275701</v>
      </c>
      <c r="O2002" s="115">
        <v>0.40490595984172001</v>
      </c>
      <c r="P2002" s="115">
        <v>5.9521042244849998E-2</v>
      </c>
      <c r="Q2002" s="115">
        <v>162.78778199137199</v>
      </c>
      <c r="R2002" s="115">
        <v>1210</v>
      </c>
      <c r="S2002" s="115" t="s">
        <v>353</v>
      </c>
      <c r="T2002" s="115">
        <v>1210</v>
      </c>
      <c r="U2002" s="115" t="s">
        <v>352</v>
      </c>
      <c r="V2002" s="115" t="s">
        <v>350</v>
      </c>
      <c r="Z2002" s="115">
        <v>0</v>
      </c>
      <c r="AA2002" s="115">
        <v>1</v>
      </c>
      <c r="AB2002" s="115">
        <v>0.40490595984172001</v>
      </c>
      <c r="AC2002" s="115">
        <v>5.9521042244849998E-2</v>
      </c>
      <c r="AD2002" s="115">
        <v>162.787781991374</v>
      </c>
      <c r="AF2002" s="115">
        <v>-1</v>
      </c>
      <c r="AG2002" s="115">
        <v>-1</v>
      </c>
      <c r="AH2002" s="115">
        <v>-1</v>
      </c>
      <c r="AI2002" s="115">
        <v>-1</v>
      </c>
      <c r="AJ2002" s="115">
        <v>0</v>
      </c>
      <c r="AM2002" s="115" t="s">
        <v>348</v>
      </c>
      <c r="AN2002" s="115">
        <v>-1</v>
      </c>
      <c r="AQ2002" s="115">
        <v>610</v>
      </c>
      <c r="AR2002" s="115" t="s">
        <v>251</v>
      </c>
      <c r="AS2002" s="115" t="s">
        <v>363</v>
      </c>
      <c r="AT2002" s="115" t="s">
        <v>296</v>
      </c>
      <c r="AV2002" s="115">
        <v>57.918060834875803</v>
      </c>
      <c r="AW2002" s="115">
        <v>0.13202577609999999</v>
      </c>
    </row>
    <row r="2003" spans="1:49" x14ac:dyDescent="0.25">
      <c r="A2003" s="117">
        <v>230000</v>
      </c>
      <c r="B2003" s="117">
        <v>890000</v>
      </c>
      <c r="C2003" s="117">
        <v>890000</v>
      </c>
      <c r="D2003" s="115" t="s">
        <v>342</v>
      </c>
      <c r="E2003" s="115" t="s">
        <v>13</v>
      </c>
      <c r="F2003" s="115" t="s">
        <v>343</v>
      </c>
      <c r="G2003" s="115" t="s">
        <v>344</v>
      </c>
      <c r="H2003" s="115">
        <v>0.56000000000000005</v>
      </c>
      <c r="I2003" s="115">
        <v>0.48</v>
      </c>
      <c r="J2003" s="115" t="s">
        <v>350</v>
      </c>
      <c r="K2003" s="115">
        <v>6.8316543136100003E-3</v>
      </c>
      <c r="L2003" s="115">
        <v>3784.6574928812902</v>
      </c>
      <c r="M2003" s="115">
        <v>9.4136694786374893</v>
      </c>
      <c r="N2003" s="115">
        <v>1.38380630143377</v>
      </c>
      <c r="O2003" s="115">
        <v>6.4310935700699998E-2</v>
      </c>
      <c r="P2003" s="115">
        <v>9.4536862883999994E-3</v>
      </c>
      <c r="Q2003" s="115">
        <v>25.855471686809199</v>
      </c>
      <c r="R2003" s="115">
        <v>1210</v>
      </c>
      <c r="S2003" s="115" t="s">
        <v>353</v>
      </c>
      <c r="T2003" s="115">
        <v>1210</v>
      </c>
      <c r="U2003" s="115" t="s">
        <v>352</v>
      </c>
      <c r="V2003" s="115" t="s">
        <v>350</v>
      </c>
      <c r="Z2003" s="115">
        <v>0</v>
      </c>
      <c r="AA2003" s="115">
        <v>1</v>
      </c>
      <c r="AB2003" s="115">
        <v>6.4310935700699998E-2</v>
      </c>
      <c r="AC2003" s="115">
        <v>9.4536862883999994E-3</v>
      </c>
      <c r="AD2003" s="115">
        <v>25.855471686808102</v>
      </c>
      <c r="AF2003" s="115">
        <v>-1</v>
      </c>
      <c r="AG2003" s="115">
        <v>-1</v>
      </c>
      <c r="AH2003" s="115">
        <v>-1</v>
      </c>
      <c r="AI2003" s="115">
        <v>-1</v>
      </c>
      <c r="AJ2003" s="115">
        <v>0</v>
      </c>
      <c r="AM2003" s="115" t="s">
        <v>348</v>
      </c>
      <c r="AN2003" s="115">
        <v>-1</v>
      </c>
      <c r="AQ2003" s="115">
        <v>610</v>
      </c>
      <c r="AR2003" s="115" t="s">
        <v>251</v>
      </c>
      <c r="AS2003" s="115" t="s">
        <v>363</v>
      </c>
      <c r="AT2003" s="115" t="s">
        <v>296</v>
      </c>
      <c r="AV2003" s="115">
        <v>25.003897281550302</v>
      </c>
      <c r="AW2003" s="115">
        <v>2.0969563399999998E-2</v>
      </c>
    </row>
    <row r="2004" spans="1:49" x14ac:dyDescent="0.25">
      <c r="A2004" s="117">
        <v>230000</v>
      </c>
      <c r="B2004" s="117">
        <v>890000</v>
      </c>
      <c r="C2004" s="117">
        <v>890000</v>
      </c>
      <c r="D2004" s="115" t="s">
        <v>342</v>
      </c>
      <c r="E2004" s="115" t="s">
        <v>13</v>
      </c>
      <c r="F2004" s="115" t="s">
        <v>343</v>
      </c>
      <c r="G2004" s="115" t="s">
        <v>344</v>
      </c>
      <c r="H2004" s="115">
        <v>0.56000000000000005</v>
      </c>
      <c r="I2004" s="115">
        <v>0.48</v>
      </c>
      <c r="J2004" s="115" t="s">
        <v>350</v>
      </c>
      <c r="K2004" s="115">
        <v>0.27484155316830999</v>
      </c>
      <c r="L2004" s="115">
        <v>3784.6574928812902</v>
      </c>
      <c r="M2004" s="115">
        <v>9.4136694786374893</v>
      </c>
      <c r="N2004" s="115">
        <v>1.38380630143377</v>
      </c>
      <c r="O2004" s="115">
        <v>2.5872675405218599</v>
      </c>
      <c r="P2004" s="115">
        <v>0.38032747317014998</v>
      </c>
      <c r="Q2004" s="115">
        <v>1040.1811435535799</v>
      </c>
      <c r="R2004" s="115">
        <v>1210</v>
      </c>
      <c r="S2004" s="115" t="s">
        <v>353</v>
      </c>
      <c r="T2004" s="115">
        <v>1210</v>
      </c>
      <c r="U2004" s="115" t="s">
        <v>352</v>
      </c>
      <c r="V2004" s="115" t="s">
        <v>350</v>
      </c>
      <c r="Z2004" s="115">
        <v>0</v>
      </c>
      <c r="AA2004" s="115">
        <v>1</v>
      </c>
      <c r="AB2004" s="115">
        <v>2.5872675405218599</v>
      </c>
      <c r="AC2004" s="115">
        <v>0.38032747317014998</v>
      </c>
      <c r="AD2004" s="115">
        <v>1160.5780002336201</v>
      </c>
      <c r="AF2004" s="115">
        <v>-1</v>
      </c>
      <c r="AG2004" s="115">
        <v>-1</v>
      </c>
      <c r="AH2004" s="115">
        <v>-1</v>
      </c>
      <c r="AI2004" s="115">
        <v>-1</v>
      </c>
      <c r="AJ2004" s="115">
        <v>0</v>
      </c>
      <c r="AM2004" s="115" t="s">
        <v>348</v>
      </c>
      <c r="AN2004" s="115">
        <v>-1</v>
      </c>
      <c r="AQ2004" s="115">
        <v>610</v>
      </c>
      <c r="AR2004" s="115" t="s">
        <v>251</v>
      </c>
      <c r="AS2004" s="115" t="s">
        <v>363</v>
      </c>
      <c r="AT2004" s="115" t="s">
        <v>296</v>
      </c>
      <c r="AV2004" s="115">
        <v>131.39009149528201</v>
      </c>
      <c r="AW2004" s="115">
        <v>0.94126358489999995</v>
      </c>
    </row>
    <row r="2005" spans="1:49" x14ac:dyDescent="0.25">
      <c r="A2005" s="117">
        <v>230000</v>
      </c>
      <c r="B2005" s="117">
        <v>890000</v>
      </c>
      <c r="C2005" s="117">
        <v>890000</v>
      </c>
      <c r="D2005" s="115" t="s">
        <v>342</v>
      </c>
      <c r="E2005" s="115" t="s">
        <v>13</v>
      </c>
      <c r="F2005" s="115" t="s">
        <v>343</v>
      </c>
      <c r="G2005" s="115" t="s">
        <v>344</v>
      </c>
      <c r="H2005" s="115">
        <v>0.56000000000000005</v>
      </c>
      <c r="I2005" s="115">
        <v>0.48</v>
      </c>
      <c r="J2005" s="115" t="s">
        <v>350</v>
      </c>
      <c r="K2005" s="115">
        <v>7.9286649367050002E-2</v>
      </c>
      <c r="L2005" s="115">
        <v>3784.6574928812902</v>
      </c>
      <c r="M2005" s="115">
        <v>9.4136694786374893</v>
      </c>
      <c r="N2005" s="115">
        <v>1.38380630143377</v>
      </c>
      <c r="O2005" s="115">
        <v>0.74637831121011</v>
      </c>
      <c r="P2005" s="115">
        <v>0.1097173650137</v>
      </c>
      <c r="Q2005" s="115">
        <v>300.07281161249102</v>
      </c>
      <c r="R2005" s="115">
        <v>1210</v>
      </c>
      <c r="S2005" s="115" t="s">
        <v>353</v>
      </c>
      <c r="T2005" s="115">
        <v>1210</v>
      </c>
      <c r="U2005" s="115" t="s">
        <v>352</v>
      </c>
      <c r="V2005" s="115" t="s">
        <v>350</v>
      </c>
      <c r="Z2005" s="115">
        <v>0</v>
      </c>
      <c r="AA2005" s="115">
        <v>1</v>
      </c>
      <c r="AB2005" s="115">
        <v>0.74637831121011</v>
      </c>
      <c r="AC2005" s="115">
        <v>0.1097173650137</v>
      </c>
      <c r="AD2005" s="115">
        <v>466.32792254925698</v>
      </c>
      <c r="AF2005" s="115">
        <v>-1</v>
      </c>
      <c r="AG2005" s="115">
        <v>-1</v>
      </c>
      <c r="AH2005" s="115">
        <v>-1</v>
      </c>
      <c r="AI2005" s="115">
        <v>-1</v>
      </c>
      <c r="AJ2005" s="115">
        <v>0</v>
      </c>
      <c r="AM2005" s="115" t="s">
        <v>348</v>
      </c>
      <c r="AN2005" s="115">
        <v>-1</v>
      </c>
      <c r="AQ2005" s="115">
        <v>610</v>
      </c>
      <c r="AR2005" s="115" t="s">
        <v>251</v>
      </c>
      <c r="AS2005" s="115" t="s">
        <v>363</v>
      </c>
      <c r="AT2005" s="115" t="s">
        <v>296</v>
      </c>
      <c r="AV2005" s="115">
        <v>87.207791141327505</v>
      </c>
      <c r="AW2005" s="115">
        <v>0.37820593879999997</v>
      </c>
    </row>
    <row r="2006" spans="1:49" x14ac:dyDescent="0.25">
      <c r="A2006" s="117">
        <v>230000</v>
      </c>
      <c r="B2006" s="117">
        <v>890000</v>
      </c>
      <c r="C2006" s="117">
        <v>890000</v>
      </c>
      <c r="D2006" s="115" t="s">
        <v>342</v>
      </c>
      <c r="E2006" s="115" t="s">
        <v>13</v>
      </c>
      <c r="F2006" s="115" t="s">
        <v>343</v>
      </c>
      <c r="G2006" s="115" t="s">
        <v>344</v>
      </c>
      <c r="H2006" s="115">
        <v>0.56000000000000005</v>
      </c>
      <c r="I2006" s="115">
        <v>0.48</v>
      </c>
      <c r="J2006" s="115" t="s">
        <v>350</v>
      </c>
      <c r="K2006" s="115">
        <v>1.6053109216199999E-3</v>
      </c>
      <c r="L2006" s="115">
        <v>3784.6574928812902</v>
      </c>
      <c r="M2006" s="115">
        <v>9.4136694786374893</v>
      </c>
      <c r="N2006" s="115">
        <v>1.38380630143377</v>
      </c>
      <c r="O2006" s="115">
        <v>1.511186642663E-2</v>
      </c>
      <c r="P2006" s="115">
        <v>2.2214393691000001E-3</v>
      </c>
      <c r="Q2006" s="115">
        <v>6.0755520079360199</v>
      </c>
      <c r="R2006" s="115">
        <v>1210</v>
      </c>
      <c r="S2006" s="115" t="s">
        <v>353</v>
      </c>
      <c r="T2006" s="115">
        <v>1210</v>
      </c>
      <c r="U2006" s="115" t="s">
        <v>352</v>
      </c>
      <c r="V2006" s="115" t="s">
        <v>350</v>
      </c>
      <c r="Z2006" s="115">
        <v>0</v>
      </c>
      <c r="AA2006" s="115">
        <v>1</v>
      </c>
      <c r="AB2006" s="115">
        <v>1.511186642663E-2</v>
      </c>
      <c r="AC2006" s="115">
        <v>2.2214393691000001E-3</v>
      </c>
      <c r="AD2006" s="115">
        <v>6.0755520079366203</v>
      </c>
      <c r="AF2006" s="115">
        <v>-1</v>
      </c>
      <c r="AG2006" s="115">
        <v>-1</v>
      </c>
      <c r="AH2006" s="115">
        <v>-1</v>
      </c>
      <c r="AI2006" s="115">
        <v>-1</v>
      </c>
      <c r="AJ2006" s="115">
        <v>0</v>
      </c>
      <c r="AM2006" s="115" t="s">
        <v>348</v>
      </c>
      <c r="AN2006" s="115">
        <v>-1</v>
      </c>
      <c r="AQ2006" s="115">
        <v>610</v>
      </c>
      <c r="AR2006" s="115" t="s">
        <v>251</v>
      </c>
      <c r="AS2006" s="115" t="s">
        <v>363</v>
      </c>
      <c r="AT2006" s="115" t="s">
        <v>296</v>
      </c>
      <c r="AV2006" s="115">
        <v>21.480392410024699</v>
      </c>
      <c r="AW2006" s="115">
        <v>4.9274549999999999E-3</v>
      </c>
    </row>
    <row r="2007" spans="1:49" x14ac:dyDescent="0.25">
      <c r="A2007" s="117">
        <v>230000</v>
      </c>
      <c r="B2007" s="117">
        <v>890000</v>
      </c>
      <c r="C2007" s="117">
        <v>890000</v>
      </c>
      <c r="D2007" s="115" t="s">
        <v>342</v>
      </c>
      <c r="E2007" s="115" t="s">
        <v>13</v>
      </c>
      <c r="F2007" s="115" t="s">
        <v>343</v>
      </c>
      <c r="G2007" s="115" t="s">
        <v>344</v>
      </c>
      <c r="H2007" s="115">
        <v>0.56000000000000005</v>
      </c>
      <c r="I2007" s="115">
        <v>0.48</v>
      </c>
      <c r="J2007" s="115" t="s">
        <v>350</v>
      </c>
      <c r="K2007" s="115">
        <v>0.17945775494981001</v>
      </c>
      <c r="L2007" s="115">
        <v>3784.6574928812902</v>
      </c>
      <c r="M2007" s="115">
        <v>9.4136694786374893</v>
      </c>
      <c r="N2007" s="115">
        <v>1.38380630143377</v>
      </c>
      <c r="O2007" s="115">
        <v>1.6893559904758699</v>
      </c>
      <c r="P2007" s="115">
        <v>0.24833477214071001</v>
      </c>
      <c r="Q2007" s="115">
        <v>679.18613692646898</v>
      </c>
      <c r="R2007" s="115">
        <v>1210</v>
      </c>
      <c r="S2007" s="115" t="s">
        <v>353</v>
      </c>
      <c r="T2007" s="115">
        <v>1210</v>
      </c>
      <c r="U2007" s="115" t="s">
        <v>352</v>
      </c>
      <c r="V2007" s="115" t="s">
        <v>350</v>
      </c>
      <c r="Z2007" s="115">
        <v>0</v>
      </c>
      <c r="AA2007" s="115">
        <v>1</v>
      </c>
      <c r="AB2007" s="115">
        <v>1.6893559904758699</v>
      </c>
      <c r="AC2007" s="115">
        <v>0.24833477214071001</v>
      </c>
      <c r="AD2007" s="115">
        <v>679.18613692646898</v>
      </c>
      <c r="AF2007" s="115">
        <v>-1</v>
      </c>
      <c r="AG2007" s="115">
        <v>-1</v>
      </c>
      <c r="AH2007" s="115">
        <v>-1</v>
      </c>
      <c r="AI2007" s="115">
        <v>-1</v>
      </c>
      <c r="AJ2007" s="115">
        <v>0</v>
      </c>
      <c r="AM2007" s="115" t="s">
        <v>348</v>
      </c>
      <c r="AN2007" s="115">
        <v>-1</v>
      </c>
      <c r="AQ2007" s="115">
        <v>610</v>
      </c>
      <c r="AR2007" s="115" t="s">
        <v>251</v>
      </c>
      <c r="AS2007" s="115" t="s">
        <v>363</v>
      </c>
      <c r="AT2007" s="115" t="s">
        <v>296</v>
      </c>
      <c r="AV2007" s="115">
        <v>134.50510397740101</v>
      </c>
      <c r="AW2007" s="115">
        <v>0.55084033809999999</v>
      </c>
    </row>
    <row r="2008" spans="1:49" x14ac:dyDescent="0.25">
      <c r="A2008" s="117">
        <v>230000</v>
      </c>
      <c r="B2008" s="117">
        <v>890000</v>
      </c>
      <c r="C2008" s="117">
        <v>890000</v>
      </c>
      <c r="D2008" s="115" t="s">
        <v>342</v>
      </c>
      <c r="E2008" s="115" t="s">
        <v>13</v>
      </c>
      <c r="F2008" s="115" t="s">
        <v>343</v>
      </c>
      <c r="G2008" s="115" t="s">
        <v>344</v>
      </c>
      <c r="H2008" s="115">
        <v>0.56000000000000005</v>
      </c>
      <c r="I2008" s="115">
        <v>0.48</v>
      </c>
      <c r="J2008" s="115" t="s">
        <v>350</v>
      </c>
      <c r="K2008" s="115">
        <v>7.7124634990600002E-2</v>
      </c>
      <c r="L2008" s="115">
        <v>3784.6574918943702</v>
      </c>
      <c r="M2008" s="115">
        <v>9.4136694761826902</v>
      </c>
      <c r="N2008" s="115">
        <v>1.38380630107291</v>
      </c>
      <c r="O2008" s="115">
        <v>0.72602582227279999</v>
      </c>
      <c r="P2008" s="115">
        <v>0.10672555586795</v>
      </c>
      <c r="Q2008" s="115">
        <v>291.89032762681899</v>
      </c>
      <c r="R2008" s="115">
        <v>1210</v>
      </c>
      <c r="S2008" s="115" t="s">
        <v>353</v>
      </c>
      <c r="T2008" s="115">
        <v>1210</v>
      </c>
      <c r="U2008" s="115" t="s">
        <v>352</v>
      </c>
      <c r="V2008" s="115" t="s">
        <v>350</v>
      </c>
      <c r="Z2008" s="115">
        <v>0</v>
      </c>
      <c r="AA2008" s="115">
        <v>1</v>
      </c>
      <c r="AB2008" s="115">
        <v>0.72602582227279999</v>
      </c>
      <c r="AC2008" s="115">
        <v>0.10672555586795</v>
      </c>
      <c r="AD2008" s="115">
        <v>291.89032762682001</v>
      </c>
      <c r="AF2008" s="115">
        <v>-1</v>
      </c>
      <c r="AG2008" s="115">
        <v>-1</v>
      </c>
      <c r="AH2008" s="115">
        <v>-1</v>
      </c>
      <c r="AI2008" s="115">
        <v>-1</v>
      </c>
      <c r="AJ2008" s="115">
        <v>0</v>
      </c>
      <c r="AM2008" s="115" t="s">
        <v>348</v>
      </c>
      <c r="AN2008" s="115">
        <v>-1</v>
      </c>
      <c r="AQ2008" s="115">
        <v>610</v>
      </c>
      <c r="AR2008" s="115" t="s">
        <v>251</v>
      </c>
      <c r="AS2008" s="115" t="s">
        <v>363</v>
      </c>
      <c r="AT2008" s="115" t="s">
        <v>296</v>
      </c>
      <c r="AV2008" s="115">
        <v>70.614100185453594</v>
      </c>
      <c r="AW2008" s="115">
        <v>0.2367318148</v>
      </c>
    </row>
    <row r="2009" spans="1:49" x14ac:dyDescent="0.25">
      <c r="A2009" s="117">
        <v>230000</v>
      </c>
      <c r="B2009" s="117">
        <v>890000</v>
      </c>
      <c r="C2009" s="117">
        <v>890000</v>
      </c>
      <c r="D2009" s="115" t="s">
        <v>342</v>
      </c>
      <c r="E2009" s="115" t="s">
        <v>13</v>
      </c>
      <c r="F2009" s="115" t="s">
        <v>343</v>
      </c>
      <c r="G2009" s="115" t="s">
        <v>344</v>
      </c>
      <c r="H2009" s="115">
        <v>0.56000000000000005</v>
      </c>
      <c r="I2009" s="115">
        <v>0.48</v>
      </c>
      <c r="J2009" s="115" t="s">
        <v>350</v>
      </c>
      <c r="K2009" s="115">
        <v>0.11241291830979</v>
      </c>
      <c r="L2009" s="115">
        <v>3784.6574918943702</v>
      </c>
      <c r="M2009" s="115">
        <v>9.4136694761826902</v>
      </c>
      <c r="N2009" s="115">
        <v>1.38380630107291</v>
      </c>
      <c r="O2009" s="115">
        <v>1.0582180578214799</v>
      </c>
      <c r="P2009" s="115">
        <v>0.15555770467908001</v>
      </c>
      <c r="Q2009" s="115">
        <v>425.44439346685601</v>
      </c>
      <c r="R2009" s="115">
        <v>1210</v>
      </c>
      <c r="S2009" s="115" t="s">
        <v>353</v>
      </c>
      <c r="T2009" s="115">
        <v>1210</v>
      </c>
      <c r="U2009" s="115" t="s">
        <v>352</v>
      </c>
      <c r="V2009" s="115" t="s">
        <v>350</v>
      </c>
      <c r="Z2009" s="115">
        <v>0</v>
      </c>
      <c r="AA2009" s="115">
        <v>1</v>
      </c>
      <c r="AB2009" s="115">
        <v>1.0582180578214799</v>
      </c>
      <c r="AC2009" s="115">
        <v>0.15555770467908001</v>
      </c>
      <c r="AD2009" s="115">
        <v>425.44439346685601</v>
      </c>
      <c r="AF2009" s="115">
        <v>-1</v>
      </c>
      <c r="AG2009" s="115">
        <v>-1</v>
      </c>
      <c r="AH2009" s="115">
        <v>-1</v>
      </c>
      <c r="AI2009" s="115">
        <v>-1</v>
      </c>
      <c r="AJ2009" s="115">
        <v>0</v>
      </c>
      <c r="AM2009" s="115" t="s">
        <v>348</v>
      </c>
      <c r="AN2009" s="115">
        <v>-1</v>
      </c>
      <c r="AQ2009" s="115">
        <v>610</v>
      </c>
      <c r="AR2009" s="115" t="s">
        <v>251</v>
      </c>
      <c r="AS2009" s="115" t="s">
        <v>363</v>
      </c>
      <c r="AT2009" s="115" t="s">
        <v>296</v>
      </c>
      <c r="AV2009" s="115">
        <v>106.208148557955</v>
      </c>
      <c r="AW2009" s="115">
        <v>0.34504816989999998</v>
      </c>
    </row>
    <row r="2010" spans="1:49" x14ac:dyDescent="0.25">
      <c r="A2010" s="117">
        <v>230000</v>
      </c>
      <c r="B2010" s="117">
        <v>890000</v>
      </c>
      <c r="C2010" s="117">
        <v>890000</v>
      </c>
      <c r="D2010" s="115" t="s">
        <v>342</v>
      </c>
      <c r="E2010" s="115" t="s">
        <v>13</v>
      </c>
      <c r="F2010" s="115" t="s">
        <v>343</v>
      </c>
      <c r="G2010" s="115" t="s">
        <v>344</v>
      </c>
      <c r="H2010" s="115">
        <v>0.56000000000000005</v>
      </c>
      <c r="I2010" s="115">
        <v>0.48</v>
      </c>
      <c r="J2010" s="115" t="s">
        <v>350</v>
      </c>
      <c r="K2010" s="115">
        <v>9.5426714382569999E-2</v>
      </c>
      <c r="L2010" s="115">
        <v>3784.6574918943702</v>
      </c>
      <c r="M2010" s="115">
        <v>9.4136694761826902</v>
      </c>
      <c r="N2010" s="115">
        <v>1.38380630107291</v>
      </c>
      <c r="O2010" s="115">
        <v>0.89831554839562999</v>
      </c>
      <c r="P2010" s="115">
        <v>0.13205208865328999</v>
      </c>
      <c r="Q2010" s="115">
        <v>361.15742951486902</v>
      </c>
      <c r="R2010" s="115">
        <v>1210</v>
      </c>
      <c r="S2010" s="115" t="s">
        <v>353</v>
      </c>
      <c r="T2010" s="115">
        <v>1210</v>
      </c>
      <c r="U2010" s="115" t="s">
        <v>352</v>
      </c>
      <c r="V2010" s="115" t="s">
        <v>350</v>
      </c>
      <c r="Z2010" s="115">
        <v>0</v>
      </c>
      <c r="AA2010" s="115">
        <v>1</v>
      </c>
      <c r="AB2010" s="115">
        <v>0.89831554839562999</v>
      </c>
      <c r="AC2010" s="115">
        <v>0.13205208865328999</v>
      </c>
      <c r="AD2010" s="115">
        <v>361.15742951486902</v>
      </c>
      <c r="AF2010" s="115">
        <v>-1</v>
      </c>
      <c r="AG2010" s="115">
        <v>-1</v>
      </c>
      <c r="AH2010" s="115">
        <v>-1</v>
      </c>
      <c r="AI2010" s="115">
        <v>-1</v>
      </c>
      <c r="AJ2010" s="115">
        <v>0</v>
      </c>
      <c r="AM2010" s="115" t="s">
        <v>348</v>
      </c>
      <c r="AN2010" s="115">
        <v>-1</v>
      </c>
      <c r="AQ2010" s="115">
        <v>610</v>
      </c>
      <c r="AR2010" s="115" t="s">
        <v>251</v>
      </c>
      <c r="AS2010" s="115" t="s">
        <v>363</v>
      </c>
      <c r="AT2010" s="115" t="s">
        <v>296</v>
      </c>
      <c r="AV2010" s="115">
        <v>77.673845049636398</v>
      </c>
      <c r="AW2010" s="115">
        <v>0.29290951300000001</v>
      </c>
    </row>
    <row r="2011" spans="1:49" x14ac:dyDescent="0.25">
      <c r="A2011" s="117">
        <v>230000</v>
      </c>
      <c r="B2011" s="117">
        <v>890000</v>
      </c>
      <c r="C2011" s="117">
        <v>890000</v>
      </c>
      <c r="D2011" s="115" t="s">
        <v>342</v>
      </c>
      <c r="E2011" s="115" t="s">
        <v>13</v>
      </c>
      <c r="F2011" s="115" t="s">
        <v>343</v>
      </c>
      <c r="G2011" s="115" t="s">
        <v>344</v>
      </c>
      <c r="H2011" s="115">
        <v>0.56000000000000005</v>
      </c>
      <c r="I2011" s="115">
        <v>0.48</v>
      </c>
      <c r="J2011" s="115" t="s">
        <v>350</v>
      </c>
      <c r="K2011" s="115">
        <v>1.229177433862E-2</v>
      </c>
      <c r="L2011" s="115">
        <v>3784.6574918943702</v>
      </c>
      <c r="M2011" s="115">
        <v>9.4136694761826902</v>
      </c>
      <c r="N2011" s="115">
        <v>1.38380630107291</v>
      </c>
      <c r="O2011" s="115">
        <v>0.11571070089964</v>
      </c>
      <c r="P2011" s="115">
        <v>1.7009434781149999E-2</v>
      </c>
      <c r="Q2011" s="115">
        <v>46.520155839352</v>
      </c>
      <c r="R2011" s="115">
        <v>1210</v>
      </c>
      <c r="S2011" s="115" t="s">
        <v>353</v>
      </c>
      <c r="T2011" s="115">
        <v>1210</v>
      </c>
      <c r="U2011" s="115" t="s">
        <v>352</v>
      </c>
      <c r="V2011" s="115" t="s">
        <v>350</v>
      </c>
      <c r="Z2011" s="115">
        <v>0</v>
      </c>
      <c r="AA2011" s="115">
        <v>1</v>
      </c>
      <c r="AB2011" s="115">
        <v>0.11571070089964</v>
      </c>
      <c r="AC2011" s="115">
        <v>1.7009434781149999E-2</v>
      </c>
      <c r="AD2011" s="115">
        <v>46.520155839352</v>
      </c>
      <c r="AF2011" s="115">
        <v>-1</v>
      </c>
      <c r="AG2011" s="115">
        <v>-1</v>
      </c>
      <c r="AH2011" s="115">
        <v>-1</v>
      </c>
      <c r="AI2011" s="115">
        <v>-1</v>
      </c>
      <c r="AJ2011" s="115">
        <v>0</v>
      </c>
      <c r="AM2011" s="115" t="s">
        <v>348</v>
      </c>
      <c r="AN2011" s="115">
        <v>-1</v>
      </c>
      <c r="AQ2011" s="115">
        <v>610</v>
      </c>
      <c r="AR2011" s="115" t="s">
        <v>251</v>
      </c>
      <c r="AS2011" s="115" t="s">
        <v>363</v>
      </c>
      <c r="AT2011" s="115" t="s">
        <v>296</v>
      </c>
      <c r="AV2011" s="115">
        <v>30.468815836314</v>
      </c>
      <c r="AW2011" s="115">
        <v>3.7729242400000002E-2</v>
      </c>
    </row>
    <row r="2012" spans="1:49" x14ac:dyDescent="0.25">
      <c r="A2012" s="117">
        <v>230000</v>
      </c>
      <c r="B2012" s="117">
        <v>890000</v>
      </c>
      <c r="C2012" s="117">
        <v>890000</v>
      </c>
      <c r="D2012" s="115" t="s">
        <v>342</v>
      </c>
      <c r="E2012" s="115" t="s">
        <v>13</v>
      </c>
      <c r="F2012" s="115" t="s">
        <v>343</v>
      </c>
      <c r="G2012" s="115" t="s">
        <v>344</v>
      </c>
      <c r="H2012" s="115">
        <v>0.56000000000000005</v>
      </c>
      <c r="I2012" s="115">
        <v>0.48</v>
      </c>
      <c r="J2012" s="115" t="s">
        <v>350</v>
      </c>
      <c r="K2012" s="115">
        <v>0.32050741180740999</v>
      </c>
      <c r="L2012" s="115">
        <v>3784.6574918943702</v>
      </c>
      <c r="M2012" s="115">
        <v>9.4136694761826902</v>
      </c>
      <c r="N2012" s="115">
        <v>1.38380630107291</v>
      </c>
      <c r="O2012" s="115">
        <v>3.0171508394217601</v>
      </c>
      <c r="P2012" s="115">
        <v>0.44352017599966997</v>
      </c>
      <c r="Q2012" s="115">
        <v>1213.01077730459</v>
      </c>
      <c r="R2012" s="115">
        <v>1210</v>
      </c>
      <c r="S2012" s="115" t="s">
        <v>353</v>
      </c>
      <c r="T2012" s="115">
        <v>1210</v>
      </c>
      <c r="U2012" s="115" t="s">
        <v>352</v>
      </c>
      <c r="V2012" s="115" t="s">
        <v>350</v>
      </c>
      <c r="Z2012" s="115">
        <v>0</v>
      </c>
      <c r="AA2012" s="115">
        <v>1</v>
      </c>
      <c r="AB2012" s="115">
        <v>3.0171508394217601</v>
      </c>
      <c r="AC2012" s="115">
        <v>0.44352017599966997</v>
      </c>
      <c r="AD2012" s="115">
        <v>1213.01077730459</v>
      </c>
      <c r="AF2012" s="115">
        <v>-1</v>
      </c>
      <c r="AG2012" s="115">
        <v>-1</v>
      </c>
      <c r="AH2012" s="115">
        <v>-1</v>
      </c>
      <c r="AI2012" s="115">
        <v>-1</v>
      </c>
      <c r="AJ2012" s="115">
        <v>0</v>
      </c>
      <c r="AM2012" s="115" t="s">
        <v>348</v>
      </c>
      <c r="AN2012" s="115">
        <v>-1</v>
      </c>
      <c r="AQ2012" s="115">
        <v>610</v>
      </c>
      <c r="AR2012" s="115" t="s">
        <v>251</v>
      </c>
      <c r="AS2012" s="115" t="s">
        <v>363</v>
      </c>
      <c r="AT2012" s="115" t="s">
        <v>296</v>
      </c>
      <c r="AV2012" s="115">
        <v>186.483397017557</v>
      </c>
      <c r="AW2012" s="115">
        <v>0.98378814059999997</v>
      </c>
    </row>
    <row r="2013" spans="1:49" x14ac:dyDescent="0.25">
      <c r="A2013" s="117">
        <v>230000</v>
      </c>
      <c r="B2013" s="117">
        <v>890000</v>
      </c>
      <c r="C2013" s="117">
        <v>890000</v>
      </c>
      <c r="D2013" s="115" t="s">
        <v>342</v>
      </c>
      <c r="E2013" s="115" t="s">
        <v>13</v>
      </c>
      <c r="F2013" s="115" t="s">
        <v>343</v>
      </c>
      <c r="G2013" s="115" t="s">
        <v>344</v>
      </c>
      <c r="H2013" s="115">
        <v>0.56000000000000005</v>
      </c>
      <c r="I2013" s="115">
        <v>0.48</v>
      </c>
      <c r="J2013" s="115" t="s">
        <v>350</v>
      </c>
      <c r="K2013" s="115">
        <v>0.21562772377784001</v>
      </c>
      <c r="L2013" s="115">
        <v>3794.5646113429998</v>
      </c>
      <c r="M2013" s="115">
        <v>9.4368201478592102</v>
      </c>
      <c r="N2013" s="115">
        <v>1.38715865315864</v>
      </c>
      <c r="O2013" s="115">
        <v>2.0348400481838098</v>
      </c>
      <c r="P2013" s="115">
        <v>0.29910986289934</v>
      </c>
      <c r="Q2013" s="115">
        <v>818.21332987186702</v>
      </c>
      <c r="R2013" s="115">
        <v>1200</v>
      </c>
      <c r="S2013" s="115" t="s">
        <v>351</v>
      </c>
      <c r="T2013" s="115">
        <v>1200</v>
      </c>
      <c r="U2013" s="115" t="s">
        <v>352</v>
      </c>
      <c r="V2013" s="115" t="s">
        <v>350</v>
      </c>
      <c r="Z2013" s="115">
        <v>0</v>
      </c>
      <c r="AA2013" s="115">
        <v>1</v>
      </c>
      <c r="AB2013" s="115">
        <v>2.0348400481838098</v>
      </c>
      <c r="AC2013" s="115">
        <v>0.29910986289934</v>
      </c>
      <c r="AD2013" s="115">
        <v>818.21332987186702</v>
      </c>
      <c r="AF2013" s="115">
        <v>-1</v>
      </c>
      <c r="AG2013" s="115">
        <v>-1</v>
      </c>
      <c r="AH2013" s="115">
        <v>-1</v>
      </c>
      <c r="AI2013" s="115">
        <v>-1</v>
      </c>
      <c r="AJ2013" s="115">
        <v>0</v>
      </c>
      <c r="AM2013" s="115" t="s">
        <v>348</v>
      </c>
      <c r="AN2013" s="115">
        <v>-1</v>
      </c>
      <c r="AQ2013" s="115">
        <v>610</v>
      </c>
      <c r="AR2013" s="115" t="s">
        <v>251</v>
      </c>
      <c r="AS2013" s="115" t="s">
        <v>363</v>
      </c>
      <c r="AT2013" s="115" t="s">
        <v>296</v>
      </c>
      <c r="AV2013" s="115">
        <v>162.62296508009501</v>
      </c>
      <c r="AW2013" s="115">
        <v>0.66359556360000005</v>
      </c>
    </row>
    <row r="2014" spans="1:49" x14ac:dyDescent="0.25">
      <c r="A2014" s="117">
        <v>230000</v>
      </c>
      <c r="B2014" s="117">
        <v>890000</v>
      </c>
      <c r="C2014" s="117">
        <v>890000</v>
      </c>
      <c r="D2014" s="115" t="s">
        <v>342</v>
      </c>
      <c r="E2014" s="115" t="s">
        <v>13</v>
      </c>
      <c r="F2014" s="115" t="s">
        <v>343</v>
      </c>
      <c r="G2014" s="115" t="s">
        <v>344</v>
      </c>
      <c r="H2014" s="115">
        <v>0.56000000000000005</v>
      </c>
      <c r="I2014" s="115">
        <v>0.48</v>
      </c>
      <c r="J2014" s="115" t="s">
        <v>350</v>
      </c>
      <c r="K2014" s="115">
        <v>6.4983064959069997E-2</v>
      </c>
      <c r="L2014" s="115">
        <v>3794.5646113429998</v>
      </c>
      <c r="M2014" s="115">
        <v>9.4368201478592102</v>
      </c>
      <c r="N2014" s="115">
        <v>1.38715865315864</v>
      </c>
      <c r="O2014" s="115">
        <v>0.61323349667542004</v>
      </c>
      <c r="P2014" s="115">
        <v>9.0141820866739997E-2</v>
      </c>
      <c r="Q2014" s="115">
        <v>246.58243863030199</v>
      </c>
      <c r="R2014" s="115">
        <v>1210</v>
      </c>
      <c r="S2014" s="115" t="s">
        <v>353</v>
      </c>
      <c r="T2014" s="115">
        <v>1210</v>
      </c>
      <c r="U2014" s="115" t="s">
        <v>352</v>
      </c>
      <c r="V2014" s="115" t="s">
        <v>350</v>
      </c>
      <c r="Z2014" s="115">
        <v>0</v>
      </c>
      <c r="AA2014" s="115">
        <v>1</v>
      </c>
      <c r="AB2014" s="115">
        <v>0.61323349667542004</v>
      </c>
      <c r="AC2014" s="115">
        <v>9.0141820866739997E-2</v>
      </c>
      <c r="AD2014" s="115">
        <v>246.5824386303</v>
      </c>
      <c r="AF2014" s="115">
        <v>-1</v>
      </c>
      <c r="AG2014" s="115">
        <v>-1</v>
      </c>
      <c r="AH2014" s="115">
        <v>-1</v>
      </c>
      <c r="AI2014" s="115">
        <v>-1</v>
      </c>
      <c r="AJ2014" s="115">
        <v>0</v>
      </c>
      <c r="AM2014" s="115" t="s">
        <v>348</v>
      </c>
      <c r="AN2014" s="115">
        <v>-1</v>
      </c>
      <c r="AQ2014" s="115">
        <v>610</v>
      </c>
      <c r="AR2014" s="115" t="s">
        <v>251</v>
      </c>
      <c r="AS2014" s="115" t="s">
        <v>363</v>
      </c>
      <c r="AT2014" s="115" t="s">
        <v>296</v>
      </c>
      <c r="AV2014" s="115">
        <v>65.3764870106057</v>
      </c>
      <c r="AW2014" s="115">
        <v>0.1999857572</v>
      </c>
    </row>
    <row r="2015" spans="1:49" x14ac:dyDescent="0.25">
      <c r="A2015" s="117">
        <v>230000</v>
      </c>
      <c r="B2015" s="117">
        <v>890000</v>
      </c>
      <c r="C2015" s="117">
        <v>890000</v>
      </c>
      <c r="D2015" s="115" t="s">
        <v>342</v>
      </c>
      <c r="E2015" s="115" t="s">
        <v>13</v>
      </c>
      <c r="F2015" s="115" t="s">
        <v>343</v>
      </c>
      <c r="G2015" s="115" t="s">
        <v>344</v>
      </c>
      <c r="H2015" s="115">
        <v>0.56000000000000005</v>
      </c>
      <c r="I2015" s="115">
        <v>0.48</v>
      </c>
      <c r="J2015" s="115" t="s">
        <v>350</v>
      </c>
      <c r="K2015" s="115">
        <v>0.21191270935048001</v>
      </c>
      <c r="L2015" s="115">
        <v>3794.5646113429998</v>
      </c>
      <c r="M2015" s="115">
        <v>9.4368201478592102</v>
      </c>
      <c r="N2015" s="115">
        <v>1.38715865315864</v>
      </c>
      <c r="O2015" s="115">
        <v>1.9997821251860499</v>
      </c>
      <c r="P2015" s="115">
        <v>0.29395654848981001</v>
      </c>
      <c r="Q2015" s="115">
        <v>804.11646759515202</v>
      </c>
      <c r="R2015" s="115">
        <v>1210</v>
      </c>
      <c r="S2015" s="115" t="s">
        <v>353</v>
      </c>
      <c r="T2015" s="115">
        <v>1210</v>
      </c>
      <c r="U2015" s="115" t="s">
        <v>352</v>
      </c>
      <c r="V2015" s="115" t="s">
        <v>350</v>
      </c>
      <c r="Z2015" s="115">
        <v>0</v>
      </c>
      <c r="AA2015" s="115">
        <v>1</v>
      </c>
      <c r="AB2015" s="115">
        <v>1.9997821251860499</v>
      </c>
      <c r="AC2015" s="115">
        <v>0.29395654848981001</v>
      </c>
      <c r="AD2015" s="115">
        <v>804.11646759515202</v>
      </c>
      <c r="AF2015" s="115">
        <v>-1</v>
      </c>
      <c r="AG2015" s="115">
        <v>-1</v>
      </c>
      <c r="AH2015" s="115">
        <v>-1</v>
      </c>
      <c r="AI2015" s="115">
        <v>-1</v>
      </c>
      <c r="AJ2015" s="115">
        <v>0</v>
      </c>
      <c r="AM2015" s="115" t="s">
        <v>348</v>
      </c>
      <c r="AN2015" s="115">
        <v>-1</v>
      </c>
      <c r="AQ2015" s="115">
        <v>610</v>
      </c>
      <c r="AR2015" s="115" t="s">
        <v>251</v>
      </c>
      <c r="AS2015" s="115" t="s">
        <v>363</v>
      </c>
      <c r="AT2015" s="115" t="s">
        <v>296</v>
      </c>
      <c r="AV2015" s="115">
        <v>124.923773988451</v>
      </c>
      <c r="AW2015" s="115">
        <v>0.65216258520000003</v>
      </c>
    </row>
    <row r="2016" spans="1:49" x14ac:dyDescent="0.25">
      <c r="A2016" s="117">
        <v>230000</v>
      </c>
      <c r="B2016" s="117">
        <v>890000</v>
      </c>
      <c r="C2016" s="117">
        <v>890000</v>
      </c>
      <c r="D2016" s="115" t="s">
        <v>342</v>
      </c>
      <c r="E2016" s="115" t="s">
        <v>13</v>
      </c>
      <c r="F2016" s="115" t="s">
        <v>343</v>
      </c>
      <c r="G2016" s="115" t="s">
        <v>344</v>
      </c>
      <c r="H2016" s="115">
        <v>0.56000000000000005</v>
      </c>
      <c r="I2016" s="115">
        <v>0.48</v>
      </c>
      <c r="J2016" s="115" t="s">
        <v>350</v>
      </c>
      <c r="K2016" s="115">
        <v>0.1075766314858</v>
      </c>
      <c r="L2016" s="115">
        <v>3794.5646113429998</v>
      </c>
      <c r="M2016" s="115">
        <v>9.4368201478592102</v>
      </c>
      <c r="N2016" s="115">
        <v>1.38715865315864</v>
      </c>
      <c r="O2016" s="115">
        <v>1.0151813234440801</v>
      </c>
      <c r="P2016" s="115">
        <v>0.14922585524318999</v>
      </c>
      <c r="Q2016" s="115">
        <v>408.20647884352701</v>
      </c>
      <c r="R2016" s="115">
        <v>1210</v>
      </c>
      <c r="S2016" s="115" t="s">
        <v>353</v>
      </c>
      <c r="T2016" s="115">
        <v>1210</v>
      </c>
      <c r="U2016" s="115" t="s">
        <v>352</v>
      </c>
      <c r="V2016" s="115" t="s">
        <v>350</v>
      </c>
      <c r="Z2016" s="115">
        <v>0</v>
      </c>
      <c r="AA2016" s="115">
        <v>1</v>
      </c>
      <c r="AB2016" s="115">
        <v>1.0151813234440801</v>
      </c>
      <c r="AC2016" s="115">
        <v>0.14922585524318999</v>
      </c>
      <c r="AD2016" s="115">
        <v>408.20647884352701</v>
      </c>
      <c r="AF2016" s="115">
        <v>-1</v>
      </c>
      <c r="AG2016" s="115">
        <v>-1</v>
      </c>
      <c r="AH2016" s="115">
        <v>-1</v>
      </c>
      <c r="AI2016" s="115">
        <v>-1</v>
      </c>
      <c r="AJ2016" s="115">
        <v>0</v>
      </c>
      <c r="AM2016" s="115" t="s">
        <v>348</v>
      </c>
      <c r="AN2016" s="115">
        <v>-1</v>
      </c>
      <c r="AQ2016" s="115">
        <v>610</v>
      </c>
      <c r="AR2016" s="115" t="s">
        <v>251</v>
      </c>
      <c r="AS2016" s="115" t="s">
        <v>363</v>
      </c>
      <c r="AT2016" s="115" t="s">
        <v>296</v>
      </c>
      <c r="AV2016" s="115">
        <v>88.570845985025201</v>
      </c>
      <c r="AW2016" s="115">
        <v>0.3310677038</v>
      </c>
    </row>
    <row r="2017" spans="1:49" x14ac:dyDescent="0.25">
      <c r="A2017" s="117">
        <v>230000</v>
      </c>
      <c r="B2017" s="117">
        <v>890000</v>
      </c>
      <c r="C2017" s="117">
        <v>890000</v>
      </c>
      <c r="D2017" s="115" t="s">
        <v>342</v>
      </c>
      <c r="E2017" s="115" t="s">
        <v>13</v>
      </c>
      <c r="F2017" s="115" t="s">
        <v>343</v>
      </c>
      <c r="G2017" s="115" t="s">
        <v>344</v>
      </c>
      <c r="H2017" s="115">
        <v>0.56000000000000005</v>
      </c>
      <c r="I2017" s="115">
        <v>0.48</v>
      </c>
      <c r="J2017" s="115" t="s">
        <v>350</v>
      </c>
      <c r="K2017" s="115">
        <v>1.7663323887580001E-2</v>
      </c>
      <c r="L2017" s="115">
        <v>3794.5646113429998</v>
      </c>
      <c r="M2017" s="115">
        <v>9.4368201478592102</v>
      </c>
      <c r="N2017" s="115">
        <v>1.38715865315864</v>
      </c>
      <c r="O2017" s="115">
        <v>0.16668561074051</v>
      </c>
      <c r="P2017" s="115">
        <v>2.4501832574200001E-2</v>
      </c>
      <c r="Q2017" s="115">
        <v>67.0246237425158</v>
      </c>
      <c r="R2017" s="115">
        <v>1210</v>
      </c>
      <c r="S2017" s="115" t="s">
        <v>353</v>
      </c>
      <c r="T2017" s="115">
        <v>1210</v>
      </c>
      <c r="U2017" s="115" t="s">
        <v>352</v>
      </c>
      <c r="V2017" s="115" t="s">
        <v>350</v>
      </c>
      <c r="Z2017" s="115">
        <v>0</v>
      </c>
      <c r="AA2017" s="115">
        <v>1</v>
      </c>
      <c r="AB2017" s="115">
        <v>0.16668561074051</v>
      </c>
      <c r="AC2017" s="115">
        <v>2.4501832574200001E-2</v>
      </c>
      <c r="AD2017" s="115">
        <v>67.024623742517306</v>
      </c>
      <c r="AF2017" s="115">
        <v>-1</v>
      </c>
      <c r="AG2017" s="115">
        <v>-1</v>
      </c>
      <c r="AH2017" s="115">
        <v>-1</v>
      </c>
      <c r="AI2017" s="115">
        <v>-1</v>
      </c>
      <c r="AJ2017" s="115">
        <v>0</v>
      </c>
      <c r="AM2017" s="115" t="s">
        <v>348</v>
      </c>
      <c r="AN2017" s="115">
        <v>-1</v>
      </c>
      <c r="AQ2017" s="115">
        <v>610</v>
      </c>
      <c r="AR2017" s="115" t="s">
        <v>251</v>
      </c>
      <c r="AS2017" s="115" t="s">
        <v>363</v>
      </c>
      <c r="AT2017" s="115" t="s">
        <v>296</v>
      </c>
      <c r="AV2017" s="115">
        <v>45.195659452256898</v>
      </c>
      <c r="AW2017" s="115">
        <v>5.4358981100000002E-2</v>
      </c>
    </row>
    <row r="2018" spans="1:49" x14ac:dyDescent="0.25">
      <c r="A2018" s="117">
        <v>230000</v>
      </c>
      <c r="B2018" s="117">
        <v>890000</v>
      </c>
      <c r="C2018" s="117">
        <v>890000</v>
      </c>
      <c r="D2018" s="115" t="s">
        <v>342</v>
      </c>
      <c r="E2018" s="115" t="s">
        <v>13</v>
      </c>
      <c r="F2018" s="115" t="s">
        <v>343</v>
      </c>
      <c r="G2018" s="115" t="s">
        <v>344</v>
      </c>
      <c r="H2018" s="115">
        <v>0.56000000000000005</v>
      </c>
      <c r="I2018" s="115">
        <v>0.48</v>
      </c>
      <c r="J2018" s="115" t="s">
        <v>350</v>
      </c>
      <c r="K2018" s="115">
        <v>8.1657598961159997E-2</v>
      </c>
      <c r="L2018" s="115">
        <v>3777.8478526489198</v>
      </c>
      <c r="M2018" s="115">
        <v>9.3977177870610102</v>
      </c>
      <c r="N2018" s="115">
        <v>1.38149498567566</v>
      </c>
      <c r="O2018" s="115">
        <v>0.76739507020598996</v>
      </c>
      <c r="P2018" s="115">
        <v>0.11280956350715</v>
      </c>
      <c r="Q2018" s="115">
        <v>308.48998488788902</v>
      </c>
      <c r="R2018" s="115">
        <v>1200</v>
      </c>
      <c r="S2018" s="115" t="s">
        <v>351</v>
      </c>
      <c r="T2018" s="115">
        <v>1200</v>
      </c>
      <c r="U2018" s="115" t="s">
        <v>352</v>
      </c>
      <c r="V2018" s="115" t="s">
        <v>350</v>
      </c>
      <c r="Z2018" s="115">
        <v>0</v>
      </c>
      <c r="AA2018" s="115">
        <v>1</v>
      </c>
      <c r="AB2018" s="115">
        <v>0.76739507020598996</v>
      </c>
      <c r="AC2018" s="115">
        <v>0.11280956350715</v>
      </c>
      <c r="AD2018" s="115">
        <v>416.19175298167301</v>
      </c>
      <c r="AF2018" s="115">
        <v>-1</v>
      </c>
      <c r="AG2018" s="115">
        <v>-1</v>
      </c>
      <c r="AH2018" s="115">
        <v>-1</v>
      </c>
      <c r="AI2018" s="115">
        <v>-1</v>
      </c>
      <c r="AJ2018" s="115">
        <v>0</v>
      </c>
      <c r="AM2018" s="115" t="s">
        <v>348</v>
      </c>
      <c r="AN2018" s="115">
        <v>-1</v>
      </c>
      <c r="AQ2018" s="115">
        <v>610</v>
      </c>
      <c r="AR2018" s="115" t="s">
        <v>251</v>
      </c>
      <c r="AS2018" s="115" t="s">
        <v>363</v>
      </c>
      <c r="AT2018" s="115" t="s">
        <v>296</v>
      </c>
      <c r="AV2018" s="115">
        <v>88.544514736126899</v>
      </c>
      <c r="AW2018" s="115">
        <v>0.33754400080000002</v>
      </c>
    </row>
    <row r="2019" spans="1:49" x14ac:dyDescent="0.25">
      <c r="A2019" s="117">
        <v>230000</v>
      </c>
      <c r="B2019" s="117">
        <v>890000</v>
      </c>
      <c r="C2019" s="117">
        <v>890000</v>
      </c>
      <c r="D2019" s="115" t="s">
        <v>342</v>
      </c>
      <c r="E2019" s="115" t="s">
        <v>13</v>
      </c>
      <c r="F2019" s="115" t="s">
        <v>343</v>
      </c>
      <c r="G2019" s="115" t="s">
        <v>344</v>
      </c>
      <c r="H2019" s="115">
        <v>0.56000000000000005</v>
      </c>
      <c r="I2019" s="115">
        <v>0.48</v>
      </c>
      <c r="J2019" s="115" t="s">
        <v>350</v>
      </c>
      <c r="K2019" s="115">
        <v>9.1008617678949993E-2</v>
      </c>
      <c r="L2019" s="115">
        <v>3777.8478526489198</v>
      </c>
      <c r="M2019" s="115">
        <v>9.3977177870610102</v>
      </c>
      <c r="N2019" s="115">
        <v>1.38149498567566</v>
      </c>
      <c r="O2019" s="115">
        <v>0.85527330513732003</v>
      </c>
      <c r="P2019" s="115">
        <v>0.12572794897674</v>
      </c>
      <c r="Q2019" s="115">
        <v>343.81671087097499</v>
      </c>
      <c r="R2019" s="115">
        <v>1210</v>
      </c>
      <c r="S2019" s="115" t="s">
        <v>353</v>
      </c>
      <c r="T2019" s="115">
        <v>1210</v>
      </c>
      <c r="U2019" s="115" t="s">
        <v>352</v>
      </c>
      <c r="V2019" s="115" t="s">
        <v>350</v>
      </c>
      <c r="Z2019" s="115">
        <v>0</v>
      </c>
      <c r="AA2019" s="115">
        <v>1</v>
      </c>
      <c r="AB2019" s="115">
        <v>0.85527330513732003</v>
      </c>
      <c r="AC2019" s="115">
        <v>0.12572794897674</v>
      </c>
      <c r="AD2019" s="115">
        <v>343.81671087097499</v>
      </c>
      <c r="AF2019" s="115">
        <v>-1</v>
      </c>
      <c r="AG2019" s="115">
        <v>-1</v>
      </c>
      <c r="AH2019" s="115">
        <v>-1</v>
      </c>
      <c r="AI2019" s="115">
        <v>-1</v>
      </c>
      <c r="AJ2019" s="115">
        <v>0</v>
      </c>
      <c r="AM2019" s="115" t="s">
        <v>348</v>
      </c>
      <c r="AN2019" s="115">
        <v>-1</v>
      </c>
      <c r="AQ2019" s="115">
        <v>610</v>
      </c>
      <c r="AR2019" s="115" t="s">
        <v>251</v>
      </c>
      <c r="AS2019" s="115" t="s">
        <v>363</v>
      </c>
      <c r="AT2019" s="115" t="s">
        <v>296</v>
      </c>
      <c r="AV2019" s="115">
        <v>91.591241042230493</v>
      </c>
      <c r="AW2019" s="115">
        <v>0.27884566979999997</v>
      </c>
    </row>
    <row r="2020" spans="1:49" x14ac:dyDescent="0.25">
      <c r="A2020" s="117">
        <v>230000</v>
      </c>
      <c r="B2020" s="117">
        <v>890000</v>
      </c>
      <c r="C2020" s="117">
        <v>890000</v>
      </c>
      <c r="D2020" s="115" t="s">
        <v>342</v>
      </c>
      <c r="E2020" s="115" t="s">
        <v>13</v>
      </c>
      <c r="F2020" s="115" t="s">
        <v>343</v>
      </c>
      <c r="G2020" s="115" t="s">
        <v>344</v>
      </c>
      <c r="H2020" s="115">
        <v>0.56000000000000005</v>
      </c>
      <c r="I2020" s="115">
        <v>0.48</v>
      </c>
      <c r="J2020" s="115" t="s">
        <v>350</v>
      </c>
      <c r="K2020" s="115">
        <v>9.7709012380929994E-2</v>
      </c>
      <c r="L2020" s="115">
        <v>3777.8478526489198</v>
      </c>
      <c r="M2020" s="115">
        <v>9.3977177870610102</v>
      </c>
      <c r="N2020" s="115">
        <v>1.38149498567566</v>
      </c>
      <c r="O2020" s="115">
        <v>0.91824172360844003</v>
      </c>
      <c r="P2020" s="115">
        <v>0.13498451065957001</v>
      </c>
      <c r="Q2020" s="115">
        <v>369.129782607751</v>
      </c>
      <c r="R2020" s="115">
        <v>1210</v>
      </c>
      <c r="S2020" s="115" t="s">
        <v>353</v>
      </c>
      <c r="T2020" s="115">
        <v>1210</v>
      </c>
      <c r="U2020" s="115" t="s">
        <v>352</v>
      </c>
      <c r="V2020" s="115" t="s">
        <v>350</v>
      </c>
      <c r="Z2020" s="115">
        <v>0</v>
      </c>
      <c r="AA2020" s="115">
        <v>1</v>
      </c>
      <c r="AB2020" s="115">
        <v>0.91824172360844003</v>
      </c>
      <c r="AC2020" s="115">
        <v>0.13498451065957001</v>
      </c>
      <c r="AD2020" s="115">
        <v>514.448130323604</v>
      </c>
      <c r="AF2020" s="115">
        <v>-1</v>
      </c>
      <c r="AG2020" s="115">
        <v>-1</v>
      </c>
      <c r="AH2020" s="115">
        <v>-1</v>
      </c>
      <c r="AI2020" s="115">
        <v>-1</v>
      </c>
      <c r="AJ2020" s="115">
        <v>0</v>
      </c>
      <c r="AM2020" s="115" t="s">
        <v>348</v>
      </c>
      <c r="AN2020" s="115">
        <v>-1</v>
      </c>
      <c r="AQ2020" s="115">
        <v>610</v>
      </c>
      <c r="AR2020" s="115" t="s">
        <v>251</v>
      </c>
      <c r="AS2020" s="115" t="s">
        <v>363</v>
      </c>
      <c r="AT2020" s="115" t="s">
        <v>296</v>
      </c>
      <c r="AV2020" s="115">
        <v>94.521491587720405</v>
      </c>
      <c r="AW2020" s="115">
        <v>0.41723287129999997</v>
      </c>
    </row>
    <row r="2021" spans="1:49" x14ac:dyDescent="0.25">
      <c r="A2021" s="117">
        <v>230000</v>
      </c>
      <c r="B2021" s="117">
        <v>890000</v>
      </c>
      <c r="C2021" s="117">
        <v>890000</v>
      </c>
      <c r="D2021" s="115" t="s">
        <v>342</v>
      </c>
      <c r="E2021" s="115" t="s">
        <v>13</v>
      </c>
      <c r="F2021" s="115" t="s">
        <v>343</v>
      </c>
      <c r="G2021" s="115" t="s">
        <v>344</v>
      </c>
      <c r="H2021" s="115">
        <v>0.56000000000000005</v>
      </c>
      <c r="I2021" s="115">
        <v>0.48</v>
      </c>
      <c r="J2021" s="115" t="s">
        <v>350</v>
      </c>
      <c r="K2021" s="115">
        <v>0.12811045438466001</v>
      </c>
      <c r="L2021" s="115">
        <v>3791.0437913352198</v>
      </c>
      <c r="M2021" s="115">
        <v>9.4285845581204892</v>
      </c>
      <c r="N2021" s="115">
        <v>1.3859657931832701</v>
      </c>
      <c r="O2021" s="115">
        <v>1.2079002519450099</v>
      </c>
      <c r="P2021" s="115">
        <v>0.17755670752630001</v>
      </c>
      <c r="Q2021" s="115">
        <v>485.672342700103</v>
      </c>
      <c r="R2021" s="115">
        <v>1200</v>
      </c>
      <c r="S2021" s="115" t="s">
        <v>351</v>
      </c>
      <c r="T2021" s="115">
        <v>1200</v>
      </c>
      <c r="U2021" s="115" t="s">
        <v>352</v>
      </c>
      <c r="V2021" s="115" t="s">
        <v>350</v>
      </c>
      <c r="Z2021" s="115">
        <v>0</v>
      </c>
      <c r="AA2021" s="115">
        <v>1</v>
      </c>
      <c r="AB2021" s="115">
        <v>1.2079002519450099</v>
      </c>
      <c r="AC2021" s="115">
        <v>0.17755670752630001</v>
      </c>
      <c r="AD2021" s="115">
        <v>485.672342700103</v>
      </c>
      <c r="AF2021" s="115">
        <v>-1</v>
      </c>
      <c r="AG2021" s="115">
        <v>-1</v>
      </c>
      <c r="AH2021" s="115">
        <v>-1</v>
      </c>
      <c r="AI2021" s="115">
        <v>-1</v>
      </c>
      <c r="AJ2021" s="115">
        <v>0</v>
      </c>
      <c r="AM2021" s="115" t="s">
        <v>348</v>
      </c>
      <c r="AN2021" s="115">
        <v>-1</v>
      </c>
      <c r="AQ2021" s="115">
        <v>610</v>
      </c>
      <c r="AR2021" s="115" t="s">
        <v>251</v>
      </c>
      <c r="AS2021" s="115" t="s">
        <v>363</v>
      </c>
      <c r="AT2021" s="115" t="s">
        <v>296</v>
      </c>
      <c r="AV2021" s="115">
        <v>120.766064918993</v>
      </c>
      <c r="AW2021" s="115">
        <v>0.39389484400000002</v>
      </c>
    </row>
    <row r="2022" spans="1:49" x14ac:dyDescent="0.25">
      <c r="A2022" s="117">
        <v>230000</v>
      </c>
      <c r="B2022" s="117">
        <v>890000</v>
      </c>
      <c r="C2022" s="117">
        <v>890000</v>
      </c>
      <c r="D2022" s="115" t="s">
        <v>342</v>
      </c>
      <c r="E2022" s="115" t="s">
        <v>13</v>
      </c>
      <c r="F2022" s="115" t="s">
        <v>343</v>
      </c>
      <c r="G2022" s="115" t="s">
        <v>344</v>
      </c>
      <c r="H2022" s="115">
        <v>0.56000000000000005</v>
      </c>
      <c r="I2022" s="115">
        <v>0.48</v>
      </c>
      <c r="J2022" s="115" t="s">
        <v>350</v>
      </c>
      <c r="K2022" s="115">
        <v>0.24840845604282</v>
      </c>
      <c r="L2022" s="115">
        <v>3791.0437913352198</v>
      </c>
      <c r="M2022" s="115">
        <v>9.4285845581204892</v>
      </c>
      <c r="N2022" s="115">
        <v>1.3859657931832701</v>
      </c>
      <c r="O2022" s="115">
        <v>2.3421401327518798</v>
      </c>
      <c r="P2022" s="115">
        <v>0.34428562281281999</v>
      </c>
      <c r="Q2022" s="115">
        <v>941.72733499630101</v>
      </c>
      <c r="R2022" s="115">
        <v>1210</v>
      </c>
      <c r="S2022" s="115" t="s">
        <v>353</v>
      </c>
      <c r="T2022" s="115">
        <v>1210</v>
      </c>
      <c r="U2022" s="115" t="s">
        <v>352</v>
      </c>
      <c r="V2022" s="115" t="s">
        <v>350</v>
      </c>
      <c r="Z2022" s="115">
        <v>0</v>
      </c>
      <c r="AA2022" s="115">
        <v>1</v>
      </c>
      <c r="AB2022" s="115">
        <v>2.3421401327518798</v>
      </c>
      <c r="AC2022" s="115">
        <v>0.34428562281281999</v>
      </c>
      <c r="AD2022" s="115">
        <v>941.72733499630101</v>
      </c>
      <c r="AF2022" s="115">
        <v>-1</v>
      </c>
      <c r="AG2022" s="115">
        <v>-1</v>
      </c>
      <c r="AH2022" s="115">
        <v>-1</v>
      </c>
      <c r="AI2022" s="115">
        <v>-1</v>
      </c>
      <c r="AJ2022" s="115">
        <v>0</v>
      </c>
      <c r="AM2022" s="115" t="s">
        <v>348</v>
      </c>
      <c r="AN2022" s="115">
        <v>-1</v>
      </c>
      <c r="AQ2022" s="115">
        <v>610</v>
      </c>
      <c r="AR2022" s="115" t="s">
        <v>251</v>
      </c>
      <c r="AS2022" s="115" t="s">
        <v>363</v>
      </c>
      <c r="AT2022" s="115" t="s">
        <v>296</v>
      </c>
      <c r="AV2022" s="115">
        <v>127.765146937601</v>
      </c>
      <c r="AW2022" s="115">
        <v>0.76376912809999997</v>
      </c>
    </row>
    <row r="2023" spans="1:49" x14ac:dyDescent="0.25">
      <c r="A2023" s="117">
        <v>230000</v>
      </c>
      <c r="B2023" s="117">
        <v>890000</v>
      </c>
      <c r="C2023" s="117">
        <v>890000</v>
      </c>
      <c r="D2023" s="115" t="s">
        <v>342</v>
      </c>
      <c r="E2023" s="115" t="s">
        <v>13</v>
      </c>
      <c r="F2023" s="115" t="s">
        <v>343</v>
      </c>
      <c r="G2023" s="115" t="s">
        <v>344</v>
      </c>
      <c r="H2023" s="115">
        <v>0.56000000000000005</v>
      </c>
      <c r="I2023" s="115">
        <v>0.48</v>
      </c>
      <c r="J2023" s="115" t="s">
        <v>350</v>
      </c>
      <c r="K2023" s="115">
        <v>0.19592039331287001</v>
      </c>
      <c r="L2023" s="115">
        <v>3791.0437913352198</v>
      </c>
      <c r="M2023" s="115">
        <v>9.4285845581204892</v>
      </c>
      <c r="N2023" s="115">
        <v>1.3859657931832701</v>
      </c>
      <c r="O2023" s="115">
        <v>1.8472519950106601</v>
      </c>
      <c r="P2023" s="115">
        <v>0.27153896331865002</v>
      </c>
      <c r="Q2023" s="115">
        <v>742.742790664729</v>
      </c>
      <c r="R2023" s="115">
        <v>1210</v>
      </c>
      <c r="S2023" s="115" t="s">
        <v>353</v>
      </c>
      <c r="T2023" s="115">
        <v>1210</v>
      </c>
      <c r="U2023" s="115" t="s">
        <v>352</v>
      </c>
      <c r="V2023" s="115" t="s">
        <v>350</v>
      </c>
      <c r="Z2023" s="115">
        <v>0</v>
      </c>
      <c r="AA2023" s="115">
        <v>1</v>
      </c>
      <c r="AB2023" s="115">
        <v>1.8472519950106601</v>
      </c>
      <c r="AC2023" s="115">
        <v>0.27153896331865002</v>
      </c>
      <c r="AD2023" s="115">
        <v>742.742790664729</v>
      </c>
      <c r="AF2023" s="115">
        <v>-1</v>
      </c>
      <c r="AG2023" s="115">
        <v>-1</v>
      </c>
      <c r="AH2023" s="115">
        <v>-1</v>
      </c>
      <c r="AI2023" s="115">
        <v>-1</v>
      </c>
      <c r="AJ2023" s="115">
        <v>0</v>
      </c>
      <c r="AM2023" s="115" t="s">
        <v>348</v>
      </c>
      <c r="AN2023" s="115">
        <v>-1</v>
      </c>
      <c r="AQ2023" s="115">
        <v>610</v>
      </c>
      <c r="AR2023" s="115" t="s">
        <v>251</v>
      </c>
      <c r="AS2023" s="115" t="s">
        <v>363</v>
      </c>
      <c r="AT2023" s="115" t="s">
        <v>296</v>
      </c>
      <c r="AV2023" s="115">
        <v>115.985211199598</v>
      </c>
      <c r="AW2023" s="115">
        <v>0.60238669150000002</v>
      </c>
    </row>
    <row r="2024" spans="1:49" x14ac:dyDescent="0.25">
      <c r="A2024" s="117">
        <v>230000</v>
      </c>
      <c r="B2024" s="117">
        <v>890000</v>
      </c>
      <c r="C2024" s="117">
        <v>890000</v>
      </c>
      <c r="D2024" s="115" t="s">
        <v>342</v>
      </c>
      <c r="E2024" s="115" t="s">
        <v>13</v>
      </c>
      <c r="F2024" s="115" t="s">
        <v>343</v>
      </c>
      <c r="G2024" s="115" t="s">
        <v>344</v>
      </c>
      <c r="H2024" s="115">
        <v>0.56000000000000005</v>
      </c>
      <c r="I2024" s="115">
        <v>0.48</v>
      </c>
      <c r="J2024" s="115" t="s">
        <v>350</v>
      </c>
      <c r="K2024" s="115">
        <v>2.6962121157730001E-2</v>
      </c>
      <c r="L2024" s="115">
        <v>3791.0437913352198</v>
      </c>
      <c r="M2024" s="115">
        <v>9.4285845581204892</v>
      </c>
      <c r="N2024" s="115">
        <v>1.3859657931832701</v>
      </c>
      <c r="O2024" s="115">
        <v>0.25421463920197002</v>
      </c>
      <c r="P2024" s="115">
        <v>3.7368577636280001E-2</v>
      </c>
      <c r="Q2024" s="115">
        <v>102.214582016251</v>
      </c>
      <c r="R2024" s="115">
        <v>1210</v>
      </c>
      <c r="S2024" s="115" t="s">
        <v>353</v>
      </c>
      <c r="T2024" s="115">
        <v>1210</v>
      </c>
      <c r="U2024" s="115" t="s">
        <v>352</v>
      </c>
      <c r="V2024" s="115" t="s">
        <v>350</v>
      </c>
      <c r="Z2024" s="115">
        <v>0</v>
      </c>
      <c r="AA2024" s="115">
        <v>1</v>
      </c>
      <c r="AB2024" s="115">
        <v>0.25421463920197002</v>
      </c>
      <c r="AC2024" s="115">
        <v>3.7368577636280001E-2</v>
      </c>
      <c r="AD2024" s="115">
        <v>102.214582016252</v>
      </c>
      <c r="AF2024" s="115">
        <v>-1</v>
      </c>
      <c r="AG2024" s="115">
        <v>-1</v>
      </c>
      <c r="AH2024" s="115">
        <v>-1</v>
      </c>
      <c r="AI2024" s="115">
        <v>-1</v>
      </c>
      <c r="AJ2024" s="115">
        <v>0</v>
      </c>
      <c r="AM2024" s="115" t="s">
        <v>348</v>
      </c>
      <c r="AN2024" s="115">
        <v>-1</v>
      </c>
      <c r="AQ2024" s="115">
        <v>610</v>
      </c>
      <c r="AR2024" s="115" t="s">
        <v>251</v>
      </c>
      <c r="AS2024" s="115" t="s">
        <v>363</v>
      </c>
      <c r="AT2024" s="115" t="s">
        <v>296</v>
      </c>
      <c r="AV2024" s="115">
        <v>68.564536932591494</v>
      </c>
      <c r="AW2024" s="115">
        <v>8.2899093300000004E-2</v>
      </c>
    </row>
    <row r="2025" spans="1:49" x14ac:dyDescent="0.25">
      <c r="A2025" s="117">
        <v>230000</v>
      </c>
      <c r="B2025" s="117">
        <v>890000</v>
      </c>
      <c r="C2025" s="117">
        <v>890000</v>
      </c>
      <c r="D2025" s="115" t="s">
        <v>342</v>
      </c>
      <c r="E2025" s="115" t="s">
        <v>13</v>
      </c>
      <c r="F2025" s="115" t="s">
        <v>343</v>
      </c>
      <c r="G2025" s="115" t="s">
        <v>344</v>
      </c>
      <c r="H2025" s="115">
        <v>0.56000000000000005</v>
      </c>
      <c r="I2025" s="115">
        <v>0.48</v>
      </c>
      <c r="J2025" s="115" t="s">
        <v>350</v>
      </c>
      <c r="K2025" s="115">
        <v>1.836202897694E-2</v>
      </c>
      <c r="L2025" s="115">
        <v>3791.0437913352198</v>
      </c>
      <c r="M2025" s="115">
        <v>9.4285845581204892</v>
      </c>
      <c r="N2025" s="115">
        <v>1.3859657931832701</v>
      </c>
      <c r="O2025" s="115">
        <v>0.17312794286777999</v>
      </c>
      <c r="P2025" s="115">
        <v>2.5449144055479999E-2</v>
      </c>
      <c r="Q2025" s="115">
        <v>69.611255949364704</v>
      </c>
      <c r="R2025" s="115">
        <v>1210</v>
      </c>
      <c r="S2025" s="115" t="s">
        <v>353</v>
      </c>
      <c r="T2025" s="115">
        <v>1210</v>
      </c>
      <c r="U2025" s="115" t="s">
        <v>352</v>
      </c>
      <c r="V2025" s="115" t="s">
        <v>350</v>
      </c>
      <c r="Z2025" s="115">
        <v>0</v>
      </c>
      <c r="AA2025" s="115">
        <v>1</v>
      </c>
      <c r="AB2025" s="115">
        <v>0.17312794286777999</v>
      </c>
      <c r="AC2025" s="115">
        <v>2.5449144055479999E-2</v>
      </c>
      <c r="AD2025" s="115">
        <v>69.611255949365898</v>
      </c>
      <c r="AF2025" s="115">
        <v>-1</v>
      </c>
      <c r="AG2025" s="115">
        <v>-1</v>
      </c>
      <c r="AH2025" s="115">
        <v>-1</v>
      </c>
      <c r="AI2025" s="115">
        <v>-1</v>
      </c>
      <c r="AJ2025" s="115">
        <v>0</v>
      </c>
      <c r="AM2025" s="115" t="s">
        <v>348</v>
      </c>
      <c r="AN2025" s="115">
        <v>-1</v>
      </c>
      <c r="AQ2025" s="115">
        <v>610</v>
      </c>
      <c r="AR2025" s="115" t="s">
        <v>251</v>
      </c>
      <c r="AS2025" s="115" t="s">
        <v>363</v>
      </c>
      <c r="AT2025" s="115" t="s">
        <v>296</v>
      </c>
      <c r="AV2025" s="115">
        <v>46.005977321938502</v>
      </c>
      <c r="AW2025" s="115">
        <v>5.6456817499999999E-2</v>
      </c>
    </row>
    <row r="2026" spans="1:49" x14ac:dyDescent="0.25">
      <c r="A2026" s="117">
        <v>230000</v>
      </c>
      <c r="B2026" s="117">
        <v>890000</v>
      </c>
      <c r="C2026" s="117">
        <v>890000</v>
      </c>
      <c r="D2026" s="115" t="s">
        <v>342</v>
      </c>
      <c r="E2026" s="115" t="s">
        <v>13</v>
      </c>
      <c r="F2026" s="115" t="s">
        <v>343</v>
      </c>
      <c r="G2026" s="115" t="s">
        <v>344</v>
      </c>
      <c r="H2026" s="115">
        <v>0.56000000000000005</v>
      </c>
      <c r="I2026" s="115">
        <v>0.48</v>
      </c>
      <c r="J2026" s="115" t="s">
        <v>345</v>
      </c>
      <c r="K2026" s="115">
        <v>0.16022539162553001</v>
      </c>
      <c r="L2026" s="115">
        <v>3770.0838238098399</v>
      </c>
      <c r="M2026" s="115">
        <v>9.3795548385207006</v>
      </c>
      <c r="N2026" s="115">
        <v>1.37886415318291</v>
      </c>
      <c r="O2026" s="115">
        <v>1.50284284727516</v>
      </c>
      <c r="P2026" s="115">
        <v>0.22092904894213999</v>
      </c>
      <c r="Q2026" s="115">
        <v>604.06315713102595</v>
      </c>
      <c r="R2026" s="115">
        <v>1200</v>
      </c>
      <c r="S2026" s="115" t="s">
        <v>351</v>
      </c>
      <c r="T2026" s="115">
        <v>1200</v>
      </c>
      <c r="U2026" s="115" t="s">
        <v>347</v>
      </c>
      <c r="V2026" s="115" t="s">
        <v>345</v>
      </c>
      <c r="Z2026" s="115">
        <v>0</v>
      </c>
      <c r="AA2026" s="115">
        <v>1</v>
      </c>
      <c r="AB2026" s="115">
        <v>1.50284284727516</v>
      </c>
      <c r="AC2026" s="115">
        <v>0.22092904894213999</v>
      </c>
      <c r="AD2026" s="115">
        <v>862.64938678654096</v>
      </c>
      <c r="AF2026" s="115">
        <v>-1</v>
      </c>
      <c r="AG2026" s="115">
        <v>-1</v>
      </c>
      <c r="AH2026" s="115">
        <v>-1</v>
      </c>
      <c r="AI2026" s="115">
        <v>-1</v>
      </c>
      <c r="AJ2026" s="115">
        <v>0</v>
      </c>
      <c r="AM2026" s="115" t="s">
        <v>348</v>
      </c>
      <c r="AN2026" s="115">
        <v>-1</v>
      </c>
      <c r="AQ2026" s="115">
        <v>610</v>
      </c>
      <c r="AR2026" s="115" t="s">
        <v>251</v>
      </c>
      <c r="AS2026" s="115" t="s">
        <v>363</v>
      </c>
      <c r="AT2026" s="115" t="s">
        <v>296</v>
      </c>
      <c r="AV2026" s="115">
        <v>132.82168265714799</v>
      </c>
      <c r="AW2026" s="115">
        <v>0.69963453919999996</v>
      </c>
    </row>
    <row r="2027" spans="1:49" x14ac:dyDescent="0.25">
      <c r="A2027" s="117">
        <v>230000</v>
      </c>
      <c r="B2027" s="117">
        <v>890000</v>
      </c>
      <c r="C2027" s="117">
        <v>890000</v>
      </c>
      <c r="D2027" s="115" t="s">
        <v>342</v>
      </c>
      <c r="E2027" s="115" t="s">
        <v>13</v>
      </c>
      <c r="F2027" s="115" t="s">
        <v>343</v>
      </c>
      <c r="G2027" s="115" t="s">
        <v>344</v>
      </c>
      <c r="H2027" s="115">
        <v>0.56000000000000005</v>
      </c>
      <c r="I2027" s="115">
        <v>0.48</v>
      </c>
      <c r="J2027" s="115" t="s">
        <v>350</v>
      </c>
      <c r="K2027" s="115">
        <v>9.5369388560549995E-2</v>
      </c>
      <c r="L2027" s="115">
        <v>3770.0838238098399</v>
      </c>
      <c r="M2027" s="115">
        <v>9.3795548385207006</v>
      </c>
      <c r="N2027" s="115">
        <v>1.37886415318291</v>
      </c>
      <c r="O2027" s="115">
        <v>0.89452240991988996</v>
      </c>
      <c r="P2027" s="115">
        <v>0.13150143119711</v>
      </c>
      <c r="Q2027" s="115">
        <v>359.55058909877602</v>
      </c>
      <c r="R2027" s="115">
        <v>1210</v>
      </c>
      <c r="S2027" s="115" t="s">
        <v>353</v>
      </c>
      <c r="T2027" s="115">
        <v>1210</v>
      </c>
      <c r="U2027" s="115" t="s">
        <v>352</v>
      </c>
      <c r="V2027" s="115" t="s">
        <v>350</v>
      </c>
      <c r="Z2027" s="115">
        <v>0</v>
      </c>
      <c r="AA2027" s="115">
        <v>1</v>
      </c>
      <c r="AB2027" s="115">
        <v>0.89452240991988996</v>
      </c>
      <c r="AC2027" s="115">
        <v>0.13150143119711</v>
      </c>
      <c r="AD2027" s="115">
        <v>359.55058909877499</v>
      </c>
      <c r="AF2027" s="115">
        <v>-1</v>
      </c>
      <c r="AG2027" s="115">
        <v>-1</v>
      </c>
      <c r="AH2027" s="115">
        <v>-1</v>
      </c>
      <c r="AI2027" s="115">
        <v>-1</v>
      </c>
      <c r="AJ2027" s="115">
        <v>0</v>
      </c>
      <c r="AM2027" s="115" t="s">
        <v>348</v>
      </c>
      <c r="AN2027" s="115">
        <v>-1</v>
      </c>
      <c r="AQ2027" s="115">
        <v>610</v>
      </c>
      <c r="AR2027" s="115" t="s">
        <v>251</v>
      </c>
      <c r="AS2027" s="115" t="s">
        <v>363</v>
      </c>
      <c r="AT2027" s="115" t="s">
        <v>296</v>
      </c>
      <c r="AV2027" s="115">
        <v>88.275849811260997</v>
      </c>
      <c r="AW2027" s="115">
        <v>0.29160631720000002</v>
      </c>
    </row>
    <row r="2028" spans="1:49" x14ac:dyDescent="0.25">
      <c r="A2028" s="117">
        <v>230000</v>
      </c>
      <c r="B2028" s="117">
        <v>890000</v>
      </c>
      <c r="C2028" s="117">
        <v>890000</v>
      </c>
      <c r="D2028" s="115" t="s">
        <v>342</v>
      </c>
      <c r="E2028" s="115" t="s">
        <v>13</v>
      </c>
      <c r="F2028" s="115" t="s">
        <v>343</v>
      </c>
      <c r="G2028" s="115" t="s">
        <v>344</v>
      </c>
      <c r="H2028" s="115">
        <v>0.56000000000000005</v>
      </c>
      <c r="I2028" s="115">
        <v>0.48</v>
      </c>
      <c r="J2028" s="115" t="s">
        <v>345</v>
      </c>
      <c r="K2028" s="115">
        <v>2.6847576777700001E-3</v>
      </c>
      <c r="L2028" s="115">
        <v>3770.0838238098399</v>
      </c>
      <c r="M2028" s="115">
        <v>9.3795548385207006</v>
      </c>
      <c r="N2028" s="115">
        <v>1.37886415318291</v>
      </c>
      <c r="O2028" s="115">
        <v>2.5181831866810001E-2</v>
      </c>
      <c r="P2028" s="115">
        <v>3.7019161218599999E-3</v>
      </c>
      <c r="Q2028" s="115">
        <v>10.1217614918212</v>
      </c>
      <c r="R2028" s="115">
        <v>1210</v>
      </c>
      <c r="S2028" s="115" t="s">
        <v>353</v>
      </c>
      <c r="T2028" s="115">
        <v>1210</v>
      </c>
      <c r="U2028" s="115" t="s">
        <v>347</v>
      </c>
      <c r="V2028" s="115" t="s">
        <v>345</v>
      </c>
      <c r="Z2028" s="115">
        <v>0</v>
      </c>
      <c r="AA2028" s="115">
        <v>1</v>
      </c>
      <c r="AB2028" s="115">
        <v>2.5181831866810001E-2</v>
      </c>
      <c r="AC2028" s="115">
        <v>3.7019161218599999E-3</v>
      </c>
      <c r="AD2028" s="115">
        <v>10.1217614918228</v>
      </c>
      <c r="AF2028" s="115">
        <v>-1</v>
      </c>
      <c r="AG2028" s="115">
        <v>-1</v>
      </c>
      <c r="AH2028" s="115">
        <v>-1</v>
      </c>
      <c r="AI2028" s="115">
        <v>-1</v>
      </c>
      <c r="AJ2028" s="115">
        <v>0</v>
      </c>
      <c r="AM2028" s="115" t="s">
        <v>348</v>
      </c>
      <c r="AN2028" s="115">
        <v>-1</v>
      </c>
      <c r="AQ2028" s="115">
        <v>610</v>
      </c>
      <c r="AR2028" s="115" t="s">
        <v>251</v>
      </c>
      <c r="AS2028" s="115" t="s">
        <v>363</v>
      </c>
      <c r="AT2028" s="115" t="s">
        <v>296</v>
      </c>
      <c r="AV2028" s="115">
        <v>67.845283174907095</v>
      </c>
      <c r="AW2028" s="115">
        <v>8.2090523000000002E-3</v>
      </c>
    </row>
    <row r="2029" spans="1:49" x14ac:dyDescent="0.25">
      <c r="A2029" s="117">
        <v>230000</v>
      </c>
      <c r="B2029" s="117">
        <v>890000</v>
      </c>
      <c r="C2029" s="117">
        <v>890000</v>
      </c>
      <c r="D2029" s="115" t="s">
        <v>342</v>
      </c>
      <c r="E2029" s="115" t="s">
        <v>13</v>
      </c>
      <c r="F2029" s="115" t="s">
        <v>343</v>
      </c>
      <c r="G2029" s="115" t="s">
        <v>344</v>
      </c>
      <c r="H2029" s="115">
        <v>0.56000000000000005</v>
      </c>
      <c r="I2029" s="115">
        <v>0.48</v>
      </c>
      <c r="J2029" s="115" t="s">
        <v>350</v>
      </c>
      <c r="K2029" s="115">
        <v>1.2292846362330001E-2</v>
      </c>
      <c r="L2029" s="115">
        <v>3770.0838238098399</v>
      </c>
      <c r="M2029" s="115">
        <v>9.3795548385207006</v>
      </c>
      <c r="N2029" s="115">
        <v>1.37886415318291</v>
      </c>
      <c r="O2029" s="115">
        <v>0.11530142657705</v>
      </c>
      <c r="P2029" s="115">
        <v>1.6950165189610001E-2</v>
      </c>
      <c r="Q2029" s="115">
        <v>46.345061219226402</v>
      </c>
      <c r="R2029" s="115">
        <v>1210</v>
      </c>
      <c r="S2029" s="115" t="s">
        <v>353</v>
      </c>
      <c r="T2029" s="115">
        <v>1210</v>
      </c>
      <c r="U2029" s="115" t="s">
        <v>352</v>
      </c>
      <c r="V2029" s="115" t="s">
        <v>350</v>
      </c>
      <c r="Z2029" s="115">
        <v>0</v>
      </c>
      <c r="AA2029" s="115">
        <v>1</v>
      </c>
      <c r="AB2029" s="115">
        <v>0.11530142657705</v>
      </c>
      <c r="AC2029" s="115">
        <v>1.6950165189610001E-2</v>
      </c>
      <c r="AD2029" s="115">
        <v>46.3450612192267</v>
      </c>
      <c r="AF2029" s="115">
        <v>-1</v>
      </c>
      <c r="AG2029" s="115">
        <v>-1</v>
      </c>
      <c r="AH2029" s="115">
        <v>-1</v>
      </c>
      <c r="AI2029" s="115">
        <v>-1</v>
      </c>
      <c r="AJ2029" s="115">
        <v>0</v>
      </c>
      <c r="AM2029" s="115" t="s">
        <v>348</v>
      </c>
      <c r="AN2029" s="115">
        <v>-1</v>
      </c>
      <c r="AQ2029" s="115">
        <v>610</v>
      </c>
      <c r="AR2029" s="115" t="s">
        <v>251</v>
      </c>
      <c r="AS2029" s="115" t="s">
        <v>363</v>
      </c>
      <c r="AT2029" s="115" t="s">
        <v>296</v>
      </c>
      <c r="AV2029" s="115">
        <v>38.338592380836999</v>
      </c>
      <c r="AW2029" s="115">
        <v>3.7587235400000002E-2</v>
      </c>
    </row>
    <row r="2030" spans="1:49" x14ac:dyDescent="0.25">
      <c r="A2030" s="117">
        <v>230000</v>
      </c>
      <c r="B2030" s="117">
        <v>890000</v>
      </c>
      <c r="C2030" s="117">
        <v>890000</v>
      </c>
      <c r="D2030" s="115" t="s">
        <v>342</v>
      </c>
      <c r="E2030" s="115" t="s">
        <v>13</v>
      </c>
      <c r="F2030" s="115" t="s">
        <v>343</v>
      </c>
      <c r="G2030" s="115" t="s">
        <v>344</v>
      </c>
      <c r="H2030" s="115">
        <v>0.56000000000000005</v>
      </c>
      <c r="I2030" s="115">
        <v>0.48</v>
      </c>
      <c r="J2030" s="115" t="s">
        <v>345</v>
      </c>
      <c r="K2030" s="115">
        <v>1.31147945942E-3</v>
      </c>
      <c r="L2030" s="115">
        <v>3770.0838238098399</v>
      </c>
      <c r="M2030" s="115">
        <v>9.3795548385207006</v>
      </c>
      <c r="N2030" s="115">
        <v>1.37886415318291</v>
      </c>
      <c r="O2030" s="115">
        <v>1.230109350929E-2</v>
      </c>
      <c r="P2030" s="115">
        <v>1.8083520142400001E-3</v>
      </c>
      <c r="Q2030" s="115">
        <v>4.9443874952483702</v>
      </c>
      <c r="R2030" s="115">
        <v>1210</v>
      </c>
      <c r="S2030" s="115" t="s">
        <v>353</v>
      </c>
      <c r="T2030" s="115">
        <v>1210</v>
      </c>
      <c r="U2030" s="115" t="s">
        <v>347</v>
      </c>
      <c r="V2030" s="115" t="s">
        <v>345</v>
      </c>
      <c r="Z2030" s="115">
        <v>0</v>
      </c>
      <c r="AA2030" s="115">
        <v>1</v>
      </c>
      <c r="AB2030" s="115">
        <v>1.230109350929E-2</v>
      </c>
      <c r="AC2030" s="115">
        <v>1.8083520142400001E-3</v>
      </c>
      <c r="AD2030" s="115">
        <v>4.9443874952469802</v>
      </c>
      <c r="AF2030" s="115">
        <v>-1</v>
      </c>
      <c r="AG2030" s="115">
        <v>-1</v>
      </c>
      <c r="AH2030" s="115">
        <v>-1</v>
      </c>
      <c r="AI2030" s="115">
        <v>-1</v>
      </c>
      <c r="AJ2030" s="115">
        <v>0</v>
      </c>
      <c r="AM2030" s="115" t="s">
        <v>348</v>
      </c>
      <c r="AN2030" s="115">
        <v>-1</v>
      </c>
      <c r="AQ2030" s="115">
        <v>610</v>
      </c>
      <c r="AR2030" s="115" t="s">
        <v>251</v>
      </c>
      <c r="AS2030" s="115" t="s">
        <v>363</v>
      </c>
      <c r="AT2030" s="115" t="s">
        <v>296</v>
      </c>
      <c r="AV2030" s="115">
        <v>33.4658795301564</v>
      </c>
      <c r="AW2030" s="115">
        <v>4.0100466E-3</v>
      </c>
    </row>
    <row r="2031" spans="1:49" x14ac:dyDescent="0.25">
      <c r="A2031" s="117">
        <v>230000</v>
      </c>
      <c r="B2031" s="117">
        <v>890000</v>
      </c>
      <c r="C2031" s="117">
        <v>900000</v>
      </c>
      <c r="D2031" s="115" t="s">
        <v>342</v>
      </c>
      <c r="E2031" s="115" t="s">
        <v>13</v>
      </c>
      <c r="F2031" s="115" t="s">
        <v>343</v>
      </c>
      <c r="G2031" s="115" t="s">
        <v>344</v>
      </c>
      <c r="H2031" s="115">
        <v>0.56000000000000005</v>
      </c>
      <c r="I2031" s="115">
        <v>0.48</v>
      </c>
      <c r="J2031" s="115" t="s">
        <v>350</v>
      </c>
      <c r="K2031" s="115">
        <v>7.7888375242900001E-3</v>
      </c>
      <c r="L2031" s="115">
        <v>3794.2415137706098</v>
      </c>
      <c r="M2031" s="115">
        <v>9.43608014909071</v>
      </c>
      <c r="N2031" s="115">
        <v>1.3870520409340501</v>
      </c>
      <c r="O2031" s="115">
        <v>7.3496095147519994E-2</v>
      </c>
      <c r="P2031" s="115">
        <v>1.080352298458E-2</v>
      </c>
      <c r="Q2031" s="115">
        <v>29.5527306787057</v>
      </c>
      <c r="R2031" s="115">
        <v>1200</v>
      </c>
      <c r="S2031" s="115" t="s">
        <v>351</v>
      </c>
      <c r="T2031" s="115">
        <v>1200</v>
      </c>
      <c r="U2031" s="115" t="s">
        <v>352</v>
      </c>
      <c r="V2031" s="115" t="s">
        <v>350</v>
      </c>
      <c r="Z2031" s="115">
        <v>0</v>
      </c>
      <c r="AA2031" s="115">
        <v>1</v>
      </c>
      <c r="AB2031" s="115">
        <v>7.3496095147519994E-2</v>
      </c>
      <c r="AC2031" s="115">
        <v>1.080352298458E-2</v>
      </c>
      <c r="AD2031" s="115">
        <v>29.552730678703998</v>
      </c>
      <c r="AF2031" s="115">
        <v>-1</v>
      </c>
      <c r="AG2031" s="115">
        <v>-1</v>
      </c>
      <c r="AH2031" s="115">
        <v>-1</v>
      </c>
      <c r="AI2031" s="115">
        <v>-1</v>
      </c>
      <c r="AJ2031" s="115">
        <v>0</v>
      </c>
      <c r="AM2031" s="115" t="s">
        <v>348</v>
      </c>
      <c r="AN2031" s="115">
        <v>-1</v>
      </c>
      <c r="AQ2031" s="115">
        <v>610</v>
      </c>
      <c r="AR2031" s="115" t="s">
        <v>251</v>
      </c>
      <c r="AS2031" s="115" t="s">
        <v>363</v>
      </c>
      <c r="AT2031" s="115" t="s">
        <v>296</v>
      </c>
      <c r="AV2031" s="115">
        <v>27.1973015527367</v>
      </c>
      <c r="AW2031" s="115">
        <v>2.3968151399999998E-2</v>
      </c>
    </row>
    <row r="2032" spans="1:49" x14ac:dyDescent="0.25">
      <c r="A2032" s="117">
        <v>230000</v>
      </c>
      <c r="B2032" s="117">
        <v>890000</v>
      </c>
      <c r="C2032" s="117">
        <v>900000</v>
      </c>
      <c r="D2032" s="115" t="s">
        <v>342</v>
      </c>
      <c r="E2032" s="115" t="s">
        <v>13</v>
      </c>
      <c r="F2032" s="115" t="s">
        <v>343</v>
      </c>
      <c r="G2032" s="115" t="s">
        <v>344</v>
      </c>
      <c r="H2032" s="115">
        <v>0.56000000000000005</v>
      </c>
      <c r="I2032" s="115">
        <v>0.48</v>
      </c>
      <c r="J2032" s="115" t="s">
        <v>350</v>
      </c>
      <c r="K2032" s="115">
        <v>4.0211502221459999E-2</v>
      </c>
      <c r="L2032" s="115">
        <v>3794.2415137706098</v>
      </c>
      <c r="M2032" s="115">
        <v>9.43608014909071</v>
      </c>
      <c r="N2032" s="115">
        <v>1.3870520409340501</v>
      </c>
      <c r="O2032" s="115">
        <v>0.37943895787711002</v>
      </c>
      <c r="P2032" s="115">
        <v>5.5775446225309999E-2</v>
      </c>
      <c r="Q2032" s="115">
        <v>152.57215105977301</v>
      </c>
      <c r="R2032" s="115">
        <v>1210</v>
      </c>
      <c r="S2032" s="115" t="s">
        <v>353</v>
      </c>
      <c r="T2032" s="115">
        <v>1210</v>
      </c>
      <c r="U2032" s="115" t="s">
        <v>352</v>
      </c>
      <c r="V2032" s="115" t="s">
        <v>350</v>
      </c>
      <c r="Z2032" s="115">
        <v>0</v>
      </c>
      <c r="AA2032" s="115">
        <v>1</v>
      </c>
      <c r="AB2032" s="115">
        <v>0.37943895787711002</v>
      </c>
      <c r="AC2032" s="115">
        <v>5.5775446225309999E-2</v>
      </c>
      <c r="AD2032" s="115">
        <v>470.83771586798298</v>
      </c>
      <c r="AF2032" s="115">
        <v>-1</v>
      </c>
      <c r="AG2032" s="115">
        <v>-1</v>
      </c>
      <c r="AH2032" s="115">
        <v>-1</v>
      </c>
      <c r="AI2032" s="115">
        <v>-1</v>
      </c>
      <c r="AJ2032" s="115">
        <v>0</v>
      </c>
      <c r="AM2032" s="115" t="s">
        <v>348</v>
      </c>
      <c r="AN2032" s="115">
        <v>-1</v>
      </c>
      <c r="AQ2032" s="115">
        <v>610</v>
      </c>
      <c r="AR2032" s="115" t="s">
        <v>251</v>
      </c>
      <c r="AS2032" s="115" t="s">
        <v>363</v>
      </c>
      <c r="AT2032" s="115" t="s">
        <v>296</v>
      </c>
      <c r="AV2032" s="115">
        <v>62.7517375829607</v>
      </c>
      <c r="AW2032" s="115">
        <v>0.3818635165</v>
      </c>
    </row>
    <row r="2033" spans="1:49" x14ac:dyDescent="0.25">
      <c r="A2033" s="117">
        <v>230000</v>
      </c>
      <c r="B2033" s="117">
        <v>890000</v>
      </c>
      <c r="C2033" s="117">
        <v>900000</v>
      </c>
      <c r="D2033" s="115" t="s">
        <v>342</v>
      </c>
      <c r="E2033" s="115" t="s">
        <v>13</v>
      </c>
      <c r="F2033" s="115" t="s">
        <v>343</v>
      </c>
      <c r="G2033" s="115" t="s">
        <v>344</v>
      </c>
      <c r="H2033" s="115">
        <v>0.56000000000000005</v>
      </c>
      <c r="I2033" s="115">
        <v>0.48</v>
      </c>
      <c r="J2033" s="115" t="s">
        <v>350</v>
      </c>
      <c r="K2033" s="115">
        <v>3.4651349693E-3</v>
      </c>
      <c r="L2033" s="115">
        <v>3502.1308891583299</v>
      </c>
      <c r="M2033" s="115">
        <v>8.8200355358685307</v>
      </c>
      <c r="N2033" s="115">
        <v>1.30025734573361</v>
      </c>
      <c r="O2033" s="115">
        <v>3.0562613565880001E-2</v>
      </c>
      <c r="P2033" s="115">
        <v>4.5055671977999997E-3</v>
      </c>
      <c r="Q2033" s="115">
        <v>12.135356211119699</v>
      </c>
      <c r="R2033" s="115">
        <v>1210</v>
      </c>
      <c r="S2033" s="115" t="s">
        <v>353</v>
      </c>
      <c r="T2033" s="115">
        <v>1210</v>
      </c>
      <c r="U2033" s="115" t="s">
        <v>352</v>
      </c>
      <c r="V2033" s="115" t="s">
        <v>350</v>
      </c>
      <c r="Z2033" s="115">
        <v>0</v>
      </c>
      <c r="AA2033" s="115">
        <v>1</v>
      </c>
      <c r="AB2033" s="115">
        <v>3.0562613565880001E-2</v>
      </c>
      <c r="AC2033" s="115">
        <v>4.5055671977999997E-3</v>
      </c>
      <c r="AD2033" s="115">
        <v>988.32645627213299</v>
      </c>
      <c r="AF2033" s="115">
        <v>-1</v>
      </c>
      <c r="AG2033" s="115">
        <v>-1</v>
      </c>
      <c r="AH2033" s="115">
        <v>-1</v>
      </c>
      <c r="AI2033" s="115">
        <v>-1</v>
      </c>
      <c r="AJ2033" s="115">
        <v>0</v>
      </c>
      <c r="AM2033" s="115" t="s">
        <v>348</v>
      </c>
      <c r="AN2033" s="115">
        <v>-1</v>
      </c>
      <c r="AQ2033" s="115">
        <v>610</v>
      </c>
      <c r="AR2033" s="115" t="s">
        <v>251</v>
      </c>
      <c r="AS2033" s="115" t="s">
        <v>363</v>
      </c>
      <c r="AT2033" s="115" t="s">
        <v>296</v>
      </c>
      <c r="AV2033" s="115">
        <v>18.1090169943941</v>
      </c>
      <c r="AW2033" s="115">
        <v>0.80156241380000004</v>
      </c>
    </row>
    <row r="2034" spans="1:49" x14ac:dyDescent="0.25">
      <c r="A2034" s="117">
        <v>230000</v>
      </c>
      <c r="B2034" s="117">
        <v>900000</v>
      </c>
      <c r="C2034" s="117">
        <v>900000</v>
      </c>
      <c r="D2034" s="115" t="s">
        <v>342</v>
      </c>
      <c r="E2034" s="115" t="s">
        <v>13</v>
      </c>
      <c r="F2034" s="115" t="s">
        <v>343</v>
      </c>
      <c r="G2034" s="115" t="s">
        <v>344</v>
      </c>
      <c r="H2034" s="115">
        <v>0.56000000000000005</v>
      </c>
      <c r="I2034" s="115">
        <v>0.48</v>
      </c>
      <c r="J2034" s="115" t="s">
        <v>345</v>
      </c>
      <c r="K2034" s="115">
        <v>1.8168054193999999E-4</v>
      </c>
      <c r="L2034" s="115">
        <v>3770.08131899199</v>
      </c>
      <c r="M2034" s="115">
        <v>9.3795486068146801</v>
      </c>
      <c r="N2034" s="115">
        <v>1.37886323707609</v>
      </c>
      <c r="O2034" s="115">
        <v>1.7040814740500001E-3</v>
      </c>
      <c r="P2034" s="115">
        <v>2.5051262016999998E-4</v>
      </c>
      <c r="Q2034" s="115">
        <v>0.68495041719987004</v>
      </c>
      <c r="R2034" s="115">
        <v>1200</v>
      </c>
      <c r="S2034" s="115" t="s">
        <v>351</v>
      </c>
      <c r="T2034" s="115">
        <v>1200</v>
      </c>
      <c r="U2034" s="115" t="s">
        <v>347</v>
      </c>
      <c r="V2034" s="115" t="s">
        <v>345</v>
      </c>
      <c r="Z2034" s="115">
        <v>0</v>
      </c>
      <c r="AA2034" s="115">
        <v>1</v>
      </c>
      <c r="AB2034" s="115">
        <v>1.7040814740500001E-3</v>
      </c>
      <c r="AC2034" s="115">
        <v>2.5051262016999998E-4</v>
      </c>
      <c r="AD2034" s="115">
        <v>1.9220770010105299</v>
      </c>
      <c r="AF2034" s="115">
        <v>-1</v>
      </c>
      <c r="AG2034" s="115">
        <v>-1</v>
      </c>
      <c r="AH2034" s="115">
        <v>-1</v>
      </c>
      <c r="AI2034" s="115">
        <v>-1</v>
      </c>
      <c r="AJ2034" s="115">
        <v>0</v>
      </c>
      <c r="AM2034" s="115" t="s">
        <v>348</v>
      </c>
      <c r="AN2034" s="115">
        <v>-1</v>
      </c>
      <c r="AQ2034" s="115">
        <v>610</v>
      </c>
      <c r="AR2034" s="115" t="s">
        <v>251</v>
      </c>
      <c r="AS2034" s="115" t="s">
        <v>363</v>
      </c>
      <c r="AT2034" s="115" t="s">
        <v>296</v>
      </c>
      <c r="AV2034" s="115">
        <v>5.2022694058272698</v>
      </c>
      <c r="AW2034" s="115">
        <v>1.5588621000000001E-3</v>
      </c>
    </row>
    <row r="2035" spans="1:49" x14ac:dyDescent="0.25">
      <c r="A2035" s="117">
        <v>230000</v>
      </c>
      <c r="B2035" s="117">
        <v>900000</v>
      </c>
      <c r="C2035" s="117">
        <v>900000</v>
      </c>
      <c r="D2035" s="115" t="s">
        <v>342</v>
      </c>
      <c r="E2035" s="115" t="s">
        <v>13</v>
      </c>
      <c r="F2035" s="115" t="s">
        <v>343</v>
      </c>
      <c r="G2035" s="115" t="s">
        <v>344</v>
      </c>
      <c r="H2035" s="115">
        <v>0.56000000000000005</v>
      </c>
      <c r="I2035" s="115">
        <v>0.48</v>
      </c>
      <c r="J2035" s="115" t="s">
        <v>350</v>
      </c>
      <c r="K2035" s="115">
        <v>2.7273839275970001E-2</v>
      </c>
      <c r="L2035" s="115">
        <v>3766.8241117602602</v>
      </c>
      <c r="M2035" s="115">
        <v>9.3719911912878899</v>
      </c>
      <c r="N2035" s="115">
        <v>1.3777708340886301</v>
      </c>
      <c r="O2035" s="115">
        <v>0.25561018144705999</v>
      </c>
      <c r="P2035" s="115">
        <v>3.7577100288060002E-2</v>
      </c>
      <c r="Q2035" s="115">
        <v>102.735755405028</v>
      </c>
      <c r="R2035" s="115">
        <v>1210</v>
      </c>
      <c r="S2035" s="115" t="s">
        <v>353</v>
      </c>
      <c r="T2035" s="115">
        <v>1210</v>
      </c>
      <c r="U2035" s="115" t="s">
        <v>352</v>
      </c>
      <c r="V2035" s="115" t="s">
        <v>350</v>
      </c>
      <c r="Z2035" s="115">
        <v>0</v>
      </c>
      <c r="AA2035" s="115">
        <v>1</v>
      </c>
      <c r="AB2035" s="115">
        <v>0.25561018144705999</v>
      </c>
      <c r="AC2035" s="115">
        <v>3.7577100288060002E-2</v>
      </c>
      <c r="AD2035" s="115">
        <v>561.23031109992996</v>
      </c>
      <c r="AF2035" s="115">
        <v>-1</v>
      </c>
      <c r="AG2035" s="115">
        <v>-1</v>
      </c>
      <c r="AH2035" s="115">
        <v>-1</v>
      </c>
      <c r="AI2035" s="115">
        <v>-1</v>
      </c>
      <c r="AJ2035" s="115">
        <v>0</v>
      </c>
      <c r="AM2035" s="115" t="s">
        <v>348</v>
      </c>
      <c r="AN2035" s="115">
        <v>-1</v>
      </c>
      <c r="AQ2035" s="115">
        <v>610</v>
      </c>
      <c r="AR2035" s="115" t="s">
        <v>251</v>
      </c>
      <c r="AS2035" s="115" t="s">
        <v>363</v>
      </c>
      <c r="AT2035" s="115" t="s">
        <v>296</v>
      </c>
      <c r="AV2035" s="115">
        <v>48.475158400914196</v>
      </c>
      <c r="AW2035" s="115">
        <v>0.45517462380000001</v>
      </c>
    </row>
    <row r="2036" spans="1:49" x14ac:dyDescent="0.25">
      <c r="A2036" s="117">
        <v>230000</v>
      </c>
      <c r="B2036" s="117">
        <v>900000</v>
      </c>
      <c r="C2036" s="117">
        <v>900000</v>
      </c>
      <c r="D2036" s="115" t="s">
        <v>342</v>
      </c>
      <c r="E2036" s="115" t="s">
        <v>13</v>
      </c>
      <c r="F2036" s="115" t="s">
        <v>343</v>
      </c>
      <c r="G2036" s="115" t="s">
        <v>344</v>
      </c>
      <c r="H2036" s="115">
        <v>0.56000000000000005</v>
      </c>
      <c r="I2036" s="115">
        <v>0.48</v>
      </c>
      <c r="J2036" s="115" t="s">
        <v>350</v>
      </c>
      <c r="K2036" s="115">
        <v>8.7747538317699998E-3</v>
      </c>
      <c r="L2036" s="115">
        <v>3766.8241117602602</v>
      </c>
      <c r="M2036" s="115">
        <v>9.3719911912878899</v>
      </c>
      <c r="N2036" s="115">
        <v>1.3777708340886301</v>
      </c>
      <c r="O2036" s="115">
        <v>8.2236915617150005E-2</v>
      </c>
      <c r="P2036" s="115">
        <v>1.2089599905729999E-2</v>
      </c>
      <c r="Q2036" s="115">
        <v>33.0529543083059</v>
      </c>
      <c r="R2036" s="115">
        <v>1210</v>
      </c>
      <c r="S2036" s="115" t="s">
        <v>353</v>
      </c>
      <c r="T2036" s="115">
        <v>1210</v>
      </c>
      <c r="U2036" s="115" t="s">
        <v>352</v>
      </c>
      <c r="V2036" s="115" t="s">
        <v>350</v>
      </c>
      <c r="Z2036" s="115">
        <v>0</v>
      </c>
      <c r="AA2036" s="115">
        <v>1</v>
      </c>
      <c r="AB2036" s="115">
        <v>8.2236915617150005E-2</v>
      </c>
      <c r="AC2036" s="115">
        <v>1.2089599905729999E-2</v>
      </c>
      <c r="AD2036" s="115">
        <v>33.0529543083072</v>
      </c>
      <c r="AF2036" s="115">
        <v>-1</v>
      </c>
      <c r="AG2036" s="115">
        <v>-1</v>
      </c>
      <c r="AH2036" s="115">
        <v>-1</v>
      </c>
      <c r="AI2036" s="115">
        <v>-1</v>
      </c>
      <c r="AJ2036" s="115">
        <v>0</v>
      </c>
      <c r="AM2036" s="115" t="s">
        <v>348</v>
      </c>
      <c r="AN2036" s="115">
        <v>-1</v>
      </c>
      <c r="AQ2036" s="115">
        <v>610</v>
      </c>
      <c r="AR2036" s="115" t="s">
        <v>251</v>
      </c>
      <c r="AS2036" s="115" t="s">
        <v>363</v>
      </c>
      <c r="AT2036" s="115" t="s">
        <v>296</v>
      </c>
      <c r="AV2036" s="115">
        <v>34.7591925577685</v>
      </c>
      <c r="AW2036" s="115">
        <v>2.68069378E-2</v>
      </c>
    </row>
    <row r="2037" spans="1:49" x14ac:dyDescent="0.25">
      <c r="A2037" s="117">
        <v>230000</v>
      </c>
      <c r="B2037" s="117">
        <v>900000</v>
      </c>
      <c r="C2037" s="117">
        <v>900000</v>
      </c>
      <c r="D2037" s="115" t="s">
        <v>342</v>
      </c>
      <c r="E2037" s="115" t="s">
        <v>13</v>
      </c>
      <c r="F2037" s="115" t="s">
        <v>343</v>
      </c>
      <c r="G2037" s="115" t="s">
        <v>344</v>
      </c>
      <c r="H2037" s="115">
        <v>0.56000000000000005</v>
      </c>
      <c r="I2037" s="115">
        <v>0.48</v>
      </c>
      <c r="J2037" s="115" t="s">
        <v>350</v>
      </c>
      <c r="K2037" s="115">
        <v>1.966853740703E-2</v>
      </c>
      <c r="L2037" s="115">
        <v>3766.8241117602602</v>
      </c>
      <c r="M2037" s="115">
        <v>9.3719911912878899</v>
      </c>
      <c r="N2037" s="115">
        <v>1.3777708340886301</v>
      </c>
      <c r="O2037" s="115">
        <v>0.18433335932421999</v>
      </c>
      <c r="P2037" s="115">
        <v>2.7098737188589999E-2</v>
      </c>
      <c r="Q2037" s="115">
        <v>74.087920947866806</v>
      </c>
      <c r="R2037" s="115">
        <v>1210</v>
      </c>
      <c r="S2037" s="115" t="s">
        <v>353</v>
      </c>
      <c r="T2037" s="115">
        <v>1210</v>
      </c>
      <c r="U2037" s="115" t="s">
        <v>352</v>
      </c>
      <c r="V2037" s="115" t="s">
        <v>350</v>
      </c>
      <c r="Z2037" s="115">
        <v>0</v>
      </c>
      <c r="AA2037" s="115">
        <v>1</v>
      </c>
      <c r="AB2037" s="115">
        <v>0.18433335932421999</v>
      </c>
      <c r="AC2037" s="115">
        <v>2.7098737188589999E-2</v>
      </c>
      <c r="AD2037" s="115">
        <v>683.88806127258204</v>
      </c>
      <c r="AF2037" s="115">
        <v>-1</v>
      </c>
      <c r="AG2037" s="115">
        <v>-1</v>
      </c>
      <c r="AH2037" s="115">
        <v>-1</v>
      </c>
      <c r="AI2037" s="115">
        <v>-1</v>
      </c>
      <c r="AJ2037" s="115">
        <v>0</v>
      </c>
      <c r="AM2037" s="115" t="s">
        <v>348</v>
      </c>
      <c r="AN2037" s="115">
        <v>-1</v>
      </c>
      <c r="AQ2037" s="115">
        <v>610</v>
      </c>
      <c r="AR2037" s="115" t="s">
        <v>251</v>
      </c>
      <c r="AS2037" s="115" t="s">
        <v>363</v>
      </c>
      <c r="AT2037" s="115" t="s">
        <v>296</v>
      </c>
      <c r="AV2037" s="115">
        <v>40.4072409734164</v>
      </c>
      <c r="AW2037" s="115">
        <v>0.5546537399</v>
      </c>
    </row>
    <row r="2038" spans="1:49" x14ac:dyDescent="0.25">
      <c r="A2038" s="117">
        <v>230000</v>
      </c>
      <c r="B2038" s="117">
        <v>900000</v>
      </c>
      <c r="C2038" s="117">
        <v>900000</v>
      </c>
      <c r="D2038" s="115" t="s">
        <v>342</v>
      </c>
      <c r="E2038" s="115" t="s">
        <v>13</v>
      </c>
      <c r="F2038" s="115" t="s">
        <v>343</v>
      </c>
      <c r="G2038" s="115" t="s">
        <v>344</v>
      </c>
      <c r="H2038" s="115">
        <v>0.56000000000000005</v>
      </c>
      <c r="I2038" s="115">
        <v>0.48</v>
      </c>
      <c r="J2038" s="115" t="s">
        <v>350</v>
      </c>
      <c r="K2038" s="115">
        <v>1.465675564842E-2</v>
      </c>
      <c r="L2038" s="115">
        <v>3775.8299618078199</v>
      </c>
      <c r="M2038" s="115">
        <v>9.3930493487084803</v>
      </c>
      <c r="N2038" s="115">
        <v>1.3808206689053799</v>
      </c>
      <c r="O2038" s="115">
        <v>0.13767162909764</v>
      </c>
      <c r="P2038" s="115">
        <v>2.0238351138440001E-2</v>
      </c>
      <c r="Q2038" s="115">
        <v>55.341417120230403</v>
      </c>
      <c r="R2038" s="115">
        <v>1200</v>
      </c>
      <c r="S2038" s="115" t="s">
        <v>351</v>
      </c>
      <c r="T2038" s="115">
        <v>1200</v>
      </c>
      <c r="U2038" s="115" t="s">
        <v>352</v>
      </c>
      <c r="V2038" s="115" t="s">
        <v>350</v>
      </c>
      <c r="Z2038" s="115">
        <v>0</v>
      </c>
      <c r="AA2038" s="115">
        <v>1</v>
      </c>
      <c r="AB2038" s="115">
        <v>0.13767162909764</v>
      </c>
      <c r="AC2038" s="115">
        <v>2.0238351138440001E-2</v>
      </c>
      <c r="AD2038" s="115">
        <v>360.56543461210498</v>
      </c>
      <c r="AF2038" s="115">
        <v>-1</v>
      </c>
      <c r="AG2038" s="115">
        <v>-1</v>
      </c>
      <c r="AH2038" s="115">
        <v>-1</v>
      </c>
      <c r="AI2038" s="115">
        <v>-1</v>
      </c>
      <c r="AJ2038" s="115">
        <v>0</v>
      </c>
      <c r="AM2038" s="115" t="s">
        <v>348</v>
      </c>
      <c r="AN2038" s="115">
        <v>-1</v>
      </c>
      <c r="AQ2038" s="115">
        <v>610</v>
      </c>
      <c r="AR2038" s="115" t="s">
        <v>251</v>
      </c>
      <c r="AS2038" s="115" t="s">
        <v>363</v>
      </c>
      <c r="AT2038" s="115" t="s">
        <v>296</v>
      </c>
      <c r="AV2038" s="115">
        <v>87.135550766637095</v>
      </c>
      <c r="AW2038" s="115">
        <v>0.29242938740000002</v>
      </c>
    </row>
    <row r="2039" spans="1:49" x14ac:dyDescent="0.25">
      <c r="A2039" s="117">
        <v>230000</v>
      </c>
      <c r="B2039" s="117">
        <v>900000</v>
      </c>
      <c r="C2039" s="117">
        <v>900000</v>
      </c>
      <c r="D2039" s="115" t="s">
        <v>342</v>
      </c>
      <c r="E2039" s="115" t="s">
        <v>13</v>
      </c>
      <c r="F2039" s="115" t="s">
        <v>343</v>
      </c>
      <c r="G2039" s="115" t="s">
        <v>344</v>
      </c>
      <c r="H2039" s="115">
        <v>0.56000000000000005</v>
      </c>
      <c r="I2039" s="115">
        <v>0.48</v>
      </c>
      <c r="J2039" s="115" t="s">
        <v>350</v>
      </c>
      <c r="K2039" s="115">
        <v>4.6974669224080001E-2</v>
      </c>
      <c r="L2039" s="115">
        <v>3775.8299618078199</v>
      </c>
      <c r="M2039" s="115">
        <v>9.3930493487084803</v>
      </c>
      <c r="N2039" s="115">
        <v>1.3808206689053799</v>
      </c>
      <c r="O2039" s="115">
        <v>0.44123538616106001</v>
      </c>
      <c r="P2039" s="115">
        <v>6.4863594179599998E-2</v>
      </c>
      <c r="Q2039" s="115">
        <v>177.36836350230001</v>
      </c>
      <c r="R2039" s="115">
        <v>1210</v>
      </c>
      <c r="S2039" s="115" t="s">
        <v>353</v>
      </c>
      <c r="T2039" s="115">
        <v>1210</v>
      </c>
      <c r="U2039" s="115" t="s">
        <v>352</v>
      </c>
      <c r="V2039" s="115" t="s">
        <v>350</v>
      </c>
      <c r="Z2039" s="115">
        <v>0</v>
      </c>
      <c r="AA2039" s="115">
        <v>1</v>
      </c>
      <c r="AB2039" s="115">
        <v>0.44123538616106001</v>
      </c>
      <c r="AC2039" s="115">
        <v>6.4863594179599998E-2</v>
      </c>
      <c r="AD2039" s="115">
        <v>316.69614562015698</v>
      </c>
      <c r="AF2039" s="115">
        <v>-1</v>
      </c>
      <c r="AG2039" s="115">
        <v>-1</v>
      </c>
      <c r="AH2039" s="115">
        <v>-1</v>
      </c>
      <c r="AI2039" s="115">
        <v>-1</v>
      </c>
      <c r="AJ2039" s="115">
        <v>0</v>
      </c>
      <c r="AM2039" s="115" t="s">
        <v>348</v>
      </c>
      <c r="AN2039" s="115">
        <v>-1</v>
      </c>
      <c r="AQ2039" s="115">
        <v>610</v>
      </c>
      <c r="AR2039" s="115" t="s">
        <v>251</v>
      </c>
      <c r="AS2039" s="115" t="s">
        <v>363</v>
      </c>
      <c r="AT2039" s="115" t="s">
        <v>296</v>
      </c>
      <c r="AV2039" s="115">
        <v>77.750269684260601</v>
      </c>
      <c r="AW2039" s="115">
        <v>0.2568500776</v>
      </c>
    </row>
    <row r="2040" spans="1:49" x14ac:dyDescent="0.25">
      <c r="A2040" s="117">
        <v>230000</v>
      </c>
      <c r="B2040" s="117">
        <v>900000</v>
      </c>
      <c r="C2040" s="117">
        <v>900000</v>
      </c>
      <c r="D2040" s="115" t="s">
        <v>342</v>
      </c>
      <c r="E2040" s="115" t="s">
        <v>13</v>
      </c>
      <c r="F2040" s="115" t="s">
        <v>343</v>
      </c>
      <c r="G2040" s="115" t="s">
        <v>344</v>
      </c>
      <c r="H2040" s="115">
        <v>0.56000000000000005</v>
      </c>
      <c r="I2040" s="115">
        <v>0.48</v>
      </c>
      <c r="J2040" s="115" t="s">
        <v>350</v>
      </c>
      <c r="K2040" s="115">
        <v>1.2188154958100001E-3</v>
      </c>
      <c r="L2040" s="115">
        <v>3775.8299618078199</v>
      </c>
      <c r="M2040" s="115">
        <v>9.3930493487084803</v>
      </c>
      <c r="N2040" s="115">
        <v>1.3808206689053799</v>
      </c>
      <c r="O2040" s="115">
        <v>1.144839409915E-2</v>
      </c>
      <c r="P2040" s="115">
        <v>1.6829656282000001E-3</v>
      </c>
      <c r="Q2040" s="115">
        <v>4.60204006701015</v>
      </c>
      <c r="R2040" s="115">
        <v>1210</v>
      </c>
      <c r="S2040" s="115" t="s">
        <v>353</v>
      </c>
      <c r="T2040" s="115">
        <v>1210</v>
      </c>
      <c r="U2040" s="115" t="s">
        <v>352</v>
      </c>
      <c r="V2040" s="115" t="s">
        <v>350</v>
      </c>
      <c r="Z2040" s="115">
        <v>0</v>
      </c>
      <c r="AA2040" s="115">
        <v>1</v>
      </c>
      <c r="AB2040" s="115">
        <v>1.144839409915E-2</v>
      </c>
      <c r="AC2040" s="115">
        <v>1.6829656282000001E-3</v>
      </c>
      <c r="AD2040" s="115">
        <v>8.9632926982369892</v>
      </c>
      <c r="AF2040" s="115">
        <v>-1</v>
      </c>
      <c r="AG2040" s="115">
        <v>-1</v>
      </c>
      <c r="AH2040" s="115">
        <v>-1</v>
      </c>
      <c r="AI2040" s="115">
        <v>-1</v>
      </c>
      <c r="AJ2040" s="115">
        <v>0</v>
      </c>
      <c r="AM2040" s="115" t="s">
        <v>348</v>
      </c>
      <c r="AN2040" s="115">
        <v>-1</v>
      </c>
      <c r="AQ2040" s="115">
        <v>610</v>
      </c>
      <c r="AR2040" s="115" t="s">
        <v>251</v>
      </c>
      <c r="AS2040" s="115" t="s">
        <v>363</v>
      </c>
      <c r="AT2040" s="115" t="s">
        <v>296</v>
      </c>
      <c r="AV2040" s="115">
        <v>11.1584585058083</v>
      </c>
      <c r="AW2040" s="115">
        <v>7.2694993000000001E-3</v>
      </c>
    </row>
    <row r="2041" spans="1:49" x14ac:dyDescent="0.25">
      <c r="A2041" s="117">
        <v>230000</v>
      </c>
      <c r="B2041" s="117">
        <v>900000</v>
      </c>
      <c r="C2041" s="117">
        <v>900000</v>
      </c>
      <c r="D2041" s="115" t="s">
        <v>342</v>
      </c>
      <c r="E2041" s="115" t="s">
        <v>13</v>
      </c>
      <c r="F2041" s="115" t="s">
        <v>343</v>
      </c>
      <c r="G2041" s="115" t="s">
        <v>344</v>
      </c>
      <c r="H2041" s="115">
        <v>0.56000000000000005</v>
      </c>
      <c r="I2041" s="115">
        <v>0.48</v>
      </c>
      <c r="J2041" s="115" t="s">
        <v>350</v>
      </c>
      <c r="K2041" s="115">
        <v>2.9402359867610001E-2</v>
      </c>
      <c r="L2041" s="115">
        <v>3775.8299618078199</v>
      </c>
      <c r="M2041" s="115">
        <v>9.3930493487084803</v>
      </c>
      <c r="N2041" s="115">
        <v>1.3808206689053799</v>
      </c>
      <c r="O2041" s="115">
        <v>0.27617781720502999</v>
      </c>
      <c r="P2041" s="115">
        <v>4.0599386219799999E-2</v>
      </c>
      <c r="Q2041" s="115">
        <v>111.018311336011</v>
      </c>
      <c r="R2041" s="115">
        <v>1210</v>
      </c>
      <c r="S2041" s="115" t="s">
        <v>353</v>
      </c>
      <c r="T2041" s="115">
        <v>1210</v>
      </c>
      <c r="U2041" s="115" t="s">
        <v>352</v>
      </c>
      <c r="V2041" s="115" t="s">
        <v>350</v>
      </c>
      <c r="Z2041" s="115">
        <v>0</v>
      </c>
      <c r="AA2041" s="115">
        <v>1</v>
      </c>
      <c r="AB2041" s="115">
        <v>0.27617781720502999</v>
      </c>
      <c r="AC2041" s="115">
        <v>4.0599386219799999E-2</v>
      </c>
      <c r="AD2041" s="115">
        <v>111.018311336012</v>
      </c>
      <c r="AF2041" s="115">
        <v>-1</v>
      </c>
      <c r="AG2041" s="115">
        <v>-1</v>
      </c>
      <c r="AH2041" s="115">
        <v>-1</v>
      </c>
      <c r="AI2041" s="115">
        <v>-1</v>
      </c>
      <c r="AJ2041" s="115">
        <v>0</v>
      </c>
      <c r="AM2041" s="115" t="s">
        <v>348</v>
      </c>
      <c r="AN2041" s="115">
        <v>-1</v>
      </c>
      <c r="AQ2041" s="115">
        <v>610</v>
      </c>
      <c r="AR2041" s="115" t="s">
        <v>251</v>
      </c>
      <c r="AS2041" s="115" t="s">
        <v>363</v>
      </c>
      <c r="AT2041" s="115" t="s">
        <v>296</v>
      </c>
      <c r="AV2041" s="115">
        <v>55.362169948694799</v>
      </c>
      <c r="AW2041" s="115">
        <v>9.0039181900000001E-2</v>
      </c>
    </row>
    <row r="2042" spans="1:49" x14ac:dyDescent="0.25">
      <c r="A2042" s="117">
        <v>230000</v>
      </c>
      <c r="B2042" s="117">
        <v>900000</v>
      </c>
      <c r="C2042" s="117">
        <v>900000</v>
      </c>
      <c r="D2042" s="115" t="s">
        <v>342</v>
      </c>
      <c r="E2042" s="115" t="s">
        <v>13</v>
      </c>
      <c r="F2042" s="115" t="s">
        <v>343</v>
      </c>
      <c r="G2042" s="115" t="s">
        <v>344</v>
      </c>
      <c r="H2042" s="115">
        <v>0.56000000000000005</v>
      </c>
      <c r="I2042" s="115">
        <v>0.48</v>
      </c>
      <c r="J2042" s="115" t="s">
        <v>350</v>
      </c>
      <c r="K2042" s="115">
        <v>0.31116089356947002</v>
      </c>
      <c r="L2042" s="115">
        <v>3775.8299618078199</v>
      </c>
      <c r="M2042" s="115">
        <v>9.3930493487084803</v>
      </c>
      <c r="N2042" s="115">
        <v>1.3808206689053799</v>
      </c>
      <c r="O2042" s="115">
        <v>2.92274962868626</v>
      </c>
      <c r="P2042" s="115">
        <v>0.42965739319578999</v>
      </c>
      <c r="Q2042" s="115">
        <v>1174.8906248825001</v>
      </c>
      <c r="R2042" s="115">
        <v>1210</v>
      </c>
      <c r="S2042" s="115" t="s">
        <v>353</v>
      </c>
      <c r="T2042" s="115">
        <v>1210</v>
      </c>
      <c r="U2042" s="115" t="s">
        <v>352</v>
      </c>
      <c r="V2042" s="115" t="s">
        <v>350</v>
      </c>
      <c r="Z2042" s="115">
        <v>0</v>
      </c>
      <c r="AA2042" s="115">
        <v>1</v>
      </c>
      <c r="AB2042" s="115">
        <v>2.92274962868626</v>
      </c>
      <c r="AC2042" s="115">
        <v>0.42965739319578999</v>
      </c>
      <c r="AD2042" s="115">
        <v>1174.8906248825001</v>
      </c>
      <c r="AF2042" s="115">
        <v>-1</v>
      </c>
      <c r="AG2042" s="115">
        <v>-1</v>
      </c>
      <c r="AH2042" s="115">
        <v>-1</v>
      </c>
      <c r="AI2042" s="115">
        <v>-1</v>
      </c>
      <c r="AJ2042" s="115">
        <v>0</v>
      </c>
      <c r="AM2042" s="115" t="s">
        <v>348</v>
      </c>
      <c r="AN2042" s="115">
        <v>-1</v>
      </c>
      <c r="AQ2042" s="115">
        <v>610</v>
      </c>
      <c r="AR2042" s="115" t="s">
        <v>251</v>
      </c>
      <c r="AS2042" s="115" t="s">
        <v>363</v>
      </c>
      <c r="AT2042" s="115" t="s">
        <v>296</v>
      </c>
      <c r="AV2042" s="115">
        <v>143.033582338863</v>
      </c>
      <c r="AW2042" s="115">
        <v>0.95287155300000004</v>
      </c>
    </row>
    <row r="2043" spans="1:49" x14ac:dyDescent="0.25">
      <c r="A2043" s="117">
        <v>230000</v>
      </c>
      <c r="B2043" s="117">
        <v>900000</v>
      </c>
      <c r="C2043" s="117">
        <v>900000</v>
      </c>
      <c r="D2043" s="115" t="s">
        <v>342</v>
      </c>
      <c r="E2043" s="115" t="s">
        <v>13</v>
      </c>
      <c r="F2043" s="115" t="s">
        <v>343</v>
      </c>
      <c r="G2043" s="115" t="s">
        <v>344</v>
      </c>
      <c r="H2043" s="115">
        <v>0.56000000000000005</v>
      </c>
      <c r="I2043" s="115">
        <v>0.48</v>
      </c>
      <c r="J2043" s="115" t="s">
        <v>350</v>
      </c>
      <c r="K2043" s="115">
        <v>9.545873410406E-2</v>
      </c>
      <c r="L2043" s="115">
        <v>3775.8299618078199</v>
      </c>
      <c r="M2043" s="115">
        <v>9.3930493487084803</v>
      </c>
      <c r="N2043" s="115">
        <v>1.3808206689053799</v>
      </c>
      <c r="O2043" s="115">
        <v>0.89664860020474002</v>
      </c>
      <c r="P2043" s="115">
        <v>0.13181139307843001</v>
      </c>
      <c r="Q2043" s="115">
        <v>360.43594834638202</v>
      </c>
      <c r="R2043" s="115">
        <v>1210</v>
      </c>
      <c r="S2043" s="115" t="s">
        <v>353</v>
      </c>
      <c r="T2043" s="115">
        <v>1210</v>
      </c>
      <c r="U2043" s="115" t="s">
        <v>352</v>
      </c>
      <c r="V2043" s="115" t="s">
        <v>350</v>
      </c>
      <c r="Z2043" s="115">
        <v>0</v>
      </c>
      <c r="AA2043" s="115">
        <v>1</v>
      </c>
      <c r="AB2043" s="115">
        <v>0.89664860020474002</v>
      </c>
      <c r="AC2043" s="115">
        <v>0.13181139307843001</v>
      </c>
      <c r="AD2043" s="115">
        <v>360.43594834637997</v>
      </c>
      <c r="AF2043" s="115">
        <v>-1</v>
      </c>
      <c r="AG2043" s="115">
        <v>-1</v>
      </c>
      <c r="AH2043" s="115">
        <v>-1</v>
      </c>
      <c r="AI2043" s="115">
        <v>-1</v>
      </c>
      <c r="AJ2043" s="115">
        <v>0</v>
      </c>
      <c r="AM2043" s="115" t="s">
        <v>348</v>
      </c>
      <c r="AN2043" s="115">
        <v>-1</v>
      </c>
      <c r="AQ2043" s="115">
        <v>610</v>
      </c>
      <c r="AR2043" s="115" t="s">
        <v>251</v>
      </c>
      <c r="AS2043" s="115" t="s">
        <v>363</v>
      </c>
      <c r="AT2043" s="115" t="s">
        <v>296</v>
      </c>
      <c r="AV2043" s="115">
        <v>113.383675277104</v>
      </c>
      <c r="AW2043" s="115">
        <v>0.29232437010000001</v>
      </c>
    </row>
    <row r="2044" spans="1:49" x14ac:dyDescent="0.25">
      <c r="A2044" s="117">
        <v>230000</v>
      </c>
      <c r="B2044" s="117">
        <v>900000</v>
      </c>
      <c r="C2044" s="117">
        <v>900000</v>
      </c>
      <c r="D2044" s="115" t="s">
        <v>342</v>
      </c>
      <c r="E2044" s="115" t="s">
        <v>13</v>
      </c>
      <c r="F2044" s="115" t="s">
        <v>343</v>
      </c>
      <c r="G2044" s="115" t="s">
        <v>344</v>
      </c>
      <c r="H2044" s="115">
        <v>0.56000000000000005</v>
      </c>
      <c r="I2044" s="115">
        <v>0.48</v>
      </c>
      <c r="J2044" s="115" t="s">
        <v>364</v>
      </c>
      <c r="K2044" s="115">
        <v>3.3786654501160002E-2</v>
      </c>
      <c r="L2044" s="115">
        <v>3815.8679567532799</v>
      </c>
      <c r="M2044" s="115">
        <v>10.2921778068102</v>
      </c>
      <c r="N2044" s="115">
        <v>1.78658808179211</v>
      </c>
      <c r="O2044" s="115">
        <v>0.34773825562322003</v>
      </c>
      <c r="P2044" s="115">
        <v>6.0362834255399997E-2</v>
      </c>
      <c r="Q2044" s="115">
        <v>128.92541227687801</v>
      </c>
      <c r="R2044" s="115">
        <v>1200</v>
      </c>
      <c r="S2044" s="115" t="s">
        <v>351</v>
      </c>
      <c r="T2044" s="115">
        <v>1200</v>
      </c>
      <c r="U2044" s="115" t="s">
        <v>365</v>
      </c>
      <c r="V2044" s="115" t="s">
        <v>364</v>
      </c>
      <c r="Z2044" s="115">
        <v>0</v>
      </c>
      <c r="AA2044" s="115">
        <v>1</v>
      </c>
      <c r="AB2044" s="115">
        <v>0.34773825562322003</v>
      </c>
      <c r="AC2044" s="115">
        <v>6.0362834255399997E-2</v>
      </c>
      <c r="AD2044" s="115">
        <v>222.60150604005199</v>
      </c>
      <c r="AF2044" s="115">
        <v>-1</v>
      </c>
      <c r="AG2044" s="115">
        <v>-1</v>
      </c>
      <c r="AH2044" s="115">
        <v>-1</v>
      </c>
      <c r="AI2044" s="115">
        <v>-1</v>
      </c>
      <c r="AJ2044" s="115">
        <v>0</v>
      </c>
      <c r="AM2044" s="115" t="s">
        <v>348</v>
      </c>
      <c r="AN2044" s="115">
        <v>-1</v>
      </c>
      <c r="AQ2044" s="115">
        <v>610</v>
      </c>
      <c r="AR2044" s="115" t="s">
        <v>251</v>
      </c>
      <c r="AS2044" s="115" t="s">
        <v>363</v>
      </c>
      <c r="AT2044" s="115" t="s">
        <v>296</v>
      </c>
      <c r="AV2044" s="115">
        <v>76.082279658044897</v>
      </c>
      <c r="AW2044" s="115">
        <v>0.1805365012</v>
      </c>
    </row>
    <row r="2045" spans="1:49" x14ac:dyDescent="0.25">
      <c r="A2045" s="117">
        <v>230000</v>
      </c>
      <c r="B2045" s="117">
        <v>900000</v>
      </c>
      <c r="C2045" s="117">
        <v>900000</v>
      </c>
      <c r="D2045" s="115" t="s">
        <v>342</v>
      </c>
      <c r="E2045" s="115" t="s">
        <v>13</v>
      </c>
      <c r="F2045" s="115" t="s">
        <v>343</v>
      </c>
      <c r="G2045" s="115" t="s">
        <v>344</v>
      </c>
      <c r="H2045" s="115">
        <v>0.56000000000000005</v>
      </c>
      <c r="I2045" s="115">
        <v>0.48</v>
      </c>
      <c r="J2045" s="115" t="s">
        <v>364</v>
      </c>
      <c r="K2045" s="115">
        <v>1.325789635905E-2</v>
      </c>
      <c r="L2045" s="115">
        <v>3815.8679567532799</v>
      </c>
      <c r="M2045" s="115">
        <v>10.2921778068102</v>
      </c>
      <c r="N2045" s="115">
        <v>1.78658808179211</v>
      </c>
      <c r="O2045" s="115">
        <v>0.13645262667161001</v>
      </c>
      <c r="P2045" s="115">
        <v>2.3686399624709999E-2</v>
      </c>
      <c r="Q2045" s="115">
        <v>50.590381890458801</v>
      </c>
      <c r="R2045" s="115">
        <v>1210</v>
      </c>
      <c r="S2045" s="115" t="s">
        <v>353</v>
      </c>
      <c r="T2045" s="115">
        <v>1210</v>
      </c>
      <c r="U2045" s="115" t="s">
        <v>365</v>
      </c>
      <c r="V2045" s="115" t="s">
        <v>364</v>
      </c>
      <c r="Z2045" s="115">
        <v>0</v>
      </c>
      <c r="AA2045" s="115">
        <v>1</v>
      </c>
      <c r="AB2045" s="115">
        <v>0.13645262667161001</v>
      </c>
      <c r="AC2045" s="115">
        <v>2.3686399624709999E-2</v>
      </c>
      <c r="AD2045" s="115">
        <v>55.115079649815698</v>
      </c>
      <c r="AF2045" s="115">
        <v>-1</v>
      </c>
      <c r="AG2045" s="115">
        <v>-1</v>
      </c>
      <c r="AH2045" s="115">
        <v>-1</v>
      </c>
      <c r="AI2045" s="115">
        <v>-1</v>
      </c>
      <c r="AJ2045" s="115">
        <v>0</v>
      </c>
      <c r="AM2045" s="115" t="s">
        <v>348</v>
      </c>
      <c r="AN2045" s="115">
        <v>-1</v>
      </c>
      <c r="AQ2045" s="115">
        <v>610</v>
      </c>
      <c r="AR2045" s="115" t="s">
        <v>251</v>
      </c>
      <c r="AS2045" s="115" t="s">
        <v>363</v>
      </c>
      <c r="AT2045" s="115" t="s">
        <v>296</v>
      </c>
      <c r="AV2045" s="115">
        <v>39.105001893403099</v>
      </c>
      <c r="AW2045" s="115">
        <v>4.4699983499999998E-2</v>
      </c>
    </row>
    <row r="2046" spans="1:49" x14ac:dyDescent="0.25">
      <c r="A2046" s="117">
        <v>230000</v>
      </c>
      <c r="B2046" s="117">
        <v>900000</v>
      </c>
      <c r="C2046" s="117">
        <v>900000</v>
      </c>
      <c r="D2046" s="115" t="s">
        <v>342</v>
      </c>
      <c r="E2046" s="115" t="s">
        <v>13</v>
      </c>
      <c r="F2046" s="115" t="s">
        <v>343</v>
      </c>
      <c r="G2046" s="115" t="s">
        <v>344</v>
      </c>
      <c r="H2046" s="115">
        <v>0.56000000000000005</v>
      </c>
      <c r="I2046" s="115">
        <v>0.48</v>
      </c>
      <c r="J2046" s="115" t="s">
        <v>350</v>
      </c>
      <c r="K2046" s="115">
        <v>3.9824979033999998E-4</v>
      </c>
      <c r="L2046" s="115">
        <v>3771.2339382851001</v>
      </c>
      <c r="M2046" s="115">
        <v>9.3822824748061002</v>
      </c>
      <c r="N2046" s="115">
        <v>1.3792605835749201</v>
      </c>
      <c r="O2046" s="115">
        <v>3.73649202856E-3</v>
      </c>
      <c r="P2046" s="115">
        <v>5.4929023824000001E-4</v>
      </c>
      <c r="Q2046" s="115">
        <v>1.50189312527153</v>
      </c>
      <c r="R2046" s="115">
        <v>1210</v>
      </c>
      <c r="S2046" s="115" t="s">
        <v>353</v>
      </c>
      <c r="T2046" s="115">
        <v>1210</v>
      </c>
      <c r="U2046" s="115" t="s">
        <v>352</v>
      </c>
      <c r="V2046" s="115" t="s">
        <v>350</v>
      </c>
      <c r="Z2046" s="115">
        <v>0</v>
      </c>
      <c r="AA2046" s="115">
        <v>1</v>
      </c>
      <c r="AB2046" s="115">
        <v>3.73649202856E-3</v>
      </c>
      <c r="AC2046" s="115">
        <v>5.4929023824000001E-4</v>
      </c>
      <c r="AD2046" s="115">
        <v>1.50189312527007</v>
      </c>
      <c r="AF2046" s="115">
        <v>-1</v>
      </c>
      <c r="AG2046" s="115">
        <v>-1</v>
      </c>
      <c r="AH2046" s="115">
        <v>-1</v>
      </c>
      <c r="AI2046" s="115">
        <v>-1</v>
      </c>
      <c r="AJ2046" s="115">
        <v>0</v>
      </c>
      <c r="AM2046" s="115" t="s">
        <v>348</v>
      </c>
      <c r="AN2046" s="115">
        <v>-1</v>
      </c>
      <c r="AQ2046" s="115">
        <v>610</v>
      </c>
      <c r="AR2046" s="115" t="s">
        <v>251</v>
      </c>
      <c r="AS2046" s="115" t="s">
        <v>363</v>
      </c>
      <c r="AT2046" s="115" t="s">
        <v>296</v>
      </c>
      <c r="AV2046" s="115">
        <v>23.579037579248499</v>
      </c>
      <c r="AW2046" s="115">
        <v>1.2180804E-3</v>
      </c>
    </row>
    <row r="2047" spans="1:49" x14ac:dyDescent="0.25">
      <c r="A2047" s="117">
        <v>230000</v>
      </c>
      <c r="B2047" s="117">
        <v>900000</v>
      </c>
      <c r="C2047" s="117">
        <v>900000</v>
      </c>
      <c r="D2047" s="115" t="s">
        <v>342</v>
      </c>
      <c r="E2047" s="115" t="s">
        <v>13</v>
      </c>
      <c r="F2047" s="115" t="s">
        <v>343</v>
      </c>
      <c r="G2047" s="115" t="s">
        <v>344</v>
      </c>
      <c r="H2047" s="115">
        <v>0.56000000000000005</v>
      </c>
      <c r="I2047" s="115">
        <v>0.48</v>
      </c>
      <c r="J2047" s="115" t="s">
        <v>350</v>
      </c>
      <c r="K2047" s="115">
        <v>0.12316902136348</v>
      </c>
      <c r="L2047" s="115">
        <v>3771.2339382851001</v>
      </c>
      <c r="M2047" s="115">
        <v>9.3822824748061002</v>
      </c>
      <c r="N2047" s="115">
        <v>1.3792605835749201</v>
      </c>
      <c r="O2047" s="115">
        <v>1.15560655057767</v>
      </c>
      <c r="P2047" s="115">
        <v>0.16988217628415</v>
      </c>
      <c r="Q2047" s="115">
        <v>464.49919351134901</v>
      </c>
      <c r="R2047" s="115">
        <v>1210</v>
      </c>
      <c r="S2047" s="115" t="s">
        <v>353</v>
      </c>
      <c r="T2047" s="115">
        <v>1210</v>
      </c>
      <c r="U2047" s="115" t="s">
        <v>352</v>
      </c>
      <c r="V2047" s="115" t="s">
        <v>350</v>
      </c>
      <c r="Z2047" s="115">
        <v>0</v>
      </c>
      <c r="AA2047" s="115">
        <v>1</v>
      </c>
      <c r="AB2047" s="115">
        <v>1.15560655057767</v>
      </c>
      <c r="AC2047" s="115">
        <v>0.16988217628415</v>
      </c>
      <c r="AD2047" s="115">
        <v>464.49919351134901</v>
      </c>
      <c r="AF2047" s="115">
        <v>-1</v>
      </c>
      <c r="AG2047" s="115">
        <v>-1</v>
      </c>
      <c r="AH2047" s="115">
        <v>-1</v>
      </c>
      <c r="AI2047" s="115">
        <v>-1</v>
      </c>
      <c r="AJ2047" s="115">
        <v>0</v>
      </c>
      <c r="AM2047" s="115" t="s">
        <v>348</v>
      </c>
      <c r="AN2047" s="115">
        <v>-1</v>
      </c>
      <c r="AQ2047" s="115">
        <v>610</v>
      </c>
      <c r="AR2047" s="115" t="s">
        <v>251</v>
      </c>
      <c r="AS2047" s="115" t="s">
        <v>363</v>
      </c>
      <c r="AT2047" s="115" t="s">
        <v>296</v>
      </c>
      <c r="AV2047" s="115">
        <v>90.0548987187058</v>
      </c>
      <c r="AW2047" s="115">
        <v>0.37672278469999998</v>
      </c>
    </row>
    <row r="2048" spans="1:49" x14ac:dyDescent="0.25">
      <c r="A2048" s="117">
        <v>230000</v>
      </c>
      <c r="B2048" s="117">
        <v>900000</v>
      </c>
      <c r="C2048" s="117">
        <v>900000</v>
      </c>
      <c r="D2048" s="115" t="s">
        <v>342</v>
      </c>
      <c r="E2048" s="115" t="s">
        <v>13</v>
      </c>
      <c r="F2048" s="115" t="s">
        <v>343</v>
      </c>
      <c r="G2048" s="115" t="s">
        <v>344</v>
      </c>
      <c r="H2048" s="115">
        <v>0.56000000000000005</v>
      </c>
      <c r="I2048" s="115">
        <v>0.48</v>
      </c>
      <c r="J2048" s="115" t="s">
        <v>350</v>
      </c>
      <c r="K2048" s="115">
        <v>0.27529585517994998</v>
      </c>
      <c r="L2048" s="115">
        <v>3771.2339382851001</v>
      </c>
      <c r="M2048" s="115">
        <v>9.3822824748061002</v>
      </c>
      <c r="N2048" s="115">
        <v>1.3792605835749201</v>
      </c>
      <c r="O2048" s="115">
        <v>2.5829034774416502</v>
      </c>
      <c r="P2048" s="115">
        <v>0.37970472187125998</v>
      </c>
      <c r="Q2048" s="115">
        <v>1038.20507212386</v>
      </c>
      <c r="R2048" s="115">
        <v>1210</v>
      </c>
      <c r="S2048" s="115" t="s">
        <v>353</v>
      </c>
      <c r="T2048" s="115">
        <v>1210</v>
      </c>
      <c r="U2048" s="115" t="s">
        <v>352</v>
      </c>
      <c r="V2048" s="115" t="s">
        <v>350</v>
      </c>
      <c r="Z2048" s="115">
        <v>0</v>
      </c>
      <c r="AA2048" s="115">
        <v>1</v>
      </c>
      <c r="AB2048" s="115">
        <v>2.5829034774416502</v>
      </c>
      <c r="AC2048" s="115">
        <v>0.37970472187125998</v>
      </c>
      <c r="AD2048" s="115">
        <v>1038.20507212386</v>
      </c>
      <c r="AF2048" s="115">
        <v>-1</v>
      </c>
      <c r="AG2048" s="115">
        <v>-1</v>
      </c>
      <c r="AH2048" s="115">
        <v>-1</v>
      </c>
      <c r="AI2048" s="115">
        <v>-1</v>
      </c>
      <c r="AJ2048" s="115">
        <v>0</v>
      </c>
      <c r="AM2048" s="115" t="s">
        <v>348</v>
      </c>
      <c r="AN2048" s="115">
        <v>-1</v>
      </c>
      <c r="AQ2048" s="115">
        <v>610</v>
      </c>
      <c r="AR2048" s="115" t="s">
        <v>251</v>
      </c>
      <c r="AS2048" s="115" t="s">
        <v>363</v>
      </c>
      <c r="AT2048" s="115" t="s">
        <v>296</v>
      </c>
      <c r="AV2048" s="115">
        <v>139.222901806359</v>
      </c>
      <c r="AW2048" s="115">
        <v>0.84201546810000005</v>
      </c>
    </row>
    <row r="2049" spans="1:49" x14ac:dyDescent="0.25">
      <c r="A2049" s="117">
        <v>230000</v>
      </c>
      <c r="B2049" s="117">
        <v>900000</v>
      </c>
      <c r="C2049" s="117">
        <v>900000</v>
      </c>
      <c r="D2049" s="115" t="s">
        <v>342</v>
      </c>
      <c r="E2049" s="115" t="s">
        <v>13</v>
      </c>
      <c r="F2049" s="115" t="s">
        <v>343</v>
      </c>
      <c r="G2049" s="115" t="s">
        <v>344</v>
      </c>
      <c r="H2049" s="115">
        <v>0.56000000000000005</v>
      </c>
      <c r="I2049" s="115">
        <v>0.48</v>
      </c>
      <c r="J2049" s="115" t="s">
        <v>350</v>
      </c>
      <c r="K2049" s="115">
        <v>0.16320401650919</v>
      </c>
      <c r="L2049" s="115">
        <v>3771.2339382851001</v>
      </c>
      <c r="M2049" s="115">
        <v>9.3822824748061002</v>
      </c>
      <c r="N2049" s="115">
        <v>1.3792605835749201</v>
      </c>
      <c r="O2049" s="115">
        <v>1.5312261839121899</v>
      </c>
      <c r="P2049" s="115">
        <v>0.22510086705224</v>
      </c>
      <c r="Q2049" s="115">
        <v>615.48052592392196</v>
      </c>
      <c r="R2049" s="115">
        <v>1210</v>
      </c>
      <c r="S2049" s="115" t="s">
        <v>353</v>
      </c>
      <c r="T2049" s="115">
        <v>1210</v>
      </c>
      <c r="U2049" s="115" t="s">
        <v>352</v>
      </c>
      <c r="V2049" s="115" t="s">
        <v>350</v>
      </c>
      <c r="Z2049" s="115">
        <v>0</v>
      </c>
      <c r="AA2049" s="115">
        <v>1</v>
      </c>
      <c r="AB2049" s="115">
        <v>1.5312261839121899</v>
      </c>
      <c r="AC2049" s="115">
        <v>0.22510086705224</v>
      </c>
      <c r="AD2049" s="115">
        <v>615.48052592392196</v>
      </c>
      <c r="AF2049" s="115">
        <v>-1</v>
      </c>
      <c r="AG2049" s="115">
        <v>-1</v>
      </c>
      <c r="AH2049" s="115">
        <v>-1</v>
      </c>
      <c r="AI2049" s="115">
        <v>-1</v>
      </c>
      <c r="AJ2049" s="115">
        <v>0</v>
      </c>
      <c r="AM2049" s="115" t="s">
        <v>348</v>
      </c>
      <c r="AN2049" s="115">
        <v>-1</v>
      </c>
      <c r="AQ2049" s="115">
        <v>610</v>
      </c>
      <c r="AR2049" s="115" t="s">
        <v>251</v>
      </c>
      <c r="AS2049" s="115" t="s">
        <v>363</v>
      </c>
      <c r="AT2049" s="115" t="s">
        <v>296</v>
      </c>
      <c r="AV2049" s="115">
        <v>103.191357596288</v>
      </c>
      <c r="AW2049" s="115">
        <v>0.49917317589999999</v>
      </c>
    </row>
    <row r="2050" spans="1:49" x14ac:dyDescent="0.25">
      <c r="A2050" s="117">
        <v>230000</v>
      </c>
      <c r="B2050" s="117">
        <v>900000</v>
      </c>
      <c r="C2050" s="117">
        <v>900000</v>
      </c>
      <c r="D2050" s="115" t="s">
        <v>342</v>
      </c>
      <c r="E2050" s="115" t="s">
        <v>13</v>
      </c>
      <c r="F2050" s="115" t="s">
        <v>343</v>
      </c>
      <c r="G2050" s="115" t="s">
        <v>344</v>
      </c>
      <c r="H2050" s="115">
        <v>0.56000000000000005</v>
      </c>
      <c r="I2050" s="115">
        <v>0.48</v>
      </c>
      <c r="J2050" s="115" t="s">
        <v>350</v>
      </c>
      <c r="K2050" s="115">
        <v>5.5696310870949998E-2</v>
      </c>
      <c r="L2050" s="115">
        <v>3771.2339382851001</v>
      </c>
      <c r="M2050" s="115">
        <v>9.3822824748061002</v>
      </c>
      <c r="N2050" s="115">
        <v>1.3792605835749201</v>
      </c>
      <c r="O2050" s="115">
        <v>0.52255852139589998</v>
      </c>
      <c r="P2050" s="115">
        <v>7.681972623484E-2</v>
      </c>
      <c r="Q2050" s="115">
        <v>210.04381779381899</v>
      </c>
      <c r="R2050" s="115">
        <v>1210</v>
      </c>
      <c r="S2050" s="115" t="s">
        <v>353</v>
      </c>
      <c r="T2050" s="115">
        <v>1210</v>
      </c>
      <c r="U2050" s="115" t="s">
        <v>352</v>
      </c>
      <c r="V2050" s="115" t="s">
        <v>350</v>
      </c>
      <c r="Z2050" s="115">
        <v>0</v>
      </c>
      <c r="AA2050" s="115">
        <v>1</v>
      </c>
      <c r="AB2050" s="115">
        <v>0.52255852139589998</v>
      </c>
      <c r="AC2050" s="115">
        <v>7.681972623484E-2</v>
      </c>
      <c r="AD2050" s="115">
        <v>210.04381779382101</v>
      </c>
      <c r="AF2050" s="115">
        <v>-1</v>
      </c>
      <c r="AG2050" s="115">
        <v>-1</v>
      </c>
      <c r="AH2050" s="115">
        <v>-1</v>
      </c>
      <c r="AI2050" s="115">
        <v>-1</v>
      </c>
      <c r="AJ2050" s="115">
        <v>0</v>
      </c>
      <c r="AM2050" s="115" t="s">
        <v>348</v>
      </c>
      <c r="AN2050" s="115">
        <v>-1</v>
      </c>
      <c r="AQ2050" s="115">
        <v>610</v>
      </c>
      <c r="AR2050" s="115" t="s">
        <v>251</v>
      </c>
      <c r="AS2050" s="115" t="s">
        <v>363</v>
      </c>
      <c r="AT2050" s="115" t="s">
        <v>296</v>
      </c>
      <c r="AV2050" s="115">
        <v>109.059960657026</v>
      </c>
      <c r="AW2050" s="115">
        <v>0.17035183919999999</v>
      </c>
    </row>
    <row r="2051" spans="1:49" x14ac:dyDescent="0.25">
      <c r="A2051" s="117">
        <v>230000</v>
      </c>
      <c r="B2051" s="117">
        <v>900000</v>
      </c>
      <c r="C2051" s="117">
        <v>900000</v>
      </c>
      <c r="D2051" s="115" t="s">
        <v>342</v>
      </c>
      <c r="E2051" s="115" t="s">
        <v>13</v>
      </c>
      <c r="F2051" s="115" t="s">
        <v>343</v>
      </c>
      <c r="G2051" s="115" t="s">
        <v>344</v>
      </c>
      <c r="H2051" s="115">
        <v>0.56000000000000005</v>
      </c>
      <c r="I2051" s="115">
        <v>0.48</v>
      </c>
      <c r="J2051" s="115" t="s">
        <v>350</v>
      </c>
      <c r="K2051" s="115">
        <v>0.13551572429622999</v>
      </c>
      <c r="L2051" s="115">
        <v>3775.8299618078199</v>
      </c>
      <c r="M2051" s="115">
        <v>9.3930493487084803</v>
      </c>
      <c r="N2051" s="115">
        <v>1.3808206689053799</v>
      </c>
      <c r="O2051" s="115">
        <v>1.27290588584046</v>
      </c>
      <c r="P2051" s="115">
        <v>0.18712291306991</v>
      </c>
      <c r="Q2051" s="115">
        <v>511.68433209379299</v>
      </c>
      <c r="R2051" s="115">
        <v>1210</v>
      </c>
      <c r="S2051" s="115" t="s">
        <v>353</v>
      </c>
      <c r="T2051" s="115">
        <v>1210</v>
      </c>
      <c r="U2051" s="115" t="s">
        <v>352</v>
      </c>
      <c r="V2051" s="115" t="s">
        <v>350</v>
      </c>
      <c r="Z2051" s="115">
        <v>0</v>
      </c>
      <c r="AA2051" s="115">
        <v>1</v>
      </c>
      <c r="AB2051" s="115">
        <v>1.27290588584046</v>
      </c>
      <c r="AC2051" s="115">
        <v>0.18712291306991</v>
      </c>
      <c r="AD2051" s="115">
        <v>511.68433209379299</v>
      </c>
      <c r="AF2051" s="115">
        <v>-1</v>
      </c>
      <c r="AG2051" s="115">
        <v>-1</v>
      </c>
      <c r="AH2051" s="115">
        <v>-1</v>
      </c>
      <c r="AI2051" s="115">
        <v>-1</v>
      </c>
      <c r="AJ2051" s="115">
        <v>0</v>
      </c>
      <c r="AM2051" s="115" t="s">
        <v>348</v>
      </c>
      <c r="AN2051" s="115">
        <v>-1</v>
      </c>
      <c r="AQ2051" s="115">
        <v>610</v>
      </c>
      <c r="AR2051" s="115" t="s">
        <v>251</v>
      </c>
      <c r="AS2051" s="115" t="s">
        <v>363</v>
      </c>
      <c r="AT2051" s="115" t="s">
        <v>296</v>
      </c>
      <c r="AV2051" s="115">
        <v>97.968207138284697</v>
      </c>
      <c r="AW2051" s="115">
        <v>0.41499134799999998</v>
      </c>
    </row>
    <row r="2052" spans="1:49" x14ac:dyDescent="0.25">
      <c r="A2052" s="117">
        <v>230000</v>
      </c>
      <c r="B2052" s="117">
        <v>900000</v>
      </c>
      <c r="C2052" s="117">
        <v>900000</v>
      </c>
      <c r="D2052" s="115" t="s">
        <v>342</v>
      </c>
      <c r="E2052" s="115" t="s">
        <v>13</v>
      </c>
      <c r="F2052" s="115" t="s">
        <v>343</v>
      </c>
      <c r="G2052" s="115" t="s">
        <v>344</v>
      </c>
      <c r="H2052" s="115">
        <v>0.56000000000000005</v>
      </c>
      <c r="I2052" s="115">
        <v>0.48</v>
      </c>
      <c r="J2052" s="115" t="s">
        <v>350</v>
      </c>
      <c r="K2052" s="115">
        <v>0.22736968494212001</v>
      </c>
      <c r="L2052" s="115">
        <v>3775.8299618078199</v>
      </c>
      <c r="M2052" s="115">
        <v>9.3930493487084803</v>
      </c>
      <c r="N2052" s="115">
        <v>1.3808206689053799</v>
      </c>
      <c r="O2052" s="115">
        <v>2.1356946710616298</v>
      </c>
      <c r="P2052" s="115">
        <v>0.31395676045058002</v>
      </c>
      <c r="Q2052" s="115">
        <v>858.50926881126099</v>
      </c>
      <c r="R2052" s="115">
        <v>1210</v>
      </c>
      <c r="S2052" s="115" t="s">
        <v>353</v>
      </c>
      <c r="T2052" s="115">
        <v>1210</v>
      </c>
      <c r="U2052" s="115" t="s">
        <v>352</v>
      </c>
      <c r="V2052" s="115" t="s">
        <v>350</v>
      </c>
      <c r="Z2052" s="115">
        <v>0</v>
      </c>
      <c r="AA2052" s="115">
        <v>1</v>
      </c>
      <c r="AB2052" s="115">
        <v>2.1356946710616298</v>
      </c>
      <c r="AC2052" s="115">
        <v>0.31395676045058002</v>
      </c>
      <c r="AD2052" s="115">
        <v>858.50926881126099</v>
      </c>
      <c r="AF2052" s="115">
        <v>-1</v>
      </c>
      <c r="AG2052" s="115">
        <v>-1</v>
      </c>
      <c r="AH2052" s="115">
        <v>-1</v>
      </c>
      <c r="AI2052" s="115">
        <v>-1</v>
      </c>
      <c r="AJ2052" s="115">
        <v>0</v>
      </c>
      <c r="AM2052" s="115" t="s">
        <v>348</v>
      </c>
      <c r="AN2052" s="115">
        <v>-1</v>
      </c>
      <c r="AQ2052" s="115">
        <v>610</v>
      </c>
      <c r="AR2052" s="115" t="s">
        <v>251</v>
      </c>
      <c r="AS2052" s="115" t="s">
        <v>363</v>
      </c>
      <c r="AT2052" s="115" t="s">
        <v>296</v>
      </c>
      <c r="AV2052" s="115">
        <v>121.38070435413699</v>
      </c>
      <c r="AW2052" s="115">
        <v>0.69627677919999997</v>
      </c>
    </row>
    <row r="2053" spans="1:49" x14ac:dyDescent="0.25">
      <c r="A2053" s="117">
        <v>230000</v>
      </c>
      <c r="B2053" s="117">
        <v>900000</v>
      </c>
      <c r="C2053" s="117">
        <v>900000</v>
      </c>
      <c r="D2053" s="115" t="s">
        <v>342</v>
      </c>
      <c r="E2053" s="115" t="s">
        <v>13</v>
      </c>
      <c r="F2053" s="115" t="s">
        <v>343</v>
      </c>
      <c r="G2053" s="115" t="s">
        <v>344</v>
      </c>
      <c r="H2053" s="115">
        <v>0.56000000000000005</v>
      </c>
      <c r="I2053" s="115">
        <v>0.48</v>
      </c>
      <c r="J2053" s="115" t="s">
        <v>350</v>
      </c>
      <c r="K2053" s="115">
        <v>2.2054712943570001E-2</v>
      </c>
      <c r="L2053" s="115">
        <v>3775.8299618078199</v>
      </c>
      <c r="M2053" s="115">
        <v>9.3930493487084803</v>
      </c>
      <c r="N2053" s="115">
        <v>1.3808206689053799</v>
      </c>
      <c r="O2053" s="115">
        <v>0.20716100705061</v>
      </c>
      <c r="P2053" s="115">
        <v>3.0453603479259999E-2</v>
      </c>
      <c r="Q2053" s="115">
        <v>83.2748459314287</v>
      </c>
      <c r="R2053" s="115">
        <v>1210</v>
      </c>
      <c r="S2053" s="115" t="s">
        <v>353</v>
      </c>
      <c r="T2053" s="115">
        <v>1210</v>
      </c>
      <c r="U2053" s="115" t="s">
        <v>352</v>
      </c>
      <c r="V2053" s="115" t="s">
        <v>350</v>
      </c>
      <c r="Z2053" s="115">
        <v>0</v>
      </c>
      <c r="AA2053" s="115">
        <v>1</v>
      </c>
      <c r="AB2053" s="115">
        <v>0.20716100705061</v>
      </c>
      <c r="AC2053" s="115">
        <v>3.0453603479259999E-2</v>
      </c>
      <c r="AD2053" s="115">
        <v>83.274845931429496</v>
      </c>
      <c r="AF2053" s="115">
        <v>-1</v>
      </c>
      <c r="AG2053" s="115">
        <v>-1</v>
      </c>
      <c r="AH2053" s="115">
        <v>-1</v>
      </c>
      <c r="AI2053" s="115">
        <v>-1</v>
      </c>
      <c r="AJ2053" s="115">
        <v>0</v>
      </c>
      <c r="AM2053" s="115" t="s">
        <v>348</v>
      </c>
      <c r="AN2053" s="115">
        <v>-1</v>
      </c>
      <c r="AQ2053" s="115">
        <v>610</v>
      </c>
      <c r="AR2053" s="115" t="s">
        <v>251</v>
      </c>
      <c r="AS2053" s="115" t="s">
        <v>363</v>
      </c>
      <c r="AT2053" s="115" t="s">
        <v>296</v>
      </c>
      <c r="AV2053" s="115">
        <v>67.154683163492294</v>
      </c>
      <c r="AW2053" s="115">
        <v>6.7538398999999999E-2</v>
      </c>
    </row>
    <row r="2054" spans="1:49" x14ac:dyDescent="0.25">
      <c r="A2054" s="117">
        <v>230000</v>
      </c>
      <c r="B2054" s="117">
        <v>900000</v>
      </c>
      <c r="C2054" s="117">
        <v>900000</v>
      </c>
      <c r="D2054" s="115" t="s">
        <v>342</v>
      </c>
      <c r="E2054" s="115" t="s">
        <v>13</v>
      </c>
      <c r="F2054" s="115" t="s">
        <v>343</v>
      </c>
      <c r="G2054" s="115" t="s">
        <v>344</v>
      </c>
      <c r="H2054" s="115">
        <v>0.56000000000000005</v>
      </c>
      <c r="I2054" s="115">
        <v>0.48</v>
      </c>
      <c r="J2054" s="115" t="s">
        <v>350</v>
      </c>
      <c r="K2054" s="115">
        <v>0.1537162369243</v>
      </c>
      <c r="L2054" s="115">
        <v>3775.8299618078199</v>
      </c>
      <c r="M2054" s="115">
        <v>9.3930493487084803</v>
      </c>
      <c r="N2054" s="115">
        <v>1.3808206689053799</v>
      </c>
      <c r="O2054" s="115">
        <v>1.4438641991277299</v>
      </c>
      <c r="P2054" s="115">
        <v>0.21225455709143001</v>
      </c>
      <c r="Q2054" s="115">
        <v>580.406372995129</v>
      </c>
      <c r="R2054" s="115">
        <v>1210</v>
      </c>
      <c r="S2054" s="115" t="s">
        <v>353</v>
      </c>
      <c r="T2054" s="115">
        <v>1210</v>
      </c>
      <c r="U2054" s="115" t="s">
        <v>352</v>
      </c>
      <c r="V2054" s="115" t="s">
        <v>350</v>
      </c>
      <c r="Z2054" s="115">
        <v>0</v>
      </c>
      <c r="AA2054" s="115">
        <v>1</v>
      </c>
      <c r="AB2054" s="115">
        <v>1.4438641991277299</v>
      </c>
      <c r="AC2054" s="115">
        <v>0.21225455709143001</v>
      </c>
      <c r="AD2054" s="115">
        <v>580.406372995129</v>
      </c>
      <c r="AF2054" s="115">
        <v>-1</v>
      </c>
      <c r="AG2054" s="115">
        <v>-1</v>
      </c>
      <c r="AH2054" s="115">
        <v>-1</v>
      </c>
      <c r="AI2054" s="115">
        <v>-1</v>
      </c>
      <c r="AJ2054" s="115">
        <v>0</v>
      </c>
      <c r="AM2054" s="115" t="s">
        <v>348</v>
      </c>
      <c r="AN2054" s="115">
        <v>-1</v>
      </c>
      <c r="AQ2054" s="115">
        <v>610</v>
      </c>
      <c r="AR2054" s="115" t="s">
        <v>251</v>
      </c>
      <c r="AS2054" s="115" t="s">
        <v>363</v>
      </c>
      <c r="AT2054" s="115" t="s">
        <v>296</v>
      </c>
      <c r="AV2054" s="115">
        <v>104.001990179096</v>
      </c>
      <c r="AW2054" s="115">
        <v>0.47072698540000002</v>
      </c>
    </row>
    <row r="2055" spans="1:49" x14ac:dyDescent="0.25">
      <c r="A2055" s="117">
        <v>230000</v>
      </c>
      <c r="B2055" s="117">
        <v>900000</v>
      </c>
      <c r="C2055" s="117">
        <v>900000</v>
      </c>
      <c r="D2055" s="115" t="s">
        <v>342</v>
      </c>
      <c r="E2055" s="115" t="s">
        <v>13</v>
      </c>
      <c r="F2055" s="115" t="s">
        <v>343</v>
      </c>
      <c r="G2055" s="115" t="s">
        <v>344</v>
      </c>
      <c r="H2055" s="115">
        <v>0.56000000000000005</v>
      </c>
      <c r="I2055" s="115">
        <v>0.48</v>
      </c>
      <c r="J2055" s="115" t="s">
        <v>350</v>
      </c>
      <c r="K2055" s="115">
        <v>4.3888616692459997E-2</v>
      </c>
      <c r="L2055" s="115">
        <v>3775.8299618078199</v>
      </c>
      <c r="M2055" s="115">
        <v>9.3930493487084803</v>
      </c>
      <c r="N2055" s="115">
        <v>1.3808206689053799</v>
      </c>
      <c r="O2055" s="115">
        <v>0.41224794243890001</v>
      </c>
      <c r="P2055" s="115">
        <v>6.0602309058619998E-2</v>
      </c>
      <c r="Q2055" s="115">
        <v>165.715953889719</v>
      </c>
      <c r="R2055" s="115">
        <v>1210</v>
      </c>
      <c r="S2055" s="115" t="s">
        <v>353</v>
      </c>
      <c r="T2055" s="115">
        <v>1210</v>
      </c>
      <c r="U2055" s="115" t="s">
        <v>352</v>
      </c>
      <c r="V2055" s="115" t="s">
        <v>350</v>
      </c>
      <c r="Z2055" s="115">
        <v>0</v>
      </c>
      <c r="AA2055" s="115">
        <v>1</v>
      </c>
      <c r="AB2055" s="115">
        <v>0.41224794243890001</v>
      </c>
      <c r="AC2055" s="115">
        <v>6.0602309058619998E-2</v>
      </c>
      <c r="AD2055" s="115">
        <v>165.71595388972</v>
      </c>
      <c r="AF2055" s="115">
        <v>-1</v>
      </c>
      <c r="AG2055" s="115">
        <v>-1</v>
      </c>
      <c r="AH2055" s="115">
        <v>-1</v>
      </c>
      <c r="AI2055" s="115">
        <v>-1</v>
      </c>
      <c r="AJ2055" s="115">
        <v>0</v>
      </c>
      <c r="AM2055" s="115" t="s">
        <v>348</v>
      </c>
      <c r="AN2055" s="115">
        <v>-1</v>
      </c>
      <c r="AQ2055" s="115">
        <v>610</v>
      </c>
      <c r="AR2055" s="115" t="s">
        <v>251</v>
      </c>
      <c r="AS2055" s="115" t="s">
        <v>363</v>
      </c>
      <c r="AT2055" s="115" t="s">
        <v>296</v>
      </c>
      <c r="AV2055" s="115">
        <v>56.955125001663397</v>
      </c>
      <c r="AW2055" s="115">
        <v>0.13440061140000001</v>
      </c>
    </row>
    <row r="2056" spans="1:49" x14ac:dyDescent="0.25">
      <c r="A2056" s="117">
        <v>230000</v>
      </c>
      <c r="B2056" s="117">
        <v>900000</v>
      </c>
      <c r="C2056" s="117">
        <v>900000</v>
      </c>
      <c r="D2056" s="115" t="s">
        <v>342</v>
      </c>
      <c r="E2056" s="115" t="s">
        <v>13</v>
      </c>
      <c r="F2056" s="115" t="s">
        <v>343</v>
      </c>
      <c r="G2056" s="115" t="s">
        <v>344</v>
      </c>
      <c r="H2056" s="115">
        <v>0.56000000000000005</v>
      </c>
      <c r="I2056" s="115">
        <v>0.48</v>
      </c>
      <c r="J2056" s="115" t="s">
        <v>350</v>
      </c>
      <c r="K2056" s="115">
        <v>3.5218477731130002E-2</v>
      </c>
      <c r="L2056" s="115">
        <v>3775.8299618078199</v>
      </c>
      <c r="M2056" s="115">
        <v>9.3930493487084803</v>
      </c>
      <c r="N2056" s="115">
        <v>1.3808206689053799</v>
      </c>
      <c r="O2056" s="115">
        <v>0.33080889931494001</v>
      </c>
      <c r="P2056" s="115">
        <v>4.8630401978529997E-2</v>
      </c>
      <c r="Q2056" s="115">
        <v>132.97898342648099</v>
      </c>
      <c r="R2056" s="115">
        <v>1210</v>
      </c>
      <c r="S2056" s="115" t="s">
        <v>353</v>
      </c>
      <c r="T2056" s="115">
        <v>1210</v>
      </c>
      <c r="U2056" s="115" t="s">
        <v>352</v>
      </c>
      <c r="V2056" s="115" t="s">
        <v>350</v>
      </c>
      <c r="Z2056" s="115">
        <v>0</v>
      </c>
      <c r="AA2056" s="115">
        <v>1</v>
      </c>
      <c r="AB2056" s="115">
        <v>0.33080889931494001</v>
      </c>
      <c r="AC2056" s="115">
        <v>4.8630401978529997E-2</v>
      </c>
      <c r="AD2056" s="115">
        <v>132.97898342648199</v>
      </c>
      <c r="AF2056" s="115">
        <v>-1</v>
      </c>
      <c r="AG2056" s="115">
        <v>-1</v>
      </c>
      <c r="AH2056" s="115">
        <v>-1</v>
      </c>
      <c r="AI2056" s="115">
        <v>-1</v>
      </c>
      <c r="AJ2056" s="115">
        <v>0</v>
      </c>
      <c r="AM2056" s="115" t="s">
        <v>348</v>
      </c>
      <c r="AN2056" s="115">
        <v>-1</v>
      </c>
      <c r="AQ2056" s="115">
        <v>610</v>
      </c>
      <c r="AR2056" s="115" t="s">
        <v>251</v>
      </c>
      <c r="AS2056" s="115" t="s">
        <v>363</v>
      </c>
      <c r="AT2056" s="115" t="s">
        <v>296</v>
      </c>
      <c r="AV2056" s="115">
        <v>52.427926943126003</v>
      </c>
      <c r="AW2056" s="115">
        <v>0.107849946</v>
      </c>
    </row>
    <row r="2057" spans="1:49" x14ac:dyDescent="0.25">
      <c r="A2057" s="117">
        <v>230000</v>
      </c>
      <c r="B2057" s="117">
        <v>900000</v>
      </c>
      <c r="C2057" s="117">
        <v>900000</v>
      </c>
      <c r="D2057" s="115" t="s">
        <v>342</v>
      </c>
      <c r="E2057" s="115" t="s">
        <v>13</v>
      </c>
      <c r="F2057" s="115" t="s">
        <v>343</v>
      </c>
      <c r="G2057" s="115" t="s">
        <v>344</v>
      </c>
      <c r="H2057" s="115">
        <v>0.56000000000000005</v>
      </c>
      <c r="I2057" s="115">
        <v>0.48</v>
      </c>
      <c r="J2057" s="115" t="s">
        <v>350</v>
      </c>
      <c r="K2057" s="115">
        <v>0.35009126375722999</v>
      </c>
      <c r="L2057" s="115">
        <v>3777.84785278966</v>
      </c>
      <c r="M2057" s="115">
        <v>9.3977177874111</v>
      </c>
      <c r="N2057" s="115">
        <v>1.3814949857271199</v>
      </c>
      <c r="O2057" s="115">
        <v>3.2900588966285902</v>
      </c>
      <c r="P2057" s="115">
        <v>0.48364932542749001</v>
      </c>
      <c r="Q2057" s="115">
        <v>1322.5915290656801</v>
      </c>
      <c r="R2057" s="115">
        <v>1200</v>
      </c>
      <c r="S2057" s="115" t="s">
        <v>351</v>
      </c>
      <c r="T2057" s="115">
        <v>1200</v>
      </c>
      <c r="U2057" s="115" t="s">
        <v>352</v>
      </c>
      <c r="V2057" s="115" t="s">
        <v>350</v>
      </c>
      <c r="Z2057" s="115">
        <v>0</v>
      </c>
      <c r="AA2057" s="115">
        <v>1</v>
      </c>
      <c r="AB2057" s="115">
        <v>3.2900588966285902</v>
      </c>
      <c r="AC2057" s="115">
        <v>0.48364932542749001</v>
      </c>
      <c r="AD2057" s="115">
        <v>1322.5915290656801</v>
      </c>
      <c r="AF2057" s="115">
        <v>-1</v>
      </c>
      <c r="AG2057" s="115">
        <v>-1</v>
      </c>
      <c r="AH2057" s="115">
        <v>-1</v>
      </c>
      <c r="AI2057" s="115">
        <v>-1</v>
      </c>
      <c r="AJ2057" s="115">
        <v>0</v>
      </c>
      <c r="AM2057" s="115" t="s">
        <v>348</v>
      </c>
      <c r="AN2057" s="115">
        <v>-1</v>
      </c>
      <c r="AQ2057" s="115">
        <v>610</v>
      </c>
      <c r="AR2057" s="115" t="s">
        <v>251</v>
      </c>
      <c r="AS2057" s="115" t="s">
        <v>363</v>
      </c>
      <c r="AT2057" s="115" t="s">
        <v>296</v>
      </c>
      <c r="AV2057" s="115">
        <v>188.11278673178001</v>
      </c>
      <c r="AW2057" s="115">
        <v>1.0726614185000001</v>
      </c>
    </row>
    <row r="2058" spans="1:49" x14ac:dyDescent="0.25">
      <c r="A2058" s="117">
        <v>230000</v>
      </c>
      <c r="B2058" s="117">
        <v>900000</v>
      </c>
      <c r="C2058" s="117">
        <v>900000</v>
      </c>
      <c r="D2058" s="115" t="s">
        <v>342</v>
      </c>
      <c r="E2058" s="115" t="s">
        <v>13</v>
      </c>
      <c r="F2058" s="115" t="s">
        <v>343</v>
      </c>
      <c r="G2058" s="115" t="s">
        <v>344</v>
      </c>
      <c r="H2058" s="115">
        <v>0.56000000000000005</v>
      </c>
      <c r="I2058" s="115">
        <v>0.48</v>
      </c>
      <c r="J2058" s="115" t="s">
        <v>350</v>
      </c>
      <c r="K2058" s="115">
        <v>5.3300672757979999E-2</v>
      </c>
      <c r="L2058" s="115">
        <v>3777.84785278966</v>
      </c>
      <c r="M2058" s="115">
        <v>9.3977177874111</v>
      </c>
      <c r="N2058" s="115">
        <v>1.3814949857271199</v>
      </c>
      <c r="O2058" s="115">
        <v>0.50090468045872005</v>
      </c>
      <c r="P2058" s="115">
        <v>7.3634612151040002E-2</v>
      </c>
      <c r="Q2058" s="115">
        <v>201.36183213100901</v>
      </c>
      <c r="R2058" s="115">
        <v>1210</v>
      </c>
      <c r="S2058" s="115" t="s">
        <v>353</v>
      </c>
      <c r="T2058" s="115">
        <v>1210</v>
      </c>
      <c r="U2058" s="115" t="s">
        <v>352</v>
      </c>
      <c r="V2058" s="115" t="s">
        <v>350</v>
      </c>
      <c r="Z2058" s="115">
        <v>0</v>
      </c>
      <c r="AA2058" s="115">
        <v>1</v>
      </c>
      <c r="AB2058" s="115">
        <v>0.50090468045872005</v>
      </c>
      <c r="AC2058" s="115">
        <v>7.3634612151040002E-2</v>
      </c>
      <c r="AD2058" s="115">
        <v>201.36183213100901</v>
      </c>
      <c r="AF2058" s="115">
        <v>-1</v>
      </c>
      <c r="AG2058" s="115">
        <v>-1</v>
      </c>
      <c r="AH2058" s="115">
        <v>-1</v>
      </c>
      <c r="AI2058" s="115">
        <v>-1</v>
      </c>
      <c r="AJ2058" s="115">
        <v>0</v>
      </c>
      <c r="AM2058" s="115" t="s">
        <v>348</v>
      </c>
      <c r="AN2058" s="115">
        <v>-1</v>
      </c>
      <c r="AQ2058" s="115">
        <v>610</v>
      </c>
      <c r="AR2058" s="115" t="s">
        <v>251</v>
      </c>
      <c r="AS2058" s="115" t="s">
        <v>363</v>
      </c>
      <c r="AT2058" s="115" t="s">
        <v>296</v>
      </c>
      <c r="AV2058" s="115">
        <v>77.912111112392395</v>
      </c>
      <c r="AW2058" s="115">
        <v>0.1633104883</v>
      </c>
    </row>
    <row r="2059" spans="1:49" x14ac:dyDescent="0.25">
      <c r="A2059" s="117">
        <v>230000</v>
      </c>
      <c r="B2059" s="117">
        <v>900000</v>
      </c>
      <c r="C2059" s="117">
        <v>900000</v>
      </c>
      <c r="D2059" s="115" t="s">
        <v>342</v>
      </c>
      <c r="E2059" s="115" t="s">
        <v>13</v>
      </c>
      <c r="F2059" s="115" t="s">
        <v>343</v>
      </c>
      <c r="G2059" s="115" t="s">
        <v>344</v>
      </c>
      <c r="H2059" s="115">
        <v>0.56000000000000005</v>
      </c>
      <c r="I2059" s="115">
        <v>0.48</v>
      </c>
      <c r="J2059" s="115" t="s">
        <v>350</v>
      </c>
      <c r="K2059" s="115">
        <v>3.1803363336269999E-2</v>
      </c>
      <c r="L2059" s="115">
        <v>3777.84785278966</v>
      </c>
      <c r="M2059" s="115">
        <v>9.3977177874111</v>
      </c>
      <c r="N2059" s="115">
        <v>1.3814949857271199</v>
      </c>
      <c r="O2059" s="115">
        <v>0.29887903332479998</v>
      </c>
      <c r="P2059" s="115">
        <v>4.3936186978319997E-2</v>
      </c>
      <c r="Q2059" s="115">
        <v>120.148267891432</v>
      </c>
      <c r="R2059" s="115">
        <v>1210</v>
      </c>
      <c r="S2059" s="115" t="s">
        <v>353</v>
      </c>
      <c r="T2059" s="115">
        <v>1210</v>
      </c>
      <c r="U2059" s="115" t="s">
        <v>352</v>
      </c>
      <c r="V2059" s="115" t="s">
        <v>350</v>
      </c>
      <c r="Z2059" s="115">
        <v>0</v>
      </c>
      <c r="AA2059" s="115">
        <v>1</v>
      </c>
      <c r="AB2059" s="115">
        <v>0.29887903332479998</v>
      </c>
      <c r="AC2059" s="115">
        <v>4.3936186978319997E-2</v>
      </c>
      <c r="AD2059" s="115">
        <v>120.148267891431</v>
      </c>
      <c r="AF2059" s="115">
        <v>-1</v>
      </c>
      <c r="AG2059" s="115">
        <v>-1</v>
      </c>
      <c r="AH2059" s="115">
        <v>-1</v>
      </c>
      <c r="AI2059" s="115">
        <v>-1</v>
      </c>
      <c r="AJ2059" s="115">
        <v>0</v>
      </c>
      <c r="AM2059" s="115" t="s">
        <v>348</v>
      </c>
      <c r="AN2059" s="115">
        <v>-1</v>
      </c>
      <c r="AQ2059" s="115">
        <v>610</v>
      </c>
      <c r="AR2059" s="115" t="s">
        <v>251</v>
      </c>
      <c r="AS2059" s="115" t="s">
        <v>363</v>
      </c>
      <c r="AT2059" s="115" t="s">
        <v>296</v>
      </c>
      <c r="AV2059" s="115">
        <v>49.398050633079698</v>
      </c>
      <c r="AW2059" s="115">
        <v>9.7443850700000001E-2</v>
      </c>
    </row>
    <row r="2060" spans="1:49" x14ac:dyDescent="0.25">
      <c r="A2060" s="117">
        <v>230000</v>
      </c>
      <c r="B2060" s="117">
        <v>900000</v>
      </c>
      <c r="C2060" s="117">
        <v>900000</v>
      </c>
      <c r="D2060" s="115" t="s">
        <v>342</v>
      </c>
      <c r="E2060" s="115" t="s">
        <v>13</v>
      </c>
      <c r="F2060" s="115" t="s">
        <v>343</v>
      </c>
      <c r="G2060" s="115" t="s">
        <v>344</v>
      </c>
      <c r="H2060" s="115">
        <v>0.56000000000000005</v>
      </c>
      <c r="I2060" s="115">
        <v>0.48</v>
      </c>
      <c r="J2060" s="115" t="s">
        <v>350</v>
      </c>
      <c r="K2060" s="115">
        <v>0.18256815381641001</v>
      </c>
      <c r="L2060" s="115">
        <v>3777.84785278966</v>
      </c>
      <c r="M2060" s="115">
        <v>9.3977177874111</v>
      </c>
      <c r="N2060" s="115">
        <v>1.3814949857271199</v>
      </c>
      <c r="O2060" s="115">
        <v>1.71572398653534</v>
      </c>
      <c r="P2060" s="115">
        <v>0.25221698905083001</v>
      </c>
      <c r="Q2060" s="115">
        <v>689.71470788312297</v>
      </c>
      <c r="R2060" s="115">
        <v>1210</v>
      </c>
      <c r="S2060" s="115" t="s">
        <v>353</v>
      </c>
      <c r="T2060" s="115">
        <v>1210</v>
      </c>
      <c r="U2060" s="115" t="s">
        <v>352</v>
      </c>
      <c r="V2060" s="115" t="s">
        <v>350</v>
      </c>
      <c r="Z2060" s="115">
        <v>0</v>
      </c>
      <c r="AA2060" s="115">
        <v>1</v>
      </c>
      <c r="AB2060" s="115">
        <v>1.71572398653534</v>
      </c>
      <c r="AC2060" s="115">
        <v>0.25221698905083001</v>
      </c>
      <c r="AD2060" s="115">
        <v>689.71470788312297</v>
      </c>
      <c r="AF2060" s="115">
        <v>-1</v>
      </c>
      <c r="AG2060" s="115">
        <v>-1</v>
      </c>
      <c r="AH2060" s="115">
        <v>-1</v>
      </c>
      <c r="AI2060" s="115">
        <v>-1</v>
      </c>
      <c r="AJ2060" s="115">
        <v>0</v>
      </c>
      <c r="AM2060" s="115" t="s">
        <v>348</v>
      </c>
      <c r="AN2060" s="115">
        <v>-1</v>
      </c>
      <c r="AQ2060" s="115">
        <v>610</v>
      </c>
      <c r="AR2060" s="115" t="s">
        <v>251</v>
      </c>
      <c r="AS2060" s="115" t="s">
        <v>363</v>
      </c>
      <c r="AT2060" s="115" t="s">
        <v>296</v>
      </c>
      <c r="AV2060" s="115">
        <v>112.19535870306601</v>
      </c>
      <c r="AW2060" s="115">
        <v>0.55937932509999999</v>
      </c>
    </row>
    <row r="2061" spans="1:49" x14ac:dyDescent="0.25">
      <c r="A2061" s="117">
        <v>230000</v>
      </c>
      <c r="B2061" s="117">
        <v>900000</v>
      </c>
      <c r="C2061" s="117">
        <v>900000</v>
      </c>
      <c r="D2061" s="115" t="s">
        <v>342</v>
      </c>
      <c r="E2061" s="115" t="s">
        <v>13</v>
      </c>
      <c r="F2061" s="115" t="s">
        <v>343</v>
      </c>
      <c r="G2061" s="115" t="s">
        <v>344</v>
      </c>
      <c r="H2061" s="115">
        <v>0.56000000000000005</v>
      </c>
      <c r="I2061" s="115">
        <v>0.48</v>
      </c>
      <c r="J2061" s="115" t="s">
        <v>350</v>
      </c>
      <c r="K2061" s="115">
        <v>0.10432959879846</v>
      </c>
      <c r="L2061" s="115">
        <v>3776.37561586016</v>
      </c>
      <c r="M2061" s="115">
        <v>9.3943067054538005</v>
      </c>
      <c r="N2061" s="115">
        <v>1.38100209951317</v>
      </c>
      <c r="O2061" s="115">
        <v>0.98010424956969999</v>
      </c>
      <c r="P2061" s="115">
        <v>0.14407939498204</v>
      </c>
      <c r="Q2061" s="115">
        <v>393.98775291498902</v>
      </c>
      <c r="R2061" s="115">
        <v>1210</v>
      </c>
      <c r="S2061" s="115" t="s">
        <v>353</v>
      </c>
      <c r="T2061" s="115">
        <v>1210</v>
      </c>
      <c r="U2061" s="115" t="s">
        <v>352</v>
      </c>
      <c r="V2061" s="115" t="s">
        <v>350</v>
      </c>
      <c r="Z2061" s="115">
        <v>0</v>
      </c>
      <c r="AA2061" s="115">
        <v>1</v>
      </c>
      <c r="AB2061" s="115">
        <v>0.98010424956969999</v>
      </c>
      <c r="AC2061" s="115">
        <v>0.14407939498204</v>
      </c>
      <c r="AD2061" s="115">
        <v>393.98775291498902</v>
      </c>
      <c r="AF2061" s="115">
        <v>-1</v>
      </c>
      <c r="AG2061" s="115">
        <v>-1</v>
      </c>
      <c r="AH2061" s="115">
        <v>-1</v>
      </c>
      <c r="AI2061" s="115">
        <v>-1</v>
      </c>
      <c r="AJ2061" s="115">
        <v>0</v>
      </c>
      <c r="AM2061" s="115" t="s">
        <v>348</v>
      </c>
      <c r="AN2061" s="115">
        <v>-1</v>
      </c>
      <c r="AQ2061" s="115">
        <v>610</v>
      </c>
      <c r="AR2061" s="115" t="s">
        <v>251</v>
      </c>
      <c r="AS2061" s="115" t="s">
        <v>363</v>
      </c>
      <c r="AT2061" s="115" t="s">
        <v>296</v>
      </c>
      <c r="AV2061" s="115">
        <v>107.98110309738399</v>
      </c>
      <c r="AW2061" s="115">
        <v>0.31953589040000002</v>
      </c>
    </row>
    <row r="2062" spans="1:49" x14ac:dyDescent="0.25">
      <c r="A2062" s="117">
        <v>230000</v>
      </c>
      <c r="B2062" s="117">
        <v>900000</v>
      </c>
      <c r="C2062" s="117">
        <v>900000</v>
      </c>
      <c r="D2062" s="115" t="s">
        <v>342</v>
      </c>
      <c r="E2062" s="115" t="s">
        <v>13</v>
      </c>
      <c r="F2062" s="115" t="s">
        <v>343</v>
      </c>
      <c r="G2062" s="115" t="s">
        <v>344</v>
      </c>
      <c r="H2062" s="115">
        <v>0.56000000000000005</v>
      </c>
      <c r="I2062" s="115">
        <v>0.48</v>
      </c>
      <c r="J2062" s="115" t="s">
        <v>350</v>
      </c>
      <c r="K2062" s="115">
        <v>0.48029030709661003</v>
      </c>
      <c r="L2062" s="115">
        <v>3776.37561586016</v>
      </c>
      <c r="M2062" s="115">
        <v>9.3943067054538005</v>
      </c>
      <c r="N2062" s="115">
        <v>1.38100209951317</v>
      </c>
      <c r="O2062" s="115">
        <v>4.51199445252219</v>
      </c>
      <c r="P2062" s="115">
        <v>0.66328192247624995</v>
      </c>
      <c r="Q2062" s="115">
        <v>1813.75660425364</v>
      </c>
      <c r="R2062" s="115">
        <v>1210</v>
      </c>
      <c r="S2062" s="115" t="s">
        <v>353</v>
      </c>
      <c r="T2062" s="115">
        <v>1210</v>
      </c>
      <c r="U2062" s="115" t="s">
        <v>352</v>
      </c>
      <c r="V2062" s="115" t="s">
        <v>350</v>
      </c>
      <c r="Z2062" s="115">
        <v>0</v>
      </c>
      <c r="AA2062" s="115">
        <v>1</v>
      </c>
      <c r="AB2062" s="115">
        <v>4.51199445252219</v>
      </c>
      <c r="AC2062" s="115">
        <v>0.66328192247624995</v>
      </c>
      <c r="AD2062" s="115">
        <v>1813.75660425364</v>
      </c>
      <c r="AF2062" s="115">
        <v>-1</v>
      </c>
      <c r="AG2062" s="115">
        <v>-1</v>
      </c>
      <c r="AH2062" s="115">
        <v>-1</v>
      </c>
      <c r="AI2062" s="115">
        <v>-1</v>
      </c>
      <c r="AJ2062" s="115">
        <v>0</v>
      </c>
      <c r="AM2062" s="115" t="s">
        <v>348</v>
      </c>
      <c r="AN2062" s="115">
        <v>-1</v>
      </c>
      <c r="AQ2062" s="115">
        <v>610</v>
      </c>
      <c r="AR2062" s="115" t="s">
        <v>251</v>
      </c>
      <c r="AS2062" s="115" t="s">
        <v>363</v>
      </c>
      <c r="AT2062" s="115" t="s">
        <v>296</v>
      </c>
      <c r="AV2062" s="115">
        <v>175.36555168904599</v>
      </c>
      <c r="AW2062" s="115">
        <v>1.4710110335</v>
      </c>
    </row>
    <row r="2063" spans="1:49" x14ac:dyDescent="0.25">
      <c r="A2063" s="117">
        <v>230000</v>
      </c>
      <c r="B2063" s="117">
        <v>900000</v>
      </c>
      <c r="C2063" s="117">
        <v>900000</v>
      </c>
      <c r="D2063" s="115" t="s">
        <v>342</v>
      </c>
      <c r="E2063" s="115" t="s">
        <v>13</v>
      </c>
      <c r="F2063" s="115" t="s">
        <v>343</v>
      </c>
      <c r="G2063" s="115" t="s">
        <v>344</v>
      </c>
      <c r="H2063" s="115">
        <v>0.56000000000000005</v>
      </c>
      <c r="I2063" s="115">
        <v>0.48</v>
      </c>
      <c r="J2063" s="115" t="s">
        <v>350</v>
      </c>
      <c r="K2063" s="115">
        <v>3.3143547864890002E-2</v>
      </c>
      <c r="L2063" s="115">
        <v>3776.37561586016</v>
      </c>
      <c r="M2063" s="115">
        <v>9.3943067054538005</v>
      </c>
      <c r="N2063" s="115">
        <v>1.38100209951317</v>
      </c>
      <c r="O2063" s="115">
        <v>0.31136065394966</v>
      </c>
      <c r="P2063" s="115">
        <v>4.5771309186719997E-2</v>
      </c>
      <c r="Q2063" s="115">
        <v>125.16248598006401</v>
      </c>
      <c r="R2063" s="115">
        <v>1210</v>
      </c>
      <c r="S2063" s="115" t="s">
        <v>353</v>
      </c>
      <c r="T2063" s="115">
        <v>1210</v>
      </c>
      <c r="U2063" s="115" t="s">
        <v>352</v>
      </c>
      <c r="V2063" s="115" t="s">
        <v>350</v>
      </c>
      <c r="Z2063" s="115">
        <v>0</v>
      </c>
      <c r="AA2063" s="115">
        <v>1</v>
      </c>
      <c r="AB2063" s="115">
        <v>0.31136065394966</v>
      </c>
      <c r="AC2063" s="115">
        <v>4.5771309186719997E-2</v>
      </c>
      <c r="AD2063" s="115">
        <v>125.16248598006599</v>
      </c>
      <c r="AF2063" s="115">
        <v>-1</v>
      </c>
      <c r="AG2063" s="115">
        <v>-1</v>
      </c>
      <c r="AH2063" s="115">
        <v>-1</v>
      </c>
      <c r="AI2063" s="115">
        <v>-1</v>
      </c>
      <c r="AJ2063" s="115">
        <v>0</v>
      </c>
      <c r="AM2063" s="115" t="s">
        <v>348</v>
      </c>
      <c r="AN2063" s="115">
        <v>-1</v>
      </c>
      <c r="AQ2063" s="115">
        <v>610</v>
      </c>
      <c r="AR2063" s="115" t="s">
        <v>251</v>
      </c>
      <c r="AS2063" s="115" t="s">
        <v>363</v>
      </c>
      <c r="AT2063" s="115" t="s">
        <v>296</v>
      </c>
      <c r="AV2063" s="115">
        <v>116.069822020633</v>
      </c>
      <c r="AW2063" s="115">
        <v>0.101510532</v>
      </c>
    </row>
    <row r="2064" spans="1:49" x14ac:dyDescent="0.25">
      <c r="A2064" s="117">
        <v>230000</v>
      </c>
      <c r="B2064" s="117">
        <v>900000</v>
      </c>
      <c r="C2064" s="117">
        <v>900000</v>
      </c>
      <c r="D2064" s="115" t="s">
        <v>342</v>
      </c>
      <c r="E2064" s="115" t="s">
        <v>13</v>
      </c>
      <c r="F2064" s="115" t="s">
        <v>343</v>
      </c>
      <c r="G2064" s="115" t="s">
        <v>344</v>
      </c>
      <c r="H2064" s="115">
        <v>0.56000000000000005</v>
      </c>
      <c r="I2064" s="115">
        <v>0.48</v>
      </c>
      <c r="J2064" s="115" t="s">
        <v>350</v>
      </c>
      <c r="K2064" s="115">
        <v>0.10848943021976</v>
      </c>
      <c r="L2064" s="115">
        <v>3775.8299611045099</v>
      </c>
      <c r="M2064" s="115">
        <v>9.3930493469588807</v>
      </c>
      <c r="N2064" s="115">
        <v>1.3808206686481801</v>
      </c>
      <c r="O2064" s="115">
        <v>1.01904657167766</v>
      </c>
      <c r="P2064" s="115">
        <v>0.14980444757731001</v>
      </c>
      <c r="Q2064" s="115">
        <v>409.63764108693101</v>
      </c>
      <c r="R2064" s="115">
        <v>1200</v>
      </c>
      <c r="S2064" s="115" t="s">
        <v>351</v>
      </c>
      <c r="T2064" s="115">
        <v>1200</v>
      </c>
      <c r="U2064" s="115" t="s">
        <v>352</v>
      </c>
      <c r="V2064" s="115" t="s">
        <v>350</v>
      </c>
      <c r="Z2064" s="115">
        <v>0</v>
      </c>
      <c r="AA2064" s="115">
        <v>1</v>
      </c>
      <c r="AB2064" s="115">
        <v>1.01904657167766</v>
      </c>
      <c r="AC2064" s="115">
        <v>0.14980444757731001</v>
      </c>
      <c r="AD2064" s="115">
        <v>409.63764108693101</v>
      </c>
      <c r="AF2064" s="115">
        <v>-1</v>
      </c>
      <c r="AG2064" s="115">
        <v>-1</v>
      </c>
      <c r="AH2064" s="115">
        <v>-1</v>
      </c>
      <c r="AI2064" s="115">
        <v>-1</v>
      </c>
      <c r="AJ2064" s="115">
        <v>0</v>
      </c>
      <c r="AM2064" s="115" t="s">
        <v>348</v>
      </c>
      <c r="AN2064" s="115">
        <v>-1</v>
      </c>
      <c r="AQ2064" s="115">
        <v>610</v>
      </c>
      <c r="AR2064" s="115" t="s">
        <v>251</v>
      </c>
      <c r="AS2064" s="115" t="s">
        <v>363</v>
      </c>
      <c r="AT2064" s="115" t="s">
        <v>296</v>
      </c>
      <c r="AV2064" s="115">
        <v>84.843193816687801</v>
      </c>
      <c r="AW2064" s="115">
        <v>0.33222841939999997</v>
      </c>
    </row>
    <row r="2065" spans="1:49" x14ac:dyDescent="0.25">
      <c r="A2065" s="117">
        <v>230000</v>
      </c>
      <c r="B2065" s="117">
        <v>900000</v>
      </c>
      <c r="C2065" s="117">
        <v>900000</v>
      </c>
      <c r="D2065" s="115" t="s">
        <v>342</v>
      </c>
      <c r="E2065" s="115" t="s">
        <v>13</v>
      </c>
      <c r="F2065" s="115" t="s">
        <v>343</v>
      </c>
      <c r="G2065" s="115" t="s">
        <v>344</v>
      </c>
      <c r="H2065" s="115">
        <v>0.56000000000000005</v>
      </c>
      <c r="I2065" s="115">
        <v>0.48</v>
      </c>
      <c r="J2065" s="115" t="s">
        <v>350</v>
      </c>
      <c r="K2065" s="115">
        <v>0.11504908767811001</v>
      </c>
      <c r="L2065" s="115">
        <v>3775.8299611045099</v>
      </c>
      <c r="M2065" s="115">
        <v>9.3930493469588807</v>
      </c>
      <c r="N2065" s="115">
        <v>1.3808206686481801</v>
      </c>
      <c r="O2065" s="115">
        <v>1.0806617578831501</v>
      </c>
      <c r="P2065" s="115">
        <v>0.15886215817506</v>
      </c>
      <c r="Q2065" s="115">
        <v>434.40579225277401</v>
      </c>
      <c r="R2065" s="115">
        <v>1210</v>
      </c>
      <c r="S2065" s="115" t="s">
        <v>353</v>
      </c>
      <c r="T2065" s="115">
        <v>1210</v>
      </c>
      <c r="U2065" s="115" t="s">
        <v>352</v>
      </c>
      <c r="V2065" s="115" t="s">
        <v>350</v>
      </c>
      <c r="Z2065" s="115">
        <v>0</v>
      </c>
      <c r="AA2065" s="115">
        <v>1</v>
      </c>
      <c r="AB2065" s="115">
        <v>1.0806617578831501</v>
      </c>
      <c r="AC2065" s="115">
        <v>0.15886215817506</v>
      </c>
      <c r="AD2065" s="115">
        <v>434.40579225277401</v>
      </c>
      <c r="AF2065" s="115">
        <v>-1</v>
      </c>
      <c r="AG2065" s="115">
        <v>-1</v>
      </c>
      <c r="AH2065" s="115">
        <v>-1</v>
      </c>
      <c r="AI2065" s="115">
        <v>-1</v>
      </c>
      <c r="AJ2065" s="115">
        <v>0</v>
      </c>
      <c r="AM2065" s="115" t="s">
        <v>348</v>
      </c>
      <c r="AN2065" s="115">
        <v>-1</v>
      </c>
      <c r="AQ2065" s="115">
        <v>610</v>
      </c>
      <c r="AR2065" s="115" t="s">
        <v>251</v>
      </c>
      <c r="AS2065" s="115" t="s">
        <v>363</v>
      </c>
      <c r="AT2065" s="115" t="s">
        <v>296</v>
      </c>
      <c r="AV2065" s="115">
        <v>87.434207171616407</v>
      </c>
      <c r="AW2065" s="115">
        <v>0.35231613319999999</v>
      </c>
    </row>
    <row r="2066" spans="1:49" x14ac:dyDescent="0.25">
      <c r="A2066" s="117">
        <v>230000</v>
      </c>
      <c r="B2066" s="117">
        <v>900000</v>
      </c>
      <c r="C2066" s="117">
        <v>900000</v>
      </c>
      <c r="D2066" s="115" t="s">
        <v>342</v>
      </c>
      <c r="E2066" s="115" t="s">
        <v>13</v>
      </c>
      <c r="F2066" s="115" t="s">
        <v>343</v>
      </c>
      <c r="G2066" s="115" t="s">
        <v>344</v>
      </c>
      <c r="H2066" s="115">
        <v>0.56000000000000005</v>
      </c>
      <c r="I2066" s="115">
        <v>0.48</v>
      </c>
      <c r="J2066" s="115" t="s">
        <v>350</v>
      </c>
      <c r="K2066" s="115">
        <v>0.11650307759887001</v>
      </c>
      <c r="L2066" s="115">
        <v>3775.8299611045099</v>
      </c>
      <c r="M2066" s="115">
        <v>9.3930493469588807</v>
      </c>
      <c r="N2066" s="115">
        <v>1.3808206686481801</v>
      </c>
      <c r="O2066" s="115">
        <v>1.09431915695882</v>
      </c>
      <c r="P2066" s="115">
        <v>0.16086985750964999</v>
      </c>
      <c r="Q2066" s="115">
        <v>439.89581095872001</v>
      </c>
      <c r="R2066" s="115">
        <v>1210</v>
      </c>
      <c r="S2066" s="115" t="s">
        <v>353</v>
      </c>
      <c r="T2066" s="115">
        <v>1210</v>
      </c>
      <c r="U2066" s="115" t="s">
        <v>352</v>
      </c>
      <c r="V2066" s="115" t="s">
        <v>350</v>
      </c>
      <c r="Z2066" s="115">
        <v>0</v>
      </c>
      <c r="AA2066" s="115">
        <v>1</v>
      </c>
      <c r="AB2066" s="115">
        <v>1.09431915695882</v>
      </c>
      <c r="AC2066" s="115">
        <v>0.16086985750964999</v>
      </c>
      <c r="AD2066" s="115">
        <v>439.89581095872001</v>
      </c>
      <c r="AF2066" s="115">
        <v>-1</v>
      </c>
      <c r="AG2066" s="115">
        <v>-1</v>
      </c>
      <c r="AH2066" s="115">
        <v>-1</v>
      </c>
      <c r="AI2066" s="115">
        <v>-1</v>
      </c>
      <c r="AJ2066" s="115">
        <v>0</v>
      </c>
      <c r="AM2066" s="115" t="s">
        <v>348</v>
      </c>
      <c r="AN2066" s="115">
        <v>-1</v>
      </c>
      <c r="AQ2066" s="115">
        <v>610</v>
      </c>
      <c r="AR2066" s="115" t="s">
        <v>251</v>
      </c>
      <c r="AS2066" s="115" t="s">
        <v>363</v>
      </c>
      <c r="AT2066" s="115" t="s">
        <v>296</v>
      </c>
      <c r="AV2066" s="115">
        <v>87.579522071181202</v>
      </c>
      <c r="AW2066" s="115">
        <v>0.35676870309999997</v>
      </c>
    </row>
    <row r="2067" spans="1:49" x14ac:dyDescent="0.25">
      <c r="A2067" s="117">
        <v>230000</v>
      </c>
      <c r="B2067" s="117">
        <v>900000</v>
      </c>
      <c r="C2067" s="117">
        <v>900000</v>
      </c>
      <c r="D2067" s="115" t="s">
        <v>342</v>
      </c>
      <c r="E2067" s="115" t="s">
        <v>13</v>
      </c>
      <c r="F2067" s="115" t="s">
        <v>343</v>
      </c>
      <c r="G2067" s="115" t="s">
        <v>344</v>
      </c>
      <c r="H2067" s="115">
        <v>0.56000000000000005</v>
      </c>
      <c r="I2067" s="115">
        <v>0.48</v>
      </c>
      <c r="J2067" s="115" t="s">
        <v>350</v>
      </c>
      <c r="K2067" s="115">
        <v>7.4774357209819994E-2</v>
      </c>
      <c r="L2067" s="115">
        <v>3775.8299611045099</v>
      </c>
      <c r="M2067" s="115">
        <v>9.3930493469588807</v>
      </c>
      <c r="N2067" s="115">
        <v>1.3808206686481801</v>
      </c>
      <c r="O2067" s="115">
        <v>0.70235922715899002</v>
      </c>
      <c r="P2067" s="115">
        <v>0.10324997792020001</v>
      </c>
      <c r="Q2067" s="115">
        <v>282.33525827518099</v>
      </c>
      <c r="R2067" s="115">
        <v>1210</v>
      </c>
      <c r="S2067" s="115" t="s">
        <v>353</v>
      </c>
      <c r="T2067" s="115">
        <v>1210</v>
      </c>
      <c r="U2067" s="115" t="s">
        <v>352</v>
      </c>
      <c r="V2067" s="115" t="s">
        <v>350</v>
      </c>
      <c r="Z2067" s="115">
        <v>0</v>
      </c>
      <c r="AA2067" s="115">
        <v>1</v>
      </c>
      <c r="AB2067" s="115">
        <v>0.70235922715899002</v>
      </c>
      <c r="AC2067" s="115">
        <v>0.10324997792020001</v>
      </c>
      <c r="AD2067" s="115">
        <v>282.33525827518002</v>
      </c>
      <c r="AF2067" s="115">
        <v>-1</v>
      </c>
      <c r="AG2067" s="115">
        <v>-1</v>
      </c>
      <c r="AH2067" s="115">
        <v>-1</v>
      </c>
      <c r="AI2067" s="115">
        <v>-1</v>
      </c>
      <c r="AJ2067" s="115">
        <v>0</v>
      </c>
      <c r="AM2067" s="115" t="s">
        <v>348</v>
      </c>
      <c r="AN2067" s="115">
        <v>-1</v>
      </c>
      <c r="AQ2067" s="115">
        <v>610</v>
      </c>
      <c r="AR2067" s="115" t="s">
        <v>251</v>
      </c>
      <c r="AS2067" s="115" t="s">
        <v>363</v>
      </c>
      <c r="AT2067" s="115" t="s">
        <v>296</v>
      </c>
      <c r="AV2067" s="115">
        <v>72.893892271061503</v>
      </c>
      <c r="AW2067" s="115">
        <v>0.2289823668</v>
      </c>
    </row>
    <row r="2068" spans="1:49" x14ac:dyDescent="0.25">
      <c r="A2068" s="117">
        <v>230000</v>
      </c>
      <c r="B2068" s="117">
        <v>900000</v>
      </c>
      <c r="C2068" s="117">
        <v>900000</v>
      </c>
      <c r="D2068" s="115" t="s">
        <v>342</v>
      </c>
      <c r="E2068" s="115" t="s">
        <v>13</v>
      </c>
      <c r="F2068" s="115" t="s">
        <v>343</v>
      </c>
      <c r="G2068" s="115" t="s">
        <v>344</v>
      </c>
      <c r="H2068" s="115">
        <v>0.56000000000000005</v>
      </c>
      <c r="I2068" s="115">
        <v>0.48</v>
      </c>
      <c r="J2068" s="115" t="s">
        <v>350</v>
      </c>
      <c r="K2068" s="115">
        <v>8.7284067936230003E-2</v>
      </c>
      <c r="L2068" s="115">
        <v>3775.8299611045099</v>
      </c>
      <c r="M2068" s="115">
        <v>9.3930493469588807</v>
      </c>
      <c r="N2068" s="115">
        <v>1.3808206686481801</v>
      </c>
      <c r="O2068" s="115">
        <v>0.81986355732839999</v>
      </c>
      <c r="P2068" s="115">
        <v>0.12052364505005</v>
      </c>
      <c r="Q2068" s="115">
        <v>329.56979884073297</v>
      </c>
      <c r="R2068" s="115">
        <v>1210</v>
      </c>
      <c r="S2068" s="115" t="s">
        <v>353</v>
      </c>
      <c r="T2068" s="115">
        <v>1210</v>
      </c>
      <c r="U2068" s="115" t="s">
        <v>352</v>
      </c>
      <c r="V2068" s="115" t="s">
        <v>350</v>
      </c>
      <c r="Z2068" s="115">
        <v>0</v>
      </c>
      <c r="AA2068" s="115">
        <v>1</v>
      </c>
      <c r="AB2068" s="115">
        <v>0.81986355732839999</v>
      </c>
      <c r="AC2068" s="115">
        <v>0.12052364505005</v>
      </c>
      <c r="AD2068" s="115">
        <v>329.56979884073297</v>
      </c>
      <c r="AF2068" s="115">
        <v>-1</v>
      </c>
      <c r="AG2068" s="115">
        <v>-1</v>
      </c>
      <c r="AH2068" s="115">
        <v>-1</v>
      </c>
      <c r="AI2068" s="115">
        <v>-1</v>
      </c>
      <c r="AJ2068" s="115">
        <v>0</v>
      </c>
      <c r="AM2068" s="115" t="s">
        <v>348</v>
      </c>
      <c r="AN2068" s="115">
        <v>-1</v>
      </c>
      <c r="AQ2068" s="115">
        <v>610</v>
      </c>
      <c r="AR2068" s="115" t="s">
        <v>251</v>
      </c>
      <c r="AS2068" s="115" t="s">
        <v>363</v>
      </c>
      <c r="AT2068" s="115" t="s">
        <v>296</v>
      </c>
      <c r="AV2068" s="115">
        <v>79.521324662514303</v>
      </c>
      <c r="AW2068" s="115">
        <v>0.2672909966</v>
      </c>
    </row>
    <row r="2069" spans="1:49" x14ac:dyDescent="0.25">
      <c r="A2069" s="117">
        <v>230000</v>
      </c>
      <c r="B2069" s="117">
        <v>900000</v>
      </c>
      <c r="C2069" s="117">
        <v>900000</v>
      </c>
      <c r="D2069" s="115" t="s">
        <v>342</v>
      </c>
      <c r="E2069" s="115" t="s">
        <v>13</v>
      </c>
      <c r="F2069" s="115" t="s">
        <v>343</v>
      </c>
      <c r="G2069" s="115" t="s">
        <v>344</v>
      </c>
      <c r="H2069" s="115">
        <v>0.56000000000000005</v>
      </c>
      <c r="I2069" s="115">
        <v>0.48</v>
      </c>
      <c r="J2069" s="115" t="s">
        <v>350</v>
      </c>
      <c r="K2069" s="115">
        <v>0.11566343314016</v>
      </c>
      <c r="L2069" s="115">
        <v>3775.8299611045099</v>
      </c>
      <c r="M2069" s="115">
        <v>9.3930493469588807</v>
      </c>
      <c r="N2069" s="115">
        <v>1.3808206686481801</v>
      </c>
      <c r="O2069" s="115">
        <v>1.08643233512425</v>
      </c>
      <c r="P2069" s="115">
        <v>0.15971045908674</v>
      </c>
      <c r="Q2069" s="115">
        <v>436.725456254844</v>
      </c>
      <c r="R2069" s="115">
        <v>1210</v>
      </c>
      <c r="S2069" s="115" t="s">
        <v>353</v>
      </c>
      <c r="T2069" s="115">
        <v>1210</v>
      </c>
      <c r="U2069" s="115" t="s">
        <v>352</v>
      </c>
      <c r="V2069" s="115" t="s">
        <v>350</v>
      </c>
      <c r="Z2069" s="115">
        <v>0</v>
      </c>
      <c r="AA2069" s="115">
        <v>1</v>
      </c>
      <c r="AB2069" s="115">
        <v>1.08643233512425</v>
      </c>
      <c r="AC2069" s="115">
        <v>0.15971045908674</v>
      </c>
      <c r="AD2069" s="115">
        <v>436.725456254844</v>
      </c>
      <c r="AF2069" s="115">
        <v>-1</v>
      </c>
      <c r="AG2069" s="115">
        <v>-1</v>
      </c>
      <c r="AH2069" s="115">
        <v>-1</v>
      </c>
      <c r="AI2069" s="115">
        <v>-1</v>
      </c>
      <c r="AJ2069" s="115">
        <v>0</v>
      </c>
      <c r="AM2069" s="115" t="s">
        <v>348</v>
      </c>
      <c r="AN2069" s="115">
        <v>-1</v>
      </c>
      <c r="AQ2069" s="115">
        <v>610</v>
      </c>
      <c r="AR2069" s="115" t="s">
        <v>251</v>
      </c>
      <c r="AS2069" s="115" t="s">
        <v>363</v>
      </c>
      <c r="AT2069" s="115" t="s">
        <v>296</v>
      </c>
      <c r="AV2069" s="115">
        <v>87.975466718746404</v>
      </c>
      <c r="AW2069" s="115">
        <v>0.35419745029999999</v>
      </c>
    </row>
    <row r="2070" spans="1:49" x14ac:dyDescent="0.25">
      <c r="A2070" s="117">
        <v>230000</v>
      </c>
      <c r="B2070" s="117">
        <v>900000</v>
      </c>
      <c r="C2070" s="117">
        <v>900000</v>
      </c>
      <c r="D2070" s="115" t="s">
        <v>342</v>
      </c>
      <c r="E2070" s="115" t="s">
        <v>13</v>
      </c>
      <c r="F2070" s="115" t="s">
        <v>343</v>
      </c>
      <c r="G2070" s="115" t="s">
        <v>344</v>
      </c>
      <c r="H2070" s="115">
        <v>0.56000000000000005</v>
      </c>
      <c r="I2070" s="115">
        <v>0.48</v>
      </c>
      <c r="J2070" s="115" t="s">
        <v>350</v>
      </c>
      <c r="K2070" s="115">
        <v>4.1262762671000002E-4</v>
      </c>
      <c r="L2070" s="115">
        <v>3798.4574483554402</v>
      </c>
      <c r="M2070" s="115">
        <v>9.4459340871221595</v>
      </c>
      <c r="N2070" s="115">
        <v>1.3884790305863299</v>
      </c>
      <c r="O2070" s="115">
        <v>3.8976533644699998E-3</v>
      </c>
      <c r="P2070" s="115">
        <v>5.7292480713000003E-4</v>
      </c>
      <c r="Q2070" s="115">
        <v>1.5673484820928201</v>
      </c>
      <c r="R2070" s="115">
        <v>1200</v>
      </c>
      <c r="S2070" s="115" t="s">
        <v>351</v>
      </c>
      <c r="T2070" s="115">
        <v>1200</v>
      </c>
      <c r="U2070" s="115" t="s">
        <v>352</v>
      </c>
      <c r="V2070" s="115" t="s">
        <v>350</v>
      </c>
      <c r="Z2070" s="115">
        <v>0</v>
      </c>
      <c r="AA2070" s="115">
        <v>1</v>
      </c>
      <c r="AB2070" s="115">
        <v>3.8976533644699998E-3</v>
      </c>
      <c r="AC2070" s="115">
        <v>5.7292480713000003E-4</v>
      </c>
      <c r="AD2070" s="115">
        <v>1.5673484820925001</v>
      </c>
      <c r="AF2070" s="115">
        <v>-1</v>
      </c>
      <c r="AG2070" s="115">
        <v>-1</v>
      </c>
      <c r="AH2070" s="115">
        <v>-1</v>
      </c>
      <c r="AI2070" s="115">
        <v>-1</v>
      </c>
      <c r="AJ2070" s="115">
        <v>0</v>
      </c>
      <c r="AM2070" s="115" t="s">
        <v>348</v>
      </c>
      <c r="AN2070" s="115">
        <v>-1</v>
      </c>
      <c r="AQ2070" s="115">
        <v>610</v>
      </c>
      <c r="AR2070" s="115" t="s">
        <v>251</v>
      </c>
      <c r="AS2070" s="115" t="s">
        <v>363</v>
      </c>
      <c r="AT2070" s="115" t="s">
        <v>296</v>
      </c>
      <c r="AV2070" s="115">
        <v>6.43998144559602</v>
      </c>
      <c r="AW2070" s="115">
        <v>1.2711667E-3</v>
      </c>
    </row>
    <row r="2071" spans="1:49" x14ac:dyDescent="0.25">
      <c r="A2071" s="117">
        <v>230000</v>
      </c>
      <c r="B2071" s="117">
        <v>900000</v>
      </c>
      <c r="C2071" s="117">
        <v>900000</v>
      </c>
      <c r="D2071" s="115" t="s">
        <v>342</v>
      </c>
      <c r="E2071" s="115" t="s">
        <v>13</v>
      </c>
      <c r="F2071" s="115" t="s">
        <v>343</v>
      </c>
      <c r="G2071" s="115" t="s">
        <v>344</v>
      </c>
      <c r="H2071" s="115">
        <v>0.56000000000000005</v>
      </c>
      <c r="I2071" s="115">
        <v>0.48</v>
      </c>
      <c r="J2071" s="115" t="s">
        <v>350</v>
      </c>
      <c r="K2071" s="115">
        <v>0.10003170474707999</v>
      </c>
      <c r="L2071" s="115">
        <v>3798.4574483554402</v>
      </c>
      <c r="M2071" s="115">
        <v>9.4459340871221595</v>
      </c>
      <c r="N2071" s="115">
        <v>1.3884790305863299</v>
      </c>
      <c r="O2071" s="115">
        <v>0.94489288966341001</v>
      </c>
      <c r="P2071" s="115">
        <v>0.13889192443512</v>
      </c>
      <c r="Q2071" s="115">
        <v>379.966173968249</v>
      </c>
      <c r="R2071" s="115">
        <v>1210</v>
      </c>
      <c r="S2071" s="115" t="s">
        <v>353</v>
      </c>
      <c r="T2071" s="115">
        <v>1210</v>
      </c>
      <c r="U2071" s="115" t="s">
        <v>352</v>
      </c>
      <c r="V2071" s="115" t="s">
        <v>350</v>
      </c>
      <c r="Z2071" s="115">
        <v>0</v>
      </c>
      <c r="AA2071" s="115">
        <v>1</v>
      </c>
      <c r="AB2071" s="115">
        <v>0.94489288966341001</v>
      </c>
      <c r="AC2071" s="115">
        <v>0.13889192443512</v>
      </c>
      <c r="AD2071" s="115">
        <v>379.966173968249</v>
      </c>
      <c r="AF2071" s="115">
        <v>-1</v>
      </c>
      <c r="AG2071" s="115">
        <v>-1</v>
      </c>
      <c r="AH2071" s="115">
        <v>-1</v>
      </c>
      <c r="AI2071" s="115">
        <v>-1</v>
      </c>
      <c r="AJ2071" s="115">
        <v>0</v>
      </c>
      <c r="AM2071" s="115" t="s">
        <v>348</v>
      </c>
      <c r="AN2071" s="115">
        <v>-1</v>
      </c>
      <c r="AQ2071" s="115">
        <v>610</v>
      </c>
      <c r="AR2071" s="115" t="s">
        <v>251</v>
      </c>
      <c r="AS2071" s="115" t="s">
        <v>363</v>
      </c>
      <c r="AT2071" s="115" t="s">
        <v>296</v>
      </c>
      <c r="AV2071" s="115">
        <v>81.316099556257697</v>
      </c>
      <c r="AW2071" s="115">
        <v>0.3081639692</v>
      </c>
    </row>
    <row r="2072" spans="1:49" x14ac:dyDescent="0.25">
      <c r="A2072" s="117">
        <v>230000</v>
      </c>
      <c r="B2072" s="117">
        <v>900000</v>
      </c>
      <c r="C2072" s="117">
        <v>900000</v>
      </c>
      <c r="D2072" s="115" t="s">
        <v>342</v>
      </c>
      <c r="E2072" s="115" t="s">
        <v>13</v>
      </c>
      <c r="F2072" s="115" t="s">
        <v>343</v>
      </c>
      <c r="G2072" s="115" t="s">
        <v>344</v>
      </c>
      <c r="H2072" s="115">
        <v>0.56000000000000005</v>
      </c>
      <c r="I2072" s="115">
        <v>0.48</v>
      </c>
      <c r="J2072" s="115" t="s">
        <v>364</v>
      </c>
      <c r="K2072" s="115">
        <v>5.1178070446710001E-2</v>
      </c>
      <c r="L2072" s="115">
        <v>3798.4574483554402</v>
      </c>
      <c r="M2072" s="115">
        <v>9.4459340871221595</v>
      </c>
      <c r="N2072" s="115">
        <v>1.3884790305863299</v>
      </c>
      <c r="O2072" s="115">
        <v>0.48342468014578999</v>
      </c>
      <c r="P2072" s="115">
        <v>7.1059677641129998E-2</v>
      </c>
      <c r="Q2072" s="115">
        <v>194.39772288079499</v>
      </c>
      <c r="R2072" s="115">
        <v>1210</v>
      </c>
      <c r="S2072" s="115" t="s">
        <v>353</v>
      </c>
      <c r="T2072" s="115">
        <v>1210</v>
      </c>
      <c r="U2072" s="115" t="s">
        <v>365</v>
      </c>
      <c r="V2072" s="115" t="s">
        <v>364</v>
      </c>
      <c r="Z2072" s="115">
        <v>0</v>
      </c>
      <c r="AA2072" s="115">
        <v>1</v>
      </c>
      <c r="AB2072" s="115">
        <v>0.48342468014578999</v>
      </c>
      <c r="AC2072" s="115">
        <v>7.1059677641129998E-2</v>
      </c>
      <c r="AD2072" s="115">
        <v>194.39772288079601</v>
      </c>
      <c r="AF2072" s="115">
        <v>-1</v>
      </c>
      <c r="AG2072" s="115">
        <v>-1</v>
      </c>
      <c r="AH2072" s="115">
        <v>-1</v>
      </c>
      <c r="AI2072" s="115">
        <v>-1</v>
      </c>
      <c r="AJ2072" s="115">
        <v>0</v>
      </c>
      <c r="AM2072" s="115" t="s">
        <v>348</v>
      </c>
      <c r="AN2072" s="115">
        <v>-1</v>
      </c>
      <c r="AQ2072" s="115">
        <v>610</v>
      </c>
      <c r="AR2072" s="115" t="s">
        <v>251</v>
      </c>
      <c r="AS2072" s="115" t="s">
        <v>363</v>
      </c>
      <c r="AT2072" s="115" t="s">
        <v>296</v>
      </c>
      <c r="AV2072" s="115">
        <v>58.3434601091272</v>
      </c>
      <c r="AW2072" s="115">
        <v>0.1576623868</v>
      </c>
    </row>
    <row r="2073" spans="1:49" x14ac:dyDescent="0.25">
      <c r="A2073" s="117">
        <v>230000</v>
      </c>
      <c r="B2073" s="117">
        <v>900000</v>
      </c>
      <c r="C2073" s="117">
        <v>900000</v>
      </c>
      <c r="D2073" s="115" t="s">
        <v>342</v>
      </c>
      <c r="E2073" s="115" t="s">
        <v>13</v>
      </c>
      <c r="F2073" s="115" t="s">
        <v>343</v>
      </c>
      <c r="G2073" s="115" t="s">
        <v>344</v>
      </c>
      <c r="H2073" s="115">
        <v>0.56000000000000005</v>
      </c>
      <c r="I2073" s="115">
        <v>0.48</v>
      </c>
      <c r="J2073" s="115" t="s">
        <v>350</v>
      </c>
      <c r="K2073" s="115">
        <v>0.17830831309945999</v>
      </c>
      <c r="L2073" s="115">
        <v>3798.4574483554402</v>
      </c>
      <c r="M2073" s="115">
        <v>9.4459340871221595</v>
      </c>
      <c r="N2073" s="115">
        <v>1.3884790305863299</v>
      </c>
      <c r="O2073" s="115">
        <v>1.68428857272351</v>
      </c>
      <c r="P2073" s="115">
        <v>0.24757735371782999</v>
      </c>
      <c r="Q2073" s="115">
        <v>677.29653999636798</v>
      </c>
      <c r="R2073" s="115">
        <v>1210</v>
      </c>
      <c r="S2073" s="115" t="s">
        <v>353</v>
      </c>
      <c r="T2073" s="115">
        <v>1210</v>
      </c>
      <c r="U2073" s="115" t="s">
        <v>352</v>
      </c>
      <c r="V2073" s="115" t="s">
        <v>350</v>
      </c>
      <c r="Z2073" s="115">
        <v>0</v>
      </c>
      <c r="AA2073" s="115">
        <v>1</v>
      </c>
      <c r="AB2073" s="115">
        <v>1.68428857272351</v>
      </c>
      <c r="AC2073" s="115">
        <v>0.24757735371782999</v>
      </c>
      <c r="AD2073" s="115">
        <v>677.29653999636798</v>
      </c>
      <c r="AF2073" s="115">
        <v>-1</v>
      </c>
      <c r="AG2073" s="115">
        <v>-1</v>
      </c>
      <c r="AH2073" s="115">
        <v>-1</v>
      </c>
      <c r="AI2073" s="115">
        <v>-1</v>
      </c>
      <c r="AJ2073" s="115">
        <v>0</v>
      </c>
      <c r="AM2073" s="115" t="s">
        <v>348</v>
      </c>
      <c r="AN2073" s="115">
        <v>-1</v>
      </c>
      <c r="AQ2073" s="115">
        <v>610</v>
      </c>
      <c r="AR2073" s="115" t="s">
        <v>251</v>
      </c>
      <c r="AS2073" s="115" t="s">
        <v>363</v>
      </c>
      <c r="AT2073" s="115" t="s">
        <v>296</v>
      </c>
      <c r="AV2073" s="115">
        <v>108.478132917496</v>
      </c>
      <c r="AW2073" s="115">
        <v>0.54930781829999997</v>
      </c>
    </row>
    <row r="2074" spans="1:49" x14ac:dyDescent="0.25">
      <c r="A2074" s="117">
        <v>230000</v>
      </c>
      <c r="B2074" s="117">
        <v>900000</v>
      </c>
      <c r="C2074" s="117">
        <v>900000</v>
      </c>
      <c r="D2074" s="115" t="s">
        <v>342</v>
      </c>
      <c r="E2074" s="115" t="s">
        <v>13</v>
      </c>
      <c r="F2074" s="115" t="s">
        <v>343</v>
      </c>
      <c r="G2074" s="115" t="s">
        <v>344</v>
      </c>
      <c r="H2074" s="115">
        <v>0.56000000000000005</v>
      </c>
      <c r="I2074" s="115">
        <v>0.48</v>
      </c>
      <c r="J2074" s="115" t="s">
        <v>364</v>
      </c>
      <c r="K2074" s="115">
        <v>0.11373109091083999</v>
      </c>
      <c r="L2074" s="115">
        <v>3798.4574483554402</v>
      </c>
      <c r="M2074" s="115">
        <v>9.4459340871221595</v>
      </c>
      <c r="N2074" s="115">
        <v>1.3884790305863299</v>
      </c>
      <c r="O2074" s="115">
        <v>1.07429638840036</v>
      </c>
      <c r="P2074" s="115">
        <v>0.15791323485542</v>
      </c>
      <c r="Q2074" s="115">
        <v>432.00270937990001</v>
      </c>
      <c r="R2074" s="115">
        <v>1210</v>
      </c>
      <c r="S2074" s="115" t="s">
        <v>353</v>
      </c>
      <c r="T2074" s="115">
        <v>1210</v>
      </c>
      <c r="U2074" s="115" t="s">
        <v>365</v>
      </c>
      <c r="V2074" s="115" t="s">
        <v>364</v>
      </c>
      <c r="Z2074" s="115">
        <v>0</v>
      </c>
      <c r="AA2074" s="115">
        <v>1</v>
      </c>
      <c r="AB2074" s="115">
        <v>1.07429638840036</v>
      </c>
      <c r="AC2074" s="115">
        <v>0.15791323485542</v>
      </c>
      <c r="AD2074" s="115">
        <v>432.00270937990001</v>
      </c>
      <c r="AF2074" s="115">
        <v>-1</v>
      </c>
      <c r="AG2074" s="115">
        <v>-1</v>
      </c>
      <c r="AH2074" s="115">
        <v>-1</v>
      </c>
      <c r="AI2074" s="115">
        <v>-1</v>
      </c>
      <c r="AJ2074" s="115">
        <v>0</v>
      </c>
      <c r="AM2074" s="115" t="s">
        <v>348</v>
      </c>
      <c r="AN2074" s="115">
        <v>-1</v>
      </c>
      <c r="AQ2074" s="115">
        <v>610</v>
      </c>
      <c r="AR2074" s="115" t="s">
        <v>251</v>
      </c>
      <c r="AS2074" s="115" t="s">
        <v>363</v>
      </c>
      <c r="AT2074" s="115" t="s">
        <v>296</v>
      </c>
      <c r="AV2074" s="115">
        <v>94.046078256546195</v>
      </c>
      <c r="AW2074" s="115">
        <v>0.35036716089999997</v>
      </c>
    </row>
    <row r="2075" spans="1:49" x14ac:dyDescent="0.25">
      <c r="A2075" s="117">
        <v>230000</v>
      </c>
      <c r="B2075" s="117">
        <v>900000</v>
      </c>
      <c r="C2075" s="117">
        <v>900000</v>
      </c>
      <c r="D2075" s="115" t="s">
        <v>342</v>
      </c>
      <c r="E2075" s="115" t="s">
        <v>13</v>
      </c>
      <c r="F2075" s="115" t="s">
        <v>343</v>
      </c>
      <c r="G2075" s="115" t="s">
        <v>344</v>
      </c>
      <c r="H2075" s="115">
        <v>0.56000000000000005</v>
      </c>
      <c r="I2075" s="115">
        <v>0.48</v>
      </c>
      <c r="J2075" s="115" t="s">
        <v>364</v>
      </c>
      <c r="K2075" s="115">
        <v>5.5313064447200001E-3</v>
      </c>
      <c r="L2075" s="115">
        <v>3798.4574483554402</v>
      </c>
      <c r="M2075" s="115">
        <v>9.4459340871221595</v>
      </c>
      <c r="N2075" s="115">
        <v>1.3884790305863299</v>
      </c>
      <c r="O2075" s="115">
        <v>5.2248356092580002E-2</v>
      </c>
      <c r="P2075" s="115">
        <v>7.6801030102500003E-3</v>
      </c>
      <c r="Q2075" s="115">
        <v>21.010432164117301</v>
      </c>
      <c r="R2075" s="115">
        <v>1210</v>
      </c>
      <c r="S2075" s="115" t="s">
        <v>353</v>
      </c>
      <c r="T2075" s="115">
        <v>1210</v>
      </c>
      <c r="U2075" s="115" t="s">
        <v>365</v>
      </c>
      <c r="V2075" s="115" t="s">
        <v>364</v>
      </c>
      <c r="Z2075" s="115">
        <v>0</v>
      </c>
      <c r="AA2075" s="115">
        <v>1</v>
      </c>
      <c r="AB2075" s="115">
        <v>5.2248356092580002E-2</v>
      </c>
      <c r="AC2075" s="115">
        <v>7.6801030102500003E-3</v>
      </c>
      <c r="AD2075" s="115">
        <v>281.01034442138803</v>
      </c>
      <c r="AF2075" s="115">
        <v>-1</v>
      </c>
      <c r="AG2075" s="115">
        <v>-1</v>
      </c>
      <c r="AH2075" s="115">
        <v>-1</v>
      </c>
      <c r="AI2075" s="115">
        <v>-1</v>
      </c>
      <c r="AJ2075" s="115">
        <v>0</v>
      </c>
      <c r="AM2075" s="115" t="s">
        <v>348</v>
      </c>
      <c r="AN2075" s="115">
        <v>-1</v>
      </c>
      <c r="AQ2075" s="115">
        <v>610</v>
      </c>
      <c r="AR2075" s="115" t="s">
        <v>251</v>
      </c>
      <c r="AS2075" s="115" t="s">
        <v>363</v>
      </c>
      <c r="AT2075" s="115" t="s">
        <v>296</v>
      </c>
      <c r="AV2075" s="115">
        <v>45.445495474003401</v>
      </c>
      <c r="AW2075" s="115">
        <v>0.2279078219</v>
      </c>
    </row>
    <row r="2076" spans="1:49" x14ac:dyDescent="0.25">
      <c r="A2076" s="117">
        <v>230000</v>
      </c>
      <c r="B2076" s="117">
        <v>900000</v>
      </c>
      <c r="C2076" s="117">
        <v>900000</v>
      </c>
      <c r="D2076" s="115" t="s">
        <v>342</v>
      </c>
      <c r="E2076" s="115" t="s">
        <v>13</v>
      </c>
      <c r="F2076" s="115" t="s">
        <v>343</v>
      </c>
      <c r="G2076" s="115" t="s">
        <v>344</v>
      </c>
      <c r="H2076" s="115">
        <v>0.56000000000000005</v>
      </c>
      <c r="I2076" s="115">
        <v>0.48</v>
      </c>
      <c r="J2076" s="115" t="s">
        <v>364</v>
      </c>
      <c r="K2076" s="115">
        <v>7.0646915818299997E-3</v>
      </c>
      <c r="L2076" s="115">
        <v>3798.4574483554402</v>
      </c>
      <c r="M2076" s="115">
        <v>9.4459340871221595</v>
      </c>
      <c r="N2076" s="115">
        <v>1.3884790305863299</v>
      </c>
      <c r="O2076" s="115">
        <v>6.6732611027860003E-2</v>
      </c>
      <c r="P2076" s="115">
        <v>9.8091761189300006E-3</v>
      </c>
      <c r="Q2076" s="115">
        <v>26.834930359355099</v>
      </c>
      <c r="R2076" s="115">
        <v>1210</v>
      </c>
      <c r="S2076" s="115" t="s">
        <v>353</v>
      </c>
      <c r="T2076" s="115">
        <v>1210</v>
      </c>
      <c r="U2076" s="115" t="s">
        <v>365</v>
      </c>
      <c r="V2076" s="115" t="s">
        <v>364</v>
      </c>
      <c r="Z2076" s="115">
        <v>0</v>
      </c>
      <c r="AA2076" s="115">
        <v>1</v>
      </c>
      <c r="AB2076" s="115">
        <v>6.6732611027860003E-2</v>
      </c>
      <c r="AC2076" s="115">
        <v>9.8091761189300006E-3</v>
      </c>
      <c r="AD2076" s="115">
        <v>380.30735269045698</v>
      </c>
      <c r="AF2076" s="115">
        <v>-1</v>
      </c>
      <c r="AG2076" s="115">
        <v>-1</v>
      </c>
      <c r="AH2076" s="115">
        <v>-1</v>
      </c>
      <c r="AI2076" s="115">
        <v>-1</v>
      </c>
      <c r="AJ2076" s="115">
        <v>0</v>
      </c>
      <c r="AM2076" s="115" t="s">
        <v>348</v>
      </c>
      <c r="AN2076" s="115">
        <v>-1</v>
      </c>
      <c r="AQ2076" s="115">
        <v>610</v>
      </c>
      <c r="AR2076" s="115" t="s">
        <v>251</v>
      </c>
      <c r="AS2076" s="115" t="s">
        <v>363</v>
      </c>
      <c r="AT2076" s="115" t="s">
        <v>296</v>
      </c>
      <c r="AV2076" s="115">
        <v>58.783024047527498</v>
      </c>
      <c r="AW2076" s="115">
        <v>0.30844067530000002</v>
      </c>
    </row>
    <row r="2077" spans="1:49" x14ac:dyDescent="0.25">
      <c r="A2077" s="117">
        <v>230000</v>
      </c>
      <c r="B2077" s="117">
        <v>900000</v>
      </c>
      <c r="C2077" s="117">
        <v>900000</v>
      </c>
      <c r="D2077" s="115" t="s">
        <v>342</v>
      </c>
      <c r="E2077" s="115" t="s">
        <v>13</v>
      </c>
      <c r="F2077" s="115" t="s">
        <v>343</v>
      </c>
      <c r="G2077" s="115" t="s">
        <v>344</v>
      </c>
      <c r="H2077" s="115">
        <v>0.56000000000000005</v>
      </c>
      <c r="I2077" s="115">
        <v>0.48</v>
      </c>
      <c r="J2077" s="115" t="s">
        <v>350</v>
      </c>
      <c r="K2077" s="115">
        <v>2.2392250627640001E-2</v>
      </c>
      <c r="L2077" s="115">
        <v>3785.7620289776801</v>
      </c>
      <c r="M2077" s="115">
        <v>9.4162301343345707</v>
      </c>
      <c r="N2077" s="115">
        <v>1.3841763601639501</v>
      </c>
      <c r="O2077" s="115">
        <v>0.21085058513561999</v>
      </c>
      <c r="P2077" s="115">
        <v>3.099482396965E-2</v>
      </c>
      <c r="Q2077" s="115">
        <v>84.771732169497596</v>
      </c>
      <c r="R2077" s="115">
        <v>1210</v>
      </c>
      <c r="S2077" s="115" t="s">
        <v>353</v>
      </c>
      <c r="T2077" s="115">
        <v>1210</v>
      </c>
      <c r="U2077" s="115" t="s">
        <v>352</v>
      </c>
      <c r="V2077" s="115" t="s">
        <v>350</v>
      </c>
      <c r="Z2077" s="115">
        <v>0</v>
      </c>
      <c r="AA2077" s="115">
        <v>1</v>
      </c>
      <c r="AB2077" s="115">
        <v>0.21085058513561999</v>
      </c>
      <c r="AC2077" s="115">
        <v>3.099482396965E-2</v>
      </c>
      <c r="AD2077" s="115">
        <v>84.771732169495706</v>
      </c>
      <c r="AF2077" s="115">
        <v>-1</v>
      </c>
      <c r="AG2077" s="115">
        <v>-1</v>
      </c>
      <c r="AH2077" s="115">
        <v>-1</v>
      </c>
      <c r="AI2077" s="115">
        <v>-1</v>
      </c>
      <c r="AJ2077" s="115">
        <v>0</v>
      </c>
      <c r="AM2077" s="115" t="s">
        <v>348</v>
      </c>
      <c r="AN2077" s="115">
        <v>-1</v>
      </c>
      <c r="AQ2077" s="115">
        <v>610</v>
      </c>
      <c r="AR2077" s="115" t="s">
        <v>251</v>
      </c>
      <c r="AS2077" s="115" t="s">
        <v>363</v>
      </c>
      <c r="AT2077" s="115" t="s">
        <v>296</v>
      </c>
      <c r="AV2077" s="115">
        <v>38.091378622279201</v>
      </c>
      <c r="AW2077" s="115">
        <v>6.8752418600000004E-2</v>
      </c>
    </row>
    <row r="2078" spans="1:49" x14ac:dyDescent="0.25">
      <c r="A2078" s="117">
        <v>230000</v>
      </c>
      <c r="B2078" s="117">
        <v>900000</v>
      </c>
      <c r="C2078" s="117">
        <v>900000</v>
      </c>
      <c r="D2078" s="115" t="s">
        <v>342</v>
      </c>
      <c r="E2078" s="115" t="s">
        <v>13</v>
      </c>
      <c r="F2078" s="115" t="s">
        <v>343</v>
      </c>
      <c r="G2078" s="115" t="s">
        <v>344</v>
      </c>
      <c r="H2078" s="115">
        <v>0.56000000000000005</v>
      </c>
      <c r="I2078" s="115">
        <v>0.48</v>
      </c>
      <c r="J2078" s="115" t="s">
        <v>350</v>
      </c>
      <c r="K2078" s="115">
        <v>8.7834256299090002E-2</v>
      </c>
      <c r="L2078" s="115">
        <v>3785.7620289776801</v>
      </c>
      <c r="M2078" s="115">
        <v>9.4162301343345707</v>
      </c>
      <c r="N2078" s="115">
        <v>1.3841763601639501</v>
      </c>
      <c r="O2078" s="115">
        <v>0.82706757099035999</v>
      </c>
      <c r="P2078" s="115">
        <v>0.12157810118178</v>
      </c>
      <c r="Q2078" s="115">
        <v>332.519592340592</v>
      </c>
      <c r="R2078" s="115">
        <v>1210</v>
      </c>
      <c r="S2078" s="115" t="s">
        <v>353</v>
      </c>
      <c r="T2078" s="115">
        <v>1210</v>
      </c>
      <c r="U2078" s="115" t="s">
        <v>352</v>
      </c>
      <c r="V2078" s="115" t="s">
        <v>350</v>
      </c>
      <c r="Z2078" s="115">
        <v>0</v>
      </c>
      <c r="AA2078" s="115">
        <v>1</v>
      </c>
      <c r="AB2078" s="115">
        <v>0.82706757099035999</v>
      </c>
      <c r="AC2078" s="115">
        <v>0.12157810118178</v>
      </c>
      <c r="AD2078" s="115">
        <v>332.51959234059098</v>
      </c>
      <c r="AF2078" s="115">
        <v>-1</v>
      </c>
      <c r="AG2078" s="115">
        <v>-1</v>
      </c>
      <c r="AH2078" s="115">
        <v>-1</v>
      </c>
      <c r="AI2078" s="115">
        <v>-1</v>
      </c>
      <c r="AJ2078" s="115">
        <v>0</v>
      </c>
      <c r="AM2078" s="115" t="s">
        <v>348</v>
      </c>
      <c r="AN2078" s="115">
        <v>-1</v>
      </c>
      <c r="AQ2078" s="115">
        <v>610</v>
      </c>
      <c r="AR2078" s="115" t="s">
        <v>251</v>
      </c>
      <c r="AS2078" s="115" t="s">
        <v>363</v>
      </c>
      <c r="AT2078" s="115" t="s">
        <v>296</v>
      </c>
      <c r="AV2078" s="115">
        <v>90.559452952594199</v>
      </c>
      <c r="AW2078" s="115">
        <v>0.26968336770000001</v>
      </c>
    </row>
    <row r="2079" spans="1:49" x14ac:dyDescent="0.25">
      <c r="A2079" s="117">
        <v>230000</v>
      </c>
      <c r="B2079" s="117">
        <v>900000</v>
      </c>
      <c r="C2079" s="117">
        <v>900000</v>
      </c>
      <c r="D2079" s="115" t="s">
        <v>342</v>
      </c>
      <c r="E2079" s="115" t="s">
        <v>13</v>
      </c>
      <c r="F2079" s="115" t="s">
        <v>343</v>
      </c>
      <c r="G2079" s="115" t="s">
        <v>344</v>
      </c>
      <c r="H2079" s="115">
        <v>0.56000000000000005</v>
      </c>
      <c r="I2079" s="115">
        <v>0.48</v>
      </c>
      <c r="J2079" s="115" t="s">
        <v>350</v>
      </c>
      <c r="K2079" s="115">
        <v>1.376765936283E-2</v>
      </c>
      <c r="L2079" s="115">
        <v>3785.7620289776801</v>
      </c>
      <c r="M2079" s="115">
        <v>9.4162301343345707</v>
      </c>
      <c r="N2079" s="115">
        <v>1.3841763601639501</v>
      </c>
      <c r="O2079" s="115">
        <v>0.12963944897157001</v>
      </c>
      <c r="P2079" s="115">
        <v>1.9056868624819999E-2</v>
      </c>
      <c r="Q2079" s="115">
        <v>52.121082043716001</v>
      </c>
      <c r="R2079" s="115">
        <v>1210</v>
      </c>
      <c r="S2079" s="115" t="s">
        <v>353</v>
      </c>
      <c r="T2079" s="115">
        <v>1210</v>
      </c>
      <c r="U2079" s="115" t="s">
        <v>352</v>
      </c>
      <c r="V2079" s="115" t="s">
        <v>350</v>
      </c>
      <c r="Z2079" s="115">
        <v>0</v>
      </c>
      <c r="AA2079" s="115">
        <v>1</v>
      </c>
      <c r="AB2079" s="115">
        <v>0.12963944897157001</v>
      </c>
      <c r="AC2079" s="115">
        <v>1.9056868624819999E-2</v>
      </c>
      <c r="AD2079" s="115">
        <v>52.121082043716299</v>
      </c>
      <c r="AF2079" s="115">
        <v>-1</v>
      </c>
      <c r="AG2079" s="115">
        <v>-1</v>
      </c>
      <c r="AH2079" s="115">
        <v>-1</v>
      </c>
      <c r="AI2079" s="115">
        <v>-1</v>
      </c>
      <c r="AJ2079" s="115">
        <v>0</v>
      </c>
      <c r="AM2079" s="115" t="s">
        <v>348</v>
      </c>
      <c r="AN2079" s="115">
        <v>-1</v>
      </c>
      <c r="AQ2079" s="115">
        <v>610</v>
      </c>
      <c r="AR2079" s="115" t="s">
        <v>251</v>
      </c>
      <c r="AS2079" s="115" t="s">
        <v>363</v>
      </c>
      <c r="AT2079" s="115" t="s">
        <v>296</v>
      </c>
      <c r="AV2079" s="115">
        <v>31.892304593293801</v>
      </c>
      <c r="AW2079" s="115">
        <v>4.2271761599999999E-2</v>
      </c>
    </row>
    <row r="2080" spans="1:49" x14ac:dyDescent="0.25">
      <c r="A2080" s="117">
        <v>230000</v>
      </c>
      <c r="B2080" s="117">
        <v>900000</v>
      </c>
      <c r="C2080" s="117">
        <v>900000</v>
      </c>
      <c r="D2080" s="115" t="s">
        <v>342</v>
      </c>
      <c r="E2080" s="115" t="s">
        <v>13</v>
      </c>
      <c r="F2080" s="115" t="s">
        <v>343</v>
      </c>
      <c r="G2080" s="115" t="s">
        <v>344</v>
      </c>
      <c r="H2080" s="115">
        <v>0.56000000000000005</v>
      </c>
      <c r="I2080" s="115">
        <v>0.48</v>
      </c>
      <c r="J2080" s="115" t="s">
        <v>350</v>
      </c>
      <c r="K2080" s="115">
        <v>4.345440133543E-2</v>
      </c>
      <c r="L2080" s="115">
        <v>3785.7620289776801</v>
      </c>
      <c r="M2080" s="115">
        <v>9.4162301343345707</v>
      </c>
      <c r="N2080" s="115">
        <v>1.3841763601639501</v>
      </c>
      <c r="O2080" s="115">
        <v>0.40917664332421999</v>
      </c>
      <c r="P2080" s="115">
        <v>6.0148555073590002E-2</v>
      </c>
      <c r="Q2080" s="115">
        <v>164.50802256766099</v>
      </c>
      <c r="R2080" s="115">
        <v>1210</v>
      </c>
      <c r="S2080" s="115" t="s">
        <v>353</v>
      </c>
      <c r="T2080" s="115">
        <v>1210</v>
      </c>
      <c r="U2080" s="115" t="s">
        <v>352</v>
      </c>
      <c r="V2080" s="115" t="s">
        <v>350</v>
      </c>
      <c r="Z2080" s="115">
        <v>0</v>
      </c>
      <c r="AA2080" s="115">
        <v>1</v>
      </c>
      <c r="AB2080" s="115">
        <v>0.40917664332421999</v>
      </c>
      <c r="AC2080" s="115">
        <v>6.0148555073590002E-2</v>
      </c>
      <c r="AD2080" s="115">
        <v>164.50802256766301</v>
      </c>
      <c r="AF2080" s="115">
        <v>-1</v>
      </c>
      <c r="AG2080" s="115">
        <v>-1</v>
      </c>
      <c r="AH2080" s="115">
        <v>-1</v>
      </c>
      <c r="AI2080" s="115">
        <v>-1</v>
      </c>
      <c r="AJ2080" s="115">
        <v>0</v>
      </c>
      <c r="AM2080" s="115" t="s">
        <v>348</v>
      </c>
      <c r="AN2080" s="115">
        <v>-1</v>
      </c>
      <c r="AQ2080" s="115">
        <v>610</v>
      </c>
      <c r="AR2080" s="115" t="s">
        <v>251</v>
      </c>
      <c r="AS2080" s="115" t="s">
        <v>363</v>
      </c>
      <c r="AT2080" s="115" t="s">
        <v>296</v>
      </c>
      <c r="AV2080" s="115">
        <v>59.610793990576703</v>
      </c>
      <c r="AW2080" s="115">
        <v>0.13342094290000001</v>
      </c>
    </row>
    <row r="2081" spans="1:49" x14ac:dyDescent="0.25">
      <c r="A2081" s="117">
        <v>230000</v>
      </c>
      <c r="B2081" s="117">
        <v>900000</v>
      </c>
      <c r="C2081" s="117">
        <v>900000</v>
      </c>
      <c r="D2081" s="115" t="s">
        <v>342</v>
      </c>
      <c r="E2081" s="115" t="s">
        <v>13</v>
      </c>
      <c r="F2081" s="115" t="s">
        <v>343</v>
      </c>
      <c r="G2081" s="115" t="s">
        <v>344</v>
      </c>
      <c r="H2081" s="115">
        <v>0.56000000000000005</v>
      </c>
      <c r="I2081" s="115">
        <v>0.48</v>
      </c>
      <c r="J2081" s="115" t="s">
        <v>350</v>
      </c>
      <c r="K2081" s="115">
        <v>0.18713807734929999</v>
      </c>
      <c r="L2081" s="115">
        <v>3785.7620289776801</v>
      </c>
      <c r="M2081" s="115">
        <v>9.4162301343345707</v>
      </c>
      <c r="N2081" s="115">
        <v>1.3841763601639501</v>
      </c>
      <c r="O2081" s="115">
        <v>1.76213520321797</v>
      </c>
      <c r="P2081" s="115">
        <v>0.25903210275344002</v>
      </c>
      <c r="Q2081" s="115">
        <v>708.46022740489002</v>
      </c>
      <c r="R2081" s="115">
        <v>1210</v>
      </c>
      <c r="S2081" s="115" t="s">
        <v>353</v>
      </c>
      <c r="T2081" s="115">
        <v>1210</v>
      </c>
      <c r="U2081" s="115" t="s">
        <v>352</v>
      </c>
      <c r="V2081" s="115" t="s">
        <v>350</v>
      </c>
      <c r="Z2081" s="115">
        <v>0</v>
      </c>
      <c r="AA2081" s="115">
        <v>1</v>
      </c>
      <c r="AB2081" s="115">
        <v>1.76213520321797</v>
      </c>
      <c r="AC2081" s="115">
        <v>0.25903210275344002</v>
      </c>
      <c r="AD2081" s="115">
        <v>708.46022740489002</v>
      </c>
      <c r="AF2081" s="115">
        <v>-1</v>
      </c>
      <c r="AG2081" s="115">
        <v>-1</v>
      </c>
      <c r="AH2081" s="115">
        <v>-1</v>
      </c>
      <c r="AI2081" s="115">
        <v>-1</v>
      </c>
      <c r="AJ2081" s="115">
        <v>0</v>
      </c>
      <c r="AM2081" s="115" t="s">
        <v>348</v>
      </c>
      <c r="AN2081" s="115">
        <v>-1</v>
      </c>
      <c r="AQ2081" s="115">
        <v>610</v>
      </c>
      <c r="AR2081" s="115" t="s">
        <v>251</v>
      </c>
      <c r="AS2081" s="115" t="s">
        <v>363</v>
      </c>
      <c r="AT2081" s="115" t="s">
        <v>296</v>
      </c>
      <c r="AV2081" s="115">
        <v>114.176515409991</v>
      </c>
      <c r="AW2081" s="115">
        <v>0.57458250399999999</v>
      </c>
    </row>
    <row r="2082" spans="1:49" x14ac:dyDescent="0.25">
      <c r="A2082" s="117">
        <v>230000</v>
      </c>
      <c r="B2082" s="117">
        <v>900000</v>
      </c>
      <c r="C2082" s="117">
        <v>900000</v>
      </c>
      <c r="D2082" s="115" t="s">
        <v>342</v>
      </c>
      <c r="E2082" s="115" t="s">
        <v>13</v>
      </c>
      <c r="F2082" s="115" t="s">
        <v>343</v>
      </c>
      <c r="G2082" s="115" t="s">
        <v>344</v>
      </c>
      <c r="H2082" s="115">
        <v>0.56000000000000005</v>
      </c>
      <c r="I2082" s="115">
        <v>0.48</v>
      </c>
      <c r="J2082" s="115" t="s">
        <v>350</v>
      </c>
      <c r="K2082" s="115">
        <v>2.904784286427E-2</v>
      </c>
      <c r="L2082" s="115">
        <v>3785.7620289776801</v>
      </c>
      <c r="M2082" s="115">
        <v>9.4162301343345707</v>
      </c>
      <c r="N2082" s="115">
        <v>1.3841763601639501</v>
      </c>
      <c r="O2082" s="115">
        <v>0.27352117331601999</v>
      </c>
      <c r="P2082" s="115">
        <v>4.0207337406489997E-2</v>
      </c>
      <c r="Q2082" s="115">
        <v>109.96822053929</v>
      </c>
      <c r="R2082" s="115">
        <v>1210</v>
      </c>
      <c r="S2082" s="115" t="s">
        <v>353</v>
      </c>
      <c r="T2082" s="115">
        <v>1210</v>
      </c>
      <c r="U2082" s="115" t="s">
        <v>352</v>
      </c>
      <c r="V2082" s="115" t="s">
        <v>350</v>
      </c>
      <c r="Z2082" s="115">
        <v>0</v>
      </c>
      <c r="AA2082" s="115">
        <v>1</v>
      </c>
      <c r="AB2082" s="115">
        <v>0.27352117331601999</v>
      </c>
      <c r="AC2082" s="115">
        <v>4.0207337406489997E-2</v>
      </c>
      <c r="AD2082" s="115">
        <v>109.96822053929</v>
      </c>
      <c r="AF2082" s="115">
        <v>-1</v>
      </c>
      <c r="AG2082" s="115">
        <v>-1</v>
      </c>
      <c r="AH2082" s="115">
        <v>-1</v>
      </c>
      <c r="AI2082" s="115">
        <v>-1</v>
      </c>
      <c r="AJ2082" s="115">
        <v>0</v>
      </c>
      <c r="AM2082" s="115" t="s">
        <v>348</v>
      </c>
      <c r="AN2082" s="115">
        <v>-1</v>
      </c>
      <c r="AQ2082" s="115">
        <v>610</v>
      </c>
      <c r="AR2082" s="115" t="s">
        <v>251</v>
      </c>
      <c r="AS2082" s="115" t="s">
        <v>363</v>
      </c>
      <c r="AT2082" s="115" t="s">
        <v>296</v>
      </c>
      <c r="AV2082" s="115">
        <v>52.171312967584498</v>
      </c>
      <c r="AW2082" s="115">
        <v>8.91875268E-2</v>
      </c>
    </row>
    <row r="2083" spans="1:49" x14ac:dyDescent="0.25">
      <c r="A2083" s="117">
        <v>230000</v>
      </c>
      <c r="B2083" s="117">
        <v>900000</v>
      </c>
      <c r="C2083" s="117">
        <v>900000</v>
      </c>
      <c r="D2083" s="115" t="s">
        <v>342</v>
      </c>
      <c r="E2083" s="115" t="s">
        <v>13</v>
      </c>
      <c r="F2083" s="115" t="s">
        <v>343</v>
      </c>
      <c r="G2083" s="115" t="s">
        <v>344</v>
      </c>
      <c r="H2083" s="115">
        <v>0.56000000000000005</v>
      </c>
      <c r="I2083" s="115">
        <v>0.48</v>
      </c>
      <c r="J2083" s="115" t="s">
        <v>350</v>
      </c>
      <c r="K2083" s="115">
        <v>0.23412896589835999</v>
      </c>
      <c r="L2083" s="115">
        <v>3785.7620289776801</v>
      </c>
      <c r="M2083" s="115">
        <v>9.4162301343345707</v>
      </c>
      <c r="N2083" s="115">
        <v>1.3841763601639501</v>
      </c>
      <c r="O2083" s="115">
        <v>2.2046122240127302</v>
      </c>
      <c r="P2083" s="115">
        <v>0.32407577982614</v>
      </c>
      <c r="Q2083" s="115">
        <v>886.35654898182099</v>
      </c>
      <c r="R2083" s="115">
        <v>1210</v>
      </c>
      <c r="S2083" s="115" t="s">
        <v>353</v>
      </c>
      <c r="T2083" s="115">
        <v>1210</v>
      </c>
      <c r="U2083" s="115" t="s">
        <v>352</v>
      </c>
      <c r="V2083" s="115" t="s">
        <v>350</v>
      </c>
      <c r="Z2083" s="115">
        <v>0</v>
      </c>
      <c r="AA2083" s="115">
        <v>1</v>
      </c>
      <c r="AB2083" s="115">
        <v>2.2046122240127302</v>
      </c>
      <c r="AC2083" s="115">
        <v>0.32407577982614</v>
      </c>
      <c r="AD2083" s="115">
        <v>886.35654898182099</v>
      </c>
      <c r="AF2083" s="115">
        <v>-1</v>
      </c>
      <c r="AG2083" s="115">
        <v>-1</v>
      </c>
      <c r="AH2083" s="115">
        <v>-1</v>
      </c>
      <c r="AI2083" s="115">
        <v>-1</v>
      </c>
      <c r="AJ2083" s="115">
        <v>0</v>
      </c>
      <c r="AM2083" s="115" t="s">
        <v>348</v>
      </c>
      <c r="AN2083" s="115">
        <v>-1</v>
      </c>
      <c r="AQ2083" s="115">
        <v>610</v>
      </c>
      <c r="AR2083" s="115" t="s">
        <v>251</v>
      </c>
      <c r="AS2083" s="115" t="s">
        <v>363</v>
      </c>
      <c r="AT2083" s="115" t="s">
        <v>296</v>
      </c>
      <c r="AV2083" s="115">
        <v>137.95394379198501</v>
      </c>
      <c r="AW2083" s="115">
        <v>0.71886175910000005</v>
      </c>
    </row>
    <row r="2084" spans="1:49" x14ac:dyDescent="0.25">
      <c r="A2084" s="117">
        <v>230000</v>
      </c>
      <c r="B2084" s="117">
        <v>900000</v>
      </c>
      <c r="C2084" s="117">
        <v>900000</v>
      </c>
      <c r="D2084" s="115" t="s">
        <v>342</v>
      </c>
      <c r="E2084" s="115" t="s">
        <v>13</v>
      </c>
      <c r="F2084" s="115" t="s">
        <v>343</v>
      </c>
      <c r="G2084" s="115" t="s">
        <v>344</v>
      </c>
      <c r="H2084" s="115">
        <v>0.56000000000000005</v>
      </c>
      <c r="I2084" s="115">
        <v>0.48</v>
      </c>
      <c r="J2084" s="115" t="s">
        <v>350</v>
      </c>
      <c r="K2084" s="115">
        <v>0.18044536431044</v>
      </c>
      <c r="L2084" s="115">
        <v>3789.9223701473102</v>
      </c>
      <c r="M2084" s="115">
        <v>9.4259671940564296</v>
      </c>
      <c r="N2084" s="115">
        <v>1.38558689745869</v>
      </c>
      <c r="O2084" s="115">
        <v>1.7008720843098299</v>
      </c>
      <c r="P2084" s="115">
        <v>0.25002273249571</v>
      </c>
      <c r="Q2084" s="115">
        <v>683.87392278954496</v>
      </c>
      <c r="R2084" s="115">
        <v>1200</v>
      </c>
      <c r="S2084" s="115" t="s">
        <v>351</v>
      </c>
      <c r="T2084" s="115">
        <v>1200</v>
      </c>
      <c r="U2084" s="115" t="s">
        <v>352</v>
      </c>
      <c r="V2084" s="115" t="s">
        <v>350</v>
      </c>
      <c r="Z2084" s="115">
        <v>0</v>
      </c>
      <c r="AA2084" s="115">
        <v>1</v>
      </c>
      <c r="AB2084" s="115">
        <v>1.7008720843098299</v>
      </c>
      <c r="AC2084" s="115">
        <v>0.25002273249571</v>
      </c>
      <c r="AD2084" s="115">
        <v>683.87392278954496</v>
      </c>
      <c r="AF2084" s="115">
        <v>-1</v>
      </c>
      <c r="AG2084" s="115">
        <v>-1</v>
      </c>
      <c r="AH2084" s="115">
        <v>-1</v>
      </c>
      <c r="AI2084" s="115">
        <v>-1</v>
      </c>
      <c r="AJ2084" s="115">
        <v>0</v>
      </c>
      <c r="AM2084" s="115" t="s">
        <v>348</v>
      </c>
      <c r="AN2084" s="115">
        <v>-1</v>
      </c>
      <c r="AQ2084" s="115">
        <v>610</v>
      </c>
      <c r="AR2084" s="115" t="s">
        <v>251</v>
      </c>
      <c r="AS2084" s="115" t="s">
        <v>363</v>
      </c>
      <c r="AT2084" s="115" t="s">
        <v>296</v>
      </c>
      <c r="AV2084" s="115">
        <v>154.98387470554999</v>
      </c>
      <c r="AW2084" s="115">
        <v>0.55464227310000003</v>
      </c>
    </row>
    <row r="2085" spans="1:49" x14ac:dyDescent="0.25">
      <c r="A2085" s="117">
        <v>230000</v>
      </c>
      <c r="B2085" s="117">
        <v>900000</v>
      </c>
      <c r="C2085" s="117">
        <v>900000</v>
      </c>
      <c r="D2085" s="115" t="s">
        <v>342</v>
      </c>
      <c r="E2085" s="115" t="s">
        <v>13</v>
      </c>
      <c r="F2085" s="115" t="s">
        <v>343</v>
      </c>
      <c r="G2085" s="115" t="s">
        <v>344</v>
      </c>
      <c r="H2085" s="115">
        <v>0.56000000000000005</v>
      </c>
      <c r="I2085" s="115">
        <v>0.48</v>
      </c>
      <c r="J2085" s="115" t="s">
        <v>364</v>
      </c>
      <c r="K2085" s="115">
        <v>9.6480770618210004E-2</v>
      </c>
      <c r="L2085" s="115">
        <v>3789.9223701473102</v>
      </c>
      <c r="M2085" s="115">
        <v>9.4259671940564296</v>
      </c>
      <c r="N2085" s="115">
        <v>1.38558689745869</v>
      </c>
      <c r="O2085" s="115">
        <v>0.90942457870455995</v>
      </c>
      <c r="P2085" s="115">
        <v>0.13368249162531001</v>
      </c>
      <c r="Q2085" s="115">
        <v>365.65463085501699</v>
      </c>
      <c r="R2085" s="115">
        <v>1200</v>
      </c>
      <c r="S2085" s="115" t="s">
        <v>351</v>
      </c>
      <c r="T2085" s="115">
        <v>1200</v>
      </c>
      <c r="U2085" s="115" t="s">
        <v>365</v>
      </c>
      <c r="V2085" s="115" t="s">
        <v>364</v>
      </c>
      <c r="Z2085" s="115">
        <v>0</v>
      </c>
      <c r="AA2085" s="115">
        <v>1</v>
      </c>
      <c r="AB2085" s="115">
        <v>0.90942457870455995</v>
      </c>
      <c r="AC2085" s="115">
        <v>0.13368249162531001</v>
      </c>
      <c r="AD2085" s="115">
        <v>432.97928289626998</v>
      </c>
      <c r="AF2085" s="115">
        <v>-1</v>
      </c>
      <c r="AG2085" s="115">
        <v>-1</v>
      </c>
      <c r="AH2085" s="115">
        <v>-1</v>
      </c>
      <c r="AI2085" s="115">
        <v>-1</v>
      </c>
      <c r="AJ2085" s="115">
        <v>0</v>
      </c>
      <c r="AM2085" s="115" t="s">
        <v>348</v>
      </c>
      <c r="AN2085" s="115">
        <v>-1</v>
      </c>
      <c r="AQ2085" s="115">
        <v>610</v>
      </c>
      <c r="AR2085" s="115" t="s">
        <v>251</v>
      </c>
      <c r="AS2085" s="115" t="s">
        <v>363</v>
      </c>
      <c r="AT2085" s="115" t="s">
        <v>296</v>
      </c>
      <c r="AV2085" s="115">
        <v>81.277404057123604</v>
      </c>
      <c r="AW2085" s="115">
        <v>0.35115919130000001</v>
      </c>
    </row>
    <row r="2086" spans="1:49" x14ac:dyDescent="0.25">
      <c r="A2086" s="117">
        <v>230000</v>
      </c>
      <c r="B2086" s="117">
        <v>900000</v>
      </c>
      <c r="C2086" s="117">
        <v>900000</v>
      </c>
      <c r="D2086" s="115" t="s">
        <v>342</v>
      </c>
      <c r="E2086" s="115" t="s">
        <v>13</v>
      </c>
      <c r="F2086" s="115" t="s">
        <v>343</v>
      </c>
      <c r="G2086" s="115" t="s">
        <v>344</v>
      </c>
      <c r="H2086" s="115">
        <v>0.56000000000000005</v>
      </c>
      <c r="I2086" s="115">
        <v>0.48</v>
      </c>
      <c r="J2086" s="115" t="s">
        <v>350</v>
      </c>
      <c r="K2086" s="115">
        <v>6.3130770748080003E-2</v>
      </c>
      <c r="L2086" s="115">
        <v>3789.9223701473102</v>
      </c>
      <c r="M2086" s="115">
        <v>9.4259671940564296</v>
      </c>
      <c r="N2086" s="115">
        <v>1.38558689745869</v>
      </c>
      <c r="O2086" s="115">
        <v>0.59506857400692004</v>
      </c>
      <c r="P2086" s="115">
        <v>8.7473168775010005E-2</v>
      </c>
      <c r="Q2086" s="115">
        <v>239.26072030280099</v>
      </c>
      <c r="R2086" s="115">
        <v>1210</v>
      </c>
      <c r="S2086" s="115" t="s">
        <v>353</v>
      </c>
      <c r="T2086" s="115">
        <v>1210</v>
      </c>
      <c r="U2086" s="115" t="s">
        <v>352</v>
      </c>
      <c r="V2086" s="115" t="s">
        <v>350</v>
      </c>
      <c r="Z2086" s="115">
        <v>0</v>
      </c>
      <c r="AA2086" s="115">
        <v>1</v>
      </c>
      <c r="AB2086" s="115">
        <v>0.59506857400692004</v>
      </c>
      <c r="AC2086" s="115">
        <v>8.7473168775010005E-2</v>
      </c>
      <c r="AD2086" s="115">
        <v>239.26072030280301</v>
      </c>
      <c r="AF2086" s="115">
        <v>-1</v>
      </c>
      <c r="AG2086" s="115">
        <v>-1</v>
      </c>
      <c r="AH2086" s="115">
        <v>-1</v>
      </c>
      <c r="AI2086" s="115">
        <v>-1</v>
      </c>
      <c r="AJ2086" s="115">
        <v>0</v>
      </c>
      <c r="AM2086" s="115" t="s">
        <v>348</v>
      </c>
      <c r="AN2086" s="115">
        <v>-1</v>
      </c>
      <c r="AQ2086" s="115">
        <v>610</v>
      </c>
      <c r="AR2086" s="115" t="s">
        <v>251</v>
      </c>
      <c r="AS2086" s="115" t="s">
        <v>363</v>
      </c>
      <c r="AT2086" s="115" t="s">
        <v>296</v>
      </c>
      <c r="AV2086" s="115">
        <v>66.453338156304795</v>
      </c>
      <c r="AW2086" s="115">
        <v>0.19404762389999999</v>
      </c>
    </row>
    <row r="2087" spans="1:49" x14ac:dyDescent="0.25">
      <c r="A2087" s="117">
        <v>230000</v>
      </c>
      <c r="B2087" s="117">
        <v>900000</v>
      </c>
      <c r="C2087" s="117">
        <v>900000</v>
      </c>
      <c r="D2087" s="115" t="s">
        <v>342</v>
      </c>
      <c r="E2087" s="115" t="s">
        <v>13</v>
      </c>
      <c r="F2087" s="115" t="s">
        <v>343</v>
      </c>
      <c r="G2087" s="115" t="s">
        <v>344</v>
      </c>
      <c r="H2087" s="115">
        <v>0.56000000000000005</v>
      </c>
      <c r="I2087" s="115">
        <v>0.48</v>
      </c>
      <c r="J2087" s="115" t="s">
        <v>364</v>
      </c>
      <c r="K2087" s="115">
        <v>2.2715387098119998E-2</v>
      </c>
      <c r="L2087" s="115">
        <v>3789.9223701473102</v>
      </c>
      <c r="M2087" s="115">
        <v>9.4259671940564296</v>
      </c>
      <c r="N2087" s="115">
        <v>1.38558689745869</v>
      </c>
      <c r="O2087" s="115">
        <v>0.2141144935872</v>
      </c>
      <c r="P2087" s="115">
        <v>3.1474142733859997E-2</v>
      </c>
      <c r="Q2087" s="115">
        <v>86.089553709732101</v>
      </c>
      <c r="R2087" s="115">
        <v>1210</v>
      </c>
      <c r="S2087" s="115" t="s">
        <v>353</v>
      </c>
      <c r="T2087" s="115">
        <v>1210</v>
      </c>
      <c r="U2087" s="115" t="s">
        <v>365</v>
      </c>
      <c r="V2087" s="115" t="s">
        <v>364</v>
      </c>
      <c r="Z2087" s="115">
        <v>0</v>
      </c>
      <c r="AA2087" s="115">
        <v>1</v>
      </c>
      <c r="AB2087" s="115">
        <v>0.2141144935872</v>
      </c>
      <c r="AC2087" s="115">
        <v>3.1474142733859997E-2</v>
      </c>
      <c r="AD2087" s="115">
        <v>86.089553709731305</v>
      </c>
      <c r="AF2087" s="115">
        <v>-1</v>
      </c>
      <c r="AG2087" s="115">
        <v>-1</v>
      </c>
      <c r="AH2087" s="115">
        <v>-1</v>
      </c>
      <c r="AI2087" s="115">
        <v>-1</v>
      </c>
      <c r="AJ2087" s="115">
        <v>0</v>
      </c>
      <c r="AM2087" s="115" t="s">
        <v>348</v>
      </c>
      <c r="AN2087" s="115">
        <v>-1</v>
      </c>
      <c r="AQ2087" s="115">
        <v>610</v>
      </c>
      <c r="AR2087" s="115" t="s">
        <v>251</v>
      </c>
      <c r="AS2087" s="115" t="s">
        <v>363</v>
      </c>
      <c r="AT2087" s="115" t="s">
        <v>296</v>
      </c>
      <c r="AV2087" s="115">
        <v>47.548794281504101</v>
      </c>
      <c r="AW2087" s="115">
        <v>6.9821211399999999E-2</v>
      </c>
    </row>
    <row r="2088" spans="1:49" x14ac:dyDescent="0.25">
      <c r="A2088" s="117">
        <v>230000</v>
      </c>
      <c r="B2088" s="117">
        <v>900000</v>
      </c>
      <c r="C2088" s="117">
        <v>900000</v>
      </c>
      <c r="D2088" s="115" t="s">
        <v>342</v>
      </c>
      <c r="E2088" s="115" t="s">
        <v>13</v>
      </c>
      <c r="F2088" s="115" t="s">
        <v>343</v>
      </c>
      <c r="G2088" s="115" t="s">
        <v>344</v>
      </c>
      <c r="H2088" s="115">
        <v>0.56000000000000005</v>
      </c>
      <c r="I2088" s="115">
        <v>0.48</v>
      </c>
      <c r="J2088" s="115" t="s">
        <v>350</v>
      </c>
      <c r="K2088" s="115">
        <v>8.9020983056160005E-2</v>
      </c>
      <c r="L2088" s="115">
        <v>3789.9223701473102</v>
      </c>
      <c r="M2088" s="115">
        <v>9.4259671940564296</v>
      </c>
      <c r="N2088" s="115">
        <v>1.38558689745869</v>
      </c>
      <c r="O2088" s="115">
        <v>0.83910886587002997</v>
      </c>
      <c r="P2088" s="115">
        <v>0.12334630772151001</v>
      </c>
      <c r="Q2088" s="115">
        <v>337.38261509705302</v>
      </c>
      <c r="R2088" s="115">
        <v>1210</v>
      </c>
      <c r="S2088" s="115" t="s">
        <v>353</v>
      </c>
      <c r="T2088" s="115">
        <v>1210</v>
      </c>
      <c r="U2088" s="115" t="s">
        <v>352</v>
      </c>
      <c r="V2088" s="115" t="s">
        <v>350</v>
      </c>
      <c r="Z2088" s="115">
        <v>0</v>
      </c>
      <c r="AA2088" s="115">
        <v>1</v>
      </c>
      <c r="AB2088" s="115">
        <v>0.83910886587002997</v>
      </c>
      <c r="AC2088" s="115">
        <v>0.12334630772151001</v>
      </c>
      <c r="AD2088" s="115">
        <v>337.382615097052</v>
      </c>
      <c r="AF2088" s="115">
        <v>-1</v>
      </c>
      <c r="AG2088" s="115">
        <v>-1</v>
      </c>
      <c r="AH2088" s="115">
        <v>-1</v>
      </c>
      <c r="AI2088" s="115">
        <v>-1</v>
      </c>
      <c r="AJ2088" s="115">
        <v>0</v>
      </c>
      <c r="AM2088" s="115" t="s">
        <v>348</v>
      </c>
      <c r="AN2088" s="115">
        <v>-1</v>
      </c>
      <c r="AQ2088" s="115">
        <v>610</v>
      </c>
      <c r="AR2088" s="115" t="s">
        <v>251</v>
      </c>
      <c r="AS2088" s="115" t="s">
        <v>363</v>
      </c>
      <c r="AT2088" s="115" t="s">
        <v>296</v>
      </c>
      <c r="AV2088" s="115">
        <v>77.212612626552001</v>
      </c>
      <c r="AW2088" s="115">
        <v>0.27362742509999999</v>
      </c>
    </row>
    <row r="2089" spans="1:49" x14ac:dyDescent="0.25">
      <c r="A2089" s="117">
        <v>230000</v>
      </c>
      <c r="B2089" s="117">
        <v>900000</v>
      </c>
      <c r="C2089" s="117">
        <v>900000</v>
      </c>
      <c r="D2089" s="115" t="s">
        <v>342</v>
      </c>
      <c r="E2089" s="115" t="s">
        <v>13</v>
      </c>
      <c r="F2089" s="115" t="s">
        <v>343</v>
      </c>
      <c r="G2089" s="115" t="s">
        <v>344</v>
      </c>
      <c r="H2089" s="115">
        <v>0.56000000000000005</v>
      </c>
      <c r="I2089" s="115">
        <v>0.48</v>
      </c>
      <c r="J2089" s="115" t="s">
        <v>364</v>
      </c>
      <c r="K2089" s="115">
        <v>0.12561317469774999</v>
      </c>
      <c r="L2089" s="115">
        <v>3789.9223701473102</v>
      </c>
      <c r="M2089" s="115">
        <v>9.4259671940564296</v>
      </c>
      <c r="N2089" s="115">
        <v>1.38558689745869</v>
      </c>
      <c r="O2089" s="115">
        <v>1.1840256638423099</v>
      </c>
      <c r="P2089" s="115">
        <v>0.17404796900940001</v>
      </c>
      <c r="Q2089" s="115">
        <v>476.06418077224401</v>
      </c>
      <c r="R2089" s="115">
        <v>1210</v>
      </c>
      <c r="S2089" s="115" t="s">
        <v>353</v>
      </c>
      <c r="T2089" s="115">
        <v>1210</v>
      </c>
      <c r="U2089" s="115" t="s">
        <v>365</v>
      </c>
      <c r="V2089" s="115" t="s">
        <v>364</v>
      </c>
      <c r="Z2089" s="115">
        <v>0</v>
      </c>
      <c r="AA2089" s="115">
        <v>1</v>
      </c>
      <c r="AB2089" s="115">
        <v>1.1840256638423099</v>
      </c>
      <c r="AC2089" s="115">
        <v>0.17404796900940001</v>
      </c>
      <c r="AD2089" s="115">
        <v>486.38954729859501</v>
      </c>
      <c r="AF2089" s="115">
        <v>-1</v>
      </c>
      <c r="AG2089" s="115">
        <v>-1</v>
      </c>
      <c r="AH2089" s="115">
        <v>-1</v>
      </c>
      <c r="AI2089" s="115">
        <v>-1</v>
      </c>
      <c r="AJ2089" s="115">
        <v>0</v>
      </c>
      <c r="AM2089" s="115" t="s">
        <v>348</v>
      </c>
      <c r="AN2089" s="115">
        <v>-1</v>
      </c>
      <c r="AQ2089" s="115">
        <v>610</v>
      </c>
      <c r="AR2089" s="115" t="s">
        <v>251</v>
      </c>
      <c r="AS2089" s="115" t="s">
        <v>363</v>
      </c>
      <c r="AT2089" s="115" t="s">
        <v>296</v>
      </c>
      <c r="AV2089" s="115">
        <v>91.953724439153504</v>
      </c>
      <c r="AW2089" s="115">
        <v>0.39447651849999998</v>
      </c>
    </row>
    <row r="2090" spans="1:49" x14ac:dyDescent="0.25">
      <c r="A2090" s="117">
        <v>230000</v>
      </c>
      <c r="B2090" s="117">
        <v>900000</v>
      </c>
      <c r="C2090" s="117">
        <v>900000</v>
      </c>
      <c r="D2090" s="115" t="s">
        <v>342</v>
      </c>
      <c r="E2090" s="115" t="s">
        <v>13</v>
      </c>
      <c r="F2090" s="115" t="s">
        <v>343</v>
      </c>
      <c r="G2090" s="115" t="s">
        <v>344</v>
      </c>
      <c r="H2090" s="115">
        <v>0.56000000000000005</v>
      </c>
      <c r="I2090" s="115">
        <v>0.48</v>
      </c>
      <c r="J2090" s="115" t="s">
        <v>364</v>
      </c>
      <c r="K2090" s="115">
        <v>5.0652168445000005E-4</v>
      </c>
      <c r="L2090" s="115">
        <v>3789.9223701473102</v>
      </c>
      <c r="M2090" s="115">
        <v>9.4259671940564296</v>
      </c>
      <c r="N2090" s="115">
        <v>1.38558689745869</v>
      </c>
      <c r="O2090" s="115">
        <v>4.7744567807400003E-3</v>
      </c>
      <c r="P2090" s="115">
        <v>7.0182980924999997E-4</v>
      </c>
      <c r="Q2090" s="115">
        <v>1.91967786287691</v>
      </c>
      <c r="R2090" s="115">
        <v>1210</v>
      </c>
      <c r="S2090" s="115" t="s">
        <v>353</v>
      </c>
      <c r="T2090" s="115">
        <v>1210</v>
      </c>
      <c r="U2090" s="115" t="s">
        <v>365</v>
      </c>
      <c r="V2090" s="115" t="s">
        <v>364</v>
      </c>
      <c r="Z2090" s="115">
        <v>0</v>
      </c>
      <c r="AA2090" s="115">
        <v>1</v>
      </c>
      <c r="AB2090" s="115">
        <v>4.7744567807400003E-3</v>
      </c>
      <c r="AC2090" s="115">
        <v>7.0182980924999997E-4</v>
      </c>
      <c r="AD2090" s="115">
        <v>4.2782946916456499</v>
      </c>
      <c r="AF2090" s="115">
        <v>-1</v>
      </c>
      <c r="AG2090" s="115">
        <v>-1</v>
      </c>
      <c r="AH2090" s="115">
        <v>-1</v>
      </c>
      <c r="AI2090" s="115">
        <v>-1</v>
      </c>
      <c r="AJ2090" s="115">
        <v>0</v>
      </c>
      <c r="AM2090" s="115" t="s">
        <v>348</v>
      </c>
      <c r="AN2090" s="115">
        <v>-1</v>
      </c>
      <c r="AQ2090" s="115">
        <v>610</v>
      </c>
      <c r="AR2090" s="115" t="s">
        <v>251</v>
      </c>
      <c r="AS2090" s="115" t="s">
        <v>363</v>
      </c>
      <c r="AT2090" s="115" t="s">
        <v>296</v>
      </c>
      <c r="AV2090" s="115">
        <v>5.8058721463249796</v>
      </c>
      <c r="AW2090" s="115">
        <v>3.4698253999999999E-3</v>
      </c>
    </row>
    <row r="2091" spans="1:49" x14ac:dyDescent="0.25">
      <c r="A2091" s="117">
        <v>230000</v>
      </c>
      <c r="B2091" s="117">
        <v>900000</v>
      </c>
      <c r="C2091" s="117">
        <v>900000</v>
      </c>
      <c r="D2091" s="115" t="s">
        <v>342</v>
      </c>
      <c r="E2091" s="115" t="s">
        <v>13</v>
      </c>
      <c r="F2091" s="115" t="s">
        <v>343</v>
      </c>
      <c r="G2091" s="115" t="s">
        <v>344</v>
      </c>
      <c r="H2091" s="115">
        <v>0.56000000000000005</v>
      </c>
      <c r="I2091" s="115">
        <v>0.48</v>
      </c>
      <c r="J2091" s="115" t="s">
        <v>350</v>
      </c>
      <c r="K2091" s="115">
        <v>0.14013690746397001</v>
      </c>
      <c r="L2091" s="115">
        <v>3777.8478523674498</v>
      </c>
      <c r="M2091" s="115">
        <v>9.3977177863608201</v>
      </c>
      <c r="N2091" s="115">
        <v>1.3814949855727301</v>
      </c>
      <c r="O2091" s="115">
        <v>1.31696710779983</v>
      </c>
      <c r="P2091" s="115">
        <v>0.19359843495515</v>
      </c>
      <c r="Q2091" s="115">
        <v>529.41591490020903</v>
      </c>
      <c r="R2091" s="115">
        <v>1200</v>
      </c>
      <c r="S2091" s="115" t="s">
        <v>351</v>
      </c>
      <c r="T2091" s="115">
        <v>1200</v>
      </c>
      <c r="U2091" s="115" t="s">
        <v>352</v>
      </c>
      <c r="V2091" s="115" t="s">
        <v>350</v>
      </c>
      <c r="Z2091" s="115">
        <v>0</v>
      </c>
      <c r="AA2091" s="115">
        <v>1</v>
      </c>
      <c r="AB2091" s="115">
        <v>1.31696710779983</v>
      </c>
      <c r="AC2091" s="115">
        <v>0.19359843495515</v>
      </c>
      <c r="AD2091" s="115">
        <v>529.41591490020903</v>
      </c>
      <c r="AF2091" s="115">
        <v>-1</v>
      </c>
      <c r="AG2091" s="115">
        <v>-1</v>
      </c>
      <c r="AH2091" s="115">
        <v>-1</v>
      </c>
      <c r="AI2091" s="115">
        <v>-1</v>
      </c>
      <c r="AJ2091" s="115">
        <v>0</v>
      </c>
      <c r="AM2091" s="115" t="s">
        <v>348</v>
      </c>
      <c r="AN2091" s="115">
        <v>-1</v>
      </c>
      <c r="AQ2091" s="115">
        <v>610</v>
      </c>
      <c r="AR2091" s="115" t="s">
        <v>251</v>
      </c>
      <c r="AS2091" s="115" t="s">
        <v>363</v>
      </c>
      <c r="AT2091" s="115" t="s">
        <v>296</v>
      </c>
      <c r="AV2091" s="115">
        <v>115.235793579836</v>
      </c>
      <c r="AW2091" s="115">
        <v>0.42937219380000002</v>
      </c>
    </row>
    <row r="2092" spans="1:49" x14ac:dyDescent="0.25">
      <c r="A2092" s="117">
        <v>230000</v>
      </c>
      <c r="B2092" s="117">
        <v>900000</v>
      </c>
      <c r="C2092" s="117">
        <v>900000</v>
      </c>
      <c r="D2092" s="115" t="s">
        <v>342</v>
      </c>
      <c r="E2092" s="115" t="s">
        <v>13</v>
      </c>
      <c r="F2092" s="115" t="s">
        <v>343</v>
      </c>
      <c r="G2092" s="115" t="s">
        <v>344</v>
      </c>
      <c r="H2092" s="115">
        <v>0.56000000000000005</v>
      </c>
      <c r="I2092" s="115">
        <v>0.48</v>
      </c>
      <c r="J2092" s="115" t="s">
        <v>350</v>
      </c>
      <c r="K2092" s="115">
        <v>0.17877453082049</v>
      </c>
      <c r="L2092" s="115">
        <v>3777.8478523674498</v>
      </c>
      <c r="M2092" s="115">
        <v>9.3977177863608201</v>
      </c>
      <c r="N2092" s="115">
        <v>1.3814949855727301</v>
      </c>
      <c r="O2092" s="115">
        <v>1.68007258804009</v>
      </c>
      <c r="P2092" s="115">
        <v>0.24697611787663001</v>
      </c>
      <c r="Q2092" s="115">
        <v>675.38297731821297</v>
      </c>
      <c r="R2092" s="115">
        <v>1210</v>
      </c>
      <c r="S2092" s="115" t="s">
        <v>353</v>
      </c>
      <c r="T2092" s="115">
        <v>1210</v>
      </c>
      <c r="U2092" s="115" t="s">
        <v>352</v>
      </c>
      <c r="V2092" s="115" t="s">
        <v>350</v>
      </c>
      <c r="Z2092" s="115">
        <v>0</v>
      </c>
      <c r="AA2092" s="115">
        <v>1</v>
      </c>
      <c r="AB2092" s="115">
        <v>1.68007258804009</v>
      </c>
      <c r="AC2092" s="115">
        <v>0.24697611787663001</v>
      </c>
      <c r="AD2092" s="115">
        <v>675.38297731821297</v>
      </c>
      <c r="AF2092" s="115">
        <v>-1</v>
      </c>
      <c r="AG2092" s="115">
        <v>-1</v>
      </c>
      <c r="AH2092" s="115">
        <v>-1</v>
      </c>
      <c r="AI2092" s="115">
        <v>-1</v>
      </c>
      <c r="AJ2092" s="115">
        <v>0</v>
      </c>
      <c r="AM2092" s="115" t="s">
        <v>348</v>
      </c>
      <c r="AN2092" s="115">
        <v>-1</v>
      </c>
      <c r="AQ2092" s="115">
        <v>610</v>
      </c>
      <c r="AR2092" s="115" t="s">
        <v>251</v>
      </c>
      <c r="AS2092" s="115" t="s">
        <v>363</v>
      </c>
      <c r="AT2092" s="115" t="s">
        <v>296</v>
      </c>
      <c r="AV2092" s="115">
        <v>111.05327415356101</v>
      </c>
      <c r="AW2092" s="115">
        <v>0.5477558616</v>
      </c>
    </row>
    <row r="2093" spans="1:49" x14ac:dyDescent="0.25">
      <c r="A2093" s="117">
        <v>230000</v>
      </c>
      <c r="B2093" s="117">
        <v>900000</v>
      </c>
      <c r="C2093" s="117">
        <v>900000</v>
      </c>
      <c r="D2093" s="115" t="s">
        <v>342</v>
      </c>
      <c r="E2093" s="115" t="s">
        <v>13</v>
      </c>
      <c r="F2093" s="115" t="s">
        <v>343</v>
      </c>
      <c r="G2093" s="115" t="s">
        <v>344</v>
      </c>
      <c r="H2093" s="115">
        <v>0.56000000000000005</v>
      </c>
      <c r="I2093" s="115">
        <v>0.48</v>
      </c>
      <c r="J2093" s="115" t="s">
        <v>350</v>
      </c>
      <c r="K2093" s="115">
        <v>1.778929362023E-2</v>
      </c>
      <c r="L2093" s="115">
        <v>3777.8478523674498</v>
      </c>
      <c r="M2093" s="115">
        <v>9.3977177863608201</v>
      </c>
      <c r="N2093" s="115">
        <v>1.3814949855727301</v>
      </c>
      <c r="O2093" s="115">
        <v>0.16717876106169999</v>
      </c>
      <c r="P2093" s="115">
        <v>2.4575819933240001E-2</v>
      </c>
      <c r="Q2093" s="115">
        <v>67.2052446983501</v>
      </c>
      <c r="R2093" s="115">
        <v>1210</v>
      </c>
      <c r="S2093" s="115" t="s">
        <v>353</v>
      </c>
      <c r="T2093" s="115">
        <v>1210</v>
      </c>
      <c r="U2093" s="115" t="s">
        <v>352</v>
      </c>
      <c r="V2093" s="115" t="s">
        <v>350</v>
      </c>
      <c r="Z2093" s="115">
        <v>0</v>
      </c>
      <c r="AA2093" s="115">
        <v>1</v>
      </c>
      <c r="AB2093" s="115">
        <v>0.16717876106169999</v>
      </c>
      <c r="AC2093" s="115">
        <v>2.4575819933240001E-2</v>
      </c>
      <c r="AD2093" s="115">
        <v>67.205244698351294</v>
      </c>
      <c r="AF2093" s="115">
        <v>-1</v>
      </c>
      <c r="AG2093" s="115">
        <v>-1</v>
      </c>
      <c r="AH2093" s="115">
        <v>-1</v>
      </c>
      <c r="AI2093" s="115">
        <v>-1</v>
      </c>
      <c r="AJ2093" s="115">
        <v>0</v>
      </c>
      <c r="AM2093" s="115" t="s">
        <v>348</v>
      </c>
      <c r="AN2093" s="115">
        <v>-1</v>
      </c>
      <c r="AQ2093" s="115">
        <v>610</v>
      </c>
      <c r="AR2093" s="115" t="s">
        <v>251</v>
      </c>
      <c r="AS2093" s="115" t="s">
        <v>363</v>
      </c>
      <c r="AT2093" s="115" t="s">
        <v>296</v>
      </c>
      <c r="AV2093" s="115">
        <v>37.0223172870366</v>
      </c>
      <c r="AW2093" s="115">
        <v>5.4505470200000003E-2</v>
      </c>
    </row>
    <row r="2094" spans="1:49" x14ac:dyDescent="0.25">
      <c r="A2094" s="117">
        <v>230000</v>
      </c>
      <c r="B2094" s="117">
        <v>900000</v>
      </c>
      <c r="C2094" s="117">
        <v>900000</v>
      </c>
      <c r="D2094" s="115" t="s">
        <v>342</v>
      </c>
      <c r="E2094" s="115" t="s">
        <v>13</v>
      </c>
      <c r="F2094" s="115" t="s">
        <v>343</v>
      </c>
      <c r="G2094" s="115" t="s">
        <v>344</v>
      </c>
      <c r="H2094" s="115">
        <v>0.56000000000000005</v>
      </c>
      <c r="I2094" s="115">
        <v>0.48</v>
      </c>
      <c r="J2094" s="115" t="s">
        <v>350</v>
      </c>
      <c r="K2094" s="115">
        <v>8.2121994128E-4</v>
      </c>
      <c r="L2094" s="115">
        <v>3777.8478523674498</v>
      </c>
      <c r="M2094" s="115">
        <v>9.3977177863608201</v>
      </c>
      <c r="N2094" s="115">
        <v>1.3814949855727301</v>
      </c>
      <c r="O2094" s="115">
        <v>7.7175932487499998E-3</v>
      </c>
      <c r="P2094" s="115">
        <v>1.1345112309399999E-3</v>
      </c>
      <c r="Q2094" s="115">
        <v>3.1024439915161901</v>
      </c>
      <c r="R2094" s="115">
        <v>1210</v>
      </c>
      <c r="S2094" s="115" t="s">
        <v>353</v>
      </c>
      <c r="T2094" s="115">
        <v>1210</v>
      </c>
      <c r="U2094" s="115" t="s">
        <v>352</v>
      </c>
      <c r="V2094" s="115" t="s">
        <v>350</v>
      </c>
      <c r="Z2094" s="115">
        <v>0</v>
      </c>
      <c r="AA2094" s="115">
        <v>1</v>
      </c>
      <c r="AB2094" s="115">
        <v>7.7175932487499998E-3</v>
      </c>
      <c r="AC2094" s="115">
        <v>1.1345112309399999E-3</v>
      </c>
      <c r="AD2094" s="115">
        <v>3.1024439915155599</v>
      </c>
      <c r="AF2094" s="115">
        <v>-1</v>
      </c>
      <c r="AG2094" s="115">
        <v>-1</v>
      </c>
      <c r="AH2094" s="115">
        <v>-1</v>
      </c>
      <c r="AI2094" s="115">
        <v>-1</v>
      </c>
      <c r="AJ2094" s="115">
        <v>0</v>
      </c>
      <c r="AM2094" s="115" t="s">
        <v>348</v>
      </c>
      <c r="AN2094" s="115">
        <v>-1</v>
      </c>
      <c r="AQ2094" s="115">
        <v>610</v>
      </c>
      <c r="AR2094" s="115" t="s">
        <v>251</v>
      </c>
      <c r="AS2094" s="115" t="s">
        <v>363</v>
      </c>
      <c r="AT2094" s="115" t="s">
        <v>296</v>
      </c>
      <c r="AV2094" s="115">
        <v>11.6476681723613</v>
      </c>
      <c r="AW2094" s="115">
        <v>2.5161751999999999E-3</v>
      </c>
    </row>
    <row r="2095" spans="1:49" x14ac:dyDescent="0.25">
      <c r="A2095" s="117">
        <v>230000</v>
      </c>
      <c r="B2095" s="117">
        <v>900000</v>
      </c>
      <c r="C2095" s="117">
        <v>900000</v>
      </c>
      <c r="D2095" s="115" t="s">
        <v>342</v>
      </c>
      <c r="E2095" s="115" t="s">
        <v>13</v>
      </c>
      <c r="F2095" s="115" t="s">
        <v>343</v>
      </c>
      <c r="G2095" s="115" t="s">
        <v>344</v>
      </c>
      <c r="H2095" s="115">
        <v>0.56000000000000005</v>
      </c>
      <c r="I2095" s="115">
        <v>0.48</v>
      </c>
      <c r="J2095" s="115" t="s">
        <v>350</v>
      </c>
      <c r="K2095" s="115">
        <v>5.1630176365999997E-4</v>
      </c>
      <c r="L2095" s="115">
        <v>3777.8478523674498</v>
      </c>
      <c r="M2095" s="115">
        <v>9.3977177863608201</v>
      </c>
      <c r="N2095" s="115">
        <v>1.3814949855727301</v>
      </c>
      <c r="O2095" s="115">
        <v>4.8520582675599996E-3</v>
      </c>
      <c r="P2095" s="115">
        <v>7.1326829755000002E-4</v>
      </c>
      <c r="Q2095" s="115">
        <v>1.9505095090504601</v>
      </c>
      <c r="R2095" s="115">
        <v>1210</v>
      </c>
      <c r="S2095" s="115" t="s">
        <v>353</v>
      </c>
      <c r="T2095" s="115">
        <v>1210</v>
      </c>
      <c r="U2095" s="115" t="s">
        <v>352</v>
      </c>
      <c r="V2095" s="115" t="s">
        <v>350</v>
      </c>
      <c r="Z2095" s="115">
        <v>0</v>
      </c>
      <c r="AA2095" s="115">
        <v>1</v>
      </c>
      <c r="AB2095" s="115">
        <v>4.8520582675599996E-3</v>
      </c>
      <c r="AC2095" s="115">
        <v>7.1326829755000002E-4</v>
      </c>
      <c r="AD2095" s="115">
        <v>1.95050950904944</v>
      </c>
      <c r="AF2095" s="115">
        <v>-1</v>
      </c>
      <c r="AG2095" s="115">
        <v>-1</v>
      </c>
      <c r="AH2095" s="115">
        <v>-1</v>
      </c>
      <c r="AI2095" s="115">
        <v>-1</v>
      </c>
      <c r="AJ2095" s="115">
        <v>0</v>
      </c>
      <c r="AM2095" s="115" t="s">
        <v>348</v>
      </c>
      <c r="AN2095" s="115">
        <v>-1</v>
      </c>
      <c r="AQ2095" s="115">
        <v>610</v>
      </c>
      <c r="AR2095" s="115" t="s">
        <v>251</v>
      </c>
      <c r="AS2095" s="115" t="s">
        <v>363</v>
      </c>
      <c r="AT2095" s="115" t="s">
        <v>296</v>
      </c>
      <c r="AV2095" s="115">
        <v>7.0160782553029799</v>
      </c>
      <c r="AW2095" s="115">
        <v>1.5819217E-3</v>
      </c>
    </row>
    <row r="2096" spans="1:49" x14ac:dyDescent="0.25">
      <c r="A2096" s="117">
        <v>230000</v>
      </c>
      <c r="B2096" s="117">
        <v>900000</v>
      </c>
      <c r="C2096" s="117">
        <v>900000</v>
      </c>
      <c r="D2096" s="115" t="s">
        <v>342</v>
      </c>
      <c r="E2096" s="115" t="s">
        <v>13</v>
      </c>
      <c r="F2096" s="115" t="s">
        <v>343</v>
      </c>
      <c r="G2096" s="115" t="s">
        <v>344</v>
      </c>
      <c r="H2096" s="115">
        <v>0.56000000000000005</v>
      </c>
      <c r="I2096" s="115">
        <v>0.48</v>
      </c>
      <c r="J2096" s="115" t="s">
        <v>350</v>
      </c>
      <c r="K2096" s="115">
        <v>0.27544931272581002</v>
      </c>
      <c r="L2096" s="115">
        <v>3777.8478523674498</v>
      </c>
      <c r="M2096" s="115">
        <v>9.3977177863608201</v>
      </c>
      <c r="N2096" s="115">
        <v>1.3814949855727301</v>
      </c>
      <c r="O2096" s="115">
        <v>2.5885949054442299</v>
      </c>
      <c r="P2096" s="115">
        <v>0.38053184431016002</v>
      </c>
      <c r="Q2096" s="115">
        <v>1040.6055945173</v>
      </c>
      <c r="R2096" s="115">
        <v>1210</v>
      </c>
      <c r="S2096" s="115" t="s">
        <v>353</v>
      </c>
      <c r="T2096" s="115">
        <v>1210</v>
      </c>
      <c r="U2096" s="115" t="s">
        <v>352</v>
      </c>
      <c r="V2096" s="115" t="s">
        <v>350</v>
      </c>
      <c r="Z2096" s="115">
        <v>0</v>
      </c>
      <c r="AA2096" s="115">
        <v>1</v>
      </c>
      <c r="AB2096" s="115">
        <v>2.5885949054442299</v>
      </c>
      <c r="AC2096" s="115">
        <v>0.38053184431016002</v>
      </c>
      <c r="AD2096" s="115">
        <v>1040.6055945173</v>
      </c>
      <c r="AF2096" s="115">
        <v>-1</v>
      </c>
      <c r="AG2096" s="115">
        <v>-1</v>
      </c>
      <c r="AH2096" s="115">
        <v>-1</v>
      </c>
      <c r="AI2096" s="115">
        <v>-1</v>
      </c>
      <c r="AJ2096" s="115">
        <v>0</v>
      </c>
      <c r="AM2096" s="115" t="s">
        <v>348</v>
      </c>
      <c r="AN2096" s="115">
        <v>-1</v>
      </c>
      <c r="AQ2096" s="115">
        <v>610</v>
      </c>
      <c r="AR2096" s="115" t="s">
        <v>251</v>
      </c>
      <c r="AS2096" s="115" t="s">
        <v>363</v>
      </c>
      <c r="AT2096" s="115" t="s">
        <v>296</v>
      </c>
      <c r="AV2096" s="115">
        <v>137.078782518531</v>
      </c>
      <c r="AW2096" s="115">
        <v>0.8439623638</v>
      </c>
    </row>
    <row r="2097" spans="1:49" x14ac:dyDescent="0.25">
      <c r="A2097" s="117">
        <v>230000</v>
      </c>
      <c r="B2097" s="117">
        <v>900000</v>
      </c>
      <c r="C2097" s="117">
        <v>900000</v>
      </c>
      <c r="D2097" s="115" t="s">
        <v>342</v>
      </c>
      <c r="E2097" s="115" t="s">
        <v>13</v>
      </c>
      <c r="F2097" s="115" t="s">
        <v>343</v>
      </c>
      <c r="G2097" s="115" t="s">
        <v>344</v>
      </c>
      <c r="H2097" s="115">
        <v>0.56000000000000005</v>
      </c>
      <c r="I2097" s="115">
        <v>0.48</v>
      </c>
      <c r="J2097" s="115" t="s">
        <v>350</v>
      </c>
      <c r="K2097" s="115">
        <v>4.27588749352E-3</v>
      </c>
      <c r="L2097" s="115">
        <v>3777.8478523674498</v>
      </c>
      <c r="M2097" s="115">
        <v>9.3977177863608201</v>
      </c>
      <c r="N2097" s="115">
        <v>1.3814949855727301</v>
      </c>
      <c r="O2097" s="115">
        <v>4.0183583950360001E-2</v>
      </c>
      <c r="P2097" s="115">
        <v>5.9071171311700001E-3</v>
      </c>
      <c r="Q2097" s="115">
        <v>16.1536523843744</v>
      </c>
      <c r="R2097" s="115">
        <v>1210</v>
      </c>
      <c r="S2097" s="115" t="s">
        <v>353</v>
      </c>
      <c r="T2097" s="115">
        <v>1210</v>
      </c>
      <c r="U2097" s="115" t="s">
        <v>352</v>
      </c>
      <c r="V2097" s="115" t="s">
        <v>350</v>
      </c>
      <c r="Z2097" s="115">
        <v>0</v>
      </c>
      <c r="AA2097" s="115">
        <v>1</v>
      </c>
      <c r="AB2097" s="115">
        <v>4.0183583950360001E-2</v>
      </c>
      <c r="AC2097" s="115">
        <v>5.9071171311700001E-3</v>
      </c>
      <c r="AD2097" s="115">
        <v>16.1536523843757</v>
      </c>
      <c r="AF2097" s="115">
        <v>-1</v>
      </c>
      <c r="AG2097" s="115">
        <v>-1</v>
      </c>
      <c r="AH2097" s="115">
        <v>-1</v>
      </c>
      <c r="AI2097" s="115">
        <v>-1</v>
      </c>
      <c r="AJ2097" s="115">
        <v>0</v>
      </c>
      <c r="AM2097" s="115" t="s">
        <v>348</v>
      </c>
      <c r="AN2097" s="115">
        <v>-1</v>
      </c>
      <c r="AQ2097" s="115">
        <v>610</v>
      </c>
      <c r="AR2097" s="115" t="s">
        <v>251</v>
      </c>
      <c r="AS2097" s="115" t="s">
        <v>363</v>
      </c>
      <c r="AT2097" s="115" t="s">
        <v>296</v>
      </c>
      <c r="AV2097" s="115">
        <v>24.219234231093498</v>
      </c>
      <c r="AW2097" s="115">
        <v>1.31010968E-2</v>
      </c>
    </row>
    <row r="2098" spans="1:49" x14ac:dyDescent="0.25">
      <c r="A2098" s="117">
        <v>230000</v>
      </c>
      <c r="B2098" s="117">
        <v>900000</v>
      </c>
      <c r="C2098" s="117">
        <v>900000</v>
      </c>
      <c r="D2098" s="115" t="s">
        <v>342</v>
      </c>
      <c r="E2098" s="115" t="s">
        <v>13</v>
      </c>
      <c r="F2098" s="115" t="s">
        <v>343</v>
      </c>
      <c r="G2098" s="115" t="s">
        <v>344</v>
      </c>
      <c r="H2098" s="115">
        <v>0.56000000000000005</v>
      </c>
      <c r="I2098" s="115">
        <v>0.48</v>
      </c>
      <c r="J2098" s="115" t="s">
        <v>350</v>
      </c>
      <c r="K2098" s="115">
        <v>3.0912916696120001E-2</v>
      </c>
      <c r="L2098" s="115">
        <v>3784.6574924583201</v>
      </c>
      <c r="M2098" s="115">
        <v>9.4136694775854401</v>
      </c>
      <c r="N2098" s="115">
        <v>1.38380630127912</v>
      </c>
      <c r="O2098" s="115">
        <v>0.29100398036546998</v>
      </c>
      <c r="P2098" s="115">
        <v>4.2777488915010001E-2</v>
      </c>
      <c r="Q2098" s="115">
        <v>116.994801787737</v>
      </c>
      <c r="R2098" s="115">
        <v>1210</v>
      </c>
      <c r="S2098" s="115" t="s">
        <v>353</v>
      </c>
      <c r="T2098" s="115">
        <v>1210</v>
      </c>
      <c r="U2098" s="115" t="s">
        <v>352</v>
      </c>
      <c r="V2098" s="115" t="s">
        <v>350</v>
      </c>
      <c r="Z2098" s="115">
        <v>0</v>
      </c>
      <c r="AA2098" s="115">
        <v>1</v>
      </c>
      <c r="AB2098" s="115">
        <v>0.29100398036546998</v>
      </c>
      <c r="AC2098" s="115">
        <v>4.2777488915010001E-2</v>
      </c>
      <c r="AD2098" s="115">
        <v>116.99480178773899</v>
      </c>
      <c r="AF2098" s="115">
        <v>-1</v>
      </c>
      <c r="AG2098" s="115">
        <v>-1</v>
      </c>
      <c r="AH2098" s="115">
        <v>-1</v>
      </c>
      <c r="AI2098" s="115">
        <v>-1</v>
      </c>
      <c r="AJ2098" s="115">
        <v>0</v>
      </c>
      <c r="AM2098" s="115" t="s">
        <v>348</v>
      </c>
      <c r="AN2098" s="115">
        <v>-1</v>
      </c>
      <c r="AQ2098" s="115">
        <v>610</v>
      </c>
      <c r="AR2098" s="115" t="s">
        <v>251</v>
      </c>
      <c r="AS2098" s="115" t="s">
        <v>363</v>
      </c>
      <c r="AT2098" s="115" t="s">
        <v>296</v>
      </c>
      <c r="AV2098" s="115">
        <v>49.077733401126203</v>
      </c>
      <c r="AW2098" s="115">
        <v>9.4886294999999996E-2</v>
      </c>
    </row>
    <row r="2099" spans="1:49" x14ac:dyDescent="0.25">
      <c r="A2099" s="117">
        <v>230000</v>
      </c>
      <c r="B2099" s="117">
        <v>900000</v>
      </c>
      <c r="C2099" s="117">
        <v>900000</v>
      </c>
      <c r="D2099" s="115" t="s">
        <v>342</v>
      </c>
      <c r="E2099" s="115" t="s">
        <v>13</v>
      </c>
      <c r="F2099" s="115" t="s">
        <v>343</v>
      </c>
      <c r="G2099" s="115" t="s">
        <v>344</v>
      </c>
      <c r="H2099" s="115">
        <v>0.56000000000000005</v>
      </c>
      <c r="I2099" s="115">
        <v>0.48</v>
      </c>
      <c r="J2099" s="115" t="s">
        <v>350</v>
      </c>
      <c r="K2099" s="115">
        <v>2.7625337619100001E-3</v>
      </c>
      <c r="L2099" s="115">
        <v>3784.6574924583201</v>
      </c>
      <c r="M2099" s="115">
        <v>9.4136694775854401</v>
      </c>
      <c r="N2099" s="115">
        <v>1.38380630127912</v>
      </c>
      <c r="O2099" s="115">
        <v>2.6005579755319998E-2</v>
      </c>
      <c r="P2099" s="115">
        <v>3.8228116272299999E-3</v>
      </c>
      <c r="Q2099" s="115">
        <v>10.4552441001931</v>
      </c>
      <c r="R2099" s="115">
        <v>1210</v>
      </c>
      <c r="S2099" s="115" t="s">
        <v>353</v>
      </c>
      <c r="T2099" s="115">
        <v>1210</v>
      </c>
      <c r="U2099" s="115" t="s">
        <v>352</v>
      </c>
      <c r="V2099" s="115" t="s">
        <v>350</v>
      </c>
      <c r="Z2099" s="115">
        <v>0</v>
      </c>
      <c r="AA2099" s="115">
        <v>1</v>
      </c>
      <c r="AB2099" s="115">
        <v>2.6005579755319998E-2</v>
      </c>
      <c r="AC2099" s="115">
        <v>3.8228116272299999E-3</v>
      </c>
      <c r="AD2099" s="115">
        <v>10.4552441001925</v>
      </c>
      <c r="AF2099" s="115">
        <v>-1</v>
      </c>
      <c r="AG2099" s="115">
        <v>-1</v>
      </c>
      <c r="AH2099" s="115">
        <v>-1</v>
      </c>
      <c r="AI2099" s="115">
        <v>-1</v>
      </c>
      <c r="AJ2099" s="115">
        <v>0</v>
      </c>
      <c r="AM2099" s="115" t="s">
        <v>348</v>
      </c>
      <c r="AN2099" s="115">
        <v>-1</v>
      </c>
      <c r="AQ2099" s="115">
        <v>610</v>
      </c>
      <c r="AR2099" s="115" t="s">
        <v>251</v>
      </c>
      <c r="AS2099" s="115" t="s">
        <v>363</v>
      </c>
      <c r="AT2099" s="115" t="s">
        <v>296</v>
      </c>
      <c r="AV2099" s="115">
        <v>16.409775871316899</v>
      </c>
      <c r="AW2099" s="115">
        <v>8.4795167000000001E-3</v>
      </c>
    </row>
    <row r="2100" spans="1:49" x14ac:dyDescent="0.25">
      <c r="A2100" s="117">
        <v>230000</v>
      </c>
      <c r="B2100" s="117">
        <v>900000</v>
      </c>
      <c r="C2100" s="117">
        <v>900000</v>
      </c>
      <c r="D2100" s="115" t="s">
        <v>342</v>
      </c>
      <c r="E2100" s="115" t="s">
        <v>13</v>
      </c>
      <c r="F2100" s="115" t="s">
        <v>343</v>
      </c>
      <c r="G2100" s="115" t="s">
        <v>344</v>
      </c>
      <c r="H2100" s="115">
        <v>0.56000000000000005</v>
      </c>
      <c r="I2100" s="115">
        <v>0.48</v>
      </c>
      <c r="J2100" s="115" t="s">
        <v>350</v>
      </c>
      <c r="K2100" s="115">
        <v>0.25234270897952998</v>
      </c>
      <c r="L2100" s="115">
        <v>3784.6574924583201</v>
      </c>
      <c r="M2100" s="115">
        <v>9.4136694775854401</v>
      </c>
      <c r="N2100" s="115">
        <v>1.38380630127912</v>
      </c>
      <c r="O2100" s="115">
        <v>2.3754708574118402</v>
      </c>
      <c r="P2100" s="115">
        <v>0.34919343076772003</v>
      </c>
      <c r="Q2100" s="115">
        <v>955.03072420661704</v>
      </c>
      <c r="R2100" s="115">
        <v>1210</v>
      </c>
      <c r="S2100" s="115" t="s">
        <v>353</v>
      </c>
      <c r="T2100" s="115">
        <v>1210</v>
      </c>
      <c r="U2100" s="115" t="s">
        <v>352</v>
      </c>
      <c r="V2100" s="115" t="s">
        <v>350</v>
      </c>
      <c r="Z2100" s="115">
        <v>0</v>
      </c>
      <c r="AA2100" s="115">
        <v>1</v>
      </c>
      <c r="AB2100" s="115">
        <v>2.3754708574118402</v>
      </c>
      <c r="AC2100" s="115">
        <v>0.34919343076772003</v>
      </c>
      <c r="AD2100" s="115">
        <v>955.03072420661704</v>
      </c>
      <c r="AF2100" s="115">
        <v>-1</v>
      </c>
      <c r="AG2100" s="115">
        <v>-1</v>
      </c>
      <c r="AH2100" s="115">
        <v>-1</v>
      </c>
      <c r="AI2100" s="115">
        <v>-1</v>
      </c>
      <c r="AJ2100" s="115">
        <v>0</v>
      </c>
      <c r="AM2100" s="115" t="s">
        <v>348</v>
      </c>
      <c r="AN2100" s="115">
        <v>-1</v>
      </c>
      <c r="AQ2100" s="115">
        <v>610</v>
      </c>
      <c r="AR2100" s="115" t="s">
        <v>251</v>
      </c>
      <c r="AS2100" s="115" t="s">
        <v>363</v>
      </c>
      <c r="AT2100" s="115" t="s">
        <v>296</v>
      </c>
      <c r="AV2100" s="115">
        <v>129.87929260742001</v>
      </c>
      <c r="AW2100" s="115">
        <v>0.774558576</v>
      </c>
    </row>
    <row r="2101" spans="1:49" x14ac:dyDescent="0.25">
      <c r="A2101" s="117">
        <v>230000</v>
      </c>
      <c r="B2101" s="117">
        <v>900000</v>
      </c>
      <c r="C2101" s="117">
        <v>900000</v>
      </c>
      <c r="D2101" s="115" t="s">
        <v>342</v>
      </c>
      <c r="E2101" s="115" t="s">
        <v>13</v>
      </c>
      <c r="F2101" s="115" t="s">
        <v>343</v>
      </c>
      <c r="G2101" s="115" t="s">
        <v>344</v>
      </c>
      <c r="H2101" s="115">
        <v>0.56000000000000005</v>
      </c>
      <c r="I2101" s="115">
        <v>0.48</v>
      </c>
      <c r="J2101" s="115" t="s">
        <v>350</v>
      </c>
      <c r="K2101" s="115">
        <v>0.15180890456894</v>
      </c>
      <c r="L2101" s="115">
        <v>3784.6574924583201</v>
      </c>
      <c r="M2101" s="115">
        <v>9.4136694775854401</v>
      </c>
      <c r="N2101" s="115">
        <v>1.38380630127912</v>
      </c>
      <c r="O2101" s="115">
        <v>1.42907885136632</v>
      </c>
      <c r="P2101" s="115">
        <v>0.21007411873278001</v>
      </c>
      <c r="Q2101" s="115">
        <v>574.54470809873305</v>
      </c>
      <c r="R2101" s="115">
        <v>1210</v>
      </c>
      <c r="S2101" s="115" t="s">
        <v>353</v>
      </c>
      <c r="T2101" s="115">
        <v>1210</v>
      </c>
      <c r="U2101" s="115" t="s">
        <v>352</v>
      </c>
      <c r="V2101" s="115" t="s">
        <v>350</v>
      </c>
      <c r="Z2101" s="115">
        <v>0</v>
      </c>
      <c r="AA2101" s="115">
        <v>1</v>
      </c>
      <c r="AB2101" s="115">
        <v>1.42907885136632</v>
      </c>
      <c r="AC2101" s="115">
        <v>0.21007411873278001</v>
      </c>
      <c r="AD2101" s="115">
        <v>574.54470809873305</v>
      </c>
      <c r="AF2101" s="115">
        <v>-1</v>
      </c>
      <c r="AG2101" s="115">
        <v>-1</v>
      </c>
      <c r="AH2101" s="115">
        <v>-1</v>
      </c>
      <c r="AI2101" s="115">
        <v>-1</v>
      </c>
      <c r="AJ2101" s="115">
        <v>0</v>
      </c>
      <c r="AM2101" s="115" t="s">
        <v>348</v>
      </c>
      <c r="AN2101" s="115">
        <v>-1</v>
      </c>
      <c r="AQ2101" s="115">
        <v>610</v>
      </c>
      <c r="AR2101" s="115" t="s">
        <v>251</v>
      </c>
      <c r="AS2101" s="115" t="s">
        <v>363</v>
      </c>
      <c r="AT2101" s="115" t="s">
        <v>296</v>
      </c>
      <c r="AV2101" s="115">
        <v>104.10925015346599</v>
      </c>
      <c r="AW2101" s="115">
        <v>0.46597299930000002</v>
      </c>
    </row>
    <row r="2102" spans="1:49" x14ac:dyDescent="0.25">
      <c r="A2102" s="117">
        <v>230000</v>
      </c>
      <c r="B2102" s="117">
        <v>900000</v>
      </c>
      <c r="C2102" s="117">
        <v>900000</v>
      </c>
      <c r="D2102" s="115" t="s">
        <v>342</v>
      </c>
      <c r="E2102" s="115" t="s">
        <v>13</v>
      </c>
      <c r="F2102" s="115" t="s">
        <v>343</v>
      </c>
      <c r="G2102" s="115" t="s">
        <v>344</v>
      </c>
      <c r="H2102" s="115">
        <v>0.56000000000000005</v>
      </c>
      <c r="I2102" s="115">
        <v>0.48</v>
      </c>
      <c r="J2102" s="115" t="s">
        <v>350</v>
      </c>
      <c r="K2102" s="115">
        <v>1.722597390168E-2</v>
      </c>
      <c r="L2102" s="115">
        <v>3784.6574924583201</v>
      </c>
      <c r="M2102" s="115">
        <v>9.4136694775854401</v>
      </c>
      <c r="N2102" s="115">
        <v>1.38380630127912</v>
      </c>
      <c r="O2102" s="115">
        <v>0.16215962474000001</v>
      </c>
      <c r="P2102" s="115">
        <v>2.3837411230820001E-2</v>
      </c>
      <c r="Q2102" s="115">
        <v>65.194411191915094</v>
      </c>
      <c r="R2102" s="115">
        <v>1210</v>
      </c>
      <c r="S2102" s="115" t="s">
        <v>353</v>
      </c>
      <c r="T2102" s="115">
        <v>1210</v>
      </c>
      <c r="U2102" s="115" t="s">
        <v>352</v>
      </c>
      <c r="V2102" s="115" t="s">
        <v>350</v>
      </c>
      <c r="Z2102" s="115">
        <v>0</v>
      </c>
      <c r="AA2102" s="115">
        <v>1</v>
      </c>
      <c r="AB2102" s="115">
        <v>0.16215962474000001</v>
      </c>
      <c r="AC2102" s="115">
        <v>2.3837411230820001E-2</v>
      </c>
      <c r="AD2102" s="115">
        <v>65.194411191915094</v>
      </c>
      <c r="AF2102" s="115">
        <v>-1</v>
      </c>
      <c r="AG2102" s="115">
        <v>-1</v>
      </c>
      <c r="AH2102" s="115">
        <v>-1</v>
      </c>
      <c r="AI2102" s="115">
        <v>-1</v>
      </c>
      <c r="AJ2102" s="115">
        <v>0</v>
      </c>
      <c r="AM2102" s="115" t="s">
        <v>348</v>
      </c>
      <c r="AN2102" s="115">
        <v>-1</v>
      </c>
      <c r="AQ2102" s="115">
        <v>610</v>
      </c>
      <c r="AR2102" s="115" t="s">
        <v>251</v>
      </c>
      <c r="AS2102" s="115" t="s">
        <v>363</v>
      </c>
      <c r="AT2102" s="115" t="s">
        <v>296</v>
      </c>
      <c r="AV2102" s="115">
        <v>38.8004651065621</v>
      </c>
      <c r="AW2102" s="115">
        <v>5.2874623799999999E-2</v>
      </c>
    </row>
    <row r="2103" spans="1:49" x14ac:dyDescent="0.25">
      <c r="A2103" s="117">
        <v>230000</v>
      </c>
      <c r="B2103" s="117">
        <v>900000</v>
      </c>
      <c r="C2103" s="117">
        <v>900000</v>
      </c>
      <c r="D2103" s="115" t="s">
        <v>342</v>
      </c>
      <c r="E2103" s="115" t="s">
        <v>13</v>
      </c>
      <c r="F2103" s="115" t="s">
        <v>343</v>
      </c>
      <c r="G2103" s="115" t="s">
        <v>344</v>
      </c>
      <c r="H2103" s="115">
        <v>0.56000000000000005</v>
      </c>
      <c r="I2103" s="115">
        <v>0.48</v>
      </c>
      <c r="J2103" s="115" t="s">
        <v>350</v>
      </c>
      <c r="K2103" s="115">
        <v>0.16271041573669001</v>
      </c>
      <c r="L2103" s="115">
        <v>3784.6574924583201</v>
      </c>
      <c r="M2103" s="115">
        <v>9.4136694775854401</v>
      </c>
      <c r="N2103" s="115">
        <v>1.38380630127912</v>
      </c>
      <c r="O2103" s="115">
        <v>1.5317020743058001</v>
      </c>
      <c r="P2103" s="115">
        <v>0.22515969858019</v>
      </c>
      <c r="Q2103" s="115">
        <v>615.80319401890699</v>
      </c>
      <c r="R2103" s="115">
        <v>1210</v>
      </c>
      <c r="S2103" s="115" t="s">
        <v>353</v>
      </c>
      <c r="T2103" s="115">
        <v>1210</v>
      </c>
      <c r="U2103" s="115" t="s">
        <v>352</v>
      </c>
      <c r="V2103" s="115" t="s">
        <v>350</v>
      </c>
      <c r="Z2103" s="115">
        <v>0</v>
      </c>
      <c r="AA2103" s="115">
        <v>1</v>
      </c>
      <c r="AB2103" s="115">
        <v>1.5317020743058001</v>
      </c>
      <c r="AC2103" s="115">
        <v>0.22515969858019</v>
      </c>
      <c r="AD2103" s="115">
        <v>615.80319401890699</v>
      </c>
      <c r="AF2103" s="115">
        <v>-1</v>
      </c>
      <c r="AG2103" s="115">
        <v>-1</v>
      </c>
      <c r="AH2103" s="115">
        <v>-1</v>
      </c>
      <c r="AI2103" s="115">
        <v>-1</v>
      </c>
      <c r="AJ2103" s="115">
        <v>0</v>
      </c>
      <c r="AM2103" s="115" t="s">
        <v>348</v>
      </c>
      <c r="AN2103" s="115">
        <v>-1</v>
      </c>
      <c r="AQ2103" s="115">
        <v>610</v>
      </c>
      <c r="AR2103" s="115" t="s">
        <v>251</v>
      </c>
      <c r="AS2103" s="115" t="s">
        <v>363</v>
      </c>
      <c r="AT2103" s="115" t="s">
        <v>296</v>
      </c>
      <c r="AV2103" s="115">
        <v>130.889720389812</v>
      </c>
      <c r="AW2103" s="115">
        <v>0.49943486939999998</v>
      </c>
    </row>
    <row r="2104" spans="1:49" x14ac:dyDescent="0.25">
      <c r="A2104" s="117">
        <v>230000</v>
      </c>
      <c r="B2104" s="117">
        <v>900000</v>
      </c>
      <c r="C2104" s="117">
        <v>900000</v>
      </c>
      <c r="D2104" s="115" t="s">
        <v>342</v>
      </c>
      <c r="E2104" s="115" t="s">
        <v>13</v>
      </c>
      <c r="F2104" s="115" t="s">
        <v>343</v>
      </c>
      <c r="G2104" s="115" t="s">
        <v>344</v>
      </c>
      <c r="H2104" s="115">
        <v>0.56000000000000005</v>
      </c>
      <c r="I2104" s="115">
        <v>0.48</v>
      </c>
      <c r="J2104" s="115" t="s">
        <v>350</v>
      </c>
      <c r="K2104" s="115">
        <v>0.17890815814773001</v>
      </c>
      <c r="L2104" s="115">
        <v>3785.76202911871</v>
      </c>
      <c r="M2104" s="115">
        <v>9.4162301346853496</v>
      </c>
      <c r="N2104" s="115">
        <v>1.3841763602155199</v>
      </c>
      <c r="O2104" s="115">
        <v>1.6846403900917899</v>
      </c>
      <c r="P2104" s="115">
        <v>0.24764044315780001</v>
      </c>
      <c r="Q2104" s="115">
        <v>677.30371181527505</v>
      </c>
      <c r="R2104" s="115">
        <v>1200</v>
      </c>
      <c r="S2104" s="115" t="s">
        <v>351</v>
      </c>
      <c r="T2104" s="115">
        <v>1200</v>
      </c>
      <c r="U2104" s="115" t="s">
        <v>352</v>
      </c>
      <c r="V2104" s="115" t="s">
        <v>350</v>
      </c>
      <c r="Z2104" s="115">
        <v>0</v>
      </c>
      <c r="AA2104" s="115">
        <v>1</v>
      </c>
      <c r="AB2104" s="115">
        <v>1.6846403900917899</v>
      </c>
      <c r="AC2104" s="115">
        <v>0.24764044315780001</v>
      </c>
      <c r="AD2104" s="115">
        <v>677.30371181527505</v>
      </c>
      <c r="AF2104" s="115">
        <v>-1</v>
      </c>
      <c r="AG2104" s="115">
        <v>-1</v>
      </c>
      <c r="AH2104" s="115">
        <v>-1</v>
      </c>
      <c r="AI2104" s="115">
        <v>-1</v>
      </c>
      <c r="AJ2104" s="115">
        <v>0</v>
      </c>
      <c r="AM2104" s="115" t="s">
        <v>348</v>
      </c>
      <c r="AN2104" s="115">
        <v>-1</v>
      </c>
      <c r="AQ2104" s="115">
        <v>610</v>
      </c>
      <c r="AR2104" s="115" t="s">
        <v>251</v>
      </c>
      <c r="AS2104" s="115" t="s">
        <v>363</v>
      </c>
      <c r="AT2104" s="115" t="s">
        <v>296</v>
      </c>
      <c r="AV2104" s="115">
        <v>128.86869981517501</v>
      </c>
      <c r="AW2104" s="115">
        <v>0.54931363489999996</v>
      </c>
    </row>
    <row r="2105" spans="1:49" x14ac:dyDescent="0.25">
      <c r="A2105" s="117">
        <v>230000</v>
      </c>
      <c r="B2105" s="117">
        <v>900000</v>
      </c>
      <c r="C2105" s="117">
        <v>900000</v>
      </c>
      <c r="D2105" s="115" t="s">
        <v>342</v>
      </c>
      <c r="E2105" s="115" t="s">
        <v>13</v>
      </c>
      <c r="F2105" s="115" t="s">
        <v>343</v>
      </c>
      <c r="G2105" s="115" t="s">
        <v>344</v>
      </c>
      <c r="H2105" s="115">
        <v>0.56000000000000005</v>
      </c>
      <c r="I2105" s="115">
        <v>0.48</v>
      </c>
      <c r="J2105" s="115" t="s">
        <v>350</v>
      </c>
      <c r="K2105" s="117">
        <v>5.0413725600000001E-7</v>
      </c>
      <c r="L2105" s="115">
        <v>3785.76202911871</v>
      </c>
      <c r="M2105" s="115">
        <v>9.4162301346853496</v>
      </c>
      <c r="N2105" s="115">
        <v>1.3841763602155199</v>
      </c>
      <c r="O2105" s="117">
        <v>4.7470724219649997E-6</v>
      </c>
      <c r="P2105" s="117">
        <v>6.9781487205909999E-7</v>
      </c>
      <c r="Q2105" s="115">
        <v>1.9085436812200001E-3</v>
      </c>
      <c r="R2105" s="115">
        <v>1210</v>
      </c>
      <c r="S2105" s="115" t="s">
        <v>353</v>
      </c>
      <c r="T2105" s="115">
        <v>1210</v>
      </c>
      <c r="U2105" s="115" t="s">
        <v>352</v>
      </c>
      <c r="V2105" s="115" t="s">
        <v>350</v>
      </c>
      <c r="Z2105" s="115">
        <v>0</v>
      </c>
      <c r="AA2105" s="115">
        <v>1</v>
      </c>
      <c r="AB2105" s="117">
        <v>4.7470724219649997E-6</v>
      </c>
      <c r="AC2105" s="117">
        <v>6.9781487205909999E-7</v>
      </c>
      <c r="AD2105" s="115">
        <v>1.90854368113E-3</v>
      </c>
      <c r="AF2105" s="115">
        <v>-1</v>
      </c>
      <c r="AG2105" s="115">
        <v>-1</v>
      </c>
      <c r="AH2105" s="115">
        <v>-1</v>
      </c>
      <c r="AI2105" s="115">
        <v>-1</v>
      </c>
      <c r="AJ2105" s="115">
        <v>0</v>
      </c>
      <c r="AM2105" s="115" t="s">
        <v>348</v>
      </c>
      <c r="AN2105" s="115">
        <v>-1</v>
      </c>
      <c r="AQ2105" s="115">
        <v>610</v>
      </c>
      <c r="AR2105" s="115" t="s">
        <v>251</v>
      </c>
      <c r="AS2105" s="115" t="s">
        <v>363</v>
      </c>
      <c r="AT2105" s="115" t="s">
        <v>296</v>
      </c>
      <c r="AV2105" s="115">
        <v>0.69646734270930999</v>
      </c>
      <c r="AW2105" s="117">
        <v>1.5478862E-6</v>
      </c>
    </row>
    <row r="2106" spans="1:49" x14ac:dyDescent="0.25">
      <c r="A2106" s="117">
        <v>230000</v>
      </c>
      <c r="B2106" s="117">
        <v>900000</v>
      </c>
      <c r="C2106" s="117">
        <v>900000</v>
      </c>
      <c r="D2106" s="115" t="s">
        <v>342</v>
      </c>
      <c r="E2106" s="115" t="s">
        <v>13</v>
      </c>
      <c r="F2106" s="115" t="s">
        <v>343</v>
      </c>
      <c r="G2106" s="115" t="s">
        <v>344</v>
      </c>
      <c r="H2106" s="115">
        <v>0.56000000000000005</v>
      </c>
      <c r="I2106" s="115">
        <v>0.48</v>
      </c>
      <c r="J2106" s="115" t="s">
        <v>350</v>
      </c>
      <c r="K2106" s="115">
        <v>0.28109398338036001</v>
      </c>
      <c r="L2106" s="115">
        <v>3785.76202911871</v>
      </c>
      <c r="M2106" s="115">
        <v>9.4162301346853496</v>
      </c>
      <c r="N2106" s="115">
        <v>1.3841763602155199</v>
      </c>
      <c r="O2106" s="115">
        <v>2.6468456369849598</v>
      </c>
      <c r="P2106" s="115">
        <v>0.38908364679391999</v>
      </c>
      <c r="Q2106" s="115">
        <v>1064.1549288951201</v>
      </c>
      <c r="R2106" s="115">
        <v>1210</v>
      </c>
      <c r="S2106" s="115" t="s">
        <v>353</v>
      </c>
      <c r="T2106" s="115">
        <v>1210</v>
      </c>
      <c r="U2106" s="115" t="s">
        <v>352</v>
      </c>
      <c r="V2106" s="115" t="s">
        <v>350</v>
      </c>
      <c r="Z2106" s="115">
        <v>0</v>
      </c>
      <c r="AA2106" s="115">
        <v>1</v>
      </c>
      <c r="AB2106" s="115">
        <v>2.6468456369849598</v>
      </c>
      <c r="AC2106" s="115">
        <v>0.38908364679391999</v>
      </c>
      <c r="AD2106" s="115">
        <v>1064.1549288951201</v>
      </c>
      <c r="AF2106" s="115">
        <v>-1</v>
      </c>
      <c r="AG2106" s="115">
        <v>-1</v>
      </c>
      <c r="AH2106" s="115">
        <v>-1</v>
      </c>
      <c r="AI2106" s="115">
        <v>-1</v>
      </c>
      <c r="AJ2106" s="115">
        <v>0</v>
      </c>
      <c r="AM2106" s="115" t="s">
        <v>348</v>
      </c>
      <c r="AN2106" s="115">
        <v>-1</v>
      </c>
      <c r="AQ2106" s="115">
        <v>610</v>
      </c>
      <c r="AR2106" s="115" t="s">
        <v>251</v>
      </c>
      <c r="AS2106" s="115" t="s">
        <v>363</v>
      </c>
      <c r="AT2106" s="115" t="s">
        <v>296</v>
      </c>
      <c r="AV2106" s="115">
        <v>135.12838305711401</v>
      </c>
      <c r="AW2106" s="115">
        <v>0.86306158060000004</v>
      </c>
    </row>
    <row r="2107" spans="1:49" x14ac:dyDescent="0.25">
      <c r="A2107" s="117">
        <v>230000</v>
      </c>
      <c r="B2107" s="117">
        <v>900000</v>
      </c>
      <c r="C2107" s="117">
        <v>900000</v>
      </c>
      <c r="D2107" s="115" t="s">
        <v>342</v>
      </c>
      <c r="E2107" s="115" t="s">
        <v>13</v>
      </c>
      <c r="F2107" s="115" t="s">
        <v>343</v>
      </c>
      <c r="G2107" s="115" t="s">
        <v>344</v>
      </c>
      <c r="H2107" s="115">
        <v>0.56000000000000005</v>
      </c>
      <c r="I2107" s="115">
        <v>0.48</v>
      </c>
      <c r="J2107" s="115" t="s">
        <v>350</v>
      </c>
      <c r="K2107" s="115">
        <v>0.15776080800254999</v>
      </c>
      <c r="L2107" s="115">
        <v>3785.76202911871</v>
      </c>
      <c r="M2107" s="115">
        <v>9.4162301346853496</v>
      </c>
      <c r="N2107" s="115">
        <v>1.3841763602155199</v>
      </c>
      <c r="O2107" s="115">
        <v>1.48551207438592</v>
      </c>
      <c r="P2107" s="115">
        <v>0.21836878100563001</v>
      </c>
      <c r="Q2107" s="115">
        <v>597.24487661913997</v>
      </c>
      <c r="R2107" s="115">
        <v>1210</v>
      </c>
      <c r="S2107" s="115" t="s">
        <v>353</v>
      </c>
      <c r="T2107" s="115">
        <v>1210</v>
      </c>
      <c r="U2107" s="115" t="s">
        <v>352</v>
      </c>
      <c r="V2107" s="115" t="s">
        <v>350</v>
      </c>
      <c r="Z2107" s="115">
        <v>0</v>
      </c>
      <c r="AA2107" s="115">
        <v>1</v>
      </c>
      <c r="AB2107" s="115">
        <v>1.48551207438592</v>
      </c>
      <c r="AC2107" s="115">
        <v>0.21836878100563001</v>
      </c>
      <c r="AD2107" s="115">
        <v>597.24487661913997</v>
      </c>
      <c r="AF2107" s="115">
        <v>-1</v>
      </c>
      <c r="AG2107" s="115">
        <v>-1</v>
      </c>
      <c r="AH2107" s="115">
        <v>-1</v>
      </c>
      <c r="AI2107" s="115">
        <v>-1</v>
      </c>
      <c r="AJ2107" s="115">
        <v>0</v>
      </c>
      <c r="AM2107" s="115" t="s">
        <v>348</v>
      </c>
      <c r="AN2107" s="115">
        <v>-1</v>
      </c>
      <c r="AQ2107" s="115">
        <v>610</v>
      </c>
      <c r="AR2107" s="115" t="s">
        <v>251</v>
      </c>
      <c r="AS2107" s="115" t="s">
        <v>363</v>
      </c>
      <c r="AT2107" s="115" t="s">
        <v>296</v>
      </c>
      <c r="AV2107" s="115">
        <v>106.66425224908301</v>
      </c>
      <c r="AW2107" s="115">
        <v>0.48438351709999999</v>
      </c>
    </row>
    <row r="2108" spans="1:49" x14ac:dyDescent="0.25">
      <c r="A2108" s="117">
        <v>230000</v>
      </c>
      <c r="B2108" s="117">
        <v>900000</v>
      </c>
      <c r="C2108" s="117">
        <v>900000</v>
      </c>
      <c r="D2108" s="115" t="s">
        <v>342</v>
      </c>
      <c r="E2108" s="115" t="s">
        <v>13</v>
      </c>
      <c r="F2108" s="115" t="s">
        <v>343</v>
      </c>
      <c r="G2108" s="115" t="s">
        <v>344</v>
      </c>
      <c r="H2108" s="115">
        <v>0.56000000000000005</v>
      </c>
      <c r="I2108" s="115">
        <v>0.48</v>
      </c>
      <c r="J2108" s="115" t="s">
        <v>350</v>
      </c>
      <c r="K2108" s="115">
        <v>2.2074816497E-4</v>
      </c>
      <c r="L2108" s="115">
        <v>3777.8478523674498</v>
      </c>
      <c r="M2108" s="115">
        <v>9.3977177863608201</v>
      </c>
      <c r="N2108" s="115">
        <v>1.3814949855727301</v>
      </c>
      <c r="O2108" s="115">
        <v>2.0745289563000001E-3</v>
      </c>
      <c r="P2108" s="115">
        <v>3.0496248298E-4</v>
      </c>
      <c r="Q2108" s="115">
        <v>0.83395298096863002</v>
      </c>
      <c r="R2108" s="115">
        <v>1200</v>
      </c>
      <c r="S2108" s="115" t="s">
        <v>351</v>
      </c>
      <c r="T2108" s="115">
        <v>1200</v>
      </c>
      <c r="U2108" s="115" t="s">
        <v>352</v>
      </c>
      <c r="V2108" s="115" t="s">
        <v>350</v>
      </c>
      <c r="Z2108" s="115">
        <v>0</v>
      </c>
      <c r="AA2108" s="115">
        <v>1</v>
      </c>
      <c r="AB2108" s="115">
        <v>2.0745289563000001E-3</v>
      </c>
      <c r="AC2108" s="115">
        <v>3.0496248298E-4</v>
      </c>
      <c r="AD2108" s="115">
        <v>0.83395298097009996</v>
      </c>
      <c r="AF2108" s="115">
        <v>-1</v>
      </c>
      <c r="AG2108" s="115">
        <v>-1</v>
      </c>
      <c r="AH2108" s="115">
        <v>-1</v>
      </c>
      <c r="AI2108" s="115">
        <v>-1</v>
      </c>
      <c r="AJ2108" s="115">
        <v>0</v>
      </c>
      <c r="AM2108" s="115" t="s">
        <v>348</v>
      </c>
      <c r="AN2108" s="115">
        <v>-1</v>
      </c>
      <c r="AQ2108" s="115">
        <v>610</v>
      </c>
      <c r="AR2108" s="115" t="s">
        <v>251</v>
      </c>
      <c r="AS2108" s="115" t="s">
        <v>363</v>
      </c>
      <c r="AT2108" s="115" t="s">
        <v>296</v>
      </c>
      <c r="AV2108" s="115">
        <v>4.5728130679255896</v>
      </c>
      <c r="AW2108" s="115">
        <v>6.7636089999999996E-4</v>
      </c>
    </row>
    <row r="2109" spans="1:49" x14ac:dyDescent="0.25">
      <c r="A2109" s="117">
        <v>230000</v>
      </c>
      <c r="B2109" s="117">
        <v>900000</v>
      </c>
      <c r="C2109" s="117">
        <v>900000</v>
      </c>
      <c r="D2109" s="115" t="s">
        <v>342</v>
      </c>
      <c r="E2109" s="115" t="s">
        <v>13</v>
      </c>
      <c r="F2109" s="115" t="s">
        <v>343</v>
      </c>
      <c r="G2109" s="115" t="s">
        <v>344</v>
      </c>
      <c r="H2109" s="115">
        <v>0.56000000000000005</v>
      </c>
      <c r="I2109" s="115">
        <v>0.48</v>
      </c>
      <c r="J2109" s="115" t="s">
        <v>350</v>
      </c>
      <c r="K2109" s="115">
        <v>0.22164783745284</v>
      </c>
      <c r="L2109" s="115">
        <v>3777.8478523674498</v>
      </c>
      <c r="M2109" s="115">
        <v>9.3977177863608201</v>
      </c>
      <c r="N2109" s="115">
        <v>1.3814949855727301</v>
      </c>
      <c r="O2109" s="115">
        <v>2.0829838243389802</v>
      </c>
      <c r="P2109" s="115">
        <v>0.30620537600414</v>
      </c>
      <c r="Q2109" s="115">
        <v>837.35180670310899</v>
      </c>
      <c r="R2109" s="115">
        <v>1210</v>
      </c>
      <c r="S2109" s="115" t="s">
        <v>353</v>
      </c>
      <c r="T2109" s="115">
        <v>1210</v>
      </c>
      <c r="U2109" s="115" t="s">
        <v>352</v>
      </c>
      <c r="V2109" s="115" t="s">
        <v>350</v>
      </c>
      <c r="Z2109" s="115">
        <v>0</v>
      </c>
      <c r="AA2109" s="115">
        <v>1</v>
      </c>
      <c r="AB2109" s="115">
        <v>2.0829838243389802</v>
      </c>
      <c r="AC2109" s="115">
        <v>0.30620537600414</v>
      </c>
      <c r="AD2109" s="115">
        <v>837.35180670310899</v>
      </c>
      <c r="AF2109" s="115">
        <v>-1</v>
      </c>
      <c r="AG2109" s="115">
        <v>-1</v>
      </c>
      <c r="AH2109" s="115">
        <v>-1</v>
      </c>
      <c r="AI2109" s="115">
        <v>-1</v>
      </c>
      <c r="AJ2109" s="115">
        <v>0</v>
      </c>
      <c r="AM2109" s="115" t="s">
        <v>348</v>
      </c>
      <c r="AN2109" s="115">
        <v>-1</v>
      </c>
      <c r="AQ2109" s="115">
        <v>610</v>
      </c>
      <c r="AR2109" s="115" t="s">
        <v>251</v>
      </c>
      <c r="AS2109" s="115" t="s">
        <v>363</v>
      </c>
      <c r="AT2109" s="115" t="s">
        <v>296</v>
      </c>
      <c r="AV2109" s="115">
        <v>118.199567271258</v>
      </c>
      <c r="AW2109" s="115">
        <v>0.67911744259999995</v>
      </c>
    </row>
    <row r="2110" spans="1:49" x14ac:dyDescent="0.25">
      <c r="A2110" s="117">
        <v>230000</v>
      </c>
      <c r="B2110" s="117">
        <v>900000</v>
      </c>
      <c r="C2110" s="117">
        <v>900000</v>
      </c>
      <c r="D2110" s="115" t="s">
        <v>342</v>
      </c>
      <c r="E2110" s="115" t="s">
        <v>13</v>
      </c>
      <c r="F2110" s="115" t="s">
        <v>343</v>
      </c>
      <c r="G2110" s="115" t="s">
        <v>344</v>
      </c>
      <c r="H2110" s="115">
        <v>0.56000000000000005</v>
      </c>
      <c r="I2110" s="115">
        <v>0.48</v>
      </c>
      <c r="J2110" s="115" t="s">
        <v>350</v>
      </c>
      <c r="K2110" s="115">
        <v>9.6945474941520005E-2</v>
      </c>
      <c r="L2110" s="115">
        <v>3777.8478523674498</v>
      </c>
      <c r="M2110" s="115">
        <v>9.3977177863608201</v>
      </c>
      <c r="N2110" s="115">
        <v>1.3814949855727301</v>
      </c>
      <c r="O2110" s="115">
        <v>0.91106621416516997</v>
      </c>
      <c r="P2110" s="115">
        <v>0.13392968750567999</v>
      </c>
      <c r="Q2110" s="115">
        <v>366.24525430458601</v>
      </c>
      <c r="R2110" s="115">
        <v>1210</v>
      </c>
      <c r="S2110" s="115" t="s">
        <v>353</v>
      </c>
      <c r="T2110" s="115">
        <v>1210</v>
      </c>
      <c r="U2110" s="115" t="s">
        <v>352</v>
      </c>
      <c r="V2110" s="115" t="s">
        <v>350</v>
      </c>
      <c r="Z2110" s="115">
        <v>0</v>
      </c>
      <c r="AA2110" s="115">
        <v>1</v>
      </c>
      <c r="AB2110" s="115">
        <v>0.91106621416516997</v>
      </c>
      <c r="AC2110" s="115">
        <v>0.13392968750567999</v>
      </c>
      <c r="AD2110" s="115">
        <v>366.24525430458499</v>
      </c>
      <c r="AF2110" s="115">
        <v>-1</v>
      </c>
      <c r="AG2110" s="115">
        <v>-1</v>
      </c>
      <c r="AH2110" s="115">
        <v>-1</v>
      </c>
      <c r="AI2110" s="115">
        <v>-1</v>
      </c>
      <c r="AJ2110" s="115">
        <v>0</v>
      </c>
      <c r="AM2110" s="115" t="s">
        <v>348</v>
      </c>
      <c r="AN2110" s="115">
        <v>-1</v>
      </c>
      <c r="AQ2110" s="115">
        <v>610</v>
      </c>
      <c r="AR2110" s="115" t="s">
        <v>251</v>
      </c>
      <c r="AS2110" s="115" t="s">
        <v>363</v>
      </c>
      <c r="AT2110" s="115" t="s">
        <v>296</v>
      </c>
      <c r="AV2110" s="115">
        <v>86.238072312707303</v>
      </c>
      <c r="AW2110" s="115">
        <v>0.29703589159999999</v>
      </c>
    </row>
    <row r="2111" spans="1:49" x14ac:dyDescent="0.25">
      <c r="A2111" s="117">
        <v>230000</v>
      </c>
      <c r="B2111" s="117">
        <v>900000</v>
      </c>
      <c r="C2111" s="117">
        <v>900000</v>
      </c>
      <c r="D2111" s="115" t="s">
        <v>342</v>
      </c>
      <c r="E2111" s="115" t="s">
        <v>13</v>
      </c>
      <c r="F2111" s="115" t="s">
        <v>343</v>
      </c>
      <c r="G2111" s="115" t="s">
        <v>344</v>
      </c>
      <c r="H2111" s="115">
        <v>0.56000000000000005</v>
      </c>
      <c r="I2111" s="115">
        <v>0.48</v>
      </c>
      <c r="J2111" s="115" t="s">
        <v>350</v>
      </c>
      <c r="K2111" s="115">
        <v>0.15497715870069001</v>
      </c>
      <c r="L2111" s="115">
        <v>3777.8478523674498</v>
      </c>
      <c r="M2111" s="115">
        <v>9.3977177863608201</v>
      </c>
      <c r="N2111" s="115">
        <v>1.3814949855727301</v>
      </c>
      <c r="O2111" s="115">
        <v>1.45643160080114</v>
      </c>
      <c r="P2111" s="115">
        <v>0.21410016762330999</v>
      </c>
      <c r="Q2111" s="115">
        <v>585.48012616341498</v>
      </c>
      <c r="R2111" s="115">
        <v>1210</v>
      </c>
      <c r="S2111" s="115" t="s">
        <v>353</v>
      </c>
      <c r="T2111" s="115">
        <v>1210</v>
      </c>
      <c r="U2111" s="115" t="s">
        <v>352</v>
      </c>
      <c r="V2111" s="115" t="s">
        <v>350</v>
      </c>
      <c r="Z2111" s="115">
        <v>0</v>
      </c>
      <c r="AA2111" s="115">
        <v>1</v>
      </c>
      <c r="AB2111" s="115">
        <v>1.45643160080114</v>
      </c>
      <c r="AC2111" s="115">
        <v>0.21410016762330999</v>
      </c>
      <c r="AD2111" s="115">
        <v>585.48012616341498</v>
      </c>
      <c r="AF2111" s="115">
        <v>-1</v>
      </c>
      <c r="AG2111" s="115">
        <v>-1</v>
      </c>
      <c r="AH2111" s="115">
        <v>-1</v>
      </c>
      <c r="AI2111" s="115">
        <v>-1</v>
      </c>
      <c r="AJ2111" s="115">
        <v>0</v>
      </c>
      <c r="AM2111" s="115" t="s">
        <v>348</v>
      </c>
      <c r="AN2111" s="115">
        <v>-1</v>
      </c>
      <c r="AQ2111" s="115">
        <v>610</v>
      </c>
      <c r="AR2111" s="115" t="s">
        <v>251</v>
      </c>
      <c r="AS2111" s="115" t="s">
        <v>363</v>
      </c>
      <c r="AT2111" s="115" t="s">
        <v>296</v>
      </c>
      <c r="AV2111" s="115">
        <v>111.68069193312201</v>
      </c>
      <c r="AW2111" s="115">
        <v>0.47484195150000003</v>
      </c>
    </row>
    <row r="2112" spans="1:49" x14ac:dyDescent="0.25">
      <c r="A2112" s="117">
        <v>230000</v>
      </c>
      <c r="B2112" s="117">
        <v>900000</v>
      </c>
      <c r="C2112" s="117">
        <v>900000</v>
      </c>
      <c r="D2112" s="115" t="s">
        <v>342</v>
      </c>
      <c r="E2112" s="115" t="s">
        <v>13</v>
      </c>
      <c r="F2112" s="115" t="s">
        <v>343</v>
      </c>
      <c r="G2112" s="115" t="s">
        <v>344</v>
      </c>
      <c r="H2112" s="115">
        <v>0.56000000000000005</v>
      </c>
      <c r="I2112" s="115">
        <v>0.48</v>
      </c>
      <c r="J2112" s="115" t="s">
        <v>350</v>
      </c>
      <c r="K2112" s="115">
        <v>4.2628507883530002E-2</v>
      </c>
      <c r="L2112" s="115">
        <v>3777.8478523674498</v>
      </c>
      <c r="M2112" s="115">
        <v>9.3977177863608201</v>
      </c>
      <c r="N2112" s="115">
        <v>1.3814949855727301</v>
      </c>
      <c r="O2112" s="115">
        <v>0.40061068674309003</v>
      </c>
      <c r="P2112" s="115">
        <v>5.8891069883540002E-2</v>
      </c>
      <c r="Q2112" s="115">
        <v>161.04401695742999</v>
      </c>
      <c r="R2112" s="115">
        <v>1210</v>
      </c>
      <c r="S2112" s="115" t="s">
        <v>353</v>
      </c>
      <c r="T2112" s="115">
        <v>1210</v>
      </c>
      <c r="U2112" s="115" t="s">
        <v>352</v>
      </c>
      <c r="V2112" s="115" t="s">
        <v>350</v>
      </c>
      <c r="Z2112" s="115">
        <v>0</v>
      </c>
      <c r="AA2112" s="115">
        <v>1</v>
      </c>
      <c r="AB2112" s="115">
        <v>0.40061068674309003</v>
      </c>
      <c r="AC2112" s="115">
        <v>5.8891069883540002E-2</v>
      </c>
      <c r="AD2112" s="115">
        <v>161.04401695742999</v>
      </c>
      <c r="AF2112" s="115">
        <v>-1</v>
      </c>
      <c r="AG2112" s="115">
        <v>-1</v>
      </c>
      <c r="AH2112" s="115">
        <v>-1</v>
      </c>
      <c r="AI2112" s="115">
        <v>-1</v>
      </c>
      <c r="AJ2112" s="115">
        <v>0</v>
      </c>
      <c r="AM2112" s="115" t="s">
        <v>348</v>
      </c>
      <c r="AN2112" s="115">
        <v>-1</v>
      </c>
      <c r="AQ2112" s="115">
        <v>610</v>
      </c>
      <c r="AR2112" s="115" t="s">
        <v>251</v>
      </c>
      <c r="AS2112" s="115" t="s">
        <v>363</v>
      </c>
      <c r="AT2112" s="115" t="s">
        <v>296</v>
      </c>
      <c r="AV2112" s="115">
        <v>56.363031141287401</v>
      </c>
      <c r="AW2112" s="115">
        <v>0.13061153040000001</v>
      </c>
    </row>
    <row r="2113" spans="1:49" x14ac:dyDescent="0.25">
      <c r="A2113" s="117">
        <v>230000</v>
      </c>
      <c r="B2113" s="117">
        <v>900000</v>
      </c>
      <c r="C2113" s="117">
        <v>900000</v>
      </c>
      <c r="D2113" s="115" t="s">
        <v>342</v>
      </c>
      <c r="E2113" s="115" t="s">
        <v>13</v>
      </c>
      <c r="F2113" s="115" t="s">
        <v>343</v>
      </c>
      <c r="G2113" s="115" t="s">
        <v>344</v>
      </c>
      <c r="H2113" s="115">
        <v>0.56000000000000005</v>
      </c>
      <c r="I2113" s="115">
        <v>0.48</v>
      </c>
      <c r="J2113" s="115" t="s">
        <v>350</v>
      </c>
      <c r="K2113" s="115">
        <v>0.10134372650133</v>
      </c>
      <c r="L2113" s="115">
        <v>3777.8478523674498</v>
      </c>
      <c r="M2113" s="115">
        <v>9.3977177863608201</v>
      </c>
      <c r="N2113" s="115">
        <v>1.3814949855727301</v>
      </c>
      <c r="O2113" s="115">
        <v>0.95239974107766001</v>
      </c>
      <c r="P2113" s="115">
        <v>0.14000584998084001</v>
      </c>
      <c r="Q2113" s="115">
        <v>382.861179513975</v>
      </c>
      <c r="R2113" s="115">
        <v>1210</v>
      </c>
      <c r="S2113" s="115" t="s">
        <v>353</v>
      </c>
      <c r="T2113" s="115">
        <v>1210</v>
      </c>
      <c r="U2113" s="115" t="s">
        <v>352</v>
      </c>
      <c r="V2113" s="115" t="s">
        <v>350</v>
      </c>
      <c r="Z2113" s="115">
        <v>0</v>
      </c>
      <c r="AA2113" s="115">
        <v>1</v>
      </c>
      <c r="AB2113" s="115">
        <v>0.95239974107766001</v>
      </c>
      <c r="AC2113" s="115">
        <v>0.14000584998084001</v>
      </c>
      <c r="AD2113" s="115">
        <v>382.861179513975</v>
      </c>
      <c r="AF2113" s="115">
        <v>-1</v>
      </c>
      <c r="AG2113" s="115">
        <v>-1</v>
      </c>
      <c r="AH2113" s="115">
        <v>-1</v>
      </c>
      <c r="AI2113" s="115">
        <v>-1</v>
      </c>
      <c r="AJ2113" s="115">
        <v>0</v>
      </c>
      <c r="AM2113" s="115" t="s">
        <v>348</v>
      </c>
      <c r="AN2113" s="115">
        <v>-1</v>
      </c>
      <c r="AQ2113" s="115">
        <v>610</v>
      </c>
      <c r="AR2113" s="115" t="s">
        <v>251</v>
      </c>
      <c r="AS2113" s="115" t="s">
        <v>363</v>
      </c>
      <c r="AT2113" s="115" t="s">
        <v>296</v>
      </c>
      <c r="AV2113" s="115">
        <v>95.689616497979401</v>
      </c>
      <c r="AW2113" s="115">
        <v>0.31051190550000002</v>
      </c>
    </row>
    <row r="2114" spans="1:49" x14ac:dyDescent="0.25">
      <c r="A2114" s="117">
        <v>230000</v>
      </c>
      <c r="B2114" s="117">
        <v>900000</v>
      </c>
      <c r="C2114" s="117">
        <v>900000</v>
      </c>
      <c r="D2114" s="115" t="s">
        <v>342</v>
      </c>
      <c r="E2114" s="115" t="s">
        <v>13</v>
      </c>
      <c r="F2114" s="115" t="s">
        <v>343</v>
      </c>
      <c r="G2114" s="115" t="s">
        <v>344</v>
      </c>
      <c r="H2114" s="115">
        <v>0.56000000000000005</v>
      </c>
      <c r="I2114" s="115">
        <v>0.48</v>
      </c>
      <c r="J2114" s="115" t="s">
        <v>350</v>
      </c>
      <c r="K2114" s="115">
        <v>0.10452441858384</v>
      </c>
      <c r="L2114" s="115">
        <v>3799.7516491681599</v>
      </c>
      <c r="M2114" s="115">
        <v>9.4489629941750195</v>
      </c>
      <c r="N2114" s="115">
        <v>1.3889178027187701</v>
      </c>
      <c r="O2114" s="115">
        <v>0.98764736318637003</v>
      </c>
      <c r="P2114" s="115">
        <v>0.14517582578992</v>
      </c>
      <c r="Q2114" s="115">
        <v>397.16683189229298</v>
      </c>
      <c r="R2114" s="115">
        <v>1200</v>
      </c>
      <c r="S2114" s="115" t="s">
        <v>351</v>
      </c>
      <c r="T2114" s="115">
        <v>1200</v>
      </c>
      <c r="U2114" s="115" t="s">
        <v>352</v>
      </c>
      <c r="V2114" s="115" t="s">
        <v>350</v>
      </c>
      <c r="Z2114" s="115">
        <v>0</v>
      </c>
      <c r="AA2114" s="115">
        <v>1</v>
      </c>
      <c r="AB2114" s="115">
        <v>0.98764736318637003</v>
      </c>
      <c r="AC2114" s="115">
        <v>0.14517582578992</v>
      </c>
      <c r="AD2114" s="115">
        <v>806.92286733346305</v>
      </c>
      <c r="AF2114" s="115">
        <v>-1</v>
      </c>
      <c r="AG2114" s="115">
        <v>-1</v>
      </c>
      <c r="AH2114" s="115">
        <v>-1</v>
      </c>
      <c r="AI2114" s="115">
        <v>-1</v>
      </c>
      <c r="AJ2114" s="115">
        <v>0</v>
      </c>
      <c r="AM2114" s="115" t="s">
        <v>348</v>
      </c>
      <c r="AN2114" s="115">
        <v>-1</v>
      </c>
      <c r="AQ2114" s="115">
        <v>610</v>
      </c>
      <c r="AR2114" s="115" t="s">
        <v>251</v>
      </c>
      <c r="AS2114" s="115" t="s">
        <v>363</v>
      </c>
      <c r="AT2114" s="115" t="s">
        <v>296</v>
      </c>
      <c r="AV2114" s="115">
        <v>129.552914818499</v>
      </c>
      <c r="AW2114" s="115">
        <v>0.65443865960000003</v>
      </c>
    </row>
    <row r="2115" spans="1:49" x14ac:dyDescent="0.25">
      <c r="A2115" s="117">
        <v>230000</v>
      </c>
      <c r="B2115" s="117">
        <v>900000</v>
      </c>
      <c r="C2115" s="117">
        <v>900000</v>
      </c>
      <c r="D2115" s="115" t="s">
        <v>342</v>
      </c>
      <c r="E2115" s="115" t="s">
        <v>13</v>
      </c>
      <c r="F2115" s="115" t="s">
        <v>343</v>
      </c>
      <c r="G2115" s="115" t="s">
        <v>344</v>
      </c>
      <c r="H2115" s="115">
        <v>0.56000000000000005</v>
      </c>
      <c r="I2115" s="115">
        <v>0.48</v>
      </c>
      <c r="J2115" s="115" t="s">
        <v>350</v>
      </c>
      <c r="K2115" s="115">
        <v>4.3520037794600001E-2</v>
      </c>
      <c r="L2115" s="115">
        <v>3799.7516491681599</v>
      </c>
      <c r="M2115" s="115">
        <v>9.4489629941750195</v>
      </c>
      <c r="N2115" s="115">
        <v>1.3889178027187701</v>
      </c>
      <c r="O2115" s="115">
        <v>0.41121922662631999</v>
      </c>
      <c r="P2115" s="115">
        <v>6.0445755267920002E-2</v>
      </c>
      <c r="Q2115" s="115">
        <v>165.365335381911</v>
      </c>
      <c r="R2115" s="115">
        <v>1210</v>
      </c>
      <c r="S2115" s="115" t="s">
        <v>353</v>
      </c>
      <c r="T2115" s="115">
        <v>1210</v>
      </c>
      <c r="U2115" s="115" t="s">
        <v>352</v>
      </c>
      <c r="V2115" s="115" t="s">
        <v>350</v>
      </c>
      <c r="Z2115" s="115">
        <v>0</v>
      </c>
      <c r="AA2115" s="115">
        <v>1</v>
      </c>
      <c r="AB2115" s="115">
        <v>0.41121922662631999</v>
      </c>
      <c r="AC2115" s="115">
        <v>6.0445755267920002E-2</v>
      </c>
      <c r="AD2115" s="115">
        <v>165.365335381911</v>
      </c>
      <c r="AF2115" s="115">
        <v>-1</v>
      </c>
      <c r="AG2115" s="115">
        <v>-1</v>
      </c>
      <c r="AH2115" s="115">
        <v>-1</v>
      </c>
      <c r="AI2115" s="115">
        <v>-1</v>
      </c>
      <c r="AJ2115" s="115">
        <v>0</v>
      </c>
      <c r="AM2115" s="115" t="s">
        <v>348</v>
      </c>
      <c r="AN2115" s="115">
        <v>-1</v>
      </c>
      <c r="AQ2115" s="115">
        <v>610</v>
      </c>
      <c r="AR2115" s="115" t="s">
        <v>251</v>
      </c>
      <c r="AS2115" s="115" t="s">
        <v>363</v>
      </c>
      <c r="AT2115" s="115" t="s">
        <v>296</v>
      </c>
      <c r="AV2115" s="115">
        <v>55.401822177265203</v>
      </c>
      <c r="AW2115" s="115">
        <v>0.13411624929999999</v>
      </c>
    </row>
    <row r="2116" spans="1:49" x14ac:dyDescent="0.25">
      <c r="A2116" s="117">
        <v>230000</v>
      </c>
      <c r="B2116" s="117">
        <v>900000</v>
      </c>
      <c r="C2116" s="117">
        <v>900000</v>
      </c>
      <c r="D2116" s="115" t="s">
        <v>342</v>
      </c>
      <c r="E2116" s="115" t="s">
        <v>13</v>
      </c>
      <c r="F2116" s="115" t="s">
        <v>343</v>
      </c>
      <c r="G2116" s="115" t="s">
        <v>344</v>
      </c>
      <c r="H2116" s="115">
        <v>0.56000000000000005</v>
      </c>
      <c r="I2116" s="115">
        <v>0.48</v>
      </c>
      <c r="J2116" s="115" t="s">
        <v>350</v>
      </c>
      <c r="K2116" s="115">
        <v>9.8484015721400003E-2</v>
      </c>
      <c r="L2116" s="115">
        <v>3799.7516491681599</v>
      </c>
      <c r="M2116" s="115">
        <v>9.4489629941750195</v>
      </c>
      <c r="N2116" s="115">
        <v>1.3889178027187701</v>
      </c>
      <c r="O2116" s="115">
        <v>0.93057182006932004</v>
      </c>
      <c r="P2116" s="115">
        <v>0.13678620271868999</v>
      </c>
      <c r="Q2116" s="115">
        <v>374.21480115411902</v>
      </c>
      <c r="R2116" s="115">
        <v>1210</v>
      </c>
      <c r="S2116" s="115" t="s">
        <v>353</v>
      </c>
      <c r="T2116" s="115">
        <v>1210</v>
      </c>
      <c r="U2116" s="115" t="s">
        <v>352</v>
      </c>
      <c r="V2116" s="115" t="s">
        <v>350</v>
      </c>
      <c r="Z2116" s="115">
        <v>0</v>
      </c>
      <c r="AA2116" s="115">
        <v>1</v>
      </c>
      <c r="AB2116" s="115">
        <v>0.93057182006932004</v>
      </c>
      <c r="AC2116" s="115">
        <v>0.13678620271868999</v>
      </c>
      <c r="AD2116" s="115">
        <v>374.21480115411998</v>
      </c>
      <c r="AF2116" s="115">
        <v>-1</v>
      </c>
      <c r="AG2116" s="115">
        <v>-1</v>
      </c>
      <c r="AH2116" s="115">
        <v>-1</v>
      </c>
      <c r="AI2116" s="115">
        <v>-1</v>
      </c>
      <c r="AJ2116" s="115">
        <v>0</v>
      </c>
      <c r="AM2116" s="115" t="s">
        <v>348</v>
      </c>
      <c r="AN2116" s="115">
        <v>-1</v>
      </c>
      <c r="AQ2116" s="115">
        <v>610</v>
      </c>
      <c r="AR2116" s="115" t="s">
        <v>251</v>
      </c>
      <c r="AS2116" s="115" t="s">
        <v>363</v>
      </c>
      <c r="AT2116" s="115" t="s">
        <v>296</v>
      </c>
      <c r="AV2116" s="115">
        <v>86.232977269351593</v>
      </c>
      <c r="AW2116" s="115">
        <v>0.3034994332</v>
      </c>
    </row>
    <row r="2117" spans="1:49" x14ac:dyDescent="0.25">
      <c r="A2117" s="117">
        <v>230000</v>
      </c>
      <c r="B2117" s="117">
        <v>900000</v>
      </c>
      <c r="C2117" s="117">
        <v>900000</v>
      </c>
      <c r="D2117" s="115" t="s">
        <v>342</v>
      </c>
      <c r="E2117" s="115" t="s">
        <v>13</v>
      </c>
      <c r="F2117" s="115" t="s">
        <v>343</v>
      </c>
      <c r="G2117" s="115" t="s">
        <v>344</v>
      </c>
      <c r="H2117" s="115">
        <v>0.56000000000000005</v>
      </c>
      <c r="I2117" s="115">
        <v>0.48</v>
      </c>
      <c r="J2117" s="115" t="s">
        <v>350</v>
      </c>
      <c r="K2117" s="115">
        <v>3.5479294283279998E-2</v>
      </c>
      <c r="L2117" s="115">
        <v>3763.13182150087</v>
      </c>
      <c r="M2117" s="115">
        <v>9.3633322881870509</v>
      </c>
      <c r="N2117" s="115">
        <v>1.37651585576872</v>
      </c>
      <c r="O2117" s="115">
        <v>0.33220442172474002</v>
      </c>
      <c r="P2117" s="115">
        <v>4.883781113242E-2</v>
      </c>
      <c r="Q2117" s="115">
        <v>133.513261321812</v>
      </c>
      <c r="R2117" s="115">
        <v>1200</v>
      </c>
      <c r="S2117" s="115" t="s">
        <v>351</v>
      </c>
      <c r="T2117" s="115">
        <v>1200</v>
      </c>
      <c r="U2117" s="115" t="s">
        <v>352</v>
      </c>
      <c r="V2117" s="115" t="s">
        <v>350</v>
      </c>
      <c r="Z2117" s="115">
        <v>0</v>
      </c>
      <c r="AA2117" s="115">
        <v>1</v>
      </c>
      <c r="AB2117" s="115">
        <v>0.33220442172474002</v>
      </c>
      <c r="AC2117" s="115">
        <v>4.883781113242E-2</v>
      </c>
      <c r="AD2117" s="115">
        <v>767.92619300594401</v>
      </c>
      <c r="AF2117" s="115">
        <v>-1</v>
      </c>
      <c r="AG2117" s="115">
        <v>-1</v>
      </c>
      <c r="AH2117" s="115">
        <v>-1</v>
      </c>
      <c r="AI2117" s="115">
        <v>-1</v>
      </c>
      <c r="AJ2117" s="115">
        <v>0</v>
      </c>
      <c r="AM2117" s="115" t="s">
        <v>348</v>
      </c>
      <c r="AN2117" s="115">
        <v>-1</v>
      </c>
      <c r="AQ2117" s="115">
        <v>610</v>
      </c>
      <c r="AR2117" s="115" t="s">
        <v>251</v>
      </c>
      <c r="AS2117" s="115" t="s">
        <v>363</v>
      </c>
      <c r="AT2117" s="115" t="s">
        <v>296</v>
      </c>
      <c r="AV2117" s="115">
        <v>101.696695096531</v>
      </c>
      <c r="AW2117" s="115">
        <v>0.6228111865</v>
      </c>
    </row>
    <row r="2118" spans="1:49" x14ac:dyDescent="0.25">
      <c r="A2118" s="117">
        <v>230000</v>
      </c>
      <c r="B2118" s="117">
        <v>900000</v>
      </c>
      <c r="C2118" s="117">
        <v>900000</v>
      </c>
      <c r="D2118" s="115" t="s">
        <v>342</v>
      </c>
      <c r="E2118" s="115" t="s">
        <v>13</v>
      </c>
      <c r="F2118" s="115" t="s">
        <v>343</v>
      </c>
      <c r="G2118" s="115" t="s">
        <v>344</v>
      </c>
      <c r="H2118" s="115">
        <v>0.56000000000000005</v>
      </c>
      <c r="I2118" s="115">
        <v>0.48</v>
      </c>
      <c r="J2118" s="115" t="s">
        <v>350</v>
      </c>
      <c r="K2118" s="115">
        <v>5.233338708574E-2</v>
      </c>
      <c r="L2118" s="115">
        <v>3763.13182150087</v>
      </c>
      <c r="M2118" s="115">
        <v>9.3633322881870509</v>
      </c>
      <c r="N2118" s="115">
        <v>1.37651585576872</v>
      </c>
      <c r="O2118" s="115">
        <v>0.49001489305010998</v>
      </c>
      <c r="P2118" s="115">
        <v>7.20377371096E-2</v>
      </c>
      <c r="Q2118" s="115">
        <v>196.93743426927401</v>
      </c>
      <c r="R2118" s="115">
        <v>1210</v>
      </c>
      <c r="S2118" s="115" t="s">
        <v>353</v>
      </c>
      <c r="T2118" s="115">
        <v>1210</v>
      </c>
      <c r="U2118" s="115" t="s">
        <v>352</v>
      </c>
      <c r="V2118" s="115" t="s">
        <v>350</v>
      </c>
      <c r="Z2118" s="115">
        <v>0</v>
      </c>
      <c r="AA2118" s="115">
        <v>1</v>
      </c>
      <c r="AB2118" s="115">
        <v>0.49001489305010998</v>
      </c>
      <c r="AC2118" s="115">
        <v>7.20377371096E-2</v>
      </c>
      <c r="AD2118" s="115">
        <v>340.67606974418499</v>
      </c>
      <c r="AF2118" s="115">
        <v>-1</v>
      </c>
      <c r="AG2118" s="115">
        <v>-1</v>
      </c>
      <c r="AH2118" s="115">
        <v>-1</v>
      </c>
      <c r="AI2118" s="115">
        <v>-1</v>
      </c>
      <c r="AJ2118" s="115">
        <v>0</v>
      </c>
      <c r="AM2118" s="115" t="s">
        <v>348</v>
      </c>
      <c r="AN2118" s="115">
        <v>-1</v>
      </c>
      <c r="AQ2118" s="115">
        <v>610</v>
      </c>
      <c r="AR2118" s="115" t="s">
        <v>251</v>
      </c>
      <c r="AS2118" s="115" t="s">
        <v>363</v>
      </c>
      <c r="AT2118" s="115" t="s">
        <v>296</v>
      </c>
      <c r="AV2118" s="115">
        <v>79.280672772304996</v>
      </c>
      <c r="AW2118" s="115">
        <v>0.27629851560000002</v>
      </c>
    </row>
    <row r="2119" spans="1:49" x14ac:dyDescent="0.25">
      <c r="A2119" s="117">
        <v>230000</v>
      </c>
      <c r="B2119" s="117">
        <v>900000</v>
      </c>
      <c r="C2119" s="117">
        <v>900000</v>
      </c>
      <c r="D2119" s="115" t="s">
        <v>342</v>
      </c>
      <c r="E2119" s="115" t="s">
        <v>13</v>
      </c>
      <c r="F2119" s="115" t="s">
        <v>343</v>
      </c>
      <c r="G2119" s="115" t="s">
        <v>344</v>
      </c>
      <c r="H2119" s="115">
        <v>0.56000000000000005</v>
      </c>
      <c r="I2119" s="115">
        <v>0.48</v>
      </c>
      <c r="J2119" s="115" t="s">
        <v>350</v>
      </c>
      <c r="K2119" s="115">
        <v>0.31512978813921</v>
      </c>
      <c r="L2119" s="115">
        <v>3763.13182150087</v>
      </c>
      <c r="M2119" s="115">
        <v>9.3633322881870509</v>
      </c>
      <c r="N2119" s="115">
        <v>1.37651585576872</v>
      </c>
      <c r="O2119" s="115">
        <v>2.9506649202534598</v>
      </c>
      <c r="P2119" s="115">
        <v>0.43378114999866002</v>
      </c>
      <c r="Q2119" s="115">
        <v>1185.87493364951</v>
      </c>
      <c r="R2119" s="115">
        <v>1210</v>
      </c>
      <c r="S2119" s="115" t="s">
        <v>353</v>
      </c>
      <c r="T2119" s="115">
        <v>1210</v>
      </c>
      <c r="U2119" s="115" t="s">
        <v>352</v>
      </c>
      <c r="V2119" s="115" t="s">
        <v>350</v>
      </c>
      <c r="Z2119" s="115">
        <v>0</v>
      </c>
      <c r="AA2119" s="115">
        <v>1</v>
      </c>
      <c r="AB2119" s="115">
        <v>2.9506649202534598</v>
      </c>
      <c r="AC2119" s="115">
        <v>0.43378114999866002</v>
      </c>
      <c r="AD2119" s="115">
        <v>1185.87493364951</v>
      </c>
      <c r="AF2119" s="115">
        <v>-1</v>
      </c>
      <c r="AG2119" s="115">
        <v>-1</v>
      </c>
      <c r="AH2119" s="115">
        <v>-1</v>
      </c>
      <c r="AI2119" s="115">
        <v>-1</v>
      </c>
      <c r="AJ2119" s="115">
        <v>0</v>
      </c>
      <c r="AM2119" s="115" t="s">
        <v>348</v>
      </c>
      <c r="AN2119" s="115">
        <v>-1</v>
      </c>
      <c r="AQ2119" s="115">
        <v>610</v>
      </c>
      <c r="AR2119" s="115" t="s">
        <v>251</v>
      </c>
      <c r="AS2119" s="115" t="s">
        <v>363</v>
      </c>
      <c r="AT2119" s="115" t="s">
        <v>296</v>
      </c>
      <c r="AV2119" s="115">
        <v>142.26217504177299</v>
      </c>
      <c r="AW2119" s="115">
        <v>0.96178015709999998</v>
      </c>
    </row>
    <row r="2120" spans="1:49" x14ac:dyDescent="0.25">
      <c r="A2120" s="117">
        <v>230000</v>
      </c>
      <c r="B2120" s="117">
        <v>900000</v>
      </c>
      <c r="C2120" s="117">
        <v>900000</v>
      </c>
      <c r="D2120" s="115" t="s">
        <v>342</v>
      </c>
      <c r="E2120" s="115" t="s">
        <v>13</v>
      </c>
      <c r="F2120" s="115" t="s">
        <v>343</v>
      </c>
      <c r="G2120" s="115" t="s">
        <v>344</v>
      </c>
      <c r="H2120" s="115">
        <v>0.56000000000000005</v>
      </c>
      <c r="I2120" s="115">
        <v>0.48</v>
      </c>
      <c r="J2120" s="115" t="s">
        <v>350</v>
      </c>
      <c r="K2120" s="115">
        <v>6.3143472970999997E-3</v>
      </c>
      <c r="L2120" s="115">
        <v>3763.13182150087</v>
      </c>
      <c r="M2120" s="115">
        <v>9.3633322881870509</v>
      </c>
      <c r="N2120" s="115">
        <v>1.37651585576872</v>
      </c>
      <c r="O2120" s="115">
        <v>5.9123331925809999E-2</v>
      </c>
      <c r="P2120" s="115">
        <v>8.6917991732900005E-3</v>
      </c>
      <c r="Q2120" s="115">
        <v>23.7617212457438</v>
      </c>
      <c r="R2120" s="115">
        <v>1210</v>
      </c>
      <c r="S2120" s="115" t="s">
        <v>353</v>
      </c>
      <c r="T2120" s="115">
        <v>1210</v>
      </c>
      <c r="U2120" s="115" t="s">
        <v>352</v>
      </c>
      <c r="V2120" s="115" t="s">
        <v>350</v>
      </c>
      <c r="Z2120" s="115">
        <v>0</v>
      </c>
      <c r="AA2120" s="115">
        <v>1</v>
      </c>
      <c r="AB2120" s="115">
        <v>5.9123331925809999E-2</v>
      </c>
      <c r="AC2120" s="115">
        <v>8.6917991732900005E-3</v>
      </c>
      <c r="AD2120" s="115">
        <v>23.7617212457452</v>
      </c>
      <c r="AF2120" s="115">
        <v>-1</v>
      </c>
      <c r="AG2120" s="115">
        <v>-1</v>
      </c>
      <c r="AH2120" s="115">
        <v>-1</v>
      </c>
      <c r="AI2120" s="115">
        <v>-1</v>
      </c>
      <c r="AJ2120" s="115">
        <v>0</v>
      </c>
      <c r="AM2120" s="115" t="s">
        <v>348</v>
      </c>
      <c r="AN2120" s="115">
        <v>-1</v>
      </c>
      <c r="AQ2120" s="115">
        <v>610</v>
      </c>
      <c r="AR2120" s="115" t="s">
        <v>251</v>
      </c>
      <c r="AS2120" s="115" t="s">
        <v>363</v>
      </c>
      <c r="AT2120" s="115" t="s">
        <v>296</v>
      </c>
      <c r="AV2120" s="115">
        <v>38.234092073053802</v>
      </c>
      <c r="AW2120" s="115">
        <v>1.9271468999999999E-2</v>
      </c>
    </row>
    <row r="2121" spans="1:49" x14ac:dyDescent="0.25">
      <c r="A2121" s="117">
        <v>230000</v>
      </c>
      <c r="B2121" s="117">
        <v>900000</v>
      </c>
      <c r="C2121" s="117">
        <v>900000</v>
      </c>
      <c r="D2121" s="115" t="s">
        <v>342</v>
      </c>
      <c r="E2121" s="115" t="s">
        <v>13</v>
      </c>
      <c r="F2121" s="115" t="s">
        <v>343</v>
      </c>
      <c r="G2121" s="115" t="s">
        <v>344</v>
      </c>
      <c r="H2121" s="115">
        <v>0.56000000000000005</v>
      </c>
      <c r="I2121" s="115">
        <v>0.48</v>
      </c>
      <c r="J2121" s="115" t="s">
        <v>350</v>
      </c>
      <c r="K2121" s="115">
        <v>0.16407288981321999</v>
      </c>
      <c r="L2121" s="115">
        <v>3785.7620294007702</v>
      </c>
      <c r="M2121" s="115">
        <v>9.41623013538692</v>
      </c>
      <c r="N2121" s="115">
        <v>1.3841763603186501</v>
      </c>
      <c r="O2121" s="115">
        <v>1.54494808945929</v>
      </c>
      <c r="P2121" s="115">
        <v>0.22710581544863001</v>
      </c>
      <c r="Q2121" s="115">
        <v>621.14091630895996</v>
      </c>
      <c r="R2121" s="115">
        <v>1200</v>
      </c>
      <c r="S2121" s="115" t="s">
        <v>351</v>
      </c>
      <c r="T2121" s="115">
        <v>1200</v>
      </c>
      <c r="U2121" s="115" t="s">
        <v>352</v>
      </c>
      <c r="V2121" s="115" t="s">
        <v>350</v>
      </c>
      <c r="Z2121" s="115">
        <v>0</v>
      </c>
      <c r="AA2121" s="115">
        <v>1</v>
      </c>
      <c r="AB2121" s="115">
        <v>1.54494808945929</v>
      </c>
      <c r="AC2121" s="115">
        <v>0.22710581544863001</v>
      </c>
      <c r="AD2121" s="115">
        <v>621.14091630895996</v>
      </c>
      <c r="AF2121" s="115">
        <v>-1</v>
      </c>
      <c r="AG2121" s="115">
        <v>-1</v>
      </c>
      <c r="AH2121" s="115">
        <v>-1</v>
      </c>
      <c r="AI2121" s="115">
        <v>-1</v>
      </c>
      <c r="AJ2121" s="115">
        <v>0</v>
      </c>
      <c r="AM2121" s="115" t="s">
        <v>348</v>
      </c>
      <c r="AN2121" s="115">
        <v>-1</v>
      </c>
      <c r="AQ2121" s="115">
        <v>610</v>
      </c>
      <c r="AR2121" s="115" t="s">
        <v>251</v>
      </c>
      <c r="AS2121" s="115" t="s">
        <v>363</v>
      </c>
      <c r="AT2121" s="115" t="s">
        <v>296</v>
      </c>
      <c r="AV2121" s="115">
        <v>126.49298244737599</v>
      </c>
      <c r="AW2121" s="115">
        <v>0.50376392240000001</v>
      </c>
    </row>
    <row r="2122" spans="1:49" x14ac:dyDescent="0.25">
      <c r="A2122" s="117">
        <v>230000</v>
      </c>
      <c r="B2122" s="117">
        <v>900000</v>
      </c>
      <c r="C2122" s="117">
        <v>900000</v>
      </c>
      <c r="D2122" s="115" t="s">
        <v>342</v>
      </c>
      <c r="E2122" s="115" t="s">
        <v>13</v>
      </c>
      <c r="F2122" s="115" t="s">
        <v>343</v>
      </c>
      <c r="G2122" s="115" t="s">
        <v>344</v>
      </c>
      <c r="H2122" s="115">
        <v>0.56000000000000005</v>
      </c>
      <c r="I2122" s="115">
        <v>0.48</v>
      </c>
      <c r="J2122" s="115" t="s">
        <v>350</v>
      </c>
      <c r="K2122" s="115">
        <v>2.7334655114000001E-4</v>
      </c>
      <c r="L2122" s="115">
        <v>3785.7620294007702</v>
      </c>
      <c r="M2122" s="115">
        <v>9.41623013538692</v>
      </c>
      <c r="N2122" s="115">
        <v>1.3841763603186501</v>
      </c>
      <c r="O2122" s="115">
        <v>2.57389403228E-3</v>
      </c>
      <c r="P2122" s="115">
        <v>3.7835983425999999E-4</v>
      </c>
      <c r="Q2122" s="115">
        <v>1.0348249941886101</v>
      </c>
      <c r="R2122" s="115">
        <v>1210</v>
      </c>
      <c r="S2122" s="115" t="s">
        <v>353</v>
      </c>
      <c r="T2122" s="115">
        <v>1210</v>
      </c>
      <c r="U2122" s="115" t="s">
        <v>352</v>
      </c>
      <c r="V2122" s="115" t="s">
        <v>350</v>
      </c>
      <c r="Z2122" s="115">
        <v>0</v>
      </c>
      <c r="AA2122" s="115">
        <v>1</v>
      </c>
      <c r="AB2122" s="115">
        <v>2.57389403228E-3</v>
      </c>
      <c r="AC2122" s="115">
        <v>3.7835983425999999E-4</v>
      </c>
      <c r="AD2122" s="115">
        <v>1.03482499419041</v>
      </c>
      <c r="AF2122" s="115">
        <v>-1</v>
      </c>
      <c r="AG2122" s="115">
        <v>-1</v>
      </c>
      <c r="AH2122" s="115">
        <v>-1</v>
      </c>
      <c r="AI2122" s="115">
        <v>-1</v>
      </c>
      <c r="AJ2122" s="115">
        <v>0</v>
      </c>
      <c r="AM2122" s="115" t="s">
        <v>348</v>
      </c>
      <c r="AN2122" s="115">
        <v>-1</v>
      </c>
      <c r="AQ2122" s="115">
        <v>610</v>
      </c>
      <c r="AR2122" s="115" t="s">
        <v>251</v>
      </c>
      <c r="AS2122" s="115" t="s">
        <v>363</v>
      </c>
      <c r="AT2122" s="115" t="s">
        <v>296</v>
      </c>
      <c r="AV2122" s="115">
        <v>16.510687773324999</v>
      </c>
      <c r="AW2122" s="115">
        <v>8.3927410000000002E-4</v>
      </c>
    </row>
    <row r="2123" spans="1:49" x14ac:dyDescent="0.25">
      <c r="A2123" s="117">
        <v>230000</v>
      </c>
      <c r="B2123" s="117">
        <v>900000</v>
      </c>
      <c r="C2123" s="117">
        <v>900000</v>
      </c>
      <c r="D2123" s="115" t="s">
        <v>342</v>
      </c>
      <c r="E2123" s="115" t="s">
        <v>13</v>
      </c>
      <c r="F2123" s="115" t="s">
        <v>343</v>
      </c>
      <c r="G2123" s="115" t="s">
        <v>344</v>
      </c>
      <c r="H2123" s="115">
        <v>0.56000000000000005</v>
      </c>
      <c r="I2123" s="115">
        <v>0.48</v>
      </c>
      <c r="J2123" s="115" t="s">
        <v>350</v>
      </c>
      <c r="K2123" s="115">
        <v>6.6129172387299996E-3</v>
      </c>
      <c r="L2123" s="115">
        <v>3785.7620294007702</v>
      </c>
      <c r="M2123" s="115">
        <v>9.41623013538692</v>
      </c>
      <c r="N2123" s="115">
        <v>1.3841763603186501</v>
      </c>
      <c r="O2123" s="115">
        <v>6.226875058616E-2</v>
      </c>
      <c r="P2123" s="115">
        <v>9.1534437145900007E-3</v>
      </c>
      <c r="Q2123" s="115">
        <v>25.034930985961399</v>
      </c>
      <c r="R2123" s="115">
        <v>1210</v>
      </c>
      <c r="S2123" s="115" t="s">
        <v>353</v>
      </c>
      <c r="T2123" s="115">
        <v>1210</v>
      </c>
      <c r="U2123" s="115" t="s">
        <v>352</v>
      </c>
      <c r="V2123" s="115" t="s">
        <v>350</v>
      </c>
      <c r="Z2123" s="115">
        <v>0</v>
      </c>
      <c r="AA2123" s="115">
        <v>1</v>
      </c>
      <c r="AB2123" s="115">
        <v>6.226875058616E-2</v>
      </c>
      <c r="AC2123" s="115">
        <v>9.1534437145900007E-3</v>
      </c>
      <c r="AD2123" s="115">
        <v>25.0349309859611</v>
      </c>
      <c r="AF2123" s="115">
        <v>-1</v>
      </c>
      <c r="AG2123" s="115">
        <v>-1</v>
      </c>
      <c r="AH2123" s="115">
        <v>-1</v>
      </c>
      <c r="AI2123" s="115">
        <v>-1</v>
      </c>
      <c r="AJ2123" s="115">
        <v>0</v>
      </c>
      <c r="AM2123" s="115" t="s">
        <v>348</v>
      </c>
      <c r="AN2123" s="115">
        <v>-1</v>
      </c>
      <c r="AQ2123" s="115">
        <v>610</v>
      </c>
      <c r="AR2123" s="115" t="s">
        <v>251</v>
      </c>
      <c r="AS2123" s="115" t="s">
        <v>363</v>
      </c>
      <c r="AT2123" s="115" t="s">
        <v>296</v>
      </c>
      <c r="AV2123" s="115">
        <v>75.879057381713693</v>
      </c>
      <c r="AW2123" s="115">
        <v>2.0304080299999999E-2</v>
      </c>
    </row>
    <row r="2124" spans="1:49" x14ac:dyDescent="0.25">
      <c r="A2124" s="117">
        <v>230000</v>
      </c>
      <c r="B2124" s="117">
        <v>900000</v>
      </c>
      <c r="C2124" s="117">
        <v>900000</v>
      </c>
      <c r="D2124" s="115" t="s">
        <v>342</v>
      </c>
      <c r="E2124" s="115" t="s">
        <v>13</v>
      </c>
      <c r="F2124" s="115" t="s">
        <v>343</v>
      </c>
      <c r="G2124" s="115" t="s">
        <v>344</v>
      </c>
      <c r="H2124" s="115">
        <v>0.56000000000000005</v>
      </c>
      <c r="I2124" s="115">
        <v>0.48</v>
      </c>
      <c r="J2124" s="115" t="s">
        <v>350</v>
      </c>
      <c r="K2124" s="115">
        <v>1.7797711230800001E-3</v>
      </c>
      <c r="L2124" s="115">
        <v>3785.7620294007702</v>
      </c>
      <c r="M2124" s="115">
        <v>9.41623013538692</v>
      </c>
      <c r="N2124" s="115">
        <v>1.3841763603186501</v>
      </c>
      <c r="O2124" s="115">
        <v>1.6758734483319999E-2</v>
      </c>
      <c r="P2124" s="115">
        <v>2.4635171153500001E-3</v>
      </c>
      <c r="Q2124" s="115">
        <v>6.7377899388143003</v>
      </c>
      <c r="R2124" s="115">
        <v>1210</v>
      </c>
      <c r="S2124" s="115" t="s">
        <v>353</v>
      </c>
      <c r="T2124" s="115">
        <v>1210</v>
      </c>
      <c r="U2124" s="115" t="s">
        <v>352</v>
      </c>
      <c r="V2124" s="115" t="s">
        <v>350</v>
      </c>
      <c r="Z2124" s="115">
        <v>0</v>
      </c>
      <c r="AA2124" s="115">
        <v>1</v>
      </c>
      <c r="AB2124" s="115">
        <v>1.6758734483319999E-2</v>
      </c>
      <c r="AC2124" s="115">
        <v>2.4635171153500001E-3</v>
      </c>
      <c r="AD2124" s="115">
        <v>6.7377899388147897</v>
      </c>
      <c r="AF2124" s="115">
        <v>-1</v>
      </c>
      <c r="AG2124" s="115">
        <v>-1</v>
      </c>
      <c r="AH2124" s="115">
        <v>-1</v>
      </c>
      <c r="AI2124" s="115">
        <v>-1</v>
      </c>
      <c r="AJ2124" s="115">
        <v>0</v>
      </c>
      <c r="AM2124" s="115" t="s">
        <v>348</v>
      </c>
      <c r="AN2124" s="115">
        <v>-1</v>
      </c>
      <c r="AQ2124" s="115">
        <v>610</v>
      </c>
      <c r="AR2124" s="115" t="s">
        <v>251</v>
      </c>
      <c r="AS2124" s="115" t="s">
        <v>363</v>
      </c>
      <c r="AT2124" s="115" t="s">
        <v>296</v>
      </c>
      <c r="AV2124" s="115">
        <v>12.586622736374199</v>
      </c>
      <c r="AW2124" s="115">
        <v>5.4645498000000002E-3</v>
      </c>
    </row>
    <row r="2125" spans="1:49" x14ac:dyDescent="0.25">
      <c r="A2125" s="117">
        <v>230000</v>
      </c>
      <c r="B2125" s="117">
        <v>900000</v>
      </c>
      <c r="C2125" s="117">
        <v>900000</v>
      </c>
      <c r="D2125" s="115" t="s">
        <v>342</v>
      </c>
      <c r="E2125" s="115" t="s">
        <v>13</v>
      </c>
      <c r="F2125" s="115" t="s">
        <v>343</v>
      </c>
      <c r="G2125" s="115" t="s">
        <v>344</v>
      </c>
      <c r="H2125" s="115">
        <v>0.56000000000000005</v>
      </c>
      <c r="I2125" s="115">
        <v>0.48</v>
      </c>
      <c r="J2125" s="115" t="s">
        <v>350</v>
      </c>
      <c r="K2125" s="115">
        <v>0.30884068083538002</v>
      </c>
      <c r="L2125" s="115">
        <v>3785.7620294007702</v>
      </c>
      <c r="M2125" s="115">
        <v>9.41623013538692</v>
      </c>
      <c r="N2125" s="115">
        <v>1.3841763603186501</v>
      </c>
      <c r="O2125" s="115">
        <v>2.9081149259155201</v>
      </c>
      <c r="P2125" s="115">
        <v>0.42748996951704998</v>
      </c>
      <c r="Q2125" s="115">
        <v>1169.19732264086</v>
      </c>
      <c r="R2125" s="115">
        <v>1210</v>
      </c>
      <c r="S2125" s="115" t="s">
        <v>353</v>
      </c>
      <c r="T2125" s="115">
        <v>1210</v>
      </c>
      <c r="U2125" s="115" t="s">
        <v>352</v>
      </c>
      <c r="V2125" s="115" t="s">
        <v>350</v>
      </c>
      <c r="Z2125" s="115">
        <v>0</v>
      </c>
      <c r="AA2125" s="115">
        <v>1</v>
      </c>
      <c r="AB2125" s="115">
        <v>2.9081149259155201</v>
      </c>
      <c r="AC2125" s="115">
        <v>0.42748996951704998</v>
      </c>
      <c r="AD2125" s="115">
        <v>1169.19732264086</v>
      </c>
      <c r="AF2125" s="115">
        <v>-1</v>
      </c>
      <c r="AG2125" s="115">
        <v>-1</v>
      </c>
      <c r="AH2125" s="115">
        <v>-1</v>
      </c>
      <c r="AI2125" s="115">
        <v>-1</v>
      </c>
      <c r="AJ2125" s="115">
        <v>0</v>
      </c>
      <c r="AM2125" s="115" t="s">
        <v>348</v>
      </c>
      <c r="AN2125" s="115">
        <v>-1</v>
      </c>
      <c r="AQ2125" s="115">
        <v>610</v>
      </c>
      <c r="AR2125" s="115" t="s">
        <v>251</v>
      </c>
      <c r="AS2125" s="115" t="s">
        <v>363</v>
      </c>
      <c r="AT2125" s="115" t="s">
        <v>296</v>
      </c>
      <c r="AV2125" s="115">
        <v>141.44101582377701</v>
      </c>
      <c r="AW2125" s="115">
        <v>0.94825411410000005</v>
      </c>
    </row>
    <row r="2126" spans="1:49" x14ac:dyDescent="0.25">
      <c r="A2126" s="117">
        <v>230000</v>
      </c>
      <c r="B2126" s="117">
        <v>900000</v>
      </c>
      <c r="C2126" s="117">
        <v>900000</v>
      </c>
      <c r="D2126" s="115" t="s">
        <v>342</v>
      </c>
      <c r="E2126" s="115" t="s">
        <v>13</v>
      </c>
      <c r="F2126" s="115" t="s">
        <v>343</v>
      </c>
      <c r="G2126" s="115" t="s">
        <v>344</v>
      </c>
      <c r="H2126" s="115">
        <v>0.56000000000000005</v>
      </c>
      <c r="I2126" s="115">
        <v>0.48</v>
      </c>
      <c r="J2126" s="115" t="s">
        <v>350</v>
      </c>
      <c r="K2126" s="115">
        <v>2.1068471864319999E-2</v>
      </c>
      <c r="L2126" s="115">
        <v>3785.7620294007702</v>
      </c>
      <c r="M2126" s="115">
        <v>9.41623013538692</v>
      </c>
      <c r="N2126" s="115">
        <v>1.3841763603186501</v>
      </c>
      <c r="O2126" s="115">
        <v>0.19838557967536</v>
      </c>
      <c r="P2126" s="115">
        <v>2.916248070263E-2</v>
      </c>
      <c r="Q2126" s="115">
        <v>79.760220801441093</v>
      </c>
      <c r="R2126" s="115">
        <v>1210</v>
      </c>
      <c r="S2126" s="115" t="s">
        <v>353</v>
      </c>
      <c r="T2126" s="115">
        <v>1210</v>
      </c>
      <c r="U2126" s="115" t="s">
        <v>352</v>
      </c>
      <c r="V2126" s="115" t="s">
        <v>350</v>
      </c>
      <c r="Z2126" s="115">
        <v>0</v>
      </c>
      <c r="AA2126" s="115">
        <v>1</v>
      </c>
      <c r="AB2126" s="115">
        <v>0.19838557967536</v>
      </c>
      <c r="AC2126" s="115">
        <v>2.916248070263E-2</v>
      </c>
      <c r="AD2126" s="115">
        <v>79.760220801441903</v>
      </c>
      <c r="AF2126" s="115">
        <v>-1</v>
      </c>
      <c r="AG2126" s="115">
        <v>-1</v>
      </c>
      <c r="AH2126" s="115">
        <v>-1</v>
      </c>
      <c r="AI2126" s="115">
        <v>-1</v>
      </c>
      <c r="AJ2126" s="115">
        <v>0</v>
      </c>
      <c r="AM2126" s="115" t="s">
        <v>348</v>
      </c>
      <c r="AN2126" s="115">
        <v>-1</v>
      </c>
      <c r="AQ2126" s="115">
        <v>610</v>
      </c>
      <c r="AR2126" s="115" t="s">
        <v>251</v>
      </c>
      <c r="AS2126" s="115" t="s">
        <v>363</v>
      </c>
      <c r="AT2126" s="115" t="s">
        <v>296</v>
      </c>
      <c r="AV2126" s="115">
        <v>76.860860939968404</v>
      </c>
      <c r="AW2126" s="115">
        <v>6.4687932500000003E-2</v>
      </c>
    </row>
    <row r="2127" spans="1:49" x14ac:dyDescent="0.25">
      <c r="A2127" s="117">
        <v>230000</v>
      </c>
      <c r="B2127" s="117">
        <v>900000</v>
      </c>
      <c r="C2127" s="117">
        <v>900000</v>
      </c>
      <c r="D2127" s="115" t="s">
        <v>342</v>
      </c>
      <c r="E2127" s="115" t="s">
        <v>13</v>
      </c>
      <c r="F2127" s="115" t="s">
        <v>343</v>
      </c>
      <c r="G2127" s="115" t="s">
        <v>344</v>
      </c>
      <c r="H2127" s="115">
        <v>0.56000000000000005</v>
      </c>
      <c r="I2127" s="115">
        <v>0.48</v>
      </c>
      <c r="J2127" s="115" t="s">
        <v>350</v>
      </c>
      <c r="K2127" s="115">
        <v>0.11511537619598999</v>
      </c>
      <c r="L2127" s="115">
        <v>3785.7620294007702</v>
      </c>
      <c r="M2127" s="115">
        <v>9.41623013538692</v>
      </c>
      <c r="N2127" s="115">
        <v>1.3841763603186501</v>
      </c>
      <c r="O2127" s="115">
        <v>1.0839528743831399</v>
      </c>
      <c r="P2127" s="115">
        <v>0.15933998243968001</v>
      </c>
      <c r="Q2127" s="115">
        <v>435.79942020299001</v>
      </c>
      <c r="R2127" s="115">
        <v>1210</v>
      </c>
      <c r="S2127" s="115" t="s">
        <v>353</v>
      </c>
      <c r="T2127" s="115">
        <v>1210</v>
      </c>
      <c r="U2127" s="115" t="s">
        <v>352</v>
      </c>
      <c r="V2127" s="115" t="s">
        <v>350</v>
      </c>
      <c r="Z2127" s="115">
        <v>0</v>
      </c>
      <c r="AA2127" s="115">
        <v>1</v>
      </c>
      <c r="AB2127" s="115">
        <v>1.0839528743831399</v>
      </c>
      <c r="AC2127" s="115">
        <v>0.15933998243968001</v>
      </c>
      <c r="AD2127" s="115">
        <v>435.79942020299001</v>
      </c>
      <c r="AF2127" s="115">
        <v>-1</v>
      </c>
      <c r="AG2127" s="115">
        <v>-1</v>
      </c>
      <c r="AH2127" s="115">
        <v>-1</v>
      </c>
      <c r="AI2127" s="115">
        <v>-1</v>
      </c>
      <c r="AJ2127" s="115">
        <v>0</v>
      </c>
      <c r="AM2127" s="115" t="s">
        <v>348</v>
      </c>
      <c r="AN2127" s="115">
        <v>-1</v>
      </c>
      <c r="AQ2127" s="115">
        <v>610</v>
      </c>
      <c r="AR2127" s="115" t="s">
        <v>251</v>
      </c>
      <c r="AS2127" s="115" t="s">
        <v>363</v>
      </c>
      <c r="AT2127" s="115" t="s">
        <v>296</v>
      </c>
      <c r="AV2127" s="115">
        <v>97.878422735139495</v>
      </c>
      <c r="AW2127" s="115">
        <v>0.35344640729999999</v>
      </c>
    </row>
    <row r="2128" spans="1:49" x14ac:dyDescent="0.25">
      <c r="A2128" s="117">
        <v>230000</v>
      </c>
      <c r="B2128" s="117">
        <v>900000</v>
      </c>
      <c r="C2128" s="117">
        <v>900000</v>
      </c>
      <c r="D2128" s="115" t="s">
        <v>342</v>
      </c>
      <c r="E2128" s="115" t="s">
        <v>13</v>
      </c>
      <c r="F2128" s="115" t="s">
        <v>343</v>
      </c>
      <c r="G2128" s="115" t="s">
        <v>344</v>
      </c>
      <c r="H2128" s="115">
        <v>0.56000000000000005</v>
      </c>
      <c r="I2128" s="115">
        <v>0.48</v>
      </c>
      <c r="J2128" s="115" t="s">
        <v>350</v>
      </c>
      <c r="K2128" s="115">
        <v>0.10925455420077</v>
      </c>
      <c r="L2128" s="115">
        <v>3794.5646104948501</v>
      </c>
      <c r="M2128" s="115">
        <v>9.4368201457499197</v>
      </c>
      <c r="N2128" s="115">
        <v>1.38715865284859</v>
      </c>
      <c r="O2128" s="115">
        <v>1.03101557809681</v>
      </c>
      <c r="P2128" s="115">
        <v>0.15155340022272001</v>
      </c>
      <c r="Q2128" s="115">
        <v>414.57346490565601</v>
      </c>
      <c r="R2128" s="115">
        <v>1200</v>
      </c>
      <c r="S2128" s="115" t="s">
        <v>351</v>
      </c>
      <c r="T2128" s="115">
        <v>1200</v>
      </c>
      <c r="U2128" s="115" t="s">
        <v>352</v>
      </c>
      <c r="V2128" s="115" t="s">
        <v>350</v>
      </c>
      <c r="Z2128" s="115">
        <v>0</v>
      </c>
      <c r="AA2128" s="115">
        <v>1</v>
      </c>
      <c r="AB2128" s="115">
        <v>1.03101557809681</v>
      </c>
      <c r="AC2128" s="115">
        <v>0.15155340022272001</v>
      </c>
      <c r="AD2128" s="115">
        <v>414.57346490565601</v>
      </c>
      <c r="AF2128" s="115">
        <v>-1</v>
      </c>
      <c r="AG2128" s="115">
        <v>-1</v>
      </c>
      <c r="AH2128" s="115">
        <v>-1</v>
      </c>
      <c r="AI2128" s="115">
        <v>-1</v>
      </c>
      <c r="AJ2128" s="115">
        <v>0</v>
      </c>
      <c r="AM2128" s="115" t="s">
        <v>348</v>
      </c>
      <c r="AN2128" s="115">
        <v>-1</v>
      </c>
      <c r="AQ2128" s="115">
        <v>610</v>
      </c>
      <c r="AR2128" s="115" t="s">
        <v>251</v>
      </c>
      <c r="AS2128" s="115" t="s">
        <v>363</v>
      </c>
      <c r="AT2128" s="115" t="s">
        <v>296</v>
      </c>
      <c r="AV2128" s="115">
        <v>117.854663604534</v>
      </c>
      <c r="AW2128" s="115">
        <v>0.3362315206</v>
      </c>
    </row>
    <row r="2129" spans="1:49" x14ac:dyDescent="0.25">
      <c r="A2129" s="117">
        <v>230000</v>
      </c>
      <c r="B2129" s="117">
        <v>900000</v>
      </c>
      <c r="C2129" s="117">
        <v>900000</v>
      </c>
      <c r="D2129" s="115" t="s">
        <v>342</v>
      </c>
      <c r="E2129" s="115" t="s">
        <v>13</v>
      </c>
      <c r="F2129" s="115" t="s">
        <v>343</v>
      </c>
      <c r="G2129" s="115" t="s">
        <v>344</v>
      </c>
      <c r="H2129" s="115">
        <v>0.56000000000000005</v>
      </c>
      <c r="I2129" s="115">
        <v>0.48</v>
      </c>
      <c r="J2129" s="115" t="s">
        <v>350</v>
      </c>
      <c r="K2129" s="115">
        <v>0.12082947765635001</v>
      </c>
      <c r="L2129" s="115">
        <v>3794.5646104948501</v>
      </c>
      <c r="M2129" s="115">
        <v>9.4368201457499197</v>
      </c>
      <c r="N2129" s="115">
        <v>1.38715865284859</v>
      </c>
      <c r="O2129" s="115">
        <v>1.14024604894796</v>
      </c>
      <c r="P2129" s="115">
        <v>0.16760965545018999</v>
      </c>
      <c r="Q2129" s="115">
        <v>458.49525981939502</v>
      </c>
      <c r="R2129" s="115">
        <v>1210</v>
      </c>
      <c r="S2129" s="115" t="s">
        <v>353</v>
      </c>
      <c r="T2129" s="115">
        <v>1210</v>
      </c>
      <c r="U2129" s="115" t="s">
        <v>352</v>
      </c>
      <c r="V2129" s="115" t="s">
        <v>350</v>
      </c>
      <c r="Z2129" s="115">
        <v>0</v>
      </c>
      <c r="AA2129" s="115">
        <v>1</v>
      </c>
      <c r="AB2129" s="115">
        <v>1.14024604894796</v>
      </c>
      <c r="AC2129" s="115">
        <v>0.16760965545018999</v>
      </c>
      <c r="AD2129" s="115">
        <v>458.49525981939502</v>
      </c>
      <c r="AF2129" s="115">
        <v>-1</v>
      </c>
      <c r="AG2129" s="115">
        <v>-1</v>
      </c>
      <c r="AH2129" s="115">
        <v>-1</v>
      </c>
      <c r="AI2129" s="115">
        <v>-1</v>
      </c>
      <c r="AJ2129" s="115">
        <v>0</v>
      </c>
      <c r="AM2129" s="115" t="s">
        <v>348</v>
      </c>
      <c r="AN2129" s="115">
        <v>-1</v>
      </c>
      <c r="AQ2129" s="115">
        <v>610</v>
      </c>
      <c r="AR2129" s="115" t="s">
        <v>251</v>
      </c>
      <c r="AS2129" s="115" t="s">
        <v>363</v>
      </c>
      <c r="AT2129" s="115" t="s">
        <v>296</v>
      </c>
      <c r="AV2129" s="115">
        <v>99.850490370185398</v>
      </c>
      <c r="AW2129" s="115">
        <v>0.37185341430000002</v>
      </c>
    </row>
    <row r="2130" spans="1:49" x14ac:dyDescent="0.25">
      <c r="A2130" s="117">
        <v>230000</v>
      </c>
      <c r="B2130" s="117">
        <v>900000</v>
      </c>
      <c r="C2130" s="117">
        <v>900000</v>
      </c>
      <c r="D2130" s="115" t="s">
        <v>342</v>
      </c>
      <c r="E2130" s="115" t="s">
        <v>13</v>
      </c>
      <c r="F2130" s="115" t="s">
        <v>343</v>
      </c>
      <c r="G2130" s="115" t="s">
        <v>344</v>
      </c>
      <c r="H2130" s="115">
        <v>0.56000000000000005</v>
      </c>
      <c r="I2130" s="115">
        <v>0.48</v>
      </c>
      <c r="J2130" s="115" t="s">
        <v>350</v>
      </c>
      <c r="K2130" s="115">
        <v>0.29203371752889001</v>
      </c>
      <c r="L2130" s="115">
        <v>3794.5646104948501</v>
      </c>
      <c r="M2130" s="115">
        <v>9.4368201457499197</v>
      </c>
      <c r="N2130" s="115">
        <v>1.38715865284859</v>
      </c>
      <c r="O2130" s="115">
        <v>2.7558696688149098</v>
      </c>
      <c r="P2130" s="115">
        <v>0.40509709819374001</v>
      </c>
      <c r="Q2130" s="115">
        <v>1108.1408096063899</v>
      </c>
      <c r="R2130" s="115">
        <v>1210</v>
      </c>
      <c r="S2130" s="115" t="s">
        <v>353</v>
      </c>
      <c r="T2130" s="115">
        <v>1210</v>
      </c>
      <c r="U2130" s="115" t="s">
        <v>352</v>
      </c>
      <c r="V2130" s="115" t="s">
        <v>350</v>
      </c>
      <c r="Z2130" s="115">
        <v>0</v>
      </c>
      <c r="AA2130" s="115">
        <v>1</v>
      </c>
      <c r="AB2130" s="115">
        <v>2.7558696688149098</v>
      </c>
      <c r="AC2130" s="115">
        <v>0.40509709819374001</v>
      </c>
      <c r="AD2130" s="115">
        <v>1108.1408096063899</v>
      </c>
      <c r="AF2130" s="115">
        <v>-1</v>
      </c>
      <c r="AG2130" s="115">
        <v>-1</v>
      </c>
      <c r="AH2130" s="115">
        <v>-1</v>
      </c>
      <c r="AI2130" s="115">
        <v>-1</v>
      </c>
      <c r="AJ2130" s="115">
        <v>0</v>
      </c>
      <c r="AM2130" s="115" t="s">
        <v>348</v>
      </c>
      <c r="AN2130" s="115">
        <v>-1</v>
      </c>
      <c r="AQ2130" s="115">
        <v>610</v>
      </c>
      <c r="AR2130" s="115" t="s">
        <v>251</v>
      </c>
      <c r="AS2130" s="115" t="s">
        <v>363</v>
      </c>
      <c r="AT2130" s="115" t="s">
        <v>296</v>
      </c>
      <c r="AV2130" s="115">
        <v>137.795906068552</v>
      </c>
      <c r="AW2130" s="115">
        <v>0.89873544979999997</v>
      </c>
    </row>
    <row r="2131" spans="1:49" x14ac:dyDescent="0.25">
      <c r="A2131" s="117">
        <v>230000</v>
      </c>
      <c r="B2131" s="117">
        <v>900000</v>
      </c>
      <c r="C2131" s="117">
        <v>900000</v>
      </c>
      <c r="D2131" s="115" t="s">
        <v>342</v>
      </c>
      <c r="E2131" s="115" t="s">
        <v>13</v>
      </c>
      <c r="F2131" s="115" t="s">
        <v>343</v>
      </c>
      <c r="G2131" s="115" t="s">
        <v>344</v>
      </c>
      <c r="H2131" s="115">
        <v>0.56000000000000005</v>
      </c>
      <c r="I2131" s="115">
        <v>0.48</v>
      </c>
      <c r="J2131" s="115" t="s">
        <v>350</v>
      </c>
      <c r="K2131" s="115">
        <v>3.9707323790690002E-2</v>
      </c>
      <c r="L2131" s="115">
        <v>3794.5646104948501</v>
      </c>
      <c r="M2131" s="115">
        <v>9.4368201457499197</v>
      </c>
      <c r="N2131" s="115">
        <v>1.38715865284859</v>
      </c>
      <c r="O2131" s="115">
        <v>0.37471087308180001</v>
      </c>
      <c r="P2131" s="115">
        <v>5.5080357777709997E-2</v>
      </c>
      <c r="Q2131" s="115">
        <v>150.67200563361601</v>
      </c>
      <c r="R2131" s="115">
        <v>1210</v>
      </c>
      <c r="S2131" s="115" t="s">
        <v>353</v>
      </c>
      <c r="T2131" s="115">
        <v>1210</v>
      </c>
      <c r="U2131" s="115" t="s">
        <v>352</v>
      </c>
      <c r="V2131" s="115" t="s">
        <v>350</v>
      </c>
      <c r="Z2131" s="115">
        <v>0</v>
      </c>
      <c r="AA2131" s="115">
        <v>1</v>
      </c>
      <c r="AB2131" s="115">
        <v>0.37471087308180001</v>
      </c>
      <c r="AC2131" s="115">
        <v>5.5080357777709997E-2</v>
      </c>
      <c r="AD2131" s="115">
        <v>150.67200563361499</v>
      </c>
      <c r="AF2131" s="115">
        <v>-1</v>
      </c>
      <c r="AG2131" s="115">
        <v>-1</v>
      </c>
      <c r="AH2131" s="115">
        <v>-1</v>
      </c>
      <c r="AI2131" s="115">
        <v>-1</v>
      </c>
      <c r="AJ2131" s="115">
        <v>0</v>
      </c>
      <c r="AM2131" s="115" t="s">
        <v>348</v>
      </c>
      <c r="AN2131" s="115">
        <v>-1</v>
      </c>
      <c r="AQ2131" s="115">
        <v>610</v>
      </c>
      <c r="AR2131" s="115" t="s">
        <v>251</v>
      </c>
      <c r="AS2131" s="115" t="s">
        <v>363</v>
      </c>
      <c r="AT2131" s="115" t="s">
        <v>296</v>
      </c>
      <c r="AV2131" s="115">
        <v>82.022058267175197</v>
      </c>
      <c r="AW2131" s="115">
        <v>0.12219951799999999</v>
      </c>
    </row>
    <row r="2132" spans="1:49" x14ac:dyDescent="0.25">
      <c r="A2132" s="117">
        <v>230000</v>
      </c>
      <c r="B2132" s="117">
        <v>900000</v>
      </c>
      <c r="C2132" s="117">
        <v>900000</v>
      </c>
      <c r="D2132" s="115" t="s">
        <v>342</v>
      </c>
      <c r="E2132" s="115" t="s">
        <v>13</v>
      </c>
      <c r="F2132" s="115" t="s">
        <v>343</v>
      </c>
      <c r="G2132" s="115" t="s">
        <v>344</v>
      </c>
      <c r="H2132" s="115">
        <v>0.56000000000000005</v>
      </c>
      <c r="I2132" s="115">
        <v>0.48</v>
      </c>
      <c r="J2132" s="115" t="s">
        <v>350</v>
      </c>
      <c r="K2132" s="115">
        <v>1.437872106494E-2</v>
      </c>
      <c r="L2132" s="115">
        <v>3794.5646104948501</v>
      </c>
      <c r="M2132" s="115">
        <v>9.4368201457499197</v>
      </c>
      <c r="N2132" s="115">
        <v>1.38715865284859</v>
      </c>
      <c r="O2132" s="115">
        <v>0.13568940461580001</v>
      </c>
      <c r="P2132" s="115">
        <v>1.9945567342129999E-2</v>
      </c>
      <c r="Q2132" s="115">
        <v>54.560986097220997</v>
      </c>
      <c r="R2132" s="115">
        <v>1210</v>
      </c>
      <c r="S2132" s="115" t="s">
        <v>353</v>
      </c>
      <c r="T2132" s="115">
        <v>1210</v>
      </c>
      <c r="U2132" s="115" t="s">
        <v>352</v>
      </c>
      <c r="V2132" s="115" t="s">
        <v>350</v>
      </c>
      <c r="Z2132" s="115">
        <v>0</v>
      </c>
      <c r="AA2132" s="115">
        <v>1</v>
      </c>
      <c r="AB2132" s="115">
        <v>0.13568940461580001</v>
      </c>
      <c r="AC2132" s="115">
        <v>1.9945567342129999E-2</v>
      </c>
      <c r="AD2132" s="115">
        <v>54.5609860972191</v>
      </c>
      <c r="AF2132" s="115">
        <v>-1</v>
      </c>
      <c r="AG2132" s="115">
        <v>-1</v>
      </c>
      <c r="AH2132" s="115">
        <v>-1</v>
      </c>
      <c r="AI2132" s="115">
        <v>-1</v>
      </c>
      <c r="AJ2132" s="115">
        <v>0</v>
      </c>
      <c r="AM2132" s="115" t="s">
        <v>348</v>
      </c>
      <c r="AN2132" s="115">
        <v>-1</v>
      </c>
      <c r="AQ2132" s="115">
        <v>610</v>
      </c>
      <c r="AR2132" s="115" t="s">
        <v>251</v>
      </c>
      <c r="AS2132" s="115" t="s">
        <v>363</v>
      </c>
      <c r="AT2132" s="115" t="s">
        <v>296</v>
      </c>
      <c r="AV2132" s="115">
        <v>36.4067083127808</v>
      </c>
      <c r="AW2132" s="115">
        <v>4.4250597000000003E-2</v>
      </c>
    </row>
    <row r="2133" spans="1:49" x14ac:dyDescent="0.25">
      <c r="A2133" s="117">
        <v>230000</v>
      </c>
      <c r="B2133" s="117">
        <v>900000</v>
      </c>
      <c r="C2133" s="117">
        <v>900000</v>
      </c>
      <c r="D2133" s="115" t="s">
        <v>342</v>
      </c>
      <c r="E2133" s="115" t="s">
        <v>13</v>
      </c>
      <c r="F2133" s="115" t="s">
        <v>343</v>
      </c>
      <c r="G2133" s="115" t="s">
        <v>344</v>
      </c>
      <c r="H2133" s="115">
        <v>0.56000000000000005</v>
      </c>
      <c r="I2133" s="115">
        <v>0.48</v>
      </c>
      <c r="J2133" s="115" t="s">
        <v>350</v>
      </c>
      <c r="K2133" s="115">
        <v>3.6963928410129999E-2</v>
      </c>
      <c r="L2133" s="115">
        <v>3794.5646104948501</v>
      </c>
      <c r="M2133" s="115">
        <v>9.4368201457499197</v>
      </c>
      <c r="N2133" s="115">
        <v>1.38715865284859</v>
      </c>
      <c r="O2133" s="115">
        <v>0.34882194428683</v>
      </c>
      <c r="P2133" s="115">
        <v>5.1274833137390001E-2</v>
      </c>
      <c r="Q2133" s="115">
        <v>140.262014609971</v>
      </c>
      <c r="R2133" s="115">
        <v>1210</v>
      </c>
      <c r="S2133" s="115" t="s">
        <v>353</v>
      </c>
      <c r="T2133" s="115">
        <v>1210</v>
      </c>
      <c r="U2133" s="115" t="s">
        <v>352</v>
      </c>
      <c r="V2133" s="115" t="s">
        <v>350</v>
      </c>
      <c r="Z2133" s="115">
        <v>0</v>
      </c>
      <c r="AA2133" s="115">
        <v>1</v>
      </c>
      <c r="AB2133" s="115">
        <v>0.34882194428683</v>
      </c>
      <c r="AC2133" s="115">
        <v>5.1274833137390001E-2</v>
      </c>
      <c r="AD2133" s="115">
        <v>140.262014609972</v>
      </c>
      <c r="AF2133" s="115">
        <v>-1</v>
      </c>
      <c r="AG2133" s="115">
        <v>-1</v>
      </c>
      <c r="AH2133" s="115">
        <v>-1</v>
      </c>
      <c r="AI2133" s="115">
        <v>-1</v>
      </c>
      <c r="AJ2133" s="115">
        <v>0</v>
      </c>
      <c r="AM2133" s="115" t="s">
        <v>348</v>
      </c>
      <c r="AN2133" s="115">
        <v>-1</v>
      </c>
      <c r="AQ2133" s="115">
        <v>610</v>
      </c>
      <c r="AR2133" s="115" t="s">
        <v>251</v>
      </c>
      <c r="AS2133" s="115" t="s">
        <v>363</v>
      </c>
      <c r="AT2133" s="115" t="s">
        <v>296</v>
      </c>
      <c r="AV2133" s="115">
        <v>73.823271477137297</v>
      </c>
      <c r="AW2133" s="115">
        <v>0.1137567028</v>
      </c>
    </row>
    <row r="2134" spans="1:49" x14ac:dyDescent="0.25">
      <c r="A2134" s="117">
        <v>230000</v>
      </c>
      <c r="B2134" s="117">
        <v>900000</v>
      </c>
      <c r="C2134" s="117">
        <v>900000</v>
      </c>
      <c r="D2134" s="115" t="s">
        <v>342</v>
      </c>
      <c r="E2134" s="115" t="s">
        <v>13</v>
      </c>
      <c r="F2134" s="115" t="s">
        <v>343</v>
      </c>
      <c r="G2134" s="115" t="s">
        <v>344</v>
      </c>
      <c r="H2134" s="115">
        <v>0.56000000000000005</v>
      </c>
      <c r="I2134" s="115">
        <v>0.48</v>
      </c>
      <c r="J2134" s="115" t="s">
        <v>350</v>
      </c>
      <c r="K2134" s="115">
        <v>4.5957309930900001E-3</v>
      </c>
      <c r="L2134" s="115">
        <v>3794.5646104948501</v>
      </c>
      <c r="M2134" s="115">
        <v>9.4368201457499197</v>
      </c>
      <c r="N2134" s="115">
        <v>1.38715865284859</v>
      </c>
      <c r="O2134" s="115">
        <v>4.3369086820110002E-2</v>
      </c>
      <c r="P2134" s="115">
        <v>6.37500801324E-3</v>
      </c>
      <c r="Q2134" s="115">
        <v>17.438798185764</v>
      </c>
      <c r="R2134" s="115">
        <v>1210</v>
      </c>
      <c r="S2134" s="115" t="s">
        <v>353</v>
      </c>
      <c r="T2134" s="115">
        <v>1210</v>
      </c>
      <c r="U2134" s="115" t="s">
        <v>352</v>
      </c>
      <c r="V2134" s="115" t="s">
        <v>350</v>
      </c>
      <c r="Z2134" s="115">
        <v>0</v>
      </c>
      <c r="AA2134" s="115">
        <v>1</v>
      </c>
      <c r="AB2134" s="115">
        <v>4.3369086820110002E-2</v>
      </c>
      <c r="AC2134" s="115">
        <v>6.37500801324E-3</v>
      </c>
      <c r="AD2134" s="115">
        <v>17.438798185765901</v>
      </c>
      <c r="AF2134" s="115">
        <v>-1</v>
      </c>
      <c r="AG2134" s="115">
        <v>-1</v>
      </c>
      <c r="AH2134" s="115">
        <v>-1</v>
      </c>
      <c r="AI2134" s="115">
        <v>-1</v>
      </c>
      <c r="AJ2134" s="115">
        <v>0</v>
      </c>
      <c r="AM2134" s="115" t="s">
        <v>348</v>
      </c>
      <c r="AN2134" s="115">
        <v>-1</v>
      </c>
      <c r="AQ2134" s="115">
        <v>610</v>
      </c>
      <c r="AR2134" s="115" t="s">
        <v>251</v>
      </c>
      <c r="AS2134" s="115" t="s">
        <v>363</v>
      </c>
      <c r="AT2134" s="115" t="s">
        <v>296</v>
      </c>
      <c r="AV2134" s="115">
        <v>17.481684592229499</v>
      </c>
      <c r="AW2134" s="115">
        <v>1.4143388600000001E-2</v>
      </c>
    </row>
    <row r="2135" spans="1:49" x14ac:dyDescent="0.25">
      <c r="A2135" s="117">
        <v>230000</v>
      </c>
      <c r="B2135" s="117">
        <v>900000</v>
      </c>
      <c r="C2135" s="117">
        <v>900000</v>
      </c>
      <c r="D2135" s="115" t="s">
        <v>342</v>
      </c>
      <c r="E2135" s="115" t="s">
        <v>13</v>
      </c>
      <c r="F2135" s="115" t="s">
        <v>343</v>
      </c>
      <c r="G2135" s="115" t="s">
        <v>344</v>
      </c>
      <c r="H2135" s="115">
        <v>0.56000000000000005</v>
      </c>
      <c r="I2135" s="115">
        <v>0.48</v>
      </c>
      <c r="J2135" s="115" t="s">
        <v>350</v>
      </c>
      <c r="K2135" s="115">
        <v>6.282327371377E-2</v>
      </c>
      <c r="L2135" s="115">
        <v>3799.7516500174702</v>
      </c>
      <c r="M2135" s="115">
        <v>9.4489629962870296</v>
      </c>
      <c r="N2135" s="115">
        <v>1.38891780302922</v>
      </c>
      <c r="O2135" s="115">
        <v>0.59361478862705996</v>
      </c>
      <c r="P2135" s="115">
        <v>8.7256363305629997E-2</v>
      </c>
      <c r="Q2135" s="115">
        <v>238.71283795341199</v>
      </c>
      <c r="R2135" s="115">
        <v>1200</v>
      </c>
      <c r="S2135" s="115" t="s">
        <v>351</v>
      </c>
      <c r="T2135" s="115">
        <v>1200</v>
      </c>
      <c r="U2135" s="115" t="s">
        <v>352</v>
      </c>
      <c r="V2135" s="115" t="s">
        <v>350</v>
      </c>
      <c r="Z2135" s="115">
        <v>0</v>
      </c>
      <c r="AA2135" s="115">
        <v>1</v>
      </c>
      <c r="AB2135" s="115">
        <v>0.59361478862705996</v>
      </c>
      <c r="AC2135" s="115">
        <v>8.7256363305629997E-2</v>
      </c>
      <c r="AD2135" s="115">
        <v>719.63931721814902</v>
      </c>
      <c r="AF2135" s="115">
        <v>-1</v>
      </c>
      <c r="AG2135" s="115">
        <v>-1</v>
      </c>
      <c r="AH2135" s="115">
        <v>-1</v>
      </c>
      <c r="AI2135" s="115">
        <v>-1</v>
      </c>
      <c r="AJ2135" s="115">
        <v>0</v>
      </c>
      <c r="AM2135" s="115" t="s">
        <v>348</v>
      </c>
      <c r="AN2135" s="115">
        <v>-1</v>
      </c>
      <c r="AQ2135" s="115">
        <v>610</v>
      </c>
      <c r="AR2135" s="115" t="s">
        <v>251</v>
      </c>
      <c r="AS2135" s="115" t="s">
        <v>363</v>
      </c>
      <c r="AT2135" s="115" t="s">
        <v>296</v>
      </c>
      <c r="AV2135" s="115">
        <v>95.8345536367177</v>
      </c>
      <c r="AW2135" s="115">
        <v>0.58364908130000004</v>
      </c>
    </row>
    <row r="2136" spans="1:49" x14ac:dyDescent="0.25">
      <c r="A2136" s="117">
        <v>230000</v>
      </c>
      <c r="B2136" s="117">
        <v>900000</v>
      </c>
      <c r="C2136" s="117">
        <v>900000</v>
      </c>
      <c r="D2136" s="115" t="s">
        <v>342</v>
      </c>
      <c r="E2136" s="115" t="s">
        <v>13</v>
      </c>
      <c r="F2136" s="115" t="s">
        <v>343</v>
      </c>
      <c r="G2136" s="115" t="s">
        <v>344</v>
      </c>
      <c r="H2136" s="115">
        <v>0.56000000000000005</v>
      </c>
      <c r="I2136" s="115">
        <v>0.48</v>
      </c>
      <c r="J2136" s="115" t="s">
        <v>350</v>
      </c>
      <c r="K2136" s="115">
        <v>0.19322145500195001</v>
      </c>
      <c r="L2136" s="115">
        <v>3799.7516500174702</v>
      </c>
      <c r="M2136" s="115">
        <v>9.4489629962870296</v>
      </c>
      <c r="N2136" s="115">
        <v>1.38891780302922</v>
      </c>
      <c r="O2136" s="115">
        <v>1.82574237840219</v>
      </c>
      <c r="P2136" s="115">
        <v>0.26836871877941998</v>
      </c>
      <c r="Q2136" s="115">
        <v>734.19354246244802</v>
      </c>
      <c r="R2136" s="115">
        <v>1210</v>
      </c>
      <c r="S2136" s="115" t="s">
        <v>353</v>
      </c>
      <c r="T2136" s="115">
        <v>1210</v>
      </c>
      <c r="U2136" s="115" t="s">
        <v>352</v>
      </c>
      <c r="V2136" s="115" t="s">
        <v>350</v>
      </c>
      <c r="Z2136" s="115">
        <v>0</v>
      </c>
      <c r="AA2136" s="115">
        <v>1</v>
      </c>
      <c r="AB2136" s="115">
        <v>1.82574237840219</v>
      </c>
      <c r="AC2136" s="115">
        <v>0.26836871877941998</v>
      </c>
      <c r="AD2136" s="115">
        <v>734.37890001561505</v>
      </c>
      <c r="AF2136" s="115">
        <v>-1</v>
      </c>
      <c r="AG2136" s="115">
        <v>-1</v>
      </c>
      <c r="AH2136" s="115">
        <v>-1</v>
      </c>
      <c r="AI2136" s="115">
        <v>-1</v>
      </c>
      <c r="AJ2136" s="115">
        <v>0</v>
      </c>
      <c r="AM2136" s="115" t="s">
        <v>348</v>
      </c>
      <c r="AN2136" s="115">
        <v>-1</v>
      </c>
      <c r="AQ2136" s="115">
        <v>610</v>
      </c>
      <c r="AR2136" s="115" t="s">
        <v>251</v>
      </c>
      <c r="AS2136" s="115" t="s">
        <v>363</v>
      </c>
      <c r="AT2136" s="115" t="s">
        <v>296</v>
      </c>
      <c r="AV2136" s="115">
        <v>120.10928782965701</v>
      </c>
      <c r="AW2136" s="115">
        <v>0.59560332520000003</v>
      </c>
    </row>
    <row r="2137" spans="1:49" x14ac:dyDescent="0.25">
      <c r="A2137" s="117">
        <v>230000</v>
      </c>
      <c r="B2137" s="117">
        <v>900000</v>
      </c>
      <c r="C2137" s="117">
        <v>900000</v>
      </c>
      <c r="D2137" s="115" t="s">
        <v>342</v>
      </c>
      <c r="E2137" s="115" t="s">
        <v>13</v>
      </c>
      <c r="F2137" s="115" t="s">
        <v>343</v>
      </c>
      <c r="G2137" s="115" t="s">
        <v>344</v>
      </c>
      <c r="H2137" s="115">
        <v>0.56000000000000005</v>
      </c>
      <c r="I2137" s="115">
        <v>0.48</v>
      </c>
      <c r="J2137" s="115" t="s">
        <v>350</v>
      </c>
      <c r="K2137" s="115">
        <v>2.1308974730399999E-2</v>
      </c>
      <c r="L2137" s="115">
        <v>3785.7620292597398</v>
      </c>
      <c r="M2137" s="115">
        <v>9.4162301350361393</v>
      </c>
      <c r="N2137" s="115">
        <v>1.38417636026708</v>
      </c>
      <c r="O2137" s="115">
        <v>0.20065021000312</v>
      </c>
      <c r="P2137" s="115">
        <v>2.9495379083349999E-2</v>
      </c>
      <c r="Q2137" s="115">
        <v>80.670707416807403</v>
      </c>
      <c r="R2137" s="115">
        <v>1200</v>
      </c>
      <c r="S2137" s="115" t="s">
        <v>351</v>
      </c>
      <c r="T2137" s="115">
        <v>1200</v>
      </c>
      <c r="U2137" s="115" t="s">
        <v>352</v>
      </c>
      <c r="V2137" s="115" t="s">
        <v>350</v>
      </c>
      <c r="Z2137" s="115">
        <v>0</v>
      </c>
      <c r="AA2137" s="115">
        <v>1</v>
      </c>
      <c r="AB2137" s="115">
        <v>0.20065021000312</v>
      </c>
      <c r="AC2137" s="115">
        <v>2.9495379083349999E-2</v>
      </c>
      <c r="AD2137" s="115">
        <v>80.670707416805897</v>
      </c>
      <c r="AF2137" s="115">
        <v>-1</v>
      </c>
      <c r="AG2137" s="115">
        <v>-1</v>
      </c>
      <c r="AH2137" s="115">
        <v>-1</v>
      </c>
      <c r="AI2137" s="115">
        <v>-1</v>
      </c>
      <c r="AJ2137" s="115">
        <v>0</v>
      </c>
      <c r="AM2137" s="115" t="s">
        <v>348</v>
      </c>
      <c r="AN2137" s="115">
        <v>-1</v>
      </c>
      <c r="AQ2137" s="115">
        <v>610</v>
      </c>
      <c r="AR2137" s="115" t="s">
        <v>251</v>
      </c>
      <c r="AS2137" s="115" t="s">
        <v>363</v>
      </c>
      <c r="AT2137" s="115" t="s">
        <v>296</v>
      </c>
      <c r="AV2137" s="115">
        <v>103.36105471864001</v>
      </c>
      <c r="AW2137" s="115">
        <v>6.54263645E-2</v>
      </c>
    </row>
    <row r="2138" spans="1:49" x14ac:dyDescent="0.25">
      <c r="A2138" s="117">
        <v>230000</v>
      </c>
      <c r="B2138" s="117">
        <v>900000</v>
      </c>
      <c r="C2138" s="117">
        <v>900000</v>
      </c>
      <c r="D2138" s="115" t="s">
        <v>342</v>
      </c>
      <c r="E2138" s="115" t="s">
        <v>13</v>
      </c>
      <c r="F2138" s="115" t="s">
        <v>343</v>
      </c>
      <c r="G2138" s="115" t="s">
        <v>344</v>
      </c>
      <c r="H2138" s="115">
        <v>0.56000000000000005</v>
      </c>
      <c r="I2138" s="115">
        <v>0.48</v>
      </c>
      <c r="J2138" s="115" t="s">
        <v>350</v>
      </c>
      <c r="K2138" s="115">
        <v>6.4099747269920002E-2</v>
      </c>
      <c r="L2138" s="115">
        <v>3785.7620292597398</v>
      </c>
      <c r="M2138" s="115">
        <v>9.4162301350361393</v>
      </c>
      <c r="N2138" s="115">
        <v>1.38417636026708</v>
      </c>
      <c r="O2138" s="115">
        <v>0.60357797189125995</v>
      </c>
      <c r="P2138" s="115">
        <v>8.8725354870119996E-2</v>
      </c>
      <c r="Q2138" s="115">
        <v>242.66638929962701</v>
      </c>
      <c r="R2138" s="115">
        <v>1210</v>
      </c>
      <c r="S2138" s="115" t="s">
        <v>353</v>
      </c>
      <c r="T2138" s="115">
        <v>1210</v>
      </c>
      <c r="U2138" s="115" t="s">
        <v>352</v>
      </c>
      <c r="V2138" s="115" t="s">
        <v>350</v>
      </c>
      <c r="Z2138" s="115">
        <v>0</v>
      </c>
      <c r="AA2138" s="115">
        <v>1</v>
      </c>
      <c r="AB2138" s="115">
        <v>0.60357797189125995</v>
      </c>
      <c r="AC2138" s="115">
        <v>8.8725354870119996E-2</v>
      </c>
      <c r="AD2138" s="115">
        <v>242.66638929962599</v>
      </c>
      <c r="AF2138" s="115">
        <v>-1</v>
      </c>
      <c r="AG2138" s="115">
        <v>-1</v>
      </c>
      <c r="AH2138" s="115">
        <v>-1</v>
      </c>
      <c r="AI2138" s="115">
        <v>-1</v>
      </c>
      <c r="AJ2138" s="115">
        <v>0</v>
      </c>
      <c r="AM2138" s="115" t="s">
        <v>348</v>
      </c>
      <c r="AN2138" s="115">
        <v>-1</v>
      </c>
      <c r="AQ2138" s="115">
        <v>610</v>
      </c>
      <c r="AR2138" s="115" t="s">
        <v>251</v>
      </c>
      <c r="AS2138" s="115" t="s">
        <v>363</v>
      </c>
      <c r="AT2138" s="115" t="s">
        <v>296</v>
      </c>
      <c r="AV2138" s="115">
        <v>67.734925610675504</v>
      </c>
      <c r="AW2138" s="115">
        <v>0.19680972369999999</v>
      </c>
    </row>
    <row r="2139" spans="1:49" x14ac:dyDescent="0.25">
      <c r="A2139" s="117">
        <v>230000</v>
      </c>
      <c r="B2139" s="117">
        <v>900000</v>
      </c>
      <c r="C2139" s="117">
        <v>900000</v>
      </c>
      <c r="D2139" s="115" t="s">
        <v>342</v>
      </c>
      <c r="E2139" s="115" t="s">
        <v>13</v>
      </c>
      <c r="F2139" s="115" t="s">
        <v>343</v>
      </c>
      <c r="G2139" s="115" t="s">
        <v>344</v>
      </c>
      <c r="H2139" s="115">
        <v>0.56000000000000005</v>
      </c>
      <c r="I2139" s="115">
        <v>0.48</v>
      </c>
      <c r="J2139" s="115" t="s">
        <v>350</v>
      </c>
      <c r="K2139" s="115">
        <v>8.6239304333070005E-2</v>
      </c>
      <c r="L2139" s="115">
        <v>3785.7620292597398</v>
      </c>
      <c r="M2139" s="115">
        <v>9.4162301350361393</v>
      </c>
      <c r="N2139" s="115">
        <v>1.38417636026708</v>
      </c>
      <c r="O2139" s="115">
        <v>0.81204913628563002</v>
      </c>
      <c r="P2139" s="115">
        <v>0.11937040638371001</v>
      </c>
      <c r="Q2139" s="115">
        <v>326.48148377392198</v>
      </c>
      <c r="R2139" s="115">
        <v>1210</v>
      </c>
      <c r="S2139" s="115" t="s">
        <v>353</v>
      </c>
      <c r="T2139" s="115">
        <v>1210</v>
      </c>
      <c r="U2139" s="115" t="s">
        <v>352</v>
      </c>
      <c r="V2139" s="115" t="s">
        <v>350</v>
      </c>
      <c r="Z2139" s="115">
        <v>0</v>
      </c>
      <c r="AA2139" s="115">
        <v>1</v>
      </c>
      <c r="AB2139" s="115">
        <v>0.81204913628563002</v>
      </c>
      <c r="AC2139" s="115">
        <v>0.11937040638371001</v>
      </c>
      <c r="AD2139" s="115">
        <v>326.48148377392101</v>
      </c>
      <c r="AF2139" s="115">
        <v>-1</v>
      </c>
      <c r="AG2139" s="115">
        <v>-1</v>
      </c>
      <c r="AH2139" s="115">
        <v>-1</v>
      </c>
      <c r="AI2139" s="115">
        <v>-1</v>
      </c>
      <c r="AJ2139" s="115">
        <v>0</v>
      </c>
      <c r="AM2139" s="115" t="s">
        <v>348</v>
      </c>
      <c r="AN2139" s="115">
        <v>-1</v>
      </c>
      <c r="AQ2139" s="115">
        <v>610</v>
      </c>
      <c r="AR2139" s="115" t="s">
        <v>251</v>
      </c>
      <c r="AS2139" s="115" t="s">
        <v>363</v>
      </c>
      <c r="AT2139" s="115" t="s">
        <v>296</v>
      </c>
      <c r="AV2139" s="115">
        <v>80.806065099633699</v>
      </c>
      <c r="AW2139" s="115">
        <v>0.26478628040000002</v>
      </c>
    </row>
    <row r="2140" spans="1:49" x14ac:dyDescent="0.25">
      <c r="A2140" s="117">
        <v>230000</v>
      </c>
      <c r="B2140" s="117">
        <v>900000</v>
      </c>
      <c r="C2140" s="117">
        <v>900000</v>
      </c>
      <c r="D2140" s="115" t="s">
        <v>342</v>
      </c>
      <c r="E2140" s="115" t="s">
        <v>13</v>
      </c>
      <c r="F2140" s="115" t="s">
        <v>343</v>
      </c>
      <c r="G2140" s="115" t="s">
        <v>344</v>
      </c>
      <c r="H2140" s="115">
        <v>0.56000000000000005</v>
      </c>
      <c r="I2140" s="115">
        <v>0.48</v>
      </c>
      <c r="J2140" s="115" t="s">
        <v>350</v>
      </c>
      <c r="K2140" s="115">
        <v>0.21799684684045001</v>
      </c>
      <c r="L2140" s="115">
        <v>3785.7620292597398</v>
      </c>
      <c r="M2140" s="115">
        <v>9.4162301350361393</v>
      </c>
      <c r="N2140" s="115">
        <v>1.38417636026708</v>
      </c>
      <c r="O2140" s="115">
        <v>2.0527084785619398</v>
      </c>
      <c r="P2140" s="115">
        <v>0.30174608200932002</v>
      </c>
      <c r="Q2140" s="115">
        <v>825.28418526694202</v>
      </c>
      <c r="R2140" s="115">
        <v>1210</v>
      </c>
      <c r="S2140" s="115" t="s">
        <v>353</v>
      </c>
      <c r="T2140" s="115">
        <v>1210</v>
      </c>
      <c r="U2140" s="115" t="s">
        <v>352</v>
      </c>
      <c r="V2140" s="115" t="s">
        <v>350</v>
      </c>
      <c r="Z2140" s="115">
        <v>0</v>
      </c>
      <c r="AA2140" s="115">
        <v>1</v>
      </c>
      <c r="AB2140" s="115">
        <v>2.0527084785619398</v>
      </c>
      <c r="AC2140" s="115">
        <v>0.30174608200932002</v>
      </c>
      <c r="AD2140" s="115">
        <v>825.28418526694202</v>
      </c>
      <c r="AF2140" s="115">
        <v>-1</v>
      </c>
      <c r="AG2140" s="115">
        <v>-1</v>
      </c>
      <c r="AH2140" s="115">
        <v>-1</v>
      </c>
      <c r="AI2140" s="115">
        <v>-1</v>
      </c>
      <c r="AJ2140" s="115">
        <v>0</v>
      </c>
      <c r="AM2140" s="115" t="s">
        <v>348</v>
      </c>
      <c r="AN2140" s="115">
        <v>-1</v>
      </c>
      <c r="AQ2140" s="115">
        <v>610</v>
      </c>
      <c r="AR2140" s="115" t="s">
        <v>251</v>
      </c>
      <c r="AS2140" s="115" t="s">
        <v>363</v>
      </c>
      <c r="AT2140" s="115" t="s">
        <v>296</v>
      </c>
      <c r="AV2140" s="115">
        <v>121.154471146891</v>
      </c>
      <c r="AW2140" s="115">
        <v>0.66933023950000003</v>
      </c>
    </row>
    <row r="2141" spans="1:49" x14ac:dyDescent="0.25">
      <c r="A2141" s="117">
        <v>230000</v>
      </c>
      <c r="B2141" s="117">
        <v>900000</v>
      </c>
      <c r="C2141" s="117">
        <v>900000</v>
      </c>
      <c r="D2141" s="115" t="s">
        <v>342</v>
      </c>
      <c r="E2141" s="115" t="s">
        <v>13</v>
      </c>
      <c r="F2141" s="115" t="s">
        <v>343</v>
      </c>
      <c r="G2141" s="115" t="s">
        <v>344</v>
      </c>
      <c r="H2141" s="115">
        <v>0.56000000000000005</v>
      </c>
      <c r="I2141" s="115">
        <v>0.48</v>
      </c>
      <c r="J2141" s="115" t="s">
        <v>350</v>
      </c>
      <c r="K2141" s="115">
        <v>0.22811858042502001</v>
      </c>
      <c r="L2141" s="115">
        <v>3785.7620292597398</v>
      </c>
      <c r="M2141" s="115">
        <v>9.4162301350361393</v>
      </c>
      <c r="N2141" s="115">
        <v>1.38417636026708</v>
      </c>
      <c r="O2141" s="115">
        <v>2.1480170513597399</v>
      </c>
      <c r="P2141" s="115">
        <v>0.31575634636200001</v>
      </c>
      <c r="Q2141" s="115">
        <v>863.60265994167901</v>
      </c>
      <c r="R2141" s="115">
        <v>1210</v>
      </c>
      <c r="S2141" s="115" t="s">
        <v>353</v>
      </c>
      <c r="T2141" s="115">
        <v>1210</v>
      </c>
      <c r="U2141" s="115" t="s">
        <v>352</v>
      </c>
      <c r="V2141" s="115" t="s">
        <v>350</v>
      </c>
      <c r="Z2141" s="115">
        <v>0</v>
      </c>
      <c r="AA2141" s="115">
        <v>1</v>
      </c>
      <c r="AB2141" s="115">
        <v>2.1480170513597399</v>
      </c>
      <c r="AC2141" s="115">
        <v>0.31575634636200001</v>
      </c>
      <c r="AD2141" s="115">
        <v>863.60265994167901</v>
      </c>
      <c r="AF2141" s="115">
        <v>-1</v>
      </c>
      <c r="AG2141" s="115">
        <v>-1</v>
      </c>
      <c r="AH2141" s="115">
        <v>-1</v>
      </c>
      <c r="AI2141" s="115">
        <v>-1</v>
      </c>
      <c r="AJ2141" s="115">
        <v>0</v>
      </c>
      <c r="AM2141" s="115" t="s">
        <v>348</v>
      </c>
      <c r="AN2141" s="115">
        <v>-1</v>
      </c>
      <c r="AQ2141" s="115">
        <v>610</v>
      </c>
      <c r="AR2141" s="115" t="s">
        <v>251</v>
      </c>
      <c r="AS2141" s="115" t="s">
        <v>363</v>
      </c>
      <c r="AT2141" s="115" t="s">
        <v>296</v>
      </c>
      <c r="AV2141" s="115">
        <v>123.336232301153</v>
      </c>
      <c r="AW2141" s="115">
        <v>0.70040767230000001</v>
      </c>
    </row>
    <row r="2142" spans="1:49" x14ac:dyDescent="0.25">
      <c r="A2142" s="117">
        <v>230000</v>
      </c>
      <c r="B2142" s="117">
        <v>900000</v>
      </c>
      <c r="C2142" s="117">
        <v>900000</v>
      </c>
      <c r="D2142" s="115" t="s">
        <v>342</v>
      </c>
      <c r="E2142" s="115" t="s">
        <v>13</v>
      </c>
      <c r="F2142" s="115" t="s">
        <v>343</v>
      </c>
      <c r="G2142" s="115" t="s">
        <v>344</v>
      </c>
      <c r="H2142" s="115">
        <v>0.56000000000000005</v>
      </c>
      <c r="I2142" s="115">
        <v>0.48</v>
      </c>
      <c r="J2142" s="115" t="s">
        <v>350</v>
      </c>
      <c r="K2142" s="115">
        <v>4.7680460109360001E-2</v>
      </c>
      <c r="L2142" s="115">
        <v>3781.1267100015202</v>
      </c>
      <c r="M2142" s="115">
        <v>9.4054218749403198</v>
      </c>
      <c r="N2142" s="115">
        <v>1.3826121101408599</v>
      </c>
      <c r="O2142" s="115">
        <v>0.44845484251985002</v>
      </c>
      <c r="P2142" s="115">
        <v>6.5923581564289999E-2</v>
      </c>
      <c r="Q2142" s="115">
        <v>180.285861264685</v>
      </c>
      <c r="R2142" s="115">
        <v>1210</v>
      </c>
      <c r="S2142" s="115" t="s">
        <v>353</v>
      </c>
      <c r="T2142" s="115">
        <v>1210</v>
      </c>
      <c r="U2142" s="115" t="s">
        <v>352</v>
      </c>
      <c r="V2142" s="115" t="s">
        <v>350</v>
      </c>
      <c r="Z2142" s="115">
        <v>0</v>
      </c>
      <c r="AA2142" s="115">
        <v>1</v>
      </c>
      <c r="AB2142" s="115">
        <v>0.44845484251985002</v>
      </c>
      <c r="AC2142" s="115">
        <v>6.5923581564289999E-2</v>
      </c>
      <c r="AD2142" s="115">
        <v>180.285861264684</v>
      </c>
      <c r="AF2142" s="115">
        <v>-1</v>
      </c>
      <c r="AG2142" s="115">
        <v>-1</v>
      </c>
      <c r="AH2142" s="115">
        <v>-1</v>
      </c>
      <c r="AI2142" s="115">
        <v>-1</v>
      </c>
      <c r="AJ2142" s="115">
        <v>0</v>
      </c>
      <c r="AM2142" s="115" t="s">
        <v>348</v>
      </c>
      <c r="AN2142" s="115">
        <v>-1</v>
      </c>
      <c r="AQ2142" s="115">
        <v>610</v>
      </c>
      <c r="AR2142" s="115" t="s">
        <v>251</v>
      </c>
      <c r="AS2142" s="115" t="s">
        <v>363</v>
      </c>
      <c r="AT2142" s="115" t="s">
        <v>296</v>
      </c>
      <c r="AV2142" s="115">
        <v>69.074559127844196</v>
      </c>
      <c r="AW2142" s="115">
        <v>0.14621724350000001</v>
      </c>
    </row>
    <row r="2143" spans="1:49" x14ac:dyDescent="0.25">
      <c r="A2143" s="117">
        <v>230000</v>
      </c>
      <c r="B2143" s="117">
        <v>900000</v>
      </c>
      <c r="C2143" s="117">
        <v>900000</v>
      </c>
      <c r="D2143" s="115" t="s">
        <v>342</v>
      </c>
      <c r="E2143" s="115" t="s">
        <v>13</v>
      </c>
      <c r="F2143" s="115" t="s">
        <v>343</v>
      </c>
      <c r="G2143" s="115" t="s">
        <v>344</v>
      </c>
      <c r="H2143" s="115">
        <v>0.56000000000000005</v>
      </c>
      <c r="I2143" s="115">
        <v>0.48</v>
      </c>
      <c r="J2143" s="115" t="s">
        <v>350</v>
      </c>
      <c r="K2143" s="115">
        <v>0.25157132490688</v>
      </c>
      <c r="L2143" s="115">
        <v>3781.1267100015202</v>
      </c>
      <c r="M2143" s="115">
        <v>9.4054218749403198</v>
      </c>
      <c r="N2143" s="115">
        <v>1.3826121101408599</v>
      </c>
      <c r="O2143" s="115">
        <v>2.3661344423869202</v>
      </c>
      <c r="P2143" s="115">
        <v>0.34782556038043999</v>
      </c>
      <c r="Q2143" s="115">
        <v>951.22305607588999</v>
      </c>
      <c r="R2143" s="115">
        <v>1210</v>
      </c>
      <c r="S2143" s="115" t="s">
        <v>353</v>
      </c>
      <c r="T2143" s="115">
        <v>1210</v>
      </c>
      <c r="U2143" s="115" t="s">
        <v>352</v>
      </c>
      <c r="V2143" s="115" t="s">
        <v>350</v>
      </c>
      <c r="Z2143" s="115">
        <v>0</v>
      </c>
      <c r="AA2143" s="115">
        <v>1</v>
      </c>
      <c r="AB2143" s="115">
        <v>2.3661344423869202</v>
      </c>
      <c r="AC2143" s="115">
        <v>0.34782556038043999</v>
      </c>
      <c r="AD2143" s="115">
        <v>951.22305607588999</v>
      </c>
      <c r="AF2143" s="115">
        <v>-1</v>
      </c>
      <c r="AG2143" s="115">
        <v>-1</v>
      </c>
      <c r="AH2143" s="115">
        <v>-1</v>
      </c>
      <c r="AI2143" s="115">
        <v>-1</v>
      </c>
      <c r="AJ2143" s="115">
        <v>0</v>
      </c>
      <c r="AM2143" s="115" t="s">
        <v>348</v>
      </c>
      <c r="AN2143" s="115">
        <v>-1</v>
      </c>
      <c r="AQ2143" s="115">
        <v>610</v>
      </c>
      <c r="AR2143" s="115" t="s">
        <v>251</v>
      </c>
      <c r="AS2143" s="115" t="s">
        <v>363</v>
      </c>
      <c r="AT2143" s="115" t="s">
        <v>296</v>
      </c>
      <c r="AV2143" s="115">
        <v>129.22582791206599</v>
      </c>
      <c r="AW2143" s="115">
        <v>0.7714704429</v>
      </c>
    </row>
    <row r="2144" spans="1:49" x14ac:dyDescent="0.25">
      <c r="A2144" s="117">
        <v>230000</v>
      </c>
      <c r="B2144" s="117">
        <v>900000</v>
      </c>
      <c r="C2144" s="117">
        <v>900000</v>
      </c>
      <c r="D2144" s="115" t="s">
        <v>342</v>
      </c>
      <c r="E2144" s="115" t="s">
        <v>13</v>
      </c>
      <c r="F2144" s="115" t="s">
        <v>343</v>
      </c>
      <c r="G2144" s="115" t="s">
        <v>344</v>
      </c>
      <c r="H2144" s="115">
        <v>0.56000000000000005</v>
      </c>
      <c r="I2144" s="115">
        <v>0.48</v>
      </c>
      <c r="J2144" s="115" t="s">
        <v>350</v>
      </c>
      <c r="K2144" s="115">
        <v>3.8042881445299999E-2</v>
      </c>
      <c r="L2144" s="115">
        <v>3781.1267100015202</v>
      </c>
      <c r="M2144" s="115">
        <v>9.4054218749403198</v>
      </c>
      <c r="N2144" s="115">
        <v>1.3826121101408599</v>
      </c>
      <c r="O2144" s="115">
        <v>0.35780934933147002</v>
      </c>
      <c r="P2144" s="115">
        <v>5.2598548590930001E-2</v>
      </c>
      <c r="Q2144" s="115">
        <v>143.84495515827899</v>
      </c>
      <c r="R2144" s="115">
        <v>1210</v>
      </c>
      <c r="S2144" s="115" t="s">
        <v>353</v>
      </c>
      <c r="T2144" s="115">
        <v>1210</v>
      </c>
      <c r="U2144" s="115" t="s">
        <v>352</v>
      </c>
      <c r="V2144" s="115" t="s">
        <v>350</v>
      </c>
      <c r="Z2144" s="115">
        <v>0</v>
      </c>
      <c r="AA2144" s="115">
        <v>1</v>
      </c>
      <c r="AB2144" s="115">
        <v>0.35780934933147002</v>
      </c>
      <c r="AC2144" s="115">
        <v>5.2598548590930001E-2</v>
      </c>
      <c r="AD2144" s="115">
        <v>143.84495515827899</v>
      </c>
      <c r="AF2144" s="115">
        <v>-1</v>
      </c>
      <c r="AG2144" s="115">
        <v>-1</v>
      </c>
      <c r="AH2144" s="115">
        <v>-1</v>
      </c>
      <c r="AI2144" s="115">
        <v>-1</v>
      </c>
      <c r="AJ2144" s="115">
        <v>0</v>
      </c>
      <c r="AM2144" s="115" t="s">
        <v>348</v>
      </c>
      <c r="AN2144" s="115">
        <v>-1</v>
      </c>
      <c r="AQ2144" s="115">
        <v>610</v>
      </c>
      <c r="AR2144" s="115" t="s">
        <v>251</v>
      </c>
      <c r="AS2144" s="115" t="s">
        <v>363</v>
      </c>
      <c r="AT2144" s="115" t="s">
        <v>296</v>
      </c>
      <c r="AV2144" s="115">
        <v>65.627706221683994</v>
      </c>
      <c r="AW2144" s="115">
        <v>0.1166625751</v>
      </c>
    </row>
    <row r="2145" spans="1:49" x14ac:dyDescent="0.25">
      <c r="A2145" s="117">
        <v>230000</v>
      </c>
      <c r="B2145" s="117">
        <v>900000</v>
      </c>
      <c r="C2145" s="117">
        <v>900000</v>
      </c>
      <c r="D2145" s="115" t="s">
        <v>342</v>
      </c>
      <c r="E2145" s="115" t="s">
        <v>13</v>
      </c>
      <c r="F2145" s="115" t="s">
        <v>343</v>
      </c>
      <c r="G2145" s="115" t="s">
        <v>344</v>
      </c>
      <c r="H2145" s="115">
        <v>0.56000000000000005</v>
      </c>
      <c r="I2145" s="115">
        <v>0.48</v>
      </c>
      <c r="J2145" s="115" t="s">
        <v>350</v>
      </c>
      <c r="K2145" s="115">
        <v>3.8803431381549999E-2</v>
      </c>
      <c r="L2145" s="115">
        <v>3781.1267100015202</v>
      </c>
      <c r="M2145" s="115">
        <v>9.4054218749403198</v>
      </c>
      <c r="N2145" s="115">
        <v>1.3826121101408599</v>
      </c>
      <c r="O2145" s="115">
        <v>0.36496264233885001</v>
      </c>
      <c r="P2145" s="115">
        <v>5.365009414316E-2</v>
      </c>
      <c r="Q2145" s="115">
        <v>146.72069083651999</v>
      </c>
      <c r="R2145" s="115">
        <v>1210</v>
      </c>
      <c r="S2145" s="115" t="s">
        <v>353</v>
      </c>
      <c r="T2145" s="115">
        <v>1210</v>
      </c>
      <c r="U2145" s="115" t="s">
        <v>352</v>
      </c>
      <c r="V2145" s="115" t="s">
        <v>350</v>
      </c>
      <c r="Z2145" s="115">
        <v>0</v>
      </c>
      <c r="AA2145" s="115">
        <v>1</v>
      </c>
      <c r="AB2145" s="115">
        <v>0.36496264233885001</v>
      </c>
      <c r="AC2145" s="115">
        <v>5.365009414316E-2</v>
      </c>
      <c r="AD2145" s="115">
        <v>146.72069083652099</v>
      </c>
      <c r="AF2145" s="115">
        <v>-1</v>
      </c>
      <c r="AG2145" s="115">
        <v>-1</v>
      </c>
      <c r="AH2145" s="115">
        <v>-1</v>
      </c>
      <c r="AI2145" s="115">
        <v>-1</v>
      </c>
      <c r="AJ2145" s="115">
        <v>0</v>
      </c>
      <c r="AM2145" s="115" t="s">
        <v>348</v>
      </c>
      <c r="AN2145" s="115">
        <v>-1</v>
      </c>
      <c r="AQ2145" s="115">
        <v>610</v>
      </c>
      <c r="AR2145" s="115" t="s">
        <v>251</v>
      </c>
      <c r="AS2145" s="115" t="s">
        <v>363</v>
      </c>
      <c r="AT2145" s="115" t="s">
        <v>296</v>
      </c>
      <c r="AV2145" s="115">
        <v>69.664877748044304</v>
      </c>
      <c r="AW2145" s="115">
        <v>0.1189948831</v>
      </c>
    </row>
    <row r="2146" spans="1:49" x14ac:dyDescent="0.25">
      <c r="A2146" s="117">
        <v>230000</v>
      </c>
      <c r="B2146" s="117">
        <v>900000</v>
      </c>
      <c r="C2146" s="117">
        <v>900000</v>
      </c>
      <c r="D2146" s="115" t="s">
        <v>342</v>
      </c>
      <c r="E2146" s="115" t="s">
        <v>13</v>
      </c>
      <c r="F2146" s="115" t="s">
        <v>343</v>
      </c>
      <c r="G2146" s="115" t="s">
        <v>344</v>
      </c>
      <c r="H2146" s="115">
        <v>0.56000000000000005</v>
      </c>
      <c r="I2146" s="115">
        <v>0.48</v>
      </c>
      <c r="J2146" s="115" t="s">
        <v>350</v>
      </c>
      <c r="K2146" s="115">
        <v>2.8784698004870001E-2</v>
      </c>
      <c r="L2146" s="115">
        <v>3781.1267100015202</v>
      </c>
      <c r="M2146" s="115">
        <v>9.4054218749403198</v>
      </c>
      <c r="N2146" s="115">
        <v>1.3826121101408599</v>
      </c>
      <c r="O2146" s="115">
        <v>0.27073222827864002</v>
      </c>
      <c r="P2146" s="115">
        <v>3.9798072048290001E-2</v>
      </c>
      <c r="Q2146" s="115">
        <v>108.838590465575</v>
      </c>
      <c r="R2146" s="115">
        <v>1210</v>
      </c>
      <c r="S2146" s="115" t="s">
        <v>353</v>
      </c>
      <c r="T2146" s="115">
        <v>1210</v>
      </c>
      <c r="U2146" s="115" t="s">
        <v>352</v>
      </c>
      <c r="V2146" s="115" t="s">
        <v>350</v>
      </c>
      <c r="Z2146" s="115">
        <v>0</v>
      </c>
      <c r="AA2146" s="115">
        <v>1</v>
      </c>
      <c r="AB2146" s="115">
        <v>0.27073222827864002</v>
      </c>
      <c r="AC2146" s="115">
        <v>3.9798072048290001E-2</v>
      </c>
      <c r="AD2146" s="115">
        <v>108.838590465576</v>
      </c>
      <c r="AF2146" s="115">
        <v>-1</v>
      </c>
      <c r="AG2146" s="115">
        <v>-1</v>
      </c>
      <c r="AH2146" s="115">
        <v>-1</v>
      </c>
      <c r="AI2146" s="115">
        <v>-1</v>
      </c>
      <c r="AJ2146" s="115">
        <v>0</v>
      </c>
      <c r="AM2146" s="115" t="s">
        <v>348</v>
      </c>
      <c r="AN2146" s="115">
        <v>-1</v>
      </c>
      <c r="AQ2146" s="115">
        <v>610</v>
      </c>
      <c r="AR2146" s="115" t="s">
        <v>251</v>
      </c>
      <c r="AS2146" s="115" t="s">
        <v>363</v>
      </c>
      <c r="AT2146" s="115" t="s">
        <v>296</v>
      </c>
      <c r="AV2146" s="115">
        <v>52.354344909064601</v>
      </c>
      <c r="AW2146" s="115">
        <v>8.8271362899999997E-2</v>
      </c>
    </row>
    <row r="2147" spans="1:49" x14ac:dyDescent="0.25">
      <c r="A2147" s="117">
        <v>230000</v>
      </c>
      <c r="B2147" s="117">
        <v>900000</v>
      </c>
      <c r="C2147" s="117">
        <v>900000</v>
      </c>
      <c r="D2147" s="115" t="s">
        <v>342</v>
      </c>
      <c r="E2147" s="115" t="s">
        <v>13</v>
      </c>
      <c r="F2147" s="115" t="s">
        <v>343</v>
      </c>
      <c r="G2147" s="115" t="s">
        <v>344</v>
      </c>
      <c r="H2147" s="115">
        <v>0.56000000000000005</v>
      </c>
      <c r="I2147" s="115">
        <v>0.48</v>
      </c>
      <c r="J2147" s="115" t="s">
        <v>350</v>
      </c>
      <c r="K2147" s="115">
        <v>0.21288065791197</v>
      </c>
      <c r="L2147" s="115">
        <v>3781.1267100015202</v>
      </c>
      <c r="M2147" s="115">
        <v>9.4054218749403198</v>
      </c>
      <c r="N2147" s="115">
        <v>1.3826121101408599</v>
      </c>
      <c r="O2147" s="115">
        <v>2.00223239667694</v>
      </c>
      <c r="P2147" s="115">
        <v>0.29433137564383999</v>
      </c>
      <c r="Q2147" s="115">
        <v>804.92874167365005</v>
      </c>
      <c r="R2147" s="115">
        <v>1210</v>
      </c>
      <c r="S2147" s="115" t="s">
        <v>353</v>
      </c>
      <c r="T2147" s="115">
        <v>1210</v>
      </c>
      <c r="U2147" s="115" t="s">
        <v>352</v>
      </c>
      <c r="V2147" s="115" t="s">
        <v>350</v>
      </c>
      <c r="Z2147" s="115">
        <v>0</v>
      </c>
      <c r="AA2147" s="115">
        <v>1</v>
      </c>
      <c r="AB2147" s="115">
        <v>2.00223239667694</v>
      </c>
      <c r="AC2147" s="115">
        <v>0.29433137564383999</v>
      </c>
      <c r="AD2147" s="115">
        <v>804.92874167365005</v>
      </c>
      <c r="AF2147" s="115">
        <v>-1</v>
      </c>
      <c r="AG2147" s="115">
        <v>-1</v>
      </c>
      <c r="AH2147" s="115">
        <v>-1</v>
      </c>
      <c r="AI2147" s="115">
        <v>-1</v>
      </c>
      <c r="AJ2147" s="115">
        <v>0</v>
      </c>
      <c r="AM2147" s="115" t="s">
        <v>348</v>
      </c>
      <c r="AN2147" s="115">
        <v>-1</v>
      </c>
      <c r="AQ2147" s="115">
        <v>610</v>
      </c>
      <c r="AR2147" s="115" t="s">
        <v>251</v>
      </c>
      <c r="AS2147" s="115" t="s">
        <v>363</v>
      </c>
      <c r="AT2147" s="115" t="s">
        <v>296</v>
      </c>
      <c r="AV2147" s="115">
        <v>134.34708994734299</v>
      </c>
      <c r="AW2147" s="115">
        <v>0.65282136390000001</v>
      </c>
    </row>
    <row r="2148" spans="1:49" x14ac:dyDescent="0.25">
      <c r="A2148" s="117">
        <v>230000</v>
      </c>
      <c r="B2148" s="117">
        <v>900000</v>
      </c>
      <c r="C2148" s="117">
        <v>900000</v>
      </c>
      <c r="D2148" s="115" t="s">
        <v>342</v>
      </c>
      <c r="E2148" s="115" t="s">
        <v>13</v>
      </c>
      <c r="F2148" s="115" t="s">
        <v>343</v>
      </c>
      <c r="G2148" s="115" t="s">
        <v>344</v>
      </c>
      <c r="H2148" s="115">
        <v>0.56000000000000005</v>
      </c>
      <c r="I2148" s="115">
        <v>0.48</v>
      </c>
      <c r="J2148" s="115" t="s">
        <v>350</v>
      </c>
      <c r="K2148" s="115">
        <v>0.15341454299471999</v>
      </c>
      <c r="L2148" s="115">
        <v>3777.84785307113</v>
      </c>
      <c r="M2148" s="115">
        <v>9.3977177881112794</v>
      </c>
      <c r="N2148" s="115">
        <v>1.38149498583005</v>
      </c>
      <c r="O2148" s="115">
        <v>1.4417465796565201</v>
      </c>
      <c r="P2148" s="115">
        <v>0.21194142190061999</v>
      </c>
      <c r="Q2148" s="115">
        <v>579.57680188252505</v>
      </c>
      <c r="R2148" s="115">
        <v>1200</v>
      </c>
      <c r="S2148" s="115" t="s">
        <v>351</v>
      </c>
      <c r="T2148" s="115">
        <v>1200</v>
      </c>
      <c r="U2148" s="115" t="s">
        <v>352</v>
      </c>
      <c r="V2148" s="115" t="s">
        <v>350</v>
      </c>
      <c r="Z2148" s="115">
        <v>0</v>
      </c>
      <c r="AA2148" s="115">
        <v>1</v>
      </c>
      <c r="AB2148" s="115">
        <v>1.4417465796565201</v>
      </c>
      <c r="AC2148" s="115">
        <v>0.21194142190061999</v>
      </c>
      <c r="AD2148" s="115">
        <v>579.57680188252505</v>
      </c>
      <c r="AF2148" s="115">
        <v>-1</v>
      </c>
      <c r="AG2148" s="115">
        <v>-1</v>
      </c>
      <c r="AH2148" s="115">
        <v>-1</v>
      </c>
      <c r="AI2148" s="115">
        <v>-1</v>
      </c>
      <c r="AJ2148" s="115">
        <v>0</v>
      </c>
      <c r="AM2148" s="115" t="s">
        <v>348</v>
      </c>
      <c r="AN2148" s="115">
        <v>-1</v>
      </c>
      <c r="AQ2148" s="115">
        <v>610</v>
      </c>
      <c r="AR2148" s="115" t="s">
        <v>251</v>
      </c>
      <c r="AS2148" s="115" t="s">
        <v>363</v>
      </c>
      <c r="AT2148" s="115" t="s">
        <v>296</v>
      </c>
      <c r="AV2148" s="115">
        <v>129.80506802675001</v>
      </c>
      <c r="AW2148" s="115">
        <v>0.47005417830000001</v>
      </c>
    </row>
    <row r="2149" spans="1:49" x14ac:dyDescent="0.25">
      <c r="A2149" s="117">
        <v>230000</v>
      </c>
      <c r="B2149" s="117">
        <v>900000</v>
      </c>
      <c r="C2149" s="117">
        <v>900000</v>
      </c>
      <c r="D2149" s="115" t="s">
        <v>342</v>
      </c>
      <c r="E2149" s="115" t="s">
        <v>13</v>
      </c>
      <c r="F2149" s="115" t="s">
        <v>343</v>
      </c>
      <c r="G2149" s="115" t="s">
        <v>344</v>
      </c>
      <c r="H2149" s="115">
        <v>0.56000000000000005</v>
      </c>
      <c r="I2149" s="115">
        <v>0.48</v>
      </c>
      <c r="J2149" s="115" t="s">
        <v>350</v>
      </c>
      <c r="K2149" s="115">
        <v>2.6974285305660001E-2</v>
      </c>
      <c r="L2149" s="115">
        <v>3777.84785307113</v>
      </c>
      <c r="M2149" s="115">
        <v>9.3977177881112794</v>
      </c>
      <c r="N2149" s="115">
        <v>1.38149498583005</v>
      </c>
      <c r="O2149" s="115">
        <v>0.25349672083858998</v>
      </c>
      <c r="P2149" s="115">
        <v>3.726483989611E-2</v>
      </c>
      <c r="Q2149" s="115">
        <v>101.904745830115</v>
      </c>
      <c r="R2149" s="115">
        <v>1210</v>
      </c>
      <c r="S2149" s="115" t="s">
        <v>353</v>
      </c>
      <c r="T2149" s="115">
        <v>1210</v>
      </c>
      <c r="U2149" s="115" t="s">
        <v>352</v>
      </c>
      <c r="V2149" s="115" t="s">
        <v>350</v>
      </c>
      <c r="Z2149" s="115">
        <v>0</v>
      </c>
      <c r="AA2149" s="115">
        <v>1</v>
      </c>
      <c r="AB2149" s="115">
        <v>0.25349672083858998</v>
      </c>
      <c r="AC2149" s="115">
        <v>3.726483989611E-2</v>
      </c>
      <c r="AD2149" s="115">
        <v>101.904745830115</v>
      </c>
      <c r="AF2149" s="115">
        <v>-1</v>
      </c>
      <c r="AG2149" s="115">
        <v>-1</v>
      </c>
      <c r="AH2149" s="115">
        <v>-1</v>
      </c>
      <c r="AI2149" s="115">
        <v>-1</v>
      </c>
      <c r="AJ2149" s="115">
        <v>0</v>
      </c>
      <c r="AM2149" s="115" t="s">
        <v>348</v>
      </c>
      <c r="AN2149" s="115">
        <v>-1</v>
      </c>
      <c r="AQ2149" s="115">
        <v>610</v>
      </c>
      <c r="AR2149" s="115" t="s">
        <v>251</v>
      </c>
      <c r="AS2149" s="115" t="s">
        <v>363</v>
      </c>
      <c r="AT2149" s="115" t="s">
        <v>296</v>
      </c>
      <c r="AV2149" s="115">
        <v>62.5275323144213</v>
      </c>
      <c r="AW2149" s="115">
        <v>8.2647806800000001E-2</v>
      </c>
    </row>
    <row r="2150" spans="1:49" x14ac:dyDescent="0.25">
      <c r="A2150" s="117">
        <v>230000</v>
      </c>
      <c r="B2150" s="117">
        <v>900000</v>
      </c>
      <c r="C2150" s="117">
        <v>900000</v>
      </c>
      <c r="D2150" s="115" t="s">
        <v>342</v>
      </c>
      <c r="E2150" s="115" t="s">
        <v>13</v>
      </c>
      <c r="F2150" s="115" t="s">
        <v>343</v>
      </c>
      <c r="G2150" s="115" t="s">
        <v>344</v>
      </c>
      <c r="H2150" s="115">
        <v>0.56000000000000005</v>
      </c>
      <c r="I2150" s="115">
        <v>0.48</v>
      </c>
      <c r="J2150" s="115" t="s">
        <v>350</v>
      </c>
      <c r="K2150" s="115">
        <v>3.6589967810399998E-2</v>
      </c>
      <c r="L2150" s="115">
        <v>3777.84785307113</v>
      </c>
      <c r="M2150" s="115">
        <v>9.3977177881112794</v>
      </c>
      <c r="N2150" s="115">
        <v>1.38149498583005</v>
      </c>
      <c r="O2150" s="115">
        <v>0.34386219135829998</v>
      </c>
      <c r="P2150" s="115">
        <v>5.0548857061760002E-2</v>
      </c>
      <c r="Q2150" s="115">
        <v>138.231331336495</v>
      </c>
      <c r="R2150" s="115">
        <v>1210</v>
      </c>
      <c r="S2150" s="115" t="s">
        <v>353</v>
      </c>
      <c r="T2150" s="115">
        <v>1210</v>
      </c>
      <c r="U2150" s="115" t="s">
        <v>352</v>
      </c>
      <c r="V2150" s="115" t="s">
        <v>350</v>
      </c>
      <c r="Z2150" s="115">
        <v>0</v>
      </c>
      <c r="AA2150" s="115">
        <v>1</v>
      </c>
      <c r="AB2150" s="115">
        <v>0.34386219135829998</v>
      </c>
      <c r="AC2150" s="115">
        <v>5.0548857061760002E-2</v>
      </c>
      <c r="AD2150" s="115">
        <v>138.231331336495</v>
      </c>
      <c r="AF2150" s="115">
        <v>-1</v>
      </c>
      <c r="AG2150" s="115">
        <v>-1</v>
      </c>
      <c r="AH2150" s="115">
        <v>-1</v>
      </c>
      <c r="AI2150" s="115">
        <v>-1</v>
      </c>
      <c r="AJ2150" s="115">
        <v>0</v>
      </c>
      <c r="AM2150" s="115" t="s">
        <v>348</v>
      </c>
      <c r="AN2150" s="115">
        <v>-1</v>
      </c>
      <c r="AQ2150" s="115">
        <v>610</v>
      </c>
      <c r="AR2150" s="115" t="s">
        <v>251</v>
      </c>
      <c r="AS2150" s="115" t="s">
        <v>363</v>
      </c>
      <c r="AT2150" s="115" t="s">
        <v>296</v>
      </c>
      <c r="AV2150" s="115">
        <v>67.535725222745</v>
      </c>
      <c r="AW2150" s="115">
        <v>0.1121097578</v>
      </c>
    </row>
    <row r="2151" spans="1:49" x14ac:dyDescent="0.25">
      <c r="A2151" s="117">
        <v>230000</v>
      </c>
      <c r="B2151" s="117">
        <v>900000</v>
      </c>
      <c r="C2151" s="117">
        <v>900000</v>
      </c>
      <c r="D2151" s="115" t="s">
        <v>342</v>
      </c>
      <c r="E2151" s="115" t="s">
        <v>13</v>
      </c>
      <c r="F2151" s="115" t="s">
        <v>343</v>
      </c>
      <c r="G2151" s="115" t="s">
        <v>344</v>
      </c>
      <c r="H2151" s="115">
        <v>0.56000000000000005</v>
      </c>
      <c r="I2151" s="115">
        <v>0.48</v>
      </c>
      <c r="J2151" s="115" t="s">
        <v>350</v>
      </c>
      <c r="K2151" s="115">
        <v>5.3131605339999999E-5</v>
      </c>
      <c r="L2151" s="115">
        <v>3777.84785307113</v>
      </c>
      <c r="M2151" s="115">
        <v>9.3977177881112794</v>
      </c>
      <c r="N2151" s="115">
        <v>1.38149498583005</v>
      </c>
      <c r="O2151" s="115">
        <v>4.9931583261E-4</v>
      </c>
      <c r="P2151" s="115">
        <v>7.3401046359999997E-5</v>
      </c>
      <c r="Q2151" s="115">
        <v>0.20072312116394</v>
      </c>
      <c r="R2151" s="115">
        <v>1210</v>
      </c>
      <c r="S2151" s="115" t="s">
        <v>353</v>
      </c>
      <c r="T2151" s="115">
        <v>1210</v>
      </c>
      <c r="U2151" s="115" t="s">
        <v>352</v>
      </c>
      <c r="V2151" s="115" t="s">
        <v>350</v>
      </c>
      <c r="Z2151" s="115">
        <v>0</v>
      </c>
      <c r="AA2151" s="115">
        <v>1</v>
      </c>
      <c r="AB2151" s="115">
        <v>4.9931583261E-4</v>
      </c>
      <c r="AC2151" s="115">
        <v>7.3401046359999997E-5</v>
      </c>
      <c r="AD2151" s="115">
        <v>0.20072312116554999</v>
      </c>
      <c r="AF2151" s="115">
        <v>-1</v>
      </c>
      <c r="AG2151" s="115">
        <v>-1</v>
      </c>
      <c r="AH2151" s="115">
        <v>-1</v>
      </c>
      <c r="AI2151" s="115">
        <v>-1</v>
      </c>
      <c r="AJ2151" s="115">
        <v>0</v>
      </c>
      <c r="AM2151" s="115" t="s">
        <v>348</v>
      </c>
      <c r="AN2151" s="115">
        <v>-1</v>
      </c>
      <c r="AQ2151" s="115">
        <v>610</v>
      </c>
      <c r="AR2151" s="115" t="s">
        <v>251</v>
      </c>
      <c r="AS2151" s="115" t="s">
        <v>363</v>
      </c>
      <c r="AT2151" s="115" t="s">
        <v>296</v>
      </c>
      <c r="AV2151" s="115">
        <v>2.7250956272568798</v>
      </c>
      <c r="AW2151" s="115">
        <v>1.6279249999999999E-4</v>
      </c>
    </row>
    <row r="2152" spans="1:49" x14ac:dyDescent="0.25">
      <c r="A2152" s="117">
        <v>230000</v>
      </c>
      <c r="B2152" s="117">
        <v>900000</v>
      </c>
      <c r="C2152" s="117">
        <v>900000</v>
      </c>
      <c r="D2152" s="115" t="s">
        <v>342</v>
      </c>
      <c r="E2152" s="115" t="s">
        <v>13</v>
      </c>
      <c r="F2152" s="115" t="s">
        <v>343</v>
      </c>
      <c r="G2152" s="115" t="s">
        <v>344</v>
      </c>
      <c r="H2152" s="115">
        <v>0.56000000000000005</v>
      </c>
      <c r="I2152" s="115">
        <v>0.48</v>
      </c>
      <c r="J2152" s="115" t="s">
        <v>350</v>
      </c>
      <c r="K2152" s="115">
        <v>0.30534369105696002</v>
      </c>
      <c r="L2152" s="115">
        <v>3777.84785307113</v>
      </c>
      <c r="M2152" s="115">
        <v>9.3977177881112794</v>
      </c>
      <c r="N2152" s="115">
        <v>1.38149498583005</v>
      </c>
      <c r="O2152" s="115">
        <v>2.8695338369335701</v>
      </c>
      <c r="P2152" s="115">
        <v>0.42183077815003001</v>
      </c>
      <c r="Q2152" s="115">
        <v>1153.54200770836</v>
      </c>
      <c r="R2152" s="115">
        <v>1210</v>
      </c>
      <c r="S2152" s="115" t="s">
        <v>353</v>
      </c>
      <c r="T2152" s="115">
        <v>1210</v>
      </c>
      <c r="U2152" s="115" t="s">
        <v>352</v>
      </c>
      <c r="V2152" s="115" t="s">
        <v>350</v>
      </c>
      <c r="Z2152" s="115">
        <v>0</v>
      </c>
      <c r="AA2152" s="115">
        <v>1</v>
      </c>
      <c r="AB2152" s="115">
        <v>2.8695338369335701</v>
      </c>
      <c r="AC2152" s="115">
        <v>0.42183077815003001</v>
      </c>
      <c r="AD2152" s="115">
        <v>1153.54200770836</v>
      </c>
      <c r="AF2152" s="115">
        <v>-1</v>
      </c>
      <c r="AG2152" s="115">
        <v>-1</v>
      </c>
      <c r="AH2152" s="115">
        <v>-1</v>
      </c>
      <c r="AI2152" s="115">
        <v>-1</v>
      </c>
      <c r="AJ2152" s="115">
        <v>0</v>
      </c>
      <c r="AM2152" s="115" t="s">
        <v>348</v>
      </c>
      <c r="AN2152" s="115">
        <v>-1</v>
      </c>
      <c r="AQ2152" s="115">
        <v>610</v>
      </c>
      <c r="AR2152" s="115" t="s">
        <v>251</v>
      </c>
      <c r="AS2152" s="115" t="s">
        <v>363</v>
      </c>
      <c r="AT2152" s="115" t="s">
        <v>296</v>
      </c>
      <c r="AV2152" s="115">
        <v>137.47644100373199</v>
      </c>
      <c r="AW2152" s="115">
        <v>0.93555718389999998</v>
      </c>
    </row>
    <row r="2153" spans="1:49" x14ac:dyDescent="0.25">
      <c r="A2153" s="117">
        <v>230000</v>
      </c>
      <c r="B2153" s="117">
        <v>900000</v>
      </c>
      <c r="C2153" s="117">
        <v>900000</v>
      </c>
      <c r="D2153" s="115" t="s">
        <v>342</v>
      </c>
      <c r="E2153" s="115" t="s">
        <v>13</v>
      </c>
      <c r="F2153" s="115" t="s">
        <v>343</v>
      </c>
      <c r="G2153" s="115" t="s">
        <v>344</v>
      </c>
      <c r="H2153" s="115">
        <v>0.56000000000000005</v>
      </c>
      <c r="I2153" s="115">
        <v>0.48</v>
      </c>
      <c r="J2153" s="115" t="s">
        <v>350</v>
      </c>
      <c r="K2153" s="115">
        <v>9.536393679355E-2</v>
      </c>
      <c r="L2153" s="115">
        <v>3777.84785307113</v>
      </c>
      <c r="M2153" s="115">
        <v>9.3977177881112794</v>
      </c>
      <c r="N2153" s="115">
        <v>1.38149498583005</v>
      </c>
      <c r="O2153" s="115">
        <v>0.89620336514910004</v>
      </c>
      <c r="P2153" s="115">
        <v>0.13174480050931001</v>
      </c>
      <c r="Q2153" s="115">
        <v>360.27044387593901</v>
      </c>
      <c r="R2153" s="115">
        <v>1210</v>
      </c>
      <c r="S2153" s="115" t="s">
        <v>353</v>
      </c>
      <c r="T2153" s="115">
        <v>1210</v>
      </c>
      <c r="U2153" s="115" t="s">
        <v>352</v>
      </c>
      <c r="V2153" s="115" t="s">
        <v>350</v>
      </c>
      <c r="Z2153" s="115">
        <v>0</v>
      </c>
      <c r="AA2153" s="115">
        <v>1</v>
      </c>
      <c r="AB2153" s="115">
        <v>0.89620336514910004</v>
      </c>
      <c r="AC2153" s="115">
        <v>0.13174480050931001</v>
      </c>
      <c r="AD2153" s="115">
        <v>360.27044387593799</v>
      </c>
      <c r="AF2153" s="115">
        <v>-1</v>
      </c>
      <c r="AG2153" s="115">
        <v>-1</v>
      </c>
      <c r="AH2153" s="115">
        <v>-1</v>
      </c>
      <c r="AI2153" s="115">
        <v>-1</v>
      </c>
      <c r="AJ2153" s="115">
        <v>0</v>
      </c>
      <c r="AM2153" s="115" t="s">
        <v>348</v>
      </c>
      <c r="AN2153" s="115">
        <v>-1</v>
      </c>
      <c r="AQ2153" s="115">
        <v>610</v>
      </c>
      <c r="AR2153" s="115" t="s">
        <v>251</v>
      </c>
      <c r="AS2153" s="115" t="s">
        <v>363</v>
      </c>
      <c r="AT2153" s="115" t="s">
        <v>296</v>
      </c>
      <c r="AV2153" s="115">
        <v>92.543162924735896</v>
      </c>
      <c r="AW2153" s="115">
        <v>0.29219014100000001</v>
      </c>
    </row>
    <row r="2154" spans="1:49" x14ac:dyDescent="0.25">
      <c r="A2154" s="117">
        <v>230000</v>
      </c>
      <c r="B2154" s="117">
        <v>900000</v>
      </c>
      <c r="C2154" s="117">
        <v>900000</v>
      </c>
      <c r="D2154" s="115" t="s">
        <v>342</v>
      </c>
      <c r="E2154" s="115" t="s">
        <v>13</v>
      </c>
      <c r="F2154" s="115" t="s">
        <v>343</v>
      </c>
      <c r="G2154" s="115" t="s">
        <v>344</v>
      </c>
      <c r="H2154" s="115">
        <v>0.56000000000000005</v>
      </c>
      <c r="I2154" s="115">
        <v>0.48</v>
      </c>
      <c r="J2154" s="115" t="s">
        <v>350</v>
      </c>
      <c r="K2154" s="115">
        <v>2.3898147280000001E-5</v>
      </c>
      <c r="L2154" s="115">
        <v>3777.84785307113</v>
      </c>
      <c r="M2154" s="115">
        <v>9.3977177881112794</v>
      </c>
      <c r="N2154" s="115">
        <v>1.38149498583005</v>
      </c>
      <c r="O2154" s="115">
        <v>2.2458804384E-4</v>
      </c>
      <c r="P2154" s="115">
        <v>3.3015170640000002E-5</v>
      </c>
      <c r="Q2154" s="115">
        <v>9.0283564413009998E-2</v>
      </c>
      <c r="R2154" s="115">
        <v>1210</v>
      </c>
      <c r="S2154" s="115" t="s">
        <v>353</v>
      </c>
      <c r="T2154" s="115">
        <v>1210</v>
      </c>
      <c r="U2154" s="115" t="s">
        <v>352</v>
      </c>
      <c r="V2154" s="115" t="s">
        <v>350</v>
      </c>
      <c r="Z2154" s="115">
        <v>0</v>
      </c>
      <c r="AA2154" s="115">
        <v>1</v>
      </c>
      <c r="AB2154" s="115">
        <v>2.2458804384E-4</v>
      </c>
      <c r="AC2154" s="115">
        <v>3.3015170640000002E-5</v>
      </c>
      <c r="AD2154" s="115">
        <v>9.0283564412030004E-2</v>
      </c>
      <c r="AF2154" s="115">
        <v>-1</v>
      </c>
      <c r="AG2154" s="115">
        <v>-1</v>
      </c>
      <c r="AH2154" s="115">
        <v>-1</v>
      </c>
      <c r="AI2154" s="115">
        <v>-1</v>
      </c>
      <c r="AJ2154" s="115">
        <v>0</v>
      </c>
      <c r="AM2154" s="115" t="s">
        <v>348</v>
      </c>
      <c r="AN2154" s="115">
        <v>-1</v>
      </c>
      <c r="AQ2154" s="115">
        <v>610</v>
      </c>
      <c r="AR2154" s="115" t="s">
        <v>251</v>
      </c>
      <c r="AS2154" s="115" t="s">
        <v>363</v>
      </c>
      <c r="AT2154" s="115" t="s">
        <v>296</v>
      </c>
      <c r="AV2154" s="115">
        <v>1.80222406932608</v>
      </c>
      <c r="AW2154" s="115">
        <v>7.3222700000000006E-5</v>
      </c>
    </row>
    <row r="2155" spans="1:49" x14ac:dyDescent="0.25">
      <c r="A2155" s="117">
        <v>230000</v>
      </c>
      <c r="B2155" s="117">
        <v>900000</v>
      </c>
      <c r="C2155" s="117">
        <v>900000</v>
      </c>
      <c r="D2155" s="115" t="s">
        <v>342</v>
      </c>
      <c r="E2155" s="115" t="s">
        <v>13</v>
      </c>
      <c r="F2155" s="115" t="s">
        <v>343</v>
      </c>
      <c r="G2155" s="115" t="s">
        <v>344</v>
      </c>
      <c r="H2155" s="115">
        <v>0.56000000000000005</v>
      </c>
      <c r="I2155" s="115">
        <v>0.48</v>
      </c>
      <c r="J2155" s="115" t="s">
        <v>350</v>
      </c>
      <c r="K2155" s="115">
        <v>0.28550002305934002</v>
      </c>
      <c r="L2155" s="115">
        <v>3794.5646107775701</v>
      </c>
      <c r="M2155" s="115">
        <v>9.4368201464530195</v>
      </c>
      <c r="N2155" s="115">
        <v>1.38715865295194</v>
      </c>
      <c r="O2155" s="115">
        <v>2.6942123694192399</v>
      </c>
      <c r="P2155" s="115">
        <v>0.39603382740475002</v>
      </c>
      <c r="Q2155" s="115">
        <v>1083.3482838771699</v>
      </c>
      <c r="R2155" s="115">
        <v>1200</v>
      </c>
      <c r="S2155" s="115" t="s">
        <v>351</v>
      </c>
      <c r="T2155" s="115">
        <v>1200</v>
      </c>
      <c r="U2155" s="115" t="s">
        <v>352</v>
      </c>
      <c r="V2155" s="115" t="s">
        <v>350</v>
      </c>
      <c r="Z2155" s="115">
        <v>0</v>
      </c>
      <c r="AA2155" s="115">
        <v>1</v>
      </c>
      <c r="AB2155" s="115">
        <v>2.6942123694192399</v>
      </c>
      <c r="AC2155" s="115">
        <v>0.39603382740475002</v>
      </c>
      <c r="AD2155" s="115">
        <v>1083.3482838771699</v>
      </c>
      <c r="AF2155" s="115">
        <v>-1</v>
      </c>
      <c r="AG2155" s="115">
        <v>-1</v>
      </c>
      <c r="AH2155" s="115">
        <v>-1</v>
      </c>
      <c r="AI2155" s="115">
        <v>-1</v>
      </c>
      <c r="AJ2155" s="115">
        <v>0</v>
      </c>
      <c r="AM2155" s="115" t="s">
        <v>348</v>
      </c>
      <c r="AN2155" s="115">
        <v>-1</v>
      </c>
      <c r="AQ2155" s="115">
        <v>610</v>
      </c>
      <c r="AR2155" s="115" t="s">
        <v>251</v>
      </c>
      <c r="AS2155" s="115" t="s">
        <v>363</v>
      </c>
      <c r="AT2155" s="115" t="s">
        <v>296</v>
      </c>
      <c r="AV2155" s="115">
        <v>177.588743152619</v>
      </c>
      <c r="AW2155" s="115">
        <v>0.87862796750000005</v>
      </c>
    </row>
    <row r="2156" spans="1:49" x14ac:dyDescent="0.25">
      <c r="A2156" s="117">
        <v>230000</v>
      </c>
      <c r="B2156" s="117">
        <v>900000</v>
      </c>
      <c r="C2156" s="117">
        <v>900000</v>
      </c>
      <c r="D2156" s="115" t="s">
        <v>342</v>
      </c>
      <c r="E2156" s="115" t="s">
        <v>13</v>
      </c>
      <c r="F2156" s="115" t="s">
        <v>343</v>
      </c>
      <c r="G2156" s="115" t="s">
        <v>344</v>
      </c>
      <c r="H2156" s="115">
        <v>0.56000000000000005</v>
      </c>
      <c r="I2156" s="115">
        <v>0.48</v>
      </c>
      <c r="J2156" s="115" t="s">
        <v>350</v>
      </c>
      <c r="K2156" s="115">
        <v>4.1380745761179998E-2</v>
      </c>
      <c r="L2156" s="115">
        <v>3794.5646107775701</v>
      </c>
      <c r="M2156" s="115">
        <v>9.4368201464530195</v>
      </c>
      <c r="N2156" s="115">
        <v>1.38715865295194</v>
      </c>
      <c r="O2156" s="115">
        <v>0.39050265527439998</v>
      </c>
      <c r="P2156" s="115">
        <v>5.7401659548229997E-2</v>
      </c>
      <c r="Q2156" s="115">
        <v>157.02191343297599</v>
      </c>
      <c r="R2156" s="115">
        <v>1210</v>
      </c>
      <c r="S2156" s="115" t="s">
        <v>353</v>
      </c>
      <c r="T2156" s="115">
        <v>1210</v>
      </c>
      <c r="U2156" s="115" t="s">
        <v>352</v>
      </c>
      <c r="V2156" s="115" t="s">
        <v>350</v>
      </c>
      <c r="Z2156" s="115">
        <v>0</v>
      </c>
      <c r="AA2156" s="115">
        <v>1</v>
      </c>
      <c r="AB2156" s="115">
        <v>0.39050265527439998</v>
      </c>
      <c r="AC2156" s="115">
        <v>5.7401659548229997E-2</v>
      </c>
      <c r="AD2156" s="115">
        <v>157.02191343297699</v>
      </c>
      <c r="AF2156" s="115">
        <v>-1</v>
      </c>
      <c r="AG2156" s="115">
        <v>-1</v>
      </c>
      <c r="AH2156" s="115">
        <v>-1</v>
      </c>
      <c r="AI2156" s="115">
        <v>-1</v>
      </c>
      <c r="AJ2156" s="115">
        <v>0</v>
      </c>
      <c r="AM2156" s="115" t="s">
        <v>348</v>
      </c>
      <c r="AN2156" s="115">
        <v>-1</v>
      </c>
      <c r="AQ2156" s="115">
        <v>610</v>
      </c>
      <c r="AR2156" s="115" t="s">
        <v>251</v>
      </c>
      <c r="AS2156" s="115" t="s">
        <v>363</v>
      </c>
      <c r="AT2156" s="115" t="s">
        <v>296</v>
      </c>
      <c r="AV2156" s="115">
        <v>51.826502736783802</v>
      </c>
      <c r="AW2156" s="115">
        <v>0.12734948369999999</v>
      </c>
    </row>
    <row r="2157" spans="1:49" x14ac:dyDescent="0.25">
      <c r="A2157" s="117">
        <v>230000</v>
      </c>
      <c r="B2157" s="117">
        <v>900000</v>
      </c>
      <c r="C2157" s="117">
        <v>900000</v>
      </c>
      <c r="D2157" s="115" t="s">
        <v>342</v>
      </c>
      <c r="E2157" s="115" t="s">
        <v>13</v>
      </c>
      <c r="F2157" s="115" t="s">
        <v>343</v>
      </c>
      <c r="G2157" s="115" t="s">
        <v>344</v>
      </c>
      <c r="H2157" s="115">
        <v>0.56000000000000005</v>
      </c>
      <c r="I2157" s="115">
        <v>0.48</v>
      </c>
      <c r="J2157" s="115" t="s">
        <v>350</v>
      </c>
      <c r="K2157" s="115">
        <v>9.0952786442139999E-2</v>
      </c>
      <c r="L2157" s="115">
        <v>3794.5646107775701</v>
      </c>
      <c r="M2157" s="115">
        <v>9.4368201464530195</v>
      </c>
      <c r="N2157" s="115">
        <v>1.38715865295194</v>
      </c>
      <c r="O2157" s="115">
        <v>0.85830508747325995</v>
      </c>
      <c r="P2157" s="115">
        <v>0.12616594472331</v>
      </c>
      <c r="Q2157" s="115">
        <v>345.12622468496897</v>
      </c>
      <c r="R2157" s="115">
        <v>1210</v>
      </c>
      <c r="S2157" s="115" t="s">
        <v>353</v>
      </c>
      <c r="T2157" s="115">
        <v>1210</v>
      </c>
      <c r="U2157" s="115" t="s">
        <v>352</v>
      </c>
      <c r="V2157" s="115" t="s">
        <v>350</v>
      </c>
      <c r="Z2157" s="115">
        <v>0</v>
      </c>
      <c r="AA2157" s="115">
        <v>1</v>
      </c>
      <c r="AB2157" s="115">
        <v>0.85830508747325995</v>
      </c>
      <c r="AC2157" s="115">
        <v>0.12616594472331</v>
      </c>
      <c r="AD2157" s="115">
        <v>345.12622468496801</v>
      </c>
      <c r="AF2157" s="115">
        <v>-1</v>
      </c>
      <c r="AG2157" s="115">
        <v>-1</v>
      </c>
      <c r="AH2157" s="115">
        <v>-1</v>
      </c>
      <c r="AI2157" s="115">
        <v>-1</v>
      </c>
      <c r="AJ2157" s="115">
        <v>0</v>
      </c>
      <c r="AM2157" s="115" t="s">
        <v>348</v>
      </c>
      <c r="AN2157" s="115">
        <v>-1</v>
      </c>
      <c r="AQ2157" s="115">
        <v>610</v>
      </c>
      <c r="AR2157" s="115" t="s">
        <v>251</v>
      </c>
      <c r="AS2157" s="115" t="s">
        <v>363</v>
      </c>
      <c r="AT2157" s="115" t="s">
        <v>296</v>
      </c>
      <c r="AV2157" s="115">
        <v>108.798759552818</v>
      </c>
      <c r="AW2157" s="115">
        <v>0.27990772479999998</v>
      </c>
    </row>
    <row r="2158" spans="1:49" x14ac:dyDescent="0.25">
      <c r="A2158" s="117">
        <v>230000</v>
      </c>
      <c r="B2158" s="117">
        <v>900000</v>
      </c>
      <c r="C2158" s="117">
        <v>900000</v>
      </c>
      <c r="D2158" s="115" t="s">
        <v>342</v>
      </c>
      <c r="E2158" s="115" t="s">
        <v>13</v>
      </c>
      <c r="F2158" s="115" t="s">
        <v>343</v>
      </c>
      <c r="G2158" s="115" t="s">
        <v>344</v>
      </c>
      <c r="H2158" s="115">
        <v>0.56000000000000005</v>
      </c>
      <c r="I2158" s="115">
        <v>0.48</v>
      </c>
      <c r="J2158" s="115" t="s">
        <v>350</v>
      </c>
      <c r="K2158" s="115">
        <v>0.11640252218949</v>
      </c>
      <c r="L2158" s="115">
        <v>3794.5646107775701</v>
      </c>
      <c r="M2158" s="115">
        <v>9.4368201464530195</v>
      </c>
      <c r="N2158" s="115">
        <v>1.38715865295194</v>
      </c>
      <c r="O2158" s="115">
        <v>1.0984696664957301</v>
      </c>
      <c r="P2158" s="115">
        <v>0.16146876588058001</v>
      </c>
      <c r="Q2158" s="115">
        <v>441.69689130549301</v>
      </c>
      <c r="R2158" s="115">
        <v>1210</v>
      </c>
      <c r="S2158" s="115" t="s">
        <v>353</v>
      </c>
      <c r="T2158" s="115">
        <v>1210</v>
      </c>
      <c r="U2158" s="115" t="s">
        <v>352</v>
      </c>
      <c r="V2158" s="115" t="s">
        <v>350</v>
      </c>
      <c r="Z2158" s="115">
        <v>0</v>
      </c>
      <c r="AA2158" s="115">
        <v>1</v>
      </c>
      <c r="AB2158" s="115">
        <v>1.0984696664957301</v>
      </c>
      <c r="AC2158" s="115">
        <v>0.16146876588058001</v>
      </c>
      <c r="AD2158" s="115">
        <v>441.69689130549301</v>
      </c>
      <c r="AF2158" s="115">
        <v>-1</v>
      </c>
      <c r="AG2158" s="115">
        <v>-1</v>
      </c>
      <c r="AH2158" s="115">
        <v>-1</v>
      </c>
      <c r="AI2158" s="115">
        <v>-1</v>
      </c>
      <c r="AJ2158" s="115">
        <v>0</v>
      </c>
      <c r="AM2158" s="115" t="s">
        <v>348</v>
      </c>
      <c r="AN2158" s="115">
        <v>-1</v>
      </c>
      <c r="AQ2158" s="115">
        <v>610</v>
      </c>
      <c r="AR2158" s="115" t="s">
        <v>251</v>
      </c>
      <c r="AS2158" s="115" t="s">
        <v>363</v>
      </c>
      <c r="AT2158" s="115" t="s">
        <v>296</v>
      </c>
      <c r="AV2158" s="115">
        <v>98.586682468754702</v>
      </c>
      <c r="AW2158" s="115">
        <v>0.35822943330000001</v>
      </c>
    </row>
    <row r="2159" spans="1:49" x14ac:dyDescent="0.25">
      <c r="A2159" s="117">
        <v>230000</v>
      </c>
      <c r="B2159" s="117">
        <v>900000</v>
      </c>
      <c r="C2159" s="117">
        <v>900000</v>
      </c>
      <c r="D2159" s="115" t="s">
        <v>342</v>
      </c>
      <c r="E2159" s="115" t="s">
        <v>13</v>
      </c>
      <c r="F2159" s="115" t="s">
        <v>343</v>
      </c>
      <c r="G2159" s="115" t="s">
        <v>344</v>
      </c>
      <c r="H2159" s="115">
        <v>0.56000000000000005</v>
      </c>
      <c r="I2159" s="115">
        <v>0.48</v>
      </c>
      <c r="J2159" s="115" t="s">
        <v>350</v>
      </c>
      <c r="K2159" s="115">
        <v>8.3527376192729999E-2</v>
      </c>
      <c r="L2159" s="115">
        <v>3794.5646107775701</v>
      </c>
      <c r="M2159" s="115">
        <v>9.4368201464530195</v>
      </c>
      <c r="N2159" s="115">
        <v>1.38715865295194</v>
      </c>
      <c r="O2159" s="115">
        <v>0.78823282643595005</v>
      </c>
      <c r="P2159" s="115">
        <v>0.11586572264412</v>
      </c>
      <c r="Q2159" s="115">
        <v>316.95002573205301</v>
      </c>
      <c r="R2159" s="115">
        <v>1210</v>
      </c>
      <c r="S2159" s="115" t="s">
        <v>353</v>
      </c>
      <c r="T2159" s="115">
        <v>1210</v>
      </c>
      <c r="U2159" s="115" t="s">
        <v>352</v>
      </c>
      <c r="V2159" s="115" t="s">
        <v>350</v>
      </c>
      <c r="Z2159" s="115">
        <v>0</v>
      </c>
      <c r="AA2159" s="115">
        <v>1</v>
      </c>
      <c r="AB2159" s="115">
        <v>0.78823282643595005</v>
      </c>
      <c r="AC2159" s="115">
        <v>0.11586572264412</v>
      </c>
      <c r="AD2159" s="115">
        <v>316.95002573205198</v>
      </c>
      <c r="AF2159" s="115">
        <v>-1</v>
      </c>
      <c r="AG2159" s="115">
        <v>-1</v>
      </c>
      <c r="AH2159" s="115">
        <v>-1</v>
      </c>
      <c r="AI2159" s="115">
        <v>-1</v>
      </c>
      <c r="AJ2159" s="115">
        <v>0</v>
      </c>
      <c r="AM2159" s="115" t="s">
        <v>348</v>
      </c>
      <c r="AN2159" s="115">
        <v>-1</v>
      </c>
      <c r="AQ2159" s="115">
        <v>610</v>
      </c>
      <c r="AR2159" s="115" t="s">
        <v>251</v>
      </c>
      <c r="AS2159" s="115" t="s">
        <v>363</v>
      </c>
      <c r="AT2159" s="115" t="s">
        <v>296</v>
      </c>
      <c r="AV2159" s="115">
        <v>76.424269542066398</v>
      </c>
      <c r="AW2159" s="115">
        <v>0.25705598190000001</v>
      </c>
    </row>
    <row r="2160" spans="1:49" x14ac:dyDescent="0.25">
      <c r="A2160" s="117">
        <v>230000</v>
      </c>
      <c r="B2160" s="117">
        <v>900000</v>
      </c>
      <c r="C2160" s="117">
        <v>900000</v>
      </c>
      <c r="D2160" s="115" t="s">
        <v>342</v>
      </c>
      <c r="E2160" s="115" t="s">
        <v>13</v>
      </c>
      <c r="F2160" s="115" t="s">
        <v>343</v>
      </c>
      <c r="G2160" s="115" t="s">
        <v>344</v>
      </c>
      <c r="H2160" s="115">
        <v>0.56000000000000005</v>
      </c>
      <c r="I2160" s="115">
        <v>0.48</v>
      </c>
      <c r="J2160" s="115" t="s">
        <v>350</v>
      </c>
      <c r="K2160" s="115">
        <v>7.0985836571919994E-2</v>
      </c>
      <c r="L2160" s="115">
        <v>3782.2835093281101</v>
      </c>
      <c r="M2160" s="115">
        <v>9.4080905127743595</v>
      </c>
      <c r="N2160" s="115">
        <v>1.3829972926233201</v>
      </c>
      <c r="O2160" s="115">
        <v>0.66784117559366996</v>
      </c>
      <c r="P2160" s="115">
        <v>9.8173219793569994E-2</v>
      </c>
      <c r="Q2160" s="115">
        <v>268.48855906185202</v>
      </c>
      <c r="R2160" s="115">
        <v>1200</v>
      </c>
      <c r="S2160" s="115" t="s">
        <v>351</v>
      </c>
      <c r="T2160" s="115">
        <v>1200</v>
      </c>
      <c r="U2160" s="115" t="s">
        <v>352</v>
      </c>
      <c r="V2160" s="115" t="s">
        <v>350</v>
      </c>
      <c r="Z2160" s="115">
        <v>0</v>
      </c>
      <c r="AA2160" s="115">
        <v>1</v>
      </c>
      <c r="AB2160" s="115">
        <v>0.66784117559366996</v>
      </c>
      <c r="AC2160" s="115">
        <v>9.8173219793569994E-2</v>
      </c>
      <c r="AD2160" s="115">
        <v>268.48855906185202</v>
      </c>
      <c r="AF2160" s="115">
        <v>-1</v>
      </c>
      <c r="AG2160" s="115">
        <v>-1</v>
      </c>
      <c r="AH2160" s="115">
        <v>-1</v>
      </c>
      <c r="AI2160" s="115">
        <v>-1</v>
      </c>
      <c r="AJ2160" s="115">
        <v>0</v>
      </c>
      <c r="AM2160" s="115" t="s">
        <v>348</v>
      </c>
      <c r="AN2160" s="115">
        <v>-1</v>
      </c>
      <c r="AQ2160" s="115">
        <v>610</v>
      </c>
      <c r="AR2160" s="115" t="s">
        <v>251</v>
      </c>
      <c r="AS2160" s="115" t="s">
        <v>363</v>
      </c>
      <c r="AT2160" s="115" t="s">
        <v>296</v>
      </c>
      <c r="AV2160" s="115">
        <v>117.09589233070599</v>
      </c>
      <c r="AW2160" s="115">
        <v>0.21775227820000001</v>
      </c>
    </row>
    <row r="2161" spans="1:49" x14ac:dyDescent="0.25">
      <c r="A2161" s="117">
        <v>230000</v>
      </c>
      <c r="B2161" s="117">
        <v>900000</v>
      </c>
      <c r="C2161" s="117">
        <v>900000</v>
      </c>
      <c r="D2161" s="115" t="s">
        <v>342</v>
      </c>
      <c r="E2161" s="115" t="s">
        <v>13</v>
      </c>
      <c r="F2161" s="115" t="s">
        <v>343</v>
      </c>
      <c r="G2161" s="115" t="s">
        <v>344</v>
      </c>
      <c r="H2161" s="115">
        <v>0.56000000000000005</v>
      </c>
      <c r="I2161" s="115">
        <v>0.48</v>
      </c>
      <c r="J2161" s="115" t="s">
        <v>350</v>
      </c>
      <c r="K2161" s="115">
        <v>7.8869028339509997E-2</v>
      </c>
      <c r="L2161" s="115">
        <v>3782.2835093281101</v>
      </c>
      <c r="M2161" s="115">
        <v>9.4080905127743595</v>
      </c>
      <c r="N2161" s="115">
        <v>1.3829972926233201</v>
      </c>
      <c r="O2161" s="115">
        <v>0.74200695727268995</v>
      </c>
      <c r="P2161" s="115">
        <v>0.10907565266537</v>
      </c>
      <c r="Q2161" s="115">
        <v>298.30502528526699</v>
      </c>
      <c r="R2161" s="115">
        <v>1210</v>
      </c>
      <c r="S2161" s="115" t="s">
        <v>353</v>
      </c>
      <c r="T2161" s="115">
        <v>1210</v>
      </c>
      <c r="U2161" s="115" t="s">
        <v>352</v>
      </c>
      <c r="V2161" s="115" t="s">
        <v>350</v>
      </c>
      <c r="Z2161" s="115">
        <v>0</v>
      </c>
      <c r="AA2161" s="115">
        <v>1</v>
      </c>
      <c r="AB2161" s="115">
        <v>0.74200695727268995</v>
      </c>
      <c r="AC2161" s="115">
        <v>0.10907565266537</v>
      </c>
      <c r="AD2161" s="115">
        <v>298.30502528526802</v>
      </c>
      <c r="AF2161" s="115">
        <v>-1</v>
      </c>
      <c r="AG2161" s="115">
        <v>-1</v>
      </c>
      <c r="AH2161" s="115">
        <v>-1</v>
      </c>
      <c r="AI2161" s="115">
        <v>-1</v>
      </c>
      <c r="AJ2161" s="115">
        <v>0</v>
      </c>
      <c r="AM2161" s="115" t="s">
        <v>348</v>
      </c>
      <c r="AN2161" s="115">
        <v>-1</v>
      </c>
      <c r="AQ2161" s="115">
        <v>610</v>
      </c>
      <c r="AR2161" s="115" t="s">
        <v>251</v>
      </c>
      <c r="AS2161" s="115" t="s">
        <v>363</v>
      </c>
      <c r="AT2161" s="115" t="s">
        <v>296</v>
      </c>
      <c r="AV2161" s="115">
        <v>72.261440171480203</v>
      </c>
      <c r="AW2161" s="115">
        <v>0.24193432710000001</v>
      </c>
    </row>
    <row r="2162" spans="1:49" x14ac:dyDescent="0.25">
      <c r="A2162" s="117">
        <v>230000</v>
      </c>
      <c r="B2162" s="117">
        <v>900000</v>
      </c>
      <c r="C2162" s="117">
        <v>900000</v>
      </c>
      <c r="D2162" s="115" t="s">
        <v>342</v>
      </c>
      <c r="E2162" s="115" t="s">
        <v>13</v>
      </c>
      <c r="F2162" s="115" t="s">
        <v>343</v>
      </c>
      <c r="G2162" s="115" t="s">
        <v>344</v>
      </c>
      <c r="H2162" s="115">
        <v>0.56000000000000005</v>
      </c>
      <c r="I2162" s="115">
        <v>0.48</v>
      </c>
      <c r="J2162" s="115" t="s">
        <v>364</v>
      </c>
      <c r="K2162" s="115">
        <v>9.2265702481399994E-2</v>
      </c>
      <c r="L2162" s="115">
        <v>3782.2835093281101</v>
      </c>
      <c r="M2162" s="115">
        <v>9.4080905127743595</v>
      </c>
      <c r="N2162" s="115">
        <v>1.3829972926233201</v>
      </c>
      <c r="O2162" s="115">
        <v>0.86804408016979995</v>
      </c>
      <c r="P2162" s="115">
        <v>0.12760321673377001</v>
      </c>
      <c r="Q2162" s="115">
        <v>348.97504497200703</v>
      </c>
      <c r="R2162" s="115">
        <v>1210</v>
      </c>
      <c r="S2162" s="115" t="s">
        <v>353</v>
      </c>
      <c r="T2162" s="115">
        <v>1210</v>
      </c>
      <c r="U2162" s="115" t="s">
        <v>365</v>
      </c>
      <c r="V2162" s="115" t="s">
        <v>364</v>
      </c>
      <c r="Z2162" s="115">
        <v>0</v>
      </c>
      <c r="AA2162" s="115">
        <v>1</v>
      </c>
      <c r="AB2162" s="115">
        <v>0.86804408016979995</v>
      </c>
      <c r="AC2162" s="115">
        <v>0.12760321673377001</v>
      </c>
      <c r="AD2162" s="115">
        <v>348.97504497200799</v>
      </c>
      <c r="AF2162" s="115">
        <v>-1</v>
      </c>
      <c r="AG2162" s="115">
        <v>-1</v>
      </c>
      <c r="AH2162" s="115">
        <v>-1</v>
      </c>
      <c r="AI2162" s="115">
        <v>-1</v>
      </c>
      <c r="AJ2162" s="115">
        <v>0</v>
      </c>
      <c r="AM2162" s="115" t="s">
        <v>348</v>
      </c>
      <c r="AN2162" s="115">
        <v>-1</v>
      </c>
      <c r="AQ2162" s="115">
        <v>610</v>
      </c>
      <c r="AR2162" s="115" t="s">
        <v>251</v>
      </c>
      <c r="AS2162" s="115" t="s">
        <v>363</v>
      </c>
      <c r="AT2162" s="115" t="s">
        <v>296</v>
      </c>
      <c r="AV2162" s="115">
        <v>77.668618100291496</v>
      </c>
      <c r="AW2162" s="115">
        <v>0.28302923359999999</v>
      </c>
    </row>
    <row r="2163" spans="1:49" x14ac:dyDescent="0.25">
      <c r="A2163" s="117">
        <v>230000</v>
      </c>
      <c r="B2163" s="117">
        <v>900000</v>
      </c>
      <c r="C2163" s="117">
        <v>900000</v>
      </c>
      <c r="D2163" s="115" t="s">
        <v>342</v>
      </c>
      <c r="E2163" s="115" t="s">
        <v>13</v>
      </c>
      <c r="F2163" s="115" t="s">
        <v>343</v>
      </c>
      <c r="G2163" s="115" t="s">
        <v>344</v>
      </c>
      <c r="H2163" s="115">
        <v>0.56000000000000005</v>
      </c>
      <c r="I2163" s="115">
        <v>0.48</v>
      </c>
      <c r="J2163" s="115" t="s">
        <v>350</v>
      </c>
      <c r="K2163" s="115">
        <v>0.20977405337395</v>
      </c>
      <c r="L2163" s="115">
        <v>3782.2835093281101</v>
      </c>
      <c r="M2163" s="115">
        <v>9.4080905127743595</v>
      </c>
      <c r="N2163" s="115">
        <v>1.3829972926233201</v>
      </c>
      <c r="O2163" s="115">
        <v>1.9735732813736799</v>
      </c>
      <c r="P2163" s="115">
        <v>0.29011694787879</v>
      </c>
      <c r="Q2163" s="115">
        <v>793.42494276120601</v>
      </c>
      <c r="R2163" s="115">
        <v>1210</v>
      </c>
      <c r="S2163" s="115" t="s">
        <v>353</v>
      </c>
      <c r="T2163" s="115">
        <v>1210</v>
      </c>
      <c r="U2163" s="115" t="s">
        <v>352</v>
      </c>
      <c r="V2163" s="115" t="s">
        <v>350</v>
      </c>
      <c r="Z2163" s="115">
        <v>0</v>
      </c>
      <c r="AA2163" s="115">
        <v>1</v>
      </c>
      <c r="AB2163" s="115">
        <v>1.9735732813736799</v>
      </c>
      <c r="AC2163" s="115">
        <v>0.29011694787879</v>
      </c>
      <c r="AD2163" s="115">
        <v>793.42494276120601</v>
      </c>
      <c r="AF2163" s="115">
        <v>-1</v>
      </c>
      <c r="AG2163" s="115">
        <v>-1</v>
      </c>
      <c r="AH2163" s="115">
        <v>-1</v>
      </c>
      <c r="AI2163" s="115">
        <v>-1</v>
      </c>
      <c r="AJ2163" s="115">
        <v>0</v>
      </c>
      <c r="AM2163" s="115" t="s">
        <v>348</v>
      </c>
      <c r="AN2163" s="115">
        <v>-1</v>
      </c>
      <c r="AQ2163" s="115">
        <v>610</v>
      </c>
      <c r="AR2163" s="115" t="s">
        <v>251</v>
      </c>
      <c r="AS2163" s="115" t="s">
        <v>363</v>
      </c>
      <c r="AT2163" s="115" t="s">
        <v>296</v>
      </c>
      <c r="AV2163" s="115">
        <v>118.53565304183699</v>
      </c>
      <c r="AW2163" s="115">
        <v>0.64349143779999995</v>
      </c>
    </row>
    <row r="2164" spans="1:49" x14ac:dyDescent="0.25">
      <c r="A2164" s="117">
        <v>230000</v>
      </c>
      <c r="B2164" s="117">
        <v>900000</v>
      </c>
      <c r="C2164" s="117">
        <v>900000</v>
      </c>
      <c r="D2164" s="115" t="s">
        <v>342</v>
      </c>
      <c r="E2164" s="115" t="s">
        <v>13</v>
      </c>
      <c r="F2164" s="115" t="s">
        <v>343</v>
      </c>
      <c r="G2164" s="115" t="s">
        <v>344</v>
      </c>
      <c r="H2164" s="115">
        <v>0.56000000000000005</v>
      </c>
      <c r="I2164" s="115">
        <v>0.48</v>
      </c>
      <c r="J2164" s="115" t="s">
        <v>364</v>
      </c>
      <c r="K2164" s="115">
        <v>0.16586883306221001</v>
      </c>
      <c r="L2164" s="115">
        <v>3782.2835093281101</v>
      </c>
      <c r="M2164" s="115">
        <v>9.4080905127743595</v>
      </c>
      <c r="N2164" s="115">
        <v>1.3829972926233201</v>
      </c>
      <c r="O2164" s="115">
        <v>1.5605089946975399</v>
      </c>
      <c r="P2164" s="115">
        <v>0.22939614705562</v>
      </c>
      <c r="Q2164" s="115">
        <v>627.36295200269797</v>
      </c>
      <c r="R2164" s="115">
        <v>1210</v>
      </c>
      <c r="S2164" s="115" t="s">
        <v>353</v>
      </c>
      <c r="T2164" s="115">
        <v>1210</v>
      </c>
      <c r="U2164" s="115" t="s">
        <v>365</v>
      </c>
      <c r="V2164" s="115" t="s">
        <v>364</v>
      </c>
      <c r="Z2164" s="115">
        <v>0</v>
      </c>
      <c r="AA2164" s="115">
        <v>1</v>
      </c>
      <c r="AB2164" s="115">
        <v>1.5605089946975399</v>
      </c>
      <c r="AC2164" s="115">
        <v>0.22939614705562</v>
      </c>
      <c r="AD2164" s="115">
        <v>627.36295200269797</v>
      </c>
      <c r="AF2164" s="115">
        <v>-1</v>
      </c>
      <c r="AG2164" s="115">
        <v>-1</v>
      </c>
      <c r="AH2164" s="115">
        <v>-1</v>
      </c>
      <c r="AI2164" s="115">
        <v>-1</v>
      </c>
      <c r="AJ2164" s="115">
        <v>0</v>
      </c>
      <c r="AM2164" s="115" t="s">
        <v>348</v>
      </c>
      <c r="AN2164" s="115">
        <v>-1</v>
      </c>
      <c r="AQ2164" s="115">
        <v>610</v>
      </c>
      <c r="AR2164" s="115" t="s">
        <v>251</v>
      </c>
      <c r="AS2164" s="115" t="s">
        <v>363</v>
      </c>
      <c r="AT2164" s="115" t="s">
        <v>296</v>
      </c>
      <c r="AV2164" s="115">
        <v>106.236846490215</v>
      </c>
      <c r="AW2164" s="115">
        <v>0.50881018010000001</v>
      </c>
    </row>
    <row r="2165" spans="1:49" x14ac:dyDescent="0.25">
      <c r="A2165" s="117">
        <v>230000</v>
      </c>
      <c r="B2165" s="117">
        <v>900000</v>
      </c>
      <c r="C2165" s="117">
        <v>910000</v>
      </c>
      <c r="D2165" s="115" t="s">
        <v>342</v>
      </c>
      <c r="E2165" s="115" t="s">
        <v>13</v>
      </c>
      <c r="F2165" s="115" t="s">
        <v>343</v>
      </c>
      <c r="G2165" s="115" t="s">
        <v>344</v>
      </c>
      <c r="H2165" s="115">
        <v>0.56000000000000005</v>
      </c>
      <c r="I2165" s="115">
        <v>0.48</v>
      </c>
      <c r="J2165" s="115" t="s">
        <v>350</v>
      </c>
      <c r="K2165" s="115">
        <v>0.27298494951764002</v>
      </c>
      <c r="L2165" s="115">
        <v>3771.2339382851001</v>
      </c>
      <c r="M2165" s="115">
        <v>9.3822824748061002</v>
      </c>
      <c r="N2165" s="115">
        <v>1.3792605835749201</v>
      </c>
      <c r="O2165" s="115">
        <v>2.56122190774526</v>
      </c>
      <c r="P2165" s="115">
        <v>0.37651738077887997</v>
      </c>
      <c r="Q2165" s="115">
        <v>1029.4901062619999</v>
      </c>
      <c r="R2165" s="115">
        <v>1210</v>
      </c>
      <c r="S2165" s="115" t="s">
        <v>353</v>
      </c>
      <c r="T2165" s="115">
        <v>1210</v>
      </c>
      <c r="U2165" s="115" t="s">
        <v>352</v>
      </c>
      <c r="V2165" s="115" t="s">
        <v>350</v>
      </c>
      <c r="Z2165" s="115">
        <v>0</v>
      </c>
      <c r="AA2165" s="115">
        <v>1</v>
      </c>
      <c r="AB2165" s="115">
        <v>2.56122190774526</v>
      </c>
      <c r="AC2165" s="115">
        <v>0.37651738077887997</v>
      </c>
      <c r="AD2165" s="115">
        <v>1029.4901062619999</v>
      </c>
      <c r="AF2165" s="115">
        <v>-1</v>
      </c>
      <c r="AG2165" s="115">
        <v>-1</v>
      </c>
      <c r="AH2165" s="115">
        <v>-1</v>
      </c>
      <c r="AI2165" s="115">
        <v>-1</v>
      </c>
      <c r="AJ2165" s="115">
        <v>0</v>
      </c>
      <c r="AM2165" s="115" t="s">
        <v>348</v>
      </c>
      <c r="AN2165" s="115">
        <v>-1</v>
      </c>
      <c r="AQ2165" s="115">
        <v>610</v>
      </c>
      <c r="AR2165" s="115" t="s">
        <v>251</v>
      </c>
      <c r="AS2165" s="115" t="s">
        <v>363</v>
      </c>
      <c r="AT2165" s="115" t="s">
        <v>296</v>
      </c>
      <c r="AV2165" s="115">
        <v>136.95494739576699</v>
      </c>
      <c r="AW2165" s="115">
        <v>0.83494736920000001</v>
      </c>
    </row>
    <row r="2166" spans="1:49" x14ac:dyDescent="0.25">
      <c r="A2166" s="117">
        <v>230000</v>
      </c>
      <c r="B2166" s="117">
        <v>900000</v>
      </c>
      <c r="C2166" s="117">
        <v>910000</v>
      </c>
      <c r="D2166" s="115" t="s">
        <v>342</v>
      </c>
      <c r="E2166" s="115" t="s">
        <v>13</v>
      </c>
      <c r="F2166" s="115" t="s">
        <v>343</v>
      </c>
      <c r="G2166" s="115" t="s">
        <v>344</v>
      </c>
      <c r="H2166" s="115">
        <v>0.56000000000000005</v>
      </c>
      <c r="I2166" s="115">
        <v>0.48</v>
      </c>
      <c r="J2166" s="115" t="s">
        <v>350</v>
      </c>
      <c r="K2166" s="115">
        <v>0.25773768342617998</v>
      </c>
      <c r="L2166" s="115">
        <v>3771.2339382851001</v>
      </c>
      <c r="M2166" s="115">
        <v>9.3822824748061002</v>
      </c>
      <c r="N2166" s="115">
        <v>1.3792605835749201</v>
      </c>
      <c r="O2166" s="115">
        <v>2.4181677503066101</v>
      </c>
      <c r="P2166" s="115">
        <v>0.35548742765163999</v>
      </c>
      <c r="Q2166" s="115">
        <v>971.98909891180801</v>
      </c>
      <c r="R2166" s="115">
        <v>1210</v>
      </c>
      <c r="S2166" s="115" t="s">
        <v>353</v>
      </c>
      <c r="T2166" s="115">
        <v>1210</v>
      </c>
      <c r="U2166" s="115" t="s">
        <v>352</v>
      </c>
      <c r="V2166" s="115" t="s">
        <v>350</v>
      </c>
      <c r="Z2166" s="115">
        <v>0</v>
      </c>
      <c r="AA2166" s="115">
        <v>1</v>
      </c>
      <c r="AB2166" s="115">
        <v>2.4181677503066101</v>
      </c>
      <c r="AC2166" s="115">
        <v>0.35548742765163999</v>
      </c>
      <c r="AD2166" s="115">
        <v>971.98909891180801</v>
      </c>
      <c r="AF2166" s="115">
        <v>-1</v>
      </c>
      <c r="AG2166" s="115">
        <v>-1</v>
      </c>
      <c r="AH2166" s="115">
        <v>-1</v>
      </c>
      <c r="AI2166" s="115">
        <v>-1</v>
      </c>
      <c r="AJ2166" s="115">
        <v>0</v>
      </c>
      <c r="AM2166" s="115" t="s">
        <v>348</v>
      </c>
      <c r="AN2166" s="115">
        <v>-1</v>
      </c>
      <c r="AQ2166" s="115">
        <v>610</v>
      </c>
      <c r="AR2166" s="115" t="s">
        <v>251</v>
      </c>
      <c r="AS2166" s="115" t="s">
        <v>363</v>
      </c>
      <c r="AT2166" s="115" t="s">
        <v>296</v>
      </c>
      <c r="AV2166" s="115">
        <v>134.744631991651</v>
      </c>
      <c r="AW2166" s="115">
        <v>0.78831232679999996</v>
      </c>
    </row>
    <row r="2167" spans="1:49" x14ac:dyDescent="0.25">
      <c r="A2167" s="117">
        <v>230000</v>
      </c>
      <c r="B2167" s="117">
        <v>900000</v>
      </c>
      <c r="C2167" s="117">
        <v>910000</v>
      </c>
      <c r="D2167" s="115" t="s">
        <v>342</v>
      </c>
      <c r="E2167" s="115" t="s">
        <v>13</v>
      </c>
      <c r="F2167" s="115" t="s">
        <v>343</v>
      </c>
      <c r="G2167" s="115" t="s">
        <v>344</v>
      </c>
      <c r="H2167" s="115">
        <v>0.56000000000000005</v>
      </c>
      <c r="I2167" s="115">
        <v>0.48</v>
      </c>
      <c r="J2167" s="115" t="s">
        <v>350</v>
      </c>
      <c r="K2167" s="115">
        <v>8.7040820539970004E-2</v>
      </c>
      <c r="L2167" s="115">
        <v>3771.2339382851001</v>
      </c>
      <c r="M2167" s="115">
        <v>9.3822824748061002</v>
      </c>
      <c r="N2167" s="115">
        <v>1.3792605835749201</v>
      </c>
      <c r="O2167" s="115">
        <v>0.81664156514492003</v>
      </c>
      <c r="P2167" s="115">
        <v>0.1200519729328</v>
      </c>
      <c r="Q2167" s="115">
        <v>328.25129643652502</v>
      </c>
      <c r="R2167" s="115">
        <v>1210</v>
      </c>
      <c r="S2167" s="115" t="s">
        <v>353</v>
      </c>
      <c r="T2167" s="115">
        <v>1210</v>
      </c>
      <c r="U2167" s="115" t="s">
        <v>352</v>
      </c>
      <c r="V2167" s="115" t="s">
        <v>350</v>
      </c>
      <c r="Z2167" s="115">
        <v>0</v>
      </c>
      <c r="AA2167" s="115">
        <v>1</v>
      </c>
      <c r="AB2167" s="115">
        <v>0.81664156514492003</v>
      </c>
      <c r="AC2167" s="115">
        <v>0.1200519729328</v>
      </c>
      <c r="AD2167" s="115">
        <v>328.25129643652502</v>
      </c>
      <c r="AF2167" s="115">
        <v>-1</v>
      </c>
      <c r="AG2167" s="115">
        <v>-1</v>
      </c>
      <c r="AH2167" s="115">
        <v>-1</v>
      </c>
      <c r="AI2167" s="115">
        <v>-1</v>
      </c>
      <c r="AJ2167" s="115">
        <v>0</v>
      </c>
      <c r="AM2167" s="115" t="s">
        <v>348</v>
      </c>
      <c r="AN2167" s="115">
        <v>-1</v>
      </c>
      <c r="AQ2167" s="115">
        <v>610</v>
      </c>
      <c r="AR2167" s="115" t="s">
        <v>251</v>
      </c>
      <c r="AS2167" s="115" t="s">
        <v>363</v>
      </c>
      <c r="AT2167" s="115" t="s">
        <v>296</v>
      </c>
      <c r="AV2167" s="115">
        <v>112.82559325918599</v>
      </c>
      <c r="AW2167" s="115">
        <v>0.2662216516</v>
      </c>
    </row>
    <row r="2168" spans="1:49" x14ac:dyDescent="0.25">
      <c r="A2168" s="117">
        <v>230000</v>
      </c>
      <c r="B2168" s="117">
        <v>900000</v>
      </c>
      <c r="C2168" s="117">
        <v>910000</v>
      </c>
      <c r="D2168" s="115" t="s">
        <v>342</v>
      </c>
      <c r="E2168" s="115" t="s">
        <v>13</v>
      </c>
      <c r="F2168" s="115" t="s">
        <v>343</v>
      </c>
      <c r="G2168" s="115" t="s">
        <v>344</v>
      </c>
      <c r="H2168" s="115">
        <v>0.56000000000000005</v>
      </c>
      <c r="I2168" s="115">
        <v>0.48</v>
      </c>
      <c r="J2168" s="115" t="s">
        <v>350</v>
      </c>
      <c r="K2168" s="115">
        <v>3.000041077E-4</v>
      </c>
      <c r="L2168" s="115">
        <v>3775.8299616671602</v>
      </c>
      <c r="M2168" s="115">
        <v>9.3930493483585593</v>
      </c>
      <c r="N2168" s="115">
        <v>1.3808206688539399</v>
      </c>
      <c r="O2168" s="115">
        <v>2.8179533883999999E-3</v>
      </c>
      <c r="P2168" s="115">
        <v>4.1425187266000001E-4</v>
      </c>
      <c r="Q2168" s="115">
        <v>1.1327644985033101</v>
      </c>
      <c r="R2168" s="115">
        <v>1200</v>
      </c>
      <c r="S2168" s="115" t="s">
        <v>351</v>
      </c>
      <c r="T2168" s="115">
        <v>1200</v>
      </c>
      <c r="U2168" s="115" t="s">
        <v>352</v>
      </c>
      <c r="V2168" s="115" t="s">
        <v>350</v>
      </c>
      <c r="Z2168" s="115">
        <v>0</v>
      </c>
      <c r="AA2168" s="115">
        <v>1</v>
      </c>
      <c r="AB2168" s="115">
        <v>2.8179533883999999E-3</v>
      </c>
      <c r="AC2168" s="115">
        <v>4.1425187266000001E-4</v>
      </c>
      <c r="AD2168" s="115">
        <v>630.63446800765303</v>
      </c>
      <c r="AF2168" s="115">
        <v>-1</v>
      </c>
      <c r="AG2168" s="115">
        <v>-1</v>
      </c>
      <c r="AH2168" s="115">
        <v>-1</v>
      </c>
      <c r="AI2168" s="115">
        <v>-1</v>
      </c>
      <c r="AJ2168" s="115">
        <v>0</v>
      </c>
      <c r="AM2168" s="115" t="s">
        <v>348</v>
      </c>
      <c r="AN2168" s="115">
        <v>-1</v>
      </c>
      <c r="AQ2168" s="115">
        <v>610</v>
      </c>
      <c r="AR2168" s="115" t="s">
        <v>251</v>
      </c>
      <c r="AS2168" s="115" t="s">
        <v>363</v>
      </c>
      <c r="AT2168" s="115" t="s">
        <v>296</v>
      </c>
      <c r="AV2168" s="115">
        <v>17.102753499375599</v>
      </c>
      <c r="AW2168" s="115">
        <v>0.5114634777</v>
      </c>
    </row>
    <row r="2169" spans="1:49" x14ac:dyDescent="0.25">
      <c r="A2169" s="117">
        <v>230000</v>
      </c>
      <c r="B2169" s="117">
        <v>900000</v>
      </c>
      <c r="C2169" s="117">
        <v>910000</v>
      </c>
      <c r="D2169" s="115" t="s">
        <v>342</v>
      </c>
      <c r="E2169" s="115" t="s">
        <v>13</v>
      </c>
      <c r="F2169" s="115" t="s">
        <v>343</v>
      </c>
      <c r="G2169" s="115" t="s">
        <v>344</v>
      </c>
      <c r="H2169" s="115">
        <v>0.56000000000000005</v>
      </c>
      <c r="I2169" s="115">
        <v>0.48</v>
      </c>
      <c r="J2169" s="115" t="s">
        <v>350</v>
      </c>
      <c r="K2169" s="115">
        <v>7.8664456548699999E-3</v>
      </c>
      <c r="L2169" s="115">
        <v>3775.8299616671602</v>
      </c>
      <c r="M2169" s="115">
        <v>9.3930493483585593</v>
      </c>
      <c r="N2169" s="115">
        <v>1.3808206688539399</v>
      </c>
      <c r="O2169" s="115">
        <v>7.3889912232380006E-2</v>
      </c>
      <c r="P2169" s="115">
        <v>1.086215075066E-2</v>
      </c>
      <c r="Q2169" s="115">
        <v>29.702361195488301</v>
      </c>
      <c r="R2169" s="115">
        <v>1210</v>
      </c>
      <c r="S2169" s="115" t="s">
        <v>353</v>
      </c>
      <c r="T2169" s="115">
        <v>1210</v>
      </c>
      <c r="U2169" s="115" t="s">
        <v>352</v>
      </c>
      <c r="V2169" s="115" t="s">
        <v>350</v>
      </c>
      <c r="Z2169" s="115">
        <v>0</v>
      </c>
      <c r="AA2169" s="115">
        <v>1</v>
      </c>
      <c r="AB2169" s="115">
        <v>7.3889912232380006E-2</v>
      </c>
      <c r="AC2169" s="115">
        <v>1.086215075066E-2</v>
      </c>
      <c r="AD2169" s="115">
        <v>186.757881171854</v>
      </c>
      <c r="AF2169" s="115">
        <v>-1</v>
      </c>
      <c r="AG2169" s="115">
        <v>-1</v>
      </c>
      <c r="AH2169" s="115">
        <v>-1</v>
      </c>
      <c r="AI2169" s="115">
        <v>-1</v>
      </c>
      <c r="AJ2169" s="115">
        <v>0</v>
      </c>
      <c r="AM2169" s="115" t="s">
        <v>348</v>
      </c>
      <c r="AN2169" s="115">
        <v>-1</v>
      </c>
      <c r="AQ2169" s="115">
        <v>610</v>
      </c>
      <c r="AR2169" s="115" t="s">
        <v>251</v>
      </c>
      <c r="AS2169" s="115" t="s">
        <v>363</v>
      </c>
      <c r="AT2169" s="115" t="s">
        <v>296</v>
      </c>
      <c r="AV2169" s="115">
        <v>22.690527977616899</v>
      </c>
      <c r="AW2169" s="115">
        <v>0.15146624589999999</v>
      </c>
    </row>
    <row r="2170" spans="1:49" x14ac:dyDescent="0.25">
      <c r="A2170" s="117">
        <v>230000</v>
      </c>
      <c r="B2170" s="117">
        <v>900000</v>
      </c>
      <c r="C2170" s="117">
        <v>910000</v>
      </c>
      <c r="D2170" s="115" t="s">
        <v>342</v>
      </c>
      <c r="E2170" s="115" t="s">
        <v>13</v>
      </c>
      <c r="F2170" s="115" t="s">
        <v>343</v>
      </c>
      <c r="G2170" s="115" t="s">
        <v>344</v>
      </c>
      <c r="H2170" s="115">
        <v>0.56000000000000005</v>
      </c>
      <c r="I2170" s="115">
        <v>0.48</v>
      </c>
      <c r="J2170" s="115" t="s">
        <v>350</v>
      </c>
      <c r="K2170" s="115">
        <v>1.15092574637E-2</v>
      </c>
      <c r="L2170" s="115">
        <v>3775.8299616671602</v>
      </c>
      <c r="M2170" s="115">
        <v>9.3930493483585593</v>
      </c>
      <c r="N2170" s="115">
        <v>1.3808206688539399</v>
      </c>
      <c r="O2170" s="115">
        <v>0.10810702331950001</v>
      </c>
      <c r="P2170" s="115">
        <v>1.5892220589039999E-2</v>
      </c>
      <c r="Q2170" s="115">
        <v>43.456999167983597</v>
      </c>
      <c r="R2170" s="115">
        <v>1210</v>
      </c>
      <c r="S2170" s="115" t="s">
        <v>353</v>
      </c>
      <c r="T2170" s="115">
        <v>1210</v>
      </c>
      <c r="U2170" s="115" t="s">
        <v>352</v>
      </c>
      <c r="V2170" s="115" t="s">
        <v>350</v>
      </c>
      <c r="Z2170" s="115">
        <v>0</v>
      </c>
      <c r="AA2170" s="115">
        <v>1</v>
      </c>
      <c r="AB2170" s="115">
        <v>0.10810702331950001</v>
      </c>
      <c r="AC2170" s="115">
        <v>1.5892220589039999E-2</v>
      </c>
      <c r="AD2170" s="115">
        <v>47.970645080214297</v>
      </c>
      <c r="AF2170" s="115">
        <v>-1</v>
      </c>
      <c r="AG2170" s="115">
        <v>-1</v>
      </c>
      <c r="AH2170" s="115">
        <v>-1</v>
      </c>
      <c r="AI2170" s="115">
        <v>-1</v>
      </c>
      <c r="AJ2170" s="115">
        <v>0</v>
      </c>
      <c r="AM2170" s="115" t="s">
        <v>348</v>
      </c>
      <c r="AN2170" s="115">
        <v>-1</v>
      </c>
      <c r="AQ2170" s="115">
        <v>610</v>
      </c>
      <c r="AR2170" s="115" t="s">
        <v>251</v>
      </c>
      <c r="AS2170" s="115" t="s">
        <v>363</v>
      </c>
      <c r="AT2170" s="115" t="s">
        <v>296</v>
      </c>
      <c r="AV2170" s="115">
        <v>28.4059106492859</v>
      </c>
      <c r="AW2170" s="115">
        <v>3.8905632699999998E-2</v>
      </c>
    </row>
    <row r="2171" spans="1:49" x14ac:dyDescent="0.25">
      <c r="A2171" s="117">
        <v>230000</v>
      </c>
      <c r="B2171" s="117">
        <v>910000</v>
      </c>
      <c r="C2171" s="117">
        <v>910000</v>
      </c>
      <c r="D2171" s="115" t="s">
        <v>342</v>
      </c>
      <c r="E2171" s="115" t="s">
        <v>13</v>
      </c>
      <c r="F2171" s="115" t="s">
        <v>343</v>
      </c>
      <c r="G2171" s="115" t="s">
        <v>344</v>
      </c>
      <c r="H2171" s="115">
        <v>0.56000000000000005</v>
      </c>
      <c r="I2171" s="115">
        <v>0.48</v>
      </c>
      <c r="J2171" s="115" t="s">
        <v>350</v>
      </c>
      <c r="K2171" s="115">
        <v>4.9096899467520001E-2</v>
      </c>
      <c r="L2171" s="115">
        <v>3785.7620286956098</v>
      </c>
      <c r="M2171" s="115">
        <v>9.4162301336330092</v>
      </c>
      <c r="N2171" s="115">
        <v>1.3841763600608199</v>
      </c>
      <c r="O2171" s="115">
        <v>0.46230770423402001</v>
      </c>
      <c r="P2171" s="115">
        <v>6.7958767595220002E-2</v>
      </c>
      <c r="Q2171" s="115">
        <v>185.869177730827</v>
      </c>
      <c r="R2171" s="115">
        <v>1210</v>
      </c>
      <c r="S2171" s="115" t="s">
        <v>353</v>
      </c>
      <c r="T2171" s="115">
        <v>1210</v>
      </c>
      <c r="U2171" s="115" t="s">
        <v>352</v>
      </c>
      <c r="V2171" s="115" t="s">
        <v>350</v>
      </c>
      <c r="Z2171" s="115">
        <v>0</v>
      </c>
      <c r="AA2171" s="115">
        <v>1</v>
      </c>
      <c r="AB2171" s="115">
        <v>0.46230770423402001</v>
      </c>
      <c r="AC2171" s="115">
        <v>6.7958767595220002E-2</v>
      </c>
      <c r="AD2171" s="115">
        <v>185.86917773082499</v>
      </c>
      <c r="AF2171" s="115">
        <v>-1</v>
      </c>
      <c r="AG2171" s="115">
        <v>-1</v>
      </c>
      <c r="AH2171" s="115">
        <v>-1</v>
      </c>
      <c r="AI2171" s="115">
        <v>-1</v>
      </c>
      <c r="AJ2171" s="115">
        <v>0</v>
      </c>
      <c r="AM2171" s="115" t="s">
        <v>348</v>
      </c>
      <c r="AN2171" s="115">
        <v>-1</v>
      </c>
      <c r="AQ2171" s="115">
        <v>610</v>
      </c>
      <c r="AR2171" s="115" t="s">
        <v>251</v>
      </c>
      <c r="AS2171" s="115" t="s">
        <v>363</v>
      </c>
      <c r="AT2171" s="115" t="s">
        <v>296</v>
      </c>
      <c r="AV2171" s="115">
        <v>65.374579737413498</v>
      </c>
      <c r="AW2171" s="115">
        <v>0.15074548069999999</v>
      </c>
    </row>
    <row r="2172" spans="1:49" x14ac:dyDescent="0.25">
      <c r="A2172" s="117">
        <v>230000</v>
      </c>
      <c r="B2172" s="117">
        <v>910000</v>
      </c>
      <c r="C2172" s="117">
        <v>910000</v>
      </c>
      <c r="D2172" s="115" t="s">
        <v>342</v>
      </c>
      <c r="E2172" s="115" t="s">
        <v>13</v>
      </c>
      <c r="F2172" s="115" t="s">
        <v>343</v>
      </c>
      <c r="G2172" s="115" t="s">
        <v>344</v>
      </c>
      <c r="H2172" s="115">
        <v>0.56000000000000005</v>
      </c>
      <c r="I2172" s="115">
        <v>0.48</v>
      </c>
      <c r="J2172" s="115" t="s">
        <v>350</v>
      </c>
      <c r="K2172" s="115">
        <v>5.51661198851E-2</v>
      </c>
      <c r="L2172" s="115">
        <v>3785.7620286956098</v>
      </c>
      <c r="M2172" s="115">
        <v>9.4162301336330092</v>
      </c>
      <c r="N2172" s="115">
        <v>1.3841763600608199</v>
      </c>
      <c r="O2172" s="115">
        <v>0.51945688041770999</v>
      </c>
      <c r="P2172" s="115">
        <v>7.6359639021240003E-2</v>
      </c>
      <c r="Q2172" s="115">
        <v>208.84580193149301</v>
      </c>
      <c r="R2172" s="115">
        <v>1210</v>
      </c>
      <c r="S2172" s="115" t="s">
        <v>353</v>
      </c>
      <c r="T2172" s="115">
        <v>1210</v>
      </c>
      <c r="U2172" s="115" t="s">
        <v>352</v>
      </c>
      <c r="V2172" s="115" t="s">
        <v>350</v>
      </c>
      <c r="Z2172" s="115">
        <v>0</v>
      </c>
      <c r="AA2172" s="115">
        <v>1</v>
      </c>
      <c r="AB2172" s="115">
        <v>0.51945688041770999</v>
      </c>
      <c r="AC2172" s="115">
        <v>7.6359639021240003E-2</v>
      </c>
      <c r="AD2172" s="115">
        <v>208.84580193149301</v>
      </c>
      <c r="AF2172" s="115">
        <v>-1</v>
      </c>
      <c r="AG2172" s="115">
        <v>-1</v>
      </c>
      <c r="AH2172" s="115">
        <v>-1</v>
      </c>
      <c r="AI2172" s="115">
        <v>-1</v>
      </c>
      <c r="AJ2172" s="115">
        <v>0</v>
      </c>
      <c r="AM2172" s="115" t="s">
        <v>348</v>
      </c>
      <c r="AN2172" s="115">
        <v>-1</v>
      </c>
      <c r="AQ2172" s="115">
        <v>610</v>
      </c>
      <c r="AR2172" s="115" t="s">
        <v>251</v>
      </c>
      <c r="AS2172" s="115" t="s">
        <v>363</v>
      </c>
      <c r="AT2172" s="115" t="s">
        <v>296</v>
      </c>
      <c r="AV2172" s="115">
        <v>68.380204387051805</v>
      </c>
      <c r="AW2172" s="115">
        <v>0.16938021240000001</v>
      </c>
    </row>
    <row r="2173" spans="1:49" x14ac:dyDescent="0.25">
      <c r="A2173" s="117">
        <v>230000</v>
      </c>
      <c r="B2173" s="117">
        <v>910000</v>
      </c>
      <c r="C2173" s="117">
        <v>910000</v>
      </c>
      <c r="D2173" s="115" t="s">
        <v>342</v>
      </c>
      <c r="E2173" s="115" t="s">
        <v>13</v>
      </c>
      <c r="F2173" s="115" t="s">
        <v>343</v>
      </c>
      <c r="G2173" s="115" t="s">
        <v>344</v>
      </c>
      <c r="H2173" s="115">
        <v>0.56000000000000005</v>
      </c>
      <c r="I2173" s="115">
        <v>0.48</v>
      </c>
      <c r="J2173" s="115" t="s">
        <v>350</v>
      </c>
      <c r="K2173" s="115">
        <v>0.12977985300802999</v>
      </c>
      <c r="L2173" s="115">
        <v>3785.7620286956098</v>
      </c>
      <c r="M2173" s="115">
        <v>9.4162301336330092</v>
      </c>
      <c r="N2173" s="115">
        <v>1.3841763600608199</v>
      </c>
      <c r="O2173" s="115">
        <v>1.2220369626326799</v>
      </c>
      <c r="P2173" s="115">
        <v>0.17963820454588</v>
      </c>
      <c r="Q2173" s="115">
        <v>491.31563960750202</v>
      </c>
      <c r="R2173" s="115">
        <v>1210</v>
      </c>
      <c r="S2173" s="115" t="s">
        <v>353</v>
      </c>
      <c r="T2173" s="115">
        <v>1210</v>
      </c>
      <c r="U2173" s="115" t="s">
        <v>352</v>
      </c>
      <c r="V2173" s="115" t="s">
        <v>350</v>
      </c>
      <c r="Z2173" s="115">
        <v>0</v>
      </c>
      <c r="AA2173" s="115">
        <v>1</v>
      </c>
      <c r="AB2173" s="115">
        <v>1.2220369626326799</v>
      </c>
      <c r="AC2173" s="115">
        <v>0.17963820454588</v>
      </c>
      <c r="AD2173" s="115">
        <v>491.31563960750202</v>
      </c>
      <c r="AF2173" s="115">
        <v>-1</v>
      </c>
      <c r="AG2173" s="115">
        <v>-1</v>
      </c>
      <c r="AH2173" s="115">
        <v>-1</v>
      </c>
      <c r="AI2173" s="115">
        <v>-1</v>
      </c>
      <c r="AJ2173" s="115">
        <v>0</v>
      </c>
      <c r="AM2173" s="115" t="s">
        <v>348</v>
      </c>
      <c r="AN2173" s="115">
        <v>-1</v>
      </c>
      <c r="AQ2173" s="115">
        <v>610</v>
      </c>
      <c r="AR2173" s="115" t="s">
        <v>251</v>
      </c>
      <c r="AS2173" s="115" t="s">
        <v>363</v>
      </c>
      <c r="AT2173" s="115" t="s">
        <v>296</v>
      </c>
      <c r="AV2173" s="115">
        <v>91.684773176832906</v>
      </c>
      <c r="AW2173" s="115">
        <v>0.39847172720000001</v>
      </c>
    </row>
    <row r="2174" spans="1:49" x14ac:dyDescent="0.25">
      <c r="A2174" s="117">
        <v>230000</v>
      </c>
      <c r="B2174" s="117">
        <v>910000</v>
      </c>
      <c r="C2174" s="117">
        <v>910000</v>
      </c>
      <c r="D2174" s="115" t="s">
        <v>342</v>
      </c>
      <c r="E2174" s="115" t="s">
        <v>13</v>
      </c>
      <c r="F2174" s="115" t="s">
        <v>343</v>
      </c>
      <c r="G2174" s="115" t="s">
        <v>344</v>
      </c>
      <c r="H2174" s="115">
        <v>0.56000000000000005</v>
      </c>
      <c r="I2174" s="115">
        <v>0.48</v>
      </c>
      <c r="J2174" s="115" t="s">
        <v>350</v>
      </c>
      <c r="K2174" s="115">
        <v>0.15018609930353999</v>
      </c>
      <c r="L2174" s="115">
        <v>3785.7620286956098</v>
      </c>
      <c r="M2174" s="115">
        <v>9.4162301336330092</v>
      </c>
      <c r="N2174" s="115">
        <v>1.3841763600608199</v>
      </c>
      <c r="O2174" s="115">
        <v>1.41418687391483</v>
      </c>
      <c r="P2174" s="115">
        <v>0.20788404826571</v>
      </c>
      <c r="Q2174" s="115">
        <v>568.56883198126604</v>
      </c>
      <c r="R2174" s="115">
        <v>1210</v>
      </c>
      <c r="S2174" s="115" t="s">
        <v>353</v>
      </c>
      <c r="T2174" s="115">
        <v>1210</v>
      </c>
      <c r="U2174" s="115" t="s">
        <v>352</v>
      </c>
      <c r="V2174" s="115" t="s">
        <v>350</v>
      </c>
      <c r="Z2174" s="115">
        <v>0</v>
      </c>
      <c r="AA2174" s="115">
        <v>1</v>
      </c>
      <c r="AB2174" s="115">
        <v>1.41418687391483</v>
      </c>
      <c r="AC2174" s="115">
        <v>0.20788404826571</v>
      </c>
      <c r="AD2174" s="115">
        <v>568.56883198126604</v>
      </c>
      <c r="AF2174" s="115">
        <v>-1</v>
      </c>
      <c r="AG2174" s="115">
        <v>-1</v>
      </c>
      <c r="AH2174" s="115">
        <v>-1</v>
      </c>
      <c r="AI2174" s="115">
        <v>-1</v>
      </c>
      <c r="AJ2174" s="115">
        <v>0</v>
      </c>
      <c r="AM2174" s="115" t="s">
        <v>348</v>
      </c>
      <c r="AN2174" s="115">
        <v>-1</v>
      </c>
      <c r="AQ2174" s="115">
        <v>610</v>
      </c>
      <c r="AR2174" s="115" t="s">
        <v>251</v>
      </c>
      <c r="AS2174" s="115" t="s">
        <v>363</v>
      </c>
      <c r="AT2174" s="115" t="s">
        <v>296</v>
      </c>
      <c r="AV2174" s="115">
        <v>99.1318197470125</v>
      </c>
      <c r="AW2174" s="115">
        <v>0.46112638439999998</v>
      </c>
    </row>
    <row r="2175" spans="1:49" x14ac:dyDescent="0.25">
      <c r="A2175" s="117">
        <v>230000</v>
      </c>
      <c r="B2175" s="117">
        <v>910000</v>
      </c>
      <c r="C2175" s="117">
        <v>910000</v>
      </c>
      <c r="D2175" s="115" t="s">
        <v>342</v>
      </c>
      <c r="E2175" s="115" t="s">
        <v>13</v>
      </c>
      <c r="F2175" s="115" t="s">
        <v>343</v>
      </c>
      <c r="G2175" s="115" t="s">
        <v>344</v>
      </c>
      <c r="H2175" s="115">
        <v>0.56000000000000005</v>
      </c>
      <c r="I2175" s="115">
        <v>0.48</v>
      </c>
      <c r="J2175" s="115" t="s">
        <v>350</v>
      </c>
      <c r="K2175" s="115">
        <v>0.23353448211878</v>
      </c>
      <c r="L2175" s="115">
        <v>3785.7620286956098</v>
      </c>
      <c r="M2175" s="115">
        <v>9.4162301336330092</v>
      </c>
      <c r="N2175" s="115">
        <v>1.3841763600608199</v>
      </c>
      <c r="O2175" s="115">
        <v>2.1990144277692498</v>
      </c>
      <c r="P2175" s="115">
        <v>0.32325290940786</v>
      </c>
      <c r="Q2175" s="115">
        <v>884.10597479638</v>
      </c>
      <c r="R2175" s="115">
        <v>1210</v>
      </c>
      <c r="S2175" s="115" t="s">
        <v>353</v>
      </c>
      <c r="T2175" s="115">
        <v>1210</v>
      </c>
      <c r="U2175" s="115" t="s">
        <v>352</v>
      </c>
      <c r="V2175" s="115" t="s">
        <v>350</v>
      </c>
      <c r="Z2175" s="115">
        <v>0</v>
      </c>
      <c r="AA2175" s="115">
        <v>1</v>
      </c>
      <c r="AB2175" s="115">
        <v>2.1990144277692498</v>
      </c>
      <c r="AC2175" s="115">
        <v>0.32325290940786</v>
      </c>
      <c r="AD2175" s="115">
        <v>884.10597479638</v>
      </c>
      <c r="AF2175" s="115">
        <v>-1</v>
      </c>
      <c r="AG2175" s="115">
        <v>-1</v>
      </c>
      <c r="AH2175" s="115">
        <v>-1</v>
      </c>
      <c r="AI2175" s="115">
        <v>-1</v>
      </c>
      <c r="AJ2175" s="115">
        <v>0</v>
      </c>
      <c r="AM2175" s="115" t="s">
        <v>348</v>
      </c>
      <c r="AN2175" s="115">
        <v>-1</v>
      </c>
      <c r="AQ2175" s="115">
        <v>610</v>
      </c>
      <c r="AR2175" s="115" t="s">
        <v>251</v>
      </c>
      <c r="AS2175" s="115" t="s">
        <v>363</v>
      </c>
      <c r="AT2175" s="115" t="s">
        <v>296</v>
      </c>
      <c r="AV2175" s="115">
        <v>137.73766336073399</v>
      </c>
      <c r="AW2175" s="115">
        <v>0.71703647589999997</v>
      </c>
    </row>
    <row r="2176" spans="1:49" x14ac:dyDescent="0.25">
      <c r="A2176" s="117">
        <v>230000</v>
      </c>
      <c r="B2176" s="117">
        <v>910000</v>
      </c>
      <c r="C2176" s="117">
        <v>910000</v>
      </c>
      <c r="D2176" s="115" t="s">
        <v>342</v>
      </c>
      <c r="E2176" s="115" t="s">
        <v>13</v>
      </c>
      <c r="F2176" s="115" t="s">
        <v>343</v>
      </c>
      <c r="G2176" s="115" t="s">
        <v>344</v>
      </c>
      <c r="H2176" s="115">
        <v>0.56000000000000005</v>
      </c>
      <c r="I2176" s="115">
        <v>0.48</v>
      </c>
      <c r="J2176" s="115" t="s">
        <v>345</v>
      </c>
      <c r="K2176" s="115">
        <v>0.11065233456722</v>
      </c>
      <c r="L2176" s="115">
        <v>3770.0841218516098</v>
      </c>
      <c r="M2176" s="115">
        <v>9.3795555800177493</v>
      </c>
      <c r="N2176" s="115">
        <v>1.3788642621885401</v>
      </c>
      <c r="O2176" s="115">
        <v>1.0378697221319699</v>
      </c>
      <c r="P2176" s="115">
        <v>0.15257454966247</v>
      </c>
      <c r="Q2176" s="115">
        <v>417.16860959769599</v>
      </c>
      <c r="R2176" s="115">
        <v>1200</v>
      </c>
      <c r="S2176" s="115" t="s">
        <v>351</v>
      </c>
      <c r="T2176" s="115">
        <v>1200</v>
      </c>
      <c r="U2176" s="115" t="s">
        <v>347</v>
      </c>
      <c r="V2176" s="115" t="s">
        <v>345</v>
      </c>
      <c r="Z2176" s="115">
        <v>0</v>
      </c>
      <c r="AA2176" s="115">
        <v>1</v>
      </c>
      <c r="AB2176" s="115">
        <v>1.0378697221319699</v>
      </c>
      <c r="AC2176" s="115">
        <v>0.15257454966247</v>
      </c>
      <c r="AD2176" s="115">
        <v>447.72806294452801</v>
      </c>
      <c r="AF2176" s="115">
        <v>-1</v>
      </c>
      <c r="AG2176" s="115">
        <v>-1</v>
      </c>
      <c r="AH2176" s="115">
        <v>-1</v>
      </c>
      <c r="AI2176" s="115">
        <v>-1</v>
      </c>
      <c r="AJ2176" s="115">
        <v>0</v>
      </c>
      <c r="AM2176" s="115" t="s">
        <v>348</v>
      </c>
      <c r="AN2176" s="115">
        <v>-1</v>
      </c>
      <c r="AQ2176" s="115">
        <v>610</v>
      </c>
      <c r="AR2176" s="115" t="s">
        <v>251</v>
      </c>
      <c r="AS2176" s="115" t="s">
        <v>363</v>
      </c>
      <c r="AT2176" s="115" t="s">
        <v>296</v>
      </c>
      <c r="AV2176" s="115">
        <v>124.990238069537</v>
      </c>
      <c r="AW2176" s="115">
        <v>0.36312089450000001</v>
      </c>
    </row>
    <row r="2177" spans="1:49" x14ac:dyDescent="0.25">
      <c r="A2177" s="117">
        <v>230000</v>
      </c>
      <c r="B2177" s="117">
        <v>910000</v>
      </c>
      <c r="C2177" s="117">
        <v>910000</v>
      </c>
      <c r="D2177" s="115" t="s">
        <v>342</v>
      </c>
      <c r="E2177" s="115" t="s">
        <v>13</v>
      </c>
      <c r="F2177" s="115" t="s">
        <v>343</v>
      </c>
      <c r="G2177" s="115" t="s">
        <v>344</v>
      </c>
      <c r="H2177" s="115">
        <v>0.56000000000000005</v>
      </c>
      <c r="I2177" s="115">
        <v>0.48</v>
      </c>
      <c r="J2177" s="115" t="s">
        <v>350</v>
      </c>
      <c r="K2177" s="115">
        <v>2.8627191669E-4</v>
      </c>
      <c r="L2177" s="115">
        <v>3770.0841218516098</v>
      </c>
      <c r="M2177" s="115">
        <v>9.3795555800177493</v>
      </c>
      <c r="N2177" s="115">
        <v>1.3788642621885401</v>
      </c>
      <c r="O2177" s="115">
        <v>2.68510335359E-3</v>
      </c>
      <c r="P2177" s="115">
        <v>3.9473011518999999E-4</v>
      </c>
      <c r="Q2177" s="115">
        <v>1.0792692076449899</v>
      </c>
      <c r="R2177" s="115">
        <v>1210</v>
      </c>
      <c r="S2177" s="115" t="s">
        <v>353</v>
      </c>
      <c r="T2177" s="115">
        <v>1210</v>
      </c>
      <c r="U2177" s="115" t="s">
        <v>352</v>
      </c>
      <c r="V2177" s="115" t="s">
        <v>350</v>
      </c>
      <c r="Z2177" s="115">
        <v>0</v>
      </c>
      <c r="AA2177" s="115">
        <v>1</v>
      </c>
      <c r="AB2177" s="115">
        <v>2.68510335359E-3</v>
      </c>
      <c r="AC2177" s="115">
        <v>3.9473011518999999E-4</v>
      </c>
      <c r="AD2177" s="115">
        <v>1.07926920764596</v>
      </c>
      <c r="AF2177" s="115">
        <v>-1</v>
      </c>
      <c r="AG2177" s="115">
        <v>-1</v>
      </c>
      <c r="AH2177" s="115">
        <v>-1</v>
      </c>
      <c r="AI2177" s="115">
        <v>-1</v>
      </c>
      <c r="AJ2177" s="115">
        <v>0</v>
      </c>
      <c r="AM2177" s="115" t="s">
        <v>348</v>
      </c>
      <c r="AN2177" s="115">
        <v>-1</v>
      </c>
      <c r="AQ2177" s="115">
        <v>610</v>
      </c>
      <c r="AR2177" s="115" t="s">
        <v>251</v>
      </c>
      <c r="AS2177" s="115" t="s">
        <v>363</v>
      </c>
      <c r="AT2177" s="115" t="s">
        <v>296</v>
      </c>
      <c r="AV2177" s="115">
        <v>15.619585402645599</v>
      </c>
      <c r="AW2177" s="115">
        <v>8.7531969999999997E-4</v>
      </c>
    </row>
    <row r="2178" spans="1:49" x14ac:dyDescent="0.25">
      <c r="A2178" s="117">
        <v>230000</v>
      </c>
      <c r="B2178" s="117">
        <v>910000</v>
      </c>
      <c r="C2178" s="117">
        <v>910000</v>
      </c>
      <c r="D2178" s="115" t="s">
        <v>342</v>
      </c>
      <c r="E2178" s="115" t="s">
        <v>13</v>
      </c>
      <c r="F2178" s="115" t="s">
        <v>343</v>
      </c>
      <c r="G2178" s="115" t="s">
        <v>344</v>
      </c>
      <c r="H2178" s="115">
        <v>0.56000000000000005</v>
      </c>
      <c r="I2178" s="115">
        <v>0.48</v>
      </c>
      <c r="J2178" s="115" t="s">
        <v>345</v>
      </c>
      <c r="K2178" s="115">
        <v>9.3789516669000002E-4</v>
      </c>
      <c r="L2178" s="115">
        <v>3770.0841218516098</v>
      </c>
      <c r="M2178" s="115">
        <v>9.3795555800177493</v>
      </c>
      <c r="N2178" s="115">
        <v>1.3788642621885401</v>
      </c>
      <c r="O2178" s="115">
        <v>8.7970398442100001E-3</v>
      </c>
      <c r="P2178" s="115">
        <v>1.29323012703E-3</v>
      </c>
      <c r="Q2178" s="115">
        <v>3.5359436759068799</v>
      </c>
      <c r="R2178" s="115">
        <v>1210</v>
      </c>
      <c r="S2178" s="115" t="s">
        <v>353</v>
      </c>
      <c r="T2178" s="115">
        <v>1210</v>
      </c>
      <c r="U2178" s="115" t="s">
        <v>347</v>
      </c>
      <c r="V2178" s="115" t="s">
        <v>345</v>
      </c>
      <c r="Z2178" s="115">
        <v>0</v>
      </c>
      <c r="AA2178" s="115">
        <v>1</v>
      </c>
      <c r="AB2178" s="115">
        <v>8.7970398442100001E-3</v>
      </c>
      <c r="AC2178" s="115">
        <v>1.29323012703E-3</v>
      </c>
      <c r="AD2178" s="115">
        <v>3.5359436759086802</v>
      </c>
      <c r="AF2178" s="115">
        <v>-1</v>
      </c>
      <c r="AG2178" s="115">
        <v>-1</v>
      </c>
      <c r="AH2178" s="115">
        <v>-1</v>
      </c>
      <c r="AI2178" s="115">
        <v>-1</v>
      </c>
      <c r="AJ2178" s="115">
        <v>0</v>
      </c>
      <c r="AM2178" s="115" t="s">
        <v>348</v>
      </c>
      <c r="AN2178" s="115">
        <v>-1</v>
      </c>
      <c r="AQ2178" s="115">
        <v>610</v>
      </c>
      <c r="AR2178" s="115" t="s">
        <v>251</v>
      </c>
      <c r="AS2178" s="115" t="s">
        <v>363</v>
      </c>
      <c r="AT2178" s="115" t="s">
        <v>296</v>
      </c>
      <c r="AV2178" s="115">
        <v>32.237403776506902</v>
      </c>
      <c r="AW2178" s="115">
        <v>2.8677564000000001E-3</v>
      </c>
    </row>
    <row r="2179" spans="1:49" x14ac:dyDescent="0.25">
      <c r="A2179" s="117">
        <v>230000</v>
      </c>
      <c r="B2179" s="117">
        <v>910000</v>
      </c>
      <c r="C2179" s="117">
        <v>910000</v>
      </c>
      <c r="D2179" s="115" t="s">
        <v>342</v>
      </c>
      <c r="E2179" s="115" t="s">
        <v>13</v>
      </c>
      <c r="F2179" s="115" t="s">
        <v>343</v>
      </c>
      <c r="G2179" s="115" t="s">
        <v>344</v>
      </c>
      <c r="H2179" s="115">
        <v>0.56000000000000005</v>
      </c>
      <c r="I2179" s="115">
        <v>0.48</v>
      </c>
      <c r="J2179" s="115" t="s">
        <v>350</v>
      </c>
      <c r="K2179" s="115">
        <v>0.30218936511548999</v>
      </c>
      <c r="L2179" s="115">
        <v>3775.8299615265</v>
      </c>
      <c r="M2179" s="115">
        <v>9.3930493480086401</v>
      </c>
      <c r="N2179" s="115">
        <v>1.3808206688025</v>
      </c>
      <c r="O2179" s="115">
        <v>2.83847961897325</v>
      </c>
      <c r="P2179" s="115">
        <v>0.41726932124378002</v>
      </c>
      <c r="Q2179" s="115">
        <v>1141.0156588577599</v>
      </c>
      <c r="R2179" s="115">
        <v>1210</v>
      </c>
      <c r="S2179" s="115" t="s">
        <v>353</v>
      </c>
      <c r="T2179" s="115">
        <v>1210</v>
      </c>
      <c r="U2179" s="115" t="s">
        <v>352</v>
      </c>
      <c r="V2179" s="115" t="s">
        <v>350</v>
      </c>
      <c r="Z2179" s="115">
        <v>0</v>
      </c>
      <c r="AA2179" s="115">
        <v>1</v>
      </c>
      <c r="AB2179" s="115">
        <v>2.83847961897325</v>
      </c>
      <c r="AC2179" s="115">
        <v>0.41726932124378002</v>
      </c>
      <c r="AD2179" s="115">
        <v>1141.0156588577599</v>
      </c>
      <c r="AF2179" s="115">
        <v>-1</v>
      </c>
      <c r="AG2179" s="115">
        <v>-1</v>
      </c>
      <c r="AH2179" s="115">
        <v>-1</v>
      </c>
      <c r="AI2179" s="115">
        <v>-1</v>
      </c>
      <c r="AJ2179" s="115">
        <v>0</v>
      </c>
      <c r="AM2179" s="115" t="s">
        <v>348</v>
      </c>
      <c r="AN2179" s="115">
        <v>-1</v>
      </c>
      <c r="AQ2179" s="115">
        <v>610</v>
      </c>
      <c r="AR2179" s="115" t="s">
        <v>251</v>
      </c>
      <c r="AS2179" s="115" t="s">
        <v>363</v>
      </c>
      <c r="AT2179" s="115" t="s">
        <v>296</v>
      </c>
      <c r="AV2179" s="115">
        <v>140.60136769581601</v>
      </c>
      <c r="AW2179" s="115">
        <v>0.92539793910000001</v>
      </c>
    </row>
    <row r="2180" spans="1:49" x14ac:dyDescent="0.25">
      <c r="A2180" s="117">
        <v>230000</v>
      </c>
      <c r="B2180" s="117">
        <v>910000</v>
      </c>
      <c r="C2180" s="117">
        <v>910000</v>
      </c>
      <c r="D2180" s="115" t="s">
        <v>342</v>
      </c>
      <c r="E2180" s="115" t="s">
        <v>13</v>
      </c>
      <c r="F2180" s="115" t="s">
        <v>343</v>
      </c>
      <c r="G2180" s="115" t="s">
        <v>344</v>
      </c>
      <c r="H2180" s="115">
        <v>0.56000000000000005</v>
      </c>
      <c r="I2180" s="115">
        <v>0.48</v>
      </c>
      <c r="J2180" s="115" t="s">
        <v>350</v>
      </c>
      <c r="K2180" s="115">
        <v>9.2576898215700004E-2</v>
      </c>
      <c r="L2180" s="115">
        <v>3775.8299615265</v>
      </c>
      <c r="M2180" s="115">
        <v>9.3930493480086401</v>
      </c>
      <c r="N2180" s="115">
        <v>1.3808206688025</v>
      </c>
      <c r="O2180" s="115">
        <v>0.86957937342568004</v>
      </c>
      <c r="P2180" s="115">
        <v>0.12783209450986999</v>
      </c>
      <c r="Q2180" s="115">
        <v>349.55462602804403</v>
      </c>
      <c r="R2180" s="115">
        <v>1210</v>
      </c>
      <c r="S2180" s="115" t="s">
        <v>353</v>
      </c>
      <c r="T2180" s="115">
        <v>1210</v>
      </c>
      <c r="U2180" s="115" t="s">
        <v>352</v>
      </c>
      <c r="V2180" s="115" t="s">
        <v>350</v>
      </c>
      <c r="Z2180" s="115">
        <v>0</v>
      </c>
      <c r="AA2180" s="115">
        <v>1</v>
      </c>
      <c r="AB2180" s="115">
        <v>0.86957937342568004</v>
      </c>
      <c r="AC2180" s="115">
        <v>0.12783209450986999</v>
      </c>
      <c r="AD2180" s="115">
        <v>349.55462602804602</v>
      </c>
      <c r="AF2180" s="115">
        <v>-1</v>
      </c>
      <c r="AG2180" s="115">
        <v>-1</v>
      </c>
      <c r="AH2180" s="115">
        <v>-1</v>
      </c>
      <c r="AI2180" s="115">
        <v>-1</v>
      </c>
      <c r="AJ2180" s="115">
        <v>0</v>
      </c>
      <c r="AM2180" s="115" t="s">
        <v>348</v>
      </c>
      <c r="AN2180" s="115">
        <v>-1</v>
      </c>
      <c r="AQ2180" s="115">
        <v>610</v>
      </c>
      <c r="AR2180" s="115" t="s">
        <v>251</v>
      </c>
      <c r="AS2180" s="115" t="s">
        <v>363</v>
      </c>
      <c r="AT2180" s="115" t="s">
        <v>296</v>
      </c>
      <c r="AV2180" s="115">
        <v>87.274955675005899</v>
      </c>
      <c r="AW2180" s="115">
        <v>0.2834992912</v>
      </c>
    </row>
    <row r="2181" spans="1:49" x14ac:dyDescent="0.25">
      <c r="A2181" s="117">
        <v>230000</v>
      </c>
      <c r="B2181" s="117">
        <v>910000</v>
      </c>
      <c r="C2181" s="117">
        <v>910000</v>
      </c>
      <c r="D2181" s="115" t="s">
        <v>342</v>
      </c>
      <c r="E2181" s="115" t="s">
        <v>13</v>
      </c>
      <c r="F2181" s="115" t="s">
        <v>343</v>
      </c>
      <c r="G2181" s="115" t="s">
        <v>344</v>
      </c>
      <c r="H2181" s="115">
        <v>0.56000000000000005</v>
      </c>
      <c r="I2181" s="115">
        <v>0.48</v>
      </c>
      <c r="J2181" s="115" t="s">
        <v>350</v>
      </c>
      <c r="K2181" s="115">
        <v>4.3189834242400001E-3</v>
      </c>
      <c r="L2181" s="115">
        <v>3775.8299615265</v>
      </c>
      <c r="M2181" s="115">
        <v>9.3930493480086401</v>
      </c>
      <c r="N2181" s="115">
        <v>1.3808206688025</v>
      </c>
      <c r="O2181" s="115">
        <v>4.0568424437189998E-2</v>
      </c>
      <c r="P2181" s="115">
        <v>5.9637415804100003E-3</v>
      </c>
      <c r="Q2181" s="115">
        <v>16.307747016611899</v>
      </c>
      <c r="R2181" s="115">
        <v>1210</v>
      </c>
      <c r="S2181" s="115" t="s">
        <v>353</v>
      </c>
      <c r="T2181" s="115">
        <v>1210</v>
      </c>
      <c r="U2181" s="115" t="s">
        <v>352</v>
      </c>
      <c r="V2181" s="115" t="s">
        <v>350</v>
      </c>
      <c r="Z2181" s="115">
        <v>0</v>
      </c>
      <c r="AA2181" s="115">
        <v>1</v>
      </c>
      <c r="AB2181" s="115">
        <v>4.0568424437189998E-2</v>
      </c>
      <c r="AC2181" s="115">
        <v>5.9637415804100003E-3</v>
      </c>
      <c r="AD2181" s="115">
        <v>16.3077470166116</v>
      </c>
      <c r="AF2181" s="115">
        <v>-1</v>
      </c>
      <c r="AG2181" s="115">
        <v>-1</v>
      </c>
      <c r="AH2181" s="115">
        <v>-1</v>
      </c>
      <c r="AI2181" s="115">
        <v>-1</v>
      </c>
      <c r="AJ2181" s="115">
        <v>0</v>
      </c>
      <c r="AM2181" s="115" t="s">
        <v>348</v>
      </c>
      <c r="AN2181" s="115">
        <v>-1</v>
      </c>
      <c r="AQ2181" s="115">
        <v>610</v>
      </c>
      <c r="AR2181" s="115" t="s">
        <v>251</v>
      </c>
      <c r="AS2181" s="115" t="s">
        <v>363</v>
      </c>
      <c r="AT2181" s="115" t="s">
        <v>296</v>
      </c>
      <c r="AV2181" s="115">
        <v>66.438787488160202</v>
      </c>
      <c r="AW2181" s="115">
        <v>1.3226072199999999E-2</v>
      </c>
    </row>
    <row r="2182" spans="1:49" x14ac:dyDescent="0.25">
      <c r="A2182" s="117">
        <v>230000</v>
      </c>
      <c r="B2182" s="117">
        <v>910000</v>
      </c>
      <c r="C2182" s="117">
        <v>910000</v>
      </c>
      <c r="D2182" s="115" t="s">
        <v>342</v>
      </c>
      <c r="E2182" s="115" t="s">
        <v>13</v>
      </c>
      <c r="F2182" s="115" t="s">
        <v>343</v>
      </c>
      <c r="G2182" s="115" t="s">
        <v>344</v>
      </c>
      <c r="H2182" s="115">
        <v>0.56000000000000005</v>
      </c>
      <c r="I2182" s="115">
        <v>0.48</v>
      </c>
      <c r="J2182" s="115" t="s">
        <v>350</v>
      </c>
      <c r="K2182" s="115">
        <v>0.11581983079704999</v>
      </c>
      <c r="L2182" s="115">
        <v>3775.8299615265</v>
      </c>
      <c r="M2182" s="115">
        <v>9.3930493480086401</v>
      </c>
      <c r="N2182" s="115">
        <v>1.3808206688025</v>
      </c>
      <c r="O2182" s="115">
        <v>1.08790138615471</v>
      </c>
      <c r="P2182" s="115">
        <v>0.15992641622177001</v>
      </c>
      <c r="Q2182" s="115">
        <v>437.31598726243402</v>
      </c>
      <c r="R2182" s="115">
        <v>1210</v>
      </c>
      <c r="S2182" s="115" t="s">
        <v>353</v>
      </c>
      <c r="T2182" s="115">
        <v>1210</v>
      </c>
      <c r="U2182" s="115" t="s">
        <v>352</v>
      </c>
      <c r="V2182" s="115" t="s">
        <v>350</v>
      </c>
      <c r="Z2182" s="115">
        <v>0</v>
      </c>
      <c r="AA2182" s="115">
        <v>1</v>
      </c>
      <c r="AB2182" s="115">
        <v>1.08790138615471</v>
      </c>
      <c r="AC2182" s="115">
        <v>0.15992641622177001</v>
      </c>
      <c r="AD2182" s="115">
        <v>437.31598726243402</v>
      </c>
      <c r="AF2182" s="115">
        <v>-1</v>
      </c>
      <c r="AG2182" s="115">
        <v>-1</v>
      </c>
      <c r="AH2182" s="115">
        <v>-1</v>
      </c>
      <c r="AI2182" s="115">
        <v>-1</v>
      </c>
      <c r="AJ2182" s="115">
        <v>0</v>
      </c>
      <c r="AM2182" s="115" t="s">
        <v>348</v>
      </c>
      <c r="AN2182" s="115">
        <v>-1</v>
      </c>
      <c r="AQ2182" s="115">
        <v>610</v>
      </c>
      <c r="AR2182" s="115" t="s">
        <v>251</v>
      </c>
      <c r="AS2182" s="115" t="s">
        <v>363</v>
      </c>
      <c r="AT2182" s="115" t="s">
        <v>296</v>
      </c>
      <c r="AV2182" s="115">
        <v>88.354684039608202</v>
      </c>
      <c r="AW2182" s="115">
        <v>0.35467638870000001</v>
      </c>
    </row>
    <row r="2183" spans="1:49" x14ac:dyDescent="0.25">
      <c r="A2183" s="117">
        <v>230000</v>
      </c>
      <c r="B2183" s="117">
        <v>910000</v>
      </c>
      <c r="C2183" s="117">
        <v>910000</v>
      </c>
      <c r="D2183" s="115" t="s">
        <v>342</v>
      </c>
      <c r="E2183" s="115" t="s">
        <v>13</v>
      </c>
      <c r="F2183" s="115" t="s">
        <v>343</v>
      </c>
      <c r="G2183" s="115" t="s">
        <v>344</v>
      </c>
      <c r="H2183" s="115">
        <v>0.56000000000000005</v>
      </c>
      <c r="I2183" s="115">
        <v>0.48</v>
      </c>
      <c r="J2183" s="115" t="s">
        <v>350</v>
      </c>
      <c r="K2183" s="115">
        <v>0.10285837616144</v>
      </c>
      <c r="L2183" s="115">
        <v>3775.8299615265</v>
      </c>
      <c r="M2183" s="115">
        <v>9.3930493480086401</v>
      </c>
      <c r="N2183" s="115">
        <v>1.3808206688025</v>
      </c>
      <c r="O2183" s="115">
        <v>0.96615380314044996</v>
      </c>
      <c r="P2183" s="115">
        <v>0.14202897176318</v>
      </c>
      <c r="Q2183" s="115">
        <v>388.37573850433199</v>
      </c>
      <c r="R2183" s="115">
        <v>1210</v>
      </c>
      <c r="S2183" s="115" t="s">
        <v>353</v>
      </c>
      <c r="T2183" s="115">
        <v>1210</v>
      </c>
      <c r="U2183" s="115" t="s">
        <v>352</v>
      </c>
      <c r="V2183" s="115" t="s">
        <v>350</v>
      </c>
      <c r="Z2183" s="115">
        <v>0</v>
      </c>
      <c r="AA2183" s="115">
        <v>1</v>
      </c>
      <c r="AB2183" s="115">
        <v>0.96615380314044996</v>
      </c>
      <c r="AC2183" s="115">
        <v>0.14202897176318</v>
      </c>
      <c r="AD2183" s="115">
        <v>388.37573850433199</v>
      </c>
      <c r="AF2183" s="115">
        <v>-1</v>
      </c>
      <c r="AG2183" s="115">
        <v>-1</v>
      </c>
      <c r="AH2183" s="115">
        <v>-1</v>
      </c>
      <c r="AI2183" s="115">
        <v>-1</v>
      </c>
      <c r="AJ2183" s="115">
        <v>0</v>
      </c>
      <c r="AM2183" s="115" t="s">
        <v>348</v>
      </c>
      <c r="AN2183" s="115">
        <v>-1</v>
      </c>
      <c r="AQ2183" s="115">
        <v>610</v>
      </c>
      <c r="AR2183" s="115" t="s">
        <v>251</v>
      </c>
      <c r="AS2183" s="115" t="s">
        <v>363</v>
      </c>
      <c r="AT2183" s="115" t="s">
        <v>296</v>
      </c>
      <c r="AV2183" s="115">
        <v>82.708459390650802</v>
      </c>
      <c r="AW2183" s="115">
        <v>0.31498437829999998</v>
      </c>
    </row>
    <row r="2184" spans="1:49" x14ac:dyDescent="0.25">
      <c r="A2184" s="117">
        <v>230000</v>
      </c>
      <c r="B2184" s="117">
        <v>910000</v>
      </c>
      <c r="C2184" s="117">
        <v>910000</v>
      </c>
      <c r="D2184" s="115" t="s">
        <v>342</v>
      </c>
      <c r="E2184" s="115" t="s">
        <v>13</v>
      </c>
      <c r="F2184" s="115" t="s">
        <v>343</v>
      </c>
      <c r="G2184" s="115" t="s">
        <v>344</v>
      </c>
      <c r="H2184" s="115">
        <v>0.56000000000000005</v>
      </c>
      <c r="I2184" s="115">
        <v>0.48</v>
      </c>
      <c r="J2184" s="115" t="s">
        <v>350</v>
      </c>
      <c r="K2184" s="115">
        <v>8.4879434465690004E-2</v>
      </c>
      <c r="L2184" s="115">
        <v>3794.5646110602902</v>
      </c>
      <c r="M2184" s="115">
        <v>9.4368201471561104</v>
      </c>
      <c r="N2184" s="115">
        <v>1.38715865305529</v>
      </c>
      <c r="O2184" s="115">
        <v>0.80099195724508998</v>
      </c>
      <c r="P2184" s="115">
        <v>0.11774124198553</v>
      </c>
      <c r="Q2184" s="115">
        <v>322.08049823034099</v>
      </c>
      <c r="R2184" s="115">
        <v>1210</v>
      </c>
      <c r="S2184" s="115" t="s">
        <v>353</v>
      </c>
      <c r="T2184" s="115">
        <v>1210</v>
      </c>
      <c r="U2184" s="115" t="s">
        <v>352</v>
      </c>
      <c r="V2184" s="115" t="s">
        <v>350</v>
      </c>
      <c r="Z2184" s="115">
        <v>0</v>
      </c>
      <c r="AA2184" s="115">
        <v>1</v>
      </c>
      <c r="AB2184" s="115">
        <v>0.80099195724508998</v>
      </c>
      <c r="AC2184" s="115">
        <v>0.11774124198553</v>
      </c>
      <c r="AD2184" s="115">
        <v>322.08049823034003</v>
      </c>
      <c r="AF2184" s="115">
        <v>-1</v>
      </c>
      <c r="AG2184" s="115">
        <v>-1</v>
      </c>
      <c r="AH2184" s="115">
        <v>-1</v>
      </c>
      <c r="AI2184" s="115">
        <v>-1</v>
      </c>
      <c r="AJ2184" s="115">
        <v>0</v>
      </c>
      <c r="AM2184" s="115" t="s">
        <v>348</v>
      </c>
      <c r="AN2184" s="115">
        <v>-1</v>
      </c>
      <c r="AQ2184" s="115">
        <v>610</v>
      </c>
      <c r="AR2184" s="115" t="s">
        <v>251</v>
      </c>
      <c r="AS2184" s="115" t="s">
        <v>363</v>
      </c>
      <c r="AT2184" s="115" t="s">
        <v>296</v>
      </c>
      <c r="AV2184" s="115">
        <v>83.077476117011201</v>
      </c>
      <c r="AW2184" s="115">
        <v>0.26121694909999998</v>
      </c>
    </row>
    <row r="2185" spans="1:49" x14ac:dyDescent="0.25">
      <c r="A2185" s="117">
        <v>230000</v>
      </c>
      <c r="B2185" s="117">
        <v>910000</v>
      </c>
      <c r="C2185" s="117">
        <v>910000</v>
      </c>
      <c r="D2185" s="115" t="s">
        <v>342</v>
      </c>
      <c r="E2185" s="115" t="s">
        <v>13</v>
      </c>
      <c r="F2185" s="115" t="s">
        <v>343</v>
      </c>
      <c r="G2185" s="115" t="s">
        <v>344</v>
      </c>
      <c r="H2185" s="115">
        <v>0.56000000000000005</v>
      </c>
      <c r="I2185" s="115">
        <v>0.48</v>
      </c>
      <c r="J2185" s="115" t="s">
        <v>350</v>
      </c>
      <c r="K2185" s="115">
        <v>0.24134406479081999</v>
      </c>
      <c r="L2185" s="115">
        <v>3794.5646110602902</v>
      </c>
      <c r="M2185" s="115">
        <v>9.4368201471561104</v>
      </c>
      <c r="N2185" s="115">
        <v>1.38715865305529</v>
      </c>
      <c r="O2185" s="115">
        <v>2.27752053301458</v>
      </c>
      <c r="P2185" s="115">
        <v>0.33478250783812002</v>
      </c>
      <c r="Q2185" s="115">
        <v>915.795647344695</v>
      </c>
      <c r="R2185" s="115">
        <v>1210</v>
      </c>
      <c r="S2185" s="115" t="s">
        <v>353</v>
      </c>
      <c r="T2185" s="115">
        <v>1210</v>
      </c>
      <c r="U2185" s="115" t="s">
        <v>352</v>
      </c>
      <c r="V2185" s="115" t="s">
        <v>350</v>
      </c>
      <c r="Z2185" s="115">
        <v>0</v>
      </c>
      <c r="AA2185" s="115">
        <v>1</v>
      </c>
      <c r="AB2185" s="115">
        <v>2.27752053301458</v>
      </c>
      <c r="AC2185" s="115">
        <v>0.33478250783812002</v>
      </c>
      <c r="AD2185" s="115">
        <v>915.795647344695</v>
      </c>
      <c r="AF2185" s="115">
        <v>-1</v>
      </c>
      <c r="AG2185" s="115">
        <v>-1</v>
      </c>
      <c r="AH2185" s="115">
        <v>-1</v>
      </c>
      <c r="AI2185" s="115">
        <v>-1</v>
      </c>
      <c r="AJ2185" s="115">
        <v>0</v>
      </c>
      <c r="AM2185" s="115" t="s">
        <v>348</v>
      </c>
      <c r="AN2185" s="115">
        <v>-1</v>
      </c>
      <c r="AQ2185" s="115">
        <v>610</v>
      </c>
      <c r="AR2185" s="115" t="s">
        <v>251</v>
      </c>
      <c r="AS2185" s="115" t="s">
        <v>363</v>
      </c>
      <c r="AT2185" s="115" t="s">
        <v>296</v>
      </c>
      <c r="AV2185" s="115">
        <v>125.091911519563</v>
      </c>
      <c r="AW2185" s="115">
        <v>0.74273775129999997</v>
      </c>
    </row>
    <row r="2186" spans="1:49" x14ac:dyDescent="0.25">
      <c r="A2186" s="117">
        <v>230000</v>
      </c>
      <c r="B2186" s="117">
        <v>910000</v>
      </c>
      <c r="C2186" s="117">
        <v>910000</v>
      </c>
      <c r="D2186" s="115" t="s">
        <v>342</v>
      </c>
      <c r="E2186" s="115" t="s">
        <v>13</v>
      </c>
      <c r="F2186" s="115" t="s">
        <v>343</v>
      </c>
      <c r="G2186" s="115" t="s">
        <v>344</v>
      </c>
      <c r="H2186" s="115">
        <v>0.56000000000000005</v>
      </c>
      <c r="I2186" s="115">
        <v>0.48</v>
      </c>
      <c r="J2186" s="115" t="s">
        <v>350</v>
      </c>
      <c r="K2186" s="115">
        <v>4.8045207868919998E-2</v>
      </c>
      <c r="L2186" s="115">
        <v>3794.5646110602902</v>
      </c>
      <c r="M2186" s="115">
        <v>9.4368201471561104</v>
      </c>
      <c r="N2186" s="115">
        <v>1.38715865305529</v>
      </c>
      <c r="O2186" s="115">
        <v>0.45339398559180999</v>
      </c>
      <c r="P2186" s="115">
        <v>6.6646325833219999E-2</v>
      </c>
      <c r="Q2186" s="115">
        <v>182.31064551047299</v>
      </c>
      <c r="R2186" s="115">
        <v>1210</v>
      </c>
      <c r="S2186" s="115" t="s">
        <v>353</v>
      </c>
      <c r="T2186" s="115">
        <v>1210</v>
      </c>
      <c r="U2186" s="115" t="s">
        <v>352</v>
      </c>
      <c r="V2186" s="115" t="s">
        <v>350</v>
      </c>
      <c r="Z2186" s="115">
        <v>0</v>
      </c>
      <c r="AA2186" s="115">
        <v>1</v>
      </c>
      <c r="AB2186" s="115">
        <v>0.45339398559180999</v>
      </c>
      <c r="AC2186" s="115">
        <v>6.6646325833219999E-2</v>
      </c>
      <c r="AD2186" s="115">
        <v>182.31064551047399</v>
      </c>
      <c r="AF2186" s="115">
        <v>-1</v>
      </c>
      <c r="AG2186" s="115">
        <v>-1</v>
      </c>
      <c r="AH2186" s="115">
        <v>-1</v>
      </c>
      <c r="AI2186" s="115">
        <v>-1</v>
      </c>
      <c r="AJ2186" s="115">
        <v>0</v>
      </c>
      <c r="AM2186" s="115" t="s">
        <v>348</v>
      </c>
      <c r="AN2186" s="115">
        <v>-1</v>
      </c>
      <c r="AQ2186" s="115">
        <v>610</v>
      </c>
      <c r="AR2186" s="115" t="s">
        <v>251</v>
      </c>
      <c r="AS2186" s="115" t="s">
        <v>363</v>
      </c>
      <c r="AT2186" s="115" t="s">
        <v>296</v>
      </c>
      <c r="AV2186" s="115">
        <v>66.336692580089107</v>
      </c>
      <c r="AW2186" s="115">
        <v>0.1478594043</v>
      </c>
    </row>
    <row r="2187" spans="1:49" x14ac:dyDescent="0.25">
      <c r="A2187" s="117">
        <v>230000</v>
      </c>
      <c r="B2187" s="117">
        <v>910000</v>
      </c>
      <c r="C2187" s="117">
        <v>910000</v>
      </c>
      <c r="D2187" s="115" t="s">
        <v>342</v>
      </c>
      <c r="E2187" s="115" t="s">
        <v>13</v>
      </c>
      <c r="F2187" s="115" t="s">
        <v>343</v>
      </c>
      <c r="G2187" s="115" t="s">
        <v>344</v>
      </c>
      <c r="H2187" s="115">
        <v>0.56000000000000005</v>
      </c>
      <c r="I2187" s="115">
        <v>0.48</v>
      </c>
      <c r="J2187" s="115" t="s">
        <v>350</v>
      </c>
      <c r="K2187" s="115">
        <v>4.1183641630039999E-2</v>
      </c>
      <c r="L2187" s="115">
        <v>3794.5646110602902</v>
      </c>
      <c r="M2187" s="115">
        <v>9.4368201471561104</v>
      </c>
      <c r="N2187" s="115">
        <v>1.38715865305529</v>
      </c>
      <c r="O2187" s="115">
        <v>0.38864261906765002</v>
      </c>
      <c r="P2187" s="115">
        <v>5.7128244851439997E-2</v>
      </c>
      <c r="Q2187" s="115">
        <v>156.27398908395401</v>
      </c>
      <c r="R2187" s="115">
        <v>1210</v>
      </c>
      <c r="S2187" s="115" t="s">
        <v>353</v>
      </c>
      <c r="T2187" s="115">
        <v>1210</v>
      </c>
      <c r="U2187" s="115" t="s">
        <v>352</v>
      </c>
      <c r="V2187" s="115" t="s">
        <v>350</v>
      </c>
      <c r="Z2187" s="115">
        <v>0</v>
      </c>
      <c r="AA2187" s="115">
        <v>1</v>
      </c>
      <c r="AB2187" s="115">
        <v>0.38864261906765002</v>
      </c>
      <c r="AC2187" s="115">
        <v>5.7128244851439997E-2</v>
      </c>
      <c r="AD2187" s="115">
        <v>156.27398908395301</v>
      </c>
      <c r="AF2187" s="115">
        <v>-1</v>
      </c>
      <c r="AG2187" s="115">
        <v>-1</v>
      </c>
      <c r="AH2187" s="115">
        <v>-1</v>
      </c>
      <c r="AI2187" s="115">
        <v>-1</v>
      </c>
      <c r="AJ2187" s="115">
        <v>0</v>
      </c>
      <c r="AM2187" s="115" t="s">
        <v>348</v>
      </c>
      <c r="AN2187" s="115">
        <v>-1</v>
      </c>
      <c r="AQ2187" s="115">
        <v>610</v>
      </c>
      <c r="AR2187" s="115" t="s">
        <v>251</v>
      </c>
      <c r="AS2187" s="115" t="s">
        <v>363</v>
      </c>
      <c r="AT2187" s="115" t="s">
        <v>296</v>
      </c>
      <c r="AV2187" s="115">
        <v>62.611554880837097</v>
      </c>
      <c r="AW2187" s="115">
        <v>0.12674289459999999</v>
      </c>
    </row>
    <row r="2188" spans="1:49" x14ac:dyDescent="0.25">
      <c r="A2188" s="117">
        <v>230000</v>
      </c>
      <c r="B2188" s="117">
        <v>910000</v>
      </c>
      <c r="C2188" s="117">
        <v>910000</v>
      </c>
      <c r="D2188" s="115" t="s">
        <v>342</v>
      </c>
      <c r="E2188" s="115" t="s">
        <v>13</v>
      </c>
      <c r="F2188" s="115" t="s">
        <v>343</v>
      </c>
      <c r="G2188" s="115" t="s">
        <v>344</v>
      </c>
      <c r="H2188" s="115">
        <v>0.56000000000000005</v>
      </c>
      <c r="I2188" s="115">
        <v>0.48</v>
      </c>
      <c r="J2188" s="115" t="s">
        <v>350</v>
      </c>
      <c r="K2188" s="115">
        <v>2.408059361068E-2</v>
      </c>
      <c r="L2188" s="115">
        <v>3794.5646110602902</v>
      </c>
      <c r="M2188" s="115">
        <v>9.4368201471561104</v>
      </c>
      <c r="N2188" s="115">
        <v>1.38715865305529</v>
      </c>
      <c r="O2188" s="115">
        <v>0.22724423094074001</v>
      </c>
      <c r="P2188" s="115">
        <v>3.3403603797760001E-2</v>
      </c>
      <c r="Q2188" s="115">
        <v>91.3753683284109</v>
      </c>
      <c r="R2188" s="115">
        <v>1210</v>
      </c>
      <c r="S2188" s="115" t="s">
        <v>353</v>
      </c>
      <c r="T2188" s="115">
        <v>1210</v>
      </c>
      <c r="U2188" s="115" t="s">
        <v>352</v>
      </c>
      <c r="V2188" s="115" t="s">
        <v>350</v>
      </c>
      <c r="Z2188" s="115">
        <v>0</v>
      </c>
      <c r="AA2188" s="115">
        <v>1</v>
      </c>
      <c r="AB2188" s="115">
        <v>0.22724423094074001</v>
      </c>
      <c r="AC2188" s="115">
        <v>3.3403603797760001E-2</v>
      </c>
      <c r="AD2188" s="115">
        <v>91.375368328411199</v>
      </c>
      <c r="AF2188" s="115">
        <v>-1</v>
      </c>
      <c r="AG2188" s="115">
        <v>-1</v>
      </c>
      <c r="AH2188" s="115">
        <v>-1</v>
      </c>
      <c r="AI2188" s="115">
        <v>-1</v>
      </c>
      <c r="AJ2188" s="115">
        <v>0</v>
      </c>
      <c r="AM2188" s="115" t="s">
        <v>348</v>
      </c>
      <c r="AN2188" s="115">
        <v>-1</v>
      </c>
      <c r="AQ2188" s="115">
        <v>610</v>
      </c>
      <c r="AR2188" s="115" t="s">
        <v>251</v>
      </c>
      <c r="AS2188" s="115" t="s">
        <v>363</v>
      </c>
      <c r="AT2188" s="115" t="s">
        <v>296</v>
      </c>
      <c r="AV2188" s="115">
        <v>51.680508180783598</v>
      </c>
      <c r="AW2188" s="115">
        <v>7.4108165700000006E-2</v>
      </c>
    </row>
    <row r="2189" spans="1:49" x14ac:dyDescent="0.25">
      <c r="A2189" s="117">
        <v>230000</v>
      </c>
      <c r="B2189" s="117">
        <v>910000</v>
      </c>
      <c r="C2189" s="117">
        <v>910000</v>
      </c>
      <c r="D2189" s="115" t="s">
        <v>342</v>
      </c>
      <c r="E2189" s="115" t="s">
        <v>13</v>
      </c>
      <c r="F2189" s="115" t="s">
        <v>343</v>
      </c>
      <c r="G2189" s="115" t="s">
        <v>344</v>
      </c>
      <c r="H2189" s="115">
        <v>0.56000000000000005</v>
      </c>
      <c r="I2189" s="115">
        <v>0.48</v>
      </c>
      <c r="J2189" s="115" t="s">
        <v>350</v>
      </c>
      <c r="K2189" s="115">
        <v>0.17823051127872</v>
      </c>
      <c r="L2189" s="115">
        <v>3794.5646110602902</v>
      </c>
      <c r="M2189" s="115">
        <v>9.4368201471561104</v>
      </c>
      <c r="N2189" s="115">
        <v>1.38715865305529</v>
      </c>
      <c r="O2189" s="115">
        <v>1.6819292796730401</v>
      </c>
      <c r="P2189" s="115">
        <v>0.24723399595875001</v>
      </c>
      <c r="Q2189" s="115">
        <v>676.30719070944701</v>
      </c>
      <c r="R2189" s="115">
        <v>1210</v>
      </c>
      <c r="S2189" s="115" t="s">
        <v>353</v>
      </c>
      <c r="T2189" s="115">
        <v>1210</v>
      </c>
      <c r="U2189" s="115" t="s">
        <v>352</v>
      </c>
      <c r="V2189" s="115" t="s">
        <v>350</v>
      </c>
      <c r="Z2189" s="115">
        <v>0</v>
      </c>
      <c r="AA2189" s="115">
        <v>1</v>
      </c>
      <c r="AB2189" s="115">
        <v>1.6819292796730401</v>
      </c>
      <c r="AC2189" s="115">
        <v>0.24723399595875001</v>
      </c>
      <c r="AD2189" s="115">
        <v>676.30719070944701</v>
      </c>
      <c r="AF2189" s="115">
        <v>-1</v>
      </c>
      <c r="AG2189" s="115">
        <v>-1</v>
      </c>
      <c r="AH2189" s="115">
        <v>-1</v>
      </c>
      <c r="AI2189" s="115">
        <v>-1</v>
      </c>
      <c r="AJ2189" s="115">
        <v>0</v>
      </c>
      <c r="AM2189" s="115" t="s">
        <v>348</v>
      </c>
      <c r="AN2189" s="115">
        <v>-1</v>
      </c>
      <c r="AQ2189" s="115">
        <v>610</v>
      </c>
      <c r="AR2189" s="115" t="s">
        <v>251</v>
      </c>
      <c r="AS2189" s="115" t="s">
        <v>363</v>
      </c>
      <c r="AT2189" s="115" t="s">
        <v>296</v>
      </c>
      <c r="AV2189" s="115">
        <v>115.399279490049</v>
      </c>
      <c r="AW2189" s="115">
        <v>0.5485054264</v>
      </c>
    </row>
    <row r="2190" spans="1:49" x14ac:dyDescent="0.25">
      <c r="A2190" s="117">
        <v>230000</v>
      </c>
      <c r="B2190" s="117">
        <v>910000</v>
      </c>
      <c r="C2190" s="117">
        <v>910000</v>
      </c>
      <c r="D2190" s="115" t="s">
        <v>342</v>
      </c>
      <c r="E2190" s="115" t="s">
        <v>13</v>
      </c>
      <c r="F2190" s="115" t="s">
        <v>343</v>
      </c>
      <c r="G2190" s="115" t="s">
        <v>344</v>
      </c>
      <c r="H2190" s="115">
        <v>0.56000000000000005</v>
      </c>
      <c r="I2190" s="115">
        <v>0.48</v>
      </c>
      <c r="J2190" s="115" t="s">
        <v>350</v>
      </c>
      <c r="K2190" s="115">
        <v>9.9124367826340001E-2</v>
      </c>
      <c r="L2190" s="115">
        <v>3781.1267095789399</v>
      </c>
      <c r="M2190" s="115">
        <v>9.4054218738891802</v>
      </c>
      <c r="N2190" s="115">
        <v>1.38261210998634</v>
      </c>
      <c r="O2190" s="115">
        <v>0.93230649738936</v>
      </c>
      <c r="P2190" s="115">
        <v>0.13705055135144001</v>
      </c>
      <c r="Q2190" s="115">
        <v>374.80179475832801</v>
      </c>
      <c r="R2190" s="115">
        <v>1210</v>
      </c>
      <c r="S2190" s="115" t="s">
        <v>353</v>
      </c>
      <c r="T2190" s="115">
        <v>1210</v>
      </c>
      <c r="U2190" s="115" t="s">
        <v>352</v>
      </c>
      <c r="V2190" s="115" t="s">
        <v>350</v>
      </c>
      <c r="Z2190" s="115">
        <v>0</v>
      </c>
      <c r="AA2190" s="115">
        <v>1</v>
      </c>
      <c r="AB2190" s="115">
        <v>0.93230649738936</v>
      </c>
      <c r="AC2190" s="115">
        <v>0.13705055135144001</v>
      </c>
      <c r="AD2190" s="115">
        <v>374.80179475833</v>
      </c>
      <c r="AF2190" s="115">
        <v>-1</v>
      </c>
      <c r="AG2190" s="115">
        <v>-1</v>
      </c>
      <c r="AH2190" s="115">
        <v>-1</v>
      </c>
      <c r="AI2190" s="115">
        <v>-1</v>
      </c>
      <c r="AJ2190" s="115">
        <v>0</v>
      </c>
      <c r="AM2190" s="115" t="s">
        <v>348</v>
      </c>
      <c r="AN2190" s="115">
        <v>-1</v>
      </c>
      <c r="AQ2190" s="115">
        <v>610</v>
      </c>
      <c r="AR2190" s="115" t="s">
        <v>251</v>
      </c>
      <c r="AS2190" s="115" t="s">
        <v>363</v>
      </c>
      <c r="AT2190" s="115" t="s">
        <v>296</v>
      </c>
      <c r="AV2190" s="115">
        <v>81.752434250821693</v>
      </c>
      <c r="AW2190" s="115">
        <v>0.3039755026</v>
      </c>
    </row>
    <row r="2191" spans="1:49" x14ac:dyDescent="0.25">
      <c r="A2191" s="117">
        <v>230000</v>
      </c>
      <c r="B2191" s="117">
        <v>910000</v>
      </c>
      <c r="C2191" s="117">
        <v>910000</v>
      </c>
      <c r="D2191" s="115" t="s">
        <v>342</v>
      </c>
      <c r="E2191" s="115" t="s">
        <v>13</v>
      </c>
      <c r="F2191" s="115" t="s">
        <v>343</v>
      </c>
      <c r="G2191" s="115" t="s">
        <v>344</v>
      </c>
      <c r="H2191" s="115">
        <v>0.56000000000000005</v>
      </c>
      <c r="I2191" s="115">
        <v>0.48</v>
      </c>
      <c r="J2191" s="115" t="s">
        <v>350</v>
      </c>
      <c r="K2191" s="115">
        <v>9.9363090710149995E-2</v>
      </c>
      <c r="L2191" s="115">
        <v>3781.1267095789399</v>
      </c>
      <c r="M2191" s="115">
        <v>9.4054218738891802</v>
      </c>
      <c r="N2191" s="115">
        <v>1.38261210998634</v>
      </c>
      <c r="O2191" s="115">
        <v>0.93455178682249995</v>
      </c>
      <c r="P2191" s="115">
        <v>0.13738061250152001</v>
      </c>
      <c r="Q2191" s="115">
        <v>375.70443623047498</v>
      </c>
      <c r="R2191" s="115">
        <v>1210</v>
      </c>
      <c r="S2191" s="115" t="s">
        <v>353</v>
      </c>
      <c r="T2191" s="115">
        <v>1210</v>
      </c>
      <c r="U2191" s="115" t="s">
        <v>352</v>
      </c>
      <c r="V2191" s="115" t="s">
        <v>350</v>
      </c>
      <c r="Z2191" s="115">
        <v>0</v>
      </c>
      <c r="AA2191" s="115">
        <v>1</v>
      </c>
      <c r="AB2191" s="115">
        <v>0.93455178682249995</v>
      </c>
      <c r="AC2191" s="115">
        <v>0.13738061250152001</v>
      </c>
      <c r="AD2191" s="115">
        <v>375.70443623047601</v>
      </c>
      <c r="AF2191" s="115">
        <v>-1</v>
      </c>
      <c r="AG2191" s="115">
        <v>-1</v>
      </c>
      <c r="AH2191" s="115">
        <v>-1</v>
      </c>
      <c r="AI2191" s="115">
        <v>-1</v>
      </c>
      <c r="AJ2191" s="115">
        <v>0</v>
      </c>
      <c r="AM2191" s="115" t="s">
        <v>348</v>
      </c>
      <c r="AN2191" s="115">
        <v>-1</v>
      </c>
      <c r="AQ2191" s="115">
        <v>610</v>
      </c>
      <c r="AR2191" s="115" t="s">
        <v>251</v>
      </c>
      <c r="AS2191" s="115" t="s">
        <v>363</v>
      </c>
      <c r="AT2191" s="115" t="s">
        <v>296</v>
      </c>
      <c r="AV2191" s="115">
        <v>82.547184086688304</v>
      </c>
      <c r="AW2191" s="115">
        <v>0.30470757199999998</v>
      </c>
    </row>
    <row r="2192" spans="1:49" x14ac:dyDescent="0.25">
      <c r="A2192" s="117">
        <v>230000</v>
      </c>
      <c r="B2192" s="117">
        <v>910000</v>
      </c>
      <c r="C2192" s="117">
        <v>910000</v>
      </c>
      <c r="D2192" s="115" t="s">
        <v>342</v>
      </c>
      <c r="E2192" s="115" t="s">
        <v>13</v>
      </c>
      <c r="F2192" s="115" t="s">
        <v>343</v>
      </c>
      <c r="G2192" s="115" t="s">
        <v>344</v>
      </c>
      <c r="H2192" s="115">
        <v>0.56000000000000005</v>
      </c>
      <c r="I2192" s="115">
        <v>0.48</v>
      </c>
      <c r="J2192" s="115" t="s">
        <v>350</v>
      </c>
      <c r="K2192" s="115">
        <v>9.2979865455310007E-2</v>
      </c>
      <c r="L2192" s="115">
        <v>3781.1267095789399</v>
      </c>
      <c r="M2192" s="115">
        <v>9.4054218738891802</v>
      </c>
      <c r="N2192" s="115">
        <v>1.38261210998634</v>
      </c>
      <c r="O2192" s="115">
        <v>0.87451486038468995</v>
      </c>
      <c r="P2192" s="115">
        <v>0.12855508796342</v>
      </c>
      <c r="Q2192" s="115">
        <v>351.568652726148</v>
      </c>
      <c r="R2192" s="115">
        <v>1210</v>
      </c>
      <c r="S2192" s="115" t="s">
        <v>353</v>
      </c>
      <c r="T2192" s="115">
        <v>1210</v>
      </c>
      <c r="U2192" s="115" t="s">
        <v>352</v>
      </c>
      <c r="V2192" s="115" t="s">
        <v>350</v>
      </c>
      <c r="Z2192" s="115">
        <v>0</v>
      </c>
      <c r="AA2192" s="115">
        <v>1</v>
      </c>
      <c r="AB2192" s="115">
        <v>0.87451486038468995</v>
      </c>
      <c r="AC2192" s="115">
        <v>0.12855508796342</v>
      </c>
      <c r="AD2192" s="115">
        <v>351.56865272614698</v>
      </c>
      <c r="AF2192" s="115">
        <v>-1</v>
      </c>
      <c r="AG2192" s="115">
        <v>-1</v>
      </c>
      <c r="AH2192" s="115">
        <v>-1</v>
      </c>
      <c r="AI2192" s="115">
        <v>-1</v>
      </c>
      <c r="AJ2192" s="115">
        <v>0</v>
      </c>
      <c r="AM2192" s="115" t="s">
        <v>348</v>
      </c>
      <c r="AN2192" s="115">
        <v>-1</v>
      </c>
      <c r="AQ2192" s="115">
        <v>610</v>
      </c>
      <c r="AR2192" s="115" t="s">
        <v>251</v>
      </c>
      <c r="AS2192" s="115" t="s">
        <v>363</v>
      </c>
      <c r="AT2192" s="115" t="s">
        <v>296</v>
      </c>
      <c r="AV2192" s="115">
        <v>79.873968004111504</v>
      </c>
      <c r="AW2192" s="115">
        <v>0.2851327273</v>
      </c>
    </row>
    <row r="2193" spans="1:49" x14ac:dyDescent="0.25">
      <c r="A2193" s="117">
        <v>230000</v>
      </c>
      <c r="B2193" s="117">
        <v>910000</v>
      </c>
      <c r="C2193" s="117">
        <v>910000</v>
      </c>
      <c r="D2193" s="115" t="s">
        <v>342</v>
      </c>
      <c r="E2193" s="115" t="s">
        <v>13</v>
      </c>
      <c r="F2193" s="115" t="s">
        <v>343</v>
      </c>
      <c r="G2193" s="115" t="s">
        <v>344</v>
      </c>
      <c r="H2193" s="115">
        <v>0.56000000000000005</v>
      </c>
      <c r="I2193" s="115">
        <v>0.48</v>
      </c>
      <c r="J2193" s="115" t="s">
        <v>350</v>
      </c>
      <c r="K2193" s="115">
        <v>9.9064264651599995E-2</v>
      </c>
      <c r="L2193" s="115">
        <v>3781.1267095789399</v>
      </c>
      <c r="M2193" s="115">
        <v>9.4054218738891802</v>
      </c>
      <c r="N2193" s="115">
        <v>1.38261210998634</v>
      </c>
      <c r="O2193" s="115">
        <v>0.93174120167496</v>
      </c>
      <c r="P2193" s="115">
        <v>0.13696745197419999</v>
      </c>
      <c r="Q2193" s="115">
        <v>374.574537038985</v>
      </c>
      <c r="R2193" s="115">
        <v>1210</v>
      </c>
      <c r="S2193" s="115" t="s">
        <v>353</v>
      </c>
      <c r="T2193" s="115">
        <v>1210</v>
      </c>
      <c r="U2193" s="115" t="s">
        <v>352</v>
      </c>
      <c r="V2193" s="115" t="s">
        <v>350</v>
      </c>
      <c r="Z2193" s="115">
        <v>0</v>
      </c>
      <c r="AA2193" s="115">
        <v>1</v>
      </c>
      <c r="AB2193" s="115">
        <v>0.93174120167496</v>
      </c>
      <c r="AC2193" s="115">
        <v>0.13696745197419999</v>
      </c>
      <c r="AD2193" s="115">
        <v>374.574537038985</v>
      </c>
      <c r="AF2193" s="115">
        <v>-1</v>
      </c>
      <c r="AG2193" s="115">
        <v>-1</v>
      </c>
      <c r="AH2193" s="115">
        <v>-1</v>
      </c>
      <c r="AI2193" s="115">
        <v>-1</v>
      </c>
      <c r="AJ2193" s="115">
        <v>0</v>
      </c>
      <c r="AM2193" s="115" t="s">
        <v>348</v>
      </c>
      <c r="AN2193" s="115">
        <v>-1</v>
      </c>
      <c r="AQ2193" s="115">
        <v>610</v>
      </c>
      <c r="AR2193" s="115" t="s">
        <v>251</v>
      </c>
      <c r="AS2193" s="115" t="s">
        <v>363</v>
      </c>
      <c r="AT2193" s="115" t="s">
        <v>296</v>
      </c>
      <c r="AV2193" s="115">
        <v>82.304343069401099</v>
      </c>
      <c r="AW2193" s="115">
        <v>0.30379118980000003</v>
      </c>
    </row>
    <row r="2194" spans="1:49" x14ac:dyDescent="0.25">
      <c r="A2194" s="117">
        <v>230000</v>
      </c>
      <c r="B2194" s="117">
        <v>910000</v>
      </c>
      <c r="C2194" s="117">
        <v>910000</v>
      </c>
      <c r="D2194" s="115" t="s">
        <v>342</v>
      </c>
      <c r="E2194" s="115" t="s">
        <v>13</v>
      </c>
      <c r="F2194" s="115" t="s">
        <v>343</v>
      </c>
      <c r="G2194" s="115" t="s">
        <v>344</v>
      </c>
      <c r="H2194" s="115">
        <v>0.56000000000000005</v>
      </c>
      <c r="I2194" s="115">
        <v>0.48</v>
      </c>
      <c r="J2194" s="115" t="s">
        <v>350</v>
      </c>
      <c r="K2194" s="115">
        <v>0.22723186523160999</v>
      </c>
      <c r="L2194" s="115">
        <v>3781.1267095789399</v>
      </c>
      <c r="M2194" s="115">
        <v>9.4054218738891802</v>
      </c>
      <c r="N2194" s="115">
        <v>1.38261210998634</v>
      </c>
      <c r="O2194" s="115">
        <v>2.1372115556940501</v>
      </c>
      <c r="P2194" s="115">
        <v>0.31417352864400999</v>
      </c>
      <c r="Q2194" s="115">
        <v>859.19247489469603</v>
      </c>
      <c r="R2194" s="115">
        <v>1210</v>
      </c>
      <c r="S2194" s="115" t="s">
        <v>353</v>
      </c>
      <c r="T2194" s="115">
        <v>1210</v>
      </c>
      <c r="U2194" s="115" t="s">
        <v>352</v>
      </c>
      <c r="V2194" s="115" t="s">
        <v>350</v>
      </c>
      <c r="Z2194" s="115">
        <v>0</v>
      </c>
      <c r="AA2194" s="115">
        <v>1</v>
      </c>
      <c r="AB2194" s="115">
        <v>2.1372115556940501</v>
      </c>
      <c r="AC2194" s="115">
        <v>0.31417352864400999</v>
      </c>
      <c r="AD2194" s="115">
        <v>859.19247489469603</v>
      </c>
      <c r="AF2194" s="115">
        <v>-1</v>
      </c>
      <c r="AG2194" s="115">
        <v>-1</v>
      </c>
      <c r="AH2194" s="115">
        <v>-1</v>
      </c>
      <c r="AI2194" s="115">
        <v>-1</v>
      </c>
      <c r="AJ2194" s="115">
        <v>0</v>
      </c>
      <c r="AM2194" s="115" t="s">
        <v>348</v>
      </c>
      <c r="AN2194" s="115">
        <v>-1</v>
      </c>
      <c r="AQ2194" s="115">
        <v>610</v>
      </c>
      <c r="AR2194" s="115" t="s">
        <v>251</v>
      </c>
      <c r="AS2194" s="115" t="s">
        <v>363</v>
      </c>
      <c r="AT2194" s="115" t="s">
        <v>296</v>
      </c>
      <c r="AV2194" s="115">
        <v>136.812506605886</v>
      </c>
      <c r="AW2194" s="115">
        <v>0.69683087990000003</v>
      </c>
    </row>
    <row r="2195" spans="1:49" x14ac:dyDescent="0.25">
      <c r="A2195" s="117">
        <v>230000</v>
      </c>
      <c r="B2195" s="117">
        <v>910000</v>
      </c>
      <c r="C2195" s="117">
        <v>910000</v>
      </c>
      <c r="D2195" s="115" t="s">
        <v>342</v>
      </c>
      <c r="E2195" s="115" t="s">
        <v>13</v>
      </c>
      <c r="F2195" s="115" t="s">
        <v>343</v>
      </c>
      <c r="G2195" s="115" t="s">
        <v>344</v>
      </c>
      <c r="H2195" s="115">
        <v>0.56000000000000005</v>
      </c>
      <c r="I2195" s="115">
        <v>0.48</v>
      </c>
      <c r="J2195" s="115" t="s">
        <v>350</v>
      </c>
      <c r="K2195" s="115">
        <v>1.193276164523E-2</v>
      </c>
      <c r="L2195" s="115">
        <v>3763.13182150087</v>
      </c>
      <c r="M2195" s="115">
        <v>9.3633322881870509</v>
      </c>
      <c r="N2195" s="115">
        <v>1.37651585576872</v>
      </c>
      <c r="O2195" s="115">
        <v>0.11173041240008</v>
      </c>
      <c r="P2195" s="115">
        <v>1.6425635607769998E-2</v>
      </c>
      <c r="Q2195" s="115">
        <v>44.904555065576403</v>
      </c>
      <c r="R2195" s="115">
        <v>1210</v>
      </c>
      <c r="S2195" s="115" t="s">
        <v>353</v>
      </c>
      <c r="T2195" s="115">
        <v>1210</v>
      </c>
      <c r="U2195" s="115" t="s">
        <v>352</v>
      </c>
      <c r="V2195" s="115" t="s">
        <v>350</v>
      </c>
      <c r="Z2195" s="115">
        <v>0</v>
      </c>
      <c r="AA2195" s="115">
        <v>1</v>
      </c>
      <c r="AB2195" s="115">
        <v>0.11173041240008</v>
      </c>
      <c r="AC2195" s="115">
        <v>1.6425635607769998E-2</v>
      </c>
      <c r="AD2195" s="115">
        <v>97.577976769036894</v>
      </c>
      <c r="AF2195" s="115">
        <v>-1</v>
      </c>
      <c r="AG2195" s="115">
        <v>-1</v>
      </c>
      <c r="AH2195" s="115">
        <v>-1</v>
      </c>
      <c r="AI2195" s="115">
        <v>-1</v>
      </c>
      <c r="AJ2195" s="115">
        <v>0</v>
      </c>
      <c r="AM2195" s="115" t="s">
        <v>348</v>
      </c>
      <c r="AN2195" s="115">
        <v>-1</v>
      </c>
      <c r="AQ2195" s="115">
        <v>610</v>
      </c>
      <c r="AR2195" s="115" t="s">
        <v>251</v>
      </c>
      <c r="AS2195" s="115" t="s">
        <v>363</v>
      </c>
      <c r="AT2195" s="115" t="s">
        <v>296</v>
      </c>
      <c r="AV2195" s="115">
        <v>27.934474707015301</v>
      </c>
      <c r="AW2195" s="115">
        <v>7.9138667300000007E-2</v>
      </c>
    </row>
    <row r="2196" spans="1:49" x14ac:dyDescent="0.25">
      <c r="A2196" s="117">
        <v>230000</v>
      </c>
      <c r="B2196" s="117">
        <v>910000</v>
      </c>
      <c r="C2196" s="117">
        <v>910000</v>
      </c>
      <c r="D2196" s="115" t="s">
        <v>342</v>
      </c>
      <c r="E2196" s="115" t="s">
        <v>13</v>
      </c>
      <c r="F2196" s="115" t="s">
        <v>343</v>
      </c>
      <c r="G2196" s="115" t="s">
        <v>344</v>
      </c>
      <c r="H2196" s="115">
        <v>0.56000000000000005</v>
      </c>
      <c r="I2196" s="115">
        <v>0.48</v>
      </c>
      <c r="J2196" s="115" t="s">
        <v>350</v>
      </c>
      <c r="K2196" s="115">
        <v>7.341352738767E-2</v>
      </c>
      <c r="L2196" s="115">
        <v>3763.13182150087</v>
      </c>
      <c r="M2196" s="115">
        <v>9.3633322881870509</v>
      </c>
      <c r="N2196" s="115">
        <v>1.37651585576872</v>
      </c>
      <c r="O2196" s="115">
        <v>0.68739525137868995</v>
      </c>
      <c r="P2196" s="115">
        <v>0.10105488447704</v>
      </c>
      <c r="Q2196" s="115">
        <v>276.26478104117399</v>
      </c>
      <c r="R2196" s="115">
        <v>1210</v>
      </c>
      <c r="S2196" s="115" t="s">
        <v>353</v>
      </c>
      <c r="T2196" s="115">
        <v>1210</v>
      </c>
      <c r="U2196" s="115" t="s">
        <v>352</v>
      </c>
      <c r="V2196" s="115" t="s">
        <v>350</v>
      </c>
      <c r="Z2196" s="115">
        <v>0</v>
      </c>
      <c r="AA2196" s="115">
        <v>1</v>
      </c>
      <c r="AB2196" s="115">
        <v>0.68739525137868995</v>
      </c>
      <c r="AC2196" s="115">
        <v>0.10105488447704</v>
      </c>
      <c r="AD2196" s="115">
        <v>714.21912349766001</v>
      </c>
      <c r="AF2196" s="115">
        <v>-1</v>
      </c>
      <c r="AG2196" s="115">
        <v>-1</v>
      </c>
      <c r="AH2196" s="115">
        <v>-1</v>
      </c>
      <c r="AI2196" s="115">
        <v>-1</v>
      </c>
      <c r="AJ2196" s="115">
        <v>0</v>
      </c>
      <c r="AM2196" s="115" t="s">
        <v>348</v>
      </c>
      <c r="AN2196" s="115">
        <v>-1</v>
      </c>
      <c r="AQ2196" s="115">
        <v>610</v>
      </c>
      <c r="AR2196" s="115" t="s">
        <v>251</v>
      </c>
      <c r="AS2196" s="115" t="s">
        <v>363</v>
      </c>
      <c r="AT2196" s="115" t="s">
        <v>296</v>
      </c>
      <c r="AV2196" s="115">
        <v>100.354536039576</v>
      </c>
      <c r="AW2196" s="115">
        <v>0.57925314149999996</v>
      </c>
    </row>
    <row r="2197" spans="1:49" x14ac:dyDescent="0.25">
      <c r="A2197" s="117">
        <v>230000</v>
      </c>
      <c r="B2197" s="117">
        <v>910000</v>
      </c>
      <c r="C2197" s="117">
        <v>910000</v>
      </c>
      <c r="D2197" s="115" t="s">
        <v>342</v>
      </c>
      <c r="E2197" s="115" t="s">
        <v>13</v>
      </c>
      <c r="F2197" s="115" t="s">
        <v>343</v>
      </c>
      <c r="G2197" s="115" t="s">
        <v>344</v>
      </c>
      <c r="H2197" s="115">
        <v>0.56000000000000005</v>
      </c>
      <c r="I2197" s="115">
        <v>0.48</v>
      </c>
      <c r="J2197" s="115" t="s">
        <v>350</v>
      </c>
      <c r="K2197" s="115">
        <v>5.3850242699379998E-2</v>
      </c>
      <c r="L2197" s="115">
        <v>3763.13182150087</v>
      </c>
      <c r="M2197" s="115">
        <v>9.3633322881870509</v>
      </c>
      <c r="N2197" s="115">
        <v>1.37651585576872</v>
      </c>
      <c r="O2197" s="115">
        <v>0.50421771619380995</v>
      </c>
      <c r="P2197" s="115">
        <v>7.4125712912690003E-2</v>
      </c>
      <c r="Q2197" s="115">
        <v>202.64556189758099</v>
      </c>
      <c r="R2197" s="115">
        <v>1210</v>
      </c>
      <c r="S2197" s="115" t="s">
        <v>353</v>
      </c>
      <c r="T2197" s="115">
        <v>1210</v>
      </c>
      <c r="U2197" s="115" t="s">
        <v>352</v>
      </c>
      <c r="V2197" s="115" t="s">
        <v>350</v>
      </c>
      <c r="Z2197" s="115">
        <v>0</v>
      </c>
      <c r="AA2197" s="115">
        <v>1</v>
      </c>
      <c r="AB2197" s="115">
        <v>0.50421771619380995</v>
      </c>
      <c r="AC2197" s="115">
        <v>7.4125712912690003E-2</v>
      </c>
      <c r="AD2197" s="115">
        <v>202.64556189758201</v>
      </c>
      <c r="AF2197" s="115">
        <v>-1</v>
      </c>
      <c r="AG2197" s="115">
        <v>-1</v>
      </c>
      <c r="AH2197" s="115">
        <v>-1</v>
      </c>
      <c r="AI2197" s="115">
        <v>-1</v>
      </c>
      <c r="AJ2197" s="115">
        <v>0</v>
      </c>
      <c r="AM2197" s="115" t="s">
        <v>348</v>
      </c>
      <c r="AN2197" s="115">
        <v>-1</v>
      </c>
      <c r="AQ2197" s="115">
        <v>610</v>
      </c>
      <c r="AR2197" s="115" t="s">
        <v>251</v>
      </c>
      <c r="AS2197" s="115" t="s">
        <v>363</v>
      </c>
      <c r="AT2197" s="115" t="s">
        <v>296</v>
      </c>
      <c r="AV2197" s="115">
        <v>83.820273547157498</v>
      </c>
      <c r="AW2197" s="115">
        <v>0.1643516317</v>
      </c>
    </row>
    <row r="2198" spans="1:49" x14ac:dyDescent="0.25">
      <c r="A2198" s="117">
        <v>230000</v>
      </c>
      <c r="B2198" s="117">
        <v>910000</v>
      </c>
      <c r="C2198" s="117">
        <v>910000</v>
      </c>
      <c r="D2198" s="115" t="s">
        <v>342</v>
      </c>
      <c r="E2198" s="115" t="s">
        <v>13</v>
      </c>
      <c r="F2198" s="115" t="s">
        <v>343</v>
      </c>
      <c r="G2198" s="115" t="s">
        <v>344</v>
      </c>
      <c r="H2198" s="115">
        <v>0.56000000000000005</v>
      </c>
      <c r="I2198" s="115">
        <v>0.48</v>
      </c>
      <c r="J2198" s="115" t="s">
        <v>350</v>
      </c>
      <c r="K2198" s="115">
        <v>0.34818941004239001</v>
      </c>
      <c r="L2198" s="115">
        <v>3763.13182150087</v>
      </c>
      <c r="M2198" s="115">
        <v>9.3633322881870509</v>
      </c>
      <c r="N2198" s="115">
        <v>1.37651585576872</v>
      </c>
      <c r="O2198" s="115">
        <v>3.2602131454547099</v>
      </c>
      <c r="P2198" s="115">
        <v>0.47928824373410001</v>
      </c>
      <c r="Q2198" s="115">
        <v>1310.2826488401299</v>
      </c>
      <c r="R2198" s="115">
        <v>1210</v>
      </c>
      <c r="S2198" s="115" t="s">
        <v>353</v>
      </c>
      <c r="T2198" s="115">
        <v>1210</v>
      </c>
      <c r="U2198" s="115" t="s">
        <v>352</v>
      </c>
      <c r="V2198" s="115" t="s">
        <v>350</v>
      </c>
      <c r="Z2198" s="115">
        <v>0</v>
      </c>
      <c r="AA2198" s="115">
        <v>1</v>
      </c>
      <c r="AB2198" s="115">
        <v>3.2602131454547099</v>
      </c>
      <c r="AC2198" s="115">
        <v>0.47928824373410001</v>
      </c>
      <c r="AD2198" s="115">
        <v>1310.2826488401299</v>
      </c>
      <c r="AF2198" s="115">
        <v>-1</v>
      </c>
      <c r="AG2198" s="115">
        <v>-1</v>
      </c>
      <c r="AH2198" s="115">
        <v>-1</v>
      </c>
      <c r="AI2198" s="115">
        <v>-1</v>
      </c>
      <c r="AJ2198" s="115">
        <v>0</v>
      </c>
      <c r="AM2198" s="115" t="s">
        <v>348</v>
      </c>
      <c r="AN2198" s="115">
        <v>-1</v>
      </c>
      <c r="AQ2198" s="115">
        <v>610</v>
      </c>
      <c r="AR2198" s="115" t="s">
        <v>251</v>
      </c>
      <c r="AS2198" s="115" t="s">
        <v>363</v>
      </c>
      <c r="AT2198" s="115" t="s">
        <v>296</v>
      </c>
      <c r="AV2198" s="115">
        <v>152.394187965112</v>
      </c>
      <c r="AW2198" s="115">
        <v>1.0626785473</v>
      </c>
    </row>
    <row r="2199" spans="1:49" x14ac:dyDescent="0.25">
      <c r="A2199" s="117">
        <v>230000</v>
      </c>
      <c r="B2199" s="117">
        <v>910000</v>
      </c>
      <c r="C2199" s="117">
        <v>910000</v>
      </c>
      <c r="D2199" s="115" t="s">
        <v>342</v>
      </c>
      <c r="E2199" s="115" t="s">
        <v>13</v>
      </c>
      <c r="F2199" s="115" t="s">
        <v>343</v>
      </c>
      <c r="G2199" s="115" t="s">
        <v>344</v>
      </c>
      <c r="H2199" s="115">
        <v>0.56000000000000005</v>
      </c>
      <c r="I2199" s="115">
        <v>0.48</v>
      </c>
      <c r="J2199" s="115" t="s">
        <v>350</v>
      </c>
      <c r="K2199" s="115">
        <v>0.12810547863998001</v>
      </c>
      <c r="L2199" s="115">
        <v>3785.0937997063002</v>
      </c>
      <c r="M2199" s="115">
        <v>9.4146874508708596</v>
      </c>
      <c r="N2199" s="115">
        <v>1.38395365258309</v>
      </c>
      <c r="O2199" s="115">
        <v>1.20607304213962</v>
      </c>
      <c r="P2199" s="115">
        <v>0.17729204507970001</v>
      </c>
      <c r="Q2199" s="115">
        <v>484.89125290859602</v>
      </c>
      <c r="R2199" s="115">
        <v>1210</v>
      </c>
      <c r="S2199" s="115" t="s">
        <v>353</v>
      </c>
      <c r="T2199" s="115">
        <v>1210</v>
      </c>
      <c r="U2199" s="115" t="s">
        <v>352</v>
      </c>
      <c r="V2199" s="115" t="s">
        <v>350</v>
      </c>
      <c r="Z2199" s="115">
        <v>0</v>
      </c>
      <c r="AA2199" s="115">
        <v>1</v>
      </c>
      <c r="AB2199" s="115">
        <v>1.20607304213962</v>
      </c>
      <c r="AC2199" s="115">
        <v>0.17729204507970001</v>
      </c>
      <c r="AD2199" s="115">
        <v>484.89125290859602</v>
      </c>
      <c r="AF2199" s="115">
        <v>-1</v>
      </c>
      <c r="AG2199" s="115">
        <v>-1</v>
      </c>
      <c r="AH2199" s="115">
        <v>-1</v>
      </c>
      <c r="AI2199" s="115">
        <v>-1</v>
      </c>
      <c r="AJ2199" s="115">
        <v>0</v>
      </c>
      <c r="AM2199" s="115" t="s">
        <v>348</v>
      </c>
      <c r="AN2199" s="115">
        <v>-1</v>
      </c>
      <c r="AQ2199" s="115">
        <v>610</v>
      </c>
      <c r="AR2199" s="115" t="s">
        <v>251</v>
      </c>
      <c r="AS2199" s="115" t="s">
        <v>363</v>
      </c>
      <c r="AT2199" s="115" t="s">
        <v>296</v>
      </c>
      <c r="AV2199" s="115">
        <v>91.585580044107601</v>
      </c>
      <c r="AW2199" s="115">
        <v>0.39326135680000002</v>
      </c>
    </row>
    <row r="2200" spans="1:49" x14ac:dyDescent="0.25">
      <c r="A2200" s="117">
        <v>230000</v>
      </c>
      <c r="B2200" s="117">
        <v>910000</v>
      </c>
      <c r="C2200" s="117">
        <v>910000</v>
      </c>
      <c r="D2200" s="115" t="s">
        <v>342</v>
      </c>
      <c r="E2200" s="115" t="s">
        <v>13</v>
      </c>
      <c r="F2200" s="115" t="s">
        <v>343</v>
      </c>
      <c r="G2200" s="115" t="s">
        <v>344</v>
      </c>
      <c r="H2200" s="115">
        <v>0.56000000000000005</v>
      </c>
      <c r="I2200" s="115">
        <v>0.48</v>
      </c>
      <c r="J2200" s="115" t="s">
        <v>350</v>
      </c>
      <c r="K2200" s="115">
        <v>0.12219502307346999</v>
      </c>
      <c r="L2200" s="115">
        <v>3785.0937997063002</v>
      </c>
      <c r="M2200" s="115">
        <v>9.4146874508708596</v>
      </c>
      <c r="N2200" s="115">
        <v>1.38395365258309</v>
      </c>
      <c r="O2200" s="115">
        <v>1.1504279502887</v>
      </c>
      <c r="P2200" s="115">
        <v>0.16911224851000001</v>
      </c>
      <c r="Q2200" s="115">
        <v>462.51962419037102</v>
      </c>
      <c r="R2200" s="115">
        <v>1210</v>
      </c>
      <c r="S2200" s="115" t="s">
        <v>353</v>
      </c>
      <c r="T2200" s="115">
        <v>1210</v>
      </c>
      <c r="U2200" s="115" t="s">
        <v>352</v>
      </c>
      <c r="V2200" s="115" t="s">
        <v>350</v>
      </c>
      <c r="Z2200" s="115">
        <v>0</v>
      </c>
      <c r="AA2200" s="115">
        <v>1</v>
      </c>
      <c r="AB2200" s="115">
        <v>1.1504279502887</v>
      </c>
      <c r="AC2200" s="115">
        <v>0.16911224851000001</v>
      </c>
      <c r="AD2200" s="115">
        <v>462.51962419037102</v>
      </c>
      <c r="AF2200" s="115">
        <v>-1</v>
      </c>
      <c r="AG2200" s="115">
        <v>-1</v>
      </c>
      <c r="AH2200" s="115">
        <v>-1</v>
      </c>
      <c r="AI2200" s="115">
        <v>-1</v>
      </c>
      <c r="AJ2200" s="115">
        <v>0</v>
      </c>
      <c r="AM2200" s="115" t="s">
        <v>348</v>
      </c>
      <c r="AN2200" s="115">
        <v>-1</v>
      </c>
      <c r="AQ2200" s="115">
        <v>610</v>
      </c>
      <c r="AR2200" s="115" t="s">
        <v>251</v>
      </c>
      <c r="AS2200" s="115" t="s">
        <v>363</v>
      </c>
      <c r="AT2200" s="115" t="s">
        <v>296</v>
      </c>
      <c r="AV2200" s="115">
        <v>89.456549212804703</v>
      </c>
      <c r="AW2200" s="115">
        <v>0.37511729459999998</v>
      </c>
    </row>
    <row r="2201" spans="1:49" x14ac:dyDescent="0.25">
      <c r="A2201" s="117">
        <v>230000</v>
      </c>
      <c r="B2201" s="117">
        <v>910000</v>
      </c>
      <c r="C2201" s="117">
        <v>910000</v>
      </c>
      <c r="D2201" s="115" t="s">
        <v>342</v>
      </c>
      <c r="E2201" s="115" t="s">
        <v>13</v>
      </c>
      <c r="F2201" s="115" t="s">
        <v>343</v>
      </c>
      <c r="G2201" s="115" t="s">
        <v>344</v>
      </c>
      <c r="H2201" s="115">
        <v>0.56000000000000005</v>
      </c>
      <c r="I2201" s="115">
        <v>0.48</v>
      </c>
      <c r="J2201" s="115" t="s">
        <v>350</v>
      </c>
      <c r="K2201" s="115">
        <v>0.19123738439297</v>
      </c>
      <c r="L2201" s="115">
        <v>3785.0937997063002</v>
      </c>
      <c r="M2201" s="115">
        <v>9.4146874508708596</v>
      </c>
      <c r="N2201" s="115">
        <v>1.38395365258309</v>
      </c>
      <c r="O2201" s="115">
        <v>1.8004402029819</v>
      </c>
      <c r="P2201" s="115">
        <v>0.26466367664108997</v>
      </c>
      <c r="Q2201" s="115">
        <v>723.85143793789996</v>
      </c>
      <c r="R2201" s="115">
        <v>1210</v>
      </c>
      <c r="S2201" s="115" t="s">
        <v>353</v>
      </c>
      <c r="T2201" s="115">
        <v>1210</v>
      </c>
      <c r="U2201" s="115" t="s">
        <v>352</v>
      </c>
      <c r="V2201" s="115" t="s">
        <v>350</v>
      </c>
      <c r="Z2201" s="115">
        <v>0</v>
      </c>
      <c r="AA2201" s="115">
        <v>1</v>
      </c>
      <c r="AB2201" s="115">
        <v>1.8004402029819</v>
      </c>
      <c r="AC2201" s="115">
        <v>0.26466367664108997</v>
      </c>
      <c r="AD2201" s="115">
        <v>723.85143793789996</v>
      </c>
      <c r="AF2201" s="115">
        <v>-1</v>
      </c>
      <c r="AG2201" s="115">
        <v>-1</v>
      </c>
      <c r="AH2201" s="115">
        <v>-1</v>
      </c>
      <c r="AI2201" s="115">
        <v>-1</v>
      </c>
      <c r="AJ2201" s="115">
        <v>0</v>
      </c>
      <c r="AM2201" s="115" t="s">
        <v>348</v>
      </c>
      <c r="AN2201" s="115">
        <v>-1</v>
      </c>
      <c r="AQ2201" s="115">
        <v>610</v>
      </c>
      <c r="AR2201" s="115" t="s">
        <v>251</v>
      </c>
      <c r="AS2201" s="115" t="s">
        <v>363</v>
      </c>
      <c r="AT2201" s="115" t="s">
        <v>296</v>
      </c>
      <c r="AV2201" s="115">
        <v>111.488133729398</v>
      </c>
      <c r="AW2201" s="115">
        <v>0.58706523759999996</v>
      </c>
    </row>
    <row r="2202" spans="1:49" x14ac:dyDescent="0.25">
      <c r="A2202" s="117">
        <v>230000</v>
      </c>
      <c r="B2202" s="117">
        <v>910000</v>
      </c>
      <c r="C2202" s="117">
        <v>910000</v>
      </c>
      <c r="D2202" s="115" t="s">
        <v>342</v>
      </c>
      <c r="E2202" s="115" t="s">
        <v>13</v>
      </c>
      <c r="F2202" s="115" t="s">
        <v>343</v>
      </c>
      <c r="G2202" s="115" t="s">
        <v>344</v>
      </c>
      <c r="H2202" s="115">
        <v>0.56000000000000005</v>
      </c>
      <c r="I2202" s="115">
        <v>0.48</v>
      </c>
      <c r="J2202" s="115" t="s">
        <v>350</v>
      </c>
      <c r="K2202" s="115">
        <v>0.17622556765353001</v>
      </c>
      <c r="L2202" s="115">
        <v>3785.0937997063002</v>
      </c>
      <c r="M2202" s="115">
        <v>9.4146874508708596</v>
      </c>
      <c r="N2202" s="115">
        <v>1.38395365258309</v>
      </c>
      <c r="O2202" s="115">
        <v>1.6591086403103601</v>
      </c>
      <c r="P2202" s="115">
        <v>0.24388801803264001</v>
      </c>
      <c r="Q2202" s="115">
        <v>667.03030347513402</v>
      </c>
      <c r="R2202" s="115">
        <v>1210</v>
      </c>
      <c r="S2202" s="115" t="s">
        <v>353</v>
      </c>
      <c r="T2202" s="115">
        <v>1210</v>
      </c>
      <c r="U2202" s="115" t="s">
        <v>352</v>
      </c>
      <c r="V2202" s="115" t="s">
        <v>350</v>
      </c>
      <c r="Z2202" s="115">
        <v>0</v>
      </c>
      <c r="AA2202" s="115">
        <v>1</v>
      </c>
      <c r="AB2202" s="115">
        <v>1.6591086403103601</v>
      </c>
      <c r="AC2202" s="115">
        <v>0.24388801803264001</v>
      </c>
      <c r="AD2202" s="115">
        <v>667.03030347513402</v>
      </c>
      <c r="AF2202" s="115">
        <v>-1</v>
      </c>
      <c r="AG2202" s="115">
        <v>-1</v>
      </c>
      <c r="AH2202" s="115">
        <v>-1</v>
      </c>
      <c r="AI2202" s="115">
        <v>-1</v>
      </c>
      <c r="AJ2202" s="115">
        <v>0</v>
      </c>
      <c r="AM2202" s="115" t="s">
        <v>348</v>
      </c>
      <c r="AN2202" s="115">
        <v>-1</v>
      </c>
      <c r="AQ2202" s="115">
        <v>610</v>
      </c>
      <c r="AR2202" s="115" t="s">
        <v>251</v>
      </c>
      <c r="AS2202" s="115" t="s">
        <v>363</v>
      </c>
      <c r="AT2202" s="115" t="s">
        <v>296</v>
      </c>
      <c r="AV2202" s="115">
        <v>107.56323384941</v>
      </c>
      <c r="AW2202" s="115">
        <v>0.54098159239999999</v>
      </c>
    </row>
    <row r="2203" spans="1:49" x14ac:dyDescent="0.25">
      <c r="A2203" s="117">
        <v>230000</v>
      </c>
      <c r="B2203" s="117">
        <v>910000</v>
      </c>
      <c r="C2203" s="117">
        <v>910000</v>
      </c>
      <c r="D2203" s="115" t="s">
        <v>342</v>
      </c>
      <c r="E2203" s="115" t="s">
        <v>13</v>
      </c>
      <c r="F2203" s="115" t="s">
        <v>343</v>
      </c>
      <c r="G2203" s="115" t="s">
        <v>344</v>
      </c>
      <c r="H2203" s="115">
        <v>0.56000000000000005</v>
      </c>
      <c r="I2203" s="115">
        <v>0.48</v>
      </c>
      <c r="J2203" s="115" t="s">
        <v>350</v>
      </c>
      <c r="K2203" s="115">
        <v>0.14846541121276</v>
      </c>
      <c r="L2203" s="115">
        <v>3785.7620286956098</v>
      </c>
      <c r="M2203" s="115">
        <v>9.4162301336330092</v>
      </c>
      <c r="N2203" s="115">
        <v>1.3841763600608199</v>
      </c>
      <c r="O2203" s="115">
        <v>1.3979844788638001</v>
      </c>
      <c r="P2203" s="115">
        <v>0.20550231248740999</v>
      </c>
      <c r="Q2203" s="115">
        <v>562.05471634394701</v>
      </c>
      <c r="R2203" s="115">
        <v>1200</v>
      </c>
      <c r="S2203" s="115" t="s">
        <v>351</v>
      </c>
      <c r="T2203" s="115">
        <v>1200</v>
      </c>
      <c r="U2203" s="115" t="s">
        <v>352</v>
      </c>
      <c r="V2203" s="115" t="s">
        <v>350</v>
      </c>
      <c r="Z2203" s="115">
        <v>0</v>
      </c>
      <c r="AA2203" s="115">
        <v>1</v>
      </c>
      <c r="AB2203" s="115">
        <v>1.3979844788638001</v>
      </c>
      <c r="AC2203" s="115">
        <v>0.20550231248740999</v>
      </c>
      <c r="AD2203" s="115">
        <v>562.05471634394701</v>
      </c>
      <c r="AF2203" s="115">
        <v>-1</v>
      </c>
      <c r="AG2203" s="115">
        <v>-1</v>
      </c>
      <c r="AH2203" s="115">
        <v>-1</v>
      </c>
      <c r="AI2203" s="115">
        <v>-1</v>
      </c>
      <c r="AJ2203" s="115">
        <v>0</v>
      </c>
      <c r="AM2203" s="115" t="s">
        <v>348</v>
      </c>
      <c r="AN2203" s="115">
        <v>-1</v>
      </c>
      <c r="AQ2203" s="115">
        <v>610</v>
      </c>
      <c r="AR2203" s="115" t="s">
        <v>251</v>
      </c>
      <c r="AS2203" s="115" t="s">
        <v>363</v>
      </c>
      <c r="AT2203" s="115" t="s">
        <v>296</v>
      </c>
      <c r="AV2203" s="115">
        <v>123.99570514199701</v>
      </c>
      <c r="AW2203" s="115">
        <v>0.45584324120000003</v>
      </c>
    </row>
    <row r="2204" spans="1:49" x14ac:dyDescent="0.25">
      <c r="A2204" s="117">
        <v>230000</v>
      </c>
      <c r="B2204" s="117">
        <v>910000</v>
      </c>
      <c r="C2204" s="117">
        <v>910000</v>
      </c>
      <c r="D2204" s="115" t="s">
        <v>342</v>
      </c>
      <c r="E2204" s="115" t="s">
        <v>13</v>
      </c>
      <c r="F2204" s="115" t="s">
        <v>343</v>
      </c>
      <c r="G2204" s="115" t="s">
        <v>344</v>
      </c>
      <c r="H2204" s="115">
        <v>0.56000000000000005</v>
      </c>
      <c r="I2204" s="115">
        <v>0.48</v>
      </c>
      <c r="J2204" s="115" t="s">
        <v>350</v>
      </c>
      <c r="K2204" s="115">
        <v>0.30516615676123998</v>
      </c>
      <c r="L2204" s="115">
        <v>3785.7620286956098</v>
      </c>
      <c r="M2204" s="115">
        <v>9.4162301336330092</v>
      </c>
      <c r="N2204" s="115">
        <v>1.3841763600608199</v>
      </c>
      <c r="O2204" s="115">
        <v>2.8735147610602101</v>
      </c>
      <c r="P2204" s="115">
        <v>0.42240378007953</v>
      </c>
      <c r="Q2204" s="115">
        <v>1155.2864487096899</v>
      </c>
      <c r="R2204" s="115">
        <v>1210</v>
      </c>
      <c r="S2204" s="115" t="s">
        <v>353</v>
      </c>
      <c r="T2204" s="115">
        <v>1210</v>
      </c>
      <c r="U2204" s="115" t="s">
        <v>352</v>
      </c>
      <c r="V2204" s="115" t="s">
        <v>350</v>
      </c>
      <c r="Z2204" s="115">
        <v>0</v>
      </c>
      <c r="AA2204" s="115">
        <v>1</v>
      </c>
      <c r="AB2204" s="115">
        <v>2.8735147610602101</v>
      </c>
      <c r="AC2204" s="115">
        <v>0.42240378007953</v>
      </c>
      <c r="AD2204" s="115">
        <v>1155.2864487096899</v>
      </c>
      <c r="AF2204" s="115">
        <v>-1</v>
      </c>
      <c r="AG2204" s="115">
        <v>-1</v>
      </c>
      <c r="AH2204" s="115">
        <v>-1</v>
      </c>
      <c r="AI2204" s="115">
        <v>-1</v>
      </c>
      <c r="AJ2204" s="115">
        <v>0</v>
      </c>
      <c r="AM2204" s="115" t="s">
        <v>348</v>
      </c>
      <c r="AN2204" s="115">
        <v>-1</v>
      </c>
      <c r="AQ2204" s="115">
        <v>610</v>
      </c>
      <c r="AR2204" s="115" t="s">
        <v>251</v>
      </c>
      <c r="AS2204" s="115" t="s">
        <v>363</v>
      </c>
      <c r="AT2204" s="115" t="s">
        <v>296</v>
      </c>
      <c r="AV2204" s="115">
        <v>140.54050989332001</v>
      </c>
      <c r="AW2204" s="115">
        <v>0.93697197789999997</v>
      </c>
    </row>
    <row r="2205" spans="1:49" x14ac:dyDescent="0.25">
      <c r="A2205" s="117">
        <v>230000</v>
      </c>
      <c r="B2205" s="117">
        <v>910000</v>
      </c>
      <c r="C2205" s="117">
        <v>910000</v>
      </c>
      <c r="D2205" s="115" t="s">
        <v>342</v>
      </c>
      <c r="E2205" s="115" t="s">
        <v>13</v>
      </c>
      <c r="F2205" s="115" t="s">
        <v>343</v>
      </c>
      <c r="G2205" s="115" t="s">
        <v>344</v>
      </c>
      <c r="H2205" s="115">
        <v>0.56000000000000005</v>
      </c>
      <c r="I2205" s="115">
        <v>0.48</v>
      </c>
      <c r="J2205" s="115" t="s">
        <v>350</v>
      </c>
      <c r="K2205" s="115">
        <v>5.242910847223E-2</v>
      </c>
      <c r="L2205" s="115">
        <v>3785.7620286956098</v>
      </c>
      <c r="M2205" s="115">
        <v>9.4162301336330092</v>
      </c>
      <c r="N2205" s="115">
        <v>1.3841763600608199</v>
      </c>
      <c r="O2205" s="115">
        <v>0.49368455107581</v>
      </c>
      <c r="P2205" s="115">
        <v>7.2571132526330004E-2</v>
      </c>
      <c r="Q2205" s="115">
        <v>198.48412805256601</v>
      </c>
      <c r="R2205" s="115">
        <v>1210</v>
      </c>
      <c r="S2205" s="115" t="s">
        <v>353</v>
      </c>
      <c r="T2205" s="115">
        <v>1210</v>
      </c>
      <c r="U2205" s="115" t="s">
        <v>352</v>
      </c>
      <c r="V2205" s="115" t="s">
        <v>350</v>
      </c>
      <c r="Z2205" s="115">
        <v>0</v>
      </c>
      <c r="AA2205" s="115">
        <v>1</v>
      </c>
      <c r="AB2205" s="115">
        <v>0.49368455107581</v>
      </c>
      <c r="AC2205" s="115">
        <v>7.2571132526330004E-2</v>
      </c>
      <c r="AD2205" s="115">
        <v>198.48412805256601</v>
      </c>
      <c r="AF2205" s="115">
        <v>-1</v>
      </c>
      <c r="AG2205" s="115">
        <v>-1</v>
      </c>
      <c r="AH2205" s="115">
        <v>-1</v>
      </c>
      <c r="AI2205" s="115">
        <v>-1</v>
      </c>
      <c r="AJ2205" s="115">
        <v>0</v>
      </c>
      <c r="AM2205" s="115" t="s">
        <v>348</v>
      </c>
      <c r="AN2205" s="115">
        <v>-1</v>
      </c>
      <c r="AQ2205" s="115">
        <v>610</v>
      </c>
      <c r="AR2205" s="115" t="s">
        <v>251</v>
      </c>
      <c r="AS2205" s="115" t="s">
        <v>363</v>
      </c>
      <c r="AT2205" s="115" t="s">
        <v>296</v>
      </c>
      <c r="AV2205" s="115">
        <v>83.145534612872893</v>
      </c>
      <c r="AW2205" s="115">
        <v>0.16097658400000001</v>
      </c>
    </row>
    <row r="2206" spans="1:49" x14ac:dyDescent="0.25">
      <c r="A2206" s="117">
        <v>230000</v>
      </c>
      <c r="B2206" s="117">
        <v>910000</v>
      </c>
      <c r="C2206" s="117">
        <v>910000</v>
      </c>
      <c r="D2206" s="115" t="s">
        <v>342</v>
      </c>
      <c r="E2206" s="115" t="s">
        <v>13</v>
      </c>
      <c r="F2206" s="115" t="s">
        <v>343</v>
      </c>
      <c r="G2206" s="115" t="s">
        <v>344</v>
      </c>
      <c r="H2206" s="115">
        <v>0.56000000000000005</v>
      </c>
      <c r="I2206" s="115">
        <v>0.48</v>
      </c>
      <c r="J2206" s="115" t="s">
        <v>350</v>
      </c>
      <c r="K2206" s="115">
        <v>8.1070255814170003E-2</v>
      </c>
      <c r="L2206" s="115">
        <v>3785.7620286956098</v>
      </c>
      <c r="M2206" s="115">
        <v>9.4162301336330092</v>
      </c>
      <c r="N2206" s="115">
        <v>1.3841763600608199</v>
      </c>
      <c r="O2206" s="115">
        <v>0.76337618573879995</v>
      </c>
      <c r="P2206" s="115">
        <v>0.11221553160207</v>
      </c>
      <c r="Q2206" s="115">
        <v>306.912696117959</v>
      </c>
      <c r="R2206" s="115">
        <v>1210</v>
      </c>
      <c r="S2206" s="115" t="s">
        <v>353</v>
      </c>
      <c r="T2206" s="115">
        <v>1210</v>
      </c>
      <c r="U2206" s="115" t="s">
        <v>352</v>
      </c>
      <c r="V2206" s="115" t="s">
        <v>350</v>
      </c>
      <c r="Z2206" s="115">
        <v>0</v>
      </c>
      <c r="AA2206" s="115">
        <v>1</v>
      </c>
      <c r="AB2206" s="115">
        <v>0.76337618573879995</v>
      </c>
      <c r="AC2206" s="115">
        <v>0.11221553160207</v>
      </c>
      <c r="AD2206" s="115">
        <v>306.91269611795798</v>
      </c>
      <c r="AF2206" s="115">
        <v>-1</v>
      </c>
      <c r="AG2206" s="115">
        <v>-1</v>
      </c>
      <c r="AH2206" s="115">
        <v>-1</v>
      </c>
      <c r="AI2206" s="115">
        <v>-1</v>
      </c>
      <c r="AJ2206" s="115">
        <v>0</v>
      </c>
      <c r="AM2206" s="115" t="s">
        <v>348</v>
      </c>
      <c r="AN2206" s="115">
        <v>-1</v>
      </c>
      <c r="AQ2206" s="115">
        <v>610</v>
      </c>
      <c r="AR2206" s="115" t="s">
        <v>251</v>
      </c>
      <c r="AS2206" s="115" t="s">
        <v>363</v>
      </c>
      <c r="AT2206" s="115" t="s">
        <v>296</v>
      </c>
      <c r="AV2206" s="115">
        <v>89.480353914451399</v>
      </c>
      <c r="AW2206" s="115">
        <v>0.24891540640000001</v>
      </c>
    </row>
    <row r="2207" spans="1:49" x14ac:dyDescent="0.25">
      <c r="A2207" s="117">
        <v>230000</v>
      </c>
      <c r="B2207" s="117">
        <v>910000</v>
      </c>
      <c r="C2207" s="117">
        <v>910000</v>
      </c>
      <c r="D2207" s="115" t="s">
        <v>342</v>
      </c>
      <c r="E2207" s="115" t="s">
        <v>13</v>
      </c>
      <c r="F2207" s="115" t="s">
        <v>343</v>
      </c>
      <c r="G2207" s="115" t="s">
        <v>344</v>
      </c>
      <c r="H2207" s="115">
        <v>0.56000000000000005</v>
      </c>
      <c r="I2207" s="115">
        <v>0.48</v>
      </c>
      <c r="J2207" s="115" t="s">
        <v>350</v>
      </c>
      <c r="K2207" s="115">
        <v>6.9240145276900002E-3</v>
      </c>
      <c r="L2207" s="115">
        <v>3785.7620286956098</v>
      </c>
      <c r="M2207" s="115">
        <v>9.4162301336330092</v>
      </c>
      <c r="N2207" s="115">
        <v>1.3841763600608199</v>
      </c>
      <c r="O2207" s="115">
        <v>6.5198114241340005E-2</v>
      </c>
      <c r="P2207" s="115">
        <v>9.5840572259399993E-3</v>
      </c>
      <c r="Q2207" s="115">
        <v>26.2126712850656</v>
      </c>
      <c r="R2207" s="115">
        <v>1210</v>
      </c>
      <c r="S2207" s="115" t="s">
        <v>353</v>
      </c>
      <c r="T2207" s="115">
        <v>1210</v>
      </c>
      <c r="U2207" s="115" t="s">
        <v>352</v>
      </c>
      <c r="V2207" s="115" t="s">
        <v>350</v>
      </c>
      <c r="Z2207" s="115">
        <v>0</v>
      </c>
      <c r="AA2207" s="115">
        <v>1</v>
      </c>
      <c r="AB2207" s="115">
        <v>6.5198114241340005E-2</v>
      </c>
      <c r="AC2207" s="115">
        <v>9.5840572259399993E-3</v>
      </c>
      <c r="AD2207" s="115">
        <v>26.212671285066602</v>
      </c>
      <c r="AF2207" s="115">
        <v>-1</v>
      </c>
      <c r="AG2207" s="115">
        <v>-1</v>
      </c>
      <c r="AH2207" s="115">
        <v>-1</v>
      </c>
      <c r="AI2207" s="115">
        <v>-1</v>
      </c>
      <c r="AJ2207" s="115">
        <v>0</v>
      </c>
      <c r="AM2207" s="115" t="s">
        <v>348</v>
      </c>
      <c r="AN2207" s="115">
        <v>-1</v>
      </c>
      <c r="AQ2207" s="115">
        <v>610</v>
      </c>
      <c r="AR2207" s="115" t="s">
        <v>251</v>
      </c>
      <c r="AS2207" s="115" t="s">
        <v>363</v>
      </c>
      <c r="AT2207" s="115" t="s">
        <v>296</v>
      </c>
      <c r="AV2207" s="115">
        <v>32.978726671730001</v>
      </c>
      <c r="AW2207" s="115">
        <v>2.1259263E-2</v>
      </c>
    </row>
    <row r="2208" spans="1:49" x14ac:dyDescent="0.25">
      <c r="A2208" s="117">
        <v>230000</v>
      </c>
      <c r="B2208" s="117">
        <v>910000</v>
      </c>
      <c r="C2208" s="117">
        <v>910000</v>
      </c>
      <c r="D2208" s="115" t="s">
        <v>342</v>
      </c>
      <c r="E2208" s="115" t="s">
        <v>13</v>
      </c>
      <c r="F2208" s="115" t="s">
        <v>343</v>
      </c>
      <c r="G2208" s="115" t="s">
        <v>344</v>
      </c>
      <c r="H2208" s="115">
        <v>0.56000000000000005</v>
      </c>
      <c r="I2208" s="115">
        <v>0.48</v>
      </c>
      <c r="J2208" s="115" t="s">
        <v>350</v>
      </c>
      <c r="K2208" s="115">
        <v>2.203670336829E-2</v>
      </c>
      <c r="L2208" s="115">
        <v>3785.7620286956098</v>
      </c>
      <c r="M2208" s="115">
        <v>9.4162301336330092</v>
      </c>
      <c r="N2208" s="115">
        <v>1.3841763600608199</v>
      </c>
      <c r="O2208" s="115">
        <v>0.20750267030246</v>
      </c>
      <c r="P2208" s="115">
        <v>3.050268385606E-2</v>
      </c>
      <c r="Q2208" s="115">
        <v>83.425714849316194</v>
      </c>
      <c r="R2208" s="115">
        <v>1210</v>
      </c>
      <c r="S2208" s="115" t="s">
        <v>353</v>
      </c>
      <c r="T2208" s="115">
        <v>1210</v>
      </c>
      <c r="U2208" s="115" t="s">
        <v>352</v>
      </c>
      <c r="V2208" s="115" t="s">
        <v>350</v>
      </c>
      <c r="Z2208" s="115">
        <v>0</v>
      </c>
      <c r="AA2208" s="115">
        <v>1</v>
      </c>
      <c r="AB2208" s="115">
        <v>0.20750267030246</v>
      </c>
      <c r="AC2208" s="115">
        <v>3.050268385606E-2</v>
      </c>
      <c r="AD2208" s="115">
        <v>83.425714849316194</v>
      </c>
      <c r="AF2208" s="115">
        <v>-1</v>
      </c>
      <c r="AG2208" s="115">
        <v>-1</v>
      </c>
      <c r="AH2208" s="115">
        <v>-1</v>
      </c>
      <c r="AI2208" s="115">
        <v>-1</v>
      </c>
      <c r="AJ2208" s="115">
        <v>0</v>
      </c>
      <c r="AM2208" s="115" t="s">
        <v>348</v>
      </c>
      <c r="AN2208" s="115">
        <v>-1</v>
      </c>
      <c r="AQ2208" s="115">
        <v>610</v>
      </c>
      <c r="AR2208" s="115" t="s">
        <v>251</v>
      </c>
      <c r="AS2208" s="115" t="s">
        <v>363</v>
      </c>
      <c r="AT2208" s="115" t="s">
        <v>296</v>
      </c>
      <c r="AV2208" s="115">
        <v>71.401788911361393</v>
      </c>
      <c r="AW2208" s="115">
        <v>6.7660758200000004E-2</v>
      </c>
    </row>
    <row r="2209" spans="1:49" x14ac:dyDescent="0.25">
      <c r="A2209" s="117">
        <v>230000</v>
      </c>
      <c r="B2209" s="117">
        <v>910000</v>
      </c>
      <c r="C2209" s="117">
        <v>910000</v>
      </c>
      <c r="D2209" s="115" t="s">
        <v>342</v>
      </c>
      <c r="E2209" s="115" t="s">
        <v>13</v>
      </c>
      <c r="F2209" s="115" t="s">
        <v>343</v>
      </c>
      <c r="G2209" s="115" t="s">
        <v>344</v>
      </c>
      <c r="H2209" s="115">
        <v>0.56000000000000005</v>
      </c>
      <c r="I2209" s="115">
        <v>0.48</v>
      </c>
      <c r="J2209" s="115" t="s">
        <v>350</v>
      </c>
      <c r="K2209" s="115">
        <v>1.67180344246E-3</v>
      </c>
      <c r="L2209" s="115">
        <v>3785.7620286956098</v>
      </c>
      <c r="M2209" s="115">
        <v>9.4162301336330092</v>
      </c>
      <c r="N2209" s="115">
        <v>1.3841763600608199</v>
      </c>
      <c r="O2209" s="115">
        <v>1.5742085952459999E-2</v>
      </c>
      <c r="P2209" s="115">
        <v>2.3140708037300002E-3</v>
      </c>
      <c r="Q2209" s="115">
        <v>6.3290499919304004</v>
      </c>
      <c r="R2209" s="115">
        <v>1210</v>
      </c>
      <c r="S2209" s="115" t="s">
        <v>353</v>
      </c>
      <c r="T2209" s="115">
        <v>1210</v>
      </c>
      <c r="U2209" s="115" t="s">
        <v>352</v>
      </c>
      <c r="V2209" s="115" t="s">
        <v>350</v>
      </c>
      <c r="Z2209" s="115">
        <v>0</v>
      </c>
      <c r="AA2209" s="115">
        <v>1</v>
      </c>
      <c r="AB2209" s="115">
        <v>1.5742085952459999E-2</v>
      </c>
      <c r="AC2209" s="115">
        <v>2.3140708037300002E-3</v>
      </c>
      <c r="AD2209" s="115">
        <v>6.3290499919300203</v>
      </c>
      <c r="AF2209" s="115">
        <v>-1</v>
      </c>
      <c r="AG2209" s="115">
        <v>-1</v>
      </c>
      <c r="AH2209" s="115">
        <v>-1</v>
      </c>
      <c r="AI2209" s="115">
        <v>-1</v>
      </c>
      <c r="AJ2209" s="115">
        <v>0</v>
      </c>
      <c r="AM2209" s="115" t="s">
        <v>348</v>
      </c>
      <c r="AN2209" s="115">
        <v>-1</v>
      </c>
      <c r="AQ2209" s="115">
        <v>610</v>
      </c>
      <c r="AR2209" s="115" t="s">
        <v>251</v>
      </c>
      <c r="AS2209" s="115" t="s">
        <v>363</v>
      </c>
      <c r="AT2209" s="115" t="s">
        <v>296</v>
      </c>
      <c r="AV2209" s="115">
        <v>10.5014316584819</v>
      </c>
      <c r="AW2209" s="115">
        <v>5.1330495000000004E-3</v>
      </c>
    </row>
    <row r="2210" spans="1:49" x14ac:dyDescent="0.25">
      <c r="A2210" s="117">
        <v>230000</v>
      </c>
      <c r="B2210" s="117">
        <v>910000</v>
      </c>
      <c r="C2210" s="117">
        <v>910000</v>
      </c>
      <c r="D2210" s="115" t="s">
        <v>342</v>
      </c>
      <c r="E2210" s="115" t="s">
        <v>13</v>
      </c>
      <c r="F2210" s="115" t="s">
        <v>343</v>
      </c>
      <c r="G2210" s="115" t="s">
        <v>344</v>
      </c>
      <c r="H2210" s="115">
        <v>0.56000000000000005</v>
      </c>
      <c r="I2210" s="115">
        <v>0.48</v>
      </c>
      <c r="J2210" s="115" t="s">
        <v>350</v>
      </c>
      <c r="K2210" s="115">
        <v>2.0795594815949999E-2</v>
      </c>
      <c r="L2210" s="115">
        <v>3766.8241114796101</v>
      </c>
      <c r="M2210" s="115">
        <v>9.3719911905896307</v>
      </c>
      <c r="N2210" s="115">
        <v>1.37777083398597</v>
      </c>
      <c r="O2210" s="115">
        <v>0.1948961314182</v>
      </c>
      <c r="P2210" s="115">
        <v>2.865156401281E-2</v>
      </c>
      <c r="Q2210" s="115">
        <v>78.333347965299694</v>
      </c>
      <c r="R2210" s="115">
        <v>1210</v>
      </c>
      <c r="S2210" s="115" t="s">
        <v>353</v>
      </c>
      <c r="T2210" s="115">
        <v>1210</v>
      </c>
      <c r="U2210" s="115" t="s">
        <v>352</v>
      </c>
      <c r="V2210" s="115" t="s">
        <v>350</v>
      </c>
      <c r="Z2210" s="115">
        <v>0</v>
      </c>
      <c r="AA2210" s="115">
        <v>1</v>
      </c>
      <c r="AB2210" s="115">
        <v>0.1948961314182</v>
      </c>
      <c r="AC2210" s="115">
        <v>2.865156401281E-2</v>
      </c>
      <c r="AD2210" s="115">
        <v>727.03993330686899</v>
      </c>
      <c r="AF2210" s="115">
        <v>-1</v>
      </c>
      <c r="AG2210" s="115">
        <v>-1</v>
      </c>
      <c r="AH2210" s="115">
        <v>-1</v>
      </c>
      <c r="AI2210" s="115">
        <v>-1</v>
      </c>
      <c r="AJ2210" s="115">
        <v>0</v>
      </c>
      <c r="AM2210" s="115" t="s">
        <v>348</v>
      </c>
      <c r="AN2210" s="115">
        <v>-1</v>
      </c>
      <c r="AQ2210" s="115">
        <v>610</v>
      </c>
      <c r="AR2210" s="115" t="s">
        <v>251</v>
      </c>
      <c r="AS2210" s="115" t="s">
        <v>363</v>
      </c>
      <c r="AT2210" s="115" t="s">
        <v>296</v>
      </c>
      <c r="AV2210" s="115">
        <v>40.570329889369901</v>
      </c>
      <c r="AW2210" s="115">
        <v>0.58965120299999996</v>
      </c>
    </row>
    <row r="2211" spans="1:49" x14ac:dyDescent="0.25">
      <c r="A2211" s="117">
        <v>230000</v>
      </c>
      <c r="B2211" s="117">
        <v>910000</v>
      </c>
      <c r="C2211" s="117">
        <v>910000</v>
      </c>
      <c r="D2211" s="115" t="s">
        <v>342</v>
      </c>
      <c r="E2211" s="115" t="s">
        <v>13</v>
      </c>
      <c r="F2211" s="115" t="s">
        <v>343</v>
      </c>
      <c r="G2211" s="115" t="s">
        <v>344</v>
      </c>
      <c r="H2211" s="115">
        <v>0.56000000000000005</v>
      </c>
      <c r="I2211" s="115">
        <v>0.48</v>
      </c>
      <c r="J2211" s="115" t="s">
        <v>350</v>
      </c>
      <c r="K2211" s="115">
        <v>5.3223412379330003E-2</v>
      </c>
      <c r="L2211" s="115">
        <v>3766.8241114796101</v>
      </c>
      <c r="M2211" s="115">
        <v>9.3719911905896307</v>
      </c>
      <c r="N2211" s="115">
        <v>1.37777083398597</v>
      </c>
      <c r="O2211" s="115">
        <v>0.4988093519522</v>
      </c>
      <c r="P2211" s="115">
        <v>7.3329665261439997E-2</v>
      </c>
      <c r="Q2211" s="115">
        <v>200.483233045682</v>
      </c>
      <c r="R2211" s="115">
        <v>1210</v>
      </c>
      <c r="S2211" s="115" t="s">
        <v>353</v>
      </c>
      <c r="T2211" s="115">
        <v>1210</v>
      </c>
      <c r="U2211" s="115" t="s">
        <v>352</v>
      </c>
      <c r="V2211" s="115" t="s">
        <v>350</v>
      </c>
      <c r="Z2211" s="115">
        <v>0</v>
      </c>
      <c r="AA2211" s="115">
        <v>1</v>
      </c>
      <c r="AB2211" s="115">
        <v>0.4988093519522</v>
      </c>
      <c r="AC2211" s="115">
        <v>7.3329665261439997E-2</v>
      </c>
      <c r="AD2211" s="115">
        <v>1117.6376889374501</v>
      </c>
      <c r="AF2211" s="115">
        <v>-1</v>
      </c>
      <c r="AG2211" s="115">
        <v>-1</v>
      </c>
      <c r="AH2211" s="115">
        <v>-1</v>
      </c>
      <c r="AI2211" s="115">
        <v>-1</v>
      </c>
      <c r="AJ2211" s="115">
        <v>0</v>
      </c>
      <c r="AM2211" s="115" t="s">
        <v>348</v>
      </c>
      <c r="AN2211" s="115">
        <v>-1</v>
      </c>
      <c r="AQ2211" s="115">
        <v>610</v>
      </c>
      <c r="AR2211" s="115" t="s">
        <v>251</v>
      </c>
      <c r="AS2211" s="115" t="s">
        <v>363</v>
      </c>
      <c r="AT2211" s="115" t="s">
        <v>296</v>
      </c>
      <c r="AV2211" s="115">
        <v>83.393573506695304</v>
      </c>
      <c r="AW2211" s="115">
        <v>0.9064377039</v>
      </c>
    </row>
    <row r="2212" spans="1:49" x14ac:dyDescent="0.25">
      <c r="A2212" s="117">
        <v>230000</v>
      </c>
      <c r="B2212" s="117">
        <v>910000</v>
      </c>
      <c r="C2212" s="117">
        <v>910000</v>
      </c>
      <c r="D2212" s="115" t="s">
        <v>342</v>
      </c>
      <c r="E2212" s="115" t="s">
        <v>13</v>
      </c>
      <c r="F2212" s="115" t="s">
        <v>343</v>
      </c>
      <c r="G2212" s="115" t="s">
        <v>344</v>
      </c>
      <c r="H2212" s="115">
        <v>0.56000000000000005</v>
      </c>
      <c r="I2212" s="115">
        <v>0.48</v>
      </c>
      <c r="J2212" s="115" t="s">
        <v>350</v>
      </c>
      <c r="K2212" s="115">
        <v>2.654980696657E-2</v>
      </c>
      <c r="L2212" s="115">
        <v>3766.8241114796101</v>
      </c>
      <c r="M2212" s="115">
        <v>9.3719911905896307</v>
      </c>
      <c r="N2212" s="115">
        <v>1.37777083398597</v>
      </c>
      <c r="O2212" s="115">
        <v>0.24882455700260001</v>
      </c>
      <c r="P2212" s="115">
        <v>3.6579549686499999E-2</v>
      </c>
      <c r="Q2212" s="115">
        <v>100.00845303682701</v>
      </c>
      <c r="R2212" s="115">
        <v>1210</v>
      </c>
      <c r="S2212" s="115" t="s">
        <v>353</v>
      </c>
      <c r="T2212" s="115">
        <v>1210</v>
      </c>
      <c r="U2212" s="115" t="s">
        <v>352</v>
      </c>
      <c r="V2212" s="115" t="s">
        <v>350</v>
      </c>
      <c r="Z2212" s="115">
        <v>0</v>
      </c>
      <c r="AA2212" s="115">
        <v>1</v>
      </c>
      <c r="AB2212" s="115">
        <v>0.24882455700260001</v>
      </c>
      <c r="AC2212" s="115">
        <v>3.6579549686499999E-2</v>
      </c>
      <c r="AD2212" s="115">
        <v>100.008453036829</v>
      </c>
      <c r="AF2212" s="115">
        <v>-1</v>
      </c>
      <c r="AG2212" s="115">
        <v>-1</v>
      </c>
      <c r="AH2212" s="115">
        <v>-1</v>
      </c>
      <c r="AI2212" s="115">
        <v>-1</v>
      </c>
      <c r="AJ2212" s="115">
        <v>0</v>
      </c>
      <c r="AM2212" s="115" t="s">
        <v>348</v>
      </c>
      <c r="AN2212" s="115">
        <v>-1</v>
      </c>
      <c r="AQ2212" s="115">
        <v>610</v>
      </c>
      <c r="AR2212" s="115" t="s">
        <v>251</v>
      </c>
      <c r="AS2212" s="115" t="s">
        <v>363</v>
      </c>
      <c r="AT2212" s="115" t="s">
        <v>296</v>
      </c>
      <c r="AV2212" s="115">
        <v>58.856456481706303</v>
      </c>
      <c r="AW2212" s="115">
        <v>8.1109856499999994E-2</v>
      </c>
    </row>
    <row r="2213" spans="1:49" x14ac:dyDescent="0.25">
      <c r="A2213" s="117">
        <v>230000</v>
      </c>
      <c r="B2213" s="117">
        <v>910000</v>
      </c>
      <c r="C2213" s="117">
        <v>910000</v>
      </c>
      <c r="D2213" s="115" t="s">
        <v>342</v>
      </c>
      <c r="E2213" s="115" t="s">
        <v>13</v>
      </c>
      <c r="F2213" s="115" t="s">
        <v>343</v>
      </c>
      <c r="G2213" s="115" t="s">
        <v>344</v>
      </c>
      <c r="H2213" s="115">
        <v>0.56000000000000005</v>
      </c>
      <c r="I2213" s="115">
        <v>0.48</v>
      </c>
      <c r="J2213" s="115" t="s">
        <v>350</v>
      </c>
      <c r="K2213" s="115">
        <v>2.852212424996E-2</v>
      </c>
      <c r="L2213" s="115">
        <v>3766.8241114796101</v>
      </c>
      <c r="M2213" s="115">
        <v>9.3719911905896307</v>
      </c>
      <c r="N2213" s="115">
        <v>1.37777083398597</v>
      </c>
      <c r="O2213" s="115">
        <v>0.26730909720752</v>
      </c>
      <c r="P2213" s="115">
        <v>3.9296950914909999E-2</v>
      </c>
      <c r="Q2213" s="115">
        <v>107.437825335366</v>
      </c>
      <c r="R2213" s="115">
        <v>1210</v>
      </c>
      <c r="S2213" s="115" t="s">
        <v>353</v>
      </c>
      <c r="T2213" s="115">
        <v>1210</v>
      </c>
      <c r="U2213" s="115" t="s">
        <v>352</v>
      </c>
      <c r="V2213" s="115" t="s">
        <v>350</v>
      </c>
      <c r="Z2213" s="115">
        <v>0</v>
      </c>
      <c r="AA2213" s="115">
        <v>1</v>
      </c>
      <c r="AB2213" s="115">
        <v>0.26730909720752</v>
      </c>
      <c r="AC2213" s="115">
        <v>3.9296950914909999E-2</v>
      </c>
      <c r="AD2213" s="115">
        <v>107.437825335366</v>
      </c>
      <c r="AF2213" s="115">
        <v>-1</v>
      </c>
      <c r="AG2213" s="115">
        <v>-1</v>
      </c>
      <c r="AH2213" s="115">
        <v>-1</v>
      </c>
      <c r="AI2213" s="115">
        <v>-1</v>
      </c>
      <c r="AJ2213" s="115">
        <v>0</v>
      </c>
      <c r="AM2213" s="115" t="s">
        <v>348</v>
      </c>
      <c r="AN2213" s="115">
        <v>-1</v>
      </c>
      <c r="AQ2213" s="115">
        <v>610</v>
      </c>
      <c r="AR2213" s="115" t="s">
        <v>251</v>
      </c>
      <c r="AS2213" s="115" t="s">
        <v>363</v>
      </c>
      <c r="AT2213" s="115" t="s">
        <v>296</v>
      </c>
      <c r="AV2213" s="115">
        <v>58.737570997707202</v>
      </c>
      <c r="AW2213" s="115">
        <v>8.7135300400000004E-2</v>
      </c>
    </row>
    <row r="2214" spans="1:49" x14ac:dyDescent="0.25">
      <c r="A2214" s="117">
        <v>230000</v>
      </c>
      <c r="B2214" s="117">
        <v>910000</v>
      </c>
      <c r="C2214" s="117">
        <v>910000</v>
      </c>
      <c r="D2214" s="115" t="s">
        <v>342</v>
      </c>
      <c r="E2214" s="115" t="s">
        <v>13</v>
      </c>
      <c r="F2214" s="115" t="s">
        <v>343</v>
      </c>
      <c r="G2214" s="115" t="s">
        <v>344</v>
      </c>
      <c r="H2214" s="115">
        <v>0.56000000000000005</v>
      </c>
      <c r="I2214" s="115">
        <v>0.48</v>
      </c>
      <c r="J2214" s="115" t="s">
        <v>350</v>
      </c>
      <c r="K2214" s="115">
        <v>0.16599627313802001</v>
      </c>
      <c r="L2214" s="115">
        <v>3785.7620284135501</v>
      </c>
      <c r="M2214" s="115">
        <v>9.4162301329314406</v>
      </c>
      <c r="N2214" s="115">
        <v>1.3841763599576999</v>
      </c>
      <c r="O2214" s="115">
        <v>1.56305910907655</v>
      </c>
      <c r="P2214" s="115">
        <v>0.22976811711872999</v>
      </c>
      <c r="Q2214" s="115">
        <v>628.42238770408505</v>
      </c>
      <c r="R2214" s="115">
        <v>1200</v>
      </c>
      <c r="S2214" s="115" t="s">
        <v>351</v>
      </c>
      <c r="T2214" s="115">
        <v>1200</v>
      </c>
      <c r="U2214" s="115" t="s">
        <v>352</v>
      </c>
      <c r="V2214" s="115" t="s">
        <v>350</v>
      </c>
      <c r="Z2214" s="115">
        <v>0</v>
      </c>
      <c r="AA2214" s="115">
        <v>1</v>
      </c>
      <c r="AB2214" s="115">
        <v>1.56305910907655</v>
      </c>
      <c r="AC2214" s="115">
        <v>0.22976811711872999</v>
      </c>
      <c r="AD2214" s="115">
        <v>628.42238770408505</v>
      </c>
      <c r="AF2214" s="115">
        <v>-1</v>
      </c>
      <c r="AG2214" s="115">
        <v>-1</v>
      </c>
      <c r="AH2214" s="115">
        <v>-1</v>
      </c>
      <c r="AI2214" s="115">
        <v>-1</v>
      </c>
      <c r="AJ2214" s="115">
        <v>0</v>
      </c>
      <c r="AM2214" s="115" t="s">
        <v>348</v>
      </c>
      <c r="AN2214" s="115">
        <v>-1</v>
      </c>
      <c r="AQ2214" s="115">
        <v>610</v>
      </c>
      <c r="AR2214" s="115" t="s">
        <v>251</v>
      </c>
      <c r="AS2214" s="115" t="s">
        <v>363</v>
      </c>
      <c r="AT2214" s="115" t="s">
        <v>296</v>
      </c>
      <c r="AV2214" s="115">
        <v>127.003686808643</v>
      </c>
      <c r="AW2214" s="115">
        <v>0.5096694142</v>
      </c>
    </row>
    <row r="2215" spans="1:49" x14ac:dyDescent="0.25">
      <c r="A2215" s="117">
        <v>230000</v>
      </c>
      <c r="B2215" s="117">
        <v>910000</v>
      </c>
      <c r="C2215" s="117">
        <v>910000</v>
      </c>
      <c r="D2215" s="115" t="s">
        <v>342</v>
      </c>
      <c r="E2215" s="115" t="s">
        <v>13</v>
      </c>
      <c r="F2215" s="115" t="s">
        <v>343</v>
      </c>
      <c r="G2215" s="115" t="s">
        <v>344</v>
      </c>
      <c r="H2215" s="115">
        <v>0.56000000000000005</v>
      </c>
      <c r="I2215" s="115">
        <v>0.48</v>
      </c>
      <c r="J2215" s="115" t="s">
        <v>350</v>
      </c>
      <c r="K2215" s="115">
        <v>0.22272584091702999</v>
      </c>
      <c r="L2215" s="115">
        <v>3785.7620284135501</v>
      </c>
      <c r="M2215" s="115">
        <v>9.4162301329314406</v>
      </c>
      <c r="N2215" s="115">
        <v>1.3841763599576999</v>
      </c>
      <c r="O2215" s="115">
        <v>2.09723777462546</v>
      </c>
      <c r="P2215" s="115">
        <v>0.30829184374905</v>
      </c>
      <c r="Q2215" s="115">
        <v>843.18703129018195</v>
      </c>
      <c r="R2215" s="115">
        <v>1210</v>
      </c>
      <c r="S2215" s="115" t="s">
        <v>353</v>
      </c>
      <c r="T2215" s="115">
        <v>1210</v>
      </c>
      <c r="U2215" s="115" t="s">
        <v>352</v>
      </c>
      <c r="V2215" s="115" t="s">
        <v>350</v>
      </c>
      <c r="Z2215" s="115">
        <v>0</v>
      </c>
      <c r="AA2215" s="115">
        <v>1</v>
      </c>
      <c r="AB2215" s="115">
        <v>2.09723777462546</v>
      </c>
      <c r="AC2215" s="115">
        <v>0.30829184374905</v>
      </c>
      <c r="AD2215" s="115">
        <v>843.18703129018195</v>
      </c>
      <c r="AF2215" s="115">
        <v>-1</v>
      </c>
      <c r="AG2215" s="115">
        <v>-1</v>
      </c>
      <c r="AH2215" s="115">
        <v>-1</v>
      </c>
      <c r="AI2215" s="115">
        <v>-1</v>
      </c>
      <c r="AJ2215" s="115">
        <v>0</v>
      </c>
      <c r="AM2215" s="115" t="s">
        <v>348</v>
      </c>
      <c r="AN2215" s="115">
        <v>-1</v>
      </c>
      <c r="AQ2215" s="115">
        <v>610</v>
      </c>
      <c r="AR2215" s="115" t="s">
        <v>251</v>
      </c>
      <c r="AS2215" s="115" t="s">
        <v>363</v>
      </c>
      <c r="AT2215" s="115" t="s">
        <v>296</v>
      </c>
      <c r="AV2215" s="115">
        <v>121.942045014074</v>
      </c>
      <c r="AW2215" s="115">
        <v>0.68384998480000003</v>
      </c>
    </row>
    <row r="2216" spans="1:49" x14ac:dyDescent="0.25">
      <c r="A2216" s="117">
        <v>230000</v>
      </c>
      <c r="B2216" s="117">
        <v>910000</v>
      </c>
      <c r="C2216" s="117">
        <v>910000</v>
      </c>
      <c r="D2216" s="115" t="s">
        <v>342</v>
      </c>
      <c r="E2216" s="115" t="s">
        <v>13</v>
      </c>
      <c r="F2216" s="115" t="s">
        <v>343</v>
      </c>
      <c r="G2216" s="115" t="s">
        <v>344</v>
      </c>
      <c r="H2216" s="115">
        <v>0.56000000000000005</v>
      </c>
      <c r="I2216" s="115">
        <v>0.48</v>
      </c>
      <c r="J2216" s="115" t="s">
        <v>350</v>
      </c>
      <c r="K2216" s="115">
        <v>0.21872415773209</v>
      </c>
      <c r="L2216" s="115">
        <v>3785.7620284135501</v>
      </c>
      <c r="M2216" s="115">
        <v>9.4162301329314406</v>
      </c>
      <c r="N2216" s="115">
        <v>1.3841763599576999</v>
      </c>
      <c r="O2216" s="115">
        <v>2.0595570048369898</v>
      </c>
      <c r="P2216" s="115">
        <v>0.30275280848441999</v>
      </c>
      <c r="Q2216" s="115">
        <v>828.03761103889894</v>
      </c>
      <c r="R2216" s="115">
        <v>1210</v>
      </c>
      <c r="S2216" s="115" t="s">
        <v>353</v>
      </c>
      <c r="T2216" s="115">
        <v>1210</v>
      </c>
      <c r="U2216" s="115" t="s">
        <v>352</v>
      </c>
      <c r="V2216" s="115" t="s">
        <v>350</v>
      </c>
      <c r="Z2216" s="115">
        <v>0</v>
      </c>
      <c r="AA2216" s="115">
        <v>1</v>
      </c>
      <c r="AB2216" s="115">
        <v>2.0595570048369898</v>
      </c>
      <c r="AC2216" s="115">
        <v>0.30275280848441999</v>
      </c>
      <c r="AD2216" s="115">
        <v>828.03761103889894</v>
      </c>
      <c r="AF2216" s="115">
        <v>-1</v>
      </c>
      <c r="AG2216" s="115">
        <v>-1</v>
      </c>
      <c r="AH2216" s="115">
        <v>-1</v>
      </c>
      <c r="AI2216" s="115">
        <v>-1</v>
      </c>
      <c r="AJ2216" s="115">
        <v>0</v>
      </c>
      <c r="AM2216" s="115" t="s">
        <v>348</v>
      </c>
      <c r="AN2216" s="115">
        <v>-1</v>
      </c>
      <c r="AQ2216" s="115">
        <v>610</v>
      </c>
      <c r="AR2216" s="115" t="s">
        <v>251</v>
      </c>
      <c r="AS2216" s="115" t="s">
        <v>363</v>
      </c>
      <c r="AT2216" s="115" t="s">
        <v>296</v>
      </c>
      <c r="AV2216" s="115">
        <v>120.93792979482799</v>
      </c>
      <c r="AW2216" s="115">
        <v>0.67156335040000004</v>
      </c>
    </row>
    <row r="2217" spans="1:49" x14ac:dyDescent="0.25">
      <c r="A2217" s="117">
        <v>230000</v>
      </c>
      <c r="B2217" s="117">
        <v>910000</v>
      </c>
      <c r="C2217" s="117">
        <v>910000</v>
      </c>
      <c r="D2217" s="115" t="s">
        <v>342</v>
      </c>
      <c r="E2217" s="115" t="s">
        <v>13</v>
      </c>
      <c r="F2217" s="115" t="s">
        <v>343</v>
      </c>
      <c r="G2217" s="115" t="s">
        <v>344</v>
      </c>
      <c r="H2217" s="115">
        <v>0.56000000000000005</v>
      </c>
      <c r="I2217" s="115">
        <v>0.48</v>
      </c>
      <c r="J2217" s="115" t="s">
        <v>350</v>
      </c>
      <c r="K2217" s="115">
        <v>4.1174478851599998E-3</v>
      </c>
      <c r="L2217" s="115">
        <v>3785.7620284135501</v>
      </c>
      <c r="M2217" s="115">
        <v>9.4162301329314406</v>
      </c>
      <c r="N2217" s="115">
        <v>1.3841763599576999</v>
      </c>
      <c r="O2217" s="115">
        <v>3.877083684707E-2</v>
      </c>
      <c r="P2217" s="115">
        <v>5.6992740259999997E-3</v>
      </c>
      <c r="Q2217" s="115">
        <v>15.5876778576331</v>
      </c>
      <c r="R2217" s="115">
        <v>1210</v>
      </c>
      <c r="S2217" s="115" t="s">
        <v>353</v>
      </c>
      <c r="T2217" s="115">
        <v>1210</v>
      </c>
      <c r="U2217" s="115" t="s">
        <v>352</v>
      </c>
      <c r="V2217" s="115" t="s">
        <v>350</v>
      </c>
      <c r="Z2217" s="115">
        <v>0</v>
      </c>
      <c r="AA2217" s="115">
        <v>1</v>
      </c>
      <c r="AB2217" s="115">
        <v>3.877083684707E-2</v>
      </c>
      <c r="AC2217" s="115">
        <v>5.6992740259999997E-3</v>
      </c>
      <c r="AD2217" s="115">
        <v>15.5876778576318</v>
      </c>
      <c r="AF2217" s="115">
        <v>-1</v>
      </c>
      <c r="AG2217" s="115">
        <v>-1</v>
      </c>
      <c r="AH2217" s="115">
        <v>-1</v>
      </c>
      <c r="AI2217" s="115">
        <v>-1</v>
      </c>
      <c r="AJ2217" s="115">
        <v>0</v>
      </c>
      <c r="AM2217" s="115" t="s">
        <v>348</v>
      </c>
      <c r="AN2217" s="115">
        <v>-1</v>
      </c>
      <c r="AQ2217" s="115">
        <v>610</v>
      </c>
      <c r="AR2217" s="115" t="s">
        <v>251</v>
      </c>
      <c r="AS2217" s="115" t="s">
        <v>363</v>
      </c>
      <c r="AT2217" s="115" t="s">
        <v>296</v>
      </c>
      <c r="AV2217" s="115">
        <v>63.182385597743</v>
      </c>
      <c r="AW2217" s="115">
        <v>1.2642074499999999E-2</v>
      </c>
    </row>
    <row r="2218" spans="1:49" x14ac:dyDescent="0.25">
      <c r="A2218" s="117">
        <v>230000</v>
      </c>
      <c r="B2218" s="117">
        <v>910000</v>
      </c>
      <c r="C2218" s="117">
        <v>910000</v>
      </c>
      <c r="D2218" s="115" t="s">
        <v>342</v>
      </c>
      <c r="E2218" s="115" t="s">
        <v>13</v>
      </c>
      <c r="F2218" s="115" t="s">
        <v>343</v>
      </c>
      <c r="G2218" s="115" t="s">
        <v>344</v>
      </c>
      <c r="H2218" s="115">
        <v>0.56000000000000005</v>
      </c>
      <c r="I2218" s="115">
        <v>0.48</v>
      </c>
      <c r="J2218" s="115" t="s">
        <v>350</v>
      </c>
      <c r="K2218" s="115">
        <v>6.1997341106600004E-3</v>
      </c>
      <c r="L2218" s="115">
        <v>3785.7620284135501</v>
      </c>
      <c r="M2218" s="115">
        <v>9.4162301329314406</v>
      </c>
      <c r="N2218" s="115">
        <v>1.3841763599576999</v>
      </c>
      <c r="O2218" s="115">
        <v>5.8378123149020002E-2</v>
      </c>
      <c r="P2218" s="115">
        <v>8.5815253940000006E-3</v>
      </c>
      <c r="Q2218" s="115">
        <v>23.470717982423398</v>
      </c>
      <c r="R2218" s="115">
        <v>1210</v>
      </c>
      <c r="S2218" s="115" t="s">
        <v>353</v>
      </c>
      <c r="T2218" s="115">
        <v>1210</v>
      </c>
      <c r="U2218" s="115" t="s">
        <v>352</v>
      </c>
      <c r="V2218" s="115" t="s">
        <v>350</v>
      </c>
      <c r="Z2218" s="115">
        <v>0</v>
      </c>
      <c r="AA2218" s="115">
        <v>1</v>
      </c>
      <c r="AB2218" s="115">
        <v>5.8378123149020002E-2</v>
      </c>
      <c r="AC2218" s="115">
        <v>8.5815253940000006E-3</v>
      </c>
      <c r="AD2218" s="115">
        <v>23.470717982422901</v>
      </c>
      <c r="AF2218" s="115">
        <v>-1</v>
      </c>
      <c r="AG2218" s="115">
        <v>-1</v>
      </c>
      <c r="AH2218" s="115">
        <v>-1</v>
      </c>
      <c r="AI2218" s="115">
        <v>-1</v>
      </c>
      <c r="AJ2218" s="115">
        <v>0</v>
      </c>
      <c r="AM2218" s="115" t="s">
        <v>348</v>
      </c>
      <c r="AN2218" s="115">
        <v>-1</v>
      </c>
      <c r="AQ2218" s="115">
        <v>610</v>
      </c>
      <c r="AR2218" s="115" t="s">
        <v>251</v>
      </c>
      <c r="AS2218" s="115" t="s">
        <v>363</v>
      </c>
      <c r="AT2218" s="115" t="s">
        <v>296</v>
      </c>
      <c r="AV2218" s="115">
        <v>39.885996467793198</v>
      </c>
      <c r="AW2218" s="115">
        <v>1.90354566E-2</v>
      </c>
    </row>
    <row r="2219" spans="1:49" x14ac:dyDescent="0.25">
      <c r="A2219" s="117">
        <v>230000</v>
      </c>
      <c r="B2219" s="117">
        <v>910000</v>
      </c>
      <c r="C2219" s="117">
        <v>910000</v>
      </c>
      <c r="D2219" s="115" t="s">
        <v>342</v>
      </c>
      <c r="E2219" s="115" t="s">
        <v>13</v>
      </c>
      <c r="F2219" s="115" t="s">
        <v>343</v>
      </c>
      <c r="G2219" s="115" t="s">
        <v>344</v>
      </c>
      <c r="H2219" s="115">
        <v>0.56000000000000005</v>
      </c>
      <c r="I2219" s="115">
        <v>0.48</v>
      </c>
      <c r="J2219" s="115" t="s">
        <v>350</v>
      </c>
      <c r="K2219" s="115">
        <v>0.14487478082975</v>
      </c>
      <c r="L2219" s="115">
        <v>3772.2278499112599</v>
      </c>
      <c r="M2219" s="115">
        <v>9.3846265314071307</v>
      </c>
      <c r="N2219" s="115">
        <v>1.3796007963459</v>
      </c>
      <c r="O2219" s="115">
        <v>1.3595957119067299</v>
      </c>
      <c r="P2219" s="115">
        <v>0.19986936300316999</v>
      </c>
      <c r="Q2219" s="115">
        <v>546.50068299579902</v>
      </c>
      <c r="R2219" s="115">
        <v>1200</v>
      </c>
      <c r="S2219" s="115" t="s">
        <v>351</v>
      </c>
      <c r="T2219" s="115">
        <v>1200</v>
      </c>
      <c r="U2219" s="115" t="s">
        <v>352</v>
      </c>
      <c r="V2219" s="115" t="s">
        <v>350</v>
      </c>
      <c r="Z2219" s="115">
        <v>0</v>
      </c>
      <c r="AA2219" s="115">
        <v>1</v>
      </c>
      <c r="AB2219" s="115">
        <v>1.3595957119067299</v>
      </c>
      <c r="AC2219" s="115">
        <v>0.19986936300316999</v>
      </c>
      <c r="AD2219" s="115">
        <v>561.87582002326405</v>
      </c>
      <c r="AF2219" s="115">
        <v>-1</v>
      </c>
      <c r="AG2219" s="115">
        <v>-1</v>
      </c>
      <c r="AH2219" s="115">
        <v>-1</v>
      </c>
      <c r="AI2219" s="115">
        <v>-1</v>
      </c>
      <c r="AJ2219" s="115">
        <v>0</v>
      </c>
      <c r="AM2219" s="115" t="s">
        <v>348</v>
      </c>
      <c r="AN2219" s="115">
        <v>-1</v>
      </c>
      <c r="AQ2219" s="115">
        <v>610</v>
      </c>
      <c r="AR2219" s="115" t="s">
        <v>251</v>
      </c>
      <c r="AS2219" s="115" t="s">
        <v>363</v>
      </c>
      <c r="AT2219" s="115" t="s">
        <v>296</v>
      </c>
      <c r="AV2219" s="115">
        <v>133.35242312417401</v>
      </c>
      <c r="AW2219" s="115">
        <v>0.45569815089999999</v>
      </c>
    </row>
    <row r="2220" spans="1:49" x14ac:dyDescent="0.25">
      <c r="A2220" s="117">
        <v>230000</v>
      </c>
      <c r="B2220" s="117">
        <v>910000</v>
      </c>
      <c r="C2220" s="117">
        <v>910000</v>
      </c>
      <c r="D2220" s="115" t="s">
        <v>342</v>
      </c>
      <c r="E2220" s="115" t="s">
        <v>13</v>
      </c>
      <c r="F2220" s="115" t="s">
        <v>343</v>
      </c>
      <c r="G2220" s="115" t="s">
        <v>344</v>
      </c>
      <c r="H2220" s="115">
        <v>0.56000000000000005</v>
      </c>
      <c r="I2220" s="115">
        <v>0.48</v>
      </c>
      <c r="J2220" s="115" t="s">
        <v>350</v>
      </c>
      <c r="K2220" s="115">
        <v>5.2221454531070001E-2</v>
      </c>
      <c r="L2220" s="115">
        <v>3772.2278499112599</v>
      </c>
      <c r="M2220" s="115">
        <v>9.3846265314071307</v>
      </c>
      <c r="N2220" s="115">
        <v>1.3796007963459</v>
      </c>
      <c r="O2220" s="115">
        <v>0.49007884770096999</v>
      </c>
      <c r="P2220" s="115">
        <v>7.2044760257409995E-2</v>
      </c>
      <c r="Q2220" s="115">
        <v>196.99122514498799</v>
      </c>
      <c r="R2220" s="115">
        <v>1210</v>
      </c>
      <c r="S2220" s="115" t="s">
        <v>353</v>
      </c>
      <c r="T2220" s="115">
        <v>1210</v>
      </c>
      <c r="U2220" s="115" t="s">
        <v>352</v>
      </c>
      <c r="V2220" s="115" t="s">
        <v>350</v>
      </c>
      <c r="Z2220" s="115">
        <v>0</v>
      </c>
      <c r="AA2220" s="115">
        <v>1</v>
      </c>
      <c r="AB2220" s="115">
        <v>0.49007884770096999</v>
      </c>
      <c r="AC2220" s="115">
        <v>7.2044760257409995E-2</v>
      </c>
      <c r="AD2220" s="115">
        <v>383.22924147514402</v>
      </c>
      <c r="AF2220" s="115">
        <v>-1</v>
      </c>
      <c r="AG2220" s="115">
        <v>-1</v>
      </c>
      <c r="AH2220" s="115">
        <v>-1</v>
      </c>
      <c r="AI2220" s="115">
        <v>-1</v>
      </c>
      <c r="AJ2220" s="115">
        <v>0</v>
      </c>
      <c r="AM2220" s="115" t="s">
        <v>348</v>
      </c>
      <c r="AN2220" s="115">
        <v>-1</v>
      </c>
      <c r="AQ2220" s="115">
        <v>610</v>
      </c>
      <c r="AR2220" s="115" t="s">
        <v>251</v>
      </c>
      <c r="AS2220" s="115" t="s">
        <v>363</v>
      </c>
      <c r="AT2220" s="115" t="s">
        <v>296</v>
      </c>
      <c r="AV2220" s="115">
        <v>84.112339310312393</v>
      </c>
      <c r="AW2220" s="115">
        <v>0.31081041479999999</v>
      </c>
    </row>
    <row r="2221" spans="1:49" x14ac:dyDescent="0.25">
      <c r="A2221" s="117">
        <v>230000</v>
      </c>
      <c r="B2221" s="117">
        <v>910000</v>
      </c>
      <c r="C2221" s="117">
        <v>910000</v>
      </c>
      <c r="D2221" s="115" t="s">
        <v>342</v>
      </c>
      <c r="E2221" s="115" t="s">
        <v>13</v>
      </c>
      <c r="F2221" s="115" t="s">
        <v>343</v>
      </c>
      <c r="G2221" s="115" t="s">
        <v>344</v>
      </c>
      <c r="H2221" s="115">
        <v>0.56000000000000005</v>
      </c>
      <c r="I2221" s="115">
        <v>0.48</v>
      </c>
      <c r="J2221" s="115" t="s">
        <v>350</v>
      </c>
      <c r="K2221" s="115">
        <v>9.1815829462900001E-3</v>
      </c>
      <c r="L2221" s="115">
        <v>3772.2278499112599</v>
      </c>
      <c r="M2221" s="115">
        <v>9.3846265314071307</v>
      </c>
      <c r="N2221" s="115">
        <v>1.3796007963459</v>
      </c>
      <c r="O2221" s="115">
        <v>8.6165726918119995E-2</v>
      </c>
      <c r="P2221" s="115">
        <v>1.2666919144420001E-2</v>
      </c>
      <c r="Q2221" s="115">
        <v>34.635022896288</v>
      </c>
      <c r="R2221" s="115">
        <v>1210</v>
      </c>
      <c r="S2221" s="115" t="s">
        <v>353</v>
      </c>
      <c r="T2221" s="115">
        <v>1210</v>
      </c>
      <c r="U2221" s="115" t="s">
        <v>352</v>
      </c>
      <c r="V2221" s="115" t="s">
        <v>350</v>
      </c>
      <c r="Z2221" s="115">
        <v>0</v>
      </c>
      <c r="AA2221" s="115">
        <v>1</v>
      </c>
      <c r="AB2221" s="115">
        <v>8.6165726918119995E-2</v>
      </c>
      <c r="AC2221" s="115">
        <v>1.2666919144420001E-2</v>
      </c>
      <c r="AD2221" s="115">
        <v>66.317355145772495</v>
      </c>
      <c r="AF2221" s="115">
        <v>-1</v>
      </c>
      <c r="AG2221" s="115">
        <v>-1</v>
      </c>
      <c r="AH2221" s="115">
        <v>-1</v>
      </c>
      <c r="AI2221" s="115">
        <v>-1</v>
      </c>
      <c r="AJ2221" s="115">
        <v>0</v>
      </c>
      <c r="AM2221" s="115" t="s">
        <v>348</v>
      </c>
      <c r="AN2221" s="115">
        <v>-1</v>
      </c>
      <c r="AQ2221" s="115">
        <v>610</v>
      </c>
      <c r="AR2221" s="115" t="s">
        <v>251</v>
      </c>
      <c r="AS2221" s="115" t="s">
        <v>363</v>
      </c>
      <c r="AT2221" s="115" t="s">
        <v>296</v>
      </c>
      <c r="AV2221" s="115">
        <v>24.434413360236299</v>
      </c>
      <c r="AW2221" s="115">
        <v>5.3785365100000003E-2</v>
      </c>
    </row>
    <row r="2222" spans="1:49" x14ac:dyDescent="0.25">
      <c r="A2222" s="117">
        <v>230000</v>
      </c>
      <c r="B2222" s="117">
        <v>910000</v>
      </c>
      <c r="C2222" s="117">
        <v>910000</v>
      </c>
      <c r="D2222" s="115" t="s">
        <v>342</v>
      </c>
      <c r="E2222" s="115" t="s">
        <v>13</v>
      </c>
      <c r="F2222" s="115" t="s">
        <v>343</v>
      </c>
      <c r="G2222" s="115" t="s">
        <v>344</v>
      </c>
      <c r="H2222" s="115">
        <v>0.56000000000000005</v>
      </c>
      <c r="I2222" s="115">
        <v>0.48</v>
      </c>
      <c r="J2222" s="115" t="s">
        <v>350</v>
      </c>
      <c r="K2222" s="115">
        <v>0.26924391119974</v>
      </c>
      <c r="L2222" s="115">
        <v>3772.2278499112599</v>
      </c>
      <c r="M2222" s="115">
        <v>9.3846265314071307</v>
      </c>
      <c r="N2222" s="115">
        <v>1.3796007963459</v>
      </c>
      <c r="O2222" s="115">
        <v>2.5267535524649101</v>
      </c>
      <c r="P2222" s="115">
        <v>0.37144911430243999</v>
      </c>
      <c r="Q2222" s="115">
        <v>1015.64938024669</v>
      </c>
      <c r="R2222" s="115">
        <v>1210</v>
      </c>
      <c r="S2222" s="115" t="s">
        <v>353</v>
      </c>
      <c r="T2222" s="115">
        <v>1210</v>
      </c>
      <c r="U2222" s="115" t="s">
        <v>352</v>
      </c>
      <c r="V2222" s="115" t="s">
        <v>350</v>
      </c>
      <c r="Z2222" s="115">
        <v>0</v>
      </c>
      <c r="AA2222" s="115">
        <v>1</v>
      </c>
      <c r="AB2222" s="115">
        <v>2.5267535524649101</v>
      </c>
      <c r="AC2222" s="115">
        <v>0.37144911430243999</v>
      </c>
      <c r="AD2222" s="115">
        <v>1015.64938024669</v>
      </c>
      <c r="AF2222" s="115">
        <v>-1</v>
      </c>
      <c r="AG2222" s="115">
        <v>-1</v>
      </c>
      <c r="AH2222" s="115">
        <v>-1</v>
      </c>
      <c r="AI2222" s="115">
        <v>-1</v>
      </c>
      <c r="AJ2222" s="115">
        <v>0</v>
      </c>
      <c r="AM2222" s="115" t="s">
        <v>348</v>
      </c>
      <c r="AN2222" s="115">
        <v>-1</v>
      </c>
      <c r="AQ2222" s="115">
        <v>610</v>
      </c>
      <c r="AR2222" s="115" t="s">
        <v>251</v>
      </c>
      <c r="AS2222" s="115" t="s">
        <v>363</v>
      </c>
      <c r="AT2222" s="115" t="s">
        <v>296</v>
      </c>
      <c r="AV2222" s="115">
        <v>131.54476990051799</v>
      </c>
      <c r="AW2222" s="115">
        <v>0.82372212509999998</v>
      </c>
    </row>
    <row r="2223" spans="1:49" x14ac:dyDescent="0.25">
      <c r="A2223" s="117">
        <v>230000</v>
      </c>
      <c r="B2223" s="117">
        <v>910000</v>
      </c>
      <c r="C2223" s="117">
        <v>910000</v>
      </c>
      <c r="D2223" s="115" t="s">
        <v>342</v>
      </c>
      <c r="E2223" s="115" t="s">
        <v>13</v>
      </c>
      <c r="F2223" s="115" t="s">
        <v>343</v>
      </c>
      <c r="G2223" s="115" t="s">
        <v>344</v>
      </c>
      <c r="H2223" s="115">
        <v>0.56000000000000005</v>
      </c>
      <c r="I2223" s="115">
        <v>0.48</v>
      </c>
      <c r="J2223" s="115" t="s">
        <v>350</v>
      </c>
      <c r="K2223" s="115">
        <v>1.075981365086E-2</v>
      </c>
      <c r="L2223" s="115">
        <v>3772.2278499112599</v>
      </c>
      <c r="M2223" s="115">
        <v>9.3846265314071307</v>
      </c>
      <c r="N2223" s="115">
        <v>1.3796007963459</v>
      </c>
      <c r="O2223" s="115">
        <v>0.10097683266087</v>
      </c>
      <c r="P2223" s="115">
        <v>1.484424748126E-2</v>
      </c>
      <c r="Q2223" s="115">
        <v>40.5884687136369</v>
      </c>
      <c r="R2223" s="115">
        <v>1210</v>
      </c>
      <c r="S2223" s="115" t="s">
        <v>353</v>
      </c>
      <c r="T2223" s="115">
        <v>1210</v>
      </c>
      <c r="U2223" s="115" t="s">
        <v>352</v>
      </c>
      <c r="V2223" s="115" t="s">
        <v>350</v>
      </c>
      <c r="Z2223" s="115">
        <v>0</v>
      </c>
      <c r="AA2223" s="115">
        <v>1</v>
      </c>
      <c r="AB2223" s="115">
        <v>0.10097683266087</v>
      </c>
      <c r="AC2223" s="115">
        <v>1.484424748126E-2</v>
      </c>
      <c r="AD2223" s="115">
        <v>54.168090512988201</v>
      </c>
      <c r="AF2223" s="115">
        <v>-1</v>
      </c>
      <c r="AG2223" s="115">
        <v>-1</v>
      </c>
      <c r="AH2223" s="115">
        <v>-1</v>
      </c>
      <c r="AI2223" s="115">
        <v>-1</v>
      </c>
      <c r="AJ2223" s="115">
        <v>0</v>
      </c>
      <c r="AM2223" s="115" t="s">
        <v>348</v>
      </c>
      <c r="AN2223" s="115">
        <v>-1</v>
      </c>
      <c r="AQ2223" s="115">
        <v>610</v>
      </c>
      <c r="AR2223" s="115" t="s">
        <v>251</v>
      </c>
      <c r="AS2223" s="115" t="s">
        <v>363</v>
      </c>
      <c r="AT2223" s="115" t="s">
        <v>296</v>
      </c>
      <c r="AV2223" s="115">
        <v>44.108021324678298</v>
      </c>
      <c r="AW2223" s="115">
        <v>4.3931946899999998E-2</v>
      </c>
    </row>
    <row r="2224" spans="1:49" x14ac:dyDescent="0.25">
      <c r="A2224" s="117">
        <v>230000</v>
      </c>
      <c r="B2224" s="117">
        <v>910000</v>
      </c>
      <c r="C2224" s="117">
        <v>910000</v>
      </c>
      <c r="D2224" s="115" t="s">
        <v>342</v>
      </c>
      <c r="E2224" s="115" t="s">
        <v>13</v>
      </c>
      <c r="F2224" s="115" t="s">
        <v>343</v>
      </c>
      <c r="G2224" s="115" t="s">
        <v>344</v>
      </c>
      <c r="H2224" s="115">
        <v>0.56000000000000005</v>
      </c>
      <c r="I2224" s="115">
        <v>0.48</v>
      </c>
      <c r="J2224" s="115" t="s">
        <v>350</v>
      </c>
      <c r="K2224" s="115">
        <v>8.9731039527199997E-3</v>
      </c>
      <c r="L2224" s="115">
        <v>3772.2278499112599</v>
      </c>
      <c r="M2224" s="115">
        <v>9.3846265314071307</v>
      </c>
      <c r="N2224" s="115">
        <v>1.3796007963459</v>
      </c>
      <c r="O2224" s="115">
        <v>8.4209229423829995E-2</v>
      </c>
      <c r="P2224" s="115">
        <v>1.237930135887E-2</v>
      </c>
      <c r="Q2224" s="115">
        <v>33.848592630625497</v>
      </c>
      <c r="R2224" s="115">
        <v>1210</v>
      </c>
      <c r="S2224" s="115" t="s">
        <v>353</v>
      </c>
      <c r="T2224" s="115">
        <v>1210</v>
      </c>
      <c r="U2224" s="115" t="s">
        <v>352</v>
      </c>
      <c r="V2224" s="115" t="s">
        <v>350</v>
      </c>
      <c r="Z2224" s="115">
        <v>0</v>
      </c>
      <c r="AA2224" s="115">
        <v>1</v>
      </c>
      <c r="AB2224" s="115">
        <v>8.4209229423829995E-2</v>
      </c>
      <c r="AC2224" s="115">
        <v>1.237930135887E-2</v>
      </c>
      <c r="AD2224" s="115">
        <v>33.848592630626698</v>
      </c>
      <c r="AF2224" s="115">
        <v>-1</v>
      </c>
      <c r="AG2224" s="115">
        <v>-1</v>
      </c>
      <c r="AH2224" s="115">
        <v>-1</v>
      </c>
      <c r="AI2224" s="115">
        <v>-1</v>
      </c>
      <c r="AJ2224" s="115">
        <v>0</v>
      </c>
      <c r="AM2224" s="115" t="s">
        <v>348</v>
      </c>
      <c r="AN2224" s="115">
        <v>-1</v>
      </c>
      <c r="AQ2224" s="115">
        <v>610</v>
      </c>
      <c r="AR2224" s="115" t="s">
        <v>251</v>
      </c>
      <c r="AS2224" s="115" t="s">
        <v>363</v>
      </c>
      <c r="AT2224" s="115" t="s">
        <v>296</v>
      </c>
      <c r="AV2224" s="115">
        <v>30.616893640436299</v>
      </c>
      <c r="AW2224" s="115">
        <v>2.7452224399999999E-2</v>
      </c>
    </row>
    <row r="2225" spans="1:49" x14ac:dyDescent="0.25">
      <c r="A2225" s="117">
        <v>230000</v>
      </c>
      <c r="B2225" s="117">
        <v>910000</v>
      </c>
      <c r="C2225" s="117">
        <v>910000</v>
      </c>
      <c r="D2225" s="115" t="s">
        <v>342</v>
      </c>
      <c r="E2225" s="115" t="s">
        <v>13</v>
      </c>
      <c r="F2225" s="115" t="s">
        <v>343</v>
      </c>
      <c r="G2225" s="115" t="s">
        <v>344</v>
      </c>
      <c r="H2225" s="115">
        <v>0.56000000000000005</v>
      </c>
      <c r="I2225" s="115">
        <v>0.48</v>
      </c>
      <c r="J2225" s="115" t="s">
        <v>350</v>
      </c>
      <c r="K2225" s="115">
        <v>1.510973028371E-2</v>
      </c>
      <c r="L2225" s="115">
        <v>3772.2278499112599</v>
      </c>
      <c r="M2225" s="115">
        <v>9.3846265314071307</v>
      </c>
      <c r="N2225" s="115">
        <v>1.3796007963459</v>
      </c>
      <c r="O2225" s="115">
        <v>0.14179917570294001</v>
      </c>
      <c r="P2225" s="115">
        <v>2.0845395931979999E-2</v>
      </c>
      <c r="Q2225" s="115">
        <v>56.997345380873497</v>
      </c>
      <c r="R2225" s="115">
        <v>1210</v>
      </c>
      <c r="S2225" s="115" t="s">
        <v>353</v>
      </c>
      <c r="T2225" s="115">
        <v>1210</v>
      </c>
      <c r="U2225" s="115" t="s">
        <v>352</v>
      </c>
      <c r="V2225" s="115" t="s">
        <v>350</v>
      </c>
      <c r="Z2225" s="115">
        <v>0</v>
      </c>
      <c r="AA2225" s="115">
        <v>1</v>
      </c>
      <c r="AB2225" s="115">
        <v>0.14179917570294001</v>
      </c>
      <c r="AC2225" s="115">
        <v>2.0845395931979999E-2</v>
      </c>
      <c r="AD2225" s="115">
        <v>56.997345380874599</v>
      </c>
      <c r="AF2225" s="115">
        <v>-1</v>
      </c>
      <c r="AG2225" s="115">
        <v>-1</v>
      </c>
      <c r="AH2225" s="115">
        <v>-1</v>
      </c>
      <c r="AI2225" s="115">
        <v>-1</v>
      </c>
      <c r="AJ2225" s="115">
        <v>0</v>
      </c>
      <c r="AM2225" s="115" t="s">
        <v>348</v>
      </c>
      <c r="AN2225" s="115">
        <v>-1</v>
      </c>
      <c r="AQ2225" s="115">
        <v>610</v>
      </c>
      <c r="AR2225" s="115" t="s">
        <v>251</v>
      </c>
      <c r="AS2225" s="115" t="s">
        <v>363</v>
      </c>
      <c r="AT2225" s="115" t="s">
        <v>296</v>
      </c>
      <c r="AV2225" s="115">
        <v>32.847287826840997</v>
      </c>
      <c r="AW2225" s="115">
        <v>4.6226557500000001E-2</v>
      </c>
    </row>
    <row r="2226" spans="1:49" x14ac:dyDescent="0.25">
      <c r="A2226" s="117">
        <v>230000</v>
      </c>
      <c r="B2226" s="117">
        <v>910000</v>
      </c>
      <c r="C2226" s="117">
        <v>910000</v>
      </c>
      <c r="D2226" s="115" t="s">
        <v>342</v>
      </c>
      <c r="E2226" s="115" t="s">
        <v>13</v>
      </c>
      <c r="F2226" s="115" t="s">
        <v>343</v>
      </c>
      <c r="G2226" s="115" t="s">
        <v>344</v>
      </c>
      <c r="H2226" s="115">
        <v>0.56000000000000005</v>
      </c>
      <c r="I2226" s="115">
        <v>0.48</v>
      </c>
      <c r="J2226" s="115" t="s">
        <v>350</v>
      </c>
      <c r="K2226" s="115">
        <v>4.1953637429150002E-2</v>
      </c>
      <c r="L2226" s="115">
        <v>3772.2278499112599</v>
      </c>
      <c r="M2226" s="115">
        <v>9.3846265314071307</v>
      </c>
      <c r="N2226" s="115">
        <v>1.3796007963459</v>
      </c>
      <c r="O2226" s="115">
        <v>0.39371921890671002</v>
      </c>
      <c r="P2226" s="115">
        <v>5.7879271606870002E-2</v>
      </c>
      <c r="Q2226" s="115">
        <v>158.258679515349</v>
      </c>
      <c r="R2226" s="115">
        <v>1210</v>
      </c>
      <c r="S2226" s="115" t="s">
        <v>353</v>
      </c>
      <c r="T2226" s="115">
        <v>1210</v>
      </c>
      <c r="U2226" s="115" t="s">
        <v>352</v>
      </c>
      <c r="V2226" s="115" t="s">
        <v>350</v>
      </c>
      <c r="Z2226" s="115">
        <v>0</v>
      </c>
      <c r="AA2226" s="115">
        <v>1</v>
      </c>
      <c r="AB2226" s="115">
        <v>0.39371921890671002</v>
      </c>
      <c r="AC2226" s="115">
        <v>5.7879271606870002E-2</v>
      </c>
      <c r="AD2226" s="115">
        <v>158.25867951534801</v>
      </c>
      <c r="AF2226" s="115">
        <v>-1</v>
      </c>
      <c r="AG2226" s="115">
        <v>-1</v>
      </c>
      <c r="AH2226" s="115">
        <v>-1</v>
      </c>
      <c r="AI2226" s="115">
        <v>-1</v>
      </c>
      <c r="AJ2226" s="115">
        <v>0</v>
      </c>
      <c r="AM2226" s="115" t="s">
        <v>348</v>
      </c>
      <c r="AN2226" s="115">
        <v>-1</v>
      </c>
      <c r="AQ2226" s="115">
        <v>610</v>
      </c>
      <c r="AR2226" s="115" t="s">
        <v>251</v>
      </c>
      <c r="AS2226" s="115" t="s">
        <v>363</v>
      </c>
      <c r="AT2226" s="115" t="s">
        <v>296</v>
      </c>
      <c r="AV2226" s="115">
        <v>62.783813230720298</v>
      </c>
      <c r="AW2226" s="115">
        <v>0.1283525381</v>
      </c>
    </row>
    <row r="2227" spans="1:49" x14ac:dyDescent="0.25">
      <c r="A2227" s="117">
        <v>230000</v>
      </c>
      <c r="B2227" s="117">
        <v>910000</v>
      </c>
      <c r="C2227" s="117">
        <v>910000</v>
      </c>
      <c r="D2227" s="115" t="s">
        <v>342</v>
      </c>
      <c r="E2227" s="115" t="s">
        <v>13</v>
      </c>
      <c r="F2227" s="115" t="s">
        <v>343</v>
      </c>
      <c r="G2227" s="115" t="s">
        <v>344</v>
      </c>
      <c r="H2227" s="115">
        <v>0.56000000000000005</v>
      </c>
      <c r="I2227" s="115">
        <v>0.48</v>
      </c>
      <c r="J2227" s="115" t="s">
        <v>350</v>
      </c>
      <c r="K2227" s="115">
        <v>0.27144492554862998</v>
      </c>
      <c r="L2227" s="115">
        <v>3784.6574921763399</v>
      </c>
      <c r="M2227" s="115">
        <v>9.4136694768840705</v>
      </c>
      <c r="N2227" s="115">
        <v>1.38380630117602</v>
      </c>
      <c r="O2227" s="115">
        <v>2.5552928102922698</v>
      </c>
      <c r="P2227" s="115">
        <v>0.37562719839646003</v>
      </c>
      <c r="Q2227" s="115">
        <v>1027.3260711908999</v>
      </c>
      <c r="R2227" s="115">
        <v>1210</v>
      </c>
      <c r="S2227" s="115" t="s">
        <v>353</v>
      </c>
      <c r="T2227" s="115">
        <v>1210</v>
      </c>
      <c r="U2227" s="115" t="s">
        <v>352</v>
      </c>
      <c r="V2227" s="115" t="s">
        <v>350</v>
      </c>
      <c r="Z2227" s="115">
        <v>0</v>
      </c>
      <c r="AA2227" s="115">
        <v>1</v>
      </c>
      <c r="AB2227" s="115">
        <v>2.5552928102922698</v>
      </c>
      <c r="AC2227" s="115">
        <v>0.37562719839646003</v>
      </c>
      <c r="AD2227" s="115">
        <v>1179.08776807347</v>
      </c>
      <c r="AF2227" s="115">
        <v>-1</v>
      </c>
      <c r="AG2227" s="115">
        <v>-1</v>
      </c>
      <c r="AH2227" s="115">
        <v>-1</v>
      </c>
      <c r="AI2227" s="115">
        <v>-1</v>
      </c>
      <c r="AJ2227" s="115">
        <v>0</v>
      </c>
      <c r="AM2227" s="115" t="s">
        <v>348</v>
      </c>
      <c r="AN2227" s="115">
        <v>-1</v>
      </c>
      <c r="AQ2227" s="115">
        <v>610</v>
      </c>
      <c r="AR2227" s="115" t="s">
        <v>251</v>
      </c>
      <c r="AS2227" s="115" t="s">
        <v>363</v>
      </c>
      <c r="AT2227" s="115" t="s">
        <v>296</v>
      </c>
      <c r="AV2227" s="115">
        <v>133.139193948149</v>
      </c>
      <c r="AW2227" s="115">
        <v>0.95627556209999998</v>
      </c>
    </row>
    <row r="2228" spans="1:49" x14ac:dyDescent="0.25">
      <c r="A2228" s="117">
        <v>230000</v>
      </c>
      <c r="B2228" s="117">
        <v>910000</v>
      </c>
      <c r="C2228" s="117">
        <v>910000</v>
      </c>
      <c r="D2228" s="115" t="s">
        <v>342</v>
      </c>
      <c r="E2228" s="115" t="s">
        <v>13</v>
      </c>
      <c r="F2228" s="115" t="s">
        <v>343</v>
      </c>
      <c r="G2228" s="115" t="s">
        <v>344</v>
      </c>
      <c r="H2228" s="115">
        <v>0.56000000000000005</v>
      </c>
      <c r="I2228" s="115">
        <v>0.48</v>
      </c>
      <c r="J2228" s="115" t="s">
        <v>350</v>
      </c>
      <c r="K2228" s="115">
        <v>0.22102545161171999</v>
      </c>
      <c r="L2228" s="115">
        <v>3784.6574921763399</v>
      </c>
      <c r="M2228" s="115">
        <v>9.4136694768840705</v>
      </c>
      <c r="N2228" s="115">
        <v>1.38380630117602</v>
      </c>
      <c r="O2228" s="115">
        <v>2.0806605474518398</v>
      </c>
      <c r="P2228" s="115">
        <v>0.30585641266058</v>
      </c>
      <c r="Q2228" s="115">
        <v>836.50563140398697</v>
      </c>
      <c r="R2228" s="115">
        <v>1210</v>
      </c>
      <c r="S2228" s="115" t="s">
        <v>353</v>
      </c>
      <c r="T2228" s="115">
        <v>1210</v>
      </c>
      <c r="U2228" s="115" t="s">
        <v>352</v>
      </c>
      <c r="V2228" s="115" t="s">
        <v>350</v>
      </c>
      <c r="Z2228" s="115">
        <v>0</v>
      </c>
      <c r="AA2228" s="115">
        <v>1</v>
      </c>
      <c r="AB2228" s="115">
        <v>2.0806605474518398</v>
      </c>
      <c r="AC2228" s="115">
        <v>0.30585641266058</v>
      </c>
      <c r="AD2228" s="115">
        <v>1044.8589081078201</v>
      </c>
      <c r="AF2228" s="115">
        <v>-1</v>
      </c>
      <c r="AG2228" s="115">
        <v>-1</v>
      </c>
      <c r="AH2228" s="115">
        <v>-1</v>
      </c>
      <c r="AI2228" s="115">
        <v>-1</v>
      </c>
      <c r="AJ2228" s="115">
        <v>0</v>
      </c>
      <c r="AM2228" s="115" t="s">
        <v>348</v>
      </c>
      <c r="AN2228" s="115">
        <v>-1</v>
      </c>
      <c r="AQ2228" s="115">
        <v>610</v>
      </c>
      <c r="AR2228" s="115" t="s">
        <v>251</v>
      </c>
      <c r="AS2228" s="115" t="s">
        <v>363</v>
      </c>
      <c r="AT2228" s="115" t="s">
        <v>296</v>
      </c>
      <c r="AV2228" s="115">
        <v>128.11728732589199</v>
      </c>
      <c r="AW2228" s="115">
        <v>0.84741192870000004</v>
      </c>
    </row>
    <row r="2229" spans="1:49" x14ac:dyDescent="0.25">
      <c r="A2229" s="117">
        <v>230000</v>
      </c>
      <c r="B2229" s="117">
        <v>910000</v>
      </c>
      <c r="C2229" s="117">
        <v>910000</v>
      </c>
      <c r="D2229" s="115" t="s">
        <v>342</v>
      </c>
      <c r="E2229" s="115" t="s">
        <v>13</v>
      </c>
      <c r="F2229" s="115" t="s">
        <v>343</v>
      </c>
      <c r="G2229" s="115" t="s">
        <v>344</v>
      </c>
      <c r="H2229" s="115">
        <v>0.56000000000000005</v>
      </c>
      <c r="I2229" s="115">
        <v>0.48</v>
      </c>
      <c r="J2229" s="115" t="s">
        <v>350</v>
      </c>
      <c r="K2229" s="115">
        <v>3.0141804900759999E-2</v>
      </c>
      <c r="L2229" s="115">
        <v>3784.6574921763399</v>
      </c>
      <c r="M2229" s="115">
        <v>9.4136694768840705</v>
      </c>
      <c r="N2229" s="115">
        <v>1.38380630117602</v>
      </c>
      <c r="O2229" s="115">
        <v>0.28374498877248999</v>
      </c>
      <c r="P2229" s="115">
        <v>4.1710419550489999E-2</v>
      </c>
      <c r="Q2229" s="115">
        <v>114.07640774538601</v>
      </c>
      <c r="R2229" s="115">
        <v>1210</v>
      </c>
      <c r="S2229" s="115" t="s">
        <v>353</v>
      </c>
      <c r="T2229" s="115">
        <v>1210</v>
      </c>
      <c r="U2229" s="115" t="s">
        <v>352</v>
      </c>
      <c r="V2229" s="115" t="s">
        <v>350</v>
      </c>
      <c r="Z2229" s="115">
        <v>0</v>
      </c>
      <c r="AA2229" s="115">
        <v>1</v>
      </c>
      <c r="AB2229" s="115">
        <v>0.28374498877248999</v>
      </c>
      <c r="AC2229" s="115">
        <v>4.1710419550489999E-2</v>
      </c>
      <c r="AD2229" s="115">
        <v>114.07640774538601</v>
      </c>
      <c r="AF2229" s="115">
        <v>-1</v>
      </c>
      <c r="AG2229" s="115">
        <v>-1</v>
      </c>
      <c r="AH2229" s="115">
        <v>-1</v>
      </c>
      <c r="AI2229" s="115">
        <v>-1</v>
      </c>
      <c r="AJ2229" s="115">
        <v>0</v>
      </c>
      <c r="AM2229" s="115" t="s">
        <v>348</v>
      </c>
      <c r="AN2229" s="115">
        <v>-1</v>
      </c>
      <c r="AQ2229" s="115">
        <v>610</v>
      </c>
      <c r="AR2229" s="115" t="s">
        <v>251</v>
      </c>
      <c r="AS2229" s="115" t="s">
        <v>363</v>
      </c>
      <c r="AT2229" s="115" t="s">
        <v>296</v>
      </c>
      <c r="AV2229" s="115">
        <v>55.707774792159903</v>
      </c>
      <c r="AW2229" s="115">
        <v>9.2519389899999999E-2</v>
      </c>
    </row>
    <row r="2230" spans="1:49" x14ac:dyDescent="0.25">
      <c r="A2230" s="117">
        <v>230000</v>
      </c>
      <c r="B2230" s="117">
        <v>910000</v>
      </c>
      <c r="C2230" s="117">
        <v>910000</v>
      </c>
      <c r="D2230" s="115" t="s">
        <v>342</v>
      </c>
      <c r="E2230" s="115" t="s">
        <v>13</v>
      </c>
      <c r="F2230" s="115" t="s">
        <v>343</v>
      </c>
      <c r="G2230" s="115" t="s">
        <v>344</v>
      </c>
      <c r="H2230" s="115">
        <v>0.56000000000000005</v>
      </c>
      <c r="I2230" s="115">
        <v>0.48</v>
      </c>
      <c r="J2230" s="115" t="s">
        <v>350</v>
      </c>
      <c r="K2230" s="115">
        <v>0.41279266599519998</v>
      </c>
      <c r="L2230" s="115">
        <v>3799.7516494512602</v>
      </c>
      <c r="M2230" s="115">
        <v>9.4489629948790306</v>
      </c>
      <c r="N2230" s="115">
        <v>1.38891780282226</v>
      </c>
      <c r="O2230" s="115">
        <v>3.9004626255461199</v>
      </c>
      <c r="P2230" s="115">
        <v>0.57333508267519995</v>
      </c>
      <c r="Q2230" s="115">
        <v>1568.50961349665</v>
      </c>
      <c r="R2230" s="115">
        <v>1200</v>
      </c>
      <c r="S2230" s="115" t="s">
        <v>351</v>
      </c>
      <c r="T2230" s="115">
        <v>1200</v>
      </c>
      <c r="U2230" s="115" t="s">
        <v>352</v>
      </c>
      <c r="V2230" s="115" t="s">
        <v>350</v>
      </c>
      <c r="Z2230" s="115">
        <v>0</v>
      </c>
      <c r="AA2230" s="115">
        <v>1</v>
      </c>
      <c r="AB2230" s="115">
        <v>3.9004626255461199</v>
      </c>
      <c r="AC2230" s="115">
        <v>0.57333508267519995</v>
      </c>
      <c r="AD2230" s="115">
        <v>1627.64276790339</v>
      </c>
      <c r="AF2230" s="115">
        <v>-1</v>
      </c>
      <c r="AG2230" s="115">
        <v>-1</v>
      </c>
      <c r="AH2230" s="115">
        <v>-1</v>
      </c>
      <c r="AI2230" s="115">
        <v>-1</v>
      </c>
      <c r="AJ2230" s="115">
        <v>0</v>
      </c>
      <c r="AM2230" s="115" t="s">
        <v>348</v>
      </c>
      <c r="AN2230" s="115">
        <v>-1</v>
      </c>
      <c r="AQ2230" s="115">
        <v>610</v>
      </c>
      <c r="AR2230" s="115" t="s">
        <v>251</v>
      </c>
      <c r="AS2230" s="115" t="s">
        <v>363</v>
      </c>
      <c r="AT2230" s="115" t="s">
        <v>296</v>
      </c>
      <c r="AV2230" s="115">
        <v>166.36296104291</v>
      </c>
      <c r="AW2230" s="115">
        <v>1.3200671273</v>
      </c>
    </row>
    <row r="2231" spans="1:49" x14ac:dyDescent="0.25">
      <c r="A2231" s="117">
        <v>230000</v>
      </c>
      <c r="B2231" s="117">
        <v>910000</v>
      </c>
      <c r="C2231" s="117">
        <v>910000</v>
      </c>
      <c r="D2231" s="115" t="s">
        <v>342</v>
      </c>
      <c r="E2231" s="115" t="s">
        <v>13</v>
      </c>
      <c r="F2231" s="115" t="s">
        <v>343</v>
      </c>
      <c r="G2231" s="115" t="s">
        <v>344</v>
      </c>
      <c r="H2231" s="115">
        <v>0.56000000000000005</v>
      </c>
      <c r="I2231" s="115">
        <v>0.48</v>
      </c>
      <c r="J2231" s="115" t="s">
        <v>350</v>
      </c>
      <c r="K2231" s="115">
        <v>9.614188127E-3</v>
      </c>
      <c r="L2231" s="115">
        <v>3799.7516494512602</v>
      </c>
      <c r="M2231" s="115">
        <v>9.4489629948790306</v>
      </c>
      <c r="N2231" s="115">
        <v>1.38891780282226</v>
      </c>
      <c r="O2231" s="115">
        <v>9.0844107837909999E-2</v>
      </c>
      <c r="P2231" s="115">
        <v>1.335331704928E-2</v>
      </c>
      <c r="Q2231" s="115">
        <v>36.531527193737197</v>
      </c>
      <c r="R2231" s="115">
        <v>1210</v>
      </c>
      <c r="S2231" s="115" t="s">
        <v>353</v>
      </c>
      <c r="T2231" s="115">
        <v>1210</v>
      </c>
      <c r="U2231" s="115" t="s">
        <v>352</v>
      </c>
      <c r="V2231" s="115" t="s">
        <v>350</v>
      </c>
      <c r="Z2231" s="115">
        <v>0</v>
      </c>
      <c r="AA2231" s="115">
        <v>1</v>
      </c>
      <c r="AB2231" s="115">
        <v>9.0844107837909999E-2</v>
      </c>
      <c r="AC2231" s="115">
        <v>1.335331704928E-2</v>
      </c>
      <c r="AD2231" s="115">
        <v>36.531527193739002</v>
      </c>
      <c r="AF2231" s="115">
        <v>-1</v>
      </c>
      <c r="AG2231" s="115">
        <v>-1</v>
      </c>
      <c r="AH2231" s="115">
        <v>-1</v>
      </c>
      <c r="AI2231" s="115">
        <v>-1</v>
      </c>
      <c r="AJ2231" s="115">
        <v>0</v>
      </c>
      <c r="AM2231" s="115" t="s">
        <v>348</v>
      </c>
      <c r="AN2231" s="115">
        <v>-1</v>
      </c>
      <c r="AQ2231" s="115">
        <v>610</v>
      </c>
      <c r="AR2231" s="115" t="s">
        <v>251</v>
      </c>
      <c r="AS2231" s="115" t="s">
        <v>363</v>
      </c>
      <c r="AT2231" s="115" t="s">
        <v>296</v>
      </c>
      <c r="AV2231" s="115">
        <v>30.2218842894099</v>
      </c>
      <c r="AW2231" s="115">
        <v>2.9628164799999999E-2</v>
      </c>
    </row>
    <row r="2232" spans="1:49" x14ac:dyDescent="0.25">
      <c r="A2232" s="117">
        <v>230000</v>
      </c>
      <c r="B2232" s="117">
        <v>910000</v>
      </c>
      <c r="C2232" s="117">
        <v>910000</v>
      </c>
      <c r="D2232" s="115" t="s">
        <v>342</v>
      </c>
      <c r="E2232" s="115" t="s">
        <v>13</v>
      </c>
      <c r="F2232" s="115" t="s">
        <v>343</v>
      </c>
      <c r="G2232" s="115" t="s">
        <v>344</v>
      </c>
      <c r="H2232" s="115">
        <v>0.56000000000000005</v>
      </c>
      <c r="I2232" s="115">
        <v>0.48</v>
      </c>
      <c r="J2232" s="115" t="s">
        <v>350</v>
      </c>
      <c r="K2232" s="115">
        <v>9.4257887263379997E-2</v>
      </c>
      <c r="L2232" s="115">
        <v>3799.7516494512602</v>
      </c>
      <c r="M2232" s="115">
        <v>9.4489629948790306</v>
      </c>
      <c r="N2232" s="115">
        <v>1.38891780282226</v>
      </c>
      <c r="O2232" s="115">
        <v>0.89063928872720999</v>
      </c>
      <c r="P2232" s="115">
        <v>0.13091645767653001</v>
      </c>
      <c r="Q2232" s="115">
        <v>358.15656260284197</v>
      </c>
      <c r="R2232" s="115">
        <v>1210</v>
      </c>
      <c r="S2232" s="115" t="s">
        <v>353</v>
      </c>
      <c r="T2232" s="115">
        <v>1210</v>
      </c>
      <c r="U2232" s="115" t="s">
        <v>352</v>
      </c>
      <c r="V2232" s="115" t="s">
        <v>350</v>
      </c>
      <c r="Z2232" s="115">
        <v>0</v>
      </c>
      <c r="AA2232" s="115">
        <v>1</v>
      </c>
      <c r="AB2232" s="115">
        <v>0.89063928872720999</v>
      </c>
      <c r="AC2232" s="115">
        <v>0.13091645767653001</v>
      </c>
      <c r="AD2232" s="115">
        <v>594.02430323002602</v>
      </c>
      <c r="AF2232" s="115">
        <v>-1</v>
      </c>
      <c r="AG2232" s="115">
        <v>-1</v>
      </c>
      <c r="AH2232" s="115">
        <v>-1</v>
      </c>
      <c r="AI2232" s="115">
        <v>-1</v>
      </c>
      <c r="AJ2232" s="115">
        <v>0</v>
      </c>
      <c r="AM2232" s="115" t="s">
        <v>348</v>
      </c>
      <c r="AN2232" s="115">
        <v>-1</v>
      </c>
      <c r="AQ2232" s="115">
        <v>610</v>
      </c>
      <c r="AR2232" s="115" t="s">
        <v>251</v>
      </c>
      <c r="AS2232" s="115" t="s">
        <v>363</v>
      </c>
      <c r="AT2232" s="115" t="s">
        <v>296</v>
      </c>
      <c r="AV2232" s="115">
        <v>115.079381903979</v>
      </c>
      <c r="AW2232" s="115">
        <v>0.48177153550000001</v>
      </c>
    </row>
    <row r="2233" spans="1:49" x14ac:dyDescent="0.25">
      <c r="A2233" s="117">
        <v>230000</v>
      </c>
      <c r="B2233" s="117">
        <v>910000</v>
      </c>
      <c r="C2233" s="117">
        <v>910000</v>
      </c>
      <c r="D2233" s="115" t="s">
        <v>342</v>
      </c>
      <c r="E2233" s="115" t="s">
        <v>13</v>
      </c>
      <c r="F2233" s="115" t="s">
        <v>343</v>
      </c>
      <c r="G2233" s="115" t="s">
        <v>344</v>
      </c>
      <c r="H2233" s="115">
        <v>0.56000000000000005</v>
      </c>
      <c r="I2233" s="115">
        <v>0.48</v>
      </c>
      <c r="J2233" s="115" t="s">
        <v>350</v>
      </c>
      <c r="K2233" s="115">
        <v>3.7041328363610002E-2</v>
      </c>
      <c r="L2233" s="115">
        <v>3785.7620295418001</v>
      </c>
      <c r="M2233" s="115">
        <v>9.4162301357377007</v>
      </c>
      <c r="N2233" s="115">
        <v>1.38417636037021</v>
      </c>
      <c r="O2233" s="115">
        <v>0.34878967240525999</v>
      </c>
      <c r="P2233" s="115">
        <v>5.1271731077630001E-2</v>
      </c>
      <c r="Q2233" s="115">
        <v>140.22965444277801</v>
      </c>
      <c r="R2233" s="115">
        <v>1200</v>
      </c>
      <c r="S2233" s="115" t="s">
        <v>351</v>
      </c>
      <c r="T2233" s="115">
        <v>1200</v>
      </c>
      <c r="U2233" s="115" t="s">
        <v>352</v>
      </c>
      <c r="V2233" s="115" t="s">
        <v>350</v>
      </c>
      <c r="Z2233" s="115">
        <v>0</v>
      </c>
      <c r="AA2233" s="115">
        <v>1</v>
      </c>
      <c r="AB2233" s="115">
        <v>0.34878967240525999</v>
      </c>
      <c r="AC2233" s="115">
        <v>5.1271731077630001E-2</v>
      </c>
      <c r="AD2233" s="115">
        <v>140.22965444277901</v>
      </c>
      <c r="AF2233" s="115">
        <v>-1</v>
      </c>
      <c r="AG2233" s="115">
        <v>-1</v>
      </c>
      <c r="AH2233" s="115">
        <v>-1</v>
      </c>
      <c r="AI2233" s="115">
        <v>-1</v>
      </c>
      <c r="AJ2233" s="115">
        <v>0</v>
      </c>
      <c r="AM2233" s="115" t="s">
        <v>348</v>
      </c>
      <c r="AN2233" s="115">
        <v>-1</v>
      </c>
      <c r="AQ2233" s="115">
        <v>610</v>
      </c>
      <c r="AR2233" s="115" t="s">
        <v>251</v>
      </c>
      <c r="AS2233" s="115" t="s">
        <v>363</v>
      </c>
      <c r="AT2233" s="115" t="s">
        <v>296</v>
      </c>
      <c r="AV2233" s="115">
        <v>105.97145186430301</v>
      </c>
      <c r="AW2233" s="115">
        <v>0.1137304578</v>
      </c>
    </row>
    <row r="2234" spans="1:49" x14ac:dyDescent="0.25">
      <c r="A2234" s="117">
        <v>230000</v>
      </c>
      <c r="B2234" s="117">
        <v>910000</v>
      </c>
      <c r="C2234" s="117">
        <v>910000</v>
      </c>
      <c r="D2234" s="115" t="s">
        <v>342</v>
      </c>
      <c r="E2234" s="115" t="s">
        <v>13</v>
      </c>
      <c r="F2234" s="115" t="s">
        <v>343</v>
      </c>
      <c r="G2234" s="115" t="s">
        <v>344</v>
      </c>
      <c r="H2234" s="115">
        <v>0.56000000000000005</v>
      </c>
      <c r="I2234" s="115">
        <v>0.48</v>
      </c>
      <c r="J2234" s="115" t="s">
        <v>350</v>
      </c>
      <c r="K2234" s="115">
        <v>1.031075715865E-2</v>
      </c>
      <c r="L2234" s="115">
        <v>3785.7620295418001</v>
      </c>
      <c r="M2234" s="115">
        <v>9.4162301357377007</v>
      </c>
      <c r="N2234" s="115">
        <v>1.38417636037021</v>
      </c>
      <c r="O2234" s="115">
        <v>9.7088462279560001E-2</v>
      </c>
      <c r="P2234" s="115">
        <v>1.427190631652E-2</v>
      </c>
      <c r="Q2234" s="115">
        <v>39.0340729470472</v>
      </c>
      <c r="R2234" s="115">
        <v>1210</v>
      </c>
      <c r="S2234" s="115" t="s">
        <v>353</v>
      </c>
      <c r="T2234" s="115">
        <v>1210</v>
      </c>
      <c r="U2234" s="115" t="s">
        <v>352</v>
      </c>
      <c r="V2234" s="115" t="s">
        <v>350</v>
      </c>
      <c r="Z2234" s="115">
        <v>0</v>
      </c>
      <c r="AA2234" s="115">
        <v>1</v>
      </c>
      <c r="AB2234" s="115">
        <v>9.7088462279560001E-2</v>
      </c>
      <c r="AC2234" s="115">
        <v>1.427190631652E-2</v>
      </c>
      <c r="AD2234" s="115">
        <v>39.034072947046802</v>
      </c>
      <c r="AF2234" s="115">
        <v>-1</v>
      </c>
      <c r="AG2234" s="115">
        <v>-1</v>
      </c>
      <c r="AH2234" s="115">
        <v>-1</v>
      </c>
      <c r="AI2234" s="115">
        <v>-1</v>
      </c>
      <c r="AJ2234" s="115">
        <v>0</v>
      </c>
      <c r="AM2234" s="115" t="s">
        <v>348</v>
      </c>
      <c r="AN2234" s="115">
        <v>-1</v>
      </c>
      <c r="AQ2234" s="115">
        <v>610</v>
      </c>
      <c r="AR2234" s="115" t="s">
        <v>251</v>
      </c>
      <c r="AS2234" s="115" t="s">
        <v>363</v>
      </c>
      <c r="AT2234" s="115" t="s">
        <v>296</v>
      </c>
      <c r="AV2234" s="115">
        <v>28.071554259565101</v>
      </c>
      <c r="AW2234" s="115">
        <v>3.1657804499999997E-2</v>
      </c>
    </row>
    <row r="2235" spans="1:49" x14ac:dyDescent="0.25">
      <c r="A2235" s="117">
        <v>230000</v>
      </c>
      <c r="B2235" s="117">
        <v>910000</v>
      </c>
      <c r="C2235" s="117">
        <v>910000</v>
      </c>
      <c r="D2235" s="115" t="s">
        <v>342</v>
      </c>
      <c r="E2235" s="115" t="s">
        <v>13</v>
      </c>
      <c r="F2235" s="115" t="s">
        <v>343</v>
      </c>
      <c r="G2235" s="115" t="s">
        <v>344</v>
      </c>
      <c r="H2235" s="115">
        <v>0.56000000000000005</v>
      </c>
      <c r="I2235" s="115">
        <v>0.48</v>
      </c>
      <c r="J2235" s="115" t="s">
        <v>350</v>
      </c>
      <c r="K2235" s="115">
        <v>8.8927631483799993E-2</v>
      </c>
      <c r="L2235" s="115">
        <v>3785.7620295418001</v>
      </c>
      <c r="M2235" s="115">
        <v>9.4162301357377007</v>
      </c>
      <c r="N2235" s="115">
        <v>1.38417636037021</v>
      </c>
      <c r="O2235" s="115">
        <v>0.83736304347756996</v>
      </c>
      <c r="P2235" s="115">
        <v>0.12309152528359001</v>
      </c>
      <c r="Q2235" s="115">
        <v>336.658850648471</v>
      </c>
      <c r="R2235" s="115">
        <v>1210</v>
      </c>
      <c r="S2235" s="115" t="s">
        <v>353</v>
      </c>
      <c r="T2235" s="115">
        <v>1210</v>
      </c>
      <c r="U2235" s="115" t="s">
        <v>352</v>
      </c>
      <c r="V2235" s="115" t="s">
        <v>350</v>
      </c>
      <c r="Z2235" s="115">
        <v>0</v>
      </c>
      <c r="AA2235" s="115">
        <v>1</v>
      </c>
      <c r="AB2235" s="115">
        <v>0.83736304347756996</v>
      </c>
      <c r="AC2235" s="115">
        <v>0.12309152528359001</v>
      </c>
      <c r="AD2235" s="115">
        <v>336.65885064846901</v>
      </c>
      <c r="AF2235" s="115">
        <v>-1</v>
      </c>
      <c r="AG2235" s="115">
        <v>-1</v>
      </c>
      <c r="AH2235" s="115">
        <v>-1</v>
      </c>
      <c r="AI2235" s="115">
        <v>-1</v>
      </c>
      <c r="AJ2235" s="115">
        <v>0</v>
      </c>
      <c r="AM2235" s="115" t="s">
        <v>348</v>
      </c>
      <c r="AN2235" s="115">
        <v>-1</v>
      </c>
      <c r="AQ2235" s="115">
        <v>610</v>
      </c>
      <c r="AR2235" s="115" t="s">
        <v>251</v>
      </c>
      <c r="AS2235" s="115" t="s">
        <v>363</v>
      </c>
      <c r="AT2235" s="115" t="s">
        <v>296</v>
      </c>
      <c r="AV2235" s="115">
        <v>90.072733126819799</v>
      </c>
      <c r="AW2235" s="115">
        <v>0.27304043039999998</v>
      </c>
    </row>
    <row r="2236" spans="1:49" x14ac:dyDescent="0.25">
      <c r="A2236" s="117">
        <v>230000</v>
      </c>
      <c r="B2236" s="117">
        <v>910000</v>
      </c>
      <c r="C2236" s="117">
        <v>910000</v>
      </c>
      <c r="D2236" s="115" t="s">
        <v>342</v>
      </c>
      <c r="E2236" s="115" t="s">
        <v>13</v>
      </c>
      <c r="F2236" s="115" t="s">
        <v>343</v>
      </c>
      <c r="G2236" s="115" t="s">
        <v>344</v>
      </c>
      <c r="H2236" s="115">
        <v>0.56000000000000005</v>
      </c>
      <c r="I2236" s="115">
        <v>0.48</v>
      </c>
      <c r="J2236" s="115" t="s">
        <v>350</v>
      </c>
      <c r="K2236" s="115">
        <v>3.057003411828E-2</v>
      </c>
      <c r="L2236" s="115">
        <v>3785.7620295418001</v>
      </c>
      <c r="M2236" s="115">
        <v>9.4162301357377007</v>
      </c>
      <c r="N2236" s="115">
        <v>1.38417636037021</v>
      </c>
      <c r="O2236" s="115">
        <v>0.28785447651515</v>
      </c>
      <c r="P2236" s="115">
        <v>4.2314318562240001E-2</v>
      </c>
      <c r="Q2236" s="115">
        <v>115.73087440681201</v>
      </c>
      <c r="R2236" s="115">
        <v>1210</v>
      </c>
      <c r="S2236" s="115" t="s">
        <v>353</v>
      </c>
      <c r="T2236" s="115">
        <v>1210</v>
      </c>
      <c r="U2236" s="115" t="s">
        <v>352</v>
      </c>
      <c r="V2236" s="115" t="s">
        <v>350</v>
      </c>
      <c r="Z2236" s="115">
        <v>0</v>
      </c>
      <c r="AA2236" s="115">
        <v>1</v>
      </c>
      <c r="AB2236" s="115">
        <v>0.28785447651515</v>
      </c>
      <c r="AC2236" s="115">
        <v>4.2314318562240001E-2</v>
      </c>
      <c r="AD2236" s="115">
        <v>115.730874406811</v>
      </c>
      <c r="AF2236" s="115">
        <v>-1</v>
      </c>
      <c r="AG2236" s="115">
        <v>-1</v>
      </c>
      <c r="AH2236" s="115">
        <v>-1</v>
      </c>
      <c r="AI2236" s="115">
        <v>-1</v>
      </c>
      <c r="AJ2236" s="115">
        <v>0</v>
      </c>
      <c r="AM2236" s="115" t="s">
        <v>348</v>
      </c>
      <c r="AN2236" s="115">
        <v>-1</v>
      </c>
      <c r="AQ2236" s="115">
        <v>610</v>
      </c>
      <c r="AR2236" s="115" t="s">
        <v>251</v>
      </c>
      <c r="AS2236" s="115" t="s">
        <v>363</v>
      </c>
      <c r="AT2236" s="115" t="s">
        <v>296</v>
      </c>
      <c r="AV2236" s="115">
        <v>44.515858935674302</v>
      </c>
      <c r="AW2236" s="115">
        <v>9.3861211999999999E-2</v>
      </c>
    </row>
    <row r="2237" spans="1:49" x14ac:dyDescent="0.25">
      <c r="A2237" s="117">
        <v>230000</v>
      </c>
      <c r="B2237" s="117">
        <v>910000</v>
      </c>
      <c r="C2237" s="117">
        <v>910000</v>
      </c>
      <c r="D2237" s="115" t="s">
        <v>342</v>
      </c>
      <c r="E2237" s="115" t="s">
        <v>13</v>
      </c>
      <c r="F2237" s="115" t="s">
        <v>343</v>
      </c>
      <c r="G2237" s="115" t="s">
        <v>344</v>
      </c>
      <c r="H2237" s="115">
        <v>0.56000000000000005</v>
      </c>
      <c r="I2237" s="115">
        <v>0.48</v>
      </c>
      <c r="J2237" s="115" t="s">
        <v>350</v>
      </c>
      <c r="K2237" s="115">
        <v>8.3897981089650006E-2</v>
      </c>
      <c r="L2237" s="115">
        <v>3785.7620295418001</v>
      </c>
      <c r="M2237" s="115">
        <v>9.4162301357377007</v>
      </c>
      <c r="N2237" s="115">
        <v>1.38417636037021</v>
      </c>
      <c r="O2237" s="115">
        <v>0.79000269786393995</v>
      </c>
      <c r="P2237" s="115">
        <v>0.11612960210708</v>
      </c>
      <c r="Q2237" s="115">
        <v>317.61779116442398</v>
      </c>
      <c r="R2237" s="115">
        <v>1210</v>
      </c>
      <c r="S2237" s="115" t="s">
        <v>353</v>
      </c>
      <c r="T2237" s="115">
        <v>1210</v>
      </c>
      <c r="U2237" s="115" t="s">
        <v>352</v>
      </c>
      <c r="V2237" s="115" t="s">
        <v>350</v>
      </c>
      <c r="Z2237" s="115">
        <v>0</v>
      </c>
      <c r="AA2237" s="115">
        <v>1</v>
      </c>
      <c r="AB2237" s="115">
        <v>0.79000269786393995</v>
      </c>
      <c r="AC2237" s="115">
        <v>0.11612960210708</v>
      </c>
      <c r="AD2237" s="115">
        <v>317.61779116442398</v>
      </c>
      <c r="AF2237" s="115">
        <v>-1</v>
      </c>
      <c r="AG2237" s="115">
        <v>-1</v>
      </c>
      <c r="AH2237" s="115">
        <v>-1</v>
      </c>
      <c r="AI2237" s="115">
        <v>-1</v>
      </c>
      <c r="AJ2237" s="115">
        <v>0</v>
      </c>
      <c r="AM2237" s="115" t="s">
        <v>348</v>
      </c>
      <c r="AN2237" s="115">
        <v>-1</v>
      </c>
      <c r="AQ2237" s="115">
        <v>610</v>
      </c>
      <c r="AR2237" s="115" t="s">
        <v>251</v>
      </c>
      <c r="AS2237" s="115" t="s">
        <v>363</v>
      </c>
      <c r="AT2237" s="115" t="s">
        <v>296</v>
      </c>
      <c r="AV2237" s="115">
        <v>91.339894630634106</v>
      </c>
      <c r="AW2237" s="115">
        <v>0.25759755969999998</v>
      </c>
    </row>
    <row r="2238" spans="1:49" x14ac:dyDescent="0.25">
      <c r="A2238" s="117">
        <v>230000</v>
      </c>
      <c r="B2238" s="117">
        <v>910000</v>
      </c>
      <c r="C2238" s="117">
        <v>910000</v>
      </c>
      <c r="D2238" s="115" t="s">
        <v>342</v>
      </c>
      <c r="E2238" s="115" t="s">
        <v>13</v>
      </c>
      <c r="F2238" s="115" t="s">
        <v>343</v>
      </c>
      <c r="G2238" s="115" t="s">
        <v>344</v>
      </c>
      <c r="H2238" s="115">
        <v>0.56000000000000005</v>
      </c>
      <c r="I2238" s="115">
        <v>0.48</v>
      </c>
      <c r="J2238" s="115" t="s">
        <v>350</v>
      </c>
      <c r="K2238" s="115">
        <v>0.31544141270647003</v>
      </c>
      <c r="L2238" s="115">
        <v>3785.7620295418001</v>
      </c>
      <c r="M2238" s="115">
        <v>9.4162301357377007</v>
      </c>
      <c r="N2238" s="115">
        <v>1.38417636037021</v>
      </c>
      <c r="O2238" s="115">
        <v>2.9702689363863701</v>
      </c>
      <c r="P2238" s="115">
        <v>0.43662654655007999</v>
      </c>
      <c r="Q2238" s="115">
        <v>1194.18612276919</v>
      </c>
      <c r="R2238" s="115">
        <v>1210</v>
      </c>
      <c r="S2238" s="115" t="s">
        <v>353</v>
      </c>
      <c r="T2238" s="115">
        <v>1210</v>
      </c>
      <c r="U2238" s="115" t="s">
        <v>352</v>
      </c>
      <c r="V2238" s="115" t="s">
        <v>350</v>
      </c>
      <c r="Z2238" s="115">
        <v>0</v>
      </c>
      <c r="AA2238" s="115">
        <v>1</v>
      </c>
      <c r="AB2238" s="115">
        <v>2.9702689363863701</v>
      </c>
      <c r="AC2238" s="115">
        <v>0.43662654655007999</v>
      </c>
      <c r="AD2238" s="115">
        <v>1194.18612276919</v>
      </c>
      <c r="AF2238" s="115">
        <v>-1</v>
      </c>
      <c r="AG2238" s="115">
        <v>-1</v>
      </c>
      <c r="AH2238" s="115">
        <v>-1</v>
      </c>
      <c r="AI2238" s="115">
        <v>-1</v>
      </c>
      <c r="AJ2238" s="115">
        <v>0</v>
      </c>
      <c r="AM2238" s="115" t="s">
        <v>348</v>
      </c>
      <c r="AN2238" s="115">
        <v>-1</v>
      </c>
      <c r="AQ2238" s="115">
        <v>610</v>
      </c>
      <c r="AR2238" s="115" t="s">
        <v>251</v>
      </c>
      <c r="AS2238" s="115" t="s">
        <v>363</v>
      </c>
      <c r="AT2238" s="115" t="s">
        <v>296</v>
      </c>
      <c r="AV2238" s="115">
        <v>142.98751561019799</v>
      </c>
      <c r="AW2238" s="115">
        <v>0.96852078080000004</v>
      </c>
    </row>
    <row r="2239" spans="1:49" x14ac:dyDescent="0.25">
      <c r="A2239" s="117">
        <v>230000</v>
      </c>
      <c r="B2239" s="117">
        <v>910000</v>
      </c>
      <c r="C2239" s="117">
        <v>910000</v>
      </c>
      <c r="D2239" s="115" t="s">
        <v>342</v>
      </c>
      <c r="E2239" s="115" t="s">
        <v>13</v>
      </c>
      <c r="F2239" s="115" t="s">
        <v>343</v>
      </c>
      <c r="G2239" s="115" t="s">
        <v>344</v>
      </c>
      <c r="H2239" s="115">
        <v>0.56000000000000005</v>
      </c>
      <c r="I2239" s="115">
        <v>0.48</v>
      </c>
      <c r="J2239" s="115" t="s">
        <v>350</v>
      </c>
      <c r="K2239" s="115">
        <v>5.1574308494269999E-2</v>
      </c>
      <c r="L2239" s="115">
        <v>3785.7620295418001</v>
      </c>
      <c r="M2239" s="115">
        <v>9.4162301357377007</v>
      </c>
      <c r="N2239" s="115">
        <v>1.38417636037021</v>
      </c>
      <c r="O2239" s="115">
        <v>0.48563555787363999</v>
      </c>
      <c r="P2239" s="115">
        <v>7.1387938620210006E-2</v>
      </c>
      <c r="Q2239" s="115">
        <v>195.248058797509</v>
      </c>
      <c r="R2239" s="115">
        <v>1210</v>
      </c>
      <c r="S2239" s="115" t="s">
        <v>353</v>
      </c>
      <c r="T2239" s="115">
        <v>1210</v>
      </c>
      <c r="U2239" s="115" t="s">
        <v>352</v>
      </c>
      <c r="V2239" s="115" t="s">
        <v>350</v>
      </c>
      <c r="Z2239" s="115">
        <v>0</v>
      </c>
      <c r="AA2239" s="115">
        <v>1</v>
      </c>
      <c r="AB2239" s="115">
        <v>0.48563555787363999</v>
      </c>
      <c r="AC2239" s="115">
        <v>7.1387938620210006E-2</v>
      </c>
      <c r="AD2239" s="115">
        <v>195.24805879750701</v>
      </c>
      <c r="AF2239" s="115">
        <v>-1</v>
      </c>
      <c r="AG2239" s="115">
        <v>-1</v>
      </c>
      <c r="AH2239" s="115">
        <v>-1</v>
      </c>
      <c r="AI2239" s="115">
        <v>-1</v>
      </c>
      <c r="AJ2239" s="115">
        <v>0</v>
      </c>
      <c r="AM2239" s="115" t="s">
        <v>348</v>
      </c>
      <c r="AN2239" s="115">
        <v>-1</v>
      </c>
      <c r="AQ2239" s="115">
        <v>610</v>
      </c>
      <c r="AR2239" s="115" t="s">
        <v>251</v>
      </c>
      <c r="AS2239" s="115" t="s">
        <v>363</v>
      </c>
      <c r="AT2239" s="115" t="s">
        <v>296</v>
      </c>
      <c r="AV2239" s="115">
        <v>84.792981463474305</v>
      </c>
      <c r="AW2239" s="115">
        <v>0.15835203470000001</v>
      </c>
    </row>
    <row r="2240" spans="1:49" x14ac:dyDescent="0.25">
      <c r="A2240" s="117">
        <v>230000</v>
      </c>
      <c r="B2240" s="117">
        <v>910000</v>
      </c>
      <c r="C2240" s="117">
        <v>910000</v>
      </c>
      <c r="D2240" s="115" t="s">
        <v>342</v>
      </c>
      <c r="E2240" s="115" t="s">
        <v>13</v>
      </c>
      <c r="F2240" s="115" t="s">
        <v>343</v>
      </c>
      <c r="G2240" s="115" t="s">
        <v>344</v>
      </c>
      <c r="H2240" s="115">
        <v>0.56000000000000005</v>
      </c>
      <c r="I2240" s="115">
        <v>0.48</v>
      </c>
      <c r="J2240" s="115" t="s">
        <v>350</v>
      </c>
      <c r="K2240" s="115">
        <v>4.5916699096929997E-2</v>
      </c>
      <c r="L2240" s="115">
        <v>3777.8478532118602</v>
      </c>
      <c r="M2240" s="115">
        <v>9.3977177884613692</v>
      </c>
      <c r="N2240" s="115">
        <v>1.38149498588152</v>
      </c>
      <c r="O2240" s="115">
        <v>0.43151217989072999</v>
      </c>
      <c r="P2240" s="115">
        <v>6.3433689570650001E-2</v>
      </c>
      <c r="Q2240" s="115">
        <v>173.46630310994601</v>
      </c>
      <c r="R2240" s="115">
        <v>1210</v>
      </c>
      <c r="S2240" s="115" t="s">
        <v>353</v>
      </c>
      <c r="T2240" s="115">
        <v>1210</v>
      </c>
      <c r="U2240" s="115" t="s">
        <v>352</v>
      </c>
      <c r="V2240" s="115" t="s">
        <v>350</v>
      </c>
      <c r="Z2240" s="115">
        <v>0</v>
      </c>
      <c r="AA2240" s="115">
        <v>1</v>
      </c>
      <c r="AB2240" s="115">
        <v>0.43151217989072999</v>
      </c>
      <c r="AC2240" s="115">
        <v>6.3433689570650001E-2</v>
      </c>
      <c r="AD2240" s="115">
        <v>173.46630310994499</v>
      </c>
      <c r="AF2240" s="115">
        <v>-1</v>
      </c>
      <c r="AG2240" s="115">
        <v>-1</v>
      </c>
      <c r="AH2240" s="115">
        <v>-1</v>
      </c>
      <c r="AI2240" s="115">
        <v>-1</v>
      </c>
      <c r="AJ2240" s="115">
        <v>0</v>
      </c>
      <c r="AM2240" s="115" t="s">
        <v>348</v>
      </c>
      <c r="AN2240" s="115">
        <v>-1</v>
      </c>
      <c r="AQ2240" s="115">
        <v>610</v>
      </c>
      <c r="AR2240" s="115" t="s">
        <v>251</v>
      </c>
      <c r="AS2240" s="115" t="s">
        <v>363</v>
      </c>
      <c r="AT2240" s="115" t="s">
        <v>296</v>
      </c>
      <c r="AV2240" s="115">
        <v>68.506751842171994</v>
      </c>
      <c r="AW2240" s="115">
        <v>0.14068637719999999</v>
      </c>
    </row>
    <row r="2241" spans="1:49" x14ac:dyDescent="0.25">
      <c r="A2241" s="117">
        <v>230000</v>
      </c>
      <c r="B2241" s="117">
        <v>910000</v>
      </c>
      <c r="C2241" s="117">
        <v>910000</v>
      </c>
      <c r="D2241" s="115" t="s">
        <v>342</v>
      </c>
      <c r="E2241" s="115" t="s">
        <v>13</v>
      </c>
      <c r="F2241" s="115" t="s">
        <v>343</v>
      </c>
      <c r="G2241" s="115" t="s">
        <v>344</v>
      </c>
      <c r="H2241" s="115">
        <v>0.56000000000000005</v>
      </c>
      <c r="I2241" s="115">
        <v>0.48</v>
      </c>
      <c r="J2241" s="115" t="s">
        <v>350</v>
      </c>
      <c r="K2241" s="115">
        <v>4.2974340646480001E-2</v>
      </c>
      <c r="L2241" s="115">
        <v>3777.8478532118602</v>
      </c>
      <c r="M2241" s="115">
        <v>9.3977177884613692</v>
      </c>
      <c r="N2241" s="115">
        <v>1.38149498588152</v>
      </c>
      <c r="O2241" s="115">
        <v>0.40386072554086</v>
      </c>
      <c r="P2241" s="115">
        <v>5.9368836124679997E-2</v>
      </c>
      <c r="Q2241" s="115">
        <v>162.35052055451499</v>
      </c>
      <c r="R2241" s="115">
        <v>1210</v>
      </c>
      <c r="S2241" s="115" t="s">
        <v>353</v>
      </c>
      <c r="T2241" s="115">
        <v>1210</v>
      </c>
      <c r="U2241" s="115" t="s">
        <v>352</v>
      </c>
      <c r="V2241" s="115" t="s">
        <v>350</v>
      </c>
      <c r="Z2241" s="115">
        <v>0</v>
      </c>
      <c r="AA2241" s="115">
        <v>1</v>
      </c>
      <c r="AB2241" s="115">
        <v>0.40386072554086</v>
      </c>
      <c r="AC2241" s="115">
        <v>5.9368836124679997E-2</v>
      </c>
      <c r="AD2241" s="115">
        <v>162.350520554513</v>
      </c>
      <c r="AF2241" s="115">
        <v>-1</v>
      </c>
      <c r="AG2241" s="115">
        <v>-1</v>
      </c>
      <c r="AH2241" s="115">
        <v>-1</v>
      </c>
      <c r="AI2241" s="115">
        <v>-1</v>
      </c>
      <c r="AJ2241" s="115">
        <v>0</v>
      </c>
      <c r="AM2241" s="115" t="s">
        <v>348</v>
      </c>
      <c r="AN2241" s="115">
        <v>-1</v>
      </c>
      <c r="AQ2241" s="115">
        <v>610</v>
      </c>
      <c r="AR2241" s="115" t="s">
        <v>251</v>
      </c>
      <c r="AS2241" s="115" t="s">
        <v>363</v>
      </c>
      <c r="AT2241" s="115" t="s">
        <v>296</v>
      </c>
      <c r="AV2241" s="115">
        <v>60.610692423108098</v>
      </c>
      <c r="AW2241" s="115">
        <v>0.13167114399999999</v>
      </c>
    </row>
    <row r="2242" spans="1:49" x14ac:dyDescent="0.25">
      <c r="A2242" s="117">
        <v>230000</v>
      </c>
      <c r="B2242" s="117">
        <v>910000</v>
      </c>
      <c r="C2242" s="117">
        <v>910000</v>
      </c>
      <c r="D2242" s="115" t="s">
        <v>342</v>
      </c>
      <c r="E2242" s="115" t="s">
        <v>13</v>
      </c>
      <c r="F2242" s="115" t="s">
        <v>343</v>
      </c>
      <c r="G2242" s="115" t="s">
        <v>344</v>
      </c>
      <c r="H2242" s="115">
        <v>0.56000000000000005</v>
      </c>
      <c r="I2242" s="115">
        <v>0.48</v>
      </c>
      <c r="J2242" s="115" t="s">
        <v>350</v>
      </c>
      <c r="K2242" s="115">
        <v>0.30230672950746001</v>
      </c>
      <c r="L2242" s="115">
        <v>3777.8478532118602</v>
      </c>
      <c r="M2242" s="115">
        <v>9.3977177884613692</v>
      </c>
      <c r="N2242" s="115">
        <v>1.38149498588152</v>
      </c>
      <c r="O2242" s="115">
        <v>2.8409933294638798</v>
      </c>
      <c r="P2242" s="115">
        <v>0.41763523101279998</v>
      </c>
      <c r="Q2242" s="115">
        <v>1142.06882908127</v>
      </c>
      <c r="R2242" s="115">
        <v>1210</v>
      </c>
      <c r="S2242" s="115" t="s">
        <v>353</v>
      </c>
      <c r="T2242" s="115">
        <v>1210</v>
      </c>
      <c r="U2242" s="115" t="s">
        <v>352</v>
      </c>
      <c r="V2242" s="115" t="s">
        <v>350</v>
      </c>
      <c r="Z2242" s="115">
        <v>0</v>
      </c>
      <c r="AA2242" s="115">
        <v>1</v>
      </c>
      <c r="AB2242" s="115">
        <v>2.8409933294638798</v>
      </c>
      <c r="AC2242" s="115">
        <v>0.41763523101279998</v>
      </c>
      <c r="AD2242" s="115">
        <v>1142.06882908127</v>
      </c>
      <c r="AF2242" s="115">
        <v>-1</v>
      </c>
      <c r="AG2242" s="115">
        <v>-1</v>
      </c>
      <c r="AH2242" s="115">
        <v>-1</v>
      </c>
      <c r="AI2242" s="115">
        <v>-1</v>
      </c>
      <c r="AJ2242" s="115">
        <v>0</v>
      </c>
      <c r="AM2242" s="115" t="s">
        <v>348</v>
      </c>
      <c r="AN2242" s="115">
        <v>-1</v>
      </c>
      <c r="AQ2242" s="115">
        <v>610</v>
      </c>
      <c r="AR2242" s="115" t="s">
        <v>251</v>
      </c>
      <c r="AS2242" s="115" t="s">
        <v>363</v>
      </c>
      <c r="AT2242" s="115" t="s">
        <v>296</v>
      </c>
      <c r="AV2242" s="115">
        <v>143.08489227175099</v>
      </c>
      <c r="AW2242" s="115">
        <v>0.9262520917</v>
      </c>
    </row>
    <row r="2243" spans="1:49" x14ac:dyDescent="0.25">
      <c r="A2243" s="117">
        <v>230000</v>
      </c>
      <c r="B2243" s="117">
        <v>910000</v>
      </c>
      <c r="C2243" s="117">
        <v>910000</v>
      </c>
      <c r="D2243" s="115" t="s">
        <v>342</v>
      </c>
      <c r="E2243" s="115" t="s">
        <v>13</v>
      </c>
      <c r="F2243" s="115" t="s">
        <v>343</v>
      </c>
      <c r="G2243" s="115" t="s">
        <v>344</v>
      </c>
      <c r="H2243" s="115">
        <v>0.56000000000000005</v>
      </c>
      <c r="I2243" s="115">
        <v>0.48</v>
      </c>
      <c r="J2243" s="115" t="s">
        <v>350</v>
      </c>
      <c r="K2243" s="115">
        <v>0.22656568416386999</v>
      </c>
      <c r="L2243" s="115">
        <v>3777.8478532118602</v>
      </c>
      <c r="M2243" s="115">
        <v>9.3977177884613692</v>
      </c>
      <c r="N2243" s="115">
        <v>1.38149498588152</v>
      </c>
      <c r="O2243" s="115">
        <v>2.1292003603217902</v>
      </c>
      <c r="P2243" s="115">
        <v>0.31299935664521</v>
      </c>
      <c r="Q2243" s="115">
        <v>855.93068352998398</v>
      </c>
      <c r="R2243" s="115">
        <v>1210</v>
      </c>
      <c r="S2243" s="115" t="s">
        <v>353</v>
      </c>
      <c r="T2243" s="115">
        <v>1210</v>
      </c>
      <c r="U2243" s="115" t="s">
        <v>352</v>
      </c>
      <c r="V2243" s="115" t="s">
        <v>350</v>
      </c>
      <c r="Z2243" s="115">
        <v>0</v>
      </c>
      <c r="AA2243" s="115">
        <v>1</v>
      </c>
      <c r="AB2243" s="115">
        <v>2.1292003603217902</v>
      </c>
      <c r="AC2243" s="115">
        <v>0.31299935664521</v>
      </c>
      <c r="AD2243" s="115">
        <v>855.93068352998398</v>
      </c>
      <c r="AF2243" s="115">
        <v>-1</v>
      </c>
      <c r="AG2243" s="115">
        <v>-1</v>
      </c>
      <c r="AH2243" s="115">
        <v>-1</v>
      </c>
      <c r="AI2243" s="115">
        <v>-1</v>
      </c>
      <c r="AJ2243" s="115">
        <v>0</v>
      </c>
      <c r="AM2243" s="115" t="s">
        <v>348</v>
      </c>
      <c r="AN2243" s="115">
        <v>-1</v>
      </c>
      <c r="AQ2243" s="115">
        <v>610</v>
      </c>
      <c r="AR2243" s="115" t="s">
        <v>251</v>
      </c>
      <c r="AS2243" s="115" t="s">
        <v>363</v>
      </c>
      <c r="AT2243" s="115" t="s">
        <v>296</v>
      </c>
      <c r="AV2243" s="115">
        <v>128.100623137947</v>
      </c>
      <c r="AW2243" s="115">
        <v>0.69418546920000002</v>
      </c>
    </row>
    <row r="2244" spans="1:49" x14ac:dyDescent="0.25">
      <c r="A2244" s="117">
        <v>230000</v>
      </c>
      <c r="B2244" s="117">
        <v>910000</v>
      </c>
      <c r="C2244" s="117">
        <v>910000</v>
      </c>
      <c r="D2244" s="115" t="s">
        <v>342</v>
      </c>
      <c r="E2244" s="115" t="s">
        <v>13</v>
      </c>
      <c r="F2244" s="115" t="s">
        <v>343</v>
      </c>
      <c r="G2244" s="115" t="s">
        <v>344</v>
      </c>
      <c r="H2244" s="115">
        <v>0.56000000000000005</v>
      </c>
      <c r="I2244" s="115">
        <v>0.48</v>
      </c>
      <c r="J2244" s="115" t="s">
        <v>350</v>
      </c>
      <c r="K2244" s="115">
        <v>0.13180824148510001</v>
      </c>
      <c r="L2244" s="115">
        <v>3784.6574923173298</v>
      </c>
      <c r="M2244" s="115">
        <v>9.41366947723475</v>
      </c>
      <c r="N2244" s="115">
        <v>1.3838063012275701</v>
      </c>
      <c r="O2244" s="115">
        <v>1.24079921971633</v>
      </c>
      <c r="P2244" s="115">
        <v>0.18239707512080999</v>
      </c>
      <c r="Q2244" s="115">
        <v>498.84904868578298</v>
      </c>
      <c r="R2244" s="115">
        <v>1210</v>
      </c>
      <c r="S2244" s="115" t="s">
        <v>353</v>
      </c>
      <c r="T2244" s="115">
        <v>1210</v>
      </c>
      <c r="U2244" s="115" t="s">
        <v>352</v>
      </c>
      <c r="V2244" s="115" t="s">
        <v>350</v>
      </c>
      <c r="Z2244" s="115">
        <v>0</v>
      </c>
      <c r="AA2244" s="115">
        <v>1</v>
      </c>
      <c r="AB2244" s="115">
        <v>1.24079921971633</v>
      </c>
      <c r="AC2244" s="115">
        <v>0.18239707512080999</v>
      </c>
      <c r="AD2244" s="115">
        <v>498.84904868578298</v>
      </c>
      <c r="AF2244" s="115">
        <v>-1</v>
      </c>
      <c r="AG2244" s="115">
        <v>-1</v>
      </c>
      <c r="AH2244" s="115">
        <v>-1</v>
      </c>
      <c r="AI2244" s="115">
        <v>-1</v>
      </c>
      <c r="AJ2244" s="115">
        <v>0</v>
      </c>
      <c r="AM2244" s="115" t="s">
        <v>348</v>
      </c>
      <c r="AN2244" s="115">
        <v>-1</v>
      </c>
      <c r="AQ2244" s="115">
        <v>610</v>
      </c>
      <c r="AR2244" s="115" t="s">
        <v>251</v>
      </c>
      <c r="AS2244" s="115" t="s">
        <v>363</v>
      </c>
      <c r="AT2244" s="115" t="s">
        <v>296</v>
      </c>
      <c r="AV2244" s="115">
        <v>101.65153440322101</v>
      </c>
      <c r="AW2244" s="115">
        <v>0.40458154800000001</v>
      </c>
    </row>
    <row r="2245" spans="1:49" x14ac:dyDescent="0.25">
      <c r="A2245" s="117">
        <v>230000</v>
      </c>
      <c r="B2245" s="117">
        <v>910000</v>
      </c>
      <c r="C2245" s="117">
        <v>910000</v>
      </c>
      <c r="D2245" s="115" t="s">
        <v>342</v>
      </c>
      <c r="E2245" s="115" t="s">
        <v>13</v>
      </c>
      <c r="F2245" s="115" t="s">
        <v>343</v>
      </c>
      <c r="G2245" s="115" t="s">
        <v>344</v>
      </c>
      <c r="H2245" s="115">
        <v>0.56000000000000005</v>
      </c>
      <c r="I2245" s="115">
        <v>0.48</v>
      </c>
      <c r="J2245" s="115" t="s">
        <v>350</v>
      </c>
      <c r="K2245" s="115">
        <v>0.13532918496978999</v>
      </c>
      <c r="L2245" s="115">
        <v>3784.6574923173298</v>
      </c>
      <c r="M2245" s="115">
        <v>9.41366947723475</v>
      </c>
      <c r="N2245" s="115">
        <v>1.3838063012275701</v>
      </c>
      <c r="O2245" s="115">
        <v>1.27394421792922</v>
      </c>
      <c r="P2245" s="115">
        <v>0.18726937890119</v>
      </c>
      <c r="Q2245" s="115">
        <v>512.17461382513704</v>
      </c>
      <c r="R2245" s="115">
        <v>1210</v>
      </c>
      <c r="S2245" s="115" t="s">
        <v>353</v>
      </c>
      <c r="T2245" s="115">
        <v>1210</v>
      </c>
      <c r="U2245" s="115" t="s">
        <v>352</v>
      </c>
      <c r="V2245" s="115" t="s">
        <v>350</v>
      </c>
      <c r="Z2245" s="115">
        <v>0</v>
      </c>
      <c r="AA2245" s="115">
        <v>1</v>
      </c>
      <c r="AB2245" s="115">
        <v>1.27394421792922</v>
      </c>
      <c r="AC2245" s="115">
        <v>0.18726937890119</v>
      </c>
      <c r="AD2245" s="115">
        <v>512.17461382513704</v>
      </c>
      <c r="AF2245" s="115">
        <v>-1</v>
      </c>
      <c r="AG2245" s="115">
        <v>-1</v>
      </c>
      <c r="AH2245" s="115">
        <v>-1</v>
      </c>
      <c r="AI2245" s="115">
        <v>-1</v>
      </c>
      <c r="AJ2245" s="115">
        <v>0</v>
      </c>
      <c r="AM2245" s="115" t="s">
        <v>348</v>
      </c>
      <c r="AN2245" s="115">
        <v>-1</v>
      </c>
      <c r="AQ2245" s="115">
        <v>610</v>
      </c>
      <c r="AR2245" s="115" t="s">
        <v>251</v>
      </c>
      <c r="AS2245" s="115" t="s">
        <v>363</v>
      </c>
      <c r="AT2245" s="115" t="s">
        <v>296</v>
      </c>
      <c r="AV2245" s="115">
        <v>108.090537914072</v>
      </c>
      <c r="AW2245" s="115">
        <v>0.41538898120000001</v>
      </c>
    </row>
    <row r="2246" spans="1:49" x14ac:dyDescent="0.25">
      <c r="A2246" s="117">
        <v>230000</v>
      </c>
      <c r="B2246" s="117">
        <v>910000</v>
      </c>
      <c r="C2246" s="117">
        <v>910000</v>
      </c>
      <c r="D2246" s="115" t="s">
        <v>342</v>
      </c>
      <c r="E2246" s="115" t="s">
        <v>13</v>
      </c>
      <c r="F2246" s="115" t="s">
        <v>343</v>
      </c>
      <c r="G2246" s="115" t="s">
        <v>344</v>
      </c>
      <c r="H2246" s="115">
        <v>0.56000000000000005</v>
      </c>
      <c r="I2246" s="115">
        <v>0.48</v>
      </c>
      <c r="J2246" s="115" t="s">
        <v>350</v>
      </c>
      <c r="K2246" s="115">
        <v>3.0635056249559998E-2</v>
      </c>
      <c r="L2246" s="115">
        <v>3784.6574923173298</v>
      </c>
      <c r="M2246" s="115">
        <v>9.41366947723475</v>
      </c>
      <c r="N2246" s="115">
        <v>1.3838063012275701</v>
      </c>
      <c r="O2246" s="115">
        <v>0.28838829394984999</v>
      </c>
      <c r="P2246" s="115">
        <v>4.2392983876600003E-2</v>
      </c>
      <c r="Q2246" s="115">
        <v>115.94319516246</v>
      </c>
      <c r="R2246" s="115">
        <v>1210</v>
      </c>
      <c r="S2246" s="115" t="s">
        <v>353</v>
      </c>
      <c r="T2246" s="115">
        <v>1210</v>
      </c>
      <c r="U2246" s="115" t="s">
        <v>352</v>
      </c>
      <c r="V2246" s="115" t="s">
        <v>350</v>
      </c>
      <c r="Z2246" s="115">
        <v>0</v>
      </c>
      <c r="AA2246" s="115">
        <v>1</v>
      </c>
      <c r="AB2246" s="115">
        <v>0.28838829394984999</v>
      </c>
      <c r="AC2246" s="115">
        <v>4.2392983876600003E-2</v>
      </c>
      <c r="AD2246" s="115">
        <v>115.943195162461</v>
      </c>
      <c r="AF2246" s="115">
        <v>-1</v>
      </c>
      <c r="AG2246" s="115">
        <v>-1</v>
      </c>
      <c r="AH2246" s="115">
        <v>-1</v>
      </c>
      <c r="AI2246" s="115">
        <v>-1</v>
      </c>
      <c r="AJ2246" s="115">
        <v>0</v>
      </c>
      <c r="AM2246" s="115" t="s">
        <v>348</v>
      </c>
      <c r="AN2246" s="115">
        <v>-1</v>
      </c>
      <c r="AQ2246" s="115">
        <v>610</v>
      </c>
      <c r="AR2246" s="115" t="s">
        <v>251</v>
      </c>
      <c r="AS2246" s="115" t="s">
        <v>363</v>
      </c>
      <c r="AT2246" s="115" t="s">
        <v>296</v>
      </c>
      <c r="AV2246" s="115">
        <v>51.267834297954501</v>
      </c>
      <c r="AW2246" s="115">
        <v>9.4033410499999998E-2</v>
      </c>
    </row>
    <row r="2247" spans="1:49" x14ac:dyDescent="0.25">
      <c r="A2247" s="117">
        <v>230000</v>
      </c>
      <c r="B2247" s="117">
        <v>910000</v>
      </c>
      <c r="C2247" s="117">
        <v>910000</v>
      </c>
      <c r="D2247" s="115" t="s">
        <v>342</v>
      </c>
      <c r="E2247" s="115" t="s">
        <v>13</v>
      </c>
      <c r="F2247" s="115" t="s">
        <v>343</v>
      </c>
      <c r="G2247" s="115" t="s">
        <v>344</v>
      </c>
      <c r="H2247" s="115">
        <v>0.56000000000000005</v>
      </c>
      <c r="I2247" s="115">
        <v>0.48</v>
      </c>
      <c r="J2247" s="115" t="s">
        <v>350</v>
      </c>
      <c r="K2247" s="115">
        <v>0.31999097100946999</v>
      </c>
      <c r="L2247" s="115">
        <v>3784.6574923173298</v>
      </c>
      <c r="M2247" s="115">
        <v>9.41366947723475</v>
      </c>
      <c r="N2247" s="115">
        <v>1.3838063012275701</v>
      </c>
      <c r="O2247" s="115">
        <v>3.0122892367826202</v>
      </c>
      <c r="P2247" s="115">
        <v>0.44280552201883999</v>
      </c>
      <c r="Q2247" s="115">
        <v>1211.05622590491</v>
      </c>
      <c r="R2247" s="115">
        <v>1210</v>
      </c>
      <c r="S2247" s="115" t="s">
        <v>353</v>
      </c>
      <c r="T2247" s="115">
        <v>1210</v>
      </c>
      <c r="U2247" s="115" t="s">
        <v>352</v>
      </c>
      <c r="V2247" s="115" t="s">
        <v>350</v>
      </c>
      <c r="Z2247" s="115">
        <v>0</v>
      </c>
      <c r="AA2247" s="115">
        <v>1</v>
      </c>
      <c r="AB2247" s="115">
        <v>3.0122892367826202</v>
      </c>
      <c r="AC2247" s="115">
        <v>0.44280552201883999</v>
      </c>
      <c r="AD2247" s="115">
        <v>1211.05622590491</v>
      </c>
      <c r="AF2247" s="115">
        <v>-1</v>
      </c>
      <c r="AG2247" s="115">
        <v>-1</v>
      </c>
      <c r="AH2247" s="115">
        <v>-1</v>
      </c>
      <c r="AI2247" s="115">
        <v>-1</v>
      </c>
      <c r="AJ2247" s="115">
        <v>0</v>
      </c>
      <c r="AM2247" s="115" t="s">
        <v>348</v>
      </c>
      <c r="AN2247" s="115">
        <v>-1</v>
      </c>
      <c r="AQ2247" s="115">
        <v>610</v>
      </c>
      <c r="AR2247" s="115" t="s">
        <v>251</v>
      </c>
      <c r="AS2247" s="115" t="s">
        <v>363</v>
      </c>
      <c r="AT2247" s="115" t="s">
        <v>296</v>
      </c>
      <c r="AV2247" s="115">
        <v>164.14188172615701</v>
      </c>
      <c r="AW2247" s="115">
        <v>0.98220294070000003</v>
      </c>
    </row>
    <row r="2248" spans="1:49" x14ac:dyDescent="0.25">
      <c r="A2248" s="117">
        <v>230000</v>
      </c>
      <c r="B2248" s="117">
        <v>910000</v>
      </c>
      <c r="C2248" s="117">
        <v>910000</v>
      </c>
      <c r="D2248" s="115" t="s">
        <v>342</v>
      </c>
      <c r="E2248" s="115" t="s">
        <v>13</v>
      </c>
      <c r="F2248" s="115" t="s">
        <v>343</v>
      </c>
      <c r="G2248" s="115" t="s">
        <v>344</v>
      </c>
      <c r="H2248" s="115">
        <v>0.56000000000000005</v>
      </c>
      <c r="I2248" s="115">
        <v>0.48</v>
      </c>
      <c r="J2248" s="115" t="s">
        <v>350</v>
      </c>
      <c r="K2248" s="115">
        <v>0.28625581610711998</v>
      </c>
      <c r="L2248" s="115">
        <v>3775.8299615265</v>
      </c>
      <c r="M2248" s="115">
        <v>9.3930493480086401</v>
      </c>
      <c r="N2248" s="115">
        <v>1.3808206688025</v>
      </c>
      <c r="O2248" s="115">
        <v>2.6888150068487402</v>
      </c>
      <c r="P2248" s="115">
        <v>0.39526794744565003</v>
      </c>
      <c r="Q2248" s="115">
        <v>1080.85328711851</v>
      </c>
      <c r="R2248" s="115">
        <v>1200</v>
      </c>
      <c r="S2248" s="115" t="s">
        <v>351</v>
      </c>
      <c r="T2248" s="115">
        <v>1200</v>
      </c>
      <c r="U2248" s="115" t="s">
        <v>352</v>
      </c>
      <c r="V2248" s="115" t="s">
        <v>350</v>
      </c>
      <c r="Z2248" s="115">
        <v>0</v>
      </c>
      <c r="AA2248" s="115">
        <v>1</v>
      </c>
      <c r="AB2248" s="115">
        <v>2.6888150068487402</v>
      </c>
      <c r="AC2248" s="115">
        <v>0.39526794744565003</v>
      </c>
      <c r="AD2248" s="115">
        <v>1248.5943042434801</v>
      </c>
      <c r="AF2248" s="115">
        <v>-1</v>
      </c>
      <c r="AG2248" s="115">
        <v>-1</v>
      </c>
      <c r="AH2248" s="115">
        <v>-1</v>
      </c>
      <c r="AI2248" s="115">
        <v>-1</v>
      </c>
      <c r="AJ2248" s="115">
        <v>0</v>
      </c>
      <c r="AM2248" s="115" t="s">
        <v>348</v>
      </c>
      <c r="AN2248" s="115">
        <v>-1</v>
      </c>
      <c r="AQ2248" s="115">
        <v>610</v>
      </c>
      <c r="AR2248" s="115" t="s">
        <v>251</v>
      </c>
      <c r="AS2248" s="115" t="s">
        <v>363</v>
      </c>
      <c r="AT2248" s="115" t="s">
        <v>296</v>
      </c>
      <c r="AV2248" s="115">
        <v>185.435074332173</v>
      </c>
      <c r="AW2248" s="115">
        <v>1.0126474486999999</v>
      </c>
    </row>
    <row r="2249" spans="1:49" x14ac:dyDescent="0.25">
      <c r="A2249" s="117">
        <v>230000</v>
      </c>
      <c r="B2249" s="117">
        <v>910000</v>
      </c>
      <c r="C2249" s="117">
        <v>910000</v>
      </c>
      <c r="D2249" s="115" t="s">
        <v>342</v>
      </c>
      <c r="E2249" s="115" t="s">
        <v>13</v>
      </c>
      <c r="F2249" s="115" t="s">
        <v>343</v>
      </c>
      <c r="G2249" s="115" t="s">
        <v>344</v>
      </c>
      <c r="H2249" s="115">
        <v>0.56000000000000005</v>
      </c>
      <c r="I2249" s="115">
        <v>0.48</v>
      </c>
      <c r="J2249" s="115" t="s">
        <v>350</v>
      </c>
      <c r="K2249" s="115">
        <v>0.12697279496460001</v>
      </c>
      <c r="L2249" s="115">
        <v>3775.8299615265</v>
      </c>
      <c r="M2249" s="115">
        <v>9.3930493480086401</v>
      </c>
      <c r="N2249" s="115">
        <v>1.3808206688025</v>
      </c>
      <c r="O2249" s="115">
        <v>1.19266172895709</v>
      </c>
      <c r="P2249" s="115">
        <v>0.17532665966274</v>
      </c>
      <c r="Q2249" s="115">
        <v>479.42768352610898</v>
      </c>
      <c r="R2249" s="115">
        <v>1210</v>
      </c>
      <c r="S2249" s="115" t="s">
        <v>353</v>
      </c>
      <c r="T2249" s="115">
        <v>1210</v>
      </c>
      <c r="U2249" s="115" t="s">
        <v>352</v>
      </c>
      <c r="V2249" s="115" t="s">
        <v>350</v>
      </c>
      <c r="Z2249" s="115">
        <v>0</v>
      </c>
      <c r="AA2249" s="115">
        <v>1</v>
      </c>
      <c r="AB2249" s="115">
        <v>1.19266172895709</v>
      </c>
      <c r="AC2249" s="115">
        <v>0.17532665966274</v>
      </c>
      <c r="AD2249" s="115">
        <v>498.61858468170999</v>
      </c>
      <c r="AF2249" s="115">
        <v>-1</v>
      </c>
      <c r="AG2249" s="115">
        <v>-1</v>
      </c>
      <c r="AH2249" s="115">
        <v>-1</v>
      </c>
      <c r="AI2249" s="115">
        <v>-1</v>
      </c>
      <c r="AJ2249" s="115">
        <v>0</v>
      </c>
      <c r="AM2249" s="115" t="s">
        <v>348</v>
      </c>
      <c r="AN2249" s="115">
        <v>-1</v>
      </c>
      <c r="AQ2249" s="115">
        <v>610</v>
      </c>
      <c r="AR2249" s="115" t="s">
        <v>251</v>
      </c>
      <c r="AS2249" s="115" t="s">
        <v>363</v>
      </c>
      <c r="AT2249" s="115" t="s">
        <v>296</v>
      </c>
      <c r="AV2249" s="115">
        <v>92.0950064376417</v>
      </c>
      <c r="AW2249" s="115">
        <v>0.40439463479999999</v>
      </c>
    </row>
    <row r="2250" spans="1:49" x14ac:dyDescent="0.25">
      <c r="A2250" s="117">
        <v>230000</v>
      </c>
      <c r="B2250" s="117">
        <v>910000</v>
      </c>
      <c r="C2250" s="117">
        <v>910000</v>
      </c>
      <c r="D2250" s="115" t="s">
        <v>342</v>
      </c>
      <c r="E2250" s="115" t="s">
        <v>13</v>
      </c>
      <c r="F2250" s="115" t="s">
        <v>343</v>
      </c>
      <c r="G2250" s="115" t="s">
        <v>344</v>
      </c>
      <c r="H2250" s="115">
        <v>0.56000000000000005</v>
      </c>
      <c r="I2250" s="115">
        <v>0.48</v>
      </c>
      <c r="J2250" s="115" t="s">
        <v>350</v>
      </c>
      <c r="K2250" s="115">
        <v>0.11032977077816</v>
      </c>
      <c r="L2250" s="115">
        <v>3775.8299615265</v>
      </c>
      <c r="M2250" s="115">
        <v>9.3930493480086401</v>
      </c>
      <c r="N2250" s="115">
        <v>1.3808206688025</v>
      </c>
      <c r="O2250" s="115">
        <v>1.0363329814737401</v>
      </c>
      <c r="P2250" s="115">
        <v>0.15234562787472</v>
      </c>
      <c r="Q2250" s="115">
        <v>416.58645415253102</v>
      </c>
      <c r="R2250" s="115">
        <v>1210</v>
      </c>
      <c r="S2250" s="115" t="s">
        <v>353</v>
      </c>
      <c r="T2250" s="115">
        <v>1210</v>
      </c>
      <c r="U2250" s="115" t="s">
        <v>352</v>
      </c>
      <c r="V2250" s="115" t="s">
        <v>350</v>
      </c>
      <c r="Z2250" s="115">
        <v>0</v>
      </c>
      <c r="AA2250" s="115">
        <v>1</v>
      </c>
      <c r="AB2250" s="115">
        <v>1.0363329814737401</v>
      </c>
      <c r="AC2250" s="115">
        <v>0.15234562787472</v>
      </c>
      <c r="AD2250" s="115">
        <v>416.58645415253102</v>
      </c>
      <c r="AF2250" s="115">
        <v>-1</v>
      </c>
      <c r="AG2250" s="115">
        <v>-1</v>
      </c>
      <c r="AH2250" s="115">
        <v>-1</v>
      </c>
      <c r="AI2250" s="115">
        <v>-1</v>
      </c>
      <c r="AJ2250" s="115">
        <v>0</v>
      </c>
      <c r="AM2250" s="115" t="s">
        <v>348</v>
      </c>
      <c r="AN2250" s="115">
        <v>-1</v>
      </c>
      <c r="AQ2250" s="115">
        <v>610</v>
      </c>
      <c r="AR2250" s="115" t="s">
        <v>251</v>
      </c>
      <c r="AS2250" s="115" t="s">
        <v>363</v>
      </c>
      <c r="AT2250" s="115" t="s">
        <v>296</v>
      </c>
      <c r="AV2250" s="115">
        <v>85.8517291322337</v>
      </c>
      <c r="AW2250" s="115">
        <v>0.33786411529999999</v>
      </c>
    </row>
    <row r="2251" spans="1:49" x14ac:dyDescent="0.25">
      <c r="A2251" s="117">
        <v>230000</v>
      </c>
      <c r="B2251" s="117">
        <v>910000</v>
      </c>
      <c r="C2251" s="117">
        <v>910000</v>
      </c>
      <c r="D2251" s="115" t="s">
        <v>342</v>
      </c>
      <c r="E2251" s="115" t="s">
        <v>13</v>
      </c>
      <c r="F2251" s="115" t="s">
        <v>343</v>
      </c>
      <c r="G2251" s="115" t="s">
        <v>344</v>
      </c>
      <c r="H2251" s="115">
        <v>0.56000000000000005</v>
      </c>
      <c r="I2251" s="115">
        <v>0.48</v>
      </c>
      <c r="J2251" s="115" t="s">
        <v>350</v>
      </c>
      <c r="K2251" s="115">
        <v>3.2272867734010002E-2</v>
      </c>
      <c r="L2251" s="115">
        <v>3775.8299615265</v>
      </c>
      <c r="M2251" s="115">
        <v>9.3930493480086401</v>
      </c>
      <c r="N2251" s="115">
        <v>1.3808206688025</v>
      </c>
      <c r="O2251" s="115">
        <v>0.30314063922732998</v>
      </c>
      <c r="P2251" s="115">
        <v>4.4563042808649998E-2</v>
      </c>
      <c r="Q2251" s="115">
        <v>121.856860934464</v>
      </c>
      <c r="R2251" s="115">
        <v>1210</v>
      </c>
      <c r="S2251" s="115" t="s">
        <v>353</v>
      </c>
      <c r="T2251" s="115">
        <v>1210</v>
      </c>
      <c r="U2251" s="115" t="s">
        <v>352</v>
      </c>
      <c r="V2251" s="115" t="s">
        <v>350</v>
      </c>
      <c r="Z2251" s="115">
        <v>0</v>
      </c>
      <c r="AA2251" s="115">
        <v>1</v>
      </c>
      <c r="AB2251" s="115">
        <v>0.30314063922732998</v>
      </c>
      <c r="AC2251" s="115">
        <v>4.4563042808649998E-2</v>
      </c>
      <c r="AD2251" s="115">
        <v>121.856860934465</v>
      </c>
      <c r="AF2251" s="115">
        <v>-1</v>
      </c>
      <c r="AG2251" s="115">
        <v>-1</v>
      </c>
      <c r="AH2251" s="115">
        <v>-1</v>
      </c>
      <c r="AI2251" s="115">
        <v>-1</v>
      </c>
      <c r="AJ2251" s="115">
        <v>0</v>
      </c>
      <c r="AM2251" s="115" t="s">
        <v>348</v>
      </c>
      <c r="AN2251" s="115">
        <v>-1</v>
      </c>
      <c r="AQ2251" s="115">
        <v>610</v>
      </c>
      <c r="AR2251" s="115" t="s">
        <v>251</v>
      </c>
      <c r="AS2251" s="115" t="s">
        <v>363</v>
      </c>
      <c r="AT2251" s="115" t="s">
        <v>296</v>
      </c>
      <c r="AV2251" s="115">
        <v>82.267719644854907</v>
      </c>
      <c r="AW2251" s="115">
        <v>9.8829570899999997E-2</v>
      </c>
    </row>
    <row r="2252" spans="1:49" x14ac:dyDescent="0.25">
      <c r="A2252" s="117">
        <v>230000</v>
      </c>
      <c r="B2252" s="117">
        <v>910000</v>
      </c>
      <c r="C2252" s="117">
        <v>910000</v>
      </c>
      <c r="D2252" s="115" t="s">
        <v>342</v>
      </c>
      <c r="E2252" s="115" t="s">
        <v>13</v>
      </c>
      <c r="F2252" s="115" t="s">
        <v>343</v>
      </c>
      <c r="G2252" s="115" t="s">
        <v>344</v>
      </c>
      <c r="H2252" s="115">
        <v>0.56000000000000005</v>
      </c>
      <c r="I2252" s="115">
        <v>0.48</v>
      </c>
      <c r="J2252" s="115" t="s">
        <v>350</v>
      </c>
      <c r="K2252" s="115">
        <v>1.242469972462E-2</v>
      </c>
      <c r="L2252" s="115">
        <v>3775.8299615265</v>
      </c>
      <c r="M2252" s="115">
        <v>9.3930493480086401</v>
      </c>
      <c r="N2252" s="115">
        <v>1.3808206688025</v>
      </c>
      <c r="O2252" s="115">
        <v>0.11670581764758001</v>
      </c>
      <c r="P2252" s="115">
        <v>1.715628218342E-2</v>
      </c>
      <c r="Q2252" s="115">
        <v>46.913553483205298</v>
      </c>
      <c r="R2252" s="115">
        <v>1210</v>
      </c>
      <c r="S2252" s="115" t="s">
        <v>353</v>
      </c>
      <c r="T2252" s="115">
        <v>1210</v>
      </c>
      <c r="U2252" s="115" t="s">
        <v>352</v>
      </c>
      <c r="V2252" s="115" t="s">
        <v>350</v>
      </c>
      <c r="Z2252" s="115">
        <v>0</v>
      </c>
      <c r="AA2252" s="115">
        <v>1</v>
      </c>
      <c r="AB2252" s="115">
        <v>0.11670581764758001</v>
      </c>
      <c r="AC2252" s="115">
        <v>1.715628218342E-2</v>
      </c>
      <c r="AD2252" s="115">
        <v>46.913553483204502</v>
      </c>
      <c r="AF2252" s="115">
        <v>-1</v>
      </c>
      <c r="AG2252" s="115">
        <v>-1</v>
      </c>
      <c r="AH2252" s="115">
        <v>-1</v>
      </c>
      <c r="AI2252" s="115">
        <v>-1</v>
      </c>
      <c r="AJ2252" s="115">
        <v>0</v>
      </c>
      <c r="AM2252" s="115" t="s">
        <v>348</v>
      </c>
      <c r="AN2252" s="115">
        <v>-1</v>
      </c>
      <c r="AQ2252" s="115">
        <v>610</v>
      </c>
      <c r="AR2252" s="115" t="s">
        <v>251</v>
      </c>
      <c r="AS2252" s="115" t="s">
        <v>363</v>
      </c>
      <c r="AT2252" s="115" t="s">
        <v>296</v>
      </c>
      <c r="AV2252" s="115">
        <v>32.833329727701198</v>
      </c>
      <c r="AW2252" s="115">
        <v>3.8048299700000003E-2</v>
      </c>
    </row>
    <row r="2253" spans="1:49" x14ac:dyDescent="0.25">
      <c r="A2253" s="117">
        <v>230000</v>
      </c>
      <c r="B2253" s="117">
        <v>910000</v>
      </c>
      <c r="C2253" s="117">
        <v>910000</v>
      </c>
      <c r="D2253" s="115" t="s">
        <v>342</v>
      </c>
      <c r="E2253" s="115" t="s">
        <v>13</v>
      </c>
      <c r="F2253" s="115" t="s">
        <v>343</v>
      </c>
      <c r="G2253" s="115" t="s">
        <v>344</v>
      </c>
      <c r="H2253" s="115">
        <v>0.56000000000000005</v>
      </c>
      <c r="I2253" s="115">
        <v>0.48</v>
      </c>
      <c r="J2253" s="115" t="s">
        <v>350</v>
      </c>
      <c r="K2253" s="115">
        <v>1.479018021242E-2</v>
      </c>
      <c r="L2253" s="115">
        <v>3766.8241116199401</v>
      </c>
      <c r="M2253" s="115">
        <v>9.3719911909387594</v>
      </c>
      <c r="N2253" s="115">
        <v>1.3777708340373001</v>
      </c>
      <c r="O2253" s="115">
        <v>0.13861343866324999</v>
      </c>
      <c r="P2253" s="115">
        <v>2.0377478926829999E-2</v>
      </c>
      <c r="Q2253" s="115">
        <v>55.712007439370403</v>
      </c>
      <c r="R2253" s="115">
        <v>1200</v>
      </c>
      <c r="S2253" s="115" t="s">
        <v>351</v>
      </c>
      <c r="T2253" s="115">
        <v>1200</v>
      </c>
      <c r="U2253" s="115" t="s">
        <v>352</v>
      </c>
      <c r="V2253" s="115" t="s">
        <v>350</v>
      </c>
      <c r="Z2253" s="115">
        <v>0</v>
      </c>
      <c r="AA2253" s="115">
        <v>1</v>
      </c>
      <c r="AB2253" s="115">
        <v>0.13861343866324999</v>
      </c>
      <c r="AC2253" s="115">
        <v>2.0377478926829999E-2</v>
      </c>
      <c r="AD2253" s="115">
        <v>778.52490505831997</v>
      </c>
      <c r="AF2253" s="115">
        <v>-1</v>
      </c>
      <c r="AG2253" s="115">
        <v>-1</v>
      </c>
      <c r="AH2253" s="115">
        <v>-1</v>
      </c>
      <c r="AI2253" s="115">
        <v>-1</v>
      </c>
      <c r="AJ2253" s="115">
        <v>0</v>
      </c>
      <c r="AM2253" s="115" t="s">
        <v>348</v>
      </c>
      <c r="AN2253" s="115">
        <v>-1</v>
      </c>
      <c r="AQ2253" s="115">
        <v>610</v>
      </c>
      <c r="AR2253" s="115" t="s">
        <v>251</v>
      </c>
      <c r="AS2253" s="115" t="s">
        <v>363</v>
      </c>
      <c r="AT2253" s="115" t="s">
        <v>296</v>
      </c>
      <c r="AV2253" s="115">
        <v>38.455652329348403</v>
      </c>
      <c r="AW2253" s="115">
        <v>0.63140706010000003</v>
      </c>
    </row>
    <row r="2254" spans="1:49" x14ac:dyDescent="0.25">
      <c r="A2254" s="117">
        <v>230000</v>
      </c>
      <c r="B2254" s="117">
        <v>910000</v>
      </c>
      <c r="C2254" s="117">
        <v>910000</v>
      </c>
      <c r="D2254" s="115" t="s">
        <v>342</v>
      </c>
      <c r="E2254" s="115" t="s">
        <v>13</v>
      </c>
      <c r="F2254" s="115" t="s">
        <v>343</v>
      </c>
      <c r="G2254" s="115" t="s">
        <v>344</v>
      </c>
      <c r="H2254" s="115">
        <v>0.56000000000000005</v>
      </c>
      <c r="I2254" s="115">
        <v>0.48</v>
      </c>
      <c r="J2254" s="115" t="s">
        <v>350</v>
      </c>
      <c r="K2254" s="115">
        <v>9.0118777679999999E-4</v>
      </c>
      <c r="L2254" s="115">
        <v>3803.2093241144598</v>
      </c>
      <c r="M2254" s="115">
        <v>9.4570575410548798</v>
      </c>
      <c r="N2254" s="115">
        <v>1.3900904749205301</v>
      </c>
      <c r="O2254" s="115">
        <v>8.5225846605499998E-3</v>
      </c>
      <c r="P2254" s="115">
        <v>1.2527325446499999E-3</v>
      </c>
      <c r="Q2254" s="115">
        <v>3.4274057555303701</v>
      </c>
      <c r="R2254" s="115">
        <v>1200</v>
      </c>
      <c r="S2254" s="115" t="s">
        <v>351</v>
      </c>
      <c r="T2254" s="115">
        <v>1200</v>
      </c>
      <c r="U2254" s="115" t="s">
        <v>352</v>
      </c>
      <c r="V2254" s="115" t="s">
        <v>350</v>
      </c>
      <c r="Z2254" s="115">
        <v>0</v>
      </c>
      <c r="AA2254" s="115">
        <v>1</v>
      </c>
      <c r="AB2254" s="115">
        <v>8.5225846605499998E-3</v>
      </c>
      <c r="AC2254" s="115">
        <v>1.2527325446499999E-3</v>
      </c>
      <c r="AD2254" s="115">
        <v>557.14435379703104</v>
      </c>
      <c r="AF2254" s="115">
        <v>-1</v>
      </c>
      <c r="AG2254" s="115">
        <v>-1</v>
      </c>
      <c r="AH2254" s="115">
        <v>-1</v>
      </c>
      <c r="AI2254" s="115">
        <v>-1</v>
      </c>
      <c r="AJ2254" s="115">
        <v>0</v>
      </c>
      <c r="AM2254" s="115" t="s">
        <v>348</v>
      </c>
      <c r="AN2254" s="115">
        <v>-1</v>
      </c>
      <c r="AQ2254" s="115">
        <v>610</v>
      </c>
      <c r="AR2254" s="115" t="s">
        <v>251</v>
      </c>
      <c r="AS2254" s="115" t="s">
        <v>363</v>
      </c>
      <c r="AT2254" s="115" t="s">
        <v>296</v>
      </c>
      <c r="AV2254" s="115">
        <v>9.1647646626208203</v>
      </c>
      <c r="AW2254" s="115">
        <v>0.4518607898</v>
      </c>
    </row>
    <row r="2255" spans="1:49" x14ac:dyDescent="0.25">
      <c r="A2255" s="117">
        <v>230000</v>
      </c>
      <c r="B2255" s="117">
        <v>910000</v>
      </c>
      <c r="C2255" s="117">
        <v>910000</v>
      </c>
      <c r="D2255" s="115" t="s">
        <v>342</v>
      </c>
      <c r="E2255" s="115" t="s">
        <v>13</v>
      </c>
      <c r="F2255" s="115" t="s">
        <v>343</v>
      </c>
      <c r="G2255" s="115" t="s">
        <v>344</v>
      </c>
      <c r="H2255" s="115">
        <v>0.56000000000000005</v>
      </c>
      <c r="I2255" s="115">
        <v>0.48</v>
      </c>
      <c r="J2255" s="115" t="s">
        <v>350</v>
      </c>
      <c r="K2255" s="115">
        <v>1.6871769981200001E-2</v>
      </c>
      <c r="L2255" s="115">
        <v>3803.2093241144598</v>
      </c>
      <c r="M2255" s="115">
        <v>9.4570575410548798</v>
      </c>
      <c r="N2255" s="115">
        <v>1.3900904749205301</v>
      </c>
      <c r="O2255" s="115">
        <v>0.15955729953173001</v>
      </c>
      <c r="P2255" s="115">
        <v>2.345328674592E-2</v>
      </c>
      <c r="Q2255" s="115">
        <v>64.166872906848596</v>
      </c>
      <c r="R2255" s="115">
        <v>1210</v>
      </c>
      <c r="S2255" s="115" t="s">
        <v>353</v>
      </c>
      <c r="T2255" s="115">
        <v>1210</v>
      </c>
      <c r="U2255" s="115" t="s">
        <v>352</v>
      </c>
      <c r="V2255" s="115" t="s">
        <v>350</v>
      </c>
      <c r="Z2255" s="115">
        <v>0</v>
      </c>
      <c r="AA2255" s="115">
        <v>1</v>
      </c>
      <c r="AB2255" s="115">
        <v>0.15955729953173001</v>
      </c>
      <c r="AC2255" s="115">
        <v>2.345328674592E-2</v>
      </c>
      <c r="AD2255" s="115">
        <v>322.18146080595398</v>
      </c>
      <c r="AF2255" s="115">
        <v>-1</v>
      </c>
      <c r="AG2255" s="115">
        <v>-1</v>
      </c>
      <c r="AH2255" s="115">
        <v>-1</v>
      </c>
      <c r="AI2255" s="115">
        <v>-1</v>
      </c>
      <c r="AJ2255" s="115">
        <v>0</v>
      </c>
      <c r="AM2255" s="115" t="s">
        <v>348</v>
      </c>
      <c r="AN2255" s="115">
        <v>-1</v>
      </c>
      <c r="AQ2255" s="115">
        <v>610</v>
      </c>
      <c r="AR2255" s="115" t="s">
        <v>251</v>
      </c>
      <c r="AS2255" s="115" t="s">
        <v>363</v>
      </c>
      <c r="AT2255" s="115" t="s">
        <v>296</v>
      </c>
      <c r="AV2255" s="115">
        <v>36.1380976543076</v>
      </c>
      <c r="AW2255" s="115">
        <v>0.26129883279999999</v>
      </c>
    </row>
    <row r="2256" spans="1:49" x14ac:dyDescent="0.25">
      <c r="A2256" s="117">
        <v>230000</v>
      </c>
      <c r="B2256" s="117">
        <v>910000</v>
      </c>
      <c r="C2256" s="117">
        <v>910000</v>
      </c>
      <c r="D2256" s="115" t="s">
        <v>342</v>
      </c>
      <c r="E2256" s="115" t="s">
        <v>13</v>
      </c>
      <c r="F2256" s="115" t="s">
        <v>343</v>
      </c>
      <c r="G2256" s="115" t="s">
        <v>344</v>
      </c>
      <c r="H2256" s="115">
        <v>0.56000000000000005</v>
      </c>
      <c r="I2256" s="115">
        <v>0.48</v>
      </c>
      <c r="J2256" s="115" t="s">
        <v>350</v>
      </c>
      <c r="K2256" s="115">
        <v>0.29492942994249</v>
      </c>
      <c r="L2256" s="115">
        <v>3771.2339380041199</v>
      </c>
      <c r="M2256" s="115">
        <v>9.3822824741070701</v>
      </c>
      <c r="N2256" s="115">
        <v>1.3792605834721601</v>
      </c>
      <c r="O2256" s="115">
        <v>2.7671112216478799</v>
      </c>
      <c r="P2256" s="115">
        <v>0.40678453762560002</v>
      </c>
      <c r="Q2256" s="115">
        <v>1112.24787551535</v>
      </c>
      <c r="R2256" s="115">
        <v>1210</v>
      </c>
      <c r="S2256" s="115" t="s">
        <v>353</v>
      </c>
      <c r="T2256" s="115">
        <v>1210</v>
      </c>
      <c r="U2256" s="115" t="s">
        <v>352</v>
      </c>
      <c r="V2256" s="115" t="s">
        <v>350</v>
      </c>
      <c r="Z2256" s="115">
        <v>0</v>
      </c>
      <c r="AA2256" s="115">
        <v>1</v>
      </c>
      <c r="AB2256" s="115">
        <v>2.7671112216478799</v>
      </c>
      <c r="AC2256" s="115">
        <v>0.40678453762560002</v>
      </c>
      <c r="AD2256" s="115">
        <v>1112.24787551535</v>
      </c>
      <c r="AF2256" s="115">
        <v>-1</v>
      </c>
      <c r="AG2256" s="115">
        <v>-1</v>
      </c>
      <c r="AH2256" s="115">
        <v>-1</v>
      </c>
      <c r="AI2256" s="115">
        <v>-1</v>
      </c>
      <c r="AJ2256" s="115">
        <v>0</v>
      </c>
      <c r="AM2256" s="115" t="s">
        <v>348</v>
      </c>
      <c r="AN2256" s="115">
        <v>-1</v>
      </c>
      <c r="AQ2256" s="115">
        <v>610</v>
      </c>
      <c r="AR2256" s="115" t="s">
        <v>251</v>
      </c>
      <c r="AS2256" s="115" t="s">
        <v>363</v>
      </c>
      <c r="AT2256" s="115" t="s">
        <v>296</v>
      </c>
      <c r="AV2256" s="115">
        <v>142.333692644622</v>
      </c>
      <c r="AW2256" s="115">
        <v>0.9020664035</v>
      </c>
    </row>
    <row r="2257" spans="1:49" x14ac:dyDescent="0.25">
      <c r="A2257" s="117">
        <v>230000</v>
      </c>
      <c r="B2257" s="117">
        <v>910000</v>
      </c>
      <c r="C2257" s="117">
        <v>910000</v>
      </c>
      <c r="D2257" s="115" t="s">
        <v>342</v>
      </c>
      <c r="E2257" s="115" t="s">
        <v>13</v>
      </c>
      <c r="F2257" s="115" t="s">
        <v>343</v>
      </c>
      <c r="G2257" s="115" t="s">
        <v>344</v>
      </c>
      <c r="H2257" s="115">
        <v>0.56000000000000005</v>
      </c>
      <c r="I2257" s="115">
        <v>0.48</v>
      </c>
      <c r="J2257" s="115" t="s">
        <v>350</v>
      </c>
      <c r="K2257" s="115">
        <v>0.17187983180099001</v>
      </c>
      <c r="L2257" s="115">
        <v>3771.2339380041199</v>
      </c>
      <c r="M2257" s="115">
        <v>9.3822824741070701</v>
      </c>
      <c r="N2257" s="115">
        <v>1.3792605834721601</v>
      </c>
      <c r="O2257" s="115">
        <v>1.6126251335589501</v>
      </c>
      <c r="P2257" s="115">
        <v>0.23706707709693001</v>
      </c>
      <c r="Q2257" s="115">
        <v>648.19905494635702</v>
      </c>
      <c r="R2257" s="115">
        <v>1210</v>
      </c>
      <c r="S2257" s="115" t="s">
        <v>353</v>
      </c>
      <c r="T2257" s="115">
        <v>1210</v>
      </c>
      <c r="U2257" s="115" t="s">
        <v>352</v>
      </c>
      <c r="V2257" s="115" t="s">
        <v>350</v>
      </c>
      <c r="Z2257" s="115">
        <v>0</v>
      </c>
      <c r="AA2257" s="115">
        <v>1</v>
      </c>
      <c r="AB2257" s="115">
        <v>1.6126251335589501</v>
      </c>
      <c r="AC2257" s="115">
        <v>0.23706707709693001</v>
      </c>
      <c r="AD2257" s="115">
        <v>648.19905494635702</v>
      </c>
      <c r="AF2257" s="115">
        <v>-1</v>
      </c>
      <c r="AG2257" s="115">
        <v>-1</v>
      </c>
      <c r="AH2257" s="115">
        <v>-1</v>
      </c>
      <c r="AI2257" s="115">
        <v>-1</v>
      </c>
      <c r="AJ2257" s="115">
        <v>0</v>
      </c>
      <c r="AM2257" s="115" t="s">
        <v>348</v>
      </c>
      <c r="AN2257" s="115">
        <v>-1</v>
      </c>
      <c r="AQ2257" s="115">
        <v>610</v>
      </c>
      <c r="AR2257" s="115" t="s">
        <v>251</v>
      </c>
      <c r="AS2257" s="115" t="s">
        <v>363</v>
      </c>
      <c r="AT2257" s="115" t="s">
        <v>296</v>
      </c>
      <c r="AV2257" s="115">
        <v>119.06808948365401</v>
      </c>
      <c r="AW2257" s="115">
        <v>0.5257088848</v>
      </c>
    </row>
    <row r="2258" spans="1:49" x14ac:dyDescent="0.25">
      <c r="A2258" s="117">
        <v>230000</v>
      </c>
      <c r="B2258" s="117">
        <v>910000</v>
      </c>
      <c r="C2258" s="117">
        <v>910000</v>
      </c>
      <c r="D2258" s="115" t="s">
        <v>342</v>
      </c>
      <c r="E2258" s="115" t="s">
        <v>13</v>
      </c>
      <c r="F2258" s="115" t="s">
        <v>343</v>
      </c>
      <c r="G2258" s="115" t="s">
        <v>344</v>
      </c>
      <c r="H2258" s="115">
        <v>0.56000000000000005</v>
      </c>
      <c r="I2258" s="115">
        <v>0.48</v>
      </c>
      <c r="J2258" s="115" t="s">
        <v>350</v>
      </c>
      <c r="K2258" s="115">
        <v>7.6582275133879996E-2</v>
      </c>
      <c r="L2258" s="115">
        <v>3771.2339380041199</v>
      </c>
      <c r="M2258" s="115">
        <v>9.3822824741070701</v>
      </c>
      <c r="N2258" s="115">
        <v>1.3792605834721601</v>
      </c>
      <c r="O2258" s="115">
        <v>0.71851653781586</v>
      </c>
      <c r="P2258" s="115">
        <v>0.10562691348478</v>
      </c>
      <c r="Q2258" s="115">
        <v>288.80967503446499</v>
      </c>
      <c r="R2258" s="115">
        <v>1210</v>
      </c>
      <c r="S2258" s="115" t="s">
        <v>353</v>
      </c>
      <c r="T2258" s="115">
        <v>1210</v>
      </c>
      <c r="U2258" s="115" t="s">
        <v>352</v>
      </c>
      <c r="V2258" s="115" t="s">
        <v>350</v>
      </c>
      <c r="Z2258" s="115">
        <v>0</v>
      </c>
      <c r="AA2258" s="115">
        <v>1</v>
      </c>
      <c r="AB2258" s="115">
        <v>0.71851653781586</v>
      </c>
      <c r="AC2258" s="115">
        <v>0.10562691348478</v>
      </c>
      <c r="AD2258" s="115">
        <v>288.80967503446499</v>
      </c>
      <c r="AF2258" s="115">
        <v>-1</v>
      </c>
      <c r="AG2258" s="115">
        <v>-1</v>
      </c>
      <c r="AH2258" s="115">
        <v>-1</v>
      </c>
      <c r="AI2258" s="115">
        <v>-1</v>
      </c>
      <c r="AJ2258" s="115">
        <v>0</v>
      </c>
      <c r="AM2258" s="115" t="s">
        <v>348</v>
      </c>
      <c r="AN2258" s="115">
        <v>-1</v>
      </c>
      <c r="AQ2258" s="115">
        <v>610</v>
      </c>
      <c r="AR2258" s="115" t="s">
        <v>251</v>
      </c>
      <c r="AS2258" s="115" t="s">
        <v>363</v>
      </c>
      <c r="AT2258" s="115" t="s">
        <v>296</v>
      </c>
      <c r="AV2258" s="115">
        <v>102.993704310738</v>
      </c>
      <c r="AW2258" s="115">
        <v>0.23423331310000001</v>
      </c>
    </row>
    <row r="2259" spans="1:49" x14ac:dyDescent="0.25">
      <c r="A2259" s="117">
        <v>230000</v>
      </c>
      <c r="B2259" s="117">
        <v>910000</v>
      </c>
      <c r="C2259" s="117">
        <v>910000</v>
      </c>
      <c r="D2259" s="115" t="s">
        <v>342</v>
      </c>
      <c r="E2259" s="115" t="s">
        <v>13</v>
      </c>
      <c r="F2259" s="115" t="s">
        <v>343</v>
      </c>
      <c r="G2259" s="115" t="s">
        <v>344</v>
      </c>
      <c r="H2259" s="115">
        <v>0.56000000000000005</v>
      </c>
      <c r="I2259" s="115">
        <v>0.48</v>
      </c>
      <c r="J2259" s="115" t="s">
        <v>350</v>
      </c>
      <c r="K2259" s="115">
        <v>7.4371916790529999E-2</v>
      </c>
      <c r="L2259" s="115">
        <v>3771.2339380041199</v>
      </c>
      <c r="M2259" s="115">
        <v>9.3822824741070701</v>
      </c>
      <c r="N2259" s="115">
        <v>1.3792605834721601</v>
      </c>
      <c r="O2259" s="115">
        <v>0.69777833146960999</v>
      </c>
      <c r="P2259" s="115">
        <v>0.10257825334645999</v>
      </c>
      <c r="Q2259" s="115">
        <v>280.47389663489599</v>
      </c>
      <c r="R2259" s="115">
        <v>1210</v>
      </c>
      <c r="S2259" s="115" t="s">
        <v>353</v>
      </c>
      <c r="T2259" s="115">
        <v>1210</v>
      </c>
      <c r="U2259" s="115" t="s">
        <v>352</v>
      </c>
      <c r="V2259" s="115" t="s">
        <v>350</v>
      </c>
      <c r="Z2259" s="115">
        <v>0</v>
      </c>
      <c r="AA2259" s="115">
        <v>1</v>
      </c>
      <c r="AB2259" s="115">
        <v>0.69777833146960999</v>
      </c>
      <c r="AC2259" s="115">
        <v>0.10257825334645999</v>
      </c>
      <c r="AD2259" s="115">
        <v>280.47389663489503</v>
      </c>
      <c r="AF2259" s="115">
        <v>-1</v>
      </c>
      <c r="AG2259" s="115">
        <v>-1</v>
      </c>
      <c r="AH2259" s="115">
        <v>-1</v>
      </c>
      <c r="AI2259" s="115">
        <v>-1</v>
      </c>
      <c r="AJ2259" s="115">
        <v>0</v>
      </c>
      <c r="AM2259" s="115" t="s">
        <v>348</v>
      </c>
      <c r="AN2259" s="115">
        <v>-1</v>
      </c>
      <c r="AQ2259" s="115">
        <v>610</v>
      </c>
      <c r="AR2259" s="115" t="s">
        <v>251</v>
      </c>
      <c r="AS2259" s="115" t="s">
        <v>363</v>
      </c>
      <c r="AT2259" s="115" t="s">
        <v>296</v>
      </c>
      <c r="AV2259" s="115">
        <v>111.993708736199</v>
      </c>
      <c r="AW2259" s="115">
        <v>0.22747274670000001</v>
      </c>
    </row>
    <row r="2260" spans="1:49" x14ac:dyDescent="0.25">
      <c r="A2260" s="117">
        <v>230000</v>
      </c>
      <c r="B2260" s="117">
        <v>910000</v>
      </c>
      <c r="C2260" s="117">
        <v>910000</v>
      </c>
      <c r="D2260" s="115" t="s">
        <v>342</v>
      </c>
      <c r="E2260" s="115" t="s">
        <v>13</v>
      </c>
      <c r="F2260" s="115" t="s">
        <v>343</v>
      </c>
      <c r="G2260" s="115" t="s">
        <v>344</v>
      </c>
      <c r="H2260" s="115">
        <v>0.56000000000000005</v>
      </c>
      <c r="I2260" s="115">
        <v>0.48</v>
      </c>
      <c r="J2260" s="115" t="s">
        <v>350</v>
      </c>
      <c r="K2260" s="115">
        <v>0.12488096668837</v>
      </c>
      <c r="L2260" s="115">
        <v>3782.2835090463</v>
      </c>
      <c r="M2260" s="115">
        <v>9.4080905120734108</v>
      </c>
      <c r="N2260" s="115">
        <v>1.38299729252028</v>
      </c>
      <c r="O2260" s="115">
        <v>1.17489143783941</v>
      </c>
      <c r="P2260" s="115">
        <v>0.17271003881732999</v>
      </c>
      <c r="Q2260" s="115">
        <v>472.33522089918699</v>
      </c>
      <c r="R2260" s="115">
        <v>1200</v>
      </c>
      <c r="S2260" s="115" t="s">
        <v>351</v>
      </c>
      <c r="T2260" s="115">
        <v>1200</v>
      </c>
      <c r="U2260" s="115" t="s">
        <v>352</v>
      </c>
      <c r="V2260" s="115" t="s">
        <v>350</v>
      </c>
      <c r="Z2260" s="115">
        <v>0</v>
      </c>
      <c r="AA2260" s="115">
        <v>1</v>
      </c>
      <c r="AB2260" s="115">
        <v>1.17489143783941</v>
      </c>
      <c r="AC2260" s="115">
        <v>0.17271003881732999</v>
      </c>
      <c r="AD2260" s="115">
        <v>472.33522089918699</v>
      </c>
      <c r="AF2260" s="115">
        <v>-1</v>
      </c>
      <c r="AG2260" s="115">
        <v>-1</v>
      </c>
      <c r="AH2260" s="115">
        <v>-1</v>
      </c>
      <c r="AI2260" s="115">
        <v>-1</v>
      </c>
      <c r="AJ2260" s="115">
        <v>0</v>
      </c>
      <c r="AM2260" s="115" t="s">
        <v>348</v>
      </c>
      <c r="AN2260" s="115">
        <v>-1</v>
      </c>
      <c r="AQ2260" s="115">
        <v>610</v>
      </c>
      <c r="AR2260" s="115" t="s">
        <v>251</v>
      </c>
      <c r="AS2260" s="115" t="s">
        <v>363</v>
      </c>
      <c r="AT2260" s="115" t="s">
        <v>296</v>
      </c>
      <c r="AV2260" s="115">
        <v>119.589619389342</v>
      </c>
      <c r="AW2260" s="115">
        <v>0.38307803800000001</v>
      </c>
    </row>
    <row r="2261" spans="1:49" x14ac:dyDescent="0.25">
      <c r="A2261" s="117">
        <v>230000</v>
      </c>
      <c r="B2261" s="117">
        <v>910000</v>
      </c>
      <c r="C2261" s="117">
        <v>910000</v>
      </c>
      <c r="D2261" s="115" t="s">
        <v>342</v>
      </c>
      <c r="E2261" s="115" t="s">
        <v>13</v>
      </c>
      <c r="F2261" s="115" t="s">
        <v>343</v>
      </c>
      <c r="G2261" s="115" t="s">
        <v>344</v>
      </c>
      <c r="H2261" s="115">
        <v>0.56000000000000005</v>
      </c>
      <c r="I2261" s="115">
        <v>0.48</v>
      </c>
      <c r="J2261" s="115" t="s">
        <v>350</v>
      </c>
      <c r="K2261" s="115">
        <v>0.13248639185870001</v>
      </c>
      <c r="L2261" s="115">
        <v>3782.2835090463</v>
      </c>
      <c r="M2261" s="115">
        <v>9.4080905120734108</v>
      </c>
      <c r="N2261" s="115">
        <v>1.38299729252028</v>
      </c>
      <c r="O2261" s="115">
        <v>1.24644396622472</v>
      </c>
      <c r="P2261" s="115">
        <v>0.18322832123637001</v>
      </c>
      <c r="Q2261" s="115">
        <v>501.10109510022698</v>
      </c>
      <c r="R2261" s="115">
        <v>1210</v>
      </c>
      <c r="S2261" s="115" t="s">
        <v>353</v>
      </c>
      <c r="T2261" s="115">
        <v>1210</v>
      </c>
      <c r="U2261" s="115" t="s">
        <v>352</v>
      </c>
      <c r="V2261" s="115" t="s">
        <v>350</v>
      </c>
      <c r="Z2261" s="115">
        <v>0</v>
      </c>
      <c r="AA2261" s="115">
        <v>1</v>
      </c>
      <c r="AB2261" s="115">
        <v>1.24644396622472</v>
      </c>
      <c r="AC2261" s="115">
        <v>0.18322832123637001</v>
      </c>
      <c r="AD2261" s="115">
        <v>501.10109510022698</v>
      </c>
      <c r="AF2261" s="115">
        <v>-1</v>
      </c>
      <c r="AG2261" s="115">
        <v>-1</v>
      </c>
      <c r="AH2261" s="115">
        <v>-1</v>
      </c>
      <c r="AI2261" s="115">
        <v>-1</v>
      </c>
      <c r="AJ2261" s="115">
        <v>0</v>
      </c>
      <c r="AM2261" s="115" t="s">
        <v>348</v>
      </c>
      <c r="AN2261" s="115">
        <v>-1</v>
      </c>
      <c r="AQ2261" s="115">
        <v>610</v>
      </c>
      <c r="AR2261" s="115" t="s">
        <v>251</v>
      </c>
      <c r="AS2261" s="115" t="s">
        <v>363</v>
      </c>
      <c r="AT2261" s="115" t="s">
        <v>296</v>
      </c>
      <c r="AV2261" s="115">
        <v>95.134647008428104</v>
      </c>
      <c r="AW2261" s="115">
        <v>0.40640802520000002</v>
      </c>
    </row>
    <row r="2262" spans="1:49" x14ac:dyDescent="0.25">
      <c r="A2262" s="117">
        <v>230000</v>
      </c>
      <c r="B2262" s="117">
        <v>910000</v>
      </c>
      <c r="C2262" s="117">
        <v>910000</v>
      </c>
      <c r="D2262" s="115" t="s">
        <v>342</v>
      </c>
      <c r="E2262" s="115" t="s">
        <v>13</v>
      </c>
      <c r="F2262" s="115" t="s">
        <v>343</v>
      </c>
      <c r="G2262" s="115" t="s">
        <v>344</v>
      </c>
      <c r="H2262" s="115">
        <v>0.56000000000000005</v>
      </c>
      <c r="I2262" s="115">
        <v>0.48</v>
      </c>
      <c r="J2262" s="115" t="s">
        <v>364</v>
      </c>
      <c r="K2262" s="115">
        <v>0.15053589121659999</v>
      </c>
      <c r="L2262" s="115">
        <v>3782.2835090463</v>
      </c>
      <c r="M2262" s="115">
        <v>9.4080905120734108</v>
      </c>
      <c r="N2262" s="115">
        <v>1.38299729252028</v>
      </c>
      <c r="O2262" s="115">
        <v>1.41625528988142</v>
      </c>
      <c r="P2262" s="115">
        <v>0.20819072997967999</v>
      </c>
      <c r="Q2262" s="115">
        <v>569.36941886814202</v>
      </c>
      <c r="R2262" s="115">
        <v>1210</v>
      </c>
      <c r="S2262" s="115" t="s">
        <v>353</v>
      </c>
      <c r="T2262" s="115">
        <v>1210</v>
      </c>
      <c r="U2262" s="115" t="s">
        <v>365</v>
      </c>
      <c r="V2262" s="115" t="s">
        <v>364</v>
      </c>
      <c r="Z2262" s="115">
        <v>0</v>
      </c>
      <c r="AA2262" s="115">
        <v>1</v>
      </c>
      <c r="AB2262" s="115">
        <v>1.41625528988142</v>
      </c>
      <c r="AC2262" s="115">
        <v>0.20819072997967999</v>
      </c>
      <c r="AD2262" s="115">
        <v>569.36941886814202</v>
      </c>
      <c r="AF2262" s="115">
        <v>-1</v>
      </c>
      <c r="AG2262" s="115">
        <v>-1</v>
      </c>
      <c r="AH2262" s="115">
        <v>-1</v>
      </c>
      <c r="AI2262" s="115">
        <v>-1</v>
      </c>
      <c r="AJ2262" s="115">
        <v>0</v>
      </c>
      <c r="AM2262" s="115" t="s">
        <v>348</v>
      </c>
      <c r="AN2262" s="115">
        <v>-1</v>
      </c>
      <c r="AQ2262" s="115">
        <v>610</v>
      </c>
      <c r="AR2262" s="115" t="s">
        <v>251</v>
      </c>
      <c r="AS2262" s="115" t="s">
        <v>363</v>
      </c>
      <c r="AT2262" s="115" t="s">
        <v>296</v>
      </c>
      <c r="AV2262" s="115">
        <v>99.639045385912098</v>
      </c>
      <c r="AW2262" s="115">
        <v>0.4617756844</v>
      </c>
    </row>
    <row r="2263" spans="1:49" x14ac:dyDescent="0.25">
      <c r="A2263" s="117">
        <v>230000</v>
      </c>
      <c r="B2263" s="117">
        <v>910000</v>
      </c>
      <c r="C2263" s="117">
        <v>910000</v>
      </c>
      <c r="D2263" s="115" t="s">
        <v>342</v>
      </c>
      <c r="E2263" s="115" t="s">
        <v>13</v>
      </c>
      <c r="F2263" s="115" t="s">
        <v>343</v>
      </c>
      <c r="G2263" s="115" t="s">
        <v>344</v>
      </c>
      <c r="H2263" s="115">
        <v>0.56000000000000005</v>
      </c>
      <c r="I2263" s="115">
        <v>0.48</v>
      </c>
      <c r="J2263" s="115" t="s">
        <v>350</v>
      </c>
      <c r="K2263" s="115">
        <v>9.5388651701349997E-2</v>
      </c>
      <c r="L2263" s="115">
        <v>3782.2835090463</v>
      </c>
      <c r="M2263" s="115">
        <v>9.4080905120734108</v>
      </c>
      <c r="N2263" s="115">
        <v>1.38299729252028</v>
      </c>
      <c r="O2263" s="115">
        <v>0.89742506903102004</v>
      </c>
      <c r="P2263" s="115">
        <v>0.13192224704013</v>
      </c>
      <c r="Q2263" s="115">
        <v>360.78692428020798</v>
      </c>
      <c r="R2263" s="115">
        <v>1210</v>
      </c>
      <c r="S2263" s="115" t="s">
        <v>353</v>
      </c>
      <c r="T2263" s="115">
        <v>1210</v>
      </c>
      <c r="U2263" s="115" t="s">
        <v>352</v>
      </c>
      <c r="V2263" s="115" t="s">
        <v>350</v>
      </c>
      <c r="Z2263" s="115">
        <v>0</v>
      </c>
      <c r="AA2263" s="115">
        <v>1</v>
      </c>
      <c r="AB2263" s="115">
        <v>0.89742506903102004</v>
      </c>
      <c r="AC2263" s="115">
        <v>0.13192224704013</v>
      </c>
      <c r="AD2263" s="115">
        <v>360.78692428020702</v>
      </c>
      <c r="AF2263" s="115">
        <v>-1</v>
      </c>
      <c r="AG2263" s="115">
        <v>-1</v>
      </c>
      <c r="AH2263" s="115">
        <v>-1</v>
      </c>
      <c r="AI2263" s="115">
        <v>-1</v>
      </c>
      <c r="AJ2263" s="115">
        <v>0</v>
      </c>
      <c r="AM2263" s="115" t="s">
        <v>348</v>
      </c>
      <c r="AN2263" s="115">
        <v>-1</v>
      </c>
      <c r="AQ2263" s="115">
        <v>610</v>
      </c>
      <c r="AR2263" s="115" t="s">
        <v>251</v>
      </c>
      <c r="AS2263" s="115" t="s">
        <v>363</v>
      </c>
      <c r="AT2263" s="115" t="s">
        <v>296</v>
      </c>
      <c r="AV2263" s="115">
        <v>79.246135082931602</v>
      </c>
      <c r="AW2263" s="115">
        <v>0.2926090221</v>
      </c>
    </row>
    <row r="2264" spans="1:49" x14ac:dyDescent="0.25">
      <c r="A2264" s="117">
        <v>230000</v>
      </c>
      <c r="B2264" s="117">
        <v>910000</v>
      </c>
      <c r="C2264" s="117">
        <v>910000</v>
      </c>
      <c r="D2264" s="115" t="s">
        <v>342</v>
      </c>
      <c r="E2264" s="115" t="s">
        <v>13</v>
      </c>
      <c r="F2264" s="115" t="s">
        <v>343</v>
      </c>
      <c r="G2264" s="115" t="s">
        <v>344</v>
      </c>
      <c r="H2264" s="115">
        <v>0.56000000000000005</v>
      </c>
      <c r="I2264" s="115">
        <v>0.48</v>
      </c>
      <c r="J2264" s="115" t="s">
        <v>364</v>
      </c>
      <c r="K2264" s="115">
        <v>0.11447155231794</v>
      </c>
      <c r="L2264" s="115">
        <v>3782.2835090463</v>
      </c>
      <c r="M2264" s="115">
        <v>9.4080905120734108</v>
      </c>
      <c r="N2264" s="115">
        <v>1.38299729252028</v>
      </c>
      <c r="O2264" s="115">
        <v>1.0769587252647701</v>
      </c>
      <c r="P2264" s="115">
        <v>0.15831384692631001</v>
      </c>
      <c r="Q2264" s="115">
        <v>432.96386458709497</v>
      </c>
      <c r="R2264" s="115">
        <v>1210</v>
      </c>
      <c r="S2264" s="115" t="s">
        <v>353</v>
      </c>
      <c r="T2264" s="115">
        <v>1210</v>
      </c>
      <c r="U2264" s="115" t="s">
        <v>365</v>
      </c>
      <c r="V2264" s="115" t="s">
        <v>364</v>
      </c>
      <c r="Z2264" s="115">
        <v>0</v>
      </c>
      <c r="AA2264" s="115">
        <v>1</v>
      </c>
      <c r="AB2264" s="115">
        <v>1.0769587252647701</v>
      </c>
      <c r="AC2264" s="115">
        <v>0.15831384692631001</v>
      </c>
      <c r="AD2264" s="115">
        <v>432.96386458709497</v>
      </c>
      <c r="AF2264" s="115">
        <v>-1</v>
      </c>
      <c r="AG2264" s="115">
        <v>-1</v>
      </c>
      <c r="AH2264" s="115">
        <v>-1</v>
      </c>
      <c r="AI2264" s="115">
        <v>-1</v>
      </c>
      <c r="AJ2264" s="115">
        <v>0</v>
      </c>
      <c r="AM2264" s="115" t="s">
        <v>348</v>
      </c>
      <c r="AN2264" s="115">
        <v>-1</v>
      </c>
      <c r="AQ2264" s="115">
        <v>610</v>
      </c>
      <c r="AR2264" s="115" t="s">
        <v>251</v>
      </c>
      <c r="AS2264" s="115" t="s">
        <v>363</v>
      </c>
      <c r="AT2264" s="115" t="s">
        <v>296</v>
      </c>
      <c r="AV2264" s="115">
        <v>86.111159248530299</v>
      </c>
      <c r="AW2264" s="115">
        <v>0.35114668659999998</v>
      </c>
    </row>
    <row r="2265" spans="1:49" x14ac:dyDescent="0.25">
      <c r="A2265" s="117">
        <v>230000</v>
      </c>
      <c r="B2265" s="117">
        <v>910000</v>
      </c>
      <c r="C2265" s="117">
        <v>910000</v>
      </c>
      <c r="D2265" s="115" t="s">
        <v>342</v>
      </c>
      <c r="E2265" s="115" t="s">
        <v>13</v>
      </c>
      <c r="F2265" s="115" t="s">
        <v>343</v>
      </c>
      <c r="G2265" s="115" t="s">
        <v>344</v>
      </c>
      <c r="H2265" s="115">
        <v>0.56000000000000005</v>
      </c>
      <c r="I2265" s="115">
        <v>0.48</v>
      </c>
      <c r="J2265" s="115" t="s">
        <v>350</v>
      </c>
      <c r="K2265" s="115">
        <v>2.4292339175000001E-4</v>
      </c>
      <c r="L2265" s="115">
        <v>3775.8299618078199</v>
      </c>
      <c r="M2265" s="115">
        <v>9.3930493487084803</v>
      </c>
      <c r="N2265" s="115">
        <v>1.3808206689053799</v>
      </c>
      <c r="O2265" s="115">
        <v>2.2817914067000001E-3</v>
      </c>
      <c r="P2265" s="115">
        <v>3.3543364029E-4</v>
      </c>
      <c r="Q2265" s="115">
        <v>0.91723742100872996</v>
      </c>
      <c r="R2265" s="115">
        <v>1200</v>
      </c>
      <c r="S2265" s="115" t="s">
        <v>351</v>
      </c>
      <c r="T2265" s="115">
        <v>1200</v>
      </c>
      <c r="U2265" s="115" t="s">
        <v>352</v>
      </c>
      <c r="V2265" s="115" t="s">
        <v>350</v>
      </c>
      <c r="Z2265" s="115">
        <v>0</v>
      </c>
      <c r="AA2265" s="115">
        <v>1</v>
      </c>
      <c r="AB2265" s="115">
        <v>2.2817914067000001E-3</v>
      </c>
      <c r="AC2265" s="115">
        <v>3.3543364029E-4</v>
      </c>
      <c r="AD2265" s="115">
        <v>192.93768379150001</v>
      </c>
      <c r="AF2265" s="115">
        <v>-1</v>
      </c>
      <c r="AG2265" s="115">
        <v>-1</v>
      </c>
      <c r="AH2265" s="115">
        <v>-1</v>
      </c>
      <c r="AI2265" s="115">
        <v>-1</v>
      </c>
      <c r="AJ2265" s="115">
        <v>0</v>
      </c>
      <c r="AM2265" s="115" t="s">
        <v>348</v>
      </c>
      <c r="AN2265" s="115">
        <v>-1</v>
      </c>
      <c r="AQ2265" s="115">
        <v>610</v>
      </c>
      <c r="AR2265" s="115" t="s">
        <v>251</v>
      </c>
      <c r="AS2265" s="115" t="s">
        <v>363</v>
      </c>
      <c r="AT2265" s="115" t="s">
        <v>296</v>
      </c>
      <c r="AV2265" s="115">
        <v>5.1724741526222404</v>
      </c>
      <c r="AW2265" s="115">
        <v>0.15647825130000001</v>
      </c>
    </row>
    <row r="2266" spans="1:49" x14ac:dyDescent="0.25">
      <c r="A2266" s="117">
        <v>230000</v>
      </c>
      <c r="B2266" s="117">
        <v>910000</v>
      </c>
      <c r="C2266" s="117">
        <v>910000</v>
      </c>
      <c r="D2266" s="115" t="s">
        <v>342</v>
      </c>
      <c r="E2266" s="115" t="s">
        <v>13</v>
      </c>
      <c r="F2266" s="115" t="s">
        <v>343</v>
      </c>
      <c r="G2266" s="115" t="s">
        <v>344</v>
      </c>
      <c r="H2266" s="115">
        <v>0.56000000000000005</v>
      </c>
      <c r="I2266" s="115">
        <v>0.48</v>
      </c>
      <c r="J2266" s="115" t="s">
        <v>350</v>
      </c>
      <c r="K2266" s="117">
        <v>4.6819075399999999E-7</v>
      </c>
      <c r="L2266" s="115">
        <v>3775.8299618078199</v>
      </c>
      <c r="M2266" s="115">
        <v>9.3930493487084803</v>
      </c>
      <c r="N2266" s="115">
        <v>1.3808206689053799</v>
      </c>
      <c r="O2266" s="117">
        <v>4.3977388569309999E-6</v>
      </c>
      <c r="P2266" s="117">
        <v>6.4648747011359998E-7</v>
      </c>
      <c r="Q2266" s="115">
        <v>1.76780867679E-3</v>
      </c>
      <c r="R2266" s="115">
        <v>1210</v>
      </c>
      <c r="S2266" s="115" t="s">
        <v>353</v>
      </c>
      <c r="T2266" s="115">
        <v>1210</v>
      </c>
      <c r="U2266" s="115" t="s">
        <v>352</v>
      </c>
      <c r="V2266" s="115" t="s">
        <v>350</v>
      </c>
      <c r="Z2266" s="115">
        <v>0</v>
      </c>
      <c r="AA2266" s="115">
        <v>1</v>
      </c>
      <c r="AB2266" s="117">
        <v>4.3977388569309999E-6</v>
      </c>
      <c r="AC2266" s="117">
        <v>6.4648747011359998E-7</v>
      </c>
      <c r="AD2266" s="115">
        <v>1.7678086753499999E-3</v>
      </c>
      <c r="AF2266" s="115">
        <v>-1</v>
      </c>
      <c r="AG2266" s="115">
        <v>-1</v>
      </c>
      <c r="AH2266" s="115">
        <v>-1</v>
      </c>
      <c r="AI2266" s="115">
        <v>-1</v>
      </c>
      <c r="AJ2266" s="115">
        <v>0</v>
      </c>
      <c r="AM2266" s="115" t="s">
        <v>348</v>
      </c>
      <c r="AN2266" s="115">
        <v>-1</v>
      </c>
      <c r="AQ2266" s="115">
        <v>610</v>
      </c>
      <c r="AR2266" s="115" t="s">
        <v>251</v>
      </c>
      <c r="AS2266" s="115" t="s">
        <v>363</v>
      </c>
      <c r="AT2266" s="115" t="s">
        <v>296</v>
      </c>
      <c r="AV2266" s="115">
        <v>0.69173814963244995</v>
      </c>
      <c r="AW2266" s="117">
        <v>1.4337459E-6</v>
      </c>
    </row>
    <row r="2267" spans="1:49" x14ac:dyDescent="0.25">
      <c r="A2267" s="117">
        <v>230000</v>
      </c>
      <c r="B2267" s="117">
        <v>910000</v>
      </c>
      <c r="C2267" s="117">
        <v>910000</v>
      </c>
      <c r="D2267" s="115" t="s">
        <v>342</v>
      </c>
      <c r="E2267" s="115" t="s">
        <v>13</v>
      </c>
      <c r="F2267" s="115" t="s">
        <v>343</v>
      </c>
      <c r="G2267" s="115" t="s">
        <v>344</v>
      </c>
      <c r="H2267" s="115">
        <v>0.56000000000000005</v>
      </c>
      <c r="I2267" s="115">
        <v>0.48</v>
      </c>
      <c r="J2267" s="115" t="s">
        <v>350</v>
      </c>
      <c r="K2267" s="115">
        <v>0.16370567955654</v>
      </c>
      <c r="L2267" s="115">
        <v>3775.8299618078199</v>
      </c>
      <c r="M2267" s="115">
        <v>9.3930493487084803</v>
      </c>
      <c r="N2267" s="115">
        <v>1.3808206689053799</v>
      </c>
      <c r="O2267" s="115">
        <v>1.53769552673844</v>
      </c>
      <c r="P2267" s="115">
        <v>0.22604818594887</v>
      </c>
      <c r="Q2267" s="115">
        <v>618.12480978769702</v>
      </c>
      <c r="R2267" s="115">
        <v>1210</v>
      </c>
      <c r="S2267" s="115" t="s">
        <v>353</v>
      </c>
      <c r="T2267" s="115">
        <v>1210</v>
      </c>
      <c r="U2267" s="115" t="s">
        <v>352</v>
      </c>
      <c r="V2267" s="115" t="s">
        <v>350</v>
      </c>
      <c r="Z2267" s="115">
        <v>0</v>
      </c>
      <c r="AA2267" s="115">
        <v>1</v>
      </c>
      <c r="AB2267" s="115">
        <v>1.53769552673844</v>
      </c>
      <c r="AC2267" s="115">
        <v>0.22604818594887</v>
      </c>
      <c r="AD2267" s="115">
        <v>1370.64879872539</v>
      </c>
      <c r="AF2267" s="115">
        <v>-1</v>
      </c>
      <c r="AG2267" s="115">
        <v>-1</v>
      </c>
      <c r="AH2267" s="115">
        <v>-1</v>
      </c>
      <c r="AI2267" s="115">
        <v>-1</v>
      </c>
      <c r="AJ2267" s="115">
        <v>0</v>
      </c>
      <c r="AM2267" s="115" t="s">
        <v>348</v>
      </c>
      <c r="AN2267" s="115">
        <v>-1</v>
      </c>
      <c r="AQ2267" s="115">
        <v>610</v>
      </c>
      <c r="AR2267" s="115" t="s">
        <v>251</v>
      </c>
      <c r="AS2267" s="115" t="s">
        <v>363</v>
      </c>
      <c r="AT2267" s="115" t="s">
        <v>296</v>
      </c>
      <c r="AV2267" s="115">
        <v>118.731282191285</v>
      </c>
      <c r="AW2267" s="115">
        <v>1.1116373063</v>
      </c>
    </row>
    <row r="2268" spans="1:49" x14ac:dyDescent="0.25">
      <c r="A2268" s="117">
        <v>230000</v>
      </c>
      <c r="B2268" s="117">
        <v>910000</v>
      </c>
      <c r="C2268" s="117">
        <v>910000</v>
      </c>
      <c r="D2268" s="115" t="s">
        <v>342</v>
      </c>
      <c r="E2268" s="115" t="s">
        <v>13</v>
      </c>
      <c r="F2268" s="115" t="s">
        <v>343</v>
      </c>
      <c r="G2268" s="115" t="s">
        <v>344</v>
      </c>
      <c r="H2268" s="115">
        <v>0.56000000000000005</v>
      </c>
      <c r="I2268" s="115">
        <v>0.48</v>
      </c>
      <c r="J2268" s="115" t="s">
        <v>350</v>
      </c>
      <c r="K2268" s="115">
        <v>6.0793595351560002E-2</v>
      </c>
      <c r="L2268" s="115">
        <v>3775.8299618078199</v>
      </c>
      <c r="M2268" s="115">
        <v>9.3930493487084803</v>
      </c>
      <c r="N2268" s="115">
        <v>1.3808206689053799</v>
      </c>
      <c r="O2268" s="115">
        <v>0.57103724122266997</v>
      </c>
      <c r="P2268" s="115">
        <v>8.3945052998510003E-2</v>
      </c>
      <c r="Q2268" s="115">
        <v>229.54627881446299</v>
      </c>
      <c r="R2268" s="115">
        <v>1210</v>
      </c>
      <c r="S2268" s="115" t="s">
        <v>353</v>
      </c>
      <c r="T2268" s="115">
        <v>1210</v>
      </c>
      <c r="U2268" s="115" t="s">
        <v>352</v>
      </c>
      <c r="V2268" s="115" t="s">
        <v>350</v>
      </c>
      <c r="Z2268" s="115">
        <v>0</v>
      </c>
      <c r="AA2268" s="115">
        <v>1</v>
      </c>
      <c r="AB2268" s="115">
        <v>0.57103724122266997</v>
      </c>
      <c r="AC2268" s="115">
        <v>8.3945052998510003E-2</v>
      </c>
      <c r="AD2268" s="115">
        <v>533.56940150001901</v>
      </c>
      <c r="AF2268" s="115">
        <v>-1</v>
      </c>
      <c r="AG2268" s="115">
        <v>-1</v>
      </c>
      <c r="AH2268" s="115">
        <v>-1</v>
      </c>
      <c r="AI2268" s="115">
        <v>-1</v>
      </c>
      <c r="AJ2268" s="115">
        <v>0</v>
      </c>
      <c r="AM2268" s="115" t="s">
        <v>348</v>
      </c>
      <c r="AN2268" s="115">
        <v>-1</v>
      </c>
      <c r="AQ2268" s="115">
        <v>610</v>
      </c>
      <c r="AR2268" s="115" t="s">
        <v>251</v>
      </c>
      <c r="AS2268" s="115" t="s">
        <v>363</v>
      </c>
      <c r="AT2268" s="115" t="s">
        <v>296</v>
      </c>
      <c r="AV2268" s="115">
        <v>65.841875226195199</v>
      </c>
      <c r="AW2268" s="115">
        <v>0.43274079599999998</v>
      </c>
    </row>
    <row r="2269" spans="1:49" x14ac:dyDescent="0.25">
      <c r="A2269" s="117">
        <v>230000</v>
      </c>
      <c r="B2269" s="117">
        <v>910000</v>
      </c>
      <c r="C2269" s="117">
        <v>910000</v>
      </c>
      <c r="D2269" s="115" t="s">
        <v>342</v>
      </c>
      <c r="E2269" s="115" t="s">
        <v>13</v>
      </c>
      <c r="F2269" s="115" t="s">
        <v>343</v>
      </c>
      <c r="G2269" s="115" t="s">
        <v>344</v>
      </c>
      <c r="H2269" s="115">
        <v>0.56000000000000005</v>
      </c>
      <c r="I2269" s="115">
        <v>0.48</v>
      </c>
      <c r="J2269" s="115" t="s">
        <v>350</v>
      </c>
      <c r="K2269" s="115">
        <v>4.0067234708809997E-2</v>
      </c>
      <c r="L2269" s="115">
        <v>3775.8299618078199</v>
      </c>
      <c r="M2269" s="115">
        <v>9.3930493487084803</v>
      </c>
      <c r="N2269" s="115">
        <v>1.3808206689053799</v>
      </c>
      <c r="O2269" s="115">
        <v>0.37635351288615998</v>
      </c>
      <c r="P2269" s="115">
        <v>5.5325665831809999E-2</v>
      </c>
      <c r="Q2269" s="115">
        <v>151.28706530032201</v>
      </c>
      <c r="R2269" s="115">
        <v>1210</v>
      </c>
      <c r="S2269" s="115" t="s">
        <v>353</v>
      </c>
      <c r="T2269" s="115">
        <v>1210</v>
      </c>
      <c r="U2269" s="115" t="s">
        <v>352</v>
      </c>
      <c r="V2269" s="115" t="s">
        <v>350</v>
      </c>
      <c r="Z2269" s="115">
        <v>0</v>
      </c>
      <c r="AA2269" s="115">
        <v>1</v>
      </c>
      <c r="AB2269" s="115">
        <v>0.37635351288615998</v>
      </c>
      <c r="AC2269" s="115">
        <v>5.5325665831809999E-2</v>
      </c>
      <c r="AD2269" s="115">
        <v>151.28706530032099</v>
      </c>
      <c r="AF2269" s="115">
        <v>-1</v>
      </c>
      <c r="AG2269" s="115">
        <v>-1</v>
      </c>
      <c r="AH2269" s="115">
        <v>-1</v>
      </c>
      <c r="AI2269" s="115">
        <v>-1</v>
      </c>
      <c r="AJ2269" s="115">
        <v>0</v>
      </c>
      <c r="AM2269" s="115" t="s">
        <v>348</v>
      </c>
      <c r="AN2269" s="115">
        <v>-1</v>
      </c>
      <c r="AQ2269" s="115">
        <v>610</v>
      </c>
      <c r="AR2269" s="115" t="s">
        <v>251</v>
      </c>
      <c r="AS2269" s="115" t="s">
        <v>363</v>
      </c>
      <c r="AT2269" s="115" t="s">
        <v>296</v>
      </c>
      <c r="AV2269" s="115">
        <v>53.094534547173097</v>
      </c>
      <c r="AW2269" s="115">
        <v>0.1226983498</v>
      </c>
    </row>
    <row r="2270" spans="1:49" x14ac:dyDescent="0.25">
      <c r="A2270" s="117">
        <v>230000</v>
      </c>
      <c r="B2270" s="117">
        <v>910000</v>
      </c>
      <c r="C2270" s="117">
        <v>910000</v>
      </c>
      <c r="D2270" s="115" t="s">
        <v>342</v>
      </c>
      <c r="E2270" s="115" t="s">
        <v>13</v>
      </c>
      <c r="F2270" s="115" t="s">
        <v>343</v>
      </c>
      <c r="G2270" s="115" t="s">
        <v>344</v>
      </c>
      <c r="H2270" s="115">
        <v>0.56000000000000005</v>
      </c>
      <c r="I2270" s="115">
        <v>0.48</v>
      </c>
      <c r="J2270" s="115" t="s">
        <v>350</v>
      </c>
      <c r="K2270" s="115">
        <v>0.43413438502607998</v>
      </c>
      <c r="L2270" s="115">
        <v>3766.8241113392901</v>
      </c>
      <c r="M2270" s="115">
        <v>9.3719911902404895</v>
      </c>
      <c r="N2270" s="115">
        <v>1.3777708339346499</v>
      </c>
      <c r="O2270" s="115">
        <v>4.0687036318449801</v>
      </c>
      <c r="P2270" s="115">
        <v>0.59813769369710001</v>
      </c>
      <c r="Q2270" s="115">
        <v>1635.3078690777199</v>
      </c>
      <c r="R2270" s="115">
        <v>1210</v>
      </c>
      <c r="S2270" s="115" t="s">
        <v>353</v>
      </c>
      <c r="T2270" s="115">
        <v>1210</v>
      </c>
      <c r="U2270" s="115" t="s">
        <v>352</v>
      </c>
      <c r="V2270" s="115" t="s">
        <v>350</v>
      </c>
      <c r="Z2270" s="115">
        <v>0</v>
      </c>
      <c r="AA2270" s="115">
        <v>1</v>
      </c>
      <c r="AB2270" s="115">
        <v>4.0687036318449801</v>
      </c>
      <c r="AC2270" s="115">
        <v>0.59813769369710001</v>
      </c>
      <c r="AD2270" s="115">
        <v>1635.3078690777199</v>
      </c>
      <c r="AF2270" s="115">
        <v>-1</v>
      </c>
      <c r="AG2270" s="115">
        <v>-1</v>
      </c>
      <c r="AH2270" s="115">
        <v>-1</v>
      </c>
      <c r="AI2270" s="115">
        <v>-1</v>
      </c>
      <c r="AJ2270" s="115">
        <v>0</v>
      </c>
      <c r="AM2270" s="115" t="s">
        <v>348</v>
      </c>
      <c r="AN2270" s="115">
        <v>-1</v>
      </c>
      <c r="AQ2270" s="115">
        <v>610</v>
      </c>
      <c r="AR2270" s="115" t="s">
        <v>251</v>
      </c>
      <c r="AS2270" s="115" t="s">
        <v>363</v>
      </c>
      <c r="AT2270" s="115" t="s">
        <v>296</v>
      </c>
      <c r="AV2270" s="115">
        <v>165.58950867941101</v>
      </c>
      <c r="AW2270" s="115">
        <v>1.3262837542999999</v>
      </c>
    </row>
    <row r="2271" spans="1:49" x14ac:dyDescent="0.25">
      <c r="A2271" s="117">
        <v>230000</v>
      </c>
      <c r="B2271" s="117">
        <v>910000</v>
      </c>
      <c r="C2271" s="117">
        <v>910000</v>
      </c>
      <c r="D2271" s="115" t="s">
        <v>342</v>
      </c>
      <c r="E2271" s="115" t="s">
        <v>13</v>
      </c>
      <c r="F2271" s="115" t="s">
        <v>343</v>
      </c>
      <c r="G2271" s="115" t="s">
        <v>344</v>
      </c>
      <c r="H2271" s="115">
        <v>0.56000000000000005</v>
      </c>
      <c r="I2271" s="115">
        <v>0.48</v>
      </c>
      <c r="J2271" s="115" t="s">
        <v>350</v>
      </c>
      <c r="K2271" s="115">
        <v>4.567316454532E-2</v>
      </c>
      <c r="L2271" s="115">
        <v>3766.8241113392901</v>
      </c>
      <c r="M2271" s="115">
        <v>9.3719911902404895</v>
      </c>
      <c r="N2271" s="115">
        <v>1.3777708339346499</v>
      </c>
      <c r="O2271" s="115">
        <v>0.42804849574919002</v>
      </c>
      <c r="P2271" s="115">
        <v>6.2927154004040003E-2</v>
      </c>
      <c r="Q2271" s="115">
        <v>172.042777450497</v>
      </c>
      <c r="R2271" s="115">
        <v>1210</v>
      </c>
      <c r="S2271" s="115" t="s">
        <v>353</v>
      </c>
      <c r="T2271" s="115">
        <v>1210</v>
      </c>
      <c r="U2271" s="115" t="s">
        <v>352</v>
      </c>
      <c r="V2271" s="115" t="s">
        <v>350</v>
      </c>
      <c r="Z2271" s="115">
        <v>0</v>
      </c>
      <c r="AA2271" s="115">
        <v>1</v>
      </c>
      <c r="AB2271" s="115">
        <v>0.42804849574919002</v>
      </c>
      <c r="AC2271" s="115">
        <v>6.2927154004040003E-2</v>
      </c>
      <c r="AD2271" s="115">
        <v>172.04277745049501</v>
      </c>
      <c r="AF2271" s="115">
        <v>-1</v>
      </c>
      <c r="AG2271" s="115">
        <v>-1</v>
      </c>
      <c r="AH2271" s="115">
        <v>-1</v>
      </c>
      <c r="AI2271" s="115">
        <v>-1</v>
      </c>
      <c r="AJ2271" s="115">
        <v>0</v>
      </c>
      <c r="AM2271" s="115" t="s">
        <v>348</v>
      </c>
      <c r="AN2271" s="115">
        <v>-1</v>
      </c>
      <c r="AQ2271" s="115">
        <v>610</v>
      </c>
      <c r="AR2271" s="115" t="s">
        <v>251</v>
      </c>
      <c r="AS2271" s="115" t="s">
        <v>363</v>
      </c>
      <c r="AT2271" s="115" t="s">
        <v>296</v>
      </c>
      <c r="AV2271" s="115">
        <v>68.350528917341407</v>
      </c>
      <c r="AW2271" s="115">
        <v>0.1395318552</v>
      </c>
    </row>
    <row r="2272" spans="1:49" x14ac:dyDescent="0.25">
      <c r="A2272" s="117">
        <v>230000</v>
      </c>
      <c r="B2272" s="117">
        <v>910000</v>
      </c>
      <c r="C2272" s="117">
        <v>910000</v>
      </c>
      <c r="D2272" s="115" t="s">
        <v>342</v>
      </c>
      <c r="E2272" s="115" t="s">
        <v>13</v>
      </c>
      <c r="F2272" s="115" t="s">
        <v>343</v>
      </c>
      <c r="G2272" s="115" t="s">
        <v>344</v>
      </c>
      <c r="H2272" s="115">
        <v>0.56000000000000005</v>
      </c>
      <c r="I2272" s="115">
        <v>0.48</v>
      </c>
      <c r="J2272" s="115" t="s">
        <v>350</v>
      </c>
      <c r="K2272" s="115">
        <v>7.4816146365000002E-4</v>
      </c>
      <c r="L2272" s="115">
        <v>3766.8241113392901</v>
      </c>
      <c r="M2272" s="115">
        <v>9.3719911902404895</v>
      </c>
      <c r="N2272" s="115">
        <v>1.3777708339346499</v>
      </c>
      <c r="O2272" s="115">
        <v>7.0117626462199998E-3</v>
      </c>
      <c r="P2272" s="115">
        <v>1.0307950436899999E-3</v>
      </c>
      <c r="Q2272" s="115">
        <v>2.8181926404592401</v>
      </c>
      <c r="R2272" s="115">
        <v>1210</v>
      </c>
      <c r="S2272" s="115" t="s">
        <v>353</v>
      </c>
      <c r="T2272" s="115">
        <v>1210</v>
      </c>
      <c r="U2272" s="115" t="s">
        <v>352</v>
      </c>
      <c r="V2272" s="115" t="s">
        <v>350</v>
      </c>
      <c r="Z2272" s="115">
        <v>0</v>
      </c>
      <c r="AA2272" s="115">
        <v>1</v>
      </c>
      <c r="AB2272" s="115">
        <v>7.0117626462199998E-3</v>
      </c>
      <c r="AC2272" s="115">
        <v>1.0307950436899999E-3</v>
      </c>
      <c r="AD2272" s="115">
        <v>2.8181926404579398</v>
      </c>
      <c r="AF2272" s="115">
        <v>-1</v>
      </c>
      <c r="AG2272" s="115">
        <v>-1</v>
      </c>
      <c r="AH2272" s="115">
        <v>-1</v>
      </c>
      <c r="AI2272" s="115">
        <v>-1</v>
      </c>
      <c r="AJ2272" s="115">
        <v>0</v>
      </c>
      <c r="AM2272" s="115" t="s">
        <v>348</v>
      </c>
      <c r="AN2272" s="115">
        <v>-1</v>
      </c>
      <c r="AQ2272" s="115">
        <v>610</v>
      </c>
      <c r="AR2272" s="115" t="s">
        <v>251</v>
      </c>
      <c r="AS2272" s="115" t="s">
        <v>363</v>
      </c>
      <c r="AT2272" s="115" t="s">
        <v>296</v>
      </c>
      <c r="AV2272" s="115">
        <v>28.0456828478567</v>
      </c>
      <c r="AW2272" s="115">
        <v>2.2856387999999998E-3</v>
      </c>
    </row>
    <row r="2273" spans="1:49" x14ac:dyDescent="0.25">
      <c r="A2273" s="117">
        <v>230000</v>
      </c>
      <c r="B2273" s="117">
        <v>910000</v>
      </c>
      <c r="C2273" s="117">
        <v>910000</v>
      </c>
      <c r="D2273" s="115" t="s">
        <v>342</v>
      </c>
      <c r="E2273" s="115" t="s">
        <v>13</v>
      </c>
      <c r="F2273" s="115" t="s">
        <v>343</v>
      </c>
      <c r="G2273" s="115" t="s">
        <v>344</v>
      </c>
      <c r="H2273" s="115">
        <v>0.56000000000000005</v>
      </c>
      <c r="I2273" s="115">
        <v>0.48</v>
      </c>
      <c r="J2273" s="115" t="s">
        <v>350</v>
      </c>
      <c r="K2273" s="115">
        <v>0.13720774279393999</v>
      </c>
      <c r="L2273" s="115">
        <v>3766.8241113392901</v>
      </c>
      <c r="M2273" s="115">
        <v>9.3719911902404895</v>
      </c>
      <c r="N2273" s="115">
        <v>1.3777708339346499</v>
      </c>
      <c r="O2273" s="115">
        <v>1.2859097566976101</v>
      </c>
      <c r="P2273" s="115">
        <v>0.18904082621150001</v>
      </c>
      <c r="Q2273" s="115">
        <v>516.83743381866395</v>
      </c>
      <c r="R2273" s="115">
        <v>1210</v>
      </c>
      <c r="S2273" s="115" t="s">
        <v>353</v>
      </c>
      <c r="T2273" s="115">
        <v>1210</v>
      </c>
      <c r="U2273" s="115" t="s">
        <v>352</v>
      </c>
      <c r="V2273" s="115" t="s">
        <v>350</v>
      </c>
      <c r="Z2273" s="115">
        <v>0</v>
      </c>
      <c r="AA2273" s="115">
        <v>1</v>
      </c>
      <c r="AB2273" s="115">
        <v>1.2859097566976101</v>
      </c>
      <c r="AC2273" s="115">
        <v>0.18904082621150001</v>
      </c>
      <c r="AD2273" s="115">
        <v>516.83743381866395</v>
      </c>
      <c r="AF2273" s="115">
        <v>-1</v>
      </c>
      <c r="AG2273" s="115">
        <v>-1</v>
      </c>
      <c r="AH2273" s="115">
        <v>-1</v>
      </c>
      <c r="AI2273" s="115">
        <v>-1</v>
      </c>
      <c r="AJ2273" s="115">
        <v>0</v>
      </c>
      <c r="AM2273" s="115" t="s">
        <v>348</v>
      </c>
      <c r="AN2273" s="115">
        <v>-1</v>
      </c>
      <c r="AQ2273" s="115">
        <v>610</v>
      </c>
      <c r="AR2273" s="115" t="s">
        <v>251</v>
      </c>
      <c r="AS2273" s="115" t="s">
        <v>363</v>
      </c>
      <c r="AT2273" s="115" t="s">
        <v>296</v>
      </c>
      <c r="AV2273" s="115">
        <v>141.89305346947199</v>
      </c>
      <c r="AW2273" s="115">
        <v>0.41917066809999998</v>
      </c>
    </row>
    <row r="2274" spans="1:49" x14ac:dyDescent="0.25">
      <c r="A2274" s="117">
        <v>230000</v>
      </c>
      <c r="B2274" s="117">
        <v>910000</v>
      </c>
      <c r="C2274" s="117">
        <v>920000</v>
      </c>
      <c r="D2274" s="115" t="s">
        <v>342</v>
      </c>
      <c r="E2274" s="115" t="s">
        <v>13</v>
      </c>
      <c r="F2274" s="115" t="s">
        <v>343</v>
      </c>
      <c r="G2274" s="115" t="s">
        <v>344</v>
      </c>
      <c r="H2274" s="115">
        <v>0.56000000000000005</v>
      </c>
      <c r="I2274" s="115">
        <v>0.48</v>
      </c>
      <c r="J2274" s="115" t="s">
        <v>350</v>
      </c>
      <c r="K2274" s="115">
        <v>5.3142159800000002E-5</v>
      </c>
      <c r="L2274" s="115">
        <v>3784.6574921763399</v>
      </c>
      <c r="M2274" s="115">
        <v>9.4136694768840599</v>
      </c>
      <c r="N2274" s="115">
        <v>1.38380630117602</v>
      </c>
      <c r="O2274" s="115">
        <v>5.0026272767000001E-4</v>
      </c>
      <c r="P2274" s="115">
        <v>7.3538455589999997E-5</v>
      </c>
      <c r="Q2274" s="115">
        <v>0.20112487324885001</v>
      </c>
      <c r="R2274" s="115">
        <v>1210</v>
      </c>
      <c r="S2274" s="115" t="s">
        <v>353</v>
      </c>
      <c r="T2274" s="115">
        <v>1210</v>
      </c>
      <c r="U2274" s="115" t="s">
        <v>352</v>
      </c>
      <c r="V2274" s="115" t="s">
        <v>350</v>
      </c>
      <c r="Z2274" s="115">
        <v>0</v>
      </c>
      <c r="AA2274" s="115">
        <v>1</v>
      </c>
      <c r="AB2274" s="115">
        <v>5.0026272767000001E-4</v>
      </c>
      <c r="AC2274" s="115">
        <v>7.3538455589999997E-5</v>
      </c>
      <c r="AD2274" s="115">
        <v>0.20112487324855</v>
      </c>
      <c r="AF2274" s="115">
        <v>-1</v>
      </c>
      <c r="AG2274" s="115">
        <v>-1</v>
      </c>
      <c r="AH2274" s="115">
        <v>-1</v>
      </c>
      <c r="AI2274" s="115">
        <v>-1</v>
      </c>
      <c r="AJ2274" s="115">
        <v>0</v>
      </c>
      <c r="AM2274" s="115" t="s">
        <v>348</v>
      </c>
      <c r="AN2274" s="115">
        <v>-1</v>
      </c>
      <c r="AQ2274" s="115">
        <v>610</v>
      </c>
      <c r="AR2274" s="115" t="s">
        <v>251</v>
      </c>
      <c r="AS2274" s="115" t="s">
        <v>363</v>
      </c>
      <c r="AT2274" s="115" t="s">
        <v>296</v>
      </c>
      <c r="AV2274" s="115">
        <v>2.2718499419992</v>
      </c>
      <c r="AW2274" s="115">
        <v>1.6311830000000001E-4</v>
      </c>
    </row>
    <row r="2275" spans="1:49" x14ac:dyDescent="0.25">
      <c r="A2275" s="117">
        <v>230000</v>
      </c>
      <c r="B2275" s="117">
        <v>910000</v>
      </c>
      <c r="C2275" s="117">
        <v>920000</v>
      </c>
      <c r="D2275" s="115" t="s">
        <v>342</v>
      </c>
      <c r="E2275" s="115" t="s">
        <v>13</v>
      </c>
      <c r="F2275" s="115" t="s">
        <v>343</v>
      </c>
      <c r="G2275" s="115" t="s">
        <v>344</v>
      </c>
      <c r="H2275" s="115">
        <v>0.56000000000000005</v>
      </c>
      <c r="I2275" s="115">
        <v>0.48</v>
      </c>
      <c r="J2275" s="115" t="s">
        <v>350</v>
      </c>
      <c r="K2275" s="115">
        <v>4.7464296532839997E-2</v>
      </c>
      <c r="L2275" s="115">
        <v>3784.6574921763399</v>
      </c>
      <c r="M2275" s="115">
        <v>9.4136694768840599</v>
      </c>
      <c r="N2275" s="115">
        <v>1.38380630117602</v>
      </c>
      <c r="O2275" s="115">
        <v>0.44681319951298998</v>
      </c>
      <c r="P2275" s="115">
        <v>6.5681392623029994E-2</v>
      </c>
      <c r="Q2275" s="115">
        <v>179.636105483904</v>
      </c>
      <c r="R2275" s="115">
        <v>1210</v>
      </c>
      <c r="S2275" s="115" t="s">
        <v>353</v>
      </c>
      <c r="T2275" s="115">
        <v>1210</v>
      </c>
      <c r="U2275" s="115" t="s">
        <v>352</v>
      </c>
      <c r="V2275" s="115" t="s">
        <v>350</v>
      </c>
      <c r="Z2275" s="115">
        <v>0</v>
      </c>
      <c r="AA2275" s="115">
        <v>1</v>
      </c>
      <c r="AB2275" s="115">
        <v>0.44681319951298998</v>
      </c>
      <c r="AC2275" s="115">
        <v>6.5681392623029994E-2</v>
      </c>
      <c r="AD2275" s="115">
        <v>812.89004323228505</v>
      </c>
      <c r="AF2275" s="115">
        <v>-1</v>
      </c>
      <c r="AG2275" s="115">
        <v>-1</v>
      </c>
      <c r="AH2275" s="115">
        <v>-1</v>
      </c>
      <c r="AI2275" s="115">
        <v>-1</v>
      </c>
      <c r="AJ2275" s="115">
        <v>0</v>
      </c>
      <c r="AM2275" s="115" t="s">
        <v>348</v>
      </c>
      <c r="AN2275" s="115">
        <v>-1</v>
      </c>
      <c r="AQ2275" s="115">
        <v>610</v>
      </c>
      <c r="AR2275" s="115" t="s">
        <v>251</v>
      </c>
      <c r="AS2275" s="115" t="s">
        <v>363</v>
      </c>
      <c r="AT2275" s="115" t="s">
        <v>296</v>
      </c>
      <c r="AV2275" s="115">
        <v>141.18180223296801</v>
      </c>
      <c r="AW2275" s="115">
        <v>0.6592782184</v>
      </c>
    </row>
    <row r="2276" spans="1:49" x14ac:dyDescent="0.25">
      <c r="A2276" s="117">
        <v>230000</v>
      </c>
      <c r="B2276" s="117">
        <v>910000</v>
      </c>
      <c r="C2276" s="117">
        <v>920000</v>
      </c>
      <c r="D2276" s="115" t="s">
        <v>342</v>
      </c>
      <c r="E2276" s="115" t="s">
        <v>13</v>
      </c>
      <c r="F2276" s="115" t="s">
        <v>343</v>
      </c>
      <c r="G2276" s="115" t="s">
        <v>344</v>
      </c>
      <c r="H2276" s="115">
        <v>0.56000000000000005</v>
      </c>
      <c r="I2276" s="115">
        <v>0.48</v>
      </c>
      <c r="J2276" s="115" t="s">
        <v>350</v>
      </c>
      <c r="K2276" s="115">
        <v>5.8268435287790001E-2</v>
      </c>
      <c r="L2276" s="115">
        <v>3784.6574921763399</v>
      </c>
      <c r="M2276" s="115">
        <v>9.4136694768840599</v>
      </c>
      <c r="N2276" s="115">
        <v>1.38380630117602</v>
      </c>
      <c r="O2276" s="115">
        <v>0.54851979073446</v>
      </c>
      <c r="P2276" s="115">
        <v>8.0632227910910001E-2</v>
      </c>
      <c r="Q2276" s="115">
        <v>220.526070169327</v>
      </c>
      <c r="R2276" s="115">
        <v>1210</v>
      </c>
      <c r="S2276" s="115" t="s">
        <v>353</v>
      </c>
      <c r="T2276" s="115">
        <v>1210</v>
      </c>
      <c r="U2276" s="115" t="s">
        <v>352</v>
      </c>
      <c r="V2276" s="115" t="s">
        <v>350</v>
      </c>
      <c r="Z2276" s="115">
        <v>0</v>
      </c>
      <c r="AA2276" s="115">
        <v>1</v>
      </c>
      <c r="AB2276" s="115">
        <v>0.54851979073446</v>
      </c>
      <c r="AC2276" s="115">
        <v>8.0632227910910001E-2</v>
      </c>
      <c r="AD2276" s="115">
        <v>220.526070169326</v>
      </c>
      <c r="AF2276" s="115">
        <v>-1</v>
      </c>
      <c r="AG2276" s="115">
        <v>-1</v>
      </c>
      <c r="AH2276" s="115">
        <v>-1</v>
      </c>
      <c r="AI2276" s="115">
        <v>-1</v>
      </c>
      <c r="AJ2276" s="115">
        <v>0</v>
      </c>
      <c r="AM2276" s="115" t="s">
        <v>348</v>
      </c>
      <c r="AN2276" s="115">
        <v>-1</v>
      </c>
      <c r="AQ2276" s="115">
        <v>610</v>
      </c>
      <c r="AR2276" s="115" t="s">
        <v>251</v>
      </c>
      <c r="AS2276" s="115" t="s">
        <v>363</v>
      </c>
      <c r="AT2276" s="115" t="s">
        <v>296</v>
      </c>
      <c r="AV2276" s="115">
        <v>78.019105396519905</v>
      </c>
      <c r="AW2276" s="115">
        <v>0.1788532605</v>
      </c>
    </row>
    <row r="2277" spans="1:49" x14ac:dyDescent="0.25">
      <c r="A2277" s="117">
        <v>230000</v>
      </c>
      <c r="B2277" s="117">
        <v>910000</v>
      </c>
      <c r="C2277" s="117">
        <v>920000</v>
      </c>
      <c r="D2277" s="115" t="s">
        <v>342</v>
      </c>
      <c r="E2277" s="115" t="s">
        <v>13</v>
      </c>
      <c r="F2277" s="115" t="s">
        <v>343</v>
      </c>
      <c r="G2277" s="115" t="s">
        <v>344</v>
      </c>
      <c r="H2277" s="115">
        <v>0.56000000000000005</v>
      </c>
      <c r="I2277" s="115">
        <v>0.48</v>
      </c>
      <c r="J2277" s="115" t="s">
        <v>350</v>
      </c>
      <c r="K2277" s="115">
        <v>0.10752739977974</v>
      </c>
      <c r="L2277" s="115">
        <v>3784.6574921763399</v>
      </c>
      <c r="M2277" s="115">
        <v>9.4136694768840599</v>
      </c>
      <c r="N2277" s="115">
        <v>1.38380630117602</v>
      </c>
      <c r="O2277" s="115">
        <v>1.0122274012353101</v>
      </c>
      <c r="P2277" s="115">
        <v>0.14879709336427999</v>
      </c>
      <c r="Q2277" s="115">
        <v>406.95437919066097</v>
      </c>
      <c r="R2277" s="115">
        <v>1210</v>
      </c>
      <c r="S2277" s="115" t="s">
        <v>353</v>
      </c>
      <c r="T2277" s="115">
        <v>1210</v>
      </c>
      <c r="U2277" s="115" t="s">
        <v>352</v>
      </c>
      <c r="V2277" s="115" t="s">
        <v>350</v>
      </c>
      <c r="Z2277" s="115">
        <v>0</v>
      </c>
      <c r="AA2277" s="115">
        <v>1</v>
      </c>
      <c r="AB2277" s="115">
        <v>1.0122274012353101</v>
      </c>
      <c r="AC2277" s="115">
        <v>0.14879709336427999</v>
      </c>
      <c r="AD2277" s="115">
        <v>406.95437919066097</v>
      </c>
      <c r="AF2277" s="115">
        <v>-1</v>
      </c>
      <c r="AG2277" s="115">
        <v>-1</v>
      </c>
      <c r="AH2277" s="115">
        <v>-1</v>
      </c>
      <c r="AI2277" s="115">
        <v>-1</v>
      </c>
      <c r="AJ2277" s="115">
        <v>0</v>
      </c>
      <c r="AM2277" s="115" t="s">
        <v>348</v>
      </c>
      <c r="AN2277" s="115">
        <v>-1</v>
      </c>
      <c r="AQ2277" s="115">
        <v>610</v>
      </c>
      <c r="AR2277" s="115" t="s">
        <v>251</v>
      </c>
      <c r="AS2277" s="115" t="s">
        <v>363</v>
      </c>
      <c r="AT2277" s="115" t="s">
        <v>296</v>
      </c>
      <c r="AV2277" s="115">
        <v>100.963151607535</v>
      </c>
      <c r="AW2277" s="115">
        <v>0.33005221350000002</v>
      </c>
    </row>
    <row r="2278" spans="1:49" x14ac:dyDescent="0.25">
      <c r="A2278" s="117">
        <v>230000</v>
      </c>
      <c r="B2278" s="117">
        <v>910000</v>
      </c>
      <c r="C2278" s="117">
        <v>920000</v>
      </c>
      <c r="D2278" s="115" t="s">
        <v>342</v>
      </c>
      <c r="E2278" s="115" t="s">
        <v>13</v>
      </c>
      <c r="F2278" s="115" t="s">
        <v>343</v>
      </c>
      <c r="G2278" s="115" t="s">
        <v>344</v>
      </c>
      <c r="H2278" s="115">
        <v>0.56000000000000005</v>
      </c>
      <c r="I2278" s="115">
        <v>0.48</v>
      </c>
      <c r="J2278" s="115" t="s">
        <v>350</v>
      </c>
      <c r="K2278" s="115">
        <v>0.22410069611972</v>
      </c>
      <c r="L2278" s="115">
        <v>3784.6574921763399</v>
      </c>
      <c r="M2278" s="115">
        <v>9.4136694768840599</v>
      </c>
      <c r="N2278" s="115">
        <v>1.38380630117602</v>
      </c>
      <c r="O2278" s="115">
        <v>2.1096098828107399</v>
      </c>
      <c r="P2278" s="115">
        <v>0.31011195538841002</v>
      </c>
      <c r="Q2278" s="115">
        <v>848.14437857146004</v>
      </c>
      <c r="R2278" s="115">
        <v>1210</v>
      </c>
      <c r="S2278" s="115" t="s">
        <v>353</v>
      </c>
      <c r="T2278" s="115">
        <v>1210</v>
      </c>
      <c r="U2278" s="115" t="s">
        <v>352</v>
      </c>
      <c r="V2278" s="115" t="s">
        <v>350</v>
      </c>
      <c r="Z2278" s="115">
        <v>0</v>
      </c>
      <c r="AA2278" s="115">
        <v>1</v>
      </c>
      <c r="AB2278" s="115">
        <v>2.1096098828107399</v>
      </c>
      <c r="AC2278" s="115">
        <v>0.31011195538841002</v>
      </c>
      <c r="AD2278" s="115">
        <v>897.45146576438901</v>
      </c>
      <c r="AF2278" s="115">
        <v>-1</v>
      </c>
      <c r="AG2278" s="115">
        <v>-1</v>
      </c>
      <c r="AH2278" s="115">
        <v>-1</v>
      </c>
      <c r="AI2278" s="115">
        <v>-1</v>
      </c>
      <c r="AJ2278" s="115">
        <v>0</v>
      </c>
      <c r="AM2278" s="115" t="s">
        <v>348</v>
      </c>
      <c r="AN2278" s="115">
        <v>-1</v>
      </c>
      <c r="AQ2278" s="115">
        <v>610</v>
      </c>
      <c r="AR2278" s="115" t="s">
        <v>251</v>
      </c>
      <c r="AS2278" s="115" t="s">
        <v>363</v>
      </c>
      <c r="AT2278" s="115" t="s">
        <v>296</v>
      </c>
      <c r="AV2278" s="115">
        <v>142.454051758128</v>
      </c>
      <c r="AW2278" s="115">
        <v>0.72786006960000005</v>
      </c>
    </row>
    <row r="2279" spans="1:49" x14ac:dyDescent="0.25">
      <c r="A2279" s="117">
        <v>230000</v>
      </c>
      <c r="B2279" s="117">
        <v>910000</v>
      </c>
      <c r="C2279" s="117">
        <v>920000</v>
      </c>
      <c r="D2279" s="115" t="s">
        <v>342</v>
      </c>
      <c r="E2279" s="115" t="s">
        <v>13</v>
      </c>
      <c r="F2279" s="115" t="s">
        <v>343</v>
      </c>
      <c r="G2279" s="115" t="s">
        <v>344</v>
      </c>
      <c r="H2279" s="115">
        <v>0.56000000000000005</v>
      </c>
      <c r="I2279" s="115">
        <v>0.48</v>
      </c>
      <c r="J2279" s="115" t="s">
        <v>350</v>
      </c>
      <c r="K2279" s="115">
        <v>0.21416547860401</v>
      </c>
      <c r="L2279" s="115">
        <v>3777.8478520859799</v>
      </c>
      <c r="M2279" s="115">
        <v>9.3977177856606406</v>
      </c>
      <c r="N2279" s="115">
        <v>1.3814949854698</v>
      </c>
      <c r="O2279" s="115">
        <v>2.01266672735151</v>
      </c>
      <c r="P2279" s="115">
        <v>0.29586853475218999</v>
      </c>
      <c r="Q2279" s="115">
        <v>809.08459333515896</v>
      </c>
      <c r="R2279" s="115">
        <v>1200</v>
      </c>
      <c r="S2279" s="115" t="s">
        <v>351</v>
      </c>
      <c r="T2279" s="115">
        <v>1200</v>
      </c>
      <c r="U2279" s="115" t="s">
        <v>352</v>
      </c>
      <c r="V2279" s="115" t="s">
        <v>350</v>
      </c>
      <c r="Z2279" s="115">
        <v>0</v>
      </c>
      <c r="AA2279" s="115">
        <v>1</v>
      </c>
      <c r="AB2279" s="115">
        <v>2.01266672735151</v>
      </c>
      <c r="AC2279" s="115">
        <v>0.29586853475218999</v>
      </c>
      <c r="AD2279" s="115">
        <v>809.08459333515896</v>
      </c>
      <c r="AF2279" s="115">
        <v>-1</v>
      </c>
      <c r="AG2279" s="115">
        <v>-1</v>
      </c>
      <c r="AH2279" s="115">
        <v>-1</v>
      </c>
      <c r="AI2279" s="115">
        <v>-1</v>
      </c>
      <c r="AJ2279" s="115">
        <v>0</v>
      </c>
      <c r="AM2279" s="115" t="s">
        <v>348</v>
      </c>
      <c r="AN2279" s="115">
        <v>-1</v>
      </c>
      <c r="AQ2279" s="115">
        <v>610</v>
      </c>
      <c r="AR2279" s="115" t="s">
        <v>251</v>
      </c>
      <c r="AS2279" s="115" t="s">
        <v>363</v>
      </c>
      <c r="AT2279" s="115" t="s">
        <v>296</v>
      </c>
      <c r="AV2279" s="115">
        <v>135.91742047584799</v>
      </c>
      <c r="AW2279" s="115">
        <v>0.65619188429999997</v>
      </c>
    </row>
    <row r="2280" spans="1:49" x14ac:dyDescent="0.25">
      <c r="A2280" s="117">
        <v>230000</v>
      </c>
      <c r="B2280" s="117">
        <v>910000</v>
      </c>
      <c r="C2280" s="117">
        <v>920000</v>
      </c>
      <c r="D2280" s="115" t="s">
        <v>342</v>
      </c>
      <c r="E2280" s="115" t="s">
        <v>13</v>
      </c>
      <c r="F2280" s="115" t="s">
        <v>343</v>
      </c>
      <c r="G2280" s="115" t="s">
        <v>344</v>
      </c>
      <c r="H2280" s="115">
        <v>0.56000000000000005</v>
      </c>
      <c r="I2280" s="115">
        <v>0.48</v>
      </c>
      <c r="J2280" s="115" t="s">
        <v>350</v>
      </c>
      <c r="K2280" s="115">
        <v>0.24253894689380001</v>
      </c>
      <c r="L2280" s="115">
        <v>3777.8478520859799</v>
      </c>
      <c r="M2280" s="115">
        <v>9.3977177856606406</v>
      </c>
      <c r="N2280" s="115">
        <v>1.3814949854698</v>
      </c>
      <c r="O2280" s="115">
        <v>2.2793125749393299</v>
      </c>
      <c r="P2280" s="115">
        <v>0.33506633891491999</v>
      </c>
      <c r="Q2280" s="115">
        <v>916.27523956996401</v>
      </c>
      <c r="R2280" s="115">
        <v>1210</v>
      </c>
      <c r="S2280" s="115" t="s">
        <v>353</v>
      </c>
      <c r="T2280" s="115">
        <v>1210</v>
      </c>
      <c r="U2280" s="115" t="s">
        <v>352</v>
      </c>
      <c r="V2280" s="115" t="s">
        <v>350</v>
      </c>
      <c r="Z2280" s="115">
        <v>0</v>
      </c>
      <c r="AA2280" s="115">
        <v>1</v>
      </c>
      <c r="AB2280" s="115">
        <v>2.2793125749393299</v>
      </c>
      <c r="AC2280" s="115">
        <v>0.33506633891491999</v>
      </c>
      <c r="AD2280" s="115">
        <v>916.27523956996401</v>
      </c>
      <c r="AF2280" s="115">
        <v>-1</v>
      </c>
      <c r="AG2280" s="115">
        <v>-1</v>
      </c>
      <c r="AH2280" s="115">
        <v>-1</v>
      </c>
      <c r="AI2280" s="115">
        <v>-1</v>
      </c>
      <c r="AJ2280" s="115">
        <v>0</v>
      </c>
      <c r="AM2280" s="115" t="s">
        <v>348</v>
      </c>
      <c r="AN2280" s="115">
        <v>-1</v>
      </c>
      <c r="AQ2280" s="115">
        <v>610</v>
      </c>
      <c r="AR2280" s="115" t="s">
        <v>251</v>
      </c>
      <c r="AS2280" s="115" t="s">
        <v>363</v>
      </c>
      <c r="AT2280" s="115" t="s">
        <v>296</v>
      </c>
      <c r="AV2280" s="115">
        <v>125.450503313952</v>
      </c>
      <c r="AW2280" s="115">
        <v>0.74312671500000005</v>
      </c>
    </row>
    <row r="2281" spans="1:49" x14ac:dyDescent="0.25">
      <c r="A2281" s="117">
        <v>230000</v>
      </c>
      <c r="B2281" s="117">
        <v>910000</v>
      </c>
      <c r="C2281" s="117">
        <v>920000</v>
      </c>
      <c r="D2281" s="115" t="s">
        <v>342</v>
      </c>
      <c r="E2281" s="115" t="s">
        <v>13</v>
      </c>
      <c r="F2281" s="115" t="s">
        <v>343</v>
      </c>
      <c r="G2281" s="115" t="s">
        <v>344</v>
      </c>
      <c r="H2281" s="115">
        <v>0.56000000000000005</v>
      </c>
      <c r="I2281" s="115">
        <v>0.48</v>
      </c>
      <c r="J2281" s="115" t="s">
        <v>350</v>
      </c>
      <c r="K2281" s="115">
        <v>0.12586266771571</v>
      </c>
      <c r="L2281" s="115">
        <v>3777.8478520859799</v>
      </c>
      <c r="M2281" s="115">
        <v>9.3977177856606406</v>
      </c>
      <c r="N2281" s="115">
        <v>1.3814949854698</v>
      </c>
      <c r="O2281" s="115">
        <v>1.1828218309426499</v>
      </c>
      <c r="P2281" s="115">
        <v>0.17387864430711</v>
      </c>
      <c r="Q2281" s="115">
        <v>475.49000888761799</v>
      </c>
      <c r="R2281" s="115">
        <v>1210</v>
      </c>
      <c r="S2281" s="115" t="s">
        <v>353</v>
      </c>
      <c r="T2281" s="115">
        <v>1210</v>
      </c>
      <c r="U2281" s="115" t="s">
        <v>352</v>
      </c>
      <c r="V2281" s="115" t="s">
        <v>350</v>
      </c>
      <c r="Z2281" s="115">
        <v>0</v>
      </c>
      <c r="AA2281" s="115">
        <v>1</v>
      </c>
      <c r="AB2281" s="115">
        <v>1.1828218309426499</v>
      </c>
      <c r="AC2281" s="115">
        <v>0.17387864430711</v>
      </c>
      <c r="AD2281" s="115">
        <v>475.49000888761799</v>
      </c>
      <c r="AF2281" s="115">
        <v>-1</v>
      </c>
      <c r="AG2281" s="115">
        <v>-1</v>
      </c>
      <c r="AH2281" s="115">
        <v>-1</v>
      </c>
      <c r="AI2281" s="115">
        <v>-1</v>
      </c>
      <c r="AJ2281" s="115">
        <v>0</v>
      </c>
      <c r="AM2281" s="115" t="s">
        <v>348</v>
      </c>
      <c r="AN2281" s="115">
        <v>-1</v>
      </c>
      <c r="AQ2281" s="115">
        <v>610</v>
      </c>
      <c r="AR2281" s="115" t="s">
        <v>251</v>
      </c>
      <c r="AS2281" s="115" t="s">
        <v>363</v>
      </c>
      <c r="AT2281" s="115" t="s">
        <v>296</v>
      </c>
      <c r="AV2281" s="115">
        <v>94.121302481529099</v>
      </c>
      <c r="AW2281" s="115">
        <v>0.3856366658</v>
      </c>
    </row>
    <row r="2282" spans="1:49" x14ac:dyDescent="0.25">
      <c r="A2282" s="117">
        <v>230000</v>
      </c>
      <c r="B2282" s="117">
        <v>910000</v>
      </c>
      <c r="C2282" s="117">
        <v>920000</v>
      </c>
      <c r="D2282" s="115" t="s">
        <v>342</v>
      </c>
      <c r="E2282" s="115" t="s">
        <v>13</v>
      </c>
      <c r="F2282" s="115" t="s">
        <v>343</v>
      </c>
      <c r="G2282" s="115" t="s">
        <v>344</v>
      </c>
      <c r="H2282" s="115">
        <v>0.56000000000000005</v>
      </c>
      <c r="I2282" s="115">
        <v>0.48</v>
      </c>
      <c r="J2282" s="115" t="s">
        <v>350</v>
      </c>
      <c r="K2282" s="115">
        <v>7.6142552625900004E-3</v>
      </c>
      <c r="L2282" s="115">
        <v>3777.8478520859799</v>
      </c>
      <c r="M2282" s="115">
        <v>9.3977177856606406</v>
      </c>
      <c r="N2282" s="115">
        <v>1.3814949854698</v>
      </c>
      <c r="O2282" s="115">
        <v>7.1556622105840004E-2</v>
      </c>
      <c r="P2282" s="115">
        <v>1.0519055463360001E-2</v>
      </c>
      <c r="Q2282" s="115">
        <v>28.765497889025099</v>
      </c>
      <c r="R2282" s="115">
        <v>1210</v>
      </c>
      <c r="S2282" s="115" t="s">
        <v>353</v>
      </c>
      <c r="T2282" s="115">
        <v>1210</v>
      </c>
      <c r="U2282" s="115" t="s">
        <v>352</v>
      </c>
      <c r="V2282" s="115" t="s">
        <v>350</v>
      </c>
      <c r="Z2282" s="115">
        <v>0</v>
      </c>
      <c r="AA2282" s="115">
        <v>1</v>
      </c>
      <c r="AB2282" s="115">
        <v>7.1556622105840004E-2</v>
      </c>
      <c r="AC2282" s="115">
        <v>1.0519055463360001E-2</v>
      </c>
      <c r="AD2282" s="115">
        <v>28.7654978890242</v>
      </c>
      <c r="AF2282" s="115">
        <v>-1</v>
      </c>
      <c r="AG2282" s="115">
        <v>-1</v>
      </c>
      <c r="AH2282" s="115">
        <v>-1</v>
      </c>
      <c r="AI2282" s="115">
        <v>-1</v>
      </c>
      <c r="AJ2282" s="115">
        <v>0</v>
      </c>
      <c r="AM2282" s="115" t="s">
        <v>348</v>
      </c>
      <c r="AN2282" s="115">
        <v>-1</v>
      </c>
      <c r="AQ2282" s="115">
        <v>610</v>
      </c>
      <c r="AR2282" s="115" t="s">
        <v>251</v>
      </c>
      <c r="AS2282" s="115" t="s">
        <v>363</v>
      </c>
      <c r="AT2282" s="115" t="s">
        <v>296</v>
      </c>
      <c r="AV2282" s="115">
        <v>31.009426848487699</v>
      </c>
      <c r="AW2282" s="115">
        <v>2.3329682000000001E-2</v>
      </c>
    </row>
    <row r="2283" spans="1:49" x14ac:dyDescent="0.25">
      <c r="A2283" s="117">
        <v>230000</v>
      </c>
      <c r="B2283" s="117">
        <v>910000</v>
      </c>
      <c r="C2283" s="117">
        <v>920000</v>
      </c>
      <c r="D2283" s="115" t="s">
        <v>342</v>
      </c>
      <c r="E2283" s="115" t="s">
        <v>13</v>
      </c>
      <c r="F2283" s="115" t="s">
        <v>343</v>
      </c>
      <c r="G2283" s="115" t="s">
        <v>344</v>
      </c>
      <c r="H2283" s="115">
        <v>0.56000000000000005</v>
      </c>
      <c r="I2283" s="115">
        <v>0.48</v>
      </c>
      <c r="J2283" s="115" t="s">
        <v>350</v>
      </c>
      <c r="K2283" s="115">
        <v>1.6172412494599999E-3</v>
      </c>
      <c r="L2283" s="115">
        <v>3777.8478520859799</v>
      </c>
      <c r="M2283" s="115">
        <v>9.3977177856606406</v>
      </c>
      <c r="N2283" s="115">
        <v>1.3814949854698</v>
      </c>
      <c r="O2283" s="115">
        <v>1.519837685377E-2</v>
      </c>
      <c r="P2283" s="115">
        <v>2.2342106764199998E-3</v>
      </c>
      <c r="Q2283" s="115">
        <v>6.1096913805848603</v>
      </c>
      <c r="R2283" s="115">
        <v>1210</v>
      </c>
      <c r="S2283" s="115" t="s">
        <v>353</v>
      </c>
      <c r="T2283" s="115">
        <v>1210</v>
      </c>
      <c r="U2283" s="115" t="s">
        <v>352</v>
      </c>
      <c r="V2283" s="115" t="s">
        <v>350</v>
      </c>
      <c r="Z2283" s="115">
        <v>0</v>
      </c>
      <c r="AA2283" s="115">
        <v>1</v>
      </c>
      <c r="AB2283" s="115">
        <v>1.519837685377E-2</v>
      </c>
      <c r="AC2283" s="115">
        <v>2.2342106764199998E-3</v>
      </c>
      <c r="AD2283" s="115">
        <v>6.1096913805866802</v>
      </c>
      <c r="AF2283" s="115">
        <v>-1</v>
      </c>
      <c r="AG2283" s="115">
        <v>-1</v>
      </c>
      <c r="AH2283" s="115">
        <v>-1</v>
      </c>
      <c r="AI2283" s="115">
        <v>-1</v>
      </c>
      <c r="AJ2283" s="115">
        <v>0</v>
      </c>
      <c r="AM2283" s="115" t="s">
        <v>348</v>
      </c>
      <c r="AN2283" s="115">
        <v>-1</v>
      </c>
      <c r="AQ2283" s="115">
        <v>610</v>
      </c>
      <c r="AR2283" s="115" t="s">
        <v>251</v>
      </c>
      <c r="AS2283" s="115" t="s">
        <v>363</v>
      </c>
      <c r="AT2283" s="115" t="s">
        <v>296</v>
      </c>
      <c r="AV2283" s="115">
        <v>10.238633006357601</v>
      </c>
      <c r="AW2283" s="115">
        <v>4.9551430000000004E-3</v>
      </c>
    </row>
    <row r="2284" spans="1:49" x14ac:dyDescent="0.25">
      <c r="A2284" s="117">
        <v>230000</v>
      </c>
      <c r="B2284" s="117">
        <v>910000</v>
      </c>
      <c r="C2284" s="117">
        <v>920000</v>
      </c>
      <c r="D2284" s="115" t="s">
        <v>342</v>
      </c>
      <c r="E2284" s="115" t="s">
        <v>13</v>
      </c>
      <c r="F2284" s="115" t="s">
        <v>343</v>
      </c>
      <c r="G2284" s="115" t="s">
        <v>344</v>
      </c>
      <c r="H2284" s="115">
        <v>0.56000000000000005</v>
      </c>
      <c r="I2284" s="115">
        <v>0.48</v>
      </c>
      <c r="J2284" s="115" t="s">
        <v>350</v>
      </c>
      <c r="K2284" s="115">
        <v>2.5964864057380001E-2</v>
      </c>
      <c r="L2284" s="115">
        <v>3777.8478520859799</v>
      </c>
      <c r="M2284" s="115">
        <v>9.3977177856606406</v>
      </c>
      <c r="N2284" s="115">
        <v>1.3814949854698</v>
      </c>
      <c r="O2284" s="115">
        <v>0.24401046475433999</v>
      </c>
      <c r="P2284" s="115">
        <v>3.5870329493679999E-2</v>
      </c>
      <c r="Q2284" s="115">
        <v>98.091305908896402</v>
      </c>
      <c r="R2284" s="115">
        <v>1210</v>
      </c>
      <c r="S2284" s="115" t="s">
        <v>353</v>
      </c>
      <c r="T2284" s="115">
        <v>1210</v>
      </c>
      <c r="U2284" s="115" t="s">
        <v>352</v>
      </c>
      <c r="V2284" s="115" t="s">
        <v>350</v>
      </c>
      <c r="Z2284" s="115">
        <v>0</v>
      </c>
      <c r="AA2284" s="115">
        <v>1</v>
      </c>
      <c r="AB2284" s="115">
        <v>0.24401046475433999</v>
      </c>
      <c r="AC2284" s="115">
        <v>3.5870329493679999E-2</v>
      </c>
      <c r="AD2284" s="115">
        <v>98.091305908897496</v>
      </c>
      <c r="AF2284" s="115">
        <v>-1</v>
      </c>
      <c r="AG2284" s="115">
        <v>-1</v>
      </c>
      <c r="AH2284" s="115">
        <v>-1</v>
      </c>
      <c r="AI2284" s="115">
        <v>-1</v>
      </c>
      <c r="AJ2284" s="115">
        <v>0</v>
      </c>
      <c r="AM2284" s="115" t="s">
        <v>348</v>
      </c>
      <c r="AN2284" s="115">
        <v>-1</v>
      </c>
      <c r="AQ2284" s="115">
        <v>610</v>
      </c>
      <c r="AR2284" s="115" t="s">
        <v>251</v>
      </c>
      <c r="AS2284" s="115" t="s">
        <v>363</v>
      </c>
      <c r="AT2284" s="115" t="s">
        <v>296</v>
      </c>
      <c r="AV2284" s="115">
        <v>73.748018391322105</v>
      </c>
      <c r="AW2284" s="115">
        <v>7.9554992599999999E-2</v>
      </c>
    </row>
    <row r="2285" spans="1:49" x14ac:dyDescent="0.25">
      <c r="A2285" s="117">
        <v>230000</v>
      </c>
      <c r="B2285" s="117">
        <v>910000</v>
      </c>
      <c r="C2285" s="117">
        <v>920000</v>
      </c>
      <c r="D2285" s="115" t="s">
        <v>342</v>
      </c>
      <c r="E2285" s="115" t="s">
        <v>13</v>
      </c>
      <c r="F2285" s="115" t="s">
        <v>343</v>
      </c>
      <c r="G2285" s="115" t="s">
        <v>344</v>
      </c>
      <c r="H2285" s="115">
        <v>0.56000000000000005</v>
      </c>
      <c r="I2285" s="115">
        <v>0.48</v>
      </c>
      <c r="J2285" s="115" t="s">
        <v>350</v>
      </c>
      <c r="K2285" s="115">
        <v>9.6554058965869993E-2</v>
      </c>
      <c r="L2285" s="115">
        <v>3786.8669900354598</v>
      </c>
      <c r="M2285" s="115">
        <v>9.4188168423605791</v>
      </c>
      <c r="N2285" s="115">
        <v>1.3845510997002399</v>
      </c>
      <c r="O2285" s="115">
        <v>0.90942499678607003</v>
      </c>
      <c r="P2285" s="115">
        <v>0.13368402852172001</v>
      </c>
      <c r="Q2285" s="115">
        <v>365.63737865181298</v>
      </c>
      <c r="R2285" s="115">
        <v>1200</v>
      </c>
      <c r="S2285" s="115" t="s">
        <v>351</v>
      </c>
      <c r="T2285" s="115">
        <v>1200</v>
      </c>
      <c r="U2285" s="115" t="s">
        <v>352</v>
      </c>
      <c r="V2285" s="115" t="s">
        <v>350</v>
      </c>
      <c r="Z2285" s="115">
        <v>0</v>
      </c>
      <c r="AA2285" s="115">
        <v>1</v>
      </c>
      <c r="AB2285" s="115">
        <v>0.90942499678607003</v>
      </c>
      <c r="AC2285" s="115">
        <v>0.13368402852172001</v>
      </c>
      <c r="AD2285" s="115">
        <v>365.637378651814</v>
      </c>
      <c r="AF2285" s="115">
        <v>-1</v>
      </c>
      <c r="AG2285" s="115">
        <v>-1</v>
      </c>
      <c r="AH2285" s="115">
        <v>-1</v>
      </c>
      <c r="AI2285" s="115">
        <v>-1</v>
      </c>
      <c r="AJ2285" s="115">
        <v>0</v>
      </c>
      <c r="AM2285" s="115" t="s">
        <v>348</v>
      </c>
      <c r="AN2285" s="115">
        <v>-1</v>
      </c>
      <c r="AQ2285" s="115">
        <v>610</v>
      </c>
      <c r="AR2285" s="115" t="s">
        <v>251</v>
      </c>
      <c r="AS2285" s="115" t="s">
        <v>363</v>
      </c>
      <c r="AT2285" s="115" t="s">
        <v>296</v>
      </c>
      <c r="AV2285" s="115">
        <v>115.74063254917399</v>
      </c>
      <c r="AW2285" s="115">
        <v>0.29654288620000002</v>
      </c>
    </row>
    <row r="2286" spans="1:49" x14ac:dyDescent="0.25">
      <c r="A2286" s="117">
        <v>230000</v>
      </c>
      <c r="B2286" s="117">
        <v>910000</v>
      </c>
      <c r="C2286" s="117">
        <v>920000</v>
      </c>
      <c r="D2286" s="115" t="s">
        <v>342</v>
      </c>
      <c r="E2286" s="115" t="s">
        <v>13</v>
      </c>
      <c r="F2286" s="115" t="s">
        <v>343</v>
      </c>
      <c r="G2286" s="115" t="s">
        <v>344</v>
      </c>
      <c r="H2286" s="115">
        <v>0.56000000000000005</v>
      </c>
      <c r="I2286" s="115">
        <v>0.48</v>
      </c>
      <c r="J2286" s="115" t="s">
        <v>350</v>
      </c>
      <c r="K2286" s="115">
        <v>0.11326986768541</v>
      </c>
      <c r="L2286" s="115">
        <v>3786.8669900354598</v>
      </c>
      <c r="M2286" s="115">
        <v>9.4188168423605791</v>
      </c>
      <c r="N2286" s="115">
        <v>1.3845510997002399</v>
      </c>
      <c r="O2286" s="115">
        <v>1.0668681374873701</v>
      </c>
      <c r="P2286" s="115">
        <v>0.15682791986674</v>
      </c>
      <c r="Q2286" s="115">
        <v>428.93792290359397</v>
      </c>
      <c r="R2286" s="115">
        <v>1210</v>
      </c>
      <c r="S2286" s="115" t="s">
        <v>353</v>
      </c>
      <c r="T2286" s="115">
        <v>1210</v>
      </c>
      <c r="U2286" s="115" t="s">
        <v>352</v>
      </c>
      <c r="V2286" s="115" t="s">
        <v>350</v>
      </c>
      <c r="Z2286" s="115">
        <v>0</v>
      </c>
      <c r="AA2286" s="115">
        <v>1</v>
      </c>
      <c r="AB2286" s="115">
        <v>1.0668681374873701</v>
      </c>
      <c r="AC2286" s="115">
        <v>0.15682791986674</v>
      </c>
      <c r="AD2286" s="115">
        <v>428.93792290359397</v>
      </c>
      <c r="AF2286" s="115">
        <v>-1</v>
      </c>
      <c r="AG2286" s="115">
        <v>-1</v>
      </c>
      <c r="AH2286" s="115">
        <v>-1</v>
      </c>
      <c r="AI2286" s="115">
        <v>-1</v>
      </c>
      <c r="AJ2286" s="115">
        <v>0</v>
      </c>
      <c r="AM2286" s="115" t="s">
        <v>348</v>
      </c>
      <c r="AN2286" s="115">
        <v>-1</v>
      </c>
      <c r="AQ2286" s="115">
        <v>610</v>
      </c>
      <c r="AR2286" s="115" t="s">
        <v>251</v>
      </c>
      <c r="AS2286" s="115" t="s">
        <v>363</v>
      </c>
      <c r="AT2286" s="115" t="s">
        <v>296</v>
      </c>
      <c r="AV2286" s="115">
        <v>85.9176446140347</v>
      </c>
      <c r="AW2286" s="115">
        <v>0.34788152709999998</v>
      </c>
    </row>
    <row r="2287" spans="1:49" x14ac:dyDescent="0.25">
      <c r="A2287" s="117">
        <v>230000</v>
      </c>
      <c r="B2287" s="117">
        <v>910000</v>
      </c>
      <c r="C2287" s="117">
        <v>920000</v>
      </c>
      <c r="D2287" s="115" t="s">
        <v>342</v>
      </c>
      <c r="E2287" s="115" t="s">
        <v>13</v>
      </c>
      <c r="F2287" s="115" t="s">
        <v>343</v>
      </c>
      <c r="G2287" s="115" t="s">
        <v>344</v>
      </c>
      <c r="H2287" s="115">
        <v>0.56000000000000005</v>
      </c>
      <c r="I2287" s="115">
        <v>0.48</v>
      </c>
      <c r="J2287" s="115" t="s">
        <v>364</v>
      </c>
      <c r="K2287" s="115">
        <v>0.11325337681411</v>
      </c>
      <c r="L2287" s="115">
        <v>3786.8669900354598</v>
      </c>
      <c r="M2287" s="115">
        <v>9.4188168423605791</v>
      </c>
      <c r="N2287" s="115">
        <v>1.3845510997002399</v>
      </c>
      <c r="O2287" s="115">
        <v>1.06671281299096</v>
      </c>
      <c r="P2287" s="115">
        <v>0.15680508741273999</v>
      </c>
      <c r="Q2287" s="115">
        <v>428.87547416740802</v>
      </c>
      <c r="R2287" s="115">
        <v>1210</v>
      </c>
      <c r="S2287" s="115" t="s">
        <v>353</v>
      </c>
      <c r="T2287" s="115">
        <v>1210</v>
      </c>
      <c r="U2287" s="115" t="s">
        <v>365</v>
      </c>
      <c r="V2287" s="115" t="s">
        <v>364</v>
      </c>
      <c r="Z2287" s="115">
        <v>0</v>
      </c>
      <c r="AA2287" s="115">
        <v>1</v>
      </c>
      <c r="AB2287" s="115">
        <v>1.06671281299096</v>
      </c>
      <c r="AC2287" s="115">
        <v>0.15680508741273999</v>
      </c>
      <c r="AD2287" s="115">
        <v>435.56989149944098</v>
      </c>
      <c r="AF2287" s="115">
        <v>-1</v>
      </c>
      <c r="AG2287" s="115">
        <v>-1</v>
      </c>
      <c r="AH2287" s="115">
        <v>-1</v>
      </c>
      <c r="AI2287" s="115">
        <v>-1</v>
      </c>
      <c r="AJ2287" s="115">
        <v>0</v>
      </c>
      <c r="AM2287" s="115" t="s">
        <v>348</v>
      </c>
      <c r="AN2287" s="115">
        <v>-1</v>
      </c>
      <c r="AQ2287" s="115">
        <v>610</v>
      </c>
      <c r="AR2287" s="115" t="s">
        <v>251</v>
      </c>
      <c r="AS2287" s="115" t="s">
        <v>363</v>
      </c>
      <c r="AT2287" s="115" t="s">
        <v>296</v>
      </c>
      <c r="AV2287" s="115">
        <v>85.728980740843298</v>
      </c>
      <c r="AW2287" s="115">
        <v>0.35326025259999999</v>
      </c>
    </row>
    <row r="2288" spans="1:49" x14ac:dyDescent="0.25">
      <c r="A2288" s="117">
        <v>230000</v>
      </c>
      <c r="B2288" s="117">
        <v>910000</v>
      </c>
      <c r="C2288" s="117">
        <v>920000</v>
      </c>
      <c r="D2288" s="115" t="s">
        <v>342</v>
      </c>
      <c r="E2288" s="115" t="s">
        <v>13</v>
      </c>
      <c r="F2288" s="115" t="s">
        <v>343</v>
      </c>
      <c r="G2288" s="115" t="s">
        <v>344</v>
      </c>
      <c r="H2288" s="115">
        <v>0.56000000000000005</v>
      </c>
      <c r="I2288" s="115">
        <v>0.48</v>
      </c>
      <c r="J2288" s="115" t="s">
        <v>350</v>
      </c>
      <c r="K2288" s="115">
        <v>0.12942014884233999</v>
      </c>
      <c r="L2288" s="115">
        <v>3786.8669900354598</v>
      </c>
      <c r="M2288" s="115">
        <v>9.4188168423605791</v>
      </c>
      <c r="N2288" s="115">
        <v>1.3845510997002399</v>
      </c>
      <c r="O2288" s="115">
        <v>1.2189846776570801</v>
      </c>
      <c r="P2288" s="115">
        <v>0.17918880940303</v>
      </c>
      <c r="Q2288" s="115">
        <v>490.09688949654901</v>
      </c>
      <c r="R2288" s="115">
        <v>1210</v>
      </c>
      <c r="S2288" s="115" t="s">
        <v>353</v>
      </c>
      <c r="T2288" s="115">
        <v>1210</v>
      </c>
      <c r="U2288" s="115" t="s">
        <v>352</v>
      </c>
      <c r="V2288" s="115" t="s">
        <v>350</v>
      </c>
      <c r="Z2288" s="115">
        <v>0</v>
      </c>
      <c r="AA2288" s="115">
        <v>1</v>
      </c>
      <c r="AB2288" s="115">
        <v>1.2189846776570801</v>
      </c>
      <c r="AC2288" s="115">
        <v>0.17918880940303</v>
      </c>
      <c r="AD2288" s="115">
        <v>490.09688949654901</v>
      </c>
      <c r="AF2288" s="115">
        <v>-1</v>
      </c>
      <c r="AG2288" s="115">
        <v>-1</v>
      </c>
      <c r="AH2288" s="115">
        <v>-1</v>
      </c>
      <c r="AI2288" s="115">
        <v>-1</v>
      </c>
      <c r="AJ2288" s="115">
        <v>0</v>
      </c>
      <c r="AM2288" s="115" t="s">
        <v>348</v>
      </c>
      <c r="AN2288" s="115">
        <v>-1</v>
      </c>
      <c r="AQ2288" s="115">
        <v>610</v>
      </c>
      <c r="AR2288" s="115" t="s">
        <v>251</v>
      </c>
      <c r="AS2288" s="115" t="s">
        <v>363</v>
      </c>
      <c r="AT2288" s="115" t="s">
        <v>296</v>
      </c>
      <c r="AV2288" s="115">
        <v>92.715267119456499</v>
      </c>
      <c r="AW2288" s="115">
        <v>0.39748328430000002</v>
      </c>
    </row>
    <row r="2289" spans="1:49" x14ac:dyDescent="0.25">
      <c r="A2289" s="117">
        <v>230000</v>
      </c>
      <c r="B2289" s="117">
        <v>910000</v>
      </c>
      <c r="C2289" s="117">
        <v>920000</v>
      </c>
      <c r="D2289" s="115" t="s">
        <v>342</v>
      </c>
      <c r="E2289" s="115" t="s">
        <v>13</v>
      </c>
      <c r="F2289" s="115" t="s">
        <v>343</v>
      </c>
      <c r="G2289" s="115" t="s">
        <v>344</v>
      </c>
      <c r="H2289" s="115">
        <v>0.56000000000000005</v>
      </c>
      <c r="I2289" s="115">
        <v>0.48</v>
      </c>
      <c r="J2289" s="115" t="s">
        <v>364</v>
      </c>
      <c r="K2289" s="115">
        <v>0.14279482065498</v>
      </c>
      <c r="L2289" s="115">
        <v>3786.8669900354598</v>
      </c>
      <c r="M2289" s="115">
        <v>9.4188168423605791</v>
      </c>
      <c r="N2289" s="115">
        <v>1.3845510997002399</v>
      </c>
      <c r="O2289" s="115">
        <v>1.3449582617870399</v>
      </c>
      <c r="P2289" s="115">
        <v>0.19770672596936001</v>
      </c>
      <c r="Q2289" s="115">
        <v>540.74499268640102</v>
      </c>
      <c r="R2289" s="115">
        <v>1210</v>
      </c>
      <c r="S2289" s="115" t="s">
        <v>353</v>
      </c>
      <c r="T2289" s="115">
        <v>1210</v>
      </c>
      <c r="U2289" s="115" t="s">
        <v>365</v>
      </c>
      <c r="V2289" s="115" t="s">
        <v>364</v>
      </c>
      <c r="Z2289" s="115">
        <v>0</v>
      </c>
      <c r="AA2289" s="115">
        <v>1</v>
      </c>
      <c r="AB2289" s="115">
        <v>1.3449582617870399</v>
      </c>
      <c r="AC2289" s="115">
        <v>0.19770672596936001</v>
      </c>
      <c r="AD2289" s="115">
        <v>546.79996841378897</v>
      </c>
      <c r="AF2289" s="115">
        <v>-1</v>
      </c>
      <c r="AG2289" s="115">
        <v>-1</v>
      </c>
      <c r="AH2289" s="115">
        <v>-1</v>
      </c>
      <c r="AI2289" s="115">
        <v>-1</v>
      </c>
      <c r="AJ2289" s="115">
        <v>0</v>
      </c>
      <c r="AM2289" s="115" t="s">
        <v>348</v>
      </c>
      <c r="AN2289" s="115">
        <v>-1</v>
      </c>
      <c r="AQ2289" s="115">
        <v>610</v>
      </c>
      <c r="AR2289" s="115" t="s">
        <v>251</v>
      </c>
      <c r="AS2289" s="115" t="s">
        <v>363</v>
      </c>
      <c r="AT2289" s="115" t="s">
        <v>296</v>
      </c>
      <c r="AV2289" s="115">
        <v>97.090718392654793</v>
      </c>
      <c r="AW2289" s="115">
        <v>0.44347118279999997</v>
      </c>
    </row>
    <row r="2290" spans="1:49" x14ac:dyDescent="0.25">
      <c r="A2290" s="117">
        <v>230000</v>
      </c>
      <c r="B2290" s="117">
        <v>920000</v>
      </c>
      <c r="C2290" s="117">
        <v>920000</v>
      </c>
      <c r="D2290" s="115" t="s">
        <v>342</v>
      </c>
      <c r="E2290" s="115" t="s">
        <v>13</v>
      </c>
      <c r="F2290" s="115" t="s">
        <v>343</v>
      </c>
      <c r="G2290" s="115" t="s">
        <v>344</v>
      </c>
      <c r="H2290" s="115">
        <v>0.56000000000000005</v>
      </c>
      <c r="I2290" s="115">
        <v>0.48</v>
      </c>
      <c r="J2290" s="115" t="s">
        <v>350</v>
      </c>
      <c r="K2290" s="115">
        <v>0.1150819273715</v>
      </c>
      <c r="L2290" s="115">
        <v>3788.62058984126</v>
      </c>
      <c r="M2290" s="115">
        <v>9.4229302337835001</v>
      </c>
      <c r="N2290" s="115">
        <v>1.3851473092401601</v>
      </c>
      <c r="O2290" s="115">
        <v>1.08440897279103</v>
      </c>
      <c r="P2290" s="115">
        <v>0.15940542204081001</v>
      </c>
      <c r="Q2290" s="115">
        <v>436.00175955830099</v>
      </c>
      <c r="R2290" s="115">
        <v>1210</v>
      </c>
      <c r="S2290" s="115" t="s">
        <v>353</v>
      </c>
      <c r="T2290" s="115">
        <v>1210</v>
      </c>
      <c r="U2290" s="115" t="s">
        <v>352</v>
      </c>
      <c r="V2290" s="115" t="s">
        <v>350</v>
      </c>
      <c r="Z2290" s="115">
        <v>0</v>
      </c>
      <c r="AA2290" s="115">
        <v>1</v>
      </c>
      <c r="AB2290" s="115">
        <v>1.08440897279103</v>
      </c>
      <c r="AC2290" s="115">
        <v>0.15940542204081001</v>
      </c>
      <c r="AD2290" s="115">
        <v>436.00175955830099</v>
      </c>
      <c r="AF2290" s="115">
        <v>-1</v>
      </c>
      <c r="AG2290" s="115">
        <v>-1</v>
      </c>
      <c r="AH2290" s="115">
        <v>-1</v>
      </c>
      <c r="AI2290" s="115">
        <v>-1</v>
      </c>
      <c r="AJ2290" s="115">
        <v>0</v>
      </c>
      <c r="AM2290" s="115" t="s">
        <v>348</v>
      </c>
      <c r="AN2290" s="115">
        <v>-1</v>
      </c>
      <c r="AQ2290" s="115">
        <v>610</v>
      </c>
      <c r="AR2290" s="115" t="s">
        <v>251</v>
      </c>
      <c r="AS2290" s="115" t="s">
        <v>363</v>
      </c>
      <c r="AT2290" s="115" t="s">
        <v>296</v>
      </c>
      <c r="AV2290" s="115">
        <v>86.997623979815103</v>
      </c>
      <c r="AW2290" s="115">
        <v>0.35361051059999998</v>
      </c>
    </row>
    <row r="2291" spans="1:49" x14ac:dyDescent="0.25">
      <c r="A2291" s="117">
        <v>230000</v>
      </c>
      <c r="B2291" s="117">
        <v>920000</v>
      </c>
      <c r="C2291" s="117">
        <v>920000</v>
      </c>
      <c r="D2291" s="115" t="s">
        <v>342</v>
      </c>
      <c r="E2291" s="115" t="s">
        <v>13</v>
      </c>
      <c r="F2291" s="115" t="s">
        <v>343</v>
      </c>
      <c r="G2291" s="115" t="s">
        <v>344</v>
      </c>
      <c r="H2291" s="115">
        <v>0.56000000000000005</v>
      </c>
      <c r="I2291" s="115">
        <v>0.48</v>
      </c>
      <c r="J2291" s="115" t="s">
        <v>350</v>
      </c>
      <c r="K2291" s="115">
        <v>7.7157547151279995E-2</v>
      </c>
      <c r="L2291" s="115">
        <v>3788.62058984126</v>
      </c>
      <c r="M2291" s="115">
        <v>9.4229302337835001</v>
      </c>
      <c r="N2291" s="115">
        <v>1.3851473092401601</v>
      </c>
      <c r="O2291" s="115">
        <v>0.72705018381636999</v>
      </c>
      <c r="P2291" s="115">
        <v>0.10687456882415999</v>
      </c>
      <c r="Q2291" s="115">
        <v>292.32067179898701</v>
      </c>
      <c r="R2291" s="115">
        <v>1210</v>
      </c>
      <c r="S2291" s="115" t="s">
        <v>353</v>
      </c>
      <c r="T2291" s="115">
        <v>1210</v>
      </c>
      <c r="U2291" s="115" t="s">
        <v>352</v>
      </c>
      <c r="V2291" s="115" t="s">
        <v>350</v>
      </c>
      <c r="Z2291" s="115">
        <v>0</v>
      </c>
      <c r="AA2291" s="115">
        <v>1</v>
      </c>
      <c r="AB2291" s="115">
        <v>0.72705018381636999</v>
      </c>
      <c r="AC2291" s="115">
        <v>0.10687456882415999</v>
      </c>
      <c r="AD2291" s="115">
        <v>292.32067179898598</v>
      </c>
      <c r="AF2291" s="115">
        <v>-1</v>
      </c>
      <c r="AG2291" s="115">
        <v>-1</v>
      </c>
      <c r="AH2291" s="115">
        <v>-1</v>
      </c>
      <c r="AI2291" s="115">
        <v>-1</v>
      </c>
      <c r="AJ2291" s="115">
        <v>0</v>
      </c>
      <c r="AM2291" s="115" t="s">
        <v>348</v>
      </c>
      <c r="AN2291" s="115">
        <v>-1</v>
      </c>
      <c r="AQ2291" s="115">
        <v>610</v>
      </c>
      <c r="AR2291" s="115" t="s">
        <v>251</v>
      </c>
      <c r="AS2291" s="115" t="s">
        <v>363</v>
      </c>
      <c r="AT2291" s="115" t="s">
        <v>296</v>
      </c>
      <c r="AV2291" s="115">
        <v>82.892321594604397</v>
      </c>
      <c r="AW2291" s="115">
        <v>0.2370808368</v>
      </c>
    </row>
    <row r="2292" spans="1:49" x14ac:dyDescent="0.25">
      <c r="A2292" s="117">
        <v>230000</v>
      </c>
      <c r="B2292" s="117">
        <v>920000</v>
      </c>
      <c r="C2292" s="117">
        <v>920000</v>
      </c>
      <c r="D2292" s="115" t="s">
        <v>342</v>
      </c>
      <c r="E2292" s="115" t="s">
        <v>13</v>
      </c>
      <c r="F2292" s="115" t="s">
        <v>343</v>
      </c>
      <c r="G2292" s="115" t="s">
        <v>344</v>
      </c>
      <c r="H2292" s="115">
        <v>0.56000000000000005</v>
      </c>
      <c r="I2292" s="115">
        <v>0.48</v>
      </c>
      <c r="J2292" s="115" t="s">
        <v>350</v>
      </c>
      <c r="K2292" s="115">
        <v>0.18950832024014</v>
      </c>
      <c r="L2292" s="115">
        <v>3788.62058984126</v>
      </c>
      <c r="M2292" s="115">
        <v>9.4229302337835001</v>
      </c>
      <c r="N2292" s="115">
        <v>1.3851473092401601</v>
      </c>
      <c r="O2292" s="115">
        <v>1.7857236803443399</v>
      </c>
      <c r="P2292" s="115">
        <v>0.26249693985924999</v>
      </c>
      <c r="Q2292" s="115">
        <v>717.97512400802702</v>
      </c>
      <c r="R2292" s="115">
        <v>1210</v>
      </c>
      <c r="S2292" s="115" t="s">
        <v>353</v>
      </c>
      <c r="T2292" s="115">
        <v>1210</v>
      </c>
      <c r="U2292" s="115" t="s">
        <v>352</v>
      </c>
      <c r="V2292" s="115" t="s">
        <v>350</v>
      </c>
      <c r="Z2292" s="115">
        <v>0</v>
      </c>
      <c r="AA2292" s="115">
        <v>1</v>
      </c>
      <c r="AB2292" s="115">
        <v>1.7857236803443399</v>
      </c>
      <c r="AC2292" s="115">
        <v>0.26249693985924999</v>
      </c>
      <c r="AD2292" s="115">
        <v>717.97512400802702</v>
      </c>
      <c r="AF2292" s="115">
        <v>-1</v>
      </c>
      <c r="AG2292" s="115">
        <v>-1</v>
      </c>
      <c r="AH2292" s="115">
        <v>-1</v>
      </c>
      <c r="AI2292" s="115">
        <v>-1</v>
      </c>
      <c r="AJ2292" s="115">
        <v>0</v>
      </c>
      <c r="AM2292" s="115" t="s">
        <v>348</v>
      </c>
      <c r="AN2292" s="115">
        <v>-1</v>
      </c>
      <c r="AQ2292" s="115">
        <v>610</v>
      </c>
      <c r="AR2292" s="115" t="s">
        <v>251</v>
      </c>
      <c r="AS2292" s="115" t="s">
        <v>363</v>
      </c>
      <c r="AT2292" s="115" t="s">
        <v>296</v>
      </c>
      <c r="AV2292" s="115">
        <v>109.255840416479</v>
      </c>
      <c r="AW2292" s="115">
        <v>0.58229937060000003</v>
      </c>
    </row>
    <row r="2293" spans="1:49" x14ac:dyDescent="0.25">
      <c r="A2293" s="117">
        <v>230000</v>
      </c>
      <c r="B2293" s="117">
        <v>920000</v>
      </c>
      <c r="C2293" s="117">
        <v>920000</v>
      </c>
      <c r="D2293" s="115" t="s">
        <v>342</v>
      </c>
      <c r="E2293" s="115" t="s">
        <v>13</v>
      </c>
      <c r="F2293" s="115" t="s">
        <v>343</v>
      </c>
      <c r="G2293" s="115" t="s">
        <v>344</v>
      </c>
      <c r="H2293" s="115">
        <v>0.56000000000000005</v>
      </c>
      <c r="I2293" s="115">
        <v>0.48</v>
      </c>
      <c r="J2293" s="115" t="s">
        <v>350</v>
      </c>
      <c r="K2293" s="115">
        <v>4.140428686356E-2</v>
      </c>
      <c r="L2293" s="115">
        <v>3788.62058984126</v>
      </c>
      <c r="M2293" s="115">
        <v>9.4229302337835001</v>
      </c>
      <c r="N2293" s="115">
        <v>1.3851473092401601</v>
      </c>
      <c r="O2293" s="115">
        <v>0.39014970649495001</v>
      </c>
      <c r="P2293" s="115">
        <v>5.7351036540069997E-2</v>
      </c>
      <c r="Q2293" s="115">
        <v>156.86513371900401</v>
      </c>
      <c r="R2293" s="115">
        <v>1210</v>
      </c>
      <c r="S2293" s="115" t="s">
        <v>353</v>
      </c>
      <c r="T2293" s="115">
        <v>1210</v>
      </c>
      <c r="U2293" s="115" t="s">
        <v>352</v>
      </c>
      <c r="V2293" s="115" t="s">
        <v>350</v>
      </c>
      <c r="Z2293" s="115">
        <v>0</v>
      </c>
      <c r="AA2293" s="115">
        <v>1</v>
      </c>
      <c r="AB2293" s="115">
        <v>0.39014970649495001</v>
      </c>
      <c r="AC2293" s="115">
        <v>5.7351036540069997E-2</v>
      </c>
      <c r="AD2293" s="115">
        <v>156.865133719005</v>
      </c>
      <c r="AF2293" s="115">
        <v>-1</v>
      </c>
      <c r="AG2293" s="115">
        <v>-1</v>
      </c>
      <c r="AH2293" s="115">
        <v>-1</v>
      </c>
      <c r="AI2293" s="115">
        <v>-1</v>
      </c>
      <c r="AJ2293" s="115">
        <v>0</v>
      </c>
      <c r="AM2293" s="115" t="s">
        <v>348</v>
      </c>
      <c r="AN2293" s="115">
        <v>-1</v>
      </c>
      <c r="AQ2293" s="115">
        <v>610</v>
      </c>
      <c r="AR2293" s="115" t="s">
        <v>251</v>
      </c>
      <c r="AS2293" s="115" t="s">
        <v>363</v>
      </c>
      <c r="AT2293" s="115" t="s">
        <v>296</v>
      </c>
      <c r="AV2293" s="115">
        <v>55.0855029999097</v>
      </c>
      <c r="AW2293" s="115">
        <v>0.1272223307</v>
      </c>
    </row>
    <row r="2294" spans="1:49" x14ac:dyDescent="0.25">
      <c r="A2294" s="117">
        <v>230000</v>
      </c>
      <c r="B2294" s="117">
        <v>920000</v>
      </c>
      <c r="C2294" s="117">
        <v>920000</v>
      </c>
      <c r="D2294" s="115" t="s">
        <v>342</v>
      </c>
      <c r="E2294" s="115" t="s">
        <v>13</v>
      </c>
      <c r="F2294" s="115" t="s">
        <v>343</v>
      </c>
      <c r="G2294" s="115" t="s">
        <v>344</v>
      </c>
      <c r="H2294" s="115">
        <v>0.56000000000000005</v>
      </c>
      <c r="I2294" s="115">
        <v>0.48</v>
      </c>
      <c r="J2294" s="115" t="s">
        <v>350</v>
      </c>
      <c r="K2294" s="115">
        <v>0.19461137208744</v>
      </c>
      <c r="L2294" s="115">
        <v>3788.62058984126</v>
      </c>
      <c r="M2294" s="115">
        <v>9.4229302337835001</v>
      </c>
      <c r="N2294" s="115">
        <v>1.3851473092401601</v>
      </c>
      <c r="O2294" s="115">
        <v>1.8338093818809</v>
      </c>
      <c r="P2294" s="115">
        <v>0.26956541839446002</v>
      </c>
      <c r="Q2294" s="115">
        <v>737.30865130776499</v>
      </c>
      <c r="R2294" s="115">
        <v>1210</v>
      </c>
      <c r="S2294" s="115" t="s">
        <v>353</v>
      </c>
      <c r="T2294" s="115">
        <v>1210</v>
      </c>
      <c r="U2294" s="115" t="s">
        <v>352</v>
      </c>
      <c r="V2294" s="115" t="s">
        <v>350</v>
      </c>
      <c r="Z2294" s="115">
        <v>0</v>
      </c>
      <c r="AA2294" s="115">
        <v>1</v>
      </c>
      <c r="AB2294" s="115">
        <v>1.8338093818809</v>
      </c>
      <c r="AC2294" s="115">
        <v>0.26956541839446002</v>
      </c>
      <c r="AD2294" s="115">
        <v>737.30865130776499</v>
      </c>
      <c r="AF2294" s="115">
        <v>-1</v>
      </c>
      <c r="AG2294" s="115">
        <v>-1</v>
      </c>
      <c r="AH2294" s="115">
        <v>-1</v>
      </c>
      <c r="AI2294" s="115">
        <v>-1</v>
      </c>
      <c r="AJ2294" s="115">
        <v>0</v>
      </c>
      <c r="AM2294" s="115" t="s">
        <v>348</v>
      </c>
      <c r="AN2294" s="115">
        <v>-1</v>
      </c>
      <c r="AQ2294" s="115">
        <v>610</v>
      </c>
      <c r="AR2294" s="115" t="s">
        <v>251</v>
      </c>
      <c r="AS2294" s="115" t="s">
        <v>363</v>
      </c>
      <c r="AT2294" s="115" t="s">
        <v>296</v>
      </c>
      <c r="AV2294" s="115">
        <v>136.415168488956</v>
      </c>
      <c r="AW2294" s="115">
        <v>0.59797944140000003</v>
      </c>
    </row>
    <row r="2295" spans="1:49" x14ac:dyDescent="0.25">
      <c r="A2295" s="117">
        <v>230000</v>
      </c>
      <c r="B2295" s="117">
        <v>920000</v>
      </c>
      <c r="C2295" s="117">
        <v>920000</v>
      </c>
      <c r="D2295" s="115" t="s">
        <v>342</v>
      </c>
      <c r="E2295" s="115" t="s">
        <v>13</v>
      </c>
      <c r="F2295" s="115" t="s">
        <v>343</v>
      </c>
      <c r="G2295" s="115" t="s">
        <v>344</v>
      </c>
      <c r="H2295" s="115">
        <v>0.56000000000000005</v>
      </c>
      <c r="I2295" s="115">
        <v>0.48</v>
      </c>
      <c r="J2295" s="115" t="s">
        <v>350</v>
      </c>
      <c r="K2295" s="115">
        <v>0.14198467924201999</v>
      </c>
      <c r="L2295" s="115">
        <v>3777.8478532118602</v>
      </c>
      <c r="M2295" s="115">
        <v>9.3977177884613692</v>
      </c>
      <c r="N2295" s="115">
        <v>1.38149498588152</v>
      </c>
      <c r="O2295" s="115">
        <v>1.33433194580175</v>
      </c>
      <c r="P2295" s="115">
        <v>0.19615112244485</v>
      </c>
      <c r="Q2295" s="115">
        <v>536.39651566345594</v>
      </c>
      <c r="R2295" s="115">
        <v>1200</v>
      </c>
      <c r="S2295" s="115" t="s">
        <v>351</v>
      </c>
      <c r="T2295" s="115">
        <v>1200</v>
      </c>
      <c r="U2295" s="115" t="s">
        <v>352</v>
      </c>
      <c r="V2295" s="115" t="s">
        <v>350</v>
      </c>
      <c r="Z2295" s="115">
        <v>0</v>
      </c>
      <c r="AA2295" s="115">
        <v>1</v>
      </c>
      <c r="AB2295" s="115">
        <v>1.33433194580175</v>
      </c>
      <c r="AC2295" s="115">
        <v>0.19615112244485</v>
      </c>
      <c r="AD2295" s="115">
        <v>536.39651566345594</v>
      </c>
      <c r="AF2295" s="115">
        <v>-1</v>
      </c>
      <c r="AG2295" s="115">
        <v>-1</v>
      </c>
      <c r="AH2295" s="115">
        <v>-1</v>
      </c>
      <c r="AI2295" s="115">
        <v>-1</v>
      </c>
      <c r="AJ2295" s="115">
        <v>0</v>
      </c>
      <c r="AM2295" s="115" t="s">
        <v>348</v>
      </c>
      <c r="AN2295" s="115">
        <v>-1</v>
      </c>
      <c r="AQ2295" s="115">
        <v>610</v>
      </c>
      <c r="AR2295" s="115" t="s">
        <v>251</v>
      </c>
      <c r="AS2295" s="115" t="s">
        <v>363</v>
      </c>
      <c r="AT2295" s="115" t="s">
        <v>296</v>
      </c>
      <c r="AV2295" s="115">
        <v>136.227100506656</v>
      </c>
      <c r="AW2295" s="115">
        <v>0.43503367040000002</v>
      </c>
    </row>
    <row r="2296" spans="1:49" x14ac:dyDescent="0.25">
      <c r="A2296" s="117">
        <v>230000</v>
      </c>
      <c r="B2296" s="117">
        <v>920000</v>
      </c>
      <c r="C2296" s="117">
        <v>920000</v>
      </c>
      <c r="D2296" s="115" t="s">
        <v>342</v>
      </c>
      <c r="E2296" s="115" t="s">
        <v>13</v>
      </c>
      <c r="F2296" s="115" t="s">
        <v>343</v>
      </c>
      <c r="G2296" s="115" t="s">
        <v>344</v>
      </c>
      <c r="H2296" s="115">
        <v>0.56000000000000005</v>
      </c>
      <c r="I2296" s="115">
        <v>0.48</v>
      </c>
      <c r="J2296" s="115" t="s">
        <v>350</v>
      </c>
      <c r="K2296" s="115">
        <v>4.5717518660890001E-2</v>
      </c>
      <c r="L2296" s="115">
        <v>3777.8478532118602</v>
      </c>
      <c r="M2296" s="115">
        <v>9.3977177884613692</v>
      </c>
      <c r="N2296" s="115">
        <v>1.38149498588152</v>
      </c>
      <c r="O2296" s="115">
        <v>0.42964033836381998</v>
      </c>
      <c r="P2296" s="115">
        <v>6.3158522796969999E-2</v>
      </c>
      <c r="Q2296" s="115">
        <v>172.713829727243</v>
      </c>
      <c r="R2296" s="115">
        <v>1210</v>
      </c>
      <c r="S2296" s="115" t="s">
        <v>353</v>
      </c>
      <c r="T2296" s="115">
        <v>1210</v>
      </c>
      <c r="U2296" s="115" t="s">
        <v>352</v>
      </c>
      <c r="V2296" s="115" t="s">
        <v>350</v>
      </c>
      <c r="Z2296" s="115">
        <v>0</v>
      </c>
      <c r="AA2296" s="115">
        <v>1</v>
      </c>
      <c r="AB2296" s="115">
        <v>0.42964033836381998</v>
      </c>
      <c r="AC2296" s="115">
        <v>6.3158522796969999E-2</v>
      </c>
      <c r="AD2296" s="115">
        <v>172.71382972724399</v>
      </c>
      <c r="AF2296" s="115">
        <v>-1</v>
      </c>
      <c r="AG2296" s="115">
        <v>-1</v>
      </c>
      <c r="AH2296" s="115">
        <v>-1</v>
      </c>
      <c r="AI2296" s="115">
        <v>-1</v>
      </c>
      <c r="AJ2296" s="115">
        <v>0</v>
      </c>
      <c r="AM2296" s="115" t="s">
        <v>348</v>
      </c>
      <c r="AN2296" s="115">
        <v>-1</v>
      </c>
      <c r="AQ2296" s="115">
        <v>610</v>
      </c>
      <c r="AR2296" s="115" t="s">
        <v>251</v>
      </c>
      <c r="AS2296" s="115" t="s">
        <v>363</v>
      </c>
      <c r="AT2296" s="115" t="s">
        <v>296</v>
      </c>
      <c r="AV2296" s="115">
        <v>60.850810099294598</v>
      </c>
      <c r="AW2296" s="115">
        <v>0.14007609870000001</v>
      </c>
    </row>
    <row r="2297" spans="1:49" x14ac:dyDescent="0.25">
      <c r="A2297" s="117">
        <v>230000</v>
      </c>
      <c r="B2297" s="117">
        <v>920000</v>
      </c>
      <c r="C2297" s="117">
        <v>920000</v>
      </c>
      <c r="D2297" s="115" t="s">
        <v>342</v>
      </c>
      <c r="E2297" s="115" t="s">
        <v>13</v>
      </c>
      <c r="F2297" s="115" t="s">
        <v>343</v>
      </c>
      <c r="G2297" s="115" t="s">
        <v>344</v>
      </c>
      <c r="H2297" s="115">
        <v>0.56000000000000005</v>
      </c>
      <c r="I2297" s="115">
        <v>0.48</v>
      </c>
      <c r="J2297" s="115" t="s">
        <v>350</v>
      </c>
      <c r="K2297" s="115">
        <v>0.11036112389573</v>
      </c>
      <c r="L2297" s="115">
        <v>3777.8478532118602</v>
      </c>
      <c r="M2297" s="115">
        <v>9.3977177884613692</v>
      </c>
      <c r="N2297" s="115">
        <v>1.38149498588152</v>
      </c>
      <c r="O2297" s="115">
        <v>1.0371426971895199</v>
      </c>
      <c r="P2297" s="115">
        <v>0.1524633392982</v>
      </c>
      <c r="Q2297" s="115">
        <v>416.92753498754701</v>
      </c>
      <c r="R2297" s="115">
        <v>1210</v>
      </c>
      <c r="S2297" s="115" t="s">
        <v>353</v>
      </c>
      <c r="T2297" s="115">
        <v>1210</v>
      </c>
      <c r="U2297" s="115" t="s">
        <v>352</v>
      </c>
      <c r="V2297" s="115" t="s">
        <v>350</v>
      </c>
      <c r="Z2297" s="115">
        <v>0</v>
      </c>
      <c r="AA2297" s="115">
        <v>1</v>
      </c>
      <c r="AB2297" s="115">
        <v>1.0371426971895199</v>
      </c>
      <c r="AC2297" s="115">
        <v>0.1524633392982</v>
      </c>
      <c r="AD2297" s="115">
        <v>416.92753498754701</v>
      </c>
      <c r="AF2297" s="115">
        <v>-1</v>
      </c>
      <c r="AG2297" s="115">
        <v>-1</v>
      </c>
      <c r="AH2297" s="115">
        <v>-1</v>
      </c>
      <c r="AI2297" s="115">
        <v>-1</v>
      </c>
      <c r="AJ2297" s="115">
        <v>0</v>
      </c>
      <c r="AM2297" s="115" t="s">
        <v>348</v>
      </c>
      <c r="AN2297" s="115">
        <v>-1</v>
      </c>
      <c r="AQ2297" s="115">
        <v>610</v>
      </c>
      <c r="AR2297" s="115" t="s">
        <v>251</v>
      </c>
      <c r="AS2297" s="115" t="s">
        <v>363</v>
      </c>
      <c r="AT2297" s="115" t="s">
        <v>296</v>
      </c>
      <c r="AV2297" s="115">
        <v>86.944916951220307</v>
      </c>
      <c r="AW2297" s="115">
        <v>0.3381407421</v>
      </c>
    </row>
    <row r="2298" spans="1:49" x14ac:dyDescent="0.25">
      <c r="A2298" s="117">
        <v>230000</v>
      </c>
      <c r="B2298" s="117">
        <v>920000</v>
      </c>
      <c r="C2298" s="117">
        <v>920000</v>
      </c>
      <c r="D2298" s="115" t="s">
        <v>342</v>
      </c>
      <c r="E2298" s="115" t="s">
        <v>13</v>
      </c>
      <c r="F2298" s="115" t="s">
        <v>343</v>
      </c>
      <c r="G2298" s="115" t="s">
        <v>344</v>
      </c>
      <c r="H2298" s="115">
        <v>0.56000000000000005</v>
      </c>
      <c r="I2298" s="115">
        <v>0.48</v>
      </c>
      <c r="J2298" s="115" t="s">
        <v>350</v>
      </c>
      <c r="K2298" s="115">
        <v>0.31793032748448002</v>
      </c>
      <c r="L2298" s="115">
        <v>3777.8478532118602</v>
      </c>
      <c r="M2298" s="115">
        <v>9.3977177884613692</v>
      </c>
      <c r="N2298" s="115">
        <v>1.38149498588152</v>
      </c>
      <c r="O2298" s="115">
        <v>2.9878194940922702</v>
      </c>
      <c r="P2298" s="115">
        <v>0.43921915327948002</v>
      </c>
      <c r="Q2298" s="115">
        <v>1201.0924051582001</v>
      </c>
      <c r="R2298" s="115">
        <v>1210</v>
      </c>
      <c r="S2298" s="115" t="s">
        <v>353</v>
      </c>
      <c r="T2298" s="115">
        <v>1210</v>
      </c>
      <c r="U2298" s="115" t="s">
        <v>352</v>
      </c>
      <c r="V2298" s="115" t="s">
        <v>350</v>
      </c>
      <c r="Z2298" s="115">
        <v>0</v>
      </c>
      <c r="AA2298" s="115">
        <v>1</v>
      </c>
      <c r="AB2298" s="115">
        <v>2.9878194940922702</v>
      </c>
      <c r="AC2298" s="115">
        <v>0.43921915327948002</v>
      </c>
      <c r="AD2298" s="115">
        <v>1201.0924051582001</v>
      </c>
      <c r="AF2298" s="115">
        <v>-1</v>
      </c>
      <c r="AG2298" s="115">
        <v>-1</v>
      </c>
      <c r="AH2298" s="115">
        <v>-1</v>
      </c>
      <c r="AI2298" s="115">
        <v>-1</v>
      </c>
      <c r="AJ2298" s="115">
        <v>0</v>
      </c>
      <c r="AM2298" s="115" t="s">
        <v>348</v>
      </c>
      <c r="AN2298" s="115">
        <v>-1</v>
      </c>
      <c r="AQ2298" s="115">
        <v>610</v>
      </c>
      <c r="AR2298" s="115" t="s">
        <v>251</v>
      </c>
      <c r="AS2298" s="115" t="s">
        <v>363</v>
      </c>
      <c r="AT2298" s="115" t="s">
        <v>296</v>
      </c>
      <c r="AV2298" s="115">
        <v>145.515448112005</v>
      </c>
      <c r="AW2298" s="115">
        <v>0.97412198309999998</v>
      </c>
    </row>
    <row r="2299" spans="1:49" x14ac:dyDescent="0.25">
      <c r="A2299" s="117">
        <v>230000</v>
      </c>
      <c r="B2299" s="117">
        <v>920000</v>
      </c>
      <c r="C2299" s="117">
        <v>920000</v>
      </c>
      <c r="D2299" s="115" t="s">
        <v>342</v>
      </c>
      <c r="E2299" s="115" t="s">
        <v>13</v>
      </c>
      <c r="F2299" s="115" t="s">
        <v>343</v>
      </c>
      <c r="G2299" s="115" t="s">
        <v>344</v>
      </c>
      <c r="H2299" s="115">
        <v>0.56000000000000005</v>
      </c>
      <c r="I2299" s="115">
        <v>0.48</v>
      </c>
      <c r="J2299" s="115" t="s">
        <v>350</v>
      </c>
      <c r="K2299" s="115">
        <v>1.4569567872499999E-3</v>
      </c>
      <c r="L2299" s="115">
        <v>3777.8478532118602</v>
      </c>
      <c r="M2299" s="115">
        <v>9.3977177884613692</v>
      </c>
      <c r="N2299" s="115">
        <v>1.38149498588152</v>
      </c>
      <c r="O2299" s="115">
        <v>1.3692068716569999E-2</v>
      </c>
      <c r="P2299" s="115">
        <v>2.01277849623E-3</v>
      </c>
      <c r="Q2299" s="115">
        <v>5.5041610709424198</v>
      </c>
      <c r="R2299" s="115">
        <v>1210</v>
      </c>
      <c r="S2299" s="115" t="s">
        <v>353</v>
      </c>
      <c r="T2299" s="115">
        <v>1210</v>
      </c>
      <c r="U2299" s="115" t="s">
        <v>352</v>
      </c>
      <c r="V2299" s="115" t="s">
        <v>350</v>
      </c>
      <c r="Z2299" s="115">
        <v>0</v>
      </c>
      <c r="AA2299" s="115">
        <v>1</v>
      </c>
      <c r="AB2299" s="115">
        <v>1.3692068716569999E-2</v>
      </c>
      <c r="AC2299" s="115">
        <v>2.01277849623E-3</v>
      </c>
      <c r="AD2299" s="115">
        <v>5.5041610709425397</v>
      </c>
      <c r="AF2299" s="115">
        <v>-1</v>
      </c>
      <c r="AG2299" s="115">
        <v>-1</v>
      </c>
      <c r="AH2299" s="115">
        <v>-1</v>
      </c>
      <c r="AI2299" s="115">
        <v>-1</v>
      </c>
      <c r="AJ2299" s="115">
        <v>0</v>
      </c>
      <c r="AM2299" s="115" t="s">
        <v>348</v>
      </c>
      <c r="AN2299" s="115">
        <v>-1</v>
      </c>
      <c r="AQ2299" s="115">
        <v>610</v>
      </c>
      <c r="AR2299" s="115" t="s">
        <v>251</v>
      </c>
      <c r="AS2299" s="115" t="s">
        <v>363</v>
      </c>
      <c r="AT2299" s="115" t="s">
        <v>296</v>
      </c>
      <c r="AV2299" s="115">
        <v>10.451834483972201</v>
      </c>
      <c r="AW2299" s="115">
        <v>4.4640397999999998E-3</v>
      </c>
    </row>
    <row r="2300" spans="1:49" x14ac:dyDescent="0.25">
      <c r="A2300" s="117">
        <v>230000</v>
      </c>
      <c r="B2300" s="117">
        <v>920000</v>
      </c>
      <c r="C2300" s="117">
        <v>920000</v>
      </c>
      <c r="D2300" s="115" t="s">
        <v>342</v>
      </c>
      <c r="E2300" s="115" t="s">
        <v>13</v>
      </c>
      <c r="F2300" s="115" t="s">
        <v>343</v>
      </c>
      <c r="G2300" s="115" t="s">
        <v>344</v>
      </c>
      <c r="H2300" s="115">
        <v>0.56000000000000005</v>
      </c>
      <c r="I2300" s="115">
        <v>0.48</v>
      </c>
      <c r="J2300" s="115" t="s">
        <v>350</v>
      </c>
      <c r="K2300" s="115">
        <v>3.1284757449999998E-4</v>
      </c>
      <c r="L2300" s="115">
        <v>3777.8478532118602</v>
      </c>
      <c r="M2300" s="115">
        <v>9.3977177884613692</v>
      </c>
      <c r="N2300" s="115">
        <v>1.38149498588152</v>
      </c>
      <c r="O2300" s="115">
        <v>2.9400532160399999E-3</v>
      </c>
      <c r="P2300" s="115">
        <v>4.3219735551999999E-4</v>
      </c>
      <c r="Q2300" s="115">
        <v>1.18189053774136</v>
      </c>
      <c r="R2300" s="115">
        <v>1210</v>
      </c>
      <c r="S2300" s="115" t="s">
        <v>353</v>
      </c>
      <c r="T2300" s="115">
        <v>1210</v>
      </c>
      <c r="U2300" s="115" t="s">
        <v>352</v>
      </c>
      <c r="V2300" s="115" t="s">
        <v>350</v>
      </c>
      <c r="Z2300" s="115">
        <v>0</v>
      </c>
      <c r="AA2300" s="115">
        <v>1</v>
      </c>
      <c r="AB2300" s="115">
        <v>2.9400532160399999E-3</v>
      </c>
      <c r="AC2300" s="115">
        <v>4.3219735551999999E-4</v>
      </c>
      <c r="AD2300" s="115">
        <v>1.1818905377432101</v>
      </c>
      <c r="AF2300" s="115">
        <v>-1</v>
      </c>
      <c r="AG2300" s="115">
        <v>-1</v>
      </c>
      <c r="AH2300" s="115">
        <v>-1</v>
      </c>
      <c r="AI2300" s="115">
        <v>-1</v>
      </c>
      <c r="AJ2300" s="115">
        <v>0</v>
      </c>
      <c r="AM2300" s="115" t="s">
        <v>348</v>
      </c>
      <c r="AN2300" s="115">
        <v>-1</v>
      </c>
      <c r="AQ2300" s="115">
        <v>610</v>
      </c>
      <c r="AR2300" s="115" t="s">
        <v>251</v>
      </c>
      <c r="AS2300" s="115" t="s">
        <v>363</v>
      </c>
      <c r="AT2300" s="115" t="s">
        <v>296</v>
      </c>
      <c r="AV2300" s="115">
        <v>5.4915389759164901</v>
      </c>
      <c r="AW2300" s="115">
        <v>9.5854869999999995E-4</v>
      </c>
    </row>
    <row r="2301" spans="1:49" x14ac:dyDescent="0.25">
      <c r="A2301" s="117">
        <v>230000</v>
      </c>
      <c r="B2301" s="117">
        <v>920000</v>
      </c>
      <c r="C2301" s="117">
        <v>920000</v>
      </c>
      <c r="D2301" s="115" t="s">
        <v>342</v>
      </c>
      <c r="E2301" s="115" t="s">
        <v>13</v>
      </c>
      <c r="F2301" s="115" t="s">
        <v>343</v>
      </c>
      <c r="G2301" s="115" t="s">
        <v>344</v>
      </c>
      <c r="H2301" s="115">
        <v>0.56000000000000005</v>
      </c>
      <c r="I2301" s="115">
        <v>0.48</v>
      </c>
      <c r="J2301" s="115" t="s">
        <v>350</v>
      </c>
      <c r="K2301" s="115">
        <v>1.802767570931E-2</v>
      </c>
      <c r="L2301" s="115">
        <v>3785.7620289776801</v>
      </c>
      <c r="M2301" s="115">
        <v>9.4162301343345707</v>
      </c>
      <c r="N2301" s="115">
        <v>1.3841763601639501</v>
      </c>
      <c r="O2301" s="115">
        <v>0.16975274326607001</v>
      </c>
      <c r="P2301" s="115">
        <v>2.4953482545529999E-2</v>
      </c>
      <c r="Q2301" s="115">
        <v>68.248490171051699</v>
      </c>
      <c r="R2301" s="115">
        <v>1210</v>
      </c>
      <c r="S2301" s="115" t="s">
        <v>353</v>
      </c>
      <c r="T2301" s="115">
        <v>1210</v>
      </c>
      <c r="U2301" s="115" t="s">
        <v>352</v>
      </c>
      <c r="V2301" s="115" t="s">
        <v>350</v>
      </c>
      <c r="Z2301" s="115">
        <v>0</v>
      </c>
      <c r="AA2301" s="115">
        <v>1</v>
      </c>
      <c r="AB2301" s="115">
        <v>0.16975274326607001</v>
      </c>
      <c r="AC2301" s="115">
        <v>2.4953482545529999E-2</v>
      </c>
      <c r="AD2301" s="115">
        <v>68.248490171050193</v>
      </c>
      <c r="AF2301" s="115">
        <v>-1</v>
      </c>
      <c r="AG2301" s="115">
        <v>-1</v>
      </c>
      <c r="AH2301" s="115">
        <v>-1</v>
      </c>
      <c r="AI2301" s="115">
        <v>-1</v>
      </c>
      <c r="AJ2301" s="115">
        <v>0</v>
      </c>
      <c r="AM2301" s="115" t="s">
        <v>348</v>
      </c>
      <c r="AN2301" s="115">
        <v>-1</v>
      </c>
      <c r="AQ2301" s="115">
        <v>610</v>
      </c>
      <c r="AR2301" s="115" t="s">
        <v>251</v>
      </c>
      <c r="AS2301" s="115" t="s">
        <v>363</v>
      </c>
      <c r="AT2301" s="115" t="s">
        <v>296</v>
      </c>
      <c r="AV2301" s="115">
        <v>34.370974750639597</v>
      </c>
      <c r="AW2301" s="115">
        <v>5.5351573500000001E-2</v>
      </c>
    </row>
    <row r="2302" spans="1:49" x14ac:dyDescent="0.25">
      <c r="A2302" s="117">
        <v>230000</v>
      </c>
      <c r="B2302" s="117">
        <v>920000</v>
      </c>
      <c r="C2302" s="117">
        <v>920000</v>
      </c>
      <c r="D2302" s="115" t="s">
        <v>342</v>
      </c>
      <c r="E2302" s="115" t="s">
        <v>13</v>
      </c>
      <c r="F2302" s="115" t="s">
        <v>343</v>
      </c>
      <c r="G2302" s="115" t="s">
        <v>344</v>
      </c>
      <c r="H2302" s="115">
        <v>0.56000000000000005</v>
      </c>
      <c r="I2302" s="115">
        <v>0.48</v>
      </c>
      <c r="J2302" s="115" t="s">
        <v>350</v>
      </c>
      <c r="K2302" s="115">
        <v>6.0980445312000003E-2</v>
      </c>
      <c r="L2302" s="115">
        <v>3785.7620289776801</v>
      </c>
      <c r="M2302" s="115">
        <v>9.4162301343345707</v>
      </c>
      <c r="N2302" s="115">
        <v>1.3841763601639501</v>
      </c>
      <c r="O2302" s="115">
        <v>0.57420590675205996</v>
      </c>
      <c r="P2302" s="115">
        <v>8.4407690833150001E-2</v>
      </c>
      <c r="Q2302" s="115">
        <v>230.85745437234601</v>
      </c>
      <c r="R2302" s="115">
        <v>1210</v>
      </c>
      <c r="S2302" s="115" t="s">
        <v>353</v>
      </c>
      <c r="T2302" s="115">
        <v>1210</v>
      </c>
      <c r="U2302" s="115" t="s">
        <v>352</v>
      </c>
      <c r="V2302" s="115" t="s">
        <v>350</v>
      </c>
      <c r="Z2302" s="115">
        <v>0</v>
      </c>
      <c r="AA2302" s="115">
        <v>1</v>
      </c>
      <c r="AB2302" s="115">
        <v>0.57420590675205996</v>
      </c>
      <c r="AC2302" s="115">
        <v>8.4407690833150001E-2</v>
      </c>
      <c r="AD2302" s="115">
        <v>230.85745437234399</v>
      </c>
      <c r="AF2302" s="115">
        <v>-1</v>
      </c>
      <c r="AG2302" s="115">
        <v>-1</v>
      </c>
      <c r="AH2302" s="115">
        <v>-1</v>
      </c>
      <c r="AI2302" s="115">
        <v>-1</v>
      </c>
      <c r="AJ2302" s="115">
        <v>0</v>
      </c>
      <c r="AM2302" s="115" t="s">
        <v>348</v>
      </c>
      <c r="AN2302" s="115">
        <v>-1</v>
      </c>
      <c r="AQ2302" s="115">
        <v>610</v>
      </c>
      <c r="AR2302" s="115" t="s">
        <v>251</v>
      </c>
      <c r="AS2302" s="115" t="s">
        <v>363</v>
      </c>
      <c r="AT2302" s="115" t="s">
        <v>296</v>
      </c>
      <c r="AV2302" s="115">
        <v>83.542538366037803</v>
      </c>
      <c r="AW2302" s="115">
        <v>0.18723232309999999</v>
      </c>
    </row>
    <row r="2303" spans="1:49" x14ac:dyDescent="0.25">
      <c r="A2303" s="117">
        <v>230000</v>
      </c>
      <c r="B2303" s="117">
        <v>920000</v>
      </c>
      <c r="C2303" s="117">
        <v>920000</v>
      </c>
      <c r="D2303" s="115" t="s">
        <v>342</v>
      </c>
      <c r="E2303" s="115" t="s">
        <v>13</v>
      </c>
      <c r="F2303" s="115" t="s">
        <v>343</v>
      </c>
      <c r="G2303" s="115" t="s">
        <v>344</v>
      </c>
      <c r="H2303" s="115">
        <v>0.56000000000000005</v>
      </c>
      <c r="I2303" s="115">
        <v>0.48</v>
      </c>
      <c r="J2303" s="115" t="s">
        <v>350</v>
      </c>
      <c r="K2303" s="115">
        <v>9.5583698514199993E-3</v>
      </c>
      <c r="L2303" s="115">
        <v>3785.7620289776801</v>
      </c>
      <c r="M2303" s="115">
        <v>9.4162301343345707</v>
      </c>
      <c r="N2303" s="115">
        <v>1.3841763601639501</v>
      </c>
      <c r="O2303" s="115">
        <v>9.0003810230099998E-2</v>
      </c>
      <c r="P2303" s="115">
        <v>1.3230469590039999E-2</v>
      </c>
      <c r="Q2303" s="115">
        <v>36.185713642449699</v>
      </c>
      <c r="R2303" s="115">
        <v>1210</v>
      </c>
      <c r="S2303" s="115" t="s">
        <v>353</v>
      </c>
      <c r="T2303" s="115">
        <v>1210</v>
      </c>
      <c r="U2303" s="115" t="s">
        <v>352</v>
      </c>
      <c r="V2303" s="115" t="s">
        <v>350</v>
      </c>
      <c r="Z2303" s="115">
        <v>0</v>
      </c>
      <c r="AA2303" s="115">
        <v>1</v>
      </c>
      <c r="AB2303" s="115">
        <v>9.0003810230099998E-2</v>
      </c>
      <c r="AC2303" s="115">
        <v>1.3230469590039999E-2</v>
      </c>
      <c r="AD2303" s="115">
        <v>36.185713642450203</v>
      </c>
      <c r="AF2303" s="115">
        <v>-1</v>
      </c>
      <c r="AG2303" s="115">
        <v>-1</v>
      </c>
      <c r="AH2303" s="115">
        <v>-1</v>
      </c>
      <c r="AI2303" s="115">
        <v>-1</v>
      </c>
      <c r="AJ2303" s="115">
        <v>0</v>
      </c>
      <c r="AM2303" s="115" t="s">
        <v>348</v>
      </c>
      <c r="AN2303" s="115">
        <v>-1</v>
      </c>
      <c r="AQ2303" s="115">
        <v>610</v>
      </c>
      <c r="AR2303" s="115" t="s">
        <v>251</v>
      </c>
      <c r="AS2303" s="115" t="s">
        <v>363</v>
      </c>
      <c r="AT2303" s="115" t="s">
        <v>296</v>
      </c>
      <c r="AV2303" s="115">
        <v>24.930868041670099</v>
      </c>
      <c r="AW2303" s="115">
        <v>2.9347699599999999E-2</v>
      </c>
    </row>
    <row r="2304" spans="1:49" x14ac:dyDescent="0.25">
      <c r="A2304" s="117">
        <v>230000</v>
      </c>
      <c r="B2304" s="117">
        <v>920000</v>
      </c>
      <c r="C2304" s="117">
        <v>920000</v>
      </c>
      <c r="D2304" s="115" t="s">
        <v>342</v>
      </c>
      <c r="E2304" s="115" t="s">
        <v>13</v>
      </c>
      <c r="F2304" s="115" t="s">
        <v>343</v>
      </c>
      <c r="G2304" s="115" t="s">
        <v>344</v>
      </c>
      <c r="H2304" s="115">
        <v>0.56000000000000005</v>
      </c>
      <c r="I2304" s="115">
        <v>0.48</v>
      </c>
      <c r="J2304" s="115" t="s">
        <v>350</v>
      </c>
      <c r="K2304" s="115">
        <v>2.8702588854290001E-2</v>
      </c>
      <c r="L2304" s="115">
        <v>3785.7620289776801</v>
      </c>
      <c r="M2304" s="115">
        <v>9.4162301343345707</v>
      </c>
      <c r="N2304" s="115">
        <v>1.3841763601639501</v>
      </c>
      <c r="O2304" s="115">
        <v>0.27027018210319997</v>
      </c>
      <c r="P2304" s="115">
        <v>3.9729444967610002E-2</v>
      </c>
      <c r="Q2304" s="115">
        <v>108.661171017936</v>
      </c>
      <c r="R2304" s="115">
        <v>1210</v>
      </c>
      <c r="S2304" s="115" t="s">
        <v>353</v>
      </c>
      <c r="T2304" s="115">
        <v>1210</v>
      </c>
      <c r="U2304" s="115" t="s">
        <v>352</v>
      </c>
      <c r="V2304" s="115" t="s">
        <v>350</v>
      </c>
      <c r="Z2304" s="115">
        <v>0</v>
      </c>
      <c r="AA2304" s="115">
        <v>1</v>
      </c>
      <c r="AB2304" s="115">
        <v>0.27027018210319997</v>
      </c>
      <c r="AC2304" s="115">
        <v>3.9729444967610002E-2</v>
      </c>
      <c r="AD2304" s="115">
        <v>108.661171017936</v>
      </c>
      <c r="AF2304" s="115">
        <v>-1</v>
      </c>
      <c r="AG2304" s="115">
        <v>-1</v>
      </c>
      <c r="AH2304" s="115">
        <v>-1</v>
      </c>
      <c r="AI2304" s="115">
        <v>-1</v>
      </c>
      <c r="AJ2304" s="115">
        <v>0</v>
      </c>
      <c r="AM2304" s="115" t="s">
        <v>348</v>
      </c>
      <c r="AN2304" s="115">
        <v>-1</v>
      </c>
      <c r="AQ2304" s="115">
        <v>610</v>
      </c>
      <c r="AR2304" s="115" t="s">
        <v>251</v>
      </c>
      <c r="AS2304" s="115" t="s">
        <v>363</v>
      </c>
      <c r="AT2304" s="115" t="s">
        <v>296</v>
      </c>
      <c r="AV2304" s="115">
        <v>58.875998720455598</v>
      </c>
      <c r="AW2304" s="115">
        <v>8.8127470400000005E-2</v>
      </c>
    </row>
    <row r="2305" spans="1:49" x14ac:dyDescent="0.25">
      <c r="A2305" s="117">
        <v>230000</v>
      </c>
      <c r="B2305" s="117">
        <v>920000</v>
      </c>
      <c r="C2305" s="117">
        <v>920000</v>
      </c>
      <c r="D2305" s="115" t="s">
        <v>342</v>
      </c>
      <c r="E2305" s="115" t="s">
        <v>13</v>
      </c>
      <c r="F2305" s="115" t="s">
        <v>343</v>
      </c>
      <c r="G2305" s="115" t="s">
        <v>344</v>
      </c>
      <c r="H2305" s="115">
        <v>0.56000000000000005</v>
      </c>
      <c r="I2305" s="115">
        <v>0.48</v>
      </c>
      <c r="J2305" s="115" t="s">
        <v>350</v>
      </c>
      <c r="K2305" s="115">
        <v>0.20673308339502</v>
      </c>
      <c r="L2305" s="115">
        <v>3785.7620289776801</v>
      </c>
      <c r="M2305" s="115">
        <v>9.4162301343345707</v>
      </c>
      <c r="N2305" s="115">
        <v>1.3841763601639501</v>
      </c>
      <c r="O2305" s="115">
        <v>1.94664628962815</v>
      </c>
      <c r="P2305" s="115">
        <v>0.28615504689920002</v>
      </c>
      <c r="Q2305" s="115">
        <v>782.64225725036897</v>
      </c>
      <c r="R2305" s="115">
        <v>1210</v>
      </c>
      <c r="S2305" s="115" t="s">
        <v>353</v>
      </c>
      <c r="T2305" s="115">
        <v>1210</v>
      </c>
      <c r="U2305" s="115" t="s">
        <v>352</v>
      </c>
      <c r="V2305" s="115" t="s">
        <v>350</v>
      </c>
      <c r="Z2305" s="115">
        <v>0</v>
      </c>
      <c r="AA2305" s="115">
        <v>1</v>
      </c>
      <c r="AB2305" s="115">
        <v>1.94664628962815</v>
      </c>
      <c r="AC2305" s="115">
        <v>0.28615504689920002</v>
      </c>
      <c r="AD2305" s="115">
        <v>782.64225725036897</v>
      </c>
      <c r="AF2305" s="115">
        <v>-1</v>
      </c>
      <c r="AG2305" s="115">
        <v>-1</v>
      </c>
      <c r="AH2305" s="115">
        <v>-1</v>
      </c>
      <c r="AI2305" s="115">
        <v>-1</v>
      </c>
      <c r="AJ2305" s="115">
        <v>0</v>
      </c>
      <c r="AM2305" s="115" t="s">
        <v>348</v>
      </c>
      <c r="AN2305" s="115">
        <v>-1</v>
      </c>
      <c r="AQ2305" s="115">
        <v>610</v>
      </c>
      <c r="AR2305" s="115" t="s">
        <v>251</v>
      </c>
      <c r="AS2305" s="115" t="s">
        <v>363</v>
      </c>
      <c r="AT2305" s="115" t="s">
        <v>296</v>
      </c>
      <c r="AV2305" s="115">
        <v>117.493328902776</v>
      </c>
      <c r="AW2305" s="115">
        <v>0.63474635619999997</v>
      </c>
    </row>
    <row r="2306" spans="1:49" x14ac:dyDescent="0.25">
      <c r="A2306" s="117">
        <v>230000</v>
      </c>
      <c r="B2306" s="117">
        <v>920000</v>
      </c>
      <c r="C2306" s="117">
        <v>920000</v>
      </c>
      <c r="D2306" s="115" t="s">
        <v>342</v>
      </c>
      <c r="E2306" s="115" t="s">
        <v>13</v>
      </c>
      <c r="F2306" s="115" t="s">
        <v>343</v>
      </c>
      <c r="G2306" s="115" t="s">
        <v>344</v>
      </c>
      <c r="H2306" s="115">
        <v>0.56000000000000005</v>
      </c>
      <c r="I2306" s="115">
        <v>0.48</v>
      </c>
      <c r="J2306" s="115" t="s">
        <v>350</v>
      </c>
      <c r="K2306" s="115">
        <v>6.3348955685839994E-2</v>
      </c>
      <c r="L2306" s="115">
        <v>3785.7620289776801</v>
      </c>
      <c r="M2306" s="115">
        <v>9.4162301343345707</v>
      </c>
      <c r="N2306" s="115">
        <v>1.3841763601639501</v>
      </c>
      <c r="O2306" s="115">
        <v>0.59650834550769005</v>
      </c>
      <c r="P2306" s="115">
        <v>8.7686126901419997E-2</v>
      </c>
      <c r="Q2306" s="115">
        <v>239.82407101086901</v>
      </c>
      <c r="R2306" s="115">
        <v>1210</v>
      </c>
      <c r="S2306" s="115" t="s">
        <v>353</v>
      </c>
      <c r="T2306" s="115">
        <v>1210</v>
      </c>
      <c r="U2306" s="115" t="s">
        <v>352</v>
      </c>
      <c r="V2306" s="115" t="s">
        <v>350</v>
      </c>
      <c r="Z2306" s="115">
        <v>0</v>
      </c>
      <c r="AA2306" s="115">
        <v>1</v>
      </c>
      <c r="AB2306" s="115">
        <v>0.59650834550769005</v>
      </c>
      <c r="AC2306" s="115">
        <v>8.7686126901419997E-2</v>
      </c>
      <c r="AD2306" s="115">
        <v>239.82407101086901</v>
      </c>
      <c r="AF2306" s="115">
        <v>-1</v>
      </c>
      <c r="AG2306" s="115">
        <v>-1</v>
      </c>
      <c r="AH2306" s="115">
        <v>-1</v>
      </c>
      <c r="AI2306" s="115">
        <v>-1</v>
      </c>
      <c r="AJ2306" s="115">
        <v>0</v>
      </c>
      <c r="AM2306" s="115" t="s">
        <v>348</v>
      </c>
      <c r="AN2306" s="115">
        <v>-1</v>
      </c>
      <c r="AQ2306" s="115">
        <v>610</v>
      </c>
      <c r="AR2306" s="115" t="s">
        <v>251</v>
      </c>
      <c r="AS2306" s="115" t="s">
        <v>363</v>
      </c>
      <c r="AT2306" s="115" t="s">
        <v>296</v>
      </c>
      <c r="AV2306" s="115">
        <v>69.004591858808794</v>
      </c>
      <c r="AW2306" s="115">
        <v>0.19450451830000001</v>
      </c>
    </row>
    <row r="2307" spans="1:49" x14ac:dyDescent="0.25">
      <c r="A2307" s="117">
        <v>230000</v>
      </c>
      <c r="B2307" s="117">
        <v>920000</v>
      </c>
      <c r="C2307" s="117">
        <v>920000</v>
      </c>
      <c r="D2307" s="115" t="s">
        <v>342</v>
      </c>
      <c r="E2307" s="115" t="s">
        <v>13</v>
      </c>
      <c r="F2307" s="115" t="s">
        <v>343</v>
      </c>
      <c r="G2307" s="115" t="s">
        <v>344</v>
      </c>
      <c r="H2307" s="115">
        <v>0.56000000000000005</v>
      </c>
      <c r="I2307" s="115">
        <v>0.48</v>
      </c>
      <c r="J2307" s="115" t="s">
        <v>350</v>
      </c>
      <c r="K2307" s="115">
        <v>0.23041233479095</v>
      </c>
      <c r="L2307" s="115">
        <v>3785.7620289776801</v>
      </c>
      <c r="M2307" s="115">
        <v>9.4162301343345707</v>
      </c>
      <c r="N2307" s="115">
        <v>1.3841763601639501</v>
      </c>
      <c r="O2307" s="115">
        <v>2.1696155701810098</v>
      </c>
      <c r="P2307" s="115">
        <v>0.31893130690782001</v>
      </c>
      <c r="Q2307" s="115">
        <v>872.28626805970498</v>
      </c>
      <c r="R2307" s="115">
        <v>1210</v>
      </c>
      <c r="S2307" s="115" t="s">
        <v>353</v>
      </c>
      <c r="T2307" s="115">
        <v>1210</v>
      </c>
      <c r="U2307" s="115" t="s">
        <v>352</v>
      </c>
      <c r="V2307" s="115" t="s">
        <v>350</v>
      </c>
      <c r="Z2307" s="115">
        <v>0</v>
      </c>
      <c r="AA2307" s="115">
        <v>1</v>
      </c>
      <c r="AB2307" s="115">
        <v>2.1696155701810098</v>
      </c>
      <c r="AC2307" s="115">
        <v>0.31893130690782001</v>
      </c>
      <c r="AD2307" s="115">
        <v>872.28626805970498</v>
      </c>
      <c r="AF2307" s="115">
        <v>-1</v>
      </c>
      <c r="AG2307" s="115">
        <v>-1</v>
      </c>
      <c r="AH2307" s="115">
        <v>-1</v>
      </c>
      <c r="AI2307" s="115">
        <v>-1</v>
      </c>
      <c r="AJ2307" s="115">
        <v>0</v>
      </c>
      <c r="AM2307" s="115" t="s">
        <v>348</v>
      </c>
      <c r="AN2307" s="115">
        <v>-1</v>
      </c>
      <c r="AQ2307" s="115">
        <v>610</v>
      </c>
      <c r="AR2307" s="115" t="s">
        <v>251</v>
      </c>
      <c r="AS2307" s="115" t="s">
        <v>363</v>
      </c>
      <c r="AT2307" s="115" t="s">
        <v>296</v>
      </c>
      <c r="AV2307" s="115">
        <v>137.405903401632</v>
      </c>
      <c r="AW2307" s="115">
        <v>0.70745033909999999</v>
      </c>
    </row>
    <row r="2308" spans="1:49" x14ac:dyDescent="0.25">
      <c r="A2308" s="117">
        <v>230000</v>
      </c>
      <c r="B2308" s="117">
        <v>920000</v>
      </c>
      <c r="C2308" s="117">
        <v>920000</v>
      </c>
      <c r="D2308" s="115" t="s">
        <v>342</v>
      </c>
      <c r="E2308" s="115" t="s">
        <v>13</v>
      </c>
      <c r="F2308" s="115" t="s">
        <v>343</v>
      </c>
      <c r="G2308" s="115" t="s">
        <v>344</v>
      </c>
      <c r="H2308" s="115">
        <v>0.56000000000000005</v>
      </c>
      <c r="I2308" s="115">
        <v>0.48</v>
      </c>
      <c r="J2308" s="115" t="s">
        <v>350</v>
      </c>
      <c r="K2308" s="115">
        <v>4.06654964019E-3</v>
      </c>
      <c r="L2308" s="115">
        <v>3775.8299613858298</v>
      </c>
      <c r="M2308" s="115">
        <v>9.3930493476587191</v>
      </c>
      <c r="N2308" s="115">
        <v>1.38082066875106</v>
      </c>
      <c r="O2308" s="115">
        <v>3.8197301445040001E-2</v>
      </c>
      <c r="P2308" s="115">
        <v>5.6151757936800002E-3</v>
      </c>
      <c r="Q2308" s="115">
        <v>15.3545999709073</v>
      </c>
      <c r="R2308" s="115">
        <v>1200</v>
      </c>
      <c r="S2308" s="115" t="s">
        <v>351</v>
      </c>
      <c r="T2308" s="115">
        <v>1200</v>
      </c>
      <c r="U2308" s="115" t="s">
        <v>352</v>
      </c>
      <c r="V2308" s="115" t="s">
        <v>350</v>
      </c>
      <c r="Z2308" s="115">
        <v>0</v>
      </c>
      <c r="AA2308" s="115">
        <v>1</v>
      </c>
      <c r="AB2308" s="115">
        <v>3.8197301445040001E-2</v>
      </c>
      <c r="AC2308" s="115">
        <v>5.6151757936800002E-3</v>
      </c>
      <c r="AD2308" s="115">
        <v>687.94677885546298</v>
      </c>
      <c r="AF2308" s="115">
        <v>-1</v>
      </c>
      <c r="AG2308" s="115">
        <v>-1</v>
      </c>
      <c r="AH2308" s="115">
        <v>-1</v>
      </c>
      <c r="AI2308" s="115">
        <v>-1</v>
      </c>
      <c r="AJ2308" s="115">
        <v>0</v>
      </c>
      <c r="AM2308" s="115" t="s">
        <v>348</v>
      </c>
      <c r="AN2308" s="115">
        <v>-1</v>
      </c>
      <c r="AQ2308" s="115">
        <v>610</v>
      </c>
      <c r="AR2308" s="115" t="s">
        <v>251</v>
      </c>
      <c r="AS2308" s="115" t="s">
        <v>363</v>
      </c>
      <c r="AT2308" s="115" t="s">
        <v>296</v>
      </c>
      <c r="AV2308" s="115">
        <v>28.792946277104701</v>
      </c>
      <c r="AW2308" s="115">
        <v>0.55794548160000002</v>
      </c>
    </row>
    <row r="2309" spans="1:49" x14ac:dyDescent="0.25">
      <c r="A2309" s="117">
        <v>230000</v>
      </c>
      <c r="B2309" s="117">
        <v>920000</v>
      </c>
      <c r="C2309" s="117">
        <v>920000</v>
      </c>
      <c r="D2309" s="115" t="s">
        <v>342</v>
      </c>
      <c r="E2309" s="115" t="s">
        <v>13</v>
      </c>
      <c r="F2309" s="115" t="s">
        <v>343</v>
      </c>
      <c r="G2309" s="115" t="s">
        <v>344</v>
      </c>
      <c r="H2309" s="115">
        <v>0.56000000000000005</v>
      </c>
      <c r="I2309" s="115">
        <v>0.48</v>
      </c>
      <c r="J2309" s="115" t="s">
        <v>350</v>
      </c>
      <c r="K2309" s="115">
        <v>2.1039830241680001E-2</v>
      </c>
      <c r="L2309" s="115">
        <v>3775.8299613858298</v>
      </c>
      <c r="M2309" s="115">
        <v>9.3930493476587191</v>
      </c>
      <c r="N2309" s="115">
        <v>1.38082066875106</v>
      </c>
      <c r="O2309" s="115">
        <v>0.19762816372650999</v>
      </c>
      <c r="P2309" s="115">
        <v>2.9052232464729998E-2</v>
      </c>
      <c r="Q2309" s="115">
        <v>79.442821409029804</v>
      </c>
      <c r="R2309" s="115">
        <v>1210</v>
      </c>
      <c r="S2309" s="115" t="s">
        <v>353</v>
      </c>
      <c r="T2309" s="115">
        <v>1210</v>
      </c>
      <c r="U2309" s="115" t="s">
        <v>352</v>
      </c>
      <c r="V2309" s="115" t="s">
        <v>350</v>
      </c>
      <c r="Z2309" s="115">
        <v>0</v>
      </c>
      <c r="AA2309" s="115">
        <v>1</v>
      </c>
      <c r="AB2309" s="115">
        <v>0.19762816372650999</v>
      </c>
      <c r="AC2309" s="115">
        <v>2.9052232464729998E-2</v>
      </c>
      <c r="AD2309" s="115">
        <v>518.34438959254805</v>
      </c>
      <c r="AF2309" s="115">
        <v>-1</v>
      </c>
      <c r="AG2309" s="115">
        <v>-1</v>
      </c>
      <c r="AH2309" s="115">
        <v>-1</v>
      </c>
      <c r="AI2309" s="115">
        <v>-1</v>
      </c>
      <c r="AJ2309" s="115">
        <v>0</v>
      </c>
      <c r="AM2309" s="115" t="s">
        <v>348</v>
      </c>
      <c r="AN2309" s="115">
        <v>-1</v>
      </c>
      <c r="AQ2309" s="115">
        <v>610</v>
      </c>
      <c r="AR2309" s="115" t="s">
        <v>251</v>
      </c>
      <c r="AS2309" s="115" t="s">
        <v>363</v>
      </c>
      <c r="AT2309" s="115" t="s">
        <v>296</v>
      </c>
      <c r="AV2309" s="115">
        <v>43.552561102734103</v>
      </c>
      <c r="AW2309" s="115">
        <v>0.42039285450000002</v>
      </c>
    </row>
    <row r="2310" spans="1:49" x14ac:dyDescent="0.25">
      <c r="A2310" s="117">
        <v>230000</v>
      </c>
      <c r="B2310" s="117">
        <v>920000</v>
      </c>
      <c r="C2310" s="117">
        <v>920000</v>
      </c>
      <c r="D2310" s="115" t="s">
        <v>342</v>
      </c>
      <c r="E2310" s="115" t="s">
        <v>13</v>
      </c>
      <c r="F2310" s="115" t="s">
        <v>343</v>
      </c>
      <c r="G2310" s="115" t="s">
        <v>344</v>
      </c>
      <c r="H2310" s="115">
        <v>0.56000000000000005</v>
      </c>
      <c r="I2310" s="115">
        <v>0.48</v>
      </c>
      <c r="J2310" s="115" t="s">
        <v>350</v>
      </c>
      <c r="K2310" s="115">
        <v>1.9058062347540001E-2</v>
      </c>
      <c r="L2310" s="115">
        <v>3775.8299613858298</v>
      </c>
      <c r="M2310" s="115">
        <v>9.3930493476587191</v>
      </c>
      <c r="N2310" s="115">
        <v>1.38082066875106</v>
      </c>
      <c r="O2310" s="115">
        <v>0.17901332010123999</v>
      </c>
      <c r="P2310" s="115">
        <v>2.6315766395830002E-2</v>
      </c>
      <c r="Q2310" s="115">
        <v>71.960002817819699</v>
      </c>
      <c r="R2310" s="115">
        <v>1210</v>
      </c>
      <c r="S2310" s="115" t="s">
        <v>353</v>
      </c>
      <c r="T2310" s="115">
        <v>1210</v>
      </c>
      <c r="U2310" s="115" t="s">
        <v>352</v>
      </c>
      <c r="V2310" s="115" t="s">
        <v>350</v>
      </c>
      <c r="Z2310" s="115">
        <v>0</v>
      </c>
      <c r="AA2310" s="115">
        <v>1</v>
      </c>
      <c r="AB2310" s="115">
        <v>0.17901332010123999</v>
      </c>
      <c r="AC2310" s="115">
        <v>2.6315766395830002E-2</v>
      </c>
      <c r="AD2310" s="115">
        <v>508.54594796290598</v>
      </c>
      <c r="AF2310" s="115">
        <v>-1</v>
      </c>
      <c r="AG2310" s="115">
        <v>-1</v>
      </c>
      <c r="AH2310" s="115">
        <v>-1</v>
      </c>
      <c r="AI2310" s="115">
        <v>-1</v>
      </c>
      <c r="AJ2310" s="115">
        <v>0</v>
      </c>
      <c r="AM2310" s="115" t="s">
        <v>348</v>
      </c>
      <c r="AN2310" s="115">
        <v>-1</v>
      </c>
      <c r="AQ2310" s="115">
        <v>610</v>
      </c>
      <c r="AR2310" s="115" t="s">
        <v>251</v>
      </c>
      <c r="AS2310" s="115" t="s">
        <v>363</v>
      </c>
      <c r="AT2310" s="115" t="s">
        <v>296</v>
      </c>
      <c r="AV2310" s="115">
        <v>42.823610881307701</v>
      </c>
      <c r="AW2310" s="115">
        <v>0.41244602429999999</v>
      </c>
    </row>
    <row r="2311" spans="1:49" x14ac:dyDescent="0.25">
      <c r="A2311" s="117">
        <v>230000</v>
      </c>
      <c r="B2311" s="117">
        <v>920000</v>
      </c>
      <c r="C2311" s="117">
        <v>920000</v>
      </c>
      <c r="D2311" s="115" t="s">
        <v>342</v>
      </c>
      <c r="E2311" s="115" t="s">
        <v>13</v>
      </c>
      <c r="F2311" s="115" t="s">
        <v>343</v>
      </c>
      <c r="G2311" s="115" t="s">
        <v>344</v>
      </c>
      <c r="H2311" s="115">
        <v>0.56000000000000005</v>
      </c>
      <c r="I2311" s="115">
        <v>0.48</v>
      </c>
      <c r="J2311" s="115" t="s">
        <v>350</v>
      </c>
      <c r="K2311" s="115">
        <v>4.5016284441620001E-2</v>
      </c>
      <c r="L2311" s="115">
        <v>3775.8299613858298</v>
      </c>
      <c r="M2311" s="115">
        <v>9.3930493476587191</v>
      </c>
      <c r="N2311" s="115">
        <v>1.38082066875106</v>
      </c>
      <c r="O2311" s="115">
        <v>0.42284018120841999</v>
      </c>
      <c r="P2311" s="115">
        <v>6.2159415987370001E-2</v>
      </c>
      <c r="Q2311" s="115">
        <v>169.973835544954</v>
      </c>
      <c r="R2311" s="115">
        <v>1210</v>
      </c>
      <c r="S2311" s="115" t="s">
        <v>353</v>
      </c>
      <c r="T2311" s="115">
        <v>1210</v>
      </c>
      <c r="U2311" s="115" t="s">
        <v>352</v>
      </c>
      <c r="V2311" s="115" t="s">
        <v>350</v>
      </c>
      <c r="Z2311" s="115">
        <v>0</v>
      </c>
      <c r="AA2311" s="115">
        <v>1</v>
      </c>
      <c r="AB2311" s="115">
        <v>0.42284018120841999</v>
      </c>
      <c r="AC2311" s="115">
        <v>6.2159415987370001E-2</v>
      </c>
      <c r="AD2311" s="115">
        <v>186.050306759004</v>
      </c>
      <c r="AF2311" s="115">
        <v>-1</v>
      </c>
      <c r="AG2311" s="115">
        <v>-1</v>
      </c>
      <c r="AH2311" s="115">
        <v>-1</v>
      </c>
      <c r="AI2311" s="115">
        <v>-1</v>
      </c>
      <c r="AJ2311" s="115">
        <v>0</v>
      </c>
      <c r="AM2311" s="115" t="s">
        <v>348</v>
      </c>
      <c r="AN2311" s="115">
        <v>-1</v>
      </c>
      <c r="AQ2311" s="115">
        <v>610</v>
      </c>
      <c r="AR2311" s="115" t="s">
        <v>251</v>
      </c>
      <c r="AS2311" s="115" t="s">
        <v>363</v>
      </c>
      <c r="AT2311" s="115" t="s">
        <v>296</v>
      </c>
      <c r="AV2311" s="115">
        <v>55.333639443391398</v>
      </c>
      <c r="AW2311" s="115">
        <v>0.1508923818</v>
      </c>
    </row>
    <row r="2312" spans="1:49" x14ac:dyDescent="0.25">
      <c r="A2312" s="117">
        <v>230000</v>
      </c>
      <c r="B2312" s="117">
        <v>920000</v>
      </c>
      <c r="C2312" s="117">
        <v>920000</v>
      </c>
      <c r="D2312" s="115" t="s">
        <v>342</v>
      </c>
      <c r="E2312" s="115" t="s">
        <v>13</v>
      </c>
      <c r="F2312" s="115" t="s">
        <v>343</v>
      </c>
      <c r="G2312" s="115" t="s">
        <v>344</v>
      </c>
      <c r="H2312" s="115">
        <v>0.56000000000000005</v>
      </c>
      <c r="I2312" s="115">
        <v>0.48</v>
      </c>
      <c r="J2312" s="115" t="s">
        <v>350</v>
      </c>
      <c r="K2312" s="115">
        <v>3.6163675952989999E-2</v>
      </c>
      <c r="L2312" s="115">
        <v>3775.8299613858298</v>
      </c>
      <c r="M2312" s="115">
        <v>9.3930493476587191</v>
      </c>
      <c r="N2312" s="115">
        <v>1.38082066875106</v>
      </c>
      <c r="O2312" s="115">
        <v>0.33968719281923998</v>
      </c>
      <c r="P2312" s="115">
        <v>4.9935551213910002E-2</v>
      </c>
      <c r="Q2312" s="115">
        <v>136.547891177178</v>
      </c>
      <c r="R2312" s="115">
        <v>1210</v>
      </c>
      <c r="S2312" s="115" t="s">
        <v>353</v>
      </c>
      <c r="T2312" s="115">
        <v>1210</v>
      </c>
      <c r="U2312" s="115" t="s">
        <v>352</v>
      </c>
      <c r="V2312" s="115" t="s">
        <v>350</v>
      </c>
      <c r="Z2312" s="115">
        <v>0</v>
      </c>
      <c r="AA2312" s="115">
        <v>1</v>
      </c>
      <c r="AB2312" s="115">
        <v>0.33968719281923998</v>
      </c>
      <c r="AC2312" s="115">
        <v>4.9935551213910002E-2</v>
      </c>
      <c r="AD2312" s="115">
        <v>136.547891177179</v>
      </c>
      <c r="AF2312" s="115">
        <v>-1</v>
      </c>
      <c r="AG2312" s="115">
        <v>-1</v>
      </c>
      <c r="AH2312" s="115">
        <v>-1</v>
      </c>
      <c r="AI2312" s="115">
        <v>-1</v>
      </c>
      <c r="AJ2312" s="115">
        <v>0</v>
      </c>
      <c r="AM2312" s="115" t="s">
        <v>348</v>
      </c>
      <c r="AN2312" s="115">
        <v>-1</v>
      </c>
      <c r="AQ2312" s="115">
        <v>610</v>
      </c>
      <c r="AR2312" s="115" t="s">
        <v>251</v>
      </c>
      <c r="AS2312" s="115" t="s">
        <v>363</v>
      </c>
      <c r="AT2312" s="115" t="s">
        <v>296</v>
      </c>
      <c r="AV2312" s="115">
        <v>50.875448087495599</v>
      </c>
      <c r="AW2312" s="115">
        <v>0.1107444373</v>
      </c>
    </row>
    <row r="2313" spans="1:49" x14ac:dyDescent="0.25">
      <c r="A2313" s="117">
        <v>230000</v>
      </c>
      <c r="B2313" s="117">
        <v>920000</v>
      </c>
      <c r="C2313" s="117">
        <v>920000</v>
      </c>
      <c r="D2313" s="115" t="s">
        <v>342</v>
      </c>
      <c r="E2313" s="115" t="s">
        <v>13</v>
      </c>
      <c r="F2313" s="115" t="s">
        <v>343</v>
      </c>
      <c r="G2313" s="115" t="s">
        <v>344</v>
      </c>
      <c r="H2313" s="115">
        <v>0.56000000000000005</v>
      </c>
      <c r="I2313" s="115">
        <v>0.48</v>
      </c>
      <c r="J2313" s="115" t="s">
        <v>350</v>
      </c>
      <c r="K2313" s="115">
        <v>0.14060169427618999</v>
      </c>
      <c r="L2313" s="115">
        <v>3775.8299613858298</v>
      </c>
      <c r="M2313" s="115">
        <v>9.3930493476587191</v>
      </c>
      <c r="N2313" s="115">
        <v>1.38082066875106</v>
      </c>
      <c r="O2313" s="115">
        <v>1.3206786527007299</v>
      </c>
      <c r="P2313" s="115">
        <v>0.19414572551799</v>
      </c>
      <c r="Q2313" s="115">
        <v>530.88808986967194</v>
      </c>
      <c r="R2313" s="115">
        <v>1210</v>
      </c>
      <c r="S2313" s="115" t="s">
        <v>353</v>
      </c>
      <c r="T2313" s="115">
        <v>1210</v>
      </c>
      <c r="U2313" s="115" t="s">
        <v>352</v>
      </c>
      <c r="V2313" s="115" t="s">
        <v>350</v>
      </c>
      <c r="Z2313" s="115">
        <v>0</v>
      </c>
      <c r="AA2313" s="115">
        <v>1</v>
      </c>
      <c r="AB2313" s="115">
        <v>1.3206786527007299</v>
      </c>
      <c r="AC2313" s="115">
        <v>0.19414572551799</v>
      </c>
      <c r="AD2313" s="115">
        <v>530.88808986967194</v>
      </c>
      <c r="AF2313" s="115">
        <v>-1</v>
      </c>
      <c r="AG2313" s="115">
        <v>-1</v>
      </c>
      <c r="AH2313" s="115">
        <v>-1</v>
      </c>
      <c r="AI2313" s="115">
        <v>-1</v>
      </c>
      <c r="AJ2313" s="115">
        <v>0</v>
      </c>
      <c r="AM2313" s="115" t="s">
        <v>348</v>
      </c>
      <c r="AN2313" s="115">
        <v>-1</v>
      </c>
      <c r="AQ2313" s="115">
        <v>610</v>
      </c>
      <c r="AR2313" s="115" t="s">
        <v>251</v>
      </c>
      <c r="AS2313" s="115" t="s">
        <v>363</v>
      </c>
      <c r="AT2313" s="115" t="s">
        <v>296</v>
      </c>
      <c r="AV2313" s="115">
        <v>100.43277999054099</v>
      </c>
      <c r="AW2313" s="115">
        <v>0.43056617180000001</v>
      </c>
    </row>
    <row r="2314" spans="1:49" x14ac:dyDescent="0.25">
      <c r="A2314" s="117">
        <v>230000</v>
      </c>
      <c r="B2314" s="117">
        <v>920000</v>
      </c>
      <c r="C2314" s="117">
        <v>920000</v>
      </c>
      <c r="D2314" s="115" t="s">
        <v>342</v>
      </c>
      <c r="E2314" s="115" t="s">
        <v>13</v>
      </c>
      <c r="F2314" s="115" t="s">
        <v>343</v>
      </c>
      <c r="G2314" s="115" t="s">
        <v>344</v>
      </c>
      <c r="H2314" s="115">
        <v>0.56000000000000005</v>
      </c>
      <c r="I2314" s="115">
        <v>0.48</v>
      </c>
      <c r="J2314" s="115" t="s">
        <v>350</v>
      </c>
      <c r="K2314" s="115">
        <v>3.5769525419950002E-2</v>
      </c>
      <c r="L2314" s="115">
        <v>3775.8299613858298</v>
      </c>
      <c r="M2314" s="115">
        <v>9.3930493476587191</v>
      </c>
      <c r="N2314" s="115">
        <v>1.38082066875106</v>
      </c>
      <c r="O2314" s="115">
        <v>0.33598491741191999</v>
      </c>
      <c r="P2314" s="115">
        <v>4.9391300011279997E-2</v>
      </c>
      <c r="Q2314" s="115">
        <v>135.059645785199</v>
      </c>
      <c r="R2314" s="115">
        <v>1210</v>
      </c>
      <c r="S2314" s="115" t="s">
        <v>353</v>
      </c>
      <c r="T2314" s="115">
        <v>1210</v>
      </c>
      <c r="U2314" s="115" t="s">
        <v>352</v>
      </c>
      <c r="V2314" s="115" t="s">
        <v>350</v>
      </c>
      <c r="Z2314" s="115">
        <v>0</v>
      </c>
      <c r="AA2314" s="115">
        <v>1</v>
      </c>
      <c r="AB2314" s="115">
        <v>0.33598491741191999</v>
      </c>
      <c r="AC2314" s="115">
        <v>4.9391300011279997E-2</v>
      </c>
      <c r="AD2314" s="115">
        <v>135.059645785198</v>
      </c>
      <c r="AF2314" s="115">
        <v>-1</v>
      </c>
      <c r="AG2314" s="115">
        <v>-1</v>
      </c>
      <c r="AH2314" s="115">
        <v>-1</v>
      </c>
      <c r="AI2314" s="115">
        <v>-1</v>
      </c>
      <c r="AJ2314" s="115">
        <v>0</v>
      </c>
      <c r="AM2314" s="115" t="s">
        <v>348</v>
      </c>
      <c r="AN2314" s="115">
        <v>-1</v>
      </c>
      <c r="AQ2314" s="115">
        <v>610</v>
      </c>
      <c r="AR2314" s="115" t="s">
        <v>251</v>
      </c>
      <c r="AS2314" s="115" t="s">
        <v>363</v>
      </c>
      <c r="AT2314" s="115" t="s">
        <v>296</v>
      </c>
      <c r="AV2314" s="115">
        <v>50.814633671912297</v>
      </c>
      <c r="AW2314" s="115">
        <v>0.1095374256</v>
      </c>
    </row>
    <row r="2315" spans="1:49" x14ac:dyDescent="0.25">
      <c r="A2315" s="117">
        <v>230000</v>
      </c>
      <c r="B2315" s="117">
        <v>920000</v>
      </c>
      <c r="C2315" s="117">
        <v>920000</v>
      </c>
      <c r="D2315" s="115" t="s">
        <v>342</v>
      </c>
      <c r="E2315" s="115" t="s">
        <v>13</v>
      </c>
      <c r="F2315" s="115" t="s">
        <v>343</v>
      </c>
      <c r="G2315" s="115" t="s">
        <v>344</v>
      </c>
      <c r="H2315" s="115">
        <v>0.56000000000000005</v>
      </c>
      <c r="I2315" s="115">
        <v>0.48</v>
      </c>
      <c r="J2315" s="115" t="s">
        <v>350</v>
      </c>
      <c r="K2315" s="115">
        <v>3.719576236483E-2</v>
      </c>
      <c r="L2315" s="115">
        <v>3775.8299613858298</v>
      </c>
      <c r="M2315" s="115">
        <v>9.3930493476587191</v>
      </c>
      <c r="N2315" s="115">
        <v>1.38082066875106</v>
      </c>
      <c r="O2315" s="115">
        <v>0.34938163141672002</v>
      </c>
      <c r="P2315" s="115">
        <v>5.1360677463320001E-2</v>
      </c>
      <c r="Q2315" s="115">
        <v>140.44487397374601</v>
      </c>
      <c r="R2315" s="115">
        <v>1210</v>
      </c>
      <c r="S2315" s="115" t="s">
        <v>353</v>
      </c>
      <c r="T2315" s="115">
        <v>1210</v>
      </c>
      <c r="U2315" s="115" t="s">
        <v>352</v>
      </c>
      <c r="V2315" s="115" t="s">
        <v>350</v>
      </c>
      <c r="Z2315" s="115">
        <v>0</v>
      </c>
      <c r="AA2315" s="115">
        <v>1</v>
      </c>
      <c r="AB2315" s="115">
        <v>0.34938163141672002</v>
      </c>
      <c r="AC2315" s="115">
        <v>5.1360677463320001E-2</v>
      </c>
      <c r="AD2315" s="115">
        <v>140.444873973748</v>
      </c>
      <c r="AF2315" s="115">
        <v>-1</v>
      </c>
      <c r="AG2315" s="115">
        <v>-1</v>
      </c>
      <c r="AH2315" s="115">
        <v>-1</v>
      </c>
      <c r="AI2315" s="115">
        <v>-1</v>
      </c>
      <c r="AJ2315" s="115">
        <v>0</v>
      </c>
      <c r="AM2315" s="115" t="s">
        <v>348</v>
      </c>
      <c r="AN2315" s="115">
        <v>-1</v>
      </c>
      <c r="AQ2315" s="115">
        <v>610</v>
      </c>
      <c r="AR2315" s="115" t="s">
        <v>251</v>
      </c>
      <c r="AS2315" s="115" t="s">
        <v>363</v>
      </c>
      <c r="AT2315" s="115" t="s">
        <v>296</v>
      </c>
      <c r="AV2315" s="115">
        <v>52.5459419784871</v>
      </c>
      <c r="AW2315" s="115">
        <v>0.1139050073</v>
      </c>
    </row>
    <row r="2316" spans="1:49" x14ac:dyDescent="0.25">
      <c r="A2316" s="117">
        <v>230000</v>
      </c>
      <c r="B2316" s="117">
        <v>920000</v>
      </c>
      <c r="C2316" s="117">
        <v>920000</v>
      </c>
      <c r="D2316" s="115" t="s">
        <v>342</v>
      </c>
      <c r="E2316" s="115" t="s">
        <v>13</v>
      </c>
      <c r="F2316" s="115" t="s">
        <v>343</v>
      </c>
      <c r="G2316" s="115" t="s">
        <v>344</v>
      </c>
      <c r="H2316" s="115">
        <v>0.56000000000000005</v>
      </c>
      <c r="I2316" s="115">
        <v>0.48</v>
      </c>
      <c r="J2316" s="115" t="s">
        <v>350</v>
      </c>
      <c r="K2316" s="115">
        <v>2.7584114362480001E-2</v>
      </c>
      <c r="L2316" s="115">
        <v>3775.8299613858298</v>
      </c>
      <c r="M2316" s="115">
        <v>9.3930493476587191</v>
      </c>
      <c r="N2316" s="115">
        <v>1.38082066875106</v>
      </c>
      <c r="O2316" s="115">
        <v>0.25909894741825001</v>
      </c>
      <c r="P2316" s="115">
        <v>3.8088715240899997E-2</v>
      </c>
      <c r="Q2316" s="115">
        <v>104.152925468153</v>
      </c>
      <c r="R2316" s="115">
        <v>1210</v>
      </c>
      <c r="S2316" s="115" t="s">
        <v>353</v>
      </c>
      <c r="T2316" s="115">
        <v>1210</v>
      </c>
      <c r="U2316" s="115" t="s">
        <v>352</v>
      </c>
      <c r="V2316" s="115" t="s">
        <v>350</v>
      </c>
      <c r="Z2316" s="115">
        <v>0</v>
      </c>
      <c r="AA2316" s="115">
        <v>1</v>
      </c>
      <c r="AB2316" s="115">
        <v>0.25909894741825001</v>
      </c>
      <c r="AC2316" s="115">
        <v>3.8088715240899997E-2</v>
      </c>
      <c r="AD2316" s="115">
        <v>104.152925468154</v>
      </c>
      <c r="AF2316" s="115">
        <v>-1</v>
      </c>
      <c r="AG2316" s="115">
        <v>-1</v>
      </c>
      <c r="AH2316" s="115">
        <v>-1</v>
      </c>
      <c r="AI2316" s="115">
        <v>-1</v>
      </c>
      <c r="AJ2316" s="115">
        <v>0</v>
      </c>
      <c r="AM2316" s="115" t="s">
        <v>348</v>
      </c>
      <c r="AN2316" s="115">
        <v>-1</v>
      </c>
      <c r="AQ2316" s="115">
        <v>610</v>
      </c>
      <c r="AR2316" s="115" t="s">
        <v>251</v>
      </c>
      <c r="AS2316" s="115" t="s">
        <v>363</v>
      </c>
      <c r="AT2316" s="115" t="s">
        <v>296</v>
      </c>
      <c r="AV2316" s="115">
        <v>43.800114414032699</v>
      </c>
      <c r="AW2316" s="115">
        <v>8.4471147999999996E-2</v>
      </c>
    </row>
    <row r="2317" spans="1:49" x14ac:dyDescent="0.25">
      <c r="A2317" s="117">
        <v>230000</v>
      </c>
      <c r="B2317" s="117">
        <v>920000</v>
      </c>
      <c r="C2317" s="117">
        <v>920000</v>
      </c>
      <c r="D2317" s="115" t="s">
        <v>342</v>
      </c>
      <c r="E2317" s="115" t="s">
        <v>13</v>
      </c>
      <c r="F2317" s="115" t="s">
        <v>343</v>
      </c>
      <c r="G2317" s="115" t="s">
        <v>344</v>
      </c>
      <c r="H2317" s="115">
        <v>0.56000000000000005</v>
      </c>
      <c r="I2317" s="115">
        <v>0.48</v>
      </c>
      <c r="J2317" s="115" t="s">
        <v>350</v>
      </c>
      <c r="K2317" s="115">
        <v>0.12177477499582</v>
      </c>
      <c r="L2317" s="115">
        <v>3775.8299613858298</v>
      </c>
      <c r="M2317" s="115">
        <v>9.3930493476587191</v>
      </c>
      <c r="N2317" s="115">
        <v>1.38082066875106</v>
      </c>
      <c r="O2317" s="115">
        <v>1.14383647083578</v>
      </c>
      <c r="P2317" s="115">
        <v>0.16814912624674</v>
      </c>
      <c r="Q2317" s="115">
        <v>459.80084397024001</v>
      </c>
      <c r="R2317" s="115">
        <v>1210</v>
      </c>
      <c r="S2317" s="115" t="s">
        <v>353</v>
      </c>
      <c r="T2317" s="115">
        <v>1210</v>
      </c>
      <c r="U2317" s="115" t="s">
        <v>352</v>
      </c>
      <c r="V2317" s="115" t="s">
        <v>350</v>
      </c>
      <c r="Z2317" s="115">
        <v>0</v>
      </c>
      <c r="AA2317" s="115">
        <v>1</v>
      </c>
      <c r="AB2317" s="115">
        <v>1.14383647083578</v>
      </c>
      <c r="AC2317" s="115">
        <v>0.16814912624674</v>
      </c>
      <c r="AD2317" s="115">
        <v>459.80084397024001</v>
      </c>
      <c r="AF2317" s="115">
        <v>-1</v>
      </c>
      <c r="AG2317" s="115">
        <v>-1</v>
      </c>
      <c r="AH2317" s="115">
        <v>-1</v>
      </c>
      <c r="AI2317" s="115">
        <v>-1</v>
      </c>
      <c r="AJ2317" s="115">
        <v>0</v>
      </c>
      <c r="AM2317" s="115" t="s">
        <v>348</v>
      </c>
      <c r="AN2317" s="115">
        <v>-1</v>
      </c>
      <c r="AQ2317" s="115">
        <v>610</v>
      </c>
      <c r="AR2317" s="115" t="s">
        <v>251</v>
      </c>
      <c r="AS2317" s="115" t="s">
        <v>363</v>
      </c>
      <c r="AT2317" s="115" t="s">
        <v>296</v>
      </c>
      <c r="AV2317" s="115">
        <v>97.435706045398405</v>
      </c>
      <c r="AW2317" s="115">
        <v>0.3729122822</v>
      </c>
    </row>
    <row r="2318" spans="1:49" x14ac:dyDescent="0.25">
      <c r="A2318" s="117">
        <v>230000</v>
      </c>
      <c r="B2318" s="117">
        <v>920000</v>
      </c>
      <c r="C2318" s="117">
        <v>920000</v>
      </c>
      <c r="D2318" s="115" t="s">
        <v>342</v>
      </c>
      <c r="E2318" s="115" t="s">
        <v>13</v>
      </c>
      <c r="F2318" s="115" t="s">
        <v>343</v>
      </c>
      <c r="G2318" s="115" t="s">
        <v>344</v>
      </c>
      <c r="H2318" s="115">
        <v>0.56000000000000005</v>
      </c>
      <c r="I2318" s="115">
        <v>0.48</v>
      </c>
      <c r="J2318" s="115" t="s">
        <v>350</v>
      </c>
      <c r="K2318" s="115">
        <v>2.7692178166120001E-2</v>
      </c>
      <c r="L2318" s="115">
        <v>3775.8299613858298</v>
      </c>
      <c r="M2318" s="115">
        <v>9.3930493476587191</v>
      </c>
      <c r="N2318" s="115">
        <v>1.38082066875106</v>
      </c>
      <c r="O2318" s="115">
        <v>0.26011399605856</v>
      </c>
      <c r="P2318" s="115">
        <v>3.8237931974520002E-2</v>
      </c>
      <c r="Q2318" s="115">
        <v>104.56095601568499</v>
      </c>
      <c r="R2318" s="115">
        <v>1210</v>
      </c>
      <c r="S2318" s="115" t="s">
        <v>353</v>
      </c>
      <c r="T2318" s="115">
        <v>1210</v>
      </c>
      <c r="U2318" s="115" t="s">
        <v>352</v>
      </c>
      <c r="V2318" s="115" t="s">
        <v>350</v>
      </c>
      <c r="Z2318" s="115">
        <v>0</v>
      </c>
      <c r="AA2318" s="115">
        <v>1</v>
      </c>
      <c r="AB2318" s="115">
        <v>0.26011399605856</v>
      </c>
      <c r="AC2318" s="115">
        <v>3.8237931974520002E-2</v>
      </c>
      <c r="AD2318" s="115">
        <v>104.560956015683</v>
      </c>
      <c r="AF2318" s="115">
        <v>-1</v>
      </c>
      <c r="AG2318" s="115">
        <v>-1</v>
      </c>
      <c r="AH2318" s="115">
        <v>-1</v>
      </c>
      <c r="AI2318" s="115">
        <v>-1</v>
      </c>
      <c r="AJ2318" s="115">
        <v>0</v>
      </c>
      <c r="AM2318" s="115" t="s">
        <v>348</v>
      </c>
      <c r="AN2318" s="115">
        <v>-1</v>
      </c>
      <c r="AQ2318" s="115">
        <v>610</v>
      </c>
      <c r="AR2318" s="115" t="s">
        <v>251</v>
      </c>
      <c r="AS2318" s="115" t="s">
        <v>363</v>
      </c>
      <c r="AT2318" s="115" t="s">
        <v>296</v>
      </c>
      <c r="AV2318" s="115">
        <v>44.792578439165801</v>
      </c>
      <c r="AW2318" s="115">
        <v>8.4802073000000006E-2</v>
      </c>
    </row>
    <row r="2319" spans="1:49" x14ac:dyDescent="0.25">
      <c r="A2319" s="117">
        <v>230000</v>
      </c>
      <c r="B2319" s="117">
        <v>920000</v>
      </c>
      <c r="C2319" s="117">
        <v>920000</v>
      </c>
      <c r="D2319" s="115" t="s">
        <v>342</v>
      </c>
      <c r="E2319" s="115" t="s">
        <v>13</v>
      </c>
      <c r="F2319" s="115" t="s">
        <v>343</v>
      </c>
      <c r="G2319" s="115" t="s">
        <v>344</v>
      </c>
      <c r="H2319" s="115">
        <v>0.56000000000000005</v>
      </c>
      <c r="I2319" s="115">
        <v>0.48</v>
      </c>
      <c r="J2319" s="115" t="s">
        <v>350</v>
      </c>
      <c r="K2319" s="115">
        <v>0.22714540401346001</v>
      </c>
      <c r="L2319" s="115">
        <v>3775.8299613858298</v>
      </c>
      <c r="M2319" s="115">
        <v>9.3930493476587191</v>
      </c>
      <c r="N2319" s="115">
        <v>1.38082066875106</v>
      </c>
      <c r="O2319" s="115">
        <v>2.1335879889923102</v>
      </c>
      <c r="P2319" s="115">
        <v>0.31364706867358999</v>
      </c>
      <c r="Q2319" s="115">
        <v>857.66242206511697</v>
      </c>
      <c r="R2319" s="115">
        <v>1210</v>
      </c>
      <c r="S2319" s="115" t="s">
        <v>353</v>
      </c>
      <c r="T2319" s="115">
        <v>1210</v>
      </c>
      <c r="U2319" s="115" t="s">
        <v>352</v>
      </c>
      <c r="V2319" s="115" t="s">
        <v>350</v>
      </c>
      <c r="Z2319" s="115">
        <v>0</v>
      </c>
      <c r="AA2319" s="115">
        <v>1</v>
      </c>
      <c r="AB2319" s="115">
        <v>2.1335879889923102</v>
      </c>
      <c r="AC2319" s="115">
        <v>0.31364706867358999</v>
      </c>
      <c r="AD2319" s="115">
        <v>857.66242206511697</v>
      </c>
      <c r="AF2319" s="115">
        <v>-1</v>
      </c>
      <c r="AG2319" s="115">
        <v>-1</v>
      </c>
      <c r="AH2319" s="115">
        <v>-1</v>
      </c>
      <c r="AI2319" s="115">
        <v>-1</v>
      </c>
      <c r="AJ2319" s="115">
        <v>0</v>
      </c>
      <c r="AM2319" s="115" t="s">
        <v>348</v>
      </c>
      <c r="AN2319" s="115">
        <v>-1</v>
      </c>
      <c r="AQ2319" s="115">
        <v>610</v>
      </c>
      <c r="AR2319" s="115" t="s">
        <v>251</v>
      </c>
      <c r="AS2319" s="115" t="s">
        <v>363</v>
      </c>
      <c r="AT2319" s="115" t="s">
        <v>296</v>
      </c>
      <c r="AV2319" s="115">
        <v>136.735022326131</v>
      </c>
      <c r="AW2319" s="115">
        <v>0.69558996110000004</v>
      </c>
    </row>
    <row r="2320" spans="1:49" x14ac:dyDescent="0.25">
      <c r="A2320" s="117">
        <v>230000</v>
      </c>
      <c r="B2320" s="117">
        <v>920000</v>
      </c>
      <c r="C2320" s="117">
        <v>920000</v>
      </c>
      <c r="D2320" s="115" t="s">
        <v>342</v>
      </c>
      <c r="E2320" s="115" t="s">
        <v>13</v>
      </c>
      <c r="F2320" s="115" t="s">
        <v>343</v>
      </c>
      <c r="G2320" s="115" t="s">
        <v>344</v>
      </c>
      <c r="H2320" s="115">
        <v>0.56000000000000005</v>
      </c>
      <c r="I2320" s="115">
        <v>0.48</v>
      </c>
      <c r="J2320" s="115" t="s">
        <v>350</v>
      </c>
      <c r="K2320" s="115">
        <v>3.3174763260300001E-3</v>
      </c>
      <c r="L2320" s="115">
        <v>3779.3202366353198</v>
      </c>
      <c r="M2320" s="115">
        <v>9.4011574711842592</v>
      </c>
      <c r="N2320" s="115">
        <v>1.38199303788369</v>
      </c>
      <c r="O2320" s="115">
        <v>3.1188117347940001E-2</v>
      </c>
      <c r="P2320" s="115">
        <v>4.5847291859100001E-3</v>
      </c>
      <c r="Q2320" s="115">
        <v>12.537805413527501</v>
      </c>
      <c r="R2320" s="115">
        <v>1200</v>
      </c>
      <c r="S2320" s="115" t="s">
        <v>351</v>
      </c>
      <c r="T2320" s="115">
        <v>1200</v>
      </c>
      <c r="U2320" s="115" t="s">
        <v>352</v>
      </c>
      <c r="V2320" s="115" t="s">
        <v>350</v>
      </c>
      <c r="Z2320" s="115">
        <v>0</v>
      </c>
      <c r="AA2320" s="115">
        <v>1</v>
      </c>
      <c r="AB2320" s="115">
        <v>3.1188117347940001E-2</v>
      </c>
      <c r="AC2320" s="115">
        <v>4.5847291859100001E-3</v>
      </c>
      <c r="AD2320" s="115">
        <v>12.5378054135269</v>
      </c>
      <c r="AF2320" s="115">
        <v>-1</v>
      </c>
      <c r="AG2320" s="115">
        <v>-1</v>
      </c>
      <c r="AH2320" s="115">
        <v>-1</v>
      </c>
      <c r="AI2320" s="115">
        <v>-1</v>
      </c>
      <c r="AJ2320" s="115">
        <v>0</v>
      </c>
      <c r="AM2320" s="115" t="s">
        <v>348</v>
      </c>
      <c r="AN2320" s="115">
        <v>-1</v>
      </c>
      <c r="AQ2320" s="115">
        <v>610</v>
      </c>
      <c r="AR2320" s="115" t="s">
        <v>251</v>
      </c>
      <c r="AS2320" s="115" t="s">
        <v>363</v>
      </c>
      <c r="AT2320" s="115" t="s">
        <v>296</v>
      </c>
      <c r="AV2320" s="115">
        <v>19.0484119699417</v>
      </c>
      <c r="AW2320" s="115">
        <v>1.0168536400000001E-2</v>
      </c>
    </row>
    <row r="2321" spans="1:49" x14ac:dyDescent="0.25">
      <c r="A2321" s="117">
        <v>230000</v>
      </c>
      <c r="B2321" s="117">
        <v>920000</v>
      </c>
      <c r="C2321" s="117">
        <v>920000</v>
      </c>
      <c r="D2321" s="115" t="s">
        <v>342</v>
      </c>
      <c r="E2321" s="115" t="s">
        <v>13</v>
      </c>
      <c r="F2321" s="115" t="s">
        <v>343</v>
      </c>
      <c r="G2321" s="115" t="s">
        <v>344</v>
      </c>
      <c r="H2321" s="115">
        <v>0.56000000000000005</v>
      </c>
      <c r="I2321" s="115">
        <v>0.48</v>
      </c>
      <c r="J2321" s="115" t="s">
        <v>364</v>
      </c>
      <c r="K2321" s="115">
        <v>4.4185031106320001E-2</v>
      </c>
      <c r="L2321" s="115">
        <v>3779.3202366353198</v>
      </c>
      <c r="M2321" s="115">
        <v>9.4011574711842592</v>
      </c>
      <c r="N2321" s="115">
        <v>1.38199303788369</v>
      </c>
      <c r="O2321" s="115">
        <v>0.41539043529969999</v>
      </c>
      <c r="P2321" s="115">
        <v>6.1063405367609999E-2</v>
      </c>
      <c r="Q2321" s="115">
        <v>166.98938221648399</v>
      </c>
      <c r="R2321" s="115">
        <v>1200</v>
      </c>
      <c r="S2321" s="115" t="s">
        <v>351</v>
      </c>
      <c r="T2321" s="115">
        <v>1200</v>
      </c>
      <c r="U2321" s="115" t="s">
        <v>365</v>
      </c>
      <c r="V2321" s="115" t="s">
        <v>364</v>
      </c>
      <c r="Z2321" s="115">
        <v>0</v>
      </c>
      <c r="AA2321" s="115">
        <v>1</v>
      </c>
      <c r="AB2321" s="115">
        <v>0.41539043529969999</v>
      </c>
      <c r="AC2321" s="115">
        <v>6.1063405367609999E-2</v>
      </c>
      <c r="AD2321" s="115">
        <v>166.98938221648299</v>
      </c>
      <c r="AF2321" s="115">
        <v>-1</v>
      </c>
      <c r="AG2321" s="115">
        <v>-1</v>
      </c>
      <c r="AH2321" s="115">
        <v>-1</v>
      </c>
      <c r="AI2321" s="115">
        <v>-1</v>
      </c>
      <c r="AJ2321" s="115">
        <v>0</v>
      </c>
      <c r="AM2321" s="115" t="s">
        <v>348</v>
      </c>
      <c r="AN2321" s="115">
        <v>-1</v>
      </c>
      <c r="AQ2321" s="115">
        <v>610</v>
      </c>
      <c r="AR2321" s="115" t="s">
        <v>251</v>
      </c>
      <c r="AS2321" s="115" t="s">
        <v>363</v>
      </c>
      <c r="AT2321" s="115" t="s">
        <v>296</v>
      </c>
      <c r="AV2321" s="115">
        <v>60.462762894820401</v>
      </c>
      <c r="AW2321" s="115">
        <v>0.13543340000000001</v>
      </c>
    </row>
    <row r="2322" spans="1:49" x14ac:dyDescent="0.25">
      <c r="A2322" s="117">
        <v>230000</v>
      </c>
      <c r="B2322" s="117">
        <v>920000</v>
      </c>
      <c r="C2322" s="117">
        <v>920000</v>
      </c>
      <c r="D2322" s="115" t="s">
        <v>342</v>
      </c>
      <c r="E2322" s="115" t="s">
        <v>13</v>
      </c>
      <c r="F2322" s="115" t="s">
        <v>343</v>
      </c>
      <c r="G2322" s="115" t="s">
        <v>344</v>
      </c>
      <c r="H2322" s="115">
        <v>0.56000000000000005</v>
      </c>
      <c r="I2322" s="115">
        <v>0.48</v>
      </c>
      <c r="J2322" s="115" t="s">
        <v>350</v>
      </c>
      <c r="K2322" s="115">
        <v>1.3881376955700001E-2</v>
      </c>
      <c r="L2322" s="115">
        <v>3779.3202366353198</v>
      </c>
      <c r="M2322" s="115">
        <v>9.4011574711842592</v>
      </c>
      <c r="N2322" s="115">
        <v>1.38199303788369</v>
      </c>
      <c r="O2322" s="115">
        <v>0.13050101067745001</v>
      </c>
      <c r="P2322" s="115">
        <v>1.9183966309020001E-2</v>
      </c>
      <c r="Q2322" s="115">
        <v>52.462168841059203</v>
      </c>
      <c r="R2322" s="115">
        <v>1210</v>
      </c>
      <c r="S2322" s="115" t="s">
        <v>353</v>
      </c>
      <c r="T2322" s="115">
        <v>1210</v>
      </c>
      <c r="U2322" s="115" t="s">
        <v>352</v>
      </c>
      <c r="V2322" s="115" t="s">
        <v>350</v>
      </c>
      <c r="Z2322" s="115">
        <v>0</v>
      </c>
      <c r="AA2322" s="115">
        <v>1</v>
      </c>
      <c r="AB2322" s="115">
        <v>0.13050101067745001</v>
      </c>
      <c r="AC2322" s="115">
        <v>1.9183966309020001E-2</v>
      </c>
      <c r="AD2322" s="115">
        <v>52.462168841057697</v>
      </c>
      <c r="AF2322" s="115">
        <v>-1</v>
      </c>
      <c r="AG2322" s="115">
        <v>-1</v>
      </c>
      <c r="AH2322" s="115">
        <v>-1</v>
      </c>
      <c r="AI2322" s="115">
        <v>-1</v>
      </c>
      <c r="AJ2322" s="115">
        <v>0</v>
      </c>
      <c r="AM2322" s="115" t="s">
        <v>348</v>
      </c>
      <c r="AN2322" s="115">
        <v>-1</v>
      </c>
      <c r="AQ2322" s="115">
        <v>610</v>
      </c>
      <c r="AR2322" s="115" t="s">
        <v>251</v>
      </c>
      <c r="AS2322" s="115" t="s">
        <v>363</v>
      </c>
      <c r="AT2322" s="115" t="s">
        <v>296</v>
      </c>
      <c r="AV2322" s="115">
        <v>34.462390119416703</v>
      </c>
      <c r="AW2322" s="115">
        <v>4.25483932E-2</v>
      </c>
    </row>
    <row r="2323" spans="1:49" x14ac:dyDescent="0.25">
      <c r="A2323" s="117">
        <v>230000</v>
      </c>
      <c r="B2323" s="117">
        <v>920000</v>
      </c>
      <c r="C2323" s="117">
        <v>920000</v>
      </c>
      <c r="D2323" s="115" t="s">
        <v>342</v>
      </c>
      <c r="E2323" s="115" t="s">
        <v>13</v>
      </c>
      <c r="F2323" s="115" t="s">
        <v>343</v>
      </c>
      <c r="G2323" s="115" t="s">
        <v>344</v>
      </c>
      <c r="H2323" s="115">
        <v>0.56000000000000005</v>
      </c>
      <c r="I2323" s="115">
        <v>0.48</v>
      </c>
      <c r="J2323" s="115" t="s">
        <v>350</v>
      </c>
      <c r="K2323" s="115">
        <v>2.324299972679E-2</v>
      </c>
      <c r="L2323" s="115">
        <v>3779.3202366353198</v>
      </c>
      <c r="M2323" s="115">
        <v>9.4011574711842592</v>
      </c>
      <c r="N2323" s="115">
        <v>1.38199303788369</v>
      </c>
      <c r="O2323" s="115">
        <v>0.21851110053427</v>
      </c>
      <c r="P2323" s="115">
        <v>3.212166380196E-2</v>
      </c>
      <c r="Q2323" s="115">
        <v>87.842739227578207</v>
      </c>
      <c r="R2323" s="115">
        <v>1210</v>
      </c>
      <c r="S2323" s="115" t="s">
        <v>353</v>
      </c>
      <c r="T2323" s="115">
        <v>1210</v>
      </c>
      <c r="U2323" s="115" t="s">
        <v>352</v>
      </c>
      <c r="V2323" s="115" t="s">
        <v>350</v>
      </c>
      <c r="Z2323" s="115">
        <v>0</v>
      </c>
      <c r="AA2323" s="115">
        <v>1</v>
      </c>
      <c r="AB2323" s="115">
        <v>0.21851110053427</v>
      </c>
      <c r="AC2323" s="115">
        <v>3.212166380196E-2</v>
      </c>
      <c r="AD2323" s="115">
        <v>87.842739227576999</v>
      </c>
      <c r="AF2323" s="115">
        <v>-1</v>
      </c>
      <c r="AG2323" s="115">
        <v>-1</v>
      </c>
      <c r="AH2323" s="115">
        <v>-1</v>
      </c>
      <c r="AI2323" s="115">
        <v>-1</v>
      </c>
      <c r="AJ2323" s="115">
        <v>0</v>
      </c>
      <c r="AM2323" s="115" t="s">
        <v>348</v>
      </c>
      <c r="AN2323" s="115">
        <v>-1</v>
      </c>
      <c r="AQ2323" s="115">
        <v>610</v>
      </c>
      <c r="AR2323" s="115" t="s">
        <v>251</v>
      </c>
      <c r="AS2323" s="115" t="s">
        <v>363</v>
      </c>
      <c r="AT2323" s="115" t="s">
        <v>296</v>
      </c>
      <c r="AV2323" s="115">
        <v>39.923682150694198</v>
      </c>
      <c r="AW2323" s="115">
        <v>7.1243097500000005E-2</v>
      </c>
    </row>
    <row r="2324" spans="1:49" x14ac:dyDescent="0.25">
      <c r="A2324" s="117">
        <v>230000</v>
      </c>
      <c r="B2324" s="117">
        <v>920000</v>
      </c>
      <c r="C2324" s="117">
        <v>920000</v>
      </c>
      <c r="D2324" s="115" t="s">
        <v>342</v>
      </c>
      <c r="E2324" s="115" t="s">
        <v>13</v>
      </c>
      <c r="F2324" s="115" t="s">
        <v>343</v>
      </c>
      <c r="G2324" s="115" t="s">
        <v>344</v>
      </c>
      <c r="H2324" s="115">
        <v>0.56000000000000005</v>
      </c>
      <c r="I2324" s="115">
        <v>0.48</v>
      </c>
      <c r="J2324" s="115" t="s">
        <v>350</v>
      </c>
      <c r="K2324" s="115">
        <v>0.24320354942851</v>
      </c>
      <c r="L2324" s="115">
        <v>3779.3202366353198</v>
      </c>
      <c r="M2324" s="115">
        <v>9.4011574711842592</v>
      </c>
      <c r="N2324" s="115">
        <v>1.38199303788369</v>
      </c>
      <c r="O2324" s="115">
        <v>2.2863948657283801</v>
      </c>
      <c r="P2324" s="115">
        <v>0.33610561209880002</v>
      </c>
      <c r="Q2324" s="115">
        <v>919.14409597671602</v>
      </c>
      <c r="R2324" s="115">
        <v>1210</v>
      </c>
      <c r="S2324" s="115" t="s">
        <v>353</v>
      </c>
      <c r="T2324" s="115">
        <v>1210</v>
      </c>
      <c r="U2324" s="115" t="s">
        <v>352</v>
      </c>
      <c r="V2324" s="115" t="s">
        <v>350</v>
      </c>
      <c r="Z2324" s="115">
        <v>0</v>
      </c>
      <c r="AA2324" s="115">
        <v>1</v>
      </c>
      <c r="AB2324" s="115">
        <v>2.2863948657283801</v>
      </c>
      <c r="AC2324" s="115">
        <v>0.33610561209880002</v>
      </c>
      <c r="AD2324" s="115">
        <v>919.14409597671204</v>
      </c>
      <c r="AF2324" s="115">
        <v>-1</v>
      </c>
      <c r="AG2324" s="115">
        <v>-1</v>
      </c>
      <c r="AH2324" s="115">
        <v>-1</v>
      </c>
      <c r="AI2324" s="115">
        <v>-1</v>
      </c>
      <c r="AJ2324" s="115">
        <v>0</v>
      </c>
      <c r="AM2324" s="115" t="s">
        <v>348</v>
      </c>
      <c r="AN2324" s="115">
        <v>-1</v>
      </c>
      <c r="AQ2324" s="115">
        <v>610</v>
      </c>
      <c r="AR2324" s="115" t="s">
        <v>251</v>
      </c>
      <c r="AS2324" s="115" t="s">
        <v>363</v>
      </c>
      <c r="AT2324" s="115" t="s">
        <v>296</v>
      </c>
      <c r="AV2324" s="115">
        <v>120.76400365605799</v>
      </c>
      <c r="AW2324" s="115">
        <v>0.74545344359999999</v>
      </c>
    </row>
    <row r="2325" spans="1:49" x14ac:dyDescent="0.25">
      <c r="A2325" s="117">
        <v>230000</v>
      </c>
      <c r="B2325" s="117">
        <v>920000</v>
      </c>
      <c r="C2325" s="117">
        <v>920000</v>
      </c>
      <c r="D2325" s="115" t="s">
        <v>342</v>
      </c>
      <c r="E2325" s="115" t="s">
        <v>13</v>
      </c>
      <c r="F2325" s="115" t="s">
        <v>343</v>
      </c>
      <c r="G2325" s="115" t="s">
        <v>344</v>
      </c>
      <c r="H2325" s="115">
        <v>0.56000000000000005</v>
      </c>
      <c r="I2325" s="115">
        <v>0.48</v>
      </c>
      <c r="J2325" s="115" t="s">
        <v>364</v>
      </c>
      <c r="K2325" s="115">
        <v>5.6689197637160002E-2</v>
      </c>
      <c r="L2325" s="115">
        <v>3779.3202366353198</v>
      </c>
      <c r="M2325" s="115">
        <v>9.4011574711842592</v>
      </c>
      <c r="N2325" s="115">
        <v>1.38199303788369</v>
      </c>
      <c r="O2325" s="115">
        <v>0.53294407390205001</v>
      </c>
      <c r="P2325" s="115">
        <v>7.8344076457770001E-2</v>
      </c>
      <c r="Q2325" s="115">
        <v>214.246631828749</v>
      </c>
      <c r="R2325" s="115">
        <v>1210</v>
      </c>
      <c r="S2325" s="115" t="s">
        <v>353</v>
      </c>
      <c r="T2325" s="115">
        <v>1210</v>
      </c>
      <c r="U2325" s="115" t="s">
        <v>365</v>
      </c>
      <c r="V2325" s="115" t="s">
        <v>364</v>
      </c>
      <c r="Z2325" s="115">
        <v>0</v>
      </c>
      <c r="AA2325" s="115">
        <v>1</v>
      </c>
      <c r="AB2325" s="115">
        <v>0.53294407390205001</v>
      </c>
      <c r="AC2325" s="115">
        <v>7.8344076457770001E-2</v>
      </c>
      <c r="AD2325" s="115">
        <v>214.24663182874801</v>
      </c>
      <c r="AF2325" s="115">
        <v>-1</v>
      </c>
      <c r="AG2325" s="115">
        <v>-1</v>
      </c>
      <c r="AH2325" s="115">
        <v>-1</v>
      </c>
      <c r="AI2325" s="115">
        <v>-1</v>
      </c>
      <c r="AJ2325" s="115">
        <v>0</v>
      </c>
      <c r="AM2325" s="115" t="s">
        <v>348</v>
      </c>
      <c r="AN2325" s="115">
        <v>-1</v>
      </c>
      <c r="AQ2325" s="115">
        <v>610</v>
      </c>
      <c r="AR2325" s="115" t="s">
        <v>251</v>
      </c>
      <c r="AS2325" s="115" t="s">
        <v>363</v>
      </c>
      <c r="AT2325" s="115" t="s">
        <v>296</v>
      </c>
      <c r="AV2325" s="115">
        <v>68.456991353438099</v>
      </c>
      <c r="AW2325" s="115">
        <v>0.1737604475</v>
      </c>
    </row>
    <row r="2326" spans="1:49" x14ac:dyDescent="0.25">
      <c r="A2326" s="117">
        <v>230000</v>
      </c>
      <c r="B2326" s="117">
        <v>920000</v>
      </c>
      <c r="C2326" s="117">
        <v>920000</v>
      </c>
      <c r="D2326" s="115" t="s">
        <v>342</v>
      </c>
      <c r="E2326" s="115" t="s">
        <v>13</v>
      </c>
      <c r="F2326" s="115" t="s">
        <v>343</v>
      </c>
      <c r="G2326" s="115" t="s">
        <v>344</v>
      </c>
      <c r="H2326" s="115">
        <v>0.56000000000000005</v>
      </c>
      <c r="I2326" s="115">
        <v>0.48</v>
      </c>
      <c r="J2326" s="115" t="s">
        <v>350</v>
      </c>
      <c r="K2326" s="115">
        <v>8.9786975852459996E-2</v>
      </c>
      <c r="L2326" s="115">
        <v>3779.3202366353198</v>
      </c>
      <c r="M2326" s="115">
        <v>9.4011574711842592</v>
      </c>
      <c r="N2326" s="115">
        <v>1.38199303788369</v>
      </c>
      <c r="O2326" s="115">
        <v>0.84410149885046004</v>
      </c>
      <c r="P2326" s="115">
        <v>0.12408497552074001</v>
      </c>
      <c r="Q2326" s="115">
        <v>339.33373482551599</v>
      </c>
      <c r="R2326" s="115">
        <v>1210</v>
      </c>
      <c r="S2326" s="115" t="s">
        <v>353</v>
      </c>
      <c r="T2326" s="115">
        <v>1210</v>
      </c>
      <c r="U2326" s="115" t="s">
        <v>352</v>
      </c>
      <c r="V2326" s="115" t="s">
        <v>350</v>
      </c>
      <c r="Z2326" s="115">
        <v>0</v>
      </c>
      <c r="AA2326" s="115">
        <v>1</v>
      </c>
      <c r="AB2326" s="115">
        <v>0.84410149885046004</v>
      </c>
      <c r="AC2326" s="115">
        <v>0.12408497552074001</v>
      </c>
      <c r="AD2326" s="115">
        <v>339.33373482551502</v>
      </c>
      <c r="AF2326" s="115">
        <v>-1</v>
      </c>
      <c r="AG2326" s="115">
        <v>-1</v>
      </c>
      <c r="AH2326" s="115">
        <v>-1</v>
      </c>
      <c r="AI2326" s="115">
        <v>-1</v>
      </c>
      <c r="AJ2326" s="115">
        <v>0</v>
      </c>
      <c r="AM2326" s="115" t="s">
        <v>348</v>
      </c>
      <c r="AN2326" s="115">
        <v>-1</v>
      </c>
      <c r="AQ2326" s="115">
        <v>610</v>
      </c>
      <c r="AR2326" s="115" t="s">
        <v>251</v>
      </c>
      <c r="AS2326" s="115" t="s">
        <v>363</v>
      </c>
      <c r="AT2326" s="115" t="s">
        <v>296</v>
      </c>
      <c r="AV2326" s="115">
        <v>79.085943678640604</v>
      </c>
      <c r="AW2326" s="115">
        <v>0.27520984170000001</v>
      </c>
    </row>
    <row r="2327" spans="1:49" x14ac:dyDescent="0.25">
      <c r="A2327" s="117">
        <v>230000</v>
      </c>
      <c r="B2327" s="117">
        <v>920000</v>
      </c>
      <c r="C2327" s="117">
        <v>920000</v>
      </c>
      <c r="D2327" s="115" t="s">
        <v>342</v>
      </c>
      <c r="E2327" s="115" t="s">
        <v>13</v>
      </c>
      <c r="F2327" s="115" t="s">
        <v>343</v>
      </c>
      <c r="G2327" s="115" t="s">
        <v>344</v>
      </c>
      <c r="H2327" s="115">
        <v>0.56000000000000005</v>
      </c>
      <c r="I2327" s="115">
        <v>0.48</v>
      </c>
      <c r="J2327" s="115" t="s">
        <v>364</v>
      </c>
      <c r="K2327" s="115">
        <v>0.1434568466119</v>
      </c>
      <c r="L2327" s="115">
        <v>3779.3202366353198</v>
      </c>
      <c r="M2327" s="115">
        <v>9.4011574711842592</v>
      </c>
      <c r="N2327" s="115">
        <v>1.38199303788369</v>
      </c>
      <c r="O2327" s="115">
        <v>1.34866040531808</v>
      </c>
      <c r="P2327" s="115">
        <v>0.19825636325439999</v>
      </c>
      <c r="Q2327" s="115">
        <v>542.16936348427805</v>
      </c>
      <c r="R2327" s="115">
        <v>1210</v>
      </c>
      <c r="S2327" s="115" t="s">
        <v>353</v>
      </c>
      <c r="T2327" s="115">
        <v>1210</v>
      </c>
      <c r="U2327" s="115" t="s">
        <v>365</v>
      </c>
      <c r="V2327" s="115" t="s">
        <v>364</v>
      </c>
      <c r="Z2327" s="115">
        <v>0</v>
      </c>
      <c r="AA2327" s="115">
        <v>1</v>
      </c>
      <c r="AB2327" s="115">
        <v>1.34866040531808</v>
      </c>
      <c r="AC2327" s="115">
        <v>0.19825636325439999</v>
      </c>
      <c r="AD2327" s="115">
        <v>542.16936348427805</v>
      </c>
      <c r="AF2327" s="115">
        <v>-1</v>
      </c>
      <c r="AG2327" s="115">
        <v>-1</v>
      </c>
      <c r="AH2327" s="115">
        <v>-1</v>
      </c>
      <c r="AI2327" s="115">
        <v>-1</v>
      </c>
      <c r="AJ2327" s="115">
        <v>0</v>
      </c>
      <c r="AM2327" s="115" t="s">
        <v>348</v>
      </c>
      <c r="AN2327" s="115">
        <v>-1</v>
      </c>
      <c r="AQ2327" s="115">
        <v>610</v>
      </c>
      <c r="AR2327" s="115" t="s">
        <v>251</v>
      </c>
      <c r="AS2327" s="115" t="s">
        <v>363</v>
      </c>
      <c r="AT2327" s="115" t="s">
        <v>296</v>
      </c>
      <c r="AV2327" s="115">
        <v>101.422643627545</v>
      </c>
      <c r="AW2327" s="115">
        <v>0.43971562330000002</v>
      </c>
    </row>
    <row r="2328" spans="1:49" x14ac:dyDescent="0.25">
      <c r="A2328" s="117">
        <v>230000</v>
      </c>
      <c r="B2328" s="117">
        <v>920000</v>
      </c>
      <c r="C2328" s="117">
        <v>920000</v>
      </c>
      <c r="D2328" s="115" t="s">
        <v>342</v>
      </c>
      <c r="E2328" s="115" t="s">
        <v>13</v>
      </c>
      <c r="F2328" s="115" t="s">
        <v>343</v>
      </c>
      <c r="G2328" s="115" t="s">
        <v>344</v>
      </c>
      <c r="H2328" s="115">
        <v>0.56000000000000005</v>
      </c>
      <c r="I2328" s="115">
        <v>0.48</v>
      </c>
      <c r="J2328" s="115" t="s">
        <v>350</v>
      </c>
      <c r="K2328" s="115">
        <v>5.508358102284E-2</v>
      </c>
      <c r="L2328" s="115">
        <v>3766.8241114796101</v>
      </c>
      <c r="M2328" s="115">
        <v>9.3719911905896307</v>
      </c>
      <c r="N2328" s="115">
        <v>1.37777083398597</v>
      </c>
      <c r="O2328" s="115">
        <v>0.51624283609225996</v>
      </c>
      <c r="P2328" s="115">
        <v>7.589255136478E-2</v>
      </c>
      <c r="Q2328" s="115">
        <v>207.490161143504</v>
      </c>
      <c r="R2328" s="115">
        <v>1200</v>
      </c>
      <c r="S2328" s="115" t="s">
        <v>351</v>
      </c>
      <c r="T2328" s="115">
        <v>1200</v>
      </c>
      <c r="U2328" s="115" t="s">
        <v>352</v>
      </c>
      <c r="V2328" s="115" t="s">
        <v>350</v>
      </c>
      <c r="Z2328" s="115">
        <v>0</v>
      </c>
      <c r="AA2328" s="115">
        <v>1</v>
      </c>
      <c r="AB2328" s="115">
        <v>0.51624283609225996</v>
      </c>
      <c r="AC2328" s="115">
        <v>7.589255136478E-2</v>
      </c>
      <c r="AD2328" s="115">
        <v>207.49016114350201</v>
      </c>
      <c r="AF2328" s="115">
        <v>-1</v>
      </c>
      <c r="AG2328" s="115">
        <v>-1</v>
      </c>
      <c r="AH2328" s="115">
        <v>-1</v>
      </c>
      <c r="AI2328" s="115">
        <v>-1</v>
      </c>
      <c r="AJ2328" s="115">
        <v>0</v>
      </c>
      <c r="AM2328" s="115" t="s">
        <v>348</v>
      </c>
      <c r="AN2328" s="115">
        <v>-1</v>
      </c>
      <c r="AQ2328" s="115">
        <v>610</v>
      </c>
      <c r="AR2328" s="115" t="s">
        <v>251</v>
      </c>
      <c r="AS2328" s="115" t="s">
        <v>363</v>
      </c>
      <c r="AT2328" s="115" t="s">
        <v>296</v>
      </c>
      <c r="AV2328" s="115">
        <v>65.762067154694293</v>
      </c>
      <c r="AW2328" s="115">
        <v>0.16828074709999999</v>
      </c>
    </row>
    <row r="2329" spans="1:49" x14ac:dyDescent="0.25">
      <c r="A2329" s="117">
        <v>230000</v>
      </c>
      <c r="B2329" s="117">
        <v>920000</v>
      </c>
      <c r="C2329" s="117">
        <v>920000</v>
      </c>
      <c r="D2329" s="115" t="s">
        <v>342</v>
      </c>
      <c r="E2329" s="115" t="s">
        <v>13</v>
      </c>
      <c r="F2329" s="115" t="s">
        <v>343</v>
      </c>
      <c r="G2329" s="115" t="s">
        <v>344</v>
      </c>
      <c r="H2329" s="115">
        <v>0.56000000000000005</v>
      </c>
      <c r="I2329" s="115">
        <v>0.48</v>
      </c>
      <c r="J2329" s="115" t="s">
        <v>350</v>
      </c>
      <c r="K2329" s="115">
        <v>0.24162711372569001</v>
      </c>
      <c r="L2329" s="115">
        <v>3766.8241114796101</v>
      </c>
      <c r="M2329" s="115">
        <v>9.3719911905896307</v>
      </c>
      <c r="N2329" s="115">
        <v>1.37777083398597</v>
      </c>
      <c r="O2329" s="115">
        <v>2.26452718124477</v>
      </c>
      <c r="P2329" s="115">
        <v>0.33290678999147</v>
      </c>
      <c r="Q2329" s="115">
        <v>910.16683796916004</v>
      </c>
      <c r="R2329" s="115">
        <v>1210</v>
      </c>
      <c r="S2329" s="115" t="s">
        <v>353</v>
      </c>
      <c r="T2329" s="115">
        <v>1210</v>
      </c>
      <c r="U2329" s="115" t="s">
        <v>352</v>
      </c>
      <c r="V2329" s="115" t="s">
        <v>350</v>
      </c>
      <c r="Z2329" s="115">
        <v>0</v>
      </c>
      <c r="AA2329" s="115">
        <v>1</v>
      </c>
      <c r="AB2329" s="115">
        <v>2.26452718124477</v>
      </c>
      <c r="AC2329" s="115">
        <v>0.33290678999147</v>
      </c>
      <c r="AD2329" s="115">
        <v>910.16683796916004</v>
      </c>
      <c r="AF2329" s="115">
        <v>-1</v>
      </c>
      <c r="AG2329" s="115">
        <v>-1</v>
      </c>
      <c r="AH2329" s="115">
        <v>-1</v>
      </c>
      <c r="AI2329" s="115">
        <v>-1</v>
      </c>
      <c r="AJ2329" s="115">
        <v>0</v>
      </c>
      <c r="AM2329" s="115" t="s">
        <v>348</v>
      </c>
      <c r="AN2329" s="115">
        <v>-1</v>
      </c>
      <c r="AQ2329" s="115">
        <v>610</v>
      </c>
      <c r="AR2329" s="115" t="s">
        <v>251</v>
      </c>
      <c r="AS2329" s="115" t="s">
        <v>363</v>
      </c>
      <c r="AT2329" s="115" t="s">
        <v>296</v>
      </c>
      <c r="AV2329" s="115">
        <v>127.53042261770401</v>
      </c>
      <c r="AW2329" s="115">
        <v>0.738172618</v>
      </c>
    </row>
    <row r="2330" spans="1:49" x14ac:dyDescent="0.25">
      <c r="A2330" s="117">
        <v>230000</v>
      </c>
      <c r="B2330" s="117">
        <v>920000</v>
      </c>
      <c r="C2330" s="117">
        <v>920000</v>
      </c>
      <c r="D2330" s="115" t="s">
        <v>342</v>
      </c>
      <c r="E2330" s="115" t="s">
        <v>13</v>
      </c>
      <c r="F2330" s="115" t="s">
        <v>343</v>
      </c>
      <c r="G2330" s="115" t="s">
        <v>344</v>
      </c>
      <c r="H2330" s="115">
        <v>0.56000000000000005</v>
      </c>
      <c r="I2330" s="115">
        <v>0.48</v>
      </c>
      <c r="J2330" s="115" t="s">
        <v>350</v>
      </c>
      <c r="K2330" s="115">
        <v>0.22537545416449001</v>
      </c>
      <c r="L2330" s="115">
        <v>3766.8241114796101</v>
      </c>
      <c r="M2330" s="115">
        <v>9.3719911905896307</v>
      </c>
      <c r="N2330" s="115">
        <v>1.37777083398597</v>
      </c>
      <c r="O2330" s="115">
        <v>2.1122167710048001</v>
      </c>
      <c r="P2330" s="115">
        <v>0.31051572744417999</v>
      </c>
      <c r="Q2330" s="115">
        <v>848.94969488249603</v>
      </c>
      <c r="R2330" s="115">
        <v>1210</v>
      </c>
      <c r="S2330" s="115" t="s">
        <v>353</v>
      </c>
      <c r="T2330" s="115">
        <v>1210</v>
      </c>
      <c r="U2330" s="115" t="s">
        <v>352</v>
      </c>
      <c r="V2330" s="115" t="s">
        <v>350</v>
      </c>
      <c r="Z2330" s="115">
        <v>0</v>
      </c>
      <c r="AA2330" s="115">
        <v>1</v>
      </c>
      <c r="AB2330" s="115">
        <v>2.1122167710048001</v>
      </c>
      <c r="AC2330" s="115">
        <v>0.31051572744417999</v>
      </c>
      <c r="AD2330" s="115">
        <v>848.94969488249603</v>
      </c>
      <c r="AF2330" s="115">
        <v>-1</v>
      </c>
      <c r="AG2330" s="115">
        <v>-1</v>
      </c>
      <c r="AH2330" s="115">
        <v>-1</v>
      </c>
      <c r="AI2330" s="115">
        <v>-1</v>
      </c>
      <c r="AJ2330" s="115">
        <v>0</v>
      </c>
      <c r="AM2330" s="115" t="s">
        <v>348</v>
      </c>
      <c r="AN2330" s="115">
        <v>-1</v>
      </c>
      <c r="AQ2330" s="115">
        <v>610</v>
      </c>
      <c r="AR2330" s="115" t="s">
        <v>251</v>
      </c>
      <c r="AS2330" s="115" t="s">
        <v>363</v>
      </c>
      <c r="AT2330" s="115" t="s">
        <v>296</v>
      </c>
      <c r="AV2330" s="115">
        <v>123.638552375136</v>
      </c>
      <c r="AW2330" s="115">
        <v>0.68852367790000002</v>
      </c>
    </row>
    <row r="2331" spans="1:49" x14ac:dyDescent="0.25">
      <c r="A2331" s="117">
        <v>230000</v>
      </c>
      <c r="B2331" s="117">
        <v>920000</v>
      </c>
      <c r="C2331" s="117">
        <v>920000</v>
      </c>
      <c r="D2331" s="115" t="s">
        <v>342</v>
      </c>
      <c r="E2331" s="115" t="s">
        <v>13</v>
      </c>
      <c r="F2331" s="115" t="s">
        <v>343</v>
      </c>
      <c r="G2331" s="115" t="s">
        <v>344</v>
      </c>
      <c r="H2331" s="115">
        <v>0.56000000000000005</v>
      </c>
      <c r="I2331" s="115">
        <v>0.48</v>
      </c>
      <c r="J2331" s="115" t="s">
        <v>350</v>
      </c>
      <c r="K2331" s="115">
        <v>9.5677304800900004E-2</v>
      </c>
      <c r="L2331" s="115">
        <v>3766.8241114796101</v>
      </c>
      <c r="M2331" s="115">
        <v>9.3719911905896307</v>
      </c>
      <c r="N2331" s="115">
        <v>1.37777083398597</v>
      </c>
      <c r="O2331" s="115">
        <v>0.89668685773344003</v>
      </c>
      <c r="P2331" s="115">
        <v>0.13182140002907</v>
      </c>
      <c r="Q2331" s="115">
        <v>360.399578645433</v>
      </c>
      <c r="R2331" s="115">
        <v>1210</v>
      </c>
      <c r="S2331" s="115" t="s">
        <v>353</v>
      </c>
      <c r="T2331" s="115">
        <v>1210</v>
      </c>
      <c r="U2331" s="115" t="s">
        <v>352</v>
      </c>
      <c r="V2331" s="115" t="s">
        <v>350</v>
      </c>
      <c r="Z2331" s="115">
        <v>0</v>
      </c>
      <c r="AA2331" s="115">
        <v>1</v>
      </c>
      <c r="AB2331" s="115">
        <v>0.89668685773344003</v>
      </c>
      <c r="AC2331" s="115">
        <v>0.13182140002907</v>
      </c>
      <c r="AD2331" s="115">
        <v>360.39957864543197</v>
      </c>
      <c r="AF2331" s="115">
        <v>-1</v>
      </c>
      <c r="AG2331" s="115">
        <v>-1</v>
      </c>
      <c r="AH2331" s="115">
        <v>-1</v>
      </c>
      <c r="AI2331" s="115">
        <v>-1</v>
      </c>
      <c r="AJ2331" s="115">
        <v>0</v>
      </c>
      <c r="AM2331" s="115" t="s">
        <v>348</v>
      </c>
      <c r="AN2331" s="115">
        <v>-1</v>
      </c>
      <c r="AQ2331" s="115">
        <v>610</v>
      </c>
      <c r="AR2331" s="115" t="s">
        <v>251</v>
      </c>
      <c r="AS2331" s="115" t="s">
        <v>363</v>
      </c>
      <c r="AT2331" s="115" t="s">
        <v>296</v>
      </c>
      <c r="AV2331" s="115">
        <v>93.907157623878007</v>
      </c>
      <c r="AW2331" s="115">
        <v>0.29229487320000003</v>
      </c>
    </row>
    <row r="2332" spans="1:49" x14ac:dyDescent="0.25">
      <c r="A2332" s="117">
        <v>230000</v>
      </c>
      <c r="B2332" s="117">
        <v>920000</v>
      </c>
      <c r="C2332" s="117">
        <v>920000</v>
      </c>
      <c r="D2332" s="115" t="s">
        <v>342</v>
      </c>
      <c r="E2332" s="115" t="s">
        <v>13</v>
      </c>
      <c r="F2332" s="115" t="s">
        <v>343</v>
      </c>
      <c r="G2332" s="115" t="s">
        <v>344</v>
      </c>
      <c r="H2332" s="115">
        <v>0.56000000000000005</v>
      </c>
      <c r="I2332" s="115">
        <v>0.48</v>
      </c>
      <c r="J2332" s="115" t="s">
        <v>350</v>
      </c>
      <c r="K2332" s="115">
        <v>0.33634617245463999</v>
      </c>
      <c r="L2332" s="115">
        <v>3772.2278499112599</v>
      </c>
      <c r="M2332" s="115">
        <v>9.3846265314071307</v>
      </c>
      <c r="N2332" s="115">
        <v>1.3796007963459</v>
      </c>
      <c r="O2332" s="115">
        <v>3.15648321375508</v>
      </c>
      <c r="P2332" s="115">
        <v>0.46402344736632001</v>
      </c>
      <c r="Q2332" s="115">
        <v>1268.77439894445</v>
      </c>
      <c r="R2332" s="115">
        <v>1200</v>
      </c>
      <c r="S2332" s="115" t="s">
        <v>351</v>
      </c>
      <c r="T2332" s="115">
        <v>1200</v>
      </c>
      <c r="U2332" s="115" t="s">
        <v>352</v>
      </c>
      <c r="V2332" s="115" t="s">
        <v>350</v>
      </c>
      <c r="Z2332" s="115">
        <v>0</v>
      </c>
      <c r="AA2332" s="115">
        <v>1</v>
      </c>
      <c r="AB2332" s="115">
        <v>3.15648321375508</v>
      </c>
      <c r="AC2332" s="115">
        <v>0.46402344736632001</v>
      </c>
      <c r="AD2332" s="115">
        <v>1268.77439894445</v>
      </c>
      <c r="AF2332" s="115">
        <v>-1</v>
      </c>
      <c r="AG2332" s="115">
        <v>-1</v>
      </c>
      <c r="AH2332" s="115">
        <v>-1</v>
      </c>
      <c r="AI2332" s="115">
        <v>-1</v>
      </c>
      <c r="AJ2332" s="115">
        <v>0</v>
      </c>
      <c r="AM2332" s="115" t="s">
        <v>348</v>
      </c>
      <c r="AN2332" s="115">
        <v>-1</v>
      </c>
      <c r="AQ2332" s="115">
        <v>610</v>
      </c>
      <c r="AR2332" s="115" t="s">
        <v>251</v>
      </c>
      <c r="AS2332" s="115" t="s">
        <v>363</v>
      </c>
      <c r="AT2332" s="115" t="s">
        <v>296</v>
      </c>
      <c r="AV2332" s="115">
        <v>208.56026798986099</v>
      </c>
      <c r="AW2332" s="115">
        <v>1.0290141111</v>
      </c>
    </row>
    <row r="2333" spans="1:49" x14ac:dyDescent="0.25">
      <c r="A2333" s="117">
        <v>230000</v>
      </c>
      <c r="B2333" s="117">
        <v>920000</v>
      </c>
      <c r="C2333" s="117">
        <v>920000</v>
      </c>
      <c r="D2333" s="115" t="s">
        <v>342</v>
      </c>
      <c r="E2333" s="115" t="s">
        <v>13</v>
      </c>
      <c r="F2333" s="115" t="s">
        <v>343</v>
      </c>
      <c r="G2333" s="115" t="s">
        <v>344</v>
      </c>
      <c r="H2333" s="115">
        <v>0.56000000000000005</v>
      </c>
      <c r="I2333" s="115">
        <v>0.48</v>
      </c>
      <c r="J2333" s="115" t="s">
        <v>350</v>
      </c>
      <c r="K2333" s="115">
        <v>0.18652038399481999</v>
      </c>
      <c r="L2333" s="115">
        <v>3772.2278499112599</v>
      </c>
      <c r="M2333" s="115">
        <v>9.3846265314071307</v>
      </c>
      <c r="N2333" s="115">
        <v>1.3796007963459</v>
      </c>
      <c r="O2333" s="115">
        <v>1.75042414428605</v>
      </c>
      <c r="P2333" s="115">
        <v>0.257323670294</v>
      </c>
      <c r="Q2333" s="115">
        <v>703.59738708140901</v>
      </c>
      <c r="R2333" s="115">
        <v>1210</v>
      </c>
      <c r="S2333" s="115" t="s">
        <v>353</v>
      </c>
      <c r="T2333" s="115">
        <v>1210</v>
      </c>
      <c r="U2333" s="115" t="s">
        <v>352</v>
      </c>
      <c r="V2333" s="115" t="s">
        <v>350</v>
      </c>
      <c r="Z2333" s="115">
        <v>0</v>
      </c>
      <c r="AA2333" s="115">
        <v>1</v>
      </c>
      <c r="AB2333" s="115">
        <v>1.75042414428605</v>
      </c>
      <c r="AC2333" s="115">
        <v>0.257323670294</v>
      </c>
      <c r="AD2333" s="115">
        <v>703.59738708140901</v>
      </c>
      <c r="AF2333" s="115">
        <v>-1</v>
      </c>
      <c r="AG2333" s="115">
        <v>-1</v>
      </c>
      <c r="AH2333" s="115">
        <v>-1</v>
      </c>
      <c r="AI2333" s="115">
        <v>-1</v>
      </c>
      <c r="AJ2333" s="115">
        <v>0</v>
      </c>
      <c r="AM2333" s="115" t="s">
        <v>348</v>
      </c>
      <c r="AN2333" s="115">
        <v>-1</v>
      </c>
      <c r="AQ2333" s="115">
        <v>610</v>
      </c>
      <c r="AR2333" s="115" t="s">
        <v>251</v>
      </c>
      <c r="AS2333" s="115" t="s">
        <v>363</v>
      </c>
      <c r="AT2333" s="115" t="s">
        <v>296</v>
      </c>
      <c r="AV2333" s="115">
        <v>118.478720234424</v>
      </c>
      <c r="AW2333" s="115">
        <v>0.57063859459999999</v>
      </c>
    </row>
    <row r="2334" spans="1:49" x14ac:dyDescent="0.25">
      <c r="A2334" s="117">
        <v>230000</v>
      </c>
      <c r="B2334" s="117">
        <v>920000</v>
      </c>
      <c r="C2334" s="117">
        <v>920000</v>
      </c>
      <c r="D2334" s="115" t="s">
        <v>342</v>
      </c>
      <c r="E2334" s="115" t="s">
        <v>13</v>
      </c>
      <c r="F2334" s="115" t="s">
        <v>343</v>
      </c>
      <c r="G2334" s="115" t="s">
        <v>344</v>
      </c>
      <c r="H2334" s="115">
        <v>0.56000000000000005</v>
      </c>
      <c r="I2334" s="115">
        <v>0.48</v>
      </c>
      <c r="J2334" s="115" t="s">
        <v>350</v>
      </c>
      <c r="K2334" s="115">
        <v>9.0215535008870001E-2</v>
      </c>
      <c r="L2334" s="115">
        <v>3772.2278499112599</v>
      </c>
      <c r="M2334" s="115">
        <v>9.3846265314071307</v>
      </c>
      <c r="N2334" s="115">
        <v>1.3796007963459</v>
      </c>
      <c r="O2334" s="115">
        <v>0.84663910338940995</v>
      </c>
      <c r="P2334" s="115">
        <v>0.12446142394102</v>
      </c>
      <c r="Q2334" s="115">
        <v>340.31355365513701</v>
      </c>
      <c r="R2334" s="115">
        <v>1210</v>
      </c>
      <c r="S2334" s="115" t="s">
        <v>353</v>
      </c>
      <c r="T2334" s="115">
        <v>1210</v>
      </c>
      <c r="U2334" s="115" t="s">
        <v>352</v>
      </c>
      <c r="V2334" s="115" t="s">
        <v>350</v>
      </c>
      <c r="Z2334" s="115">
        <v>0</v>
      </c>
      <c r="AA2334" s="115">
        <v>1</v>
      </c>
      <c r="AB2334" s="115">
        <v>0.84663910338940995</v>
      </c>
      <c r="AC2334" s="115">
        <v>0.12446142394102</v>
      </c>
      <c r="AD2334" s="115">
        <v>340.31355365513599</v>
      </c>
      <c r="AF2334" s="115">
        <v>-1</v>
      </c>
      <c r="AG2334" s="115">
        <v>-1</v>
      </c>
      <c r="AH2334" s="115">
        <v>-1</v>
      </c>
      <c r="AI2334" s="115">
        <v>-1</v>
      </c>
      <c r="AJ2334" s="115">
        <v>0</v>
      </c>
      <c r="AM2334" s="115" t="s">
        <v>348</v>
      </c>
      <c r="AN2334" s="115">
        <v>-1</v>
      </c>
      <c r="AQ2334" s="115">
        <v>610</v>
      </c>
      <c r="AR2334" s="115" t="s">
        <v>251</v>
      </c>
      <c r="AS2334" s="115" t="s">
        <v>363</v>
      </c>
      <c r="AT2334" s="115" t="s">
        <v>296</v>
      </c>
      <c r="AV2334" s="115">
        <v>95.737124353433998</v>
      </c>
      <c r="AW2334" s="115">
        <v>0.2760045042</v>
      </c>
    </row>
    <row r="2335" spans="1:49" x14ac:dyDescent="0.25">
      <c r="A2335" s="117">
        <v>230000</v>
      </c>
      <c r="B2335" s="117">
        <v>920000</v>
      </c>
      <c r="C2335" s="117">
        <v>920000</v>
      </c>
      <c r="D2335" s="115" t="s">
        <v>342</v>
      </c>
      <c r="E2335" s="115" t="s">
        <v>13</v>
      </c>
      <c r="F2335" s="115" t="s">
        <v>343</v>
      </c>
      <c r="G2335" s="115" t="s">
        <v>344</v>
      </c>
      <c r="H2335" s="115">
        <v>0.56000000000000005</v>
      </c>
      <c r="I2335" s="115">
        <v>0.48</v>
      </c>
      <c r="J2335" s="115" t="s">
        <v>350</v>
      </c>
      <c r="K2335" s="115">
        <v>3.5440728962000002E-4</v>
      </c>
      <c r="L2335" s="115">
        <v>3772.2278499112599</v>
      </c>
      <c r="M2335" s="115">
        <v>9.3846265314071307</v>
      </c>
      <c r="N2335" s="115">
        <v>1.3796007963459</v>
      </c>
      <c r="O2335" s="115">
        <v>3.3259800531399999E-3</v>
      </c>
      <c r="P2335" s="115">
        <v>4.8894057899000003E-4</v>
      </c>
      <c r="Q2335" s="115">
        <v>1.3369050481387601</v>
      </c>
      <c r="R2335" s="115">
        <v>1210</v>
      </c>
      <c r="S2335" s="115" t="s">
        <v>353</v>
      </c>
      <c r="T2335" s="115">
        <v>1210</v>
      </c>
      <c r="U2335" s="115" t="s">
        <v>352</v>
      </c>
      <c r="V2335" s="115" t="s">
        <v>350</v>
      </c>
      <c r="Z2335" s="115">
        <v>0</v>
      </c>
      <c r="AA2335" s="115">
        <v>1</v>
      </c>
      <c r="AB2335" s="115">
        <v>3.3259800531399999E-3</v>
      </c>
      <c r="AC2335" s="115">
        <v>4.8894057899000003E-4</v>
      </c>
      <c r="AD2335" s="115">
        <v>1.3369050481376401</v>
      </c>
      <c r="AF2335" s="115">
        <v>-1</v>
      </c>
      <c r="AG2335" s="115">
        <v>-1</v>
      </c>
      <c r="AH2335" s="115">
        <v>-1</v>
      </c>
      <c r="AI2335" s="115">
        <v>-1</v>
      </c>
      <c r="AJ2335" s="115">
        <v>0</v>
      </c>
      <c r="AM2335" s="115" t="s">
        <v>348</v>
      </c>
      <c r="AN2335" s="115">
        <v>-1</v>
      </c>
      <c r="AQ2335" s="115">
        <v>610</v>
      </c>
      <c r="AR2335" s="115" t="s">
        <v>251</v>
      </c>
      <c r="AS2335" s="115" t="s">
        <v>363</v>
      </c>
      <c r="AT2335" s="115" t="s">
        <v>296</v>
      </c>
      <c r="AV2335" s="115">
        <v>14.360596516741101</v>
      </c>
      <c r="AW2335" s="115">
        <v>1.0842701000000001E-3</v>
      </c>
    </row>
    <row r="2336" spans="1:49" x14ac:dyDescent="0.25">
      <c r="A2336" s="117">
        <v>230000</v>
      </c>
      <c r="B2336" s="117">
        <v>920000</v>
      </c>
      <c r="C2336" s="117">
        <v>920000</v>
      </c>
      <c r="D2336" s="115" t="s">
        <v>342</v>
      </c>
      <c r="E2336" s="115" t="s">
        <v>13</v>
      </c>
      <c r="F2336" s="115" t="s">
        <v>343</v>
      </c>
      <c r="G2336" s="115" t="s">
        <v>344</v>
      </c>
      <c r="H2336" s="115">
        <v>0.56000000000000005</v>
      </c>
      <c r="I2336" s="115">
        <v>0.48</v>
      </c>
      <c r="J2336" s="115" t="s">
        <v>350</v>
      </c>
      <c r="K2336" s="115">
        <v>4.3269550580199998E-3</v>
      </c>
      <c r="L2336" s="115">
        <v>3772.2278499112599</v>
      </c>
      <c r="M2336" s="115">
        <v>9.3846265314071307</v>
      </c>
      <c r="N2336" s="115">
        <v>1.3796007963459</v>
      </c>
      <c r="O2336" s="115">
        <v>4.0606857237739998E-2</v>
      </c>
      <c r="P2336" s="115">
        <v>5.9694706437999996E-3</v>
      </c>
      <c r="Q2336" s="115">
        <v>16.322260375196201</v>
      </c>
      <c r="R2336" s="115">
        <v>1210</v>
      </c>
      <c r="S2336" s="115" t="s">
        <v>353</v>
      </c>
      <c r="T2336" s="115">
        <v>1210</v>
      </c>
      <c r="U2336" s="115" t="s">
        <v>352</v>
      </c>
      <c r="V2336" s="115" t="s">
        <v>350</v>
      </c>
      <c r="Z2336" s="115">
        <v>0</v>
      </c>
      <c r="AA2336" s="115">
        <v>1</v>
      </c>
      <c r="AB2336" s="115">
        <v>4.0606857237739998E-2</v>
      </c>
      <c r="AC2336" s="115">
        <v>5.9694706437999996E-3</v>
      </c>
      <c r="AD2336" s="115">
        <v>16.3222603751972</v>
      </c>
      <c r="AF2336" s="115">
        <v>-1</v>
      </c>
      <c r="AG2336" s="115">
        <v>-1</v>
      </c>
      <c r="AH2336" s="115">
        <v>-1</v>
      </c>
      <c r="AI2336" s="115">
        <v>-1</v>
      </c>
      <c r="AJ2336" s="115">
        <v>0</v>
      </c>
      <c r="AM2336" s="115" t="s">
        <v>348</v>
      </c>
      <c r="AN2336" s="115">
        <v>-1</v>
      </c>
      <c r="AQ2336" s="115">
        <v>610</v>
      </c>
      <c r="AR2336" s="115" t="s">
        <v>251</v>
      </c>
      <c r="AS2336" s="115" t="s">
        <v>363</v>
      </c>
      <c r="AT2336" s="115" t="s">
        <v>296</v>
      </c>
      <c r="AV2336" s="115">
        <v>66.774454705401098</v>
      </c>
      <c r="AW2336" s="115">
        <v>1.3237842999999999E-2</v>
      </c>
    </row>
    <row r="2337" spans="1:49" x14ac:dyDescent="0.25">
      <c r="A2337" s="117">
        <v>230000</v>
      </c>
      <c r="B2337" s="117">
        <v>920000</v>
      </c>
      <c r="C2337" s="117">
        <v>920000</v>
      </c>
      <c r="D2337" s="115" t="s">
        <v>342</v>
      </c>
      <c r="E2337" s="115" t="s">
        <v>13</v>
      </c>
      <c r="F2337" s="115" t="s">
        <v>343</v>
      </c>
      <c r="G2337" s="115" t="s">
        <v>344</v>
      </c>
      <c r="H2337" s="115">
        <v>0.56000000000000005</v>
      </c>
      <c r="I2337" s="115">
        <v>0.48</v>
      </c>
      <c r="J2337" s="115" t="s">
        <v>350</v>
      </c>
      <c r="K2337" s="115">
        <v>0.22341798059858001</v>
      </c>
      <c r="L2337" s="115">
        <v>3775.8299613858298</v>
      </c>
      <c r="M2337" s="115">
        <v>9.3930493476587191</v>
      </c>
      <c r="N2337" s="115">
        <v>1.38082066875106</v>
      </c>
      <c r="O2337" s="115">
        <v>2.0985761169167501</v>
      </c>
      <c r="P2337" s="115">
        <v>0.30850016538114999</v>
      </c>
      <c r="Q2337" s="115">
        <v>843.58830505645301</v>
      </c>
      <c r="R2337" s="115">
        <v>1200</v>
      </c>
      <c r="S2337" s="115" t="s">
        <v>351</v>
      </c>
      <c r="T2337" s="115">
        <v>1200</v>
      </c>
      <c r="U2337" s="115" t="s">
        <v>352</v>
      </c>
      <c r="V2337" s="115" t="s">
        <v>350</v>
      </c>
      <c r="Z2337" s="115">
        <v>0</v>
      </c>
      <c r="AA2337" s="115">
        <v>1</v>
      </c>
      <c r="AB2337" s="115">
        <v>2.0985761169167501</v>
      </c>
      <c r="AC2337" s="115">
        <v>0.30850016538114999</v>
      </c>
      <c r="AD2337" s="115">
        <v>843.58830505645301</v>
      </c>
      <c r="AF2337" s="115">
        <v>-1</v>
      </c>
      <c r="AG2337" s="115">
        <v>-1</v>
      </c>
      <c r="AH2337" s="115">
        <v>-1</v>
      </c>
      <c r="AI2337" s="115">
        <v>-1</v>
      </c>
      <c r="AJ2337" s="115">
        <v>0</v>
      </c>
      <c r="AM2337" s="115" t="s">
        <v>348</v>
      </c>
      <c r="AN2337" s="115">
        <v>-1</v>
      </c>
      <c r="AQ2337" s="115">
        <v>610</v>
      </c>
      <c r="AR2337" s="115" t="s">
        <v>251</v>
      </c>
      <c r="AS2337" s="115" t="s">
        <v>363</v>
      </c>
      <c r="AT2337" s="115" t="s">
        <v>296</v>
      </c>
      <c r="AV2337" s="115">
        <v>136.15471503561801</v>
      </c>
      <c r="AW2337" s="115">
        <v>0.68417542990000002</v>
      </c>
    </row>
    <row r="2338" spans="1:49" x14ac:dyDescent="0.25">
      <c r="A2338" s="117">
        <v>230000</v>
      </c>
      <c r="B2338" s="117">
        <v>920000</v>
      </c>
      <c r="C2338" s="117">
        <v>920000</v>
      </c>
      <c r="D2338" s="115" t="s">
        <v>342</v>
      </c>
      <c r="E2338" s="115" t="s">
        <v>13</v>
      </c>
      <c r="F2338" s="115" t="s">
        <v>343</v>
      </c>
      <c r="G2338" s="115" t="s">
        <v>344</v>
      </c>
      <c r="H2338" s="115">
        <v>0.56000000000000005</v>
      </c>
      <c r="I2338" s="115">
        <v>0.48</v>
      </c>
      <c r="J2338" s="115" t="s">
        <v>350</v>
      </c>
      <c r="K2338" s="115">
        <v>0.16211476510434</v>
      </c>
      <c r="L2338" s="115">
        <v>3775.8299613858298</v>
      </c>
      <c r="M2338" s="115">
        <v>9.3930493476587191</v>
      </c>
      <c r="N2338" s="115">
        <v>1.38082066875106</v>
      </c>
      <c r="O2338" s="115">
        <v>1.52275198860917</v>
      </c>
      <c r="P2338" s="115">
        <v>0.22385141836579001</v>
      </c>
      <c r="Q2338" s="115">
        <v>612.11778726399803</v>
      </c>
      <c r="R2338" s="115">
        <v>1210</v>
      </c>
      <c r="S2338" s="115" t="s">
        <v>353</v>
      </c>
      <c r="T2338" s="115">
        <v>1210</v>
      </c>
      <c r="U2338" s="115" t="s">
        <v>352</v>
      </c>
      <c r="V2338" s="115" t="s">
        <v>350</v>
      </c>
      <c r="Z2338" s="115">
        <v>0</v>
      </c>
      <c r="AA2338" s="115">
        <v>1</v>
      </c>
      <c r="AB2338" s="115">
        <v>1.52275198860917</v>
      </c>
      <c r="AC2338" s="115">
        <v>0.22385141836579001</v>
      </c>
      <c r="AD2338" s="115">
        <v>652.62168142252904</v>
      </c>
      <c r="AF2338" s="115">
        <v>-1</v>
      </c>
      <c r="AG2338" s="115">
        <v>-1</v>
      </c>
      <c r="AH2338" s="115">
        <v>-1</v>
      </c>
      <c r="AI2338" s="115">
        <v>-1</v>
      </c>
      <c r="AJ2338" s="115">
        <v>0</v>
      </c>
      <c r="AM2338" s="115" t="s">
        <v>348</v>
      </c>
      <c r="AN2338" s="115">
        <v>-1</v>
      </c>
      <c r="AQ2338" s="115">
        <v>610</v>
      </c>
      <c r="AR2338" s="115" t="s">
        <v>251</v>
      </c>
      <c r="AS2338" s="115" t="s">
        <v>363</v>
      </c>
      <c r="AT2338" s="115" t="s">
        <v>296</v>
      </c>
      <c r="AV2338" s="115">
        <v>107.914744933756</v>
      </c>
      <c r="AW2338" s="115">
        <v>0.52929576759999997</v>
      </c>
    </row>
    <row r="2339" spans="1:49" x14ac:dyDescent="0.25">
      <c r="A2339" s="117">
        <v>230000</v>
      </c>
      <c r="B2339" s="117">
        <v>920000</v>
      </c>
      <c r="C2339" s="117">
        <v>920000</v>
      </c>
      <c r="D2339" s="115" t="s">
        <v>342</v>
      </c>
      <c r="E2339" s="115" t="s">
        <v>13</v>
      </c>
      <c r="F2339" s="115" t="s">
        <v>343</v>
      </c>
      <c r="G2339" s="115" t="s">
        <v>344</v>
      </c>
      <c r="H2339" s="115">
        <v>0.56000000000000005</v>
      </c>
      <c r="I2339" s="115">
        <v>0.48</v>
      </c>
      <c r="J2339" s="115" t="s">
        <v>350</v>
      </c>
      <c r="K2339" s="115">
        <v>4.236361328853E-2</v>
      </c>
      <c r="L2339" s="115">
        <v>3775.8299613858298</v>
      </c>
      <c r="M2339" s="115">
        <v>9.3930493476587191</v>
      </c>
      <c r="N2339" s="115">
        <v>1.38082066875106</v>
      </c>
      <c r="O2339" s="115">
        <v>0.39792351016434002</v>
      </c>
      <c r="P2339" s="115">
        <v>5.8496552831779999E-2</v>
      </c>
      <c r="Q2339" s="115">
        <v>159.957800327413</v>
      </c>
      <c r="R2339" s="115">
        <v>1210</v>
      </c>
      <c r="S2339" s="115" t="s">
        <v>353</v>
      </c>
      <c r="T2339" s="115">
        <v>1210</v>
      </c>
      <c r="U2339" s="115" t="s">
        <v>352</v>
      </c>
      <c r="V2339" s="115" t="s">
        <v>350</v>
      </c>
      <c r="Z2339" s="115">
        <v>0</v>
      </c>
      <c r="AA2339" s="115">
        <v>1</v>
      </c>
      <c r="AB2339" s="115">
        <v>0.39792351016434002</v>
      </c>
      <c r="AC2339" s="115">
        <v>5.8496552831779999E-2</v>
      </c>
      <c r="AD2339" s="115">
        <v>159.957800327412</v>
      </c>
      <c r="AF2339" s="115">
        <v>-1</v>
      </c>
      <c r="AG2339" s="115">
        <v>-1</v>
      </c>
      <c r="AH2339" s="115">
        <v>-1</v>
      </c>
      <c r="AI2339" s="115">
        <v>-1</v>
      </c>
      <c r="AJ2339" s="115">
        <v>0</v>
      </c>
      <c r="AM2339" s="115" t="s">
        <v>348</v>
      </c>
      <c r="AN2339" s="115">
        <v>-1</v>
      </c>
      <c r="AQ2339" s="115">
        <v>610</v>
      </c>
      <c r="AR2339" s="115" t="s">
        <v>251</v>
      </c>
      <c r="AS2339" s="115" t="s">
        <v>363</v>
      </c>
      <c r="AT2339" s="115" t="s">
        <v>296</v>
      </c>
      <c r="AV2339" s="115">
        <v>56.604793045995699</v>
      </c>
      <c r="AW2339" s="115">
        <v>0.12973057609999999</v>
      </c>
    </row>
    <row r="2340" spans="1:49" x14ac:dyDescent="0.25">
      <c r="A2340" s="117">
        <v>230000</v>
      </c>
      <c r="B2340" s="117">
        <v>920000</v>
      </c>
      <c r="C2340" s="117">
        <v>920000</v>
      </c>
      <c r="D2340" s="115" t="s">
        <v>342</v>
      </c>
      <c r="E2340" s="115" t="s">
        <v>13</v>
      </c>
      <c r="F2340" s="115" t="s">
        <v>343</v>
      </c>
      <c r="G2340" s="115" t="s">
        <v>344</v>
      </c>
      <c r="H2340" s="115">
        <v>0.56000000000000005</v>
      </c>
      <c r="I2340" s="115">
        <v>0.48</v>
      </c>
      <c r="J2340" s="115" t="s">
        <v>350</v>
      </c>
      <c r="K2340" s="115">
        <v>2.672289568053E-2</v>
      </c>
      <c r="L2340" s="115">
        <v>3775.8299613858298</v>
      </c>
      <c r="M2340" s="115">
        <v>9.3930493476587191</v>
      </c>
      <c r="N2340" s="115">
        <v>1.38082066875106</v>
      </c>
      <c r="O2340" s="115">
        <v>0.25100947783958</v>
      </c>
      <c r="P2340" s="115">
        <v>3.6899526684550002E-2</v>
      </c>
      <c r="Q2340" s="115">
        <v>100.901110165544</v>
      </c>
      <c r="R2340" s="115">
        <v>1210</v>
      </c>
      <c r="S2340" s="115" t="s">
        <v>353</v>
      </c>
      <c r="T2340" s="115">
        <v>1210</v>
      </c>
      <c r="U2340" s="115" t="s">
        <v>352</v>
      </c>
      <c r="V2340" s="115" t="s">
        <v>350</v>
      </c>
      <c r="Z2340" s="115">
        <v>0</v>
      </c>
      <c r="AA2340" s="115">
        <v>1</v>
      </c>
      <c r="AB2340" s="115">
        <v>0.25100947783958</v>
      </c>
      <c r="AC2340" s="115">
        <v>3.6899526684550002E-2</v>
      </c>
      <c r="AD2340" s="115">
        <v>121.107283130703</v>
      </c>
      <c r="AF2340" s="115">
        <v>-1</v>
      </c>
      <c r="AG2340" s="115">
        <v>-1</v>
      </c>
      <c r="AH2340" s="115">
        <v>-1</v>
      </c>
      <c r="AI2340" s="115">
        <v>-1</v>
      </c>
      <c r="AJ2340" s="115">
        <v>0</v>
      </c>
      <c r="AM2340" s="115" t="s">
        <v>348</v>
      </c>
      <c r="AN2340" s="115">
        <v>-1</v>
      </c>
      <c r="AQ2340" s="115">
        <v>610</v>
      </c>
      <c r="AR2340" s="115" t="s">
        <v>251</v>
      </c>
      <c r="AS2340" s="115" t="s">
        <v>363</v>
      </c>
      <c r="AT2340" s="115" t="s">
        <v>296</v>
      </c>
      <c r="AV2340" s="115">
        <v>46.704155082286903</v>
      </c>
      <c r="AW2340" s="115">
        <v>9.8221640799999996E-2</v>
      </c>
    </row>
    <row r="2341" spans="1:49" x14ac:dyDescent="0.25">
      <c r="A2341" s="117">
        <v>230000</v>
      </c>
      <c r="B2341" s="117">
        <v>920000</v>
      </c>
      <c r="C2341" s="117">
        <v>920000</v>
      </c>
      <c r="D2341" s="115" t="s">
        <v>342</v>
      </c>
      <c r="E2341" s="115" t="s">
        <v>13</v>
      </c>
      <c r="F2341" s="115" t="s">
        <v>343</v>
      </c>
      <c r="G2341" s="115" t="s">
        <v>344</v>
      </c>
      <c r="H2341" s="115">
        <v>0.56000000000000005</v>
      </c>
      <c r="I2341" s="115">
        <v>0.48</v>
      </c>
      <c r="J2341" s="115" t="s">
        <v>350</v>
      </c>
      <c r="K2341" s="115">
        <v>0.10320619357812</v>
      </c>
      <c r="L2341" s="115">
        <v>3775.8299613858298</v>
      </c>
      <c r="M2341" s="115">
        <v>9.3930493476587191</v>
      </c>
      <c r="N2341" s="115">
        <v>1.38082066875106</v>
      </c>
      <c r="O2341" s="115">
        <v>0.96942086926336002</v>
      </c>
      <c r="P2341" s="115">
        <v>0.1425092452358</v>
      </c>
      <c r="Q2341" s="115">
        <v>389.68903791287801</v>
      </c>
      <c r="R2341" s="115">
        <v>1210</v>
      </c>
      <c r="S2341" s="115" t="s">
        <v>353</v>
      </c>
      <c r="T2341" s="115">
        <v>1210</v>
      </c>
      <c r="U2341" s="115" t="s">
        <v>352</v>
      </c>
      <c r="V2341" s="115" t="s">
        <v>350</v>
      </c>
      <c r="Z2341" s="115">
        <v>0</v>
      </c>
      <c r="AA2341" s="115">
        <v>1</v>
      </c>
      <c r="AB2341" s="115">
        <v>0.96942086926336002</v>
      </c>
      <c r="AC2341" s="115">
        <v>0.1425092452358</v>
      </c>
      <c r="AD2341" s="115">
        <v>389.68903791287801</v>
      </c>
      <c r="AF2341" s="115">
        <v>-1</v>
      </c>
      <c r="AG2341" s="115">
        <v>-1</v>
      </c>
      <c r="AH2341" s="115">
        <v>-1</v>
      </c>
      <c r="AI2341" s="115">
        <v>-1</v>
      </c>
      <c r="AJ2341" s="115">
        <v>0</v>
      </c>
      <c r="AM2341" s="115" t="s">
        <v>348</v>
      </c>
      <c r="AN2341" s="115">
        <v>-1</v>
      </c>
      <c r="AQ2341" s="115">
        <v>610</v>
      </c>
      <c r="AR2341" s="115" t="s">
        <v>251</v>
      </c>
      <c r="AS2341" s="115" t="s">
        <v>363</v>
      </c>
      <c r="AT2341" s="115" t="s">
        <v>296</v>
      </c>
      <c r="AV2341" s="115">
        <v>94.392197920496997</v>
      </c>
      <c r="AW2341" s="115">
        <v>0.3160495036</v>
      </c>
    </row>
    <row r="2342" spans="1:49" x14ac:dyDescent="0.25">
      <c r="A2342" s="117">
        <v>230000</v>
      </c>
      <c r="B2342" s="117">
        <v>920000</v>
      </c>
      <c r="C2342" s="117">
        <v>920000</v>
      </c>
      <c r="D2342" s="115" t="s">
        <v>342</v>
      </c>
      <c r="E2342" s="115" t="s">
        <v>13</v>
      </c>
      <c r="F2342" s="115" t="s">
        <v>343</v>
      </c>
      <c r="G2342" s="115" t="s">
        <v>344</v>
      </c>
      <c r="H2342" s="115">
        <v>0.56000000000000005</v>
      </c>
      <c r="I2342" s="115">
        <v>0.48</v>
      </c>
      <c r="J2342" s="115" t="s">
        <v>350</v>
      </c>
      <c r="K2342" s="115">
        <v>3.4960992014300002E-2</v>
      </c>
      <c r="L2342" s="115">
        <v>3775.8299613858298</v>
      </c>
      <c r="M2342" s="115">
        <v>9.3930493476587191</v>
      </c>
      <c r="N2342" s="115">
        <v>1.38082066875106</v>
      </c>
      <c r="O2342" s="115">
        <v>0.32839032323342998</v>
      </c>
      <c r="P2342" s="115">
        <v>4.8274860373380003E-2</v>
      </c>
      <c r="Q2342" s="115">
        <v>132.00676112736801</v>
      </c>
      <c r="R2342" s="115">
        <v>1210</v>
      </c>
      <c r="S2342" s="115" t="s">
        <v>353</v>
      </c>
      <c r="T2342" s="115">
        <v>1210</v>
      </c>
      <c r="U2342" s="115" t="s">
        <v>352</v>
      </c>
      <c r="V2342" s="115" t="s">
        <v>350</v>
      </c>
      <c r="Z2342" s="115">
        <v>0</v>
      </c>
      <c r="AA2342" s="115">
        <v>1</v>
      </c>
      <c r="AB2342" s="115">
        <v>0.32839032323342998</v>
      </c>
      <c r="AC2342" s="115">
        <v>4.8274860373380003E-2</v>
      </c>
      <c r="AD2342" s="115">
        <v>132.00676112736701</v>
      </c>
      <c r="AF2342" s="115">
        <v>-1</v>
      </c>
      <c r="AG2342" s="115">
        <v>-1</v>
      </c>
      <c r="AH2342" s="115">
        <v>-1</v>
      </c>
      <c r="AI2342" s="115">
        <v>-1</v>
      </c>
      <c r="AJ2342" s="115">
        <v>0</v>
      </c>
      <c r="AM2342" s="115" t="s">
        <v>348</v>
      </c>
      <c r="AN2342" s="115">
        <v>-1</v>
      </c>
      <c r="AQ2342" s="115">
        <v>610</v>
      </c>
      <c r="AR2342" s="115" t="s">
        <v>251</v>
      </c>
      <c r="AS2342" s="115" t="s">
        <v>363</v>
      </c>
      <c r="AT2342" s="115" t="s">
        <v>296</v>
      </c>
      <c r="AV2342" s="115">
        <v>47.617813022265103</v>
      </c>
      <c r="AW2342" s="115">
        <v>0.10706144450000001</v>
      </c>
    </row>
    <row r="2343" spans="1:49" x14ac:dyDescent="0.25">
      <c r="A2343" s="117">
        <v>230000</v>
      </c>
      <c r="B2343" s="117">
        <v>920000</v>
      </c>
      <c r="C2343" s="117">
        <v>920000</v>
      </c>
      <c r="D2343" s="115" t="s">
        <v>342</v>
      </c>
      <c r="E2343" s="115" t="s">
        <v>13</v>
      </c>
      <c r="F2343" s="115" t="s">
        <v>343</v>
      </c>
      <c r="G2343" s="115" t="s">
        <v>344</v>
      </c>
      <c r="H2343" s="115">
        <v>0.56000000000000005</v>
      </c>
      <c r="I2343" s="115">
        <v>0.48</v>
      </c>
      <c r="J2343" s="115" t="s">
        <v>350</v>
      </c>
      <c r="K2343" s="115">
        <v>8.8984114844799997E-3</v>
      </c>
      <c r="L2343" s="115">
        <v>3775.8299613858298</v>
      </c>
      <c r="M2343" s="115">
        <v>9.3930493476587191</v>
      </c>
      <c r="N2343" s="115">
        <v>1.38082066875106</v>
      </c>
      <c r="O2343" s="115">
        <v>8.3583218189489994E-2</v>
      </c>
      <c r="P2343" s="115">
        <v>1.228711049682E-2</v>
      </c>
      <c r="Q2343" s="115">
        <v>33.598888691839399</v>
      </c>
      <c r="R2343" s="115">
        <v>1210</v>
      </c>
      <c r="S2343" s="115" t="s">
        <v>353</v>
      </c>
      <c r="T2343" s="115">
        <v>1210</v>
      </c>
      <c r="U2343" s="115" t="s">
        <v>352</v>
      </c>
      <c r="V2343" s="115" t="s">
        <v>350</v>
      </c>
      <c r="Z2343" s="115">
        <v>0</v>
      </c>
      <c r="AA2343" s="115">
        <v>1</v>
      </c>
      <c r="AB2343" s="115">
        <v>8.3583218189489994E-2</v>
      </c>
      <c r="AC2343" s="115">
        <v>1.228711049682E-2</v>
      </c>
      <c r="AD2343" s="115">
        <v>33.5988886918405</v>
      </c>
      <c r="AF2343" s="115">
        <v>-1</v>
      </c>
      <c r="AG2343" s="115">
        <v>-1</v>
      </c>
      <c r="AH2343" s="115">
        <v>-1</v>
      </c>
      <c r="AI2343" s="115">
        <v>-1</v>
      </c>
      <c r="AJ2343" s="115">
        <v>0</v>
      </c>
      <c r="AM2343" s="115" t="s">
        <v>348</v>
      </c>
      <c r="AN2343" s="115">
        <v>-1</v>
      </c>
      <c r="AQ2343" s="115">
        <v>610</v>
      </c>
      <c r="AR2343" s="115" t="s">
        <v>251</v>
      </c>
      <c r="AS2343" s="115" t="s">
        <v>363</v>
      </c>
      <c r="AT2343" s="115" t="s">
        <v>296</v>
      </c>
      <c r="AV2343" s="115">
        <v>29.028725779734199</v>
      </c>
      <c r="AW2343" s="115">
        <v>2.7249707000000001E-2</v>
      </c>
    </row>
    <row r="2344" spans="1:49" x14ac:dyDescent="0.25">
      <c r="A2344" s="117">
        <v>230000</v>
      </c>
      <c r="B2344" s="117">
        <v>920000</v>
      </c>
      <c r="C2344" s="117">
        <v>920000</v>
      </c>
      <c r="D2344" s="115" t="s">
        <v>342</v>
      </c>
      <c r="E2344" s="115" t="s">
        <v>13</v>
      </c>
      <c r="F2344" s="115" t="s">
        <v>343</v>
      </c>
      <c r="G2344" s="115" t="s">
        <v>344</v>
      </c>
      <c r="H2344" s="115">
        <v>0.56000000000000005</v>
      </c>
      <c r="I2344" s="115">
        <v>0.48</v>
      </c>
      <c r="J2344" s="115" t="s">
        <v>350</v>
      </c>
      <c r="K2344" s="115">
        <v>0.14444910563312</v>
      </c>
      <c r="L2344" s="115">
        <v>3766.8241117602602</v>
      </c>
      <c r="M2344" s="115">
        <v>9.3719911912878899</v>
      </c>
      <c r="N2344" s="115">
        <v>1.3777708340886301</v>
      </c>
      <c r="O2344" s="115">
        <v>1.3537757455830901</v>
      </c>
      <c r="P2344" s="115">
        <v>0.19901776475151001</v>
      </c>
      <c r="Q2344" s="115">
        <v>544.11437402107197</v>
      </c>
      <c r="R2344" s="115">
        <v>1210</v>
      </c>
      <c r="S2344" s="115" t="s">
        <v>353</v>
      </c>
      <c r="T2344" s="115">
        <v>1210</v>
      </c>
      <c r="U2344" s="115" t="s">
        <v>352</v>
      </c>
      <c r="V2344" s="115" t="s">
        <v>350</v>
      </c>
      <c r="Z2344" s="115">
        <v>0</v>
      </c>
      <c r="AA2344" s="115">
        <v>1</v>
      </c>
      <c r="AB2344" s="115">
        <v>1.3537757455830901</v>
      </c>
      <c r="AC2344" s="115">
        <v>0.19901776475151001</v>
      </c>
      <c r="AD2344" s="115">
        <v>544.11437402107197</v>
      </c>
      <c r="AF2344" s="115">
        <v>-1</v>
      </c>
      <c r="AG2344" s="115">
        <v>-1</v>
      </c>
      <c r="AH2344" s="115">
        <v>-1</v>
      </c>
      <c r="AI2344" s="115">
        <v>-1</v>
      </c>
      <c r="AJ2344" s="115">
        <v>0</v>
      </c>
      <c r="AM2344" s="115" t="s">
        <v>348</v>
      </c>
      <c r="AN2344" s="115">
        <v>-1</v>
      </c>
      <c r="AQ2344" s="115">
        <v>610</v>
      </c>
      <c r="AR2344" s="115" t="s">
        <v>251</v>
      </c>
      <c r="AS2344" s="115" t="s">
        <v>363</v>
      </c>
      <c r="AT2344" s="115" t="s">
        <v>296</v>
      </c>
      <c r="AV2344" s="115">
        <v>109.659990796039</v>
      </c>
      <c r="AW2344" s="115">
        <v>0.44129308519999999</v>
      </c>
    </row>
    <row r="2345" spans="1:49" x14ac:dyDescent="0.25">
      <c r="A2345" s="117">
        <v>230000</v>
      </c>
      <c r="B2345" s="117">
        <v>920000</v>
      </c>
      <c r="C2345" s="117">
        <v>920000</v>
      </c>
      <c r="D2345" s="115" t="s">
        <v>342</v>
      </c>
      <c r="E2345" s="115" t="s">
        <v>13</v>
      </c>
      <c r="F2345" s="115" t="s">
        <v>343</v>
      </c>
      <c r="G2345" s="115" t="s">
        <v>344</v>
      </c>
      <c r="H2345" s="115">
        <v>0.56000000000000005</v>
      </c>
      <c r="I2345" s="115">
        <v>0.48</v>
      </c>
      <c r="J2345" s="115" t="s">
        <v>350</v>
      </c>
      <c r="K2345" s="115">
        <v>0.18179028181116999</v>
      </c>
      <c r="L2345" s="115">
        <v>3766.8241117602602</v>
      </c>
      <c r="M2345" s="115">
        <v>9.3719911912878899</v>
      </c>
      <c r="N2345" s="115">
        <v>1.3777708340886301</v>
      </c>
      <c r="O2345" s="115">
        <v>1.7037369197960699</v>
      </c>
      <c r="P2345" s="115">
        <v>0.25046534820019001</v>
      </c>
      <c r="Q2345" s="115">
        <v>684.77201681002703</v>
      </c>
      <c r="R2345" s="115">
        <v>1210</v>
      </c>
      <c r="S2345" s="115" t="s">
        <v>353</v>
      </c>
      <c r="T2345" s="115">
        <v>1210</v>
      </c>
      <c r="U2345" s="115" t="s">
        <v>352</v>
      </c>
      <c r="V2345" s="115" t="s">
        <v>350</v>
      </c>
      <c r="Z2345" s="115">
        <v>0</v>
      </c>
      <c r="AA2345" s="115">
        <v>1</v>
      </c>
      <c r="AB2345" s="115">
        <v>1.7037369197960699</v>
      </c>
      <c r="AC2345" s="115">
        <v>0.25046534820019001</v>
      </c>
      <c r="AD2345" s="115">
        <v>934.78687747219305</v>
      </c>
      <c r="AF2345" s="115">
        <v>-1</v>
      </c>
      <c r="AG2345" s="115">
        <v>-1</v>
      </c>
      <c r="AH2345" s="115">
        <v>-1</v>
      </c>
      <c r="AI2345" s="115">
        <v>-1</v>
      </c>
      <c r="AJ2345" s="115">
        <v>0</v>
      </c>
      <c r="AM2345" s="115" t="s">
        <v>348</v>
      </c>
      <c r="AN2345" s="115">
        <v>-1</v>
      </c>
      <c r="AQ2345" s="115">
        <v>610</v>
      </c>
      <c r="AR2345" s="115" t="s">
        <v>251</v>
      </c>
      <c r="AS2345" s="115" t="s">
        <v>363</v>
      </c>
      <c r="AT2345" s="115" t="s">
        <v>296</v>
      </c>
      <c r="AV2345" s="115">
        <v>152.34530206109</v>
      </c>
      <c r="AW2345" s="115">
        <v>0.75814020879999999</v>
      </c>
    </row>
    <row r="2346" spans="1:49" x14ac:dyDescent="0.25">
      <c r="A2346" s="117">
        <v>230000</v>
      </c>
      <c r="B2346" s="117">
        <v>920000</v>
      </c>
      <c r="C2346" s="117">
        <v>920000</v>
      </c>
      <c r="D2346" s="115" t="s">
        <v>342</v>
      </c>
      <c r="E2346" s="115" t="s">
        <v>13</v>
      </c>
      <c r="F2346" s="115" t="s">
        <v>343</v>
      </c>
      <c r="G2346" s="115" t="s">
        <v>344</v>
      </c>
      <c r="H2346" s="115">
        <v>0.56000000000000005</v>
      </c>
      <c r="I2346" s="115">
        <v>0.48</v>
      </c>
      <c r="J2346" s="115" t="s">
        <v>350</v>
      </c>
      <c r="K2346" s="115">
        <v>6.5216554096539994E-2</v>
      </c>
      <c r="L2346" s="115">
        <v>3794.5646104948501</v>
      </c>
      <c r="M2346" s="115">
        <v>9.4368201457499197</v>
      </c>
      <c r="N2346" s="115">
        <v>1.38715865284859</v>
      </c>
      <c r="O2346" s="115">
        <v>0.61543689153470005</v>
      </c>
      <c r="P2346" s="115">
        <v>9.0465707323989994E-2</v>
      </c>
      <c r="Q2346" s="115">
        <v>247.468428193188</v>
      </c>
      <c r="R2346" s="115">
        <v>1200</v>
      </c>
      <c r="S2346" s="115" t="s">
        <v>351</v>
      </c>
      <c r="T2346" s="115">
        <v>1200</v>
      </c>
      <c r="U2346" s="115" t="s">
        <v>352</v>
      </c>
      <c r="V2346" s="115" t="s">
        <v>350</v>
      </c>
      <c r="Z2346" s="115">
        <v>0</v>
      </c>
      <c r="AA2346" s="115">
        <v>1</v>
      </c>
      <c r="AB2346" s="115">
        <v>0.61543689153470005</v>
      </c>
      <c r="AC2346" s="115">
        <v>9.0465707323989994E-2</v>
      </c>
      <c r="AD2346" s="115">
        <v>247.46842819318701</v>
      </c>
      <c r="AF2346" s="115">
        <v>-1</v>
      </c>
      <c r="AG2346" s="115">
        <v>-1</v>
      </c>
      <c r="AH2346" s="115">
        <v>-1</v>
      </c>
      <c r="AI2346" s="115">
        <v>-1</v>
      </c>
      <c r="AJ2346" s="115">
        <v>0</v>
      </c>
      <c r="AM2346" s="115" t="s">
        <v>348</v>
      </c>
      <c r="AN2346" s="115">
        <v>-1</v>
      </c>
      <c r="AQ2346" s="115">
        <v>610</v>
      </c>
      <c r="AR2346" s="115" t="s">
        <v>251</v>
      </c>
      <c r="AS2346" s="115" t="s">
        <v>363</v>
      </c>
      <c r="AT2346" s="115" t="s">
        <v>296</v>
      </c>
      <c r="AV2346" s="115">
        <v>75.135976968635106</v>
      </c>
      <c r="AW2346" s="115">
        <v>0.20070432129999999</v>
      </c>
    </row>
    <row r="2347" spans="1:49" x14ac:dyDescent="0.25">
      <c r="A2347" s="117">
        <v>230000</v>
      </c>
      <c r="B2347" s="117">
        <v>920000</v>
      </c>
      <c r="C2347" s="117">
        <v>920000</v>
      </c>
      <c r="D2347" s="115" t="s">
        <v>342</v>
      </c>
      <c r="E2347" s="115" t="s">
        <v>13</v>
      </c>
      <c r="F2347" s="115" t="s">
        <v>343</v>
      </c>
      <c r="G2347" s="115" t="s">
        <v>344</v>
      </c>
      <c r="H2347" s="115">
        <v>0.56000000000000005</v>
      </c>
      <c r="I2347" s="115">
        <v>0.48</v>
      </c>
      <c r="J2347" s="115" t="s">
        <v>350</v>
      </c>
      <c r="K2347" s="115">
        <v>6.3714066799380006E-2</v>
      </c>
      <c r="L2347" s="115">
        <v>3794.5646104948501</v>
      </c>
      <c r="M2347" s="115">
        <v>9.4368201457499197</v>
      </c>
      <c r="N2347" s="115">
        <v>1.38715865284859</v>
      </c>
      <c r="O2347" s="115">
        <v>0.60125818914011997</v>
      </c>
      <c r="P2347" s="115">
        <v>8.8381519068939998E-2</v>
      </c>
      <c r="Q2347" s="115">
        <v>241.767143067663</v>
      </c>
      <c r="R2347" s="115">
        <v>1210</v>
      </c>
      <c r="S2347" s="115" t="s">
        <v>353</v>
      </c>
      <c r="T2347" s="115">
        <v>1210</v>
      </c>
      <c r="U2347" s="115" t="s">
        <v>352</v>
      </c>
      <c r="V2347" s="115" t="s">
        <v>350</v>
      </c>
      <c r="Z2347" s="115">
        <v>0</v>
      </c>
      <c r="AA2347" s="115">
        <v>1</v>
      </c>
      <c r="AB2347" s="115">
        <v>0.60125818914011997</v>
      </c>
      <c r="AC2347" s="115">
        <v>8.8381519068939998E-2</v>
      </c>
      <c r="AD2347" s="115">
        <v>241.76714306766101</v>
      </c>
      <c r="AF2347" s="115">
        <v>-1</v>
      </c>
      <c r="AG2347" s="115">
        <v>-1</v>
      </c>
      <c r="AH2347" s="115">
        <v>-1</v>
      </c>
      <c r="AI2347" s="115">
        <v>-1</v>
      </c>
      <c r="AJ2347" s="115">
        <v>0</v>
      </c>
      <c r="AM2347" s="115" t="s">
        <v>348</v>
      </c>
      <c r="AN2347" s="115">
        <v>-1</v>
      </c>
      <c r="AQ2347" s="115">
        <v>610</v>
      </c>
      <c r="AR2347" s="115" t="s">
        <v>251</v>
      </c>
      <c r="AS2347" s="115" t="s">
        <v>363</v>
      </c>
      <c r="AT2347" s="115" t="s">
        <v>296</v>
      </c>
      <c r="AV2347" s="115">
        <v>76.545919397374107</v>
      </c>
      <c r="AW2347" s="115">
        <v>0.19608040800000001</v>
      </c>
    </row>
    <row r="2348" spans="1:49" x14ac:dyDescent="0.25">
      <c r="A2348" s="117">
        <v>230000</v>
      </c>
      <c r="B2348" s="117">
        <v>920000</v>
      </c>
      <c r="C2348" s="117">
        <v>920000</v>
      </c>
      <c r="D2348" s="115" t="s">
        <v>342</v>
      </c>
      <c r="E2348" s="115" t="s">
        <v>13</v>
      </c>
      <c r="F2348" s="115" t="s">
        <v>343</v>
      </c>
      <c r="G2348" s="115" t="s">
        <v>344</v>
      </c>
      <c r="H2348" s="115">
        <v>0.56000000000000005</v>
      </c>
      <c r="I2348" s="115">
        <v>0.48</v>
      </c>
      <c r="J2348" s="115" t="s">
        <v>350</v>
      </c>
      <c r="K2348" s="115">
        <v>1.3098647599289999E-2</v>
      </c>
      <c r="L2348" s="115">
        <v>3794.5646104948501</v>
      </c>
      <c r="M2348" s="115">
        <v>9.4368201457499197</v>
      </c>
      <c r="N2348" s="115">
        <v>1.38715865284859</v>
      </c>
      <c r="O2348" s="115">
        <v>0.12360958154714</v>
      </c>
      <c r="P2348" s="115">
        <v>1.8169902357980001E-2</v>
      </c>
      <c r="Q2348" s="115">
        <v>49.703664625643398</v>
      </c>
      <c r="R2348" s="115">
        <v>1210</v>
      </c>
      <c r="S2348" s="115" t="s">
        <v>353</v>
      </c>
      <c r="T2348" s="115">
        <v>1210</v>
      </c>
      <c r="U2348" s="115" t="s">
        <v>352</v>
      </c>
      <c r="V2348" s="115" t="s">
        <v>350</v>
      </c>
      <c r="Z2348" s="115">
        <v>0</v>
      </c>
      <c r="AA2348" s="115">
        <v>1</v>
      </c>
      <c r="AB2348" s="115">
        <v>0.12360958154714</v>
      </c>
      <c r="AC2348" s="115">
        <v>1.8169902357980001E-2</v>
      </c>
      <c r="AD2348" s="115">
        <v>49.703664625644102</v>
      </c>
      <c r="AF2348" s="115">
        <v>-1</v>
      </c>
      <c r="AG2348" s="115">
        <v>-1</v>
      </c>
      <c r="AH2348" s="115">
        <v>-1</v>
      </c>
      <c r="AI2348" s="115">
        <v>-1</v>
      </c>
      <c r="AJ2348" s="115">
        <v>0</v>
      </c>
      <c r="AM2348" s="115" t="s">
        <v>348</v>
      </c>
      <c r="AN2348" s="115">
        <v>-1</v>
      </c>
      <c r="AQ2348" s="115">
        <v>610</v>
      </c>
      <c r="AR2348" s="115" t="s">
        <v>251</v>
      </c>
      <c r="AS2348" s="115" t="s">
        <v>363</v>
      </c>
      <c r="AT2348" s="115" t="s">
        <v>296</v>
      </c>
      <c r="AV2348" s="115">
        <v>29.333541715955501</v>
      </c>
      <c r="AW2348" s="115">
        <v>4.0311163499999997E-2</v>
      </c>
    </row>
    <row r="2349" spans="1:49" x14ac:dyDescent="0.25">
      <c r="A2349" s="117">
        <v>230000</v>
      </c>
      <c r="B2349" s="117">
        <v>920000</v>
      </c>
      <c r="C2349" s="117">
        <v>920000</v>
      </c>
      <c r="D2349" s="115" t="s">
        <v>342</v>
      </c>
      <c r="E2349" s="115" t="s">
        <v>13</v>
      </c>
      <c r="F2349" s="115" t="s">
        <v>343</v>
      </c>
      <c r="G2349" s="115" t="s">
        <v>344</v>
      </c>
      <c r="H2349" s="115">
        <v>0.56000000000000005</v>
      </c>
      <c r="I2349" s="115">
        <v>0.48</v>
      </c>
      <c r="J2349" s="115" t="s">
        <v>350</v>
      </c>
      <c r="K2349" s="115">
        <v>3.3090404810060002E-2</v>
      </c>
      <c r="L2349" s="115">
        <v>3794.5646104948501</v>
      </c>
      <c r="M2349" s="115">
        <v>9.4368201457499197</v>
      </c>
      <c r="N2349" s="115">
        <v>1.38715865284859</v>
      </c>
      <c r="O2349" s="115">
        <v>0.31226819874266998</v>
      </c>
      <c r="P2349" s="115">
        <v>4.5901641358550002E-2</v>
      </c>
      <c r="Q2349" s="115">
        <v>125.56367903923601</v>
      </c>
      <c r="R2349" s="115">
        <v>1210</v>
      </c>
      <c r="S2349" s="115" t="s">
        <v>353</v>
      </c>
      <c r="T2349" s="115">
        <v>1210</v>
      </c>
      <c r="U2349" s="115" t="s">
        <v>352</v>
      </c>
      <c r="V2349" s="115" t="s">
        <v>350</v>
      </c>
      <c r="Z2349" s="115">
        <v>0</v>
      </c>
      <c r="AA2349" s="115">
        <v>1</v>
      </c>
      <c r="AB2349" s="115">
        <v>0.31226819874266998</v>
      </c>
      <c r="AC2349" s="115">
        <v>4.5901641358550002E-2</v>
      </c>
      <c r="AD2349" s="115">
        <v>125.563679039238</v>
      </c>
      <c r="AF2349" s="115">
        <v>-1</v>
      </c>
      <c r="AG2349" s="115">
        <v>-1</v>
      </c>
      <c r="AH2349" s="115">
        <v>-1</v>
      </c>
      <c r="AI2349" s="115">
        <v>-1</v>
      </c>
      <c r="AJ2349" s="115">
        <v>0</v>
      </c>
      <c r="AM2349" s="115" t="s">
        <v>348</v>
      </c>
      <c r="AN2349" s="115">
        <v>-1</v>
      </c>
      <c r="AQ2349" s="115">
        <v>610</v>
      </c>
      <c r="AR2349" s="115" t="s">
        <v>251</v>
      </c>
      <c r="AS2349" s="115" t="s">
        <v>363</v>
      </c>
      <c r="AT2349" s="115" t="s">
        <v>296</v>
      </c>
      <c r="AV2349" s="115">
        <v>47.195103847414899</v>
      </c>
      <c r="AW2349" s="115">
        <v>0.1018359116</v>
      </c>
    </row>
    <row r="2350" spans="1:49" x14ac:dyDescent="0.25">
      <c r="A2350" s="117">
        <v>230000</v>
      </c>
      <c r="B2350" s="117">
        <v>920000</v>
      </c>
      <c r="C2350" s="117">
        <v>920000</v>
      </c>
      <c r="D2350" s="115" t="s">
        <v>342</v>
      </c>
      <c r="E2350" s="115" t="s">
        <v>13</v>
      </c>
      <c r="F2350" s="115" t="s">
        <v>343</v>
      </c>
      <c r="G2350" s="115" t="s">
        <v>344</v>
      </c>
      <c r="H2350" s="115">
        <v>0.56000000000000005</v>
      </c>
      <c r="I2350" s="115">
        <v>0.48</v>
      </c>
      <c r="J2350" s="115" t="s">
        <v>350</v>
      </c>
      <c r="K2350" s="117">
        <v>3.5021156849999999E-6</v>
      </c>
      <c r="L2350" s="115">
        <v>3794.5646104948501</v>
      </c>
      <c r="M2350" s="115">
        <v>9.4368201457499197</v>
      </c>
      <c r="N2350" s="115">
        <v>1.38715865284859</v>
      </c>
      <c r="O2350" s="115">
        <v>3.3048835840000002E-5</v>
      </c>
      <c r="P2350" s="117">
        <v>4.8579900757249996E-6</v>
      </c>
      <c r="Q2350" s="115">
        <v>1.3289004240150001E-2</v>
      </c>
      <c r="R2350" s="115">
        <v>1210</v>
      </c>
      <c r="S2350" s="115" t="s">
        <v>353</v>
      </c>
      <c r="T2350" s="115">
        <v>1210</v>
      </c>
      <c r="U2350" s="115" t="s">
        <v>352</v>
      </c>
      <c r="V2350" s="115" t="s">
        <v>350</v>
      </c>
      <c r="Z2350" s="115">
        <v>0</v>
      </c>
      <c r="AA2350" s="115">
        <v>1</v>
      </c>
      <c r="AB2350" s="115">
        <v>3.3048835840000002E-5</v>
      </c>
      <c r="AC2350" s="117">
        <v>4.8579900757249996E-6</v>
      </c>
      <c r="AD2350" s="115">
        <v>1.3289004240079999E-2</v>
      </c>
      <c r="AF2350" s="115">
        <v>-1</v>
      </c>
      <c r="AG2350" s="115">
        <v>-1</v>
      </c>
      <c r="AH2350" s="115">
        <v>-1</v>
      </c>
      <c r="AI2350" s="115">
        <v>-1</v>
      </c>
      <c r="AJ2350" s="115">
        <v>0</v>
      </c>
      <c r="AM2350" s="115" t="s">
        <v>348</v>
      </c>
      <c r="AN2350" s="115">
        <v>-1</v>
      </c>
      <c r="AQ2350" s="115">
        <v>610</v>
      </c>
      <c r="AR2350" s="115" t="s">
        <v>251</v>
      </c>
      <c r="AS2350" s="115" t="s">
        <v>363</v>
      </c>
      <c r="AT2350" s="115" t="s">
        <v>296</v>
      </c>
      <c r="AV2350" s="115">
        <v>0.62875304769803997</v>
      </c>
      <c r="AW2350" s="115">
        <v>1.07778E-5</v>
      </c>
    </row>
    <row r="2351" spans="1:49" x14ac:dyDescent="0.25">
      <c r="A2351" s="117">
        <v>230000</v>
      </c>
      <c r="B2351" s="117">
        <v>920000</v>
      </c>
      <c r="C2351" s="117">
        <v>920000</v>
      </c>
      <c r="D2351" s="115" t="s">
        <v>342</v>
      </c>
      <c r="E2351" s="115" t="s">
        <v>13</v>
      </c>
      <c r="F2351" s="115" t="s">
        <v>343</v>
      </c>
      <c r="G2351" s="115" t="s">
        <v>344</v>
      </c>
      <c r="H2351" s="115">
        <v>0.56000000000000005</v>
      </c>
      <c r="I2351" s="115">
        <v>0.48</v>
      </c>
      <c r="J2351" s="115" t="s">
        <v>350</v>
      </c>
      <c r="K2351" s="115">
        <v>0.19947929022953001</v>
      </c>
      <c r="L2351" s="115">
        <v>3794.5646104948501</v>
      </c>
      <c r="M2351" s="115">
        <v>9.4368201457499197</v>
      </c>
      <c r="N2351" s="115">
        <v>1.38715865284859</v>
      </c>
      <c r="O2351" s="115">
        <v>1.88245018469797</v>
      </c>
      <c r="P2351" s="115">
        <v>0.27670942350598998</v>
      </c>
      <c r="Q2351" s="115">
        <v>756.937055231626</v>
      </c>
      <c r="R2351" s="115">
        <v>1210</v>
      </c>
      <c r="S2351" s="115" t="s">
        <v>353</v>
      </c>
      <c r="T2351" s="115">
        <v>1210</v>
      </c>
      <c r="U2351" s="115" t="s">
        <v>352</v>
      </c>
      <c r="V2351" s="115" t="s">
        <v>350</v>
      </c>
      <c r="Z2351" s="115">
        <v>0</v>
      </c>
      <c r="AA2351" s="115">
        <v>1</v>
      </c>
      <c r="AB2351" s="115">
        <v>1.88245018469797</v>
      </c>
      <c r="AC2351" s="115">
        <v>0.27670942350598998</v>
      </c>
      <c r="AD2351" s="115">
        <v>756.937055231626</v>
      </c>
      <c r="AF2351" s="115">
        <v>-1</v>
      </c>
      <c r="AG2351" s="115">
        <v>-1</v>
      </c>
      <c r="AH2351" s="115">
        <v>-1</v>
      </c>
      <c r="AI2351" s="115">
        <v>-1</v>
      </c>
      <c r="AJ2351" s="115">
        <v>0</v>
      </c>
      <c r="AM2351" s="115" t="s">
        <v>348</v>
      </c>
      <c r="AN2351" s="115">
        <v>-1</v>
      </c>
      <c r="AQ2351" s="115">
        <v>610</v>
      </c>
      <c r="AR2351" s="115" t="s">
        <v>251</v>
      </c>
      <c r="AS2351" s="115" t="s">
        <v>363</v>
      </c>
      <c r="AT2351" s="115" t="s">
        <v>296</v>
      </c>
      <c r="AV2351" s="115">
        <v>117.800485610487</v>
      </c>
      <c r="AW2351" s="115">
        <v>0.61389866599999998</v>
      </c>
    </row>
    <row r="2352" spans="1:49" x14ac:dyDescent="0.25">
      <c r="A2352" s="117">
        <v>230000</v>
      </c>
      <c r="B2352" s="117">
        <v>920000</v>
      </c>
      <c r="C2352" s="117">
        <v>920000</v>
      </c>
      <c r="D2352" s="115" t="s">
        <v>342</v>
      </c>
      <c r="E2352" s="115" t="s">
        <v>13</v>
      </c>
      <c r="F2352" s="115" t="s">
        <v>343</v>
      </c>
      <c r="G2352" s="115" t="s">
        <v>344</v>
      </c>
      <c r="H2352" s="115">
        <v>0.56000000000000005</v>
      </c>
      <c r="I2352" s="115">
        <v>0.48</v>
      </c>
      <c r="J2352" s="115" t="s">
        <v>350</v>
      </c>
      <c r="K2352" s="115">
        <v>0.24316098799437</v>
      </c>
      <c r="L2352" s="115">
        <v>3794.5646104948501</v>
      </c>
      <c r="M2352" s="115">
        <v>9.4368201457499197</v>
      </c>
      <c r="N2352" s="115">
        <v>1.38715865284859</v>
      </c>
      <c r="O2352" s="115">
        <v>2.2946665101657699</v>
      </c>
      <c r="P2352" s="115">
        <v>0.33730286853161001</v>
      </c>
      <c r="Q2352" s="115">
        <v>922.69007969641996</v>
      </c>
      <c r="R2352" s="115">
        <v>1210</v>
      </c>
      <c r="S2352" s="115" t="s">
        <v>353</v>
      </c>
      <c r="T2352" s="115">
        <v>1210</v>
      </c>
      <c r="U2352" s="115" t="s">
        <v>352</v>
      </c>
      <c r="V2352" s="115" t="s">
        <v>350</v>
      </c>
      <c r="Z2352" s="115">
        <v>0</v>
      </c>
      <c r="AA2352" s="115">
        <v>1</v>
      </c>
      <c r="AB2352" s="115">
        <v>2.2946665101657699</v>
      </c>
      <c r="AC2352" s="115">
        <v>0.33730286853161001</v>
      </c>
      <c r="AD2352" s="115">
        <v>922.69007969641996</v>
      </c>
      <c r="AF2352" s="115">
        <v>-1</v>
      </c>
      <c r="AG2352" s="115">
        <v>-1</v>
      </c>
      <c r="AH2352" s="115">
        <v>-1</v>
      </c>
      <c r="AI2352" s="115">
        <v>-1</v>
      </c>
      <c r="AJ2352" s="115">
        <v>0</v>
      </c>
      <c r="AM2352" s="115" t="s">
        <v>348</v>
      </c>
      <c r="AN2352" s="115">
        <v>-1</v>
      </c>
      <c r="AQ2352" s="115">
        <v>610</v>
      </c>
      <c r="AR2352" s="115" t="s">
        <v>251</v>
      </c>
      <c r="AS2352" s="115" t="s">
        <v>363</v>
      </c>
      <c r="AT2352" s="115" t="s">
        <v>296</v>
      </c>
      <c r="AV2352" s="115">
        <v>127.3252430484</v>
      </c>
      <c r="AW2352" s="115">
        <v>0.74832934279999996</v>
      </c>
    </row>
    <row r="2353" spans="1:49" x14ac:dyDescent="0.25">
      <c r="A2353" s="117">
        <v>230000</v>
      </c>
      <c r="B2353" s="117">
        <v>920000</v>
      </c>
      <c r="C2353" s="117">
        <v>920000</v>
      </c>
      <c r="D2353" s="115" t="s">
        <v>342</v>
      </c>
      <c r="E2353" s="115" t="s">
        <v>13</v>
      </c>
      <c r="F2353" s="115" t="s">
        <v>343</v>
      </c>
      <c r="G2353" s="115" t="s">
        <v>344</v>
      </c>
      <c r="H2353" s="115">
        <v>0.56000000000000005</v>
      </c>
      <c r="I2353" s="115">
        <v>0.48</v>
      </c>
      <c r="J2353" s="115" t="s">
        <v>350</v>
      </c>
      <c r="K2353" s="115">
        <v>0.18459731491667</v>
      </c>
      <c r="L2353" s="115">
        <v>3794.5646112016502</v>
      </c>
      <c r="M2353" s="115">
        <v>9.4368201475076603</v>
      </c>
      <c r="N2353" s="115">
        <v>1.38715865310697</v>
      </c>
      <c r="O2353" s="115">
        <v>1.7420116605814699</v>
      </c>
      <c r="P2353" s="115">
        <v>0.25606576272697001</v>
      </c>
      <c r="Q2353" s="115">
        <v>700.46643850565295</v>
      </c>
      <c r="R2353" s="115">
        <v>1200</v>
      </c>
      <c r="S2353" s="115" t="s">
        <v>351</v>
      </c>
      <c r="T2353" s="115">
        <v>1200</v>
      </c>
      <c r="U2353" s="115" t="s">
        <v>352</v>
      </c>
      <c r="V2353" s="115" t="s">
        <v>350</v>
      </c>
      <c r="Z2353" s="115">
        <v>0</v>
      </c>
      <c r="AA2353" s="115">
        <v>1</v>
      </c>
      <c r="AB2353" s="115">
        <v>1.7420116605814699</v>
      </c>
      <c r="AC2353" s="115">
        <v>0.25606576272697001</v>
      </c>
      <c r="AD2353" s="115">
        <v>700.46643850565295</v>
      </c>
      <c r="AF2353" s="115">
        <v>-1</v>
      </c>
      <c r="AG2353" s="115">
        <v>-1</v>
      </c>
      <c r="AH2353" s="115">
        <v>-1</v>
      </c>
      <c r="AI2353" s="115">
        <v>-1</v>
      </c>
      <c r="AJ2353" s="115">
        <v>0</v>
      </c>
      <c r="AM2353" s="115" t="s">
        <v>348</v>
      </c>
      <c r="AN2353" s="115">
        <v>-1</v>
      </c>
      <c r="AQ2353" s="115">
        <v>610</v>
      </c>
      <c r="AR2353" s="115" t="s">
        <v>251</v>
      </c>
      <c r="AS2353" s="115" t="s">
        <v>363</v>
      </c>
      <c r="AT2353" s="115" t="s">
        <v>296</v>
      </c>
      <c r="AV2353" s="115">
        <v>129.703441313328</v>
      </c>
      <c r="AW2353" s="115">
        <v>0.56809930129999997</v>
      </c>
    </row>
    <row r="2354" spans="1:49" x14ac:dyDescent="0.25">
      <c r="A2354" s="117">
        <v>230000</v>
      </c>
      <c r="B2354" s="117">
        <v>920000</v>
      </c>
      <c r="C2354" s="117">
        <v>920000</v>
      </c>
      <c r="D2354" s="115" t="s">
        <v>342</v>
      </c>
      <c r="E2354" s="115" t="s">
        <v>13</v>
      </c>
      <c r="F2354" s="115" t="s">
        <v>343</v>
      </c>
      <c r="G2354" s="115" t="s">
        <v>344</v>
      </c>
      <c r="H2354" s="115">
        <v>0.56000000000000005</v>
      </c>
      <c r="I2354" s="115">
        <v>0.48</v>
      </c>
      <c r="J2354" s="115" t="s">
        <v>350</v>
      </c>
      <c r="K2354" s="115">
        <v>0.21905601534916999</v>
      </c>
      <c r="L2354" s="115">
        <v>3794.5646112016502</v>
      </c>
      <c r="M2354" s="115">
        <v>9.4368201475076603</v>
      </c>
      <c r="N2354" s="115">
        <v>1.38715865310697</v>
      </c>
      <c r="O2354" s="115">
        <v>2.0671922190798599</v>
      </c>
      <c r="P2354" s="115">
        <v>0.30386544720674002</v>
      </c>
      <c r="Q2354" s="115">
        <v>831.22220371483195</v>
      </c>
      <c r="R2354" s="115">
        <v>1210</v>
      </c>
      <c r="S2354" s="115" t="s">
        <v>353</v>
      </c>
      <c r="T2354" s="115">
        <v>1210</v>
      </c>
      <c r="U2354" s="115" t="s">
        <v>352</v>
      </c>
      <c r="V2354" s="115" t="s">
        <v>350</v>
      </c>
      <c r="Z2354" s="115">
        <v>0</v>
      </c>
      <c r="AA2354" s="115">
        <v>1</v>
      </c>
      <c r="AB2354" s="115">
        <v>2.0671922190798599</v>
      </c>
      <c r="AC2354" s="115">
        <v>0.30386544720674002</v>
      </c>
      <c r="AD2354" s="115">
        <v>831.22220371483195</v>
      </c>
      <c r="AF2354" s="115">
        <v>-1</v>
      </c>
      <c r="AG2354" s="115">
        <v>-1</v>
      </c>
      <c r="AH2354" s="115">
        <v>-1</v>
      </c>
      <c r="AI2354" s="115">
        <v>-1</v>
      </c>
      <c r="AJ2354" s="115">
        <v>0</v>
      </c>
      <c r="AM2354" s="115" t="s">
        <v>348</v>
      </c>
      <c r="AN2354" s="115">
        <v>-1</v>
      </c>
      <c r="AQ2354" s="115">
        <v>610</v>
      </c>
      <c r="AR2354" s="115" t="s">
        <v>251</v>
      </c>
      <c r="AS2354" s="115" t="s">
        <v>363</v>
      </c>
      <c r="AT2354" s="115" t="s">
        <v>296</v>
      </c>
      <c r="AV2354" s="115">
        <v>119.153101220811</v>
      </c>
      <c r="AW2354" s="115">
        <v>0.67414615060000005</v>
      </c>
    </row>
    <row r="2355" spans="1:49" x14ac:dyDescent="0.25">
      <c r="A2355" s="117">
        <v>230000</v>
      </c>
      <c r="B2355" s="117">
        <v>920000</v>
      </c>
      <c r="C2355" s="117">
        <v>920000</v>
      </c>
      <c r="D2355" s="115" t="s">
        <v>342</v>
      </c>
      <c r="E2355" s="115" t="s">
        <v>13</v>
      </c>
      <c r="F2355" s="115" t="s">
        <v>343</v>
      </c>
      <c r="G2355" s="115" t="s">
        <v>344</v>
      </c>
      <c r="H2355" s="115">
        <v>0.56000000000000005</v>
      </c>
      <c r="I2355" s="115">
        <v>0.48</v>
      </c>
      <c r="J2355" s="115" t="s">
        <v>350</v>
      </c>
      <c r="K2355" s="115">
        <v>5.6513039422100002E-2</v>
      </c>
      <c r="L2355" s="115">
        <v>3794.5646112016502</v>
      </c>
      <c r="M2355" s="115">
        <v>9.4368201475076603</v>
      </c>
      <c r="N2355" s="115">
        <v>1.38715865310697</v>
      </c>
      <c r="O2355" s="115">
        <v>0.53330338901537999</v>
      </c>
      <c r="P2355" s="115">
        <v>7.8392551647740005E-2</v>
      </c>
      <c r="Q2355" s="115">
        <v>214.442379462552</v>
      </c>
      <c r="R2355" s="115">
        <v>1210</v>
      </c>
      <c r="S2355" s="115" t="s">
        <v>353</v>
      </c>
      <c r="T2355" s="115">
        <v>1210</v>
      </c>
      <c r="U2355" s="115" t="s">
        <v>352</v>
      </c>
      <c r="V2355" s="115" t="s">
        <v>350</v>
      </c>
      <c r="Z2355" s="115">
        <v>0</v>
      </c>
      <c r="AA2355" s="115">
        <v>1</v>
      </c>
      <c r="AB2355" s="115">
        <v>0.53330338901537999</v>
      </c>
      <c r="AC2355" s="115">
        <v>7.8392551647740005E-2</v>
      </c>
      <c r="AD2355" s="115">
        <v>214.44237946255001</v>
      </c>
      <c r="AF2355" s="115">
        <v>-1</v>
      </c>
      <c r="AG2355" s="115">
        <v>-1</v>
      </c>
      <c r="AH2355" s="115">
        <v>-1</v>
      </c>
      <c r="AI2355" s="115">
        <v>-1</v>
      </c>
      <c r="AJ2355" s="115">
        <v>0</v>
      </c>
      <c r="AM2355" s="115" t="s">
        <v>348</v>
      </c>
      <c r="AN2355" s="115">
        <v>-1</v>
      </c>
      <c r="AQ2355" s="115">
        <v>610</v>
      </c>
      <c r="AR2355" s="115" t="s">
        <v>251</v>
      </c>
      <c r="AS2355" s="115" t="s">
        <v>363</v>
      </c>
      <c r="AT2355" s="115" t="s">
        <v>296</v>
      </c>
      <c r="AV2355" s="115">
        <v>76.629389821469701</v>
      </c>
      <c r="AW2355" s="115">
        <v>0.1739192048</v>
      </c>
    </row>
    <row r="2356" spans="1:49" x14ac:dyDescent="0.25">
      <c r="A2356" s="117">
        <v>230000</v>
      </c>
      <c r="B2356" s="117">
        <v>920000</v>
      </c>
      <c r="C2356" s="117">
        <v>920000</v>
      </c>
      <c r="D2356" s="115" t="s">
        <v>342</v>
      </c>
      <c r="E2356" s="115" t="s">
        <v>13</v>
      </c>
      <c r="F2356" s="115" t="s">
        <v>343</v>
      </c>
      <c r="G2356" s="115" t="s">
        <v>344</v>
      </c>
      <c r="H2356" s="115">
        <v>0.56000000000000005</v>
      </c>
      <c r="I2356" s="115">
        <v>0.48</v>
      </c>
      <c r="J2356" s="115" t="s">
        <v>350</v>
      </c>
      <c r="K2356" s="115">
        <v>9.9789979290089995E-2</v>
      </c>
      <c r="L2356" s="115">
        <v>3794.5646112016502</v>
      </c>
      <c r="M2356" s="115">
        <v>9.4368201475076603</v>
      </c>
      <c r="N2356" s="115">
        <v>1.38715865310697</v>
      </c>
      <c r="O2356" s="115">
        <v>0.94170008708409003</v>
      </c>
      <c r="P2356" s="115">
        <v>0.13842453326560999</v>
      </c>
      <c r="Q2356" s="115">
        <v>378.659523966721</v>
      </c>
      <c r="R2356" s="115">
        <v>1210</v>
      </c>
      <c r="S2356" s="115" t="s">
        <v>353</v>
      </c>
      <c r="T2356" s="115">
        <v>1210</v>
      </c>
      <c r="U2356" s="115" t="s">
        <v>352</v>
      </c>
      <c r="V2356" s="115" t="s">
        <v>350</v>
      </c>
      <c r="Z2356" s="115">
        <v>0</v>
      </c>
      <c r="AA2356" s="115">
        <v>1</v>
      </c>
      <c r="AB2356" s="115">
        <v>0.94170008708409003</v>
      </c>
      <c r="AC2356" s="115">
        <v>0.13842453326560999</v>
      </c>
      <c r="AD2356" s="115">
        <v>378.659523966721</v>
      </c>
      <c r="AF2356" s="115">
        <v>-1</v>
      </c>
      <c r="AG2356" s="115">
        <v>-1</v>
      </c>
      <c r="AH2356" s="115">
        <v>-1</v>
      </c>
      <c r="AI2356" s="115">
        <v>-1</v>
      </c>
      <c r="AJ2356" s="115">
        <v>0</v>
      </c>
      <c r="AM2356" s="115" t="s">
        <v>348</v>
      </c>
      <c r="AN2356" s="115">
        <v>-1</v>
      </c>
      <c r="AQ2356" s="115">
        <v>610</v>
      </c>
      <c r="AR2356" s="115" t="s">
        <v>251</v>
      </c>
      <c r="AS2356" s="115" t="s">
        <v>363</v>
      </c>
      <c r="AT2356" s="115" t="s">
        <v>296</v>
      </c>
      <c r="AV2356" s="115">
        <v>86.9320114275436</v>
      </c>
      <c r="AW2356" s="115">
        <v>0.30710423679999999</v>
      </c>
    </row>
    <row r="2357" spans="1:49" x14ac:dyDescent="0.25">
      <c r="A2357" s="117">
        <v>230000</v>
      </c>
      <c r="B2357" s="117">
        <v>920000</v>
      </c>
      <c r="C2357" s="117">
        <v>920000</v>
      </c>
      <c r="D2357" s="115" t="s">
        <v>342</v>
      </c>
      <c r="E2357" s="115" t="s">
        <v>13</v>
      </c>
      <c r="F2357" s="115" t="s">
        <v>343</v>
      </c>
      <c r="G2357" s="115" t="s">
        <v>344</v>
      </c>
      <c r="H2357" s="115">
        <v>0.56000000000000005</v>
      </c>
      <c r="I2357" s="115">
        <v>0.48</v>
      </c>
      <c r="J2357" s="115" t="s">
        <v>350</v>
      </c>
      <c r="K2357" s="115">
        <v>1.7687142683339999E-2</v>
      </c>
      <c r="L2357" s="115">
        <v>3794.5646112016502</v>
      </c>
      <c r="M2357" s="115">
        <v>9.4368201475076603</v>
      </c>
      <c r="N2357" s="115">
        <v>1.38715865310697</v>
      </c>
      <c r="O2357" s="115">
        <v>0.16691038442605</v>
      </c>
      <c r="P2357" s="115">
        <v>2.4534873021940001E-2</v>
      </c>
      <c r="Q2357" s="115">
        <v>67.115005699502703</v>
      </c>
      <c r="R2357" s="115">
        <v>1210</v>
      </c>
      <c r="S2357" s="115" t="s">
        <v>353</v>
      </c>
      <c r="T2357" s="115">
        <v>1210</v>
      </c>
      <c r="U2357" s="115" t="s">
        <v>352</v>
      </c>
      <c r="V2357" s="115" t="s">
        <v>350</v>
      </c>
      <c r="Z2357" s="115">
        <v>0</v>
      </c>
      <c r="AA2357" s="115">
        <v>1</v>
      </c>
      <c r="AB2357" s="115">
        <v>0.16691038442605</v>
      </c>
      <c r="AC2357" s="115">
        <v>2.4534873021940001E-2</v>
      </c>
      <c r="AD2357" s="115">
        <v>67.115005699503797</v>
      </c>
      <c r="AF2357" s="115">
        <v>-1</v>
      </c>
      <c r="AG2357" s="115">
        <v>-1</v>
      </c>
      <c r="AH2357" s="115">
        <v>-1</v>
      </c>
      <c r="AI2357" s="115">
        <v>-1</v>
      </c>
      <c r="AJ2357" s="115">
        <v>0</v>
      </c>
      <c r="AM2357" s="115" t="s">
        <v>348</v>
      </c>
      <c r="AN2357" s="115">
        <v>-1</v>
      </c>
      <c r="AQ2357" s="115">
        <v>610</v>
      </c>
      <c r="AR2357" s="115" t="s">
        <v>251</v>
      </c>
      <c r="AS2357" s="115" t="s">
        <v>363</v>
      </c>
      <c r="AT2357" s="115" t="s">
        <v>296</v>
      </c>
      <c r="AV2357" s="115">
        <v>42.040057133951699</v>
      </c>
      <c r="AW2357" s="115">
        <v>5.4432283599999999E-2</v>
      </c>
    </row>
    <row r="2358" spans="1:49" x14ac:dyDescent="0.25">
      <c r="A2358" s="117">
        <v>230000</v>
      </c>
      <c r="B2358" s="117">
        <v>920000</v>
      </c>
      <c r="C2358" s="117">
        <v>920000</v>
      </c>
      <c r="D2358" s="115" t="s">
        <v>342</v>
      </c>
      <c r="E2358" s="115" t="s">
        <v>13</v>
      </c>
      <c r="F2358" s="115" t="s">
        <v>343</v>
      </c>
      <c r="G2358" s="115" t="s">
        <v>344</v>
      </c>
      <c r="H2358" s="115">
        <v>0.56000000000000005</v>
      </c>
      <c r="I2358" s="115">
        <v>0.48</v>
      </c>
      <c r="J2358" s="115" t="s">
        <v>350</v>
      </c>
      <c r="K2358" s="115">
        <v>4.0119961868440003E-2</v>
      </c>
      <c r="L2358" s="115">
        <v>3794.5646112016502</v>
      </c>
      <c r="M2358" s="115">
        <v>9.4368201475076603</v>
      </c>
      <c r="N2358" s="115">
        <v>1.38715865310697</v>
      </c>
      <c r="O2358" s="115">
        <v>0.37860486447736003</v>
      </c>
      <c r="P2358" s="115">
        <v>5.5652752268129997E-2</v>
      </c>
      <c r="Q2358" s="115">
        <v>152.237787508753</v>
      </c>
      <c r="R2358" s="115">
        <v>1210</v>
      </c>
      <c r="S2358" s="115" t="s">
        <v>353</v>
      </c>
      <c r="T2358" s="115">
        <v>1210</v>
      </c>
      <c r="U2358" s="115" t="s">
        <v>352</v>
      </c>
      <c r="V2358" s="115" t="s">
        <v>350</v>
      </c>
      <c r="Z2358" s="115">
        <v>0</v>
      </c>
      <c r="AA2358" s="115">
        <v>1</v>
      </c>
      <c r="AB2358" s="115">
        <v>0.37860486447736003</v>
      </c>
      <c r="AC2358" s="115">
        <v>5.5652752268129997E-2</v>
      </c>
      <c r="AD2358" s="115">
        <v>152.23778750875499</v>
      </c>
      <c r="AF2358" s="115">
        <v>-1</v>
      </c>
      <c r="AG2358" s="115">
        <v>-1</v>
      </c>
      <c r="AH2358" s="115">
        <v>-1</v>
      </c>
      <c r="AI2358" s="115">
        <v>-1</v>
      </c>
      <c r="AJ2358" s="115">
        <v>0</v>
      </c>
      <c r="AM2358" s="115" t="s">
        <v>348</v>
      </c>
      <c r="AN2358" s="115">
        <v>-1</v>
      </c>
      <c r="AQ2358" s="115">
        <v>610</v>
      </c>
      <c r="AR2358" s="115" t="s">
        <v>251</v>
      </c>
      <c r="AS2358" s="115" t="s">
        <v>363</v>
      </c>
      <c r="AT2358" s="115" t="s">
        <v>296</v>
      </c>
      <c r="AV2358" s="115">
        <v>76.288256751039</v>
      </c>
      <c r="AW2358" s="115">
        <v>0.123469414</v>
      </c>
    </row>
    <row r="2359" spans="1:49" x14ac:dyDescent="0.25">
      <c r="A2359" s="117">
        <v>230000</v>
      </c>
      <c r="B2359" s="117">
        <v>920000</v>
      </c>
      <c r="C2359" s="117">
        <v>920000</v>
      </c>
      <c r="D2359" s="115" t="s">
        <v>342</v>
      </c>
      <c r="E2359" s="115" t="s">
        <v>13</v>
      </c>
      <c r="F2359" s="115" t="s">
        <v>343</v>
      </c>
      <c r="G2359" s="115" t="s">
        <v>344</v>
      </c>
      <c r="H2359" s="115">
        <v>0.56000000000000005</v>
      </c>
      <c r="I2359" s="115">
        <v>0.48</v>
      </c>
      <c r="J2359" s="115" t="s">
        <v>350</v>
      </c>
      <c r="K2359" s="115">
        <v>4.1544331522730002E-2</v>
      </c>
      <c r="L2359" s="115">
        <v>3791.0437916176702</v>
      </c>
      <c r="M2359" s="115">
        <v>9.4285845588229797</v>
      </c>
      <c r="N2359" s="115">
        <v>1.3859657932865399</v>
      </c>
      <c r="O2359" s="115">
        <v>0.39170424270183002</v>
      </c>
      <c r="P2359" s="115">
        <v>5.7579022395459999E-2</v>
      </c>
      <c r="Q2359" s="115">
        <v>157.496380096152</v>
      </c>
      <c r="R2359" s="115">
        <v>1210</v>
      </c>
      <c r="S2359" s="115" t="s">
        <v>353</v>
      </c>
      <c r="T2359" s="115">
        <v>1210</v>
      </c>
      <c r="U2359" s="115" t="s">
        <v>352</v>
      </c>
      <c r="V2359" s="115" t="s">
        <v>350</v>
      </c>
      <c r="Z2359" s="115">
        <v>0</v>
      </c>
      <c r="AA2359" s="115">
        <v>1</v>
      </c>
      <c r="AB2359" s="115">
        <v>0.39170424270183002</v>
      </c>
      <c r="AC2359" s="115">
        <v>5.7579022395459999E-2</v>
      </c>
      <c r="AD2359" s="115">
        <v>157.496380096151</v>
      </c>
      <c r="AF2359" s="115">
        <v>-1</v>
      </c>
      <c r="AG2359" s="115">
        <v>-1</v>
      </c>
      <c r="AH2359" s="115">
        <v>-1</v>
      </c>
      <c r="AI2359" s="115">
        <v>-1</v>
      </c>
      <c r="AJ2359" s="115">
        <v>0</v>
      </c>
      <c r="AM2359" s="115" t="s">
        <v>348</v>
      </c>
      <c r="AN2359" s="115">
        <v>-1</v>
      </c>
      <c r="AQ2359" s="115">
        <v>610</v>
      </c>
      <c r="AR2359" s="115" t="s">
        <v>251</v>
      </c>
      <c r="AS2359" s="115" t="s">
        <v>363</v>
      </c>
      <c r="AT2359" s="115" t="s">
        <v>296</v>
      </c>
      <c r="AV2359" s="115">
        <v>66.413438636367701</v>
      </c>
      <c r="AW2359" s="115">
        <v>0.12773429040000001</v>
      </c>
    </row>
    <row r="2360" spans="1:49" x14ac:dyDescent="0.25">
      <c r="A2360" s="117">
        <v>230000</v>
      </c>
      <c r="B2360" s="117">
        <v>920000</v>
      </c>
      <c r="C2360" s="117">
        <v>920000</v>
      </c>
      <c r="D2360" s="115" t="s">
        <v>342</v>
      </c>
      <c r="E2360" s="115" t="s">
        <v>13</v>
      </c>
      <c r="F2360" s="115" t="s">
        <v>343</v>
      </c>
      <c r="G2360" s="115" t="s">
        <v>344</v>
      </c>
      <c r="H2360" s="115">
        <v>0.56000000000000005</v>
      </c>
      <c r="I2360" s="115">
        <v>0.48</v>
      </c>
      <c r="J2360" s="115" t="s">
        <v>350</v>
      </c>
      <c r="K2360" s="115">
        <v>3.2029557224549997E-2</v>
      </c>
      <c r="L2360" s="115">
        <v>3791.0437916176702</v>
      </c>
      <c r="M2360" s="115">
        <v>9.4285845588229797</v>
      </c>
      <c r="N2360" s="115">
        <v>1.3859657932865399</v>
      </c>
      <c r="O2360" s="115">
        <v>0.30199338867332998</v>
      </c>
      <c r="P2360" s="115">
        <v>4.4391870687339997E-2</v>
      </c>
      <c r="Q2360" s="115">
        <v>121.425454064397</v>
      </c>
      <c r="R2360" s="115">
        <v>1210</v>
      </c>
      <c r="S2360" s="115" t="s">
        <v>353</v>
      </c>
      <c r="T2360" s="115">
        <v>1210</v>
      </c>
      <c r="U2360" s="115" t="s">
        <v>352</v>
      </c>
      <c r="V2360" s="115" t="s">
        <v>350</v>
      </c>
      <c r="Z2360" s="115">
        <v>0</v>
      </c>
      <c r="AA2360" s="115">
        <v>1</v>
      </c>
      <c r="AB2360" s="115">
        <v>0.30199338867332998</v>
      </c>
      <c r="AC2360" s="115">
        <v>4.4391870687339997E-2</v>
      </c>
      <c r="AD2360" s="115">
        <v>121.425454064398</v>
      </c>
      <c r="AF2360" s="115">
        <v>-1</v>
      </c>
      <c r="AG2360" s="115">
        <v>-1</v>
      </c>
      <c r="AH2360" s="115">
        <v>-1</v>
      </c>
      <c r="AI2360" s="115">
        <v>-1</v>
      </c>
      <c r="AJ2360" s="115">
        <v>0</v>
      </c>
      <c r="AM2360" s="115" t="s">
        <v>348</v>
      </c>
      <c r="AN2360" s="115">
        <v>-1</v>
      </c>
      <c r="AQ2360" s="115">
        <v>610</v>
      </c>
      <c r="AR2360" s="115" t="s">
        <v>251</v>
      </c>
      <c r="AS2360" s="115" t="s">
        <v>363</v>
      </c>
      <c r="AT2360" s="115" t="s">
        <v>296</v>
      </c>
      <c r="AV2360" s="115">
        <v>57.329391234329698</v>
      </c>
      <c r="AW2360" s="115">
        <v>9.8479686999999996E-2</v>
      </c>
    </row>
    <row r="2361" spans="1:49" x14ac:dyDescent="0.25">
      <c r="A2361" s="117">
        <v>230000</v>
      </c>
      <c r="B2361" s="117">
        <v>920000</v>
      </c>
      <c r="C2361" s="117">
        <v>920000</v>
      </c>
      <c r="D2361" s="115" t="s">
        <v>342</v>
      </c>
      <c r="E2361" s="115" t="s">
        <v>13</v>
      </c>
      <c r="F2361" s="115" t="s">
        <v>343</v>
      </c>
      <c r="G2361" s="115" t="s">
        <v>344</v>
      </c>
      <c r="H2361" s="115">
        <v>0.56000000000000005</v>
      </c>
      <c r="I2361" s="115">
        <v>0.48</v>
      </c>
      <c r="J2361" s="115" t="s">
        <v>350</v>
      </c>
      <c r="K2361" s="115">
        <v>0.13947496828165001</v>
      </c>
      <c r="L2361" s="115">
        <v>3791.0437916176702</v>
      </c>
      <c r="M2361" s="115">
        <v>9.4285845588229797</v>
      </c>
      <c r="N2361" s="115">
        <v>1.3859657932865399</v>
      </c>
      <c r="O2361" s="115">
        <v>1.3150515322827101</v>
      </c>
      <c r="P2361" s="115">
        <v>0.19330753505809001</v>
      </c>
      <c r="Q2361" s="115">
        <v>528.75571259023195</v>
      </c>
      <c r="R2361" s="115">
        <v>1210</v>
      </c>
      <c r="S2361" s="115" t="s">
        <v>353</v>
      </c>
      <c r="T2361" s="115">
        <v>1210</v>
      </c>
      <c r="U2361" s="115" t="s">
        <v>352</v>
      </c>
      <c r="V2361" s="115" t="s">
        <v>350</v>
      </c>
      <c r="Z2361" s="115">
        <v>0</v>
      </c>
      <c r="AA2361" s="115">
        <v>1</v>
      </c>
      <c r="AB2361" s="115">
        <v>1.3150515322827101</v>
      </c>
      <c r="AC2361" s="115">
        <v>0.19330753505809001</v>
      </c>
      <c r="AD2361" s="115">
        <v>528.75571259023195</v>
      </c>
      <c r="AF2361" s="115">
        <v>-1</v>
      </c>
      <c r="AG2361" s="115">
        <v>-1</v>
      </c>
      <c r="AH2361" s="115">
        <v>-1</v>
      </c>
      <c r="AI2361" s="115">
        <v>-1</v>
      </c>
      <c r="AJ2361" s="115">
        <v>0</v>
      </c>
      <c r="AM2361" s="115" t="s">
        <v>348</v>
      </c>
      <c r="AN2361" s="115">
        <v>-1</v>
      </c>
      <c r="AQ2361" s="115">
        <v>610</v>
      </c>
      <c r="AR2361" s="115" t="s">
        <v>251</v>
      </c>
      <c r="AS2361" s="115" t="s">
        <v>363</v>
      </c>
      <c r="AT2361" s="115" t="s">
        <v>296</v>
      </c>
      <c r="AV2361" s="115">
        <v>95.354692062672697</v>
      </c>
      <c r="AW2361" s="115">
        <v>0.42883674989999998</v>
      </c>
    </row>
    <row r="2362" spans="1:49" x14ac:dyDescent="0.25">
      <c r="A2362" s="117">
        <v>230000</v>
      </c>
      <c r="B2362" s="117">
        <v>920000</v>
      </c>
      <c r="C2362" s="117">
        <v>920000</v>
      </c>
      <c r="D2362" s="115" t="s">
        <v>342</v>
      </c>
      <c r="E2362" s="115" t="s">
        <v>13</v>
      </c>
      <c r="F2362" s="115" t="s">
        <v>343</v>
      </c>
      <c r="G2362" s="115" t="s">
        <v>344</v>
      </c>
      <c r="H2362" s="115">
        <v>0.56000000000000005</v>
      </c>
      <c r="I2362" s="115">
        <v>0.48</v>
      </c>
      <c r="J2362" s="115" t="s">
        <v>350</v>
      </c>
      <c r="K2362" s="115">
        <v>0.17442955260296</v>
      </c>
      <c r="L2362" s="115">
        <v>3791.0437916176702</v>
      </c>
      <c r="M2362" s="115">
        <v>9.4285845588229797</v>
      </c>
      <c r="N2362" s="115">
        <v>1.3859657932865399</v>
      </c>
      <c r="O2362" s="115">
        <v>1.6446237862747199</v>
      </c>
      <c r="P2362" s="115">
        <v>0.24175339324598</v>
      </c>
      <c r="Q2362" s="115">
        <v>661.27007247012295</v>
      </c>
      <c r="R2362" s="115">
        <v>1210</v>
      </c>
      <c r="S2362" s="115" t="s">
        <v>353</v>
      </c>
      <c r="T2362" s="115">
        <v>1210</v>
      </c>
      <c r="U2362" s="115" t="s">
        <v>352</v>
      </c>
      <c r="V2362" s="115" t="s">
        <v>350</v>
      </c>
      <c r="Z2362" s="115">
        <v>0</v>
      </c>
      <c r="AA2362" s="115">
        <v>1</v>
      </c>
      <c r="AB2362" s="115">
        <v>1.6446237862747199</v>
      </c>
      <c r="AC2362" s="115">
        <v>0.24175339324598</v>
      </c>
      <c r="AD2362" s="115">
        <v>661.27007247012295</v>
      </c>
      <c r="AF2362" s="115">
        <v>-1</v>
      </c>
      <c r="AG2362" s="115">
        <v>-1</v>
      </c>
      <c r="AH2362" s="115">
        <v>-1</v>
      </c>
      <c r="AI2362" s="115">
        <v>-1</v>
      </c>
      <c r="AJ2362" s="115">
        <v>0</v>
      </c>
      <c r="AM2362" s="115" t="s">
        <v>348</v>
      </c>
      <c r="AN2362" s="115">
        <v>-1</v>
      </c>
      <c r="AQ2362" s="115">
        <v>610</v>
      </c>
      <c r="AR2362" s="115" t="s">
        <v>251</v>
      </c>
      <c r="AS2362" s="115" t="s">
        <v>363</v>
      </c>
      <c r="AT2362" s="115" t="s">
        <v>296</v>
      </c>
      <c r="AV2362" s="115">
        <v>106.454640977015</v>
      </c>
      <c r="AW2362" s="115">
        <v>0.53630987220000004</v>
      </c>
    </row>
    <row r="2363" spans="1:49" x14ac:dyDescent="0.25">
      <c r="A2363" s="117">
        <v>230000</v>
      </c>
      <c r="B2363" s="117">
        <v>920000</v>
      </c>
      <c r="C2363" s="117">
        <v>920000</v>
      </c>
      <c r="D2363" s="115" t="s">
        <v>342</v>
      </c>
      <c r="E2363" s="115" t="s">
        <v>13</v>
      </c>
      <c r="F2363" s="115" t="s">
        <v>343</v>
      </c>
      <c r="G2363" s="115" t="s">
        <v>344</v>
      </c>
      <c r="H2363" s="115">
        <v>0.56000000000000005</v>
      </c>
      <c r="I2363" s="115">
        <v>0.48</v>
      </c>
      <c r="J2363" s="115" t="s">
        <v>350</v>
      </c>
      <c r="K2363" s="115">
        <v>0.23028504424313001</v>
      </c>
      <c r="L2363" s="115">
        <v>3791.0437916176702</v>
      </c>
      <c r="M2363" s="115">
        <v>9.4285845588229797</v>
      </c>
      <c r="N2363" s="115">
        <v>1.3859657932865399</v>
      </c>
      <c r="O2363" s="115">
        <v>2.1712620122786799</v>
      </c>
      <c r="P2363" s="115">
        <v>0.31916719402645999</v>
      </c>
      <c r="Q2363" s="115">
        <v>873.02068728033498</v>
      </c>
      <c r="R2363" s="115">
        <v>1210</v>
      </c>
      <c r="S2363" s="115" t="s">
        <v>353</v>
      </c>
      <c r="T2363" s="115">
        <v>1210</v>
      </c>
      <c r="U2363" s="115" t="s">
        <v>352</v>
      </c>
      <c r="V2363" s="115" t="s">
        <v>350</v>
      </c>
      <c r="Z2363" s="115">
        <v>0</v>
      </c>
      <c r="AA2363" s="115">
        <v>1</v>
      </c>
      <c r="AB2363" s="115">
        <v>2.1712620122786799</v>
      </c>
      <c r="AC2363" s="115">
        <v>0.31916719402645999</v>
      </c>
      <c r="AD2363" s="115">
        <v>873.02068728033498</v>
      </c>
      <c r="AF2363" s="115">
        <v>-1</v>
      </c>
      <c r="AG2363" s="115">
        <v>-1</v>
      </c>
      <c r="AH2363" s="115">
        <v>-1</v>
      </c>
      <c r="AI2363" s="115">
        <v>-1</v>
      </c>
      <c r="AJ2363" s="115">
        <v>0</v>
      </c>
      <c r="AM2363" s="115" t="s">
        <v>348</v>
      </c>
      <c r="AN2363" s="115">
        <v>-1</v>
      </c>
      <c r="AQ2363" s="115">
        <v>610</v>
      </c>
      <c r="AR2363" s="115" t="s">
        <v>251</v>
      </c>
      <c r="AS2363" s="115" t="s">
        <v>363</v>
      </c>
      <c r="AT2363" s="115" t="s">
        <v>296</v>
      </c>
      <c r="AV2363" s="115">
        <v>137.30671470674</v>
      </c>
      <c r="AW2363" s="115">
        <v>0.7080459751</v>
      </c>
    </row>
    <row r="2364" spans="1:49" x14ac:dyDescent="0.25">
      <c r="A2364" s="117">
        <v>230000</v>
      </c>
      <c r="B2364" s="117">
        <v>920000</v>
      </c>
      <c r="C2364" s="117">
        <v>920000</v>
      </c>
      <c r="D2364" s="115" t="s">
        <v>342</v>
      </c>
      <c r="E2364" s="115" t="s">
        <v>13</v>
      </c>
      <c r="F2364" s="115" t="s">
        <v>343</v>
      </c>
      <c r="G2364" s="115" t="s">
        <v>344</v>
      </c>
      <c r="H2364" s="115">
        <v>0.56000000000000005</v>
      </c>
      <c r="I2364" s="115">
        <v>0.48</v>
      </c>
      <c r="J2364" s="115" t="s">
        <v>350</v>
      </c>
      <c r="K2364" s="115">
        <v>0.20869912712315999</v>
      </c>
      <c r="L2364" s="115">
        <v>3789.9223698649398</v>
      </c>
      <c r="M2364" s="115">
        <v>9.4259671933541398</v>
      </c>
      <c r="N2364" s="115">
        <v>1.3855868973554599</v>
      </c>
      <c r="O2364" s="115">
        <v>1.96719112554461</v>
      </c>
      <c r="P2364" s="115">
        <v>0.28917077603137997</v>
      </c>
      <c r="Q2364" s="115">
        <v>790.953490455375</v>
      </c>
      <c r="R2364" s="115">
        <v>1200</v>
      </c>
      <c r="S2364" s="115" t="s">
        <v>351</v>
      </c>
      <c r="T2364" s="115">
        <v>1200</v>
      </c>
      <c r="U2364" s="115" t="s">
        <v>352</v>
      </c>
      <c r="V2364" s="115" t="s">
        <v>350</v>
      </c>
      <c r="Z2364" s="115">
        <v>0</v>
      </c>
      <c r="AA2364" s="115">
        <v>1</v>
      </c>
      <c r="AB2364" s="115">
        <v>1.96719112554461</v>
      </c>
      <c r="AC2364" s="115">
        <v>0.28917077603137997</v>
      </c>
      <c r="AD2364" s="115">
        <v>790.953490455375</v>
      </c>
      <c r="AF2364" s="115">
        <v>-1</v>
      </c>
      <c r="AG2364" s="115">
        <v>-1</v>
      </c>
      <c r="AH2364" s="115">
        <v>-1</v>
      </c>
      <c r="AI2364" s="115">
        <v>-1</v>
      </c>
      <c r="AJ2364" s="115">
        <v>0</v>
      </c>
      <c r="AM2364" s="115" t="s">
        <v>348</v>
      </c>
      <c r="AN2364" s="115">
        <v>-1</v>
      </c>
      <c r="AQ2364" s="115">
        <v>610</v>
      </c>
      <c r="AR2364" s="115" t="s">
        <v>251</v>
      </c>
      <c r="AS2364" s="115" t="s">
        <v>363</v>
      </c>
      <c r="AT2364" s="115" t="s">
        <v>296</v>
      </c>
      <c r="AV2364" s="115">
        <v>150.642456794666</v>
      </c>
      <c r="AW2364" s="115">
        <v>0.6414870158</v>
      </c>
    </row>
    <row r="2365" spans="1:49" x14ac:dyDescent="0.25">
      <c r="A2365" s="117">
        <v>230000</v>
      </c>
      <c r="B2365" s="117">
        <v>920000</v>
      </c>
      <c r="C2365" s="117">
        <v>920000</v>
      </c>
      <c r="D2365" s="115" t="s">
        <v>342</v>
      </c>
      <c r="E2365" s="115" t="s">
        <v>13</v>
      </c>
      <c r="F2365" s="115" t="s">
        <v>343</v>
      </c>
      <c r="G2365" s="115" t="s">
        <v>344</v>
      </c>
      <c r="H2365" s="115">
        <v>0.56000000000000005</v>
      </c>
      <c r="I2365" s="115">
        <v>0.48</v>
      </c>
      <c r="J2365" s="115" t="s">
        <v>364</v>
      </c>
      <c r="K2365" s="115">
        <v>0.13455908130836</v>
      </c>
      <c r="L2365" s="115">
        <v>3789.9223698649398</v>
      </c>
      <c r="M2365" s="115">
        <v>9.4259671933541398</v>
      </c>
      <c r="N2365" s="115">
        <v>1.3855868973554599</v>
      </c>
      <c r="O2365" s="115">
        <v>1.26834948598053</v>
      </c>
      <c r="P2365" s="115">
        <v>0.18644329998105999</v>
      </c>
      <c r="Q2365" s="115">
        <v>509.96847231905201</v>
      </c>
      <c r="R2365" s="115">
        <v>1200</v>
      </c>
      <c r="S2365" s="115" t="s">
        <v>351</v>
      </c>
      <c r="T2365" s="115">
        <v>1200</v>
      </c>
      <c r="U2365" s="115" t="s">
        <v>365</v>
      </c>
      <c r="V2365" s="115" t="s">
        <v>364</v>
      </c>
      <c r="Z2365" s="115">
        <v>0</v>
      </c>
      <c r="AA2365" s="115">
        <v>1</v>
      </c>
      <c r="AB2365" s="115">
        <v>1.26834948598053</v>
      </c>
      <c r="AC2365" s="115">
        <v>0.18644329998105999</v>
      </c>
      <c r="AD2365" s="115">
        <v>509.96847231905201</v>
      </c>
      <c r="AF2365" s="115">
        <v>-1</v>
      </c>
      <c r="AG2365" s="115">
        <v>-1</v>
      </c>
      <c r="AH2365" s="115">
        <v>-1</v>
      </c>
      <c r="AI2365" s="115">
        <v>-1</v>
      </c>
      <c r="AJ2365" s="115">
        <v>0</v>
      </c>
      <c r="AM2365" s="115" t="s">
        <v>348</v>
      </c>
      <c r="AN2365" s="115">
        <v>-1</v>
      </c>
      <c r="AQ2365" s="115">
        <v>610</v>
      </c>
      <c r="AR2365" s="115" t="s">
        <v>251</v>
      </c>
      <c r="AS2365" s="115" t="s">
        <v>363</v>
      </c>
      <c r="AT2365" s="115" t="s">
        <v>296</v>
      </c>
      <c r="AV2365" s="115">
        <v>98.117213918416695</v>
      </c>
      <c r="AW2365" s="115">
        <v>0.41359973420000001</v>
      </c>
    </row>
    <row r="2366" spans="1:49" x14ac:dyDescent="0.25">
      <c r="A2366" s="117">
        <v>230000</v>
      </c>
      <c r="B2366" s="117">
        <v>920000</v>
      </c>
      <c r="C2366" s="117">
        <v>920000</v>
      </c>
      <c r="D2366" s="115" t="s">
        <v>342</v>
      </c>
      <c r="E2366" s="115" t="s">
        <v>13</v>
      </c>
      <c r="F2366" s="115" t="s">
        <v>343</v>
      </c>
      <c r="G2366" s="115" t="s">
        <v>344</v>
      </c>
      <c r="H2366" s="115">
        <v>0.56000000000000005</v>
      </c>
      <c r="I2366" s="115">
        <v>0.48</v>
      </c>
      <c r="J2366" s="115" t="s">
        <v>350</v>
      </c>
      <c r="K2366" s="115">
        <v>5.544611693735E-2</v>
      </c>
      <c r="L2366" s="115">
        <v>3789.9223698649398</v>
      </c>
      <c r="M2366" s="115">
        <v>9.4259671933541398</v>
      </c>
      <c r="N2366" s="115">
        <v>1.3855868973554599</v>
      </c>
      <c r="O2366" s="115">
        <v>0.52263327925040004</v>
      </c>
      <c r="P2366" s="115">
        <v>7.6825413137640006E-2</v>
      </c>
      <c r="Q2366" s="115">
        <v>210.13647890303599</v>
      </c>
      <c r="R2366" s="115">
        <v>1210</v>
      </c>
      <c r="S2366" s="115" t="s">
        <v>353</v>
      </c>
      <c r="T2366" s="115">
        <v>1210</v>
      </c>
      <c r="U2366" s="115" t="s">
        <v>352</v>
      </c>
      <c r="V2366" s="115" t="s">
        <v>350</v>
      </c>
      <c r="Z2366" s="115">
        <v>0</v>
      </c>
      <c r="AA2366" s="115">
        <v>1</v>
      </c>
      <c r="AB2366" s="115">
        <v>0.52263327925040004</v>
      </c>
      <c r="AC2366" s="115">
        <v>7.6825413137640006E-2</v>
      </c>
      <c r="AD2366" s="115">
        <v>210.13647890303699</v>
      </c>
      <c r="AF2366" s="115">
        <v>-1</v>
      </c>
      <c r="AG2366" s="115">
        <v>-1</v>
      </c>
      <c r="AH2366" s="115">
        <v>-1</v>
      </c>
      <c r="AI2366" s="115">
        <v>-1</v>
      </c>
      <c r="AJ2366" s="115">
        <v>0</v>
      </c>
      <c r="AM2366" s="115" t="s">
        <v>348</v>
      </c>
      <c r="AN2366" s="115">
        <v>-1</v>
      </c>
      <c r="AQ2366" s="115">
        <v>610</v>
      </c>
      <c r="AR2366" s="115" t="s">
        <v>251</v>
      </c>
      <c r="AS2366" s="115" t="s">
        <v>363</v>
      </c>
      <c r="AT2366" s="115" t="s">
        <v>296</v>
      </c>
      <c r="AV2366" s="115">
        <v>64.469410054410702</v>
      </c>
      <c r="AW2366" s="115">
        <v>0.17042699019999999</v>
      </c>
    </row>
    <row r="2367" spans="1:49" x14ac:dyDescent="0.25">
      <c r="A2367" s="117">
        <v>230000</v>
      </c>
      <c r="B2367" s="117">
        <v>920000</v>
      </c>
      <c r="C2367" s="117">
        <v>920000</v>
      </c>
      <c r="D2367" s="115" t="s">
        <v>342</v>
      </c>
      <c r="E2367" s="115" t="s">
        <v>13</v>
      </c>
      <c r="F2367" s="115" t="s">
        <v>343</v>
      </c>
      <c r="G2367" s="115" t="s">
        <v>344</v>
      </c>
      <c r="H2367" s="115">
        <v>0.56000000000000005</v>
      </c>
      <c r="I2367" s="115">
        <v>0.48</v>
      </c>
      <c r="J2367" s="115" t="s">
        <v>364</v>
      </c>
      <c r="K2367" s="115">
        <v>4.6346405513860003E-2</v>
      </c>
      <c r="L2367" s="115">
        <v>3789.9223698649398</v>
      </c>
      <c r="M2367" s="115">
        <v>9.4259671933541398</v>
      </c>
      <c r="N2367" s="115">
        <v>1.3855868973554599</v>
      </c>
      <c r="O2367" s="115">
        <v>0.43685969790361001</v>
      </c>
      <c r="P2367" s="115">
        <v>6.4216972219539994E-2</v>
      </c>
      <c r="Q2367" s="115">
        <v>175.64927901984399</v>
      </c>
      <c r="R2367" s="115">
        <v>1210</v>
      </c>
      <c r="S2367" s="115" t="s">
        <v>353</v>
      </c>
      <c r="T2367" s="115">
        <v>1210</v>
      </c>
      <c r="U2367" s="115" t="s">
        <v>365</v>
      </c>
      <c r="V2367" s="115" t="s">
        <v>364</v>
      </c>
      <c r="Z2367" s="115">
        <v>0</v>
      </c>
      <c r="AA2367" s="115">
        <v>1</v>
      </c>
      <c r="AB2367" s="115">
        <v>0.43685969790361001</v>
      </c>
      <c r="AC2367" s="115">
        <v>6.4216972219539994E-2</v>
      </c>
      <c r="AD2367" s="115">
        <v>175.649279019842</v>
      </c>
      <c r="AF2367" s="115">
        <v>-1</v>
      </c>
      <c r="AG2367" s="115">
        <v>-1</v>
      </c>
      <c r="AH2367" s="115">
        <v>-1</v>
      </c>
      <c r="AI2367" s="115">
        <v>-1</v>
      </c>
      <c r="AJ2367" s="115">
        <v>0</v>
      </c>
      <c r="AM2367" s="115" t="s">
        <v>348</v>
      </c>
      <c r="AN2367" s="115">
        <v>-1</v>
      </c>
      <c r="AQ2367" s="115">
        <v>610</v>
      </c>
      <c r="AR2367" s="115" t="s">
        <v>251</v>
      </c>
      <c r="AS2367" s="115" t="s">
        <v>363</v>
      </c>
      <c r="AT2367" s="115" t="s">
        <v>296</v>
      </c>
      <c r="AV2367" s="115">
        <v>56.521801020063201</v>
      </c>
      <c r="AW2367" s="115">
        <v>0.14245683619999999</v>
      </c>
    </row>
    <row r="2368" spans="1:49" x14ac:dyDescent="0.25">
      <c r="A2368" s="117">
        <v>230000</v>
      </c>
      <c r="B2368" s="117">
        <v>920000</v>
      </c>
      <c r="C2368" s="117">
        <v>920000</v>
      </c>
      <c r="D2368" s="115" t="s">
        <v>342</v>
      </c>
      <c r="E2368" s="115" t="s">
        <v>13</v>
      </c>
      <c r="F2368" s="115" t="s">
        <v>343</v>
      </c>
      <c r="G2368" s="115" t="s">
        <v>344</v>
      </c>
      <c r="H2368" s="115">
        <v>0.56000000000000005</v>
      </c>
      <c r="I2368" s="115">
        <v>0.48</v>
      </c>
      <c r="J2368" s="115" t="s">
        <v>350</v>
      </c>
      <c r="K2368" s="115">
        <v>4.643954767972E-2</v>
      </c>
      <c r="L2368" s="115">
        <v>3789.9223698649398</v>
      </c>
      <c r="M2368" s="115">
        <v>9.4259671933541398</v>
      </c>
      <c r="N2368" s="115">
        <v>1.3855868973554599</v>
      </c>
      <c r="O2368" s="115">
        <v>0.43773765290332001</v>
      </c>
      <c r="P2368" s="115">
        <v>6.4346028784140002E-2</v>
      </c>
      <c r="Q2368" s="115">
        <v>176.00228059781</v>
      </c>
      <c r="R2368" s="115">
        <v>1210</v>
      </c>
      <c r="S2368" s="115" t="s">
        <v>353</v>
      </c>
      <c r="T2368" s="115">
        <v>1210</v>
      </c>
      <c r="U2368" s="115" t="s">
        <v>352</v>
      </c>
      <c r="V2368" s="115" t="s">
        <v>350</v>
      </c>
      <c r="Z2368" s="115">
        <v>0</v>
      </c>
      <c r="AA2368" s="115">
        <v>1</v>
      </c>
      <c r="AB2368" s="115">
        <v>0.43773765290332001</v>
      </c>
      <c r="AC2368" s="115">
        <v>6.4346028784140002E-2</v>
      </c>
      <c r="AD2368" s="115">
        <v>176.00228059781099</v>
      </c>
      <c r="AF2368" s="115">
        <v>-1</v>
      </c>
      <c r="AG2368" s="115">
        <v>-1</v>
      </c>
      <c r="AH2368" s="115">
        <v>-1</v>
      </c>
      <c r="AI2368" s="115">
        <v>-1</v>
      </c>
      <c r="AJ2368" s="115">
        <v>0</v>
      </c>
      <c r="AM2368" s="115" t="s">
        <v>348</v>
      </c>
      <c r="AN2368" s="115">
        <v>-1</v>
      </c>
      <c r="AQ2368" s="115">
        <v>610</v>
      </c>
      <c r="AR2368" s="115" t="s">
        <v>251</v>
      </c>
      <c r="AS2368" s="115" t="s">
        <v>363</v>
      </c>
      <c r="AT2368" s="115" t="s">
        <v>296</v>
      </c>
      <c r="AV2368" s="115">
        <v>61.469736191105397</v>
      </c>
      <c r="AW2368" s="115">
        <v>0.1427431311</v>
      </c>
    </row>
    <row r="2369" spans="1:49" x14ac:dyDescent="0.25">
      <c r="A2369" s="117">
        <v>230000</v>
      </c>
      <c r="B2369" s="117">
        <v>920000</v>
      </c>
      <c r="C2369" s="117">
        <v>920000</v>
      </c>
      <c r="D2369" s="115" t="s">
        <v>342</v>
      </c>
      <c r="E2369" s="115" t="s">
        <v>13</v>
      </c>
      <c r="F2369" s="115" t="s">
        <v>343</v>
      </c>
      <c r="G2369" s="115" t="s">
        <v>344</v>
      </c>
      <c r="H2369" s="115">
        <v>0.56000000000000005</v>
      </c>
      <c r="I2369" s="115">
        <v>0.48</v>
      </c>
      <c r="J2369" s="115" t="s">
        <v>364</v>
      </c>
      <c r="K2369" s="115">
        <v>3.3348257416540003E-2</v>
      </c>
      <c r="L2369" s="115">
        <v>3789.9223698649398</v>
      </c>
      <c r="M2369" s="115">
        <v>9.4259671933541398</v>
      </c>
      <c r="N2369" s="115">
        <v>1.3855868973554599</v>
      </c>
      <c r="O2369" s="115">
        <v>0.31433958036387</v>
      </c>
      <c r="P2369" s="115">
        <v>4.6206908525999998E-2</v>
      </c>
      <c r="Q2369" s="115">
        <v>126.38730677897399</v>
      </c>
      <c r="R2369" s="115">
        <v>1210</v>
      </c>
      <c r="S2369" s="115" t="s">
        <v>353</v>
      </c>
      <c r="T2369" s="115">
        <v>1210</v>
      </c>
      <c r="U2369" s="115" t="s">
        <v>365</v>
      </c>
      <c r="V2369" s="115" t="s">
        <v>364</v>
      </c>
      <c r="Z2369" s="115">
        <v>0</v>
      </c>
      <c r="AA2369" s="115">
        <v>1</v>
      </c>
      <c r="AB2369" s="115">
        <v>0.31433958036387</v>
      </c>
      <c r="AC2369" s="115">
        <v>4.6206908525999998E-2</v>
      </c>
      <c r="AD2369" s="115">
        <v>126.387306778975</v>
      </c>
      <c r="AF2369" s="115">
        <v>-1</v>
      </c>
      <c r="AG2369" s="115">
        <v>-1</v>
      </c>
      <c r="AH2369" s="115">
        <v>-1</v>
      </c>
      <c r="AI2369" s="115">
        <v>-1</v>
      </c>
      <c r="AJ2369" s="115">
        <v>0</v>
      </c>
      <c r="AM2369" s="115" t="s">
        <v>348</v>
      </c>
      <c r="AN2369" s="115">
        <v>-1</v>
      </c>
      <c r="AQ2369" s="115">
        <v>610</v>
      </c>
      <c r="AR2369" s="115" t="s">
        <v>251</v>
      </c>
      <c r="AS2369" s="115" t="s">
        <v>363</v>
      </c>
      <c r="AT2369" s="115" t="s">
        <v>296</v>
      </c>
      <c r="AV2369" s="115">
        <v>50.230041705399699</v>
      </c>
      <c r="AW2369" s="115">
        <v>0.1025038984</v>
      </c>
    </row>
    <row r="2370" spans="1:49" x14ac:dyDescent="0.25">
      <c r="A2370" s="117">
        <v>230000</v>
      </c>
      <c r="B2370" s="117">
        <v>920000</v>
      </c>
      <c r="C2370" s="117">
        <v>920000</v>
      </c>
      <c r="D2370" s="115" t="s">
        <v>342</v>
      </c>
      <c r="E2370" s="115" t="s">
        <v>13</v>
      </c>
      <c r="F2370" s="115" t="s">
        <v>343</v>
      </c>
      <c r="G2370" s="115" t="s">
        <v>344</v>
      </c>
      <c r="H2370" s="115">
        <v>0.56000000000000005</v>
      </c>
      <c r="I2370" s="115">
        <v>0.48</v>
      </c>
      <c r="J2370" s="115" t="s">
        <v>364</v>
      </c>
      <c r="K2370" s="115">
        <v>3.1358657293299999E-3</v>
      </c>
      <c r="L2370" s="115">
        <v>3789.9223698649398</v>
      </c>
      <c r="M2370" s="115">
        <v>9.4259671933541398</v>
      </c>
      <c r="N2370" s="115">
        <v>1.3855868973554599</v>
      </c>
      <c r="O2370" s="115">
        <v>2.9558567487450001E-2</v>
      </c>
      <c r="P2370" s="115">
        <v>4.34501446643E-3</v>
      </c>
      <c r="Q2370" s="115">
        <v>11.8846876764919</v>
      </c>
      <c r="R2370" s="115">
        <v>1210</v>
      </c>
      <c r="S2370" s="115" t="s">
        <v>353</v>
      </c>
      <c r="T2370" s="115">
        <v>1210</v>
      </c>
      <c r="U2370" s="115" t="s">
        <v>365</v>
      </c>
      <c r="V2370" s="115" t="s">
        <v>364</v>
      </c>
      <c r="Z2370" s="115">
        <v>0</v>
      </c>
      <c r="AA2370" s="115">
        <v>1</v>
      </c>
      <c r="AB2370" s="115">
        <v>2.9558567487450001E-2</v>
      </c>
      <c r="AC2370" s="115">
        <v>4.34501446643E-3</v>
      </c>
      <c r="AD2370" s="115">
        <v>70.640654886060304</v>
      </c>
      <c r="AF2370" s="115">
        <v>-1</v>
      </c>
      <c r="AG2370" s="115">
        <v>-1</v>
      </c>
      <c r="AH2370" s="115">
        <v>-1</v>
      </c>
      <c r="AI2370" s="115">
        <v>-1</v>
      </c>
      <c r="AJ2370" s="115">
        <v>0</v>
      </c>
      <c r="AM2370" s="115" t="s">
        <v>348</v>
      </c>
      <c r="AN2370" s="115">
        <v>-1</v>
      </c>
      <c r="AQ2370" s="115">
        <v>610</v>
      </c>
      <c r="AR2370" s="115" t="s">
        <v>251</v>
      </c>
      <c r="AS2370" s="115" t="s">
        <v>363</v>
      </c>
      <c r="AT2370" s="115" t="s">
        <v>296</v>
      </c>
      <c r="AV2370" s="115">
        <v>22.162348653568401</v>
      </c>
      <c r="AW2370" s="115">
        <v>5.7291690899999997E-2</v>
      </c>
    </row>
    <row r="2371" spans="1:49" x14ac:dyDescent="0.25">
      <c r="A2371" s="117">
        <v>230000</v>
      </c>
      <c r="B2371" s="117">
        <v>920000</v>
      </c>
      <c r="C2371" s="117">
        <v>920000</v>
      </c>
      <c r="D2371" s="115" t="s">
        <v>342</v>
      </c>
      <c r="E2371" s="115" t="s">
        <v>13</v>
      </c>
      <c r="F2371" s="115" t="s">
        <v>343</v>
      </c>
      <c r="G2371" s="115" t="s">
        <v>344</v>
      </c>
      <c r="H2371" s="115">
        <v>0.56000000000000005</v>
      </c>
      <c r="I2371" s="115">
        <v>0.48</v>
      </c>
      <c r="J2371" s="115" t="s">
        <v>364</v>
      </c>
      <c r="K2371" s="115">
        <v>6.1584637890800004E-3</v>
      </c>
      <c r="L2371" s="115">
        <v>3789.9223698649398</v>
      </c>
      <c r="M2371" s="115">
        <v>9.4259671933541398</v>
      </c>
      <c r="N2371" s="115">
        <v>1.3855868973554599</v>
      </c>
      <c r="O2371" s="115">
        <v>5.8049477637379998E-2</v>
      </c>
      <c r="P2371" s="115">
        <v>8.5330867339899995E-3</v>
      </c>
      <c r="Q2371" s="115">
        <v>23.340099678260199</v>
      </c>
      <c r="R2371" s="115">
        <v>1210</v>
      </c>
      <c r="S2371" s="115" t="s">
        <v>353</v>
      </c>
      <c r="T2371" s="115">
        <v>1210</v>
      </c>
      <c r="U2371" s="115" t="s">
        <v>365</v>
      </c>
      <c r="V2371" s="115" t="s">
        <v>364</v>
      </c>
      <c r="Z2371" s="115">
        <v>0</v>
      </c>
      <c r="AA2371" s="115">
        <v>1</v>
      </c>
      <c r="AB2371" s="115">
        <v>5.8049477637379998E-2</v>
      </c>
      <c r="AC2371" s="115">
        <v>8.5330867339899995E-3</v>
      </c>
      <c r="AD2371" s="115">
        <v>113.834014643421</v>
      </c>
      <c r="AF2371" s="115">
        <v>-1</v>
      </c>
      <c r="AG2371" s="115">
        <v>-1</v>
      </c>
      <c r="AH2371" s="115">
        <v>-1</v>
      </c>
      <c r="AI2371" s="115">
        <v>-1</v>
      </c>
      <c r="AJ2371" s="115">
        <v>0</v>
      </c>
      <c r="AM2371" s="115" t="s">
        <v>348</v>
      </c>
      <c r="AN2371" s="115">
        <v>-1</v>
      </c>
      <c r="AQ2371" s="115">
        <v>610</v>
      </c>
      <c r="AR2371" s="115" t="s">
        <v>251</v>
      </c>
      <c r="AS2371" s="115" t="s">
        <v>363</v>
      </c>
      <c r="AT2371" s="115" t="s">
        <v>296</v>
      </c>
      <c r="AV2371" s="115">
        <v>34.215913222793901</v>
      </c>
      <c r="AW2371" s="115">
        <v>9.2322801800000007E-2</v>
      </c>
    </row>
    <row r="2372" spans="1:49" x14ac:dyDescent="0.25">
      <c r="A2372" s="117">
        <v>230000</v>
      </c>
      <c r="B2372" s="117">
        <v>920000</v>
      </c>
      <c r="C2372" s="117">
        <v>920000</v>
      </c>
      <c r="D2372" s="115" t="s">
        <v>342</v>
      </c>
      <c r="E2372" s="115" t="s">
        <v>13</v>
      </c>
      <c r="F2372" s="115" t="s">
        <v>343</v>
      </c>
      <c r="G2372" s="115" t="s">
        <v>344</v>
      </c>
      <c r="H2372" s="115">
        <v>0.56000000000000005</v>
      </c>
      <c r="I2372" s="115">
        <v>0.48</v>
      </c>
      <c r="J2372" s="115" t="s">
        <v>364</v>
      </c>
      <c r="K2372" s="115">
        <v>9.0214875025300002E-3</v>
      </c>
      <c r="L2372" s="115">
        <v>3789.9223698649398</v>
      </c>
      <c r="M2372" s="115">
        <v>9.4259671933541398</v>
      </c>
      <c r="N2372" s="115">
        <v>1.3855868973554599</v>
      </c>
      <c r="O2372" s="115">
        <v>8.5036245234159993E-2</v>
      </c>
      <c r="P2372" s="115">
        <v>1.250005487817E-2</v>
      </c>
      <c r="Q2372" s="115">
        <v>34.190737295322002</v>
      </c>
      <c r="R2372" s="115">
        <v>1210</v>
      </c>
      <c r="S2372" s="115" t="s">
        <v>353</v>
      </c>
      <c r="T2372" s="115">
        <v>1210</v>
      </c>
      <c r="U2372" s="115" t="s">
        <v>365</v>
      </c>
      <c r="V2372" s="115" t="s">
        <v>364</v>
      </c>
      <c r="Z2372" s="115">
        <v>0</v>
      </c>
      <c r="AA2372" s="115">
        <v>1</v>
      </c>
      <c r="AB2372" s="115">
        <v>8.5036245234159993E-2</v>
      </c>
      <c r="AC2372" s="115">
        <v>1.250005487817E-2</v>
      </c>
      <c r="AD2372" s="115">
        <v>167.703555173572</v>
      </c>
      <c r="AF2372" s="115">
        <v>-1</v>
      </c>
      <c r="AG2372" s="115">
        <v>-1</v>
      </c>
      <c r="AH2372" s="115">
        <v>-1</v>
      </c>
      <c r="AI2372" s="115">
        <v>-1</v>
      </c>
      <c r="AJ2372" s="115">
        <v>0</v>
      </c>
      <c r="AM2372" s="115" t="s">
        <v>348</v>
      </c>
      <c r="AN2372" s="115">
        <v>-1</v>
      </c>
      <c r="AQ2372" s="115">
        <v>610</v>
      </c>
      <c r="AR2372" s="115" t="s">
        <v>251</v>
      </c>
      <c r="AS2372" s="115" t="s">
        <v>363</v>
      </c>
      <c r="AT2372" s="115" t="s">
        <v>296</v>
      </c>
      <c r="AV2372" s="115">
        <v>52.861241204932803</v>
      </c>
      <c r="AW2372" s="115">
        <v>0.13601261570000001</v>
      </c>
    </row>
    <row r="2373" spans="1:49" x14ac:dyDescent="0.25">
      <c r="A2373" s="117">
        <v>230000</v>
      </c>
      <c r="B2373" s="117">
        <v>920000</v>
      </c>
      <c r="C2373" s="117">
        <v>920000</v>
      </c>
      <c r="D2373" s="115" t="s">
        <v>342</v>
      </c>
      <c r="E2373" s="115" t="s">
        <v>13</v>
      </c>
      <c r="F2373" s="115" t="s">
        <v>343</v>
      </c>
      <c r="G2373" s="115" t="s">
        <v>344</v>
      </c>
      <c r="H2373" s="115">
        <v>0.56000000000000005</v>
      </c>
      <c r="I2373" s="115">
        <v>0.48</v>
      </c>
      <c r="J2373" s="115" t="s">
        <v>364</v>
      </c>
      <c r="K2373" s="117">
        <v>7.9296287110000008E-6</v>
      </c>
      <c r="L2373" s="115">
        <v>3788.9361582730699</v>
      </c>
      <c r="M2373" s="115">
        <v>9.4236479678149205</v>
      </c>
      <c r="N2373" s="115">
        <v>1.38525052810532</v>
      </c>
      <c r="O2373" s="115">
        <v>7.472602948E-5</v>
      </c>
      <c r="P2373" s="115">
        <v>1.098452236E-5</v>
      </c>
      <c r="Q2373" s="115">
        <v>3.0044856944779999E-2</v>
      </c>
      <c r="R2373" s="115">
        <v>1210</v>
      </c>
      <c r="S2373" s="115" t="s">
        <v>353</v>
      </c>
      <c r="T2373" s="115">
        <v>1210</v>
      </c>
      <c r="U2373" s="115" t="s">
        <v>365</v>
      </c>
      <c r="V2373" s="115" t="s">
        <v>364</v>
      </c>
      <c r="Z2373" s="115">
        <v>0</v>
      </c>
      <c r="AA2373" s="115">
        <v>1</v>
      </c>
      <c r="AB2373" s="115">
        <v>7.472602948E-5</v>
      </c>
      <c r="AC2373" s="115">
        <v>1.098452236E-5</v>
      </c>
      <c r="AD2373" s="115">
        <v>3.004485694319E-2</v>
      </c>
      <c r="AF2373" s="115">
        <v>-1</v>
      </c>
      <c r="AG2373" s="115">
        <v>-1</v>
      </c>
      <c r="AH2373" s="115">
        <v>-1</v>
      </c>
      <c r="AI2373" s="115">
        <v>-1</v>
      </c>
      <c r="AJ2373" s="115">
        <v>0</v>
      </c>
      <c r="AM2373" s="115" t="s">
        <v>348</v>
      </c>
      <c r="AN2373" s="115">
        <v>-1</v>
      </c>
      <c r="AQ2373" s="115">
        <v>610</v>
      </c>
      <c r="AR2373" s="115" t="s">
        <v>251</v>
      </c>
      <c r="AS2373" s="115" t="s">
        <v>363</v>
      </c>
      <c r="AT2373" s="115" t="s">
        <v>296</v>
      </c>
      <c r="AV2373" s="115">
        <v>2.79793318503692</v>
      </c>
      <c r="AW2373" s="115">
        <v>2.43673E-5</v>
      </c>
    </row>
    <row r="2374" spans="1:49" x14ac:dyDescent="0.25">
      <c r="A2374" s="117">
        <v>230000</v>
      </c>
      <c r="B2374" s="117">
        <v>920000</v>
      </c>
      <c r="C2374" s="117">
        <v>920000</v>
      </c>
      <c r="D2374" s="115" t="s">
        <v>342</v>
      </c>
      <c r="E2374" s="115" t="s">
        <v>13</v>
      </c>
      <c r="F2374" s="115" t="s">
        <v>343</v>
      </c>
      <c r="G2374" s="115" t="s">
        <v>344</v>
      </c>
      <c r="H2374" s="115">
        <v>0.56000000000000005</v>
      </c>
      <c r="I2374" s="115">
        <v>0.48</v>
      </c>
      <c r="J2374" s="115" t="s">
        <v>364</v>
      </c>
      <c r="K2374" s="115">
        <v>2.5612599976E-4</v>
      </c>
      <c r="L2374" s="115">
        <v>3788.9361582730699</v>
      </c>
      <c r="M2374" s="115">
        <v>9.4236479678149205</v>
      </c>
      <c r="N2374" s="115">
        <v>1.38525052810532</v>
      </c>
      <c r="O2374" s="115">
        <v>2.41364125719E-3</v>
      </c>
      <c r="P2374" s="115">
        <v>3.5479867642999999E-4</v>
      </c>
      <c r="Q2374" s="115">
        <v>0.97044506158722998</v>
      </c>
      <c r="R2374" s="115">
        <v>1210</v>
      </c>
      <c r="S2374" s="115" t="s">
        <v>353</v>
      </c>
      <c r="T2374" s="115">
        <v>1210</v>
      </c>
      <c r="U2374" s="115" t="s">
        <v>365</v>
      </c>
      <c r="V2374" s="115" t="s">
        <v>364</v>
      </c>
      <c r="Z2374" s="115">
        <v>0</v>
      </c>
      <c r="AA2374" s="115">
        <v>1</v>
      </c>
      <c r="AB2374" s="115">
        <v>2.41364125719E-3</v>
      </c>
      <c r="AC2374" s="115">
        <v>3.5479867642999999E-4</v>
      </c>
      <c r="AD2374" s="115">
        <v>0.97044506158597998</v>
      </c>
      <c r="AF2374" s="115">
        <v>-1</v>
      </c>
      <c r="AG2374" s="115">
        <v>-1</v>
      </c>
      <c r="AH2374" s="115">
        <v>-1</v>
      </c>
      <c r="AI2374" s="115">
        <v>-1</v>
      </c>
      <c r="AJ2374" s="115">
        <v>0</v>
      </c>
      <c r="AM2374" s="115" t="s">
        <v>348</v>
      </c>
      <c r="AN2374" s="115">
        <v>-1</v>
      </c>
      <c r="AQ2374" s="115">
        <v>610</v>
      </c>
      <c r="AR2374" s="115" t="s">
        <v>251</v>
      </c>
      <c r="AS2374" s="115" t="s">
        <v>363</v>
      </c>
      <c r="AT2374" s="115" t="s">
        <v>296</v>
      </c>
      <c r="AV2374" s="115">
        <v>15.266525912757</v>
      </c>
      <c r="AW2374" s="115">
        <v>7.8706010000000005E-4</v>
      </c>
    </row>
    <row r="2375" spans="1:49" x14ac:dyDescent="0.25">
      <c r="A2375" s="117">
        <v>230000</v>
      </c>
      <c r="B2375" s="117">
        <v>920000</v>
      </c>
      <c r="C2375" s="117">
        <v>920000</v>
      </c>
      <c r="D2375" s="115" t="s">
        <v>342</v>
      </c>
      <c r="E2375" s="115" t="s">
        <v>13</v>
      </c>
      <c r="F2375" s="115" t="s">
        <v>343</v>
      </c>
      <c r="G2375" s="115" t="s">
        <v>344</v>
      </c>
      <c r="H2375" s="115">
        <v>0.56000000000000005</v>
      </c>
      <c r="I2375" s="115">
        <v>0.48</v>
      </c>
      <c r="J2375" s="115" t="s">
        <v>364</v>
      </c>
      <c r="K2375" s="115">
        <v>9.3298624170000001E-5</v>
      </c>
      <c r="L2375" s="115">
        <v>3788.9361582730699</v>
      </c>
      <c r="M2375" s="115">
        <v>9.4236479678149205</v>
      </c>
      <c r="N2375" s="115">
        <v>1.38525052810532</v>
      </c>
      <c r="O2375" s="115">
        <v>8.7921339006999995E-4</v>
      </c>
      <c r="P2375" s="115">
        <v>1.2924196839999999E-4</v>
      </c>
      <c r="Q2375" s="115">
        <v>0.35350253064241999</v>
      </c>
      <c r="R2375" s="115">
        <v>1210</v>
      </c>
      <c r="S2375" s="115" t="s">
        <v>353</v>
      </c>
      <c r="T2375" s="115">
        <v>1210</v>
      </c>
      <c r="U2375" s="115" t="s">
        <v>365</v>
      </c>
      <c r="V2375" s="115" t="s">
        <v>364</v>
      </c>
      <c r="Z2375" s="115">
        <v>0</v>
      </c>
      <c r="AA2375" s="115">
        <v>1</v>
      </c>
      <c r="AB2375" s="115">
        <v>8.7921339006999995E-4</v>
      </c>
      <c r="AC2375" s="115">
        <v>1.2924196839999999E-4</v>
      </c>
      <c r="AD2375" s="115">
        <v>1343.61550584061</v>
      </c>
      <c r="AF2375" s="115">
        <v>-1</v>
      </c>
      <c r="AG2375" s="115">
        <v>-1</v>
      </c>
      <c r="AH2375" s="115">
        <v>-1</v>
      </c>
      <c r="AI2375" s="115">
        <v>-1</v>
      </c>
      <c r="AJ2375" s="115">
        <v>0</v>
      </c>
      <c r="AM2375" s="115" t="s">
        <v>348</v>
      </c>
      <c r="AN2375" s="115">
        <v>-1</v>
      </c>
      <c r="AQ2375" s="115">
        <v>610</v>
      </c>
      <c r="AR2375" s="115" t="s">
        <v>251</v>
      </c>
      <c r="AS2375" s="115" t="s">
        <v>363</v>
      </c>
      <c r="AT2375" s="115" t="s">
        <v>296</v>
      </c>
      <c r="AV2375" s="115">
        <v>18.553862364999102</v>
      </c>
      <c r="AW2375" s="115">
        <v>1.0897124946000001</v>
      </c>
    </row>
    <row r="2376" spans="1:49" x14ac:dyDescent="0.25">
      <c r="A2376" s="117">
        <v>230000</v>
      </c>
      <c r="B2376" s="117">
        <v>920000</v>
      </c>
      <c r="C2376" s="117">
        <v>920000</v>
      </c>
      <c r="D2376" s="115" t="s">
        <v>342</v>
      </c>
      <c r="E2376" s="115" t="s">
        <v>13</v>
      </c>
      <c r="F2376" s="115" t="s">
        <v>343</v>
      </c>
      <c r="G2376" s="115" t="s">
        <v>344</v>
      </c>
      <c r="H2376" s="115">
        <v>0.56000000000000005</v>
      </c>
      <c r="I2376" s="115">
        <v>0.48</v>
      </c>
      <c r="J2376" s="115" t="s">
        <v>364</v>
      </c>
      <c r="K2376" s="115">
        <v>1.4952209260000001E-5</v>
      </c>
      <c r="L2376" s="115">
        <v>3788.9361582730699</v>
      </c>
      <c r="M2376" s="115">
        <v>9.4236479678149205</v>
      </c>
      <c r="N2376" s="115">
        <v>1.38525052810532</v>
      </c>
      <c r="O2376" s="115">
        <v>1.409043564E-4</v>
      </c>
      <c r="P2376" s="115">
        <v>2.0712555769999999E-5</v>
      </c>
      <c r="Q2376" s="115">
        <v>5.6652966311270002E-2</v>
      </c>
      <c r="R2376" s="115">
        <v>1210</v>
      </c>
      <c r="S2376" s="115" t="s">
        <v>353</v>
      </c>
      <c r="T2376" s="115">
        <v>1210</v>
      </c>
      <c r="U2376" s="115" t="s">
        <v>365</v>
      </c>
      <c r="V2376" s="115" t="s">
        <v>364</v>
      </c>
      <c r="Z2376" s="115">
        <v>0</v>
      </c>
      <c r="AA2376" s="115">
        <v>1</v>
      </c>
      <c r="AB2376" s="115">
        <v>1.409043564E-4</v>
      </c>
      <c r="AC2376" s="115">
        <v>2.0712555769999999E-5</v>
      </c>
      <c r="AD2376" s="115">
        <v>73.094822008365099</v>
      </c>
      <c r="AF2376" s="115">
        <v>-1</v>
      </c>
      <c r="AG2376" s="115">
        <v>-1</v>
      </c>
      <c r="AH2376" s="115">
        <v>-1</v>
      </c>
      <c r="AI2376" s="115">
        <v>-1</v>
      </c>
      <c r="AJ2376" s="115">
        <v>0</v>
      </c>
      <c r="AM2376" s="115" t="s">
        <v>348</v>
      </c>
      <c r="AN2376" s="115">
        <v>-1</v>
      </c>
      <c r="AQ2376" s="115">
        <v>610</v>
      </c>
      <c r="AR2376" s="115" t="s">
        <v>251</v>
      </c>
      <c r="AS2376" s="115" t="s">
        <v>363</v>
      </c>
      <c r="AT2376" s="115" t="s">
        <v>296</v>
      </c>
      <c r="AV2376" s="115">
        <v>2.3207388439633401</v>
      </c>
      <c r="AW2376" s="115">
        <v>5.9282094100000002E-2</v>
      </c>
    </row>
    <row r="2377" spans="1:49" x14ac:dyDescent="0.25">
      <c r="A2377" s="117">
        <v>230000</v>
      </c>
      <c r="B2377" s="117">
        <v>920000</v>
      </c>
      <c r="C2377" s="117">
        <v>920000</v>
      </c>
      <c r="D2377" s="115" t="s">
        <v>342</v>
      </c>
      <c r="E2377" s="115" t="s">
        <v>13</v>
      </c>
      <c r="F2377" s="115" t="s">
        <v>343</v>
      </c>
      <c r="G2377" s="115" t="s">
        <v>344</v>
      </c>
      <c r="H2377" s="115">
        <v>0.56000000000000005</v>
      </c>
      <c r="I2377" s="115">
        <v>0.48</v>
      </c>
      <c r="J2377" s="115" t="s">
        <v>350</v>
      </c>
      <c r="K2377" s="115">
        <v>0.15186830503342999</v>
      </c>
      <c r="L2377" s="115">
        <v>3799.7516498759201</v>
      </c>
      <c r="M2377" s="115">
        <v>9.4489629959350303</v>
      </c>
      <c r="N2377" s="115">
        <v>1.38891780297748</v>
      </c>
      <c r="O2377" s="115">
        <v>1.43499799451631</v>
      </c>
      <c r="P2377" s="115">
        <v>0.21093259256895</v>
      </c>
      <c r="Q2377" s="115">
        <v>577.06184261465796</v>
      </c>
      <c r="R2377" s="115">
        <v>1200</v>
      </c>
      <c r="S2377" s="115" t="s">
        <v>351</v>
      </c>
      <c r="T2377" s="115">
        <v>1200</v>
      </c>
      <c r="U2377" s="115" t="s">
        <v>352</v>
      </c>
      <c r="V2377" s="115" t="s">
        <v>350</v>
      </c>
      <c r="Z2377" s="115">
        <v>0</v>
      </c>
      <c r="AA2377" s="115">
        <v>1</v>
      </c>
      <c r="AB2377" s="115">
        <v>1.43499799451631</v>
      </c>
      <c r="AC2377" s="115">
        <v>0.21093259256895</v>
      </c>
      <c r="AD2377" s="115">
        <v>1107.2376464971901</v>
      </c>
      <c r="AF2377" s="115">
        <v>-1</v>
      </c>
      <c r="AG2377" s="115">
        <v>-1</v>
      </c>
      <c r="AH2377" s="115">
        <v>-1</v>
      </c>
      <c r="AI2377" s="115">
        <v>-1</v>
      </c>
      <c r="AJ2377" s="115">
        <v>0</v>
      </c>
      <c r="AM2377" s="115" t="s">
        <v>348</v>
      </c>
      <c r="AN2377" s="115">
        <v>-1</v>
      </c>
      <c r="AQ2377" s="115">
        <v>610</v>
      </c>
      <c r="AR2377" s="115" t="s">
        <v>251</v>
      </c>
      <c r="AS2377" s="115" t="s">
        <v>363</v>
      </c>
      <c r="AT2377" s="115" t="s">
        <v>296</v>
      </c>
      <c r="AV2377" s="115">
        <v>138.33596906744901</v>
      </c>
      <c r="AW2377" s="115">
        <v>0.89800295740000002</v>
      </c>
    </row>
    <row r="2378" spans="1:49" x14ac:dyDescent="0.25">
      <c r="A2378" s="117">
        <v>230000</v>
      </c>
      <c r="B2378" s="117">
        <v>920000</v>
      </c>
      <c r="C2378" s="117">
        <v>920000</v>
      </c>
      <c r="D2378" s="115" t="s">
        <v>342</v>
      </c>
      <c r="E2378" s="115" t="s">
        <v>13</v>
      </c>
      <c r="F2378" s="115" t="s">
        <v>343</v>
      </c>
      <c r="G2378" s="115" t="s">
        <v>344</v>
      </c>
      <c r="H2378" s="115">
        <v>0.56000000000000005</v>
      </c>
      <c r="I2378" s="115">
        <v>0.48</v>
      </c>
      <c r="J2378" s="115" t="s">
        <v>350</v>
      </c>
      <c r="K2378" s="115">
        <v>0.13269756781906999</v>
      </c>
      <c r="L2378" s="115">
        <v>3799.7516498759201</v>
      </c>
      <c r="M2378" s="115">
        <v>9.4489629959350303</v>
      </c>
      <c r="N2378" s="115">
        <v>1.38891780297748</v>
      </c>
      <c r="O2378" s="115">
        <v>1.2538544079730101</v>
      </c>
      <c r="P2378" s="115">
        <v>0.18430601435572</v>
      </c>
      <c r="Q2378" s="115">
        <v>504.21780225504801</v>
      </c>
      <c r="R2378" s="115">
        <v>1210</v>
      </c>
      <c r="S2378" s="115" t="s">
        <v>353</v>
      </c>
      <c r="T2378" s="115">
        <v>1210</v>
      </c>
      <c r="U2378" s="115" t="s">
        <v>352</v>
      </c>
      <c r="V2378" s="115" t="s">
        <v>350</v>
      </c>
      <c r="Z2378" s="115">
        <v>0</v>
      </c>
      <c r="AA2378" s="115">
        <v>1</v>
      </c>
      <c r="AB2378" s="115">
        <v>1.2538544079730101</v>
      </c>
      <c r="AC2378" s="115">
        <v>0.18430601435572</v>
      </c>
      <c r="AD2378" s="115">
        <v>504.21780225504801</v>
      </c>
      <c r="AF2378" s="115">
        <v>-1</v>
      </c>
      <c r="AG2378" s="115">
        <v>-1</v>
      </c>
      <c r="AH2378" s="115">
        <v>-1</v>
      </c>
      <c r="AI2378" s="115">
        <v>-1</v>
      </c>
      <c r="AJ2378" s="115">
        <v>0</v>
      </c>
      <c r="AM2378" s="115" t="s">
        <v>348</v>
      </c>
      <c r="AN2378" s="115">
        <v>-1</v>
      </c>
      <c r="AQ2378" s="115">
        <v>610</v>
      </c>
      <c r="AR2378" s="115" t="s">
        <v>251</v>
      </c>
      <c r="AS2378" s="115" t="s">
        <v>363</v>
      </c>
      <c r="AT2378" s="115" t="s">
        <v>296</v>
      </c>
      <c r="AV2378" s="115">
        <v>93.293840418735002</v>
      </c>
      <c r="AW2378" s="115">
        <v>0.4089357683</v>
      </c>
    </row>
    <row r="2379" spans="1:49" x14ac:dyDescent="0.25">
      <c r="A2379" s="117">
        <v>230000</v>
      </c>
      <c r="B2379" s="117">
        <v>920000</v>
      </c>
      <c r="C2379" s="117">
        <v>920000</v>
      </c>
      <c r="D2379" s="115" t="s">
        <v>342</v>
      </c>
      <c r="E2379" s="115" t="s">
        <v>13</v>
      </c>
      <c r="F2379" s="115" t="s">
        <v>343</v>
      </c>
      <c r="G2379" s="115" t="s">
        <v>344</v>
      </c>
      <c r="H2379" s="115">
        <v>0.56000000000000005</v>
      </c>
      <c r="I2379" s="115">
        <v>0.48</v>
      </c>
      <c r="J2379" s="115" t="s">
        <v>350</v>
      </c>
      <c r="K2379" s="115">
        <v>1.05444975527E-3</v>
      </c>
      <c r="L2379" s="115">
        <v>3799.7516498759201</v>
      </c>
      <c r="M2379" s="115">
        <v>9.4489629959350303</v>
      </c>
      <c r="N2379" s="115">
        <v>1.38891780297748</v>
      </c>
      <c r="O2379" s="115">
        <v>9.9634567186799999E-3</v>
      </c>
      <c r="P2379" s="115">
        <v>1.46454403744E-3</v>
      </c>
      <c r="Q2379" s="115">
        <v>4.0066471973250399</v>
      </c>
      <c r="R2379" s="115">
        <v>1210</v>
      </c>
      <c r="S2379" s="115" t="s">
        <v>353</v>
      </c>
      <c r="T2379" s="115">
        <v>1210</v>
      </c>
      <c r="U2379" s="115" t="s">
        <v>352</v>
      </c>
      <c r="V2379" s="115" t="s">
        <v>350</v>
      </c>
      <c r="Z2379" s="115">
        <v>0</v>
      </c>
      <c r="AA2379" s="115">
        <v>1</v>
      </c>
      <c r="AB2379" s="115">
        <v>9.9634567186799999E-3</v>
      </c>
      <c r="AC2379" s="115">
        <v>1.46454403744E-3</v>
      </c>
      <c r="AD2379" s="115">
        <v>4.0066471973265596</v>
      </c>
      <c r="AF2379" s="115">
        <v>-1</v>
      </c>
      <c r="AG2379" s="115">
        <v>-1</v>
      </c>
      <c r="AH2379" s="115">
        <v>-1</v>
      </c>
      <c r="AI2379" s="115">
        <v>-1</v>
      </c>
      <c r="AJ2379" s="115">
        <v>0</v>
      </c>
      <c r="AM2379" s="115" t="s">
        <v>348</v>
      </c>
      <c r="AN2379" s="115">
        <v>-1</v>
      </c>
      <c r="AQ2379" s="115">
        <v>610</v>
      </c>
      <c r="AR2379" s="115" t="s">
        <v>251</v>
      </c>
      <c r="AS2379" s="115" t="s">
        <v>363</v>
      </c>
      <c r="AT2379" s="115" t="s">
        <v>296</v>
      </c>
      <c r="AV2379" s="115">
        <v>12.2020795235495</v>
      </c>
      <c r="AW2379" s="115">
        <v>3.2495111000000001E-3</v>
      </c>
    </row>
    <row r="2380" spans="1:49" x14ac:dyDescent="0.25">
      <c r="A2380" s="117">
        <v>230000</v>
      </c>
      <c r="B2380" s="117">
        <v>920000</v>
      </c>
      <c r="C2380" s="117">
        <v>920000</v>
      </c>
      <c r="D2380" s="115" t="s">
        <v>342</v>
      </c>
      <c r="E2380" s="115" t="s">
        <v>13</v>
      </c>
      <c r="F2380" s="115" t="s">
        <v>343</v>
      </c>
      <c r="G2380" s="115" t="s">
        <v>344</v>
      </c>
      <c r="H2380" s="115">
        <v>0.56000000000000005</v>
      </c>
      <c r="I2380" s="115">
        <v>0.48</v>
      </c>
      <c r="J2380" s="115" t="s">
        <v>350</v>
      </c>
      <c r="K2380" s="115">
        <v>4.6912596258620001E-2</v>
      </c>
      <c r="L2380" s="115">
        <v>3799.7516498759201</v>
      </c>
      <c r="M2380" s="115">
        <v>9.4489629959350303</v>
      </c>
      <c r="N2380" s="115">
        <v>1.38891780297748</v>
      </c>
      <c r="O2380" s="115">
        <v>0.44327538609101003</v>
      </c>
      <c r="P2380" s="115">
        <v>6.5157740127500002E-2</v>
      </c>
      <c r="Q2380" s="115">
        <v>178.25621503368399</v>
      </c>
      <c r="R2380" s="115">
        <v>1210</v>
      </c>
      <c r="S2380" s="115" t="s">
        <v>353</v>
      </c>
      <c r="T2380" s="115">
        <v>1210</v>
      </c>
      <c r="U2380" s="115" t="s">
        <v>352</v>
      </c>
      <c r="V2380" s="115" t="s">
        <v>350</v>
      </c>
      <c r="Z2380" s="115">
        <v>0</v>
      </c>
      <c r="AA2380" s="115">
        <v>1</v>
      </c>
      <c r="AB2380" s="115">
        <v>0.44327538609101003</v>
      </c>
      <c r="AC2380" s="115">
        <v>6.5157740127500002E-2</v>
      </c>
      <c r="AD2380" s="115">
        <v>183.27919070823401</v>
      </c>
      <c r="AF2380" s="115">
        <v>-1</v>
      </c>
      <c r="AG2380" s="115">
        <v>-1</v>
      </c>
      <c r="AH2380" s="115">
        <v>-1</v>
      </c>
      <c r="AI2380" s="115">
        <v>-1</v>
      </c>
      <c r="AJ2380" s="115">
        <v>0</v>
      </c>
      <c r="AM2380" s="115" t="s">
        <v>348</v>
      </c>
      <c r="AN2380" s="115">
        <v>-1</v>
      </c>
      <c r="AQ2380" s="115">
        <v>610</v>
      </c>
      <c r="AR2380" s="115" t="s">
        <v>251</v>
      </c>
      <c r="AS2380" s="115" t="s">
        <v>363</v>
      </c>
      <c r="AT2380" s="115" t="s">
        <v>296</v>
      </c>
      <c r="AV2380" s="115">
        <v>81.198806330831303</v>
      </c>
      <c r="AW2380" s="115">
        <v>0.1486449235</v>
      </c>
    </row>
    <row r="2381" spans="1:49" x14ac:dyDescent="0.25">
      <c r="A2381" s="117">
        <v>230000</v>
      </c>
      <c r="B2381" s="117">
        <v>920000</v>
      </c>
      <c r="C2381" s="117">
        <v>920000</v>
      </c>
      <c r="D2381" s="115" t="s">
        <v>342</v>
      </c>
      <c r="E2381" s="115" t="s">
        <v>13</v>
      </c>
      <c r="F2381" s="115" t="s">
        <v>343</v>
      </c>
      <c r="G2381" s="115" t="s">
        <v>344</v>
      </c>
      <c r="H2381" s="115">
        <v>0.56000000000000005</v>
      </c>
      <c r="I2381" s="115">
        <v>0.48</v>
      </c>
      <c r="J2381" s="115" t="s">
        <v>350</v>
      </c>
      <c r="K2381" s="115">
        <v>2.5718541923E-4</v>
      </c>
      <c r="L2381" s="115">
        <v>3799.7516498759201</v>
      </c>
      <c r="M2381" s="115">
        <v>9.4489629959350303</v>
      </c>
      <c r="N2381" s="115">
        <v>1.38891780297748</v>
      </c>
      <c r="O2381" s="115">
        <v>2.4301355093900002E-3</v>
      </c>
      <c r="P2381" s="115">
        <v>3.5720940742999999E-4</v>
      </c>
      <c r="Q2381" s="115">
        <v>0.97724072104322002</v>
      </c>
      <c r="R2381" s="115">
        <v>1210</v>
      </c>
      <c r="S2381" s="115" t="s">
        <v>353</v>
      </c>
      <c r="T2381" s="115">
        <v>1210</v>
      </c>
      <c r="U2381" s="115" t="s">
        <v>352</v>
      </c>
      <c r="V2381" s="115" t="s">
        <v>350</v>
      </c>
      <c r="Z2381" s="115">
        <v>0</v>
      </c>
      <c r="AA2381" s="115">
        <v>1</v>
      </c>
      <c r="AB2381" s="115">
        <v>2.4301355093900002E-3</v>
      </c>
      <c r="AC2381" s="115">
        <v>3.5720940742999999E-4</v>
      </c>
      <c r="AD2381" s="115">
        <v>80.228798665142193</v>
      </c>
      <c r="AF2381" s="115">
        <v>-1</v>
      </c>
      <c r="AG2381" s="115">
        <v>-1</v>
      </c>
      <c r="AH2381" s="115">
        <v>-1</v>
      </c>
      <c r="AI2381" s="115">
        <v>-1</v>
      </c>
      <c r="AJ2381" s="115">
        <v>0</v>
      </c>
      <c r="AM2381" s="115" t="s">
        <v>348</v>
      </c>
      <c r="AN2381" s="115">
        <v>-1</v>
      </c>
      <c r="AQ2381" s="115">
        <v>610</v>
      </c>
      <c r="AR2381" s="115" t="s">
        <v>251</v>
      </c>
      <c r="AS2381" s="115" t="s">
        <v>363</v>
      </c>
      <c r="AT2381" s="115" t="s">
        <v>296</v>
      </c>
      <c r="AV2381" s="115">
        <v>10.992842192695599</v>
      </c>
      <c r="AW2381" s="115">
        <v>6.5067963199999995E-2</v>
      </c>
    </row>
    <row r="2382" spans="1:49" x14ac:dyDescent="0.25">
      <c r="A2382" s="117">
        <v>230000</v>
      </c>
      <c r="B2382" s="117">
        <v>920000</v>
      </c>
      <c r="C2382" s="117">
        <v>920000</v>
      </c>
      <c r="D2382" s="115" t="s">
        <v>342</v>
      </c>
      <c r="E2382" s="115" t="s">
        <v>13</v>
      </c>
      <c r="F2382" s="115" t="s">
        <v>343</v>
      </c>
      <c r="G2382" s="115" t="s">
        <v>344</v>
      </c>
      <c r="H2382" s="115">
        <v>0.56000000000000005</v>
      </c>
      <c r="I2382" s="115">
        <v>0.48</v>
      </c>
      <c r="J2382" s="115" t="s">
        <v>350</v>
      </c>
      <c r="K2382" s="115">
        <v>0.18444585587286999</v>
      </c>
      <c r="L2382" s="115">
        <v>3794.5646117670799</v>
      </c>
      <c r="M2382" s="115">
        <v>9.4368201489138599</v>
      </c>
      <c r="N2382" s="115">
        <v>1.3871586533136699</v>
      </c>
      <c r="O2382" s="115">
        <v>1.7405823690848099</v>
      </c>
      <c r="P2382" s="115">
        <v>0.25585566504189999</v>
      </c>
      <c r="Q2382" s="115">
        <v>699.89171748230297</v>
      </c>
      <c r="R2382" s="115">
        <v>1200</v>
      </c>
      <c r="S2382" s="115" t="s">
        <v>351</v>
      </c>
      <c r="T2382" s="115">
        <v>1200</v>
      </c>
      <c r="U2382" s="115" t="s">
        <v>352</v>
      </c>
      <c r="V2382" s="115" t="s">
        <v>350</v>
      </c>
      <c r="Z2382" s="115">
        <v>0</v>
      </c>
      <c r="AA2382" s="115">
        <v>1</v>
      </c>
      <c r="AB2382" s="115">
        <v>1.7405823690848099</v>
      </c>
      <c r="AC2382" s="115">
        <v>0.25585566504189999</v>
      </c>
      <c r="AD2382" s="115">
        <v>699.89171748230297</v>
      </c>
      <c r="AF2382" s="115">
        <v>-1</v>
      </c>
      <c r="AG2382" s="115">
        <v>-1</v>
      </c>
      <c r="AH2382" s="115">
        <v>-1</v>
      </c>
      <c r="AI2382" s="115">
        <v>-1</v>
      </c>
      <c r="AJ2382" s="115">
        <v>0</v>
      </c>
      <c r="AM2382" s="115" t="s">
        <v>348</v>
      </c>
      <c r="AN2382" s="115">
        <v>-1</v>
      </c>
      <c r="AQ2382" s="115">
        <v>610</v>
      </c>
      <c r="AR2382" s="115" t="s">
        <v>251</v>
      </c>
      <c r="AS2382" s="115" t="s">
        <v>363</v>
      </c>
      <c r="AT2382" s="115" t="s">
        <v>296</v>
      </c>
      <c r="AV2382" s="115">
        <v>135.05623663902099</v>
      </c>
      <c r="AW2382" s="115">
        <v>0.56763318529999995</v>
      </c>
    </row>
    <row r="2383" spans="1:49" x14ac:dyDescent="0.25">
      <c r="A2383" s="117">
        <v>230000</v>
      </c>
      <c r="B2383" s="117">
        <v>920000</v>
      </c>
      <c r="C2383" s="117">
        <v>920000</v>
      </c>
      <c r="D2383" s="115" t="s">
        <v>342</v>
      </c>
      <c r="E2383" s="115" t="s">
        <v>13</v>
      </c>
      <c r="F2383" s="115" t="s">
        <v>343</v>
      </c>
      <c r="G2383" s="115" t="s">
        <v>344</v>
      </c>
      <c r="H2383" s="115">
        <v>0.56000000000000005</v>
      </c>
      <c r="I2383" s="115">
        <v>0.48</v>
      </c>
      <c r="J2383" s="115" t="s">
        <v>350</v>
      </c>
      <c r="K2383" s="115">
        <v>0.19217028211305001</v>
      </c>
      <c r="L2383" s="115">
        <v>3794.5646117670799</v>
      </c>
      <c r="M2383" s="115">
        <v>9.4368201489138599</v>
      </c>
      <c r="N2383" s="115">
        <v>1.3871586533136699</v>
      </c>
      <c r="O2383" s="115">
        <v>1.8134763902669599</v>
      </c>
      <c r="P2383" s="115">
        <v>0.26657066974284999</v>
      </c>
      <c r="Q2383" s="115">
        <v>729.20255193950595</v>
      </c>
      <c r="R2383" s="115">
        <v>1210</v>
      </c>
      <c r="S2383" s="115" t="s">
        <v>353</v>
      </c>
      <c r="T2383" s="115">
        <v>1210</v>
      </c>
      <c r="U2383" s="115" t="s">
        <v>352</v>
      </c>
      <c r="V2383" s="115" t="s">
        <v>350</v>
      </c>
      <c r="Z2383" s="115">
        <v>0</v>
      </c>
      <c r="AA2383" s="115">
        <v>1</v>
      </c>
      <c r="AB2383" s="115">
        <v>1.8134763902669599</v>
      </c>
      <c r="AC2383" s="115">
        <v>0.26657066974284999</v>
      </c>
      <c r="AD2383" s="115">
        <v>729.20255193950595</v>
      </c>
      <c r="AF2383" s="115">
        <v>-1</v>
      </c>
      <c r="AG2383" s="115">
        <v>-1</v>
      </c>
      <c r="AH2383" s="115">
        <v>-1</v>
      </c>
      <c r="AI2383" s="115">
        <v>-1</v>
      </c>
      <c r="AJ2383" s="115">
        <v>0</v>
      </c>
      <c r="AM2383" s="115" t="s">
        <v>348</v>
      </c>
      <c r="AN2383" s="115">
        <v>-1</v>
      </c>
      <c r="AQ2383" s="115">
        <v>610</v>
      </c>
      <c r="AR2383" s="115" t="s">
        <v>251</v>
      </c>
      <c r="AS2383" s="115" t="s">
        <v>363</v>
      </c>
      <c r="AT2383" s="115" t="s">
        <v>296</v>
      </c>
      <c r="AV2383" s="115">
        <v>112.373578720205</v>
      </c>
      <c r="AW2383" s="115">
        <v>0.59140515159999996</v>
      </c>
    </row>
    <row r="2384" spans="1:49" x14ac:dyDescent="0.25">
      <c r="A2384" s="117">
        <v>230000</v>
      </c>
      <c r="B2384" s="117">
        <v>920000</v>
      </c>
      <c r="C2384" s="117">
        <v>920000</v>
      </c>
      <c r="D2384" s="115" t="s">
        <v>342</v>
      </c>
      <c r="E2384" s="115" t="s">
        <v>13</v>
      </c>
      <c r="F2384" s="115" t="s">
        <v>343</v>
      </c>
      <c r="G2384" s="115" t="s">
        <v>344</v>
      </c>
      <c r="H2384" s="115">
        <v>0.56000000000000005</v>
      </c>
      <c r="I2384" s="115">
        <v>0.48</v>
      </c>
      <c r="J2384" s="115" t="s">
        <v>350</v>
      </c>
      <c r="K2384" s="115">
        <v>0.20032208470546001</v>
      </c>
      <c r="L2384" s="115">
        <v>3794.5646117670799</v>
      </c>
      <c r="M2384" s="115">
        <v>9.4368201489138599</v>
      </c>
      <c r="N2384" s="115">
        <v>1.3871586533136699</v>
      </c>
      <c r="O2384" s="115">
        <v>1.8904034852209499</v>
      </c>
      <c r="P2384" s="115">
        <v>0.27787851324900997</v>
      </c>
      <c r="Q2384" s="115">
        <v>760.13509357876103</v>
      </c>
      <c r="R2384" s="115">
        <v>1210</v>
      </c>
      <c r="S2384" s="115" t="s">
        <v>353</v>
      </c>
      <c r="T2384" s="115">
        <v>1210</v>
      </c>
      <c r="U2384" s="115" t="s">
        <v>352</v>
      </c>
      <c r="V2384" s="115" t="s">
        <v>350</v>
      </c>
      <c r="Z2384" s="115">
        <v>0</v>
      </c>
      <c r="AA2384" s="115">
        <v>1</v>
      </c>
      <c r="AB2384" s="115">
        <v>1.8904034852209499</v>
      </c>
      <c r="AC2384" s="115">
        <v>0.27787851324900997</v>
      </c>
      <c r="AD2384" s="115">
        <v>760.13509357876103</v>
      </c>
      <c r="AF2384" s="115">
        <v>-1</v>
      </c>
      <c r="AG2384" s="115">
        <v>-1</v>
      </c>
      <c r="AH2384" s="115">
        <v>-1</v>
      </c>
      <c r="AI2384" s="115">
        <v>-1</v>
      </c>
      <c r="AJ2384" s="115">
        <v>0</v>
      </c>
      <c r="AM2384" s="115" t="s">
        <v>348</v>
      </c>
      <c r="AN2384" s="115">
        <v>-1</v>
      </c>
      <c r="AQ2384" s="115">
        <v>610</v>
      </c>
      <c r="AR2384" s="115" t="s">
        <v>251</v>
      </c>
      <c r="AS2384" s="115" t="s">
        <v>363</v>
      </c>
      <c r="AT2384" s="115" t="s">
        <v>296</v>
      </c>
      <c r="AV2384" s="115">
        <v>113.68427962513201</v>
      </c>
      <c r="AW2384" s="115">
        <v>0.61649237109999999</v>
      </c>
    </row>
    <row r="2385" spans="1:49" x14ac:dyDescent="0.25">
      <c r="A2385" s="117">
        <v>230000</v>
      </c>
      <c r="B2385" s="117">
        <v>920000</v>
      </c>
      <c r="C2385" s="117">
        <v>920000</v>
      </c>
      <c r="D2385" s="115" t="s">
        <v>342</v>
      </c>
      <c r="E2385" s="115" t="s">
        <v>13</v>
      </c>
      <c r="F2385" s="115" t="s">
        <v>343</v>
      </c>
      <c r="G2385" s="115" t="s">
        <v>344</v>
      </c>
      <c r="H2385" s="115">
        <v>0.56000000000000005</v>
      </c>
      <c r="I2385" s="115">
        <v>0.48</v>
      </c>
      <c r="J2385" s="115" t="s">
        <v>350</v>
      </c>
      <c r="K2385" s="115">
        <v>1.705133091414E-2</v>
      </c>
      <c r="L2385" s="115">
        <v>3794.5646117670799</v>
      </c>
      <c r="M2385" s="115">
        <v>9.4368201489138599</v>
      </c>
      <c r="N2385" s="115">
        <v>1.3871586533136699</v>
      </c>
      <c r="O2385" s="115">
        <v>0.16091034313635999</v>
      </c>
      <c r="P2385" s="115">
        <v>2.3652901228059998E-2</v>
      </c>
      <c r="Q2385" s="115">
        <v>64.702376870329502</v>
      </c>
      <c r="R2385" s="115">
        <v>1210</v>
      </c>
      <c r="S2385" s="115" t="s">
        <v>353</v>
      </c>
      <c r="T2385" s="115">
        <v>1210</v>
      </c>
      <c r="U2385" s="115" t="s">
        <v>352</v>
      </c>
      <c r="V2385" s="115" t="s">
        <v>350</v>
      </c>
      <c r="Z2385" s="115">
        <v>0</v>
      </c>
      <c r="AA2385" s="115">
        <v>1</v>
      </c>
      <c r="AB2385" s="115">
        <v>0.16091034313635999</v>
      </c>
      <c r="AC2385" s="115">
        <v>2.3652901228059998E-2</v>
      </c>
      <c r="AD2385" s="115">
        <v>64.702376870327996</v>
      </c>
      <c r="AF2385" s="115">
        <v>-1</v>
      </c>
      <c r="AG2385" s="115">
        <v>-1</v>
      </c>
      <c r="AH2385" s="115">
        <v>-1</v>
      </c>
      <c r="AI2385" s="115">
        <v>-1</v>
      </c>
      <c r="AJ2385" s="115">
        <v>0</v>
      </c>
      <c r="AM2385" s="115" t="s">
        <v>348</v>
      </c>
      <c r="AN2385" s="115">
        <v>-1</v>
      </c>
      <c r="AQ2385" s="115">
        <v>610</v>
      </c>
      <c r="AR2385" s="115" t="s">
        <v>251</v>
      </c>
      <c r="AS2385" s="115" t="s">
        <v>363</v>
      </c>
      <c r="AT2385" s="115" t="s">
        <v>296</v>
      </c>
      <c r="AV2385" s="115">
        <v>43.5171512260372</v>
      </c>
      <c r="AW2385" s="115">
        <v>5.2475569200000002E-2</v>
      </c>
    </row>
    <row r="2386" spans="1:49" x14ac:dyDescent="0.25">
      <c r="A2386" s="117">
        <v>230000</v>
      </c>
      <c r="B2386" s="117">
        <v>920000</v>
      </c>
      <c r="C2386" s="117">
        <v>920000</v>
      </c>
      <c r="D2386" s="115" t="s">
        <v>342</v>
      </c>
      <c r="E2386" s="115" t="s">
        <v>13</v>
      </c>
      <c r="F2386" s="115" t="s">
        <v>343</v>
      </c>
      <c r="G2386" s="115" t="s">
        <v>344</v>
      </c>
      <c r="H2386" s="115">
        <v>0.56000000000000005</v>
      </c>
      <c r="I2386" s="115">
        <v>0.48</v>
      </c>
      <c r="J2386" s="115" t="s">
        <v>350</v>
      </c>
      <c r="K2386" s="115">
        <v>2.377389992429E-2</v>
      </c>
      <c r="L2386" s="115">
        <v>3794.5646117670799</v>
      </c>
      <c r="M2386" s="115">
        <v>9.4368201489138599</v>
      </c>
      <c r="N2386" s="115">
        <v>1.3871586533136699</v>
      </c>
      <c r="O2386" s="115">
        <v>0.22435001782384001</v>
      </c>
      <c r="P2386" s="115">
        <v>3.2978171002989998E-2</v>
      </c>
      <c r="Q2386" s="115">
        <v>90.211599336421898</v>
      </c>
      <c r="R2386" s="115">
        <v>1210</v>
      </c>
      <c r="S2386" s="115" t="s">
        <v>353</v>
      </c>
      <c r="T2386" s="115">
        <v>1210</v>
      </c>
      <c r="U2386" s="115" t="s">
        <v>352</v>
      </c>
      <c r="V2386" s="115" t="s">
        <v>350</v>
      </c>
      <c r="Z2386" s="115">
        <v>0</v>
      </c>
      <c r="AA2386" s="115">
        <v>1</v>
      </c>
      <c r="AB2386" s="115">
        <v>0.22435001782384001</v>
      </c>
      <c r="AC2386" s="115">
        <v>3.2978171002989998E-2</v>
      </c>
      <c r="AD2386" s="115">
        <v>90.211599336422694</v>
      </c>
      <c r="AF2386" s="115">
        <v>-1</v>
      </c>
      <c r="AG2386" s="115">
        <v>-1</v>
      </c>
      <c r="AH2386" s="115">
        <v>-1</v>
      </c>
      <c r="AI2386" s="115">
        <v>-1</v>
      </c>
      <c r="AJ2386" s="115">
        <v>0</v>
      </c>
      <c r="AM2386" s="115" t="s">
        <v>348</v>
      </c>
      <c r="AN2386" s="115">
        <v>-1</v>
      </c>
      <c r="AQ2386" s="115">
        <v>610</v>
      </c>
      <c r="AR2386" s="115" t="s">
        <v>251</v>
      </c>
      <c r="AS2386" s="115" t="s">
        <v>363</v>
      </c>
      <c r="AT2386" s="115" t="s">
        <v>296</v>
      </c>
      <c r="AV2386" s="115">
        <v>65.147430454675401</v>
      </c>
      <c r="AW2386" s="115">
        <v>7.3164314100000002E-2</v>
      </c>
    </row>
    <row r="2387" spans="1:49" x14ac:dyDescent="0.25">
      <c r="A2387" s="117">
        <v>230000</v>
      </c>
      <c r="B2387" s="117">
        <v>920000</v>
      </c>
      <c r="C2387" s="117">
        <v>920000</v>
      </c>
      <c r="D2387" s="115" t="s">
        <v>342</v>
      </c>
      <c r="E2387" s="115" t="s">
        <v>13</v>
      </c>
      <c r="F2387" s="115" t="s">
        <v>343</v>
      </c>
      <c r="G2387" s="115" t="s">
        <v>344</v>
      </c>
      <c r="H2387" s="115">
        <v>0.56000000000000005</v>
      </c>
      <c r="I2387" s="115">
        <v>0.48</v>
      </c>
      <c r="J2387" s="115" t="s">
        <v>350</v>
      </c>
      <c r="K2387" s="115">
        <v>0.33943629384521001</v>
      </c>
      <c r="L2387" s="115">
        <v>3785.7620286956098</v>
      </c>
      <c r="M2387" s="115">
        <v>9.4162301336330092</v>
      </c>
      <c r="N2387" s="115">
        <v>1.3841763600608199</v>
      </c>
      <c r="O2387" s="115">
        <v>3.1962102585540602</v>
      </c>
      <c r="P2387" s="115">
        <v>0.46983969368721001</v>
      </c>
      <c r="Q2387" s="115">
        <v>1285.02503240039</v>
      </c>
      <c r="R2387" s="115">
        <v>1200</v>
      </c>
      <c r="S2387" s="115" t="s">
        <v>351</v>
      </c>
      <c r="T2387" s="115">
        <v>1200</v>
      </c>
      <c r="U2387" s="115" t="s">
        <v>352</v>
      </c>
      <c r="V2387" s="115" t="s">
        <v>350</v>
      </c>
      <c r="Z2387" s="115">
        <v>0</v>
      </c>
      <c r="AA2387" s="115">
        <v>1</v>
      </c>
      <c r="AB2387" s="115">
        <v>3.1962102585540602</v>
      </c>
      <c r="AC2387" s="115">
        <v>0.46983969368721001</v>
      </c>
      <c r="AD2387" s="115">
        <v>1285.02503240039</v>
      </c>
      <c r="AF2387" s="115">
        <v>-1</v>
      </c>
      <c r="AG2387" s="115">
        <v>-1</v>
      </c>
      <c r="AH2387" s="115">
        <v>-1</v>
      </c>
      <c r="AI2387" s="115">
        <v>-1</v>
      </c>
      <c r="AJ2387" s="115">
        <v>0</v>
      </c>
      <c r="AM2387" s="115" t="s">
        <v>348</v>
      </c>
      <c r="AN2387" s="115">
        <v>-1</v>
      </c>
      <c r="AQ2387" s="115">
        <v>610</v>
      </c>
      <c r="AR2387" s="115" t="s">
        <v>251</v>
      </c>
      <c r="AS2387" s="115" t="s">
        <v>363</v>
      </c>
      <c r="AT2387" s="115" t="s">
        <v>296</v>
      </c>
      <c r="AV2387" s="115">
        <v>200.29248422354601</v>
      </c>
      <c r="AW2387" s="115">
        <v>1.0421938624</v>
      </c>
    </row>
    <row r="2388" spans="1:49" x14ac:dyDescent="0.25">
      <c r="A2388" s="117">
        <v>230000</v>
      </c>
      <c r="B2388" s="117">
        <v>920000</v>
      </c>
      <c r="C2388" s="117">
        <v>920000</v>
      </c>
      <c r="D2388" s="115" t="s">
        <v>342</v>
      </c>
      <c r="E2388" s="115" t="s">
        <v>13</v>
      </c>
      <c r="F2388" s="115" t="s">
        <v>343</v>
      </c>
      <c r="G2388" s="115" t="s">
        <v>344</v>
      </c>
      <c r="H2388" s="115">
        <v>0.56000000000000005</v>
      </c>
      <c r="I2388" s="115">
        <v>0.48</v>
      </c>
      <c r="J2388" s="115" t="s">
        <v>350</v>
      </c>
      <c r="K2388" s="115">
        <v>0.23552596573640999</v>
      </c>
      <c r="L2388" s="115">
        <v>3785.7620286956098</v>
      </c>
      <c r="M2388" s="115">
        <v>9.4162301336330092</v>
      </c>
      <c r="N2388" s="115">
        <v>1.3841763600608199</v>
      </c>
      <c r="O2388" s="115">
        <v>2.21776669582027</v>
      </c>
      <c r="P2388" s="115">
        <v>0.32600947395284002</v>
      </c>
      <c r="Q2388" s="115">
        <v>891.64525785679598</v>
      </c>
      <c r="R2388" s="115">
        <v>1210</v>
      </c>
      <c r="S2388" s="115" t="s">
        <v>353</v>
      </c>
      <c r="T2388" s="115">
        <v>1210</v>
      </c>
      <c r="U2388" s="115" t="s">
        <v>352</v>
      </c>
      <c r="V2388" s="115" t="s">
        <v>350</v>
      </c>
      <c r="Z2388" s="115">
        <v>0</v>
      </c>
      <c r="AA2388" s="115">
        <v>1</v>
      </c>
      <c r="AB2388" s="115">
        <v>2.21776669582027</v>
      </c>
      <c r="AC2388" s="115">
        <v>0.32600947395284002</v>
      </c>
      <c r="AD2388" s="115">
        <v>891.64525785679598</v>
      </c>
      <c r="AF2388" s="115">
        <v>-1</v>
      </c>
      <c r="AG2388" s="115">
        <v>-1</v>
      </c>
      <c r="AH2388" s="115">
        <v>-1</v>
      </c>
      <c r="AI2388" s="115">
        <v>-1</v>
      </c>
      <c r="AJ2388" s="115">
        <v>0</v>
      </c>
      <c r="AM2388" s="115" t="s">
        <v>348</v>
      </c>
      <c r="AN2388" s="115">
        <v>-1</v>
      </c>
      <c r="AQ2388" s="115">
        <v>610</v>
      </c>
      <c r="AR2388" s="115" t="s">
        <v>251</v>
      </c>
      <c r="AS2388" s="115" t="s">
        <v>363</v>
      </c>
      <c r="AT2388" s="115" t="s">
        <v>296</v>
      </c>
      <c r="AV2388" s="115">
        <v>124.113022806689</v>
      </c>
      <c r="AW2388" s="115">
        <v>0.72315106070000001</v>
      </c>
    </row>
    <row r="2389" spans="1:49" x14ac:dyDescent="0.25">
      <c r="A2389" s="117">
        <v>230000</v>
      </c>
      <c r="B2389" s="117">
        <v>920000</v>
      </c>
      <c r="C2389" s="117">
        <v>920000</v>
      </c>
      <c r="D2389" s="115" t="s">
        <v>342</v>
      </c>
      <c r="E2389" s="115" t="s">
        <v>13</v>
      </c>
      <c r="F2389" s="115" t="s">
        <v>343</v>
      </c>
      <c r="G2389" s="115" t="s">
        <v>344</v>
      </c>
      <c r="H2389" s="115">
        <v>0.56000000000000005</v>
      </c>
      <c r="I2389" s="115">
        <v>0.48</v>
      </c>
      <c r="J2389" s="115" t="s">
        <v>350</v>
      </c>
      <c r="K2389" s="115">
        <v>3.4050610791839998E-2</v>
      </c>
      <c r="L2389" s="115">
        <v>3785.7620286956098</v>
      </c>
      <c r="M2389" s="115">
        <v>9.4162301336330092</v>
      </c>
      <c r="N2389" s="115">
        <v>1.3841763600608199</v>
      </c>
      <c r="O2389" s="115">
        <v>0.32062838740674998</v>
      </c>
      <c r="P2389" s="115">
        <v>4.71320505037E-2</v>
      </c>
      <c r="Q2389" s="115">
        <v>128.907509389648</v>
      </c>
      <c r="R2389" s="115">
        <v>1210</v>
      </c>
      <c r="S2389" s="115" t="s">
        <v>353</v>
      </c>
      <c r="T2389" s="115">
        <v>1210</v>
      </c>
      <c r="U2389" s="115" t="s">
        <v>352</v>
      </c>
      <c r="V2389" s="115" t="s">
        <v>350</v>
      </c>
      <c r="Z2389" s="115">
        <v>0</v>
      </c>
      <c r="AA2389" s="115">
        <v>1</v>
      </c>
      <c r="AB2389" s="115">
        <v>0.32062838740674998</v>
      </c>
      <c r="AC2389" s="115">
        <v>4.71320505037E-2</v>
      </c>
      <c r="AD2389" s="115">
        <v>128.90750938964601</v>
      </c>
      <c r="AF2389" s="115">
        <v>-1</v>
      </c>
      <c r="AG2389" s="115">
        <v>-1</v>
      </c>
      <c r="AH2389" s="115">
        <v>-1</v>
      </c>
      <c r="AI2389" s="115">
        <v>-1</v>
      </c>
      <c r="AJ2389" s="115">
        <v>0</v>
      </c>
      <c r="AM2389" s="115" t="s">
        <v>348</v>
      </c>
      <c r="AN2389" s="115">
        <v>-1</v>
      </c>
      <c r="AQ2389" s="115">
        <v>610</v>
      </c>
      <c r="AR2389" s="115" t="s">
        <v>251</v>
      </c>
      <c r="AS2389" s="115" t="s">
        <v>363</v>
      </c>
      <c r="AT2389" s="115" t="s">
        <v>296</v>
      </c>
      <c r="AV2389" s="115">
        <v>75.631035618780501</v>
      </c>
      <c r="AW2389" s="115">
        <v>0.1045478584</v>
      </c>
    </row>
    <row r="2390" spans="1:49" x14ac:dyDescent="0.25">
      <c r="A2390" s="117">
        <v>230000</v>
      </c>
      <c r="B2390" s="117">
        <v>920000</v>
      </c>
      <c r="C2390" s="117">
        <v>920000</v>
      </c>
      <c r="D2390" s="115" t="s">
        <v>342</v>
      </c>
      <c r="E2390" s="115" t="s">
        <v>13</v>
      </c>
      <c r="F2390" s="115" t="s">
        <v>343</v>
      </c>
      <c r="G2390" s="115" t="s">
        <v>344</v>
      </c>
      <c r="H2390" s="115">
        <v>0.56000000000000005</v>
      </c>
      <c r="I2390" s="115">
        <v>0.48</v>
      </c>
      <c r="J2390" s="115" t="s">
        <v>350</v>
      </c>
      <c r="K2390" s="115">
        <v>2.1959966072999999E-4</v>
      </c>
      <c r="L2390" s="115">
        <v>3785.7620286956098</v>
      </c>
      <c r="M2390" s="115">
        <v>9.4162301336330092</v>
      </c>
      <c r="N2390" s="115">
        <v>1.3841763600608199</v>
      </c>
      <c r="O2390" s="115">
        <v>2.06780094272E-3</v>
      </c>
      <c r="P2390" s="115">
        <v>3.0396465905999998E-4</v>
      </c>
      <c r="Q2390" s="115">
        <v>0.83135205711364002</v>
      </c>
      <c r="R2390" s="115">
        <v>1210</v>
      </c>
      <c r="S2390" s="115" t="s">
        <v>353</v>
      </c>
      <c r="T2390" s="115">
        <v>1210</v>
      </c>
      <c r="U2390" s="115" t="s">
        <v>352</v>
      </c>
      <c r="V2390" s="115" t="s">
        <v>350</v>
      </c>
      <c r="Z2390" s="115">
        <v>0</v>
      </c>
      <c r="AA2390" s="115">
        <v>1</v>
      </c>
      <c r="AB2390" s="115">
        <v>2.06780094272E-3</v>
      </c>
      <c r="AC2390" s="115">
        <v>3.0396465905999998E-4</v>
      </c>
      <c r="AD2390" s="115">
        <v>0.83135205711226001</v>
      </c>
      <c r="AF2390" s="115">
        <v>-1</v>
      </c>
      <c r="AG2390" s="115">
        <v>-1</v>
      </c>
      <c r="AH2390" s="115">
        <v>-1</v>
      </c>
      <c r="AI2390" s="115">
        <v>-1</v>
      </c>
      <c r="AJ2390" s="115">
        <v>0</v>
      </c>
      <c r="AM2390" s="115" t="s">
        <v>348</v>
      </c>
      <c r="AN2390" s="115">
        <v>-1</v>
      </c>
      <c r="AQ2390" s="115">
        <v>610</v>
      </c>
      <c r="AR2390" s="115" t="s">
        <v>251</v>
      </c>
      <c r="AS2390" s="115" t="s">
        <v>363</v>
      </c>
      <c r="AT2390" s="115" t="s">
        <v>296</v>
      </c>
      <c r="AV2390" s="115">
        <v>6.9906739969947997</v>
      </c>
      <c r="AW2390" s="115">
        <v>6.7425150000000001E-4</v>
      </c>
    </row>
    <row r="2391" spans="1:49" x14ac:dyDescent="0.25">
      <c r="A2391" s="117">
        <v>230000</v>
      </c>
      <c r="B2391" s="117">
        <v>920000</v>
      </c>
      <c r="C2391" s="117">
        <v>920000</v>
      </c>
      <c r="D2391" s="115" t="s">
        <v>342</v>
      </c>
      <c r="E2391" s="115" t="s">
        <v>13</v>
      </c>
      <c r="F2391" s="115" t="s">
        <v>343</v>
      </c>
      <c r="G2391" s="115" t="s">
        <v>344</v>
      </c>
      <c r="H2391" s="115">
        <v>0.56000000000000005</v>
      </c>
      <c r="I2391" s="115">
        <v>0.48</v>
      </c>
      <c r="J2391" s="115" t="s">
        <v>350</v>
      </c>
      <c r="K2391" s="115">
        <v>8.5309837027400005E-3</v>
      </c>
      <c r="L2391" s="115">
        <v>3785.7620286956098</v>
      </c>
      <c r="M2391" s="115">
        <v>9.4162301336330092</v>
      </c>
      <c r="N2391" s="115">
        <v>1.3841763600608199</v>
      </c>
      <c r="O2391" s="115">
        <v>8.0329705811310007E-2</v>
      </c>
      <c r="P2391" s="115">
        <v>1.1808385969400001E-2</v>
      </c>
      <c r="Q2391" s="115">
        <v>32.296274169269303</v>
      </c>
      <c r="R2391" s="115">
        <v>1210</v>
      </c>
      <c r="S2391" s="115" t="s">
        <v>353</v>
      </c>
      <c r="T2391" s="115">
        <v>1210</v>
      </c>
      <c r="U2391" s="115" t="s">
        <v>352</v>
      </c>
      <c r="V2391" s="115" t="s">
        <v>350</v>
      </c>
      <c r="Z2391" s="115">
        <v>0</v>
      </c>
      <c r="AA2391" s="115">
        <v>1</v>
      </c>
      <c r="AB2391" s="115">
        <v>8.0329705811310007E-2</v>
      </c>
      <c r="AC2391" s="115">
        <v>1.1808385969400001E-2</v>
      </c>
      <c r="AD2391" s="115">
        <v>32.296274169268301</v>
      </c>
      <c r="AF2391" s="115">
        <v>-1</v>
      </c>
      <c r="AG2391" s="115">
        <v>-1</v>
      </c>
      <c r="AH2391" s="115">
        <v>-1</v>
      </c>
      <c r="AI2391" s="115">
        <v>-1</v>
      </c>
      <c r="AJ2391" s="115">
        <v>0</v>
      </c>
      <c r="AM2391" s="115" t="s">
        <v>348</v>
      </c>
      <c r="AN2391" s="115">
        <v>-1</v>
      </c>
      <c r="AQ2391" s="115">
        <v>610</v>
      </c>
      <c r="AR2391" s="115" t="s">
        <v>251</v>
      </c>
      <c r="AS2391" s="115" t="s">
        <v>363</v>
      </c>
      <c r="AT2391" s="115" t="s">
        <v>296</v>
      </c>
      <c r="AV2391" s="115">
        <v>60.991196092434798</v>
      </c>
      <c r="AW2391" s="115">
        <v>2.6193247499999999E-2</v>
      </c>
    </row>
    <row r="2392" spans="1:49" x14ac:dyDescent="0.25">
      <c r="A2392" s="117">
        <v>230000</v>
      </c>
      <c r="B2392" s="117">
        <v>920000</v>
      </c>
      <c r="C2392" s="117">
        <v>920000</v>
      </c>
      <c r="D2392" s="115" t="s">
        <v>342</v>
      </c>
      <c r="E2392" s="115" t="s">
        <v>13</v>
      </c>
      <c r="F2392" s="115" t="s">
        <v>343</v>
      </c>
      <c r="G2392" s="115" t="s">
        <v>344</v>
      </c>
      <c r="H2392" s="115">
        <v>0.56000000000000005</v>
      </c>
      <c r="I2392" s="115">
        <v>0.48</v>
      </c>
      <c r="J2392" s="115" t="s">
        <v>350</v>
      </c>
      <c r="K2392" s="115">
        <v>0.11081516069623</v>
      </c>
      <c r="L2392" s="115">
        <v>3774.7419008714701</v>
      </c>
      <c r="M2392" s="115">
        <v>9.3904516724640903</v>
      </c>
      <c r="N2392" s="115">
        <v>1.3804425121805</v>
      </c>
      <c r="O2392" s="115">
        <v>1.04060441109429</v>
      </c>
      <c r="P2392" s="115">
        <v>0.15297395881918999</v>
      </c>
      <c r="Q2392" s="115">
        <v>418.29863033186501</v>
      </c>
      <c r="R2392" s="115">
        <v>1200</v>
      </c>
      <c r="S2392" s="115" t="s">
        <v>351</v>
      </c>
      <c r="T2392" s="115">
        <v>1200</v>
      </c>
      <c r="U2392" s="115" t="s">
        <v>352</v>
      </c>
      <c r="V2392" s="115" t="s">
        <v>350</v>
      </c>
      <c r="Z2392" s="115">
        <v>0</v>
      </c>
      <c r="AA2392" s="115">
        <v>1</v>
      </c>
      <c r="AB2392" s="115">
        <v>1.04060441109429</v>
      </c>
      <c r="AC2392" s="115">
        <v>0.15297395881918999</v>
      </c>
      <c r="AD2392" s="115">
        <v>788.43165534254604</v>
      </c>
      <c r="AF2392" s="115">
        <v>-1</v>
      </c>
      <c r="AG2392" s="115">
        <v>-1</v>
      </c>
      <c r="AH2392" s="115">
        <v>-1</v>
      </c>
      <c r="AI2392" s="115">
        <v>-1</v>
      </c>
      <c r="AJ2392" s="115">
        <v>0</v>
      </c>
      <c r="AM2392" s="115" t="s">
        <v>348</v>
      </c>
      <c r="AN2392" s="115">
        <v>-1</v>
      </c>
      <c r="AQ2392" s="115">
        <v>610</v>
      </c>
      <c r="AR2392" s="115" t="s">
        <v>251</v>
      </c>
      <c r="AS2392" s="115" t="s">
        <v>363</v>
      </c>
      <c r="AT2392" s="115" t="s">
        <v>296</v>
      </c>
      <c r="AV2392" s="115">
        <v>134.716522300837</v>
      </c>
      <c r="AW2392" s="115">
        <v>0.63944173179999997</v>
      </c>
    </row>
    <row r="2393" spans="1:49" x14ac:dyDescent="0.25">
      <c r="A2393" s="117">
        <v>230000</v>
      </c>
      <c r="B2393" s="117">
        <v>920000</v>
      </c>
      <c r="C2393" s="117">
        <v>920000</v>
      </c>
      <c r="D2393" s="115" t="s">
        <v>342</v>
      </c>
      <c r="E2393" s="115" t="s">
        <v>13</v>
      </c>
      <c r="F2393" s="115" t="s">
        <v>343</v>
      </c>
      <c r="G2393" s="115" t="s">
        <v>344</v>
      </c>
      <c r="H2393" s="115">
        <v>0.56000000000000005</v>
      </c>
      <c r="I2393" s="115">
        <v>0.48</v>
      </c>
      <c r="J2393" s="115" t="s">
        <v>350</v>
      </c>
      <c r="K2393" s="117">
        <v>5.2560886260000004E-6</v>
      </c>
      <c r="L2393" s="115">
        <v>3774.7419008714701</v>
      </c>
      <c r="M2393" s="115">
        <v>9.3904516724640903</v>
      </c>
      <c r="N2393" s="115">
        <v>1.3804425121805</v>
      </c>
      <c r="O2393" s="115">
        <v>4.9357046219999997E-5</v>
      </c>
      <c r="P2393" s="117">
        <v>7.2557281871190002E-6</v>
      </c>
      <c r="Q2393" s="115">
        <v>1.984037797125E-2</v>
      </c>
      <c r="R2393" s="115">
        <v>1210</v>
      </c>
      <c r="S2393" s="115" t="s">
        <v>353</v>
      </c>
      <c r="T2393" s="115">
        <v>1210</v>
      </c>
      <c r="U2393" s="115" t="s">
        <v>352</v>
      </c>
      <c r="V2393" s="115" t="s">
        <v>350</v>
      </c>
      <c r="Z2393" s="115">
        <v>0</v>
      </c>
      <c r="AA2393" s="115">
        <v>1</v>
      </c>
      <c r="AB2393" s="115">
        <v>4.9357046219999997E-5</v>
      </c>
      <c r="AC2393" s="117">
        <v>7.2557281871190002E-6</v>
      </c>
      <c r="AD2393" s="115">
        <v>1.9840377969490001E-2</v>
      </c>
      <c r="AF2393" s="115">
        <v>-1</v>
      </c>
      <c r="AG2393" s="115">
        <v>-1</v>
      </c>
      <c r="AH2393" s="115">
        <v>-1</v>
      </c>
      <c r="AI2393" s="115">
        <v>-1</v>
      </c>
      <c r="AJ2393" s="115">
        <v>0</v>
      </c>
      <c r="AM2393" s="115" t="s">
        <v>348</v>
      </c>
      <c r="AN2393" s="115">
        <v>-1</v>
      </c>
      <c r="AQ2393" s="115">
        <v>610</v>
      </c>
      <c r="AR2393" s="115" t="s">
        <v>251</v>
      </c>
      <c r="AS2393" s="115" t="s">
        <v>363</v>
      </c>
      <c r="AT2393" s="115" t="s">
        <v>296</v>
      </c>
      <c r="AV2393" s="115">
        <v>0.71329646686920001</v>
      </c>
      <c r="AW2393" s="115">
        <v>1.6091099999999999E-5</v>
      </c>
    </row>
    <row r="2394" spans="1:49" x14ac:dyDescent="0.25">
      <c r="A2394" s="117">
        <v>230000</v>
      </c>
      <c r="B2394" s="117">
        <v>920000</v>
      </c>
      <c r="C2394" s="117">
        <v>920000</v>
      </c>
      <c r="D2394" s="115" t="s">
        <v>342</v>
      </c>
      <c r="E2394" s="115" t="s">
        <v>13</v>
      </c>
      <c r="F2394" s="115" t="s">
        <v>343</v>
      </c>
      <c r="G2394" s="115" t="s">
        <v>344</v>
      </c>
      <c r="H2394" s="115">
        <v>0.56000000000000005</v>
      </c>
      <c r="I2394" s="115">
        <v>0.48</v>
      </c>
      <c r="J2394" s="115" t="s">
        <v>350</v>
      </c>
      <c r="K2394" s="115">
        <v>5.6891431896299999E-2</v>
      </c>
      <c r="L2394" s="115">
        <v>3774.7419008714701</v>
      </c>
      <c r="M2394" s="115">
        <v>9.3904516724640903</v>
      </c>
      <c r="N2394" s="115">
        <v>1.3804425121805</v>
      </c>
      <c r="O2394" s="115">
        <v>0.53423624179951001</v>
      </c>
      <c r="P2394" s="115">
        <v>7.8535351168470005E-2</v>
      </c>
      <c r="Q2394" s="115">
        <v>214.75047177955099</v>
      </c>
      <c r="R2394" s="115">
        <v>1210</v>
      </c>
      <c r="S2394" s="115" t="s">
        <v>353</v>
      </c>
      <c r="T2394" s="115">
        <v>1210</v>
      </c>
      <c r="U2394" s="115" t="s">
        <v>352</v>
      </c>
      <c r="V2394" s="115" t="s">
        <v>350</v>
      </c>
      <c r="Z2394" s="115">
        <v>0</v>
      </c>
      <c r="AA2394" s="115">
        <v>1</v>
      </c>
      <c r="AB2394" s="115">
        <v>0.53423624179951001</v>
      </c>
      <c r="AC2394" s="115">
        <v>7.8535351168470005E-2</v>
      </c>
      <c r="AD2394" s="115">
        <v>214.75047177955</v>
      </c>
      <c r="AF2394" s="115">
        <v>-1</v>
      </c>
      <c r="AG2394" s="115">
        <v>-1</v>
      </c>
      <c r="AH2394" s="115">
        <v>-1</v>
      </c>
      <c r="AI2394" s="115">
        <v>-1</v>
      </c>
      <c r="AJ2394" s="115">
        <v>0</v>
      </c>
      <c r="AM2394" s="115" t="s">
        <v>348</v>
      </c>
      <c r="AN2394" s="115">
        <v>-1</v>
      </c>
      <c r="AQ2394" s="115">
        <v>610</v>
      </c>
      <c r="AR2394" s="115" t="s">
        <v>251</v>
      </c>
      <c r="AS2394" s="115" t="s">
        <v>363</v>
      </c>
      <c r="AT2394" s="115" t="s">
        <v>296</v>
      </c>
      <c r="AV2394" s="115">
        <v>81.714535376539999</v>
      </c>
      <c r="AW2394" s="115">
        <v>0.1741690769</v>
      </c>
    </row>
    <row r="2395" spans="1:49" x14ac:dyDescent="0.25">
      <c r="A2395" s="117">
        <v>230000</v>
      </c>
      <c r="B2395" s="117">
        <v>920000</v>
      </c>
      <c r="C2395" s="117">
        <v>920000</v>
      </c>
      <c r="D2395" s="115" t="s">
        <v>342</v>
      </c>
      <c r="E2395" s="115" t="s">
        <v>13</v>
      </c>
      <c r="F2395" s="115" t="s">
        <v>343</v>
      </c>
      <c r="G2395" s="115" t="s">
        <v>344</v>
      </c>
      <c r="H2395" s="115">
        <v>0.56000000000000005</v>
      </c>
      <c r="I2395" s="115">
        <v>0.48</v>
      </c>
      <c r="J2395" s="115" t="s">
        <v>350</v>
      </c>
      <c r="K2395" s="115">
        <v>4.3967600468689999E-2</v>
      </c>
      <c r="L2395" s="115">
        <v>3779.8030563344601</v>
      </c>
      <c r="M2395" s="115">
        <v>9.4023221860454296</v>
      </c>
      <c r="N2395" s="115">
        <v>1.38216301744435</v>
      </c>
      <c r="O2395" s="115">
        <v>0.41339754535402001</v>
      </c>
      <c r="P2395" s="115">
        <v>6.0770391333600002E-2</v>
      </c>
      <c r="Q2395" s="115">
        <v>166.18887063127701</v>
      </c>
      <c r="R2395" s="115">
        <v>1200</v>
      </c>
      <c r="S2395" s="115" t="s">
        <v>351</v>
      </c>
      <c r="T2395" s="115">
        <v>1200</v>
      </c>
      <c r="U2395" s="115" t="s">
        <v>352</v>
      </c>
      <c r="V2395" s="115" t="s">
        <v>350</v>
      </c>
      <c r="Z2395" s="115">
        <v>0</v>
      </c>
      <c r="AA2395" s="115">
        <v>1</v>
      </c>
      <c r="AB2395" s="115">
        <v>0.41339754535402001</v>
      </c>
      <c r="AC2395" s="115">
        <v>6.0770391333600002E-2</v>
      </c>
      <c r="AD2395" s="115">
        <v>166.18887063127801</v>
      </c>
      <c r="AF2395" s="115">
        <v>-1</v>
      </c>
      <c r="AG2395" s="115">
        <v>-1</v>
      </c>
      <c r="AH2395" s="115">
        <v>-1</v>
      </c>
      <c r="AI2395" s="115">
        <v>-1</v>
      </c>
      <c r="AJ2395" s="115">
        <v>0</v>
      </c>
      <c r="AM2395" s="115" t="s">
        <v>348</v>
      </c>
      <c r="AN2395" s="115">
        <v>-1</v>
      </c>
      <c r="AQ2395" s="115">
        <v>610</v>
      </c>
      <c r="AR2395" s="115" t="s">
        <v>251</v>
      </c>
      <c r="AS2395" s="115" t="s">
        <v>363</v>
      </c>
      <c r="AT2395" s="115" t="s">
        <v>296</v>
      </c>
      <c r="AV2395" s="115">
        <v>69.623398628767006</v>
      </c>
      <c r="AW2395" s="115">
        <v>0.13478416109999999</v>
      </c>
    </row>
    <row r="2396" spans="1:49" x14ac:dyDescent="0.25">
      <c r="A2396" s="117">
        <v>230000</v>
      </c>
      <c r="B2396" s="117">
        <v>920000</v>
      </c>
      <c r="C2396" s="117">
        <v>920000</v>
      </c>
      <c r="D2396" s="115" t="s">
        <v>342</v>
      </c>
      <c r="E2396" s="115" t="s">
        <v>13</v>
      </c>
      <c r="F2396" s="115" t="s">
        <v>343</v>
      </c>
      <c r="G2396" s="115" t="s">
        <v>344</v>
      </c>
      <c r="H2396" s="115">
        <v>0.56000000000000005</v>
      </c>
      <c r="I2396" s="115">
        <v>0.48</v>
      </c>
      <c r="J2396" s="115" t="s">
        <v>350</v>
      </c>
      <c r="K2396" s="115">
        <v>0.2099609914751</v>
      </c>
      <c r="L2396" s="115">
        <v>3779.8030563344601</v>
      </c>
      <c r="M2396" s="115">
        <v>9.4023221860454296</v>
      </c>
      <c r="N2396" s="115">
        <v>1.38216301744435</v>
      </c>
      <c r="O2396" s="115">
        <v>1.9741208883504899</v>
      </c>
      <c r="P2396" s="115">
        <v>0.29020031752283998</v>
      </c>
      <c r="Q2396" s="115">
        <v>793.61119728862298</v>
      </c>
      <c r="R2396" s="115">
        <v>1210</v>
      </c>
      <c r="S2396" s="115" t="s">
        <v>353</v>
      </c>
      <c r="T2396" s="115">
        <v>1210</v>
      </c>
      <c r="U2396" s="115" t="s">
        <v>352</v>
      </c>
      <c r="V2396" s="115" t="s">
        <v>350</v>
      </c>
      <c r="Z2396" s="115">
        <v>0</v>
      </c>
      <c r="AA2396" s="115">
        <v>1</v>
      </c>
      <c r="AB2396" s="115">
        <v>1.9741208883504899</v>
      </c>
      <c r="AC2396" s="115">
        <v>0.29020031752283998</v>
      </c>
      <c r="AD2396" s="115">
        <v>793.61119728862298</v>
      </c>
      <c r="AF2396" s="115">
        <v>-1</v>
      </c>
      <c r="AG2396" s="115">
        <v>-1</v>
      </c>
      <c r="AH2396" s="115">
        <v>-1</v>
      </c>
      <c r="AI2396" s="115">
        <v>-1</v>
      </c>
      <c r="AJ2396" s="115">
        <v>0</v>
      </c>
      <c r="AM2396" s="115" t="s">
        <v>348</v>
      </c>
      <c r="AN2396" s="115">
        <v>-1</v>
      </c>
      <c r="AQ2396" s="115">
        <v>610</v>
      </c>
      <c r="AR2396" s="115" t="s">
        <v>251</v>
      </c>
      <c r="AS2396" s="115" t="s">
        <v>363</v>
      </c>
      <c r="AT2396" s="115" t="s">
        <v>296</v>
      </c>
      <c r="AV2396" s="115">
        <v>118.00564822473901</v>
      </c>
      <c r="AW2396" s="115">
        <v>0.64364249579999999</v>
      </c>
    </row>
    <row r="2397" spans="1:49" x14ac:dyDescent="0.25">
      <c r="A2397" s="117">
        <v>230000</v>
      </c>
      <c r="B2397" s="117">
        <v>920000</v>
      </c>
      <c r="C2397" s="117">
        <v>920000</v>
      </c>
      <c r="D2397" s="115" t="s">
        <v>342</v>
      </c>
      <c r="E2397" s="115" t="s">
        <v>13</v>
      </c>
      <c r="F2397" s="115" t="s">
        <v>343</v>
      </c>
      <c r="G2397" s="115" t="s">
        <v>344</v>
      </c>
      <c r="H2397" s="115">
        <v>0.56000000000000005</v>
      </c>
      <c r="I2397" s="115">
        <v>0.48</v>
      </c>
      <c r="J2397" s="115" t="s">
        <v>350</v>
      </c>
      <c r="K2397" s="115">
        <v>6.70072185376E-3</v>
      </c>
      <c r="L2397" s="115">
        <v>3779.8030563344601</v>
      </c>
      <c r="M2397" s="115">
        <v>9.4023221860454296</v>
      </c>
      <c r="N2397" s="115">
        <v>1.38216301744435</v>
      </c>
      <c r="O2397" s="115">
        <v>6.3002345748189997E-2</v>
      </c>
      <c r="P2397" s="115">
        <v>9.2614899364500004E-3</v>
      </c>
      <c r="Q2397" s="115">
        <v>25.3274089425156</v>
      </c>
      <c r="R2397" s="115">
        <v>1210</v>
      </c>
      <c r="S2397" s="115" t="s">
        <v>353</v>
      </c>
      <c r="T2397" s="115">
        <v>1210</v>
      </c>
      <c r="U2397" s="115" t="s">
        <v>352</v>
      </c>
      <c r="V2397" s="115" t="s">
        <v>350</v>
      </c>
      <c r="Z2397" s="115">
        <v>0</v>
      </c>
      <c r="AA2397" s="115">
        <v>1</v>
      </c>
      <c r="AB2397" s="115">
        <v>6.3002345748189997E-2</v>
      </c>
      <c r="AC2397" s="115">
        <v>9.2614899364500004E-3</v>
      </c>
      <c r="AD2397" s="115">
        <v>25.3274089425156</v>
      </c>
      <c r="AF2397" s="115">
        <v>-1</v>
      </c>
      <c r="AG2397" s="115">
        <v>-1</v>
      </c>
      <c r="AH2397" s="115">
        <v>-1</v>
      </c>
      <c r="AI2397" s="115">
        <v>-1</v>
      </c>
      <c r="AJ2397" s="115">
        <v>0</v>
      </c>
      <c r="AM2397" s="115" t="s">
        <v>348</v>
      </c>
      <c r="AN2397" s="115">
        <v>-1</v>
      </c>
      <c r="AQ2397" s="115">
        <v>610</v>
      </c>
      <c r="AR2397" s="115" t="s">
        <v>251</v>
      </c>
      <c r="AS2397" s="115" t="s">
        <v>363</v>
      </c>
      <c r="AT2397" s="115" t="s">
        <v>296</v>
      </c>
      <c r="AV2397" s="115">
        <v>62.0318227576347</v>
      </c>
      <c r="AW2397" s="115">
        <v>2.05412887E-2</v>
      </c>
    </row>
    <row r="2398" spans="1:49" x14ac:dyDescent="0.25">
      <c r="A2398" s="117">
        <v>230000</v>
      </c>
      <c r="B2398" s="117">
        <v>920000</v>
      </c>
      <c r="C2398" s="117">
        <v>920000</v>
      </c>
      <c r="D2398" s="115" t="s">
        <v>342</v>
      </c>
      <c r="E2398" s="115" t="s">
        <v>13</v>
      </c>
      <c r="F2398" s="115" t="s">
        <v>343</v>
      </c>
      <c r="G2398" s="115" t="s">
        <v>344</v>
      </c>
      <c r="H2398" s="115">
        <v>0.56000000000000005</v>
      </c>
      <c r="I2398" s="115">
        <v>0.48</v>
      </c>
      <c r="J2398" s="115" t="s">
        <v>350</v>
      </c>
      <c r="K2398" s="115">
        <v>0.19739201266024001</v>
      </c>
      <c r="L2398" s="115">
        <v>3779.8030563344601</v>
      </c>
      <c r="M2398" s="115">
        <v>9.4023221860454296</v>
      </c>
      <c r="N2398" s="115">
        <v>1.38216301744435</v>
      </c>
      <c r="O2398" s="115">
        <v>1.8559432999836001</v>
      </c>
      <c r="P2398" s="115">
        <v>0.27282793983789999</v>
      </c>
      <c r="Q2398" s="115">
        <v>746.10293274921196</v>
      </c>
      <c r="R2398" s="115">
        <v>1210</v>
      </c>
      <c r="S2398" s="115" t="s">
        <v>353</v>
      </c>
      <c r="T2398" s="115">
        <v>1210</v>
      </c>
      <c r="U2398" s="115" t="s">
        <v>352</v>
      </c>
      <c r="V2398" s="115" t="s">
        <v>350</v>
      </c>
      <c r="Z2398" s="115">
        <v>0</v>
      </c>
      <c r="AA2398" s="115">
        <v>1</v>
      </c>
      <c r="AB2398" s="115">
        <v>1.8559432999836001</v>
      </c>
      <c r="AC2398" s="115">
        <v>0.27282793983789999</v>
      </c>
      <c r="AD2398" s="115">
        <v>746.10293274921196</v>
      </c>
      <c r="AF2398" s="115">
        <v>-1</v>
      </c>
      <c r="AG2398" s="115">
        <v>-1</v>
      </c>
      <c r="AH2398" s="115">
        <v>-1</v>
      </c>
      <c r="AI2398" s="115">
        <v>-1</v>
      </c>
      <c r="AJ2398" s="115">
        <v>0</v>
      </c>
      <c r="AM2398" s="115" t="s">
        <v>348</v>
      </c>
      <c r="AN2398" s="115">
        <v>-1</v>
      </c>
      <c r="AQ2398" s="115">
        <v>610</v>
      </c>
      <c r="AR2398" s="115" t="s">
        <v>251</v>
      </c>
      <c r="AS2398" s="115" t="s">
        <v>363</v>
      </c>
      <c r="AT2398" s="115" t="s">
        <v>296</v>
      </c>
      <c r="AV2398" s="115">
        <v>113.976628717699</v>
      </c>
      <c r="AW2398" s="115">
        <v>0.60511186760000002</v>
      </c>
    </row>
    <row r="2399" spans="1:49" x14ac:dyDescent="0.25">
      <c r="A2399" s="117">
        <v>230000</v>
      </c>
      <c r="B2399" s="117">
        <v>920000</v>
      </c>
      <c r="C2399" s="117">
        <v>920000</v>
      </c>
      <c r="D2399" s="115" t="s">
        <v>342</v>
      </c>
      <c r="E2399" s="115" t="s">
        <v>13</v>
      </c>
      <c r="F2399" s="115" t="s">
        <v>343</v>
      </c>
      <c r="G2399" s="115" t="s">
        <v>344</v>
      </c>
      <c r="H2399" s="115">
        <v>0.56000000000000005</v>
      </c>
      <c r="I2399" s="115">
        <v>0.48</v>
      </c>
      <c r="J2399" s="115" t="s">
        <v>350</v>
      </c>
      <c r="K2399" s="115">
        <v>0.15974212716406</v>
      </c>
      <c r="L2399" s="115">
        <v>3779.8030563344601</v>
      </c>
      <c r="M2399" s="115">
        <v>9.4023221860454296</v>
      </c>
      <c r="N2399" s="115">
        <v>1.38216301744435</v>
      </c>
      <c r="O2399" s="115">
        <v>1.50194694628079</v>
      </c>
      <c r="P2399" s="115">
        <v>0.22078966049406001</v>
      </c>
      <c r="Q2399" s="115">
        <v>603.79378048010801</v>
      </c>
      <c r="R2399" s="115">
        <v>1210</v>
      </c>
      <c r="S2399" s="115" t="s">
        <v>353</v>
      </c>
      <c r="T2399" s="115">
        <v>1210</v>
      </c>
      <c r="U2399" s="115" t="s">
        <v>352</v>
      </c>
      <c r="V2399" s="115" t="s">
        <v>350</v>
      </c>
      <c r="Z2399" s="115">
        <v>0</v>
      </c>
      <c r="AA2399" s="115">
        <v>1</v>
      </c>
      <c r="AB2399" s="115">
        <v>1.50194694628079</v>
      </c>
      <c r="AC2399" s="115">
        <v>0.22078966049406001</v>
      </c>
      <c r="AD2399" s="115">
        <v>603.79378048010801</v>
      </c>
      <c r="AF2399" s="115">
        <v>-1</v>
      </c>
      <c r="AG2399" s="115">
        <v>-1</v>
      </c>
      <c r="AH2399" s="115">
        <v>-1</v>
      </c>
      <c r="AI2399" s="115">
        <v>-1</v>
      </c>
      <c r="AJ2399" s="115">
        <v>0</v>
      </c>
      <c r="AM2399" s="115" t="s">
        <v>348</v>
      </c>
      <c r="AN2399" s="115">
        <v>-1</v>
      </c>
      <c r="AQ2399" s="115">
        <v>610</v>
      </c>
      <c r="AR2399" s="115" t="s">
        <v>251</v>
      </c>
      <c r="AS2399" s="115" t="s">
        <v>363</v>
      </c>
      <c r="AT2399" s="115" t="s">
        <v>296</v>
      </c>
      <c r="AV2399" s="115">
        <v>123.08251040069101</v>
      </c>
      <c r="AW2399" s="115">
        <v>0.4896948747</v>
      </c>
    </row>
    <row r="2400" spans="1:49" x14ac:dyDescent="0.25">
      <c r="A2400" s="117">
        <v>230000</v>
      </c>
      <c r="B2400" s="117">
        <v>920000</v>
      </c>
      <c r="C2400" s="117">
        <v>920000</v>
      </c>
      <c r="D2400" s="115" t="s">
        <v>342</v>
      </c>
      <c r="E2400" s="115" t="s">
        <v>13</v>
      </c>
      <c r="F2400" s="115" t="s">
        <v>343</v>
      </c>
      <c r="G2400" s="115" t="s">
        <v>344</v>
      </c>
      <c r="H2400" s="115">
        <v>0.56000000000000005</v>
      </c>
      <c r="I2400" s="115">
        <v>0.48</v>
      </c>
      <c r="J2400" s="115" t="s">
        <v>350</v>
      </c>
      <c r="K2400" s="115">
        <v>0.21293351119904</v>
      </c>
      <c r="L2400" s="115">
        <v>3777.8478526489198</v>
      </c>
      <c r="M2400" s="115">
        <v>9.3977177870610102</v>
      </c>
      <c r="N2400" s="115">
        <v>1.38149498567566</v>
      </c>
      <c r="O2400" s="115">
        <v>2.0010890456566099</v>
      </c>
      <c r="P2400" s="115">
        <v>0.29416657800378998</v>
      </c>
      <c r="Q2400" s="115">
        <v>804.43040804030397</v>
      </c>
      <c r="R2400" s="115">
        <v>1210</v>
      </c>
      <c r="S2400" s="115" t="s">
        <v>353</v>
      </c>
      <c r="T2400" s="115">
        <v>1210</v>
      </c>
      <c r="U2400" s="115" t="s">
        <v>352</v>
      </c>
      <c r="V2400" s="115" t="s">
        <v>350</v>
      </c>
      <c r="Z2400" s="115">
        <v>0</v>
      </c>
      <c r="AA2400" s="115">
        <v>1</v>
      </c>
      <c r="AB2400" s="115">
        <v>2.0010890456566099</v>
      </c>
      <c r="AC2400" s="115">
        <v>0.29416657800378998</v>
      </c>
      <c r="AD2400" s="115">
        <v>804.43040804030397</v>
      </c>
      <c r="AF2400" s="115">
        <v>-1</v>
      </c>
      <c r="AG2400" s="115">
        <v>-1</v>
      </c>
      <c r="AH2400" s="115">
        <v>-1</v>
      </c>
      <c r="AI2400" s="115">
        <v>-1</v>
      </c>
      <c r="AJ2400" s="115">
        <v>0</v>
      </c>
      <c r="AM2400" s="115" t="s">
        <v>348</v>
      </c>
      <c r="AN2400" s="115">
        <v>-1</v>
      </c>
      <c r="AQ2400" s="115">
        <v>610</v>
      </c>
      <c r="AR2400" s="115" t="s">
        <v>251</v>
      </c>
      <c r="AS2400" s="115" t="s">
        <v>363</v>
      </c>
      <c r="AT2400" s="115" t="s">
        <v>296</v>
      </c>
      <c r="AV2400" s="115">
        <v>120.91690195957101</v>
      </c>
      <c r="AW2400" s="115">
        <v>0.65241720039999995</v>
      </c>
    </row>
    <row r="2401" spans="1:49" x14ac:dyDescent="0.25">
      <c r="A2401" s="117">
        <v>230000</v>
      </c>
      <c r="B2401" s="117">
        <v>920000</v>
      </c>
      <c r="C2401" s="117">
        <v>920000</v>
      </c>
      <c r="D2401" s="115" t="s">
        <v>342</v>
      </c>
      <c r="E2401" s="115" t="s">
        <v>13</v>
      </c>
      <c r="F2401" s="115" t="s">
        <v>343</v>
      </c>
      <c r="G2401" s="115" t="s">
        <v>344</v>
      </c>
      <c r="H2401" s="115">
        <v>0.56000000000000005</v>
      </c>
      <c r="I2401" s="115">
        <v>0.48</v>
      </c>
      <c r="J2401" s="115" t="s">
        <v>350</v>
      </c>
      <c r="K2401" s="115">
        <v>0.24532109303501001</v>
      </c>
      <c r="L2401" s="115">
        <v>3777.8478526489198</v>
      </c>
      <c r="M2401" s="115">
        <v>9.3977177870610102</v>
      </c>
      <c r="N2401" s="115">
        <v>1.38149498567566</v>
      </c>
      <c r="O2401" s="115">
        <v>2.3054583995564402</v>
      </c>
      <c r="P2401" s="115">
        <v>0.33890985990834999</v>
      </c>
      <c r="Q2401" s="115">
        <v>926.78576453183302</v>
      </c>
      <c r="R2401" s="115">
        <v>1210</v>
      </c>
      <c r="S2401" s="115" t="s">
        <v>353</v>
      </c>
      <c r="T2401" s="115">
        <v>1210</v>
      </c>
      <c r="U2401" s="115" t="s">
        <v>352</v>
      </c>
      <c r="V2401" s="115" t="s">
        <v>350</v>
      </c>
      <c r="Z2401" s="115">
        <v>0</v>
      </c>
      <c r="AA2401" s="115">
        <v>1</v>
      </c>
      <c r="AB2401" s="115">
        <v>2.3054583995564402</v>
      </c>
      <c r="AC2401" s="115">
        <v>0.33890985990834999</v>
      </c>
      <c r="AD2401" s="115">
        <v>926.78576453183302</v>
      </c>
      <c r="AF2401" s="115">
        <v>-1</v>
      </c>
      <c r="AG2401" s="115">
        <v>-1</v>
      </c>
      <c r="AH2401" s="115">
        <v>-1</v>
      </c>
      <c r="AI2401" s="115">
        <v>-1</v>
      </c>
      <c r="AJ2401" s="115">
        <v>0</v>
      </c>
      <c r="AM2401" s="115" t="s">
        <v>348</v>
      </c>
      <c r="AN2401" s="115">
        <v>-1</v>
      </c>
      <c r="AQ2401" s="115">
        <v>610</v>
      </c>
      <c r="AR2401" s="115" t="s">
        <v>251</v>
      </c>
      <c r="AS2401" s="115" t="s">
        <v>363</v>
      </c>
      <c r="AT2401" s="115" t="s">
        <v>296</v>
      </c>
      <c r="AV2401" s="115">
        <v>127.58543835534</v>
      </c>
      <c r="AW2401" s="115">
        <v>0.75165106609999999</v>
      </c>
    </row>
    <row r="2402" spans="1:49" x14ac:dyDescent="0.25">
      <c r="A2402" s="117">
        <v>230000</v>
      </c>
      <c r="B2402" s="117">
        <v>920000</v>
      </c>
      <c r="C2402" s="117">
        <v>920000</v>
      </c>
      <c r="D2402" s="115" t="s">
        <v>342</v>
      </c>
      <c r="E2402" s="115" t="s">
        <v>13</v>
      </c>
      <c r="F2402" s="115" t="s">
        <v>343</v>
      </c>
      <c r="G2402" s="115" t="s">
        <v>344</v>
      </c>
      <c r="H2402" s="115">
        <v>0.56000000000000005</v>
      </c>
      <c r="I2402" s="115">
        <v>0.48</v>
      </c>
      <c r="J2402" s="115" t="s">
        <v>350</v>
      </c>
      <c r="K2402" s="115">
        <v>0.15950884959493999</v>
      </c>
      <c r="L2402" s="115">
        <v>3777.8478526489198</v>
      </c>
      <c r="M2402" s="115">
        <v>9.3977177870610102</v>
      </c>
      <c r="N2402" s="115">
        <v>1.38149498567566</v>
      </c>
      <c r="O2402" s="115">
        <v>1.49901915303205</v>
      </c>
      <c r="P2402" s="115">
        <v>0.22036067588631</v>
      </c>
      <c r="Q2402" s="115">
        <v>602.60016492076295</v>
      </c>
      <c r="R2402" s="115">
        <v>1210</v>
      </c>
      <c r="S2402" s="115" t="s">
        <v>353</v>
      </c>
      <c r="T2402" s="115">
        <v>1210</v>
      </c>
      <c r="U2402" s="115" t="s">
        <v>352</v>
      </c>
      <c r="V2402" s="115" t="s">
        <v>350</v>
      </c>
      <c r="Z2402" s="115">
        <v>0</v>
      </c>
      <c r="AA2402" s="115">
        <v>1</v>
      </c>
      <c r="AB2402" s="115">
        <v>1.49901915303205</v>
      </c>
      <c r="AC2402" s="115">
        <v>0.22036067588631</v>
      </c>
      <c r="AD2402" s="115">
        <v>602.60016492076295</v>
      </c>
      <c r="AF2402" s="115">
        <v>-1</v>
      </c>
      <c r="AG2402" s="115">
        <v>-1</v>
      </c>
      <c r="AH2402" s="115">
        <v>-1</v>
      </c>
      <c r="AI2402" s="115">
        <v>-1</v>
      </c>
      <c r="AJ2402" s="115">
        <v>0</v>
      </c>
      <c r="AM2402" s="115" t="s">
        <v>348</v>
      </c>
      <c r="AN2402" s="115">
        <v>-1</v>
      </c>
      <c r="AQ2402" s="115">
        <v>610</v>
      </c>
      <c r="AR2402" s="115" t="s">
        <v>251</v>
      </c>
      <c r="AS2402" s="115" t="s">
        <v>363</v>
      </c>
      <c r="AT2402" s="115" t="s">
        <v>296</v>
      </c>
      <c r="AV2402" s="115">
        <v>125.835184262583</v>
      </c>
      <c r="AW2402" s="115">
        <v>0.4887268166</v>
      </c>
    </row>
    <row r="2403" spans="1:49" x14ac:dyDescent="0.25">
      <c r="A2403" s="117">
        <v>230000</v>
      </c>
      <c r="B2403" s="117">
        <v>920000</v>
      </c>
      <c r="C2403" s="117">
        <v>920000</v>
      </c>
      <c r="D2403" s="115" t="s">
        <v>342</v>
      </c>
      <c r="E2403" s="115" t="s">
        <v>13</v>
      </c>
      <c r="F2403" s="115" t="s">
        <v>343</v>
      </c>
      <c r="G2403" s="115" t="s">
        <v>344</v>
      </c>
      <c r="H2403" s="115">
        <v>0.56000000000000005</v>
      </c>
      <c r="I2403" s="115">
        <v>0.48</v>
      </c>
      <c r="J2403" s="115" t="s">
        <v>350</v>
      </c>
      <c r="K2403" s="115">
        <v>1.064104092685E-2</v>
      </c>
      <c r="L2403" s="115">
        <v>3772.2278497707298</v>
      </c>
      <c r="M2403" s="115">
        <v>9.3846265310575294</v>
      </c>
      <c r="N2403" s="115">
        <v>1.37960079629451</v>
      </c>
      <c r="O2403" s="115">
        <v>9.986219500021E-2</v>
      </c>
      <c r="P2403" s="115">
        <v>1.4680388536080001E-2</v>
      </c>
      <c r="Q2403" s="115">
        <v>40.140430934824998</v>
      </c>
      <c r="R2403" s="115">
        <v>1200</v>
      </c>
      <c r="S2403" s="115" t="s">
        <v>351</v>
      </c>
      <c r="T2403" s="115">
        <v>1200</v>
      </c>
      <c r="U2403" s="115" t="s">
        <v>352</v>
      </c>
      <c r="V2403" s="115" t="s">
        <v>350</v>
      </c>
      <c r="Z2403" s="115">
        <v>0</v>
      </c>
      <c r="AA2403" s="115">
        <v>1</v>
      </c>
      <c r="AB2403" s="115">
        <v>9.986219500021E-2</v>
      </c>
      <c r="AC2403" s="115">
        <v>1.4680388536080001E-2</v>
      </c>
      <c r="AD2403" s="115">
        <v>304.19562453322402</v>
      </c>
      <c r="AF2403" s="115">
        <v>-1</v>
      </c>
      <c r="AG2403" s="115">
        <v>-1</v>
      </c>
      <c r="AH2403" s="115">
        <v>-1</v>
      </c>
      <c r="AI2403" s="115">
        <v>-1</v>
      </c>
      <c r="AJ2403" s="115">
        <v>0</v>
      </c>
      <c r="AM2403" s="115" t="s">
        <v>348</v>
      </c>
      <c r="AN2403" s="115">
        <v>-1</v>
      </c>
      <c r="AQ2403" s="115">
        <v>610</v>
      </c>
      <c r="AR2403" s="115" t="s">
        <v>251</v>
      </c>
      <c r="AS2403" s="115" t="s">
        <v>363</v>
      </c>
      <c r="AT2403" s="115" t="s">
        <v>296</v>
      </c>
      <c r="AV2403" s="115">
        <v>29.735454659919501</v>
      </c>
      <c r="AW2403" s="115">
        <v>0.2467117798</v>
      </c>
    </row>
    <row r="2404" spans="1:49" x14ac:dyDescent="0.25">
      <c r="A2404" s="117">
        <v>230000</v>
      </c>
      <c r="B2404" s="117">
        <v>920000</v>
      </c>
      <c r="C2404" s="117">
        <v>920000</v>
      </c>
      <c r="D2404" s="115" t="s">
        <v>342</v>
      </c>
      <c r="E2404" s="115" t="s">
        <v>13</v>
      </c>
      <c r="F2404" s="115" t="s">
        <v>343</v>
      </c>
      <c r="G2404" s="115" t="s">
        <v>344</v>
      </c>
      <c r="H2404" s="115">
        <v>0.56000000000000005</v>
      </c>
      <c r="I2404" s="115">
        <v>0.48</v>
      </c>
      <c r="J2404" s="115" t="s">
        <v>350</v>
      </c>
      <c r="K2404" s="115">
        <v>9.7299794036800002E-2</v>
      </c>
      <c r="L2404" s="115">
        <v>3794.5646119084399</v>
      </c>
      <c r="M2404" s="115">
        <v>9.4368201492654098</v>
      </c>
      <c r="N2404" s="115">
        <v>1.3871586533653499</v>
      </c>
      <c r="O2404" s="115">
        <v>0.91820065688584995</v>
      </c>
      <c r="P2404" s="115">
        <v>0.13497025126880999</v>
      </c>
      <c r="Q2404" s="115">
        <v>369.21035519802501</v>
      </c>
      <c r="R2404" s="115">
        <v>1210</v>
      </c>
      <c r="S2404" s="115" t="s">
        <v>353</v>
      </c>
      <c r="T2404" s="115">
        <v>1210</v>
      </c>
      <c r="U2404" s="115" t="s">
        <v>352</v>
      </c>
      <c r="V2404" s="115" t="s">
        <v>350</v>
      </c>
      <c r="Z2404" s="115">
        <v>0</v>
      </c>
      <c r="AA2404" s="115">
        <v>1</v>
      </c>
      <c r="AB2404" s="115">
        <v>0.91820065688584995</v>
      </c>
      <c r="AC2404" s="115">
        <v>0.13497025126880999</v>
      </c>
      <c r="AD2404" s="115">
        <v>369.21035519802598</v>
      </c>
      <c r="AF2404" s="115">
        <v>-1</v>
      </c>
      <c r="AG2404" s="115">
        <v>-1</v>
      </c>
      <c r="AH2404" s="115">
        <v>-1</v>
      </c>
      <c r="AI2404" s="115">
        <v>-1</v>
      </c>
      <c r="AJ2404" s="115">
        <v>0</v>
      </c>
      <c r="AM2404" s="115" t="s">
        <v>348</v>
      </c>
      <c r="AN2404" s="115">
        <v>-1</v>
      </c>
      <c r="AQ2404" s="115">
        <v>610</v>
      </c>
      <c r="AR2404" s="115" t="s">
        <v>251</v>
      </c>
      <c r="AS2404" s="115" t="s">
        <v>363</v>
      </c>
      <c r="AT2404" s="115" t="s">
        <v>296</v>
      </c>
      <c r="AV2404" s="115">
        <v>79.502673719271399</v>
      </c>
      <c r="AW2404" s="115">
        <v>0.29944067740000002</v>
      </c>
    </row>
    <row r="2405" spans="1:49" x14ac:dyDescent="0.25">
      <c r="A2405" s="117">
        <v>230000</v>
      </c>
      <c r="B2405" s="117">
        <v>920000</v>
      </c>
      <c r="C2405" s="117">
        <v>920000</v>
      </c>
      <c r="D2405" s="115" t="s">
        <v>342</v>
      </c>
      <c r="E2405" s="115" t="s">
        <v>13</v>
      </c>
      <c r="F2405" s="115" t="s">
        <v>343</v>
      </c>
      <c r="G2405" s="115" t="s">
        <v>344</v>
      </c>
      <c r="H2405" s="115">
        <v>0.56000000000000005</v>
      </c>
      <c r="I2405" s="115">
        <v>0.48</v>
      </c>
      <c r="J2405" s="115" t="s">
        <v>350</v>
      </c>
      <c r="K2405" s="115">
        <v>0.20282728398531</v>
      </c>
      <c r="L2405" s="115">
        <v>3794.5646119084399</v>
      </c>
      <c r="M2405" s="115">
        <v>9.4368201492654098</v>
      </c>
      <c r="N2405" s="115">
        <v>1.3871586533653499</v>
      </c>
      <c r="O2405" s="115">
        <v>1.9140446003334299</v>
      </c>
      <c r="P2405" s="115">
        <v>0.28135362211881998</v>
      </c>
      <c r="Q2405" s="115">
        <v>769.64123414019502</v>
      </c>
      <c r="R2405" s="115">
        <v>1210</v>
      </c>
      <c r="S2405" s="115" t="s">
        <v>353</v>
      </c>
      <c r="T2405" s="115">
        <v>1210</v>
      </c>
      <c r="U2405" s="115" t="s">
        <v>352</v>
      </c>
      <c r="V2405" s="115" t="s">
        <v>350</v>
      </c>
      <c r="Z2405" s="115">
        <v>0</v>
      </c>
      <c r="AA2405" s="115">
        <v>1</v>
      </c>
      <c r="AB2405" s="115">
        <v>1.9140446003334299</v>
      </c>
      <c r="AC2405" s="115">
        <v>0.28135362211881998</v>
      </c>
      <c r="AD2405" s="115">
        <v>769.64123414019502</v>
      </c>
      <c r="AF2405" s="115">
        <v>-1</v>
      </c>
      <c r="AG2405" s="115">
        <v>-1</v>
      </c>
      <c r="AH2405" s="115">
        <v>-1</v>
      </c>
      <c r="AI2405" s="115">
        <v>-1</v>
      </c>
      <c r="AJ2405" s="115">
        <v>0</v>
      </c>
      <c r="AM2405" s="115" t="s">
        <v>348</v>
      </c>
      <c r="AN2405" s="115">
        <v>-1</v>
      </c>
      <c r="AQ2405" s="115">
        <v>610</v>
      </c>
      <c r="AR2405" s="115" t="s">
        <v>251</v>
      </c>
      <c r="AS2405" s="115" t="s">
        <v>363</v>
      </c>
      <c r="AT2405" s="115" t="s">
        <v>296</v>
      </c>
      <c r="AV2405" s="115">
        <v>114.633989354345</v>
      </c>
      <c r="AW2405" s="115">
        <v>0.6242021364</v>
      </c>
    </row>
    <row r="2406" spans="1:49" x14ac:dyDescent="0.25">
      <c r="A2406" s="117">
        <v>230000</v>
      </c>
      <c r="B2406" s="117">
        <v>920000</v>
      </c>
      <c r="C2406" s="117">
        <v>920000</v>
      </c>
      <c r="D2406" s="115" t="s">
        <v>342</v>
      </c>
      <c r="E2406" s="115" t="s">
        <v>13</v>
      </c>
      <c r="F2406" s="115" t="s">
        <v>343</v>
      </c>
      <c r="G2406" s="115" t="s">
        <v>344</v>
      </c>
      <c r="H2406" s="115">
        <v>0.56000000000000005</v>
      </c>
      <c r="I2406" s="115">
        <v>0.48</v>
      </c>
      <c r="J2406" s="115" t="s">
        <v>350</v>
      </c>
      <c r="K2406" s="115">
        <v>0.16037537116032</v>
      </c>
      <c r="L2406" s="115">
        <v>3794.5646119084399</v>
      </c>
      <c r="M2406" s="115">
        <v>9.4368201492654098</v>
      </c>
      <c r="N2406" s="115">
        <v>1.3871586533653499</v>
      </c>
      <c r="O2406" s="115">
        <v>1.51343353401171</v>
      </c>
      <c r="P2406" s="115">
        <v>0.22246608389173</v>
      </c>
      <c r="Q2406" s="115">
        <v>608.55470802666605</v>
      </c>
      <c r="R2406" s="115">
        <v>1210</v>
      </c>
      <c r="S2406" s="115" t="s">
        <v>353</v>
      </c>
      <c r="T2406" s="115">
        <v>1210</v>
      </c>
      <c r="U2406" s="115" t="s">
        <v>352</v>
      </c>
      <c r="V2406" s="115" t="s">
        <v>350</v>
      </c>
      <c r="Z2406" s="115">
        <v>0</v>
      </c>
      <c r="AA2406" s="115">
        <v>1</v>
      </c>
      <c r="AB2406" s="115">
        <v>1.51343353401171</v>
      </c>
      <c r="AC2406" s="115">
        <v>0.22246608389173</v>
      </c>
      <c r="AD2406" s="115">
        <v>608.55470802666605</v>
      </c>
      <c r="AF2406" s="115">
        <v>-1</v>
      </c>
      <c r="AG2406" s="115">
        <v>-1</v>
      </c>
      <c r="AH2406" s="115">
        <v>-1</v>
      </c>
      <c r="AI2406" s="115">
        <v>-1</v>
      </c>
      <c r="AJ2406" s="115">
        <v>0</v>
      </c>
      <c r="AM2406" s="115" t="s">
        <v>348</v>
      </c>
      <c r="AN2406" s="115">
        <v>-1</v>
      </c>
      <c r="AQ2406" s="115">
        <v>610</v>
      </c>
      <c r="AR2406" s="115" t="s">
        <v>251</v>
      </c>
      <c r="AS2406" s="115" t="s">
        <v>363</v>
      </c>
      <c r="AT2406" s="115" t="s">
        <v>296</v>
      </c>
      <c r="AV2406" s="115">
        <v>103.14205610786701</v>
      </c>
      <c r="AW2406" s="115">
        <v>0.49355612980000002</v>
      </c>
    </row>
    <row r="2407" spans="1:49" x14ac:dyDescent="0.25">
      <c r="A2407" s="117">
        <v>230000</v>
      </c>
      <c r="B2407" s="117">
        <v>920000</v>
      </c>
      <c r="C2407" s="117">
        <v>920000</v>
      </c>
      <c r="D2407" s="115" t="s">
        <v>342</v>
      </c>
      <c r="E2407" s="115" t="s">
        <v>13</v>
      </c>
      <c r="F2407" s="115" t="s">
        <v>343</v>
      </c>
      <c r="G2407" s="115" t="s">
        <v>344</v>
      </c>
      <c r="H2407" s="115">
        <v>0.56000000000000005</v>
      </c>
      <c r="I2407" s="115">
        <v>0.48</v>
      </c>
      <c r="J2407" s="115" t="s">
        <v>350</v>
      </c>
      <c r="K2407" s="115">
        <v>0.15726100427834</v>
      </c>
      <c r="L2407" s="115">
        <v>3794.5646119084399</v>
      </c>
      <c r="M2407" s="115">
        <v>9.4368201492654098</v>
      </c>
      <c r="N2407" s="115">
        <v>1.3871586533653499</v>
      </c>
      <c r="O2407" s="115">
        <v>1.48404381386758</v>
      </c>
      <c r="P2407" s="115">
        <v>0.21814596292162</v>
      </c>
      <c r="Q2407" s="115">
        <v>596.73704166778202</v>
      </c>
      <c r="R2407" s="115">
        <v>1210</v>
      </c>
      <c r="S2407" s="115" t="s">
        <v>353</v>
      </c>
      <c r="T2407" s="115">
        <v>1210</v>
      </c>
      <c r="U2407" s="115" t="s">
        <v>352</v>
      </c>
      <c r="V2407" s="115" t="s">
        <v>350</v>
      </c>
      <c r="Z2407" s="115">
        <v>0</v>
      </c>
      <c r="AA2407" s="115">
        <v>1</v>
      </c>
      <c r="AB2407" s="115">
        <v>1.48404381386758</v>
      </c>
      <c r="AC2407" s="115">
        <v>0.21814596292162</v>
      </c>
      <c r="AD2407" s="115">
        <v>596.73704166778202</v>
      </c>
      <c r="AF2407" s="115">
        <v>-1</v>
      </c>
      <c r="AG2407" s="115">
        <v>-1</v>
      </c>
      <c r="AH2407" s="115">
        <v>-1</v>
      </c>
      <c r="AI2407" s="115">
        <v>-1</v>
      </c>
      <c r="AJ2407" s="115">
        <v>0</v>
      </c>
      <c r="AM2407" s="115" t="s">
        <v>348</v>
      </c>
      <c r="AN2407" s="115">
        <v>-1</v>
      </c>
      <c r="AQ2407" s="115">
        <v>610</v>
      </c>
      <c r="AR2407" s="115" t="s">
        <v>251</v>
      </c>
      <c r="AS2407" s="115" t="s">
        <v>363</v>
      </c>
      <c r="AT2407" s="115" t="s">
        <v>296</v>
      </c>
      <c r="AV2407" s="115">
        <v>103.22865934998001</v>
      </c>
      <c r="AW2407" s="115">
        <v>0.48397164770000001</v>
      </c>
    </row>
    <row r="2408" spans="1:49" x14ac:dyDescent="0.25">
      <c r="A2408" s="117">
        <v>230000</v>
      </c>
      <c r="B2408" s="117">
        <v>920000</v>
      </c>
      <c r="C2408" s="117">
        <v>920000</v>
      </c>
      <c r="D2408" s="115" t="s">
        <v>342</v>
      </c>
      <c r="E2408" s="115" t="s">
        <v>13</v>
      </c>
      <c r="F2408" s="115" t="s">
        <v>343</v>
      </c>
      <c r="G2408" s="115" t="s">
        <v>344</v>
      </c>
      <c r="H2408" s="115">
        <v>0.56000000000000005</v>
      </c>
      <c r="I2408" s="115">
        <v>0.48</v>
      </c>
      <c r="J2408" s="115" t="s">
        <v>350</v>
      </c>
      <c r="K2408" s="115">
        <v>0.34365200809168001</v>
      </c>
      <c r="L2408" s="115">
        <v>3775.8299613858298</v>
      </c>
      <c r="M2408" s="115">
        <v>9.3930493476587191</v>
      </c>
      <c r="N2408" s="115">
        <v>1.38082066875106</v>
      </c>
      <c r="O2408" s="115">
        <v>3.2279402704272502</v>
      </c>
      <c r="P2408" s="115">
        <v>0.47452179563080998</v>
      </c>
      <c r="Q2408" s="115">
        <v>1297.571548443</v>
      </c>
      <c r="R2408" s="115">
        <v>1200</v>
      </c>
      <c r="S2408" s="115" t="s">
        <v>351</v>
      </c>
      <c r="T2408" s="115">
        <v>1200</v>
      </c>
      <c r="U2408" s="115" t="s">
        <v>352</v>
      </c>
      <c r="V2408" s="115" t="s">
        <v>350</v>
      </c>
      <c r="Z2408" s="115">
        <v>0</v>
      </c>
      <c r="AA2408" s="115">
        <v>1</v>
      </c>
      <c r="AB2408" s="115">
        <v>3.2279402704272502</v>
      </c>
      <c r="AC2408" s="115">
        <v>0.47452179563080998</v>
      </c>
      <c r="AD2408" s="115">
        <v>1297.63464513998</v>
      </c>
      <c r="AF2408" s="115">
        <v>-1</v>
      </c>
      <c r="AG2408" s="115">
        <v>-1</v>
      </c>
      <c r="AH2408" s="115">
        <v>-1</v>
      </c>
      <c r="AI2408" s="115">
        <v>-1</v>
      </c>
      <c r="AJ2408" s="115">
        <v>0</v>
      </c>
      <c r="AM2408" s="115" t="s">
        <v>348</v>
      </c>
      <c r="AN2408" s="115">
        <v>-1</v>
      </c>
      <c r="AQ2408" s="115">
        <v>610</v>
      </c>
      <c r="AR2408" s="115" t="s">
        <v>251</v>
      </c>
      <c r="AS2408" s="115" t="s">
        <v>363</v>
      </c>
      <c r="AT2408" s="115" t="s">
        <v>296</v>
      </c>
      <c r="AV2408" s="115">
        <v>211.46870782813599</v>
      </c>
      <c r="AW2408" s="115">
        <v>1.0524206368</v>
      </c>
    </row>
    <row r="2409" spans="1:49" x14ac:dyDescent="0.25">
      <c r="A2409" s="117">
        <v>230000</v>
      </c>
      <c r="B2409" s="117">
        <v>920000</v>
      </c>
      <c r="C2409" s="117">
        <v>920000</v>
      </c>
      <c r="D2409" s="115" t="s">
        <v>342</v>
      </c>
      <c r="E2409" s="115" t="s">
        <v>13</v>
      </c>
      <c r="F2409" s="115" t="s">
        <v>343</v>
      </c>
      <c r="G2409" s="115" t="s">
        <v>344</v>
      </c>
      <c r="H2409" s="115">
        <v>0.56000000000000005</v>
      </c>
      <c r="I2409" s="115">
        <v>0.48</v>
      </c>
      <c r="J2409" s="115" t="s">
        <v>350</v>
      </c>
      <c r="K2409" s="115">
        <v>0.14352688049574999</v>
      </c>
      <c r="L2409" s="115">
        <v>3775.8299613858298</v>
      </c>
      <c r="M2409" s="115">
        <v>9.3930493476587191</v>
      </c>
      <c r="N2409" s="115">
        <v>1.38082066875106</v>
      </c>
      <c r="O2409" s="115">
        <v>1.34815507121213</v>
      </c>
      <c r="P2409" s="115">
        <v>0.19818488310990001</v>
      </c>
      <c r="Q2409" s="115">
        <v>541.93309564011201</v>
      </c>
      <c r="R2409" s="115">
        <v>1210</v>
      </c>
      <c r="S2409" s="115" t="s">
        <v>353</v>
      </c>
      <c r="T2409" s="115">
        <v>1210</v>
      </c>
      <c r="U2409" s="115" t="s">
        <v>352</v>
      </c>
      <c r="V2409" s="115" t="s">
        <v>350</v>
      </c>
      <c r="Z2409" s="115">
        <v>0</v>
      </c>
      <c r="AA2409" s="115">
        <v>1</v>
      </c>
      <c r="AB2409" s="115">
        <v>1.34815507121213</v>
      </c>
      <c r="AC2409" s="115">
        <v>0.19818488310990001</v>
      </c>
      <c r="AD2409" s="115">
        <v>676.08359802552604</v>
      </c>
      <c r="AF2409" s="115">
        <v>-1</v>
      </c>
      <c r="AG2409" s="115">
        <v>-1</v>
      </c>
      <c r="AH2409" s="115">
        <v>-1</v>
      </c>
      <c r="AI2409" s="115">
        <v>-1</v>
      </c>
      <c r="AJ2409" s="115">
        <v>0</v>
      </c>
      <c r="AM2409" s="115" t="s">
        <v>348</v>
      </c>
      <c r="AN2409" s="115">
        <v>-1</v>
      </c>
      <c r="AQ2409" s="115">
        <v>610</v>
      </c>
      <c r="AR2409" s="115" t="s">
        <v>251</v>
      </c>
      <c r="AS2409" s="115" t="s">
        <v>363</v>
      </c>
      <c r="AT2409" s="115" t="s">
        <v>296</v>
      </c>
      <c r="AV2409" s="115">
        <v>108.586863845872</v>
      </c>
      <c r="AW2409" s="115">
        <v>0.54832408600000004</v>
      </c>
    </row>
    <row r="2410" spans="1:49" x14ac:dyDescent="0.25">
      <c r="A2410" s="117">
        <v>230000</v>
      </c>
      <c r="B2410" s="117">
        <v>920000</v>
      </c>
      <c r="C2410" s="117">
        <v>920000</v>
      </c>
      <c r="D2410" s="115" t="s">
        <v>342</v>
      </c>
      <c r="E2410" s="115" t="s">
        <v>13</v>
      </c>
      <c r="F2410" s="115" t="s">
        <v>343</v>
      </c>
      <c r="G2410" s="115" t="s">
        <v>344</v>
      </c>
      <c r="H2410" s="115">
        <v>0.56000000000000005</v>
      </c>
      <c r="I2410" s="115">
        <v>0.48</v>
      </c>
      <c r="J2410" s="115" t="s">
        <v>350</v>
      </c>
      <c r="K2410" s="115">
        <v>9.4759822889590006E-2</v>
      </c>
      <c r="L2410" s="115">
        <v>3775.8299613858298</v>
      </c>
      <c r="M2410" s="115">
        <v>9.3930493476587191</v>
      </c>
      <c r="N2410" s="115">
        <v>1.38082066875106</v>
      </c>
      <c r="O2410" s="115">
        <v>0.89008369257732001</v>
      </c>
      <c r="P2410" s="115">
        <v>0.13084632201313001</v>
      </c>
      <c r="Q2410" s="115">
        <v>357.79697840213299</v>
      </c>
      <c r="R2410" s="115">
        <v>1210</v>
      </c>
      <c r="S2410" s="115" t="s">
        <v>353</v>
      </c>
      <c r="T2410" s="115">
        <v>1210</v>
      </c>
      <c r="U2410" s="115" t="s">
        <v>352</v>
      </c>
      <c r="V2410" s="115" t="s">
        <v>350</v>
      </c>
      <c r="Z2410" s="115">
        <v>0</v>
      </c>
      <c r="AA2410" s="115">
        <v>1</v>
      </c>
      <c r="AB2410" s="115">
        <v>0.89008369257732001</v>
      </c>
      <c r="AC2410" s="115">
        <v>0.13084632201313001</v>
      </c>
      <c r="AD2410" s="115">
        <v>357.796978402131</v>
      </c>
      <c r="AF2410" s="115">
        <v>-1</v>
      </c>
      <c r="AG2410" s="115">
        <v>-1</v>
      </c>
      <c r="AH2410" s="115">
        <v>-1</v>
      </c>
      <c r="AI2410" s="115">
        <v>-1</v>
      </c>
      <c r="AJ2410" s="115">
        <v>0</v>
      </c>
      <c r="AM2410" s="115" t="s">
        <v>348</v>
      </c>
      <c r="AN2410" s="115">
        <v>-1</v>
      </c>
      <c r="AQ2410" s="115">
        <v>610</v>
      </c>
      <c r="AR2410" s="115" t="s">
        <v>251</v>
      </c>
      <c r="AS2410" s="115" t="s">
        <v>363</v>
      </c>
      <c r="AT2410" s="115" t="s">
        <v>296</v>
      </c>
      <c r="AV2410" s="115">
        <v>92.335458460585599</v>
      </c>
      <c r="AW2410" s="115">
        <v>0.29018408629999998</v>
      </c>
    </row>
    <row r="2411" spans="1:49" x14ac:dyDescent="0.25">
      <c r="A2411" s="117">
        <v>230000</v>
      </c>
      <c r="B2411" s="117">
        <v>920000</v>
      </c>
      <c r="C2411" s="117">
        <v>920000</v>
      </c>
      <c r="D2411" s="115" t="s">
        <v>342</v>
      </c>
      <c r="E2411" s="115" t="s">
        <v>13</v>
      </c>
      <c r="F2411" s="115" t="s">
        <v>343</v>
      </c>
      <c r="G2411" s="115" t="s">
        <v>344</v>
      </c>
      <c r="H2411" s="115">
        <v>0.56000000000000005</v>
      </c>
      <c r="I2411" s="115">
        <v>0.48</v>
      </c>
      <c r="J2411" s="115" t="s">
        <v>350</v>
      </c>
      <c r="K2411" s="115">
        <v>2.7928590861E-4</v>
      </c>
      <c r="L2411" s="115">
        <v>3775.8299613858298</v>
      </c>
      <c r="M2411" s="115">
        <v>9.3930493476587191</v>
      </c>
      <c r="N2411" s="115">
        <v>1.38082066875106</v>
      </c>
      <c r="O2411" s="115">
        <v>2.6233463217300002E-3</v>
      </c>
      <c r="P2411" s="115">
        <v>3.8564375510000002E-4</v>
      </c>
      <c r="Q2411" s="115">
        <v>1.05453610154516</v>
      </c>
      <c r="R2411" s="115">
        <v>1210</v>
      </c>
      <c r="S2411" s="115" t="s">
        <v>353</v>
      </c>
      <c r="T2411" s="115">
        <v>1210</v>
      </c>
      <c r="U2411" s="115" t="s">
        <v>352</v>
      </c>
      <c r="V2411" s="115" t="s">
        <v>350</v>
      </c>
      <c r="Z2411" s="115">
        <v>0</v>
      </c>
      <c r="AA2411" s="115">
        <v>1</v>
      </c>
      <c r="AB2411" s="115">
        <v>2.6233463217300002E-3</v>
      </c>
      <c r="AC2411" s="115">
        <v>3.8564375510000002E-4</v>
      </c>
      <c r="AD2411" s="115">
        <v>1.05453610154567</v>
      </c>
      <c r="AF2411" s="115">
        <v>-1</v>
      </c>
      <c r="AG2411" s="115">
        <v>-1</v>
      </c>
      <c r="AH2411" s="115">
        <v>-1</v>
      </c>
      <c r="AI2411" s="115">
        <v>-1</v>
      </c>
      <c r="AJ2411" s="115">
        <v>0</v>
      </c>
      <c r="AM2411" s="115" t="s">
        <v>348</v>
      </c>
      <c r="AN2411" s="115">
        <v>-1</v>
      </c>
      <c r="AQ2411" s="115">
        <v>610</v>
      </c>
      <c r="AR2411" s="115" t="s">
        <v>251</v>
      </c>
      <c r="AS2411" s="115" t="s">
        <v>363</v>
      </c>
      <c r="AT2411" s="115" t="s">
        <v>296</v>
      </c>
      <c r="AV2411" s="115">
        <v>5.3402171956599602</v>
      </c>
      <c r="AW2411" s="115">
        <v>8.5526039999999997E-4</v>
      </c>
    </row>
    <row r="2412" spans="1:49" x14ac:dyDescent="0.25">
      <c r="A2412" s="117">
        <v>230000</v>
      </c>
      <c r="B2412" s="117">
        <v>920000</v>
      </c>
      <c r="C2412" s="117">
        <v>920000</v>
      </c>
      <c r="D2412" s="115" t="s">
        <v>342</v>
      </c>
      <c r="E2412" s="115" t="s">
        <v>13</v>
      </c>
      <c r="F2412" s="115" t="s">
        <v>343</v>
      </c>
      <c r="G2412" s="115" t="s">
        <v>344</v>
      </c>
      <c r="H2412" s="115">
        <v>0.56000000000000005</v>
      </c>
      <c r="I2412" s="115">
        <v>0.48</v>
      </c>
      <c r="J2412" s="115" t="s">
        <v>350</v>
      </c>
      <c r="K2412" s="115">
        <v>0.22548819636149001</v>
      </c>
      <c r="L2412" s="115">
        <v>3781.1267100015202</v>
      </c>
      <c r="M2412" s="115">
        <v>9.4054218749403198</v>
      </c>
      <c r="N2412" s="115">
        <v>1.3826121101408599</v>
      </c>
      <c r="O2412" s="115">
        <v>2.12081161459921</v>
      </c>
      <c r="P2412" s="115">
        <v>0.31176271098322</v>
      </c>
      <c r="Q2412" s="115">
        <v>852.59944205250497</v>
      </c>
      <c r="R2412" s="115">
        <v>1210</v>
      </c>
      <c r="S2412" s="115" t="s">
        <v>353</v>
      </c>
      <c r="T2412" s="115">
        <v>1210</v>
      </c>
      <c r="U2412" s="115" t="s">
        <v>352</v>
      </c>
      <c r="V2412" s="115" t="s">
        <v>350</v>
      </c>
      <c r="Z2412" s="115">
        <v>0</v>
      </c>
      <c r="AA2412" s="115">
        <v>1</v>
      </c>
      <c r="AB2412" s="115">
        <v>2.12081161459921</v>
      </c>
      <c r="AC2412" s="115">
        <v>0.31176271098322</v>
      </c>
      <c r="AD2412" s="115">
        <v>852.59944205250497</v>
      </c>
      <c r="AF2412" s="115">
        <v>-1</v>
      </c>
      <c r="AG2412" s="115">
        <v>-1</v>
      </c>
      <c r="AH2412" s="115">
        <v>-1</v>
      </c>
      <c r="AI2412" s="115">
        <v>-1</v>
      </c>
      <c r="AJ2412" s="115">
        <v>0</v>
      </c>
      <c r="AM2412" s="115" t="s">
        <v>348</v>
      </c>
      <c r="AN2412" s="115">
        <v>-1</v>
      </c>
      <c r="AQ2412" s="115">
        <v>610</v>
      </c>
      <c r="AR2412" s="115" t="s">
        <v>251</v>
      </c>
      <c r="AS2412" s="115" t="s">
        <v>363</v>
      </c>
      <c r="AT2412" s="115" t="s">
        <v>296</v>
      </c>
      <c r="AV2412" s="115">
        <v>121.044624574099</v>
      </c>
      <c r="AW2412" s="115">
        <v>0.69148373240000005</v>
      </c>
    </row>
    <row r="2413" spans="1:49" x14ac:dyDescent="0.25">
      <c r="A2413" s="117">
        <v>230000</v>
      </c>
      <c r="B2413" s="117">
        <v>920000</v>
      </c>
      <c r="C2413" s="117">
        <v>920000</v>
      </c>
      <c r="D2413" s="115" t="s">
        <v>342</v>
      </c>
      <c r="E2413" s="115" t="s">
        <v>13</v>
      </c>
      <c r="F2413" s="115" t="s">
        <v>343</v>
      </c>
      <c r="G2413" s="115" t="s">
        <v>344</v>
      </c>
      <c r="H2413" s="115">
        <v>0.56000000000000005</v>
      </c>
      <c r="I2413" s="115">
        <v>0.48</v>
      </c>
      <c r="J2413" s="115" t="s">
        <v>350</v>
      </c>
      <c r="K2413" s="115">
        <v>0.14993612247683</v>
      </c>
      <c r="L2413" s="115">
        <v>3781.1267100015202</v>
      </c>
      <c r="M2413" s="115">
        <v>9.4054218749403198</v>
      </c>
      <c r="N2413" s="115">
        <v>1.3826121101408599</v>
      </c>
      <c r="O2413" s="115">
        <v>1.41021248618734</v>
      </c>
      <c r="P2413" s="115">
        <v>0.20730349868403</v>
      </c>
      <c r="Q2413" s="115">
        <v>566.927477491216</v>
      </c>
      <c r="R2413" s="115">
        <v>1210</v>
      </c>
      <c r="S2413" s="115" t="s">
        <v>353</v>
      </c>
      <c r="T2413" s="115">
        <v>1210</v>
      </c>
      <c r="U2413" s="115" t="s">
        <v>352</v>
      </c>
      <c r="V2413" s="115" t="s">
        <v>350</v>
      </c>
      <c r="Z2413" s="115">
        <v>0</v>
      </c>
      <c r="AA2413" s="115">
        <v>1</v>
      </c>
      <c r="AB2413" s="115">
        <v>1.41021248618734</v>
      </c>
      <c r="AC2413" s="115">
        <v>0.20730349868403</v>
      </c>
      <c r="AD2413" s="115">
        <v>566.927477491216</v>
      </c>
      <c r="AF2413" s="115">
        <v>-1</v>
      </c>
      <c r="AG2413" s="115">
        <v>-1</v>
      </c>
      <c r="AH2413" s="115">
        <v>-1</v>
      </c>
      <c r="AI2413" s="115">
        <v>-1</v>
      </c>
      <c r="AJ2413" s="115">
        <v>0</v>
      </c>
      <c r="AM2413" s="115" t="s">
        <v>348</v>
      </c>
      <c r="AN2413" s="115">
        <v>-1</v>
      </c>
      <c r="AQ2413" s="115">
        <v>610</v>
      </c>
      <c r="AR2413" s="115" t="s">
        <v>251</v>
      </c>
      <c r="AS2413" s="115" t="s">
        <v>363</v>
      </c>
      <c r="AT2413" s="115" t="s">
        <v>296</v>
      </c>
      <c r="AV2413" s="115">
        <v>100.628269403621</v>
      </c>
      <c r="AW2413" s="115">
        <v>0.45979519670000002</v>
      </c>
    </row>
    <row r="2414" spans="1:49" x14ac:dyDescent="0.25">
      <c r="A2414" s="117">
        <v>230000</v>
      </c>
      <c r="B2414" s="117">
        <v>920000</v>
      </c>
      <c r="C2414" s="117">
        <v>920000</v>
      </c>
      <c r="D2414" s="115" t="s">
        <v>342</v>
      </c>
      <c r="E2414" s="115" t="s">
        <v>13</v>
      </c>
      <c r="F2414" s="115" t="s">
        <v>343</v>
      </c>
      <c r="G2414" s="115" t="s">
        <v>344</v>
      </c>
      <c r="H2414" s="115">
        <v>0.56000000000000005</v>
      </c>
      <c r="I2414" s="115">
        <v>0.48</v>
      </c>
      <c r="J2414" s="115" t="s">
        <v>350</v>
      </c>
      <c r="K2414" s="115">
        <v>0.11823387849507</v>
      </c>
      <c r="L2414" s="115">
        <v>3781.1267100015202</v>
      </c>
      <c r="M2414" s="115">
        <v>9.4054218749403198</v>
      </c>
      <c r="N2414" s="115">
        <v>1.3826121101408599</v>
      </c>
      <c r="O2414" s="115">
        <v>1.1120395071565601</v>
      </c>
      <c r="P2414" s="115">
        <v>0.1634715922362</v>
      </c>
      <c r="Q2414" s="115">
        <v>447.05727600478298</v>
      </c>
      <c r="R2414" s="115">
        <v>1210</v>
      </c>
      <c r="S2414" s="115" t="s">
        <v>353</v>
      </c>
      <c r="T2414" s="115">
        <v>1210</v>
      </c>
      <c r="U2414" s="115" t="s">
        <v>352</v>
      </c>
      <c r="V2414" s="115" t="s">
        <v>350</v>
      </c>
      <c r="Z2414" s="115">
        <v>0</v>
      </c>
      <c r="AA2414" s="115">
        <v>1</v>
      </c>
      <c r="AB2414" s="115">
        <v>1.1120395071565601</v>
      </c>
      <c r="AC2414" s="115">
        <v>0.1634715922362</v>
      </c>
      <c r="AD2414" s="115">
        <v>447.05727600478298</v>
      </c>
      <c r="AF2414" s="115">
        <v>-1</v>
      </c>
      <c r="AG2414" s="115">
        <v>-1</v>
      </c>
      <c r="AH2414" s="115">
        <v>-1</v>
      </c>
      <c r="AI2414" s="115">
        <v>-1</v>
      </c>
      <c r="AJ2414" s="115">
        <v>0</v>
      </c>
      <c r="AM2414" s="115" t="s">
        <v>348</v>
      </c>
      <c r="AN2414" s="115">
        <v>-1</v>
      </c>
      <c r="AQ2414" s="115">
        <v>610</v>
      </c>
      <c r="AR2414" s="115" t="s">
        <v>251</v>
      </c>
      <c r="AS2414" s="115" t="s">
        <v>363</v>
      </c>
      <c r="AT2414" s="115" t="s">
        <v>296</v>
      </c>
      <c r="AV2414" s="115">
        <v>88.069652507250098</v>
      </c>
      <c r="AW2414" s="115">
        <v>0.36257686620000001</v>
      </c>
    </row>
    <row r="2415" spans="1:49" x14ac:dyDescent="0.25">
      <c r="A2415" s="117">
        <v>230000</v>
      </c>
      <c r="B2415" s="117">
        <v>920000</v>
      </c>
      <c r="C2415" s="117">
        <v>920000</v>
      </c>
      <c r="D2415" s="115" t="s">
        <v>342</v>
      </c>
      <c r="E2415" s="115" t="s">
        <v>13</v>
      </c>
      <c r="F2415" s="115" t="s">
        <v>343</v>
      </c>
      <c r="G2415" s="115" t="s">
        <v>344</v>
      </c>
      <c r="H2415" s="115">
        <v>0.56000000000000005</v>
      </c>
      <c r="I2415" s="115">
        <v>0.48</v>
      </c>
      <c r="J2415" s="115" t="s">
        <v>350</v>
      </c>
      <c r="K2415" s="115">
        <v>0.12410525647259001</v>
      </c>
      <c r="L2415" s="115">
        <v>3781.1267100015202</v>
      </c>
      <c r="M2415" s="115">
        <v>9.4054218749403198</v>
      </c>
      <c r="N2415" s="115">
        <v>1.3826121101408599</v>
      </c>
      <c r="O2415" s="115">
        <v>1.16726229402245</v>
      </c>
      <c r="P2415" s="115">
        <v>0.17158943053115</v>
      </c>
      <c r="Q2415" s="115">
        <v>469.257700100129</v>
      </c>
      <c r="R2415" s="115">
        <v>1210</v>
      </c>
      <c r="S2415" s="115" t="s">
        <v>353</v>
      </c>
      <c r="T2415" s="115">
        <v>1210</v>
      </c>
      <c r="U2415" s="115" t="s">
        <v>352</v>
      </c>
      <c r="V2415" s="115" t="s">
        <v>350</v>
      </c>
      <c r="Z2415" s="115">
        <v>0</v>
      </c>
      <c r="AA2415" s="115">
        <v>1</v>
      </c>
      <c r="AB2415" s="115">
        <v>1.16726229402245</v>
      </c>
      <c r="AC2415" s="115">
        <v>0.17158943053115</v>
      </c>
      <c r="AD2415" s="115">
        <v>469.257700100129</v>
      </c>
      <c r="AF2415" s="115">
        <v>-1</v>
      </c>
      <c r="AG2415" s="115">
        <v>-1</v>
      </c>
      <c r="AH2415" s="115">
        <v>-1</v>
      </c>
      <c r="AI2415" s="115">
        <v>-1</v>
      </c>
      <c r="AJ2415" s="115">
        <v>0</v>
      </c>
      <c r="AM2415" s="115" t="s">
        <v>348</v>
      </c>
      <c r="AN2415" s="115">
        <v>-1</v>
      </c>
      <c r="AQ2415" s="115">
        <v>610</v>
      </c>
      <c r="AR2415" s="115" t="s">
        <v>251</v>
      </c>
      <c r="AS2415" s="115" t="s">
        <v>363</v>
      </c>
      <c r="AT2415" s="115" t="s">
        <v>296</v>
      </c>
      <c r="AV2415" s="115">
        <v>90.626320423025405</v>
      </c>
      <c r="AW2415" s="115">
        <v>0.38058207630000002</v>
      </c>
    </row>
    <row r="2416" spans="1:49" x14ac:dyDescent="0.25">
      <c r="A2416" s="117">
        <v>230000</v>
      </c>
      <c r="B2416" s="117">
        <v>920000</v>
      </c>
      <c r="C2416" s="117">
        <v>920000</v>
      </c>
      <c r="D2416" s="115" t="s">
        <v>342</v>
      </c>
      <c r="E2416" s="115" t="s">
        <v>13</v>
      </c>
      <c r="F2416" s="115" t="s">
        <v>343</v>
      </c>
      <c r="G2416" s="115" t="s">
        <v>344</v>
      </c>
      <c r="H2416" s="115">
        <v>0.56000000000000005</v>
      </c>
      <c r="I2416" s="115">
        <v>0.48</v>
      </c>
      <c r="J2416" s="115" t="s">
        <v>350</v>
      </c>
      <c r="K2416" s="115">
        <v>9.9388355597699995E-3</v>
      </c>
      <c r="L2416" s="115">
        <v>3795.0436160629502</v>
      </c>
      <c r="M2416" s="115">
        <v>9.4379477184691396</v>
      </c>
      <c r="N2416" s="115">
        <v>1.387322230833</v>
      </c>
      <c r="O2416" s="115">
        <v>9.3802210395649996E-2</v>
      </c>
      <c r="P2416" s="115">
        <v>1.3788367520669999E-2</v>
      </c>
      <c r="Q2416" s="115">
        <v>37.7183144422387</v>
      </c>
      <c r="R2416" s="115">
        <v>1200</v>
      </c>
      <c r="S2416" s="115" t="s">
        <v>351</v>
      </c>
      <c r="T2416" s="115">
        <v>1200</v>
      </c>
      <c r="U2416" s="115" t="s">
        <v>352</v>
      </c>
      <c r="V2416" s="115" t="s">
        <v>350</v>
      </c>
      <c r="Z2416" s="115">
        <v>0</v>
      </c>
      <c r="AA2416" s="115">
        <v>1</v>
      </c>
      <c r="AB2416" s="115">
        <v>9.3802210395649996E-2</v>
      </c>
      <c r="AC2416" s="115">
        <v>1.3788367520669999E-2</v>
      </c>
      <c r="AD2416" s="115">
        <v>37.718314442238402</v>
      </c>
      <c r="AF2416" s="115">
        <v>-1</v>
      </c>
      <c r="AG2416" s="115">
        <v>-1</v>
      </c>
      <c r="AH2416" s="115">
        <v>-1</v>
      </c>
      <c r="AI2416" s="115">
        <v>-1</v>
      </c>
      <c r="AJ2416" s="115">
        <v>0</v>
      </c>
      <c r="AM2416" s="115" t="s">
        <v>348</v>
      </c>
      <c r="AN2416" s="115">
        <v>-1</v>
      </c>
      <c r="AQ2416" s="115">
        <v>610</v>
      </c>
      <c r="AR2416" s="115" t="s">
        <v>251</v>
      </c>
      <c r="AS2416" s="115" t="s">
        <v>363</v>
      </c>
      <c r="AT2416" s="115" t="s">
        <v>296</v>
      </c>
      <c r="AV2416" s="115">
        <v>101.718463230061</v>
      </c>
      <c r="AW2416" s="115">
        <v>3.0590684900000002E-2</v>
      </c>
    </row>
    <row r="2417" spans="1:49" x14ac:dyDescent="0.25">
      <c r="A2417" s="117">
        <v>230000</v>
      </c>
      <c r="B2417" s="117">
        <v>920000</v>
      </c>
      <c r="C2417" s="117">
        <v>920000</v>
      </c>
      <c r="D2417" s="115" t="s">
        <v>342</v>
      </c>
      <c r="E2417" s="115" t="s">
        <v>13</v>
      </c>
      <c r="F2417" s="115" t="s">
        <v>343</v>
      </c>
      <c r="G2417" s="115" t="s">
        <v>344</v>
      </c>
      <c r="H2417" s="115">
        <v>0.56000000000000005</v>
      </c>
      <c r="I2417" s="115">
        <v>0.48</v>
      </c>
      <c r="J2417" s="115" t="s">
        <v>350</v>
      </c>
      <c r="K2417" s="115">
        <v>2.6479625069169999E-2</v>
      </c>
      <c r="L2417" s="115">
        <v>3795.0436160629502</v>
      </c>
      <c r="M2417" s="115">
        <v>9.4379477184691396</v>
      </c>
      <c r="N2417" s="115">
        <v>1.387322230833</v>
      </c>
      <c r="O2417" s="115">
        <v>0.24991331700753999</v>
      </c>
      <c r="P2417" s="115">
        <v>3.6735772522589999E-2</v>
      </c>
      <c r="Q2417" s="115">
        <v>100.491332074517</v>
      </c>
      <c r="R2417" s="115">
        <v>1210</v>
      </c>
      <c r="S2417" s="115" t="s">
        <v>353</v>
      </c>
      <c r="T2417" s="115">
        <v>1210</v>
      </c>
      <c r="U2417" s="115" t="s">
        <v>352</v>
      </c>
      <c r="V2417" s="115" t="s">
        <v>350</v>
      </c>
      <c r="Z2417" s="115">
        <v>0</v>
      </c>
      <c r="AA2417" s="115">
        <v>1</v>
      </c>
      <c r="AB2417" s="115">
        <v>0.24991331700753999</v>
      </c>
      <c r="AC2417" s="115">
        <v>3.6735772522589999E-2</v>
      </c>
      <c r="AD2417" s="115">
        <v>100.491332074516</v>
      </c>
      <c r="AF2417" s="115">
        <v>-1</v>
      </c>
      <c r="AG2417" s="115">
        <v>-1</v>
      </c>
      <c r="AH2417" s="115">
        <v>-1</v>
      </c>
      <c r="AI2417" s="115">
        <v>-1</v>
      </c>
      <c r="AJ2417" s="115">
        <v>0</v>
      </c>
      <c r="AM2417" s="115" t="s">
        <v>348</v>
      </c>
      <c r="AN2417" s="115">
        <v>-1</v>
      </c>
      <c r="AQ2417" s="115">
        <v>610</v>
      </c>
      <c r="AR2417" s="115" t="s">
        <v>251</v>
      </c>
      <c r="AS2417" s="115" t="s">
        <v>363</v>
      </c>
      <c r="AT2417" s="115" t="s">
        <v>296</v>
      </c>
      <c r="AV2417" s="115">
        <v>54.361833678073801</v>
      </c>
      <c r="AW2417" s="115">
        <v>8.1501485900000004E-2</v>
      </c>
    </row>
    <row r="2418" spans="1:49" x14ac:dyDescent="0.25">
      <c r="A2418" s="117">
        <v>230000</v>
      </c>
      <c r="B2418" s="117">
        <v>920000</v>
      </c>
      <c r="C2418" s="117">
        <v>920000</v>
      </c>
      <c r="D2418" s="115" t="s">
        <v>342</v>
      </c>
      <c r="E2418" s="115" t="s">
        <v>13</v>
      </c>
      <c r="F2418" s="115" t="s">
        <v>343</v>
      </c>
      <c r="G2418" s="115" t="s">
        <v>344</v>
      </c>
      <c r="H2418" s="115">
        <v>0.56000000000000005</v>
      </c>
      <c r="I2418" s="115">
        <v>0.48</v>
      </c>
      <c r="J2418" s="115" t="s">
        <v>364</v>
      </c>
      <c r="K2418" s="115">
        <v>2.4985469743930001E-2</v>
      </c>
      <c r="L2418" s="115">
        <v>3795.0436160629502</v>
      </c>
      <c r="M2418" s="115">
        <v>9.4379477184691396</v>
      </c>
      <c r="N2418" s="115">
        <v>1.387322230833</v>
      </c>
      <c r="O2418" s="115">
        <v>0.23581155716460001</v>
      </c>
      <c r="P2418" s="115">
        <v>3.4662897623550001E-2</v>
      </c>
      <c r="Q2418" s="115">
        <v>94.820947446035703</v>
      </c>
      <c r="R2418" s="115">
        <v>1210</v>
      </c>
      <c r="S2418" s="115" t="s">
        <v>353</v>
      </c>
      <c r="T2418" s="115">
        <v>1210</v>
      </c>
      <c r="U2418" s="115" t="s">
        <v>365</v>
      </c>
      <c r="V2418" s="115" t="s">
        <v>364</v>
      </c>
      <c r="Z2418" s="115">
        <v>0</v>
      </c>
      <c r="AA2418" s="115">
        <v>1</v>
      </c>
      <c r="AB2418" s="115">
        <v>0.23581155716460001</v>
      </c>
      <c r="AC2418" s="115">
        <v>3.4662897623550001E-2</v>
      </c>
      <c r="AD2418" s="115">
        <v>94.820947446036399</v>
      </c>
      <c r="AF2418" s="115">
        <v>-1</v>
      </c>
      <c r="AG2418" s="115">
        <v>-1</v>
      </c>
      <c r="AH2418" s="115">
        <v>-1</v>
      </c>
      <c r="AI2418" s="115">
        <v>-1</v>
      </c>
      <c r="AJ2418" s="115">
        <v>0</v>
      </c>
      <c r="AM2418" s="115" t="s">
        <v>348</v>
      </c>
      <c r="AN2418" s="115">
        <v>-1</v>
      </c>
      <c r="AQ2418" s="115">
        <v>610</v>
      </c>
      <c r="AR2418" s="115" t="s">
        <v>251</v>
      </c>
      <c r="AS2418" s="115" t="s">
        <v>363</v>
      </c>
      <c r="AT2418" s="115" t="s">
        <v>296</v>
      </c>
      <c r="AV2418" s="115">
        <v>46.234101689882102</v>
      </c>
      <c r="AW2418" s="115">
        <v>7.6902633799999995E-2</v>
      </c>
    </row>
    <row r="2419" spans="1:49" x14ac:dyDescent="0.25">
      <c r="A2419" s="117">
        <v>230000</v>
      </c>
      <c r="B2419" s="117">
        <v>920000</v>
      </c>
      <c r="C2419" s="117">
        <v>920000</v>
      </c>
      <c r="D2419" s="115" t="s">
        <v>342</v>
      </c>
      <c r="E2419" s="115" t="s">
        <v>13</v>
      </c>
      <c r="F2419" s="115" t="s">
        <v>343</v>
      </c>
      <c r="G2419" s="115" t="s">
        <v>344</v>
      </c>
      <c r="H2419" s="115">
        <v>0.56000000000000005</v>
      </c>
      <c r="I2419" s="115">
        <v>0.48</v>
      </c>
      <c r="J2419" s="115" t="s">
        <v>350</v>
      </c>
      <c r="K2419" s="115">
        <v>0.17779700658871</v>
      </c>
      <c r="L2419" s="115">
        <v>3795.0436160629502</v>
      </c>
      <c r="M2419" s="115">
        <v>9.4379477184691396</v>
      </c>
      <c r="N2419" s="115">
        <v>1.387322230833</v>
      </c>
      <c r="O2419" s="115">
        <v>1.67803885268459</v>
      </c>
      <c r="P2419" s="115">
        <v>0.24666173981608</v>
      </c>
      <c r="Q2419" s="115">
        <v>674.74739480960204</v>
      </c>
      <c r="R2419" s="115">
        <v>1210</v>
      </c>
      <c r="S2419" s="115" t="s">
        <v>353</v>
      </c>
      <c r="T2419" s="115">
        <v>1210</v>
      </c>
      <c r="U2419" s="115" t="s">
        <v>352</v>
      </c>
      <c r="V2419" s="115" t="s">
        <v>350</v>
      </c>
      <c r="Z2419" s="115">
        <v>0</v>
      </c>
      <c r="AA2419" s="115">
        <v>1</v>
      </c>
      <c r="AB2419" s="115">
        <v>1.67803885268459</v>
      </c>
      <c r="AC2419" s="115">
        <v>0.24666173981608</v>
      </c>
      <c r="AD2419" s="115">
        <v>674.74739480960204</v>
      </c>
      <c r="AF2419" s="115">
        <v>-1</v>
      </c>
      <c r="AG2419" s="115">
        <v>-1</v>
      </c>
      <c r="AH2419" s="115">
        <v>-1</v>
      </c>
      <c r="AI2419" s="115">
        <v>-1</v>
      </c>
      <c r="AJ2419" s="115">
        <v>0</v>
      </c>
      <c r="AM2419" s="115" t="s">
        <v>348</v>
      </c>
      <c r="AN2419" s="115">
        <v>-1</v>
      </c>
      <c r="AQ2419" s="115">
        <v>610</v>
      </c>
      <c r="AR2419" s="115" t="s">
        <v>251</v>
      </c>
      <c r="AS2419" s="115" t="s">
        <v>363</v>
      </c>
      <c r="AT2419" s="115" t="s">
        <v>296</v>
      </c>
      <c r="AV2419" s="115">
        <v>108.975371763575</v>
      </c>
      <c r="AW2419" s="115">
        <v>0.54724038509999995</v>
      </c>
    </row>
    <row r="2420" spans="1:49" x14ac:dyDescent="0.25">
      <c r="A2420" s="117">
        <v>230000</v>
      </c>
      <c r="B2420" s="117">
        <v>920000</v>
      </c>
      <c r="C2420" s="117">
        <v>920000</v>
      </c>
      <c r="D2420" s="115" t="s">
        <v>342</v>
      </c>
      <c r="E2420" s="115" t="s">
        <v>13</v>
      </c>
      <c r="F2420" s="115" t="s">
        <v>343</v>
      </c>
      <c r="G2420" s="115" t="s">
        <v>344</v>
      </c>
      <c r="H2420" s="115">
        <v>0.56000000000000005</v>
      </c>
      <c r="I2420" s="115">
        <v>0.48</v>
      </c>
      <c r="J2420" s="115" t="s">
        <v>364</v>
      </c>
      <c r="K2420" s="115">
        <v>0.13409681154035999</v>
      </c>
      <c r="L2420" s="115">
        <v>3795.0436160629502</v>
      </c>
      <c r="M2420" s="115">
        <v>9.4379477184691396</v>
      </c>
      <c r="N2420" s="115">
        <v>1.387322230833</v>
      </c>
      <c r="O2420" s="115">
        <v>1.2655986965313499</v>
      </c>
      <c r="P2420" s="115">
        <v>0.18603548773376</v>
      </c>
      <c r="Q2420" s="115">
        <v>508.90324857065201</v>
      </c>
      <c r="R2420" s="115">
        <v>1210</v>
      </c>
      <c r="S2420" s="115" t="s">
        <v>353</v>
      </c>
      <c r="T2420" s="115">
        <v>1210</v>
      </c>
      <c r="U2420" s="115" t="s">
        <v>365</v>
      </c>
      <c r="V2420" s="115" t="s">
        <v>364</v>
      </c>
      <c r="Z2420" s="115">
        <v>0</v>
      </c>
      <c r="AA2420" s="115">
        <v>1</v>
      </c>
      <c r="AB2420" s="115">
        <v>1.2655986965313499</v>
      </c>
      <c r="AC2420" s="115">
        <v>0.18603548773376</v>
      </c>
      <c r="AD2420" s="115">
        <v>508.90324857065201</v>
      </c>
      <c r="AF2420" s="115">
        <v>-1</v>
      </c>
      <c r="AG2420" s="115">
        <v>-1</v>
      </c>
      <c r="AH2420" s="115">
        <v>-1</v>
      </c>
      <c r="AI2420" s="115">
        <v>-1</v>
      </c>
      <c r="AJ2420" s="115">
        <v>0</v>
      </c>
      <c r="AM2420" s="115" t="s">
        <v>348</v>
      </c>
      <c r="AN2420" s="115">
        <v>-1</v>
      </c>
      <c r="AQ2420" s="115">
        <v>610</v>
      </c>
      <c r="AR2420" s="115" t="s">
        <v>251</v>
      </c>
      <c r="AS2420" s="115" t="s">
        <v>363</v>
      </c>
      <c r="AT2420" s="115" t="s">
        <v>296</v>
      </c>
      <c r="AV2420" s="115">
        <v>97.492559102596502</v>
      </c>
      <c r="AW2420" s="115">
        <v>0.41273580580000002</v>
      </c>
    </row>
    <row r="2421" spans="1:49" x14ac:dyDescent="0.25">
      <c r="A2421" s="117">
        <v>230000</v>
      </c>
      <c r="B2421" s="117">
        <v>920000</v>
      </c>
      <c r="C2421" s="117">
        <v>920000</v>
      </c>
      <c r="D2421" s="115" t="s">
        <v>342</v>
      </c>
      <c r="E2421" s="115" t="s">
        <v>13</v>
      </c>
      <c r="F2421" s="115" t="s">
        <v>343</v>
      </c>
      <c r="G2421" s="115" t="s">
        <v>344</v>
      </c>
      <c r="H2421" s="115">
        <v>0.56000000000000005</v>
      </c>
      <c r="I2421" s="115">
        <v>0.48</v>
      </c>
      <c r="J2421" s="115" t="s">
        <v>350</v>
      </c>
      <c r="K2421" s="115">
        <v>7.3811659896580006E-2</v>
      </c>
      <c r="L2421" s="115">
        <v>3795.0436160629502</v>
      </c>
      <c r="M2421" s="115">
        <v>9.4379477184691396</v>
      </c>
      <c r="N2421" s="115">
        <v>1.387322230833</v>
      </c>
      <c r="O2421" s="115">
        <v>0.69663058711742998</v>
      </c>
      <c r="P2421" s="115">
        <v>0.10240055666922</v>
      </c>
      <c r="Q2421" s="115">
        <v>280.11846868155999</v>
      </c>
      <c r="R2421" s="115">
        <v>1210</v>
      </c>
      <c r="S2421" s="115" t="s">
        <v>353</v>
      </c>
      <c r="T2421" s="115">
        <v>1210</v>
      </c>
      <c r="U2421" s="115" t="s">
        <v>352</v>
      </c>
      <c r="V2421" s="115" t="s">
        <v>350</v>
      </c>
      <c r="Z2421" s="115">
        <v>0</v>
      </c>
      <c r="AA2421" s="115">
        <v>1</v>
      </c>
      <c r="AB2421" s="115">
        <v>0.69663058711742998</v>
      </c>
      <c r="AC2421" s="115">
        <v>0.10240055666922</v>
      </c>
      <c r="AD2421" s="115">
        <v>280.11846868156101</v>
      </c>
      <c r="AF2421" s="115">
        <v>-1</v>
      </c>
      <c r="AG2421" s="115">
        <v>-1</v>
      </c>
      <c r="AH2421" s="115">
        <v>-1</v>
      </c>
      <c r="AI2421" s="115">
        <v>-1</v>
      </c>
      <c r="AJ2421" s="115">
        <v>0</v>
      </c>
      <c r="AM2421" s="115" t="s">
        <v>348</v>
      </c>
      <c r="AN2421" s="115">
        <v>-1</v>
      </c>
      <c r="AQ2421" s="115">
        <v>610</v>
      </c>
      <c r="AR2421" s="115" t="s">
        <v>251</v>
      </c>
      <c r="AS2421" s="115" t="s">
        <v>363</v>
      </c>
      <c r="AT2421" s="115" t="s">
        <v>296</v>
      </c>
      <c r="AV2421" s="115">
        <v>71.610619531342905</v>
      </c>
      <c r="AW2421" s="115">
        <v>0.22718448390000001</v>
      </c>
    </row>
    <row r="2422" spans="1:49" x14ac:dyDescent="0.25">
      <c r="A2422" s="117">
        <v>230000</v>
      </c>
      <c r="B2422" s="117">
        <v>920000</v>
      </c>
      <c r="C2422" s="117">
        <v>920000</v>
      </c>
      <c r="D2422" s="115" t="s">
        <v>342</v>
      </c>
      <c r="E2422" s="115" t="s">
        <v>13</v>
      </c>
      <c r="F2422" s="115" t="s">
        <v>343</v>
      </c>
      <c r="G2422" s="115" t="s">
        <v>344</v>
      </c>
      <c r="H2422" s="115">
        <v>0.56000000000000005</v>
      </c>
      <c r="I2422" s="115">
        <v>0.48</v>
      </c>
      <c r="J2422" s="115" t="s">
        <v>364</v>
      </c>
      <c r="K2422" s="115">
        <v>5.3196080173730002E-2</v>
      </c>
      <c r="L2422" s="115">
        <v>3795.0436160629502</v>
      </c>
      <c r="M2422" s="115">
        <v>9.4379477184691396</v>
      </c>
      <c r="N2422" s="115">
        <v>1.387322230833</v>
      </c>
      <c r="O2422" s="115">
        <v>0.50206182350717998</v>
      </c>
      <c r="P2422" s="115">
        <v>7.3800104618190004E-2</v>
      </c>
      <c r="Q2422" s="115">
        <v>201.881444462898</v>
      </c>
      <c r="R2422" s="115">
        <v>1210</v>
      </c>
      <c r="S2422" s="115" t="s">
        <v>353</v>
      </c>
      <c r="T2422" s="115">
        <v>1210</v>
      </c>
      <c r="U2422" s="115" t="s">
        <v>365</v>
      </c>
      <c r="V2422" s="115" t="s">
        <v>364</v>
      </c>
      <c r="Z2422" s="115">
        <v>0</v>
      </c>
      <c r="AA2422" s="115">
        <v>1</v>
      </c>
      <c r="AB2422" s="115">
        <v>0.50206182350717998</v>
      </c>
      <c r="AC2422" s="115">
        <v>7.3800104618190004E-2</v>
      </c>
      <c r="AD2422" s="115">
        <v>201.881444462899</v>
      </c>
      <c r="AF2422" s="115">
        <v>-1</v>
      </c>
      <c r="AG2422" s="115">
        <v>-1</v>
      </c>
      <c r="AH2422" s="115">
        <v>-1</v>
      </c>
      <c r="AI2422" s="115">
        <v>-1</v>
      </c>
      <c r="AJ2422" s="115">
        <v>0</v>
      </c>
      <c r="AM2422" s="115" t="s">
        <v>348</v>
      </c>
      <c r="AN2422" s="115">
        <v>-1</v>
      </c>
      <c r="AQ2422" s="115">
        <v>610</v>
      </c>
      <c r="AR2422" s="115" t="s">
        <v>251</v>
      </c>
      <c r="AS2422" s="115" t="s">
        <v>363</v>
      </c>
      <c r="AT2422" s="115" t="s">
        <v>296</v>
      </c>
      <c r="AV2422" s="115">
        <v>59.372587465207197</v>
      </c>
      <c r="AW2422" s="115">
        <v>0.16373190949999999</v>
      </c>
    </row>
    <row r="2423" spans="1:49" x14ac:dyDescent="0.25">
      <c r="A2423" s="117">
        <v>230000</v>
      </c>
      <c r="B2423" s="117">
        <v>920000</v>
      </c>
      <c r="C2423" s="117">
        <v>920000</v>
      </c>
      <c r="D2423" s="115" t="s">
        <v>342</v>
      </c>
      <c r="E2423" s="115" t="s">
        <v>13</v>
      </c>
      <c r="F2423" s="115" t="s">
        <v>343</v>
      </c>
      <c r="G2423" s="115" t="s">
        <v>344</v>
      </c>
      <c r="H2423" s="115">
        <v>0.56000000000000005</v>
      </c>
      <c r="I2423" s="115">
        <v>0.48</v>
      </c>
      <c r="J2423" s="115" t="s">
        <v>364</v>
      </c>
      <c r="K2423" s="115">
        <v>4.3423149906000001E-4</v>
      </c>
      <c r="L2423" s="115">
        <v>3795.0436160629502</v>
      </c>
      <c r="M2423" s="115">
        <v>9.4379477184691396</v>
      </c>
      <c r="N2423" s="115">
        <v>1.387322230833</v>
      </c>
      <c r="O2423" s="115">
        <v>4.0982541858699999E-3</v>
      </c>
      <c r="P2423" s="115">
        <v>6.0241901196999995E-4</v>
      </c>
      <c r="Q2423" s="115">
        <v>1.6479274784162801</v>
      </c>
      <c r="R2423" s="115">
        <v>1210</v>
      </c>
      <c r="S2423" s="115" t="s">
        <v>353</v>
      </c>
      <c r="T2423" s="115">
        <v>1210</v>
      </c>
      <c r="U2423" s="115" t="s">
        <v>365</v>
      </c>
      <c r="V2423" s="115" t="s">
        <v>364</v>
      </c>
      <c r="Z2423" s="115">
        <v>0</v>
      </c>
      <c r="AA2423" s="115">
        <v>1</v>
      </c>
      <c r="AB2423" s="115">
        <v>4.0982541858699999E-3</v>
      </c>
      <c r="AC2423" s="115">
        <v>6.0241901196999995E-4</v>
      </c>
      <c r="AD2423" s="115">
        <v>28.3522719565645</v>
      </c>
      <c r="AF2423" s="115">
        <v>-1</v>
      </c>
      <c r="AG2423" s="115">
        <v>-1</v>
      </c>
      <c r="AH2423" s="115">
        <v>-1</v>
      </c>
      <c r="AI2423" s="115">
        <v>-1</v>
      </c>
      <c r="AJ2423" s="115">
        <v>0</v>
      </c>
      <c r="AM2423" s="115" t="s">
        <v>348</v>
      </c>
      <c r="AN2423" s="115">
        <v>-1</v>
      </c>
      <c r="AQ2423" s="115">
        <v>610</v>
      </c>
      <c r="AR2423" s="115" t="s">
        <v>251</v>
      </c>
      <c r="AS2423" s="115" t="s">
        <v>363</v>
      </c>
      <c r="AT2423" s="115" t="s">
        <v>296</v>
      </c>
      <c r="AV2423" s="115">
        <v>7.4920040597861703</v>
      </c>
      <c r="AW2423" s="115">
        <v>2.2994543400000001E-2</v>
      </c>
    </row>
    <row r="2424" spans="1:49" x14ac:dyDescent="0.25">
      <c r="A2424" s="117">
        <v>230000</v>
      </c>
      <c r="B2424" s="117">
        <v>920000</v>
      </c>
      <c r="C2424" s="117">
        <v>920000</v>
      </c>
      <c r="D2424" s="115" t="s">
        <v>342</v>
      </c>
      <c r="E2424" s="115" t="s">
        <v>13</v>
      </c>
      <c r="F2424" s="115" t="s">
        <v>343</v>
      </c>
      <c r="G2424" s="115" t="s">
        <v>344</v>
      </c>
      <c r="H2424" s="115">
        <v>0.56000000000000005</v>
      </c>
      <c r="I2424" s="115">
        <v>0.48</v>
      </c>
      <c r="J2424" s="115" t="s">
        <v>364</v>
      </c>
      <c r="K2424" s="115">
        <v>7.2519289064600003E-3</v>
      </c>
      <c r="L2424" s="115">
        <v>3795.0436160629502</v>
      </c>
      <c r="M2424" s="115">
        <v>9.4379477184691396</v>
      </c>
      <c r="N2424" s="115">
        <v>1.387322230833</v>
      </c>
      <c r="O2424" s="115">
        <v>6.8443325877220004E-2</v>
      </c>
      <c r="P2424" s="115">
        <v>1.006076218835E-2</v>
      </c>
      <c r="Q2424" s="115">
        <v>27.521386500603398</v>
      </c>
      <c r="R2424" s="115">
        <v>1210</v>
      </c>
      <c r="S2424" s="115" t="s">
        <v>353</v>
      </c>
      <c r="T2424" s="115">
        <v>1210</v>
      </c>
      <c r="U2424" s="115" t="s">
        <v>365</v>
      </c>
      <c r="V2424" s="115" t="s">
        <v>364</v>
      </c>
      <c r="Z2424" s="115">
        <v>0</v>
      </c>
      <c r="AA2424" s="115">
        <v>1</v>
      </c>
      <c r="AB2424" s="115">
        <v>6.8443325877220004E-2</v>
      </c>
      <c r="AC2424" s="115">
        <v>1.006076218835E-2</v>
      </c>
      <c r="AD2424" s="115">
        <v>401.55508235810402</v>
      </c>
      <c r="AF2424" s="115">
        <v>-1</v>
      </c>
      <c r="AG2424" s="115">
        <v>-1</v>
      </c>
      <c r="AH2424" s="115">
        <v>-1</v>
      </c>
      <c r="AI2424" s="115">
        <v>-1</v>
      </c>
      <c r="AJ2424" s="115">
        <v>0</v>
      </c>
      <c r="AM2424" s="115" t="s">
        <v>348</v>
      </c>
      <c r="AN2424" s="115">
        <v>-1</v>
      </c>
      <c r="AQ2424" s="115">
        <v>610</v>
      </c>
      <c r="AR2424" s="115" t="s">
        <v>251</v>
      </c>
      <c r="AS2424" s="115" t="s">
        <v>363</v>
      </c>
      <c r="AT2424" s="115" t="s">
        <v>296</v>
      </c>
      <c r="AV2424" s="115">
        <v>91.515126234034597</v>
      </c>
      <c r="AW2424" s="115">
        <v>0.32567322170000002</v>
      </c>
    </row>
    <row r="2425" spans="1:49" x14ac:dyDescent="0.25">
      <c r="A2425" s="117">
        <v>230000</v>
      </c>
      <c r="B2425" s="117">
        <v>920000</v>
      </c>
      <c r="C2425" s="117">
        <v>920000</v>
      </c>
      <c r="D2425" s="115" t="s">
        <v>342</v>
      </c>
      <c r="E2425" s="115" t="s">
        <v>13</v>
      </c>
      <c r="F2425" s="115" t="s">
        <v>343</v>
      </c>
      <c r="G2425" s="115" t="s">
        <v>344</v>
      </c>
      <c r="H2425" s="115">
        <v>0.56000000000000005</v>
      </c>
      <c r="I2425" s="115">
        <v>0.48</v>
      </c>
      <c r="J2425" s="115" t="s">
        <v>364</v>
      </c>
      <c r="K2425" s="115">
        <v>4.0408486953999998E-4</v>
      </c>
      <c r="L2425" s="115">
        <v>3795.0436160629502</v>
      </c>
      <c r="M2425" s="115">
        <v>9.4379477184691396</v>
      </c>
      <c r="N2425" s="115">
        <v>1.387322230833</v>
      </c>
      <c r="O2425" s="115">
        <v>3.8137318726E-3</v>
      </c>
      <c r="P2425" s="115">
        <v>5.6059592266000005E-4</v>
      </c>
      <c r="Q2425" s="115">
        <v>1.5335197045181801</v>
      </c>
      <c r="R2425" s="115">
        <v>1210</v>
      </c>
      <c r="S2425" s="115" t="s">
        <v>353</v>
      </c>
      <c r="T2425" s="115">
        <v>1210</v>
      </c>
      <c r="U2425" s="115" t="s">
        <v>365</v>
      </c>
      <c r="V2425" s="115" t="s">
        <v>364</v>
      </c>
      <c r="Z2425" s="115">
        <v>0</v>
      </c>
      <c r="AA2425" s="115">
        <v>1</v>
      </c>
      <c r="AB2425" s="115">
        <v>3.8137318726E-3</v>
      </c>
      <c r="AC2425" s="115">
        <v>5.6059592266000005E-4</v>
      </c>
      <c r="AD2425" s="115">
        <v>15.8507470632773</v>
      </c>
      <c r="AF2425" s="115">
        <v>-1</v>
      </c>
      <c r="AG2425" s="115">
        <v>-1</v>
      </c>
      <c r="AH2425" s="115">
        <v>-1</v>
      </c>
      <c r="AI2425" s="115">
        <v>-1</v>
      </c>
      <c r="AJ2425" s="115">
        <v>0</v>
      </c>
      <c r="AM2425" s="115" t="s">
        <v>348</v>
      </c>
      <c r="AN2425" s="115">
        <v>-1</v>
      </c>
      <c r="AQ2425" s="115">
        <v>610</v>
      </c>
      <c r="AR2425" s="115" t="s">
        <v>251</v>
      </c>
      <c r="AS2425" s="115" t="s">
        <v>363</v>
      </c>
      <c r="AT2425" s="115" t="s">
        <v>296</v>
      </c>
      <c r="AV2425" s="115">
        <v>5.4105945987542601</v>
      </c>
      <c r="AW2425" s="115">
        <v>1.28554315E-2</v>
      </c>
    </row>
    <row r="2426" spans="1:49" x14ac:dyDescent="0.25">
      <c r="A2426" s="117">
        <v>230000</v>
      </c>
      <c r="B2426" s="117">
        <v>920000</v>
      </c>
      <c r="C2426" s="117">
        <v>920000</v>
      </c>
      <c r="D2426" s="115" t="s">
        <v>342</v>
      </c>
      <c r="E2426" s="115" t="s">
        <v>13</v>
      </c>
      <c r="F2426" s="115" t="s">
        <v>343</v>
      </c>
      <c r="G2426" s="115" t="s">
        <v>344</v>
      </c>
      <c r="H2426" s="115">
        <v>0.56000000000000005</v>
      </c>
      <c r="I2426" s="115">
        <v>0.48</v>
      </c>
      <c r="J2426" s="115" t="s">
        <v>350</v>
      </c>
      <c r="K2426" s="115">
        <v>0.29037544551916999</v>
      </c>
      <c r="L2426" s="115">
        <v>3766.8241117602602</v>
      </c>
      <c r="M2426" s="115">
        <v>9.3719911912878899</v>
      </c>
      <c r="N2426" s="115">
        <v>1.3777708340886301</v>
      </c>
      <c r="O2426" s="115">
        <v>2.7213961175720298</v>
      </c>
      <c r="P2426" s="115">
        <v>0.40007081977181003</v>
      </c>
      <c r="Q2426" s="115">
        <v>1093.79322964476</v>
      </c>
      <c r="R2426" s="115">
        <v>1200</v>
      </c>
      <c r="S2426" s="115" t="s">
        <v>351</v>
      </c>
      <c r="T2426" s="115">
        <v>1200</v>
      </c>
      <c r="U2426" s="115" t="s">
        <v>352</v>
      </c>
      <c r="V2426" s="115" t="s">
        <v>350</v>
      </c>
      <c r="Z2426" s="115">
        <v>0</v>
      </c>
      <c r="AA2426" s="115">
        <v>1</v>
      </c>
      <c r="AB2426" s="115">
        <v>2.7213961175720298</v>
      </c>
      <c r="AC2426" s="115">
        <v>0.40007081977181003</v>
      </c>
      <c r="AD2426" s="115">
        <v>1093.79322964476</v>
      </c>
      <c r="AF2426" s="115">
        <v>-1</v>
      </c>
      <c r="AG2426" s="115">
        <v>-1</v>
      </c>
      <c r="AH2426" s="115">
        <v>-1</v>
      </c>
      <c r="AI2426" s="115">
        <v>-1</v>
      </c>
      <c r="AJ2426" s="115">
        <v>0</v>
      </c>
      <c r="AM2426" s="115" t="s">
        <v>348</v>
      </c>
      <c r="AN2426" s="115">
        <v>-1</v>
      </c>
      <c r="AQ2426" s="115">
        <v>610</v>
      </c>
      <c r="AR2426" s="115" t="s">
        <v>251</v>
      </c>
      <c r="AS2426" s="115" t="s">
        <v>363</v>
      </c>
      <c r="AT2426" s="115" t="s">
        <v>296</v>
      </c>
      <c r="AV2426" s="115">
        <v>138.31227978062901</v>
      </c>
      <c r="AW2426" s="115">
        <v>0.8870991319</v>
      </c>
    </row>
    <row r="2427" spans="1:49" x14ac:dyDescent="0.25">
      <c r="A2427" s="117">
        <v>230000</v>
      </c>
      <c r="B2427" s="117">
        <v>920000</v>
      </c>
      <c r="C2427" s="117">
        <v>920000</v>
      </c>
      <c r="D2427" s="115" t="s">
        <v>342</v>
      </c>
      <c r="E2427" s="115" t="s">
        <v>13</v>
      </c>
      <c r="F2427" s="115" t="s">
        <v>343</v>
      </c>
      <c r="G2427" s="115" t="s">
        <v>344</v>
      </c>
      <c r="H2427" s="115">
        <v>0.56000000000000005</v>
      </c>
      <c r="I2427" s="115">
        <v>0.48</v>
      </c>
      <c r="J2427" s="115" t="s">
        <v>350</v>
      </c>
      <c r="K2427" s="115">
        <v>4.7737111431150003E-2</v>
      </c>
      <c r="L2427" s="115">
        <v>3766.8241117602602</v>
      </c>
      <c r="M2427" s="115">
        <v>9.3719911912878899</v>
      </c>
      <c r="N2427" s="115">
        <v>1.3777708340886301</v>
      </c>
      <c r="O2427" s="115">
        <v>0.44739178783033001</v>
      </c>
      <c r="P2427" s="115">
        <v>6.5770799833479998E-2</v>
      </c>
      <c r="Q2427" s="115">
        <v>179.817302364668</v>
      </c>
      <c r="R2427" s="115">
        <v>1210</v>
      </c>
      <c r="S2427" s="115" t="s">
        <v>353</v>
      </c>
      <c r="T2427" s="115">
        <v>1210</v>
      </c>
      <c r="U2427" s="115" t="s">
        <v>352</v>
      </c>
      <c r="V2427" s="115" t="s">
        <v>350</v>
      </c>
      <c r="Z2427" s="115">
        <v>0</v>
      </c>
      <c r="AA2427" s="115">
        <v>1</v>
      </c>
      <c r="AB2427" s="115">
        <v>0.44739178783033001</v>
      </c>
      <c r="AC2427" s="115">
        <v>6.5770799833479998E-2</v>
      </c>
      <c r="AD2427" s="115">
        <v>179.817302364668</v>
      </c>
      <c r="AF2427" s="115">
        <v>-1</v>
      </c>
      <c r="AG2427" s="115">
        <v>-1</v>
      </c>
      <c r="AH2427" s="115">
        <v>-1</v>
      </c>
      <c r="AI2427" s="115">
        <v>-1</v>
      </c>
      <c r="AJ2427" s="115">
        <v>0</v>
      </c>
      <c r="AM2427" s="115" t="s">
        <v>348</v>
      </c>
      <c r="AN2427" s="115">
        <v>-1</v>
      </c>
      <c r="AQ2427" s="115">
        <v>610</v>
      </c>
      <c r="AR2427" s="115" t="s">
        <v>251</v>
      </c>
      <c r="AS2427" s="115" t="s">
        <v>363</v>
      </c>
      <c r="AT2427" s="115" t="s">
        <v>296</v>
      </c>
      <c r="AV2427" s="115">
        <v>86.981576212579199</v>
      </c>
      <c r="AW2427" s="115">
        <v>0.1458372282</v>
      </c>
    </row>
    <row r="2428" spans="1:49" x14ac:dyDescent="0.25">
      <c r="A2428" s="117">
        <v>230000</v>
      </c>
      <c r="B2428" s="117">
        <v>920000</v>
      </c>
      <c r="C2428" s="117">
        <v>920000</v>
      </c>
      <c r="D2428" s="115" t="s">
        <v>342</v>
      </c>
      <c r="E2428" s="115" t="s">
        <v>13</v>
      </c>
      <c r="F2428" s="115" t="s">
        <v>343</v>
      </c>
      <c r="G2428" s="115" t="s">
        <v>344</v>
      </c>
      <c r="H2428" s="115">
        <v>0.56000000000000005</v>
      </c>
      <c r="I2428" s="115">
        <v>0.48</v>
      </c>
      <c r="J2428" s="115" t="s">
        <v>350</v>
      </c>
      <c r="K2428" s="115">
        <v>0.14651601219436999</v>
      </c>
      <c r="L2428" s="115">
        <v>3766.8241117602602</v>
      </c>
      <c r="M2428" s="115">
        <v>9.3719911912878899</v>
      </c>
      <c r="N2428" s="115">
        <v>1.3777708340886301</v>
      </c>
      <c r="O2428" s="115">
        <v>1.37314677566831</v>
      </c>
      <c r="P2428" s="115">
        <v>0.20186548832838</v>
      </c>
      <c r="Q2428" s="115">
        <v>551.90004749273203</v>
      </c>
      <c r="R2428" s="115">
        <v>1210</v>
      </c>
      <c r="S2428" s="115" t="s">
        <v>353</v>
      </c>
      <c r="T2428" s="115">
        <v>1210</v>
      </c>
      <c r="U2428" s="115" t="s">
        <v>352</v>
      </c>
      <c r="V2428" s="115" t="s">
        <v>350</v>
      </c>
      <c r="Z2428" s="115">
        <v>0</v>
      </c>
      <c r="AA2428" s="115">
        <v>1</v>
      </c>
      <c r="AB2428" s="115">
        <v>1.37314677566831</v>
      </c>
      <c r="AC2428" s="115">
        <v>0.20186548832838</v>
      </c>
      <c r="AD2428" s="115">
        <v>551.90004749273203</v>
      </c>
      <c r="AF2428" s="115">
        <v>-1</v>
      </c>
      <c r="AG2428" s="115">
        <v>-1</v>
      </c>
      <c r="AH2428" s="115">
        <v>-1</v>
      </c>
      <c r="AI2428" s="115">
        <v>-1</v>
      </c>
      <c r="AJ2428" s="115">
        <v>0</v>
      </c>
      <c r="AM2428" s="115" t="s">
        <v>348</v>
      </c>
      <c r="AN2428" s="115">
        <v>-1</v>
      </c>
      <c r="AQ2428" s="115">
        <v>610</v>
      </c>
      <c r="AR2428" s="115" t="s">
        <v>251</v>
      </c>
      <c r="AS2428" s="115" t="s">
        <v>363</v>
      </c>
      <c r="AT2428" s="115" t="s">
        <v>296</v>
      </c>
      <c r="AV2428" s="115">
        <v>109.450143829586</v>
      </c>
      <c r="AW2428" s="115">
        <v>0.44760749999999999</v>
      </c>
    </row>
    <row r="2429" spans="1:49" x14ac:dyDescent="0.25">
      <c r="A2429" s="117">
        <v>230000</v>
      </c>
      <c r="B2429" s="117">
        <v>920000</v>
      </c>
      <c r="C2429" s="117">
        <v>920000</v>
      </c>
      <c r="D2429" s="115" t="s">
        <v>342</v>
      </c>
      <c r="E2429" s="115" t="s">
        <v>13</v>
      </c>
      <c r="F2429" s="115" t="s">
        <v>343</v>
      </c>
      <c r="G2429" s="115" t="s">
        <v>344</v>
      </c>
      <c r="H2429" s="115">
        <v>0.56000000000000005</v>
      </c>
      <c r="I2429" s="115">
        <v>0.48</v>
      </c>
      <c r="J2429" s="115" t="s">
        <v>350</v>
      </c>
      <c r="K2429" s="115">
        <v>0.13313488461525</v>
      </c>
      <c r="L2429" s="115">
        <v>3766.8241117602602</v>
      </c>
      <c r="M2429" s="115">
        <v>9.3719911912878899</v>
      </c>
      <c r="N2429" s="115">
        <v>1.3777708340886301</v>
      </c>
      <c r="O2429" s="115">
        <v>1.2477389658673099</v>
      </c>
      <c r="P2429" s="115">
        <v>0.18342936102265001</v>
      </c>
      <c r="Q2429" s="115">
        <v>501.49569348517002</v>
      </c>
      <c r="R2429" s="115">
        <v>1210</v>
      </c>
      <c r="S2429" s="115" t="s">
        <v>353</v>
      </c>
      <c r="T2429" s="115">
        <v>1210</v>
      </c>
      <c r="U2429" s="115" t="s">
        <v>352</v>
      </c>
      <c r="V2429" s="115" t="s">
        <v>350</v>
      </c>
      <c r="Z2429" s="115">
        <v>0</v>
      </c>
      <c r="AA2429" s="115">
        <v>1</v>
      </c>
      <c r="AB2429" s="115">
        <v>1.2477389658673099</v>
      </c>
      <c r="AC2429" s="115">
        <v>0.18342936102265001</v>
      </c>
      <c r="AD2429" s="115">
        <v>501.49569348517002</v>
      </c>
      <c r="AF2429" s="115">
        <v>-1</v>
      </c>
      <c r="AG2429" s="115">
        <v>-1</v>
      </c>
      <c r="AH2429" s="115">
        <v>-1</v>
      </c>
      <c r="AI2429" s="115">
        <v>-1</v>
      </c>
      <c r="AJ2429" s="115">
        <v>0</v>
      </c>
      <c r="AM2429" s="115" t="s">
        <v>348</v>
      </c>
      <c r="AN2429" s="115">
        <v>-1</v>
      </c>
      <c r="AQ2429" s="115">
        <v>610</v>
      </c>
      <c r="AR2429" s="115" t="s">
        <v>251</v>
      </c>
      <c r="AS2429" s="115" t="s">
        <v>363</v>
      </c>
      <c r="AT2429" s="115" t="s">
        <v>296</v>
      </c>
      <c r="AV2429" s="115">
        <v>121.538284992005</v>
      </c>
      <c r="AW2429" s="115">
        <v>0.40672805639999998</v>
      </c>
    </row>
    <row r="2430" spans="1:49" x14ac:dyDescent="0.25">
      <c r="A2430" s="117">
        <v>230000</v>
      </c>
      <c r="B2430" s="117">
        <v>920000</v>
      </c>
      <c r="C2430" s="117">
        <v>920000</v>
      </c>
      <c r="D2430" s="115" t="s">
        <v>342</v>
      </c>
      <c r="E2430" s="115" t="s">
        <v>13</v>
      </c>
      <c r="F2430" s="115" t="s">
        <v>343</v>
      </c>
      <c r="G2430" s="115" t="s">
        <v>344</v>
      </c>
      <c r="H2430" s="115">
        <v>0.56000000000000005</v>
      </c>
      <c r="I2430" s="115">
        <v>0.48</v>
      </c>
      <c r="J2430" s="115" t="s">
        <v>350</v>
      </c>
      <c r="K2430" s="115">
        <v>4.6923905292990002E-2</v>
      </c>
      <c r="L2430" s="115">
        <v>3779.8030563344601</v>
      </c>
      <c r="M2430" s="115">
        <v>9.4023221860454296</v>
      </c>
      <c r="N2430" s="115">
        <v>1.38216301744435</v>
      </c>
      <c r="O2430" s="115">
        <v>0.44119367579218999</v>
      </c>
      <c r="P2430" s="115">
        <v>6.4856486530029997E-2</v>
      </c>
      <c r="Q2430" s="115">
        <v>177.36312064160001</v>
      </c>
      <c r="R2430" s="115">
        <v>1210</v>
      </c>
      <c r="S2430" s="115" t="s">
        <v>353</v>
      </c>
      <c r="T2430" s="115">
        <v>1210</v>
      </c>
      <c r="U2430" s="115" t="s">
        <v>352</v>
      </c>
      <c r="V2430" s="115" t="s">
        <v>350</v>
      </c>
      <c r="Z2430" s="115">
        <v>0</v>
      </c>
      <c r="AA2430" s="115">
        <v>1</v>
      </c>
      <c r="AB2430" s="115">
        <v>0.44119367579218999</v>
      </c>
      <c r="AC2430" s="115">
        <v>6.4856486530029997E-2</v>
      </c>
      <c r="AD2430" s="115">
        <v>177.36312064160001</v>
      </c>
      <c r="AF2430" s="115">
        <v>-1</v>
      </c>
      <c r="AG2430" s="115">
        <v>-1</v>
      </c>
      <c r="AH2430" s="115">
        <v>-1</v>
      </c>
      <c r="AI2430" s="115">
        <v>-1</v>
      </c>
      <c r="AJ2430" s="115">
        <v>0</v>
      </c>
      <c r="AM2430" s="115" t="s">
        <v>348</v>
      </c>
      <c r="AN2430" s="115">
        <v>-1</v>
      </c>
      <c r="AQ2430" s="115">
        <v>610</v>
      </c>
      <c r="AR2430" s="115" t="s">
        <v>251</v>
      </c>
      <c r="AS2430" s="115" t="s">
        <v>363</v>
      </c>
      <c r="AT2430" s="115" t="s">
        <v>296</v>
      </c>
      <c r="AV2430" s="115">
        <v>61.172600980410898</v>
      </c>
      <c r="AW2430" s="115">
        <v>0.14384681320000001</v>
      </c>
    </row>
    <row r="2431" spans="1:49" x14ac:dyDescent="0.25">
      <c r="A2431" s="117">
        <v>230000</v>
      </c>
      <c r="B2431" s="117">
        <v>920000</v>
      </c>
      <c r="C2431" s="117">
        <v>920000</v>
      </c>
      <c r="D2431" s="115" t="s">
        <v>342</v>
      </c>
      <c r="E2431" s="115" t="s">
        <v>13</v>
      </c>
      <c r="F2431" s="115" t="s">
        <v>343</v>
      </c>
      <c r="G2431" s="115" t="s">
        <v>344</v>
      </c>
      <c r="H2431" s="115">
        <v>0.56000000000000005</v>
      </c>
      <c r="I2431" s="115">
        <v>0.48</v>
      </c>
      <c r="J2431" s="115" t="s">
        <v>350</v>
      </c>
      <c r="K2431" s="115">
        <v>0.18176140266164001</v>
      </c>
      <c r="L2431" s="115">
        <v>3779.8030563344601</v>
      </c>
      <c r="M2431" s="115">
        <v>9.4023221860454296</v>
      </c>
      <c r="N2431" s="115">
        <v>1.38216301744435</v>
      </c>
      <c r="O2431" s="115">
        <v>1.70897926881236</v>
      </c>
      <c r="P2431" s="115">
        <v>0.25122388875773999</v>
      </c>
      <c r="Q2431" s="115">
        <v>687.02230530413999</v>
      </c>
      <c r="R2431" s="115">
        <v>1210</v>
      </c>
      <c r="S2431" s="115" t="s">
        <v>353</v>
      </c>
      <c r="T2431" s="115">
        <v>1210</v>
      </c>
      <c r="U2431" s="115" t="s">
        <v>352</v>
      </c>
      <c r="V2431" s="115" t="s">
        <v>350</v>
      </c>
      <c r="Z2431" s="115">
        <v>0</v>
      </c>
      <c r="AA2431" s="115">
        <v>1</v>
      </c>
      <c r="AB2431" s="115">
        <v>1.70897926881236</v>
      </c>
      <c r="AC2431" s="115">
        <v>0.25122388875773999</v>
      </c>
      <c r="AD2431" s="115">
        <v>687.02230530413999</v>
      </c>
      <c r="AF2431" s="115">
        <v>-1</v>
      </c>
      <c r="AG2431" s="115">
        <v>-1</v>
      </c>
      <c r="AH2431" s="115">
        <v>-1</v>
      </c>
      <c r="AI2431" s="115">
        <v>-1</v>
      </c>
      <c r="AJ2431" s="115">
        <v>0</v>
      </c>
      <c r="AM2431" s="115" t="s">
        <v>348</v>
      </c>
      <c r="AN2431" s="115">
        <v>-1</v>
      </c>
      <c r="AQ2431" s="115">
        <v>610</v>
      </c>
      <c r="AR2431" s="115" t="s">
        <v>251</v>
      </c>
      <c r="AS2431" s="115" t="s">
        <v>363</v>
      </c>
      <c r="AT2431" s="115" t="s">
        <v>296</v>
      </c>
      <c r="AV2431" s="115">
        <v>111.561998723793</v>
      </c>
      <c r="AW2431" s="115">
        <v>0.5571957058</v>
      </c>
    </row>
    <row r="2432" spans="1:49" x14ac:dyDescent="0.25">
      <c r="A2432" s="117">
        <v>230000</v>
      </c>
      <c r="B2432" s="117">
        <v>920000</v>
      </c>
      <c r="C2432" s="117">
        <v>920000</v>
      </c>
      <c r="D2432" s="115" t="s">
        <v>342</v>
      </c>
      <c r="E2432" s="115" t="s">
        <v>13</v>
      </c>
      <c r="F2432" s="115" t="s">
        <v>343</v>
      </c>
      <c r="G2432" s="115" t="s">
        <v>344</v>
      </c>
      <c r="H2432" s="115">
        <v>0.56000000000000005</v>
      </c>
      <c r="I2432" s="115">
        <v>0.48</v>
      </c>
      <c r="J2432" s="115" t="s">
        <v>350</v>
      </c>
      <c r="K2432" s="115">
        <v>3.5954536116389997E-2</v>
      </c>
      <c r="L2432" s="115">
        <v>3779.8030563344601</v>
      </c>
      <c r="M2432" s="115">
        <v>9.4023221860454296</v>
      </c>
      <c r="N2432" s="115">
        <v>1.38216301744435</v>
      </c>
      <c r="O2432" s="115">
        <v>0.33805613261619</v>
      </c>
      <c r="P2432" s="115">
        <v>4.969503012945E-2</v>
      </c>
      <c r="Q2432" s="115">
        <v>135.901065501852</v>
      </c>
      <c r="R2432" s="115">
        <v>1210</v>
      </c>
      <c r="S2432" s="115" t="s">
        <v>353</v>
      </c>
      <c r="T2432" s="115">
        <v>1210</v>
      </c>
      <c r="U2432" s="115" t="s">
        <v>352</v>
      </c>
      <c r="V2432" s="115" t="s">
        <v>350</v>
      </c>
      <c r="Z2432" s="115">
        <v>0</v>
      </c>
      <c r="AA2432" s="115">
        <v>1</v>
      </c>
      <c r="AB2432" s="115">
        <v>0.33805613261619</v>
      </c>
      <c r="AC2432" s="115">
        <v>4.969503012945E-2</v>
      </c>
      <c r="AD2432" s="115">
        <v>135.90106550185399</v>
      </c>
      <c r="AF2432" s="115">
        <v>-1</v>
      </c>
      <c r="AG2432" s="115">
        <v>-1</v>
      </c>
      <c r="AH2432" s="115">
        <v>-1</v>
      </c>
      <c r="AI2432" s="115">
        <v>-1</v>
      </c>
      <c r="AJ2432" s="115">
        <v>0</v>
      </c>
      <c r="AM2432" s="115" t="s">
        <v>348</v>
      </c>
      <c r="AN2432" s="115">
        <v>-1</v>
      </c>
      <c r="AQ2432" s="115">
        <v>610</v>
      </c>
      <c r="AR2432" s="115" t="s">
        <v>251</v>
      </c>
      <c r="AS2432" s="115" t="s">
        <v>363</v>
      </c>
      <c r="AT2432" s="115" t="s">
        <v>296</v>
      </c>
      <c r="AV2432" s="115">
        <v>55.724742164218597</v>
      </c>
      <c r="AW2432" s="115">
        <v>0.1102198423</v>
      </c>
    </row>
    <row r="2433" spans="1:49" x14ac:dyDescent="0.25">
      <c r="A2433" s="117">
        <v>230000</v>
      </c>
      <c r="B2433" s="117">
        <v>920000</v>
      </c>
      <c r="C2433" s="117">
        <v>920000</v>
      </c>
      <c r="D2433" s="115" t="s">
        <v>342</v>
      </c>
      <c r="E2433" s="115" t="s">
        <v>13</v>
      </c>
      <c r="F2433" s="115" t="s">
        <v>343</v>
      </c>
      <c r="G2433" s="115" t="s">
        <v>344</v>
      </c>
      <c r="H2433" s="115">
        <v>0.56000000000000005</v>
      </c>
      <c r="I2433" s="115">
        <v>0.48</v>
      </c>
      <c r="J2433" s="115" t="s">
        <v>350</v>
      </c>
      <c r="K2433" s="115">
        <v>6.4148161197770004E-2</v>
      </c>
      <c r="L2433" s="115">
        <v>3779.8030563344601</v>
      </c>
      <c r="M2433" s="115">
        <v>9.4023221860454296</v>
      </c>
      <c r="N2433" s="115">
        <v>1.38216301744435</v>
      </c>
      <c r="O2433" s="115">
        <v>0.60314167922384998</v>
      </c>
      <c r="P2433" s="115">
        <v>8.8663216044620005E-2</v>
      </c>
      <c r="Q2433" s="115">
        <v>242.46741575358499</v>
      </c>
      <c r="R2433" s="115">
        <v>1210</v>
      </c>
      <c r="S2433" s="115" t="s">
        <v>353</v>
      </c>
      <c r="T2433" s="115">
        <v>1210</v>
      </c>
      <c r="U2433" s="115" t="s">
        <v>352</v>
      </c>
      <c r="V2433" s="115" t="s">
        <v>350</v>
      </c>
      <c r="Z2433" s="115">
        <v>0</v>
      </c>
      <c r="AA2433" s="115">
        <v>1</v>
      </c>
      <c r="AB2433" s="115">
        <v>0.60314167922384998</v>
      </c>
      <c r="AC2433" s="115">
        <v>8.8663216044620005E-2</v>
      </c>
      <c r="AD2433" s="115">
        <v>242.467415753583</v>
      </c>
      <c r="AF2433" s="115">
        <v>-1</v>
      </c>
      <c r="AG2433" s="115">
        <v>-1</v>
      </c>
      <c r="AH2433" s="115">
        <v>-1</v>
      </c>
      <c r="AI2433" s="115">
        <v>-1</v>
      </c>
      <c r="AJ2433" s="115">
        <v>0</v>
      </c>
      <c r="AM2433" s="115" t="s">
        <v>348</v>
      </c>
      <c r="AN2433" s="115">
        <v>-1</v>
      </c>
      <c r="AQ2433" s="115">
        <v>610</v>
      </c>
      <c r="AR2433" s="115" t="s">
        <v>251</v>
      </c>
      <c r="AS2433" s="115" t="s">
        <v>363</v>
      </c>
      <c r="AT2433" s="115" t="s">
        <v>296</v>
      </c>
      <c r="AV2433" s="115">
        <v>74.659161618077107</v>
      </c>
      <c r="AW2433" s="115">
        <v>0.19664835019999999</v>
      </c>
    </row>
    <row r="2434" spans="1:49" x14ac:dyDescent="0.25">
      <c r="A2434" s="117">
        <v>230000</v>
      </c>
      <c r="B2434" s="117">
        <v>920000</v>
      </c>
      <c r="C2434" s="117">
        <v>920000</v>
      </c>
      <c r="D2434" s="115" t="s">
        <v>342</v>
      </c>
      <c r="E2434" s="115" t="s">
        <v>13</v>
      </c>
      <c r="F2434" s="115" t="s">
        <v>343</v>
      </c>
      <c r="G2434" s="115" t="s">
        <v>344</v>
      </c>
      <c r="H2434" s="115">
        <v>0.56000000000000005</v>
      </c>
      <c r="I2434" s="115">
        <v>0.48</v>
      </c>
      <c r="J2434" s="115" t="s">
        <v>350</v>
      </c>
      <c r="K2434" s="115">
        <v>0.24389832224206001</v>
      </c>
      <c r="L2434" s="115">
        <v>3779.8030563344601</v>
      </c>
      <c r="M2434" s="115">
        <v>9.4023221860454296</v>
      </c>
      <c r="N2434" s="115">
        <v>1.38216301744435</v>
      </c>
      <c r="O2434" s="115">
        <v>2.2932106063557902</v>
      </c>
      <c r="P2434" s="115">
        <v>0.33710724101970002</v>
      </c>
      <c r="Q2434" s="115">
        <v>921.88762384539405</v>
      </c>
      <c r="R2434" s="115">
        <v>1210</v>
      </c>
      <c r="S2434" s="115" t="s">
        <v>353</v>
      </c>
      <c r="T2434" s="115">
        <v>1210</v>
      </c>
      <c r="U2434" s="115" t="s">
        <v>352</v>
      </c>
      <c r="V2434" s="115" t="s">
        <v>350</v>
      </c>
      <c r="Z2434" s="115">
        <v>0</v>
      </c>
      <c r="AA2434" s="115">
        <v>1</v>
      </c>
      <c r="AB2434" s="115">
        <v>2.2932106063557902</v>
      </c>
      <c r="AC2434" s="115">
        <v>0.33710724101970002</v>
      </c>
      <c r="AD2434" s="115">
        <v>921.88762384539405</v>
      </c>
      <c r="AF2434" s="115">
        <v>-1</v>
      </c>
      <c r="AG2434" s="115">
        <v>-1</v>
      </c>
      <c r="AH2434" s="115">
        <v>-1</v>
      </c>
      <c r="AI2434" s="115">
        <v>-1</v>
      </c>
      <c r="AJ2434" s="115">
        <v>0</v>
      </c>
      <c r="AM2434" s="115" t="s">
        <v>348</v>
      </c>
      <c r="AN2434" s="115">
        <v>-1</v>
      </c>
      <c r="AQ2434" s="115">
        <v>610</v>
      </c>
      <c r="AR2434" s="115" t="s">
        <v>251</v>
      </c>
      <c r="AS2434" s="115" t="s">
        <v>363</v>
      </c>
      <c r="AT2434" s="115" t="s">
        <v>296</v>
      </c>
      <c r="AV2434" s="115">
        <v>126.223807992959</v>
      </c>
      <c r="AW2434" s="115">
        <v>0.74767852700000004</v>
      </c>
    </row>
    <row r="2435" spans="1:49" x14ac:dyDescent="0.25">
      <c r="A2435" s="117">
        <v>230000</v>
      </c>
      <c r="B2435" s="117">
        <v>920000</v>
      </c>
      <c r="C2435" s="117">
        <v>920000</v>
      </c>
      <c r="D2435" s="115" t="s">
        <v>342</v>
      </c>
      <c r="E2435" s="115" t="s">
        <v>13</v>
      </c>
      <c r="F2435" s="115" t="s">
        <v>343</v>
      </c>
      <c r="G2435" s="115" t="s">
        <v>344</v>
      </c>
      <c r="H2435" s="115">
        <v>0.56000000000000005</v>
      </c>
      <c r="I2435" s="115">
        <v>0.48</v>
      </c>
      <c r="J2435" s="115" t="s">
        <v>350</v>
      </c>
      <c r="K2435" s="115">
        <v>4.5077125972919997E-2</v>
      </c>
      <c r="L2435" s="115">
        <v>3779.8030563344601</v>
      </c>
      <c r="M2435" s="115">
        <v>9.4023221860454296</v>
      </c>
      <c r="N2435" s="115">
        <v>1.38216301744435</v>
      </c>
      <c r="O2435" s="115">
        <v>0.42382966161843</v>
      </c>
      <c r="P2435" s="115">
        <v>6.2303936452459997E-2</v>
      </c>
      <c r="Q2435" s="115">
        <v>170.38265852325</v>
      </c>
      <c r="R2435" s="115">
        <v>1210</v>
      </c>
      <c r="S2435" s="115" t="s">
        <v>353</v>
      </c>
      <c r="T2435" s="115">
        <v>1210</v>
      </c>
      <c r="U2435" s="115" t="s">
        <v>352</v>
      </c>
      <c r="V2435" s="115" t="s">
        <v>350</v>
      </c>
      <c r="Z2435" s="115">
        <v>0</v>
      </c>
      <c r="AA2435" s="115">
        <v>1</v>
      </c>
      <c r="AB2435" s="115">
        <v>0.42382966161843</v>
      </c>
      <c r="AC2435" s="115">
        <v>6.2303936452459997E-2</v>
      </c>
      <c r="AD2435" s="115">
        <v>170.38265852324901</v>
      </c>
      <c r="AF2435" s="115">
        <v>-1</v>
      </c>
      <c r="AG2435" s="115">
        <v>-1</v>
      </c>
      <c r="AH2435" s="115">
        <v>-1</v>
      </c>
      <c r="AI2435" s="115">
        <v>-1</v>
      </c>
      <c r="AJ2435" s="115">
        <v>0</v>
      </c>
      <c r="AM2435" s="115" t="s">
        <v>348</v>
      </c>
      <c r="AN2435" s="115">
        <v>-1</v>
      </c>
      <c r="AQ2435" s="115">
        <v>610</v>
      </c>
      <c r="AR2435" s="115" t="s">
        <v>251</v>
      </c>
      <c r="AS2435" s="115" t="s">
        <v>363</v>
      </c>
      <c r="AT2435" s="115" t="s">
        <v>296</v>
      </c>
      <c r="AV2435" s="115">
        <v>70.757327376471494</v>
      </c>
      <c r="AW2435" s="115">
        <v>0.13818544890000001</v>
      </c>
    </row>
    <row r="2436" spans="1:49" x14ac:dyDescent="0.25">
      <c r="A2436" s="117">
        <v>230000</v>
      </c>
      <c r="B2436" s="117">
        <v>920000</v>
      </c>
      <c r="C2436" s="117">
        <v>920000</v>
      </c>
      <c r="D2436" s="115" t="s">
        <v>342</v>
      </c>
      <c r="E2436" s="115" t="s">
        <v>13</v>
      </c>
      <c r="F2436" s="115" t="s">
        <v>343</v>
      </c>
      <c r="G2436" s="115" t="s">
        <v>344</v>
      </c>
      <c r="H2436" s="115">
        <v>0.56000000000000005</v>
      </c>
      <c r="I2436" s="115">
        <v>0.48</v>
      </c>
      <c r="J2436" s="115" t="s">
        <v>350</v>
      </c>
      <c r="K2436" s="115">
        <v>3.3638503668699999E-3</v>
      </c>
      <c r="L2436" s="115">
        <v>3785.7620295418001</v>
      </c>
      <c r="M2436" s="115">
        <v>9.4162301357377007</v>
      </c>
      <c r="N2436" s="115">
        <v>1.38417636037021</v>
      </c>
      <c r="O2436" s="115">
        <v>3.1674789196660003E-2</v>
      </c>
      <c r="P2436" s="115">
        <v>4.6561621576400002E-3</v>
      </c>
      <c r="Q2436" s="115">
        <v>12.734736991967999</v>
      </c>
      <c r="R2436" s="115">
        <v>1200</v>
      </c>
      <c r="S2436" s="115" t="s">
        <v>351</v>
      </c>
      <c r="T2436" s="115">
        <v>1200</v>
      </c>
      <c r="U2436" s="115" t="s">
        <v>352</v>
      </c>
      <c r="V2436" s="115" t="s">
        <v>350</v>
      </c>
      <c r="Z2436" s="115">
        <v>0</v>
      </c>
      <c r="AA2436" s="115">
        <v>1</v>
      </c>
      <c r="AB2436" s="115">
        <v>3.1674789196660003E-2</v>
      </c>
      <c r="AC2436" s="115">
        <v>4.6561621576400002E-3</v>
      </c>
      <c r="AD2436" s="115">
        <v>12.7347369919691</v>
      </c>
      <c r="AF2436" s="115">
        <v>-1</v>
      </c>
      <c r="AG2436" s="115">
        <v>-1</v>
      </c>
      <c r="AH2436" s="115">
        <v>-1</v>
      </c>
      <c r="AI2436" s="115">
        <v>-1</v>
      </c>
      <c r="AJ2436" s="115">
        <v>0</v>
      </c>
      <c r="AM2436" s="115" t="s">
        <v>348</v>
      </c>
      <c r="AN2436" s="115">
        <v>-1</v>
      </c>
      <c r="AQ2436" s="115">
        <v>610</v>
      </c>
      <c r="AR2436" s="115" t="s">
        <v>251</v>
      </c>
      <c r="AS2436" s="115" t="s">
        <v>363</v>
      </c>
      <c r="AT2436" s="115" t="s">
        <v>296</v>
      </c>
      <c r="AV2436" s="115">
        <v>58.631226616722003</v>
      </c>
      <c r="AW2436" s="115">
        <v>1.0328253799999999E-2</v>
      </c>
    </row>
    <row r="2437" spans="1:49" x14ac:dyDescent="0.25">
      <c r="A2437" s="117">
        <v>230000</v>
      </c>
      <c r="B2437" s="117">
        <v>920000</v>
      </c>
      <c r="C2437" s="117">
        <v>920000</v>
      </c>
      <c r="D2437" s="115" t="s">
        <v>342</v>
      </c>
      <c r="E2437" s="115" t="s">
        <v>13</v>
      </c>
      <c r="F2437" s="115" t="s">
        <v>343</v>
      </c>
      <c r="G2437" s="115" t="s">
        <v>344</v>
      </c>
      <c r="H2437" s="115">
        <v>0.56000000000000005</v>
      </c>
      <c r="I2437" s="115">
        <v>0.48</v>
      </c>
      <c r="J2437" s="115" t="s">
        <v>350</v>
      </c>
      <c r="K2437" s="115">
        <v>2.4918089549199999E-2</v>
      </c>
      <c r="L2437" s="115">
        <v>3785.7620295418001</v>
      </c>
      <c r="M2437" s="115">
        <v>9.4162301357377007</v>
      </c>
      <c r="N2437" s="115">
        <v>1.38417636037021</v>
      </c>
      <c r="O2437" s="115">
        <v>0.23463446573824001</v>
      </c>
      <c r="P2437" s="115">
        <v>3.449103049959E-2</v>
      </c>
      <c r="Q2437" s="115">
        <v>94.333957264106402</v>
      </c>
      <c r="R2437" s="115">
        <v>1210</v>
      </c>
      <c r="S2437" s="115" t="s">
        <v>353</v>
      </c>
      <c r="T2437" s="115">
        <v>1210</v>
      </c>
      <c r="U2437" s="115" t="s">
        <v>352</v>
      </c>
      <c r="V2437" s="115" t="s">
        <v>350</v>
      </c>
      <c r="Z2437" s="115">
        <v>0</v>
      </c>
      <c r="AA2437" s="115">
        <v>1</v>
      </c>
      <c r="AB2437" s="115">
        <v>0.23463446573824001</v>
      </c>
      <c r="AC2437" s="115">
        <v>3.449103049959E-2</v>
      </c>
      <c r="AD2437" s="115">
        <v>94.333957264107596</v>
      </c>
      <c r="AF2437" s="115">
        <v>-1</v>
      </c>
      <c r="AG2437" s="115">
        <v>-1</v>
      </c>
      <c r="AH2437" s="115">
        <v>-1</v>
      </c>
      <c r="AI2437" s="115">
        <v>-1</v>
      </c>
      <c r="AJ2437" s="115">
        <v>0</v>
      </c>
      <c r="AM2437" s="115" t="s">
        <v>348</v>
      </c>
      <c r="AN2437" s="115">
        <v>-1</v>
      </c>
      <c r="AQ2437" s="115">
        <v>610</v>
      </c>
      <c r="AR2437" s="115" t="s">
        <v>251</v>
      </c>
      <c r="AS2437" s="115" t="s">
        <v>363</v>
      </c>
      <c r="AT2437" s="115" t="s">
        <v>296</v>
      </c>
      <c r="AV2437" s="115">
        <v>41.6223699896019</v>
      </c>
      <c r="AW2437" s="115">
        <v>7.6507670099999994E-2</v>
      </c>
    </row>
    <row r="2438" spans="1:49" x14ac:dyDescent="0.25">
      <c r="A2438" s="117">
        <v>230000</v>
      </c>
      <c r="B2438" s="117">
        <v>920000</v>
      </c>
      <c r="C2438" s="117">
        <v>920000</v>
      </c>
      <c r="D2438" s="115" t="s">
        <v>342</v>
      </c>
      <c r="E2438" s="115" t="s">
        <v>13</v>
      </c>
      <c r="F2438" s="115" t="s">
        <v>343</v>
      </c>
      <c r="G2438" s="115" t="s">
        <v>344</v>
      </c>
      <c r="H2438" s="115">
        <v>0.56000000000000005</v>
      </c>
      <c r="I2438" s="115">
        <v>0.48</v>
      </c>
      <c r="J2438" s="115" t="s">
        <v>350</v>
      </c>
      <c r="K2438" s="115">
        <v>0.12293986495221999</v>
      </c>
      <c r="L2438" s="115">
        <v>3785.7620295418001</v>
      </c>
      <c r="M2438" s="115">
        <v>9.4162301357377007</v>
      </c>
      <c r="N2438" s="115">
        <v>1.38417636037021</v>
      </c>
      <c r="O2438" s="115">
        <v>1.1576300612466699</v>
      </c>
      <c r="P2438" s="115">
        <v>0.17017045481397</v>
      </c>
      <c r="Q2438" s="115">
        <v>465.42107265313399</v>
      </c>
      <c r="R2438" s="115">
        <v>1210</v>
      </c>
      <c r="S2438" s="115" t="s">
        <v>353</v>
      </c>
      <c r="T2438" s="115">
        <v>1210</v>
      </c>
      <c r="U2438" s="115" t="s">
        <v>352</v>
      </c>
      <c r="V2438" s="115" t="s">
        <v>350</v>
      </c>
      <c r="Z2438" s="115">
        <v>0</v>
      </c>
      <c r="AA2438" s="115">
        <v>1</v>
      </c>
      <c r="AB2438" s="115">
        <v>1.1576300612466699</v>
      </c>
      <c r="AC2438" s="115">
        <v>0.17017045481397</v>
      </c>
      <c r="AD2438" s="115">
        <v>465.42107265313399</v>
      </c>
      <c r="AF2438" s="115">
        <v>-1</v>
      </c>
      <c r="AG2438" s="115">
        <v>-1</v>
      </c>
      <c r="AH2438" s="115">
        <v>-1</v>
      </c>
      <c r="AI2438" s="115">
        <v>-1</v>
      </c>
      <c r="AJ2438" s="115">
        <v>0</v>
      </c>
      <c r="AM2438" s="115" t="s">
        <v>348</v>
      </c>
      <c r="AN2438" s="115">
        <v>-1</v>
      </c>
      <c r="AQ2438" s="115">
        <v>610</v>
      </c>
      <c r="AR2438" s="115" t="s">
        <v>251</v>
      </c>
      <c r="AS2438" s="115" t="s">
        <v>363</v>
      </c>
      <c r="AT2438" s="115" t="s">
        <v>296</v>
      </c>
      <c r="AV2438" s="115">
        <v>99.615820455373196</v>
      </c>
      <c r="AW2438" s="115">
        <v>0.37747045629999998</v>
      </c>
    </row>
    <row r="2439" spans="1:49" x14ac:dyDescent="0.25">
      <c r="A2439" s="117">
        <v>230000</v>
      </c>
      <c r="B2439" s="117">
        <v>920000</v>
      </c>
      <c r="C2439" s="117">
        <v>920000</v>
      </c>
      <c r="D2439" s="115" t="s">
        <v>342</v>
      </c>
      <c r="E2439" s="115" t="s">
        <v>13</v>
      </c>
      <c r="F2439" s="115" t="s">
        <v>343</v>
      </c>
      <c r="G2439" s="115" t="s">
        <v>344</v>
      </c>
      <c r="H2439" s="115">
        <v>0.56000000000000005</v>
      </c>
      <c r="I2439" s="115">
        <v>0.48</v>
      </c>
      <c r="J2439" s="115" t="s">
        <v>350</v>
      </c>
      <c r="K2439" s="115">
        <v>2.2838179789360001E-2</v>
      </c>
      <c r="L2439" s="115">
        <v>3785.7620295418001</v>
      </c>
      <c r="M2439" s="115">
        <v>9.4162301357377007</v>
      </c>
      <c r="N2439" s="115">
        <v>1.38417636037021</v>
      </c>
      <c r="O2439" s="115">
        <v>0.21504955677796</v>
      </c>
      <c r="P2439" s="115">
        <v>3.1612068578309997E-2</v>
      </c>
      <c r="Q2439" s="115">
        <v>86.459913870408002</v>
      </c>
      <c r="R2439" s="115">
        <v>1210</v>
      </c>
      <c r="S2439" s="115" t="s">
        <v>353</v>
      </c>
      <c r="T2439" s="115">
        <v>1210</v>
      </c>
      <c r="U2439" s="115" t="s">
        <v>352</v>
      </c>
      <c r="V2439" s="115" t="s">
        <v>350</v>
      </c>
      <c r="Z2439" s="115">
        <v>0</v>
      </c>
      <c r="AA2439" s="115">
        <v>1</v>
      </c>
      <c r="AB2439" s="115">
        <v>0.21504955677796</v>
      </c>
      <c r="AC2439" s="115">
        <v>3.1612068578309997E-2</v>
      </c>
      <c r="AD2439" s="115">
        <v>86.459913870409494</v>
      </c>
      <c r="AF2439" s="115">
        <v>-1</v>
      </c>
      <c r="AG2439" s="115">
        <v>-1</v>
      </c>
      <c r="AH2439" s="115">
        <v>-1</v>
      </c>
      <c r="AI2439" s="115">
        <v>-1</v>
      </c>
      <c r="AJ2439" s="115">
        <v>0</v>
      </c>
      <c r="AM2439" s="115" t="s">
        <v>348</v>
      </c>
      <c r="AN2439" s="115">
        <v>-1</v>
      </c>
      <c r="AQ2439" s="115">
        <v>610</v>
      </c>
      <c r="AR2439" s="115" t="s">
        <v>251</v>
      </c>
      <c r="AS2439" s="115" t="s">
        <v>363</v>
      </c>
      <c r="AT2439" s="115" t="s">
        <v>296</v>
      </c>
      <c r="AV2439" s="115">
        <v>41.7659616727084</v>
      </c>
      <c r="AW2439" s="115">
        <v>7.0121584599999995E-2</v>
      </c>
    </row>
    <row r="2440" spans="1:49" x14ac:dyDescent="0.25">
      <c r="A2440" s="117">
        <v>230000</v>
      </c>
      <c r="B2440" s="117">
        <v>920000</v>
      </c>
      <c r="C2440" s="117">
        <v>920000</v>
      </c>
      <c r="D2440" s="115" t="s">
        <v>342</v>
      </c>
      <c r="E2440" s="115" t="s">
        <v>13</v>
      </c>
      <c r="F2440" s="115" t="s">
        <v>343</v>
      </c>
      <c r="G2440" s="115" t="s">
        <v>344</v>
      </c>
      <c r="H2440" s="115">
        <v>0.56000000000000005</v>
      </c>
      <c r="I2440" s="115">
        <v>0.48</v>
      </c>
      <c r="J2440" s="115" t="s">
        <v>350</v>
      </c>
      <c r="K2440" s="115">
        <v>7.934393754473E-2</v>
      </c>
      <c r="L2440" s="115">
        <v>3785.7620295418001</v>
      </c>
      <c r="M2440" s="115">
        <v>9.4162301357377007</v>
      </c>
      <c r="N2440" s="115">
        <v>1.38417636037021</v>
      </c>
      <c r="O2440" s="115">
        <v>0.74712077579681002</v>
      </c>
      <c r="P2440" s="115">
        <v>0.10982600268811001</v>
      </c>
      <c r="Q2440" s="115">
        <v>300.37726603119</v>
      </c>
      <c r="R2440" s="115">
        <v>1210</v>
      </c>
      <c r="S2440" s="115" t="s">
        <v>353</v>
      </c>
      <c r="T2440" s="115">
        <v>1210</v>
      </c>
      <c r="U2440" s="115" t="s">
        <v>352</v>
      </c>
      <c r="V2440" s="115" t="s">
        <v>350</v>
      </c>
      <c r="Z2440" s="115">
        <v>0</v>
      </c>
      <c r="AA2440" s="115">
        <v>1</v>
      </c>
      <c r="AB2440" s="115">
        <v>0.74712077579681002</v>
      </c>
      <c r="AC2440" s="115">
        <v>0.10982600268811001</v>
      </c>
      <c r="AD2440" s="115">
        <v>300.37726603118898</v>
      </c>
      <c r="AF2440" s="115">
        <v>-1</v>
      </c>
      <c r="AG2440" s="115">
        <v>-1</v>
      </c>
      <c r="AH2440" s="115">
        <v>-1</v>
      </c>
      <c r="AI2440" s="115">
        <v>-1</v>
      </c>
      <c r="AJ2440" s="115">
        <v>0</v>
      </c>
      <c r="AM2440" s="115" t="s">
        <v>348</v>
      </c>
      <c r="AN2440" s="115">
        <v>-1</v>
      </c>
      <c r="AQ2440" s="115">
        <v>610</v>
      </c>
      <c r="AR2440" s="115" t="s">
        <v>251</v>
      </c>
      <c r="AS2440" s="115" t="s">
        <v>363</v>
      </c>
      <c r="AT2440" s="115" t="s">
        <v>296</v>
      </c>
      <c r="AV2440" s="115">
        <v>89.925675582944606</v>
      </c>
      <c r="AW2440" s="115">
        <v>0.2436149765</v>
      </c>
    </row>
    <row r="2441" spans="1:49" x14ac:dyDescent="0.25">
      <c r="A2441" s="117">
        <v>230000</v>
      </c>
      <c r="B2441" s="117">
        <v>920000</v>
      </c>
      <c r="C2441" s="117">
        <v>920000</v>
      </c>
      <c r="D2441" s="115" t="s">
        <v>342</v>
      </c>
      <c r="E2441" s="115" t="s">
        <v>13</v>
      </c>
      <c r="F2441" s="115" t="s">
        <v>343</v>
      </c>
      <c r="G2441" s="115" t="s">
        <v>344</v>
      </c>
      <c r="H2441" s="115">
        <v>0.56000000000000005</v>
      </c>
      <c r="I2441" s="115">
        <v>0.48</v>
      </c>
      <c r="J2441" s="115" t="s">
        <v>350</v>
      </c>
      <c r="K2441" s="115">
        <v>0.32136506401965997</v>
      </c>
      <c r="L2441" s="115">
        <v>3785.7620295418001</v>
      </c>
      <c r="M2441" s="115">
        <v>9.4162301357377007</v>
      </c>
      <c r="N2441" s="115">
        <v>1.38417636037021</v>
      </c>
      <c r="O2441" s="115">
        <v>3.0260474003951998</v>
      </c>
      <c r="P2441" s="115">
        <v>0.44482592466486998</v>
      </c>
      <c r="Q2441" s="115">
        <v>1216.6116569869</v>
      </c>
      <c r="R2441" s="115">
        <v>1210</v>
      </c>
      <c r="S2441" s="115" t="s">
        <v>353</v>
      </c>
      <c r="T2441" s="115">
        <v>1210</v>
      </c>
      <c r="U2441" s="115" t="s">
        <v>352</v>
      </c>
      <c r="V2441" s="115" t="s">
        <v>350</v>
      </c>
      <c r="Z2441" s="115">
        <v>0</v>
      </c>
      <c r="AA2441" s="115">
        <v>1</v>
      </c>
      <c r="AB2441" s="115">
        <v>3.0260474003951998</v>
      </c>
      <c r="AC2441" s="115">
        <v>0.44482592466486998</v>
      </c>
      <c r="AD2441" s="115">
        <v>1216.6116569869</v>
      </c>
      <c r="AF2441" s="115">
        <v>-1</v>
      </c>
      <c r="AG2441" s="115">
        <v>-1</v>
      </c>
      <c r="AH2441" s="115">
        <v>-1</v>
      </c>
      <c r="AI2441" s="115">
        <v>-1</v>
      </c>
      <c r="AJ2441" s="115">
        <v>0</v>
      </c>
      <c r="AM2441" s="115" t="s">
        <v>348</v>
      </c>
      <c r="AN2441" s="115">
        <v>-1</v>
      </c>
      <c r="AQ2441" s="115">
        <v>610</v>
      </c>
      <c r="AR2441" s="115" t="s">
        <v>251</v>
      </c>
      <c r="AS2441" s="115" t="s">
        <v>363</v>
      </c>
      <c r="AT2441" s="115" t="s">
        <v>296</v>
      </c>
      <c r="AV2441" s="115">
        <v>143.997414683095</v>
      </c>
      <c r="AW2441" s="115">
        <v>0.98670856200000001</v>
      </c>
    </row>
    <row r="2442" spans="1:49" x14ac:dyDescent="0.25">
      <c r="A2442" s="117">
        <v>230000</v>
      </c>
      <c r="B2442" s="117">
        <v>920000</v>
      </c>
      <c r="C2442" s="117">
        <v>920000</v>
      </c>
      <c r="D2442" s="115" t="s">
        <v>342</v>
      </c>
      <c r="E2442" s="115" t="s">
        <v>13</v>
      </c>
      <c r="F2442" s="115" t="s">
        <v>343</v>
      </c>
      <c r="G2442" s="115" t="s">
        <v>344</v>
      </c>
      <c r="H2442" s="115">
        <v>0.56000000000000005</v>
      </c>
      <c r="I2442" s="115">
        <v>0.48</v>
      </c>
      <c r="J2442" s="115" t="s">
        <v>350</v>
      </c>
      <c r="K2442" s="115">
        <v>4.2994467330780002E-2</v>
      </c>
      <c r="L2442" s="115">
        <v>3785.7620295418001</v>
      </c>
      <c r="M2442" s="115">
        <v>9.4162301357377007</v>
      </c>
      <c r="N2442" s="115">
        <v>1.38417636037021</v>
      </c>
      <c r="O2442" s="115">
        <v>0.40484579895013001</v>
      </c>
      <c r="P2442" s="115">
        <v>5.9511925305979999E-2</v>
      </c>
      <c r="Q2442" s="115">
        <v>162.76682190126499</v>
      </c>
      <c r="R2442" s="115">
        <v>1210</v>
      </c>
      <c r="S2442" s="115" t="s">
        <v>353</v>
      </c>
      <c r="T2442" s="115">
        <v>1210</v>
      </c>
      <c r="U2442" s="115" t="s">
        <v>352</v>
      </c>
      <c r="V2442" s="115" t="s">
        <v>350</v>
      </c>
      <c r="Z2442" s="115">
        <v>0</v>
      </c>
      <c r="AA2442" s="115">
        <v>1</v>
      </c>
      <c r="AB2442" s="115">
        <v>0.40484579895013001</v>
      </c>
      <c r="AC2442" s="115">
        <v>5.9511925305979999E-2</v>
      </c>
      <c r="AD2442" s="115">
        <v>162.766821901263</v>
      </c>
      <c r="AF2442" s="115">
        <v>-1</v>
      </c>
      <c r="AG2442" s="115">
        <v>-1</v>
      </c>
      <c r="AH2442" s="115">
        <v>-1</v>
      </c>
      <c r="AI2442" s="115">
        <v>-1</v>
      </c>
      <c r="AJ2442" s="115">
        <v>0</v>
      </c>
      <c r="AM2442" s="115" t="s">
        <v>348</v>
      </c>
      <c r="AN2442" s="115">
        <v>-1</v>
      </c>
      <c r="AQ2442" s="115">
        <v>610</v>
      </c>
      <c r="AR2442" s="115" t="s">
        <v>251</v>
      </c>
      <c r="AS2442" s="115" t="s">
        <v>363</v>
      </c>
      <c r="AT2442" s="115" t="s">
        <v>296</v>
      </c>
      <c r="AV2442" s="115">
        <v>80.764084744005203</v>
      </c>
      <c r="AW2442" s="115">
        <v>0.13200877690000001</v>
      </c>
    </row>
    <row r="2443" spans="1:49" x14ac:dyDescent="0.25">
      <c r="A2443" s="117">
        <v>230000</v>
      </c>
      <c r="B2443" s="117">
        <v>920000</v>
      </c>
      <c r="C2443" s="117">
        <v>920000</v>
      </c>
      <c r="D2443" s="115" t="s">
        <v>342</v>
      </c>
      <c r="E2443" s="115" t="s">
        <v>13</v>
      </c>
      <c r="F2443" s="115" t="s">
        <v>343</v>
      </c>
      <c r="G2443" s="115" t="s">
        <v>344</v>
      </c>
      <c r="H2443" s="115">
        <v>0.56000000000000005</v>
      </c>
      <c r="I2443" s="115">
        <v>0.48</v>
      </c>
      <c r="J2443" s="115" t="s">
        <v>350</v>
      </c>
      <c r="K2443" s="115">
        <v>0.11011877893793</v>
      </c>
      <c r="L2443" s="115">
        <v>3788.6205904058102</v>
      </c>
      <c r="M2443" s="115">
        <v>9.4229302351876303</v>
      </c>
      <c r="N2443" s="115">
        <v>1.3851473094465601</v>
      </c>
      <c r="O2443" s="115">
        <v>1.0376415715162199</v>
      </c>
      <c r="P2443" s="115">
        <v>0.15253073036542</v>
      </c>
      <c r="Q2443" s="115">
        <v>417.19827327461002</v>
      </c>
      <c r="R2443" s="115">
        <v>1210</v>
      </c>
      <c r="S2443" s="115" t="s">
        <v>353</v>
      </c>
      <c r="T2443" s="115">
        <v>1210</v>
      </c>
      <c r="U2443" s="115" t="s">
        <v>352</v>
      </c>
      <c r="V2443" s="115" t="s">
        <v>350</v>
      </c>
      <c r="Z2443" s="115">
        <v>0</v>
      </c>
      <c r="AA2443" s="115">
        <v>1</v>
      </c>
      <c r="AB2443" s="115">
        <v>1.0376415715162199</v>
      </c>
      <c r="AC2443" s="115">
        <v>0.15253073036542</v>
      </c>
      <c r="AD2443" s="115">
        <v>417.19827327461002</v>
      </c>
      <c r="AF2443" s="115">
        <v>-1</v>
      </c>
      <c r="AG2443" s="115">
        <v>-1</v>
      </c>
      <c r="AH2443" s="115">
        <v>-1</v>
      </c>
      <c r="AI2443" s="115">
        <v>-1</v>
      </c>
      <c r="AJ2443" s="115">
        <v>0</v>
      </c>
      <c r="AM2443" s="115" t="s">
        <v>348</v>
      </c>
      <c r="AN2443" s="115">
        <v>-1</v>
      </c>
      <c r="AQ2443" s="115">
        <v>610</v>
      </c>
      <c r="AR2443" s="115" t="s">
        <v>251</v>
      </c>
      <c r="AS2443" s="115" t="s">
        <v>363</v>
      </c>
      <c r="AT2443" s="115" t="s">
        <v>296</v>
      </c>
      <c r="AV2443" s="115">
        <v>95.5334893265169</v>
      </c>
      <c r="AW2443" s="115">
        <v>0.33836031900000002</v>
      </c>
    </row>
    <row r="2444" spans="1:49" x14ac:dyDescent="0.25">
      <c r="A2444" s="117">
        <v>230000</v>
      </c>
      <c r="B2444" s="117">
        <v>920000</v>
      </c>
      <c r="C2444" s="117">
        <v>920000</v>
      </c>
      <c r="D2444" s="115" t="s">
        <v>342</v>
      </c>
      <c r="E2444" s="115" t="s">
        <v>13</v>
      </c>
      <c r="F2444" s="115" t="s">
        <v>343</v>
      </c>
      <c r="G2444" s="115" t="s">
        <v>344</v>
      </c>
      <c r="H2444" s="115">
        <v>0.56000000000000005</v>
      </c>
      <c r="I2444" s="115">
        <v>0.48</v>
      </c>
      <c r="J2444" s="115" t="s">
        <v>350</v>
      </c>
      <c r="K2444" s="115">
        <v>0.17005530887687001</v>
      </c>
      <c r="L2444" s="115">
        <v>3788.6205904058102</v>
      </c>
      <c r="M2444" s="115">
        <v>9.4229302351876303</v>
      </c>
      <c r="N2444" s="115">
        <v>1.3851473094465601</v>
      </c>
      <c r="O2444" s="115">
        <v>1.60241931167004</v>
      </c>
      <c r="P2444" s="115">
        <v>0.2355516535479</v>
      </c>
      <c r="Q2444" s="115">
        <v>644.27504471873397</v>
      </c>
      <c r="R2444" s="115">
        <v>1210</v>
      </c>
      <c r="S2444" s="115" t="s">
        <v>353</v>
      </c>
      <c r="T2444" s="115">
        <v>1210</v>
      </c>
      <c r="U2444" s="115" t="s">
        <v>352</v>
      </c>
      <c r="V2444" s="115" t="s">
        <v>350</v>
      </c>
      <c r="Z2444" s="115">
        <v>0</v>
      </c>
      <c r="AA2444" s="115">
        <v>1</v>
      </c>
      <c r="AB2444" s="115">
        <v>1.60241931167004</v>
      </c>
      <c r="AC2444" s="115">
        <v>0.2355516535479</v>
      </c>
      <c r="AD2444" s="115">
        <v>644.27504471873397</v>
      </c>
      <c r="AF2444" s="115">
        <v>-1</v>
      </c>
      <c r="AG2444" s="115">
        <v>-1</v>
      </c>
      <c r="AH2444" s="115">
        <v>-1</v>
      </c>
      <c r="AI2444" s="115">
        <v>-1</v>
      </c>
      <c r="AJ2444" s="115">
        <v>0</v>
      </c>
      <c r="AM2444" s="115" t="s">
        <v>348</v>
      </c>
      <c r="AN2444" s="115">
        <v>-1</v>
      </c>
      <c r="AQ2444" s="115">
        <v>610</v>
      </c>
      <c r="AR2444" s="115" t="s">
        <v>251</v>
      </c>
      <c r="AS2444" s="115" t="s">
        <v>363</v>
      </c>
      <c r="AT2444" s="115" t="s">
        <v>296</v>
      </c>
      <c r="AV2444" s="115">
        <v>106.484400539354</v>
      </c>
      <c r="AW2444" s="115">
        <v>0.52252639469999995</v>
      </c>
    </row>
    <row r="2445" spans="1:49" x14ac:dyDescent="0.25">
      <c r="A2445" s="117">
        <v>230000</v>
      </c>
      <c r="B2445" s="117">
        <v>920000</v>
      </c>
      <c r="C2445" s="117">
        <v>920000</v>
      </c>
      <c r="D2445" s="115" t="s">
        <v>342</v>
      </c>
      <c r="E2445" s="115" t="s">
        <v>13</v>
      </c>
      <c r="F2445" s="115" t="s">
        <v>343</v>
      </c>
      <c r="G2445" s="115" t="s">
        <v>344</v>
      </c>
      <c r="H2445" s="115">
        <v>0.56000000000000005</v>
      </c>
      <c r="I2445" s="115">
        <v>0.48</v>
      </c>
      <c r="J2445" s="115" t="s">
        <v>350</v>
      </c>
      <c r="K2445" s="115">
        <v>0.14682462532272</v>
      </c>
      <c r="L2445" s="115">
        <v>3788.6205904058102</v>
      </c>
      <c r="M2445" s="115">
        <v>9.4229302351876303</v>
      </c>
      <c r="N2445" s="115">
        <v>1.3851473094465601</v>
      </c>
      <c r="O2445" s="115">
        <v>1.38351820122361</v>
      </c>
      <c r="P2445" s="115">
        <v>0.20337373472626999</v>
      </c>
      <c r="Q2445" s="115">
        <v>556.26279867629898</v>
      </c>
      <c r="R2445" s="115">
        <v>1210</v>
      </c>
      <c r="S2445" s="115" t="s">
        <v>353</v>
      </c>
      <c r="T2445" s="115">
        <v>1210</v>
      </c>
      <c r="U2445" s="115" t="s">
        <v>352</v>
      </c>
      <c r="V2445" s="115" t="s">
        <v>350</v>
      </c>
      <c r="Z2445" s="115">
        <v>0</v>
      </c>
      <c r="AA2445" s="115">
        <v>1</v>
      </c>
      <c r="AB2445" s="115">
        <v>1.38351820122361</v>
      </c>
      <c r="AC2445" s="115">
        <v>0.20337373472626999</v>
      </c>
      <c r="AD2445" s="115">
        <v>556.26279867629898</v>
      </c>
      <c r="AF2445" s="115">
        <v>-1</v>
      </c>
      <c r="AG2445" s="115">
        <v>-1</v>
      </c>
      <c r="AH2445" s="115">
        <v>-1</v>
      </c>
      <c r="AI2445" s="115">
        <v>-1</v>
      </c>
      <c r="AJ2445" s="115">
        <v>0</v>
      </c>
      <c r="AM2445" s="115" t="s">
        <v>348</v>
      </c>
      <c r="AN2445" s="115">
        <v>-1</v>
      </c>
      <c r="AQ2445" s="115">
        <v>610</v>
      </c>
      <c r="AR2445" s="115" t="s">
        <v>251</v>
      </c>
      <c r="AS2445" s="115" t="s">
        <v>363</v>
      </c>
      <c r="AT2445" s="115" t="s">
        <v>296</v>
      </c>
      <c r="AV2445" s="115">
        <v>107.47061364616</v>
      </c>
      <c r="AW2445" s="115">
        <v>0.45114582209999998</v>
      </c>
    </row>
    <row r="2446" spans="1:49" x14ac:dyDescent="0.25">
      <c r="A2446" s="117">
        <v>230000</v>
      </c>
      <c r="B2446" s="117">
        <v>920000</v>
      </c>
      <c r="C2446" s="117">
        <v>920000</v>
      </c>
      <c r="D2446" s="115" t="s">
        <v>342</v>
      </c>
      <c r="E2446" s="115" t="s">
        <v>13</v>
      </c>
      <c r="F2446" s="115" t="s">
        <v>343</v>
      </c>
      <c r="G2446" s="115" t="s">
        <v>344</v>
      </c>
      <c r="H2446" s="115">
        <v>0.56000000000000005</v>
      </c>
      <c r="I2446" s="115">
        <v>0.48</v>
      </c>
      <c r="J2446" s="115" t="s">
        <v>350</v>
      </c>
      <c r="K2446" s="115">
        <v>0.12527913151625999</v>
      </c>
      <c r="L2446" s="115">
        <v>3788.6205904058102</v>
      </c>
      <c r="M2446" s="115">
        <v>9.4229302351876303</v>
      </c>
      <c r="N2446" s="115">
        <v>1.3851473094465601</v>
      </c>
      <c r="O2446" s="115">
        <v>1.18049651620261</v>
      </c>
      <c r="P2446" s="115">
        <v>0.17353005194955001</v>
      </c>
      <c r="Q2446" s="115">
        <v>474.635097210661</v>
      </c>
      <c r="R2446" s="115">
        <v>1210</v>
      </c>
      <c r="S2446" s="115" t="s">
        <v>353</v>
      </c>
      <c r="T2446" s="115">
        <v>1210</v>
      </c>
      <c r="U2446" s="115" t="s">
        <v>352</v>
      </c>
      <c r="V2446" s="115" t="s">
        <v>350</v>
      </c>
      <c r="Z2446" s="115">
        <v>0</v>
      </c>
      <c r="AA2446" s="115">
        <v>1</v>
      </c>
      <c r="AB2446" s="115">
        <v>1.18049651620261</v>
      </c>
      <c r="AC2446" s="115">
        <v>0.17353005194955001</v>
      </c>
      <c r="AD2446" s="115">
        <v>474.635097210661</v>
      </c>
      <c r="AF2446" s="115">
        <v>-1</v>
      </c>
      <c r="AG2446" s="115">
        <v>-1</v>
      </c>
      <c r="AH2446" s="115">
        <v>-1</v>
      </c>
      <c r="AI2446" s="115">
        <v>-1</v>
      </c>
      <c r="AJ2446" s="115">
        <v>0</v>
      </c>
      <c r="AM2446" s="115" t="s">
        <v>348</v>
      </c>
      <c r="AN2446" s="115">
        <v>-1</v>
      </c>
      <c r="AQ2446" s="115">
        <v>610</v>
      </c>
      <c r="AR2446" s="115" t="s">
        <v>251</v>
      </c>
      <c r="AS2446" s="115" t="s">
        <v>363</v>
      </c>
      <c r="AT2446" s="115" t="s">
        <v>296</v>
      </c>
      <c r="AV2446" s="115">
        <v>91.458725919755906</v>
      </c>
      <c r="AW2446" s="115">
        <v>0.38494330669999999</v>
      </c>
    </row>
    <row r="2447" spans="1:49" x14ac:dyDescent="0.25">
      <c r="A2447" s="117">
        <v>230000</v>
      </c>
      <c r="B2447" s="117">
        <v>920000</v>
      </c>
      <c r="C2447" s="117">
        <v>920000</v>
      </c>
      <c r="D2447" s="115" t="s">
        <v>342</v>
      </c>
      <c r="E2447" s="115" t="s">
        <v>13</v>
      </c>
      <c r="F2447" s="115" t="s">
        <v>343</v>
      </c>
      <c r="G2447" s="115" t="s">
        <v>344</v>
      </c>
      <c r="H2447" s="115">
        <v>0.56000000000000005</v>
      </c>
      <c r="I2447" s="115">
        <v>0.48</v>
      </c>
      <c r="J2447" s="115" t="s">
        <v>350</v>
      </c>
      <c r="K2447" s="115">
        <v>4.2045658744200003E-3</v>
      </c>
      <c r="L2447" s="115">
        <v>3788.6205904058102</v>
      </c>
      <c r="M2447" s="115">
        <v>9.4229302351876303</v>
      </c>
      <c r="N2447" s="115">
        <v>1.3851473094465601</v>
      </c>
      <c r="O2447" s="115">
        <v>3.9619330903990002E-2</v>
      </c>
      <c r="P2447" s="115">
        <v>5.8239431083499998E-3</v>
      </c>
      <c r="Q2447" s="115">
        <v>15.9295048455793</v>
      </c>
      <c r="R2447" s="115">
        <v>1210</v>
      </c>
      <c r="S2447" s="115" t="s">
        <v>353</v>
      </c>
      <c r="T2447" s="115">
        <v>1210</v>
      </c>
      <c r="U2447" s="115" t="s">
        <v>352</v>
      </c>
      <c r="V2447" s="115" t="s">
        <v>350</v>
      </c>
      <c r="Z2447" s="115">
        <v>0</v>
      </c>
      <c r="AA2447" s="115">
        <v>1</v>
      </c>
      <c r="AB2447" s="115">
        <v>3.9619330903990002E-2</v>
      </c>
      <c r="AC2447" s="115">
        <v>5.8239431083499998E-3</v>
      </c>
      <c r="AD2447" s="115">
        <v>15.9295048455776</v>
      </c>
      <c r="AF2447" s="115">
        <v>-1</v>
      </c>
      <c r="AG2447" s="115">
        <v>-1</v>
      </c>
      <c r="AH2447" s="115">
        <v>-1</v>
      </c>
      <c r="AI2447" s="115">
        <v>-1</v>
      </c>
      <c r="AJ2447" s="115">
        <v>0</v>
      </c>
      <c r="AM2447" s="115" t="s">
        <v>348</v>
      </c>
      <c r="AN2447" s="115">
        <v>-1</v>
      </c>
      <c r="AQ2447" s="115">
        <v>610</v>
      </c>
      <c r="AR2447" s="115" t="s">
        <v>251</v>
      </c>
      <c r="AS2447" s="115" t="s">
        <v>363</v>
      </c>
      <c r="AT2447" s="115" t="s">
        <v>296</v>
      </c>
      <c r="AV2447" s="115">
        <v>19.2340632340679</v>
      </c>
      <c r="AW2447" s="115">
        <v>1.29193064E-2</v>
      </c>
    </row>
    <row r="2448" spans="1:49" x14ac:dyDescent="0.25">
      <c r="A2448" s="117">
        <v>230000</v>
      </c>
      <c r="B2448" s="117">
        <v>920000</v>
      </c>
      <c r="C2448" s="117">
        <v>920000</v>
      </c>
      <c r="D2448" s="115" t="s">
        <v>342</v>
      </c>
      <c r="E2448" s="115" t="s">
        <v>13</v>
      </c>
      <c r="F2448" s="115" t="s">
        <v>343</v>
      </c>
      <c r="G2448" s="115" t="s">
        <v>344</v>
      </c>
      <c r="H2448" s="115">
        <v>0.56000000000000005</v>
      </c>
      <c r="I2448" s="115">
        <v>0.48</v>
      </c>
      <c r="J2448" s="115" t="s">
        <v>350</v>
      </c>
      <c r="K2448" s="115">
        <v>6.1281043001609997E-2</v>
      </c>
      <c r="L2448" s="115">
        <v>3788.6205904058102</v>
      </c>
      <c r="M2448" s="115">
        <v>9.4229302351876303</v>
      </c>
      <c r="N2448" s="115">
        <v>1.3851473094465601</v>
      </c>
      <c r="O2448" s="115">
        <v>0.57744699294371005</v>
      </c>
      <c r="P2448" s="115">
        <v>8.4883271833760002E-2</v>
      </c>
      <c r="Q2448" s="115">
        <v>232.170621317447</v>
      </c>
      <c r="R2448" s="115">
        <v>1210</v>
      </c>
      <c r="S2448" s="115" t="s">
        <v>353</v>
      </c>
      <c r="T2448" s="115">
        <v>1210</v>
      </c>
      <c r="U2448" s="115" t="s">
        <v>352</v>
      </c>
      <c r="V2448" s="115" t="s">
        <v>350</v>
      </c>
      <c r="Z2448" s="115">
        <v>0</v>
      </c>
      <c r="AA2448" s="115">
        <v>1</v>
      </c>
      <c r="AB2448" s="115">
        <v>0.57744699294371005</v>
      </c>
      <c r="AC2448" s="115">
        <v>8.4883271833760002E-2</v>
      </c>
      <c r="AD2448" s="115">
        <v>232.17062131744501</v>
      </c>
      <c r="AF2448" s="115">
        <v>-1</v>
      </c>
      <c r="AG2448" s="115">
        <v>-1</v>
      </c>
      <c r="AH2448" s="115">
        <v>-1</v>
      </c>
      <c r="AI2448" s="115">
        <v>-1</v>
      </c>
      <c r="AJ2448" s="115">
        <v>0</v>
      </c>
      <c r="AM2448" s="115" t="s">
        <v>348</v>
      </c>
      <c r="AN2448" s="115">
        <v>-1</v>
      </c>
      <c r="AQ2448" s="115">
        <v>610</v>
      </c>
      <c r="AR2448" s="115" t="s">
        <v>251</v>
      </c>
      <c r="AS2448" s="115" t="s">
        <v>363</v>
      </c>
      <c r="AT2448" s="115" t="s">
        <v>296</v>
      </c>
      <c r="AV2448" s="115">
        <v>76.138819348430104</v>
      </c>
      <c r="AW2448" s="115">
        <v>0.1882973409</v>
      </c>
    </row>
    <row r="2449" spans="1:49" x14ac:dyDescent="0.25">
      <c r="A2449" s="117">
        <v>230000</v>
      </c>
      <c r="B2449" s="117">
        <v>920000</v>
      </c>
      <c r="C2449" s="117">
        <v>920000</v>
      </c>
      <c r="D2449" s="115" t="s">
        <v>342</v>
      </c>
      <c r="E2449" s="115" t="s">
        <v>13</v>
      </c>
      <c r="F2449" s="115" t="s">
        <v>343</v>
      </c>
      <c r="G2449" s="115" t="s">
        <v>344</v>
      </c>
      <c r="H2449" s="115">
        <v>0.56000000000000005</v>
      </c>
      <c r="I2449" s="115">
        <v>0.48</v>
      </c>
      <c r="J2449" s="115" t="s">
        <v>350</v>
      </c>
      <c r="K2449" s="115">
        <v>0.20736497508501001</v>
      </c>
      <c r="L2449" s="115">
        <v>3777.8478523674498</v>
      </c>
      <c r="M2449" s="115">
        <v>9.3977177863608201</v>
      </c>
      <c r="N2449" s="115">
        <v>1.3814949855727301</v>
      </c>
      <c r="O2449" s="115">
        <v>1.9487575146247</v>
      </c>
      <c r="P2449" s="115">
        <v>0.28647367326335998</v>
      </c>
      <c r="Q2449" s="115">
        <v>783.39332578115</v>
      </c>
      <c r="R2449" s="115">
        <v>1200</v>
      </c>
      <c r="S2449" s="115" t="s">
        <v>351</v>
      </c>
      <c r="T2449" s="115">
        <v>1200</v>
      </c>
      <c r="U2449" s="115" t="s">
        <v>352</v>
      </c>
      <c r="V2449" s="115" t="s">
        <v>350</v>
      </c>
      <c r="Z2449" s="115">
        <v>0</v>
      </c>
      <c r="AA2449" s="115">
        <v>1</v>
      </c>
      <c r="AB2449" s="115">
        <v>1.9487575146247</v>
      </c>
      <c r="AC2449" s="115">
        <v>0.28647367326335998</v>
      </c>
      <c r="AD2449" s="115">
        <v>783.39332578115</v>
      </c>
      <c r="AF2449" s="115">
        <v>-1</v>
      </c>
      <c r="AG2449" s="115">
        <v>-1</v>
      </c>
      <c r="AH2449" s="115">
        <v>-1</v>
      </c>
      <c r="AI2449" s="115">
        <v>-1</v>
      </c>
      <c r="AJ2449" s="115">
        <v>0</v>
      </c>
      <c r="AM2449" s="115" t="s">
        <v>348</v>
      </c>
      <c r="AN2449" s="115">
        <v>-1</v>
      </c>
      <c r="AQ2449" s="115">
        <v>610</v>
      </c>
      <c r="AR2449" s="115" t="s">
        <v>251</v>
      </c>
      <c r="AS2449" s="115" t="s">
        <v>363</v>
      </c>
      <c r="AT2449" s="115" t="s">
        <v>296</v>
      </c>
      <c r="AV2449" s="115">
        <v>133.60871993594</v>
      </c>
      <c r="AW2449" s="115">
        <v>0.63535549540000003</v>
      </c>
    </row>
    <row r="2450" spans="1:49" x14ac:dyDescent="0.25">
      <c r="A2450" s="117">
        <v>230000</v>
      </c>
      <c r="B2450" s="117">
        <v>920000</v>
      </c>
      <c r="C2450" s="117">
        <v>920000</v>
      </c>
      <c r="D2450" s="115" t="s">
        <v>342</v>
      </c>
      <c r="E2450" s="115" t="s">
        <v>13</v>
      </c>
      <c r="F2450" s="115" t="s">
        <v>343</v>
      </c>
      <c r="G2450" s="115" t="s">
        <v>344</v>
      </c>
      <c r="H2450" s="115">
        <v>0.56000000000000005</v>
      </c>
      <c r="I2450" s="115">
        <v>0.48</v>
      </c>
      <c r="J2450" s="115" t="s">
        <v>350</v>
      </c>
      <c r="K2450" s="115">
        <v>6.8667413200200001E-3</v>
      </c>
      <c r="L2450" s="115">
        <v>3777.8478523674498</v>
      </c>
      <c r="M2450" s="115">
        <v>9.3977177863608201</v>
      </c>
      <c r="N2450" s="115">
        <v>1.3814949855727301</v>
      </c>
      <c r="O2450" s="115">
        <v>6.4531697037509994E-2</v>
      </c>
      <c r="P2450" s="115">
        <v>9.4863687008300002E-3</v>
      </c>
      <c r="Q2450" s="115">
        <v>25.9415039486117</v>
      </c>
      <c r="R2450" s="115">
        <v>1210</v>
      </c>
      <c r="S2450" s="115" t="s">
        <v>353</v>
      </c>
      <c r="T2450" s="115">
        <v>1210</v>
      </c>
      <c r="U2450" s="115" t="s">
        <v>352</v>
      </c>
      <c r="V2450" s="115" t="s">
        <v>350</v>
      </c>
      <c r="Z2450" s="115">
        <v>0</v>
      </c>
      <c r="AA2450" s="115">
        <v>1</v>
      </c>
      <c r="AB2450" s="115">
        <v>6.4531697037509994E-2</v>
      </c>
      <c r="AC2450" s="115">
        <v>9.4863687008300002E-3</v>
      </c>
      <c r="AD2450" s="115">
        <v>25.9415039486125</v>
      </c>
      <c r="AF2450" s="115">
        <v>-1</v>
      </c>
      <c r="AG2450" s="115">
        <v>-1</v>
      </c>
      <c r="AH2450" s="115">
        <v>-1</v>
      </c>
      <c r="AI2450" s="115">
        <v>-1</v>
      </c>
      <c r="AJ2450" s="115">
        <v>0</v>
      </c>
      <c r="AM2450" s="115" t="s">
        <v>348</v>
      </c>
      <c r="AN2450" s="115">
        <v>-1</v>
      </c>
      <c r="AQ2450" s="115">
        <v>610</v>
      </c>
      <c r="AR2450" s="115" t="s">
        <v>251</v>
      </c>
      <c r="AS2450" s="115" t="s">
        <v>363</v>
      </c>
      <c r="AT2450" s="115" t="s">
        <v>296</v>
      </c>
      <c r="AV2450" s="115">
        <v>62.926570977918999</v>
      </c>
      <c r="AW2450" s="115">
        <v>2.10393382E-2</v>
      </c>
    </row>
    <row r="2451" spans="1:49" x14ac:dyDescent="0.25">
      <c r="A2451" s="117">
        <v>230000</v>
      </c>
      <c r="B2451" s="117">
        <v>920000</v>
      </c>
      <c r="C2451" s="117">
        <v>920000</v>
      </c>
      <c r="D2451" s="115" t="s">
        <v>342</v>
      </c>
      <c r="E2451" s="115" t="s">
        <v>13</v>
      </c>
      <c r="F2451" s="115" t="s">
        <v>343</v>
      </c>
      <c r="G2451" s="115" t="s">
        <v>344</v>
      </c>
      <c r="H2451" s="115">
        <v>0.56000000000000005</v>
      </c>
      <c r="I2451" s="115">
        <v>0.48</v>
      </c>
      <c r="J2451" s="115" t="s">
        <v>350</v>
      </c>
      <c r="K2451" s="115">
        <v>0.26273461945677001</v>
      </c>
      <c r="L2451" s="115">
        <v>3777.8478523674498</v>
      </c>
      <c r="M2451" s="115">
        <v>9.3977177863608201</v>
      </c>
      <c r="N2451" s="115">
        <v>1.3814949855727301</v>
      </c>
      <c r="O2451" s="115">
        <v>2.46910580636164</v>
      </c>
      <c r="P2451" s="115">
        <v>0.36296655931589</v>
      </c>
      <c r="Q2451" s="115">
        <v>992.571417857342</v>
      </c>
      <c r="R2451" s="115">
        <v>1210</v>
      </c>
      <c r="S2451" s="115" t="s">
        <v>353</v>
      </c>
      <c r="T2451" s="115">
        <v>1210</v>
      </c>
      <c r="U2451" s="115" t="s">
        <v>352</v>
      </c>
      <c r="V2451" s="115" t="s">
        <v>350</v>
      </c>
      <c r="Z2451" s="115">
        <v>0</v>
      </c>
      <c r="AA2451" s="115">
        <v>1</v>
      </c>
      <c r="AB2451" s="115">
        <v>2.46910580636164</v>
      </c>
      <c r="AC2451" s="115">
        <v>0.36296655931589</v>
      </c>
      <c r="AD2451" s="115">
        <v>992.571417857342</v>
      </c>
      <c r="AF2451" s="115">
        <v>-1</v>
      </c>
      <c r="AG2451" s="115">
        <v>-1</v>
      </c>
      <c r="AH2451" s="115">
        <v>-1</v>
      </c>
      <c r="AI2451" s="115">
        <v>-1</v>
      </c>
      <c r="AJ2451" s="115">
        <v>0</v>
      </c>
      <c r="AM2451" s="115" t="s">
        <v>348</v>
      </c>
      <c r="AN2451" s="115">
        <v>-1</v>
      </c>
      <c r="AQ2451" s="115">
        <v>610</v>
      </c>
      <c r="AR2451" s="115" t="s">
        <v>251</v>
      </c>
      <c r="AS2451" s="115" t="s">
        <v>363</v>
      </c>
      <c r="AT2451" s="115" t="s">
        <v>296</v>
      </c>
      <c r="AV2451" s="115">
        <v>130.587930447665</v>
      </c>
      <c r="AW2451" s="115">
        <v>0.80500520509999995</v>
      </c>
    </row>
    <row r="2452" spans="1:49" x14ac:dyDescent="0.25">
      <c r="A2452" s="117">
        <v>230000</v>
      </c>
      <c r="B2452" s="117">
        <v>920000</v>
      </c>
      <c r="C2452" s="117">
        <v>920000</v>
      </c>
      <c r="D2452" s="115" t="s">
        <v>342</v>
      </c>
      <c r="E2452" s="115" t="s">
        <v>13</v>
      </c>
      <c r="F2452" s="115" t="s">
        <v>343</v>
      </c>
      <c r="G2452" s="115" t="s">
        <v>344</v>
      </c>
      <c r="H2452" s="115">
        <v>0.56000000000000005</v>
      </c>
      <c r="I2452" s="115">
        <v>0.48</v>
      </c>
      <c r="J2452" s="115" t="s">
        <v>350</v>
      </c>
      <c r="K2452" s="115">
        <v>0.11803206169553</v>
      </c>
      <c r="L2452" s="115">
        <v>3777.8478523674498</v>
      </c>
      <c r="M2452" s="115">
        <v>9.3977177863608201</v>
      </c>
      <c r="N2452" s="115">
        <v>1.3814949855727301</v>
      </c>
      <c r="O2452" s="115">
        <v>1.10923200555692</v>
      </c>
      <c r="P2452" s="115">
        <v>0.16306070136917999</v>
      </c>
      <c r="Q2452" s="115">
        <v>445.90717078696002</v>
      </c>
      <c r="R2452" s="115">
        <v>1210</v>
      </c>
      <c r="S2452" s="115" t="s">
        <v>353</v>
      </c>
      <c r="T2452" s="115">
        <v>1210</v>
      </c>
      <c r="U2452" s="115" t="s">
        <v>352</v>
      </c>
      <c r="V2452" s="115" t="s">
        <v>350</v>
      </c>
      <c r="Z2452" s="115">
        <v>0</v>
      </c>
      <c r="AA2452" s="115">
        <v>1</v>
      </c>
      <c r="AB2452" s="115">
        <v>1.10923200555692</v>
      </c>
      <c r="AC2452" s="115">
        <v>0.16306070136917999</v>
      </c>
      <c r="AD2452" s="115">
        <v>445.90717078696002</v>
      </c>
      <c r="AF2452" s="115">
        <v>-1</v>
      </c>
      <c r="AG2452" s="115">
        <v>-1</v>
      </c>
      <c r="AH2452" s="115">
        <v>-1</v>
      </c>
      <c r="AI2452" s="115">
        <v>-1</v>
      </c>
      <c r="AJ2452" s="115">
        <v>0</v>
      </c>
      <c r="AM2452" s="115" t="s">
        <v>348</v>
      </c>
      <c r="AN2452" s="115">
        <v>-1</v>
      </c>
      <c r="AQ2452" s="115">
        <v>610</v>
      </c>
      <c r="AR2452" s="115" t="s">
        <v>251</v>
      </c>
      <c r="AS2452" s="115" t="s">
        <v>363</v>
      </c>
      <c r="AT2452" s="115" t="s">
        <v>296</v>
      </c>
      <c r="AV2452" s="115">
        <v>93.822343540598993</v>
      </c>
      <c r="AW2452" s="115">
        <v>0.3616440963</v>
      </c>
    </row>
    <row r="2453" spans="1:49" x14ac:dyDescent="0.25">
      <c r="A2453" s="117">
        <v>230000</v>
      </c>
      <c r="B2453" s="117">
        <v>920000</v>
      </c>
      <c r="C2453" s="117">
        <v>920000</v>
      </c>
      <c r="D2453" s="115" t="s">
        <v>342</v>
      </c>
      <c r="E2453" s="115" t="s">
        <v>13</v>
      </c>
      <c r="F2453" s="115" t="s">
        <v>343</v>
      </c>
      <c r="G2453" s="115" t="s">
        <v>344</v>
      </c>
      <c r="H2453" s="115">
        <v>0.56000000000000005</v>
      </c>
      <c r="I2453" s="115">
        <v>0.48</v>
      </c>
      <c r="J2453" s="115" t="s">
        <v>350</v>
      </c>
      <c r="K2453" s="115">
        <v>1.5025449530009999E-2</v>
      </c>
      <c r="L2453" s="115">
        <v>3777.8478523674498</v>
      </c>
      <c r="M2453" s="115">
        <v>9.3977177863608201</v>
      </c>
      <c r="N2453" s="115">
        <v>1.3814949855727301</v>
      </c>
      <c r="O2453" s="115">
        <v>0.14120493429629999</v>
      </c>
      <c r="P2453" s="115">
        <v>2.0757583181689999E-2</v>
      </c>
      <c r="Q2453" s="115">
        <v>56.763862237830203</v>
      </c>
      <c r="R2453" s="115">
        <v>1210</v>
      </c>
      <c r="S2453" s="115" t="s">
        <v>353</v>
      </c>
      <c r="T2453" s="115">
        <v>1210</v>
      </c>
      <c r="U2453" s="115" t="s">
        <v>352</v>
      </c>
      <c r="V2453" s="115" t="s">
        <v>350</v>
      </c>
      <c r="Z2453" s="115">
        <v>0</v>
      </c>
      <c r="AA2453" s="115">
        <v>1</v>
      </c>
      <c r="AB2453" s="115">
        <v>0.14120493429629999</v>
      </c>
      <c r="AC2453" s="115">
        <v>2.0757583181689999E-2</v>
      </c>
      <c r="AD2453" s="115">
        <v>56.763862237829102</v>
      </c>
      <c r="AF2453" s="115">
        <v>-1</v>
      </c>
      <c r="AG2453" s="115">
        <v>-1</v>
      </c>
      <c r="AH2453" s="115">
        <v>-1</v>
      </c>
      <c r="AI2453" s="115">
        <v>-1</v>
      </c>
      <c r="AJ2453" s="115">
        <v>0</v>
      </c>
      <c r="AM2453" s="115" t="s">
        <v>348</v>
      </c>
      <c r="AN2453" s="115">
        <v>-1</v>
      </c>
      <c r="AQ2453" s="115">
        <v>610</v>
      </c>
      <c r="AR2453" s="115" t="s">
        <v>251</v>
      </c>
      <c r="AS2453" s="115" t="s">
        <v>363</v>
      </c>
      <c r="AT2453" s="115" t="s">
        <v>296</v>
      </c>
      <c r="AV2453" s="115">
        <v>62.183301578899403</v>
      </c>
      <c r="AW2453" s="115">
        <v>4.6037195699999998E-2</v>
      </c>
    </row>
    <row r="2454" spans="1:49" x14ac:dyDescent="0.25">
      <c r="A2454" s="117">
        <v>230000</v>
      </c>
      <c r="B2454" s="117">
        <v>920000</v>
      </c>
      <c r="C2454" s="117">
        <v>920000</v>
      </c>
      <c r="D2454" s="115" t="s">
        <v>342</v>
      </c>
      <c r="E2454" s="115" t="s">
        <v>13</v>
      </c>
      <c r="F2454" s="115" t="s">
        <v>343</v>
      </c>
      <c r="G2454" s="115" t="s">
        <v>344</v>
      </c>
      <c r="H2454" s="115">
        <v>0.56000000000000005</v>
      </c>
      <c r="I2454" s="115">
        <v>0.48</v>
      </c>
      <c r="J2454" s="115" t="s">
        <v>350</v>
      </c>
      <c r="K2454" s="115">
        <v>7.7396065115099997E-3</v>
      </c>
      <c r="L2454" s="115">
        <v>3777.8478523674498</v>
      </c>
      <c r="M2454" s="115">
        <v>9.3977177863608201</v>
      </c>
      <c r="N2454" s="115">
        <v>1.3814949855727301</v>
      </c>
      <c r="O2454" s="115">
        <v>7.2734637772720004E-2</v>
      </c>
      <c r="P2454" s="115">
        <v>1.069222758596E-2</v>
      </c>
      <c r="Q2454" s="115">
        <v>29.239055837707401</v>
      </c>
      <c r="R2454" s="115">
        <v>1210</v>
      </c>
      <c r="S2454" s="115" t="s">
        <v>353</v>
      </c>
      <c r="T2454" s="115">
        <v>1210</v>
      </c>
      <c r="U2454" s="115" t="s">
        <v>352</v>
      </c>
      <c r="V2454" s="115" t="s">
        <v>350</v>
      </c>
      <c r="Z2454" s="115">
        <v>0</v>
      </c>
      <c r="AA2454" s="115">
        <v>1</v>
      </c>
      <c r="AB2454" s="115">
        <v>7.2734637772720004E-2</v>
      </c>
      <c r="AC2454" s="115">
        <v>1.069222758596E-2</v>
      </c>
      <c r="AD2454" s="115">
        <v>29.2390558377083</v>
      </c>
      <c r="AF2454" s="115">
        <v>-1</v>
      </c>
      <c r="AG2454" s="115">
        <v>-1</v>
      </c>
      <c r="AH2454" s="115">
        <v>-1</v>
      </c>
      <c r="AI2454" s="115">
        <v>-1</v>
      </c>
      <c r="AJ2454" s="115">
        <v>0</v>
      </c>
      <c r="AM2454" s="115" t="s">
        <v>348</v>
      </c>
      <c r="AN2454" s="115">
        <v>-1</v>
      </c>
      <c r="AQ2454" s="115">
        <v>610</v>
      </c>
      <c r="AR2454" s="115" t="s">
        <v>251</v>
      </c>
      <c r="AS2454" s="115" t="s">
        <v>363</v>
      </c>
      <c r="AT2454" s="115" t="s">
        <v>296</v>
      </c>
      <c r="AV2454" s="115">
        <v>45.008279960185199</v>
      </c>
      <c r="AW2454" s="115">
        <v>2.3713751700000001E-2</v>
      </c>
    </row>
    <row r="2455" spans="1:49" x14ac:dyDescent="0.25">
      <c r="A2455" s="117">
        <v>230000</v>
      </c>
      <c r="B2455" s="117">
        <v>920000</v>
      </c>
      <c r="C2455" s="117">
        <v>920000</v>
      </c>
      <c r="D2455" s="115" t="s">
        <v>342</v>
      </c>
      <c r="E2455" s="115" t="s">
        <v>13</v>
      </c>
      <c r="F2455" s="115" t="s">
        <v>343</v>
      </c>
      <c r="G2455" s="115" t="s">
        <v>344</v>
      </c>
      <c r="H2455" s="115">
        <v>0.56000000000000005</v>
      </c>
      <c r="I2455" s="115">
        <v>0.48</v>
      </c>
      <c r="J2455" s="115" t="s">
        <v>350</v>
      </c>
      <c r="K2455" s="115">
        <v>0.18392121566576999</v>
      </c>
      <c r="L2455" s="115">
        <v>3785.7620286956098</v>
      </c>
      <c r="M2455" s="115">
        <v>9.4162301336330092</v>
      </c>
      <c r="N2455" s="115">
        <v>1.3841763600608199</v>
      </c>
      <c r="O2455" s="115">
        <v>1.7318444931664401</v>
      </c>
      <c r="P2455" s="115">
        <v>0.25457939883820002</v>
      </c>
      <c r="Q2455" s="115">
        <v>696.28195453900901</v>
      </c>
      <c r="R2455" s="115">
        <v>1200</v>
      </c>
      <c r="S2455" s="115" t="s">
        <v>351</v>
      </c>
      <c r="T2455" s="115">
        <v>1200</v>
      </c>
      <c r="U2455" s="115" t="s">
        <v>352</v>
      </c>
      <c r="V2455" s="115" t="s">
        <v>350</v>
      </c>
      <c r="Z2455" s="115">
        <v>0</v>
      </c>
      <c r="AA2455" s="115">
        <v>1</v>
      </c>
      <c r="AB2455" s="115">
        <v>1.7318444931664401</v>
      </c>
      <c r="AC2455" s="115">
        <v>0.25457939883820002</v>
      </c>
      <c r="AD2455" s="115">
        <v>696.28195453900901</v>
      </c>
      <c r="AF2455" s="115">
        <v>-1</v>
      </c>
      <c r="AG2455" s="115">
        <v>-1</v>
      </c>
      <c r="AH2455" s="115">
        <v>-1</v>
      </c>
      <c r="AI2455" s="115">
        <v>-1</v>
      </c>
      <c r="AJ2455" s="115">
        <v>0</v>
      </c>
      <c r="AM2455" s="115" t="s">
        <v>348</v>
      </c>
      <c r="AN2455" s="115">
        <v>-1</v>
      </c>
      <c r="AQ2455" s="115">
        <v>610</v>
      </c>
      <c r="AR2455" s="115" t="s">
        <v>251</v>
      </c>
      <c r="AS2455" s="115" t="s">
        <v>363</v>
      </c>
      <c r="AT2455" s="115" t="s">
        <v>296</v>
      </c>
      <c r="AV2455" s="115">
        <v>129.40747407809801</v>
      </c>
      <c r="AW2455" s="115">
        <v>0.56470555919999998</v>
      </c>
    </row>
    <row r="2456" spans="1:49" x14ac:dyDescent="0.25">
      <c r="A2456" s="117">
        <v>230000</v>
      </c>
      <c r="B2456" s="117">
        <v>920000</v>
      </c>
      <c r="C2456" s="117">
        <v>920000</v>
      </c>
      <c r="D2456" s="115" t="s">
        <v>342</v>
      </c>
      <c r="E2456" s="115" t="s">
        <v>13</v>
      </c>
      <c r="F2456" s="115" t="s">
        <v>343</v>
      </c>
      <c r="G2456" s="115" t="s">
        <v>344</v>
      </c>
      <c r="H2456" s="115">
        <v>0.56000000000000005</v>
      </c>
      <c r="I2456" s="115">
        <v>0.48</v>
      </c>
      <c r="J2456" s="115" t="s">
        <v>350</v>
      </c>
      <c r="K2456" s="115">
        <v>7.8090579375119998E-2</v>
      </c>
      <c r="L2456" s="115">
        <v>3785.7620286956098</v>
      </c>
      <c r="M2456" s="115">
        <v>9.4162301336330092</v>
      </c>
      <c r="N2456" s="115">
        <v>1.3841763600608199</v>
      </c>
      <c r="O2456" s="115">
        <v>0.73531886666487001</v>
      </c>
      <c r="P2456" s="115">
        <v>0.10809113391449</v>
      </c>
      <c r="Q2456" s="115">
        <v>295.63235019717399</v>
      </c>
      <c r="R2456" s="115">
        <v>1210</v>
      </c>
      <c r="S2456" s="115" t="s">
        <v>353</v>
      </c>
      <c r="T2456" s="115">
        <v>1210</v>
      </c>
      <c r="U2456" s="115" t="s">
        <v>352</v>
      </c>
      <c r="V2456" s="115" t="s">
        <v>350</v>
      </c>
      <c r="Z2456" s="115">
        <v>0</v>
      </c>
      <c r="AA2456" s="115">
        <v>1</v>
      </c>
      <c r="AB2456" s="115">
        <v>0.73531886666487001</v>
      </c>
      <c r="AC2456" s="115">
        <v>0.10809113391449</v>
      </c>
      <c r="AD2456" s="115">
        <v>295.63235019717399</v>
      </c>
      <c r="AF2456" s="115">
        <v>-1</v>
      </c>
      <c r="AG2456" s="115">
        <v>-1</v>
      </c>
      <c r="AH2456" s="115">
        <v>-1</v>
      </c>
      <c r="AI2456" s="115">
        <v>-1</v>
      </c>
      <c r="AJ2456" s="115">
        <v>0</v>
      </c>
      <c r="AM2456" s="115" t="s">
        <v>348</v>
      </c>
      <c r="AN2456" s="115">
        <v>-1</v>
      </c>
      <c r="AQ2456" s="115">
        <v>610</v>
      </c>
      <c r="AR2456" s="115" t="s">
        <v>251</v>
      </c>
      <c r="AS2456" s="115" t="s">
        <v>363</v>
      </c>
      <c r="AT2456" s="115" t="s">
        <v>296</v>
      </c>
      <c r="AV2456" s="115">
        <v>89.032011265377605</v>
      </c>
      <c r="AW2456" s="115">
        <v>0.2397667074</v>
      </c>
    </row>
    <row r="2457" spans="1:49" x14ac:dyDescent="0.25">
      <c r="A2457" s="117">
        <v>230000</v>
      </c>
      <c r="B2457" s="117">
        <v>920000</v>
      </c>
      <c r="C2457" s="117">
        <v>920000</v>
      </c>
      <c r="D2457" s="115" t="s">
        <v>342</v>
      </c>
      <c r="E2457" s="115" t="s">
        <v>13</v>
      </c>
      <c r="F2457" s="115" t="s">
        <v>343</v>
      </c>
      <c r="G2457" s="115" t="s">
        <v>344</v>
      </c>
      <c r="H2457" s="115">
        <v>0.56000000000000005</v>
      </c>
      <c r="I2457" s="115">
        <v>0.48</v>
      </c>
      <c r="J2457" s="115" t="s">
        <v>350</v>
      </c>
      <c r="K2457" s="115">
        <v>0.31325648230008002</v>
      </c>
      <c r="L2457" s="115">
        <v>3785.7620286956098</v>
      </c>
      <c r="M2457" s="115">
        <v>9.4162301336330092</v>
      </c>
      <c r="N2457" s="115">
        <v>1.3841763600608199</v>
      </c>
      <c r="O2457" s="115">
        <v>2.94969512818991</v>
      </c>
      <c r="P2457" s="115">
        <v>0.43360221743557997</v>
      </c>
      <c r="Q2457" s="115">
        <v>1185.9144959344101</v>
      </c>
      <c r="R2457" s="115">
        <v>1210</v>
      </c>
      <c r="S2457" s="115" t="s">
        <v>353</v>
      </c>
      <c r="T2457" s="115">
        <v>1210</v>
      </c>
      <c r="U2457" s="115" t="s">
        <v>352</v>
      </c>
      <c r="V2457" s="115" t="s">
        <v>350</v>
      </c>
      <c r="Z2457" s="115">
        <v>0</v>
      </c>
      <c r="AA2457" s="115">
        <v>1</v>
      </c>
      <c r="AB2457" s="115">
        <v>2.94969512818991</v>
      </c>
      <c r="AC2457" s="115">
        <v>0.43360221743557997</v>
      </c>
      <c r="AD2457" s="115">
        <v>1185.9144959344101</v>
      </c>
      <c r="AF2457" s="115">
        <v>-1</v>
      </c>
      <c r="AG2457" s="115">
        <v>-1</v>
      </c>
      <c r="AH2457" s="115">
        <v>-1</v>
      </c>
      <c r="AI2457" s="115">
        <v>-1</v>
      </c>
      <c r="AJ2457" s="115">
        <v>0</v>
      </c>
      <c r="AM2457" s="115" t="s">
        <v>348</v>
      </c>
      <c r="AN2457" s="115">
        <v>-1</v>
      </c>
      <c r="AQ2457" s="115">
        <v>610</v>
      </c>
      <c r="AR2457" s="115" t="s">
        <v>251</v>
      </c>
      <c r="AS2457" s="115" t="s">
        <v>363</v>
      </c>
      <c r="AT2457" s="115" t="s">
        <v>296</v>
      </c>
      <c r="AV2457" s="115">
        <v>142.47439462021899</v>
      </c>
      <c r="AW2457" s="115">
        <v>0.96181224330000004</v>
      </c>
    </row>
    <row r="2458" spans="1:49" x14ac:dyDescent="0.25">
      <c r="A2458" s="117">
        <v>230000</v>
      </c>
      <c r="B2458" s="117">
        <v>920000</v>
      </c>
      <c r="C2458" s="117">
        <v>920000</v>
      </c>
      <c r="D2458" s="115" t="s">
        <v>342</v>
      </c>
      <c r="E2458" s="115" t="s">
        <v>13</v>
      </c>
      <c r="F2458" s="115" t="s">
        <v>343</v>
      </c>
      <c r="G2458" s="115" t="s">
        <v>344</v>
      </c>
      <c r="H2458" s="115">
        <v>0.56000000000000005</v>
      </c>
      <c r="I2458" s="115">
        <v>0.48</v>
      </c>
      <c r="J2458" s="115" t="s">
        <v>350</v>
      </c>
      <c r="K2458" s="115">
        <v>4.0683221476429998E-2</v>
      </c>
      <c r="L2458" s="115">
        <v>3785.7620286956098</v>
      </c>
      <c r="M2458" s="115">
        <v>9.4162301336330092</v>
      </c>
      <c r="N2458" s="115">
        <v>1.3841763600608199</v>
      </c>
      <c r="O2458" s="115">
        <v>0.38308257599966</v>
      </c>
      <c r="P2458" s="115">
        <v>5.6312753418790003E-2</v>
      </c>
      <c r="Q2458" s="115">
        <v>154.01699507049699</v>
      </c>
      <c r="R2458" s="115">
        <v>1210</v>
      </c>
      <c r="S2458" s="115" t="s">
        <v>353</v>
      </c>
      <c r="T2458" s="115">
        <v>1210</v>
      </c>
      <c r="U2458" s="115" t="s">
        <v>352</v>
      </c>
      <c r="V2458" s="115" t="s">
        <v>350</v>
      </c>
      <c r="Z2458" s="115">
        <v>0</v>
      </c>
      <c r="AA2458" s="115">
        <v>1</v>
      </c>
      <c r="AB2458" s="115">
        <v>0.38308257599966</v>
      </c>
      <c r="AC2458" s="115">
        <v>5.6312753418790003E-2</v>
      </c>
      <c r="AD2458" s="115">
        <v>154.01699507049801</v>
      </c>
      <c r="AF2458" s="115">
        <v>-1</v>
      </c>
      <c r="AG2458" s="115">
        <v>-1</v>
      </c>
      <c r="AH2458" s="115">
        <v>-1</v>
      </c>
      <c r="AI2458" s="115">
        <v>-1</v>
      </c>
      <c r="AJ2458" s="115">
        <v>0</v>
      </c>
      <c r="AM2458" s="115" t="s">
        <v>348</v>
      </c>
      <c r="AN2458" s="115">
        <v>-1</v>
      </c>
      <c r="AQ2458" s="115">
        <v>610</v>
      </c>
      <c r="AR2458" s="115" t="s">
        <v>251</v>
      </c>
      <c r="AS2458" s="115" t="s">
        <v>363</v>
      </c>
      <c r="AT2458" s="115" t="s">
        <v>296</v>
      </c>
      <c r="AV2458" s="115">
        <v>78.072884507209395</v>
      </c>
      <c r="AW2458" s="115">
        <v>0.1249124048</v>
      </c>
    </row>
    <row r="2459" spans="1:49" x14ac:dyDescent="0.25">
      <c r="A2459" s="117">
        <v>230000</v>
      </c>
      <c r="B2459" s="117">
        <v>920000</v>
      </c>
      <c r="C2459" s="117">
        <v>920000</v>
      </c>
      <c r="D2459" s="115" t="s">
        <v>342</v>
      </c>
      <c r="E2459" s="115" t="s">
        <v>13</v>
      </c>
      <c r="F2459" s="115" t="s">
        <v>343</v>
      </c>
      <c r="G2459" s="115" t="s">
        <v>344</v>
      </c>
      <c r="H2459" s="115">
        <v>0.56000000000000005</v>
      </c>
      <c r="I2459" s="115">
        <v>0.48</v>
      </c>
      <c r="J2459" s="115" t="s">
        <v>350</v>
      </c>
      <c r="K2459" s="115">
        <v>9.7338471924000001E-4</v>
      </c>
      <c r="L2459" s="115">
        <v>3785.7620286956098</v>
      </c>
      <c r="M2459" s="115">
        <v>9.4162301336330092</v>
      </c>
      <c r="N2459" s="115">
        <v>1.3841763600608199</v>
      </c>
      <c r="O2459" s="115">
        <v>9.1656145249599998E-3</v>
      </c>
      <c r="P2459" s="115">
        <v>1.3473361176200001E-3</v>
      </c>
      <c r="Q2459" s="115">
        <v>3.6850029094264798</v>
      </c>
      <c r="R2459" s="115">
        <v>1210</v>
      </c>
      <c r="S2459" s="115" t="s">
        <v>353</v>
      </c>
      <c r="T2459" s="115">
        <v>1210</v>
      </c>
      <c r="U2459" s="115" t="s">
        <v>352</v>
      </c>
      <c r="V2459" s="115" t="s">
        <v>350</v>
      </c>
      <c r="Z2459" s="115">
        <v>0</v>
      </c>
      <c r="AA2459" s="115">
        <v>1</v>
      </c>
      <c r="AB2459" s="115">
        <v>9.1656145249599998E-3</v>
      </c>
      <c r="AC2459" s="115">
        <v>1.3473361176200001E-3</v>
      </c>
      <c r="AD2459" s="115">
        <v>3.6850029094268302</v>
      </c>
      <c r="AF2459" s="115">
        <v>-1</v>
      </c>
      <c r="AG2459" s="115">
        <v>-1</v>
      </c>
      <c r="AH2459" s="115">
        <v>-1</v>
      </c>
      <c r="AI2459" s="115">
        <v>-1</v>
      </c>
      <c r="AJ2459" s="115">
        <v>0</v>
      </c>
      <c r="AM2459" s="115" t="s">
        <v>348</v>
      </c>
      <c r="AN2459" s="115">
        <v>-1</v>
      </c>
      <c r="AQ2459" s="115">
        <v>610</v>
      </c>
      <c r="AR2459" s="115" t="s">
        <v>251</v>
      </c>
      <c r="AS2459" s="115" t="s">
        <v>363</v>
      </c>
      <c r="AT2459" s="115" t="s">
        <v>296</v>
      </c>
      <c r="AV2459" s="115">
        <v>31.551884015800599</v>
      </c>
      <c r="AW2459" s="115">
        <v>2.9886479E-3</v>
      </c>
    </row>
    <row r="2460" spans="1:49" x14ac:dyDescent="0.25">
      <c r="A2460" s="117">
        <v>230000</v>
      </c>
      <c r="B2460" s="117">
        <v>920000</v>
      </c>
      <c r="C2460" s="117">
        <v>920000</v>
      </c>
      <c r="D2460" s="115" t="s">
        <v>342</v>
      </c>
      <c r="E2460" s="115" t="s">
        <v>13</v>
      </c>
      <c r="F2460" s="115" t="s">
        <v>343</v>
      </c>
      <c r="G2460" s="115" t="s">
        <v>344</v>
      </c>
      <c r="H2460" s="115">
        <v>0.56000000000000005</v>
      </c>
      <c r="I2460" s="115">
        <v>0.48</v>
      </c>
      <c r="J2460" s="115" t="s">
        <v>350</v>
      </c>
      <c r="K2460" s="115">
        <v>8.3857020029999996E-4</v>
      </c>
      <c r="L2460" s="115">
        <v>3785.7620286956098</v>
      </c>
      <c r="M2460" s="115">
        <v>9.4162301336330092</v>
      </c>
      <c r="N2460" s="115">
        <v>1.3841763600608199</v>
      </c>
      <c r="O2460" s="115">
        <v>7.8961699892400004E-3</v>
      </c>
      <c r="P2460" s="115">
        <v>1.1607290474999999E-3</v>
      </c>
      <c r="Q2460" s="115">
        <v>3.1746272226952001</v>
      </c>
      <c r="R2460" s="115">
        <v>1210</v>
      </c>
      <c r="S2460" s="115" t="s">
        <v>353</v>
      </c>
      <c r="T2460" s="115">
        <v>1210</v>
      </c>
      <c r="U2460" s="115" t="s">
        <v>352</v>
      </c>
      <c r="V2460" s="115" t="s">
        <v>350</v>
      </c>
      <c r="Z2460" s="115">
        <v>0</v>
      </c>
      <c r="AA2460" s="115">
        <v>1</v>
      </c>
      <c r="AB2460" s="115">
        <v>7.8961699892400004E-3</v>
      </c>
      <c r="AC2460" s="115">
        <v>1.1607290474999999E-3</v>
      </c>
      <c r="AD2460" s="115">
        <v>3.1746272226968699</v>
      </c>
      <c r="AF2460" s="115">
        <v>-1</v>
      </c>
      <c r="AG2460" s="115">
        <v>-1</v>
      </c>
      <c r="AH2460" s="115">
        <v>-1</v>
      </c>
      <c r="AI2460" s="115">
        <v>-1</v>
      </c>
      <c r="AJ2460" s="115">
        <v>0</v>
      </c>
      <c r="AM2460" s="115" t="s">
        <v>348</v>
      </c>
      <c r="AN2460" s="115">
        <v>-1</v>
      </c>
      <c r="AQ2460" s="115">
        <v>610</v>
      </c>
      <c r="AR2460" s="115" t="s">
        <v>251</v>
      </c>
      <c r="AS2460" s="115" t="s">
        <v>363</v>
      </c>
      <c r="AT2460" s="115" t="s">
        <v>296</v>
      </c>
      <c r="AV2460" s="115">
        <v>12.4998174665365</v>
      </c>
      <c r="AW2460" s="115">
        <v>2.5747179000000001E-3</v>
      </c>
    </row>
    <row r="2461" spans="1:49" x14ac:dyDescent="0.25">
      <c r="A2461" s="117">
        <v>230000</v>
      </c>
      <c r="B2461" s="117">
        <v>920000</v>
      </c>
      <c r="C2461" s="117">
        <v>920000</v>
      </c>
      <c r="D2461" s="115" t="s">
        <v>342</v>
      </c>
      <c r="E2461" s="115" t="s">
        <v>13</v>
      </c>
      <c r="F2461" s="115" t="s">
        <v>343</v>
      </c>
      <c r="G2461" s="115" t="s">
        <v>344</v>
      </c>
      <c r="H2461" s="115">
        <v>0.56000000000000005</v>
      </c>
      <c r="I2461" s="115">
        <v>0.48</v>
      </c>
      <c r="J2461" s="115" t="s">
        <v>350</v>
      </c>
      <c r="K2461" s="115">
        <v>0.23296919257942</v>
      </c>
      <c r="L2461" s="115">
        <v>3794.5646113429998</v>
      </c>
      <c r="M2461" s="115">
        <v>9.4368201478592102</v>
      </c>
      <c r="N2461" s="115">
        <v>1.38715865315864</v>
      </c>
      <c r="O2461" s="115">
        <v>2.1984883703639602</v>
      </c>
      <c r="P2461" s="115">
        <v>0.32316523140592002</v>
      </c>
      <c r="Q2461" s="115">
        <v>884.01665369502098</v>
      </c>
      <c r="R2461" s="115">
        <v>1200</v>
      </c>
      <c r="S2461" s="115" t="s">
        <v>351</v>
      </c>
      <c r="T2461" s="115">
        <v>1200</v>
      </c>
      <c r="U2461" s="115" t="s">
        <v>352</v>
      </c>
      <c r="V2461" s="115" t="s">
        <v>350</v>
      </c>
      <c r="Z2461" s="115">
        <v>0</v>
      </c>
      <c r="AA2461" s="115">
        <v>1</v>
      </c>
      <c r="AB2461" s="115">
        <v>2.1984883703639602</v>
      </c>
      <c r="AC2461" s="115">
        <v>0.32316523140592002</v>
      </c>
      <c r="AD2461" s="115">
        <v>884.01665369502098</v>
      </c>
      <c r="AF2461" s="115">
        <v>-1</v>
      </c>
      <c r="AG2461" s="115">
        <v>-1</v>
      </c>
      <c r="AH2461" s="115">
        <v>-1</v>
      </c>
      <c r="AI2461" s="115">
        <v>-1</v>
      </c>
      <c r="AJ2461" s="115">
        <v>0</v>
      </c>
      <c r="AM2461" s="115" t="s">
        <v>348</v>
      </c>
      <c r="AN2461" s="115">
        <v>-1</v>
      </c>
      <c r="AQ2461" s="115">
        <v>610</v>
      </c>
      <c r="AR2461" s="115" t="s">
        <v>251</v>
      </c>
      <c r="AS2461" s="115" t="s">
        <v>363</v>
      </c>
      <c r="AT2461" s="115" t="s">
        <v>296</v>
      </c>
      <c r="AV2461" s="115">
        <v>178.758566671849</v>
      </c>
      <c r="AW2461" s="115">
        <v>0.71696403379999996</v>
      </c>
    </row>
    <row r="2462" spans="1:49" x14ac:dyDescent="0.25">
      <c r="A2462" s="117">
        <v>230000</v>
      </c>
      <c r="B2462" s="117">
        <v>920000</v>
      </c>
      <c r="C2462" s="117">
        <v>920000</v>
      </c>
      <c r="D2462" s="115" t="s">
        <v>342</v>
      </c>
      <c r="E2462" s="115" t="s">
        <v>13</v>
      </c>
      <c r="F2462" s="115" t="s">
        <v>343</v>
      </c>
      <c r="G2462" s="115" t="s">
        <v>344</v>
      </c>
      <c r="H2462" s="115">
        <v>0.56000000000000005</v>
      </c>
      <c r="I2462" s="115">
        <v>0.48</v>
      </c>
      <c r="J2462" s="115" t="s">
        <v>350</v>
      </c>
      <c r="K2462" s="115">
        <v>4.4608005168169998E-2</v>
      </c>
      <c r="L2462" s="115">
        <v>3794.5646113429998</v>
      </c>
      <c r="M2462" s="115">
        <v>9.4368201478592102</v>
      </c>
      <c r="N2462" s="115">
        <v>1.38715865315864</v>
      </c>
      <c r="O2462" s="115">
        <v>0.42095772192685998</v>
      </c>
      <c r="P2462" s="115">
        <v>6.1878380369180003E-2</v>
      </c>
      <c r="Q2462" s="115">
        <v>169.26795779376999</v>
      </c>
      <c r="R2462" s="115">
        <v>1210</v>
      </c>
      <c r="S2462" s="115" t="s">
        <v>353</v>
      </c>
      <c r="T2462" s="115">
        <v>1210</v>
      </c>
      <c r="U2462" s="115" t="s">
        <v>352</v>
      </c>
      <c r="V2462" s="115" t="s">
        <v>350</v>
      </c>
      <c r="Z2462" s="115">
        <v>0</v>
      </c>
      <c r="AA2462" s="115">
        <v>1</v>
      </c>
      <c r="AB2462" s="115">
        <v>0.42095772192685998</v>
      </c>
      <c r="AC2462" s="115">
        <v>6.1878380369180003E-2</v>
      </c>
      <c r="AD2462" s="115">
        <v>169.26795779376999</v>
      </c>
      <c r="AF2462" s="115">
        <v>-1</v>
      </c>
      <c r="AG2462" s="115">
        <v>-1</v>
      </c>
      <c r="AH2462" s="115">
        <v>-1</v>
      </c>
      <c r="AI2462" s="115">
        <v>-1</v>
      </c>
      <c r="AJ2462" s="115">
        <v>0</v>
      </c>
      <c r="AM2462" s="115" t="s">
        <v>348</v>
      </c>
      <c r="AN2462" s="115">
        <v>-1</v>
      </c>
      <c r="AQ2462" s="115">
        <v>610</v>
      </c>
      <c r="AR2462" s="115" t="s">
        <v>251</v>
      </c>
      <c r="AS2462" s="115" t="s">
        <v>363</v>
      </c>
      <c r="AT2462" s="115" t="s">
        <v>296</v>
      </c>
      <c r="AV2462" s="115">
        <v>67.502970536386698</v>
      </c>
      <c r="AW2462" s="115">
        <v>0.13728139319999999</v>
      </c>
    </row>
    <row r="2463" spans="1:49" x14ac:dyDescent="0.25">
      <c r="A2463" s="117">
        <v>230000</v>
      </c>
      <c r="B2463" s="117">
        <v>920000</v>
      </c>
      <c r="C2463" s="117">
        <v>920000</v>
      </c>
      <c r="D2463" s="115" t="s">
        <v>342</v>
      </c>
      <c r="E2463" s="115" t="s">
        <v>13</v>
      </c>
      <c r="F2463" s="115" t="s">
        <v>343</v>
      </c>
      <c r="G2463" s="115" t="s">
        <v>344</v>
      </c>
      <c r="H2463" s="115">
        <v>0.56000000000000005</v>
      </c>
      <c r="I2463" s="115">
        <v>0.48</v>
      </c>
      <c r="J2463" s="115" t="s">
        <v>350</v>
      </c>
      <c r="K2463" s="115">
        <v>4.9296373168840002E-2</v>
      </c>
      <c r="L2463" s="115">
        <v>3794.5646113429998</v>
      </c>
      <c r="M2463" s="115">
        <v>9.4368201478592102</v>
      </c>
      <c r="N2463" s="115">
        <v>1.38715865315864</v>
      </c>
      <c r="O2463" s="115">
        <v>0.46520100753610999</v>
      </c>
      <c r="P2463" s="115">
        <v>6.8381890610490006E-2</v>
      </c>
      <c r="Q2463" s="115">
        <v>187.058273094046</v>
      </c>
      <c r="R2463" s="115">
        <v>1210</v>
      </c>
      <c r="S2463" s="115" t="s">
        <v>353</v>
      </c>
      <c r="T2463" s="115">
        <v>1210</v>
      </c>
      <c r="U2463" s="115" t="s">
        <v>352</v>
      </c>
      <c r="V2463" s="115" t="s">
        <v>350</v>
      </c>
      <c r="Z2463" s="115">
        <v>0</v>
      </c>
      <c r="AA2463" s="115">
        <v>1</v>
      </c>
      <c r="AB2463" s="115">
        <v>0.46520100753610999</v>
      </c>
      <c r="AC2463" s="115">
        <v>6.8381890610490006E-2</v>
      </c>
      <c r="AD2463" s="115">
        <v>187.05827309404401</v>
      </c>
      <c r="AF2463" s="115">
        <v>-1</v>
      </c>
      <c r="AG2463" s="115">
        <v>-1</v>
      </c>
      <c r="AH2463" s="115">
        <v>-1</v>
      </c>
      <c r="AI2463" s="115">
        <v>-1</v>
      </c>
      <c r="AJ2463" s="115">
        <v>0</v>
      </c>
      <c r="AM2463" s="115" t="s">
        <v>348</v>
      </c>
      <c r="AN2463" s="115">
        <v>-1</v>
      </c>
      <c r="AQ2463" s="115">
        <v>610</v>
      </c>
      <c r="AR2463" s="115" t="s">
        <v>251</v>
      </c>
      <c r="AS2463" s="115" t="s">
        <v>363</v>
      </c>
      <c r="AT2463" s="115" t="s">
        <v>296</v>
      </c>
      <c r="AV2463" s="115">
        <v>71.649428455423006</v>
      </c>
      <c r="AW2463" s="115">
        <v>0.1517098727</v>
      </c>
    </row>
    <row r="2464" spans="1:49" x14ac:dyDescent="0.25">
      <c r="A2464" s="117">
        <v>230000</v>
      </c>
      <c r="B2464" s="117">
        <v>920000</v>
      </c>
      <c r="C2464" s="117">
        <v>920000</v>
      </c>
      <c r="D2464" s="115" t="s">
        <v>342</v>
      </c>
      <c r="E2464" s="115" t="s">
        <v>13</v>
      </c>
      <c r="F2464" s="115" t="s">
        <v>343</v>
      </c>
      <c r="G2464" s="115" t="s">
        <v>344</v>
      </c>
      <c r="H2464" s="115">
        <v>0.56000000000000005</v>
      </c>
      <c r="I2464" s="115">
        <v>0.48</v>
      </c>
      <c r="J2464" s="115" t="s">
        <v>350</v>
      </c>
      <c r="K2464" s="115">
        <v>0.2512843211136</v>
      </c>
      <c r="L2464" s="115">
        <v>3794.5646113429998</v>
      </c>
      <c r="M2464" s="115">
        <v>9.4368201478592102</v>
      </c>
      <c r="N2464" s="115">
        <v>1.38715865315864</v>
      </c>
      <c r="O2464" s="115">
        <v>2.3713249443259601</v>
      </c>
      <c r="P2464" s="115">
        <v>0.34857122043582001</v>
      </c>
      <c r="Q2464" s="115">
        <v>953.51459228302701</v>
      </c>
      <c r="R2464" s="115">
        <v>1210</v>
      </c>
      <c r="S2464" s="115" t="s">
        <v>353</v>
      </c>
      <c r="T2464" s="115">
        <v>1210</v>
      </c>
      <c r="U2464" s="115" t="s">
        <v>352</v>
      </c>
      <c r="V2464" s="115" t="s">
        <v>350</v>
      </c>
      <c r="Z2464" s="115">
        <v>0</v>
      </c>
      <c r="AA2464" s="115">
        <v>1</v>
      </c>
      <c r="AB2464" s="115">
        <v>2.3713249443259601</v>
      </c>
      <c r="AC2464" s="115">
        <v>0.34857122043582001</v>
      </c>
      <c r="AD2464" s="115">
        <v>953.51459228302701</v>
      </c>
      <c r="AF2464" s="115">
        <v>-1</v>
      </c>
      <c r="AG2464" s="115">
        <v>-1</v>
      </c>
      <c r="AH2464" s="115">
        <v>-1</v>
      </c>
      <c r="AI2464" s="115">
        <v>-1</v>
      </c>
      <c r="AJ2464" s="115">
        <v>0</v>
      </c>
      <c r="AM2464" s="115" t="s">
        <v>348</v>
      </c>
      <c r="AN2464" s="115">
        <v>-1</v>
      </c>
      <c r="AQ2464" s="115">
        <v>610</v>
      </c>
      <c r="AR2464" s="115" t="s">
        <v>251</v>
      </c>
      <c r="AS2464" s="115" t="s">
        <v>363</v>
      </c>
      <c r="AT2464" s="115" t="s">
        <v>296</v>
      </c>
      <c r="AV2464" s="115">
        <v>125.941252745282</v>
      </c>
      <c r="AW2464" s="115">
        <v>0.77332894750000003</v>
      </c>
    </row>
    <row r="2465" spans="1:49" x14ac:dyDescent="0.25">
      <c r="A2465" s="117">
        <v>230000</v>
      </c>
      <c r="B2465" s="117">
        <v>920000</v>
      </c>
      <c r="C2465" s="117">
        <v>920000</v>
      </c>
      <c r="D2465" s="115" t="s">
        <v>342</v>
      </c>
      <c r="E2465" s="115" t="s">
        <v>13</v>
      </c>
      <c r="F2465" s="115" t="s">
        <v>343</v>
      </c>
      <c r="G2465" s="115" t="s">
        <v>344</v>
      </c>
      <c r="H2465" s="115">
        <v>0.56000000000000005</v>
      </c>
      <c r="I2465" s="115">
        <v>0.48</v>
      </c>
      <c r="J2465" s="115" t="s">
        <v>350</v>
      </c>
      <c r="K2465" s="115">
        <v>3.155693932591E-2</v>
      </c>
      <c r="L2465" s="115">
        <v>3794.5646113429998</v>
      </c>
      <c r="M2465" s="115">
        <v>9.4368201478592102</v>
      </c>
      <c r="N2465" s="115">
        <v>1.38715865315864</v>
      </c>
      <c r="O2465" s="115">
        <v>0.29779716083556002</v>
      </c>
      <c r="P2465" s="115">
        <v>4.3774481453140002E-2</v>
      </c>
      <c r="Q2465" s="115">
        <v>119.744845208415</v>
      </c>
      <c r="R2465" s="115">
        <v>1210</v>
      </c>
      <c r="S2465" s="115" t="s">
        <v>353</v>
      </c>
      <c r="T2465" s="115">
        <v>1210</v>
      </c>
      <c r="U2465" s="115" t="s">
        <v>352</v>
      </c>
      <c r="V2465" s="115" t="s">
        <v>350</v>
      </c>
      <c r="Z2465" s="115">
        <v>0</v>
      </c>
      <c r="AA2465" s="115">
        <v>1</v>
      </c>
      <c r="AB2465" s="115">
        <v>0.29779716083556002</v>
      </c>
      <c r="AC2465" s="115">
        <v>4.3774481453140002E-2</v>
      </c>
      <c r="AD2465" s="115">
        <v>119.74484520841401</v>
      </c>
      <c r="AF2465" s="115">
        <v>-1</v>
      </c>
      <c r="AG2465" s="115">
        <v>-1</v>
      </c>
      <c r="AH2465" s="115">
        <v>-1</v>
      </c>
      <c r="AI2465" s="115">
        <v>-1</v>
      </c>
      <c r="AJ2465" s="115">
        <v>0</v>
      </c>
      <c r="AM2465" s="115" t="s">
        <v>348</v>
      </c>
      <c r="AN2465" s="115">
        <v>-1</v>
      </c>
      <c r="AQ2465" s="115">
        <v>610</v>
      </c>
      <c r="AR2465" s="115" t="s">
        <v>251</v>
      </c>
      <c r="AS2465" s="115" t="s">
        <v>363</v>
      </c>
      <c r="AT2465" s="115" t="s">
        <v>296</v>
      </c>
      <c r="AV2465" s="115">
        <v>54.2933505776194</v>
      </c>
      <c r="AW2465" s="115">
        <v>9.7116662800000003E-2</v>
      </c>
    </row>
    <row r="2466" spans="1:49" x14ac:dyDescent="0.25">
      <c r="A2466" s="117">
        <v>230000</v>
      </c>
      <c r="B2466" s="117">
        <v>920000</v>
      </c>
      <c r="C2466" s="117">
        <v>920000</v>
      </c>
      <c r="D2466" s="115" t="s">
        <v>342</v>
      </c>
      <c r="E2466" s="115" t="s">
        <v>13</v>
      </c>
      <c r="F2466" s="115" t="s">
        <v>343</v>
      </c>
      <c r="G2466" s="115" t="s">
        <v>344</v>
      </c>
      <c r="H2466" s="115">
        <v>0.56000000000000005</v>
      </c>
      <c r="I2466" s="115">
        <v>0.48</v>
      </c>
      <c r="J2466" s="115" t="s">
        <v>350</v>
      </c>
      <c r="K2466" s="115">
        <v>8.0486222889400005E-3</v>
      </c>
      <c r="L2466" s="115">
        <v>3794.5646113429998</v>
      </c>
      <c r="M2466" s="115">
        <v>9.4368201478592102</v>
      </c>
      <c r="N2466" s="115">
        <v>1.38715865315864</v>
      </c>
      <c r="O2466" s="115">
        <v>7.5953400978809996E-2</v>
      </c>
      <c r="P2466" s="115">
        <v>1.1164716054109999E-2</v>
      </c>
      <c r="Q2466" s="115">
        <v>30.541017307693402</v>
      </c>
      <c r="R2466" s="115">
        <v>1210</v>
      </c>
      <c r="S2466" s="115" t="s">
        <v>353</v>
      </c>
      <c r="T2466" s="115">
        <v>1210</v>
      </c>
      <c r="U2466" s="115" t="s">
        <v>352</v>
      </c>
      <c r="V2466" s="115" t="s">
        <v>350</v>
      </c>
      <c r="Z2466" s="115">
        <v>0</v>
      </c>
      <c r="AA2466" s="115">
        <v>1</v>
      </c>
      <c r="AB2466" s="115">
        <v>7.5953400978809996E-2</v>
      </c>
      <c r="AC2466" s="115">
        <v>1.1164716054109999E-2</v>
      </c>
      <c r="AD2466" s="115">
        <v>30.541017307694901</v>
      </c>
      <c r="AF2466" s="115">
        <v>-1</v>
      </c>
      <c r="AG2466" s="115">
        <v>-1</v>
      </c>
      <c r="AH2466" s="115">
        <v>-1</v>
      </c>
      <c r="AI2466" s="115">
        <v>-1</v>
      </c>
      <c r="AJ2466" s="115">
        <v>0</v>
      </c>
      <c r="AM2466" s="115" t="s">
        <v>348</v>
      </c>
      <c r="AN2466" s="115">
        <v>-1</v>
      </c>
      <c r="AQ2466" s="115">
        <v>610</v>
      </c>
      <c r="AR2466" s="115" t="s">
        <v>251</v>
      </c>
      <c r="AS2466" s="115" t="s">
        <v>363</v>
      </c>
      <c r="AT2466" s="115" t="s">
        <v>296</v>
      </c>
      <c r="AV2466" s="115">
        <v>28.502268704957199</v>
      </c>
      <c r="AW2466" s="115">
        <v>2.4769681500000001E-2</v>
      </c>
    </row>
    <row r="2467" spans="1:49" x14ac:dyDescent="0.25">
      <c r="A2467" s="117">
        <v>230000</v>
      </c>
      <c r="B2467" s="117">
        <v>920000</v>
      </c>
      <c r="C2467" s="117">
        <v>920000</v>
      </c>
      <c r="D2467" s="115" t="s">
        <v>342</v>
      </c>
      <c r="E2467" s="115" t="s">
        <v>13</v>
      </c>
      <c r="F2467" s="115" t="s">
        <v>343</v>
      </c>
      <c r="G2467" s="115" t="s">
        <v>344</v>
      </c>
      <c r="H2467" s="115">
        <v>0.56000000000000005</v>
      </c>
      <c r="I2467" s="115">
        <v>0.48</v>
      </c>
      <c r="J2467" s="115" t="s">
        <v>350</v>
      </c>
      <c r="K2467" s="115">
        <v>2.0974843008700001E-3</v>
      </c>
      <c r="L2467" s="115">
        <v>3773.3816020470699</v>
      </c>
      <c r="M2467" s="115">
        <v>9.4081320899026704</v>
      </c>
      <c r="N2467" s="115">
        <v>1.3837587811747001</v>
      </c>
      <c r="O2467" s="115">
        <v>1.97334093591E-2</v>
      </c>
      <c r="P2467" s="115">
        <v>2.9024123197E-3</v>
      </c>
      <c r="Q2467" s="115">
        <v>7.9146086714929602</v>
      </c>
      <c r="R2467" s="115">
        <v>1210</v>
      </c>
      <c r="S2467" s="115" t="s">
        <v>353</v>
      </c>
      <c r="T2467" s="115">
        <v>1210</v>
      </c>
      <c r="U2467" s="115" t="s">
        <v>352</v>
      </c>
      <c r="V2467" s="115" t="s">
        <v>350</v>
      </c>
      <c r="Z2467" s="115">
        <v>0</v>
      </c>
      <c r="AA2467" s="115">
        <v>1</v>
      </c>
      <c r="AB2467" s="115">
        <v>1.97334093591E-2</v>
      </c>
      <c r="AC2467" s="115">
        <v>2.9024123197E-3</v>
      </c>
      <c r="AD2467" s="115">
        <v>1392.60139970313</v>
      </c>
      <c r="AF2467" s="115">
        <v>-1</v>
      </c>
      <c r="AG2467" s="115">
        <v>-1</v>
      </c>
      <c r="AH2467" s="115">
        <v>-1</v>
      </c>
      <c r="AI2467" s="115">
        <v>-1</v>
      </c>
      <c r="AJ2467" s="115">
        <v>0</v>
      </c>
      <c r="AM2467" s="115" t="s">
        <v>348</v>
      </c>
      <c r="AN2467" s="115">
        <v>-1</v>
      </c>
      <c r="AQ2467" s="115">
        <v>610</v>
      </c>
      <c r="AR2467" s="115" t="s">
        <v>251</v>
      </c>
      <c r="AS2467" s="115" t="s">
        <v>363</v>
      </c>
      <c r="AT2467" s="115" t="s">
        <v>296</v>
      </c>
      <c r="AV2467" s="115">
        <v>14.130747898429499</v>
      </c>
      <c r="AW2467" s="115">
        <v>1.1294415245</v>
      </c>
    </row>
    <row r="2468" spans="1:49" x14ac:dyDescent="0.25">
      <c r="A2468" s="117">
        <v>230000</v>
      </c>
      <c r="B2468" s="117">
        <v>920000</v>
      </c>
      <c r="C2468" s="117">
        <v>920000</v>
      </c>
      <c r="D2468" s="115" t="s">
        <v>342</v>
      </c>
      <c r="E2468" s="115" t="s">
        <v>13</v>
      </c>
      <c r="F2468" s="115" t="s">
        <v>343</v>
      </c>
      <c r="G2468" s="115" t="s">
        <v>344</v>
      </c>
      <c r="H2468" s="115">
        <v>0.56000000000000005</v>
      </c>
      <c r="I2468" s="115">
        <v>0.48</v>
      </c>
      <c r="J2468" s="115" t="s">
        <v>350</v>
      </c>
      <c r="K2468" s="115">
        <v>5.8765597187749999E-2</v>
      </c>
      <c r="L2468" s="115">
        <v>3770.0825559112</v>
      </c>
      <c r="M2468" s="115">
        <v>9.3795516841285504</v>
      </c>
      <c r="N2468" s="115">
        <v>1.3788636894638799</v>
      </c>
      <c r="O2468" s="115">
        <v>0.55119495607119995</v>
      </c>
      <c r="P2468" s="115">
        <v>8.1029748151850003E-2</v>
      </c>
      <c r="Q2468" s="115">
        <v>221.551152845248</v>
      </c>
      <c r="R2468" s="115">
        <v>1200</v>
      </c>
      <c r="S2468" s="115" t="s">
        <v>351</v>
      </c>
      <c r="T2468" s="115">
        <v>1200</v>
      </c>
      <c r="U2468" s="115" t="s">
        <v>352</v>
      </c>
      <c r="V2468" s="115" t="s">
        <v>350</v>
      </c>
      <c r="Z2468" s="115">
        <v>0</v>
      </c>
      <c r="AA2468" s="115">
        <v>1</v>
      </c>
      <c r="AB2468" s="115">
        <v>0.55119495607119995</v>
      </c>
      <c r="AC2468" s="115">
        <v>8.1029748151850003E-2</v>
      </c>
      <c r="AD2468" s="115">
        <v>435.61699581834</v>
      </c>
      <c r="AF2468" s="115">
        <v>-1</v>
      </c>
      <c r="AG2468" s="115">
        <v>-1</v>
      </c>
      <c r="AH2468" s="115">
        <v>-1</v>
      </c>
      <c r="AI2468" s="115">
        <v>-1</v>
      </c>
      <c r="AJ2468" s="115">
        <v>0</v>
      </c>
      <c r="AM2468" s="115" t="s">
        <v>348</v>
      </c>
      <c r="AN2468" s="115">
        <v>-1</v>
      </c>
      <c r="AQ2468" s="115">
        <v>610</v>
      </c>
      <c r="AR2468" s="115" t="s">
        <v>251</v>
      </c>
      <c r="AS2468" s="115" t="s">
        <v>363</v>
      </c>
      <c r="AT2468" s="115" t="s">
        <v>296</v>
      </c>
      <c r="AV2468" s="115">
        <v>116.38309988688</v>
      </c>
      <c r="AW2468" s="115">
        <v>0.35329845570000001</v>
      </c>
    </row>
    <row r="2469" spans="1:49" x14ac:dyDescent="0.25">
      <c r="A2469" s="117">
        <v>230000</v>
      </c>
      <c r="B2469" s="117">
        <v>920000</v>
      </c>
      <c r="C2469" s="117">
        <v>920000</v>
      </c>
      <c r="D2469" s="115" t="s">
        <v>342</v>
      </c>
      <c r="E2469" s="115" t="s">
        <v>13</v>
      </c>
      <c r="F2469" s="115" t="s">
        <v>343</v>
      </c>
      <c r="G2469" s="115" t="s">
        <v>344</v>
      </c>
      <c r="H2469" s="115">
        <v>0.56000000000000005</v>
      </c>
      <c r="I2469" s="115">
        <v>0.48</v>
      </c>
      <c r="J2469" s="115" t="s">
        <v>350</v>
      </c>
      <c r="K2469" s="115">
        <v>0.18690050052168</v>
      </c>
      <c r="L2469" s="115">
        <v>3770.0825559112</v>
      </c>
      <c r="M2469" s="115">
        <v>9.3795516841285504</v>
      </c>
      <c r="N2469" s="115">
        <v>1.3788636894638799</v>
      </c>
      <c r="O2469" s="115">
        <v>1.7530429044326099</v>
      </c>
      <c r="P2469" s="115">
        <v>0.25771031371197001</v>
      </c>
      <c r="Q2469" s="115">
        <v>704.63031670786597</v>
      </c>
      <c r="R2469" s="115">
        <v>1210</v>
      </c>
      <c r="S2469" s="115" t="s">
        <v>353</v>
      </c>
      <c r="T2469" s="115">
        <v>1210</v>
      </c>
      <c r="U2469" s="115" t="s">
        <v>352</v>
      </c>
      <c r="V2469" s="115" t="s">
        <v>350</v>
      </c>
      <c r="Z2469" s="115">
        <v>0</v>
      </c>
      <c r="AA2469" s="115">
        <v>1</v>
      </c>
      <c r="AB2469" s="115">
        <v>1.7530429044326099</v>
      </c>
      <c r="AC2469" s="115">
        <v>0.25771031371197001</v>
      </c>
      <c r="AD2469" s="115">
        <v>704.63031670786597</v>
      </c>
      <c r="AF2469" s="115">
        <v>-1</v>
      </c>
      <c r="AG2469" s="115">
        <v>-1</v>
      </c>
      <c r="AH2469" s="115">
        <v>-1</v>
      </c>
      <c r="AI2469" s="115">
        <v>-1</v>
      </c>
      <c r="AJ2469" s="115">
        <v>0</v>
      </c>
      <c r="AM2469" s="115" t="s">
        <v>348</v>
      </c>
      <c r="AN2469" s="115">
        <v>-1</v>
      </c>
      <c r="AQ2469" s="115">
        <v>610</v>
      </c>
      <c r="AR2469" s="115" t="s">
        <v>251</v>
      </c>
      <c r="AS2469" s="115" t="s">
        <v>363</v>
      </c>
      <c r="AT2469" s="115" t="s">
        <v>296</v>
      </c>
      <c r="AV2469" s="115">
        <v>116.687630462276</v>
      </c>
      <c r="AW2469" s="115">
        <v>0.57147633149999999</v>
      </c>
    </row>
    <row r="2470" spans="1:49" x14ac:dyDescent="0.25">
      <c r="A2470" s="117">
        <v>230000</v>
      </c>
      <c r="B2470" s="117">
        <v>920000</v>
      </c>
      <c r="C2470" s="117">
        <v>920000</v>
      </c>
      <c r="D2470" s="115" t="s">
        <v>342</v>
      </c>
      <c r="E2470" s="115" t="s">
        <v>13</v>
      </c>
      <c r="F2470" s="115" t="s">
        <v>343</v>
      </c>
      <c r="G2470" s="115" t="s">
        <v>344</v>
      </c>
      <c r="H2470" s="115">
        <v>0.56000000000000005</v>
      </c>
      <c r="I2470" s="115">
        <v>0.48</v>
      </c>
      <c r="J2470" s="115" t="s">
        <v>350</v>
      </c>
      <c r="K2470" s="115">
        <v>0.29957839149471999</v>
      </c>
      <c r="L2470" s="115">
        <v>3770.0825559112</v>
      </c>
      <c r="M2470" s="115">
        <v>9.3795516841285504</v>
      </c>
      <c r="N2470" s="115">
        <v>1.3788636894638799</v>
      </c>
      <c r="O2470" s="115">
        <v>2.8099110064729</v>
      </c>
      <c r="P2470" s="115">
        <v>0.41307776618007003</v>
      </c>
      <c r="Q2470" s="115">
        <v>1129.4352679022099</v>
      </c>
      <c r="R2470" s="115">
        <v>1210</v>
      </c>
      <c r="S2470" s="115" t="s">
        <v>353</v>
      </c>
      <c r="T2470" s="115">
        <v>1210</v>
      </c>
      <c r="U2470" s="115" t="s">
        <v>352</v>
      </c>
      <c r="V2470" s="115" t="s">
        <v>350</v>
      </c>
      <c r="Z2470" s="115">
        <v>0</v>
      </c>
      <c r="AA2470" s="115">
        <v>1</v>
      </c>
      <c r="AB2470" s="115">
        <v>2.8099110064729</v>
      </c>
      <c r="AC2470" s="115">
        <v>0.41307776618007003</v>
      </c>
      <c r="AD2470" s="115">
        <v>1129.4352679022099</v>
      </c>
      <c r="AF2470" s="115">
        <v>-1</v>
      </c>
      <c r="AG2470" s="115">
        <v>-1</v>
      </c>
      <c r="AH2470" s="115">
        <v>-1</v>
      </c>
      <c r="AI2470" s="115">
        <v>-1</v>
      </c>
      <c r="AJ2470" s="115">
        <v>0</v>
      </c>
      <c r="AM2470" s="115" t="s">
        <v>348</v>
      </c>
      <c r="AN2470" s="115">
        <v>-1</v>
      </c>
      <c r="AQ2470" s="115">
        <v>610</v>
      </c>
      <c r="AR2470" s="115" t="s">
        <v>251</v>
      </c>
      <c r="AS2470" s="115" t="s">
        <v>363</v>
      </c>
      <c r="AT2470" s="115" t="s">
        <v>296</v>
      </c>
      <c r="AV2470" s="115">
        <v>140.570604133769</v>
      </c>
      <c r="AW2470" s="115">
        <v>0.91600589450000003</v>
      </c>
    </row>
    <row r="2471" spans="1:49" x14ac:dyDescent="0.25">
      <c r="A2471" s="117">
        <v>230000</v>
      </c>
      <c r="B2471" s="117">
        <v>920000</v>
      </c>
      <c r="C2471" s="117">
        <v>920000</v>
      </c>
      <c r="D2471" s="115" t="s">
        <v>342</v>
      </c>
      <c r="E2471" s="115" t="s">
        <v>13</v>
      </c>
      <c r="F2471" s="115" t="s">
        <v>343</v>
      </c>
      <c r="G2471" s="115" t="s">
        <v>344</v>
      </c>
      <c r="H2471" s="115">
        <v>0.56000000000000005</v>
      </c>
      <c r="I2471" s="115">
        <v>0.48</v>
      </c>
      <c r="J2471" s="115" t="s">
        <v>350</v>
      </c>
      <c r="K2471" s="115">
        <v>1.5738817018099999E-2</v>
      </c>
      <c r="L2471" s="115">
        <v>3770.0825559112</v>
      </c>
      <c r="M2471" s="115">
        <v>9.3795516841285504</v>
      </c>
      <c r="N2471" s="115">
        <v>1.3788636894638799</v>
      </c>
      <c r="O2471" s="115">
        <v>0.14762304766833001</v>
      </c>
      <c r="P2471" s="115">
        <v>2.1701683301370001E-2</v>
      </c>
      <c r="Q2471" s="115">
        <v>59.3366394906285</v>
      </c>
      <c r="R2471" s="115">
        <v>1210</v>
      </c>
      <c r="S2471" s="115" t="s">
        <v>353</v>
      </c>
      <c r="T2471" s="115">
        <v>1210</v>
      </c>
      <c r="U2471" s="115" t="s">
        <v>352</v>
      </c>
      <c r="V2471" s="115" t="s">
        <v>350</v>
      </c>
      <c r="Z2471" s="115">
        <v>0</v>
      </c>
      <c r="AA2471" s="115">
        <v>1</v>
      </c>
      <c r="AB2471" s="115">
        <v>0.14762304766833001</v>
      </c>
      <c r="AC2471" s="115">
        <v>2.1701683301370001E-2</v>
      </c>
      <c r="AD2471" s="115">
        <v>59.336639490627</v>
      </c>
      <c r="AF2471" s="115">
        <v>-1</v>
      </c>
      <c r="AG2471" s="115">
        <v>-1</v>
      </c>
      <c r="AH2471" s="115">
        <v>-1</v>
      </c>
      <c r="AI2471" s="115">
        <v>-1</v>
      </c>
      <c r="AJ2471" s="115">
        <v>0</v>
      </c>
      <c r="AM2471" s="115" t="s">
        <v>348</v>
      </c>
      <c r="AN2471" s="115">
        <v>-1</v>
      </c>
      <c r="AQ2471" s="115">
        <v>610</v>
      </c>
      <c r="AR2471" s="115" t="s">
        <v>251</v>
      </c>
      <c r="AS2471" s="115" t="s">
        <v>363</v>
      </c>
      <c r="AT2471" s="115" t="s">
        <v>296</v>
      </c>
      <c r="AV2471" s="115">
        <v>45.002889909379299</v>
      </c>
      <c r="AW2471" s="115">
        <v>4.81237952E-2</v>
      </c>
    </row>
    <row r="2472" spans="1:49" x14ac:dyDescent="0.25">
      <c r="A2472" s="117">
        <v>230000</v>
      </c>
      <c r="B2472" s="117">
        <v>920000</v>
      </c>
      <c r="C2472" s="117">
        <v>920000</v>
      </c>
      <c r="D2472" s="115" t="s">
        <v>342</v>
      </c>
      <c r="E2472" s="115" t="s">
        <v>13</v>
      </c>
      <c r="F2472" s="115" t="s">
        <v>343</v>
      </c>
      <c r="G2472" s="115" t="s">
        <v>344</v>
      </c>
      <c r="H2472" s="115">
        <v>0.56000000000000005</v>
      </c>
      <c r="I2472" s="115">
        <v>0.48</v>
      </c>
      <c r="J2472" s="115" t="s">
        <v>350</v>
      </c>
      <c r="K2472" s="115">
        <v>0.31355914965234</v>
      </c>
      <c r="L2472" s="115">
        <v>3785.7620294007702</v>
      </c>
      <c r="M2472" s="115">
        <v>9.41623013538692</v>
      </c>
      <c r="N2472" s="115">
        <v>1.3841763603186501</v>
      </c>
      <c r="O2472" s="115">
        <v>2.9525451141827102</v>
      </c>
      <c r="P2472" s="115">
        <v>0.43402116251039002</v>
      </c>
      <c r="Q2472" s="115">
        <v>1187.0603227250399</v>
      </c>
      <c r="R2472" s="115">
        <v>1200</v>
      </c>
      <c r="S2472" s="115" t="s">
        <v>351</v>
      </c>
      <c r="T2472" s="115">
        <v>1200</v>
      </c>
      <c r="U2472" s="115" t="s">
        <v>352</v>
      </c>
      <c r="V2472" s="115" t="s">
        <v>350</v>
      </c>
      <c r="Z2472" s="115">
        <v>0</v>
      </c>
      <c r="AA2472" s="115">
        <v>1</v>
      </c>
      <c r="AB2472" s="115">
        <v>2.9525451141827102</v>
      </c>
      <c r="AC2472" s="115">
        <v>0.43402116251039002</v>
      </c>
      <c r="AD2472" s="115">
        <v>1187.0603227250399</v>
      </c>
      <c r="AF2472" s="115">
        <v>-1</v>
      </c>
      <c r="AG2472" s="115">
        <v>-1</v>
      </c>
      <c r="AH2472" s="115">
        <v>-1</v>
      </c>
      <c r="AI2472" s="115">
        <v>-1</v>
      </c>
      <c r="AJ2472" s="115">
        <v>0</v>
      </c>
      <c r="AM2472" s="115" t="s">
        <v>348</v>
      </c>
      <c r="AN2472" s="115">
        <v>-1</v>
      </c>
      <c r="AQ2472" s="115">
        <v>610</v>
      </c>
      <c r="AR2472" s="115" t="s">
        <v>251</v>
      </c>
      <c r="AS2472" s="115" t="s">
        <v>363</v>
      </c>
      <c r="AT2472" s="115" t="s">
        <v>296</v>
      </c>
      <c r="AV2472" s="115">
        <v>200.844055592611</v>
      </c>
      <c r="AW2472" s="115">
        <v>0.96274154320000005</v>
      </c>
    </row>
    <row r="2473" spans="1:49" x14ac:dyDescent="0.25">
      <c r="A2473" s="117">
        <v>230000</v>
      </c>
      <c r="B2473" s="117">
        <v>920000</v>
      </c>
      <c r="C2473" s="117">
        <v>920000</v>
      </c>
      <c r="D2473" s="115" t="s">
        <v>342</v>
      </c>
      <c r="E2473" s="115" t="s">
        <v>13</v>
      </c>
      <c r="F2473" s="115" t="s">
        <v>343</v>
      </c>
      <c r="G2473" s="115" t="s">
        <v>344</v>
      </c>
      <c r="H2473" s="115">
        <v>0.56000000000000005</v>
      </c>
      <c r="I2473" s="115">
        <v>0.48</v>
      </c>
      <c r="J2473" s="115" t="s">
        <v>350</v>
      </c>
      <c r="K2473" s="115">
        <v>1.225365065006E-2</v>
      </c>
      <c r="L2473" s="115">
        <v>3785.7620294007702</v>
      </c>
      <c r="M2473" s="115">
        <v>9.41623013538692</v>
      </c>
      <c r="N2473" s="115">
        <v>1.3841763603186501</v>
      </c>
      <c r="O2473" s="115">
        <v>0.1153831945196</v>
      </c>
      <c r="P2473" s="115">
        <v>1.6961213557409999E-2</v>
      </c>
      <c r="Q2473" s="115">
        <v>46.389405352543001</v>
      </c>
      <c r="R2473" s="115">
        <v>1210</v>
      </c>
      <c r="S2473" s="115" t="s">
        <v>353</v>
      </c>
      <c r="T2473" s="115">
        <v>1210</v>
      </c>
      <c r="U2473" s="115" t="s">
        <v>352</v>
      </c>
      <c r="V2473" s="115" t="s">
        <v>350</v>
      </c>
      <c r="Z2473" s="115">
        <v>0</v>
      </c>
      <c r="AA2473" s="115">
        <v>1</v>
      </c>
      <c r="AB2473" s="115">
        <v>0.1153831945196</v>
      </c>
      <c r="AC2473" s="115">
        <v>1.6961213557409999E-2</v>
      </c>
      <c r="AD2473" s="115">
        <v>46.389405352543001</v>
      </c>
      <c r="AF2473" s="115">
        <v>-1</v>
      </c>
      <c r="AG2473" s="115">
        <v>-1</v>
      </c>
      <c r="AH2473" s="115">
        <v>-1</v>
      </c>
      <c r="AI2473" s="115">
        <v>-1</v>
      </c>
      <c r="AJ2473" s="115">
        <v>0</v>
      </c>
      <c r="AM2473" s="115" t="s">
        <v>348</v>
      </c>
      <c r="AN2473" s="115">
        <v>-1</v>
      </c>
      <c r="AQ2473" s="115">
        <v>610</v>
      </c>
      <c r="AR2473" s="115" t="s">
        <v>251</v>
      </c>
      <c r="AS2473" s="115" t="s">
        <v>363</v>
      </c>
      <c r="AT2473" s="115" t="s">
        <v>296</v>
      </c>
      <c r="AV2473" s="115">
        <v>56.481187328294098</v>
      </c>
      <c r="AW2473" s="115">
        <v>3.76231998E-2</v>
      </c>
    </row>
    <row r="2474" spans="1:49" x14ac:dyDescent="0.25">
      <c r="A2474" s="117">
        <v>230000</v>
      </c>
      <c r="B2474" s="117">
        <v>920000</v>
      </c>
      <c r="C2474" s="117">
        <v>920000</v>
      </c>
      <c r="D2474" s="115" t="s">
        <v>342</v>
      </c>
      <c r="E2474" s="115" t="s">
        <v>13</v>
      </c>
      <c r="F2474" s="115" t="s">
        <v>343</v>
      </c>
      <c r="G2474" s="115" t="s">
        <v>344</v>
      </c>
      <c r="H2474" s="115">
        <v>0.56000000000000005</v>
      </c>
      <c r="I2474" s="115">
        <v>0.48</v>
      </c>
      <c r="J2474" s="115" t="s">
        <v>350</v>
      </c>
      <c r="K2474" s="115">
        <v>6.9389802814899997E-3</v>
      </c>
      <c r="L2474" s="115">
        <v>3785.7620294007702</v>
      </c>
      <c r="M2474" s="115">
        <v>9.41623013538692</v>
      </c>
      <c r="N2474" s="115">
        <v>1.3841763603186501</v>
      </c>
      <c r="O2474" s="115">
        <v>6.5339035235449996E-2</v>
      </c>
      <c r="P2474" s="115">
        <v>9.6047724703600002E-3</v>
      </c>
      <c r="Q2474" s="115">
        <v>26.269328072440601</v>
      </c>
      <c r="R2474" s="115">
        <v>1210</v>
      </c>
      <c r="S2474" s="115" t="s">
        <v>353</v>
      </c>
      <c r="T2474" s="115">
        <v>1210</v>
      </c>
      <c r="U2474" s="115" t="s">
        <v>352</v>
      </c>
      <c r="V2474" s="115" t="s">
        <v>350</v>
      </c>
      <c r="Z2474" s="115">
        <v>0</v>
      </c>
      <c r="AA2474" s="115">
        <v>1</v>
      </c>
      <c r="AB2474" s="115">
        <v>6.5339035235449996E-2</v>
      </c>
      <c r="AC2474" s="115">
        <v>9.6047724703600002E-3</v>
      </c>
      <c r="AD2474" s="115">
        <v>26.269328072442299</v>
      </c>
      <c r="AF2474" s="115">
        <v>-1</v>
      </c>
      <c r="AG2474" s="115">
        <v>-1</v>
      </c>
      <c r="AH2474" s="115">
        <v>-1</v>
      </c>
      <c r="AI2474" s="115">
        <v>-1</v>
      </c>
      <c r="AJ2474" s="115">
        <v>0</v>
      </c>
      <c r="AM2474" s="115" t="s">
        <v>348</v>
      </c>
      <c r="AN2474" s="115">
        <v>-1</v>
      </c>
      <c r="AQ2474" s="115">
        <v>610</v>
      </c>
      <c r="AR2474" s="115" t="s">
        <v>251</v>
      </c>
      <c r="AS2474" s="115" t="s">
        <v>363</v>
      </c>
      <c r="AT2474" s="115" t="s">
        <v>296</v>
      </c>
      <c r="AV2474" s="115">
        <v>21.501828513938001</v>
      </c>
      <c r="AW2474" s="115">
        <v>2.1305213399999998E-2</v>
      </c>
    </row>
    <row r="2475" spans="1:49" x14ac:dyDescent="0.25">
      <c r="A2475" s="117">
        <v>230000</v>
      </c>
      <c r="B2475" s="117">
        <v>920000</v>
      </c>
      <c r="C2475" s="117">
        <v>920000</v>
      </c>
      <c r="D2475" s="115" t="s">
        <v>342</v>
      </c>
      <c r="E2475" s="115" t="s">
        <v>13</v>
      </c>
      <c r="F2475" s="115" t="s">
        <v>343</v>
      </c>
      <c r="G2475" s="115" t="s">
        <v>344</v>
      </c>
      <c r="H2475" s="115">
        <v>0.56000000000000005</v>
      </c>
      <c r="I2475" s="115">
        <v>0.48</v>
      </c>
      <c r="J2475" s="115" t="s">
        <v>350</v>
      </c>
      <c r="K2475" s="115">
        <v>6.9304263716439996E-2</v>
      </c>
      <c r="L2475" s="115">
        <v>3785.7620294007702</v>
      </c>
      <c r="M2475" s="115">
        <v>9.41623013538692</v>
      </c>
      <c r="N2475" s="115">
        <v>1.3841763603186501</v>
      </c>
      <c r="O2475" s="115">
        <v>0.65258489651756002</v>
      </c>
      <c r="P2475" s="115">
        <v>9.5929323505580005E-2</v>
      </c>
      <c r="Q2475" s="115">
        <v>262.369450053283</v>
      </c>
      <c r="R2475" s="115">
        <v>1210</v>
      </c>
      <c r="S2475" s="115" t="s">
        <v>353</v>
      </c>
      <c r="T2475" s="115">
        <v>1210</v>
      </c>
      <c r="U2475" s="115" t="s">
        <v>352</v>
      </c>
      <c r="V2475" s="115" t="s">
        <v>350</v>
      </c>
      <c r="Z2475" s="115">
        <v>0</v>
      </c>
      <c r="AA2475" s="115">
        <v>1</v>
      </c>
      <c r="AB2475" s="115">
        <v>0.65258489651756002</v>
      </c>
      <c r="AC2475" s="115">
        <v>9.5929323505580005E-2</v>
      </c>
      <c r="AD2475" s="115">
        <v>262.36945005328198</v>
      </c>
      <c r="AF2475" s="115">
        <v>-1</v>
      </c>
      <c r="AG2475" s="115">
        <v>-1</v>
      </c>
      <c r="AH2475" s="115">
        <v>-1</v>
      </c>
      <c r="AI2475" s="115">
        <v>-1</v>
      </c>
      <c r="AJ2475" s="115">
        <v>0</v>
      </c>
      <c r="AM2475" s="115" t="s">
        <v>348</v>
      </c>
      <c r="AN2475" s="115">
        <v>-1</v>
      </c>
      <c r="AQ2475" s="115">
        <v>610</v>
      </c>
      <c r="AR2475" s="115" t="s">
        <v>251</v>
      </c>
      <c r="AS2475" s="115" t="s">
        <v>363</v>
      </c>
      <c r="AT2475" s="115" t="s">
        <v>296</v>
      </c>
      <c r="AV2475" s="115">
        <v>84.520335660050904</v>
      </c>
      <c r="AW2475" s="115">
        <v>0.21278949720000001</v>
      </c>
    </row>
    <row r="2476" spans="1:49" x14ac:dyDescent="0.25">
      <c r="A2476" s="117">
        <v>230000</v>
      </c>
      <c r="B2476" s="117">
        <v>920000</v>
      </c>
      <c r="C2476" s="117">
        <v>920000</v>
      </c>
      <c r="D2476" s="115" t="s">
        <v>342</v>
      </c>
      <c r="E2476" s="115" t="s">
        <v>13</v>
      </c>
      <c r="F2476" s="115" t="s">
        <v>343</v>
      </c>
      <c r="G2476" s="115" t="s">
        <v>344</v>
      </c>
      <c r="H2476" s="115">
        <v>0.56000000000000005</v>
      </c>
      <c r="I2476" s="115">
        <v>0.48</v>
      </c>
      <c r="J2476" s="115" t="s">
        <v>350</v>
      </c>
      <c r="K2476" s="115">
        <v>0.21570740932154001</v>
      </c>
      <c r="L2476" s="115">
        <v>3785.7620294007702</v>
      </c>
      <c r="M2476" s="115">
        <v>9.41623013538692</v>
      </c>
      <c r="N2476" s="115">
        <v>1.3841763603186501</v>
      </c>
      <c r="O2476" s="115">
        <v>2.0311506080797499</v>
      </c>
      <c r="P2476" s="115">
        <v>0.29857709672845001</v>
      </c>
      <c r="Q2476" s="115">
        <v>816.61691966990702</v>
      </c>
      <c r="R2476" s="115">
        <v>1210</v>
      </c>
      <c r="S2476" s="115" t="s">
        <v>353</v>
      </c>
      <c r="T2476" s="115">
        <v>1210</v>
      </c>
      <c r="U2476" s="115" t="s">
        <v>352</v>
      </c>
      <c r="V2476" s="115" t="s">
        <v>350</v>
      </c>
      <c r="Z2476" s="115">
        <v>0</v>
      </c>
      <c r="AA2476" s="115">
        <v>1</v>
      </c>
      <c r="AB2476" s="115">
        <v>2.0311506080797499</v>
      </c>
      <c r="AC2476" s="115">
        <v>0.29857709672845001</v>
      </c>
      <c r="AD2476" s="115">
        <v>816.61691966990702</v>
      </c>
      <c r="AF2476" s="115">
        <v>-1</v>
      </c>
      <c r="AG2476" s="115">
        <v>-1</v>
      </c>
      <c r="AH2476" s="115">
        <v>-1</v>
      </c>
      <c r="AI2476" s="115">
        <v>-1</v>
      </c>
      <c r="AJ2476" s="115">
        <v>0</v>
      </c>
      <c r="AM2476" s="115" t="s">
        <v>348</v>
      </c>
      <c r="AN2476" s="115">
        <v>-1</v>
      </c>
      <c r="AQ2476" s="115">
        <v>610</v>
      </c>
      <c r="AR2476" s="115" t="s">
        <v>251</v>
      </c>
      <c r="AS2476" s="115" t="s">
        <v>363</v>
      </c>
      <c r="AT2476" s="115" t="s">
        <v>296</v>
      </c>
      <c r="AV2476" s="115">
        <v>120.597293356161</v>
      </c>
      <c r="AW2476" s="115">
        <v>0.66230082700000004</v>
      </c>
    </row>
    <row r="2477" spans="1:49" x14ac:dyDescent="0.25">
      <c r="A2477" s="117">
        <v>230000</v>
      </c>
      <c r="B2477" s="117">
        <v>920000</v>
      </c>
      <c r="C2477" s="117">
        <v>920000</v>
      </c>
      <c r="D2477" s="115" t="s">
        <v>342</v>
      </c>
      <c r="E2477" s="115" t="s">
        <v>13</v>
      </c>
      <c r="F2477" s="115" t="s">
        <v>343</v>
      </c>
      <c r="G2477" s="115" t="s">
        <v>344</v>
      </c>
      <c r="H2477" s="115">
        <v>0.56000000000000005</v>
      </c>
      <c r="I2477" s="115">
        <v>0.48</v>
      </c>
      <c r="J2477" s="115" t="s">
        <v>350</v>
      </c>
      <c r="K2477" s="115">
        <v>0.21775346476797999</v>
      </c>
      <c r="L2477" s="115">
        <v>3794.5646112016502</v>
      </c>
      <c r="M2477" s="115">
        <v>9.4368201475076603</v>
      </c>
      <c r="N2477" s="115">
        <v>1.38715865310697</v>
      </c>
      <c r="O2477" s="115">
        <v>2.05490028351212</v>
      </c>
      <c r="P2477" s="115">
        <v>0.30205860289692998</v>
      </c>
      <c r="Q2477" s="115">
        <v>826.27959137514097</v>
      </c>
      <c r="R2477" s="115">
        <v>1200</v>
      </c>
      <c r="S2477" s="115" t="s">
        <v>351</v>
      </c>
      <c r="T2477" s="115">
        <v>1200</v>
      </c>
      <c r="U2477" s="115" t="s">
        <v>352</v>
      </c>
      <c r="V2477" s="115" t="s">
        <v>350</v>
      </c>
      <c r="Z2477" s="115">
        <v>0</v>
      </c>
      <c r="AA2477" s="115">
        <v>1</v>
      </c>
      <c r="AB2477" s="115">
        <v>2.05490028351212</v>
      </c>
      <c r="AC2477" s="115">
        <v>0.30205860289692998</v>
      </c>
      <c r="AD2477" s="115">
        <v>826.27959137514097</v>
      </c>
      <c r="AF2477" s="115">
        <v>-1</v>
      </c>
      <c r="AG2477" s="115">
        <v>-1</v>
      </c>
      <c r="AH2477" s="115">
        <v>-1</v>
      </c>
      <c r="AI2477" s="115">
        <v>-1</v>
      </c>
      <c r="AJ2477" s="115">
        <v>0</v>
      </c>
      <c r="AM2477" s="115" t="s">
        <v>348</v>
      </c>
      <c r="AN2477" s="115">
        <v>-1</v>
      </c>
      <c r="AQ2477" s="115">
        <v>610</v>
      </c>
      <c r="AR2477" s="115" t="s">
        <v>251</v>
      </c>
      <c r="AS2477" s="115" t="s">
        <v>363</v>
      </c>
      <c r="AT2477" s="115" t="s">
        <v>296</v>
      </c>
      <c r="AV2477" s="115">
        <v>134.950628135042</v>
      </c>
      <c r="AW2477" s="115">
        <v>0.6701375437</v>
      </c>
    </row>
    <row r="2478" spans="1:49" x14ac:dyDescent="0.25">
      <c r="A2478" s="117">
        <v>230000</v>
      </c>
      <c r="B2478" s="117">
        <v>920000</v>
      </c>
      <c r="C2478" s="117">
        <v>920000</v>
      </c>
      <c r="D2478" s="115" t="s">
        <v>342</v>
      </c>
      <c r="E2478" s="115" t="s">
        <v>13</v>
      </c>
      <c r="F2478" s="115" t="s">
        <v>343</v>
      </c>
      <c r="G2478" s="115" t="s">
        <v>344</v>
      </c>
      <c r="H2478" s="115">
        <v>0.56000000000000005</v>
      </c>
      <c r="I2478" s="115">
        <v>0.48</v>
      </c>
      <c r="J2478" s="115" t="s">
        <v>350</v>
      </c>
      <c r="K2478" s="115">
        <v>0.11927048692393</v>
      </c>
      <c r="L2478" s="115">
        <v>3794.5646112016502</v>
      </c>
      <c r="M2478" s="115">
        <v>9.4368201475076603</v>
      </c>
      <c r="N2478" s="115">
        <v>1.38715865310697</v>
      </c>
      <c r="O2478" s="115">
        <v>1.1255341340068099</v>
      </c>
      <c r="P2478" s="115">
        <v>0.16544708799680999</v>
      </c>
      <c r="Q2478" s="115">
        <v>452.57956884234102</v>
      </c>
      <c r="R2478" s="115">
        <v>1210</v>
      </c>
      <c r="S2478" s="115" t="s">
        <v>353</v>
      </c>
      <c r="T2478" s="115">
        <v>1210</v>
      </c>
      <c r="U2478" s="115" t="s">
        <v>352</v>
      </c>
      <c r="V2478" s="115" t="s">
        <v>350</v>
      </c>
      <c r="Z2478" s="115">
        <v>0</v>
      </c>
      <c r="AA2478" s="115">
        <v>1</v>
      </c>
      <c r="AB2478" s="115">
        <v>1.1255341340068099</v>
      </c>
      <c r="AC2478" s="115">
        <v>0.16544708799680999</v>
      </c>
      <c r="AD2478" s="115">
        <v>452.57956884234102</v>
      </c>
      <c r="AF2478" s="115">
        <v>-1</v>
      </c>
      <c r="AG2478" s="115">
        <v>-1</v>
      </c>
      <c r="AH2478" s="115">
        <v>-1</v>
      </c>
      <c r="AI2478" s="115">
        <v>-1</v>
      </c>
      <c r="AJ2478" s="115">
        <v>0</v>
      </c>
      <c r="AM2478" s="115" t="s">
        <v>348</v>
      </c>
      <c r="AN2478" s="115">
        <v>-1</v>
      </c>
      <c r="AQ2478" s="115">
        <v>610</v>
      </c>
      <c r="AR2478" s="115" t="s">
        <v>251</v>
      </c>
      <c r="AS2478" s="115" t="s">
        <v>363</v>
      </c>
      <c r="AT2478" s="115" t="s">
        <v>296</v>
      </c>
      <c r="AV2478" s="115">
        <v>94.808800163786302</v>
      </c>
      <c r="AW2478" s="115">
        <v>0.36705561139999998</v>
      </c>
    </row>
    <row r="2479" spans="1:49" x14ac:dyDescent="0.25">
      <c r="A2479" s="117">
        <v>230000</v>
      </c>
      <c r="B2479" s="117">
        <v>920000</v>
      </c>
      <c r="C2479" s="117">
        <v>920000</v>
      </c>
      <c r="D2479" s="115" t="s">
        <v>342</v>
      </c>
      <c r="E2479" s="115" t="s">
        <v>13</v>
      </c>
      <c r="F2479" s="115" t="s">
        <v>343</v>
      </c>
      <c r="G2479" s="115" t="s">
        <v>344</v>
      </c>
      <c r="H2479" s="115">
        <v>0.56000000000000005</v>
      </c>
      <c r="I2479" s="115">
        <v>0.48</v>
      </c>
      <c r="J2479" s="115" t="s">
        <v>350</v>
      </c>
      <c r="K2479" s="115">
        <v>0.25644710394754</v>
      </c>
      <c r="L2479" s="115">
        <v>3794.5646112016502</v>
      </c>
      <c r="M2479" s="115">
        <v>9.4368201475076603</v>
      </c>
      <c r="N2479" s="115">
        <v>1.38715865310697</v>
      </c>
      <c r="O2479" s="115">
        <v>2.4200451973021799</v>
      </c>
      <c r="P2479" s="115">
        <v>0.35573281930506001</v>
      </c>
      <c r="Q2479" s="115">
        <v>973.10510528450504</v>
      </c>
      <c r="R2479" s="115">
        <v>1210</v>
      </c>
      <c r="S2479" s="115" t="s">
        <v>353</v>
      </c>
      <c r="T2479" s="115">
        <v>1210</v>
      </c>
      <c r="U2479" s="115" t="s">
        <v>352</v>
      </c>
      <c r="V2479" s="115" t="s">
        <v>350</v>
      </c>
      <c r="Z2479" s="115">
        <v>0</v>
      </c>
      <c r="AA2479" s="115">
        <v>1</v>
      </c>
      <c r="AB2479" s="115">
        <v>2.4200451973021799</v>
      </c>
      <c r="AC2479" s="115">
        <v>0.35573281930506001</v>
      </c>
      <c r="AD2479" s="115">
        <v>973.10510528450504</v>
      </c>
      <c r="AF2479" s="115">
        <v>-1</v>
      </c>
      <c r="AG2479" s="115">
        <v>-1</v>
      </c>
      <c r="AH2479" s="115">
        <v>-1</v>
      </c>
      <c r="AI2479" s="115">
        <v>-1</v>
      </c>
      <c r="AJ2479" s="115">
        <v>0</v>
      </c>
      <c r="AM2479" s="115" t="s">
        <v>348</v>
      </c>
      <c r="AN2479" s="115">
        <v>-1</v>
      </c>
      <c r="AQ2479" s="115">
        <v>610</v>
      </c>
      <c r="AR2479" s="115" t="s">
        <v>251</v>
      </c>
      <c r="AS2479" s="115" t="s">
        <v>363</v>
      </c>
      <c r="AT2479" s="115" t="s">
        <v>296</v>
      </c>
      <c r="AV2479" s="115">
        <v>128.90235901633</v>
      </c>
      <c r="AW2479" s="115">
        <v>0.78921744140000005</v>
      </c>
    </row>
    <row r="2480" spans="1:49" x14ac:dyDescent="0.25">
      <c r="A2480" s="117">
        <v>230000</v>
      </c>
      <c r="B2480" s="117">
        <v>920000</v>
      </c>
      <c r="C2480" s="117">
        <v>920000</v>
      </c>
      <c r="D2480" s="115" t="s">
        <v>342</v>
      </c>
      <c r="E2480" s="115" t="s">
        <v>13</v>
      </c>
      <c r="F2480" s="115" t="s">
        <v>343</v>
      </c>
      <c r="G2480" s="115" t="s">
        <v>344</v>
      </c>
      <c r="H2480" s="115">
        <v>0.56000000000000005</v>
      </c>
      <c r="I2480" s="115">
        <v>0.48</v>
      </c>
      <c r="J2480" s="115" t="s">
        <v>350</v>
      </c>
      <c r="K2480" s="115">
        <v>2.159120839588E-2</v>
      </c>
      <c r="L2480" s="115">
        <v>3794.5646112016502</v>
      </c>
      <c r="M2480" s="115">
        <v>9.4368201475076603</v>
      </c>
      <c r="N2480" s="115">
        <v>1.38715865310697</v>
      </c>
      <c r="O2480" s="115">
        <v>0.20375235039934</v>
      </c>
      <c r="P2480" s="115">
        <v>2.9950431557389998E-2</v>
      </c>
      <c r="Q2480" s="115">
        <v>81.929235292112693</v>
      </c>
      <c r="R2480" s="115">
        <v>1210</v>
      </c>
      <c r="S2480" s="115" t="s">
        <v>353</v>
      </c>
      <c r="T2480" s="115">
        <v>1210</v>
      </c>
      <c r="U2480" s="115" t="s">
        <v>352</v>
      </c>
      <c r="V2480" s="115" t="s">
        <v>350</v>
      </c>
      <c r="Z2480" s="115">
        <v>0</v>
      </c>
      <c r="AA2480" s="115">
        <v>1</v>
      </c>
      <c r="AB2480" s="115">
        <v>0.20375235039934</v>
      </c>
      <c r="AC2480" s="115">
        <v>2.9950431557389998E-2</v>
      </c>
      <c r="AD2480" s="115">
        <v>81.9292352921142</v>
      </c>
      <c r="AF2480" s="115">
        <v>-1</v>
      </c>
      <c r="AG2480" s="115">
        <v>-1</v>
      </c>
      <c r="AH2480" s="115">
        <v>-1</v>
      </c>
      <c r="AI2480" s="115">
        <v>-1</v>
      </c>
      <c r="AJ2480" s="115">
        <v>0</v>
      </c>
      <c r="AM2480" s="115" t="s">
        <v>348</v>
      </c>
      <c r="AN2480" s="115">
        <v>-1</v>
      </c>
      <c r="AQ2480" s="115">
        <v>610</v>
      </c>
      <c r="AR2480" s="115" t="s">
        <v>251</v>
      </c>
      <c r="AS2480" s="115" t="s">
        <v>363</v>
      </c>
      <c r="AT2480" s="115" t="s">
        <v>296</v>
      </c>
      <c r="AV2480" s="115">
        <v>68.748772250619993</v>
      </c>
      <c r="AW2480" s="115">
        <v>6.6447068400000003E-2</v>
      </c>
    </row>
    <row r="2481" spans="1:49" x14ac:dyDescent="0.25">
      <c r="A2481" s="117">
        <v>230000</v>
      </c>
      <c r="B2481" s="117">
        <v>920000</v>
      </c>
      <c r="C2481" s="117">
        <v>920000</v>
      </c>
      <c r="D2481" s="115" t="s">
        <v>342</v>
      </c>
      <c r="E2481" s="115" t="s">
        <v>13</v>
      </c>
      <c r="F2481" s="115" t="s">
        <v>343</v>
      </c>
      <c r="G2481" s="115" t="s">
        <v>344</v>
      </c>
      <c r="H2481" s="115">
        <v>0.56000000000000005</v>
      </c>
      <c r="I2481" s="115">
        <v>0.48</v>
      </c>
      <c r="J2481" s="115" t="s">
        <v>350</v>
      </c>
      <c r="K2481" s="115">
        <v>2.4299515647499999E-3</v>
      </c>
      <c r="L2481" s="115">
        <v>3794.5646112016502</v>
      </c>
      <c r="M2481" s="115">
        <v>9.4368201475076603</v>
      </c>
      <c r="N2481" s="115">
        <v>1.38715865310697</v>
      </c>
      <c r="O2481" s="115">
        <v>2.2931015883700001E-2</v>
      </c>
      <c r="P2481" s="115">
        <v>3.3707283396699999E-3</v>
      </c>
      <c r="Q2481" s="115">
        <v>9.2206082145344208</v>
      </c>
      <c r="R2481" s="115">
        <v>1210</v>
      </c>
      <c r="S2481" s="115" t="s">
        <v>353</v>
      </c>
      <c r="T2481" s="115">
        <v>1210</v>
      </c>
      <c r="U2481" s="115" t="s">
        <v>352</v>
      </c>
      <c r="V2481" s="115" t="s">
        <v>350</v>
      </c>
      <c r="Z2481" s="115">
        <v>0</v>
      </c>
      <c r="AA2481" s="115">
        <v>1</v>
      </c>
      <c r="AB2481" s="115">
        <v>2.2931015883700001E-2</v>
      </c>
      <c r="AC2481" s="115">
        <v>3.3707283396699999E-3</v>
      </c>
      <c r="AD2481" s="115">
        <v>9.2206082145340407</v>
      </c>
      <c r="AF2481" s="115">
        <v>-1</v>
      </c>
      <c r="AG2481" s="115">
        <v>-1</v>
      </c>
      <c r="AH2481" s="115">
        <v>-1</v>
      </c>
      <c r="AI2481" s="115">
        <v>-1</v>
      </c>
      <c r="AJ2481" s="115">
        <v>0</v>
      </c>
      <c r="AM2481" s="115" t="s">
        <v>348</v>
      </c>
      <c r="AN2481" s="115">
        <v>-1</v>
      </c>
      <c r="AQ2481" s="115">
        <v>610</v>
      </c>
      <c r="AR2481" s="115" t="s">
        <v>251</v>
      </c>
      <c r="AS2481" s="115" t="s">
        <v>363</v>
      </c>
      <c r="AT2481" s="115" t="s">
        <v>296</v>
      </c>
      <c r="AV2481" s="115">
        <v>57.638488088386502</v>
      </c>
      <c r="AW2481" s="115">
        <v>7.47819E-3</v>
      </c>
    </row>
    <row r="2482" spans="1:49" x14ac:dyDescent="0.25">
      <c r="A2482" s="117">
        <v>230000</v>
      </c>
      <c r="B2482" s="117">
        <v>920000</v>
      </c>
      <c r="C2482" s="117">
        <v>920000</v>
      </c>
      <c r="D2482" s="115" t="s">
        <v>342</v>
      </c>
      <c r="E2482" s="115" t="s">
        <v>13</v>
      </c>
      <c r="F2482" s="115" t="s">
        <v>343</v>
      </c>
      <c r="G2482" s="115" t="s">
        <v>344</v>
      </c>
      <c r="H2482" s="115">
        <v>0.56000000000000005</v>
      </c>
      <c r="I2482" s="115">
        <v>0.48</v>
      </c>
      <c r="J2482" s="115" t="s">
        <v>350</v>
      </c>
      <c r="K2482" s="115">
        <v>2.7123792972999998E-4</v>
      </c>
      <c r="L2482" s="115">
        <v>3794.5646112016502</v>
      </c>
      <c r="M2482" s="115">
        <v>9.4368201475076603</v>
      </c>
      <c r="N2482" s="115">
        <v>1.38715865310697</v>
      </c>
      <c r="O2482" s="115">
        <v>2.5596235600800002E-3</v>
      </c>
      <c r="P2482" s="115">
        <v>3.7625004127999999E-4</v>
      </c>
      <c r="Q2482" s="115">
        <v>1.02922984938423</v>
      </c>
      <c r="R2482" s="115">
        <v>1210</v>
      </c>
      <c r="S2482" s="115" t="s">
        <v>353</v>
      </c>
      <c r="T2482" s="115">
        <v>1210</v>
      </c>
      <c r="U2482" s="115" t="s">
        <v>352</v>
      </c>
      <c r="V2482" s="115" t="s">
        <v>350</v>
      </c>
      <c r="Z2482" s="115">
        <v>0</v>
      </c>
      <c r="AA2482" s="115">
        <v>1</v>
      </c>
      <c r="AB2482" s="115">
        <v>2.5596235600800002E-3</v>
      </c>
      <c r="AC2482" s="115">
        <v>3.7625004127999999E-4</v>
      </c>
      <c r="AD2482" s="115">
        <v>1.0292298493830701</v>
      </c>
      <c r="AF2482" s="115">
        <v>-1</v>
      </c>
      <c r="AG2482" s="115">
        <v>-1</v>
      </c>
      <c r="AH2482" s="115">
        <v>-1</v>
      </c>
      <c r="AI2482" s="115">
        <v>-1</v>
      </c>
      <c r="AJ2482" s="115">
        <v>0</v>
      </c>
      <c r="AM2482" s="115" t="s">
        <v>348</v>
      </c>
      <c r="AN2482" s="115">
        <v>-1</v>
      </c>
      <c r="AQ2482" s="115">
        <v>610</v>
      </c>
      <c r="AR2482" s="115" t="s">
        <v>251</v>
      </c>
      <c r="AS2482" s="115" t="s">
        <v>363</v>
      </c>
      <c r="AT2482" s="115" t="s">
        <v>296</v>
      </c>
      <c r="AV2482" s="115">
        <v>4.51351349275249</v>
      </c>
      <c r="AW2482" s="115">
        <v>8.3473629999999998E-4</v>
      </c>
    </row>
    <row r="2483" spans="1:49" x14ac:dyDescent="0.25">
      <c r="A2483" s="117">
        <v>230000</v>
      </c>
      <c r="B2483" s="117">
        <v>920000</v>
      </c>
      <c r="C2483" s="117">
        <v>920000</v>
      </c>
      <c r="D2483" s="115" t="s">
        <v>342</v>
      </c>
      <c r="E2483" s="115" t="s">
        <v>13</v>
      </c>
      <c r="F2483" s="115" t="s">
        <v>343</v>
      </c>
      <c r="G2483" s="115" t="s">
        <v>344</v>
      </c>
      <c r="H2483" s="115">
        <v>0.56000000000000005</v>
      </c>
      <c r="I2483" s="115">
        <v>0.48</v>
      </c>
      <c r="J2483" s="115" t="s">
        <v>345</v>
      </c>
      <c r="K2483" s="115">
        <v>3.6883781517229999E-2</v>
      </c>
      <c r="L2483" s="115">
        <v>3774.8751358130098</v>
      </c>
      <c r="M2483" s="115">
        <v>9.3907576336135108</v>
      </c>
      <c r="N2483" s="115">
        <v>1.3804866221950101</v>
      </c>
      <c r="O2483" s="115">
        <v>0.34636665283952001</v>
      </c>
      <c r="P2483" s="115">
        <v>5.0917566960500003E-2</v>
      </c>
      <c r="Q2483" s="115">
        <v>139.23166976417701</v>
      </c>
      <c r="R2483" s="115">
        <v>1200</v>
      </c>
      <c r="S2483" s="115" t="s">
        <v>351</v>
      </c>
      <c r="T2483" s="115">
        <v>1200</v>
      </c>
      <c r="U2483" s="115" t="s">
        <v>347</v>
      </c>
      <c r="V2483" s="115" t="s">
        <v>345</v>
      </c>
      <c r="Z2483" s="115">
        <v>0</v>
      </c>
      <c r="AA2483" s="115">
        <v>1</v>
      </c>
      <c r="AB2483" s="115">
        <v>0.34636665283952001</v>
      </c>
      <c r="AC2483" s="115">
        <v>5.0917566960500003E-2</v>
      </c>
      <c r="AD2483" s="115">
        <v>343.13408141541203</v>
      </c>
      <c r="AF2483" s="115">
        <v>-1</v>
      </c>
      <c r="AG2483" s="115">
        <v>-1</v>
      </c>
      <c r="AH2483" s="115">
        <v>-1</v>
      </c>
      <c r="AI2483" s="115">
        <v>-1</v>
      </c>
      <c r="AJ2483" s="115">
        <v>0</v>
      </c>
      <c r="AM2483" s="115" t="s">
        <v>348</v>
      </c>
      <c r="AN2483" s="115">
        <v>-1</v>
      </c>
      <c r="AQ2483" s="115">
        <v>610</v>
      </c>
      <c r="AR2483" s="115" t="s">
        <v>251</v>
      </c>
      <c r="AS2483" s="115" t="s">
        <v>363</v>
      </c>
      <c r="AT2483" s="115" t="s">
        <v>296</v>
      </c>
      <c r="AV2483" s="115">
        <v>66.438790812165905</v>
      </c>
      <c r="AW2483" s="115">
        <v>0.27829203679999998</v>
      </c>
    </row>
    <row r="2484" spans="1:49" x14ac:dyDescent="0.25">
      <c r="A2484" s="117">
        <v>230000</v>
      </c>
      <c r="B2484" s="117">
        <v>920000</v>
      </c>
      <c r="C2484" s="117">
        <v>920000</v>
      </c>
      <c r="D2484" s="115" t="s">
        <v>342</v>
      </c>
      <c r="E2484" s="115" t="s">
        <v>13</v>
      </c>
      <c r="F2484" s="115" t="s">
        <v>343</v>
      </c>
      <c r="G2484" s="115" t="s">
        <v>344</v>
      </c>
      <c r="H2484" s="115">
        <v>0.56000000000000005</v>
      </c>
      <c r="I2484" s="115">
        <v>0.48</v>
      </c>
      <c r="J2484" s="115" t="s">
        <v>350</v>
      </c>
      <c r="K2484" s="115">
        <v>4.1425667476020001E-2</v>
      </c>
      <c r="L2484" s="115">
        <v>3770.0825553494201</v>
      </c>
      <c r="M2484" s="115">
        <v>9.3795516827308898</v>
      </c>
      <c r="N2484" s="115">
        <v>1.3788636892584101</v>
      </c>
      <c r="O2484" s="115">
        <v>0.38855418908299999</v>
      </c>
      <c r="P2484" s="115">
        <v>5.7120348685980003E-2</v>
      </c>
      <c r="Q2484" s="115">
        <v>156.17818629506701</v>
      </c>
      <c r="R2484" s="115">
        <v>1200</v>
      </c>
      <c r="S2484" s="115" t="s">
        <v>351</v>
      </c>
      <c r="T2484" s="115">
        <v>1200</v>
      </c>
      <c r="U2484" s="115" t="s">
        <v>352</v>
      </c>
      <c r="V2484" s="115" t="s">
        <v>350</v>
      </c>
      <c r="Z2484" s="115">
        <v>0</v>
      </c>
      <c r="AA2484" s="115">
        <v>1</v>
      </c>
      <c r="AB2484" s="115">
        <v>0.38855418908299999</v>
      </c>
      <c r="AC2484" s="115">
        <v>5.7120348685980003E-2</v>
      </c>
      <c r="AD2484" s="115">
        <v>715.85383465033306</v>
      </c>
      <c r="AF2484" s="115">
        <v>-1</v>
      </c>
      <c r="AG2484" s="115">
        <v>-1</v>
      </c>
      <c r="AH2484" s="115">
        <v>-1</v>
      </c>
      <c r="AI2484" s="115">
        <v>-1</v>
      </c>
      <c r="AJ2484" s="115">
        <v>0</v>
      </c>
      <c r="AM2484" s="115" t="s">
        <v>348</v>
      </c>
      <c r="AN2484" s="115">
        <v>-1</v>
      </c>
      <c r="AQ2484" s="115">
        <v>610</v>
      </c>
      <c r="AR2484" s="115" t="s">
        <v>251</v>
      </c>
      <c r="AS2484" s="115" t="s">
        <v>363</v>
      </c>
      <c r="AT2484" s="115" t="s">
        <v>296</v>
      </c>
      <c r="AV2484" s="115">
        <v>107.25492711264501</v>
      </c>
      <c r="AW2484" s="115">
        <v>0.58057894129999998</v>
      </c>
    </row>
    <row r="2485" spans="1:49" x14ac:dyDescent="0.25">
      <c r="A2485" s="117">
        <v>230000</v>
      </c>
      <c r="B2485" s="117">
        <v>920000</v>
      </c>
      <c r="C2485" s="117">
        <v>920000</v>
      </c>
      <c r="D2485" s="115" t="s">
        <v>342</v>
      </c>
      <c r="E2485" s="115" t="s">
        <v>13</v>
      </c>
      <c r="F2485" s="115" t="s">
        <v>343</v>
      </c>
      <c r="G2485" s="115" t="s">
        <v>344</v>
      </c>
      <c r="H2485" s="115">
        <v>0.56000000000000005</v>
      </c>
      <c r="I2485" s="115">
        <v>0.48</v>
      </c>
      <c r="J2485" s="115" t="s">
        <v>350</v>
      </c>
      <c r="K2485" s="115">
        <v>5.50441399377E-3</v>
      </c>
      <c r="L2485" s="115">
        <v>3770.0825553494201</v>
      </c>
      <c r="M2485" s="115">
        <v>9.3795516827308898</v>
      </c>
      <c r="N2485" s="115">
        <v>1.3788636892584101</v>
      </c>
      <c r="O2485" s="115">
        <v>5.1628935537749998E-2</v>
      </c>
      <c r="P2485" s="115">
        <v>7.5898365866600001E-3</v>
      </c>
      <c r="Q2485" s="115">
        <v>20.752095175348501</v>
      </c>
      <c r="R2485" s="115">
        <v>1210</v>
      </c>
      <c r="S2485" s="115" t="s">
        <v>353</v>
      </c>
      <c r="T2485" s="115">
        <v>1210</v>
      </c>
      <c r="U2485" s="115" t="s">
        <v>352</v>
      </c>
      <c r="V2485" s="115" t="s">
        <v>350</v>
      </c>
      <c r="Z2485" s="115">
        <v>0</v>
      </c>
      <c r="AA2485" s="115">
        <v>1</v>
      </c>
      <c r="AB2485" s="115">
        <v>5.1628935537749998E-2</v>
      </c>
      <c r="AC2485" s="115">
        <v>7.5898365866600001E-3</v>
      </c>
      <c r="AD2485" s="115">
        <v>20.752095175348899</v>
      </c>
      <c r="AF2485" s="115">
        <v>-1</v>
      </c>
      <c r="AG2485" s="115">
        <v>-1</v>
      </c>
      <c r="AH2485" s="115">
        <v>-1</v>
      </c>
      <c r="AI2485" s="115">
        <v>-1</v>
      </c>
      <c r="AJ2485" s="115">
        <v>0</v>
      </c>
      <c r="AM2485" s="115" t="s">
        <v>348</v>
      </c>
      <c r="AN2485" s="115">
        <v>-1</v>
      </c>
      <c r="AQ2485" s="115">
        <v>610</v>
      </c>
      <c r="AR2485" s="115" t="s">
        <v>251</v>
      </c>
      <c r="AS2485" s="115" t="s">
        <v>363</v>
      </c>
      <c r="AT2485" s="115" t="s">
        <v>296</v>
      </c>
      <c r="AV2485" s="115">
        <v>35.702906504234598</v>
      </c>
      <c r="AW2485" s="115">
        <v>1.6830571900000001E-2</v>
      </c>
    </row>
    <row r="2486" spans="1:49" x14ac:dyDescent="0.25">
      <c r="A2486" s="117">
        <v>230000</v>
      </c>
      <c r="B2486" s="117">
        <v>920000</v>
      </c>
      <c r="C2486" s="117">
        <v>920000</v>
      </c>
      <c r="D2486" s="115" t="s">
        <v>342</v>
      </c>
      <c r="E2486" s="115" t="s">
        <v>13</v>
      </c>
      <c r="F2486" s="115" t="s">
        <v>343</v>
      </c>
      <c r="G2486" s="115" t="s">
        <v>344</v>
      </c>
      <c r="H2486" s="115">
        <v>0.56000000000000005</v>
      </c>
      <c r="I2486" s="115">
        <v>0.48</v>
      </c>
      <c r="J2486" s="115" t="s">
        <v>350</v>
      </c>
      <c r="K2486" s="115">
        <v>0.28533987511081998</v>
      </c>
      <c r="L2486" s="115">
        <v>3770.0825553494201</v>
      </c>
      <c r="M2486" s="115">
        <v>9.3795516827308898</v>
      </c>
      <c r="N2486" s="115">
        <v>1.3788636892584101</v>
      </c>
      <c r="O2486" s="115">
        <v>2.6763601057459301</v>
      </c>
      <c r="P2486" s="115">
        <v>0.39344479288784001</v>
      </c>
      <c r="Q2486" s="115">
        <v>1075.7548855008899</v>
      </c>
      <c r="R2486" s="115">
        <v>1210</v>
      </c>
      <c r="S2486" s="115" t="s">
        <v>353</v>
      </c>
      <c r="T2486" s="115">
        <v>1210</v>
      </c>
      <c r="U2486" s="115" t="s">
        <v>352</v>
      </c>
      <c r="V2486" s="115" t="s">
        <v>350</v>
      </c>
      <c r="Z2486" s="115">
        <v>0</v>
      </c>
      <c r="AA2486" s="115">
        <v>1</v>
      </c>
      <c r="AB2486" s="115">
        <v>2.6763601057459301</v>
      </c>
      <c r="AC2486" s="115">
        <v>0.39344479288784001</v>
      </c>
      <c r="AD2486" s="115">
        <v>1075.7548855008899</v>
      </c>
      <c r="AF2486" s="115">
        <v>-1</v>
      </c>
      <c r="AG2486" s="115">
        <v>-1</v>
      </c>
      <c r="AH2486" s="115">
        <v>-1</v>
      </c>
      <c r="AI2486" s="115">
        <v>-1</v>
      </c>
      <c r="AJ2486" s="115">
        <v>0</v>
      </c>
      <c r="AM2486" s="115" t="s">
        <v>348</v>
      </c>
      <c r="AN2486" s="115">
        <v>-1</v>
      </c>
      <c r="AQ2486" s="115">
        <v>610</v>
      </c>
      <c r="AR2486" s="115" t="s">
        <v>251</v>
      </c>
      <c r="AS2486" s="115" t="s">
        <v>363</v>
      </c>
      <c r="AT2486" s="115" t="s">
        <v>296</v>
      </c>
      <c r="AV2486" s="115">
        <v>135.64529758875</v>
      </c>
      <c r="AW2486" s="115">
        <v>0.87246949350000003</v>
      </c>
    </row>
    <row r="2487" spans="1:49" x14ac:dyDescent="0.25">
      <c r="A2487" s="117">
        <v>230000</v>
      </c>
      <c r="B2487" s="117">
        <v>920000</v>
      </c>
      <c r="C2487" s="117">
        <v>920000</v>
      </c>
      <c r="D2487" s="115" t="s">
        <v>342</v>
      </c>
      <c r="E2487" s="115" t="s">
        <v>13</v>
      </c>
      <c r="F2487" s="115" t="s">
        <v>343</v>
      </c>
      <c r="G2487" s="115" t="s">
        <v>344</v>
      </c>
      <c r="H2487" s="115">
        <v>0.56000000000000005</v>
      </c>
      <c r="I2487" s="115">
        <v>0.48</v>
      </c>
      <c r="J2487" s="115" t="s">
        <v>350</v>
      </c>
      <c r="K2487" s="115">
        <v>0.13704166881078</v>
      </c>
      <c r="L2487" s="115">
        <v>3770.0825553494201</v>
      </c>
      <c r="M2487" s="115">
        <v>9.3795516827308898</v>
      </c>
      <c r="N2487" s="115">
        <v>1.3788636892584101</v>
      </c>
      <c r="O2487" s="115">
        <v>1.28538941529847</v>
      </c>
      <c r="P2487" s="115">
        <v>0.18896178103857</v>
      </c>
      <c r="Q2487" s="115">
        <v>516.65840493952396</v>
      </c>
      <c r="R2487" s="115">
        <v>1210</v>
      </c>
      <c r="S2487" s="115" t="s">
        <v>353</v>
      </c>
      <c r="T2487" s="115">
        <v>1210</v>
      </c>
      <c r="U2487" s="115" t="s">
        <v>352</v>
      </c>
      <c r="V2487" s="115" t="s">
        <v>350</v>
      </c>
      <c r="Z2487" s="115">
        <v>0</v>
      </c>
      <c r="AA2487" s="115">
        <v>1</v>
      </c>
      <c r="AB2487" s="115">
        <v>1.28538941529847</v>
      </c>
      <c r="AC2487" s="115">
        <v>0.18896178103857</v>
      </c>
      <c r="AD2487" s="115">
        <v>516.65840493952396</v>
      </c>
      <c r="AF2487" s="115">
        <v>-1</v>
      </c>
      <c r="AG2487" s="115">
        <v>-1</v>
      </c>
      <c r="AH2487" s="115">
        <v>-1</v>
      </c>
      <c r="AI2487" s="115">
        <v>-1</v>
      </c>
      <c r="AJ2487" s="115">
        <v>0</v>
      </c>
      <c r="AM2487" s="115" t="s">
        <v>348</v>
      </c>
      <c r="AN2487" s="115">
        <v>-1</v>
      </c>
      <c r="AQ2487" s="115">
        <v>610</v>
      </c>
      <c r="AR2487" s="115" t="s">
        <v>251</v>
      </c>
      <c r="AS2487" s="115" t="s">
        <v>363</v>
      </c>
      <c r="AT2487" s="115" t="s">
        <v>296</v>
      </c>
      <c r="AV2487" s="115">
        <v>103.131045559848</v>
      </c>
      <c r="AW2487" s="115">
        <v>0.41902547029999998</v>
      </c>
    </row>
    <row r="2488" spans="1:49" x14ac:dyDescent="0.25">
      <c r="A2488" s="117">
        <v>230000</v>
      </c>
      <c r="B2488" s="117">
        <v>920000</v>
      </c>
      <c r="C2488" s="117">
        <v>920000</v>
      </c>
      <c r="D2488" s="115" t="s">
        <v>342</v>
      </c>
      <c r="E2488" s="115" t="s">
        <v>13</v>
      </c>
      <c r="F2488" s="115" t="s">
        <v>343</v>
      </c>
      <c r="G2488" s="115" t="s">
        <v>344</v>
      </c>
      <c r="H2488" s="115">
        <v>0.56000000000000005</v>
      </c>
      <c r="I2488" s="115">
        <v>0.48</v>
      </c>
      <c r="J2488" s="115" t="s">
        <v>350</v>
      </c>
      <c r="K2488" s="115">
        <v>0.30464455744572</v>
      </c>
      <c r="L2488" s="115">
        <v>3784.6574923173298</v>
      </c>
      <c r="M2488" s="115">
        <v>9.41366947723475</v>
      </c>
      <c r="N2488" s="115">
        <v>1.3838063012275701</v>
      </c>
      <c r="O2488" s="115">
        <v>2.8678231718325198</v>
      </c>
      <c r="P2488" s="115">
        <v>0.42156905822808</v>
      </c>
      <c r="Q2488" s="115">
        <v>1152.97530683066</v>
      </c>
      <c r="R2488" s="115">
        <v>1210</v>
      </c>
      <c r="S2488" s="115" t="s">
        <v>353</v>
      </c>
      <c r="T2488" s="115">
        <v>1210</v>
      </c>
      <c r="U2488" s="115" t="s">
        <v>352</v>
      </c>
      <c r="V2488" s="115" t="s">
        <v>350</v>
      </c>
      <c r="Z2488" s="115">
        <v>0</v>
      </c>
      <c r="AA2488" s="115">
        <v>1</v>
      </c>
      <c r="AB2488" s="115">
        <v>2.8678231718325198</v>
      </c>
      <c r="AC2488" s="115">
        <v>0.42156905822808</v>
      </c>
      <c r="AD2488" s="115">
        <v>1152.97530683066</v>
      </c>
      <c r="AF2488" s="115">
        <v>-1</v>
      </c>
      <c r="AG2488" s="115">
        <v>-1</v>
      </c>
      <c r="AH2488" s="115">
        <v>-1</v>
      </c>
      <c r="AI2488" s="115">
        <v>-1</v>
      </c>
      <c r="AJ2488" s="115">
        <v>0</v>
      </c>
      <c r="AM2488" s="115" t="s">
        <v>348</v>
      </c>
      <c r="AN2488" s="115">
        <v>-1</v>
      </c>
      <c r="AQ2488" s="115">
        <v>610</v>
      </c>
      <c r="AR2488" s="115" t="s">
        <v>251</v>
      </c>
      <c r="AS2488" s="115" t="s">
        <v>363</v>
      </c>
      <c r="AT2488" s="115" t="s">
        <v>296</v>
      </c>
      <c r="AV2488" s="115">
        <v>140.110944711835</v>
      </c>
      <c r="AW2488" s="115">
        <v>0.93509757240000002</v>
      </c>
    </row>
    <row r="2489" spans="1:49" x14ac:dyDescent="0.25">
      <c r="A2489" s="117">
        <v>230000</v>
      </c>
      <c r="B2489" s="117">
        <v>920000</v>
      </c>
      <c r="C2489" s="117">
        <v>920000</v>
      </c>
      <c r="D2489" s="115" t="s">
        <v>342</v>
      </c>
      <c r="E2489" s="115" t="s">
        <v>13</v>
      </c>
      <c r="F2489" s="115" t="s">
        <v>343</v>
      </c>
      <c r="G2489" s="115" t="s">
        <v>344</v>
      </c>
      <c r="H2489" s="115">
        <v>0.56000000000000005</v>
      </c>
      <c r="I2489" s="115">
        <v>0.48</v>
      </c>
      <c r="J2489" s="115" t="s">
        <v>350</v>
      </c>
      <c r="K2489" s="115">
        <v>1.319761940883E-2</v>
      </c>
      <c r="L2489" s="115">
        <v>3784.6574923173298</v>
      </c>
      <c r="M2489" s="115">
        <v>9.41366947723475</v>
      </c>
      <c r="N2489" s="115">
        <v>1.3838063012275701</v>
      </c>
      <c r="O2489" s="115">
        <v>0.12423802700107001</v>
      </c>
      <c r="P2489" s="115">
        <v>1.826294889914E-2</v>
      </c>
      <c r="Q2489" s="115">
        <v>49.948469176384897</v>
      </c>
      <c r="R2489" s="115">
        <v>1210</v>
      </c>
      <c r="S2489" s="115" t="s">
        <v>353</v>
      </c>
      <c r="T2489" s="115">
        <v>1210</v>
      </c>
      <c r="U2489" s="115" t="s">
        <v>352</v>
      </c>
      <c r="V2489" s="115" t="s">
        <v>350</v>
      </c>
      <c r="Z2489" s="115">
        <v>0</v>
      </c>
      <c r="AA2489" s="115">
        <v>1</v>
      </c>
      <c r="AB2489" s="115">
        <v>0.12423802700107001</v>
      </c>
      <c r="AC2489" s="115">
        <v>1.826294889914E-2</v>
      </c>
      <c r="AD2489" s="115">
        <v>49.948469176383398</v>
      </c>
      <c r="AF2489" s="115">
        <v>-1</v>
      </c>
      <c r="AG2489" s="115">
        <v>-1</v>
      </c>
      <c r="AH2489" s="115">
        <v>-1</v>
      </c>
      <c r="AI2489" s="115">
        <v>-1</v>
      </c>
      <c r="AJ2489" s="115">
        <v>0</v>
      </c>
      <c r="AM2489" s="115" t="s">
        <v>348</v>
      </c>
      <c r="AN2489" s="115">
        <v>-1</v>
      </c>
      <c r="AQ2489" s="115">
        <v>610</v>
      </c>
      <c r="AR2489" s="115" t="s">
        <v>251</v>
      </c>
      <c r="AS2489" s="115" t="s">
        <v>363</v>
      </c>
      <c r="AT2489" s="115" t="s">
        <v>296</v>
      </c>
      <c r="AV2489" s="115">
        <v>29.919259349271101</v>
      </c>
      <c r="AW2489" s="115">
        <v>4.0509707399999997E-2</v>
      </c>
    </row>
    <row r="2490" spans="1:49" x14ac:dyDescent="0.25">
      <c r="A2490" s="117">
        <v>230000</v>
      </c>
      <c r="B2490" s="117">
        <v>920000</v>
      </c>
      <c r="C2490" s="117">
        <v>920000</v>
      </c>
      <c r="D2490" s="115" t="s">
        <v>342</v>
      </c>
      <c r="E2490" s="115" t="s">
        <v>13</v>
      </c>
      <c r="F2490" s="115" t="s">
        <v>343</v>
      </c>
      <c r="G2490" s="115" t="s">
        <v>344</v>
      </c>
      <c r="H2490" s="115">
        <v>0.56000000000000005</v>
      </c>
      <c r="I2490" s="115">
        <v>0.48</v>
      </c>
      <c r="J2490" s="115" t="s">
        <v>350</v>
      </c>
      <c r="K2490" s="115">
        <v>4.7586421944689997E-2</v>
      </c>
      <c r="L2490" s="115">
        <v>3784.6574923173298</v>
      </c>
      <c r="M2490" s="115">
        <v>9.41366947723475</v>
      </c>
      <c r="N2490" s="115">
        <v>1.3838063012275701</v>
      </c>
      <c r="O2490" s="115">
        <v>0.44796284779161999</v>
      </c>
      <c r="P2490" s="115">
        <v>6.5850390539940004E-2</v>
      </c>
      <c r="Q2490" s="115">
        <v>180.098308345579</v>
      </c>
      <c r="R2490" s="115">
        <v>1210</v>
      </c>
      <c r="S2490" s="115" t="s">
        <v>353</v>
      </c>
      <c r="T2490" s="115">
        <v>1210</v>
      </c>
      <c r="U2490" s="115" t="s">
        <v>352</v>
      </c>
      <c r="V2490" s="115" t="s">
        <v>350</v>
      </c>
      <c r="Z2490" s="115">
        <v>0</v>
      </c>
      <c r="AA2490" s="115">
        <v>1</v>
      </c>
      <c r="AB2490" s="115">
        <v>0.44796284779161999</v>
      </c>
      <c r="AC2490" s="115">
        <v>6.5850390539940004E-2</v>
      </c>
      <c r="AD2490" s="115">
        <v>180.09830834557999</v>
      </c>
      <c r="AF2490" s="115">
        <v>-1</v>
      </c>
      <c r="AG2490" s="115">
        <v>-1</v>
      </c>
      <c r="AH2490" s="115">
        <v>-1</v>
      </c>
      <c r="AI2490" s="115">
        <v>-1</v>
      </c>
      <c r="AJ2490" s="115">
        <v>0</v>
      </c>
      <c r="AM2490" s="115" t="s">
        <v>348</v>
      </c>
      <c r="AN2490" s="115">
        <v>-1</v>
      </c>
      <c r="AQ2490" s="115">
        <v>610</v>
      </c>
      <c r="AR2490" s="115" t="s">
        <v>251</v>
      </c>
      <c r="AS2490" s="115" t="s">
        <v>363</v>
      </c>
      <c r="AT2490" s="115" t="s">
        <v>296</v>
      </c>
      <c r="AV2490" s="115">
        <v>73.564402824318904</v>
      </c>
      <c r="AW2490" s="115">
        <v>0.1460651325</v>
      </c>
    </row>
    <row r="2491" spans="1:49" x14ac:dyDescent="0.25">
      <c r="A2491" s="117">
        <v>230000</v>
      </c>
      <c r="B2491" s="117">
        <v>920000</v>
      </c>
      <c r="C2491" s="117">
        <v>920000</v>
      </c>
      <c r="D2491" s="115" t="s">
        <v>342</v>
      </c>
      <c r="E2491" s="115" t="s">
        <v>13</v>
      </c>
      <c r="F2491" s="115" t="s">
        <v>343</v>
      </c>
      <c r="G2491" s="115" t="s">
        <v>344</v>
      </c>
      <c r="H2491" s="115">
        <v>0.56000000000000005</v>
      </c>
      <c r="I2491" s="115">
        <v>0.48</v>
      </c>
      <c r="J2491" s="115" t="s">
        <v>350</v>
      </c>
      <c r="K2491" s="115">
        <v>1.7480742341710001E-2</v>
      </c>
      <c r="L2491" s="115">
        <v>3784.6574923173298</v>
      </c>
      <c r="M2491" s="115">
        <v>9.41366947723475</v>
      </c>
      <c r="N2491" s="115">
        <v>1.3838063012275701</v>
      </c>
      <c r="O2491" s="115">
        <v>0.16455793062160001</v>
      </c>
      <c r="P2491" s="115">
        <v>2.4189961402600001E-2</v>
      </c>
      <c r="Q2491" s="115">
        <v>66.158622474840598</v>
      </c>
      <c r="R2491" s="115">
        <v>1210</v>
      </c>
      <c r="S2491" s="115" t="s">
        <v>353</v>
      </c>
      <c r="T2491" s="115">
        <v>1210</v>
      </c>
      <c r="U2491" s="115" t="s">
        <v>352</v>
      </c>
      <c r="V2491" s="115" t="s">
        <v>350</v>
      </c>
      <c r="Z2491" s="115">
        <v>0</v>
      </c>
      <c r="AA2491" s="115">
        <v>1</v>
      </c>
      <c r="AB2491" s="115">
        <v>0.16455793062160001</v>
      </c>
      <c r="AC2491" s="115">
        <v>2.4189961402600001E-2</v>
      </c>
      <c r="AD2491" s="115">
        <v>66.158622474841295</v>
      </c>
      <c r="AF2491" s="115">
        <v>-1</v>
      </c>
      <c r="AG2491" s="115">
        <v>-1</v>
      </c>
      <c r="AH2491" s="115">
        <v>-1</v>
      </c>
      <c r="AI2491" s="115">
        <v>-1</v>
      </c>
      <c r="AJ2491" s="115">
        <v>0</v>
      </c>
      <c r="AM2491" s="115" t="s">
        <v>348</v>
      </c>
      <c r="AN2491" s="115">
        <v>-1</v>
      </c>
      <c r="AQ2491" s="115">
        <v>610</v>
      </c>
      <c r="AR2491" s="115" t="s">
        <v>251</v>
      </c>
      <c r="AS2491" s="115" t="s">
        <v>363</v>
      </c>
      <c r="AT2491" s="115" t="s">
        <v>296</v>
      </c>
      <c r="AV2491" s="115">
        <v>34.469141522027797</v>
      </c>
      <c r="AW2491" s="115">
        <v>5.3656628099999999E-2</v>
      </c>
    </row>
    <row r="2492" spans="1:49" x14ac:dyDescent="0.25">
      <c r="A2492" s="117">
        <v>230000</v>
      </c>
      <c r="B2492" s="117">
        <v>920000</v>
      </c>
      <c r="C2492" s="117">
        <v>920000</v>
      </c>
      <c r="D2492" s="115" t="s">
        <v>342</v>
      </c>
      <c r="E2492" s="115" t="s">
        <v>13</v>
      </c>
      <c r="F2492" s="115" t="s">
        <v>343</v>
      </c>
      <c r="G2492" s="115" t="s">
        <v>344</v>
      </c>
      <c r="H2492" s="115">
        <v>0.56000000000000005</v>
      </c>
      <c r="I2492" s="115">
        <v>0.48</v>
      </c>
      <c r="J2492" s="115" t="s">
        <v>350</v>
      </c>
      <c r="K2492" s="115">
        <v>0.23485411238886</v>
      </c>
      <c r="L2492" s="115">
        <v>3784.6574923173298</v>
      </c>
      <c r="M2492" s="115">
        <v>9.41366947723475</v>
      </c>
      <c r="N2492" s="115">
        <v>1.3838063012275701</v>
      </c>
      <c r="O2492" s="115">
        <v>2.21083898939809</v>
      </c>
      <c r="P2492" s="115">
        <v>0.32499260059291002</v>
      </c>
      <c r="Q2492" s="115">
        <v>888.84237605404496</v>
      </c>
      <c r="R2492" s="115">
        <v>1210</v>
      </c>
      <c r="S2492" s="115" t="s">
        <v>353</v>
      </c>
      <c r="T2492" s="115">
        <v>1210</v>
      </c>
      <c r="U2492" s="115" t="s">
        <v>352</v>
      </c>
      <c r="V2492" s="115" t="s">
        <v>350</v>
      </c>
      <c r="Z2492" s="115">
        <v>0</v>
      </c>
      <c r="AA2492" s="115">
        <v>1</v>
      </c>
      <c r="AB2492" s="115">
        <v>2.21083898939809</v>
      </c>
      <c r="AC2492" s="115">
        <v>0.32499260059291002</v>
      </c>
      <c r="AD2492" s="115">
        <v>888.84237605404496</v>
      </c>
      <c r="AF2492" s="115">
        <v>-1</v>
      </c>
      <c r="AG2492" s="115">
        <v>-1</v>
      </c>
      <c r="AH2492" s="115">
        <v>-1</v>
      </c>
      <c r="AI2492" s="115">
        <v>-1</v>
      </c>
      <c r="AJ2492" s="115">
        <v>0</v>
      </c>
      <c r="AM2492" s="115" t="s">
        <v>348</v>
      </c>
      <c r="AN2492" s="115">
        <v>-1</v>
      </c>
      <c r="AQ2492" s="115">
        <v>610</v>
      </c>
      <c r="AR2492" s="115" t="s">
        <v>251</v>
      </c>
      <c r="AS2492" s="115" t="s">
        <v>363</v>
      </c>
      <c r="AT2492" s="115" t="s">
        <v>296</v>
      </c>
      <c r="AV2492" s="115">
        <v>190.05908496102799</v>
      </c>
      <c r="AW2492" s="115">
        <v>0.72087783949999995</v>
      </c>
    </row>
    <row r="2493" spans="1:49" x14ac:dyDescent="0.25">
      <c r="A2493" s="117">
        <v>230000</v>
      </c>
      <c r="B2493" s="117">
        <v>920000</v>
      </c>
      <c r="C2493" s="117">
        <v>920000</v>
      </c>
      <c r="D2493" s="115" t="s">
        <v>342</v>
      </c>
      <c r="E2493" s="115" t="s">
        <v>13</v>
      </c>
      <c r="F2493" s="115" t="s">
        <v>343</v>
      </c>
      <c r="G2493" s="115" t="s">
        <v>344</v>
      </c>
      <c r="H2493" s="115">
        <v>0.56000000000000005</v>
      </c>
      <c r="I2493" s="115">
        <v>0.48</v>
      </c>
      <c r="J2493" s="115" t="s">
        <v>350</v>
      </c>
      <c r="K2493" s="115">
        <v>1.425274840549E-2</v>
      </c>
      <c r="L2493" s="115">
        <v>3794.5646107775701</v>
      </c>
      <c r="M2493" s="115">
        <v>9.4368201464530195</v>
      </c>
      <c r="N2493" s="115">
        <v>1.38715865295194</v>
      </c>
      <c r="O2493" s="115">
        <v>0.13450062329529</v>
      </c>
      <c r="P2493" s="115">
        <v>1.9770823279020001E-2</v>
      </c>
      <c r="Q2493" s="115">
        <v>54.082974705803998</v>
      </c>
      <c r="R2493" s="115">
        <v>1210</v>
      </c>
      <c r="S2493" s="115" t="s">
        <v>353</v>
      </c>
      <c r="T2493" s="115">
        <v>1210</v>
      </c>
      <c r="U2493" s="115" t="s">
        <v>352</v>
      </c>
      <c r="V2493" s="115" t="s">
        <v>350</v>
      </c>
      <c r="Z2493" s="115">
        <v>0</v>
      </c>
      <c r="AA2493" s="115">
        <v>1</v>
      </c>
      <c r="AB2493" s="115">
        <v>0.13450062329529</v>
      </c>
      <c r="AC2493" s="115">
        <v>1.9770823279020001E-2</v>
      </c>
      <c r="AD2493" s="115">
        <v>54.082974705804702</v>
      </c>
      <c r="AF2493" s="115">
        <v>-1</v>
      </c>
      <c r="AG2493" s="115">
        <v>-1</v>
      </c>
      <c r="AH2493" s="115">
        <v>-1</v>
      </c>
      <c r="AI2493" s="115">
        <v>-1</v>
      </c>
      <c r="AJ2493" s="115">
        <v>0</v>
      </c>
      <c r="AM2493" s="115" t="s">
        <v>348</v>
      </c>
      <c r="AN2493" s="115">
        <v>-1</v>
      </c>
      <c r="AQ2493" s="115">
        <v>610</v>
      </c>
      <c r="AR2493" s="115" t="s">
        <v>251</v>
      </c>
      <c r="AS2493" s="115" t="s">
        <v>363</v>
      </c>
      <c r="AT2493" s="115" t="s">
        <v>296</v>
      </c>
      <c r="AV2493" s="115">
        <v>32.556768314767403</v>
      </c>
      <c r="AW2493" s="115">
        <v>4.3862915400000001E-2</v>
      </c>
    </row>
    <row r="2494" spans="1:49" x14ac:dyDescent="0.25">
      <c r="A2494" s="117">
        <v>230000</v>
      </c>
      <c r="B2494" s="117">
        <v>920000</v>
      </c>
      <c r="C2494" s="117">
        <v>920000</v>
      </c>
      <c r="D2494" s="115" t="s">
        <v>342</v>
      </c>
      <c r="E2494" s="115" t="s">
        <v>13</v>
      </c>
      <c r="F2494" s="115" t="s">
        <v>343</v>
      </c>
      <c r="G2494" s="115" t="s">
        <v>344</v>
      </c>
      <c r="H2494" s="115">
        <v>0.56000000000000005</v>
      </c>
      <c r="I2494" s="115">
        <v>0.48</v>
      </c>
      <c r="J2494" s="115" t="s">
        <v>350</v>
      </c>
      <c r="K2494" s="115">
        <v>3.896471676135E-2</v>
      </c>
      <c r="L2494" s="115">
        <v>3794.5646107775701</v>
      </c>
      <c r="M2494" s="115">
        <v>9.4368201464530195</v>
      </c>
      <c r="N2494" s="115">
        <v>1.38715865295194</v>
      </c>
      <c r="O2494" s="115">
        <v>0.36770302413438999</v>
      </c>
      <c r="P2494" s="115">
        <v>5.4050244015329998E-2</v>
      </c>
      <c r="Q2494" s="115">
        <v>147.854135291609</v>
      </c>
      <c r="R2494" s="115">
        <v>1210</v>
      </c>
      <c r="S2494" s="115" t="s">
        <v>353</v>
      </c>
      <c r="T2494" s="115">
        <v>1210</v>
      </c>
      <c r="U2494" s="115" t="s">
        <v>352</v>
      </c>
      <c r="V2494" s="115" t="s">
        <v>350</v>
      </c>
      <c r="Z2494" s="115">
        <v>0</v>
      </c>
      <c r="AA2494" s="115">
        <v>1</v>
      </c>
      <c r="AB2494" s="115">
        <v>0.36770302413438999</v>
      </c>
      <c r="AC2494" s="115">
        <v>5.4050244015329998E-2</v>
      </c>
      <c r="AD2494" s="115">
        <v>147.85413529160701</v>
      </c>
      <c r="AF2494" s="115">
        <v>-1</v>
      </c>
      <c r="AG2494" s="115">
        <v>-1</v>
      </c>
      <c r="AH2494" s="115">
        <v>-1</v>
      </c>
      <c r="AI2494" s="115">
        <v>-1</v>
      </c>
      <c r="AJ2494" s="115">
        <v>0</v>
      </c>
      <c r="AM2494" s="115" t="s">
        <v>348</v>
      </c>
      <c r="AN2494" s="115">
        <v>-1</v>
      </c>
      <c r="AQ2494" s="115">
        <v>610</v>
      </c>
      <c r="AR2494" s="115" t="s">
        <v>251</v>
      </c>
      <c r="AS2494" s="115" t="s">
        <v>363</v>
      </c>
      <c r="AT2494" s="115" t="s">
        <v>296</v>
      </c>
      <c r="AV2494" s="115">
        <v>76.882610979616203</v>
      </c>
      <c r="AW2494" s="115">
        <v>0.1199141405</v>
      </c>
    </row>
    <row r="2495" spans="1:49" x14ac:dyDescent="0.25">
      <c r="A2495" s="117">
        <v>230000</v>
      </c>
      <c r="B2495" s="117">
        <v>920000</v>
      </c>
      <c r="C2495" s="117">
        <v>920000</v>
      </c>
      <c r="D2495" s="115" t="s">
        <v>342</v>
      </c>
      <c r="E2495" s="115" t="s">
        <v>13</v>
      </c>
      <c r="F2495" s="115" t="s">
        <v>343</v>
      </c>
      <c r="G2495" s="115" t="s">
        <v>344</v>
      </c>
      <c r="H2495" s="115">
        <v>0.56000000000000005</v>
      </c>
      <c r="I2495" s="115">
        <v>0.48</v>
      </c>
      <c r="J2495" s="115" t="s">
        <v>350</v>
      </c>
      <c r="K2495" s="115">
        <v>5.41726411601E-3</v>
      </c>
      <c r="L2495" s="115">
        <v>3794.5646107775701</v>
      </c>
      <c r="M2495" s="115">
        <v>9.4368201464530195</v>
      </c>
      <c r="N2495" s="115">
        <v>1.38715865295194</v>
      </c>
      <c r="O2495" s="115">
        <v>5.1121747148649997E-2</v>
      </c>
      <c r="P2495" s="115">
        <v>7.5146047938499999E-3</v>
      </c>
      <c r="Q2495" s="115">
        <v>20.5561587018619</v>
      </c>
      <c r="R2495" s="115">
        <v>1210</v>
      </c>
      <c r="S2495" s="115" t="s">
        <v>353</v>
      </c>
      <c r="T2495" s="115">
        <v>1210</v>
      </c>
      <c r="U2495" s="115" t="s">
        <v>352</v>
      </c>
      <c r="V2495" s="115" t="s">
        <v>350</v>
      </c>
      <c r="Z2495" s="115">
        <v>0</v>
      </c>
      <c r="AA2495" s="115">
        <v>1</v>
      </c>
      <c r="AB2495" s="115">
        <v>5.1121747148649997E-2</v>
      </c>
      <c r="AC2495" s="115">
        <v>7.5146047938499999E-3</v>
      </c>
      <c r="AD2495" s="115">
        <v>20.5561587018625</v>
      </c>
      <c r="AF2495" s="115">
        <v>-1</v>
      </c>
      <c r="AG2495" s="115">
        <v>-1</v>
      </c>
      <c r="AH2495" s="115">
        <v>-1</v>
      </c>
      <c r="AI2495" s="115">
        <v>-1</v>
      </c>
      <c r="AJ2495" s="115">
        <v>0</v>
      </c>
      <c r="AM2495" s="115" t="s">
        <v>348</v>
      </c>
      <c r="AN2495" s="115">
        <v>-1</v>
      </c>
      <c r="AQ2495" s="115">
        <v>610</v>
      </c>
      <c r="AR2495" s="115" t="s">
        <v>251</v>
      </c>
      <c r="AS2495" s="115" t="s">
        <v>363</v>
      </c>
      <c r="AT2495" s="115" t="s">
        <v>296</v>
      </c>
      <c r="AV2495" s="115">
        <v>18.823390986103099</v>
      </c>
      <c r="AW2495" s="115">
        <v>1.6671661599999998E-2</v>
      </c>
    </row>
    <row r="2496" spans="1:49" x14ac:dyDescent="0.25">
      <c r="A2496" s="117">
        <v>230000</v>
      </c>
      <c r="B2496" s="117">
        <v>920000</v>
      </c>
      <c r="C2496" s="117">
        <v>920000</v>
      </c>
      <c r="D2496" s="115" t="s">
        <v>342</v>
      </c>
      <c r="E2496" s="115" t="s">
        <v>13</v>
      </c>
      <c r="F2496" s="115" t="s">
        <v>343</v>
      </c>
      <c r="G2496" s="115" t="s">
        <v>344</v>
      </c>
      <c r="H2496" s="115">
        <v>0.56000000000000005</v>
      </c>
      <c r="I2496" s="115">
        <v>0.48</v>
      </c>
      <c r="J2496" s="115" t="s">
        <v>350</v>
      </c>
      <c r="K2496" s="115">
        <v>8.0988381785429997E-2</v>
      </c>
      <c r="L2496" s="115">
        <v>3794.5646107775701</v>
      </c>
      <c r="M2496" s="115">
        <v>9.4368201464530195</v>
      </c>
      <c r="N2496" s="115">
        <v>1.38715865295194</v>
      </c>
      <c r="O2496" s="115">
        <v>0.76427279286140004</v>
      </c>
      <c r="P2496" s="115">
        <v>0.11234373458223</v>
      </c>
      <c r="Q2496" s="115">
        <v>307.31564740714703</v>
      </c>
      <c r="R2496" s="115">
        <v>1210</v>
      </c>
      <c r="S2496" s="115" t="s">
        <v>353</v>
      </c>
      <c r="T2496" s="115">
        <v>1210</v>
      </c>
      <c r="U2496" s="115" t="s">
        <v>352</v>
      </c>
      <c r="V2496" s="115" t="s">
        <v>350</v>
      </c>
      <c r="Z2496" s="115">
        <v>0</v>
      </c>
      <c r="AA2496" s="115">
        <v>1</v>
      </c>
      <c r="AB2496" s="115">
        <v>0.76427279286140004</v>
      </c>
      <c r="AC2496" s="115">
        <v>0.11234373458223</v>
      </c>
      <c r="AD2496" s="115">
        <v>307.31564740714703</v>
      </c>
      <c r="AF2496" s="115">
        <v>-1</v>
      </c>
      <c r="AG2496" s="115">
        <v>-1</v>
      </c>
      <c r="AH2496" s="115">
        <v>-1</v>
      </c>
      <c r="AI2496" s="115">
        <v>-1</v>
      </c>
      <c r="AJ2496" s="115">
        <v>0</v>
      </c>
      <c r="AM2496" s="115" t="s">
        <v>348</v>
      </c>
      <c r="AN2496" s="115">
        <v>-1</v>
      </c>
      <c r="AQ2496" s="115">
        <v>610</v>
      </c>
      <c r="AR2496" s="115" t="s">
        <v>251</v>
      </c>
      <c r="AS2496" s="115" t="s">
        <v>363</v>
      </c>
      <c r="AT2496" s="115" t="s">
        <v>296</v>
      </c>
      <c r="AV2496" s="115">
        <v>77.386351783908694</v>
      </c>
      <c r="AW2496" s="115">
        <v>0.24924221199999999</v>
      </c>
    </row>
    <row r="2497" spans="1:49" x14ac:dyDescent="0.25">
      <c r="A2497" s="117">
        <v>230000</v>
      </c>
      <c r="B2497" s="117">
        <v>920000</v>
      </c>
      <c r="C2497" s="117">
        <v>920000</v>
      </c>
      <c r="D2497" s="115" t="s">
        <v>342</v>
      </c>
      <c r="E2497" s="115" t="s">
        <v>13</v>
      </c>
      <c r="F2497" s="115" t="s">
        <v>343</v>
      </c>
      <c r="G2497" s="115" t="s">
        <v>344</v>
      </c>
      <c r="H2497" s="115">
        <v>0.56000000000000005</v>
      </c>
      <c r="I2497" s="115">
        <v>0.48</v>
      </c>
      <c r="J2497" s="115" t="s">
        <v>350</v>
      </c>
      <c r="K2497" s="115">
        <v>0.21890128759718</v>
      </c>
      <c r="L2497" s="115">
        <v>3794.5646107775701</v>
      </c>
      <c r="M2497" s="115">
        <v>9.4368201464530195</v>
      </c>
      <c r="N2497" s="115">
        <v>1.38715865295194</v>
      </c>
      <c r="O2497" s="115">
        <v>2.06573208088157</v>
      </c>
      <c r="P2497" s="115">
        <v>0.30365081523275</v>
      </c>
      <c r="Q2497" s="115">
        <v>830.63507916990295</v>
      </c>
      <c r="R2497" s="115">
        <v>1210</v>
      </c>
      <c r="S2497" s="115" t="s">
        <v>353</v>
      </c>
      <c r="T2497" s="115">
        <v>1210</v>
      </c>
      <c r="U2497" s="115" t="s">
        <v>352</v>
      </c>
      <c r="V2497" s="115" t="s">
        <v>350</v>
      </c>
      <c r="Z2497" s="115">
        <v>0</v>
      </c>
      <c r="AA2497" s="115">
        <v>1</v>
      </c>
      <c r="AB2497" s="115">
        <v>2.06573208088157</v>
      </c>
      <c r="AC2497" s="115">
        <v>0.30365081523275</v>
      </c>
      <c r="AD2497" s="115">
        <v>830.63507916990295</v>
      </c>
      <c r="AF2497" s="115">
        <v>-1</v>
      </c>
      <c r="AG2497" s="115">
        <v>-1</v>
      </c>
      <c r="AH2497" s="115">
        <v>-1</v>
      </c>
      <c r="AI2497" s="115">
        <v>-1</v>
      </c>
      <c r="AJ2497" s="115">
        <v>0</v>
      </c>
      <c r="AM2497" s="115" t="s">
        <v>348</v>
      </c>
      <c r="AN2497" s="115">
        <v>-1</v>
      </c>
      <c r="AQ2497" s="115">
        <v>610</v>
      </c>
      <c r="AR2497" s="115" t="s">
        <v>251</v>
      </c>
      <c r="AS2497" s="115" t="s">
        <v>363</v>
      </c>
      <c r="AT2497" s="115" t="s">
        <v>296</v>
      </c>
      <c r="AV2497" s="115">
        <v>119.75705054443</v>
      </c>
      <c r="AW2497" s="115">
        <v>0.67366997500000003</v>
      </c>
    </row>
    <row r="2498" spans="1:49" x14ac:dyDescent="0.25">
      <c r="A2498" s="117">
        <v>230000</v>
      </c>
      <c r="B2498" s="117">
        <v>920000</v>
      </c>
      <c r="C2498" s="117">
        <v>920000</v>
      </c>
      <c r="D2498" s="115" t="s">
        <v>342</v>
      </c>
      <c r="E2498" s="115" t="s">
        <v>13</v>
      </c>
      <c r="F2498" s="115" t="s">
        <v>343</v>
      </c>
      <c r="G2498" s="115" t="s">
        <v>344</v>
      </c>
      <c r="H2498" s="115">
        <v>0.56000000000000005</v>
      </c>
      <c r="I2498" s="115">
        <v>0.48</v>
      </c>
      <c r="J2498" s="115" t="s">
        <v>350</v>
      </c>
      <c r="K2498" s="115">
        <v>2.8965033213880002E-2</v>
      </c>
      <c r="L2498" s="115">
        <v>3794.5646107775701</v>
      </c>
      <c r="M2498" s="115">
        <v>9.4368201464530195</v>
      </c>
      <c r="N2498" s="115">
        <v>1.38715865295194</v>
      </c>
      <c r="O2498" s="115">
        <v>0.27333780897548998</v>
      </c>
      <c r="P2498" s="115">
        <v>4.0179096455679998E-2</v>
      </c>
      <c r="Q2498" s="115">
        <v>109.90968998341199</v>
      </c>
      <c r="R2498" s="115">
        <v>1210</v>
      </c>
      <c r="S2498" s="115" t="s">
        <v>353</v>
      </c>
      <c r="T2498" s="115">
        <v>1210</v>
      </c>
      <c r="U2498" s="115" t="s">
        <v>352</v>
      </c>
      <c r="V2498" s="115" t="s">
        <v>350</v>
      </c>
      <c r="Z2498" s="115">
        <v>0</v>
      </c>
      <c r="AA2498" s="115">
        <v>1</v>
      </c>
      <c r="AB2498" s="115">
        <v>0.27333780897548998</v>
      </c>
      <c r="AC2498" s="115">
        <v>4.0179096455679998E-2</v>
      </c>
      <c r="AD2498" s="115">
        <v>109.909689983413</v>
      </c>
      <c r="AF2498" s="115">
        <v>-1</v>
      </c>
      <c r="AG2498" s="115">
        <v>-1</v>
      </c>
      <c r="AH2498" s="115">
        <v>-1</v>
      </c>
      <c r="AI2498" s="115">
        <v>-1</v>
      </c>
      <c r="AJ2498" s="115">
        <v>0</v>
      </c>
      <c r="AM2498" s="115" t="s">
        <v>348</v>
      </c>
      <c r="AN2498" s="115">
        <v>-1</v>
      </c>
      <c r="AQ2498" s="115">
        <v>610</v>
      </c>
      <c r="AR2498" s="115" t="s">
        <v>251</v>
      </c>
      <c r="AS2498" s="115" t="s">
        <v>363</v>
      </c>
      <c r="AT2498" s="115" t="s">
        <v>296</v>
      </c>
      <c r="AV2498" s="115">
        <v>62.9152236259864</v>
      </c>
      <c r="AW2498" s="115">
        <v>8.9140056800000006E-2</v>
      </c>
    </row>
    <row r="2499" spans="1:49" x14ac:dyDescent="0.25">
      <c r="A2499" s="117">
        <v>230000</v>
      </c>
      <c r="B2499" s="117">
        <v>920000</v>
      </c>
      <c r="C2499" s="117">
        <v>920000</v>
      </c>
      <c r="D2499" s="115" t="s">
        <v>342</v>
      </c>
      <c r="E2499" s="115" t="s">
        <v>13</v>
      </c>
      <c r="F2499" s="115" t="s">
        <v>343</v>
      </c>
      <c r="G2499" s="115" t="s">
        <v>344</v>
      </c>
      <c r="H2499" s="115">
        <v>0.56000000000000005</v>
      </c>
      <c r="I2499" s="115">
        <v>0.48</v>
      </c>
      <c r="J2499" s="115" t="s">
        <v>350</v>
      </c>
      <c r="K2499" s="115">
        <v>0.23027402176553</v>
      </c>
      <c r="L2499" s="115">
        <v>3794.5646107775701</v>
      </c>
      <c r="M2499" s="115">
        <v>9.4368201464530195</v>
      </c>
      <c r="N2499" s="115">
        <v>1.38715865295194</v>
      </c>
      <c r="O2499" s="115">
        <v>2.1730545278017801</v>
      </c>
      <c r="P2499" s="115">
        <v>0.31942660184209998</v>
      </c>
      <c r="Q2499" s="115">
        <v>873.78965377293105</v>
      </c>
      <c r="R2499" s="115">
        <v>1210</v>
      </c>
      <c r="S2499" s="115" t="s">
        <v>353</v>
      </c>
      <c r="T2499" s="115">
        <v>1210</v>
      </c>
      <c r="U2499" s="115" t="s">
        <v>352</v>
      </c>
      <c r="V2499" s="115" t="s">
        <v>350</v>
      </c>
      <c r="Z2499" s="115">
        <v>0</v>
      </c>
      <c r="AA2499" s="115">
        <v>1</v>
      </c>
      <c r="AB2499" s="115">
        <v>2.1730545278017801</v>
      </c>
      <c r="AC2499" s="115">
        <v>0.31942660184209998</v>
      </c>
      <c r="AD2499" s="115">
        <v>873.78965377293105</v>
      </c>
      <c r="AF2499" s="115">
        <v>-1</v>
      </c>
      <c r="AG2499" s="115">
        <v>-1</v>
      </c>
      <c r="AH2499" s="115">
        <v>-1</v>
      </c>
      <c r="AI2499" s="115">
        <v>-1</v>
      </c>
      <c r="AJ2499" s="115">
        <v>0</v>
      </c>
      <c r="AM2499" s="115" t="s">
        <v>348</v>
      </c>
      <c r="AN2499" s="115">
        <v>-1</v>
      </c>
      <c r="AQ2499" s="115">
        <v>610</v>
      </c>
      <c r="AR2499" s="115" t="s">
        <v>251</v>
      </c>
      <c r="AS2499" s="115" t="s">
        <v>363</v>
      </c>
      <c r="AT2499" s="115" t="s">
        <v>296</v>
      </c>
      <c r="AV2499" s="115">
        <v>137.29304822016701</v>
      </c>
      <c r="AW2499" s="115">
        <v>0.70866963000000005</v>
      </c>
    </row>
    <row r="2500" spans="1:49" x14ac:dyDescent="0.25">
      <c r="A2500" s="117">
        <v>230000</v>
      </c>
      <c r="B2500" s="117">
        <v>920000</v>
      </c>
      <c r="C2500" s="117">
        <v>920000</v>
      </c>
      <c r="D2500" s="115" t="s">
        <v>342</v>
      </c>
      <c r="E2500" s="115" t="s">
        <v>13</v>
      </c>
      <c r="F2500" s="115" t="s">
        <v>343</v>
      </c>
      <c r="G2500" s="115" t="s">
        <v>344</v>
      </c>
      <c r="H2500" s="115">
        <v>0.56000000000000005</v>
      </c>
      <c r="I2500" s="115">
        <v>0.48</v>
      </c>
      <c r="J2500" s="115" t="s">
        <v>350</v>
      </c>
      <c r="K2500" s="115">
        <v>0.22943685556714999</v>
      </c>
      <c r="L2500" s="115">
        <v>3777.8478532118602</v>
      </c>
      <c r="M2500" s="115">
        <v>9.3977177884613692</v>
      </c>
      <c r="N2500" s="115">
        <v>1.38149498588152</v>
      </c>
      <c r="O2500" s="115">
        <v>2.15618281889209</v>
      </c>
      <c r="P2500" s="115">
        <v>0.31696586554244</v>
      </c>
      <c r="Q2500" s="115">
        <v>866.77753225205799</v>
      </c>
      <c r="R2500" s="115">
        <v>1200</v>
      </c>
      <c r="S2500" s="115" t="s">
        <v>351</v>
      </c>
      <c r="T2500" s="115">
        <v>1200</v>
      </c>
      <c r="U2500" s="115" t="s">
        <v>352</v>
      </c>
      <c r="V2500" s="115" t="s">
        <v>350</v>
      </c>
      <c r="Z2500" s="115">
        <v>0</v>
      </c>
      <c r="AA2500" s="115">
        <v>1</v>
      </c>
      <c r="AB2500" s="115">
        <v>2.15618281889209</v>
      </c>
      <c r="AC2500" s="115">
        <v>0.31696586554244</v>
      </c>
      <c r="AD2500" s="115">
        <v>1024.7021153705</v>
      </c>
      <c r="AF2500" s="115">
        <v>-1</v>
      </c>
      <c r="AG2500" s="115">
        <v>-1</v>
      </c>
      <c r="AH2500" s="115">
        <v>-1</v>
      </c>
      <c r="AI2500" s="115">
        <v>-1</v>
      </c>
      <c r="AJ2500" s="115">
        <v>0</v>
      </c>
      <c r="AM2500" s="115" t="s">
        <v>348</v>
      </c>
      <c r="AN2500" s="115">
        <v>-1</v>
      </c>
      <c r="AQ2500" s="115">
        <v>610</v>
      </c>
      <c r="AR2500" s="115" t="s">
        <v>251</v>
      </c>
      <c r="AS2500" s="115" t="s">
        <v>363</v>
      </c>
      <c r="AT2500" s="115" t="s">
        <v>296</v>
      </c>
      <c r="AV2500" s="115">
        <v>183.44782578755601</v>
      </c>
      <c r="AW2500" s="115">
        <v>0.83106416490000001</v>
      </c>
    </row>
    <row r="2501" spans="1:49" x14ac:dyDescent="0.25">
      <c r="A2501" s="117">
        <v>230000</v>
      </c>
      <c r="B2501" s="117">
        <v>920000</v>
      </c>
      <c r="C2501" s="117">
        <v>920000</v>
      </c>
      <c r="D2501" s="115" t="s">
        <v>342</v>
      </c>
      <c r="E2501" s="115" t="s">
        <v>13</v>
      </c>
      <c r="F2501" s="115" t="s">
        <v>343</v>
      </c>
      <c r="G2501" s="115" t="s">
        <v>344</v>
      </c>
      <c r="H2501" s="115">
        <v>0.56000000000000005</v>
      </c>
      <c r="I2501" s="115">
        <v>0.48</v>
      </c>
      <c r="J2501" s="115" t="s">
        <v>350</v>
      </c>
      <c r="K2501" s="115">
        <v>1.3802250474409999E-2</v>
      </c>
      <c r="L2501" s="115">
        <v>3777.8478532118602</v>
      </c>
      <c r="M2501" s="115">
        <v>9.3977177884613692</v>
      </c>
      <c r="N2501" s="115">
        <v>1.38149498588152</v>
      </c>
      <c r="O2501" s="115">
        <v>0.12970965480419</v>
      </c>
      <c r="P2501" s="115">
        <v>1.9067739824279999E-2</v>
      </c>
      <c r="Q2501" s="115">
        <v>52.142802324253601</v>
      </c>
      <c r="R2501" s="115">
        <v>1210</v>
      </c>
      <c r="S2501" s="115" t="s">
        <v>353</v>
      </c>
      <c r="T2501" s="115">
        <v>1210</v>
      </c>
      <c r="U2501" s="115" t="s">
        <v>352</v>
      </c>
      <c r="V2501" s="115" t="s">
        <v>350</v>
      </c>
      <c r="Z2501" s="115">
        <v>0</v>
      </c>
      <c r="AA2501" s="115">
        <v>1</v>
      </c>
      <c r="AB2501" s="115">
        <v>0.12970965480419</v>
      </c>
      <c r="AC2501" s="115">
        <v>1.9067739824279999E-2</v>
      </c>
      <c r="AD2501" s="115">
        <v>52.142802324254703</v>
      </c>
      <c r="AF2501" s="115">
        <v>-1</v>
      </c>
      <c r="AG2501" s="115">
        <v>-1</v>
      </c>
      <c r="AH2501" s="115">
        <v>-1</v>
      </c>
      <c r="AI2501" s="115">
        <v>-1</v>
      </c>
      <c r="AJ2501" s="115">
        <v>0</v>
      </c>
      <c r="AM2501" s="115" t="s">
        <v>348</v>
      </c>
      <c r="AN2501" s="115">
        <v>-1</v>
      </c>
      <c r="AQ2501" s="115">
        <v>610</v>
      </c>
      <c r="AR2501" s="115" t="s">
        <v>251</v>
      </c>
      <c r="AS2501" s="115" t="s">
        <v>363</v>
      </c>
      <c r="AT2501" s="115" t="s">
        <v>296</v>
      </c>
      <c r="AV2501" s="115">
        <v>38.156202210360298</v>
      </c>
      <c r="AW2501" s="115">
        <v>4.2289377400000001E-2</v>
      </c>
    </row>
    <row r="2502" spans="1:49" x14ac:dyDescent="0.25">
      <c r="A2502" s="117">
        <v>230000</v>
      </c>
      <c r="B2502" s="117">
        <v>920000</v>
      </c>
      <c r="C2502" s="117">
        <v>920000</v>
      </c>
      <c r="D2502" s="115" t="s">
        <v>342</v>
      </c>
      <c r="E2502" s="115" t="s">
        <v>13</v>
      </c>
      <c r="F2502" s="115" t="s">
        <v>343</v>
      </c>
      <c r="G2502" s="115" t="s">
        <v>344</v>
      </c>
      <c r="H2502" s="115">
        <v>0.56000000000000005</v>
      </c>
      <c r="I2502" s="115">
        <v>0.48</v>
      </c>
      <c r="J2502" s="115" t="s">
        <v>350</v>
      </c>
      <c r="K2502" s="115">
        <v>0.20795106395754001</v>
      </c>
      <c r="L2502" s="115">
        <v>3777.8478532118602</v>
      </c>
      <c r="M2502" s="115">
        <v>9.3977177884613692</v>
      </c>
      <c r="N2502" s="115">
        <v>1.38149498588152</v>
      </c>
      <c r="O2502" s="115">
        <v>1.9542654128832999</v>
      </c>
      <c r="P2502" s="115">
        <v>0.28728335216606998</v>
      </c>
      <c r="Q2502" s="115">
        <v>785.60748054513897</v>
      </c>
      <c r="R2502" s="115">
        <v>1210</v>
      </c>
      <c r="S2502" s="115" t="s">
        <v>353</v>
      </c>
      <c r="T2502" s="115">
        <v>1210</v>
      </c>
      <c r="U2502" s="115" t="s">
        <v>352</v>
      </c>
      <c r="V2502" s="115" t="s">
        <v>350</v>
      </c>
      <c r="Z2502" s="115">
        <v>0</v>
      </c>
      <c r="AA2502" s="115">
        <v>1</v>
      </c>
      <c r="AB2502" s="115">
        <v>1.9542654128832999</v>
      </c>
      <c r="AC2502" s="115">
        <v>0.28728335216606998</v>
      </c>
      <c r="AD2502" s="115">
        <v>785.60748054513897</v>
      </c>
      <c r="AF2502" s="115">
        <v>-1</v>
      </c>
      <c r="AG2502" s="115">
        <v>-1</v>
      </c>
      <c r="AH2502" s="115">
        <v>-1</v>
      </c>
      <c r="AI2502" s="115">
        <v>-1</v>
      </c>
      <c r="AJ2502" s="115">
        <v>0</v>
      </c>
      <c r="AM2502" s="115" t="s">
        <v>348</v>
      </c>
      <c r="AN2502" s="115">
        <v>-1</v>
      </c>
      <c r="AQ2502" s="115">
        <v>610</v>
      </c>
      <c r="AR2502" s="115" t="s">
        <v>251</v>
      </c>
      <c r="AS2502" s="115" t="s">
        <v>363</v>
      </c>
      <c r="AT2502" s="115" t="s">
        <v>296</v>
      </c>
      <c r="AV2502" s="115">
        <v>125.49682203624199</v>
      </c>
      <c r="AW2502" s="115">
        <v>0.6371512413</v>
      </c>
    </row>
    <row r="2503" spans="1:49" x14ac:dyDescent="0.25">
      <c r="A2503" s="117">
        <v>230000</v>
      </c>
      <c r="B2503" s="117">
        <v>920000</v>
      </c>
      <c r="C2503" s="117">
        <v>920000</v>
      </c>
      <c r="D2503" s="115" t="s">
        <v>342</v>
      </c>
      <c r="E2503" s="115" t="s">
        <v>13</v>
      </c>
      <c r="F2503" s="115" t="s">
        <v>343</v>
      </c>
      <c r="G2503" s="115" t="s">
        <v>344</v>
      </c>
      <c r="H2503" s="115">
        <v>0.56000000000000005</v>
      </c>
      <c r="I2503" s="115">
        <v>0.48</v>
      </c>
      <c r="J2503" s="115" t="s">
        <v>350</v>
      </c>
      <c r="K2503" s="115">
        <v>1.637470067638E-2</v>
      </c>
      <c r="L2503" s="115">
        <v>3777.8478532118602</v>
      </c>
      <c r="M2503" s="115">
        <v>9.3977177884613692</v>
      </c>
      <c r="N2503" s="115">
        <v>1.38149498588152</v>
      </c>
      <c r="O2503" s="115">
        <v>0.15388481582718999</v>
      </c>
      <c r="P2503" s="115">
        <v>2.262156687973E-2</v>
      </c>
      <c r="Q2503" s="115">
        <v>61.861127797267997</v>
      </c>
      <c r="R2503" s="115">
        <v>1210</v>
      </c>
      <c r="S2503" s="115" t="s">
        <v>353</v>
      </c>
      <c r="T2503" s="115">
        <v>1210</v>
      </c>
      <c r="U2503" s="115" t="s">
        <v>352</v>
      </c>
      <c r="V2503" s="115" t="s">
        <v>350</v>
      </c>
      <c r="Z2503" s="115">
        <v>0</v>
      </c>
      <c r="AA2503" s="115">
        <v>1</v>
      </c>
      <c r="AB2503" s="115">
        <v>0.15388481582718999</v>
      </c>
      <c r="AC2503" s="115">
        <v>2.262156687973E-2</v>
      </c>
      <c r="AD2503" s="115">
        <v>61.861127797269098</v>
      </c>
      <c r="AF2503" s="115">
        <v>-1</v>
      </c>
      <c r="AG2503" s="115">
        <v>-1</v>
      </c>
      <c r="AH2503" s="115">
        <v>-1</v>
      </c>
      <c r="AI2503" s="115">
        <v>-1</v>
      </c>
      <c r="AJ2503" s="115">
        <v>0</v>
      </c>
      <c r="AM2503" s="115" t="s">
        <v>348</v>
      </c>
      <c r="AN2503" s="115">
        <v>-1</v>
      </c>
      <c r="AQ2503" s="115">
        <v>610</v>
      </c>
      <c r="AR2503" s="115" t="s">
        <v>251</v>
      </c>
      <c r="AS2503" s="115" t="s">
        <v>363</v>
      </c>
      <c r="AT2503" s="115" t="s">
        <v>296</v>
      </c>
      <c r="AV2503" s="115">
        <v>40.335835698465701</v>
      </c>
      <c r="AW2503" s="115">
        <v>5.0171230999999997E-2</v>
      </c>
    </row>
    <row r="2504" spans="1:49" x14ac:dyDescent="0.25">
      <c r="A2504" s="117">
        <v>230000</v>
      </c>
      <c r="B2504" s="117">
        <v>920000</v>
      </c>
      <c r="C2504" s="117">
        <v>920000</v>
      </c>
      <c r="D2504" s="115" t="s">
        <v>342</v>
      </c>
      <c r="E2504" s="115" t="s">
        <v>13</v>
      </c>
      <c r="F2504" s="115" t="s">
        <v>343</v>
      </c>
      <c r="G2504" s="115" t="s">
        <v>344</v>
      </c>
      <c r="H2504" s="115">
        <v>0.56000000000000005</v>
      </c>
      <c r="I2504" s="115">
        <v>0.48</v>
      </c>
      <c r="J2504" s="115" t="s">
        <v>350</v>
      </c>
      <c r="K2504" s="115">
        <v>1.6300621574719999E-2</v>
      </c>
      <c r="L2504" s="115">
        <v>3782.5965357315099</v>
      </c>
      <c r="M2504" s="115">
        <v>9.4088255420759594</v>
      </c>
      <c r="N2504" s="115">
        <v>1.38310385811464</v>
      </c>
      <c r="O2504" s="115">
        <v>0.15336970462394001</v>
      </c>
      <c r="P2504" s="115">
        <v>2.2545452589659998E-2</v>
      </c>
      <c r="Q2504" s="115">
        <v>61.658674698806202</v>
      </c>
      <c r="R2504" s="115">
        <v>1210</v>
      </c>
      <c r="S2504" s="115" t="s">
        <v>353</v>
      </c>
      <c r="T2504" s="115">
        <v>1210</v>
      </c>
      <c r="U2504" s="115" t="s">
        <v>352</v>
      </c>
      <c r="V2504" s="115" t="s">
        <v>350</v>
      </c>
      <c r="Z2504" s="115">
        <v>0</v>
      </c>
      <c r="AA2504" s="115">
        <v>1</v>
      </c>
      <c r="AB2504" s="115">
        <v>0.15336970462394001</v>
      </c>
      <c r="AC2504" s="115">
        <v>2.2545452589659998E-2</v>
      </c>
      <c r="AD2504" s="115">
        <v>61.658674698808099</v>
      </c>
      <c r="AF2504" s="115">
        <v>-1</v>
      </c>
      <c r="AG2504" s="115">
        <v>-1</v>
      </c>
      <c r="AH2504" s="115">
        <v>-1</v>
      </c>
      <c r="AI2504" s="115">
        <v>-1</v>
      </c>
      <c r="AJ2504" s="115">
        <v>0</v>
      </c>
      <c r="AM2504" s="115" t="s">
        <v>348</v>
      </c>
      <c r="AN2504" s="115">
        <v>-1</v>
      </c>
      <c r="AQ2504" s="115">
        <v>610</v>
      </c>
      <c r="AR2504" s="115" t="s">
        <v>251</v>
      </c>
      <c r="AS2504" s="115" t="s">
        <v>363</v>
      </c>
      <c r="AT2504" s="115" t="s">
        <v>296</v>
      </c>
      <c r="AV2504" s="115">
        <v>32.970977081323099</v>
      </c>
      <c r="AW2504" s="115">
        <v>5.0007035399999997E-2</v>
      </c>
    </row>
    <row r="2505" spans="1:49" x14ac:dyDescent="0.25">
      <c r="A2505" s="117">
        <v>230000</v>
      </c>
      <c r="B2505" s="117">
        <v>920000</v>
      </c>
      <c r="C2505" s="117">
        <v>920000</v>
      </c>
      <c r="D2505" s="115" t="s">
        <v>342</v>
      </c>
      <c r="E2505" s="115" t="s">
        <v>13</v>
      </c>
      <c r="F2505" s="115" t="s">
        <v>343</v>
      </c>
      <c r="G2505" s="115" t="s">
        <v>344</v>
      </c>
      <c r="H2505" s="115">
        <v>0.56000000000000005</v>
      </c>
      <c r="I2505" s="115">
        <v>0.48</v>
      </c>
      <c r="J2505" s="115" t="s">
        <v>350</v>
      </c>
      <c r="K2505" s="115">
        <v>0.12752129541401</v>
      </c>
      <c r="L2505" s="115">
        <v>3782.5965357315099</v>
      </c>
      <c r="M2505" s="115">
        <v>9.4088255420759594</v>
      </c>
      <c r="N2505" s="115">
        <v>1.38310385811464</v>
      </c>
      <c r="O2505" s="115">
        <v>1.19982562145001</v>
      </c>
      <c r="P2505" s="115">
        <v>0.1763751956789</v>
      </c>
      <c r="Q2505" s="115">
        <v>482.36161026505602</v>
      </c>
      <c r="R2505" s="115">
        <v>1210</v>
      </c>
      <c r="S2505" s="115" t="s">
        <v>353</v>
      </c>
      <c r="T2505" s="115">
        <v>1210</v>
      </c>
      <c r="U2505" s="115" t="s">
        <v>352</v>
      </c>
      <c r="V2505" s="115" t="s">
        <v>350</v>
      </c>
      <c r="Z2505" s="115">
        <v>0</v>
      </c>
      <c r="AA2505" s="115">
        <v>1</v>
      </c>
      <c r="AB2505" s="115">
        <v>1.19982562145001</v>
      </c>
      <c r="AC2505" s="115">
        <v>0.1763751956789</v>
      </c>
      <c r="AD2505" s="115">
        <v>482.36161026505602</v>
      </c>
      <c r="AF2505" s="115">
        <v>-1</v>
      </c>
      <c r="AG2505" s="115">
        <v>-1</v>
      </c>
      <c r="AH2505" s="115">
        <v>-1</v>
      </c>
      <c r="AI2505" s="115">
        <v>-1</v>
      </c>
      <c r="AJ2505" s="115">
        <v>0</v>
      </c>
      <c r="AM2505" s="115" t="s">
        <v>348</v>
      </c>
      <c r="AN2505" s="115">
        <v>-1</v>
      </c>
      <c r="AQ2505" s="115">
        <v>610</v>
      </c>
      <c r="AR2505" s="115" t="s">
        <v>251</v>
      </c>
      <c r="AS2505" s="115" t="s">
        <v>363</v>
      </c>
      <c r="AT2505" s="115" t="s">
        <v>296</v>
      </c>
      <c r="AV2505" s="115">
        <v>110.281169482501</v>
      </c>
      <c r="AW2505" s="115">
        <v>0.39120974069999997</v>
      </c>
    </row>
    <row r="2506" spans="1:49" x14ac:dyDescent="0.25">
      <c r="A2506" s="117">
        <v>230000</v>
      </c>
      <c r="B2506" s="117">
        <v>920000</v>
      </c>
      <c r="C2506" s="117">
        <v>920000</v>
      </c>
      <c r="D2506" s="115" t="s">
        <v>342</v>
      </c>
      <c r="E2506" s="115" t="s">
        <v>13</v>
      </c>
      <c r="F2506" s="115" t="s">
        <v>343</v>
      </c>
      <c r="G2506" s="115" t="s">
        <v>344</v>
      </c>
      <c r="H2506" s="115">
        <v>0.56000000000000005</v>
      </c>
      <c r="I2506" s="115">
        <v>0.48</v>
      </c>
      <c r="J2506" s="115" t="s">
        <v>350</v>
      </c>
      <c r="K2506" s="115">
        <v>0.1389091049317</v>
      </c>
      <c r="L2506" s="115">
        <v>3782.5965357315099</v>
      </c>
      <c r="M2506" s="115">
        <v>9.4088255420759594</v>
      </c>
      <c r="N2506" s="115">
        <v>1.38310385811464</v>
      </c>
      <c r="O2506" s="115">
        <v>1.3069715345083399</v>
      </c>
      <c r="P2506" s="115">
        <v>0.19212571895829</v>
      </c>
      <c r="Q2506" s="115">
        <v>525.43709909623601</v>
      </c>
      <c r="R2506" s="115">
        <v>1210</v>
      </c>
      <c r="S2506" s="115" t="s">
        <v>353</v>
      </c>
      <c r="T2506" s="115">
        <v>1210</v>
      </c>
      <c r="U2506" s="115" t="s">
        <v>352</v>
      </c>
      <c r="V2506" s="115" t="s">
        <v>350</v>
      </c>
      <c r="Z2506" s="115">
        <v>0</v>
      </c>
      <c r="AA2506" s="115">
        <v>1</v>
      </c>
      <c r="AB2506" s="115">
        <v>1.3069715345083399</v>
      </c>
      <c r="AC2506" s="115">
        <v>0.19212571895829</v>
      </c>
      <c r="AD2506" s="115">
        <v>525.43709909623601</v>
      </c>
      <c r="AF2506" s="115">
        <v>-1</v>
      </c>
      <c r="AG2506" s="115">
        <v>-1</v>
      </c>
      <c r="AH2506" s="115">
        <v>-1</v>
      </c>
      <c r="AI2506" s="115">
        <v>-1</v>
      </c>
      <c r="AJ2506" s="115">
        <v>0</v>
      </c>
      <c r="AM2506" s="115" t="s">
        <v>348</v>
      </c>
      <c r="AN2506" s="115">
        <v>-1</v>
      </c>
      <c r="AQ2506" s="115">
        <v>610</v>
      </c>
      <c r="AR2506" s="115" t="s">
        <v>251</v>
      </c>
      <c r="AS2506" s="115" t="s">
        <v>363</v>
      </c>
      <c r="AT2506" s="115" t="s">
        <v>296</v>
      </c>
      <c r="AV2506" s="115">
        <v>108.781441239161</v>
      </c>
      <c r="AW2506" s="115">
        <v>0.42614525469999998</v>
      </c>
    </row>
    <row r="2507" spans="1:49" x14ac:dyDescent="0.25">
      <c r="A2507" s="117">
        <v>230000</v>
      </c>
      <c r="B2507" s="117">
        <v>920000</v>
      </c>
      <c r="C2507" s="117">
        <v>920000</v>
      </c>
      <c r="D2507" s="115" t="s">
        <v>342</v>
      </c>
      <c r="E2507" s="115" t="s">
        <v>13</v>
      </c>
      <c r="F2507" s="115" t="s">
        <v>343</v>
      </c>
      <c r="G2507" s="115" t="s">
        <v>344</v>
      </c>
      <c r="H2507" s="115">
        <v>0.56000000000000005</v>
      </c>
      <c r="I2507" s="115">
        <v>0.48</v>
      </c>
      <c r="J2507" s="115" t="s">
        <v>350</v>
      </c>
      <c r="K2507" s="115">
        <v>0.33503243177047998</v>
      </c>
      <c r="L2507" s="115">
        <v>3782.5965357315099</v>
      </c>
      <c r="M2507" s="115">
        <v>9.4088255420759594</v>
      </c>
      <c r="N2507" s="115">
        <v>1.38310385811464</v>
      </c>
      <c r="O2507" s="115">
        <v>3.15226170146595</v>
      </c>
      <c r="P2507" s="115">
        <v>0.46338464897527998</v>
      </c>
      <c r="Q2507" s="115">
        <v>1267.29251577273</v>
      </c>
      <c r="R2507" s="115">
        <v>1210</v>
      </c>
      <c r="S2507" s="115" t="s">
        <v>353</v>
      </c>
      <c r="T2507" s="115">
        <v>1210</v>
      </c>
      <c r="U2507" s="115" t="s">
        <v>352</v>
      </c>
      <c r="V2507" s="115" t="s">
        <v>350</v>
      </c>
      <c r="Z2507" s="115">
        <v>0</v>
      </c>
      <c r="AA2507" s="115">
        <v>1</v>
      </c>
      <c r="AB2507" s="115">
        <v>3.15226170146595</v>
      </c>
      <c r="AC2507" s="115">
        <v>0.46338464897527998</v>
      </c>
      <c r="AD2507" s="115">
        <v>1267.29251577273</v>
      </c>
      <c r="AF2507" s="115">
        <v>-1</v>
      </c>
      <c r="AG2507" s="115">
        <v>-1</v>
      </c>
      <c r="AH2507" s="115">
        <v>-1</v>
      </c>
      <c r="AI2507" s="115">
        <v>-1</v>
      </c>
      <c r="AJ2507" s="115">
        <v>0</v>
      </c>
      <c r="AM2507" s="115" t="s">
        <v>348</v>
      </c>
      <c r="AN2507" s="115">
        <v>-1</v>
      </c>
      <c r="AQ2507" s="115">
        <v>610</v>
      </c>
      <c r="AR2507" s="115" t="s">
        <v>251</v>
      </c>
      <c r="AS2507" s="115" t="s">
        <v>363</v>
      </c>
      <c r="AT2507" s="115" t="s">
        <v>296</v>
      </c>
      <c r="AV2507" s="115">
        <v>147.70044786673</v>
      </c>
      <c r="AW2507" s="115">
        <v>1.0278122593000001</v>
      </c>
    </row>
    <row r="2508" spans="1:49" x14ac:dyDescent="0.25">
      <c r="A2508" s="117">
        <v>230000</v>
      </c>
      <c r="B2508" s="117">
        <v>920000</v>
      </c>
      <c r="C2508" s="117">
        <v>920000</v>
      </c>
      <c r="D2508" s="115" t="s">
        <v>342</v>
      </c>
      <c r="E2508" s="115" t="s">
        <v>13</v>
      </c>
      <c r="F2508" s="115" t="s">
        <v>343</v>
      </c>
      <c r="G2508" s="115" t="s">
        <v>344</v>
      </c>
      <c r="H2508" s="115">
        <v>0.56000000000000005</v>
      </c>
      <c r="I2508" s="115">
        <v>0.48</v>
      </c>
      <c r="J2508" s="115" t="s">
        <v>350</v>
      </c>
      <c r="K2508" s="115">
        <v>5.6623887491599996E-3</v>
      </c>
      <c r="L2508" s="115">
        <v>3784.6574928812902</v>
      </c>
      <c r="M2508" s="115">
        <v>9.4136694786374893</v>
      </c>
      <c r="N2508" s="115">
        <v>1.38380630143377</v>
      </c>
      <c r="O2508" s="115">
        <v>5.3303856144150001E-2</v>
      </c>
      <c r="P2508" s="115">
        <v>7.8356492322500006E-3</v>
      </c>
      <c r="Q2508" s="115">
        <v>21.430202007118901</v>
      </c>
      <c r="R2508" s="115">
        <v>1210</v>
      </c>
      <c r="S2508" s="115" t="s">
        <v>353</v>
      </c>
      <c r="T2508" s="115">
        <v>1210</v>
      </c>
      <c r="U2508" s="115" t="s">
        <v>352</v>
      </c>
      <c r="V2508" s="115" t="s">
        <v>350</v>
      </c>
      <c r="Z2508" s="115">
        <v>0</v>
      </c>
      <c r="AA2508" s="115">
        <v>1</v>
      </c>
      <c r="AB2508" s="115">
        <v>5.3303856144150001E-2</v>
      </c>
      <c r="AC2508" s="115">
        <v>7.8356492322500006E-3</v>
      </c>
      <c r="AD2508" s="115">
        <v>23.1065885388109</v>
      </c>
      <c r="AF2508" s="115">
        <v>-1</v>
      </c>
      <c r="AG2508" s="115">
        <v>-1</v>
      </c>
      <c r="AH2508" s="115">
        <v>-1</v>
      </c>
      <c r="AI2508" s="115">
        <v>-1</v>
      </c>
      <c r="AJ2508" s="115">
        <v>0</v>
      </c>
      <c r="AM2508" s="115" t="s">
        <v>348</v>
      </c>
      <c r="AN2508" s="115">
        <v>-1</v>
      </c>
      <c r="AQ2508" s="115">
        <v>610</v>
      </c>
      <c r="AR2508" s="115" t="s">
        <v>251</v>
      </c>
      <c r="AS2508" s="115" t="s">
        <v>363</v>
      </c>
      <c r="AT2508" s="115" t="s">
        <v>296</v>
      </c>
      <c r="AV2508" s="115">
        <v>21.109326822928299</v>
      </c>
      <c r="AW2508" s="115">
        <v>1.87401367E-2</v>
      </c>
    </row>
    <row r="2509" spans="1:49" x14ac:dyDescent="0.25">
      <c r="A2509" s="117">
        <v>230000</v>
      </c>
      <c r="B2509" s="117">
        <v>920000</v>
      </c>
      <c r="C2509" s="117">
        <v>920000</v>
      </c>
      <c r="D2509" s="115" t="s">
        <v>342</v>
      </c>
      <c r="E2509" s="115" t="s">
        <v>13</v>
      </c>
      <c r="F2509" s="115" t="s">
        <v>343</v>
      </c>
      <c r="G2509" s="115" t="s">
        <v>344</v>
      </c>
      <c r="H2509" s="115">
        <v>0.56000000000000005</v>
      </c>
      <c r="I2509" s="115">
        <v>0.48</v>
      </c>
      <c r="J2509" s="115" t="s">
        <v>350</v>
      </c>
      <c r="K2509" s="115">
        <v>0.23098300882913</v>
      </c>
      <c r="L2509" s="115">
        <v>3784.6574928812902</v>
      </c>
      <c r="M2509" s="115">
        <v>9.4136694786374893</v>
      </c>
      <c r="N2509" s="115">
        <v>1.38380630143377</v>
      </c>
      <c r="O2509" s="115">
        <v>2.1743977002986599</v>
      </c>
      <c r="P2509" s="115">
        <v>0.31963574314187998</v>
      </c>
      <c r="Q2509" s="115">
        <v>874.19157509344495</v>
      </c>
      <c r="R2509" s="115">
        <v>1210</v>
      </c>
      <c r="S2509" s="115" t="s">
        <v>353</v>
      </c>
      <c r="T2509" s="115">
        <v>1210</v>
      </c>
      <c r="U2509" s="115" t="s">
        <v>352</v>
      </c>
      <c r="V2509" s="115" t="s">
        <v>350</v>
      </c>
      <c r="Z2509" s="115">
        <v>0</v>
      </c>
      <c r="AA2509" s="115">
        <v>1</v>
      </c>
      <c r="AB2509" s="115">
        <v>2.1743977002986599</v>
      </c>
      <c r="AC2509" s="115">
        <v>0.31963574314187998</v>
      </c>
      <c r="AD2509" s="115">
        <v>1649.5382985549099</v>
      </c>
      <c r="AF2509" s="115">
        <v>-1</v>
      </c>
      <c r="AG2509" s="115">
        <v>-1</v>
      </c>
      <c r="AH2509" s="115">
        <v>-1</v>
      </c>
      <c r="AI2509" s="115">
        <v>-1</v>
      </c>
      <c r="AJ2509" s="115">
        <v>0</v>
      </c>
      <c r="AM2509" s="115" t="s">
        <v>348</v>
      </c>
      <c r="AN2509" s="115">
        <v>-1</v>
      </c>
      <c r="AQ2509" s="115">
        <v>610</v>
      </c>
      <c r="AR2509" s="115" t="s">
        <v>251</v>
      </c>
      <c r="AS2509" s="115" t="s">
        <v>363</v>
      </c>
      <c r="AT2509" s="115" t="s">
        <v>296</v>
      </c>
      <c r="AV2509" s="115">
        <v>127.762758717252</v>
      </c>
      <c r="AW2509" s="115">
        <v>1.3378250597000001</v>
      </c>
    </row>
    <row r="2510" spans="1:49" x14ac:dyDescent="0.25">
      <c r="A2510" s="117">
        <v>230000</v>
      </c>
      <c r="B2510" s="117">
        <v>920000</v>
      </c>
      <c r="C2510" s="117">
        <v>920000</v>
      </c>
      <c r="D2510" s="115" t="s">
        <v>342</v>
      </c>
      <c r="E2510" s="115" t="s">
        <v>13</v>
      </c>
      <c r="F2510" s="115" t="s">
        <v>343</v>
      </c>
      <c r="G2510" s="115" t="s">
        <v>344</v>
      </c>
      <c r="H2510" s="115">
        <v>0.56000000000000005</v>
      </c>
      <c r="I2510" s="115">
        <v>0.48</v>
      </c>
      <c r="J2510" s="115" t="s">
        <v>350</v>
      </c>
      <c r="K2510" s="115">
        <v>6.8269951153620001E-2</v>
      </c>
      <c r="L2510" s="115">
        <v>3784.6574928812902</v>
      </c>
      <c r="M2510" s="115">
        <v>9.4136694786374893</v>
      </c>
      <c r="N2510" s="115">
        <v>1.38380630143377</v>
      </c>
      <c r="O2510" s="115">
        <v>0.64267075548295005</v>
      </c>
      <c r="P2510" s="115">
        <v>9.4472388604960003E-2</v>
      </c>
      <c r="Q2510" s="115">
        <v>258.37838217220701</v>
      </c>
      <c r="R2510" s="115">
        <v>1210</v>
      </c>
      <c r="S2510" s="115" t="s">
        <v>353</v>
      </c>
      <c r="T2510" s="115">
        <v>1210</v>
      </c>
      <c r="U2510" s="115" t="s">
        <v>352</v>
      </c>
      <c r="V2510" s="115" t="s">
        <v>350</v>
      </c>
      <c r="Z2510" s="115">
        <v>0</v>
      </c>
      <c r="AA2510" s="115">
        <v>1</v>
      </c>
      <c r="AB2510" s="115">
        <v>0.64267075548295005</v>
      </c>
      <c r="AC2510" s="115">
        <v>9.4472388604960003E-2</v>
      </c>
      <c r="AD2510" s="115">
        <v>665.37819613617796</v>
      </c>
      <c r="AF2510" s="115">
        <v>-1</v>
      </c>
      <c r="AG2510" s="115">
        <v>-1</v>
      </c>
      <c r="AH2510" s="115">
        <v>-1</v>
      </c>
      <c r="AI2510" s="115">
        <v>-1</v>
      </c>
      <c r="AJ2510" s="115">
        <v>0</v>
      </c>
      <c r="AM2510" s="115" t="s">
        <v>348</v>
      </c>
      <c r="AN2510" s="115">
        <v>-1</v>
      </c>
      <c r="AQ2510" s="115">
        <v>610</v>
      </c>
      <c r="AR2510" s="115" t="s">
        <v>251</v>
      </c>
      <c r="AS2510" s="115" t="s">
        <v>363</v>
      </c>
      <c r="AT2510" s="115" t="s">
        <v>296</v>
      </c>
      <c r="AV2510" s="115">
        <v>79.123419662576396</v>
      </c>
      <c r="AW2510" s="115">
        <v>0.53964168379999999</v>
      </c>
    </row>
    <row r="2511" spans="1:49" x14ac:dyDescent="0.25">
      <c r="A2511" s="117">
        <v>230000</v>
      </c>
      <c r="B2511" s="117">
        <v>920000</v>
      </c>
      <c r="C2511" s="117">
        <v>920000</v>
      </c>
      <c r="D2511" s="115" t="s">
        <v>342</v>
      </c>
      <c r="E2511" s="115" t="s">
        <v>13</v>
      </c>
      <c r="F2511" s="115" t="s">
        <v>343</v>
      </c>
      <c r="G2511" s="115" t="s">
        <v>344</v>
      </c>
      <c r="H2511" s="115">
        <v>0.56000000000000005</v>
      </c>
      <c r="I2511" s="115">
        <v>0.48</v>
      </c>
      <c r="J2511" s="115" t="s">
        <v>350</v>
      </c>
      <c r="K2511" s="115">
        <v>0.13654654216291001</v>
      </c>
      <c r="L2511" s="115">
        <v>3779.80305605284</v>
      </c>
      <c r="M2511" s="115">
        <v>9.4023221853449108</v>
      </c>
      <c r="N2511" s="115">
        <v>1.3821630173413699</v>
      </c>
      <c r="O2511" s="115">
        <v>1.2838545827104799</v>
      </c>
      <c r="P2511" s="115">
        <v>0.18872958072342</v>
      </c>
      <c r="Q2511" s="115">
        <v>516.11903736082297</v>
      </c>
      <c r="R2511" s="115">
        <v>1210</v>
      </c>
      <c r="S2511" s="115" t="s">
        <v>353</v>
      </c>
      <c r="T2511" s="115">
        <v>1210</v>
      </c>
      <c r="U2511" s="115" t="s">
        <v>352</v>
      </c>
      <c r="V2511" s="115" t="s">
        <v>350</v>
      </c>
      <c r="Z2511" s="115">
        <v>0</v>
      </c>
      <c r="AA2511" s="115">
        <v>1</v>
      </c>
      <c r="AB2511" s="115">
        <v>1.2838545827104799</v>
      </c>
      <c r="AC2511" s="115">
        <v>0.18872958072342</v>
      </c>
      <c r="AD2511" s="115">
        <v>516.11903736082297</v>
      </c>
      <c r="AF2511" s="115">
        <v>-1</v>
      </c>
      <c r="AG2511" s="115">
        <v>-1</v>
      </c>
      <c r="AH2511" s="115">
        <v>-1</v>
      </c>
      <c r="AI2511" s="115">
        <v>-1</v>
      </c>
      <c r="AJ2511" s="115">
        <v>0</v>
      </c>
      <c r="AM2511" s="115" t="s">
        <v>348</v>
      </c>
      <c r="AN2511" s="115">
        <v>-1</v>
      </c>
      <c r="AQ2511" s="115">
        <v>610</v>
      </c>
      <c r="AR2511" s="115" t="s">
        <v>251</v>
      </c>
      <c r="AS2511" s="115" t="s">
        <v>363</v>
      </c>
      <c r="AT2511" s="115" t="s">
        <v>296</v>
      </c>
      <c r="AV2511" s="115">
        <v>94.062867595296893</v>
      </c>
      <c r="AW2511" s="115">
        <v>0.41858802709999998</v>
      </c>
    </row>
    <row r="2512" spans="1:49" x14ac:dyDescent="0.25">
      <c r="A2512" s="117">
        <v>230000</v>
      </c>
      <c r="B2512" s="117">
        <v>920000</v>
      </c>
      <c r="C2512" s="117">
        <v>920000</v>
      </c>
      <c r="D2512" s="115" t="s">
        <v>342</v>
      </c>
      <c r="E2512" s="115" t="s">
        <v>13</v>
      </c>
      <c r="F2512" s="115" t="s">
        <v>343</v>
      </c>
      <c r="G2512" s="115" t="s">
        <v>344</v>
      </c>
      <c r="H2512" s="115">
        <v>0.56000000000000005</v>
      </c>
      <c r="I2512" s="115">
        <v>0.48</v>
      </c>
      <c r="J2512" s="115" t="s">
        <v>350</v>
      </c>
      <c r="K2512" s="115">
        <v>0.14308561277431001</v>
      </c>
      <c r="L2512" s="115">
        <v>3779.80305605284</v>
      </c>
      <c r="M2512" s="115">
        <v>9.4023221853449108</v>
      </c>
      <c r="N2512" s="115">
        <v>1.3821630173413699</v>
      </c>
      <c r="O2512" s="115">
        <v>1.34533703139159</v>
      </c>
      <c r="P2512" s="115">
        <v>0.19776764229027999</v>
      </c>
      <c r="Q2512" s="115">
        <v>540.83543644154202</v>
      </c>
      <c r="R2512" s="115">
        <v>1210</v>
      </c>
      <c r="S2512" s="115" t="s">
        <v>353</v>
      </c>
      <c r="T2512" s="115">
        <v>1210</v>
      </c>
      <c r="U2512" s="115" t="s">
        <v>352</v>
      </c>
      <c r="V2512" s="115" t="s">
        <v>350</v>
      </c>
      <c r="Z2512" s="115">
        <v>0</v>
      </c>
      <c r="AA2512" s="115">
        <v>1</v>
      </c>
      <c r="AB2512" s="115">
        <v>1.34533703139159</v>
      </c>
      <c r="AC2512" s="115">
        <v>0.19776764229027999</v>
      </c>
      <c r="AD2512" s="115">
        <v>540.83543644154202</v>
      </c>
      <c r="AF2512" s="115">
        <v>-1</v>
      </c>
      <c r="AG2512" s="115">
        <v>-1</v>
      </c>
      <c r="AH2512" s="115">
        <v>-1</v>
      </c>
      <c r="AI2512" s="115">
        <v>-1</v>
      </c>
      <c r="AJ2512" s="115">
        <v>0</v>
      </c>
      <c r="AM2512" s="115" t="s">
        <v>348</v>
      </c>
      <c r="AN2512" s="115">
        <v>-1</v>
      </c>
      <c r="AQ2512" s="115">
        <v>610</v>
      </c>
      <c r="AR2512" s="115" t="s">
        <v>251</v>
      </c>
      <c r="AS2512" s="115" t="s">
        <v>363</v>
      </c>
      <c r="AT2512" s="115" t="s">
        <v>296</v>
      </c>
      <c r="AV2512" s="115">
        <v>96.526985355941306</v>
      </c>
      <c r="AW2512" s="115">
        <v>0.43863376840000001</v>
      </c>
    </row>
    <row r="2513" spans="1:49" x14ac:dyDescent="0.25">
      <c r="A2513" s="117">
        <v>230000</v>
      </c>
      <c r="B2513" s="117">
        <v>920000</v>
      </c>
      <c r="C2513" s="117">
        <v>920000</v>
      </c>
      <c r="D2513" s="115" t="s">
        <v>342</v>
      </c>
      <c r="E2513" s="115" t="s">
        <v>13</v>
      </c>
      <c r="F2513" s="115" t="s">
        <v>343</v>
      </c>
      <c r="G2513" s="115" t="s">
        <v>344</v>
      </c>
      <c r="H2513" s="115">
        <v>0.56000000000000005</v>
      </c>
      <c r="I2513" s="115">
        <v>0.48</v>
      </c>
      <c r="J2513" s="115" t="s">
        <v>350</v>
      </c>
      <c r="K2513" s="115">
        <v>0.17226231652578</v>
      </c>
      <c r="L2513" s="115">
        <v>3779.80305605284</v>
      </c>
      <c r="M2513" s="115">
        <v>9.4023221853449108</v>
      </c>
      <c r="N2513" s="115">
        <v>1.3821630173413699</v>
      </c>
      <c r="O2513" s="115">
        <v>1.6196658003693101</v>
      </c>
      <c r="P2513" s="115">
        <v>0.23809460318348999</v>
      </c>
      <c r="Q2513" s="115">
        <v>651.11763044691202</v>
      </c>
      <c r="R2513" s="115">
        <v>1210</v>
      </c>
      <c r="S2513" s="115" t="s">
        <v>353</v>
      </c>
      <c r="T2513" s="115">
        <v>1210</v>
      </c>
      <c r="U2513" s="115" t="s">
        <v>352</v>
      </c>
      <c r="V2513" s="115" t="s">
        <v>350</v>
      </c>
      <c r="Z2513" s="115">
        <v>0</v>
      </c>
      <c r="AA2513" s="115">
        <v>1</v>
      </c>
      <c r="AB2513" s="115">
        <v>1.6196658003693101</v>
      </c>
      <c r="AC2513" s="115">
        <v>0.23809460318348999</v>
      </c>
      <c r="AD2513" s="115">
        <v>651.11763044691202</v>
      </c>
      <c r="AF2513" s="115">
        <v>-1</v>
      </c>
      <c r="AG2513" s="115">
        <v>-1</v>
      </c>
      <c r="AH2513" s="115">
        <v>-1</v>
      </c>
      <c r="AI2513" s="115">
        <v>-1</v>
      </c>
      <c r="AJ2513" s="115">
        <v>0</v>
      </c>
      <c r="AM2513" s="115" t="s">
        <v>348</v>
      </c>
      <c r="AN2513" s="115">
        <v>-1</v>
      </c>
      <c r="AQ2513" s="115">
        <v>610</v>
      </c>
      <c r="AR2513" s="115" t="s">
        <v>251</v>
      </c>
      <c r="AS2513" s="115" t="s">
        <v>363</v>
      </c>
      <c r="AT2513" s="115" t="s">
        <v>296</v>
      </c>
      <c r="AV2513" s="115">
        <v>105.739123846895</v>
      </c>
      <c r="AW2513" s="115">
        <v>0.5280759371</v>
      </c>
    </row>
    <row r="2514" spans="1:49" x14ac:dyDescent="0.25">
      <c r="A2514" s="117">
        <v>230000</v>
      </c>
      <c r="B2514" s="117">
        <v>920000</v>
      </c>
      <c r="C2514" s="117">
        <v>920000</v>
      </c>
      <c r="D2514" s="115" t="s">
        <v>342</v>
      </c>
      <c r="E2514" s="115" t="s">
        <v>13</v>
      </c>
      <c r="F2514" s="115" t="s">
        <v>343</v>
      </c>
      <c r="G2514" s="115" t="s">
        <v>344</v>
      </c>
      <c r="H2514" s="115">
        <v>0.56000000000000005</v>
      </c>
      <c r="I2514" s="115">
        <v>0.48</v>
      </c>
      <c r="J2514" s="115" t="s">
        <v>350</v>
      </c>
      <c r="K2514" s="115">
        <v>0.16586898220490001</v>
      </c>
      <c r="L2514" s="115">
        <v>3779.80305605284</v>
      </c>
      <c r="M2514" s="115">
        <v>9.4023221853449108</v>
      </c>
      <c r="N2514" s="115">
        <v>1.3821630173413699</v>
      </c>
      <c r="O2514" s="115">
        <v>1.55955361124572</v>
      </c>
      <c r="P2514" s="115">
        <v>0.22925797292766001</v>
      </c>
      <c r="Q2514" s="115">
        <v>626.95208584245904</v>
      </c>
      <c r="R2514" s="115">
        <v>1210</v>
      </c>
      <c r="S2514" s="115" t="s">
        <v>353</v>
      </c>
      <c r="T2514" s="115">
        <v>1210</v>
      </c>
      <c r="U2514" s="115" t="s">
        <v>352</v>
      </c>
      <c r="V2514" s="115" t="s">
        <v>350</v>
      </c>
      <c r="Z2514" s="115">
        <v>0</v>
      </c>
      <c r="AA2514" s="115">
        <v>1</v>
      </c>
      <c r="AB2514" s="115">
        <v>1.55955361124572</v>
      </c>
      <c r="AC2514" s="115">
        <v>0.22925797292766001</v>
      </c>
      <c r="AD2514" s="115">
        <v>626.95208584245904</v>
      </c>
      <c r="AF2514" s="115">
        <v>-1</v>
      </c>
      <c r="AG2514" s="115">
        <v>-1</v>
      </c>
      <c r="AH2514" s="115">
        <v>-1</v>
      </c>
      <c r="AI2514" s="115">
        <v>-1</v>
      </c>
      <c r="AJ2514" s="115">
        <v>0</v>
      </c>
      <c r="AM2514" s="115" t="s">
        <v>348</v>
      </c>
      <c r="AN2514" s="115">
        <v>-1</v>
      </c>
      <c r="AQ2514" s="115">
        <v>610</v>
      </c>
      <c r="AR2514" s="115" t="s">
        <v>251</v>
      </c>
      <c r="AS2514" s="115" t="s">
        <v>363</v>
      </c>
      <c r="AT2514" s="115" t="s">
        <v>296</v>
      </c>
      <c r="AV2514" s="115">
        <v>103.743275527527</v>
      </c>
      <c r="AW2514" s="115">
        <v>0.50847695530000003</v>
      </c>
    </row>
    <row r="2515" spans="1:49" x14ac:dyDescent="0.25">
      <c r="A2515" s="117">
        <v>230000</v>
      </c>
      <c r="B2515" s="117">
        <v>920000</v>
      </c>
      <c r="C2515" s="117">
        <v>920000</v>
      </c>
      <c r="D2515" s="115" t="s">
        <v>342</v>
      </c>
      <c r="E2515" s="115" t="s">
        <v>13</v>
      </c>
      <c r="F2515" s="115" t="s">
        <v>343</v>
      </c>
      <c r="G2515" s="115" t="s">
        <v>344</v>
      </c>
      <c r="H2515" s="115">
        <v>0.56000000000000005</v>
      </c>
      <c r="I2515" s="115">
        <v>0.48</v>
      </c>
      <c r="J2515" s="115" t="s">
        <v>350</v>
      </c>
      <c r="K2515" s="115">
        <v>0.25896631819352001</v>
      </c>
      <c r="L2515" s="115">
        <v>3774.74190002775</v>
      </c>
      <c r="M2515" s="115">
        <v>9.3904516703651595</v>
      </c>
      <c r="N2515" s="115">
        <v>1.3804425118719501</v>
      </c>
      <c r="O2515" s="115">
        <v>2.4318106952486498</v>
      </c>
      <c r="P2515" s="115">
        <v>0.35748811477728998</v>
      </c>
      <c r="Q2515" s="115">
        <v>977.53101198100001</v>
      </c>
      <c r="R2515" s="115">
        <v>1200</v>
      </c>
      <c r="S2515" s="115" t="s">
        <v>351</v>
      </c>
      <c r="T2515" s="115">
        <v>1200</v>
      </c>
      <c r="U2515" s="115" t="s">
        <v>352</v>
      </c>
      <c r="V2515" s="115" t="s">
        <v>350</v>
      </c>
      <c r="Z2515" s="115">
        <v>0</v>
      </c>
      <c r="AA2515" s="115">
        <v>1</v>
      </c>
      <c r="AB2515" s="115">
        <v>2.4318106952486498</v>
      </c>
      <c r="AC2515" s="115">
        <v>0.35748811477728998</v>
      </c>
      <c r="AD2515" s="115">
        <v>977.53101198100001</v>
      </c>
      <c r="AF2515" s="115">
        <v>-1</v>
      </c>
      <c r="AG2515" s="115">
        <v>-1</v>
      </c>
      <c r="AH2515" s="115">
        <v>-1</v>
      </c>
      <c r="AI2515" s="115">
        <v>-1</v>
      </c>
      <c r="AJ2515" s="115">
        <v>0</v>
      </c>
      <c r="AM2515" s="115" t="s">
        <v>348</v>
      </c>
      <c r="AN2515" s="115">
        <v>-1</v>
      </c>
      <c r="AQ2515" s="115">
        <v>610</v>
      </c>
      <c r="AR2515" s="115" t="s">
        <v>251</v>
      </c>
      <c r="AS2515" s="115" t="s">
        <v>363</v>
      </c>
      <c r="AT2515" s="115" t="s">
        <v>296</v>
      </c>
      <c r="AV2515" s="115">
        <v>163.58040374529801</v>
      </c>
      <c r="AW2515" s="115">
        <v>0.79280698459999999</v>
      </c>
    </row>
    <row r="2516" spans="1:49" x14ac:dyDescent="0.25">
      <c r="A2516" s="117">
        <v>230000</v>
      </c>
      <c r="B2516" s="117">
        <v>920000</v>
      </c>
      <c r="C2516" s="117">
        <v>920000</v>
      </c>
      <c r="D2516" s="115" t="s">
        <v>342</v>
      </c>
      <c r="E2516" s="115" t="s">
        <v>13</v>
      </c>
      <c r="F2516" s="115" t="s">
        <v>343</v>
      </c>
      <c r="G2516" s="115" t="s">
        <v>344</v>
      </c>
      <c r="H2516" s="115">
        <v>0.56000000000000005</v>
      </c>
      <c r="I2516" s="115">
        <v>0.48</v>
      </c>
      <c r="J2516" s="115" t="s">
        <v>350</v>
      </c>
      <c r="K2516" s="115">
        <v>5.6654087086469997E-2</v>
      </c>
      <c r="L2516" s="115">
        <v>3774.74190002775</v>
      </c>
      <c r="M2516" s="115">
        <v>9.3904516703651595</v>
      </c>
      <c r="N2516" s="115">
        <v>1.3804425118719501</v>
      </c>
      <c r="O2516" s="115">
        <v>0.53200746671423005</v>
      </c>
      <c r="P2516" s="115">
        <v>7.8207710285469995E-2</v>
      </c>
      <c r="Q2516" s="115">
        <v>213.85455633314999</v>
      </c>
      <c r="R2516" s="115">
        <v>1210</v>
      </c>
      <c r="S2516" s="115" t="s">
        <v>353</v>
      </c>
      <c r="T2516" s="115">
        <v>1210</v>
      </c>
      <c r="U2516" s="115" t="s">
        <v>352</v>
      </c>
      <c r="V2516" s="115" t="s">
        <v>350</v>
      </c>
      <c r="Z2516" s="115">
        <v>0</v>
      </c>
      <c r="AA2516" s="115">
        <v>1</v>
      </c>
      <c r="AB2516" s="115">
        <v>0.53200746671423005</v>
      </c>
      <c r="AC2516" s="115">
        <v>7.8207710285469995E-2</v>
      </c>
      <c r="AD2516" s="115">
        <v>213.85455633314999</v>
      </c>
      <c r="AF2516" s="115">
        <v>-1</v>
      </c>
      <c r="AG2516" s="115">
        <v>-1</v>
      </c>
      <c r="AH2516" s="115">
        <v>-1</v>
      </c>
      <c r="AI2516" s="115">
        <v>-1</v>
      </c>
      <c r="AJ2516" s="115">
        <v>0</v>
      </c>
      <c r="AM2516" s="115" t="s">
        <v>348</v>
      </c>
      <c r="AN2516" s="115">
        <v>-1</v>
      </c>
      <c r="AQ2516" s="115">
        <v>610</v>
      </c>
      <c r="AR2516" s="115" t="s">
        <v>251</v>
      </c>
      <c r="AS2516" s="115" t="s">
        <v>363</v>
      </c>
      <c r="AT2516" s="115" t="s">
        <v>296</v>
      </c>
      <c r="AV2516" s="115">
        <v>71.666957848831203</v>
      </c>
      <c r="AW2516" s="115">
        <v>0.17344246260000001</v>
      </c>
    </row>
    <row r="2517" spans="1:49" x14ac:dyDescent="0.25">
      <c r="A2517" s="117">
        <v>230000</v>
      </c>
      <c r="B2517" s="117">
        <v>920000</v>
      </c>
      <c r="C2517" s="117">
        <v>920000</v>
      </c>
      <c r="D2517" s="115" t="s">
        <v>342</v>
      </c>
      <c r="E2517" s="115" t="s">
        <v>13</v>
      </c>
      <c r="F2517" s="115" t="s">
        <v>343</v>
      </c>
      <c r="G2517" s="115" t="s">
        <v>344</v>
      </c>
      <c r="H2517" s="115">
        <v>0.56000000000000005</v>
      </c>
      <c r="I2517" s="115">
        <v>0.48</v>
      </c>
      <c r="J2517" s="115" t="s">
        <v>350</v>
      </c>
      <c r="K2517" s="115">
        <v>0.10343935821257</v>
      </c>
      <c r="L2517" s="115">
        <v>3774.74190002775</v>
      </c>
      <c r="M2517" s="115">
        <v>9.3904516703651595</v>
      </c>
      <c r="N2517" s="115">
        <v>1.3804425118719501</v>
      </c>
      <c r="O2517" s="115">
        <v>0.97134229410873996</v>
      </c>
      <c r="P2517" s="115">
        <v>0.14279208747738001</v>
      </c>
      <c r="Q2517" s="115">
        <v>390.45687955697599</v>
      </c>
      <c r="R2517" s="115">
        <v>1210</v>
      </c>
      <c r="S2517" s="115" t="s">
        <v>353</v>
      </c>
      <c r="T2517" s="115">
        <v>1210</v>
      </c>
      <c r="U2517" s="115" t="s">
        <v>352</v>
      </c>
      <c r="V2517" s="115" t="s">
        <v>350</v>
      </c>
      <c r="Z2517" s="115">
        <v>0</v>
      </c>
      <c r="AA2517" s="115">
        <v>1</v>
      </c>
      <c r="AB2517" s="115">
        <v>0.97134229410873996</v>
      </c>
      <c r="AC2517" s="115">
        <v>0.14279208747738001</v>
      </c>
      <c r="AD2517" s="115">
        <v>390.45687955697599</v>
      </c>
      <c r="AF2517" s="115">
        <v>-1</v>
      </c>
      <c r="AG2517" s="115">
        <v>-1</v>
      </c>
      <c r="AH2517" s="115">
        <v>-1</v>
      </c>
      <c r="AI2517" s="115">
        <v>-1</v>
      </c>
      <c r="AJ2517" s="115">
        <v>0</v>
      </c>
      <c r="AM2517" s="115" t="s">
        <v>348</v>
      </c>
      <c r="AN2517" s="115">
        <v>-1</v>
      </c>
      <c r="AQ2517" s="115">
        <v>610</v>
      </c>
      <c r="AR2517" s="115" t="s">
        <v>251</v>
      </c>
      <c r="AS2517" s="115" t="s">
        <v>363</v>
      </c>
      <c r="AT2517" s="115" t="s">
        <v>296</v>
      </c>
      <c r="AV2517" s="115">
        <v>99.946893689452395</v>
      </c>
      <c r="AW2517" s="115">
        <v>0.31667224620000001</v>
      </c>
    </row>
    <row r="2518" spans="1:49" x14ac:dyDescent="0.25">
      <c r="A2518" s="117">
        <v>230000</v>
      </c>
      <c r="B2518" s="117">
        <v>920000</v>
      </c>
      <c r="C2518" s="117">
        <v>920000</v>
      </c>
      <c r="D2518" s="115" t="s">
        <v>342</v>
      </c>
      <c r="E2518" s="115" t="s">
        <v>13</v>
      </c>
      <c r="F2518" s="115" t="s">
        <v>343</v>
      </c>
      <c r="G2518" s="115" t="s">
        <v>344</v>
      </c>
      <c r="H2518" s="115">
        <v>0.56000000000000005</v>
      </c>
      <c r="I2518" s="115">
        <v>0.48</v>
      </c>
      <c r="J2518" s="115" t="s">
        <v>350</v>
      </c>
      <c r="K2518" s="115">
        <v>0.18701462569956001</v>
      </c>
      <c r="L2518" s="115">
        <v>3774.74190002775</v>
      </c>
      <c r="M2518" s="115">
        <v>9.3904516703651595</v>
      </c>
      <c r="N2518" s="115">
        <v>1.3804425118719501</v>
      </c>
      <c r="O2518" s="115">
        <v>1.7561518042831801</v>
      </c>
      <c r="P2518" s="115">
        <v>0.25816293965749998</v>
      </c>
      <c r="Q2518" s="115">
        <v>705.93194354615196</v>
      </c>
      <c r="R2518" s="115">
        <v>1210</v>
      </c>
      <c r="S2518" s="115" t="s">
        <v>353</v>
      </c>
      <c r="T2518" s="115">
        <v>1210</v>
      </c>
      <c r="U2518" s="115" t="s">
        <v>352</v>
      </c>
      <c r="V2518" s="115" t="s">
        <v>350</v>
      </c>
      <c r="Z2518" s="115">
        <v>0</v>
      </c>
      <c r="AA2518" s="115">
        <v>1</v>
      </c>
      <c r="AB2518" s="115">
        <v>1.7561518042831801</v>
      </c>
      <c r="AC2518" s="115">
        <v>0.25816293965749998</v>
      </c>
      <c r="AD2518" s="115">
        <v>705.93194354615196</v>
      </c>
      <c r="AF2518" s="115">
        <v>-1</v>
      </c>
      <c r="AG2518" s="115">
        <v>-1</v>
      </c>
      <c r="AH2518" s="115">
        <v>-1</v>
      </c>
      <c r="AI2518" s="115">
        <v>-1</v>
      </c>
      <c r="AJ2518" s="115">
        <v>0</v>
      </c>
      <c r="AM2518" s="115" t="s">
        <v>348</v>
      </c>
      <c r="AN2518" s="115">
        <v>-1</v>
      </c>
      <c r="AQ2518" s="115">
        <v>610</v>
      </c>
      <c r="AR2518" s="115" t="s">
        <v>251</v>
      </c>
      <c r="AS2518" s="115" t="s">
        <v>363</v>
      </c>
      <c r="AT2518" s="115" t="s">
        <v>296</v>
      </c>
      <c r="AV2518" s="115">
        <v>112.03848582865</v>
      </c>
      <c r="AW2518" s="115">
        <v>0.57253198989999998</v>
      </c>
    </row>
    <row r="2519" spans="1:49" x14ac:dyDescent="0.25">
      <c r="A2519" s="117">
        <v>230000</v>
      </c>
      <c r="B2519" s="117">
        <v>920000</v>
      </c>
      <c r="C2519" s="117">
        <v>920000</v>
      </c>
      <c r="D2519" s="115" t="s">
        <v>342</v>
      </c>
      <c r="E2519" s="115" t="s">
        <v>13</v>
      </c>
      <c r="F2519" s="115" t="s">
        <v>343</v>
      </c>
      <c r="G2519" s="115" t="s">
        <v>344</v>
      </c>
      <c r="H2519" s="115">
        <v>0.56000000000000005</v>
      </c>
      <c r="I2519" s="115">
        <v>0.48</v>
      </c>
      <c r="J2519" s="115" t="s">
        <v>350</v>
      </c>
      <c r="K2519" s="115">
        <v>1.168906445276E-2</v>
      </c>
      <c r="L2519" s="115">
        <v>3774.74190002775</v>
      </c>
      <c r="M2519" s="115">
        <v>9.3904516703651595</v>
      </c>
      <c r="N2519" s="115">
        <v>1.3804425118719501</v>
      </c>
      <c r="O2519" s="115">
        <v>0.10976559481546</v>
      </c>
      <c r="P2519" s="115">
        <v>1.61360814946E-2</v>
      </c>
      <c r="Q2519" s="115">
        <v>44.123201361973301</v>
      </c>
      <c r="R2519" s="115">
        <v>1210</v>
      </c>
      <c r="S2519" s="115" t="s">
        <v>353</v>
      </c>
      <c r="T2519" s="115">
        <v>1210</v>
      </c>
      <c r="U2519" s="115" t="s">
        <v>352</v>
      </c>
      <c r="V2519" s="115" t="s">
        <v>350</v>
      </c>
      <c r="Z2519" s="115">
        <v>0</v>
      </c>
      <c r="AA2519" s="115">
        <v>1</v>
      </c>
      <c r="AB2519" s="115">
        <v>0.10976559481546</v>
      </c>
      <c r="AC2519" s="115">
        <v>1.61360814946E-2</v>
      </c>
      <c r="AD2519" s="115">
        <v>44.123201361975198</v>
      </c>
      <c r="AF2519" s="115">
        <v>-1</v>
      </c>
      <c r="AG2519" s="115">
        <v>-1</v>
      </c>
      <c r="AH2519" s="115">
        <v>-1</v>
      </c>
      <c r="AI2519" s="115">
        <v>-1</v>
      </c>
      <c r="AJ2519" s="115">
        <v>0</v>
      </c>
      <c r="AM2519" s="115" t="s">
        <v>348</v>
      </c>
      <c r="AN2519" s="115">
        <v>-1</v>
      </c>
      <c r="AQ2519" s="115">
        <v>610</v>
      </c>
      <c r="AR2519" s="115" t="s">
        <v>251</v>
      </c>
      <c r="AS2519" s="115" t="s">
        <v>363</v>
      </c>
      <c r="AT2519" s="115" t="s">
        <v>296</v>
      </c>
      <c r="AV2519" s="115">
        <v>33.854034907547899</v>
      </c>
      <c r="AW2519" s="115">
        <v>3.5785240400000001E-2</v>
      </c>
    </row>
    <row r="2520" spans="1:49" x14ac:dyDescent="0.25">
      <c r="A2520" s="117">
        <v>230000</v>
      </c>
      <c r="B2520" s="117">
        <v>920000</v>
      </c>
      <c r="C2520" s="117">
        <v>920000</v>
      </c>
      <c r="D2520" s="115" t="s">
        <v>342</v>
      </c>
      <c r="E2520" s="115" t="s">
        <v>13</v>
      </c>
      <c r="F2520" s="115" t="s">
        <v>343</v>
      </c>
      <c r="G2520" s="115" t="s">
        <v>344</v>
      </c>
      <c r="H2520" s="115">
        <v>0.56000000000000005</v>
      </c>
      <c r="I2520" s="115">
        <v>0.48</v>
      </c>
      <c r="J2520" s="115" t="s">
        <v>350</v>
      </c>
      <c r="K2520" s="115">
        <v>4.9246988528200003E-2</v>
      </c>
      <c r="L2520" s="115">
        <v>3791.0437921825801</v>
      </c>
      <c r="M2520" s="115">
        <v>9.4285845602279501</v>
      </c>
      <c r="N2520" s="115">
        <v>1.38596579349306</v>
      </c>
      <c r="O2520" s="115">
        <v>0.46432939567477</v>
      </c>
      <c r="P2520" s="115">
        <v>6.8254641532640006E-2</v>
      </c>
      <c r="Q2520" s="115">
        <v>186.69749014354599</v>
      </c>
      <c r="R2520" s="115">
        <v>1200</v>
      </c>
      <c r="S2520" s="115" t="s">
        <v>351</v>
      </c>
      <c r="T2520" s="115">
        <v>1200</v>
      </c>
      <c r="U2520" s="115" t="s">
        <v>352</v>
      </c>
      <c r="V2520" s="115" t="s">
        <v>350</v>
      </c>
      <c r="Z2520" s="115">
        <v>0</v>
      </c>
      <c r="AA2520" s="115">
        <v>1</v>
      </c>
      <c r="AB2520" s="115">
        <v>0.46432939567477</v>
      </c>
      <c r="AC2520" s="115">
        <v>6.8254641532640006E-2</v>
      </c>
      <c r="AD2520" s="115">
        <v>186.69749014354599</v>
      </c>
      <c r="AF2520" s="115">
        <v>-1</v>
      </c>
      <c r="AG2520" s="115">
        <v>-1</v>
      </c>
      <c r="AH2520" s="115">
        <v>-1</v>
      </c>
      <c r="AI2520" s="115">
        <v>-1</v>
      </c>
      <c r="AJ2520" s="115">
        <v>0</v>
      </c>
      <c r="AM2520" s="115" t="s">
        <v>348</v>
      </c>
      <c r="AN2520" s="115">
        <v>-1</v>
      </c>
      <c r="AQ2520" s="115">
        <v>610</v>
      </c>
      <c r="AR2520" s="115" t="s">
        <v>251</v>
      </c>
      <c r="AS2520" s="115" t="s">
        <v>363</v>
      </c>
      <c r="AT2520" s="115" t="s">
        <v>296</v>
      </c>
      <c r="AV2520" s="115">
        <v>108.08867678684599</v>
      </c>
      <c r="AW2520" s="115">
        <v>0.15141726690000001</v>
      </c>
    </row>
    <row r="2521" spans="1:49" x14ac:dyDescent="0.25">
      <c r="A2521" s="117">
        <v>230000</v>
      </c>
      <c r="B2521" s="117">
        <v>920000</v>
      </c>
      <c r="C2521" s="117">
        <v>920000</v>
      </c>
      <c r="D2521" s="115" t="s">
        <v>342</v>
      </c>
      <c r="E2521" s="115" t="s">
        <v>13</v>
      </c>
      <c r="F2521" s="115" t="s">
        <v>343</v>
      </c>
      <c r="G2521" s="115" t="s">
        <v>344</v>
      </c>
      <c r="H2521" s="115">
        <v>0.56000000000000005</v>
      </c>
      <c r="I2521" s="115">
        <v>0.48</v>
      </c>
      <c r="J2521" s="115" t="s">
        <v>350</v>
      </c>
      <c r="K2521" s="115">
        <v>4.4352970035970003E-2</v>
      </c>
      <c r="L2521" s="115">
        <v>3791.0437921825801</v>
      </c>
      <c r="M2521" s="115">
        <v>9.4285845602279501</v>
      </c>
      <c r="N2521" s="115">
        <v>1.38596579349306</v>
      </c>
      <c r="O2521" s="115">
        <v>0.41818572848142999</v>
      </c>
      <c r="P2521" s="115">
        <v>6.1471699309680002E-2</v>
      </c>
      <c r="Q2521" s="115">
        <v>168.144051719739</v>
      </c>
      <c r="R2521" s="115">
        <v>1210</v>
      </c>
      <c r="S2521" s="115" t="s">
        <v>353</v>
      </c>
      <c r="T2521" s="115">
        <v>1210</v>
      </c>
      <c r="U2521" s="115" t="s">
        <v>352</v>
      </c>
      <c r="V2521" s="115" t="s">
        <v>350</v>
      </c>
      <c r="Z2521" s="115">
        <v>0</v>
      </c>
      <c r="AA2521" s="115">
        <v>1</v>
      </c>
      <c r="AB2521" s="115">
        <v>0.41818572848142999</v>
      </c>
      <c r="AC2521" s="115">
        <v>6.1471699309680002E-2</v>
      </c>
      <c r="AD2521" s="115">
        <v>168.144051719738</v>
      </c>
      <c r="AF2521" s="115">
        <v>-1</v>
      </c>
      <c r="AG2521" s="115">
        <v>-1</v>
      </c>
      <c r="AH2521" s="115">
        <v>-1</v>
      </c>
      <c r="AI2521" s="115">
        <v>-1</v>
      </c>
      <c r="AJ2521" s="115">
        <v>0</v>
      </c>
      <c r="AM2521" s="115" t="s">
        <v>348</v>
      </c>
      <c r="AN2521" s="115">
        <v>-1</v>
      </c>
      <c r="AQ2521" s="115">
        <v>610</v>
      </c>
      <c r="AR2521" s="115" t="s">
        <v>251</v>
      </c>
      <c r="AS2521" s="115" t="s">
        <v>363</v>
      </c>
      <c r="AT2521" s="115" t="s">
        <v>296</v>
      </c>
      <c r="AV2521" s="115">
        <v>59.345551070074499</v>
      </c>
      <c r="AW2521" s="115">
        <v>0.1363698716</v>
      </c>
    </row>
    <row r="2522" spans="1:49" x14ac:dyDescent="0.25">
      <c r="A2522" s="117">
        <v>230000</v>
      </c>
      <c r="B2522" s="117">
        <v>920000</v>
      </c>
      <c r="C2522" s="117">
        <v>920000</v>
      </c>
      <c r="D2522" s="115" t="s">
        <v>342</v>
      </c>
      <c r="E2522" s="115" t="s">
        <v>13</v>
      </c>
      <c r="F2522" s="115" t="s">
        <v>343</v>
      </c>
      <c r="G2522" s="115" t="s">
        <v>344</v>
      </c>
      <c r="H2522" s="115">
        <v>0.56000000000000005</v>
      </c>
      <c r="I2522" s="115">
        <v>0.48</v>
      </c>
      <c r="J2522" s="115" t="s">
        <v>350</v>
      </c>
      <c r="K2522" s="115">
        <v>6.5470077231430002E-2</v>
      </c>
      <c r="L2522" s="115">
        <v>3791.0437921825801</v>
      </c>
      <c r="M2522" s="115">
        <v>9.4285845602279501</v>
      </c>
      <c r="N2522" s="115">
        <v>1.38596579349306</v>
      </c>
      <c r="O2522" s="115">
        <v>0.61729015934125997</v>
      </c>
      <c r="P2522" s="115">
        <v>9.0739287540120006E-2</v>
      </c>
      <c r="Q2522" s="115">
        <v>248.199929861957</v>
      </c>
      <c r="R2522" s="115">
        <v>1210</v>
      </c>
      <c r="S2522" s="115" t="s">
        <v>353</v>
      </c>
      <c r="T2522" s="115">
        <v>1210</v>
      </c>
      <c r="U2522" s="115" t="s">
        <v>352</v>
      </c>
      <c r="V2522" s="115" t="s">
        <v>350</v>
      </c>
      <c r="Z2522" s="115">
        <v>0</v>
      </c>
      <c r="AA2522" s="115">
        <v>1</v>
      </c>
      <c r="AB2522" s="115">
        <v>0.61729015934125997</v>
      </c>
      <c r="AC2522" s="115">
        <v>9.0739287540120006E-2</v>
      </c>
      <c r="AD2522" s="115">
        <v>248.199929861957</v>
      </c>
      <c r="AF2522" s="115">
        <v>-1</v>
      </c>
      <c r="AG2522" s="115">
        <v>-1</v>
      </c>
      <c r="AH2522" s="115">
        <v>-1</v>
      </c>
      <c r="AI2522" s="115">
        <v>-1</v>
      </c>
      <c r="AJ2522" s="115">
        <v>0</v>
      </c>
      <c r="AM2522" s="115" t="s">
        <v>348</v>
      </c>
      <c r="AN2522" s="115">
        <v>-1</v>
      </c>
      <c r="AQ2522" s="115">
        <v>610</v>
      </c>
      <c r="AR2522" s="115" t="s">
        <v>251</v>
      </c>
      <c r="AS2522" s="115" t="s">
        <v>363</v>
      </c>
      <c r="AT2522" s="115" t="s">
        <v>296</v>
      </c>
      <c r="AV2522" s="115">
        <v>76.024779890991795</v>
      </c>
      <c r="AW2522" s="115">
        <v>0.20129759110000001</v>
      </c>
    </row>
    <row r="2523" spans="1:49" x14ac:dyDescent="0.25">
      <c r="A2523" s="117">
        <v>230000</v>
      </c>
      <c r="B2523" s="117">
        <v>920000</v>
      </c>
      <c r="C2523" s="117">
        <v>920000</v>
      </c>
      <c r="D2523" s="115" t="s">
        <v>342</v>
      </c>
      <c r="E2523" s="115" t="s">
        <v>13</v>
      </c>
      <c r="F2523" s="115" t="s">
        <v>343</v>
      </c>
      <c r="G2523" s="115" t="s">
        <v>344</v>
      </c>
      <c r="H2523" s="115">
        <v>0.56000000000000005</v>
      </c>
      <c r="I2523" s="115">
        <v>0.48</v>
      </c>
      <c r="J2523" s="115" t="s">
        <v>350</v>
      </c>
      <c r="K2523" s="115">
        <v>0.26224661057592002</v>
      </c>
      <c r="L2523" s="115">
        <v>3791.0437921825801</v>
      </c>
      <c r="M2523" s="115">
        <v>9.4285845602279501</v>
      </c>
      <c r="N2523" s="115">
        <v>1.38596579349306</v>
      </c>
      <c r="O2523" s="115">
        <v>2.4726143434482402</v>
      </c>
      <c r="P2523" s="115">
        <v>0.36346483171771998</v>
      </c>
      <c r="Q2523" s="115">
        <v>994.18838504476901</v>
      </c>
      <c r="R2523" s="115">
        <v>1210</v>
      </c>
      <c r="S2523" s="115" t="s">
        <v>353</v>
      </c>
      <c r="T2523" s="115">
        <v>1210</v>
      </c>
      <c r="U2523" s="115" t="s">
        <v>352</v>
      </c>
      <c r="V2523" s="115" t="s">
        <v>350</v>
      </c>
      <c r="Z2523" s="115">
        <v>0</v>
      </c>
      <c r="AA2523" s="115">
        <v>1</v>
      </c>
      <c r="AB2523" s="115">
        <v>2.4726143434482402</v>
      </c>
      <c r="AC2523" s="115">
        <v>0.36346483171771998</v>
      </c>
      <c r="AD2523" s="115">
        <v>994.18838504476901</v>
      </c>
      <c r="AF2523" s="115">
        <v>-1</v>
      </c>
      <c r="AG2523" s="115">
        <v>-1</v>
      </c>
      <c r="AH2523" s="115">
        <v>-1</v>
      </c>
      <c r="AI2523" s="115">
        <v>-1</v>
      </c>
      <c r="AJ2523" s="115">
        <v>0</v>
      </c>
      <c r="AM2523" s="115" t="s">
        <v>348</v>
      </c>
      <c r="AN2523" s="115">
        <v>-1</v>
      </c>
      <c r="AQ2523" s="115">
        <v>610</v>
      </c>
      <c r="AR2523" s="115" t="s">
        <v>251</v>
      </c>
      <c r="AS2523" s="115" t="s">
        <v>363</v>
      </c>
      <c r="AT2523" s="115" t="s">
        <v>296</v>
      </c>
      <c r="AV2523" s="115">
        <v>131.39138067189299</v>
      </c>
      <c r="AW2523" s="115">
        <v>0.80631661399999999</v>
      </c>
    </row>
    <row r="2524" spans="1:49" x14ac:dyDescent="0.25">
      <c r="A2524" s="117">
        <v>230000</v>
      </c>
      <c r="B2524" s="117">
        <v>920000</v>
      </c>
      <c r="C2524" s="117">
        <v>920000</v>
      </c>
      <c r="D2524" s="115" t="s">
        <v>342</v>
      </c>
      <c r="E2524" s="115" t="s">
        <v>13</v>
      </c>
      <c r="F2524" s="115" t="s">
        <v>343</v>
      </c>
      <c r="G2524" s="115" t="s">
        <v>344</v>
      </c>
      <c r="H2524" s="115">
        <v>0.56000000000000005</v>
      </c>
      <c r="I2524" s="115">
        <v>0.48</v>
      </c>
      <c r="J2524" s="115" t="s">
        <v>350</v>
      </c>
      <c r="K2524" s="115">
        <v>0.19644680731938</v>
      </c>
      <c r="L2524" s="115">
        <v>3791.0437921825801</v>
      </c>
      <c r="M2524" s="115">
        <v>9.4285845602279501</v>
      </c>
      <c r="N2524" s="115">
        <v>1.38596579349306</v>
      </c>
      <c r="O2524" s="115">
        <v>1.85221533439764</v>
      </c>
      <c r="P2524" s="115">
        <v>0.27226855518559001</v>
      </c>
      <c r="Q2524" s="115">
        <v>744.73844938225</v>
      </c>
      <c r="R2524" s="115">
        <v>1210</v>
      </c>
      <c r="S2524" s="115" t="s">
        <v>353</v>
      </c>
      <c r="T2524" s="115">
        <v>1210</v>
      </c>
      <c r="U2524" s="115" t="s">
        <v>352</v>
      </c>
      <c r="V2524" s="115" t="s">
        <v>350</v>
      </c>
      <c r="Z2524" s="115">
        <v>0</v>
      </c>
      <c r="AA2524" s="115">
        <v>1</v>
      </c>
      <c r="AB2524" s="115">
        <v>1.85221533439764</v>
      </c>
      <c r="AC2524" s="115">
        <v>0.27226855518559001</v>
      </c>
      <c r="AD2524" s="115">
        <v>744.73844938225</v>
      </c>
      <c r="AF2524" s="115">
        <v>-1</v>
      </c>
      <c r="AG2524" s="115">
        <v>-1</v>
      </c>
      <c r="AH2524" s="115">
        <v>-1</v>
      </c>
      <c r="AI2524" s="115">
        <v>-1</v>
      </c>
      <c r="AJ2524" s="115">
        <v>0</v>
      </c>
      <c r="AM2524" s="115" t="s">
        <v>348</v>
      </c>
      <c r="AN2524" s="115">
        <v>-1</v>
      </c>
      <c r="AQ2524" s="115">
        <v>610</v>
      </c>
      <c r="AR2524" s="115" t="s">
        <v>251</v>
      </c>
      <c r="AS2524" s="115" t="s">
        <v>363</v>
      </c>
      <c r="AT2524" s="115" t="s">
        <v>296</v>
      </c>
      <c r="AV2524" s="115">
        <v>117.21990752530699</v>
      </c>
      <c r="AW2524" s="115">
        <v>0.6040052306</v>
      </c>
    </row>
    <row r="2525" spans="1:49" x14ac:dyDescent="0.25">
      <c r="A2525" s="117">
        <v>230000</v>
      </c>
      <c r="B2525" s="117">
        <v>920000</v>
      </c>
      <c r="C2525" s="117">
        <v>920000</v>
      </c>
      <c r="D2525" s="115" t="s">
        <v>342</v>
      </c>
      <c r="E2525" s="115" t="s">
        <v>13</v>
      </c>
      <c r="F2525" s="115" t="s">
        <v>343</v>
      </c>
      <c r="G2525" s="115" t="s">
        <v>344</v>
      </c>
      <c r="H2525" s="115">
        <v>0.56000000000000005</v>
      </c>
      <c r="I2525" s="115">
        <v>0.48</v>
      </c>
      <c r="J2525" s="115" t="s">
        <v>350</v>
      </c>
      <c r="K2525" s="115">
        <v>6.2032818481149998E-2</v>
      </c>
      <c r="L2525" s="115">
        <v>3766.8241117602602</v>
      </c>
      <c r="M2525" s="115">
        <v>9.3719911912878899</v>
      </c>
      <c r="N2525" s="115">
        <v>1.3777708340886301</v>
      </c>
      <c r="O2525" s="115">
        <v>0.58137102837615995</v>
      </c>
      <c r="P2525" s="115">
        <v>8.5467008059650004E-2</v>
      </c>
      <c r="Q2525" s="115">
        <v>233.66671637527</v>
      </c>
      <c r="R2525" s="115">
        <v>1200</v>
      </c>
      <c r="S2525" s="115" t="s">
        <v>351</v>
      </c>
      <c r="T2525" s="115">
        <v>1200</v>
      </c>
      <c r="U2525" s="115" t="s">
        <v>352</v>
      </c>
      <c r="V2525" s="115" t="s">
        <v>350</v>
      </c>
      <c r="Z2525" s="115">
        <v>0</v>
      </c>
      <c r="AA2525" s="115">
        <v>1</v>
      </c>
      <c r="AB2525" s="115">
        <v>0.58137102837615995</v>
      </c>
      <c r="AC2525" s="115">
        <v>8.5467008059650004E-2</v>
      </c>
      <c r="AD2525" s="115">
        <v>483.49731141572499</v>
      </c>
      <c r="AF2525" s="115">
        <v>-1</v>
      </c>
      <c r="AG2525" s="115">
        <v>-1</v>
      </c>
      <c r="AH2525" s="115">
        <v>-1</v>
      </c>
      <c r="AI2525" s="115">
        <v>-1</v>
      </c>
      <c r="AJ2525" s="115">
        <v>0</v>
      </c>
      <c r="AM2525" s="115" t="s">
        <v>348</v>
      </c>
      <c r="AN2525" s="115">
        <v>-1</v>
      </c>
      <c r="AQ2525" s="115">
        <v>610</v>
      </c>
      <c r="AR2525" s="115" t="s">
        <v>251</v>
      </c>
      <c r="AS2525" s="115" t="s">
        <v>363</v>
      </c>
      <c r="AT2525" s="115" t="s">
        <v>296</v>
      </c>
      <c r="AV2525" s="115">
        <v>80.292764814480293</v>
      </c>
      <c r="AW2525" s="115">
        <v>0.39213082840000002</v>
      </c>
    </row>
    <row r="2526" spans="1:49" x14ac:dyDescent="0.25">
      <c r="A2526" s="117">
        <v>230000</v>
      </c>
      <c r="B2526" s="117">
        <v>920000</v>
      </c>
      <c r="C2526" s="117">
        <v>920000</v>
      </c>
      <c r="D2526" s="115" t="s">
        <v>342</v>
      </c>
      <c r="E2526" s="115" t="s">
        <v>13</v>
      </c>
      <c r="F2526" s="115" t="s">
        <v>343</v>
      </c>
      <c r="G2526" s="115" t="s">
        <v>344</v>
      </c>
      <c r="H2526" s="115">
        <v>0.56000000000000005</v>
      </c>
      <c r="I2526" s="115">
        <v>0.48</v>
      </c>
      <c r="J2526" s="115" t="s">
        <v>350</v>
      </c>
      <c r="K2526" s="115">
        <v>9.4122421630800004E-3</v>
      </c>
      <c r="L2526" s="115">
        <v>3766.8241117602602</v>
      </c>
      <c r="M2526" s="115">
        <v>9.3719911912878899</v>
      </c>
      <c r="N2526" s="115">
        <v>1.3777708340886301</v>
      </c>
      <c r="O2526" s="115">
        <v>8.8211450642709993E-2</v>
      </c>
      <c r="P2526" s="115">
        <v>1.296791273567E-2</v>
      </c>
      <c r="Q2526" s="115">
        <v>35.454260725638903</v>
      </c>
      <c r="R2526" s="115">
        <v>1210</v>
      </c>
      <c r="S2526" s="115" t="s">
        <v>353</v>
      </c>
      <c r="T2526" s="115">
        <v>1210</v>
      </c>
      <c r="U2526" s="115" t="s">
        <v>352</v>
      </c>
      <c r="V2526" s="115" t="s">
        <v>350</v>
      </c>
      <c r="Z2526" s="115">
        <v>0</v>
      </c>
      <c r="AA2526" s="115">
        <v>1</v>
      </c>
      <c r="AB2526" s="115">
        <v>8.8211450642709993E-2</v>
      </c>
      <c r="AC2526" s="115">
        <v>1.296791273567E-2</v>
      </c>
      <c r="AD2526" s="115">
        <v>211.408681220696</v>
      </c>
      <c r="AF2526" s="115">
        <v>-1</v>
      </c>
      <c r="AG2526" s="115">
        <v>-1</v>
      </c>
      <c r="AH2526" s="115">
        <v>-1</v>
      </c>
      <c r="AI2526" s="115">
        <v>-1</v>
      </c>
      <c r="AJ2526" s="115">
        <v>0</v>
      </c>
      <c r="AM2526" s="115" t="s">
        <v>348</v>
      </c>
      <c r="AN2526" s="115">
        <v>-1</v>
      </c>
      <c r="AQ2526" s="115">
        <v>610</v>
      </c>
      <c r="AR2526" s="115" t="s">
        <v>251</v>
      </c>
      <c r="AS2526" s="115" t="s">
        <v>363</v>
      </c>
      <c r="AT2526" s="115" t="s">
        <v>296</v>
      </c>
      <c r="AV2526" s="115">
        <v>24.6922917009475</v>
      </c>
      <c r="AW2526" s="115">
        <v>0.17145878440000001</v>
      </c>
    </row>
    <row r="2527" spans="1:49" x14ac:dyDescent="0.25">
      <c r="A2527" s="117">
        <v>230000</v>
      </c>
      <c r="B2527" s="117">
        <v>920000</v>
      </c>
      <c r="C2527" s="117">
        <v>920000</v>
      </c>
      <c r="D2527" s="115" t="s">
        <v>342</v>
      </c>
      <c r="E2527" s="115" t="s">
        <v>13</v>
      </c>
      <c r="F2527" s="115" t="s">
        <v>343</v>
      </c>
      <c r="G2527" s="115" t="s">
        <v>344</v>
      </c>
      <c r="H2527" s="115">
        <v>0.56000000000000005</v>
      </c>
      <c r="I2527" s="115">
        <v>0.48</v>
      </c>
      <c r="J2527" s="115" t="s">
        <v>350</v>
      </c>
      <c r="K2527" s="115">
        <v>7.1543155104799999E-2</v>
      </c>
      <c r="L2527" s="115">
        <v>3766.8241117602602</v>
      </c>
      <c r="M2527" s="115">
        <v>9.3719911912878899</v>
      </c>
      <c r="N2527" s="115">
        <v>1.3777708340886301</v>
      </c>
      <c r="O2527" s="115">
        <v>0.67050181943916998</v>
      </c>
      <c r="P2527" s="115">
        <v>9.8570072482070004E-2</v>
      </c>
      <c r="Q2527" s="115">
        <v>269.49048168018402</v>
      </c>
      <c r="R2527" s="115">
        <v>1210</v>
      </c>
      <c r="S2527" s="115" t="s">
        <v>353</v>
      </c>
      <c r="T2527" s="115">
        <v>1210</v>
      </c>
      <c r="U2527" s="115" t="s">
        <v>352</v>
      </c>
      <c r="V2527" s="115" t="s">
        <v>350</v>
      </c>
      <c r="Z2527" s="115">
        <v>0</v>
      </c>
      <c r="AA2527" s="115">
        <v>1</v>
      </c>
      <c r="AB2527" s="115">
        <v>0.67050181943916998</v>
      </c>
      <c r="AC2527" s="115">
        <v>9.8570072482070004E-2</v>
      </c>
      <c r="AD2527" s="115">
        <v>1372.34747532292</v>
      </c>
      <c r="AF2527" s="115">
        <v>-1</v>
      </c>
      <c r="AG2527" s="115">
        <v>-1</v>
      </c>
      <c r="AH2527" s="115">
        <v>-1</v>
      </c>
      <c r="AI2527" s="115">
        <v>-1</v>
      </c>
      <c r="AJ2527" s="115">
        <v>0</v>
      </c>
      <c r="AM2527" s="115" t="s">
        <v>348</v>
      </c>
      <c r="AN2527" s="115">
        <v>-1</v>
      </c>
      <c r="AQ2527" s="115">
        <v>610</v>
      </c>
      <c r="AR2527" s="115" t="s">
        <v>251</v>
      </c>
      <c r="AS2527" s="115" t="s">
        <v>363</v>
      </c>
      <c r="AT2527" s="115" t="s">
        <v>296</v>
      </c>
      <c r="AV2527" s="115">
        <v>150.84483092699</v>
      </c>
      <c r="AW2527" s="115">
        <v>1.1130149840000001</v>
      </c>
    </row>
    <row r="2528" spans="1:49" x14ac:dyDescent="0.25">
      <c r="A2528" s="117">
        <v>230000</v>
      </c>
      <c r="B2528" s="117">
        <v>920000</v>
      </c>
      <c r="C2528" s="117">
        <v>920000</v>
      </c>
      <c r="D2528" s="115" t="s">
        <v>342</v>
      </c>
      <c r="E2528" s="115" t="s">
        <v>13</v>
      </c>
      <c r="F2528" s="115" t="s">
        <v>343</v>
      </c>
      <c r="G2528" s="115" t="s">
        <v>344</v>
      </c>
      <c r="H2528" s="115">
        <v>0.56000000000000005</v>
      </c>
      <c r="I2528" s="115">
        <v>0.48</v>
      </c>
      <c r="J2528" s="115" t="s">
        <v>350</v>
      </c>
      <c r="K2528" s="115">
        <v>7.9504289480399996E-3</v>
      </c>
      <c r="L2528" s="115">
        <v>3766.8241117602602</v>
      </c>
      <c r="M2528" s="115">
        <v>9.3719911912878899</v>
      </c>
      <c r="N2528" s="115">
        <v>1.3777708340886301</v>
      </c>
      <c r="O2528" s="115">
        <v>7.4511350068030002E-2</v>
      </c>
      <c r="P2528" s="115">
        <v>1.0953869123109999E-2</v>
      </c>
      <c r="Q2528" s="115">
        <v>29.947867460332699</v>
      </c>
      <c r="R2528" s="115">
        <v>1210</v>
      </c>
      <c r="S2528" s="115" t="s">
        <v>353</v>
      </c>
      <c r="T2528" s="115">
        <v>1210</v>
      </c>
      <c r="U2528" s="115" t="s">
        <v>352</v>
      </c>
      <c r="V2528" s="115" t="s">
        <v>350</v>
      </c>
      <c r="Z2528" s="115">
        <v>0</v>
      </c>
      <c r="AA2528" s="115">
        <v>1</v>
      </c>
      <c r="AB2528" s="115">
        <v>7.4511350068030002E-2</v>
      </c>
      <c r="AC2528" s="115">
        <v>1.0953869123109999E-2</v>
      </c>
      <c r="AD2528" s="115">
        <v>29.947867460333502</v>
      </c>
      <c r="AF2528" s="115">
        <v>-1</v>
      </c>
      <c r="AG2528" s="115">
        <v>-1</v>
      </c>
      <c r="AH2528" s="115">
        <v>-1</v>
      </c>
      <c r="AI2528" s="115">
        <v>-1</v>
      </c>
      <c r="AJ2528" s="115">
        <v>0</v>
      </c>
      <c r="AM2528" s="115" t="s">
        <v>348</v>
      </c>
      <c r="AN2528" s="115">
        <v>-1</v>
      </c>
      <c r="AQ2528" s="115">
        <v>610</v>
      </c>
      <c r="AR2528" s="115" t="s">
        <v>251</v>
      </c>
      <c r="AS2528" s="115" t="s">
        <v>363</v>
      </c>
      <c r="AT2528" s="115" t="s">
        <v>296</v>
      </c>
      <c r="AV2528" s="115">
        <v>22.843791698342301</v>
      </c>
      <c r="AW2528" s="115">
        <v>2.42886192E-2</v>
      </c>
    </row>
    <row r="2529" spans="1:49" x14ac:dyDescent="0.25">
      <c r="A2529" s="117">
        <v>230000</v>
      </c>
      <c r="B2529" s="117">
        <v>920000</v>
      </c>
      <c r="C2529" s="117">
        <v>920000</v>
      </c>
      <c r="D2529" s="115" t="s">
        <v>342</v>
      </c>
      <c r="E2529" s="115" t="s">
        <v>13</v>
      </c>
      <c r="F2529" s="115" t="s">
        <v>343</v>
      </c>
      <c r="G2529" s="115" t="s">
        <v>344</v>
      </c>
      <c r="H2529" s="115">
        <v>0.56000000000000005</v>
      </c>
      <c r="I2529" s="115">
        <v>0.48</v>
      </c>
      <c r="J2529" s="115" t="s">
        <v>350</v>
      </c>
      <c r="K2529" s="115">
        <v>4.0508945215270001E-2</v>
      </c>
      <c r="L2529" s="115">
        <v>3766.8241117602602</v>
      </c>
      <c r="M2529" s="115">
        <v>9.3719911912878899</v>
      </c>
      <c r="N2529" s="115">
        <v>1.3777708340886301</v>
      </c>
      <c r="O2529" s="115">
        <v>0.37964947772594998</v>
      </c>
      <c r="P2529" s="115">
        <v>5.5812043237299998E-2</v>
      </c>
      <c r="Q2529" s="115">
        <v>152.59007157888399</v>
      </c>
      <c r="R2529" s="115">
        <v>1210</v>
      </c>
      <c r="S2529" s="115" t="s">
        <v>353</v>
      </c>
      <c r="T2529" s="115">
        <v>1210</v>
      </c>
      <c r="U2529" s="115" t="s">
        <v>352</v>
      </c>
      <c r="V2529" s="115" t="s">
        <v>350</v>
      </c>
      <c r="Z2529" s="115">
        <v>0</v>
      </c>
      <c r="AA2529" s="115">
        <v>1</v>
      </c>
      <c r="AB2529" s="115">
        <v>0.37964947772594998</v>
      </c>
      <c r="AC2529" s="115">
        <v>5.5812043237299998E-2</v>
      </c>
      <c r="AD2529" s="115">
        <v>152.59007157888499</v>
      </c>
      <c r="AF2529" s="115">
        <v>-1</v>
      </c>
      <c r="AG2529" s="115">
        <v>-1</v>
      </c>
      <c r="AH2529" s="115">
        <v>-1</v>
      </c>
      <c r="AI2529" s="115">
        <v>-1</v>
      </c>
      <c r="AJ2529" s="115">
        <v>0</v>
      </c>
      <c r="AM2529" s="115" t="s">
        <v>348</v>
      </c>
      <c r="AN2529" s="115">
        <v>-1</v>
      </c>
      <c r="AQ2529" s="115">
        <v>610</v>
      </c>
      <c r="AR2529" s="115" t="s">
        <v>251</v>
      </c>
      <c r="AS2529" s="115" t="s">
        <v>363</v>
      </c>
      <c r="AT2529" s="115" t="s">
        <v>296</v>
      </c>
      <c r="AV2529" s="115">
        <v>70.701134238850898</v>
      </c>
      <c r="AW2529" s="115">
        <v>0.12375512700000001</v>
      </c>
    </row>
    <row r="2530" spans="1:49" x14ac:dyDescent="0.25">
      <c r="A2530" s="117">
        <v>230000</v>
      </c>
      <c r="B2530" s="117">
        <v>920000</v>
      </c>
      <c r="C2530" s="117">
        <v>920000</v>
      </c>
      <c r="D2530" s="115" t="s">
        <v>342</v>
      </c>
      <c r="E2530" s="115" t="s">
        <v>13</v>
      </c>
      <c r="F2530" s="115" t="s">
        <v>343</v>
      </c>
      <c r="G2530" s="115" t="s">
        <v>344</v>
      </c>
      <c r="H2530" s="115">
        <v>0.56000000000000005</v>
      </c>
      <c r="I2530" s="115">
        <v>0.48</v>
      </c>
      <c r="J2530" s="115" t="s">
        <v>350</v>
      </c>
      <c r="K2530" s="115">
        <v>2.0498664832109999E-2</v>
      </c>
      <c r="L2530" s="115">
        <v>3766.8241117602602</v>
      </c>
      <c r="M2530" s="115">
        <v>9.3719911912878899</v>
      </c>
      <c r="N2530" s="115">
        <v>1.3777708340886301</v>
      </c>
      <c r="O2530" s="115">
        <v>0.19211330623978001</v>
      </c>
      <c r="P2530" s="115">
        <v>2.824246254345E-2</v>
      </c>
      <c r="Q2530" s="115">
        <v>77.214864948517999</v>
      </c>
      <c r="R2530" s="115">
        <v>1210</v>
      </c>
      <c r="S2530" s="115" t="s">
        <v>353</v>
      </c>
      <c r="T2530" s="115">
        <v>1210</v>
      </c>
      <c r="U2530" s="115" t="s">
        <v>352</v>
      </c>
      <c r="V2530" s="115" t="s">
        <v>350</v>
      </c>
      <c r="Z2530" s="115">
        <v>0</v>
      </c>
      <c r="AA2530" s="115">
        <v>1</v>
      </c>
      <c r="AB2530" s="115">
        <v>0.19211330623978001</v>
      </c>
      <c r="AC2530" s="115">
        <v>2.824246254345E-2</v>
      </c>
      <c r="AD2530" s="115">
        <v>77.214864948519505</v>
      </c>
      <c r="AF2530" s="115">
        <v>-1</v>
      </c>
      <c r="AG2530" s="115">
        <v>-1</v>
      </c>
      <c r="AH2530" s="115">
        <v>-1</v>
      </c>
      <c r="AI2530" s="115">
        <v>-1</v>
      </c>
      <c r="AJ2530" s="115">
        <v>0</v>
      </c>
      <c r="AM2530" s="115" t="s">
        <v>348</v>
      </c>
      <c r="AN2530" s="115">
        <v>-1</v>
      </c>
      <c r="AQ2530" s="115">
        <v>610</v>
      </c>
      <c r="AR2530" s="115" t="s">
        <v>251</v>
      </c>
      <c r="AS2530" s="115" t="s">
        <v>363</v>
      </c>
      <c r="AT2530" s="115" t="s">
        <v>296</v>
      </c>
      <c r="AV2530" s="115">
        <v>39.604746081847402</v>
      </c>
      <c r="AW2530" s="115">
        <v>6.2623572500000002E-2</v>
      </c>
    </row>
    <row r="2531" spans="1:49" x14ac:dyDescent="0.25">
      <c r="A2531" s="117">
        <v>230000</v>
      </c>
      <c r="B2531" s="117">
        <v>920000</v>
      </c>
      <c r="C2531" s="117">
        <v>920000</v>
      </c>
      <c r="D2531" s="115" t="s">
        <v>342</v>
      </c>
      <c r="E2531" s="115" t="s">
        <v>13</v>
      </c>
      <c r="F2531" s="115" t="s">
        <v>343</v>
      </c>
      <c r="G2531" s="115" t="s">
        <v>344</v>
      </c>
      <c r="H2531" s="115">
        <v>0.56000000000000005</v>
      </c>
      <c r="I2531" s="115">
        <v>0.48</v>
      </c>
      <c r="J2531" s="115" t="s">
        <v>350</v>
      </c>
      <c r="K2531" s="115">
        <v>3.2037115753400002E-3</v>
      </c>
      <c r="L2531" s="115">
        <v>3766.82411105864</v>
      </c>
      <c r="M2531" s="115">
        <v>9.3719911895422197</v>
      </c>
      <c r="N2531" s="115">
        <v>1.3777708338320001</v>
      </c>
      <c r="O2531" s="115">
        <v>3.002515665792E-2</v>
      </c>
      <c r="P2531" s="115">
        <v>4.4139803685099999E-3</v>
      </c>
      <c r="Q2531" s="115">
        <v>12.067818006868301</v>
      </c>
      <c r="R2531" s="115">
        <v>1200</v>
      </c>
      <c r="S2531" s="115" t="s">
        <v>351</v>
      </c>
      <c r="T2531" s="115">
        <v>1200</v>
      </c>
      <c r="U2531" s="115" t="s">
        <v>352</v>
      </c>
      <c r="V2531" s="115" t="s">
        <v>350</v>
      </c>
      <c r="Z2531" s="115">
        <v>0</v>
      </c>
      <c r="AA2531" s="115">
        <v>1</v>
      </c>
      <c r="AB2531" s="115">
        <v>3.002515665792E-2</v>
      </c>
      <c r="AC2531" s="115">
        <v>4.4139803685099999E-3</v>
      </c>
      <c r="AD2531" s="115">
        <v>12.0678180068667</v>
      </c>
      <c r="AF2531" s="115">
        <v>-1</v>
      </c>
      <c r="AG2531" s="115">
        <v>-1</v>
      </c>
      <c r="AH2531" s="115">
        <v>-1</v>
      </c>
      <c r="AI2531" s="115">
        <v>-1</v>
      </c>
      <c r="AJ2531" s="115">
        <v>0</v>
      </c>
      <c r="AM2531" s="115" t="s">
        <v>348</v>
      </c>
      <c r="AN2531" s="115">
        <v>-1</v>
      </c>
      <c r="AQ2531" s="115">
        <v>610</v>
      </c>
      <c r="AR2531" s="115" t="s">
        <v>251</v>
      </c>
      <c r="AS2531" s="115" t="s">
        <v>363</v>
      </c>
      <c r="AT2531" s="115" t="s">
        <v>296</v>
      </c>
      <c r="AV2531" s="115">
        <v>24.258970622905501</v>
      </c>
      <c r="AW2531" s="115">
        <v>9.7873625000000006E-3</v>
      </c>
    </row>
    <row r="2532" spans="1:49" x14ac:dyDescent="0.25">
      <c r="A2532" s="117">
        <v>230000</v>
      </c>
      <c r="B2532" s="117">
        <v>920000</v>
      </c>
      <c r="C2532" s="117">
        <v>920000</v>
      </c>
      <c r="D2532" s="115" t="s">
        <v>342</v>
      </c>
      <c r="E2532" s="115" t="s">
        <v>13</v>
      </c>
      <c r="F2532" s="115" t="s">
        <v>343</v>
      </c>
      <c r="G2532" s="115" t="s">
        <v>344</v>
      </c>
      <c r="H2532" s="115">
        <v>0.56000000000000005</v>
      </c>
      <c r="I2532" s="115">
        <v>0.48</v>
      </c>
      <c r="J2532" s="115" t="s">
        <v>350</v>
      </c>
      <c r="K2532" s="115">
        <v>0.38941267175582001</v>
      </c>
      <c r="L2532" s="115">
        <v>3766.82411105864</v>
      </c>
      <c r="M2532" s="115">
        <v>9.3719911895422197</v>
      </c>
      <c r="N2532" s="115">
        <v>1.3777708338320001</v>
      </c>
      <c r="O2532" s="115">
        <v>3.6495721287916498</v>
      </c>
      <c r="P2532" s="115">
        <v>0.53652142146976001</v>
      </c>
      <c r="Q2532" s="115">
        <v>1466.8490411215901</v>
      </c>
      <c r="R2532" s="115">
        <v>1210</v>
      </c>
      <c r="S2532" s="115" t="s">
        <v>353</v>
      </c>
      <c r="T2532" s="115">
        <v>1210</v>
      </c>
      <c r="U2532" s="115" t="s">
        <v>352</v>
      </c>
      <c r="V2532" s="115" t="s">
        <v>350</v>
      </c>
      <c r="Z2532" s="115">
        <v>0</v>
      </c>
      <c r="AA2532" s="115">
        <v>1</v>
      </c>
      <c r="AB2532" s="115">
        <v>3.6495721287916498</v>
      </c>
      <c r="AC2532" s="115">
        <v>0.53652142146976001</v>
      </c>
      <c r="AD2532" s="115">
        <v>1466.8490411215901</v>
      </c>
      <c r="AF2532" s="115">
        <v>-1</v>
      </c>
      <c r="AG2532" s="115">
        <v>-1</v>
      </c>
      <c r="AH2532" s="115">
        <v>-1</v>
      </c>
      <c r="AI2532" s="115">
        <v>-1</v>
      </c>
      <c r="AJ2532" s="115">
        <v>0</v>
      </c>
      <c r="AM2532" s="115" t="s">
        <v>348</v>
      </c>
      <c r="AN2532" s="115">
        <v>-1</v>
      </c>
      <c r="AQ2532" s="115">
        <v>610</v>
      </c>
      <c r="AR2532" s="115" t="s">
        <v>251</v>
      </c>
      <c r="AS2532" s="115" t="s">
        <v>363</v>
      </c>
      <c r="AT2532" s="115" t="s">
        <v>296</v>
      </c>
      <c r="AV2532" s="115">
        <v>161.31061625961399</v>
      </c>
      <c r="AW2532" s="115">
        <v>1.1896585897</v>
      </c>
    </row>
    <row r="2533" spans="1:49" x14ac:dyDescent="0.25">
      <c r="A2533" s="117">
        <v>230000</v>
      </c>
      <c r="B2533" s="117">
        <v>920000</v>
      </c>
      <c r="C2533" s="117">
        <v>920000</v>
      </c>
      <c r="D2533" s="115" t="s">
        <v>342</v>
      </c>
      <c r="E2533" s="115" t="s">
        <v>13</v>
      </c>
      <c r="F2533" s="115" t="s">
        <v>343</v>
      </c>
      <c r="G2533" s="115" t="s">
        <v>344</v>
      </c>
      <c r="H2533" s="115">
        <v>0.56000000000000005</v>
      </c>
      <c r="I2533" s="115">
        <v>0.48</v>
      </c>
      <c r="J2533" s="115" t="s">
        <v>350</v>
      </c>
      <c r="K2533" s="115">
        <v>0.10703372463234</v>
      </c>
      <c r="L2533" s="115">
        <v>3766.82411105864</v>
      </c>
      <c r="M2533" s="115">
        <v>9.3719911895422197</v>
      </c>
      <c r="N2533" s="115">
        <v>1.3777708338320001</v>
      </c>
      <c r="O2533" s="115">
        <v>1.0031191242381801</v>
      </c>
      <c r="P2533" s="115">
        <v>0.14746794403484001</v>
      </c>
      <c r="Q2533" s="115">
        <v>403.17721464151299</v>
      </c>
      <c r="R2533" s="115">
        <v>1210</v>
      </c>
      <c r="S2533" s="115" t="s">
        <v>353</v>
      </c>
      <c r="T2533" s="115">
        <v>1210</v>
      </c>
      <c r="U2533" s="115" t="s">
        <v>352</v>
      </c>
      <c r="V2533" s="115" t="s">
        <v>350</v>
      </c>
      <c r="Z2533" s="115">
        <v>0</v>
      </c>
      <c r="AA2533" s="115">
        <v>1</v>
      </c>
      <c r="AB2533" s="115">
        <v>1.0031191242381801</v>
      </c>
      <c r="AC2533" s="115">
        <v>0.14746794403484001</v>
      </c>
      <c r="AD2533" s="115">
        <v>403.17721464151299</v>
      </c>
      <c r="AF2533" s="115">
        <v>-1</v>
      </c>
      <c r="AG2533" s="115">
        <v>-1</v>
      </c>
      <c r="AH2533" s="115">
        <v>-1</v>
      </c>
      <c r="AI2533" s="115">
        <v>-1</v>
      </c>
      <c r="AJ2533" s="115">
        <v>0</v>
      </c>
      <c r="AM2533" s="115" t="s">
        <v>348</v>
      </c>
      <c r="AN2533" s="115">
        <v>-1</v>
      </c>
      <c r="AQ2533" s="115">
        <v>610</v>
      </c>
      <c r="AR2533" s="115" t="s">
        <v>251</v>
      </c>
      <c r="AS2533" s="115" t="s">
        <v>363</v>
      </c>
      <c r="AT2533" s="115" t="s">
        <v>296</v>
      </c>
      <c r="AV2533" s="115">
        <v>112.512162103796</v>
      </c>
      <c r="AW2533" s="115">
        <v>0.32698881969999999</v>
      </c>
    </row>
    <row r="2534" spans="1:49" x14ac:dyDescent="0.25">
      <c r="A2534" s="117">
        <v>230000</v>
      </c>
      <c r="B2534" s="117">
        <v>920000</v>
      </c>
      <c r="C2534" s="117">
        <v>920000</v>
      </c>
      <c r="D2534" s="115" t="s">
        <v>342</v>
      </c>
      <c r="E2534" s="115" t="s">
        <v>13</v>
      </c>
      <c r="F2534" s="115" t="s">
        <v>343</v>
      </c>
      <c r="G2534" s="115" t="s">
        <v>344</v>
      </c>
      <c r="H2534" s="115">
        <v>0.56000000000000005</v>
      </c>
      <c r="I2534" s="115">
        <v>0.48</v>
      </c>
      <c r="J2534" s="115" t="s">
        <v>350</v>
      </c>
      <c r="K2534" s="115">
        <v>8.3821024178290002E-2</v>
      </c>
      <c r="L2534" s="115">
        <v>3766.82411105864</v>
      </c>
      <c r="M2534" s="115">
        <v>9.3719911895422197</v>
      </c>
      <c r="N2534" s="115">
        <v>1.3777708338320001</v>
      </c>
      <c r="O2534" s="115">
        <v>0.78556990009736005</v>
      </c>
      <c r="P2534" s="115">
        <v>0.11548616237477</v>
      </c>
      <c r="Q2534" s="115">
        <v>315.73905488842303</v>
      </c>
      <c r="R2534" s="115">
        <v>1210</v>
      </c>
      <c r="S2534" s="115" t="s">
        <v>353</v>
      </c>
      <c r="T2534" s="115">
        <v>1210</v>
      </c>
      <c r="U2534" s="115" t="s">
        <v>352</v>
      </c>
      <c r="V2534" s="115" t="s">
        <v>350</v>
      </c>
      <c r="Z2534" s="115">
        <v>0</v>
      </c>
      <c r="AA2534" s="115">
        <v>1</v>
      </c>
      <c r="AB2534" s="115">
        <v>0.78556990009736005</v>
      </c>
      <c r="AC2534" s="115">
        <v>0.11548616237477</v>
      </c>
      <c r="AD2534" s="115">
        <v>315.73905488842399</v>
      </c>
      <c r="AF2534" s="115">
        <v>-1</v>
      </c>
      <c r="AG2534" s="115">
        <v>-1</v>
      </c>
      <c r="AH2534" s="115">
        <v>-1</v>
      </c>
      <c r="AI2534" s="115">
        <v>-1</v>
      </c>
      <c r="AJ2534" s="115">
        <v>0</v>
      </c>
      <c r="AM2534" s="115" t="s">
        <v>348</v>
      </c>
      <c r="AN2534" s="115">
        <v>-1</v>
      </c>
      <c r="AQ2534" s="115">
        <v>610</v>
      </c>
      <c r="AR2534" s="115" t="s">
        <v>251</v>
      </c>
      <c r="AS2534" s="115" t="s">
        <v>363</v>
      </c>
      <c r="AT2534" s="115" t="s">
        <v>296</v>
      </c>
      <c r="AV2534" s="115">
        <v>108.705933419655</v>
      </c>
      <c r="AW2534" s="115">
        <v>0.25607384820000001</v>
      </c>
    </row>
    <row r="2535" spans="1:49" x14ac:dyDescent="0.25">
      <c r="A2535" s="117">
        <v>230000</v>
      </c>
      <c r="B2535" s="117">
        <v>920000</v>
      </c>
      <c r="C2535" s="117">
        <v>920000</v>
      </c>
      <c r="D2535" s="115" t="s">
        <v>342</v>
      </c>
      <c r="E2535" s="115" t="s">
        <v>13</v>
      </c>
      <c r="F2535" s="115" t="s">
        <v>343</v>
      </c>
      <c r="G2535" s="115" t="s">
        <v>344</v>
      </c>
      <c r="H2535" s="115">
        <v>0.56000000000000005</v>
      </c>
      <c r="I2535" s="115">
        <v>0.48</v>
      </c>
      <c r="J2535" s="115" t="s">
        <v>350</v>
      </c>
      <c r="K2535" s="115">
        <v>8.4573108686899993E-3</v>
      </c>
      <c r="L2535" s="115">
        <v>3766.82411105864</v>
      </c>
      <c r="M2535" s="115">
        <v>9.3719911895422197</v>
      </c>
      <c r="N2535" s="115">
        <v>1.3777708338320001</v>
      </c>
      <c r="O2535" s="115">
        <v>7.9261842948600003E-2</v>
      </c>
      <c r="P2535" s="115">
        <v>1.165223624753E-2</v>
      </c>
      <c r="Q2535" s="115">
        <v>31.857202494907298</v>
      </c>
      <c r="R2535" s="115">
        <v>1210</v>
      </c>
      <c r="S2535" s="115" t="s">
        <v>353</v>
      </c>
      <c r="T2535" s="115">
        <v>1210</v>
      </c>
      <c r="U2535" s="115" t="s">
        <v>352</v>
      </c>
      <c r="V2535" s="115" t="s">
        <v>350</v>
      </c>
      <c r="Z2535" s="115">
        <v>0</v>
      </c>
      <c r="AA2535" s="115">
        <v>1</v>
      </c>
      <c r="AB2535" s="115">
        <v>7.9261842948600003E-2</v>
      </c>
      <c r="AC2535" s="115">
        <v>1.165223624753E-2</v>
      </c>
      <c r="AD2535" s="115">
        <v>31.8572024949076</v>
      </c>
      <c r="AF2535" s="115">
        <v>-1</v>
      </c>
      <c r="AG2535" s="115">
        <v>-1</v>
      </c>
      <c r="AH2535" s="115">
        <v>-1</v>
      </c>
      <c r="AI2535" s="115">
        <v>-1</v>
      </c>
      <c r="AJ2535" s="115">
        <v>0</v>
      </c>
      <c r="AM2535" s="115" t="s">
        <v>348</v>
      </c>
      <c r="AN2535" s="115">
        <v>-1</v>
      </c>
      <c r="AQ2535" s="115">
        <v>610</v>
      </c>
      <c r="AR2535" s="115" t="s">
        <v>251</v>
      </c>
      <c r="AS2535" s="115" t="s">
        <v>363</v>
      </c>
      <c r="AT2535" s="115" t="s">
        <v>296</v>
      </c>
      <c r="AV2535" s="115">
        <v>56.703505714794503</v>
      </c>
      <c r="AW2535" s="115">
        <v>2.58371472E-2</v>
      </c>
    </row>
    <row r="2536" spans="1:49" x14ac:dyDescent="0.25">
      <c r="A2536" s="117">
        <v>230000</v>
      </c>
      <c r="B2536" s="117">
        <v>920000</v>
      </c>
      <c r="C2536" s="117">
        <v>920000</v>
      </c>
      <c r="D2536" s="115" t="s">
        <v>342</v>
      </c>
      <c r="E2536" s="115" t="s">
        <v>13</v>
      </c>
      <c r="F2536" s="115" t="s">
        <v>343</v>
      </c>
      <c r="G2536" s="115" t="s">
        <v>344</v>
      </c>
      <c r="H2536" s="115">
        <v>0.56000000000000005</v>
      </c>
      <c r="I2536" s="115">
        <v>0.48</v>
      </c>
      <c r="J2536" s="115" t="s">
        <v>350</v>
      </c>
      <c r="K2536" s="115">
        <v>7.1090784613399996E-3</v>
      </c>
      <c r="L2536" s="115">
        <v>3766.82411105864</v>
      </c>
      <c r="M2536" s="115">
        <v>9.3719911895422197</v>
      </c>
      <c r="N2536" s="115">
        <v>1.3777708338320001</v>
      </c>
      <c r="O2536" s="115">
        <v>6.6626220705459996E-2</v>
      </c>
      <c r="P2536" s="115">
        <v>9.7946809594599994E-3</v>
      </c>
      <c r="Q2536" s="115">
        <v>26.778648155590702</v>
      </c>
      <c r="R2536" s="115">
        <v>1210</v>
      </c>
      <c r="S2536" s="115" t="s">
        <v>353</v>
      </c>
      <c r="T2536" s="115">
        <v>1210</v>
      </c>
      <c r="U2536" s="115" t="s">
        <v>352</v>
      </c>
      <c r="V2536" s="115" t="s">
        <v>350</v>
      </c>
      <c r="Z2536" s="115">
        <v>0</v>
      </c>
      <c r="AA2536" s="115">
        <v>1</v>
      </c>
      <c r="AB2536" s="115">
        <v>6.6626220705459996E-2</v>
      </c>
      <c r="AC2536" s="115">
        <v>9.7946809594599994E-3</v>
      </c>
      <c r="AD2536" s="115">
        <v>26.778648155592201</v>
      </c>
      <c r="AF2536" s="115">
        <v>-1</v>
      </c>
      <c r="AG2536" s="115">
        <v>-1</v>
      </c>
      <c r="AH2536" s="115">
        <v>-1</v>
      </c>
      <c r="AI2536" s="115">
        <v>-1</v>
      </c>
      <c r="AJ2536" s="115">
        <v>0</v>
      </c>
      <c r="AM2536" s="115" t="s">
        <v>348</v>
      </c>
      <c r="AN2536" s="115">
        <v>-1</v>
      </c>
      <c r="AQ2536" s="115">
        <v>610</v>
      </c>
      <c r="AR2536" s="115" t="s">
        <v>251</v>
      </c>
      <c r="AS2536" s="115" t="s">
        <v>363</v>
      </c>
      <c r="AT2536" s="115" t="s">
        <v>296</v>
      </c>
      <c r="AV2536" s="115">
        <v>36.955004916396703</v>
      </c>
      <c r="AW2536" s="115">
        <v>2.1718287199999999E-2</v>
      </c>
    </row>
    <row r="2537" spans="1:49" x14ac:dyDescent="0.25">
      <c r="A2537" s="117">
        <v>230000</v>
      </c>
      <c r="B2537" s="117">
        <v>920000</v>
      </c>
      <c r="C2537" s="117">
        <v>920000</v>
      </c>
      <c r="D2537" s="115" t="s">
        <v>342</v>
      </c>
      <c r="E2537" s="115" t="s">
        <v>13</v>
      </c>
      <c r="F2537" s="115" t="s">
        <v>343</v>
      </c>
      <c r="G2537" s="115" t="s">
        <v>344</v>
      </c>
      <c r="H2537" s="115">
        <v>0.56000000000000005</v>
      </c>
      <c r="I2537" s="115">
        <v>0.48</v>
      </c>
      <c r="J2537" s="115" t="s">
        <v>350</v>
      </c>
      <c r="K2537" s="115">
        <v>1.00543547396E-3</v>
      </c>
      <c r="L2537" s="115">
        <v>3766.82411105864</v>
      </c>
      <c r="M2537" s="115">
        <v>9.3719911895422197</v>
      </c>
      <c r="N2537" s="115">
        <v>1.3777708338320001</v>
      </c>
      <c r="O2537" s="115">
        <v>9.4229324036599997E-3</v>
      </c>
      <c r="P2537" s="115">
        <v>1.3852596713300001E-3</v>
      </c>
      <c r="Q2537" s="115">
        <v>3.7872985854487999</v>
      </c>
      <c r="R2537" s="115">
        <v>1210</v>
      </c>
      <c r="S2537" s="115" t="s">
        <v>353</v>
      </c>
      <c r="T2537" s="115">
        <v>1210</v>
      </c>
      <c r="U2537" s="115" t="s">
        <v>352</v>
      </c>
      <c r="V2537" s="115" t="s">
        <v>350</v>
      </c>
      <c r="Z2537" s="115">
        <v>0</v>
      </c>
      <c r="AA2537" s="115">
        <v>1</v>
      </c>
      <c r="AB2537" s="115">
        <v>9.4229324036599997E-3</v>
      </c>
      <c r="AC2537" s="115">
        <v>1.3852596713300001E-3</v>
      </c>
      <c r="AD2537" s="115">
        <v>3.7872985854476702</v>
      </c>
      <c r="AF2537" s="115">
        <v>-1</v>
      </c>
      <c r="AG2537" s="115">
        <v>-1</v>
      </c>
      <c r="AH2537" s="115">
        <v>-1</v>
      </c>
      <c r="AI2537" s="115">
        <v>-1</v>
      </c>
      <c r="AJ2537" s="115">
        <v>0</v>
      </c>
      <c r="AM2537" s="115" t="s">
        <v>348</v>
      </c>
      <c r="AN2537" s="115">
        <v>-1</v>
      </c>
      <c r="AQ2537" s="115">
        <v>610</v>
      </c>
      <c r="AR2537" s="115" t="s">
        <v>251</v>
      </c>
      <c r="AS2537" s="115" t="s">
        <v>363</v>
      </c>
      <c r="AT2537" s="115" t="s">
        <v>296</v>
      </c>
      <c r="AV2537" s="115">
        <v>13.821574303655501</v>
      </c>
      <c r="AW2537" s="115">
        <v>3.0716127999999999E-3</v>
      </c>
    </row>
    <row r="2538" spans="1:49" x14ac:dyDescent="0.25">
      <c r="A2538" s="117">
        <v>230000</v>
      </c>
      <c r="B2538" s="117">
        <v>920000</v>
      </c>
      <c r="C2538" s="117">
        <v>920000</v>
      </c>
      <c r="D2538" s="115" t="s">
        <v>342</v>
      </c>
      <c r="E2538" s="115" t="s">
        <v>13</v>
      </c>
      <c r="F2538" s="115" t="s">
        <v>343</v>
      </c>
      <c r="G2538" s="115" t="s">
        <v>344</v>
      </c>
      <c r="H2538" s="115">
        <v>0.56000000000000005</v>
      </c>
      <c r="I2538" s="115">
        <v>0.48</v>
      </c>
      <c r="J2538" s="115" t="s">
        <v>350</v>
      </c>
      <c r="K2538" s="115">
        <v>1.7720496837180001E-2</v>
      </c>
      <c r="L2538" s="115">
        <v>3766.82411105864</v>
      </c>
      <c r="M2538" s="115">
        <v>9.3719911895422197</v>
      </c>
      <c r="N2538" s="115">
        <v>1.3777708338320001</v>
      </c>
      <c r="O2538" s="115">
        <v>0.16607634023241</v>
      </c>
      <c r="P2538" s="115">
        <v>2.4414783703279999E-2</v>
      </c>
      <c r="Q2538" s="115">
        <v>66.749994746250593</v>
      </c>
      <c r="R2538" s="115">
        <v>1210</v>
      </c>
      <c r="S2538" s="115" t="s">
        <v>353</v>
      </c>
      <c r="T2538" s="115">
        <v>1210</v>
      </c>
      <c r="U2538" s="115" t="s">
        <v>352</v>
      </c>
      <c r="V2538" s="115" t="s">
        <v>350</v>
      </c>
      <c r="Z2538" s="115">
        <v>0</v>
      </c>
      <c r="AA2538" s="115">
        <v>1</v>
      </c>
      <c r="AB2538" s="115">
        <v>0.16607634023241</v>
      </c>
      <c r="AC2538" s="115">
        <v>2.4414783703279999E-2</v>
      </c>
      <c r="AD2538" s="115">
        <v>66.749994746249399</v>
      </c>
      <c r="AF2538" s="115">
        <v>-1</v>
      </c>
      <c r="AG2538" s="115">
        <v>-1</v>
      </c>
      <c r="AH2538" s="115">
        <v>-1</v>
      </c>
      <c r="AI2538" s="115">
        <v>-1</v>
      </c>
      <c r="AJ2538" s="115">
        <v>0</v>
      </c>
      <c r="AM2538" s="115" t="s">
        <v>348</v>
      </c>
      <c r="AN2538" s="115">
        <v>-1</v>
      </c>
      <c r="AQ2538" s="115">
        <v>610</v>
      </c>
      <c r="AR2538" s="115" t="s">
        <v>251</v>
      </c>
      <c r="AS2538" s="115" t="s">
        <v>363</v>
      </c>
      <c r="AT2538" s="115" t="s">
        <v>296</v>
      </c>
      <c r="AV2538" s="115">
        <v>82.912961145718995</v>
      </c>
      <c r="AW2538" s="115">
        <v>5.4136248800000002E-2</v>
      </c>
    </row>
    <row r="2539" spans="1:49" x14ac:dyDescent="0.25">
      <c r="A2539" s="117">
        <v>230000</v>
      </c>
      <c r="B2539" s="117">
        <v>920000</v>
      </c>
      <c r="C2539" s="117">
        <v>920000</v>
      </c>
      <c r="D2539" s="115" t="s">
        <v>342</v>
      </c>
      <c r="E2539" s="115" t="s">
        <v>13</v>
      </c>
      <c r="F2539" s="115" t="s">
        <v>343</v>
      </c>
      <c r="G2539" s="115" t="s">
        <v>344</v>
      </c>
      <c r="H2539" s="115">
        <v>0.56000000000000005</v>
      </c>
      <c r="I2539" s="115">
        <v>0.48</v>
      </c>
      <c r="J2539" s="115" t="s">
        <v>350</v>
      </c>
      <c r="K2539" s="115">
        <v>0.32391220488170003</v>
      </c>
      <c r="L2539" s="115">
        <v>3777.84785307113</v>
      </c>
      <c r="M2539" s="115">
        <v>9.3977177881112794</v>
      </c>
      <c r="N2539" s="115">
        <v>1.38149498583005</v>
      </c>
      <c r="O2539" s="115">
        <v>3.0440354896031199</v>
      </c>
      <c r="P2539" s="115">
        <v>0.44748308689323002</v>
      </c>
      <c r="Q2539" s="115">
        <v>1223.69102779587</v>
      </c>
      <c r="R2539" s="115">
        <v>1200</v>
      </c>
      <c r="S2539" s="115" t="s">
        <v>351</v>
      </c>
      <c r="T2539" s="115">
        <v>1200</v>
      </c>
      <c r="U2539" s="115" t="s">
        <v>352</v>
      </c>
      <c r="V2539" s="115" t="s">
        <v>350</v>
      </c>
      <c r="Z2539" s="115">
        <v>0</v>
      </c>
      <c r="AA2539" s="115">
        <v>1</v>
      </c>
      <c r="AB2539" s="115">
        <v>3.0440354896031199</v>
      </c>
      <c r="AC2539" s="115">
        <v>0.44748308689323002</v>
      </c>
      <c r="AD2539" s="115">
        <v>1223.69102779587</v>
      </c>
      <c r="AF2539" s="115">
        <v>-1</v>
      </c>
      <c r="AG2539" s="115">
        <v>-1</v>
      </c>
      <c r="AH2539" s="115">
        <v>-1</v>
      </c>
      <c r="AI2539" s="115">
        <v>-1</v>
      </c>
      <c r="AJ2539" s="115">
        <v>0</v>
      </c>
      <c r="AM2539" s="115" t="s">
        <v>348</v>
      </c>
      <c r="AN2539" s="115">
        <v>-1</v>
      </c>
      <c r="AQ2539" s="115">
        <v>610</v>
      </c>
      <c r="AR2539" s="115" t="s">
        <v>251</v>
      </c>
      <c r="AS2539" s="115" t="s">
        <v>363</v>
      </c>
      <c r="AT2539" s="115" t="s">
        <v>296</v>
      </c>
      <c r="AV2539" s="115">
        <v>179.01097179472401</v>
      </c>
      <c r="AW2539" s="115">
        <v>0.9924501442</v>
      </c>
    </row>
    <row r="2540" spans="1:49" x14ac:dyDescent="0.25">
      <c r="A2540" s="117">
        <v>230000</v>
      </c>
      <c r="B2540" s="117">
        <v>920000</v>
      </c>
      <c r="C2540" s="117">
        <v>920000</v>
      </c>
      <c r="D2540" s="115" t="s">
        <v>342</v>
      </c>
      <c r="E2540" s="115" t="s">
        <v>13</v>
      </c>
      <c r="F2540" s="115" t="s">
        <v>343</v>
      </c>
      <c r="G2540" s="115" t="s">
        <v>344</v>
      </c>
      <c r="H2540" s="115">
        <v>0.56000000000000005</v>
      </c>
      <c r="I2540" s="115">
        <v>0.48</v>
      </c>
      <c r="J2540" s="115" t="s">
        <v>350</v>
      </c>
      <c r="K2540" s="115">
        <v>1.8129829555739999E-2</v>
      </c>
      <c r="L2540" s="115">
        <v>3777.84785307113</v>
      </c>
      <c r="M2540" s="115">
        <v>9.3977177881112794</v>
      </c>
      <c r="N2540" s="115">
        <v>1.38149498583005</v>
      </c>
      <c r="O2540" s="115">
        <v>0.17037902171147001</v>
      </c>
      <c r="P2540" s="115">
        <v>2.5046268625209998E-2</v>
      </c>
      <c r="Q2540" s="115">
        <v>68.491737663728102</v>
      </c>
      <c r="R2540" s="115">
        <v>1210</v>
      </c>
      <c r="S2540" s="115" t="s">
        <v>353</v>
      </c>
      <c r="T2540" s="115">
        <v>1210</v>
      </c>
      <c r="U2540" s="115" t="s">
        <v>352</v>
      </c>
      <c r="V2540" s="115" t="s">
        <v>350</v>
      </c>
      <c r="Z2540" s="115">
        <v>0</v>
      </c>
      <c r="AA2540" s="115">
        <v>1</v>
      </c>
      <c r="AB2540" s="115">
        <v>0.17037902171147001</v>
      </c>
      <c r="AC2540" s="115">
        <v>2.5046268625209998E-2</v>
      </c>
      <c r="AD2540" s="115">
        <v>68.491737663729197</v>
      </c>
      <c r="AF2540" s="115">
        <v>-1</v>
      </c>
      <c r="AG2540" s="115">
        <v>-1</v>
      </c>
      <c r="AH2540" s="115">
        <v>-1</v>
      </c>
      <c r="AI2540" s="115">
        <v>-1</v>
      </c>
      <c r="AJ2540" s="115">
        <v>0</v>
      </c>
      <c r="AM2540" s="115" t="s">
        <v>348</v>
      </c>
      <c r="AN2540" s="115">
        <v>-1</v>
      </c>
      <c r="AQ2540" s="115">
        <v>610</v>
      </c>
      <c r="AR2540" s="115" t="s">
        <v>251</v>
      </c>
      <c r="AS2540" s="115" t="s">
        <v>363</v>
      </c>
      <c r="AT2540" s="115" t="s">
        <v>296</v>
      </c>
      <c r="AV2540" s="115">
        <v>41.016765456651299</v>
      </c>
      <c r="AW2540" s="115">
        <v>5.5548854600000003E-2</v>
      </c>
    </row>
    <row r="2541" spans="1:49" x14ac:dyDescent="0.25">
      <c r="A2541" s="117">
        <v>230000</v>
      </c>
      <c r="B2541" s="117">
        <v>920000</v>
      </c>
      <c r="C2541" s="117">
        <v>920000</v>
      </c>
      <c r="D2541" s="115" t="s">
        <v>342</v>
      </c>
      <c r="E2541" s="115" t="s">
        <v>13</v>
      </c>
      <c r="F2541" s="115" t="s">
        <v>343</v>
      </c>
      <c r="G2541" s="115" t="s">
        <v>344</v>
      </c>
      <c r="H2541" s="115">
        <v>0.56000000000000005</v>
      </c>
      <c r="I2541" s="115">
        <v>0.48</v>
      </c>
      <c r="J2541" s="115" t="s">
        <v>350</v>
      </c>
      <c r="K2541" s="115">
        <v>0.18555907349490999</v>
      </c>
      <c r="L2541" s="115">
        <v>3777.84785307113</v>
      </c>
      <c r="M2541" s="115">
        <v>9.3977177881112794</v>
      </c>
      <c r="N2541" s="115">
        <v>1.38149498583005</v>
      </c>
      <c r="O2541" s="115">
        <v>1.74383180572858</v>
      </c>
      <c r="P2541" s="115">
        <v>0.25634892960848998</v>
      </c>
      <c r="Q2541" s="115">
        <v>701.01394742062098</v>
      </c>
      <c r="R2541" s="115">
        <v>1210</v>
      </c>
      <c r="S2541" s="115" t="s">
        <v>353</v>
      </c>
      <c r="T2541" s="115">
        <v>1210</v>
      </c>
      <c r="U2541" s="115" t="s">
        <v>352</v>
      </c>
      <c r="V2541" s="115" t="s">
        <v>350</v>
      </c>
      <c r="Z2541" s="115">
        <v>0</v>
      </c>
      <c r="AA2541" s="115">
        <v>1</v>
      </c>
      <c r="AB2541" s="115">
        <v>1.74383180572858</v>
      </c>
      <c r="AC2541" s="115">
        <v>0.25634892960848998</v>
      </c>
      <c r="AD2541" s="115">
        <v>701.01394742062098</v>
      </c>
      <c r="AF2541" s="115">
        <v>-1</v>
      </c>
      <c r="AG2541" s="115">
        <v>-1</v>
      </c>
      <c r="AH2541" s="115">
        <v>-1</v>
      </c>
      <c r="AI2541" s="115">
        <v>-1</v>
      </c>
      <c r="AJ2541" s="115">
        <v>0</v>
      </c>
      <c r="AM2541" s="115" t="s">
        <v>348</v>
      </c>
      <c r="AN2541" s="115">
        <v>-1</v>
      </c>
      <c r="AQ2541" s="115">
        <v>610</v>
      </c>
      <c r="AR2541" s="115" t="s">
        <v>251</v>
      </c>
      <c r="AS2541" s="115" t="s">
        <v>363</v>
      </c>
      <c r="AT2541" s="115" t="s">
        <v>296</v>
      </c>
      <c r="AV2541" s="115">
        <v>115.201980442326</v>
      </c>
      <c r="AW2541" s="115">
        <v>0.56854334750000002</v>
      </c>
    </row>
    <row r="2542" spans="1:49" x14ac:dyDescent="0.25">
      <c r="A2542" s="117">
        <v>230000</v>
      </c>
      <c r="B2542" s="117">
        <v>920000</v>
      </c>
      <c r="C2542" s="117">
        <v>920000</v>
      </c>
      <c r="D2542" s="115" t="s">
        <v>342</v>
      </c>
      <c r="E2542" s="115" t="s">
        <v>13</v>
      </c>
      <c r="F2542" s="115" t="s">
        <v>343</v>
      </c>
      <c r="G2542" s="115" t="s">
        <v>344</v>
      </c>
      <c r="H2542" s="115">
        <v>0.56000000000000005</v>
      </c>
      <c r="I2542" s="115">
        <v>0.48</v>
      </c>
      <c r="J2542" s="115" t="s">
        <v>350</v>
      </c>
      <c r="K2542" s="115">
        <v>3.6138253051000001E-4</v>
      </c>
      <c r="L2542" s="115">
        <v>3777.84785307113</v>
      </c>
      <c r="M2542" s="115">
        <v>9.3977177881112794</v>
      </c>
      <c r="N2542" s="115">
        <v>1.38149498583005</v>
      </c>
      <c r="O2542" s="115">
        <v>3.3961710352999998E-3</v>
      </c>
      <c r="P2542" s="115">
        <v>4.9924815386000003E-4</v>
      </c>
      <c r="Q2542" s="115">
        <v>1.36524821703217</v>
      </c>
      <c r="R2542" s="115">
        <v>1210</v>
      </c>
      <c r="S2542" s="115" t="s">
        <v>353</v>
      </c>
      <c r="T2542" s="115">
        <v>1210</v>
      </c>
      <c r="U2542" s="115" t="s">
        <v>352</v>
      </c>
      <c r="V2542" s="115" t="s">
        <v>350</v>
      </c>
      <c r="Z2542" s="115">
        <v>0</v>
      </c>
      <c r="AA2542" s="115">
        <v>1</v>
      </c>
      <c r="AB2542" s="115">
        <v>3.3961710352999998E-3</v>
      </c>
      <c r="AC2542" s="115">
        <v>4.9924815386000003E-4</v>
      </c>
      <c r="AD2542" s="115">
        <v>1.3652482170320399</v>
      </c>
      <c r="AF2542" s="115">
        <v>-1</v>
      </c>
      <c r="AG2542" s="115">
        <v>-1</v>
      </c>
      <c r="AH2542" s="115">
        <v>-1</v>
      </c>
      <c r="AI2542" s="115">
        <v>-1</v>
      </c>
      <c r="AJ2542" s="115">
        <v>0</v>
      </c>
      <c r="AM2542" s="115" t="s">
        <v>348</v>
      </c>
      <c r="AN2542" s="115">
        <v>-1</v>
      </c>
      <c r="AQ2542" s="115">
        <v>610</v>
      </c>
      <c r="AR2542" s="115" t="s">
        <v>251</v>
      </c>
      <c r="AS2542" s="115" t="s">
        <v>363</v>
      </c>
      <c r="AT2542" s="115" t="s">
        <v>296</v>
      </c>
      <c r="AV2542" s="115">
        <v>6.7260527207910199</v>
      </c>
      <c r="AW2542" s="115">
        <v>1.1072573E-3</v>
      </c>
    </row>
    <row r="2543" spans="1:49" x14ac:dyDescent="0.25">
      <c r="A2543" s="117">
        <v>230000</v>
      </c>
      <c r="B2543" s="117">
        <v>920000</v>
      </c>
      <c r="C2543" s="117">
        <v>920000</v>
      </c>
      <c r="D2543" s="115" t="s">
        <v>342</v>
      </c>
      <c r="E2543" s="115" t="s">
        <v>13</v>
      </c>
      <c r="F2543" s="115" t="s">
        <v>343</v>
      </c>
      <c r="G2543" s="115" t="s">
        <v>344</v>
      </c>
      <c r="H2543" s="115">
        <v>0.56000000000000005</v>
      </c>
      <c r="I2543" s="115">
        <v>0.48</v>
      </c>
      <c r="J2543" s="115" t="s">
        <v>350</v>
      </c>
      <c r="K2543" s="115">
        <v>8.9800963066949999E-2</v>
      </c>
      <c r="L2543" s="115">
        <v>3777.84785307113</v>
      </c>
      <c r="M2543" s="115">
        <v>9.3977177881112794</v>
      </c>
      <c r="N2543" s="115">
        <v>1.38149498583005</v>
      </c>
      <c r="O2543" s="115">
        <v>0.84392410800386997</v>
      </c>
      <c r="P2543" s="115">
        <v>0.12405958019971</v>
      </c>
      <c r="Q2543" s="115">
        <v>339.25437552622702</v>
      </c>
      <c r="R2543" s="115">
        <v>1210</v>
      </c>
      <c r="S2543" s="115" t="s">
        <v>353</v>
      </c>
      <c r="T2543" s="115">
        <v>1210</v>
      </c>
      <c r="U2543" s="115" t="s">
        <v>352</v>
      </c>
      <c r="V2543" s="115" t="s">
        <v>350</v>
      </c>
      <c r="Z2543" s="115">
        <v>0</v>
      </c>
      <c r="AA2543" s="115">
        <v>1</v>
      </c>
      <c r="AB2543" s="115">
        <v>0.84392410800386997</v>
      </c>
      <c r="AC2543" s="115">
        <v>0.12405958019971</v>
      </c>
      <c r="AD2543" s="115">
        <v>339.25437552622498</v>
      </c>
      <c r="AF2543" s="115">
        <v>-1</v>
      </c>
      <c r="AG2543" s="115">
        <v>-1</v>
      </c>
      <c r="AH2543" s="115">
        <v>-1</v>
      </c>
      <c r="AI2543" s="115">
        <v>-1</v>
      </c>
      <c r="AJ2543" s="115">
        <v>0</v>
      </c>
      <c r="AM2543" s="115" t="s">
        <v>348</v>
      </c>
      <c r="AN2543" s="115">
        <v>-1</v>
      </c>
      <c r="AQ2543" s="115">
        <v>610</v>
      </c>
      <c r="AR2543" s="115" t="s">
        <v>251</v>
      </c>
      <c r="AS2543" s="115" t="s">
        <v>363</v>
      </c>
      <c r="AT2543" s="115" t="s">
        <v>296</v>
      </c>
      <c r="AV2543" s="115">
        <v>81.436145873878402</v>
      </c>
      <c r="AW2543" s="115">
        <v>0.27514547890000002</v>
      </c>
    </row>
    <row r="2544" spans="1:49" x14ac:dyDescent="0.25">
      <c r="A2544" s="117">
        <v>230000</v>
      </c>
      <c r="B2544" s="117">
        <v>920000</v>
      </c>
      <c r="C2544" s="117">
        <v>920000</v>
      </c>
      <c r="D2544" s="115" t="s">
        <v>342</v>
      </c>
      <c r="E2544" s="115" t="s">
        <v>13</v>
      </c>
      <c r="F2544" s="115" t="s">
        <v>343</v>
      </c>
      <c r="G2544" s="115" t="s">
        <v>344</v>
      </c>
      <c r="H2544" s="115">
        <v>0.56000000000000005</v>
      </c>
      <c r="I2544" s="115">
        <v>0.48</v>
      </c>
      <c r="J2544" s="115" t="s">
        <v>350</v>
      </c>
      <c r="K2544" s="115">
        <v>8.9903538104199997E-3</v>
      </c>
      <c r="L2544" s="115">
        <v>3782.5965351678601</v>
      </c>
      <c r="M2544" s="115">
        <v>9.4088255406739307</v>
      </c>
      <c r="N2544" s="115">
        <v>1.38310385790854</v>
      </c>
      <c r="O2544" s="115">
        <v>8.4588670551199993E-2</v>
      </c>
      <c r="P2544" s="115">
        <v>1.243459303915E-2</v>
      </c>
      <c r="Q2544" s="115">
        <v>34.006881173239201</v>
      </c>
      <c r="R2544" s="115">
        <v>1210</v>
      </c>
      <c r="S2544" s="115" t="s">
        <v>353</v>
      </c>
      <c r="T2544" s="115">
        <v>1210</v>
      </c>
      <c r="U2544" s="115" t="s">
        <v>352</v>
      </c>
      <c r="V2544" s="115" t="s">
        <v>350</v>
      </c>
      <c r="Z2544" s="115">
        <v>0</v>
      </c>
      <c r="AA2544" s="115">
        <v>1</v>
      </c>
      <c r="AB2544" s="115">
        <v>8.4588670551199993E-2</v>
      </c>
      <c r="AC2544" s="115">
        <v>1.243459303915E-2</v>
      </c>
      <c r="AD2544" s="115">
        <v>34.006881173237602</v>
      </c>
      <c r="AF2544" s="115">
        <v>-1</v>
      </c>
      <c r="AG2544" s="115">
        <v>-1</v>
      </c>
      <c r="AH2544" s="115">
        <v>-1</v>
      </c>
      <c r="AI2544" s="115">
        <v>-1</v>
      </c>
      <c r="AJ2544" s="115">
        <v>0</v>
      </c>
      <c r="AM2544" s="115" t="s">
        <v>348</v>
      </c>
      <c r="AN2544" s="115">
        <v>-1</v>
      </c>
      <c r="AQ2544" s="115">
        <v>610</v>
      </c>
      <c r="AR2544" s="115" t="s">
        <v>251</v>
      </c>
      <c r="AS2544" s="115" t="s">
        <v>363</v>
      </c>
      <c r="AT2544" s="115" t="s">
        <v>296</v>
      </c>
      <c r="AV2544" s="115">
        <v>37.187258754798897</v>
      </c>
      <c r="AW2544" s="115">
        <v>2.7580601100000001E-2</v>
      </c>
    </row>
    <row r="2545" spans="1:49" x14ac:dyDescent="0.25">
      <c r="A2545" s="117">
        <v>230000</v>
      </c>
      <c r="B2545" s="117">
        <v>920000</v>
      </c>
      <c r="C2545" s="117">
        <v>920000</v>
      </c>
      <c r="D2545" s="115" t="s">
        <v>342</v>
      </c>
      <c r="E2545" s="115" t="s">
        <v>13</v>
      </c>
      <c r="F2545" s="115" t="s">
        <v>343</v>
      </c>
      <c r="G2545" s="115" t="s">
        <v>344</v>
      </c>
      <c r="H2545" s="115">
        <v>0.56000000000000005</v>
      </c>
      <c r="I2545" s="115">
        <v>0.48</v>
      </c>
      <c r="J2545" s="115" t="s">
        <v>350</v>
      </c>
      <c r="K2545" s="115">
        <v>0.10710838494566</v>
      </c>
      <c r="L2545" s="115">
        <v>3782.5965351678601</v>
      </c>
      <c r="M2545" s="115">
        <v>9.4088255406739307</v>
      </c>
      <c r="N2545" s="115">
        <v>1.38310385790854</v>
      </c>
      <c r="O2545" s="115">
        <v>1.00776410789713</v>
      </c>
      <c r="P2545" s="115">
        <v>0.1481420204327</v>
      </c>
      <c r="Q2545" s="115">
        <v>405.14780578290902</v>
      </c>
      <c r="R2545" s="115">
        <v>1210</v>
      </c>
      <c r="S2545" s="115" t="s">
        <v>353</v>
      </c>
      <c r="T2545" s="115">
        <v>1210</v>
      </c>
      <c r="U2545" s="115" t="s">
        <v>352</v>
      </c>
      <c r="V2545" s="115" t="s">
        <v>350</v>
      </c>
      <c r="Z2545" s="115">
        <v>0</v>
      </c>
      <c r="AA2545" s="115">
        <v>1</v>
      </c>
      <c r="AB2545" s="115">
        <v>1.00776410789713</v>
      </c>
      <c r="AC2545" s="115">
        <v>0.1481420204327</v>
      </c>
      <c r="AD2545" s="115">
        <v>405.14780578290902</v>
      </c>
      <c r="AF2545" s="115">
        <v>-1</v>
      </c>
      <c r="AG2545" s="115">
        <v>-1</v>
      </c>
      <c r="AH2545" s="115">
        <v>-1</v>
      </c>
      <c r="AI2545" s="115">
        <v>-1</v>
      </c>
      <c r="AJ2545" s="115">
        <v>0</v>
      </c>
      <c r="AM2545" s="115" t="s">
        <v>348</v>
      </c>
      <c r="AN2545" s="115">
        <v>-1</v>
      </c>
      <c r="AQ2545" s="115">
        <v>610</v>
      </c>
      <c r="AR2545" s="115" t="s">
        <v>251</v>
      </c>
      <c r="AS2545" s="115" t="s">
        <v>363</v>
      </c>
      <c r="AT2545" s="115" t="s">
        <v>296</v>
      </c>
      <c r="AV2545" s="115">
        <v>95.471769226798401</v>
      </c>
      <c r="AW2545" s="115">
        <v>0.32858702820000002</v>
      </c>
    </row>
    <row r="2546" spans="1:49" x14ac:dyDescent="0.25">
      <c r="A2546" s="117">
        <v>230000</v>
      </c>
      <c r="B2546" s="117">
        <v>920000</v>
      </c>
      <c r="C2546" s="117">
        <v>920000</v>
      </c>
      <c r="D2546" s="115" t="s">
        <v>342</v>
      </c>
      <c r="E2546" s="115" t="s">
        <v>13</v>
      </c>
      <c r="F2546" s="115" t="s">
        <v>343</v>
      </c>
      <c r="G2546" s="115" t="s">
        <v>344</v>
      </c>
      <c r="H2546" s="115">
        <v>0.56000000000000005</v>
      </c>
      <c r="I2546" s="115">
        <v>0.48</v>
      </c>
      <c r="J2546" s="115" t="s">
        <v>350</v>
      </c>
      <c r="K2546" s="115">
        <v>0.27002104257423998</v>
      </c>
      <c r="L2546" s="115">
        <v>3782.5965351678601</v>
      </c>
      <c r="M2546" s="115">
        <v>9.4088255406739307</v>
      </c>
      <c r="N2546" s="115">
        <v>1.38310385790854</v>
      </c>
      <c r="O2546" s="115">
        <v>2.54058088189197</v>
      </c>
      <c r="P2546" s="115">
        <v>0.37346714570091999</v>
      </c>
      <c r="Q2546" s="115">
        <v>1021.38066006375</v>
      </c>
      <c r="R2546" s="115">
        <v>1210</v>
      </c>
      <c r="S2546" s="115" t="s">
        <v>353</v>
      </c>
      <c r="T2546" s="115">
        <v>1210</v>
      </c>
      <c r="U2546" s="115" t="s">
        <v>352</v>
      </c>
      <c r="V2546" s="115" t="s">
        <v>350</v>
      </c>
      <c r="Z2546" s="115">
        <v>0</v>
      </c>
      <c r="AA2546" s="115">
        <v>1</v>
      </c>
      <c r="AB2546" s="115">
        <v>2.54058088189197</v>
      </c>
      <c r="AC2546" s="115">
        <v>0.37346714570091999</v>
      </c>
      <c r="AD2546" s="115">
        <v>1021.38066006375</v>
      </c>
      <c r="AF2546" s="115">
        <v>-1</v>
      </c>
      <c r="AG2546" s="115">
        <v>-1</v>
      </c>
      <c r="AH2546" s="115">
        <v>-1</v>
      </c>
      <c r="AI2546" s="115">
        <v>-1</v>
      </c>
      <c r="AJ2546" s="115">
        <v>0</v>
      </c>
      <c r="AM2546" s="115" t="s">
        <v>348</v>
      </c>
      <c r="AN2546" s="115">
        <v>-1</v>
      </c>
      <c r="AQ2546" s="115">
        <v>610</v>
      </c>
      <c r="AR2546" s="115" t="s">
        <v>251</v>
      </c>
      <c r="AS2546" s="115" t="s">
        <v>363</v>
      </c>
      <c r="AT2546" s="115" t="s">
        <v>296</v>
      </c>
      <c r="AV2546" s="115">
        <v>134.34245349517499</v>
      </c>
      <c r="AW2546" s="115">
        <v>0.82837036500000005</v>
      </c>
    </row>
    <row r="2547" spans="1:49" x14ac:dyDescent="0.25">
      <c r="A2547" s="117">
        <v>230000</v>
      </c>
      <c r="B2547" s="117">
        <v>920000</v>
      </c>
      <c r="C2547" s="117">
        <v>920000</v>
      </c>
      <c r="D2547" s="115" t="s">
        <v>342</v>
      </c>
      <c r="E2547" s="115" t="s">
        <v>13</v>
      </c>
      <c r="F2547" s="115" t="s">
        <v>343</v>
      </c>
      <c r="G2547" s="115" t="s">
        <v>344</v>
      </c>
      <c r="H2547" s="115">
        <v>0.56000000000000005</v>
      </c>
      <c r="I2547" s="115">
        <v>0.48</v>
      </c>
      <c r="J2547" s="115" t="s">
        <v>350</v>
      </c>
      <c r="K2547" s="115">
        <v>0.23164367254469001</v>
      </c>
      <c r="L2547" s="115">
        <v>3782.5965351678601</v>
      </c>
      <c r="M2547" s="115">
        <v>9.4088255406739307</v>
      </c>
      <c r="N2547" s="115">
        <v>1.38310385790854</v>
      </c>
      <c r="O2547" s="115">
        <v>2.17949490257406</v>
      </c>
      <c r="P2547" s="115">
        <v>0.32038725715666999</v>
      </c>
      <c r="Q2547" s="115">
        <v>876.21455316113395</v>
      </c>
      <c r="R2547" s="115">
        <v>1210</v>
      </c>
      <c r="S2547" s="115" t="s">
        <v>353</v>
      </c>
      <c r="T2547" s="115">
        <v>1210</v>
      </c>
      <c r="U2547" s="115" t="s">
        <v>352</v>
      </c>
      <c r="V2547" s="115" t="s">
        <v>350</v>
      </c>
      <c r="Z2547" s="115">
        <v>0</v>
      </c>
      <c r="AA2547" s="115">
        <v>1</v>
      </c>
      <c r="AB2547" s="115">
        <v>2.17949490257406</v>
      </c>
      <c r="AC2547" s="115">
        <v>0.32038725715666999</v>
      </c>
      <c r="AD2547" s="115">
        <v>876.21455316113395</v>
      </c>
      <c r="AF2547" s="115">
        <v>-1</v>
      </c>
      <c r="AG2547" s="115">
        <v>-1</v>
      </c>
      <c r="AH2547" s="115">
        <v>-1</v>
      </c>
      <c r="AI2547" s="115">
        <v>-1</v>
      </c>
      <c r="AJ2547" s="115">
        <v>0</v>
      </c>
      <c r="AM2547" s="115" t="s">
        <v>348</v>
      </c>
      <c r="AN2547" s="115">
        <v>-1</v>
      </c>
      <c r="AQ2547" s="115">
        <v>610</v>
      </c>
      <c r="AR2547" s="115" t="s">
        <v>251</v>
      </c>
      <c r="AS2547" s="115" t="s">
        <v>363</v>
      </c>
      <c r="AT2547" s="115" t="s">
        <v>296</v>
      </c>
      <c r="AV2547" s="115">
        <v>138.87900585586999</v>
      </c>
      <c r="AW2547" s="115">
        <v>0.71063629620000002</v>
      </c>
    </row>
    <row r="2548" spans="1:49" x14ac:dyDescent="0.25">
      <c r="A2548" s="117">
        <v>230000</v>
      </c>
      <c r="B2548" s="117">
        <v>920000</v>
      </c>
      <c r="C2548" s="117">
        <v>920000</v>
      </c>
      <c r="D2548" s="115" t="s">
        <v>342</v>
      </c>
      <c r="E2548" s="115" t="s">
        <v>13</v>
      </c>
      <c r="F2548" s="115" t="s">
        <v>343</v>
      </c>
      <c r="G2548" s="115" t="s">
        <v>344</v>
      </c>
      <c r="H2548" s="115">
        <v>0.56000000000000005</v>
      </c>
      <c r="I2548" s="115">
        <v>0.48</v>
      </c>
      <c r="J2548" s="115" t="s">
        <v>345</v>
      </c>
      <c r="K2548" s="115">
        <v>4.6328588554720003E-2</v>
      </c>
      <c r="L2548" s="115">
        <v>3770.0825559112</v>
      </c>
      <c r="M2548" s="115">
        <v>9.3795516841285504</v>
      </c>
      <c r="N2548" s="115">
        <v>1.3788636894638799</v>
      </c>
      <c r="O2548" s="115">
        <v>0.43454139080175003</v>
      </c>
      <c r="P2548" s="115">
        <v>6.3880808542220002E-2</v>
      </c>
      <c r="Q2548" s="115">
        <v>174.66260355014799</v>
      </c>
      <c r="R2548" s="115">
        <v>1200</v>
      </c>
      <c r="S2548" s="115" t="s">
        <v>351</v>
      </c>
      <c r="T2548" s="115">
        <v>1200</v>
      </c>
      <c r="U2548" s="115" t="s">
        <v>347</v>
      </c>
      <c r="V2548" s="115" t="s">
        <v>345</v>
      </c>
      <c r="Z2548" s="115">
        <v>0</v>
      </c>
      <c r="AA2548" s="115">
        <v>1</v>
      </c>
      <c r="AB2548" s="115">
        <v>0.43454139080175003</v>
      </c>
      <c r="AC2548" s="115">
        <v>6.3880808542220002E-2</v>
      </c>
      <c r="AD2548" s="115">
        <v>174.66260355015001</v>
      </c>
      <c r="AF2548" s="115">
        <v>-1</v>
      </c>
      <c r="AG2548" s="115">
        <v>-1</v>
      </c>
      <c r="AH2548" s="115">
        <v>-1</v>
      </c>
      <c r="AI2548" s="115">
        <v>-1</v>
      </c>
      <c r="AJ2548" s="115">
        <v>0</v>
      </c>
      <c r="AM2548" s="115" t="s">
        <v>348</v>
      </c>
      <c r="AN2548" s="115">
        <v>-1</v>
      </c>
      <c r="AQ2548" s="115">
        <v>610</v>
      </c>
      <c r="AR2548" s="115" t="s">
        <v>251</v>
      </c>
      <c r="AS2548" s="115" t="s">
        <v>363</v>
      </c>
      <c r="AT2548" s="115" t="s">
        <v>296</v>
      </c>
      <c r="AV2548" s="115">
        <v>83.083922893099398</v>
      </c>
      <c r="AW2548" s="115">
        <v>0.1416566128</v>
      </c>
    </row>
    <row r="2549" spans="1:49" x14ac:dyDescent="0.25">
      <c r="A2549" s="117">
        <v>230000</v>
      </c>
      <c r="B2549" s="117">
        <v>920000</v>
      </c>
      <c r="C2549" s="117">
        <v>920000</v>
      </c>
      <c r="D2549" s="115" t="s">
        <v>342</v>
      </c>
      <c r="E2549" s="115" t="s">
        <v>13</v>
      </c>
      <c r="F2549" s="115" t="s">
        <v>343</v>
      </c>
      <c r="G2549" s="115" t="s">
        <v>344</v>
      </c>
      <c r="H2549" s="115">
        <v>0.56000000000000005</v>
      </c>
      <c r="I2549" s="115">
        <v>0.48</v>
      </c>
      <c r="J2549" s="115" t="s">
        <v>350</v>
      </c>
      <c r="K2549" s="115">
        <v>1.497442085306E-2</v>
      </c>
      <c r="L2549" s="115">
        <v>3770.0825559112</v>
      </c>
      <c r="M2549" s="115">
        <v>9.3795516841285504</v>
      </c>
      <c r="N2549" s="115">
        <v>1.3788636894638799</v>
      </c>
      <c r="O2549" s="115">
        <v>0.14045335433125</v>
      </c>
      <c r="P2549" s="115">
        <v>2.064768518504E-2</v>
      </c>
      <c r="Q2549" s="115">
        <v>56.454802843028403</v>
      </c>
      <c r="R2549" s="115">
        <v>1210</v>
      </c>
      <c r="S2549" s="115" t="s">
        <v>353</v>
      </c>
      <c r="T2549" s="115">
        <v>1210</v>
      </c>
      <c r="U2549" s="115" t="s">
        <v>352</v>
      </c>
      <c r="V2549" s="115" t="s">
        <v>350</v>
      </c>
      <c r="Z2549" s="115">
        <v>0</v>
      </c>
      <c r="AA2549" s="115">
        <v>1</v>
      </c>
      <c r="AB2549" s="115">
        <v>0.14045335433125</v>
      </c>
      <c r="AC2549" s="115">
        <v>2.064768518504E-2</v>
      </c>
      <c r="AD2549" s="115">
        <v>56.454802843027998</v>
      </c>
      <c r="AF2549" s="115">
        <v>-1</v>
      </c>
      <c r="AG2549" s="115">
        <v>-1</v>
      </c>
      <c r="AH2549" s="115">
        <v>-1</v>
      </c>
      <c r="AI2549" s="115">
        <v>-1</v>
      </c>
      <c r="AJ2549" s="115">
        <v>0</v>
      </c>
      <c r="AM2549" s="115" t="s">
        <v>348</v>
      </c>
      <c r="AN2549" s="115">
        <v>-1</v>
      </c>
      <c r="AQ2549" s="115">
        <v>610</v>
      </c>
      <c r="AR2549" s="115" t="s">
        <v>251</v>
      </c>
      <c r="AS2549" s="115" t="s">
        <v>363</v>
      </c>
      <c r="AT2549" s="115" t="s">
        <v>296</v>
      </c>
      <c r="AV2549" s="115">
        <v>58.973571616084797</v>
      </c>
      <c r="AW2549" s="115">
        <v>4.5786539199999997E-2</v>
      </c>
    </row>
    <row r="2550" spans="1:49" x14ac:dyDescent="0.25">
      <c r="A2550" s="117">
        <v>230000</v>
      </c>
      <c r="B2550" s="117">
        <v>920000</v>
      </c>
      <c r="C2550" s="117">
        <v>920000</v>
      </c>
      <c r="D2550" s="115" t="s">
        <v>342</v>
      </c>
      <c r="E2550" s="115" t="s">
        <v>13</v>
      </c>
      <c r="F2550" s="115" t="s">
        <v>343</v>
      </c>
      <c r="G2550" s="115" t="s">
        <v>344</v>
      </c>
      <c r="H2550" s="115">
        <v>0.56000000000000005</v>
      </c>
      <c r="I2550" s="115">
        <v>0.48</v>
      </c>
      <c r="J2550" s="115" t="s">
        <v>350</v>
      </c>
      <c r="K2550" s="115">
        <v>0.39745385615937001</v>
      </c>
      <c r="L2550" s="115">
        <v>3770.0825559112</v>
      </c>
      <c r="M2550" s="115">
        <v>9.3795516841285504</v>
      </c>
      <c r="N2550" s="115">
        <v>1.3788636894638799</v>
      </c>
      <c r="O2550" s="115">
        <v>3.7279389859030601</v>
      </c>
      <c r="P2550" s="115">
        <v>0.54803469049555997</v>
      </c>
      <c r="Q2550" s="115">
        <v>1498.4338498861</v>
      </c>
      <c r="R2550" s="115">
        <v>1210</v>
      </c>
      <c r="S2550" s="115" t="s">
        <v>353</v>
      </c>
      <c r="T2550" s="115">
        <v>1210</v>
      </c>
      <c r="U2550" s="115" t="s">
        <v>352</v>
      </c>
      <c r="V2550" s="115" t="s">
        <v>350</v>
      </c>
      <c r="Z2550" s="115">
        <v>0</v>
      </c>
      <c r="AA2550" s="115">
        <v>1</v>
      </c>
      <c r="AB2550" s="115">
        <v>3.7279389859030601</v>
      </c>
      <c r="AC2550" s="115">
        <v>0.54803469049555997</v>
      </c>
      <c r="AD2550" s="115">
        <v>1498.4338498861</v>
      </c>
      <c r="AF2550" s="115">
        <v>-1</v>
      </c>
      <c r="AG2550" s="115">
        <v>-1</v>
      </c>
      <c r="AH2550" s="115">
        <v>-1</v>
      </c>
      <c r="AI2550" s="115">
        <v>-1</v>
      </c>
      <c r="AJ2550" s="115">
        <v>0</v>
      </c>
      <c r="AM2550" s="115" t="s">
        <v>348</v>
      </c>
      <c r="AN2550" s="115">
        <v>-1</v>
      </c>
      <c r="AQ2550" s="115">
        <v>610</v>
      </c>
      <c r="AR2550" s="115" t="s">
        <v>251</v>
      </c>
      <c r="AS2550" s="115" t="s">
        <v>363</v>
      </c>
      <c r="AT2550" s="115" t="s">
        <v>296</v>
      </c>
      <c r="AV2550" s="115">
        <v>159.38819785941499</v>
      </c>
      <c r="AW2550" s="115">
        <v>1.2152748174000001</v>
      </c>
    </row>
    <row r="2551" spans="1:49" x14ac:dyDescent="0.25">
      <c r="A2551" s="117">
        <v>230000</v>
      </c>
      <c r="B2551" s="117">
        <v>920000</v>
      </c>
      <c r="C2551" s="117">
        <v>920000</v>
      </c>
      <c r="D2551" s="115" t="s">
        <v>342</v>
      </c>
      <c r="E2551" s="115" t="s">
        <v>13</v>
      </c>
      <c r="F2551" s="115" t="s">
        <v>343</v>
      </c>
      <c r="G2551" s="115" t="s">
        <v>344</v>
      </c>
      <c r="H2551" s="115">
        <v>0.56000000000000005</v>
      </c>
      <c r="I2551" s="115">
        <v>0.48</v>
      </c>
      <c r="J2551" s="115" t="s">
        <v>345</v>
      </c>
      <c r="K2551" s="115">
        <v>2.4317281526900002E-3</v>
      </c>
      <c r="L2551" s="115">
        <v>3770.0825559112</v>
      </c>
      <c r="M2551" s="115">
        <v>9.3795516841285504</v>
      </c>
      <c r="N2551" s="115">
        <v>1.3788636894638799</v>
      </c>
      <c r="O2551" s="115">
        <v>2.2808519889979999E-2</v>
      </c>
      <c r="P2551" s="115">
        <v>3.3530216524000002E-3</v>
      </c>
      <c r="Q2551" s="115">
        <v>9.1678158892049009</v>
      </c>
      <c r="R2551" s="115">
        <v>1210</v>
      </c>
      <c r="S2551" s="115" t="s">
        <v>353</v>
      </c>
      <c r="T2551" s="115">
        <v>1210</v>
      </c>
      <c r="U2551" s="115" t="s">
        <v>347</v>
      </c>
      <c r="V2551" s="115" t="s">
        <v>345</v>
      </c>
      <c r="Z2551" s="115">
        <v>0</v>
      </c>
      <c r="AA2551" s="115">
        <v>1</v>
      </c>
      <c r="AB2551" s="115">
        <v>2.2808519889979999E-2</v>
      </c>
      <c r="AC2551" s="115">
        <v>3.3530216524000002E-3</v>
      </c>
      <c r="AD2551" s="115">
        <v>9.1678158892033199</v>
      </c>
      <c r="AF2551" s="115">
        <v>-1</v>
      </c>
      <c r="AG2551" s="115">
        <v>-1</v>
      </c>
      <c r="AH2551" s="115">
        <v>-1</v>
      </c>
      <c r="AI2551" s="115">
        <v>-1</v>
      </c>
      <c r="AJ2551" s="115">
        <v>0</v>
      </c>
      <c r="AM2551" s="115" t="s">
        <v>348</v>
      </c>
      <c r="AN2551" s="115">
        <v>-1</v>
      </c>
      <c r="AQ2551" s="115">
        <v>610</v>
      </c>
      <c r="AR2551" s="115" t="s">
        <v>251</v>
      </c>
      <c r="AS2551" s="115" t="s">
        <v>363</v>
      </c>
      <c r="AT2551" s="115" t="s">
        <v>296</v>
      </c>
      <c r="AV2551" s="115">
        <v>71.3447296061358</v>
      </c>
      <c r="AW2551" s="115">
        <v>7.4353737999999997E-3</v>
      </c>
    </row>
    <row r="2552" spans="1:49" x14ac:dyDescent="0.25">
      <c r="A2552" s="117">
        <v>230000</v>
      </c>
      <c r="B2552" s="117">
        <v>920000</v>
      </c>
      <c r="C2552" s="117">
        <v>920000</v>
      </c>
      <c r="D2552" s="115" t="s">
        <v>342</v>
      </c>
      <c r="E2552" s="115" t="s">
        <v>13</v>
      </c>
      <c r="F2552" s="115" t="s">
        <v>343</v>
      </c>
      <c r="G2552" s="115" t="s">
        <v>344</v>
      </c>
      <c r="H2552" s="115">
        <v>0.56000000000000005</v>
      </c>
      <c r="I2552" s="115">
        <v>0.48</v>
      </c>
      <c r="J2552" s="115" t="s">
        <v>350</v>
      </c>
      <c r="K2552" s="115">
        <v>8.8768376656999997E-4</v>
      </c>
      <c r="L2552" s="115">
        <v>3770.0825559112</v>
      </c>
      <c r="M2552" s="115">
        <v>9.3795516841285504</v>
      </c>
      <c r="N2552" s="115">
        <v>1.3788636894638799</v>
      </c>
      <c r="O2552" s="115">
        <v>8.3260757677299999E-3</v>
      </c>
      <c r="P2552" s="115">
        <v>1.2239949134500001E-3</v>
      </c>
      <c r="Q2552" s="115">
        <v>3.3466410835224201</v>
      </c>
      <c r="R2552" s="115">
        <v>1210</v>
      </c>
      <c r="S2552" s="115" t="s">
        <v>353</v>
      </c>
      <c r="T2552" s="115">
        <v>1210</v>
      </c>
      <c r="U2552" s="115" t="s">
        <v>352</v>
      </c>
      <c r="V2552" s="115" t="s">
        <v>350</v>
      </c>
      <c r="Z2552" s="115">
        <v>0</v>
      </c>
      <c r="AA2552" s="115">
        <v>1</v>
      </c>
      <c r="AB2552" s="115">
        <v>8.3260757677299999E-3</v>
      </c>
      <c r="AC2552" s="115">
        <v>1.2239949134500001E-3</v>
      </c>
      <c r="AD2552" s="115">
        <v>3.3466410835227798</v>
      </c>
      <c r="AF2552" s="115">
        <v>-1</v>
      </c>
      <c r="AG2552" s="115">
        <v>-1</v>
      </c>
      <c r="AH2552" s="115">
        <v>-1</v>
      </c>
      <c r="AI2552" s="115">
        <v>-1</v>
      </c>
      <c r="AJ2552" s="115">
        <v>0</v>
      </c>
      <c r="AM2552" s="115" t="s">
        <v>348</v>
      </c>
      <c r="AN2552" s="115">
        <v>-1</v>
      </c>
      <c r="AQ2552" s="115">
        <v>610</v>
      </c>
      <c r="AR2552" s="115" t="s">
        <v>251</v>
      </c>
      <c r="AS2552" s="115" t="s">
        <v>363</v>
      </c>
      <c r="AT2552" s="115" t="s">
        <v>296</v>
      </c>
      <c r="AV2552" s="115">
        <v>10.678821234322401</v>
      </c>
      <c r="AW2552" s="115">
        <v>2.7142262999999998E-3</v>
      </c>
    </row>
    <row r="2553" spans="1:49" x14ac:dyDescent="0.25">
      <c r="A2553" s="117">
        <v>230000</v>
      </c>
      <c r="B2553" s="117">
        <v>920000</v>
      </c>
      <c r="C2553" s="117">
        <v>920000</v>
      </c>
      <c r="D2553" s="115" t="s">
        <v>342</v>
      </c>
      <c r="E2553" s="115" t="s">
        <v>13</v>
      </c>
      <c r="F2553" s="115" t="s">
        <v>343</v>
      </c>
      <c r="G2553" s="115" t="s">
        <v>344</v>
      </c>
      <c r="H2553" s="115">
        <v>0.56000000000000005</v>
      </c>
      <c r="I2553" s="115">
        <v>0.48</v>
      </c>
      <c r="J2553" s="115" t="s">
        <v>350</v>
      </c>
      <c r="K2553" s="115">
        <v>0.15498223208692999</v>
      </c>
      <c r="L2553" s="115">
        <v>3770.0825559112</v>
      </c>
      <c r="M2553" s="115">
        <v>9.3795516841285504</v>
      </c>
      <c r="N2553" s="115">
        <v>1.3788636894638799</v>
      </c>
      <c r="O2553" s="115">
        <v>1.453663855981</v>
      </c>
      <c r="P2553" s="115">
        <v>0.21369937233673</v>
      </c>
      <c r="Q2553" s="115">
        <v>584.29580966713104</v>
      </c>
      <c r="R2553" s="115">
        <v>1210</v>
      </c>
      <c r="S2553" s="115" t="s">
        <v>353</v>
      </c>
      <c r="T2553" s="115">
        <v>1210</v>
      </c>
      <c r="U2553" s="115" t="s">
        <v>352</v>
      </c>
      <c r="V2553" s="115" t="s">
        <v>350</v>
      </c>
      <c r="Z2553" s="115">
        <v>0</v>
      </c>
      <c r="AA2553" s="115">
        <v>1</v>
      </c>
      <c r="AB2553" s="115">
        <v>1.453663855981</v>
      </c>
      <c r="AC2553" s="115">
        <v>0.21369937233673</v>
      </c>
      <c r="AD2553" s="115">
        <v>584.29580966713104</v>
      </c>
      <c r="AF2553" s="115">
        <v>-1</v>
      </c>
      <c r="AG2553" s="115">
        <v>-1</v>
      </c>
      <c r="AH2553" s="115">
        <v>-1</v>
      </c>
      <c r="AI2553" s="115">
        <v>-1</v>
      </c>
      <c r="AJ2553" s="115">
        <v>0</v>
      </c>
      <c r="AM2553" s="115" t="s">
        <v>348</v>
      </c>
      <c r="AN2553" s="115">
        <v>-1</v>
      </c>
      <c r="AQ2553" s="115">
        <v>610</v>
      </c>
      <c r="AR2553" s="115" t="s">
        <v>251</v>
      </c>
      <c r="AS2553" s="115" t="s">
        <v>363</v>
      </c>
      <c r="AT2553" s="115" t="s">
        <v>296</v>
      </c>
      <c r="AV2553" s="115">
        <v>110.972677119842</v>
      </c>
      <c r="AW2553" s="115">
        <v>0.47388143529999999</v>
      </c>
    </row>
    <row r="2554" spans="1:49" x14ac:dyDescent="0.25">
      <c r="A2554" s="117">
        <v>230000</v>
      </c>
      <c r="B2554" s="117">
        <v>920000</v>
      </c>
      <c r="C2554" s="117">
        <v>920000</v>
      </c>
      <c r="D2554" s="115" t="s">
        <v>342</v>
      </c>
      <c r="E2554" s="115" t="s">
        <v>13</v>
      </c>
      <c r="F2554" s="115" t="s">
        <v>343</v>
      </c>
      <c r="G2554" s="115" t="s">
        <v>344</v>
      </c>
      <c r="H2554" s="115">
        <v>0.56000000000000005</v>
      </c>
      <c r="I2554" s="115">
        <v>0.48</v>
      </c>
      <c r="J2554" s="115" t="s">
        <v>345</v>
      </c>
      <c r="K2554" s="115">
        <v>7.0494411755E-4</v>
      </c>
      <c r="L2554" s="115">
        <v>3770.0825559112</v>
      </c>
      <c r="M2554" s="115">
        <v>9.3795516841285504</v>
      </c>
      <c r="N2554" s="115">
        <v>1.3788636894638799</v>
      </c>
      <c r="O2554" s="115">
        <v>6.6120597850200004E-3</v>
      </c>
      <c r="P2554" s="115">
        <v>9.7202184678999999E-4</v>
      </c>
      <c r="Q2554" s="115">
        <v>2.6576975204825501</v>
      </c>
      <c r="R2554" s="115">
        <v>1210</v>
      </c>
      <c r="S2554" s="115" t="s">
        <v>353</v>
      </c>
      <c r="T2554" s="115">
        <v>1210</v>
      </c>
      <c r="U2554" s="115" t="s">
        <v>347</v>
      </c>
      <c r="V2554" s="115" t="s">
        <v>345</v>
      </c>
      <c r="Z2554" s="115">
        <v>0</v>
      </c>
      <c r="AA2554" s="115">
        <v>1</v>
      </c>
      <c r="AB2554" s="115">
        <v>6.6120597850200004E-3</v>
      </c>
      <c r="AC2554" s="115">
        <v>9.7202184678999999E-4</v>
      </c>
      <c r="AD2554" s="115">
        <v>2.6576975204833899</v>
      </c>
      <c r="AF2554" s="115">
        <v>-1</v>
      </c>
      <c r="AG2554" s="115">
        <v>-1</v>
      </c>
      <c r="AH2554" s="115">
        <v>-1</v>
      </c>
      <c r="AI2554" s="115">
        <v>-1</v>
      </c>
      <c r="AJ2554" s="115">
        <v>0</v>
      </c>
      <c r="AM2554" s="115" t="s">
        <v>348</v>
      </c>
      <c r="AN2554" s="115">
        <v>-1</v>
      </c>
      <c r="AQ2554" s="115">
        <v>610</v>
      </c>
      <c r="AR2554" s="115" t="s">
        <v>251</v>
      </c>
      <c r="AS2554" s="115" t="s">
        <v>363</v>
      </c>
      <c r="AT2554" s="115" t="s">
        <v>296</v>
      </c>
      <c r="AV2554" s="115">
        <v>19.239508202054399</v>
      </c>
      <c r="AW2554" s="115">
        <v>2.1554724E-3</v>
      </c>
    </row>
    <row r="2555" spans="1:49" x14ac:dyDescent="0.25">
      <c r="A2555" s="117">
        <v>230000</v>
      </c>
      <c r="B2555" s="117">
        <v>920000</v>
      </c>
      <c r="C2555" s="117">
        <v>920000</v>
      </c>
      <c r="D2555" s="115" t="s">
        <v>342</v>
      </c>
      <c r="E2555" s="115" t="s">
        <v>13</v>
      </c>
      <c r="F2555" s="115" t="s">
        <v>343</v>
      </c>
      <c r="G2555" s="115" t="s">
        <v>344</v>
      </c>
      <c r="H2555" s="115">
        <v>0.56000000000000005</v>
      </c>
      <c r="I2555" s="115">
        <v>0.48</v>
      </c>
      <c r="J2555" s="115" t="s">
        <v>345</v>
      </c>
      <c r="K2555" s="115">
        <v>0.22523949309951</v>
      </c>
      <c r="L2555" s="115">
        <v>3770.0833072893101</v>
      </c>
      <c r="M2555" s="115">
        <v>9.3795535534714691</v>
      </c>
      <c r="N2555" s="115">
        <v>1.3788639642710401</v>
      </c>
      <c r="O2555" s="115">
        <v>2.11264588788366</v>
      </c>
      <c r="P2555" s="115">
        <v>0.31057462036559003</v>
      </c>
      <c r="Q2555" s="115">
        <v>849.17165307678795</v>
      </c>
      <c r="R2555" s="115">
        <v>1200</v>
      </c>
      <c r="S2555" s="115" t="s">
        <v>351</v>
      </c>
      <c r="T2555" s="115">
        <v>1200</v>
      </c>
      <c r="U2555" s="115" t="s">
        <v>347</v>
      </c>
      <c r="V2555" s="115" t="s">
        <v>345</v>
      </c>
      <c r="Z2555" s="115">
        <v>0</v>
      </c>
      <c r="AA2555" s="115">
        <v>1</v>
      </c>
      <c r="AB2555" s="115">
        <v>2.11264588788366</v>
      </c>
      <c r="AC2555" s="115">
        <v>0.31057462036559003</v>
      </c>
      <c r="AD2555" s="115">
        <v>1007.25712597476</v>
      </c>
      <c r="AF2555" s="115">
        <v>-1</v>
      </c>
      <c r="AG2555" s="115">
        <v>-1</v>
      </c>
      <c r="AH2555" s="115">
        <v>-1</v>
      </c>
      <c r="AI2555" s="115">
        <v>-1</v>
      </c>
      <c r="AJ2555" s="115">
        <v>0</v>
      </c>
      <c r="AM2555" s="115" t="s">
        <v>348</v>
      </c>
      <c r="AN2555" s="115">
        <v>-1</v>
      </c>
      <c r="AQ2555" s="115">
        <v>610</v>
      </c>
      <c r="AR2555" s="115" t="s">
        <v>251</v>
      </c>
      <c r="AS2555" s="115" t="s">
        <v>363</v>
      </c>
      <c r="AT2555" s="115" t="s">
        <v>296</v>
      </c>
      <c r="AV2555" s="115">
        <v>136.59199398905</v>
      </c>
      <c r="AW2555" s="115">
        <v>0.81691575500000002</v>
      </c>
    </row>
    <row r="2556" spans="1:49" x14ac:dyDescent="0.25">
      <c r="A2556" s="117">
        <v>230000</v>
      </c>
      <c r="B2556" s="117">
        <v>920000</v>
      </c>
      <c r="C2556" s="117">
        <v>920000</v>
      </c>
      <c r="D2556" s="115" t="s">
        <v>342</v>
      </c>
      <c r="E2556" s="115" t="s">
        <v>13</v>
      </c>
      <c r="F2556" s="115" t="s">
        <v>343</v>
      </c>
      <c r="G2556" s="115" t="s">
        <v>344</v>
      </c>
      <c r="H2556" s="115">
        <v>0.56000000000000005</v>
      </c>
      <c r="I2556" s="115">
        <v>0.48</v>
      </c>
      <c r="J2556" s="115" t="s">
        <v>350</v>
      </c>
      <c r="K2556" s="115">
        <v>5.3289413817300003E-3</v>
      </c>
      <c r="L2556" s="115">
        <v>3770.0833072893101</v>
      </c>
      <c r="M2556" s="115">
        <v>9.3795535534714691</v>
      </c>
      <c r="N2556" s="115">
        <v>1.3788639642710401</v>
      </c>
      <c r="O2556" s="115">
        <v>4.9983091073320003E-2</v>
      </c>
      <c r="P2556" s="115">
        <v>7.3478852389899998E-3</v>
      </c>
      <c r="Q2556" s="115">
        <v>20.090552948813599</v>
      </c>
      <c r="R2556" s="115">
        <v>1210</v>
      </c>
      <c r="S2556" s="115" t="s">
        <v>353</v>
      </c>
      <c r="T2556" s="115">
        <v>1210</v>
      </c>
      <c r="U2556" s="115" t="s">
        <v>352</v>
      </c>
      <c r="V2556" s="115" t="s">
        <v>350</v>
      </c>
      <c r="Z2556" s="115">
        <v>0</v>
      </c>
      <c r="AA2556" s="115">
        <v>1</v>
      </c>
      <c r="AB2556" s="115">
        <v>4.9983091073320003E-2</v>
      </c>
      <c r="AC2556" s="115">
        <v>7.3478852389899998E-3</v>
      </c>
      <c r="AD2556" s="115">
        <v>20.090552948814199</v>
      </c>
      <c r="AF2556" s="115">
        <v>-1</v>
      </c>
      <c r="AG2556" s="115">
        <v>-1</v>
      </c>
      <c r="AH2556" s="115">
        <v>-1</v>
      </c>
      <c r="AI2556" s="115">
        <v>-1</v>
      </c>
      <c r="AJ2556" s="115">
        <v>0</v>
      </c>
      <c r="AM2556" s="115" t="s">
        <v>348</v>
      </c>
      <c r="AN2556" s="115">
        <v>-1</v>
      </c>
      <c r="AQ2556" s="115">
        <v>610</v>
      </c>
      <c r="AR2556" s="115" t="s">
        <v>251</v>
      </c>
      <c r="AS2556" s="115" t="s">
        <v>363</v>
      </c>
      <c r="AT2556" s="115" t="s">
        <v>296</v>
      </c>
      <c r="AV2556" s="115">
        <v>25.2904359890363</v>
      </c>
      <c r="AW2556" s="115">
        <v>1.6294041299999999E-2</v>
      </c>
    </row>
    <row r="2557" spans="1:49" x14ac:dyDescent="0.25">
      <c r="A2557" s="117">
        <v>230000</v>
      </c>
      <c r="B2557" s="117">
        <v>920000</v>
      </c>
      <c r="C2557" s="117">
        <v>920000</v>
      </c>
      <c r="D2557" s="115" t="s">
        <v>342</v>
      </c>
      <c r="E2557" s="115" t="s">
        <v>13</v>
      </c>
      <c r="F2557" s="115" t="s">
        <v>343</v>
      </c>
      <c r="G2557" s="115" t="s">
        <v>344</v>
      </c>
      <c r="H2557" s="115">
        <v>0.56000000000000005</v>
      </c>
      <c r="I2557" s="115">
        <v>0.48</v>
      </c>
      <c r="J2557" s="115" t="s">
        <v>345</v>
      </c>
      <c r="K2557" s="115">
        <v>8.7842843222999995E-4</v>
      </c>
      <c r="L2557" s="115">
        <v>3770.0833072893101</v>
      </c>
      <c r="M2557" s="115">
        <v>9.3795535534714691</v>
      </c>
      <c r="N2557" s="115">
        <v>1.3788639642710401</v>
      </c>
      <c r="O2557" s="115">
        <v>8.2392665229900006E-3</v>
      </c>
      <c r="P2557" s="115">
        <v>1.2112333103900001E-3</v>
      </c>
      <c r="Q2557" s="115">
        <v>3.3117483689986398</v>
      </c>
      <c r="R2557" s="115">
        <v>1210</v>
      </c>
      <c r="S2557" s="115" t="s">
        <v>353</v>
      </c>
      <c r="T2557" s="115">
        <v>1210</v>
      </c>
      <c r="U2557" s="115" t="s">
        <v>347</v>
      </c>
      <c r="V2557" s="115" t="s">
        <v>345</v>
      </c>
      <c r="Z2557" s="115">
        <v>0</v>
      </c>
      <c r="AA2557" s="115">
        <v>1</v>
      </c>
      <c r="AB2557" s="115">
        <v>8.2392665229900006E-3</v>
      </c>
      <c r="AC2557" s="115">
        <v>1.2112333103900001E-3</v>
      </c>
      <c r="AD2557" s="115">
        <v>3.3117483689991598</v>
      </c>
      <c r="AF2557" s="115">
        <v>-1</v>
      </c>
      <c r="AG2557" s="115">
        <v>-1</v>
      </c>
      <c r="AH2557" s="115">
        <v>-1</v>
      </c>
      <c r="AI2557" s="115">
        <v>-1</v>
      </c>
      <c r="AJ2557" s="115">
        <v>0</v>
      </c>
      <c r="AM2557" s="115" t="s">
        <v>348</v>
      </c>
      <c r="AN2557" s="115">
        <v>-1</v>
      </c>
      <c r="AQ2557" s="115">
        <v>610</v>
      </c>
      <c r="AR2557" s="115" t="s">
        <v>251</v>
      </c>
      <c r="AS2557" s="115" t="s">
        <v>363</v>
      </c>
      <c r="AT2557" s="115" t="s">
        <v>296</v>
      </c>
      <c r="AV2557" s="115">
        <v>22.2080894419563</v>
      </c>
      <c r="AW2557" s="115">
        <v>2.6859272999999999E-3</v>
      </c>
    </row>
    <row r="2558" spans="1:49" x14ac:dyDescent="0.25">
      <c r="A2558" s="117">
        <v>230000</v>
      </c>
      <c r="B2558" s="117">
        <v>920000</v>
      </c>
      <c r="C2558" s="117">
        <v>920000</v>
      </c>
      <c r="D2558" s="115" t="s">
        <v>342</v>
      </c>
      <c r="E2558" s="115" t="s">
        <v>13</v>
      </c>
      <c r="F2558" s="115" t="s">
        <v>343</v>
      </c>
      <c r="G2558" s="115" t="s">
        <v>344</v>
      </c>
      <c r="H2558" s="115">
        <v>0.56000000000000005</v>
      </c>
      <c r="I2558" s="115">
        <v>0.48</v>
      </c>
      <c r="J2558" s="115" t="s">
        <v>350</v>
      </c>
      <c r="K2558" s="115">
        <v>1.049624651571E-2</v>
      </c>
      <c r="L2558" s="115">
        <v>3770.0833072893101</v>
      </c>
      <c r="M2558" s="115">
        <v>9.3795535534714691</v>
      </c>
      <c r="N2558" s="115">
        <v>1.3788639642710401</v>
      </c>
      <c r="O2558" s="115">
        <v>9.8450106304620005E-2</v>
      </c>
      <c r="P2558" s="115">
        <v>1.447289608063E-2</v>
      </c>
      <c r="Q2558" s="115">
        <v>39.571723778105799</v>
      </c>
      <c r="R2558" s="115">
        <v>1210</v>
      </c>
      <c r="S2558" s="115" t="s">
        <v>353</v>
      </c>
      <c r="T2558" s="115">
        <v>1210</v>
      </c>
      <c r="U2558" s="115" t="s">
        <v>352</v>
      </c>
      <c r="V2558" s="115" t="s">
        <v>350</v>
      </c>
      <c r="Z2558" s="115">
        <v>0</v>
      </c>
      <c r="AA2558" s="115">
        <v>1</v>
      </c>
      <c r="AB2558" s="115">
        <v>9.8450106304620005E-2</v>
      </c>
      <c r="AC2558" s="115">
        <v>1.447289608063E-2</v>
      </c>
      <c r="AD2558" s="115">
        <v>39.571723778106197</v>
      </c>
      <c r="AF2558" s="115">
        <v>-1</v>
      </c>
      <c r="AG2558" s="115">
        <v>-1</v>
      </c>
      <c r="AH2558" s="115">
        <v>-1</v>
      </c>
      <c r="AI2558" s="115">
        <v>-1</v>
      </c>
      <c r="AJ2558" s="115">
        <v>0</v>
      </c>
      <c r="AM2558" s="115" t="s">
        <v>348</v>
      </c>
      <c r="AN2558" s="115">
        <v>-1</v>
      </c>
      <c r="AQ2558" s="115">
        <v>610</v>
      </c>
      <c r="AR2558" s="115" t="s">
        <v>251</v>
      </c>
      <c r="AS2558" s="115" t="s">
        <v>363</v>
      </c>
      <c r="AT2558" s="115" t="s">
        <v>296</v>
      </c>
      <c r="AV2558" s="115">
        <v>79.954893868265202</v>
      </c>
      <c r="AW2558" s="115">
        <v>3.2093855499999997E-2</v>
      </c>
    </row>
    <row r="2559" spans="1:49" x14ac:dyDescent="0.25">
      <c r="A2559" s="117">
        <v>230000</v>
      </c>
      <c r="B2559" s="117">
        <v>920000</v>
      </c>
      <c r="C2559" s="117">
        <v>920000</v>
      </c>
      <c r="D2559" s="115" t="s">
        <v>342</v>
      </c>
      <c r="E2559" s="115" t="s">
        <v>13</v>
      </c>
      <c r="F2559" s="115" t="s">
        <v>343</v>
      </c>
      <c r="G2559" s="115" t="s">
        <v>344</v>
      </c>
      <c r="H2559" s="115">
        <v>0.56000000000000005</v>
      </c>
      <c r="I2559" s="115">
        <v>0.48</v>
      </c>
      <c r="J2559" s="115" t="s">
        <v>345</v>
      </c>
      <c r="K2559" s="115">
        <v>3.1236507454999998E-3</v>
      </c>
      <c r="L2559" s="115">
        <v>3770.0833072893101</v>
      </c>
      <c r="M2559" s="115">
        <v>9.3795535534714691</v>
      </c>
      <c r="N2559" s="115">
        <v>1.3788639642710401</v>
      </c>
      <c r="O2559" s="115">
        <v>2.9298449449790001E-2</v>
      </c>
      <c r="P2559" s="115">
        <v>4.3070894499400002E-3</v>
      </c>
      <c r="Q2559" s="115">
        <v>11.776423533426399</v>
      </c>
      <c r="R2559" s="115">
        <v>1210</v>
      </c>
      <c r="S2559" s="115" t="s">
        <v>353</v>
      </c>
      <c r="T2559" s="115">
        <v>1210</v>
      </c>
      <c r="U2559" s="115" t="s">
        <v>347</v>
      </c>
      <c r="V2559" s="115" t="s">
        <v>345</v>
      </c>
      <c r="Z2559" s="115">
        <v>0</v>
      </c>
      <c r="AA2559" s="115">
        <v>1</v>
      </c>
      <c r="AB2559" s="115">
        <v>2.9298449449790001E-2</v>
      </c>
      <c r="AC2559" s="115">
        <v>4.3070894499400002E-3</v>
      </c>
      <c r="AD2559" s="115">
        <v>11.7764235334256</v>
      </c>
      <c r="AF2559" s="115">
        <v>-1</v>
      </c>
      <c r="AG2559" s="115">
        <v>-1</v>
      </c>
      <c r="AH2559" s="115">
        <v>-1</v>
      </c>
      <c r="AI2559" s="115">
        <v>-1</v>
      </c>
      <c r="AJ2559" s="115">
        <v>0</v>
      </c>
      <c r="AM2559" s="115" t="s">
        <v>348</v>
      </c>
      <c r="AN2559" s="115">
        <v>-1</v>
      </c>
      <c r="AQ2559" s="115">
        <v>610</v>
      </c>
      <c r="AR2559" s="115" t="s">
        <v>251</v>
      </c>
      <c r="AS2559" s="115" t="s">
        <v>363</v>
      </c>
      <c r="AT2559" s="115" t="s">
        <v>296</v>
      </c>
      <c r="AV2559" s="115">
        <v>78.232534993417701</v>
      </c>
      <c r="AW2559" s="115">
        <v>9.5510329000000008E-3</v>
      </c>
    </row>
    <row r="2560" spans="1:49" x14ac:dyDescent="0.25">
      <c r="A2560" s="117">
        <v>230000</v>
      </c>
      <c r="B2560" s="117">
        <v>920000</v>
      </c>
      <c r="C2560" s="117">
        <v>920000</v>
      </c>
      <c r="D2560" s="115" t="s">
        <v>342</v>
      </c>
      <c r="E2560" s="115" t="s">
        <v>13</v>
      </c>
      <c r="F2560" s="115" t="s">
        <v>343</v>
      </c>
      <c r="G2560" s="115" t="s">
        <v>344</v>
      </c>
      <c r="H2560" s="115">
        <v>0.56000000000000005</v>
      </c>
      <c r="I2560" s="115">
        <v>0.48</v>
      </c>
      <c r="J2560" s="115" t="s">
        <v>350</v>
      </c>
      <c r="K2560" s="115">
        <v>4.2174453899999997E-5</v>
      </c>
      <c r="L2560" s="115">
        <v>3770.0833072893101</v>
      </c>
      <c r="M2560" s="115">
        <v>9.3795535534714691</v>
      </c>
      <c r="N2560" s="115">
        <v>1.3788639642710401</v>
      </c>
      <c r="O2560" s="115">
        <v>3.9557754900999999E-4</v>
      </c>
      <c r="P2560" s="115">
        <v>5.8152834699999998E-5</v>
      </c>
      <c r="Q2560" s="115">
        <v>0.15900120467258999</v>
      </c>
      <c r="R2560" s="115">
        <v>1210</v>
      </c>
      <c r="S2560" s="115" t="s">
        <v>353</v>
      </c>
      <c r="T2560" s="115">
        <v>1210</v>
      </c>
      <c r="U2560" s="115" t="s">
        <v>352</v>
      </c>
      <c r="V2560" s="115" t="s">
        <v>350</v>
      </c>
      <c r="Z2560" s="115">
        <v>0</v>
      </c>
      <c r="AA2560" s="115">
        <v>1</v>
      </c>
      <c r="AB2560" s="115">
        <v>3.9557754900999999E-4</v>
      </c>
      <c r="AC2560" s="115">
        <v>5.8152834699999998E-5</v>
      </c>
      <c r="AD2560" s="115">
        <v>0.15900120467234</v>
      </c>
      <c r="AF2560" s="115">
        <v>-1</v>
      </c>
      <c r="AG2560" s="115">
        <v>-1</v>
      </c>
      <c r="AH2560" s="115">
        <v>-1</v>
      </c>
      <c r="AI2560" s="115">
        <v>-1</v>
      </c>
      <c r="AJ2560" s="115">
        <v>0</v>
      </c>
      <c r="AM2560" s="115" t="s">
        <v>348</v>
      </c>
      <c r="AN2560" s="115">
        <v>-1</v>
      </c>
      <c r="AQ2560" s="115">
        <v>610</v>
      </c>
      <c r="AR2560" s="115" t="s">
        <v>251</v>
      </c>
      <c r="AS2560" s="115" t="s">
        <v>363</v>
      </c>
      <c r="AT2560" s="115" t="s">
        <v>296</v>
      </c>
      <c r="AV2560" s="115">
        <v>1.72271003459405</v>
      </c>
      <c r="AW2560" s="115">
        <v>1.2895469999999999E-4</v>
      </c>
    </row>
    <row r="2561" spans="1:49" x14ac:dyDescent="0.25">
      <c r="A2561" s="117">
        <v>230000</v>
      </c>
      <c r="B2561" s="117">
        <v>920000</v>
      </c>
      <c r="C2561" s="117">
        <v>920000</v>
      </c>
      <c r="D2561" s="115" t="s">
        <v>342</v>
      </c>
      <c r="E2561" s="115" t="s">
        <v>13</v>
      </c>
      <c r="F2561" s="115" t="s">
        <v>343</v>
      </c>
      <c r="G2561" s="115" t="s">
        <v>344</v>
      </c>
      <c r="H2561" s="115">
        <v>0.56000000000000005</v>
      </c>
      <c r="I2561" s="115">
        <v>0.48</v>
      </c>
      <c r="J2561" s="115" t="s">
        <v>345</v>
      </c>
      <c r="K2561" s="115">
        <v>3.7362789149999998E-5</v>
      </c>
      <c r="L2561" s="115">
        <v>3770.0833072893101</v>
      </c>
      <c r="M2561" s="115">
        <v>9.3795535534714691</v>
      </c>
      <c r="N2561" s="115">
        <v>1.3788639642710401</v>
      </c>
      <c r="O2561" s="115">
        <v>3.5044628181E-4</v>
      </c>
      <c r="P2561" s="115">
        <v>5.1518203569999999E-5</v>
      </c>
      <c r="Q2561" s="115">
        <v>0.14086082771833999</v>
      </c>
      <c r="R2561" s="115">
        <v>1210</v>
      </c>
      <c r="S2561" s="115" t="s">
        <v>353</v>
      </c>
      <c r="T2561" s="115">
        <v>1210</v>
      </c>
      <c r="U2561" s="115" t="s">
        <v>347</v>
      </c>
      <c r="V2561" s="115" t="s">
        <v>345</v>
      </c>
      <c r="Z2561" s="115">
        <v>0</v>
      </c>
      <c r="AA2561" s="115">
        <v>1</v>
      </c>
      <c r="AB2561" s="115">
        <v>3.5044628181E-4</v>
      </c>
      <c r="AC2561" s="115">
        <v>5.1518203569999999E-5</v>
      </c>
      <c r="AD2561" s="115">
        <v>0.14086082771818001</v>
      </c>
      <c r="AF2561" s="115">
        <v>-1</v>
      </c>
      <c r="AG2561" s="115">
        <v>-1</v>
      </c>
      <c r="AH2561" s="115">
        <v>-1</v>
      </c>
      <c r="AI2561" s="115">
        <v>-1</v>
      </c>
      <c r="AJ2561" s="115">
        <v>0</v>
      </c>
      <c r="AM2561" s="115" t="s">
        <v>348</v>
      </c>
      <c r="AN2561" s="115">
        <v>-1</v>
      </c>
      <c r="AQ2561" s="115">
        <v>610</v>
      </c>
      <c r="AR2561" s="115" t="s">
        <v>251</v>
      </c>
      <c r="AS2561" s="115" t="s">
        <v>363</v>
      </c>
      <c r="AT2561" s="115" t="s">
        <v>296</v>
      </c>
      <c r="AV2561" s="115">
        <v>1.59204507726119</v>
      </c>
      <c r="AW2561" s="115">
        <v>1.142424E-4</v>
      </c>
    </row>
    <row r="2562" spans="1:49" x14ac:dyDescent="0.25">
      <c r="A2562" s="117">
        <v>230000</v>
      </c>
      <c r="B2562" s="117">
        <v>920000</v>
      </c>
      <c r="C2562" s="117">
        <v>920000</v>
      </c>
      <c r="D2562" s="115" t="s">
        <v>342</v>
      </c>
      <c r="E2562" s="115" t="s">
        <v>13</v>
      </c>
      <c r="F2562" s="115" t="s">
        <v>343</v>
      </c>
      <c r="G2562" s="115" t="s">
        <v>344</v>
      </c>
      <c r="H2562" s="115">
        <v>0.56000000000000005</v>
      </c>
      <c r="I2562" s="115">
        <v>0.48</v>
      </c>
      <c r="J2562" s="115" t="s">
        <v>350</v>
      </c>
      <c r="K2562" s="115">
        <v>0.30709565852587001</v>
      </c>
      <c r="L2562" s="115">
        <v>3782.2835093281101</v>
      </c>
      <c r="M2562" s="115">
        <v>9.4080905127743595</v>
      </c>
      <c r="N2562" s="115">
        <v>1.3829972926233201</v>
      </c>
      <c r="O2562" s="115">
        <v>2.88918375149147</v>
      </c>
      <c r="P2562" s="115">
        <v>0.42471246431766002</v>
      </c>
      <c r="Q2562" s="115">
        <v>1161.52284502866</v>
      </c>
      <c r="R2562" s="115">
        <v>1200</v>
      </c>
      <c r="S2562" s="115" t="s">
        <v>351</v>
      </c>
      <c r="T2562" s="115">
        <v>1200</v>
      </c>
      <c r="U2562" s="115" t="s">
        <v>352</v>
      </c>
      <c r="V2562" s="115" t="s">
        <v>350</v>
      </c>
      <c r="Z2562" s="115">
        <v>0</v>
      </c>
      <c r="AA2562" s="115">
        <v>1</v>
      </c>
      <c r="AB2562" s="115">
        <v>2.88918375149147</v>
      </c>
      <c r="AC2562" s="115">
        <v>0.42471246431766002</v>
      </c>
      <c r="AD2562" s="115">
        <v>1161.52284502866</v>
      </c>
      <c r="AF2562" s="115">
        <v>-1</v>
      </c>
      <c r="AG2562" s="115">
        <v>-1</v>
      </c>
      <c r="AH2562" s="115">
        <v>-1</v>
      </c>
      <c r="AI2562" s="115">
        <v>-1</v>
      </c>
      <c r="AJ2562" s="115">
        <v>0</v>
      </c>
      <c r="AM2562" s="115" t="s">
        <v>348</v>
      </c>
      <c r="AN2562" s="115">
        <v>-1</v>
      </c>
      <c r="AQ2562" s="115">
        <v>610</v>
      </c>
      <c r="AR2562" s="115" t="s">
        <v>251</v>
      </c>
      <c r="AS2562" s="115" t="s">
        <v>363</v>
      </c>
      <c r="AT2562" s="115" t="s">
        <v>296</v>
      </c>
      <c r="AV2562" s="115">
        <v>143.395424914881</v>
      </c>
      <c r="AW2562" s="115">
        <v>0.94202988239999996</v>
      </c>
    </row>
    <row r="2563" spans="1:49" x14ac:dyDescent="0.25">
      <c r="A2563" s="117">
        <v>230000</v>
      </c>
      <c r="B2563" s="117">
        <v>920000</v>
      </c>
      <c r="C2563" s="117">
        <v>920000</v>
      </c>
      <c r="D2563" s="115" t="s">
        <v>342</v>
      </c>
      <c r="E2563" s="115" t="s">
        <v>13</v>
      </c>
      <c r="F2563" s="115" t="s">
        <v>343</v>
      </c>
      <c r="G2563" s="115" t="s">
        <v>344</v>
      </c>
      <c r="H2563" s="115">
        <v>0.56000000000000005</v>
      </c>
      <c r="I2563" s="115">
        <v>0.48</v>
      </c>
      <c r="J2563" s="115" t="s">
        <v>364</v>
      </c>
      <c r="K2563" s="115">
        <v>0.19027576882418001</v>
      </c>
      <c r="L2563" s="115">
        <v>3782.2835093281101</v>
      </c>
      <c r="M2563" s="115">
        <v>9.4080905127743595</v>
      </c>
      <c r="N2563" s="115">
        <v>1.3829972926233201</v>
      </c>
      <c r="O2563" s="115">
        <v>1.7901316554856901</v>
      </c>
      <c r="P2563" s="115">
        <v>0.26315087313566998</v>
      </c>
      <c r="Q2563" s="115">
        <v>719.67690264845396</v>
      </c>
      <c r="R2563" s="115">
        <v>1200</v>
      </c>
      <c r="S2563" s="115" t="s">
        <v>351</v>
      </c>
      <c r="T2563" s="115">
        <v>1200</v>
      </c>
      <c r="U2563" s="115" t="s">
        <v>365</v>
      </c>
      <c r="V2563" s="115" t="s">
        <v>364</v>
      </c>
      <c r="Z2563" s="115">
        <v>0</v>
      </c>
      <c r="AA2563" s="115">
        <v>1</v>
      </c>
      <c r="AB2563" s="115">
        <v>1.7901316554856901</v>
      </c>
      <c r="AC2563" s="115">
        <v>0.26315087313566998</v>
      </c>
      <c r="AD2563" s="115">
        <v>719.67690264845396</v>
      </c>
      <c r="AF2563" s="115">
        <v>-1</v>
      </c>
      <c r="AG2563" s="115">
        <v>-1</v>
      </c>
      <c r="AH2563" s="115">
        <v>-1</v>
      </c>
      <c r="AI2563" s="115">
        <v>-1</v>
      </c>
      <c r="AJ2563" s="115">
        <v>0</v>
      </c>
      <c r="AM2563" s="115" t="s">
        <v>348</v>
      </c>
      <c r="AN2563" s="115">
        <v>-1</v>
      </c>
      <c r="AQ2563" s="115">
        <v>610</v>
      </c>
      <c r="AR2563" s="115" t="s">
        <v>251</v>
      </c>
      <c r="AS2563" s="115" t="s">
        <v>363</v>
      </c>
      <c r="AT2563" s="115" t="s">
        <v>296</v>
      </c>
      <c r="AV2563" s="115">
        <v>117.721436282108</v>
      </c>
      <c r="AW2563" s="115">
        <v>0.5836795642</v>
      </c>
    </row>
    <row r="2564" spans="1:49" x14ac:dyDescent="0.25">
      <c r="A2564" s="117">
        <v>230000</v>
      </c>
      <c r="B2564" s="117">
        <v>920000</v>
      </c>
      <c r="C2564" s="117">
        <v>920000</v>
      </c>
      <c r="D2564" s="115" t="s">
        <v>342</v>
      </c>
      <c r="E2564" s="115" t="s">
        <v>13</v>
      </c>
      <c r="F2564" s="115" t="s">
        <v>343</v>
      </c>
      <c r="G2564" s="115" t="s">
        <v>344</v>
      </c>
      <c r="H2564" s="115">
        <v>0.56000000000000005</v>
      </c>
      <c r="I2564" s="115">
        <v>0.48</v>
      </c>
      <c r="J2564" s="115" t="s">
        <v>350</v>
      </c>
      <c r="K2564" s="115">
        <v>3.319044582432E-2</v>
      </c>
      <c r="L2564" s="115">
        <v>3782.2835093281101</v>
      </c>
      <c r="M2564" s="115">
        <v>9.4080905127743595</v>
      </c>
      <c r="N2564" s="115">
        <v>1.3829972926233201</v>
      </c>
      <c r="O2564" s="115">
        <v>0.31225871847453002</v>
      </c>
      <c r="P2564" s="115">
        <v>4.5902296715989999E-2</v>
      </c>
      <c r="Q2564" s="115">
        <v>125.535675908573</v>
      </c>
      <c r="R2564" s="115">
        <v>1210</v>
      </c>
      <c r="S2564" s="115" t="s">
        <v>353</v>
      </c>
      <c r="T2564" s="115">
        <v>1210</v>
      </c>
      <c r="U2564" s="115" t="s">
        <v>352</v>
      </c>
      <c r="V2564" s="115" t="s">
        <v>350</v>
      </c>
      <c r="Z2564" s="115">
        <v>0</v>
      </c>
      <c r="AA2564" s="115">
        <v>1</v>
      </c>
      <c r="AB2564" s="115">
        <v>0.31225871847453002</v>
      </c>
      <c r="AC2564" s="115">
        <v>4.5902296715989999E-2</v>
      </c>
      <c r="AD2564" s="115">
        <v>125.53567590857401</v>
      </c>
      <c r="AF2564" s="115">
        <v>-1</v>
      </c>
      <c r="AG2564" s="115">
        <v>-1</v>
      </c>
      <c r="AH2564" s="115">
        <v>-1</v>
      </c>
      <c r="AI2564" s="115">
        <v>-1</v>
      </c>
      <c r="AJ2564" s="115">
        <v>0</v>
      </c>
      <c r="AM2564" s="115" t="s">
        <v>348</v>
      </c>
      <c r="AN2564" s="115">
        <v>-1</v>
      </c>
      <c r="AQ2564" s="115">
        <v>610</v>
      </c>
      <c r="AR2564" s="115" t="s">
        <v>251</v>
      </c>
      <c r="AS2564" s="115" t="s">
        <v>363</v>
      </c>
      <c r="AT2564" s="115" t="s">
        <v>296</v>
      </c>
      <c r="AV2564" s="115">
        <v>60.207178054826997</v>
      </c>
      <c r="AW2564" s="115">
        <v>0.1018132003</v>
      </c>
    </row>
    <row r="2565" spans="1:49" x14ac:dyDescent="0.25">
      <c r="A2565" s="117">
        <v>230000</v>
      </c>
      <c r="B2565" s="117">
        <v>920000</v>
      </c>
      <c r="C2565" s="117">
        <v>920000</v>
      </c>
      <c r="D2565" s="115" t="s">
        <v>342</v>
      </c>
      <c r="E2565" s="115" t="s">
        <v>13</v>
      </c>
      <c r="F2565" s="115" t="s">
        <v>343</v>
      </c>
      <c r="G2565" s="115" t="s">
        <v>344</v>
      </c>
      <c r="H2565" s="115">
        <v>0.56000000000000005</v>
      </c>
      <c r="I2565" s="115">
        <v>0.48</v>
      </c>
      <c r="J2565" s="115" t="s">
        <v>350</v>
      </c>
      <c r="K2565" s="115">
        <v>2.6215721798480002E-2</v>
      </c>
      <c r="L2565" s="115">
        <v>3782.2835093281101</v>
      </c>
      <c r="M2565" s="115">
        <v>9.4080905127743595</v>
      </c>
      <c r="N2565" s="115">
        <v>1.3829972926233201</v>
      </c>
      <c r="O2565" s="115">
        <v>0.24663988353786001</v>
      </c>
      <c r="P2565" s="115">
        <v>3.6256272271469998E-2</v>
      </c>
      <c r="Q2565" s="115">
        <v>99.155292243547095</v>
      </c>
      <c r="R2565" s="115">
        <v>1210</v>
      </c>
      <c r="S2565" s="115" t="s">
        <v>353</v>
      </c>
      <c r="T2565" s="115">
        <v>1210</v>
      </c>
      <c r="U2565" s="115" t="s">
        <v>352</v>
      </c>
      <c r="V2565" s="115" t="s">
        <v>350</v>
      </c>
      <c r="Z2565" s="115">
        <v>0</v>
      </c>
      <c r="AA2565" s="115">
        <v>1</v>
      </c>
      <c r="AB2565" s="115">
        <v>0.24663988353786001</v>
      </c>
      <c r="AC2565" s="115">
        <v>3.6256272271469998E-2</v>
      </c>
      <c r="AD2565" s="115">
        <v>99.155292243547393</v>
      </c>
      <c r="AF2565" s="115">
        <v>-1</v>
      </c>
      <c r="AG2565" s="115">
        <v>-1</v>
      </c>
      <c r="AH2565" s="115">
        <v>-1</v>
      </c>
      <c r="AI2565" s="115">
        <v>-1</v>
      </c>
      <c r="AJ2565" s="115">
        <v>0</v>
      </c>
      <c r="AM2565" s="115" t="s">
        <v>348</v>
      </c>
      <c r="AN2565" s="115">
        <v>-1</v>
      </c>
      <c r="AQ2565" s="115">
        <v>610</v>
      </c>
      <c r="AR2565" s="115" t="s">
        <v>251</v>
      </c>
      <c r="AS2565" s="115" t="s">
        <v>363</v>
      </c>
      <c r="AT2565" s="115" t="s">
        <v>296</v>
      </c>
      <c r="AV2565" s="115">
        <v>59.856848596884802</v>
      </c>
      <c r="AW2565" s="115">
        <v>8.0417917500000005E-2</v>
      </c>
    </row>
    <row r="2566" spans="1:49" x14ac:dyDescent="0.25">
      <c r="A2566" s="117">
        <v>230000</v>
      </c>
      <c r="B2566" s="117">
        <v>920000</v>
      </c>
      <c r="C2566" s="117">
        <v>920000</v>
      </c>
      <c r="D2566" s="115" t="s">
        <v>342</v>
      </c>
      <c r="E2566" s="115" t="s">
        <v>13</v>
      </c>
      <c r="F2566" s="115" t="s">
        <v>343</v>
      </c>
      <c r="G2566" s="115" t="s">
        <v>344</v>
      </c>
      <c r="H2566" s="115">
        <v>0.56000000000000005</v>
      </c>
      <c r="I2566" s="115">
        <v>0.48</v>
      </c>
      <c r="J2566" s="115" t="s">
        <v>364</v>
      </c>
      <c r="K2566" s="115">
        <v>6.0985858672029998E-2</v>
      </c>
      <c r="L2566" s="115">
        <v>3782.2835093281101</v>
      </c>
      <c r="M2566" s="115">
        <v>9.4080905127743595</v>
      </c>
      <c r="N2566" s="115">
        <v>1.3829972926233201</v>
      </c>
      <c r="O2566" s="115">
        <v>0.57376047838572997</v>
      </c>
      <c r="P2566" s="115">
        <v>8.4343277431720001E-2</v>
      </c>
      <c r="Q2566" s="115">
        <v>230.66580755743701</v>
      </c>
      <c r="R2566" s="115">
        <v>1210</v>
      </c>
      <c r="S2566" s="115" t="s">
        <v>353</v>
      </c>
      <c r="T2566" s="115">
        <v>1210</v>
      </c>
      <c r="U2566" s="115" t="s">
        <v>365</v>
      </c>
      <c r="V2566" s="115" t="s">
        <v>364</v>
      </c>
      <c r="Z2566" s="115">
        <v>0</v>
      </c>
      <c r="AA2566" s="115">
        <v>1</v>
      </c>
      <c r="AB2566" s="115">
        <v>0.57376047838572997</v>
      </c>
      <c r="AC2566" s="115">
        <v>8.4343277431720001E-2</v>
      </c>
      <c r="AD2566" s="115">
        <v>230.66580755743701</v>
      </c>
      <c r="AF2566" s="115">
        <v>-1</v>
      </c>
      <c r="AG2566" s="115">
        <v>-1</v>
      </c>
      <c r="AH2566" s="115">
        <v>-1</v>
      </c>
      <c r="AI2566" s="115">
        <v>-1</v>
      </c>
      <c r="AJ2566" s="115">
        <v>0</v>
      </c>
      <c r="AM2566" s="115" t="s">
        <v>348</v>
      </c>
      <c r="AN2566" s="115">
        <v>-1</v>
      </c>
      <c r="AQ2566" s="115">
        <v>610</v>
      </c>
      <c r="AR2566" s="115" t="s">
        <v>251</v>
      </c>
      <c r="AS2566" s="115" t="s">
        <v>363</v>
      </c>
      <c r="AT2566" s="115" t="s">
        <v>296</v>
      </c>
      <c r="AV2566" s="115">
        <v>66.306881001112401</v>
      </c>
      <c r="AW2566" s="115">
        <v>0.18707689180000001</v>
      </c>
    </row>
    <row r="2567" spans="1:49" x14ac:dyDescent="0.25">
      <c r="A2567" s="117">
        <v>230000</v>
      </c>
      <c r="B2567" s="117">
        <v>920000</v>
      </c>
      <c r="C2567" s="117">
        <v>920000</v>
      </c>
      <c r="D2567" s="115" t="s">
        <v>342</v>
      </c>
      <c r="E2567" s="115" t="s">
        <v>13</v>
      </c>
      <c r="F2567" s="115" t="s">
        <v>343</v>
      </c>
      <c r="G2567" s="115" t="s">
        <v>344</v>
      </c>
      <c r="H2567" s="115">
        <v>0.56000000000000005</v>
      </c>
      <c r="I2567" s="115">
        <v>0.48</v>
      </c>
      <c r="J2567" s="115" t="s">
        <v>350</v>
      </c>
      <c r="K2567" s="115">
        <v>0.10325020750295</v>
      </c>
      <c r="L2567" s="115">
        <v>3777.8478523674498</v>
      </c>
      <c r="M2567" s="115">
        <v>9.3977177863608201</v>
      </c>
      <c r="N2567" s="115">
        <v>1.3814949855727301</v>
      </c>
      <c r="O2567" s="115">
        <v>0.97031631149592001</v>
      </c>
      <c r="P2567" s="115">
        <v>0.14263964392466999</v>
      </c>
      <c r="Q2567" s="115">
        <v>390.06357467151702</v>
      </c>
      <c r="R2567" s="115">
        <v>1210</v>
      </c>
      <c r="S2567" s="115" t="s">
        <v>353</v>
      </c>
      <c r="T2567" s="115">
        <v>1210</v>
      </c>
      <c r="U2567" s="115" t="s">
        <v>352</v>
      </c>
      <c r="V2567" s="115" t="s">
        <v>350</v>
      </c>
      <c r="Z2567" s="115">
        <v>0</v>
      </c>
      <c r="AA2567" s="115">
        <v>1</v>
      </c>
      <c r="AB2567" s="115">
        <v>0.97031631149592001</v>
      </c>
      <c r="AC2567" s="115">
        <v>0.14263964392466999</v>
      </c>
      <c r="AD2567" s="115">
        <v>390.06357467151702</v>
      </c>
      <c r="AF2567" s="115">
        <v>-1</v>
      </c>
      <c r="AG2567" s="115">
        <v>-1</v>
      </c>
      <c r="AH2567" s="115">
        <v>-1</v>
      </c>
      <c r="AI2567" s="115">
        <v>-1</v>
      </c>
      <c r="AJ2567" s="115">
        <v>0</v>
      </c>
      <c r="AM2567" s="115" t="s">
        <v>348</v>
      </c>
      <c r="AN2567" s="115">
        <v>-1</v>
      </c>
      <c r="AQ2567" s="115">
        <v>610</v>
      </c>
      <c r="AR2567" s="115" t="s">
        <v>251</v>
      </c>
      <c r="AS2567" s="115" t="s">
        <v>363</v>
      </c>
      <c r="AT2567" s="115" t="s">
        <v>296</v>
      </c>
      <c r="AV2567" s="115">
        <v>97.771247736614797</v>
      </c>
      <c r="AW2567" s="115">
        <v>0.31635326409999998</v>
      </c>
    </row>
    <row r="2568" spans="1:49" x14ac:dyDescent="0.25">
      <c r="A2568" s="117">
        <v>230000</v>
      </c>
      <c r="B2568" s="117">
        <v>920000</v>
      </c>
      <c r="C2568" s="117">
        <v>920000</v>
      </c>
      <c r="D2568" s="115" t="s">
        <v>342</v>
      </c>
      <c r="E2568" s="115" t="s">
        <v>13</v>
      </c>
      <c r="F2568" s="115" t="s">
        <v>343</v>
      </c>
      <c r="G2568" s="115" t="s">
        <v>344</v>
      </c>
      <c r="H2568" s="115">
        <v>0.56000000000000005</v>
      </c>
      <c r="I2568" s="115">
        <v>0.48</v>
      </c>
      <c r="J2568" s="115" t="s">
        <v>350</v>
      </c>
      <c r="K2568" s="115">
        <v>0.32782708031918001</v>
      </c>
      <c r="L2568" s="115">
        <v>3777.8478523674498</v>
      </c>
      <c r="M2568" s="115">
        <v>9.3977177863608201</v>
      </c>
      <c r="N2568" s="115">
        <v>1.3814949855727301</v>
      </c>
      <c r="O2568" s="115">
        <v>3.0808263835663401</v>
      </c>
      <c r="P2568" s="115">
        <v>0.45289146759589999</v>
      </c>
      <c r="Q2568" s="115">
        <v>1238.4808313317201</v>
      </c>
      <c r="R2568" s="115">
        <v>1210</v>
      </c>
      <c r="S2568" s="115" t="s">
        <v>353</v>
      </c>
      <c r="T2568" s="115">
        <v>1210</v>
      </c>
      <c r="U2568" s="115" t="s">
        <v>352</v>
      </c>
      <c r="V2568" s="115" t="s">
        <v>350</v>
      </c>
      <c r="Z2568" s="115">
        <v>0</v>
      </c>
      <c r="AA2568" s="115">
        <v>1</v>
      </c>
      <c r="AB2568" s="115">
        <v>3.0808263835663401</v>
      </c>
      <c r="AC2568" s="115">
        <v>0.45289146759589999</v>
      </c>
      <c r="AD2568" s="115">
        <v>1238.4808313317201</v>
      </c>
      <c r="AF2568" s="115">
        <v>-1</v>
      </c>
      <c r="AG2568" s="115">
        <v>-1</v>
      </c>
      <c r="AH2568" s="115">
        <v>-1</v>
      </c>
      <c r="AI2568" s="115">
        <v>-1</v>
      </c>
      <c r="AJ2568" s="115">
        <v>0</v>
      </c>
      <c r="AM2568" s="115" t="s">
        <v>348</v>
      </c>
      <c r="AN2568" s="115">
        <v>-1</v>
      </c>
      <c r="AQ2568" s="115">
        <v>610</v>
      </c>
      <c r="AR2568" s="115" t="s">
        <v>251</v>
      </c>
      <c r="AS2568" s="115" t="s">
        <v>363</v>
      </c>
      <c r="AT2568" s="115" t="s">
        <v>296</v>
      </c>
      <c r="AV2568" s="115">
        <v>145.953310945228</v>
      </c>
      <c r="AW2568" s="115">
        <v>1.0044451187000001</v>
      </c>
    </row>
    <row r="2569" spans="1:49" x14ac:dyDescent="0.25">
      <c r="A2569" s="117">
        <v>230000</v>
      </c>
      <c r="B2569" s="117">
        <v>920000</v>
      </c>
      <c r="C2569" s="117">
        <v>920000</v>
      </c>
      <c r="D2569" s="115" t="s">
        <v>342</v>
      </c>
      <c r="E2569" s="115" t="s">
        <v>13</v>
      </c>
      <c r="F2569" s="115" t="s">
        <v>343</v>
      </c>
      <c r="G2569" s="115" t="s">
        <v>344</v>
      </c>
      <c r="H2569" s="115">
        <v>0.56000000000000005</v>
      </c>
      <c r="I2569" s="115">
        <v>0.48</v>
      </c>
      <c r="J2569" s="115" t="s">
        <v>350</v>
      </c>
      <c r="K2569" s="115">
        <v>4.3832838354140001E-2</v>
      </c>
      <c r="L2569" s="115">
        <v>3777.8478523674498</v>
      </c>
      <c r="M2569" s="115">
        <v>9.3977177863608201</v>
      </c>
      <c r="N2569" s="115">
        <v>1.3814949855727301</v>
      </c>
      <c r="O2569" s="115">
        <v>0.41192864462738998</v>
      </c>
      <c r="P2569" s="115">
        <v>6.0554846389660001E-2</v>
      </c>
      <c r="Q2569" s="115">
        <v>165.59379423936099</v>
      </c>
      <c r="R2569" s="115">
        <v>1210</v>
      </c>
      <c r="S2569" s="115" t="s">
        <v>353</v>
      </c>
      <c r="T2569" s="115">
        <v>1210</v>
      </c>
      <c r="U2569" s="115" t="s">
        <v>352</v>
      </c>
      <c r="V2569" s="115" t="s">
        <v>350</v>
      </c>
      <c r="Z2569" s="115">
        <v>0</v>
      </c>
      <c r="AA2569" s="115">
        <v>1</v>
      </c>
      <c r="AB2569" s="115">
        <v>0.41192864462738998</v>
      </c>
      <c r="AC2569" s="115">
        <v>6.0554846389660001E-2</v>
      </c>
      <c r="AD2569" s="115">
        <v>165.59379423935999</v>
      </c>
      <c r="AF2569" s="115">
        <v>-1</v>
      </c>
      <c r="AG2569" s="115">
        <v>-1</v>
      </c>
      <c r="AH2569" s="115">
        <v>-1</v>
      </c>
      <c r="AI2569" s="115">
        <v>-1</v>
      </c>
      <c r="AJ2569" s="115">
        <v>0</v>
      </c>
      <c r="AM2569" s="115" t="s">
        <v>348</v>
      </c>
      <c r="AN2569" s="115">
        <v>-1</v>
      </c>
      <c r="AQ2569" s="115">
        <v>610</v>
      </c>
      <c r="AR2569" s="115" t="s">
        <v>251</v>
      </c>
      <c r="AS2569" s="115" t="s">
        <v>363</v>
      </c>
      <c r="AT2569" s="115" t="s">
        <v>296</v>
      </c>
      <c r="AV2569" s="115">
        <v>87.320931804634299</v>
      </c>
      <c r="AW2569" s="115">
        <v>0.1343015363</v>
      </c>
    </row>
    <row r="2570" spans="1:49" x14ac:dyDescent="0.25">
      <c r="A2570" s="117">
        <v>230000</v>
      </c>
      <c r="B2570" s="117">
        <v>920000</v>
      </c>
      <c r="C2570" s="117">
        <v>920000</v>
      </c>
      <c r="D2570" s="115" t="s">
        <v>342</v>
      </c>
      <c r="E2570" s="115" t="s">
        <v>13</v>
      </c>
      <c r="F2570" s="115" t="s">
        <v>343</v>
      </c>
      <c r="G2570" s="115" t="s">
        <v>344</v>
      </c>
      <c r="H2570" s="115">
        <v>0.56000000000000005</v>
      </c>
      <c r="I2570" s="115">
        <v>0.48</v>
      </c>
      <c r="J2570" s="115" t="s">
        <v>350</v>
      </c>
      <c r="K2570" s="115">
        <v>0.1428533276067</v>
      </c>
      <c r="L2570" s="115">
        <v>3777.8478523674498</v>
      </c>
      <c r="M2570" s="115">
        <v>9.3977177863608201</v>
      </c>
      <c r="N2570" s="115">
        <v>1.3814949855727301</v>
      </c>
      <c r="O2570" s="115">
        <v>1.3424952576903499</v>
      </c>
      <c r="P2570" s="115">
        <v>0.19735115576104001</v>
      </c>
      <c r="Q2570" s="115">
        <v>539.67813690253104</v>
      </c>
      <c r="R2570" s="115">
        <v>1210</v>
      </c>
      <c r="S2570" s="115" t="s">
        <v>353</v>
      </c>
      <c r="T2570" s="115">
        <v>1210</v>
      </c>
      <c r="U2570" s="115" t="s">
        <v>352</v>
      </c>
      <c r="V2570" s="115" t="s">
        <v>350</v>
      </c>
      <c r="Z2570" s="115">
        <v>0</v>
      </c>
      <c r="AA2570" s="115">
        <v>1</v>
      </c>
      <c r="AB2570" s="115">
        <v>1.3424952576903499</v>
      </c>
      <c r="AC2570" s="115">
        <v>0.19735115576104001</v>
      </c>
      <c r="AD2570" s="115">
        <v>539.67813690253104</v>
      </c>
      <c r="AF2570" s="115">
        <v>-1</v>
      </c>
      <c r="AG2570" s="115">
        <v>-1</v>
      </c>
      <c r="AH2570" s="115">
        <v>-1</v>
      </c>
      <c r="AI2570" s="115">
        <v>-1</v>
      </c>
      <c r="AJ2570" s="115">
        <v>0</v>
      </c>
      <c r="AM2570" s="115" t="s">
        <v>348</v>
      </c>
      <c r="AN2570" s="115">
        <v>-1</v>
      </c>
      <c r="AQ2570" s="115">
        <v>610</v>
      </c>
      <c r="AR2570" s="115" t="s">
        <v>251</v>
      </c>
      <c r="AS2570" s="115" t="s">
        <v>363</v>
      </c>
      <c r="AT2570" s="115" t="s">
        <v>296</v>
      </c>
      <c r="AV2570" s="115">
        <v>123.18620786425301</v>
      </c>
      <c r="AW2570" s="115">
        <v>0.4376951637</v>
      </c>
    </row>
    <row r="2571" spans="1:49" x14ac:dyDescent="0.25">
      <c r="A2571" s="117">
        <v>230000</v>
      </c>
      <c r="B2571" s="117">
        <v>920000</v>
      </c>
      <c r="C2571" s="117">
        <v>920000</v>
      </c>
      <c r="D2571" s="115" t="s">
        <v>342</v>
      </c>
      <c r="E2571" s="115" t="s">
        <v>13</v>
      </c>
      <c r="F2571" s="115" t="s">
        <v>343</v>
      </c>
      <c r="G2571" s="115" t="s">
        <v>344</v>
      </c>
      <c r="H2571" s="115">
        <v>0.56000000000000005</v>
      </c>
      <c r="I2571" s="115">
        <v>0.48</v>
      </c>
      <c r="J2571" s="115" t="s">
        <v>350</v>
      </c>
      <c r="K2571" s="115">
        <v>2.4104492643540001E-2</v>
      </c>
      <c r="L2571" s="115">
        <v>3789.9223701473102</v>
      </c>
      <c r="M2571" s="115">
        <v>9.4259671940564296</v>
      </c>
      <c r="N2571" s="115">
        <v>1.38558689745869</v>
      </c>
      <c r="O2571" s="115">
        <v>0.22720815688740001</v>
      </c>
      <c r="P2571" s="115">
        <v>3.3398869176779998E-2</v>
      </c>
      <c r="Q2571" s="115">
        <v>91.354155890811199</v>
      </c>
      <c r="R2571" s="115">
        <v>1200</v>
      </c>
      <c r="S2571" s="115" t="s">
        <v>351</v>
      </c>
      <c r="T2571" s="115">
        <v>1200</v>
      </c>
      <c r="U2571" s="115" t="s">
        <v>352</v>
      </c>
      <c r="V2571" s="115" t="s">
        <v>350</v>
      </c>
      <c r="Z2571" s="115">
        <v>0</v>
      </c>
      <c r="AA2571" s="115">
        <v>1</v>
      </c>
      <c r="AB2571" s="115">
        <v>0.22720815688740001</v>
      </c>
      <c r="AC2571" s="115">
        <v>3.3398869176779998E-2</v>
      </c>
      <c r="AD2571" s="115">
        <v>91.354155890811199</v>
      </c>
      <c r="AF2571" s="115">
        <v>-1</v>
      </c>
      <c r="AG2571" s="115">
        <v>-1</v>
      </c>
      <c r="AH2571" s="115">
        <v>-1</v>
      </c>
      <c r="AI2571" s="115">
        <v>-1</v>
      </c>
      <c r="AJ2571" s="115">
        <v>0</v>
      </c>
      <c r="AM2571" s="115" t="s">
        <v>348</v>
      </c>
      <c r="AN2571" s="115">
        <v>-1</v>
      </c>
      <c r="AQ2571" s="115">
        <v>610</v>
      </c>
      <c r="AR2571" s="115" t="s">
        <v>251</v>
      </c>
      <c r="AS2571" s="115" t="s">
        <v>363</v>
      </c>
      <c r="AT2571" s="115" t="s">
        <v>296</v>
      </c>
      <c r="AV2571" s="115">
        <v>103.79084805011</v>
      </c>
      <c r="AW2571" s="115">
        <v>7.4090961799999994E-2</v>
      </c>
    </row>
    <row r="2572" spans="1:49" x14ac:dyDescent="0.25">
      <c r="A2572" s="117">
        <v>230000</v>
      </c>
      <c r="B2572" s="117">
        <v>920000</v>
      </c>
      <c r="C2572" s="117">
        <v>920000</v>
      </c>
      <c r="D2572" s="115" t="s">
        <v>342</v>
      </c>
      <c r="E2572" s="115" t="s">
        <v>13</v>
      </c>
      <c r="F2572" s="115" t="s">
        <v>343</v>
      </c>
      <c r="G2572" s="115" t="s">
        <v>344</v>
      </c>
      <c r="H2572" s="115">
        <v>0.56000000000000005</v>
      </c>
      <c r="I2572" s="115">
        <v>0.48</v>
      </c>
      <c r="J2572" s="115" t="s">
        <v>350</v>
      </c>
      <c r="K2572" s="115">
        <v>0.12519226863526001</v>
      </c>
      <c r="L2572" s="115">
        <v>3789.9223701473102</v>
      </c>
      <c r="M2572" s="115">
        <v>9.4259671940564296</v>
      </c>
      <c r="N2572" s="115">
        <v>1.38558689745869</v>
      </c>
      <c r="O2572" s="115">
        <v>1.1800582171054801</v>
      </c>
      <c r="P2572" s="115">
        <v>0.17346476708413999</v>
      </c>
      <c r="Q2572" s="115">
        <v>474.46897947027099</v>
      </c>
      <c r="R2572" s="115">
        <v>1210</v>
      </c>
      <c r="S2572" s="115" t="s">
        <v>353</v>
      </c>
      <c r="T2572" s="115">
        <v>1210</v>
      </c>
      <c r="U2572" s="115" t="s">
        <v>352</v>
      </c>
      <c r="V2572" s="115" t="s">
        <v>350</v>
      </c>
      <c r="Z2572" s="115">
        <v>0</v>
      </c>
      <c r="AA2572" s="115">
        <v>1</v>
      </c>
      <c r="AB2572" s="115">
        <v>1.1800582171054801</v>
      </c>
      <c r="AC2572" s="115">
        <v>0.17346476708413999</v>
      </c>
      <c r="AD2572" s="115">
        <v>474.46897947027099</v>
      </c>
      <c r="AF2572" s="115">
        <v>-1</v>
      </c>
      <c r="AG2572" s="115">
        <v>-1</v>
      </c>
      <c r="AH2572" s="115">
        <v>-1</v>
      </c>
      <c r="AI2572" s="115">
        <v>-1</v>
      </c>
      <c r="AJ2572" s="115">
        <v>0</v>
      </c>
      <c r="AM2572" s="115" t="s">
        <v>348</v>
      </c>
      <c r="AN2572" s="115">
        <v>-1</v>
      </c>
      <c r="AQ2572" s="115">
        <v>610</v>
      </c>
      <c r="AR2572" s="115" t="s">
        <v>251</v>
      </c>
      <c r="AS2572" s="115" t="s">
        <v>363</v>
      </c>
      <c r="AT2572" s="115" t="s">
        <v>296</v>
      </c>
      <c r="AV2572" s="115">
        <v>90.054147439362794</v>
      </c>
      <c r="AW2572" s="115">
        <v>0.38480858029999998</v>
      </c>
    </row>
    <row r="2573" spans="1:49" x14ac:dyDescent="0.25">
      <c r="A2573" s="117">
        <v>230000</v>
      </c>
      <c r="B2573" s="117">
        <v>920000</v>
      </c>
      <c r="C2573" s="117">
        <v>920000</v>
      </c>
      <c r="D2573" s="115" t="s">
        <v>342</v>
      </c>
      <c r="E2573" s="115" t="s">
        <v>13</v>
      </c>
      <c r="F2573" s="115" t="s">
        <v>343</v>
      </c>
      <c r="G2573" s="115" t="s">
        <v>344</v>
      </c>
      <c r="H2573" s="115">
        <v>0.56000000000000005</v>
      </c>
      <c r="I2573" s="115">
        <v>0.48</v>
      </c>
      <c r="J2573" s="115" t="s">
        <v>364</v>
      </c>
      <c r="K2573" s="115">
        <v>0.10003703942407</v>
      </c>
      <c r="L2573" s="115">
        <v>3789.9223701473102</v>
      </c>
      <c r="M2573" s="115">
        <v>9.4259671940564296</v>
      </c>
      <c r="N2573" s="115">
        <v>1.38558689745869</v>
      </c>
      <c r="O2573" s="115">
        <v>0.94294585180182</v>
      </c>
      <c r="P2573" s="115">
        <v>0.13861001108654999</v>
      </c>
      <c r="Q2573" s="115">
        <v>379.132613556595</v>
      </c>
      <c r="R2573" s="115">
        <v>1210</v>
      </c>
      <c r="S2573" s="115" t="s">
        <v>353</v>
      </c>
      <c r="T2573" s="115">
        <v>1210</v>
      </c>
      <c r="U2573" s="115" t="s">
        <v>365</v>
      </c>
      <c r="V2573" s="115" t="s">
        <v>364</v>
      </c>
      <c r="Z2573" s="115">
        <v>0</v>
      </c>
      <c r="AA2573" s="115">
        <v>1</v>
      </c>
      <c r="AB2573" s="115">
        <v>0.94294585180182</v>
      </c>
      <c r="AC2573" s="115">
        <v>0.13861001108654999</v>
      </c>
      <c r="AD2573" s="115">
        <v>379.132613556595</v>
      </c>
      <c r="AF2573" s="115">
        <v>-1</v>
      </c>
      <c r="AG2573" s="115">
        <v>-1</v>
      </c>
      <c r="AH2573" s="115">
        <v>-1</v>
      </c>
      <c r="AI2573" s="115">
        <v>-1</v>
      </c>
      <c r="AJ2573" s="115">
        <v>0</v>
      </c>
      <c r="AM2573" s="115" t="s">
        <v>348</v>
      </c>
      <c r="AN2573" s="115">
        <v>-1</v>
      </c>
      <c r="AQ2573" s="115">
        <v>610</v>
      </c>
      <c r="AR2573" s="115" t="s">
        <v>251</v>
      </c>
      <c r="AS2573" s="115" t="s">
        <v>363</v>
      </c>
      <c r="AT2573" s="115" t="s">
        <v>296</v>
      </c>
      <c r="AV2573" s="115">
        <v>81.895032489404699</v>
      </c>
      <c r="AW2573" s="115">
        <v>0.30748792660000002</v>
      </c>
    </row>
    <row r="2574" spans="1:49" x14ac:dyDescent="0.25">
      <c r="A2574" s="117">
        <v>230000</v>
      </c>
      <c r="B2574" s="117">
        <v>920000</v>
      </c>
      <c r="C2574" s="117">
        <v>920000</v>
      </c>
      <c r="D2574" s="115" t="s">
        <v>342</v>
      </c>
      <c r="E2574" s="115" t="s">
        <v>13</v>
      </c>
      <c r="F2574" s="115" t="s">
        <v>343</v>
      </c>
      <c r="G2574" s="115" t="s">
        <v>344</v>
      </c>
      <c r="H2574" s="115">
        <v>0.56000000000000005</v>
      </c>
      <c r="I2574" s="115">
        <v>0.48</v>
      </c>
      <c r="J2574" s="115" t="s">
        <v>350</v>
      </c>
      <c r="K2574" s="115">
        <v>0.15000919800317999</v>
      </c>
      <c r="L2574" s="115">
        <v>3789.9223701473102</v>
      </c>
      <c r="M2574" s="115">
        <v>9.4259671940564296</v>
      </c>
      <c r="N2574" s="115">
        <v>1.38558689745869</v>
      </c>
      <c r="O2574" s="115">
        <v>1.41398177918477</v>
      </c>
      <c r="P2574" s="115">
        <v>0.2078507792515</v>
      </c>
      <c r="Q2574" s="115">
        <v>568.52321524014405</v>
      </c>
      <c r="R2574" s="115">
        <v>1210</v>
      </c>
      <c r="S2574" s="115" t="s">
        <v>353</v>
      </c>
      <c r="T2574" s="115">
        <v>1210</v>
      </c>
      <c r="U2574" s="115" t="s">
        <v>352</v>
      </c>
      <c r="V2574" s="115" t="s">
        <v>350</v>
      </c>
      <c r="Z2574" s="115">
        <v>0</v>
      </c>
      <c r="AA2574" s="115">
        <v>1</v>
      </c>
      <c r="AB2574" s="115">
        <v>1.41398177918477</v>
      </c>
      <c r="AC2574" s="115">
        <v>0.2078507792515</v>
      </c>
      <c r="AD2574" s="115">
        <v>568.52321524014405</v>
      </c>
      <c r="AF2574" s="115">
        <v>-1</v>
      </c>
      <c r="AG2574" s="115">
        <v>-1</v>
      </c>
      <c r="AH2574" s="115">
        <v>-1</v>
      </c>
      <c r="AI2574" s="115">
        <v>-1</v>
      </c>
      <c r="AJ2574" s="115">
        <v>0</v>
      </c>
      <c r="AM2574" s="115" t="s">
        <v>348</v>
      </c>
      <c r="AN2574" s="115">
        <v>-1</v>
      </c>
      <c r="AQ2574" s="115">
        <v>610</v>
      </c>
      <c r="AR2574" s="115" t="s">
        <v>251</v>
      </c>
      <c r="AS2574" s="115" t="s">
        <v>363</v>
      </c>
      <c r="AT2574" s="115" t="s">
        <v>296</v>
      </c>
      <c r="AV2574" s="115">
        <v>99.063263383404603</v>
      </c>
      <c r="AW2574" s="115">
        <v>0.46108938789999998</v>
      </c>
    </row>
    <row r="2575" spans="1:49" x14ac:dyDescent="0.25">
      <c r="A2575" s="117">
        <v>230000</v>
      </c>
      <c r="B2575" s="117">
        <v>920000</v>
      </c>
      <c r="C2575" s="117">
        <v>920000</v>
      </c>
      <c r="D2575" s="115" t="s">
        <v>342</v>
      </c>
      <c r="E2575" s="115" t="s">
        <v>13</v>
      </c>
      <c r="F2575" s="115" t="s">
        <v>343</v>
      </c>
      <c r="G2575" s="115" t="s">
        <v>344</v>
      </c>
      <c r="H2575" s="115">
        <v>0.56000000000000005</v>
      </c>
      <c r="I2575" s="115">
        <v>0.48</v>
      </c>
      <c r="J2575" s="115" t="s">
        <v>364</v>
      </c>
      <c r="K2575" s="115">
        <v>0.11163024408467</v>
      </c>
      <c r="L2575" s="115">
        <v>3789.9223701473102</v>
      </c>
      <c r="M2575" s="115">
        <v>9.4259671940564296</v>
      </c>
      <c r="N2575" s="115">
        <v>1.38558689745869</v>
      </c>
      <c r="O2575" s="115">
        <v>1.0522230186066801</v>
      </c>
      <c r="P2575" s="115">
        <v>0.15467340356383999</v>
      </c>
      <c r="Q2575" s="115">
        <v>423.06995924152602</v>
      </c>
      <c r="R2575" s="115">
        <v>1210</v>
      </c>
      <c r="S2575" s="115" t="s">
        <v>353</v>
      </c>
      <c r="T2575" s="115">
        <v>1210</v>
      </c>
      <c r="U2575" s="115" t="s">
        <v>365</v>
      </c>
      <c r="V2575" s="115" t="s">
        <v>364</v>
      </c>
      <c r="Z2575" s="115">
        <v>0</v>
      </c>
      <c r="AA2575" s="115">
        <v>1</v>
      </c>
      <c r="AB2575" s="115">
        <v>1.0522230186066801</v>
      </c>
      <c r="AC2575" s="115">
        <v>0.15467340356383999</v>
      </c>
      <c r="AD2575" s="115">
        <v>423.06995924152602</v>
      </c>
      <c r="AF2575" s="115">
        <v>-1</v>
      </c>
      <c r="AG2575" s="115">
        <v>-1</v>
      </c>
      <c r="AH2575" s="115">
        <v>-1</v>
      </c>
      <c r="AI2575" s="115">
        <v>-1</v>
      </c>
      <c r="AJ2575" s="115">
        <v>0</v>
      </c>
      <c r="AM2575" s="115" t="s">
        <v>348</v>
      </c>
      <c r="AN2575" s="115">
        <v>-1</v>
      </c>
      <c r="AQ2575" s="115">
        <v>610</v>
      </c>
      <c r="AR2575" s="115" t="s">
        <v>251</v>
      </c>
      <c r="AS2575" s="115" t="s">
        <v>363</v>
      </c>
      <c r="AT2575" s="115" t="s">
        <v>296</v>
      </c>
      <c r="AV2575" s="115">
        <v>86.964074115340196</v>
      </c>
      <c r="AW2575" s="115">
        <v>0.34312243250000002</v>
      </c>
    </row>
    <row r="2576" spans="1:49" x14ac:dyDescent="0.25">
      <c r="A2576" s="117">
        <v>230000</v>
      </c>
      <c r="B2576" s="117">
        <v>920000</v>
      </c>
      <c r="C2576" s="117">
        <v>920000</v>
      </c>
      <c r="D2576" s="115" t="s">
        <v>342</v>
      </c>
      <c r="E2576" s="115" t="s">
        <v>13</v>
      </c>
      <c r="F2576" s="115" t="s">
        <v>343</v>
      </c>
      <c r="G2576" s="115" t="s">
        <v>344</v>
      </c>
      <c r="H2576" s="115">
        <v>0.56000000000000005</v>
      </c>
      <c r="I2576" s="115">
        <v>0.48</v>
      </c>
      <c r="J2576" s="115" t="s">
        <v>364</v>
      </c>
      <c r="K2576" s="115">
        <v>7.5687976477200004E-3</v>
      </c>
      <c r="L2576" s="115">
        <v>3789.9223701473102</v>
      </c>
      <c r="M2576" s="115">
        <v>9.4259671940564296</v>
      </c>
      <c r="N2576" s="115">
        <v>1.38558689745869</v>
      </c>
      <c r="O2576" s="115">
        <v>7.1343238325889999E-2</v>
      </c>
      <c r="P2576" s="115">
        <v>1.0487226850199999E-2</v>
      </c>
      <c r="Q2576" s="115">
        <v>28.6851555202275</v>
      </c>
      <c r="R2576" s="115">
        <v>1210</v>
      </c>
      <c r="S2576" s="115" t="s">
        <v>353</v>
      </c>
      <c r="T2576" s="115">
        <v>1210</v>
      </c>
      <c r="U2576" s="115" t="s">
        <v>365</v>
      </c>
      <c r="V2576" s="115" t="s">
        <v>364</v>
      </c>
      <c r="Z2576" s="115">
        <v>0</v>
      </c>
      <c r="AA2576" s="115">
        <v>1</v>
      </c>
      <c r="AB2576" s="115">
        <v>7.1343238325889999E-2</v>
      </c>
      <c r="AC2576" s="115">
        <v>1.0487226850199999E-2</v>
      </c>
      <c r="AD2576" s="115">
        <v>237.345268488031</v>
      </c>
      <c r="AF2576" s="115">
        <v>-1</v>
      </c>
      <c r="AG2576" s="115">
        <v>-1</v>
      </c>
      <c r="AH2576" s="115">
        <v>-1</v>
      </c>
      <c r="AI2576" s="115">
        <v>-1</v>
      </c>
      <c r="AJ2576" s="115">
        <v>0</v>
      </c>
      <c r="AM2576" s="115" t="s">
        <v>348</v>
      </c>
      <c r="AN2576" s="115">
        <v>-1</v>
      </c>
      <c r="AQ2576" s="115">
        <v>610</v>
      </c>
      <c r="AR2576" s="115" t="s">
        <v>251</v>
      </c>
      <c r="AS2576" s="115" t="s">
        <v>363</v>
      </c>
      <c r="AT2576" s="115" t="s">
        <v>296</v>
      </c>
      <c r="AV2576" s="115">
        <v>60.229712998054701</v>
      </c>
      <c r="AW2576" s="115">
        <v>0.19249413500000001</v>
      </c>
    </row>
    <row r="2577" spans="1:49" x14ac:dyDescent="0.25">
      <c r="A2577" s="117">
        <v>230000</v>
      </c>
      <c r="B2577" s="117">
        <v>920000</v>
      </c>
      <c r="C2577" s="117">
        <v>920000</v>
      </c>
      <c r="D2577" s="115" t="s">
        <v>342</v>
      </c>
      <c r="E2577" s="115" t="s">
        <v>13</v>
      </c>
      <c r="F2577" s="115" t="s">
        <v>343</v>
      </c>
      <c r="G2577" s="115" t="s">
        <v>344</v>
      </c>
      <c r="H2577" s="115">
        <v>0.56000000000000005</v>
      </c>
      <c r="I2577" s="115">
        <v>0.48</v>
      </c>
      <c r="J2577" s="115" t="s">
        <v>364</v>
      </c>
      <c r="K2577" s="115">
        <v>7.2330028006699996E-3</v>
      </c>
      <c r="L2577" s="115">
        <v>3789.9223701473102</v>
      </c>
      <c r="M2577" s="115">
        <v>9.4259671940564296</v>
      </c>
      <c r="N2577" s="115">
        <v>1.38558689745869</v>
      </c>
      <c r="O2577" s="115">
        <v>6.8178047113699999E-2</v>
      </c>
      <c r="P2577" s="115">
        <v>1.0021953909899999E-2</v>
      </c>
      <c r="Q2577" s="115">
        <v>27.412519117623901</v>
      </c>
      <c r="R2577" s="115">
        <v>1210</v>
      </c>
      <c r="S2577" s="115" t="s">
        <v>353</v>
      </c>
      <c r="T2577" s="115">
        <v>1210</v>
      </c>
      <c r="U2577" s="115" t="s">
        <v>365</v>
      </c>
      <c r="V2577" s="115" t="s">
        <v>364</v>
      </c>
      <c r="Z2577" s="115">
        <v>0</v>
      </c>
      <c r="AA2577" s="115">
        <v>1</v>
      </c>
      <c r="AB2577" s="115">
        <v>6.8178047113699999E-2</v>
      </c>
      <c r="AC2577" s="115">
        <v>1.0021953909899999E-2</v>
      </c>
      <c r="AD2577" s="115">
        <v>167.38134036645101</v>
      </c>
      <c r="AF2577" s="115">
        <v>-1</v>
      </c>
      <c r="AG2577" s="115">
        <v>-1</v>
      </c>
      <c r="AH2577" s="115">
        <v>-1</v>
      </c>
      <c r="AI2577" s="115">
        <v>-1</v>
      </c>
      <c r="AJ2577" s="115">
        <v>0</v>
      </c>
      <c r="AM2577" s="115" t="s">
        <v>348</v>
      </c>
      <c r="AN2577" s="115">
        <v>-1</v>
      </c>
      <c r="AQ2577" s="115">
        <v>610</v>
      </c>
      <c r="AR2577" s="115" t="s">
        <v>251</v>
      </c>
      <c r="AS2577" s="115" t="s">
        <v>363</v>
      </c>
      <c r="AT2577" s="115" t="s">
        <v>296</v>
      </c>
      <c r="AV2577" s="115">
        <v>44.971318513035399</v>
      </c>
      <c r="AW2577" s="115">
        <v>0.13575128980000001</v>
      </c>
    </row>
    <row r="2578" spans="1:49" x14ac:dyDescent="0.25">
      <c r="A2578" s="117">
        <v>230000</v>
      </c>
      <c r="B2578" s="117">
        <v>920000</v>
      </c>
      <c r="C2578" s="117">
        <v>930000</v>
      </c>
      <c r="D2578" s="115" t="s">
        <v>342</v>
      </c>
      <c r="E2578" s="115" t="s">
        <v>13</v>
      </c>
      <c r="F2578" s="115" t="s">
        <v>343</v>
      </c>
      <c r="G2578" s="115" t="s">
        <v>344</v>
      </c>
      <c r="H2578" s="115">
        <v>0.56000000000000005</v>
      </c>
      <c r="I2578" s="115">
        <v>0.48</v>
      </c>
      <c r="J2578" s="115" t="s">
        <v>350</v>
      </c>
      <c r="K2578" s="115">
        <v>6.0748810649800004E-3</v>
      </c>
      <c r="L2578" s="115">
        <v>3766.8241113392901</v>
      </c>
      <c r="M2578" s="115">
        <v>9.3719911902404895</v>
      </c>
      <c r="N2578" s="115">
        <v>1.3777708339346499</v>
      </c>
      <c r="O2578" s="115">
        <v>5.6933731822779998E-2</v>
      </c>
      <c r="P2578" s="115">
        <v>8.3697939509499997E-3</v>
      </c>
      <c r="Q2578" s="115">
        <v>22.883008469100201</v>
      </c>
      <c r="R2578" s="115">
        <v>1200</v>
      </c>
      <c r="S2578" s="115" t="s">
        <v>351</v>
      </c>
      <c r="T2578" s="115">
        <v>1200</v>
      </c>
      <c r="U2578" s="115" t="s">
        <v>352</v>
      </c>
      <c r="V2578" s="115" t="s">
        <v>350</v>
      </c>
      <c r="Z2578" s="115">
        <v>0</v>
      </c>
      <c r="AA2578" s="115">
        <v>1</v>
      </c>
      <c r="AB2578" s="115">
        <v>5.6933731822779998E-2</v>
      </c>
      <c r="AC2578" s="115">
        <v>8.3697939509499997E-3</v>
      </c>
      <c r="AD2578" s="115">
        <v>22.883008469101298</v>
      </c>
      <c r="AF2578" s="115">
        <v>-1</v>
      </c>
      <c r="AG2578" s="115">
        <v>-1</v>
      </c>
      <c r="AH2578" s="115">
        <v>-1</v>
      </c>
      <c r="AI2578" s="115">
        <v>-1</v>
      </c>
      <c r="AJ2578" s="115">
        <v>0</v>
      </c>
      <c r="AM2578" s="115" t="s">
        <v>348</v>
      </c>
      <c r="AN2578" s="115">
        <v>-1</v>
      </c>
      <c r="AQ2578" s="115">
        <v>610</v>
      </c>
      <c r="AR2578" s="115" t="s">
        <v>251</v>
      </c>
      <c r="AS2578" s="115" t="s">
        <v>363</v>
      </c>
      <c r="AT2578" s="115" t="s">
        <v>296</v>
      </c>
      <c r="AV2578" s="115">
        <v>91.128990780174405</v>
      </c>
      <c r="AW2578" s="115">
        <v>1.85588065E-2</v>
      </c>
    </row>
    <row r="2579" spans="1:49" x14ac:dyDescent="0.25">
      <c r="A2579" s="117">
        <v>230000</v>
      </c>
      <c r="B2579" s="117">
        <v>920000</v>
      </c>
      <c r="C2579" s="117">
        <v>930000</v>
      </c>
      <c r="D2579" s="115" t="s">
        <v>342</v>
      </c>
      <c r="E2579" s="115" t="s">
        <v>13</v>
      </c>
      <c r="F2579" s="115" t="s">
        <v>343</v>
      </c>
      <c r="G2579" s="115" t="s">
        <v>344</v>
      </c>
      <c r="H2579" s="115">
        <v>0.56000000000000005</v>
      </c>
      <c r="I2579" s="115">
        <v>0.48</v>
      </c>
      <c r="J2579" s="115" t="s">
        <v>350</v>
      </c>
      <c r="K2579" s="115">
        <v>0.28188416645157999</v>
      </c>
      <c r="L2579" s="115">
        <v>3766.8241113392901</v>
      </c>
      <c r="M2579" s="115">
        <v>9.3719911902404895</v>
      </c>
      <c r="N2579" s="115">
        <v>1.3777708339346499</v>
      </c>
      <c r="O2579" s="115">
        <v>2.6418159246525001</v>
      </c>
      <c r="P2579" s="115">
        <v>0.38837178308496001</v>
      </c>
      <c r="Q2579" s="115">
        <v>1061.8080747945901</v>
      </c>
      <c r="R2579" s="115">
        <v>1210</v>
      </c>
      <c r="S2579" s="115" t="s">
        <v>353</v>
      </c>
      <c r="T2579" s="115">
        <v>1210</v>
      </c>
      <c r="U2579" s="115" t="s">
        <v>352</v>
      </c>
      <c r="V2579" s="115" t="s">
        <v>350</v>
      </c>
      <c r="Z2579" s="115">
        <v>0</v>
      </c>
      <c r="AA2579" s="115">
        <v>1</v>
      </c>
      <c r="AB2579" s="115">
        <v>2.6418159246525001</v>
      </c>
      <c r="AC2579" s="115">
        <v>0.38837178308496001</v>
      </c>
      <c r="AD2579" s="115">
        <v>1061.8080747945901</v>
      </c>
      <c r="AF2579" s="115">
        <v>-1</v>
      </c>
      <c r="AG2579" s="115">
        <v>-1</v>
      </c>
      <c r="AH2579" s="115">
        <v>-1</v>
      </c>
      <c r="AI2579" s="115">
        <v>-1</v>
      </c>
      <c r="AJ2579" s="115">
        <v>0</v>
      </c>
      <c r="AM2579" s="115" t="s">
        <v>348</v>
      </c>
      <c r="AN2579" s="115">
        <v>-1</v>
      </c>
      <c r="AQ2579" s="115">
        <v>610</v>
      </c>
      <c r="AR2579" s="115" t="s">
        <v>251</v>
      </c>
      <c r="AS2579" s="115" t="s">
        <v>363</v>
      </c>
      <c r="AT2579" s="115" t="s">
        <v>296</v>
      </c>
      <c r="AV2579" s="115">
        <v>142.59658926681399</v>
      </c>
      <c r="AW2579" s="115">
        <v>0.86115821150000005</v>
      </c>
    </row>
    <row r="2580" spans="1:49" x14ac:dyDescent="0.25">
      <c r="A2580" s="117">
        <v>230000</v>
      </c>
      <c r="B2580" s="117">
        <v>920000</v>
      </c>
      <c r="C2580" s="117">
        <v>930000</v>
      </c>
      <c r="D2580" s="115" t="s">
        <v>342</v>
      </c>
      <c r="E2580" s="115" t="s">
        <v>13</v>
      </c>
      <c r="F2580" s="115" t="s">
        <v>343</v>
      </c>
      <c r="G2580" s="115" t="s">
        <v>344</v>
      </c>
      <c r="H2580" s="115">
        <v>0.56000000000000005</v>
      </c>
      <c r="I2580" s="115">
        <v>0.48</v>
      </c>
      <c r="J2580" s="115" t="s">
        <v>350</v>
      </c>
      <c r="K2580" s="115">
        <v>0.29941325142442998</v>
      </c>
      <c r="L2580" s="115">
        <v>3766.8241113392901</v>
      </c>
      <c r="M2580" s="115">
        <v>9.3719911902404895</v>
      </c>
      <c r="N2580" s="115">
        <v>1.3777708339346499</v>
      </c>
      <c r="O2580" s="115">
        <v>2.8060983545910601</v>
      </c>
      <c r="P2580" s="115">
        <v>0.41252284510613002</v>
      </c>
      <c r="Q2580" s="115">
        <v>1127.83705472005</v>
      </c>
      <c r="R2580" s="115">
        <v>1210</v>
      </c>
      <c r="S2580" s="115" t="s">
        <v>353</v>
      </c>
      <c r="T2580" s="115">
        <v>1210</v>
      </c>
      <c r="U2580" s="115" t="s">
        <v>352</v>
      </c>
      <c r="V2580" s="115" t="s">
        <v>350</v>
      </c>
      <c r="Z2580" s="115">
        <v>0</v>
      </c>
      <c r="AA2580" s="115">
        <v>1</v>
      </c>
      <c r="AB2580" s="115">
        <v>2.8060983545910601</v>
      </c>
      <c r="AC2580" s="115">
        <v>0.41252284510613002</v>
      </c>
      <c r="AD2580" s="115">
        <v>1127.83705472005</v>
      </c>
      <c r="AF2580" s="115">
        <v>-1</v>
      </c>
      <c r="AG2580" s="115">
        <v>-1</v>
      </c>
      <c r="AH2580" s="115">
        <v>-1</v>
      </c>
      <c r="AI2580" s="115">
        <v>-1</v>
      </c>
      <c r="AJ2580" s="115">
        <v>0</v>
      </c>
      <c r="AM2580" s="115" t="s">
        <v>348</v>
      </c>
      <c r="AN2580" s="115">
        <v>-1</v>
      </c>
      <c r="AQ2580" s="115">
        <v>610</v>
      </c>
      <c r="AR2580" s="115" t="s">
        <v>251</v>
      </c>
      <c r="AS2580" s="115" t="s">
        <v>363</v>
      </c>
      <c r="AT2580" s="115" t="s">
        <v>296</v>
      </c>
      <c r="AV2580" s="115">
        <v>145.50294129252299</v>
      </c>
      <c r="AW2580" s="115">
        <v>0.91470969560000004</v>
      </c>
    </row>
    <row r="2581" spans="1:49" x14ac:dyDescent="0.25">
      <c r="A2581" s="117">
        <v>230000</v>
      </c>
      <c r="B2581" s="117">
        <v>920000</v>
      </c>
      <c r="C2581" s="117">
        <v>930000</v>
      </c>
      <c r="D2581" s="115" t="s">
        <v>342</v>
      </c>
      <c r="E2581" s="115" t="s">
        <v>13</v>
      </c>
      <c r="F2581" s="115" t="s">
        <v>343</v>
      </c>
      <c r="G2581" s="115" t="s">
        <v>344</v>
      </c>
      <c r="H2581" s="115">
        <v>0.56000000000000005</v>
      </c>
      <c r="I2581" s="115">
        <v>0.48</v>
      </c>
      <c r="J2581" s="115" t="s">
        <v>350</v>
      </c>
      <c r="K2581" s="115">
        <v>1.332437522749E-2</v>
      </c>
      <c r="L2581" s="115">
        <v>3766.8241113392901</v>
      </c>
      <c r="M2581" s="115">
        <v>9.3719911902404895</v>
      </c>
      <c r="N2581" s="115">
        <v>1.3777708339346499</v>
      </c>
      <c r="O2581" s="115">
        <v>0.12487592724749</v>
      </c>
      <c r="P2581" s="115">
        <v>1.8357935568829999E-2</v>
      </c>
      <c r="Q2581" s="115">
        <v>50.1905778754412</v>
      </c>
      <c r="R2581" s="115">
        <v>1210</v>
      </c>
      <c r="S2581" s="115" t="s">
        <v>353</v>
      </c>
      <c r="T2581" s="115">
        <v>1210</v>
      </c>
      <c r="U2581" s="115" t="s">
        <v>352</v>
      </c>
      <c r="V2581" s="115" t="s">
        <v>350</v>
      </c>
      <c r="Z2581" s="115">
        <v>0</v>
      </c>
      <c r="AA2581" s="115">
        <v>1</v>
      </c>
      <c r="AB2581" s="115">
        <v>0.12487592724749</v>
      </c>
      <c r="AC2581" s="115">
        <v>1.8357935568829999E-2</v>
      </c>
      <c r="AD2581" s="115">
        <v>50.190577875441598</v>
      </c>
      <c r="AF2581" s="115">
        <v>-1</v>
      </c>
      <c r="AG2581" s="115">
        <v>-1</v>
      </c>
      <c r="AH2581" s="115">
        <v>-1</v>
      </c>
      <c r="AI2581" s="115">
        <v>-1</v>
      </c>
      <c r="AJ2581" s="115">
        <v>0</v>
      </c>
      <c r="AM2581" s="115" t="s">
        <v>348</v>
      </c>
      <c r="AN2581" s="115">
        <v>-1</v>
      </c>
      <c r="AQ2581" s="115">
        <v>610</v>
      </c>
      <c r="AR2581" s="115" t="s">
        <v>251</v>
      </c>
      <c r="AS2581" s="115" t="s">
        <v>363</v>
      </c>
      <c r="AT2581" s="115" t="s">
        <v>296</v>
      </c>
      <c r="AV2581" s="115">
        <v>54.329641399322298</v>
      </c>
      <c r="AW2581" s="115">
        <v>4.0706064799999997E-2</v>
      </c>
    </row>
    <row r="2582" spans="1:49" x14ac:dyDescent="0.25">
      <c r="A2582" s="117">
        <v>230000</v>
      </c>
      <c r="B2582" s="117">
        <v>920000</v>
      </c>
      <c r="C2582" s="117">
        <v>930000</v>
      </c>
      <c r="D2582" s="115" t="s">
        <v>342</v>
      </c>
      <c r="E2582" s="115" t="s">
        <v>13</v>
      </c>
      <c r="F2582" s="115" t="s">
        <v>343</v>
      </c>
      <c r="G2582" s="115" t="s">
        <v>344</v>
      </c>
      <c r="H2582" s="115">
        <v>0.56000000000000005</v>
      </c>
      <c r="I2582" s="115">
        <v>0.48</v>
      </c>
      <c r="J2582" s="115" t="s">
        <v>350</v>
      </c>
      <c r="K2582" s="115">
        <v>1.706677943038E-2</v>
      </c>
      <c r="L2582" s="115">
        <v>3766.8241113392901</v>
      </c>
      <c r="M2582" s="115">
        <v>9.3719911902404895</v>
      </c>
      <c r="N2582" s="115">
        <v>1.3777708339346499</v>
      </c>
      <c r="O2582" s="115">
        <v>0.15994970646730999</v>
      </c>
      <c r="P2582" s="115">
        <v>2.351411092837E-2</v>
      </c>
      <c r="Q2582" s="115">
        <v>64.2875562612723</v>
      </c>
      <c r="R2582" s="115">
        <v>1210</v>
      </c>
      <c r="S2582" s="115" t="s">
        <v>353</v>
      </c>
      <c r="T2582" s="115">
        <v>1210</v>
      </c>
      <c r="U2582" s="115" t="s">
        <v>352</v>
      </c>
      <c r="V2582" s="115" t="s">
        <v>350</v>
      </c>
      <c r="Z2582" s="115">
        <v>0</v>
      </c>
      <c r="AA2582" s="115">
        <v>1</v>
      </c>
      <c r="AB2582" s="115">
        <v>0.15994970646730999</v>
      </c>
      <c r="AC2582" s="115">
        <v>2.351411092837E-2</v>
      </c>
      <c r="AD2582" s="115">
        <v>64.287556261273807</v>
      </c>
      <c r="AF2582" s="115">
        <v>-1</v>
      </c>
      <c r="AG2582" s="115">
        <v>-1</v>
      </c>
      <c r="AH2582" s="115">
        <v>-1</v>
      </c>
      <c r="AI2582" s="115">
        <v>-1</v>
      </c>
      <c r="AJ2582" s="115">
        <v>0</v>
      </c>
      <c r="AM2582" s="115" t="s">
        <v>348</v>
      </c>
      <c r="AN2582" s="115">
        <v>-1</v>
      </c>
      <c r="AQ2582" s="115">
        <v>610</v>
      </c>
      <c r="AR2582" s="115" t="s">
        <v>251</v>
      </c>
      <c r="AS2582" s="115" t="s">
        <v>363</v>
      </c>
      <c r="AT2582" s="115" t="s">
        <v>296</v>
      </c>
      <c r="AV2582" s="115">
        <v>55.524914325269201</v>
      </c>
      <c r="AW2582" s="115">
        <v>5.2139137299999999E-2</v>
      </c>
    </row>
    <row r="2583" spans="1:49" x14ac:dyDescent="0.25">
      <c r="A2583" s="117">
        <v>230000</v>
      </c>
      <c r="B2583" s="117">
        <v>920000</v>
      </c>
      <c r="C2583" s="117">
        <v>930000</v>
      </c>
      <c r="D2583" s="115" t="s">
        <v>342</v>
      </c>
      <c r="E2583" s="115" t="s">
        <v>13</v>
      </c>
      <c r="F2583" s="115" t="s">
        <v>343</v>
      </c>
      <c r="G2583" s="115" t="s">
        <v>344</v>
      </c>
      <c r="H2583" s="115">
        <v>0.56000000000000005</v>
      </c>
      <c r="I2583" s="115">
        <v>0.48</v>
      </c>
      <c r="J2583" s="115" t="s">
        <v>350</v>
      </c>
      <c r="K2583" s="115">
        <v>0.20570069924178999</v>
      </c>
      <c r="L2583" s="115">
        <v>3779.8030563344601</v>
      </c>
      <c r="M2583" s="115">
        <v>9.4023221860454296</v>
      </c>
      <c r="N2583" s="115">
        <v>1.38216301744435</v>
      </c>
      <c r="O2583" s="115">
        <v>1.9340642481661801</v>
      </c>
      <c r="P2583" s="115">
        <v>0.28431189915444999</v>
      </c>
      <c r="Q2583" s="115">
        <v>777.50813168426896</v>
      </c>
      <c r="R2583" s="115">
        <v>1210</v>
      </c>
      <c r="S2583" s="115" t="s">
        <v>353</v>
      </c>
      <c r="T2583" s="115">
        <v>1210</v>
      </c>
      <c r="U2583" s="115" t="s">
        <v>352</v>
      </c>
      <c r="V2583" s="115" t="s">
        <v>350</v>
      </c>
      <c r="Z2583" s="115">
        <v>0</v>
      </c>
      <c r="AA2583" s="115">
        <v>1</v>
      </c>
      <c r="AB2583" s="115">
        <v>1.9340642481661801</v>
      </c>
      <c r="AC2583" s="115">
        <v>0.28431189915444999</v>
      </c>
      <c r="AD2583" s="115">
        <v>777.50813168426896</v>
      </c>
      <c r="AF2583" s="115">
        <v>-1</v>
      </c>
      <c r="AG2583" s="115">
        <v>-1</v>
      </c>
      <c r="AH2583" s="115">
        <v>-1</v>
      </c>
      <c r="AI2583" s="115">
        <v>-1</v>
      </c>
      <c r="AJ2583" s="115">
        <v>0</v>
      </c>
      <c r="AM2583" s="115" t="s">
        <v>348</v>
      </c>
      <c r="AN2583" s="115">
        <v>-1</v>
      </c>
      <c r="AQ2583" s="115">
        <v>610</v>
      </c>
      <c r="AR2583" s="115" t="s">
        <v>251</v>
      </c>
      <c r="AS2583" s="115" t="s">
        <v>363</v>
      </c>
      <c r="AT2583" s="115" t="s">
        <v>296</v>
      </c>
      <c r="AV2583" s="115">
        <v>117.445218218284</v>
      </c>
      <c r="AW2583" s="115">
        <v>0.63058242630000005</v>
      </c>
    </row>
    <row r="2584" spans="1:49" x14ac:dyDescent="0.25">
      <c r="A2584" s="117">
        <v>230000</v>
      </c>
      <c r="B2584" s="117">
        <v>920000</v>
      </c>
      <c r="C2584" s="117">
        <v>930000</v>
      </c>
      <c r="D2584" s="115" t="s">
        <v>342</v>
      </c>
      <c r="E2584" s="115" t="s">
        <v>13</v>
      </c>
      <c r="F2584" s="115" t="s">
        <v>343</v>
      </c>
      <c r="G2584" s="115" t="s">
        <v>344</v>
      </c>
      <c r="H2584" s="115">
        <v>0.56000000000000005</v>
      </c>
      <c r="I2584" s="115">
        <v>0.48</v>
      </c>
      <c r="J2584" s="115" t="s">
        <v>350</v>
      </c>
      <c r="K2584" s="115">
        <v>6.5312858963690004E-2</v>
      </c>
      <c r="L2584" s="115">
        <v>3779.8030563344601</v>
      </c>
      <c r="M2584" s="115">
        <v>9.4023221860454296</v>
      </c>
      <c r="N2584" s="115">
        <v>1.38216301744435</v>
      </c>
      <c r="O2584" s="115">
        <v>0.61409254286842996</v>
      </c>
      <c r="P2584" s="115">
        <v>9.0273018223179999E-2</v>
      </c>
      <c r="Q2584" s="115">
        <v>246.86974392892699</v>
      </c>
      <c r="R2584" s="115">
        <v>1210</v>
      </c>
      <c r="S2584" s="115" t="s">
        <v>353</v>
      </c>
      <c r="T2584" s="115">
        <v>1210</v>
      </c>
      <c r="U2584" s="115" t="s">
        <v>352</v>
      </c>
      <c r="V2584" s="115" t="s">
        <v>350</v>
      </c>
      <c r="Z2584" s="115">
        <v>0</v>
      </c>
      <c r="AA2584" s="115">
        <v>1</v>
      </c>
      <c r="AB2584" s="115">
        <v>0.61409254286842996</v>
      </c>
      <c r="AC2584" s="115">
        <v>9.0273018223179999E-2</v>
      </c>
      <c r="AD2584" s="115">
        <v>246.86974392892799</v>
      </c>
      <c r="AF2584" s="115">
        <v>-1</v>
      </c>
      <c r="AG2584" s="115">
        <v>-1</v>
      </c>
      <c r="AH2584" s="115">
        <v>-1</v>
      </c>
      <c r="AI2584" s="115">
        <v>-1</v>
      </c>
      <c r="AJ2584" s="115">
        <v>0</v>
      </c>
      <c r="AM2584" s="115" t="s">
        <v>348</v>
      </c>
      <c r="AN2584" s="115">
        <v>-1</v>
      </c>
      <c r="AQ2584" s="115">
        <v>610</v>
      </c>
      <c r="AR2584" s="115" t="s">
        <v>251</v>
      </c>
      <c r="AS2584" s="115" t="s">
        <v>363</v>
      </c>
      <c r="AT2584" s="115" t="s">
        <v>296</v>
      </c>
      <c r="AV2584" s="115">
        <v>69.368431186028204</v>
      </c>
      <c r="AW2584" s="115">
        <v>0.2002187704</v>
      </c>
    </row>
    <row r="2585" spans="1:49" x14ac:dyDescent="0.25">
      <c r="A2585" s="117">
        <v>230000</v>
      </c>
      <c r="B2585" s="117">
        <v>920000</v>
      </c>
      <c r="C2585" s="117">
        <v>930000</v>
      </c>
      <c r="D2585" s="115" t="s">
        <v>342</v>
      </c>
      <c r="E2585" s="115" t="s">
        <v>13</v>
      </c>
      <c r="F2585" s="115" t="s">
        <v>343</v>
      </c>
      <c r="G2585" s="115" t="s">
        <v>344</v>
      </c>
      <c r="H2585" s="115">
        <v>0.56000000000000005</v>
      </c>
      <c r="I2585" s="115">
        <v>0.48</v>
      </c>
      <c r="J2585" s="115" t="s">
        <v>350</v>
      </c>
      <c r="K2585" s="115">
        <v>2.363170730812E-2</v>
      </c>
      <c r="L2585" s="115">
        <v>3779.8030563344601</v>
      </c>
      <c r="M2585" s="115">
        <v>9.4023221860454296</v>
      </c>
      <c r="N2585" s="115">
        <v>1.38216301744435</v>
      </c>
      <c r="O2585" s="115">
        <v>0.22219292591727999</v>
      </c>
      <c r="P2585" s="115">
        <v>3.2662871880349997E-2</v>
      </c>
      <c r="Q2585" s="115">
        <v>89.323199509641</v>
      </c>
      <c r="R2585" s="115">
        <v>1210</v>
      </c>
      <c r="S2585" s="115" t="s">
        <v>353</v>
      </c>
      <c r="T2585" s="115">
        <v>1210</v>
      </c>
      <c r="U2585" s="115" t="s">
        <v>352</v>
      </c>
      <c r="V2585" s="115" t="s">
        <v>350</v>
      </c>
      <c r="Z2585" s="115">
        <v>0</v>
      </c>
      <c r="AA2585" s="115">
        <v>1</v>
      </c>
      <c r="AB2585" s="115">
        <v>0.22219292591727999</v>
      </c>
      <c r="AC2585" s="115">
        <v>3.2662871880349997E-2</v>
      </c>
      <c r="AD2585" s="115">
        <v>89.323199509639096</v>
      </c>
      <c r="AF2585" s="115">
        <v>-1</v>
      </c>
      <c r="AG2585" s="115">
        <v>-1</v>
      </c>
      <c r="AH2585" s="115">
        <v>-1</v>
      </c>
      <c r="AI2585" s="115">
        <v>-1</v>
      </c>
      <c r="AJ2585" s="115">
        <v>0</v>
      </c>
      <c r="AM2585" s="115" t="s">
        <v>348</v>
      </c>
      <c r="AN2585" s="115">
        <v>-1</v>
      </c>
      <c r="AQ2585" s="115">
        <v>610</v>
      </c>
      <c r="AR2585" s="115" t="s">
        <v>251</v>
      </c>
      <c r="AS2585" s="115" t="s">
        <v>363</v>
      </c>
      <c r="AT2585" s="115" t="s">
        <v>296</v>
      </c>
      <c r="AV2585" s="115">
        <v>56.688100301861098</v>
      </c>
      <c r="AW2585" s="115">
        <v>7.2443795199999994E-2</v>
      </c>
    </row>
    <row r="2586" spans="1:49" x14ac:dyDescent="0.25">
      <c r="A2586" s="117">
        <v>230000</v>
      </c>
      <c r="B2586" s="117">
        <v>920000</v>
      </c>
      <c r="C2586" s="117">
        <v>930000</v>
      </c>
      <c r="D2586" s="115" t="s">
        <v>342</v>
      </c>
      <c r="E2586" s="115" t="s">
        <v>13</v>
      </c>
      <c r="F2586" s="115" t="s">
        <v>343</v>
      </c>
      <c r="G2586" s="115" t="s">
        <v>344</v>
      </c>
      <c r="H2586" s="115">
        <v>0.56000000000000005</v>
      </c>
      <c r="I2586" s="115">
        <v>0.48</v>
      </c>
      <c r="J2586" s="115" t="s">
        <v>350</v>
      </c>
      <c r="K2586" s="115">
        <v>6.9521270207300007E-2</v>
      </c>
      <c r="L2586" s="115">
        <v>3779.8030563344601</v>
      </c>
      <c r="M2586" s="115">
        <v>9.4023221860454296</v>
      </c>
      <c r="N2586" s="115">
        <v>1.38216301744435</v>
      </c>
      <c r="O2586" s="115">
        <v>0.65366138127220996</v>
      </c>
      <c r="P2586" s="115">
        <v>9.6089728606290004E-2</v>
      </c>
      <c r="Q2586" s="115">
        <v>262.77670960982903</v>
      </c>
      <c r="R2586" s="115">
        <v>1210</v>
      </c>
      <c r="S2586" s="115" t="s">
        <v>353</v>
      </c>
      <c r="T2586" s="115">
        <v>1210</v>
      </c>
      <c r="U2586" s="115" t="s">
        <v>352</v>
      </c>
      <c r="V2586" s="115" t="s">
        <v>350</v>
      </c>
      <c r="Z2586" s="115">
        <v>0</v>
      </c>
      <c r="AA2586" s="115">
        <v>1</v>
      </c>
      <c r="AB2586" s="115">
        <v>0.65366138127220996</v>
      </c>
      <c r="AC2586" s="115">
        <v>9.6089728606290004E-2</v>
      </c>
      <c r="AD2586" s="115">
        <v>262.776709609828</v>
      </c>
      <c r="AF2586" s="115">
        <v>-1</v>
      </c>
      <c r="AG2586" s="115">
        <v>-1</v>
      </c>
      <c r="AH2586" s="115">
        <v>-1</v>
      </c>
      <c r="AI2586" s="115">
        <v>-1</v>
      </c>
      <c r="AJ2586" s="115">
        <v>0</v>
      </c>
      <c r="AM2586" s="115" t="s">
        <v>348</v>
      </c>
      <c r="AN2586" s="115">
        <v>-1</v>
      </c>
      <c r="AQ2586" s="115">
        <v>610</v>
      </c>
      <c r="AR2586" s="115" t="s">
        <v>251</v>
      </c>
      <c r="AS2586" s="115" t="s">
        <v>363</v>
      </c>
      <c r="AT2586" s="115" t="s">
        <v>296</v>
      </c>
      <c r="AV2586" s="115">
        <v>74.412227129692695</v>
      </c>
      <c r="AW2586" s="115">
        <v>0.21311979689999999</v>
      </c>
    </row>
    <row r="2587" spans="1:49" x14ac:dyDescent="0.25">
      <c r="A2587" s="117">
        <v>230000</v>
      </c>
      <c r="B2587" s="117">
        <v>920000</v>
      </c>
      <c r="C2587" s="117">
        <v>930000</v>
      </c>
      <c r="D2587" s="115" t="s">
        <v>342</v>
      </c>
      <c r="E2587" s="115" t="s">
        <v>13</v>
      </c>
      <c r="F2587" s="115" t="s">
        <v>343</v>
      </c>
      <c r="G2587" s="115" t="s">
        <v>344</v>
      </c>
      <c r="H2587" s="115">
        <v>0.56000000000000005</v>
      </c>
      <c r="I2587" s="115">
        <v>0.48</v>
      </c>
      <c r="J2587" s="115" t="s">
        <v>350</v>
      </c>
      <c r="K2587" s="115">
        <v>0.22369046039882001</v>
      </c>
      <c r="L2587" s="115">
        <v>3779.8030563344601</v>
      </c>
      <c r="M2587" s="115">
        <v>9.4023221860454296</v>
      </c>
      <c r="N2587" s="115">
        <v>1.38216301744435</v>
      </c>
      <c r="O2587" s="115">
        <v>2.1032097786145498</v>
      </c>
      <c r="P2587" s="115">
        <v>0.30917668171835</v>
      </c>
      <c r="Q2587" s="115">
        <v>845.50588588832704</v>
      </c>
      <c r="R2587" s="115">
        <v>1210</v>
      </c>
      <c r="S2587" s="115" t="s">
        <v>353</v>
      </c>
      <c r="T2587" s="115">
        <v>1210</v>
      </c>
      <c r="U2587" s="115" t="s">
        <v>352</v>
      </c>
      <c r="V2587" s="115" t="s">
        <v>350</v>
      </c>
      <c r="Z2587" s="115">
        <v>0</v>
      </c>
      <c r="AA2587" s="115">
        <v>1</v>
      </c>
      <c r="AB2587" s="115">
        <v>2.1032097786145498</v>
      </c>
      <c r="AC2587" s="115">
        <v>0.30917668171835</v>
      </c>
      <c r="AD2587" s="115">
        <v>845.50588588832704</v>
      </c>
      <c r="AF2587" s="115">
        <v>-1</v>
      </c>
      <c r="AG2587" s="115">
        <v>-1</v>
      </c>
      <c r="AH2587" s="115">
        <v>-1</v>
      </c>
      <c r="AI2587" s="115">
        <v>-1</v>
      </c>
      <c r="AJ2587" s="115">
        <v>0</v>
      </c>
      <c r="AM2587" s="115" t="s">
        <v>348</v>
      </c>
      <c r="AN2587" s="115">
        <v>-1</v>
      </c>
      <c r="AQ2587" s="115">
        <v>610</v>
      </c>
      <c r="AR2587" s="115" t="s">
        <v>251</v>
      </c>
      <c r="AS2587" s="115" t="s">
        <v>363</v>
      </c>
      <c r="AT2587" s="115" t="s">
        <v>296</v>
      </c>
      <c r="AV2587" s="115">
        <v>121.605564533117</v>
      </c>
      <c r="AW2587" s="115">
        <v>0.68573064549999996</v>
      </c>
    </row>
    <row r="2588" spans="1:49" x14ac:dyDescent="0.25">
      <c r="A2588" s="117">
        <v>230000</v>
      </c>
      <c r="B2588" s="117">
        <v>920000</v>
      </c>
      <c r="C2588" s="117">
        <v>930000</v>
      </c>
      <c r="D2588" s="115" t="s">
        <v>342</v>
      </c>
      <c r="E2588" s="115" t="s">
        <v>13</v>
      </c>
      <c r="F2588" s="115" t="s">
        <v>343</v>
      </c>
      <c r="G2588" s="115" t="s">
        <v>344</v>
      </c>
      <c r="H2588" s="115">
        <v>0.56000000000000005</v>
      </c>
      <c r="I2588" s="115">
        <v>0.48</v>
      </c>
      <c r="J2588" s="115" t="s">
        <v>350</v>
      </c>
      <c r="K2588" s="115">
        <v>2.9906457502140001E-2</v>
      </c>
      <c r="L2588" s="115">
        <v>3779.8030563344601</v>
      </c>
      <c r="M2588" s="115">
        <v>9.4023221860454296</v>
      </c>
      <c r="N2588" s="115">
        <v>1.38216301744435</v>
      </c>
      <c r="O2588" s="115">
        <v>0.28119014887845001</v>
      </c>
      <c r="P2588" s="115">
        <v>4.1335599542229998E-2</v>
      </c>
      <c r="Q2588" s="115">
        <v>113.040519470748</v>
      </c>
      <c r="R2588" s="115">
        <v>1210</v>
      </c>
      <c r="S2588" s="115" t="s">
        <v>353</v>
      </c>
      <c r="T2588" s="115">
        <v>1210</v>
      </c>
      <c r="U2588" s="115" t="s">
        <v>352</v>
      </c>
      <c r="V2588" s="115" t="s">
        <v>350</v>
      </c>
      <c r="Z2588" s="115">
        <v>0</v>
      </c>
      <c r="AA2588" s="115">
        <v>1</v>
      </c>
      <c r="AB2588" s="115">
        <v>0.28119014887845001</v>
      </c>
      <c r="AC2588" s="115">
        <v>4.1335599542229998E-2</v>
      </c>
      <c r="AD2588" s="115">
        <v>113.040519470747</v>
      </c>
      <c r="AF2588" s="115">
        <v>-1</v>
      </c>
      <c r="AG2588" s="115">
        <v>-1</v>
      </c>
      <c r="AH2588" s="115">
        <v>-1</v>
      </c>
      <c r="AI2588" s="115">
        <v>-1</v>
      </c>
      <c r="AJ2588" s="115">
        <v>0</v>
      </c>
      <c r="AM2588" s="115" t="s">
        <v>348</v>
      </c>
      <c r="AN2588" s="115">
        <v>-1</v>
      </c>
      <c r="AQ2588" s="115">
        <v>610</v>
      </c>
      <c r="AR2588" s="115" t="s">
        <v>251</v>
      </c>
      <c r="AS2588" s="115" t="s">
        <v>363</v>
      </c>
      <c r="AT2588" s="115" t="s">
        <v>296</v>
      </c>
      <c r="AV2588" s="115">
        <v>60.635157113281302</v>
      </c>
      <c r="AW2588" s="115">
        <v>9.1679253399999994E-2</v>
      </c>
    </row>
    <row r="2589" spans="1:49" x14ac:dyDescent="0.25">
      <c r="A2589" s="117">
        <v>230000</v>
      </c>
      <c r="B2589" s="117">
        <v>920000</v>
      </c>
      <c r="C2589" s="117">
        <v>930000</v>
      </c>
      <c r="D2589" s="115" t="s">
        <v>342</v>
      </c>
      <c r="E2589" s="115" t="s">
        <v>13</v>
      </c>
      <c r="F2589" s="115" t="s">
        <v>343</v>
      </c>
      <c r="G2589" s="115" t="s">
        <v>344</v>
      </c>
      <c r="H2589" s="115">
        <v>0.56000000000000005</v>
      </c>
      <c r="I2589" s="115">
        <v>0.48</v>
      </c>
      <c r="J2589" s="115" t="s">
        <v>364</v>
      </c>
      <c r="K2589" s="115">
        <v>4.6390550370700003E-3</v>
      </c>
      <c r="L2589" s="115">
        <v>3788.93615799078</v>
      </c>
      <c r="M2589" s="115">
        <v>9.4236479671127995</v>
      </c>
      <c r="N2589" s="115">
        <v>1.3852505280021099</v>
      </c>
      <c r="O2589" s="115">
        <v>4.371682156942E-2</v>
      </c>
      <c r="P2589" s="115">
        <v>6.4262534395299999E-3</v>
      </c>
      <c r="Q2589" s="115">
        <v>17.5770833688713</v>
      </c>
      <c r="R2589" s="115">
        <v>1210</v>
      </c>
      <c r="S2589" s="115" t="s">
        <v>353</v>
      </c>
      <c r="T2589" s="115">
        <v>1210</v>
      </c>
      <c r="U2589" s="115" t="s">
        <v>365</v>
      </c>
      <c r="V2589" s="115" t="s">
        <v>364</v>
      </c>
      <c r="Z2589" s="115">
        <v>0</v>
      </c>
      <c r="AA2589" s="115">
        <v>1</v>
      </c>
      <c r="AB2589" s="115">
        <v>4.371682156942E-2</v>
      </c>
      <c r="AC2589" s="115">
        <v>6.4262534395299999E-3</v>
      </c>
      <c r="AD2589" s="115">
        <v>18.8571323416379</v>
      </c>
      <c r="AF2589" s="115">
        <v>-1</v>
      </c>
      <c r="AG2589" s="115">
        <v>-1</v>
      </c>
      <c r="AH2589" s="115">
        <v>-1</v>
      </c>
      <c r="AI2589" s="115">
        <v>-1</v>
      </c>
      <c r="AJ2589" s="115">
        <v>0</v>
      </c>
      <c r="AM2589" s="115" t="s">
        <v>348</v>
      </c>
      <c r="AN2589" s="115">
        <v>-1</v>
      </c>
      <c r="AQ2589" s="115">
        <v>610</v>
      </c>
      <c r="AR2589" s="115" t="s">
        <v>251</v>
      </c>
      <c r="AS2589" s="115" t="s">
        <v>363</v>
      </c>
      <c r="AT2589" s="115" t="s">
        <v>296</v>
      </c>
      <c r="AV2589" s="115">
        <v>56.931314002792199</v>
      </c>
      <c r="AW2589" s="115">
        <v>1.52937002E-2</v>
      </c>
    </row>
    <row r="2590" spans="1:49" x14ac:dyDescent="0.25">
      <c r="A2590" s="117">
        <v>230000</v>
      </c>
      <c r="B2590" s="117">
        <v>920000</v>
      </c>
      <c r="C2590" s="117">
        <v>930000</v>
      </c>
      <c r="D2590" s="115" t="s">
        <v>342</v>
      </c>
      <c r="E2590" s="115" t="s">
        <v>13</v>
      </c>
      <c r="F2590" s="115" t="s">
        <v>343</v>
      </c>
      <c r="G2590" s="115" t="s">
        <v>344</v>
      </c>
      <c r="H2590" s="115">
        <v>0.56000000000000005</v>
      </c>
      <c r="I2590" s="115">
        <v>0.48</v>
      </c>
      <c r="J2590" s="115" t="s">
        <v>364</v>
      </c>
      <c r="K2590" s="115">
        <v>7.5997568286100001E-3</v>
      </c>
      <c r="L2590" s="115">
        <v>3788.93615799078</v>
      </c>
      <c r="M2590" s="115">
        <v>9.4236479671127995</v>
      </c>
      <c r="N2590" s="115">
        <v>1.3852505280021099</v>
      </c>
      <c r="O2590" s="115">
        <v>7.1617432988550001E-2</v>
      </c>
      <c r="P2590" s="115">
        <v>1.052756715953E-2</v>
      </c>
      <c r="Q2590" s="115">
        <v>28.794993439888</v>
      </c>
      <c r="R2590" s="115">
        <v>1210</v>
      </c>
      <c r="S2590" s="115" t="s">
        <v>353</v>
      </c>
      <c r="T2590" s="115">
        <v>1210</v>
      </c>
      <c r="U2590" s="115" t="s">
        <v>365</v>
      </c>
      <c r="V2590" s="115" t="s">
        <v>364</v>
      </c>
      <c r="Z2590" s="115">
        <v>0</v>
      </c>
      <c r="AA2590" s="115">
        <v>1</v>
      </c>
      <c r="AB2590" s="115">
        <v>7.1617432988550001E-2</v>
      </c>
      <c r="AC2590" s="115">
        <v>1.052756715953E-2</v>
      </c>
      <c r="AD2590" s="115">
        <v>31.526890149728299</v>
      </c>
      <c r="AF2590" s="115">
        <v>-1</v>
      </c>
      <c r="AG2590" s="115">
        <v>-1</v>
      </c>
      <c r="AH2590" s="115">
        <v>-1</v>
      </c>
      <c r="AI2590" s="115">
        <v>-1</v>
      </c>
      <c r="AJ2590" s="115">
        <v>0</v>
      </c>
      <c r="AM2590" s="115" t="s">
        <v>348</v>
      </c>
      <c r="AN2590" s="115">
        <v>-1</v>
      </c>
      <c r="AQ2590" s="115">
        <v>610</v>
      </c>
      <c r="AR2590" s="115" t="s">
        <v>251</v>
      </c>
      <c r="AS2590" s="115" t="s">
        <v>363</v>
      </c>
      <c r="AT2590" s="115" t="s">
        <v>296</v>
      </c>
      <c r="AV2590" s="115">
        <v>47.174989931499397</v>
      </c>
      <c r="AW2590" s="115">
        <v>2.5569254E-2</v>
      </c>
    </row>
    <row r="2591" spans="1:49" x14ac:dyDescent="0.25">
      <c r="A2591" s="117">
        <v>230000</v>
      </c>
      <c r="B2591" s="117">
        <v>920000</v>
      </c>
      <c r="C2591" s="117">
        <v>930000</v>
      </c>
      <c r="D2591" s="115" t="s">
        <v>342</v>
      </c>
      <c r="E2591" s="115" t="s">
        <v>13</v>
      </c>
      <c r="F2591" s="115" t="s">
        <v>343</v>
      </c>
      <c r="G2591" s="115" t="s">
        <v>344</v>
      </c>
      <c r="H2591" s="115">
        <v>0.56000000000000005</v>
      </c>
      <c r="I2591" s="115">
        <v>0.48</v>
      </c>
      <c r="J2591" s="115" t="s">
        <v>364</v>
      </c>
      <c r="K2591" s="115">
        <v>4.7936860489999997E-5</v>
      </c>
      <c r="L2591" s="115">
        <v>3788.93615799078</v>
      </c>
      <c r="M2591" s="115">
        <v>9.4236479671127995</v>
      </c>
      <c r="N2591" s="115">
        <v>1.3852505280021099</v>
      </c>
      <c r="O2591" s="115">
        <v>4.5174009790000002E-4</v>
      </c>
      <c r="P2591" s="115">
        <v>6.6404561300000006E-5</v>
      </c>
      <c r="Q2591" s="115">
        <v>0.18162970401112</v>
      </c>
      <c r="R2591" s="115">
        <v>1210</v>
      </c>
      <c r="S2591" s="115" t="s">
        <v>353</v>
      </c>
      <c r="T2591" s="115">
        <v>1210</v>
      </c>
      <c r="U2591" s="115" t="s">
        <v>365</v>
      </c>
      <c r="V2591" s="115" t="s">
        <v>364</v>
      </c>
      <c r="Z2591" s="115">
        <v>0</v>
      </c>
      <c r="AA2591" s="115">
        <v>1</v>
      </c>
      <c r="AB2591" s="115">
        <v>4.5174009790000002E-4</v>
      </c>
      <c r="AC2591" s="115">
        <v>6.6404561300000006E-5</v>
      </c>
      <c r="AD2591" s="115">
        <v>1301.3657195169101</v>
      </c>
      <c r="AF2591" s="115">
        <v>-1</v>
      </c>
      <c r="AG2591" s="115">
        <v>-1</v>
      </c>
      <c r="AH2591" s="115">
        <v>-1</v>
      </c>
      <c r="AI2591" s="115">
        <v>-1</v>
      </c>
      <c r="AJ2591" s="115">
        <v>0</v>
      </c>
      <c r="AM2591" s="115" t="s">
        <v>348</v>
      </c>
      <c r="AN2591" s="115">
        <v>-1</v>
      </c>
      <c r="AQ2591" s="115">
        <v>610</v>
      </c>
      <c r="AR2591" s="115" t="s">
        <v>251</v>
      </c>
      <c r="AS2591" s="115" t="s">
        <v>363</v>
      </c>
      <c r="AT2591" s="115" t="s">
        <v>296</v>
      </c>
      <c r="AV2591" s="115">
        <v>15.260285006710999</v>
      </c>
      <c r="AW2591" s="115">
        <v>1.0554466500999999</v>
      </c>
    </row>
    <row r="2592" spans="1:49" x14ac:dyDescent="0.25">
      <c r="A2592" s="117">
        <v>230000</v>
      </c>
      <c r="B2592" s="117">
        <v>920000</v>
      </c>
      <c r="C2592" s="117">
        <v>930000</v>
      </c>
      <c r="D2592" s="115" t="s">
        <v>342</v>
      </c>
      <c r="E2592" s="115" t="s">
        <v>13</v>
      </c>
      <c r="F2592" s="115" t="s">
        <v>343</v>
      </c>
      <c r="G2592" s="115" t="s">
        <v>344</v>
      </c>
      <c r="H2592" s="115">
        <v>0.56000000000000005</v>
      </c>
      <c r="I2592" s="115">
        <v>0.48</v>
      </c>
      <c r="J2592" s="115" t="s">
        <v>350</v>
      </c>
      <c r="K2592" s="115">
        <v>0.11099473202793</v>
      </c>
      <c r="L2592" s="115">
        <v>3782.2835093281101</v>
      </c>
      <c r="M2592" s="115">
        <v>9.4080905127743595</v>
      </c>
      <c r="N2592" s="115">
        <v>1.3829972926233201</v>
      </c>
      <c r="O2592" s="115">
        <v>1.0442484853599301</v>
      </c>
      <c r="P2592" s="115">
        <v>0.15350541389007999</v>
      </c>
      <c r="Q2592" s="115">
        <v>419.81354457154299</v>
      </c>
      <c r="R2592" s="115">
        <v>1200</v>
      </c>
      <c r="S2592" s="115" t="s">
        <v>351</v>
      </c>
      <c r="T2592" s="115">
        <v>1200</v>
      </c>
      <c r="U2592" s="115" t="s">
        <v>352</v>
      </c>
      <c r="V2592" s="115" t="s">
        <v>350</v>
      </c>
      <c r="Z2592" s="115">
        <v>0</v>
      </c>
      <c r="AA2592" s="115">
        <v>1</v>
      </c>
      <c r="AB2592" s="115">
        <v>1.0442484853599301</v>
      </c>
      <c r="AC2592" s="115">
        <v>0.15350541389007999</v>
      </c>
      <c r="AD2592" s="115">
        <v>419.81354457154299</v>
      </c>
      <c r="AF2592" s="115">
        <v>-1</v>
      </c>
      <c r="AG2592" s="115">
        <v>-1</v>
      </c>
      <c r="AH2592" s="115">
        <v>-1</v>
      </c>
      <c r="AI2592" s="115">
        <v>-1</v>
      </c>
      <c r="AJ2592" s="115">
        <v>0</v>
      </c>
      <c r="AM2592" s="115" t="s">
        <v>348</v>
      </c>
      <c r="AN2592" s="115">
        <v>-1</v>
      </c>
      <c r="AQ2592" s="115">
        <v>610</v>
      </c>
      <c r="AR2592" s="115" t="s">
        <v>251</v>
      </c>
      <c r="AS2592" s="115" t="s">
        <v>363</v>
      </c>
      <c r="AT2592" s="115" t="s">
        <v>296</v>
      </c>
      <c r="AV2592" s="115">
        <v>117.98189161719399</v>
      </c>
      <c r="AW2592" s="115">
        <v>0.34048138249999998</v>
      </c>
    </row>
    <row r="2593" spans="1:49" x14ac:dyDescent="0.25">
      <c r="A2593" s="117">
        <v>230000</v>
      </c>
      <c r="B2593" s="117">
        <v>920000</v>
      </c>
      <c r="C2593" s="117">
        <v>930000</v>
      </c>
      <c r="D2593" s="115" t="s">
        <v>342</v>
      </c>
      <c r="E2593" s="115" t="s">
        <v>13</v>
      </c>
      <c r="F2593" s="115" t="s">
        <v>343</v>
      </c>
      <c r="G2593" s="115" t="s">
        <v>344</v>
      </c>
      <c r="H2593" s="115">
        <v>0.56000000000000005</v>
      </c>
      <c r="I2593" s="115">
        <v>0.48</v>
      </c>
      <c r="J2593" s="115" t="s">
        <v>350</v>
      </c>
      <c r="K2593" s="115">
        <v>0.16124462539286999</v>
      </c>
      <c r="L2593" s="115">
        <v>3782.2835093281101</v>
      </c>
      <c r="M2593" s="115">
        <v>9.4080905127743595</v>
      </c>
      <c r="N2593" s="115">
        <v>1.3829972926233201</v>
      </c>
      <c r="O2593" s="115">
        <v>1.51700403039459</v>
      </c>
      <c r="P2593" s="115">
        <v>0.22300088036841001</v>
      </c>
      <c r="Q2593" s="115">
        <v>609.87288759127102</v>
      </c>
      <c r="R2593" s="115">
        <v>1210</v>
      </c>
      <c r="S2593" s="115" t="s">
        <v>353</v>
      </c>
      <c r="T2593" s="115">
        <v>1210</v>
      </c>
      <c r="U2593" s="115" t="s">
        <v>352</v>
      </c>
      <c r="V2593" s="115" t="s">
        <v>350</v>
      </c>
      <c r="Z2593" s="115">
        <v>0</v>
      </c>
      <c r="AA2593" s="115">
        <v>1</v>
      </c>
      <c r="AB2593" s="115">
        <v>1.51700403039459</v>
      </c>
      <c r="AC2593" s="115">
        <v>0.22300088036841001</v>
      </c>
      <c r="AD2593" s="115">
        <v>609.87288759127102</v>
      </c>
      <c r="AF2593" s="115">
        <v>-1</v>
      </c>
      <c r="AG2593" s="115">
        <v>-1</v>
      </c>
      <c r="AH2593" s="115">
        <v>-1</v>
      </c>
      <c r="AI2593" s="115">
        <v>-1</v>
      </c>
      <c r="AJ2593" s="115">
        <v>0</v>
      </c>
      <c r="AM2593" s="115" t="s">
        <v>348</v>
      </c>
      <c r="AN2593" s="115">
        <v>-1</v>
      </c>
      <c r="AQ2593" s="115">
        <v>610</v>
      </c>
      <c r="AR2593" s="115" t="s">
        <v>251</v>
      </c>
      <c r="AS2593" s="115" t="s">
        <v>363</v>
      </c>
      <c r="AT2593" s="115" t="s">
        <v>296</v>
      </c>
      <c r="AV2593" s="115">
        <v>106.712555570909</v>
      </c>
      <c r="AW2593" s="115">
        <v>0.49462521300000001</v>
      </c>
    </row>
    <row r="2594" spans="1:49" x14ac:dyDescent="0.25">
      <c r="A2594" s="117">
        <v>230000</v>
      </c>
      <c r="B2594" s="117">
        <v>920000</v>
      </c>
      <c r="C2594" s="117">
        <v>930000</v>
      </c>
      <c r="D2594" s="115" t="s">
        <v>342</v>
      </c>
      <c r="E2594" s="115" t="s">
        <v>13</v>
      </c>
      <c r="F2594" s="115" t="s">
        <v>343</v>
      </c>
      <c r="G2594" s="115" t="s">
        <v>344</v>
      </c>
      <c r="H2594" s="115">
        <v>0.56000000000000005</v>
      </c>
      <c r="I2594" s="115">
        <v>0.48</v>
      </c>
      <c r="J2594" s="115" t="s">
        <v>364</v>
      </c>
      <c r="K2594" s="115">
        <v>0.18549945112185001</v>
      </c>
      <c r="L2594" s="115">
        <v>3782.2835093281101</v>
      </c>
      <c r="M2594" s="115">
        <v>9.4080905127743595</v>
      </c>
      <c r="N2594" s="115">
        <v>1.3829972926233201</v>
      </c>
      <c r="O2594" s="115">
        <v>1.74519562622434</v>
      </c>
      <c r="P2594" s="115">
        <v>0.25654523868462997</v>
      </c>
      <c r="Q2594" s="115">
        <v>701.61151496759601</v>
      </c>
      <c r="R2594" s="115">
        <v>1210</v>
      </c>
      <c r="S2594" s="115" t="s">
        <v>353</v>
      </c>
      <c r="T2594" s="115">
        <v>1210</v>
      </c>
      <c r="U2594" s="115" t="s">
        <v>365</v>
      </c>
      <c r="V2594" s="115" t="s">
        <v>364</v>
      </c>
      <c r="Z2594" s="115">
        <v>0</v>
      </c>
      <c r="AA2594" s="115">
        <v>1</v>
      </c>
      <c r="AB2594" s="115">
        <v>1.74519562622434</v>
      </c>
      <c r="AC2594" s="115">
        <v>0.25654523868462997</v>
      </c>
      <c r="AD2594" s="115">
        <v>701.66736200701303</v>
      </c>
      <c r="AF2594" s="115">
        <v>-1</v>
      </c>
      <c r="AG2594" s="115">
        <v>-1</v>
      </c>
      <c r="AH2594" s="115">
        <v>-1</v>
      </c>
      <c r="AI2594" s="115">
        <v>-1</v>
      </c>
      <c r="AJ2594" s="115">
        <v>0</v>
      </c>
      <c r="AM2594" s="115" t="s">
        <v>348</v>
      </c>
      <c r="AN2594" s="115">
        <v>-1</v>
      </c>
      <c r="AQ2594" s="115">
        <v>610</v>
      </c>
      <c r="AR2594" s="115" t="s">
        <v>251</v>
      </c>
      <c r="AS2594" s="115" t="s">
        <v>363</v>
      </c>
      <c r="AT2594" s="115" t="s">
        <v>296</v>
      </c>
      <c r="AV2594" s="115">
        <v>113.056439878999</v>
      </c>
      <c r="AW2594" s="115">
        <v>0.56907328629999998</v>
      </c>
    </row>
    <row r="2595" spans="1:49" x14ac:dyDescent="0.25">
      <c r="A2595" s="117">
        <v>230000</v>
      </c>
      <c r="B2595" s="117">
        <v>920000</v>
      </c>
      <c r="C2595" s="117">
        <v>930000</v>
      </c>
      <c r="D2595" s="115" t="s">
        <v>342</v>
      </c>
      <c r="E2595" s="115" t="s">
        <v>13</v>
      </c>
      <c r="F2595" s="115" t="s">
        <v>343</v>
      </c>
      <c r="G2595" s="115" t="s">
        <v>344</v>
      </c>
      <c r="H2595" s="115">
        <v>0.56000000000000005</v>
      </c>
      <c r="I2595" s="115">
        <v>0.48</v>
      </c>
      <c r="J2595" s="115" t="s">
        <v>350</v>
      </c>
      <c r="K2595" s="115">
        <v>3.1145255256540001E-2</v>
      </c>
      <c r="L2595" s="115">
        <v>3782.2835093281101</v>
      </c>
      <c r="M2595" s="115">
        <v>9.4080905127743595</v>
      </c>
      <c r="N2595" s="115">
        <v>1.3829972926233201</v>
      </c>
      <c r="O2595" s="115">
        <v>0.29301738049706999</v>
      </c>
      <c r="P2595" s="115">
        <v>4.3073803697869999E-2</v>
      </c>
      <c r="Q2595" s="115">
        <v>117.80018535065901</v>
      </c>
      <c r="R2595" s="115">
        <v>1210</v>
      </c>
      <c r="S2595" s="115" t="s">
        <v>353</v>
      </c>
      <c r="T2595" s="115">
        <v>1210</v>
      </c>
      <c r="U2595" s="115" t="s">
        <v>352</v>
      </c>
      <c r="V2595" s="115" t="s">
        <v>350</v>
      </c>
      <c r="Z2595" s="115">
        <v>0</v>
      </c>
      <c r="AA2595" s="115">
        <v>1</v>
      </c>
      <c r="AB2595" s="115">
        <v>0.29301738049706999</v>
      </c>
      <c r="AC2595" s="115">
        <v>4.3073803697869999E-2</v>
      </c>
      <c r="AD2595" s="115">
        <v>117.800185350661</v>
      </c>
      <c r="AF2595" s="115">
        <v>-1</v>
      </c>
      <c r="AG2595" s="115">
        <v>-1</v>
      </c>
      <c r="AH2595" s="115">
        <v>-1</v>
      </c>
      <c r="AI2595" s="115">
        <v>-1</v>
      </c>
      <c r="AJ2595" s="115">
        <v>0</v>
      </c>
      <c r="AM2595" s="115" t="s">
        <v>348</v>
      </c>
      <c r="AN2595" s="115">
        <v>-1</v>
      </c>
      <c r="AQ2595" s="115">
        <v>610</v>
      </c>
      <c r="AR2595" s="115" t="s">
        <v>251</v>
      </c>
      <c r="AS2595" s="115" t="s">
        <v>363</v>
      </c>
      <c r="AT2595" s="115" t="s">
        <v>296</v>
      </c>
      <c r="AV2595" s="115">
        <v>50.9145397543165</v>
      </c>
      <c r="AW2595" s="115">
        <v>9.5539485300000004E-2</v>
      </c>
    </row>
    <row r="2596" spans="1:49" x14ac:dyDescent="0.25">
      <c r="A2596" s="117">
        <v>230000</v>
      </c>
      <c r="B2596" s="117">
        <v>920000</v>
      </c>
      <c r="C2596" s="117">
        <v>930000</v>
      </c>
      <c r="D2596" s="115" t="s">
        <v>342</v>
      </c>
      <c r="E2596" s="115" t="s">
        <v>13</v>
      </c>
      <c r="F2596" s="115" t="s">
        <v>343</v>
      </c>
      <c r="G2596" s="115" t="s">
        <v>344</v>
      </c>
      <c r="H2596" s="115">
        <v>0.56000000000000005</v>
      </c>
      <c r="I2596" s="115">
        <v>0.48</v>
      </c>
      <c r="J2596" s="115" t="s">
        <v>364</v>
      </c>
      <c r="K2596" s="115">
        <v>3.8852087121780003E-2</v>
      </c>
      <c r="L2596" s="115">
        <v>3782.2835093281101</v>
      </c>
      <c r="M2596" s="115">
        <v>9.4080905127743595</v>
      </c>
      <c r="N2596" s="115">
        <v>1.3829972926233201</v>
      </c>
      <c r="O2596" s="115">
        <v>0.36552395225189999</v>
      </c>
      <c r="P2596" s="115">
        <v>5.3732331302179998E-2</v>
      </c>
      <c r="Q2596" s="115">
        <v>146.94960842368701</v>
      </c>
      <c r="R2596" s="115">
        <v>1210</v>
      </c>
      <c r="S2596" s="115" t="s">
        <v>353</v>
      </c>
      <c r="T2596" s="115">
        <v>1210</v>
      </c>
      <c r="U2596" s="115" t="s">
        <v>365</v>
      </c>
      <c r="V2596" s="115" t="s">
        <v>364</v>
      </c>
      <c r="Z2596" s="115">
        <v>0</v>
      </c>
      <c r="AA2596" s="115">
        <v>1</v>
      </c>
      <c r="AB2596" s="115">
        <v>0.36552395225189999</v>
      </c>
      <c r="AC2596" s="115">
        <v>5.3732331302179998E-2</v>
      </c>
      <c r="AD2596" s="115">
        <v>146.94960842368701</v>
      </c>
      <c r="AF2596" s="115">
        <v>-1</v>
      </c>
      <c r="AG2596" s="115">
        <v>-1</v>
      </c>
      <c r="AH2596" s="115">
        <v>-1</v>
      </c>
      <c r="AI2596" s="115">
        <v>-1</v>
      </c>
      <c r="AJ2596" s="115">
        <v>0</v>
      </c>
      <c r="AM2596" s="115" t="s">
        <v>348</v>
      </c>
      <c r="AN2596" s="115">
        <v>-1</v>
      </c>
      <c r="AQ2596" s="115">
        <v>610</v>
      </c>
      <c r="AR2596" s="115" t="s">
        <v>251</v>
      </c>
      <c r="AS2596" s="115" t="s">
        <v>363</v>
      </c>
      <c r="AT2596" s="115" t="s">
        <v>296</v>
      </c>
      <c r="AV2596" s="115">
        <v>57.984829374131401</v>
      </c>
      <c r="AW2596" s="115">
        <v>0.11918054209999999</v>
      </c>
    </row>
    <row r="2597" spans="1:49" x14ac:dyDescent="0.25">
      <c r="A2597" s="117">
        <v>230000</v>
      </c>
      <c r="B2597" s="117">
        <v>920000</v>
      </c>
      <c r="C2597" s="117">
        <v>930000</v>
      </c>
      <c r="D2597" s="115" t="s">
        <v>342</v>
      </c>
      <c r="E2597" s="115" t="s">
        <v>13</v>
      </c>
      <c r="F2597" s="115" t="s">
        <v>343</v>
      </c>
      <c r="G2597" s="115" t="s">
        <v>344</v>
      </c>
      <c r="H2597" s="115">
        <v>0.56000000000000005</v>
      </c>
      <c r="I2597" s="115">
        <v>0.48</v>
      </c>
      <c r="J2597" s="115" t="s">
        <v>350</v>
      </c>
      <c r="K2597" s="115">
        <v>4.2498489472870001E-2</v>
      </c>
      <c r="L2597" s="115">
        <v>3782.2835093281101</v>
      </c>
      <c r="M2597" s="115">
        <v>9.4080905127743595</v>
      </c>
      <c r="N2597" s="115">
        <v>1.3829972926233201</v>
      </c>
      <c r="O2597" s="115">
        <v>0.39982963561696999</v>
      </c>
      <c r="P2597" s="115">
        <v>5.8775295881559997E-2</v>
      </c>
      <c r="Q2597" s="115">
        <v>160.74133590460099</v>
      </c>
      <c r="R2597" s="115">
        <v>1210</v>
      </c>
      <c r="S2597" s="115" t="s">
        <v>353</v>
      </c>
      <c r="T2597" s="115">
        <v>1210</v>
      </c>
      <c r="U2597" s="115" t="s">
        <v>352</v>
      </c>
      <c r="V2597" s="115" t="s">
        <v>350</v>
      </c>
      <c r="Z2597" s="115">
        <v>0</v>
      </c>
      <c r="AA2597" s="115">
        <v>1</v>
      </c>
      <c r="AB2597" s="115">
        <v>0.39982963561696999</v>
      </c>
      <c r="AC2597" s="115">
        <v>5.8775295881559997E-2</v>
      </c>
      <c r="AD2597" s="115">
        <v>160.74133590460099</v>
      </c>
      <c r="AF2597" s="115">
        <v>-1</v>
      </c>
      <c r="AG2597" s="115">
        <v>-1</v>
      </c>
      <c r="AH2597" s="115">
        <v>-1</v>
      </c>
      <c r="AI2597" s="115">
        <v>-1</v>
      </c>
      <c r="AJ2597" s="115">
        <v>0</v>
      </c>
      <c r="AM2597" s="115" t="s">
        <v>348</v>
      </c>
      <c r="AN2597" s="115">
        <v>-1</v>
      </c>
      <c r="AQ2597" s="115">
        <v>610</v>
      </c>
      <c r="AR2597" s="115" t="s">
        <v>251</v>
      </c>
      <c r="AS2597" s="115" t="s">
        <v>363</v>
      </c>
      <c r="AT2597" s="115" t="s">
        <v>296</v>
      </c>
      <c r="AV2597" s="115">
        <v>56.414924431051901</v>
      </c>
      <c r="AW2597" s="115">
        <v>0.13036604700000001</v>
      </c>
    </row>
    <row r="2598" spans="1:49" x14ac:dyDescent="0.25">
      <c r="A2598" s="117">
        <v>230000</v>
      </c>
      <c r="B2598" s="117">
        <v>920000</v>
      </c>
      <c r="C2598" s="117">
        <v>930000</v>
      </c>
      <c r="D2598" s="115" t="s">
        <v>342</v>
      </c>
      <c r="E2598" s="115" t="s">
        <v>13</v>
      </c>
      <c r="F2598" s="115" t="s">
        <v>343</v>
      </c>
      <c r="G2598" s="115" t="s">
        <v>344</v>
      </c>
      <c r="H2598" s="115">
        <v>0.56000000000000005</v>
      </c>
      <c r="I2598" s="115">
        <v>0.48</v>
      </c>
      <c r="J2598" s="115" t="s">
        <v>364</v>
      </c>
      <c r="K2598" s="115">
        <v>4.1037277013380002E-2</v>
      </c>
      <c r="L2598" s="115">
        <v>3782.2835093281101</v>
      </c>
      <c r="M2598" s="115">
        <v>9.4080905127743595</v>
      </c>
      <c r="N2598" s="115">
        <v>1.3829972926233201</v>
      </c>
      <c r="O2598" s="115">
        <v>0.38608241653969999</v>
      </c>
      <c r="P2598" s="115">
        <v>5.675444300614E-2</v>
      </c>
      <c r="Q2598" s="115">
        <v>155.214616115448</v>
      </c>
      <c r="R2598" s="115">
        <v>1210</v>
      </c>
      <c r="S2598" s="115" t="s">
        <v>353</v>
      </c>
      <c r="T2598" s="115">
        <v>1210</v>
      </c>
      <c r="U2598" s="115" t="s">
        <v>365</v>
      </c>
      <c r="V2598" s="115" t="s">
        <v>364</v>
      </c>
      <c r="Z2598" s="115">
        <v>0</v>
      </c>
      <c r="AA2598" s="115">
        <v>1</v>
      </c>
      <c r="AB2598" s="115">
        <v>0.38608241653969999</v>
      </c>
      <c r="AC2598" s="115">
        <v>5.675444300614E-2</v>
      </c>
      <c r="AD2598" s="115">
        <v>156.00258732412999</v>
      </c>
      <c r="AF2598" s="115">
        <v>-1</v>
      </c>
      <c r="AG2598" s="115">
        <v>-1</v>
      </c>
      <c r="AH2598" s="115">
        <v>-1</v>
      </c>
      <c r="AI2598" s="115">
        <v>-1</v>
      </c>
      <c r="AJ2598" s="115">
        <v>0</v>
      </c>
      <c r="AM2598" s="115" t="s">
        <v>348</v>
      </c>
      <c r="AN2598" s="115">
        <v>-1</v>
      </c>
      <c r="AQ2598" s="115">
        <v>610</v>
      </c>
      <c r="AR2598" s="115" t="s">
        <v>251</v>
      </c>
      <c r="AS2598" s="115" t="s">
        <v>363</v>
      </c>
      <c r="AT2598" s="115" t="s">
        <v>296</v>
      </c>
      <c r="AV2598" s="115">
        <v>58.122909426621497</v>
      </c>
      <c r="AW2598" s="115">
        <v>0.1265227797</v>
      </c>
    </row>
    <row r="2599" spans="1:49" x14ac:dyDescent="0.25">
      <c r="A2599" s="117">
        <v>230000</v>
      </c>
      <c r="B2599" s="117">
        <v>920000</v>
      </c>
      <c r="C2599" s="117">
        <v>930000</v>
      </c>
      <c r="D2599" s="115" t="s">
        <v>342</v>
      </c>
      <c r="E2599" s="115" t="s">
        <v>13</v>
      </c>
      <c r="F2599" s="115" t="s">
        <v>343</v>
      </c>
      <c r="G2599" s="115" t="s">
        <v>344</v>
      </c>
      <c r="H2599" s="115">
        <v>0.56000000000000005</v>
      </c>
      <c r="I2599" s="115">
        <v>0.48</v>
      </c>
      <c r="J2599" s="115" t="s">
        <v>364</v>
      </c>
      <c r="K2599" s="115">
        <v>6.655835458E-5</v>
      </c>
      <c r="L2599" s="115">
        <v>3782.2835093281101</v>
      </c>
      <c r="M2599" s="115">
        <v>9.4080905127743595</v>
      </c>
      <c r="N2599" s="115">
        <v>1.3829972926233201</v>
      </c>
      <c r="O2599" s="115">
        <v>6.2618702428999997E-4</v>
      </c>
      <c r="P2599" s="115">
        <v>9.2050024189999994E-5</v>
      </c>
      <c r="Q2599" s="115">
        <v>0.25174256694729003</v>
      </c>
      <c r="R2599" s="115">
        <v>1210</v>
      </c>
      <c r="S2599" s="115" t="s">
        <v>353</v>
      </c>
      <c r="T2599" s="115">
        <v>1210</v>
      </c>
      <c r="U2599" s="115" t="s">
        <v>365</v>
      </c>
      <c r="V2599" s="115" t="s">
        <v>364</v>
      </c>
      <c r="Z2599" s="115">
        <v>0</v>
      </c>
      <c r="AA2599" s="115">
        <v>1</v>
      </c>
      <c r="AB2599" s="115">
        <v>6.2618702428999997E-4</v>
      </c>
      <c r="AC2599" s="115">
        <v>9.2050024189999994E-5</v>
      </c>
      <c r="AD2599" s="115">
        <v>9.1936726463545995</v>
      </c>
      <c r="AF2599" s="115">
        <v>-1</v>
      </c>
      <c r="AG2599" s="115">
        <v>-1</v>
      </c>
      <c r="AH2599" s="115">
        <v>-1</v>
      </c>
      <c r="AI2599" s="115">
        <v>-1</v>
      </c>
      <c r="AJ2599" s="115">
        <v>0</v>
      </c>
      <c r="AM2599" s="115" t="s">
        <v>348</v>
      </c>
      <c r="AN2599" s="115">
        <v>-1</v>
      </c>
      <c r="AQ2599" s="115">
        <v>610</v>
      </c>
      <c r="AR2599" s="115" t="s">
        <v>251</v>
      </c>
      <c r="AS2599" s="115" t="s">
        <v>363</v>
      </c>
      <c r="AT2599" s="115" t="s">
        <v>296</v>
      </c>
      <c r="AV2599" s="115">
        <v>5.1863564978246801</v>
      </c>
      <c r="AW2599" s="115">
        <v>7.4563444000000003E-3</v>
      </c>
    </row>
    <row r="2600" spans="1:49" x14ac:dyDescent="0.25">
      <c r="A2600" s="117">
        <v>230000</v>
      </c>
      <c r="B2600" s="117">
        <v>920000</v>
      </c>
      <c r="C2600" s="117">
        <v>930000</v>
      </c>
      <c r="D2600" s="115" t="s">
        <v>342</v>
      </c>
      <c r="E2600" s="115" t="s">
        <v>13</v>
      </c>
      <c r="F2600" s="115" t="s">
        <v>343</v>
      </c>
      <c r="G2600" s="115" t="s">
        <v>344</v>
      </c>
      <c r="H2600" s="115">
        <v>0.56000000000000005</v>
      </c>
      <c r="I2600" s="115">
        <v>0.48</v>
      </c>
      <c r="J2600" s="115" t="s">
        <v>364</v>
      </c>
      <c r="K2600" s="115">
        <v>9.6051904966000003E-4</v>
      </c>
      <c r="L2600" s="115">
        <v>3782.2835093281101</v>
      </c>
      <c r="M2600" s="115">
        <v>9.4080905127743595</v>
      </c>
      <c r="N2600" s="115">
        <v>1.3829972926233201</v>
      </c>
      <c r="O2600" s="115">
        <v>9.0366501584800002E-3</v>
      </c>
      <c r="P2600" s="115">
        <v>1.32839524519E-3</v>
      </c>
      <c r="Q2600" s="115">
        <v>3.6329553619396502</v>
      </c>
      <c r="R2600" s="115">
        <v>1210</v>
      </c>
      <c r="S2600" s="115" t="s">
        <v>353</v>
      </c>
      <c r="T2600" s="115">
        <v>1210</v>
      </c>
      <c r="U2600" s="115" t="s">
        <v>365</v>
      </c>
      <c r="V2600" s="115" t="s">
        <v>364</v>
      </c>
      <c r="Z2600" s="115">
        <v>0</v>
      </c>
      <c r="AA2600" s="115">
        <v>1</v>
      </c>
      <c r="AB2600" s="115">
        <v>9.0366501584800002E-3</v>
      </c>
      <c r="AC2600" s="115">
        <v>1.32839524519E-3</v>
      </c>
      <c r="AD2600" s="115">
        <v>14.515339393334999</v>
      </c>
      <c r="AF2600" s="115">
        <v>-1</v>
      </c>
      <c r="AG2600" s="115">
        <v>-1</v>
      </c>
      <c r="AH2600" s="115">
        <v>-1</v>
      </c>
      <c r="AI2600" s="115">
        <v>-1</v>
      </c>
      <c r="AJ2600" s="115">
        <v>0</v>
      </c>
      <c r="AM2600" s="115" t="s">
        <v>348</v>
      </c>
      <c r="AN2600" s="115">
        <v>-1</v>
      </c>
      <c r="AQ2600" s="115">
        <v>610</v>
      </c>
      <c r="AR2600" s="115" t="s">
        <v>251</v>
      </c>
      <c r="AS2600" s="115" t="s">
        <v>363</v>
      </c>
      <c r="AT2600" s="115" t="s">
        <v>296</v>
      </c>
      <c r="AV2600" s="115">
        <v>60.735115326916599</v>
      </c>
      <c r="AW2600" s="115">
        <v>1.17723758E-2</v>
      </c>
    </row>
    <row r="2601" spans="1:49" x14ac:dyDescent="0.25">
      <c r="A2601" s="117">
        <v>230000</v>
      </c>
      <c r="B2601" s="117">
        <v>920000</v>
      </c>
      <c r="C2601" s="117">
        <v>930000</v>
      </c>
      <c r="D2601" s="115" t="s">
        <v>342</v>
      </c>
      <c r="E2601" s="115" t="s">
        <v>13</v>
      </c>
      <c r="F2601" s="115" t="s">
        <v>343</v>
      </c>
      <c r="G2601" s="115" t="s">
        <v>344</v>
      </c>
      <c r="H2601" s="115">
        <v>0.56000000000000005</v>
      </c>
      <c r="I2601" s="115">
        <v>0.48</v>
      </c>
      <c r="J2601" s="115" t="s">
        <v>350</v>
      </c>
      <c r="K2601" s="115">
        <v>0.20546980432921999</v>
      </c>
      <c r="L2601" s="115">
        <v>3791.0437920413501</v>
      </c>
      <c r="M2601" s="115">
        <v>9.4285845598767004</v>
      </c>
      <c r="N2601" s="115">
        <v>1.38596579344143</v>
      </c>
      <c r="O2601" s="115">
        <v>1.9372894246193899</v>
      </c>
      <c r="P2601" s="115">
        <v>0.28477412038540001</v>
      </c>
      <c r="Q2601" s="115">
        <v>778.94502615424904</v>
      </c>
      <c r="R2601" s="115">
        <v>1200</v>
      </c>
      <c r="S2601" s="115" t="s">
        <v>351</v>
      </c>
      <c r="T2601" s="115">
        <v>1200</v>
      </c>
      <c r="U2601" s="115" t="s">
        <v>352</v>
      </c>
      <c r="V2601" s="115" t="s">
        <v>350</v>
      </c>
      <c r="Z2601" s="115">
        <v>0</v>
      </c>
      <c r="AA2601" s="115">
        <v>1</v>
      </c>
      <c r="AB2601" s="115">
        <v>1.9372894246193899</v>
      </c>
      <c r="AC2601" s="115">
        <v>0.28477412038540001</v>
      </c>
      <c r="AD2601" s="115">
        <v>778.94502615424904</v>
      </c>
      <c r="AF2601" s="115">
        <v>-1</v>
      </c>
      <c r="AG2601" s="115">
        <v>-1</v>
      </c>
      <c r="AH2601" s="115">
        <v>-1</v>
      </c>
      <c r="AI2601" s="115">
        <v>-1</v>
      </c>
      <c r="AJ2601" s="115">
        <v>0</v>
      </c>
      <c r="AM2601" s="115" t="s">
        <v>348</v>
      </c>
      <c r="AN2601" s="115">
        <v>-1</v>
      </c>
      <c r="AQ2601" s="115">
        <v>610</v>
      </c>
      <c r="AR2601" s="115" t="s">
        <v>251</v>
      </c>
      <c r="AS2601" s="115" t="s">
        <v>363</v>
      </c>
      <c r="AT2601" s="115" t="s">
        <v>296</v>
      </c>
      <c r="AV2601" s="115">
        <v>133.27503286509599</v>
      </c>
      <c r="AW2601" s="115">
        <v>0.63174779089999999</v>
      </c>
    </row>
    <row r="2602" spans="1:49" x14ac:dyDescent="0.25">
      <c r="A2602" s="117">
        <v>230000</v>
      </c>
      <c r="B2602" s="117">
        <v>920000</v>
      </c>
      <c r="C2602" s="117">
        <v>930000</v>
      </c>
      <c r="D2602" s="115" t="s">
        <v>342</v>
      </c>
      <c r="E2602" s="115" t="s">
        <v>13</v>
      </c>
      <c r="F2602" s="115" t="s">
        <v>343</v>
      </c>
      <c r="G2602" s="115" t="s">
        <v>344</v>
      </c>
      <c r="H2602" s="115">
        <v>0.56000000000000005</v>
      </c>
      <c r="I2602" s="115">
        <v>0.48</v>
      </c>
      <c r="J2602" s="115" t="s">
        <v>350</v>
      </c>
      <c r="K2602" s="115">
        <v>0.26138808312209</v>
      </c>
      <c r="L2602" s="115">
        <v>3791.0437920413501</v>
      </c>
      <c r="M2602" s="115">
        <v>9.4285845598767004</v>
      </c>
      <c r="N2602" s="115">
        <v>1.38596579344143</v>
      </c>
      <c r="O2602" s="115">
        <v>2.4645196446607498</v>
      </c>
      <c r="P2602" s="115">
        <v>0.36227494202045002</v>
      </c>
      <c r="Q2602" s="115">
        <v>990.93366983360795</v>
      </c>
      <c r="R2602" s="115">
        <v>1210</v>
      </c>
      <c r="S2602" s="115" t="s">
        <v>353</v>
      </c>
      <c r="T2602" s="115">
        <v>1210</v>
      </c>
      <c r="U2602" s="115" t="s">
        <v>352</v>
      </c>
      <c r="V2602" s="115" t="s">
        <v>350</v>
      </c>
      <c r="Z2602" s="115">
        <v>0</v>
      </c>
      <c r="AA2602" s="115">
        <v>1</v>
      </c>
      <c r="AB2602" s="115">
        <v>2.4645196446607498</v>
      </c>
      <c r="AC2602" s="115">
        <v>0.36227494202045002</v>
      </c>
      <c r="AD2602" s="115">
        <v>990.93366983360795</v>
      </c>
      <c r="AF2602" s="115">
        <v>-1</v>
      </c>
      <c r="AG2602" s="115">
        <v>-1</v>
      </c>
      <c r="AH2602" s="115">
        <v>-1</v>
      </c>
      <c r="AI2602" s="115">
        <v>-1</v>
      </c>
      <c r="AJ2602" s="115">
        <v>0</v>
      </c>
      <c r="AM2602" s="115" t="s">
        <v>348</v>
      </c>
      <c r="AN2602" s="115">
        <v>-1</v>
      </c>
      <c r="AQ2602" s="115">
        <v>610</v>
      </c>
      <c r="AR2602" s="115" t="s">
        <v>251</v>
      </c>
      <c r="AS2602" s="115" t="s">
        <v>363</v>
      </c>
      <c r="AT2602" s="115" t="s">
        <v>296</v>
      </c>
      <c r="AV2602" s="115">
        <v>130.177271079984</v>
      </c>
      <c r="AW2602" s="115">
        <v>0.80367694229999997</v>
      </c>
    </row>
    <row r="2603" spans="1:49" x14ac:dyDescent="0.25">
      <c r="A2603" s="117">
        <v>230000</v>
      </c>
      <c r="B2603" s="117">
        <v>920000</v>
      </c>
      <c r="C2603" s="117">
        <v>930000</v>
      </c>
      <c r="D2603" s="115" t="s">
        <v>342</v>
      </c>
      <c r="E2603" s="115" t="s">
        <v>13</v>
      </c>
      <c r="F2603" s="115" t="s">
        <v>343</v>
      </c>
      <c r="G2603" s="115" t="s">
        <v>344</v>
      </c>
      <c r="H2603" s="115">
        <v>0.56000000000000005</v>
      </c>
      <c r="I2603" s="115">
        <v>0.48</v>
      </c>
      <c r="J2603" s="115" t="s">
        <v>350</v>
      </c>
      <c r="K2603" s="115">
        <v>0.15090556630865001</v>
      </c>
      <c r="L2603" s="115">
        <v>3791.0437920413501</v>
      </c>
      <c r="M2603" s="115">
        <v>9.4285845598767004</v>
      </c>
      <c r="N2603" s="115">
        <v>1.38596579344143</v>
      </c>
      <c r="O2603" s="115">
        <v>1.4228258924971899</v>
      </c>
      <c r="P2603" s="115">
        <v>0.20914995294368999</v>
      </c>
      <c r="Q2603" s="115">
        <v>572.08961033889705</v>
      </c>
      <c r="R2603" s="115">
        <v>1210</v>
      </c>
      <c r="S2603" s="115" t="s">
        <v>353</v>
      </c>
      <c r="T2603" s="115">
        <v>1210</v>
      </c>
      <c r="U2603" s="115" t="s">
        <v>352</v>
      </c>
      <c r="V2603" s="115" t="s">
        <v>350</v>
      </c>
      <c r="Z2603" s="115">
        <v>0</v>
      </c>
      <c r="AA2603" s="115">
        <v>1</v>
      </c>
      <c r="AB2603" s="115">
        <v>1.4228258924971899</v>
      </c>
      <c r="AC2603" s="115">
        <v>0.20914995294368999</v>
      </c>
      <c r="AD2603" s="115">
        <v>572.08961033889705</v>
      </c>
      <c r="AF2603" s="115">
        <v>-1</v>
      </c>
      <c r="AG2603" s="115">
        <v>-1</v>
      </c>
      <c r="AH2603" s="115">
        <v>-1</v>
      </c>
      <c r="AI2603" s="115">
        <v>-1</v>
      </c>
      <c r="AJ2603" s="115">
        <v>0</v>
      </c>
      <c r="AM2603" s="115" t="s">
        <v>348</v>
      </c>
      <c r="AN2603" s="115">
        <v>-1</v>
      </c>
      <c r="AQ2603" s="115">
        <v>610</v>
      </c>
      <c r="AR2603" s="115" t="s">
        <v>251</v>
      </c>
      <c r="AS2603" s="115" t="s">
        <v>363</v>
      </c>
      <c r="AT2603" s="115" t="s">
        <v>296</v>
      </c>
      <c r="AV2603" s="115">
        <v>103.010957001515</v>
      </c>
      <c r="AW2603" s="115">
        <v>0.46398184129999998</v>
      </c>
    </row>
    <row r="2604" spans="1:49" x14ac:dyDescent="0.25">
      <c r="A2604" s="117">
        <v>230000</v>
      </c>
      <c r="B2604" s="117">
        <v>930000</v>
      </c>
      <c r="C2604" s="117">
        <v>930000</v>
      </c>
      <c r="D2604" s="115" t="s">
        <v>342</v>
      </c>
      <c r="E2604" s="115" t="s">
        <v>13</v>
      </c>
      <c r="F2604" s="115" t="s">
        <v>343</v>
      </c>
      <c r="G2604" s="115" t="s">
        <v>344</v>
      </c>
      <c r="H2604" s="115">
        <v>0.56000000000000005</v>
      </c>
      <c r="I2604" s="115">
        <v>0.48</v>
      </c>
      <c r="J2604" s="115" t="s">
        <v>350</v>
      </c>
      <c r="K2604" s="115">
        <v>4.703222268348E-2</v>
      </c>
      <c r="L2604" s="115">
        <v>3771.2339382851001</v>
      </c>
      <c r="M2604" s="115">
        <v>9.3822824748061002</v>
      </c>
      <c r="N2604" s="115">
        <v>1.3792605835749201</v>
      </c>
      <c r="O2604" s="115">
        <v>0.44126959863447002</v>
      </c>
      <c r="P2604" s="115">
        <v>6.4869690905249994E-2</v>
      </c>
      <c r="Q2604" s="115">
        <v>177.369514376956</v>
      </c>
      <c r="R2604" s="115">
        <v>1210</v>
      </c>
      <c r="S2604" s="115" t="s">
        <v>353</v>
      </c>
      <c r="T2604" s="115">
        <v>1210</v>
      </c>
      <c r="U2604" s="115" t="s">
        <v>352</v>
      </c>
      <c r="V2604" s="115" t="s">
        <v>350</v>
      </c>
      <c r="Z2604" s="115">
        <v>0</v>
      </c>
      <c r="AA2604" s="115">
        <v>1</v>
      </c>
      <c r="AB2604" s="115">
        <v>0.44126959863447002</v>
      </c>
      <c r="AC2604" s="115">
        <v>6.4869690905249994E-2</v>
      </c>
      <c r="AD2604" s="115">
        <v>177.369514376956</v>
      </c>
      <c r="AF2604" s="115">
        <v>-1</v>
      </c>
      <c r="AG2604" s="115">
        <v>-1</v>
      </c>
      <c r="AH2604" s="115">
        <v>-1</v>
      </c>
      <c r="AI2604" s="115">
        <v>-1</v>
      </c>
      <c r="AJ2604" s="115">
        <v>0</v>
      </c>
      <c r="AM2604" s="115" t="s">
        <v>348</v>
      </c>
      <c r="AN2604" s="115">
        <v>-1</v>
      </c>
      <c r="AQ2604" s="115">
        <v>610</v>
      </c>
      <c r="AR2604" s="115" t="s">
        <v>251</v>
      </c>
      <c r="AS2604" s="115" t="s">
        <v>363</v>
      </c>
      <c r="AT2604" s="115" t="s">
        <v>296</v>
      </c>
      <c r="AV2604" s="115">
        <v>56.042762402104401</v>
      </c>
      <c r="AW2604" s="115">
        <v>0.14385199870000001</v>
      </c>
    </row>
    <row r="2605" spans="1:49" x14ac:dyDescent="0.25">
      <c r="A2605" s="117">
        <v>230000</v>
      </c>
      <c r="B2605" s="117">
        <v>930000</v>
      </c>
      <c r="C2605" s="117">
        <v>930000</v>
      </c>
      <c r="D2605" s="115" t="s">
        <v>342</v>
      </c>
      <c r="E2605" s="115" t="s">
        <v>13</v>
      </c>
      <c r="F2605" s="115" t="s">
        <v>343</v>
      </c>
      <c r="G2605" s="115" t="s">
        <v>344</v>
      </c>
      <c r="H2605" s="115">
        <v>0.56000000000000005</v>
      </c>
      <c r="I2605" s="115">
        <v>0.48</v>
      </c>
      <c r="J2605" s="115" t="s">
        <v>350</v>
      </c>
      <c r="K2605" s="115">
        <v>8.7239274978190007E-2</v>
      </c>
      <c r="L2605" s="115">
        <v>3771.2339382851001</v>
      </c>
      <c r="M2605" s="115">
        <v>9.3822824748061002</v>
      </c>
      <c r="N2605" s="115">
        <v>1.3792605835749201</v>
      </c>
      <c r="O2605" s="115">
        <v>0.81850352074271004</v>
      </c>
      <c r="P2605" s="115">
        <v>0.12032569331708</v>
      </c>
      <c r="Q2605" s="115">
        <v>328.99971454915902</v>
      </c>
      <c r="R2605" s="115">
        <v>1210</v>
      </c>
      <c r="S2605" s="115" t="s">
        <v>353</v>
      </c>
      <c r="T2605" s="115">
        <v>1210</v>
      </c>
      <c r="U2605" s="115" t="s">
        <v>352</v>
      </c>
      <c r="V2605" s="115" t="s">
        <v>350</v>
      </c>
      <c r="Z2605" s="115">
        <v>0</v>
      </c>
      <c r="AA2605" s="115">
        <v>1</v>
      </c>
      <c r="AB2605" s="115">
        <v>0.81850352074271004</v>
      </c>
      <c r="AC2605" s="115">
        <v>0.12032569331708</v>
      </c>
      <c r="AD2605" s="115">
        <v>328.999714549158</v>
      </c>
      <c r="AF2605" s="115">
        <v>-1</v>
      </c>
      <c r="AG2605" s="115">
        <v>-1</v>
      </c>
      <c r="AH2605" s="115">
        <v>-1</v>
      </c>
      <c r="AI2605" s="115">
        <v>-1</v>
      </c>
      <c r="AJ2605" s="115">
        <v>0</v>
      </c>
      <c r="AM2605" s="115" t="s">
        <v>348</v>
      </c>
      <c r="AN2605" s="115">
        <v>-1</v>
      </c>
      <c r="AQ2605" s="115">
        <v>610</v>
      </c>
      <c r="AR2605" s="115" t="s">
        <v>251</v>
      </c>
      <c r="AS2605" s="115" t="s">
        <v>363</v>
      </c>
      <c r="AT2605" s="115" t="s">
        <v>296</v>
      </c>
      <c r="AV2605" s="115">
        <v>83.246831453134206</v>
      </c>
      <c r="AW2605" s="115">
        <v>0.26682864119999999</v>
      </c>
    </row>
    <row r="2606" spans="1:49" x14ac:dyDescent="0.25">
      <c r="A2606" s="117">
        <v>230000</v>
      </c>
      <c r="B2606" s="117">
        <v>930000</v>
      </c>
      <c r="C2606" s="117">
        <v>930000</v>
      </c>
      <c r="D2606" s="115" t="s">
        <v>342</v>
      </c>
      <c r="E2606" s="115" t="s">
        <v>13</v>
      </c>
      <c r="F2606" s="115" t="s">
        <v>343</v>
      </c>
      <c r="G2606" s="115" t="s">
        <v>344</v>
      </c>
      <c r="H2606" s="115">
        <v>0.56000000000000005</v>
      </c>
      <c r="I2606" s="115">
        <v>0.48</v>
      </c>
      <c r="J2606" s="115" t="s">
        <v>350</v>
      </c>
      <c r="K2606" s="115">
        <v>0.15924777975314</v>
      </c>
      <c r="L2606" s="115">
        <v>3771.2339382851001</v>
      </c>
      <c r="M2606" s="115">
        <v>9.3822824748061002</v>
      </c>
      <c r="N2606" s="115">
        <v>1.3792605835749201</v>
      </c>
      <c r="O2606" s="115">
        <v>1.49410765312969</v>
      </c>
      <c r="P2606" s="115">
        <v>0.21964418563533</v>
      </c>
      <c r="Q2606" s="115">
        <v>600.56063160160397</v>
      </c>
      <c r="R2606" s="115">
        <v>1210</v>
      </c>
      <c r="S2606" s="115" t="s">
        <v>353</v>
      </c>
      <c r="T2606" s="115">
        <v>1210</v>
      </c>
      <c r="U2606" s="115" t="s">
        <v>352</v>
      </c>
      <c r="V2606" s="115" t="s">
        <v>350</v>
      </c>
      <c r="Z2606" s="115">
        <v>0</v>
      </c>
      <c r="AA2606" s="115">
        <v>1</v>
      </c>
      <c r="AB2606" s="115">
        <v>1.49410765312969</v>
      </c>
      <c r="AC2606" s="115">
        <v>0.21964418563533</v>
      </c>
      <c r="AD2606" s="115">
        <v>831.51656622374605</v>
      </c>
      <c r="AF2606" s="115">
        <v>-1</v>
      </c>
      <c r="AG2606" s="115">
        <v>-1</v>
      </c>
      <c r="AH2606" s="115">
        <v>-1</v>
      </c>
      <c r="AI2606" s="115">
        <v>-1</v>
      </c>
      <c r="AJ2606" s="115">
        <v>0</v>
      </c>
      <c r="AM2606" s="115" t="s">
        <v>348</v>
      </c>
      <c r="AN2606" s="115">
        <v>-1</v>
      </c>
      <c r="AQ2606" s="115">
        <v>610</v>
      </c>
      <c r="AR2606" s="115" t="s">
        <v>251</v>
      </c>
      <c r="AS2606" s="115" t="s">
        <v>363</v>
      </c>
      <c r="AT2606" s="115" t="s">
        <v>296</v>
      </c>
      <c r="AV2606" s="115">
        <v>150.170627652121</v>
      </c>
      <c r="AW2606" s="115">
        <v>0.67438488740000002</v>
      </c>
    </row>
    <row r="2607" spans="1:49" x14ac:dyDescent="0.25">
      <c r="A2607" s="117">
        <v>230000</v>
      </c>
      <c r="B2607" s="117">
        <v>930000</v>
      </c>
      <c r="C2607" s="117">
        <v>930000</v>
      </c>
      <c r="D2607" s="115" t="s">
        <v>342</v>
      </c>
      <c r="E2607" s="115" t="s">
        <v>13</v>
      </c>
      <c r="F2607" s="115" t="s">
        <v>343</v>
      </c>
      <c r="G2607" s="115" t="s">
        <v>344</v>
      </c>
      <c r="H2607" s="115">
        <v>0.56000000000000005</v>
      </c>
      <c r="I2607" s="115">
        <v>0.48</v>
      </c>
      <c r="J2607" s="115" t="s">
        <v>350</v>
      </c>
      <c r="K2607" s="115">
        <v>2.3805435929730001E-2</v>
      </c>
      <c r="L2607" s="115">
        <v>3777.8478529303902</v>
      </c>
      <c r="M2607" s="115">
        <v>9.3977177877611897</v>
      </c>
      <c r="N2607" s="115">
        <v>1.3814949857785901</v>
      </c>
      <c r="O2607" s="115">
        <v>0.2237167686823</v>
      </c>
      <c r="P2607" s="115">
        <v>3.2887090371200002E-2</v>
      </c>
      <c r="Q2607" s="115">
        <v>89.933315015232793</v>
      </c>
      <c r="R2607" s="115">
        <v>1210</v>
      </c>
      <c r="S2607" s="115" t="s">
        <v>353</v>
      </c>
      <c r="T2607" s="115">
        <v>1210</v>
      </c>
      <c r="U2607" s="115" t="s">
        <v>352</v>
      </c>
      <c r="V2607" s="115" t="s">
        <v>350</v>
      </c>
      <c r="Z2607" s="115">
        <v>0</v>
      </c>
      <c r="AA2607" s="115">
        <v>1</v>
      </c>
      <c r="AB2607" s="115">
        <v>0.2237167686823</v>
      </c>
      <c r="AC2607" s="115">
        <v>3.2887090371200002E-2</v>
      </c>
      <c r="AD2607" s="115">
        <v>89.933315015232793</v>
      </c>
      <c r="AF2607" s="115">
        <v>-1</v>
      </c>
      <c r="AG2607" s="115">
        <v>-1</v>
      </c>
      <c r="AH2607" s="115">
        <v>-1</v>
      </c>
      <c r="AI2607" s="115">
        <v>-1</v>
      </c>
      <c r="AJ2607" s="115">
        <v>0</v>
      </c>
      <c r="AM2607" s="115" t="s">
        <v>348</v>
      </c>
      <c r="AN2607" s="115">
        <v>-1</v>
      </c>
      <c r="AQ2607" s="115">
        <v>610</v>
      </c>
      <c r="AR2607" s="115" t="s">
        <v>251</v>
      </c>
      <c r="AS2607" s="115" t="s">
        <v>363</v>
      </c>
      <c r="AT2607" s="115" t="s">
        <v>296</v>
      </c>
      <c r="AV2607" s="115">
        <v>40.101827465727197</v>
      </c>
      <c r="AW2607" s="115">
        <v>7.29386172E-2</v>
      </c>
    </row>
    <row r="2608" spans="1:49" x14ac:dyDescent="0.25">
      <c r="A2608" s="117">
        <v>230000</v>
      </c>
      <c r="B2608" s="117">
        <v>930000</v>
      </c>
      <c r="C2608" s="117">
        <v>930000</v>
      </c>
      <c r="D2608" s="115" t="s">
        <v>342</v>
      </c>
      <c r="E2608" s="115" t="s">
        <v>13</v>
      </c>
      <c r="F2608" s="115" t="s">
        <v>343</v>
      </c>
      <c r="G2608" s="115" t="s">
        <v>344</v>
      </c>
      <c r="H2608" s="115">
        <v>0.56000000000000005</v>
      </c>
      <c r="I2608" s="115">
        <v>0.48</v>
      </c>
      <c r="J2608" s="115" t="s">
        <v>350</v>
      </c>
      <c r="K2608" s="115">
        <v>6.2640084703509999E-2</v>
      </c>
      <c r="L2608" s="115">
        <v>3777.8478529303902</v>
      </c>
      <c r="M2608" s="115">
        <v>9.3977177877611897</v>
      </c>
      <c r="N2608" s="115">
        <v>1.3814949857785901</v>
      </c>
      <c r="O2608" s="115">
        <v>0.58867383824509001</v>
      </c>
      <c r="P2608" s="115">
        <v>8.6536962926650002E-2</v>
      </c>
      <c r="Q2608" s="115">
        <v>236.644709504552</v>
      </c>
      <c r="R2608" s="115">
        <v>1210</v>
      </c>
      <c r="S2608" s="115" t="s">
        <v>353</v>
      </c>
      <c r="T2608" s="115">
        <v>1210</v>
      </c>
      <c r="U2608" s="115" t="s">
        <v>352</v>
      </c>
      <c r="V2608" s="115" t="s">
        <v>350</v>
      </c>
      <c r="Z2608" s="115">
        <v>0</v>
      </c>
      <c r="AA2608" s="115">
        <v>1</v>
      </c>
      <c r="AB2608" s="115">
        <v>0.58867383824509001</v>
      </c>
      <c r="AC2608" s="115">
        <v>8.6536962926650002E-2</v>
      </c>
      <c r="AD2608" s="115">
        <v>236.64470950455399</v>
      </c>
      <c r="AF2608" s="115">
        <v>-1</v>
      </c>
      <c r="AG2608" s="115">
        <v>-1</v>
      </c>
      <c r="AH2608" s="115">
        <v>-1</v>
      </c>
      <c r="AI2608" s="115">
        <v>-1</v>
      </c>
      <c r="AJ2608" s="115">
        <v>0</v>
      </c>
      <c r="AM2608" s="115" t="s">
        <v>348</v>
      </c>
      <c r="AN2608" s="115">
        <v>-1</v>
      </c>
      <c r="AQ2608" s="115">
        <v>610</v>
      </c>
      <c r="AR2608" s="115" t="s">
        <v>251</v>
      </c>
      <c r="AS2608" s="115" t="s">
        <v>363</v>
      </c>
      <c r="AT2608" s="115" t="s">
        <v>296</v>
      </c>
      <c r="AV2608" s="115">
        <v>83.115532678020003</v>
      </c>
      <c r="AW2608" s="115">
        <v>0.19192596070000001</v>
      </c>
    </row>
    <row r="2609" spans="1:49" x14ac:dyDescent="0.25">
      <c r="A2609" s="117">
        <v>230000</v>
      </c>
      <c r="B2609" s="117">
        <v>930000</v>
      </c>
      <c r="C2609" s="117">
        <v>930000</v>
      </c>
      <c r="D2609" s="115" t="s">
        <v>342</v>
      </c>
      <c r="E2609" s="115" t="s">
        <v>13</v>
      </c>
      <c r="F2609" s="115" t="s">
        <v>343</v>
      </c>
      <c r="G2609" s="115" t="s">
        <v>344</v>
      </c>
      <c r="H2609" s="115">
        <v>0.56000000000000005</v>
      </c>
      <c r="I2609" s="115">
        <v>0.48</v>
      </c>
      <c r="J2609" s="115" t="s">
        <v>350</v>
      </c>
      <c r="K2609" s="115">
        <v>6.5960340321399996E-3</v>
      </c>
      <c r="L2609" s="115">
        <v>3777.8478529303902</v>
      </c>
      <c r="M2609" s="115">
        <v>9.3977177877611897</v>
      </c>
      <c r="N2609" s="115">
        <v>1.3814949857785901</v>
      </c>
      <c r="O2609" s="115">
        <v>6.1987666352540001E-2</v>
      </c>
      <c r="P2609" s="115">
        <v>9.1123879414299995E-3</v>
      </c>
      <c r="Q2609" s="115">
        <v>24.9188130061872</v>
      </c>
      <c r="R2609" s="115">
        <v>1210</v>
      </c>
      <c r="S2609" s="115" t="s">
        <v>353</v>
      </c>
      <c r="T2609" s="115">
        <v>1210</v>
      </c>
      <c r="U2609" s="115" t="s">
        <v>352</v>
      </c>
      <c r="V2609" s="115" t="s">
        <v>350</v>
      </c>
      <c r="Z2609" s="115">
        <v>0</v>
      </c>
      <c r="AA2609" s="115">
        <v>1</v>
      </c>
      <c r="AB2609" s="115">
        <v>6.1987666352540001E-2</v>
      </c>
      <c r="AC2609" s="115">
        <v>9.1123879414299995E-3</v>
      </c>
      <c r="AD2609" s="115">
        <v>24.918813006185399</v>
      </c>
      <c r="AF2609" s="115">
        <v>-1</v>
      </c>
      <c r="AG2609" s="115">
        <v>-1</v>
      </c>
      <c r="AH2609" s="115">
        <v>-1</v>
      </c>
      <c r="AI2609" s="115">
        <v>-1</v>
      </c>
      <c r="AJ2609" s="115">
        <v>0</v>
      </c>
      <c r="AM2609" s="115" t="s">
        <v>348</v>
      </c>
      <c r="AN2609" s="115">
        <v>-1</v>
      </c>
      <c r="AQ2609" s="115">
        <v>610</v>
      </c>
      <c r="AR2609" s="115" t="s">
        <v>251</v>
      </c>
      <c r="AS2609" s="115" t="s">
        <v>363</v>
      </c>
      <c r="AT2609" s="115" t="s">
        <v>296</v>
      </c>
      <c r="AV2609" s="115">
        <v>21.616458288703399</v>
      </c>
      <c r="AW2609" s="115">
        <v>2.0209905100000002E-2</v>
      </c>
    </row>
    <row r="2610" spans="1:49" x14ac:dyDescent="0.25">
      <c r="A2610" s="117">
        <v>230000</v>
      </c>
      <c r="B2610" s="117">
        <v>930000</v>
      </c>
      <c r="C2610" s="117">
        <v>930000</v>
      </c>
      <c r="D2610" s="115" t="s">
        <v>342</v>
      </c>
      <c r="E2610" s="115" t="s">
        <v>13</v>
      </c>
      <c r="F2610" s="115" t="s">
        <v>343</v>
      </c>
      <c r="G2610" s="115" t="s">
        <v>344</v>
      </c>
      <c r="H2610" s="115">
        <v>0.56000000000000005</v>
      </c>
      <c r="I2610" s="115">
        <v>0.48</v>
      </c>
      <c r="J2610" s="115" t="s">
        <v>350</v>
      </c>
      <c r="K2610" s="115">
        <v>0.13231341158279</v>
      </c>
      <c r="L2610" s="115">
        <v>3777.8478529303902</v>
      </c>
      <c r="M2610" s="115">
        <v>9.3977177877611897</v>
      </c>
      <c r="N2610" s="115">
        <v>1.3814949857785901</v>
      </c>
      <c r="O2610" s="115">
        <v>1.24344410159101</v>
      </c>
      <c r="P2610" s="115">
        <v>0.18279031465289</v>
      </c>
      <c r="Q2610" s="115">
        <v>499.85993786196502</v>
      </c>
      <c r="R2610" s="115">
        <v>1210</v>
      </c>
      <c r="S2610" s="115" t="s">
        <v>353</v>
      </c>
      <c r="T2610" s="115">
        <v>1210</v>
      </c>
      <c r="U2610" s="115" t="s">
        <v>352</v>
      </c>
      <c r="V2610" s="115" t="s">
        <v>350</v>
      </c>
      <c r="Z2610" s="115">
        <v>0</v>
      </c>
      <c r="AA2610" s="115">
        <v>1</v>
      </c>
      <c r="AB2610" s="115">
        <v>1.24344410159101</v>
      </c>
      <c r="AC2610" s="115">
        <v>0.18279031465289</v>
      </c>
      <c r="AD2610" s="115">
        <v>499.85993786196502</v>
      </c>
      <c r="AF2610" s="115">
        <v>-1</v>
      </c>
      <c r="AG2610" s="115">
        <v>-1</v>
      </c>
      <c r="AH2610" s="115">
        <v>-1</v>
      </c>
      <c r="AI2610" s="115">
        <v>-1</v>
      </c>
      <c r="AJ2610" s="115">
        <v>0</v>
      </c>
      <c r="AM2610" s="115" t="s">
        <v>348</v>
      </c>
      <c r="AN2610" s="115">
        <v>-1</v>
      </c>
      <c r="AQ2610" s="115">
        <v>610</v>
      </c>
      <c r="AR2610" s="115" t="s">
        <v>251</v>
      </c>
      <c r="AS2610" s="115" t="s">
        <v>363</v>
      </c>
      <c r="AT2610" s="115" t="s">
        <v>296</v>
      </c>
      <c r="AV2610" s="115">
        <v>109.527640930643</v>
      </c>
      <c r="AW2610" s="115">
        <v>0.40540140949999998</v>
      </c>
    </row>
    <row r="2611" spans="1:49" x14ac:dyDescent="0.25">
      <c r="A2611" s="117">
        <v>230000</v>
      </c>
      <c r="B2611" s="117">
        <v>930000</v>
      </c>
      <c r="C2611" s="117">
        <v>930000</v>
      </c>
      <c r="D2611" s="115" t="s">
        <v>342</v>
      </c>
      <c r="E2611" s="115" t="s">
        <v>13</v>
      </c>
      <c r="F2611" s="115" t="s">
        <v>343</v>
      </c>
      <c r="G2611" s="115" t="s">
        <v>344</v>
      </c>
      <c r="H2611" s="115">
        <v>0.56000000000000005</v>
      </c>
      <c r="I2611" s="115">
        <v>0.48</v>
      </c>
      <c r="J2611" s="115" t="s">
        <v>350</v>
      </c>
      <c r="K2611" s="115">
        <v>3.391345394584E-2</v>
      </c>
      <c r="L2611" s="115">
        <v>3777.8478529303902</v>
      </c>
      <c r="M2611" s="115">
        <v>9.3977177877611897</v>
      </c>
      <c r="N2611" s="115">
        <v>1.3814949857785901</v>
      </c>
      <c r="O2611" s="115">
        <v>0.3187090693913</v>
      </c>
      <c r="P2611" s="115">
        <v>4.6851266576619997E-2</v>
      </c>
      <c r="Q2611" s="115">
        <v>128.119869174771</v>
      </c>
      <c r="R2611" s="115">
        <v>1210</v>
      </c>
      <c r="S2611" s="115" t="s">
        <v>353</v>
      </c>
      <c r="T2611" s="115">
        <v>1210</v>
      </c>
      <c r="U2611" s="115" t="s">
        <v>352</v>
      </c>
      <c r="V2611" s="115" t="s">
        <v>350</v>
      </c>
      <c r="Z2611" s="115">
        <v>0</v>
      </c>
      <c r="AA2611" s="115">
        <v>1</v>
      </c>
      <c r="AB2611" s="115">
        <v>0.3187090693913</v>
      </c>
      <c r="AC2611" s="115">
        <v>4.6851266576619997E-2</v>
      </c>
      <c r="AD2611" s="115">
        <v>128.11986917477</v>
      </c>
      <c r="AF2611" s="115">
        <v>-1</v>
      </c>
      <c r="AG2611" s="115">
        <v>-1</v>
      </c>
      <c r="AH2611" s="115">
        <v>-1</v>
      </c>
      <c r="AI2611" s="115">
        <v>-1</v>
      </c>
      <c r="AJ2611" s="115">
        <v>0</v>
      </c>
      <c r="AM2611" s="115" t="s">
        <v>348</v>
      </c>
      <c r="AN2611" s="115">
        <v>-1</v>
      </c>
      <c r="AQ2611" s="115">
        <v>610</v>
      </c>
      <c r="AR2611" s="115" t="s">
        <v>251</v>
      </c>
      <c r="AS2611" s="115" t="s">
        <v>363</v>
      </c>
      <c r="AT2611" s="115" t="s">
        <v>296</v>
      </c>
      <c r="AV2611" s="115">
        <v>92.422458509469706</v>
      </c>
      <c r="AW2611" s="115">
        <v>0.1039090585</v>
      </c>
    </row>
    <row r="2612" spans="1:49" x14ac:dyDescent="0.25">
      <c r="A2612" s="117">
        <v>230000</v>
      </c>
      <c r="B2612" s="117">
        <v>930000</v>
      </c>
      <c r="C2612" s="117">
        <v>930000</v>
      </c>
      <c r="D2612" s="115" t="s">
        <v>342</v>
      </c>
      <c r="E2612" s="115" t="s">
        <v>13</v>
      </c>
      <c r="F2612" s="115" t="s">
        <v>343</v>
      </c>
      <c r="G2612" s="115" t="s">
        <v>344</v>
      </c>
      <c r="H2612" s="115">
        <v>0.56000000000000005</v>
      </c>
      <c r="I2612" s="115">
        <v>0.48</v>
      </c>
      <c r="J2612" s="115" t="s">
        <v>350</v>
      </c>
      <c r="K2612" s="115">
        <v>0.35849503340483002</v>
      </c>
      <c r="L2612" s="115">
        <v>3777.8478529303902</v>
      </c>
      <c r="M2612" s="115">
        <v>9.3977177877611897</v>
      </c>
      <c r="N2612" s="115">
        <v>1.3814949857785901</v>
      </c>
      <c r="O2612" s="115">
        <v>3.3690351522526401</v>
      </c>
      <c r="P2612" s="115">
        <v>0.49525909107529997</v>
      </c>
      <c r="Q2612" s="115">
        <v>1354.3396922346501</v>
      </c>
      <c r="R2612" s="115">
        <v>1210</v>
      </c>
      <c r="S2612" s="115" t="s">
        <v>353</v>
      </c>
      <c r="T2612" s="115">
        <v>1210</v>
      </c>
      <c r="U2612" s="115" t="s">
        <v>352</v>
      </c>
      <c r="V2612" s="115" t="s">
        <v>350</v>
      </c>
      <c r="Z2612" s="115">
        <v>0</v>
      </c>
      <c r="AA2612" s="115">
        <v>1</v>
      </c>
      <c r="AB2612" s="115">
        <v>3.3690351522526401</v>
      </c>
      <c r="AC2612" s="115">
        <v>0.49525909107529997</v>
      </c>
      <c r="AD2612" s="115">
        <v>1354.3396922346501</v>
      </c>
      <c r="AF2612" s="115">
        <v>-1</v>
      </c>
      <c r="AG2612" s="115">
        <v>-1</v>
      </c>
      <c r="AH2612" s="115">
        <v>-1</v>
      </c>
      <c r="AI2612" s="115">
        <v>-1</v>
      </c>
      <c r="AJ2612" s="115">
        <v>0</v>
      </c>
      <c r="AM2612" s="115" t="s">
        <v>348</v>
      </c>
      <c r="AN2612" s="115">
        <v>-1</v>
      </c>
      <c r="AQ2612" s="115">
        <v>610</v>
      </c>
      <c r="AR2612" s="115" t="s">
        <v>251</v>
      </c>
      <c r="AS2612" s="115" t="s">
        <v>363</v>
      </c>
      <c r="AT2612" s="115" t="s">
        <v>296</v>
      </c>
      <c r="AV2612" s="115">
        <v>153.316386429706</v>
      </c>
      <c r="AW2612" s="115">
        <v>1.0984101315999999</v>
      </c>
    </row>
    <row r="2613" spans="1:49" x14ac:dyDescent="0.25">
      <c r="A2613" s="117">
        <v>230000</v>
      </c>
      <c r="B2613" s="117">
        <v>930000</v>
      </c>
      <c r="C2613" s="117">
        <v>930000</v>
      </c>
      <c r="D2613" s="115" t="s">
        <v>342</v>
      </c>
      <c r="E2613" s="115" t="s">
        <v>13</v>
      </c>
      <c r="F2613" s="115" t="s">
        <v>343</v>
      </c>
      <c r="G2613" s="115" t="s">
        <v>344</v>
      </c>
      <c r="H2613" s="115">
        <v>0.56000000000000005</v>
      </c>
      <c r="I2613" s="115">
        <v>0.48</v>
      </c>
      <c r="J2613" s="115" t="s">
        <v>350</v>
      </c>
      <c r="K2613" s="115">
        <v>3.0735403622760001E-2</v>
      </c>
      <c r="L2613" s="115">
        <v>3781.12670986066</v>
      </c>
      <c r="M2613" s="115">
        <v>9.4054218745899405</v>
      </c>
      <c r="N2613" s="115">
        <v>1.38261211008936</v>
      </c>
      <c r="O2613" s="115">
        <v>0.28907943755791998</v>
      </c>
      <c r="P2613" s="115">
        <v>4.2495141257319999E-2</v>
      </c>
      <c r="Q2613" s="115">
        <v>116.214455576392</v>
      </c>
      <c r="R2613" s="115">
        <v>1210</v>
      </c>
      <c r="S2613" s="115" t="s">
        <v>353</v>
      </c>
      <c r="T2613" s="115">
        <v>1210</v>
      </c>
      <c r="U2613" s="115" t="s">
        <v>352</v>
      </c>
      <c r="V2613" s="115" t="s">
        <v>350</v>
      </c>
      <c r="Z2613" s="115">
        <v>0</v>
      </c>
      <c r="AA2613" s="115">
        <v>1</v>
      </c>
      <c r="AB2613" s="115">
        <v>0.28907943755791998</v>
      </c>
      <c r="AC2613" s="115">
        <v>4.2495141257319999E-2</v>
      </c>
      <c r="AD2613" s="115">
        <v>770.04615751667598</v>
      </c>
      <c r="AF2613" s="115">
        <v>-1</v>
      </c>
      <c r="AG2613" s="115">
        <v>-1</v>
      </c>
      <c r="AH2613" s="115">
        <v>-1</v>
      </c>
      <c r="AI2613" s="115">
        <v>-1</v>
      </c>
      <c r="AJ2613" s="115">
        <v>0</v>
      </c>
      <c r="AM2613" s="115" t="s">
        <v>348</v>
      </c>
      <c r="AN2613" s="115">
        <v>-1</v>
      </c>
      <c r="AQ2613" s="115">
        <v>610</v>
      </c>
      <c r="AR2613" s="115" t="s">
        <v>251</v>
      </c>
      <c r="AS2613" s="115" t="s">
        <v>363</v>
      </c>
      <c r="AT2613" s="115" t="s">
        <v>296</v>
      </c>
      <c r="AV2613" s="115">
        <v>61.309400562869499</v>
      </c>
      <c r="AW2613" s="115">
        <v>0.62453054139999997</v>
      </c>
    </row>
    <row r="2614" spans="1:49" x14ac:dyDescent="0.25">
      <c r="A2614" s="117">
        <v>230000</v>
      </c>
      <c r="B2614" s="117">
        <v>930000</v>
      </c>
      <c r="C2614" s="117">
        <v>930000</v>
      </c>
      <c r="D2614" s="115" t="s">
        <v>342</v>
      </c>
      <c r="E2614" s="115" t="s">
        <v>13</v>
      </c>
      <c r="F2614" s="115" t="s">
        <v>343</v>
      </c>
      <c r="G2614" s="115" t="s">
        <v>344</v>
      </c>
      <c r="H2614" s="115">
        <v>0.56000000000000005</v>
      </c>
      <c r="I2614" s="115">
        <v>0.48</v>
      </c>
      <c r="J2614" s="115" t="s">
        <v>350</v>
      </c>
      <c r="K2614" s="115">
        <v>1.5900698422010001E-2</v>
      </c>
      <c r="L2614" s="115">
        <v>3781.12670986066</v>
      </c>
      <c r="M2614" s="115">
        <v>9.4054218745899405</v>
      </c>
      <c r="N2614" s="115">
        <v>1.38261211008936</v>
      </c>
      <c r="O2614" s="115">
        <v>0.14955277675966999</v>
      </c>
      <c r="P2614" s="115">
        <v>2.1984498197149999E-2</v>
      </c>
      <c r="Q2614" s="115">
        <v>60.1225555089202</v>
      </c>
      <c r="R2614" s="115">
        <v>1210</v>
      </c>
      <c r="S2614" s="115" t="s">
        <v>353</v>
      </c>
      <c r="T2614" s="115">
        <v>1210</v>
      </c>
      <c r="U2614" s="115" t="s">
        <v>352</v>
      </c>
      <c r="V2614" s="115" t="s">
        <v>350</v>
      </c>
      <c r="Z2614" s="115">
        <v>0</v>
      </c>
      <c r="AA2614" s="115">
        <v>1</v>
      </c>
      <c r="AB2614" s="115">
        <v>0.14955277675966999</v>
      </c>
      <c r="AC2614" s="115">
        <v>2.1984498197149999E-2</v>
      </c>
      <c r="AD2614" s="115">
        <v>60.1225555089217</v>
      </c>
      <c r="AF2614" s="115">
        <v>-1</v>
      </c>
      <c r="AG2614" s="115">
        <v>-1</v>
      </c>
      <c r="AH2614" s="115">
        <v>-1</v>
      </c>
      <c r="AI2614" s="115">
        <v>-1</v>
      </c>
      <c r="AJ2614" s="115">
        <v>0</v>
      </c>
      <c r="AM2614" s="115" t="s">
        <v>348</v>
      </c>
      <c r="AN2614" s="115">
        <v>-1</v>
      </c>
      <c r="AQ2614" s="115">
        <v>610</v>
      </c>
      <c r="AR2614" s="115" t="s">
        <v>251</v>
      </c>
      <c r="AS2614" s="115" t="s">
        <v>363</v>
      </c>
      <c r="AT2614" s="115" t="s">
        <v>296</v>
      </c>
      <c r="AV2614" s="115">
        <v>32.909604276957602</v>
      </c>
      <c r="AW2614" s="115">
        <v>4.8761196700000002E-2</v>
      </c>
    </row>
    <row r="2615" spans="1:49" x14ac:dyDescent="0.25">
      <c r="A2615" s="117">
        <v>230000</v>
      </c>
      <c r="B2615" s="117">
        <v>930000</v>
      </c>
      <c r="C2615" s="117">
        <v>930000</v>
      </c>
      <c r="D2615" s="115" t="s">
        <v>342</v>
      </c>
      <c r="E2615" s="115" t="s">
        <v>13</v>
      </c>
      <c r="F2615" s="115" t="s">
        <v>343</v>
      </c>
      <c r="G2615" s="115" t="s">
        <v>344</v>
      </c>
      <c r="H2615" s="115">
        <v>0.56000000000000005</v>
      </c>
      <c r="I2615" s="115">
        <v>0.48</v>
      </c>
      <c r="J2615" s="115" t="s">
        <v>350</v>
      </c>
      <c r="K2615" s="115">
        <v>9.7134911348759997E-2</v>
      </c>
      <c r="L2615" s="115">
        <v>3781.12670986066</v>
      </c>
      <c r="M2615" s="115">
        <v>9.4054218745899405</v>
      </c>
      <c r="N2615" s="115">
        <v>1.38261211008936</v>
      </c>
      <c r="O2615" s="115">
        <v>0.91359481998604997</v>
      </c>
      <c r="P2615" s="115">
        <v>0.13429990474326001</v>
      </c>
      <c r="Q2615" s="115">
        <v>367.27940776077401</v>
      </c>
      <c r="R2615" s="115">
        <v>1210</v>
      </c>
      <c r="S2615" s="115" t="s">
        <v>353</v>
      </c>
      <c r="T2615" s="115">
        <v>1210</v>
      </c>
      <c r="U2615" s="115" t="s">
        <v>352</v>
      </c>
      <c r="V2615" s="115" t="s">
        <v>350</v>
      </c>
      <c r="Z2615" s="115">
        <v>0</v>
      </c>
      <c r="AA2615" s="115">
        <v>1</v>
      </c>
      <c r="AB2615" s="115">
        <v>0.91359481998604997</v>
      </c>
      <c r="AC2615" s="115">
        <v>0.13429990474326001</v>
      </c>
      <c r="AD2615" s="115">
        <v>367.279407760776</v>
      </c>
      <c r="AF2615" s="115">
        <v>-1</v>
      </c>
      <c r="AG2615" s="115">
        <v>-1</v>
      </c>
      <c r="AH2615" s="115">
        <v>-1</v>
      </c>
      <c r="AI2615" s="115">
        <v>-1</v>
      </c>
      <c r="AJ2615" s="115">
        <v>0</v>
      </c>
      <c r="AM2615" s="115" t="s">
        <v>348</v>
      </c>
      <c r="AN2615" s="115">
        <v>-1</v>
      </c>
      <c r="AQ2615" s="115">
        <v>610</v>
      </c>
      <c r="AR2615" s="115" t="s">
        <v>251</v>
      </c>
      <c r="AS2615" s="115" t="s">
        <v>363</v>
      </c>
      <c r="AT2615" s="115" t="s">
        <v>296</v>
      </c>
      <c r="AV2615" s="115">
        <v>95.485361563867698</v>
      </c>
      <c r="AW2615" s="115">
        <v>0.29787462110000001</v>
      </c>
    </row>
    <row r="2616" spans="1:49" x14ac:dyDescent="0.25">
      <c r="A2616" s="117">
        <v>230000</v>
      </c>
      <c r="B2616" s="117">
        <v>930000</v>
      </c>
      <c r="C2616" s="117">
        <v>930000</v>
      </c>
      <c r="D2616" s="115" t="s">
        <v>342</v>
      </c>
      <c r="E2616" s="115" t="s">
        <v>13</v>
      </c>
      <c r="F2616" s="115" t="s">
        <v>343</v>
      </c>
      <c r="G2616" s="115" t="s">
        <v>344</v>
      </c>
      <c r="H2616" s="115">
        <v>0.56000000000000005</v>
      </c>
      <c r="I2616" s="115">
        <v>0.48</v>
      </c>
      <c r="J2616" s="115" t="s">
        <v>350</v>
      </c>
      <c r="K2616" s="115">
        <v>1.7645467063589999E-2</v>
      </c>
      <c r="L2616" s="115">
        <v>3781.12670986066</v>
      </c>
      <c r="M2616" s="115">
        <v>9.4054218745899405</v>
      </c>
      <c r="N2616" s="115">
        <v>1.38261211008936</v>
      </c>
      <c r="O2616" s="115">
        <v>0.16596306190731</v>
      </c>
      <c r="P2616" s="115">
        <v>2.4396836450309999E-2</v>
      </c>
      <c r="Q2616" s="115">
        <v>66.719746822133203</v>
      </c>
      <c r="R2616" s="115">
        <v>1210</v>
      </c>
      <c r="S2616" s="115" t="s">
        <v>353</v>
      </c>
      <c r="T2616" s="115">
        <v>1210</v>
      </c>
      <c r="U2616" s="115" t="s">
        <v>352</v>
      </c>
      <c r="V2616" s="115" t="s">
        <v>350</v>
      </c>
      <c r="Z2616" s="115">
        <v>0</v>
      </c>
      <c r="AA2616" s="115">
        <v>1</v>
      </c>
      <c r="AB2616" s="115">
        <v>0.16596306190731</v>
      </c>
      <c r="AC2616" s="115">
        <v>2.4396836450309999E-2</v>
      </c>
      <c r="AD2616" s="115">
        <v>66.719746822132805</v>
      </c>
      <c r="AF2616" s="115">
        <v>-1</v>
      </c>
      <c r="AG2616" s="115">
        <v>-1</v>
      </c>
      <c r="AH2616" s="115">
        <v>-1</v>
      </c>
      <c r="AI2616" s="115">
        <v>-1</v>
      </c>
      <c r="AJ2616" s="115">
        <v>0</v>
      </c>
      <c r="AM2616" s="115" t="s">
        <v>348</v>
      </c>
      <c r="AN2616" s="115">
        <v>-1</v>
      </c>
      <c r="AQ2616" s="115">
        <v>610</v>
      </c>
      <c r="AR2616" s="115" t="s">
        <v>251</v>
      </c>
      <c r="AS2616" s="115" t="s">
        <v>363</v>
      </c>
      <c r="AT2616" s="115" t="s">
        <v>296</v>
      </c>
      <c r="AV2616" s="115">
        <v>35.058461561157799</v>
      </c>
      <c r="AW2616" s="115">
        <v>5.4111716800000001E-2</v>
      </c>
    </row>
    <row r="2617" spans="1:49" x14ac:dyDescent="0.25">
      <c r="A2617" s="117">
        <v>230000</v>
      </c>
      <c r="B2617" s="117">
        <v>930000</v>
      </c>
      <c r="C2617" s="117">
        <v>930000</v>
      </c>
      <c r="D2617" s="115" t="s">
        <v>342</v>
      </c>
      <c r="E2617" s="115" t="s">
        <v>13</v>
      </c>
      <c r="F2617" s="115" t="s">
        <v>343</v>
      </c>
      <c r="G2617" s="115" t="s">
        <v>344</v>
      </c>
      <c r="H2617" s="115">
        <v>0.56000000000000005</v>
      </c>
      <c r="I2617" s="115">
        <v>0.48</v>
      </c>
      <c r="J2617" s="115" t="s">
        <v>350</v>
      </c>
      <c r="K2617" s="115">
        <v>2.886716247644E-2</v>
      </c>
      <c r="L2617" s="115">
        <v>3781.12670986066</v>
      </c>
      <c r="M2617" s="115">
        <v>9.4054218745899405</v>
      </c>
      <c r="N2617" s="115">
        <v>1.38261211008936</v>
      </c>
      <c r="O2617" s="115">
        <v>0.27150784141327</v>
      </c>
      <c r="P2617" s="115">
        <v>3.9912088423840003E-2</v>
      </c>
      <c r="Q2617" s="115">
        <v>109.150399077562</v>
      </c>
      <c r="R2617" s="115">
        <v>1210</v>
      </c>
      <c r="S2617" s="115" t="s">
        <v>353</v>
      </c>
      <c r="T2617" s="115">
        <v>1210</v>
      </c>
      <c r="U2617" s="115" t="s">
        <v>352</v>
      </c>
      <c r="V2617" s="115" t="s">
        <v>350</v>
      </c>
      <c r="Z2617" s="115">
        <v>0</v>
      </c>
      <c r="AA2617" s="115">
        <v>1</v>
      </c>
      <c r="AB2617" s="115">
        <v>0.27150784141327</v>
      </c>
      <c r="AC2617" s="115">
        <v>3.9912088423840003E-2</v>
      </c>
      <c r="AD2617" s="115">
        <v>965.77386176786194</v>
      </c>
      <c r="AF2617" s="115">
        <v>-1</v>
      </c>
      <c r="AG2617" s="115">
        <v>-1</v>
      </c>
      <c r="AH2617" s="115">
        <v>-1</v>
      </c>
      <c r="AI2617" s="115">
        <v>-1</v>
      </c>
      <c r="AJ2617" s="115">
        <v>0</v>
      </c>
      <c r="AM2617" s="115" t="s">
        <v>348</v>
      </c>
      <c r="AN2617" s="115">
        <v>-1</v>
      </c>
      <c r="AQ2617" s="115">
        <v>610</v>
      </c>
      <c r="AR2617" s="115" t="s">
        <v>251</v>
      </c>
      <c r="AS2617" s="115" t="s">
        <v>363</v>
      </c>
      <c r="AT2617" s="115" t="s">
        <v>296</v>
      </c>
      <c r="AV2617" s="115">
        <v>58.192085760330002</v>
      </c>
      <c r="AW2617" s="115">
        <v>0.78327158289999999</v>
      </c>
    </row>
    <row r="2618" spans="1:49" x14ac:dyDescent="0.25">
      <c r="A2618" s="117">
        <v>230000</v>
      </c>
      <c r="B2618" s="117">
        <v>930000</v>
      </c>
      <c r="C2618" s="117">
        <v>930000</v>
      </c>
      <c r="D2618" s="115" t="s">
        <v>342</v>
      </c>
      <c r="E2618" s="115" t="s">
        <v>13</v>
      </c>
      <c r="F2618" s="115" t="s">
        <v>343</v>
      </c>
      <c r="G2618" s="115" t="s">
        <v>344</v>
      </c>
      <c r="H2618" s="115">
        <v>0.56000000000000005</v>
      </c>
      <c r="I2618" s="115">
        <v>0.48</v>
      </c>
      <c r="J2618" s="115" t="s">
        <v>350</v>
      </c>
      <c r="K2618" s="115">
        <v>2.4444547994130001E-2</v>
      </c>
      <c r="L2618" s="115">
        <v>3766.8241117602602</v>
      </c>
      <c r="M2618" s="115">
        <v>9.3719911912878899</v>
      </c>
      <c r="N2618" s="115">
        <v>1.3777708340886301</v>
      </c>
      <c r="O2618" s="115">
        <v>0.22909408847606999</v>
      </c>
      <c r="P2618" s="115">
        <v>3.3678985278799999E-2</v>
      </c>
      <c r="Q2618" s="115">
        <v>92.078312785400001</v>
      </c>
      <c r="R2618" s="115">
        <v>1200</v>
      </c>
      <c r="S2618" s="115" t="s">
        <v>351</v>
      </c>
      <c r="T2618" s="115">
        <v>1200</v>
      </c>
      <c r="U2618" s="115" t="s">
        <v>352</v>
      </c>
      <c r="V2618" s="115" t="s">
        <v>350</v>
      </c>
      <c r="Z2618" s="115">
        <v>0</v>
      </c>
      <c r="AA2618" s="115">
        <v>1</v>
      </c>
      <c r="AB2618" s="115">
        <v>0.22909408847606999</v>
      </c>
      <c r="AC2618" s="115">
        <v>3.3678985278799999E-2</v>
      </c>
      <c r="AD2618" s="115">
        <v>92.078312785401096</v>
      </c>
      <c r="AF2618" s="115">
        <v>-1</v>
      </c>
      <c r="AG2618" s="115">
        <v>-1</v>
      </c>
      <c r="AH2618" s="115">
        <v>-1</v>
      </c>
      <c r="AI2618" s="115">
        <v>-1</v>
      </c>
      <c r="AJ2618" s="115">
        <v>0</v>
      </c>
      <c r="AM2618" s="115" t="s">
        <v>348</v>
      </c>
      <c r="AN2618" s="115">
        <v>-1</v>
      </c>
      <c r="AQ2618" s="115">
        <v>610</v>
      </c>
      <c r="AR2618" s="115" t="s">
        <v>251</v>
      </c>
      <c r="AS2618" s="115" t="s">
        <v>363</v>
      </c>
      <c r="AT2618" s="115" t="s">
        <v>296</v>
      </c>
      <c r="AV2618" s="115">
        <v>67.316423228259197</v>
      </c>
      <c r="AW2618" s="115">
        <v>7.46782748E-2</v>
      </c>
    </row>
    <row r="2619" spans="1:49" x14ac:dyDescent="0.25">
      <c r="A2619" s="117">
        <v>230000</v>
      </c>
      <c r="B2619" s="117">
        <v>930000</v>
      </c>
      <c r="C2619" s="117">
        <v>930000</v>
      </c>
      <c r="D2619" s="115" t="s">
        <v>342</v>
      </c>
      <c r="E2619" s="115" t="s">
        <v>13</v>
      </c>
      <c r="F2619" s="115" t="s">
        <v>343</v>
      </c>
      <c r="G2619" s="115" t="s">
        <v>344</v>
      </c>
      <c r="H2619" s="115">
        <v>0.56000000000000005</v>
      </c>
      <c r="I2619" s="115">
        <v>0.48</v>
      </c>
      <c r="J2619" s="115" t="s">
        <v>350</v>
      </c>
      <c r="K2619" s="115">
        <v>2.568013805634E-2</v>
      </c>
      <c r="L2619" s="115">
        <v>3766.8241117602602</v>
      </c>
      <c r="M2619" s="115">
        <v>9.3719911912878899</v>
      </c>
      <c r="N2619" s="115">
        <v>1.3777708340886301</v>
      </c>
      <c r="O2619" s="115">
        <v>0.24067402765509999</v>
      </c>
      <c r="P2619" s="115">
        <v>3.5381345229390002E-2</v>
      </c>
      <c r="Q2619" s="115">
        <v>96.732563223965201</v>
      </c>
      <c r="R2619" s="115">
        <v>1210</v>
      </c>
      <c r="S2619" s="115" t="s">
        <v>353</v>
      </c>
      <c r="T2619" s="115">
        <v>1210</v>
      </c>
      <c r="U2619" s="115" t="s">
        <v>352</v>
      </c>
      <c r="V2619" s="115" t="s">
        <v>350</v>
      </c>
      <c r="Z2619" s="115">
        <v>0</v>
      </c>
      <c r="AA2619" s="115">
        <v>1</v>
      </c>
      <c r="AB2619" s="115">
        <v>0.24067402765509999</v>
      </c>
      <c r="AC2619" s="115">
        <v>3.5381345229390002E-2</v>
      </c>
      <c r="AD2619" s="115">
        <v>512.60667238157805</v>
      </c>
      <c r="AF2619" s="115">
        <v>-1</v>
      </c>
      <c r="AG2619" s="115">
        <v>-1</v>
      </c>
      <c r="AH2619" s="115">
        <v>-1</v>
      </c>
      <c r="AI2619" s="115">
        <v>-1</v>
      </c>
      <c r="AJ2619" s="115">
        <v>0</v>
      </c>
      <c r="AM2619" s="115" t="s">
        <v>348</v>
      </c>
      <c r="AN2619" s="115">
        <v>-1</v>
      </c>
      <c r="AQ2619" s="115">
        <v>610</v>
      </c>
      <c r="AR2619" s="115" t="s">
        <v>251</v>
      </c>
      <c r="AS2619" s="115" t="s">
        <v>363</v>
      </c>
      <c r="AT2619" s="115" t="s">
        <v>296</v>
      </c>
      <c r="AV2619" s="115">
        <v>46.353176159618002</v>
      </c>
      <c r="AW2619" s="115">
        <v>0.41573939370000002</v>
      </c>
    </row>
    <row r="2620" spans="1:49" x14ac:dyDescent="0.25">
      <c r="A2620" s="117">
        <v>230000</v>
      </c>
      <c r="B2620" s="117">
        <v>930000</v>
      </c>
      <c r="C2620" s="117">
        <v>930000</v>
      </c>
      <c r="D2620" s="115" t="s">
        <v>342</v>
      </c>
      <c r="E2620" s="115" t="s">
        <v>13</v>
      </c>
      <c r="F2620" s="115" t="s">
        <v>343</v>
      </c>
      <c r="G2620" s="115" t="s">
        <v>344</v>
      </c>
      <c r="H2620" s="115">
        <v>0.56000000000000005</v>
      </c>
      <c r="I2620" s="115">
        <v>0.48</v>
      </c>
      <c r="J2620" s="115" t="s">
        <v>350</v>
      </c>
      <c r="K2620" s="115">
        <v>4.937943190125E-2</v>
      </c>
      <c r="L2620" s="115">
        <v>3766.8241117602602</v>
      </c>
      <c r="M2620" s="115">
        <v>9.3719911912878899</v>
      </c>
      <c r="N2620" s="115">
        <v>1.3777708340886301</v>
      </c>
      <c r="O2620" s="115">
        <v>0.46278360080933001</v>
      </c>
      <c r="P2620" s="115">
        <v>6.8033541077409998E-2</v>
      </c>
      <c r="Q2620" s="115">
        <v>186.00363471066001</v>
      </c>
      <c r="R2620" s="115">
        <v>1210</v>
      </c>
      <c r="S2620" s="115" t="s">
        <v>353</v>
      </c>
      <c r="T2620" s="115">
        <v>1210</v>
      </c>
      <c r="U2620" s="115" t="s">
        <v>352</v>
      </c>
      <c r="V2620" s="115" t="s">
        <v>350</v>
      </c>
      <c r="Z2620" s="115">
        <v>0</v>
      </c>
      <c r="AA2620" s="115">
        <v>1</v>
      </c>
      <c r="AB2620" s="115">
        <v>0.46278360080933001</v>
      </c>
      <c r="AC2620" s="115">
        <v>6.8033541077409998E-2</v>
      </c>
      <c r="AD2620" s="115">
        <v>1367.0717472781</v>
      </c>
      <c r="AF2620" s="115">
        <v>-1</v>
      </c>
      <c r="AG2620" s="115">
        <v>-1</v>
      </c>
      <c r="AH2620" s="115">
        <v>-1</v>
      </c>
      <c r="AI2620" s="115">
        <v>-1</v>
      </c>
      <c r="AJ2620" s="115">
        <v>0</v>
      </c>
      <c r="AM2620" s="115" t="s">
        <v>348</v>
      </c>
      <c r="AN2620" s="115">
        <v>-1</v>
      </c>
      <c r="AQ2620" s="115">
        <v>610</v>
      </c>
      <c r="AR2620" s="115" t="s">
        <v>251</v>
      </c>
      <c r="AS2620" s="115" t="s">
        <v>363</v>
      </c>
      <c r="AT2620" s="115" t="s">
        <v>296</v>
      </c>
      <c r="AV2620" s="115">
        <v>77.906930413031503</v>
      </c>
      <c r="AW2620" s="115">
        <v>1.1087362103</v>
      </c>
    </row>
    <row r="2621" spans="1:49" x14ac:dyDescent="0.25">
      <c r="A2621" s="117">
        <v>230000</v>
      </c>
      <c r="B2621" s="117">
        <v>930000</v>
      </c>
      <c r="C2621" s="117">
        <v>930000</v>
      </c>
      <c r="D2621" s="115" t="s">
        <v>342</v>
      </c>
      <c r="E2621" s="115" t="s">
        <v>13</v>
      </c>
      <c r="F2621" s="115" t="s">
        <v>343</v>
      </c>
      <c r="G2621" s="115" t="s">
        <v>344</v>
      </c>
      <c r="H2621" s="115">
        <v>0.56000000000000005</v>
      </c>
      <c r="I2621" s="115">
        <v>0.48</v>
      </c>
      <c r="J2621" s="115" t="s">
        <v>350</v>
      </c>
      <c r="K2621" s="115">
        <v>5.2518258263399998E-3</v>
      </c>
      <c r="L2621" s="115">
        <v>3766.8241117602602</v>
      </c>
      <c r="M2621" s="115">
        <v>9.3719911912878899</v>
      </c>
      <c r="N2621" s="115">
        <v>1.3777708340886301</v>
      </c>
      <c r="O2621" s="115">
        <v>4.922006538267E-2</v>
      </c>
      <c r="P2621" s="115">
        <v>7.2358124492500004E-3</v>
      </c>
      <c r="Q2621" s="115">
        <v>19.782704153437798</v>
      </c>
      <c r="R2621" s="115">
        <v>1210</v>
      </c>
      <c r="S2621" s="115" t="s">
        <v>353</v>
      </c>
      <c r="T2621" s="115">
        <v>1210</v>
      </c>
      <c r="U2621" s="115" t="s">
        <v>352</v>
      </c>
      <c r="V2621" s="115" t="s">
        <v>350</v>
      </c>
      <c r="Z2621" s="115">
        <v>0</v>
      </c>
      <c r="AA2621" s="115">
        <v>1</v>
      </c>
      <c r="AB2621" s="115">
        <v>4.922006538267E-2</v>
      </c>
      <c r="AC2621" s="115">
        <v>7.2358124492500004E-3</v>
      </c>
      <c r="AD2621" s="115">
        <v>19.782704153436601</v>
      </c>
      <c r="AF2621" s="115">
        <v>-1</v>
      </c>
      <c r="AG2621" s="115">
        <v>-1</v>
      </c>
      <c r="AH2621" s="115">
        <v>-1</v>
      </c>
      <c r="AI2621" s="115">
        <v>-1</v>
      </c>
      <c r="AJ2621" s="115">
        <v>0</v>
      </c>
      <c r="AM2621" s="115" t="s">
        <v>348</v>
      </c>
      <c r="AN2621" s="115">
        <v>-1</v>
      </c>
      <c r="AQ2621" s="115">
        <v>610</v>
      </c>
      <c r="AR2621" s="115" t="s">
        <v>251</v>
      </c>
      <c r="AS2621" s="115" t="s">
        <v>363</v>
      </c>
      <c r="AT2621" s="115" t="s">
        <v>296</v>
      </c>
      <c r="AV2621" s="115">
        <v>18.8520184202577</v>
      </c>
      <c r="AW2621" s="115">
        <v>1.60443667E-2</v>
      </c>
    </row>
    <row r="2622" spans="1:49" x14ac:dyDescent="0.25">
      <c r="A2622" s="117">
        <v>230000</v>
      </c>
      <c r="B2622" s="117">
        <v>930000</v>
      </c>
      <c r="C2622" s="117">
        <v>930000</v>
      </c>
      <c r="D2622" s="115" t="s">
        <v>342</v>
      </c>
      <c r="E2622" s="115" t="s">
        <v>13</v>
      </c>
      <c r="F2622" s="115" t="s">
        <v>343</v>
      </c>
      <c r="G2622" s="115" t="s">
        <v>344</v>
      </c>
      <c r="H2622" s="115">
        <v>0.56000000000000005</v>
      </c>
      <c r="I2622" s="115">
        <v>0.48</v>
      </c>
      <c r="J2622" s="115" t="s">
        <v>350</v>
      </c>
      <c r="K2622" s="115">
        <v>9.3405856303300002E-3</v>
      </c>
      <c r="L2622" s="115">
        <v>3766.8241117602602</v>
      </c>
      <c r="M2622" s="115">
        <v>9.3719911912878899</v>
      </c>
      <c r="N2622" s="115">
        <v>1.3777708340886301</v>
      </c>
      <c r="O2622" s="115">
        <v>8.7539886248990006E-2</v>
      </c>
      <c r="P2622" s="115">
        <v>1.286918645478E-2</v>
      </c>
      <c r="Q2622" s="115">
        <v>35.184343170318598</v>
      </c>
      <c r="R2622" s="115">
        <v>1210</v>
      </c>
      <c r="S2622" s="115" t="s">
        <v>353</v>
      </c>
      <c r="T2622" s="115">
        <v>1210</v>
      </c>
      <c r="U2622" s="115" t="s">
        <v>352</v>
      </c>
      <c r="V2622" s="115" t="s">
        <v>350</v>
      </c>
      <c r="Z2622" s="115">
        <v>0</v>
      </c>
      <c r="AA2622" s="115">
        <v>1</v>
      </c>
      <c r="AB2622" s="115">
        <v>8.7539886248990006E-2</v>
      </c>
      <c r="AC2622" s="115">
        <v>1.286918645478E-2</v>
      </c>
      <c r="AD2622" s="115">
        <v>35.184343170317</v>
      </c>
      <c r="AF2622" s="115">
        <v>-1</v>
      </c>
      <c r="AG2622" s="115">
        <v>-1</v>
      </c>
      <c r="AH2622" s="115">
        <v>-1</v>
      </c>
      <c r="AI2622" s="115">
        <v>-1</v>
      </c>
      <c r="AJ2622" s="115">
        <v>0</v>
      </c>
      <c r="AM2622" s="115" t="s">
        <v>348</v>
      </c>
      <c r="AN2622" s="115">
        <v>-1</v>
      </c>
      <c r="AQ2622" s="115">
        <v>610</v>
      </c>
      <c r="AR2622" s="115" t="s">
        <v>251</v>
      </c>
      <c r="AS2622" s="115" t="s">
        <v>363</v>
      </c>
      <c r="AT2622" s="115" t="s">
        <v>296</v>
      </c>
      <c r="AV2622" s="115">
        <v>33.268518411616</v>
      </c>
      <c r="AW2622" s="115">
        <v>2.85355581E-2</v>
      </c>
    </row>
    <row r="2623" spans="1:49" x14ac:dyDescent="0.25">
      <c r="A2623" s="117">
        <v>230000</v>
      </c>
      <c r="B2623" s="117">
        <v>930000</v>
      </c>
      <c r="C2623" s="117">
        <v>930000</v>
      </c>
      <c r="D2623" s="115" t="s">
        <v>342</v>
      </c>
      <c r="E2623" s="115" t="s">
        <v>13</v>
      </c>
      <c r="F2623" s="115" t="s">
        <v>343</v>
      </c>
      <c r="G2623" s="115" t="s">
        <v>344</v>
      </c>
      <c r="H2623" s="115">
        <v>0.56000000000000005</v>
      </c>
      <c r="I2623" s="115">
        <v>0.48</v>
      </c>
      <c r="J2623" s="115" t="s">
        <v>350</v>
      </c>
      <c r="K2623" s="115">
        <v>4.0636009170570003E-2</v>
      </c>
      <c r="L2623" s="115">
        <v>3772.22784948968</v>
      </c>
      <c r="M2623" s="115">
        <v>9.3846265303583198</v>
      </c>
      <c r="N2623" s="115">
        <v>1.37960079619172</v>
      </c>
      <c r="O2623" s="115">
        <v>0.38135376975001001</v>
      </c>
      <c r="P2623" s="115">
        <v>5.6061470605769999E-2</v>
      </c>
      <c r="Q2623" s="115">
        <v>153.28828548534199</v>
      </c>
      <c r="R2623" s="115">
        <v>1200</v>
      </c>
      <c r="S2623" s="115" t="s">
        <v>351</v>
      </c>
      <c r="T2623" s="115">
        <v>1200</v>
      </c>
      <c r="U2623" s="115" t="s">
        <v>352</v>
      </c>
      <c r="V2623" s="115" t="s">
        <v>350</v>
      </c>
      <c r="Z2623" s="115">
        <v>0</v>
      </c>
      <c r="AA2623" s="115">
        <v>1</v>
      </c>
      <c r="AB2623" s="115">
        <v>0.38135376975001001</v>
      </c>
      <c r="AC2623" s="115">
        <v>5.6061470605769999E-2</v>
      </c>
      <c r="AD2623" s="115">
        <v>153.28828548534401</v>
      </c>
      <c r="AF2623" s="115">
        <v>-1</v>
      </c>
      <c r="AG2623" s="115">
        <v>-1</v>
      </c>
      <c r="AH2623" s="115">
        <v>-1</v>
      </c>
      <c r="AI2623" s="115">
        <v>-1</v>
      </c>
      <c r="AJ2623" s="115">
        <v>0</v>
      </c>
      <c r="AM2623" s="115" t="s">
        <v>348</v>
      </c>
      <c r="AN2623" s="115">
        <v>-1</v>
      </c>
      <c r="AQ2623" s="115">
        <v>610</v>
      </c>
      <c r="AR2623" s="115" t="s">
        <v>251</v>
      </c>
      <c r="AS2623" s="115" t="s">
        <v>363</v>
      </c>
      <c r="AT2623" s="115" t="s">
        <v>296</v>
      </c>
      <c r="AV2623" s="115">
        <v>108.451777726594</v>
      </c>
      <c r="AW2623" s="115">
        <v>0.1243213994</v>
      </c>
    </row>
    <row r="2624" spans="1:49" x14ac:dyDescent="0.25">
      <c r="A2624" s="117">
        <v>230000</v>
      </c>
      <c r="B2624" s="117">
        <v>930000</v>
      </c>
      <c r="C2624" s="117">
        <v>930000</v>
      </c>
      <c r="D2624" s="115" t="s">
        <v>342</v>
      </c>
      <c r="E2624" s="115" t="s">
        <v>13</v>
      </c>
      <c r="F2624" s="115" t="s">
        <v>343</v>
      </c>
      <c r="G2624" s="115" t="s">
        <v>344</v>
      </c>
      <c r="H2624" s="115">
        <v>0.56000000000000005</v>
      </c>
      <c r="I2624" s="115">
        <v>0.48</v>
      </c>
      <c r="J2624" s="115" t="s">
        <v>350</v>
      </c>
      <c r="K2624" s="115">
        <v>9.0845055305499994E-2</v>
      </c>
      <c r="L2624" s="115">
        <v>3772.22784948968</v>
      </c>
      <c r="M2624" s="115">
        <v>9.3846265303583198</v>
      </c>
      <c r="N2624" s="115">
        <v>1.37960079619172</v>
      </c>
      <c r="O2624" s="115">
        <v>0.85254691617189005</v>
      </c>
      <c r="P2624" s="115">
        <v>0.12532991062955001</v>
      </c>
      <c r="Q2624" s="115">
        <v>342.688247611848</v>
      </c>
      <c r="R2624" s="115">
        <v>1210</v>
      </c>
      <c r="S2624" s="115" t="s">
        <v>353</v>
      </c>
      <c r="T2624" s="115">
        <v>1210</v>
      </c>
      <c r="U2624" s="115" t="s">
        <v>352</v>
      </c>
      <c r="V2624" s="115" t="s">
        <v>350</v>
      </c>
      <c r="Z2624" s="115">
        <v>0</v>
      </c>
      <c r="AA2624" s="115">
        <v>1</v>
      </c>
      <c r="AB2624" s="115">
        <v>0.85254691617189005</v>
      </c>
      <c r="AC2624" s="115">
        <v>0.12532991062955001</v>
      </c>
      <c r="AD2624" s="115">
        <v>342.68824761184698</v>
      </c>
      <c r="AF2624" s="115">
        <v>-1</v>
      </c>
      <c r="AG2624" s="115">
        <v>-1</v>
      </c>
      <c r="AH2624" s="115">
        <v>-1</v>
      </c>
      <c r="AI2624" s="115">
        <v>-1</v>
      </c>
      <c r="AJ2624" s="115">
        <v>0</v>
      </c>
      <c r="AM2624" s="115" t="s">
        <v>348</v>
      </c>
      <c r="AN2624" s="115">
        <v>-1</v>
      </c>
      <c r="AQ2624" s="115">
        <v>610</v>
      </c>
      <c r="AR2624" s="115" t="s">
        <v>251</v>
      </c>
      <c r="AS2624" s="115" t="s">
        <v>363</v>
      </c>
      <c r="AT2624" s="115" t="s">
        <v>296</v>
      </c>
      <c r="AV2624" s="115">
        <v>109.388172518746</v>
      </c>
      <c r="AW2624" s="115">
        <v>0.27793045220000001</v>
      </c>
    </row>
    <row r="2625" spans="1:49" x14ac:dyDescent="0.25">
      <c r="A2625" s="117">
        <v>230000</v>
      </c>
      <c r="B2625" s="117">
        <v>930000</v>
      </c>
      <c r="C2625" s="117">
        <v>930000</v>
      </c>
      <c r="D2625" s="115" t="s">
        <v>342</v>
      </c>
      <c r="E2625" s="115" t="s">
        <v>13</v>
      </c>
      <c r="F2625" s="115" t="s">
        <v>343</v>
      </c>
      <c r="G2625" s="115" t="s">
        <v>344</v>
      </c>
      <c r="H2625" s="115">
        <v>0.56000000000000005</v>
      </c>
      <c r="I2625" s="115">
        <v>0.48</v>
      </c>
      <c r="J2625" s="115" t="s">
        <v>350</v>
      </c>
      <c r="K2625" s="115">
        <v>0.44132270264746998</v>
      </c>
      <c r="L2625" s="115">
        <v>3772.22784948968</v>
      </c>
      <c r="M2625" s="115">
        <v>9.3846265303583198</v>
      </c>
      <c r="N2625" s="115">
        <v>1.37960079619172</v>
      </c>
      <c r="O2625" s="115">
        <v>4.1416487437149199</v>
      </c>
      <c r="P2625" s="115">
        <v>0.60884915194992995</v>
      </c>
      <c r="Q2625" s="115">
        <v>1664.7697895388501</v>
      </c>
      <c r="R2625" s="115">
        <v>1210</v>
      </c>
      <c r="S2625" s="115" t="s">
        <v>353</v>
      </c>
      <c r="T2625" s="115">
        <v>1210</v>
      </c>
      <c r="U2625" s="115" t="s">
        <v>352</v>
      </c>
      <c r="V2625" s="115" t="s">
        <v>350</v>
      </c>
      <c r="Z2625" s="115">
        <v>0</v>
      </c>
      <c r="AA2625" s="115">
        <v>1</v>
      </c>
      <c r="AB2625" s="115">
        <v>4.1416487437149199</v>
      </c>
      <c r="AC2625" s="115">
        <v>0.60884915194992995</v>
      </c>
      <c r="AD2625" s="115">
        <v>1664.7697895388501</v>
      </c>
      <c r="AF2625" s="115">
        <v>-1</v>
      </c>
      <c r="AG2625" s="115">
        <v>-1</v>
      </c>
      <c r="AH2625" s="115">
        <v>-1</v>
      </c>
      <c r="AI2625" s="115">
        <v>-1</v>
      </c>
      <c r="AJ2625" s="115">
        <v>0</v>
      </c>
      <c r="AM2625" s="115" t="s">
        <v>348</v>
      </c>
      <c r="AN2625" s="115">
        <v>-1</v>
      </c>
      <c r="AQ2625" s="115">
        <v>610</v>
      </c>
      <c r="AR2625" s="115" t="s">
        <v>251</v>
      </c>
      <c r="AS2625" s="115" t="s">
        <v>363</v>
      </c>
      <c r="AT2625" s="115" t="s">
        <v>296</v>
      </c>
      <c r="AV2625" s="115">
        <v>167.235979014436</v>
      </c>
      <c r="AW2625" s="115">
        <v>1.3501782559</v>
      </c>
    </row>
    <row r="2626" spans="1:49" x14ac:dyDescent="0.25">
      <c r="A2626" s="117">
        <v>230000</v>
      </c>
      <c r="B2626" s="117">
        <v>930000</v>
      </c>
      <c r="C2626" s="117">
        <v>930000</v>
      </c>
      <c r="D2626" s="115" t="s">
        <v>342</v>
      </c>
      <c r="E2626" s="115" t="s">
        <v>13</v>
      </c>
      <c r="F2626" s="115" t="s">
        <v>343</v>
      </c>
      <c r="G2626" s="115" t="s">
        <v>344</v>
      </c>
      <c r="H2626" s="115">
        <v>0.56000000000000005</v>
      </c>
      <c r="I2626" s="115">
        <v>0.48</v>
      </c>
      <c r="J2626" s="115" t="s">
        <v>350</v>
      </c>
      <c r="K2626" s="115">
        <v>6.8751180221400003E-3</v>
      </c>
      <c r="L2626" s="115">
        <v>3772.22784948968</v>
      </c>
      <c r="M2626" s="115">
        <v>9.3846265303583198</v>
      </c>
      <c r="N2626" s="115">
        <v>1.37960079619172</v>
      </c>
      <c r="O2626" s="115">
        <v>6.4520414989970007E-2</v>
      </c>
      <c r="P2626" s="115">
        <v>9.4849182972599998E-3</v>
      </c>
      <c r="Q2626" s="115">
        <v>25.934511671667501</v>
      </c>
      <c r="R2626" s="115">
        <v>1210</v>
      </c>
      <c r="S2626" s="115" t="s">
        <v>353</v>
      </c>
      <c r="T2626" s="115">
        <v>1210</v>
      </c>
      <c r="U2626" s="115" t="s">
        <v>352</v>
      </c>
      <c r="V2626" s="115" t="s">
        <v>350</v>
      </c>
      <c r="Z2626" s="115">
        <v>0</v>
      </c>
      <c r="AA2626" s="115">
        <v>1</v>
      </c>
      <c r="AB2626" s="115">
        <v>6.4520414989970007E-2</v>
      </c>
      <c r="AC2626" s="115">
        <v>9.4849182972599998E-3</v>
      </c>
      <c r="AD2626" s="115">
        <v>25.9345116716677</v>
      </c>
      <c r="AF2626" s="115">
        <v>-1</v>
      </c>
      <c r="AG2626" s="115">
        <v>-1</v>
      </c>
      <c r="AH2626" s="115">
        <v>-1</v>
      </c>
      <c r="AI2626" s="115">
        <v>-1</v>
      </c>
      <c r="AJ2626" s="115">
        <v>0</v>
      </c>
      <c r="AM2626" s="115" t="s">
        <v>348</v>
      </c>
      <c r="AN2626" s="115">
        <v>-1</v>
      </c>
      <c r="AQ2626" s="115">
        <v>610</v>
      </c>
      <c r="AR2626" s="115" t="s">
        <v>251</v>
      </c>
      <c r="AS2626" s="115" t="s">
        <v>363</v>
      </c>
      <c r="AT2626" s="115" t="s">
        <v>296</v>
      </c>
      <c r="AV2626" s="115">
        <v>23.886477778688501</v>
      </c>
      <c r="AW2626" s="115">
        <v>2.1033667200000002E-2</v>
      </c>
    </row>
    <row r="2627" spans="1:49" x14ac:dyDescent="0.25">
      <c r="A2627" s="117">
        <v>230000</v>
      </c>
      <c r="B2627" s="117">
        <v>930000</v>
      </c>
      <c r="C2627" s="117">
        <v>930000</v>
      </c>
      <c r="D2627" s="115" t="s">
        <v>342</v>
      </c>
      <c r="E2627" s="115" t="s">
        <v>13</v>
      </c>
      <c r="F2627" s="115" t="s">
        <v>343</v>
      </c>
      <c r="G2627" s="115" t="s">
        <v>344</v>
      </c>
      <c r="H2627" s="115">
        <v>0.56000000000000005</v>
      </c>
      <c r="I2627" s="115">
        <v>0.48</v>
      </c>
      <c r="J2627" s="115" t="s">
        <v>350</v>
      </c>
      <c r="K2627" s="115">
        <v>3.7117438389699997E-2</v>
      </c>
      <c r="L2627" s="115">
        <v>3772.22784948968</v>
      </c>
      <c r="M2627" s="115">
        <v>9.3846265303583198</v>
      </c>
      <c r="N2627" s="115">
        <v>1.37960079619172</v>
      </c>
      <c r="O2627" s="115">
        <v>0.34833329705094002</v>
      </c>
      <c r="P2627" s="115">
        <v>5.1207247555029999E-2</v>
      </c>
      <c r="Q2627" s="115">
        <v>140.01543479535499</v>
      </c>
      <c r="R2627" s="115">
        <v>1210</v>
      </c>
      <c r="S2627" s="115" t="s">
        <v>353</v>
      </c>
      <c r="T2627" s="115">
        <v>1210</v>
      </c>
      <c r="U2627" s="115" t="s">
        <v>352</v>
      </c>
      <c r="V2627" s="115" t="s">
        <v>350</v>
      </c>
      <c r="Z2627" s="115">
        <v>0</v>
      </c>
      <c r="AA2627" s="115">
        <v>1</v>
      </c>
      <c r="AB2627" s="115">
        <v>0.34833329705094002</v>
      </c>
      <c r="AC2627" s="115">
        <v>5.1207247555029999E-2</v>
      </c>
      <c r="AD2627" s="115">
        <v>140.015434795354</v>
      </c>
      <c r="AF2627" s="115">
        <v>-1</v>
      </c>
      <c r="AG2627" s="115">
        <v>-1</v>
      </c>
      <c r="AH2627" s="115">
        <v>-1</v>
      </c>
      <c r="AI2627" s="115">
        <v>-1</v>
      </c>
      <c r="AJ2627" s="115">
        <v>0</v>
      </c>
      <c r="AM2627" s="115" t="s">
        <v>348</v>
      </c>
      <c r="AN2627" s="115">
        <v>-1</v>
      </c>
      <c r="AQ2627" s="115">
        <v>610</v>
      </c>
      <c r="AR2627" s="115" t="s">
        <v>251</v>
      </c>
      <c r="AS2627" s="115" t="s">
        <v>363</v>
      </c>
      <c r="AT2627" s="115" t="s">
        <v>296</v>
      </c>
      <c r="AV2627" s="115">
        <v>87.365758982059802</v>
      </c>
      <c r="AW2627" s="115">
        <v>0.1135567192</v>
      </c>
    </row>
    <row r="2628" spans="1:49" x14ac:dyDescent="0.25">
      <c r="A2628" s="117">
        <v>230000</v>
      </c>
      <c r="B2628" s="117">
        <v>930000</v>
      </c>
      <c r="C2628" s="117">
        <v>930000</v>
      </c>
      <c r="D2628" s="115" t="s">
        <v>342</v>
      </c>
      <c r="E2628" s="115" t="s">
        <v>13</v>
      </c>
      <c r="F2628" s="115" t="s">
        <v>343</v>
      </c>
      <c r="G2628" s="115" t="s">
        <v>344</v>
      </c>
      <c r="H2628" s="115">
        <v>0.56000000000000005</v>
      </c>
      <c r="I2628" s="115">
        <v>0.48</v>
      </c>
      <c r="J2628" s="115" t="s">
        <v>350</v>
      </c>
      <c r="K2628" s="115">
        <v>9.6713033962999998E-4</v>
      </c>
      <c r="L2628" s="115">
        <v>3772.22784948968</v>
      </c>
      <c r="M2628" s="115">
        <v>9.3846265303583198</v>
      </c>
      <c r="N2628" s="115">
        <v>1.37960079619172</v>
      </c>
      <c r="O2628" s="115">
        <v>9.0761570436899992E-3</v>
      </c>
      <c r="P2628" s="115">
        <v>1.33425378658E-3</v>
      </c>
      <c r="Q2628" s="115">
        <v>3.64823600127264</v>
      </c>
      <c r="R2628" s="115">
        <v>1210</v>
      </c>
      <c r="S2628" s="115" t="s">
        <v>353</v>
      </c>
      <c r="T2628" s="115">
        <v>1210</v>
      </c>
      <c r="U2628" s="115" t="s">
        <v>352</v>
      </c>
      <c r="V2628" s="115" t="s">
        <v>350</v>
      </c>
      <c r="Z2628" s="115">
        <v>0</v>
      </c>
      <c r="AA2628" s="115">
        <v>1</v>
      </c>
      <c r="AB2628" s="115">
        <v>9.0761570436899992E-3</v>
      </c>
      <c r="AC2628" s="115">
        <v>1.33425378658E-3</v>
      </c>
      <c r="AD2628" s="115">
        <v>3.6482360012717199</v>
      </c>
      <c r="AF2628" s="115">
        <v>-1</v>
      </c>
      <c r="AG2628" s="115">
        <v>-1</v>
      </c>
      <c r="AH2628" s="115">
        <v>-1</v>
      </c>
      <c r="AI2628" s="115">
        <v>-1</v>
      </c>
      <c r="AJ2628" s="115">
        <v>0</v>
      </c>
      <c r="AM2628" s="115" t="s">
        <v>348</v>
      </c>
      <c r="AN2628" s="115">
        <v>-1</v>
      </c>
      <c r="AQ2628" s="115">
        <v>610</v>
      </c>
      <c r="AR2628" s="115" t="s">
        <v>251</v>
      </c>
      <c r="AS2628" s="115" t="s">
        <v>363</v>
      </c>
      <c r="AT2628" s="115" t="s">
        <v>296</v>
      </c>
      <c r="AV2628" s="115">
        <v>10.1023540800734</v>
      </c>
      <c r="AW2628" s="115">
        <v>2.9588289E-3</v>
      </c>
    </row>
    <row r="2629" spans="1:49" x14ac:dyDescent="0.25">
      <c r="A2629" s="117">
        <v>230000</v>
      </c>
      <c r="B2629" s="117">
        <v>930000</v>
      </c>
      <c r="C2629" s="117">
        <v>930000</v>
      </c>
      <c r="D2629" s="115" t="s">
        <v>342</v>
      </c>
      <c r="E2629" s="115" t="s">
        <v>13</v>
      </c>
      <c r="F2629" s="115" t="s">
        <v>343</v>
      </c>
      <c r="G2629" s="115" t="s">
        <v>344</v>
      </c>
      <c r="H2629" s="115">
        <v>0.56000000000000005</v>
      </c>
      <c r="I2629" s="115">
        <v>0.48</v>
      </c>
      <c r="J2629" s="115" t="s">
        <v>350</v>
      </c>
      <c r="K2629" s="115">
        <v>4.6717316034970001E-2</v>
      </c>
      <c r="L2629" s="115">
        <v>3788.62058984126</v>
      </c>
      <c r="M2629" s="115">
        <v>9.4229302337835001</v>
      </c>
      <c r="N2629" s="115">
        <v>1.3851473092401601</v>
      </c>
      <c r="O2629" s="115">
        <v>0.44021400970718</v>
      </c>
      <c r="P2629" s="115">
        <v>6.4710364600760004E-2</v>
      </c>
      <c r="Q2629" s="115">
        <v>176.994185432227</v>
      </c>
      <c r="R2629" s="115">
        <v>1210</v>
      </c>
      <c r="S2629" s="115" t="s">
        <v>353</v>
      </c>
      <c r="T2629" s="115">
        <v>1210</v>
      </c>
      <c r="U2629" s="115" t="s">
        <v>352</v>
      </c>
      <c r="V2629" s="115" t="s">
        <v>350</v>
      </c>
      <c r="Z2629" s="115">
        <v>0</v>
      </c>
      <c r="AA2629" s="115">
        <v>1</v>
      </c>
      <c r="AB2629" s="115">
        <v>0.44021400970718</v>
      </c>
      <c r="AC2629" s="115">
        <v>6.4710364600760004E-2</v>
      </c>
      <c r="AD2629" s="115">
        <v>176.99418543222799</v>
      </c>
      <c r="AF2629" s="115">
        <v>-1</v>
      </c>
      <c r="AG2629" s="115">
        <v>-1</v>
      </c>
      <c r="AH2629" s="115">
        <v>-1</v>
      </c>
      <c r="AI2629" s="115">
        <v>-1</v>
      </c>
      <c r="AJ2629" s="115">
        <v>0</v>
      </c>
      <c r="AM2629" s="115" t="s">
        <v>348</v>
      </c>
      <c r="AN2629" s="115">
        <v>-1</v>
      </c>
      <c r="AQ2629" s="115">
        <v>610</v>
      </c>
      <c r="AR2629" s="115" t="s">
        <v>251</v>
      </c>
      <c r="AS2629" s="115" t="s">
        <v>363</v>
      </c>
      <c r="AT2629" s="115" t="s">
        <v>296</v>
      </c>
      <c r="AV2629" s="115">
        <v>58.648521864388897</v>
      </c>
      <c r="AW2629" s="115">
        <v>0.14354759559999999</v>
      </c>
    </row>
    <row r="2630" spans="1:49" x14ac:dyDescent="0.25">
      <c r="A2630" s="117">
        <v>230000</v>
      </c>
      <c r="B2630" s="117">
        <v>930000</v>
      </c>
      <c r="C2630" s="117">
        <v>930000</v>
      </c>
      <c r="D2630" s="115" t="s">
        <v>342</v>
      </c>
      <c r="E2630" s="115" t="s">
        <v>13</v>
      </c>
      <c r="F2630" s="115" t="s">
        <v>343</v>
      </c>
      <c r="G2630" s="115" t="s">
        <v>344</v>
      </c>
      <c r="H2630" s="115">
        <v>0.56000000000000005</v>
      </c>
      <c r="I2630" s="115">
        <v>0.48</v>
      </c>
      <c r="J2630" s="115" t="s">
        <v>350</v>
      </c>
      <c r="K2630" s="115">
        <v>0.16237135756839</v>
      </c>
      <c r="L2630" s="115">
        <v>3788.62058984126</v>
      </c>
      <c r="M2630" s="115">
        <v>9.4229302337835001</v>
      </c>
      <c r="N2630" s="115">
        <v>1.3851473092401601</v>
      </c>
      <c r="O2630" s="115">
        <v>1.53001397433171</v>
      </c>
      <c r="P2630" s="115">
        <v>0.22490824903352999</v>
      </c>
      <c r="Q2630" s="115">
        <v>615.16346848410399</v>
      </c>
      <c r="R2630" s="115">
        <v>1210</v>
      </c>
      <c r="S2630" s="115" t="s">
        <v>353</v>
      </c>
      <c r="T2630" s="115">
        <v>1210</v>
      </c>
      <c r="U2630" s="115" t="s">
        <v>352</v>
      </c>
      <c r="V2630" s="115" t="s">
        <v>350</v>
      </c>
      <c r="Z2630" s="115">
        <v>0</v>
      </c>
      <c r="AA2630" s="115">
        <v>1</v>
      </c>
      <c r="AB2630" s="115">
        <v>1.53001397433171</v>
      </c>
      <c r="AC2630" s="115">
        <v>0.22490824903352999</v>
      </c>
      <c r="AD2630" s="115">
        <v>615.16346848410399</v>
      </c>
      <c r="AF2630" s="115">
        <v>-1</v>
      </c>
      <c r="AG2630" s="115">
        <v>-1</v>
      </c>
      <c r="AH2630" s="115">
        <v>-1</v>
      </c>
      <c r="AI2630" s="115">
        <v>-1</v>
      </c>
      <c r="AJ2630" s="115">
        <v>0</v>
      </c>
      <c r="AM2630" s="115" t="s">
        <v>348</v>
      </c>
      <c r="AN2630" s="115">
        <v>-1</v>
      </c>
      <c r="AQ2630" s="115">
        <v>610</v>
      </c>
      <c r="AR2630" s="115" t="s">
        <v>251</v>
      </c>
      <c r="AS2630" s="115" t="s">
        <v>363</v>
      </c>
      <c r="AT2630" s="115" t="s">
        <v>296</v>
      </c>
      <c r="AV2630" s="115">
        <v>106.54542445216001</v>
      </c>
      <c r="AW2630" s="115">
        <v>0.49891603280000002</v>
      </c>
    </row>
    <row r="2631" spans="1:49" x14ac:dyDescent="0.25">
      <c r="A2631" s="117">
        <v>230000</v>
      </c>
      <c r="B2631" s="117">
        <v>930000</v>
      </c>
      <c r="C2631" s="117">
        <v>930000</v>
      </c>
      <c r="D2631" s="115" t="s">
        <v>342</v>
      </c>
      <c r="E2631" s="115" t="s">
        <v>13</v>
      </c>
      <c r="F2631" s="115" t="s">
        <v>343</v>
      </c>
      <c r="G2631" s="115" t="s">
        <v>344</v>
      </c>
      <c r="H2631" s="115">
        <v>0.56000000000000005</v>
      </c>
      <c r="I2631" s="115">
        <v>0.48</v>
      </c>
      <c r="J2631" s="115" t="s">
        <v>350</v>
      </c>
      <c r="K2631" s="115">
        <v>3.107310577275E-2</v>
      </c>
      <c r="L2631" s="115">
        <v>3788.62058984126</v>
      </c>
      <c r="M2631" s="115">
        <v>9.4229302337835001</v>
      </c>
      <c r="N2631" s="115">
        <v>1.3851473092401601</v>
      </c>
      <c r="O2631" s="115">
        <v>0.29279970784365</v>
      </c>
      <c r="P2631" s="115">
        <v>4.3040828850859997E-2</v>
      </c>
      <c r="Q2631" s="115">
        <v>117.724208320979</v>
      </c>
      <c r="R2631" s="115">
        <v>1210</v>
      </c>
      <c r="S2631" s="115" t="s">
        <v>353</v>
      </c>
      <c r="T2631" s="115">
        <v>1210</v>
      </c>
      <c r="U2631" s="115" t="s">
        <v>352</v>
      </c>
      <c r="V2631" s="115" t="s">
        <v>350</v>
      </c>
      <c r="Z2631" s="115">
        <v>0</v>
      </c>
      <c r="AA2631" s="115">
        <v>1</v>
      </c>
      <c r="AB2631" s="115">
        <v>0.29279970784365</v>
      </c>
      <c r="AC2631" s="115">
        <v>4.3040828850859997E-2</v>
      </c>
      <c r="AD2631" s="115">
        <v>117.72420832097799</v>
      </c>
      <c r="AF2631" s="115">
        <v>-1</v>
      </c>
      <c r="AG2631" s="115">
        <v>-1</v>
      </c>
      <c r="AH2631" s="115">
        <v>-1</v>
      </c>
      <c r="AI2631" s="115">
        <v>-1</v>
      </c>
      <c r="AJ2631" s="115">
        <v>0</v>
      </c>
      <c r="AM2631" s="115" t="s">
        <v>348</v>
      </c>
      <c r="AN2631" s="115">
        <v>-1</v>
      </c>
      <c r="AQ2631" s="115">
        <v>610</v>
      </c>
      <c r="AR2631" s="115" t="s">
        <v>251</v>
      </c>
      <c r="AS2631" s="115" t="s">
        <v>363</v>
      </c>
      <c r="AT2631" s="115" t="s">
        <v>296</v>
      </c>
      <c r="AV2631" s="115">
        <v>51.421954869261903</v>
      </c>
      <c r="AW2631" s="115">
        <v>9.5477865600000003E-2</v>
      </c>
    </row>
    <row r="2632" spans="1:49" x14ac:dyDescent="0.25">
      <c r="A2632" s="117">
        <v>230000</v>
      </c>
      <c r="B2632" s="117">
        <v>930000</v>
      </c>
      <c r="C2632" s="117">
        <v>930000</v>
      </c>
      <c r="D2632" s="115" t="s">
        <v>342</v>
      </c>
      <c r="E2632" s="115" t="s">
        <v>13</v>
      </c>
      <c r="F2632" s="115" t="s">
        <v>343</v>
      </c>
      <c r="G2632" s="115" t="s">
        <v>344</v>
      </c>
      <c r="H2632" s="115">
        <v>0.56000000000000005</v>
      </c>
      <c r="I2632" s="115">
        <v>0.48</v>
      </c>
      <c r="J2632" s="115" t="s">
        <v>350</v>
      </c>
      <c r="K2632" s="115">
        <v>7.8376203976069994E-2</v>
      </c>
      <c r="L2632" s="115">
        <v>3788.62058984126</v>
      </c>
      <c r="M2632" s="115">
        <v>9.4229302337835001</v>
      </c>
      <c r="N2632" s="115">
        <v>1.3851473092401601</v>
      </c>
      <c r="O2632" s="115">
        <v>0.73853350205534996</v>
      </c>
      <c r="P2632" s="115">
        <v>0.10856258804592001</v>
      </c>
      <c r="Q2632" s="115">
        <v>296.937700137364</v>
      </c>
      <c r="R2632" s="115">
        <v>1210</v>
      </c>
      <c r="S2632" s="115" t="s">
        <v>353</v>
      </c>
      <c r="T2632" s="115">
        <v>1210</v>
      </c>
      <c r="U2632" s="115" t="s">
        <v>352</v>
      </c>
      <c r="V2632" s="115" t="s">
        <v>350</v>
      </c>
      <c r="Z2632" s="115">
        <v>0</v>
      </c>
      <c r="AA2632" s="115">
        <v>1</v>
      </c>
      <c r="AB2632" s="115">
        <v>0.73853350205534996</v>
      </c>
      <c r="AC2632" s="115">
        <v>0.10856258804592001</v>
      </c>
      <c r="AD2632" s="115">
        <v>296.937700137364</v>
      </c>
      <c r="AF2632" s="115">
        <v>-1</v>
      </c>
      <c r="AG2632" s="115">
        <v>-1</v>
      </c>
      <c r="AH2632" s="115">
        <v>-1</v>
      </c>
      <c r="AI2632" s="115">
        <v>-1</v>
      </c>
      <c r="AJ2632" s="115">
        <v>0</v>
      </c>
      <c r="AM2632" s="115" t="s">
        <v>348</v>
      </c>
      <c r="AN2632" s="115">
        <v>-1</v>
      </c>
      <c r="AQ2632" s="115">
        <v>610</v>
      </c>
      <c r="AR2632" s="115" t="s">
        <v>251</v>
      </c>
      <c r="AS2632" s="115" t="s">
        <v>363</v>
      </c>
      <c r="AT2632" s="115" t="s">
        <v>296</v>
      </c>
      <c r="AV2632" s="115">
        <v>81.499814459540801</v>
      </c>
      <c r="AW2632" s="115">
        <v>0.24082538540000001</v>
      </c>
    </row>
    <row r="2633" spans="1:49" x14ac:dyDescent="0.25">
      <c r="A2633" s="117">
        <v>230000</v>
      </c>
      <c r="B2633" s="117">
        <v>930000</v>
      </c>
      <c r="C2633" s="117">
        <v>930000</v>
      </c>
      <c r="D2633" s="115" t="s">
        <v>342</v>
      </c>
      <c r="E2633" s="115" t="s">
        <v>13</v>
      </c>
      <c r="F2633" s="115" t="s">
        <v>343</v>
      </c>
      <c r="G2633" s="115" t="s">
        <v>344</v>
      </c>
      <c r="H2633" s="115">
        <v>0.56000000000000005</v>
      </c>
      <c r="I2633" s="115">
        <v>0.48</v>
      </c>
      <c r="J2633" s="115" t="s">
        <v>350</v>
      </c>
      <c r="K2633" s="115">
        <v>0.25536414976091998</v>
      </c>
      <c r="L2633" s="115">
        <v>3788.62058984126</v>
      </c>
      <c r="M2633" s="115">
        <v>9.4229302337835001</v>
      </c>
      <c r="N2633" s="115">
        <v>1.3851473092401601</v>
      </c>
      <c r="O2633" s="115">
        <v>2.40627856740667</v>
      </c>
      <c r="P2633" s="115">
        <v>0.35371696491775001</v>
      </c>
      <c r="Q2633" s="115">
        <v>967.47787569156503</v>
      </c>
      <c r="R2633" s="115">
        <v>1210</v>
      </c>
      <c r="S2633" s="115" t="s">
        <v>353</v>
      </c>
      <c r="T2633" s="115">
        <v>1210</v>
      </c>
      <c r="U2633" s="115" t="s">
        <v>352</v>
      </c>
      <c r="V2633" s="115" t="s">
        <v>350</v>
      </c>
      <c r="Z2633" s="115">
        <v>0</v>
      </c>
      <c r="AA2633" s="115">
        <v>1</v>
      </c>
      <c r="AB2633" s="115">
        <v>2.40627856740667</v>
      </c>
      <c r="AC2633" s="115">
        <v>0.35371696491775001</v>
      </c>
      <c r="AD2633" s="115">
        <v>967.47787569156503</v>
      </c>
      <c r="AF2633" s="115">
        <v>-1</v>
      </c>
      <c r="AG2633" s="115">
        <v>-1</v>
      </c>
      <c r="AH2633" s="115">
        <v>-1</v>
      </c>
      <c r="AI2633" s="115">
        <v>-1</v>
      </c>
      <c r="AJ2633" s="115">
        <v>0</v>
      </c>
      <c r="AM2633" s="115" t="s">
        <v>348</v>
      </c>
      <c r="AN2633" s="115">
        <v>-1</v>
      </c>
      <c r="AQ2633" s="115">
        <v>610</v>
      </c>
      <c r="AR2633" s="115" t="s">
        <v>251</v>
      </c>
      <c r="AS2633" s="115" t="s">
        <v>363</v>
      </c>
      <c r="AT2633" s="115" t="s">
        <v>296</v>
      </c>
      <c r="AV2633" s="115">
        <v>128.76518555195</v>
      </c>
      <c r="AW2633" s="115">
        <v>0.78465358939999996</v>
      </c>
    </row>
    <row r="2634" spans="1:49" x14ac:dyDescent="0.25">
      <c r="A2634" s="117">
        <v>230000</v>
      </c>
      <c r="B2634" s="117">
        <v>930000</v>
      </c>
      <c r="C2634" s="117">
        <v>930000</v>
      </c>
      <c r="D2634" s="115" t="s">
        <v>342</v>
      </c>
      <c r="E2634" s="115" t="s">
        <v>13</v>
      </c>
      <c r="F2634" s="115" t="s">
        <v>343</v>
      </c>
      <c r="G2634" s="115" t="s">
        <v>344</v>
      </c>
      <c r="H2634" s="115">
        <v>0.56000000000000005</v>
      </c>
      <c r="I2634" s="115">
        <v>0.48</v>
      </c>
      <c r="J2634" s="115" t="s">
        <v>350</v>
      </c>
      <c r="K2634" s="115">
        <v>4.3861320416689997E-2</v>
      </c>
      <c r="L2634" s="115">
        <v>3788.62058984126</v>
      </c>
      <c r="M2634" s="115">
        <v>9.4229302337835001</v>
      </c>
      <c r="N2634" s="115">
        <v>1.3851473092401601</v>
      </c>
      <c r="O2634" s="115">
        <v>0.41330216224817001</v>
      </c>
      <c r="P2634" s="115">
        <v>6.0754389954909997E-2</v>
      </c>
      <c r="Q2634" s="115">
        <v>166.17390162833101</v>
      </c>
      <c r="R2634" s="115">
        <v>1210</v>
      </c>
      <c r="S2634" s="115" t="s">
        <v>353</v>
      </c>
      <c r="T2634" s="115">
        <v>1210</v>
      </c>
      <c r="U2634" s="115" t="s">
        <v>352</v>
      </c>
      <c r="V2634" s="115" t="s">
        <v>350</v>
      </c>
      <c r="Z2634" s="115">
        <v>0</v>
      </c>
      <c r="AA2634" s="115">
        <v>1</v>
      </c>
      <c r="AB2634" s="115">
        <v>0.41330216224817001</v>
      </c>
      <c r="AC2634" s="115">
        <v>6.0754389954909997E-2</v>
      </c>
      <c r="AD2634" s="115">
        <v>166.173901628332</v>
      </c>
      <c r="AF2634" s="115">
        <v>-1</v>
      </c>
      <c r="AG2634" s="115">
        <v>-1</v>
      </c>
      <c r="AH2634" s="115">
        <v>-1</v>
      </c>
      <c r="AI2634" s="115">
        <v>-1</v>
      </c>
      <c r="AJ2634" s="115">
        <v>0</v>
      </c>
      <c r="AM2634" s="115" t="s">
        <v>348</v>
      </c>
      <c r="AN2634" s="115">
        <v>-1</v>
      </c>
      <c r="AQ2634" s="115">
        <v>610</v>
      </c>
      <c r="AR2634" s="115" t="s">
        <v>251</v>
      </c>
      <c r="AS2634" s="115" t="s">
        <v>363</v>
      </c>
      <c r="AT2634" s="115" t="s">
        <v>296</v>
      </c>
      <c r="AV2634" s="115">
        <v>73.249498958907097</v>
      </c>
      <c r="AW2634" s="115">
        <v>0.1347720208</v>
      </c>
    </row>
    <row r="2635" spans="1:49" x14ac:dyDescent="0.25">
      <c r="A2635" s="117">
        <v>230000</v>
      </c>
      <c r="B2635" s="117">
        <v>930000</v>
      </c>
      <c r="C2635" s="117">
        <v>930000</v>
      </c>
      <c r="D2635" s="115" t="s">
        <v>342</v>
      </c>
      <c r="E2635" s="115" t="s">
        <v>13</v>
      </c>
      <c r="F2635" s="115" t="s">
        <v>343</v>
      </c>
      <c r="G2635" s="115" t="s">
        <v>344</v>
      </c>
      <c r="H2635" s="115">
        <v>0.56000000000000005</v>
      </c>
      <c r="I2635" s="115">
        <v>0.48</v>
      </c>
      <c r="J2635" s="115" t="s">
        <v>350</v>
      </c>
      <c r="K2635" s="115">
        <v>1.061717176097E-2</v>
      </c>
      <c r="L2635" s="115">
        <v>3784.6574918943702</v>
      </c>
      <c r="M2635" s="115">
        <v>9.4136694761826902</v>
      </c>
      <c r="N2635" s="115">
        <v>1.38380630107291</v>
      </c>
      <c r="O2635" s="115">
        <v>9.9946545729709999E-2</v>
      </c>
      <c r="P2635" s="115">
        <v>1.469210918241E-2</v>
      </c>
      <c r="Q2635" s="115">
        <v>40.182358647918498</v>
      </c>
      <c r="R2635" s="115">
        <v>1210</v>
      </c>
      <c r="S2635" s="115" t="s">
        <v>353</v>
      </c>
      <c r="T2635" s="115">
        <v>1210</v>
      </c>
      <c r="U2635" s="115" t="s">
        <v>352</v>
      </c>
      <c r="V2635" s="115" t="s">
        <v>350</v>
      </c>
      <c r="Z2635" s="115">
        <v>0</v>
      </c>
      <c r="AA2635" s="115">
        <v>1</v>
      </c>
      <c r="AB2635" s="115">
        <v>9.9946545729709999E-2</v>
      </c>
      <c r="AC2635" s="115">
        <v>1.469210918241E-2</v>
      </c>
      <c r="AD2635" s="115">
        <v>51.572158381458301</v>
      </c>
      <c r="AF2635" s="115">
        <v>-1</v>
      </c>
      <c r="AG2635" s="115">
        <v>-1</v>
      </c>
      <c r="AH2635" s="115">
        <v>-1</v>
      </c>
      <c r="AI2635" s="115">
        <v>-1</v>
      </c>
      <c r="AJ2635" s="115">
        <v>0</v>
      </c>
      <c r="AM2635" s="115" t="s">
        <v>348</v>
      </c>
      <c r="AN2635" s="115">
        <v>-1</v>
      </c>
      <c r="AQ2635" s="115">
        <v>610</v>
      </c>
      <c r="AR2635" s="115" t="s">
        <v>251</v>
      </c>
      <c r="AS2635" s="115" t="s">
        <v>363</v>
      </c>
      <c r="AT2635" s="115" t="s">
        <v>296</v>
      </c>
      <c r="AV2635" s="115">
        <v>28.751089941259</v>
      </c>
      <c r="AW2635" s="115">
        <v>4.1826568000000001E-2</v>
      </c>
    </row>
    <row r="2636" spans="1:49" x14ac:dyDescent="0.25">
      <c r="A2636" s="117">
        <v>230000</v>
      </c>
      <c r="B2636" s="117">
        <v>930000</v>
      </c>
      <c r="C2636" s="117">
        <v>930000</v>
      </c>
      <c r="D2636" s="115" t="s">
        <v>342</v>
      </c>
      <c r="E2636" s="115" t="s">
        <v>13</v>
      </c>
      <c r="F2636" s="115" t="s">
        <v>343</v>
      </c>
      <c r="G2636" s="115" t="s">
        <v>344</v>
      </c>
      <c r="H2636" s="115">
        <v>0.56000000000000005</v>
      </c>
      <c r="I2636" s="115">
        <v>0.48</v>
      </c>
      <c r="J2636" s="115" t="s">
        <v>350</v>
      </c>
      <c r="K2636" s="115">
        <v>8.4639145528640006E-2</v>
      </c>
      <c r="L2636" s="115">
        <v>3784.6574918943702</v>
      </c>
      <c r="M2636" s="115">
        <v>9.4136694761826902</v>
      </c>
      <c r="N2636" s="115">
        <v>1.38380630107291</v>
      </c>
      <c r="O2636" s="115">
        <v>0.79676494075320003</v>
      </c>
      <c r="P2636" s="115">
        <v>0.11712418289996999</v>
      </c>
      <c r="Q2636" s="115">
        <v>320.33017623253102</v>
      </c>
      <c r="R2636" s="115">
        <v>1210</v>
      </c>
      <c r="S2636" s="115" t="s">
        <v>353</v>
      </c>
      <c r="T2636" s="115">
        <v>1210</v>
      </c>
      <c r="U2636" s="115" t="s">
        <v>352</v>
      </c>
      <c r="V2636" s="115" t="s">
        <v>350</v>
      </c>
      <c r="Z2636" s="115">
        <v>0</v>
      </c>
      <c r="AA2636" s="115">
        <v>1</v>
      </c>
      <c r="AB2636" s="115">
        <v>0.79676494075320003</v>
      </c>
      <c r="AC2636" s="115">
        <v>0.11712418289996999</v>
      </c>
      <c r="AD2636" s="115">
        <v>827.46471683574896</v>
      </c>
      <c r="AF2636" s="115">
        <v>-1</v>
      </c>
      <c r="AG2636" s="115">
        <v>-1</v>
      </c>
      <c r="AH2636" s="115">
        <v>-1</v>
      </c>
      <c r="AI2636" s="115">
        <v>-1</v>
      </c>
      <c r="AJ2636" s="115">
        <v>0</v>
      </c>
      <c r="AM2636" s="115" t="s">
        <v>348</v>
      </c>
      <c r="AN2636" s="115">
        <v>-1</v>
      </c>
      <c r="AQ2636" s="115">
        <v>610</v>
      </c>
      <c r="AR2636" s="115" t="s">
        <v>251</v>
      </c>
      <c r="AS2636" s="115" t="s">
        <v>363</v>
      </c>
      <c r="AT2636" s="115" t="s">
        <v>296</v>
      </c>
      <c r="AV2636" s="115">
        <v>77.845977585374399</v>
      </c>
      <c r="AW2636" s="115">
        <v>0.67109871600000004</v>
      </c>
    </row>
    <row r="2637" spans="1:49" x14ac:dyDescent="0.25">
      <c r="A2637" s="117">
        <v>230000</v>
      </c>
      <c r="B2637" s="117">
        <v>930000</v>
      </c>
      <c r="C2637" s="117">
        <v>930000</v>
      </c>
      <c r="D2637" s="115" t="s">
        <v>342</v>
      </c>
      <c r="E2637" s="115" t="s">
        <v>13</v>
      </c>
      <c r="F2637" s="115" t="s">
        <v>343</v>
      </c>
      <c r="G2637" s="115" t="s">
        <v>344</v>
      </c>
      <c r="H2637" s="115">
        <v>0.56000000000000005</v>
      </c>
      <c r="I2637" s="115">
        <v>0.48</v>
      </c>
      <c r="J2637" s="115" t="s">
        <v>350</v>
      </c>
      <c r="K2637" s="115">
        <v>2.6276545120809999E-2</v>
      </c>
      <c r="L2637" s="115">
        <v>3784.6574918943702</v>
      </c>
      <c r="M2637" s="115">
        <v>9.4136694761826902</v>
      </c>
      <c r="N2637" s="115">
        <v>1.38380630107291</v>
      </c>
      <c r="O2637" s="115">
        <v>0.24735871074331001</v>
      </c>
      <c r="P2637" s="115">
        <v>3.6361648708600001E-2</v>
      </c>
      <c r="Q2637" s="115">
        <v>99.447723352577796</v>
      </c>
      <c r="R2637" s="115">
        <v>1210</v>
      </c>
      <c r="S2637" s="115" t="s">
        <v>353</v>
      </c>
      <c r="T2637" s="115">
        <v>1210</v>
      </c>
      <c r="U2637" s="115" t="s">
        <v>352</v>
      </c>
      <c r="V2637" s="115" t="s">
        <v>350</v>
      </c>
      <c r="Z2637" s="115">
        <v>0</v>
      </c>
      <c r="AA2637" s="115">
        <v>1</v>
      </c>
      <c r="AB2637" s="115">
        <v>0.24735871074331001</v>
      </c>
      <c r="AC2637" s="115">
        <v>3.6361648708600001E-2</v>
      </c>
      <c r="AD2637" s="115">
        <v>959.737481125827</v>
      </c>
      <c r="AF2637" s="115">
        <v>-1</v>
      </c>
      <c r="AG2637" s="115">
        <v>-1</v>
      </c>
      <c r="AH2637" s="115">
        <v>-1</v>
      </c>
      <c r="AI2637" s="115">
        <v>-1</v>
      </c>
      <c r="AJ2637" s="115">
        <v>0</v>
      </c>
      <c r="AM2637" s="115" t="s">
        <v>348</v>
      </c>
      <c r="AN2637" s="115">
        <v>-1</v>
      </c>
      <c r="AQ2637" s="115">
        <v>610</v>
      </c>
      <c r="AR2637" s="115" t="s">
        <v>251</v>
      </c>
      <c r="AS2637" s="115" t="s">
        <v>363</v>
      </c>
      <c r="AT2637" s="115" t="s">
        <v>296</v>
      </c>
      <c r="AV2637" s="115">
        <v>48.351162973135096</v>
      </c>
      <c r="AW2637" s="115">
        <v>0.77837589709999999</v>
      </c>
    </row>
    <row r="2638" spans="1:49" x14ac:dyDescent="0.25">
      <c r="A2638" s="117">
        <v>230000</v>
      </c>
      <c r="B2638" s="117">
        <v>930000</v>
      </c>
      <c r="C2638" s="117">
        <v>930000</v>
      </c>
      <c r="D2638" s="115" t="s">
        <v>342</v>
      </c>
      <c r="E2638" s="115" t="s">
        <v>13</v>
      </c>
      <c r="F2638" s="115" t="s">
        <v>343</v>
      </c>
      <c r="G2638" s="115" t="s">
        <v>344</v>
      </c>
      <c r="H2638" s="115">
        <v>0.56000000000000005</v>
      </c>
      <c r="I2638" s="115">
        <v>0.48</v>
      </c>
      <c r="J2638" s="115" t="s">
        <v>350</v>
      </c>
      <c r="K2638" s="115">
        <v>5.1161512384600002E-3</v>
      </c>
      <c r="L2638" s="115">
        <v>3784.6574918943702</v>
      </c>
      <c r="M2638" s="115">
        <v>9.4136694761826902</v>
      </c>
      <c r="N2638" s="115">
        <v>1.38380630107291</v>
      </c>
      <c r="O2638" s="115">
        <v>4.8161756749029998E-2</v>
      </c>
      <c r="P2638" s="115">
        <v>7.0797623210200004E-3</v>
      </c>
      <c r="Q2638" s="115">
        <v>19.362880114306002</v>
      </c>
      <c r="R2638" s="115">
        <v>1210</v>
      </c>
      <c r="S2638" s="115" t="s">
        <v>353</v>
      </c>
      <c r="T2638" s="115">
        <v>1210</v>
      </c>
      <c r="U2638" s="115" t="s">
        <v>352</v>
      </c>
      <c r="V2638" s="115" t="s">
        <v>350</v>
      </c>
      <c r="Z2638" s="115">
        <v>0</v>
      </c>
      <c r="AA2638" s="115">
        <v>1</v>
      </c>
      <c r="AB2638" s="115">
        <v>4.8161756749029998E-2</v>
      </c>
      <c r="AC2638" s="115">
        <v>7.0797623210200004E-3</v>
      </c>
      <c r="AD2638" s="115">
        <v>19.362880114304399</v>
      </c>
      <c r="AF2638" s="115">
        <v>-1</v>
      </c>
      <c r="AG2638" s="115">
        <v>-1</v>
      </c>
      <c r="AH2638" s="115">
        <v>-1</v>
      </c>
      <c r="AI2638" s="115">
        <v>-1</v>
      </c>
      <c r="AJ2638" s="115">
        <v>0</v>
      </c>
      <c r="AM2638" s="115" t="s">
        <v>348</v>
      </c>
      <c r="AN2638" s="115">
        <v>-1</v>
      </c>
      <c r="AQ2638" s="115">
        <v>610</v>
      </c>
      <c r="AR2638" s="115" t="s">
        <v>251</v>
      </c>
      <c r="AS2638" s="115" t="s">
        <v>363</v>
      </c>
      <c r="AT2638" s="115" t="s">
        <v>296</v>
      </c>
      <c r="AV2638" s="115">
        <v>20.258724737935299</v>
      </c>
      <c r="AW2638" s="115">
        <v>1.5703876799999999E-2</v>
      </c>
    </row>
    <row r="2639" spans="1:49" x14ac:dyDescent="0.25">
      <c r="A2639" s="117">
        <v>230000</v>
      </c>
      <c r="B2639" s="117">
        <v>930000</v>
      </c>
      <c r="C2639" s="117">
        <v>930000</v>
      </c>
      <c r="D2639" s="115" t="s">
        <v>342</v>
      </c>
      <c r="E2639" s="115" t="s">
        <v>13</v>
      </c>
      <c r="F2639" s="115" t="s">
        <v>343</v>
      </c>
      <c r="G2639" s="115" t="s">
        <v>344</v>
      </c>
      <c r="H2639" s="115">
        <v>0.56000000000000005</v>
      </c>
      <c r="I2639" s="115">
        <v>0.48</v>
      </c>
      <c r="J2639" s="115" t="s">
        <v>350</v>
      </c>
      <c r="K2639" s="115">
        <v>9.900097754000001E-4</v>
      </c>
      <c r="L2639" s="115">
        <v>3784.6574918943702</v>
      </c>
      <c r="M2639" s="115">
        <v>9.4136694761826902</v>
      </c>
      <c r="N2639" s="115">
        <v>1.38380630107291</v>
      </c>
      <c r="O2639" s="115">
        <v>9.3196248038500008E-3</v>
      </c>
      <c r="P2639" s="115">
        <v>1.36998176532E-3</v>
      </c>
      <c r="Q2639" s="115">
        <v>3.74684791353519</v>
      </c>
      <c r="R2639" s="115">
        <v>1210</v>
      </c>
      <c r="S2639" s="115" t="s">
        <v>353</v>
      </c>
      <c r="T2639" s="115">
        <v>1210</v>
      </c>
      <c r="U2639" s="115" t="s">
        <v>352</v>
      </c>
      <c r="V2639" s="115" t="s">
        <v>350</v>
      </c>
      <c r="Z2639" s="115">
        <v>0</v>
      </c>
      <c r="AA2639" s="115">
        <v>1</v>
      </c>
      <c r="AB2639" s="115">
        <v>9.3196248038500008E-3</v>
      </c>
      <c r="AC2639" s="115">
        <v>1.36998176532E-3</v>
      </c>
      <c r="AD2639" s="115">
        <v>3.7468479135365098</v>
      </c>
      <c r="AF2639" s="115">
        <v>-1</v>
      </c>
      <c r="AG2639" s="115">
        <v>-1</v>
      </c>
      <c r="AH2639" s="115">
        <v>-1</v>
      </c>
      <c r="AI2639" s="115">
        <v>-1</v>
      </c>
      <c r="AJ2639" s="115">
        <v>0</v>
      </c>
      <c r="AM2639" s="115" t="s">
        <v>348</v>
      </c>
      <c r="AN2639" s="115">
        <v>-1</v>
      </c>
      <c r="AQ2639" s="115">
        <v>610</v>
      </c>
      <c r="AR2639" s="115" t="s">
        <v>251</v>
      </c>
      <c r="AS2639" s="115" t="s">
        <v>363</v>
      </c>
      <c r="AT2639" s="115" t="s">
        <v>296</v>
      </c>
      <c r="AV2639" s="115">
        <v>9.6899985804200508</v>
      </c>
      <c r="AW2639" s="115">
        <v>3.0388060999999998E-3</v>
      </c>
    </row>
    <row r="2640" spans="1:49" x14ac:dyDescent="0.25">
      <c r="A2640" s="117">
        <v>230000</v>
      </c>
      <c r="B2640" s="117">
        <v>930000</v>
      </c>
      <c r="C2640" s="117">
        <v>930000</v>
      </c>
      <c r="D2640" s="115" t="s">
        <v>342</v>
      </c>
      <c r="E2640" s="115" t="s">
        <v>13</v>
      </c>
      <c r="F2640" s="115" t="s">
        <v>343</v>
      </c>
      <c r="G2640" s="115" t="s">
        <v>344</v>
      </c>
      <c r="H2640" s="115">
        <v>0.56000000000000005</v>
      </c>
      <c r="I2640" s="115">
        <v>0.48</v>
      </c>
      <c r="J2640" s="115" t="s">
        <v>350</v>
      </c>
      <c r="K2640" s="115">
        <v>0.11342054651851</v>
      </c>
      <c r="L2640" s="115">
        <v>3784.6574918943702</v>
      </c>
      <c r="M2640" s="115">
        <v>9.4136694761826902</v>
      </c>
      <c r="N2640" s="115">
        <v>1.38380630107291</v>
      </c>
      <c r="O2640" s="115">
        <v>1.0677035367332599</v>
      </c>
      <c r="P2640" s="115">
        <v>0.15695206694345001</v>
      </c>
      <c r="Q2640" s="115">
        <v>429.25792111603602</v>
      </c>
      <c r="R2640" s="115">
        <v>1210</v>
      </c>
      <c r="S2640" s="115" t="s">
        <v>353</v>
      </c>
      <c r="T2640" s="115">
        <v>1210</v>
      </c>
      <c r="U2640" s="115" t="s">
        <v>352</v>
      </c>
      <c r="V2640" s="115" t="s">
        <v>350</v>
      </c>
      <c r="Z2640" s="115">
        <v>0</v>
      </c>
      <c r="AA2640" s="115">
        <v>1</v>
      </c>
      <c r="AB2640" s="115">
        <v>1.0677035367332599</v>
      </c>
      <c r="AC2640" s="115">
        <v>0.15695206694345001</v>
      </c>
      <c r="AD2640" s="115">
        <v>432.44433675665698</v>
      </c>
      <c r="AF2640" s="115">
        <v>-1</v>
      </c>
      <c r="AG2640" s="115">
        <v>-1</v>
      </c>
      <c r="AH2640" s="115">
        <v>-1</v>
      </c>
      <c r="AI2640" s="115">
        <v>-1</v>
      </c>
      <c r="AJ2640" s="115">
        <v>0</v>
      </c>
      <c r="AM2640" s="115" t="s">
        <v>348</v>
      </c>
      <c r="AN2640" s="115">
        <v>-1</v>
      </c>
      <c r="AQ2640" s="115">
        <v>610</v>
      </c>
      <c r="AR2640" s="115" t="s">
        <v>251</v>
      </c>
      <c r="AS2640" s="115" t="s">
        <v>363</v>
      </c>
      <c r="AT2640" s="115" t="s">
        <v>296</v>
      </c>
      <c r="AV2640" s="115">
        <v>99.959173726293201</v>
      </c>
      <c r="AW2640" s="115">
        <v>0.35072533389999999</v>
      </c>
    </row>
    <row r="2641" spans="1:49" x14ac:dyDescent="0.25">
      <c r="A2641" s="117">
        <v>230000</v>
      </c>
      <c r="B2641" s="117">
        <v>930000</v>
      </c>
      <c r="C2641" s="117">
        <v>930000</v>
      </c>
      <c r="D2641" s="115" t="s">
        <v>342</v>
      </c>
      <c r="E2641" s="115" t="s">
        <v>13</v>
      </c>
      <c r="F2641" s="115" t="s">
        <v>343</v>
      </c>
      <c r="G2641" s="115" t="s">
        <v>344</v>
      </c>
      <c r="H2641" s="115">
        <v>0.56000000000000005</v>
      </c>
      <c r="I2641" s="115">
        <v>0.48</v>
      </c>
      <c r="J2641" s="115" t="s">
        <v>350</v>
      </c>
      <c r="K2641" s="115">
        <v>0.13428129836041999</v>
      </c>
      <c r="L2641" s="115">
        <v>3782.5965355906001</v>
      </c>
      <c r="M2641" s="115">
        <v>9.4088255417254505</v>
      </c>
      <c r="N2641" s="115">
        <v>1.3831038580631101</v>
      </c>
      <c r="O2641" s="115">
        <v>1.2634293097896501</v>
      </c>
      <c r="P2641" s="115">
        <v>0.18572498182802999</v>
      </c>
      <c r="Q2641" s="115">
        <v>507.93197397276299</v>
      </c>
      <c r="R2641" s="115">
        <v>1200</v>
      </c>
      <c r="S2641" s="115" t="s">
        <v>351</v>
      </c>
      <c r="T2641" s="115">
        <v>1200</v>
      </c>
      <c r="U2641" s="115" t="s">
        <v>352</v>
      </c>
      <c r="V2641" s="115" t="s">
        <v>350</v>
      </c>
      <c r="Z2641" s="115">
        <v>0</v>
      </c>
      <c r="AA2641" s="115">
        <v>1</v>
      </c>
      <c r="AB2641" s="115">
        <v>1.2634293097896501</v>
      </c>
      <c r="AC2641" s="115">
        <v>0.18572498182802999</v>
      </c>
      <c r="AD2641" s="115">
        <v>507.93197397276299</v>
      </c>
      <c r="AF2641" s="115">
        <v>-1</v>
      </c>
      <c r="AG2641" s="115">
        <v>-1</v>
      </c>
      <c r="AH2641" s="115">
        <v>-1</v>
      </c>
      <c r="AI2641" s="115">
        <v>-1</v>
      </c>
      <c r="AJ2641" s="115">
        <v>0</v>
      </c>
      <c r="AM2641" s="115" t="s">
        <v>348</v>
      </c>
      <c r="AN2641" s="115">
        <v>-1</v>
      </c>
      <c r="AQ2641" s="115">
        <v>610</v>
      </c>
      <c r="AR2641" s="115" t="s">
        <v>251</v>
      </c>
      <c r="AS2641" s="115" t="s">
        <v>363</v>
      </c>
      <c r="AT2641" s="115" t="s">
        <v>296</v>
      </c>
      <c r="AV2641" s="115">
        <v>121.75138166689101</v>
      </c>
      <c r="AW2641" s="115">
        <v>0.41194807300000003</v>
      </c>
    </row>
    <row r="2642" spans="1:49" x14ac:dyDescent="0.25">
      <c r="A2642" s="117">
        <v>230000</v>
      </c>
      <c r="B2642" s="117">
        <v>930000</v>
      </c>
      <c r="C2642" s="117">
        <v>930000</v>
      </c>
      <c r="D2642" s="115" t="s">
        <v>342</v>
      </c>
      <c r="E2642" s="115" t="s">
        <v>13</v>
      </c>
      <c r="F2642" s="115" t="s">
        <v>343</v>
      </c>
      <c r="G2642" s="115" t="s">
        <v>344</v>
      </c>
      <c r="H2642" s="115">
        <v>0.56000000000000005</v>
      </c>
      <c r="I2642" s="115">
        <v>0.48</v>
      </c>
      <c r="J2642" s="115" t="s">
        <v>350</v>
      </c>
      <c r="K2642" s="115">
        <v>2.2704145709970001E-2</v>
      </c>
      <c r="L2642" s="115">
        <v>3782.5965355906001</v>
      </c>
      <c r="M2642" s="115">
        <v>9.4088255417254505</v>
      </c>
      <c r="N2642" s="115">
        <v>1.3831038580631101</v>
      </c>
      <c r="O2642" s="115">
        <v>0.21361934605909</v>
      </c>
      <c r="P2642" s="115">
        <v>3.1402191525490002E-2</v>
      </c>
      <c r="Q2642" s="115">
        <v>85.880622906107007</v>
      </c>
      <c r="R2642" s="115">
        <v>1210</v>
      </c>
      <c r="S2642" s="115" t="s">
        <v>353</v>
      </c>
      <c r="T2642" s="115">
        <v>1210</v>
      </c>
      <c r="U2642" s="115" t="s">
        <v>352</v>
      </c>
      <c r="V2642" s="115" t="s">
        <v>350</v>
      </c>
      <c r="Z2642" s="115">
        <v>0</v>
      </c>
      <c r="AA2642" s="115">
        <v>1</v>
      </c>
      <c r="AB2642" s="115">
        <v>0.21361934605909</v>
      </c>
      <c r="AC2642" s="115">
        <v>3.1402191525490002E-2</v>
      </c>
      <c r="AD2642" s="115">
        <v>85.880622906107007</v>
      </c>
      <c r="AF2642" s="115">
        <v>-1</v>
      </c>
      <c r="AG2642" s="115">
        <v>-1</v>
      </c>
      <c r="AH2642" s="115">
        <v>-1</v>
      </c>
      <c r="AI2642" s="115">
        <v>-1</v>
      </c>
      <c r="AJ2642" s="115">
        <v>0</v>
      </c>
      <c r="AM2642" s="115" t="s">
        <v>348</v>
      </c>
      <c r="AN2642" s="115">
        <v>-1</v>
      </c>
      <c r="AQ2642" s="115">
        <v>610</v>
      </c>
      <c r="AR2642" s="115" t="s">
        <v>251</v>
      </c>
      <c r="AS2642" s="115" t="s">
        <v>363</v>
      </c>
      <c r="AT2642" s="115" t="s">
        <v>296</v>
      </c>
      <c r="AV2642" s="115">
        <v>46.822734616389802</v>
      </c>
      <c r="AW2642" s="115">
        <v>6.9651762300000003E-2</v>
      </c>
    </row>
    <row r="2643" spans="1:49" x14ac:dyDescent="0.25">
      <c r="A2643" s="117">
        <v>230000</v>
      </c>
      <c r="B2643" s="117">
        <v>930000</v>
      </c>
      <c r="C2643" s="117">
        <v>930000</v>
      </c>
      <c r="D2643" s="115" t="s">
        <v>342</v>
      </c>
      <c r="E2643" s="115" t="s">
        <v>13</v>
      </c>
      <c r="F2643" s="115" t="s">
        <v>343</v>
      </c>
      <c r="G2643" s="115" t="s">
        <v>344</v>
      </c>
      <c r="H2643" s="115">
        <v>0.56000000000000005</v>
      </c>
      <c r="I2643" s="115">
        <v>0.48</v>
      </c>
      <c r="J2643" s="115" t="s">
        <v>350</v>
      </c>
      <c r="K2643" s="115">
        <v>3.7352046756069998E-2</v>
      </c>
      <c r="L2643" s="115">
        <v>3782.5965355906001</v>
      </c>
      <c r="M2643" s="115">
        <v>9.4088255417254505</v>
      </c>
      <c r="N2643" s="115">
        <v>1.3831038580631101</v>
      </c>
      <c r="O2643" s="115">
        <v>0.35143889155424002</v>
      </c>
      <c r="P2643" s="115">
        <v>5.1661759974869999E-2</v>
      </c>
      <c r="Q2643" s="115">
        <v>141.287722656732</v>
      </c>
      <c r="R2643" s="115">
        <v>1210</v>
      </c>
      <c r="S2643" s="115" t="s">
        <v>353</v>
      </c>
      <c r="T2643" s="115">
        <v>1210</v>
      </c>
      <c r="U2643" s="115" t="s">
        <v>352</v>
      </c>
      <c r="V2643" s="115" t="s">
        <v>350</v>
      </c>
      <c r="Z2643" s="115">
        <v>0</v>
      </c>
      <c r="AA2643" s="115">
        <v>1</v>
      </c>
      <c r="AB2643" s="115">
        <v>0.35143889155424002</v>
      </c>
      <c r="AC2643" s="115">
        <v>5.1661759974869999E-2</v>
      </c>
      <c r="AD2643" s="115">
        <v>141.28772265673101</v>
      </c>
      <c r="AF2643" s="115">
        <v>-1</v>
      </c>
      <c r="AG2643" s="115">
        <v>-1</v>
      </c>
      <c r="AH2643" s="115">
        <v>-1</v>
      </c>
      <c r="AI2643" s="115">
        <v>-1</v>
      </c>
      <c r="AJ2643" s="115">
        <v>0</v>
      </c>
      <c r="AM2643" s="115" t="s">
        <v>348</v>
      </c>
      <c r="AN2643" s="115">
        <v>-1</v>
      </c>
      <c r="AQ2643" s="115">
        <v>610</v>
      </c>
      <c r="AR2643" s="115" t="s">
        <v>251</v>
      </c>
      <c r="AS2643" s="115" t="s">
        <v>363</v>
      </c>
      <c r="AT2643" s="115" t="s">
        <v>296</v>
      </c>
      <c r="AV2643" s="115">
        <v>72.488706051899598</v>
      </c>
      <c r="AW2643" s="115">
        <v>0.1145885829</v>
      </c>
    </row>
    <row r="2644" spans="1:49" x14ac:dyDescent="0.25">
      <c r="A2644" s="117">
        <v>230000</v>
      </c>
      <c r="B2644" s="117">
        <v>930000</v>
      </c>
      <c r="C2644" s="117">
        <v>930000</v>
      </c>
      <c r="D2644" s="115" t="s">
        <v>342</v>
      </c>
      <c r="E2644" s="115" t="s">
        <v>13</v>
      </c>
      <c r="F2644" s="115" t="s">
        <v>343</v>
      </c>
      <c r="G2644" s="115" t="s">
        <v>344</v>
      </c>
      <c r="H2644" s="115">
        <v>0.56000000000000005</v>
      </c>
      <c r="I2644" s="115">
        <v>0.48</v>
      </c>
      <c r="J2644" s="115" t="s">
        <v>350</v>
      </c>
      <c r="K2644" s="115">
        <v>0.18688647378942</v>
      </c>
      <c r="L2644" s="115">
        <v>3782.5965355906001</v>
      </c>
      <c r="M2644" s="115">
        <v>9.4088255417254505</v>
      </c>
      <c r="N2644" s="115">
        <v>1.3831038580631101</v>
      </c>
      <c r="O2644" s="115">
        <v>1.7583822279929699</v>
      </c>
      <c r="P2644" s="115">
        <v>0.25848340291796001</v>
      </c>
      <c r="Q2644" s="115">
        <v>706.91612830463396</v>
      </c>
      <c r="R2644" s="115">
        <v>1210</v>
      </c>
      <c r="S2644" s="115" t="s">
        <v>353</v>
      </c>
      <c r="T2644" s="115">
        <v>1210</v>
      </c>
      <c r="U2644" s="115" t="s">
        <v>352</v>
      </c>
      <c r="V2644" s="115" t="s">
        <v>350</v>
      </c>
      <c r="Z2644" s="115">
        <v>0</v>
      </c>
      <c r="AA2644" s="115">
        <v>1</v>
      </c>
      <c r="AB2644" s="115">
        <v>1.7583822279929699</v>
      </c>
      <c r="AC2644" s="115">
        <v>0.25848340291796001</v>
      </c>
      <c r="AD2644" s="115">
        <v>706.91612830463396</v>
      </c>
      <c r="AF2644" s="115">
        <v>-1</v>
      </c>
      <c r="AG2644" s="115">
        <v>-1</v>
      </c>
      <c r="AH2644" s="115">
        <v>-1</v>
      </c>
      <c r="AI2644" s="115">
        <v>-1</v>
      </c>
      <c r="AJ2644" s="115">
        <v>0</v>
      </c>
      <c r="AM2644" s="115" t="s">
        <v>348</v>
      </c>
      <c r="AN2644" s="115">
        <v>-1</v>
      </c>
      <c r="AQ2644" s="115">
        <v>610</v>
      </c>
      <c r="AR2644" s="115" t="s">
        <v>251</v>
      </c>
      <c r="AS2644" s="115" t="s">
        <v>363</v>
      </c>
      <c r="AT2644" s="115" t="s">
        <v>296</v>
      </c>
      <c r="AV2644" s="115">
        <v>112.612722451732</v>
      </c>
      <c r="AW2644" s="115">
        <v>0.57333019330000001</v>
      </c>
    </row>
    <row r="2645" spans="1:49" x14ac:dyDescent="0.25">
      <c r="A2645" s="117">
        <v>230000</v>
      </c>
      <c r="B2645" s="117">
        <v>930000</v>
      </c>
      <c r="C2645" s="117">
        <v>930000</v>
      </c>
      <c r="D2645" s="115" t="s">
        <v>342</v>
      </c>
      <c r="E2645" s="115" t="s">
        <v>13</v>
      </c>
      <c r="F2645" s="115" t="s">
        <v>343</v>
      </c>
      <c r="G2645" s="115" t="s">
        <v>344</v>
      </c>
      <c r="H2645" s="115">
        <v>0.56000000000000005</v>
      </c>
      <c r="I2645" s="115">
        <v>0.48</v>
      </c>
      <c r="J2645" s="115" t="s">
        <v>350</v>
      </c>
      <c r="K2645" s="115">
        <v>0.23653948914406001</v>
      </c>
      <c r="L2645" s="115">
        <v>3782.5965355906001</v>
      </c>
      <c r="M2645" s="115">
        <v>9.4088255417254505</v>
      </c>
      <c r="N2645" s="115">
        <v>1.3831038580631101</v>
      </c>
      <c r="O2645" s="115">
        <v>2.2255587870853399</v>
      </c>
      <c r="P2645" s="115">
        <v>0.32715868001942999</v>
      </c>
      <c r="Q2645" s="115">
        <v>894.73345216669998</v>
      </c>
      <c r="R2645" s="115">
        <v>1210</v>
      </c>
      <c r="S2645" s="115" t="s">
        <v>353</v>
      </c>
      <c r="T2645" s="115">
        <v>1210</v>
      </c>
      <c r="U2645" s="115" t="s">
        <v>352</v>
      </c>
      <c r="V2645" s="115" t="s">
        <v>350</v>
      </c>
      <c r="Z2645" s="115">
        <v>0</v>
      </c>
      <c r="AA2645" s="115">
        <v>1</v>
      </c>
      <c r="AB2645" s="115">
        <v>2.2255587870853399</v>
      </c>
      <c r="AC2645" s="115">
        <v>0.32715868001942999</v>
      </c>
      <c r="AD2645" s="115">
        <v>894.73345216669998</v>
      </c>
      <c r="AF2645" s="115">
        <v>-1</v>
      </c>
      <c r="AG2645" s="115">
        <v>-1</v>
      </c>
      <c r="AH2645" s="115">
        <v>-1</v>
      </c>
      <c r="AI2645" s="115">
        <v>-1</v>
      </c>
      <c r="AJ2645" s="115">
        <v>0</v>
      </c>
      <c r="AM2645" s="115" t="s">
        <v>348</v>
      </c>
      <c r="AN2645" s="115">
        <v>-1</v>
      </c>
      <c r="AQ2645" s="115">
        <v>610</v>
      </c>
      <c r="AR2645" s="115" t="s">
        <v>251</v>
      </c>
      <c r="AS2645" s="115" t="s">
        <v>363</v>
      </c>
      <c r="AT2645" s="115" t="s">
        <v>296</v>
      </c>
      <c r="AV2645" s="115">
        <v>124.354248304111</v>
      </c>
      <c r="AW2645" s="115">
        <v>0.72565567900000005</v>
      </c>
    </row>
    <row r="2646" spans="1:49" x14ac:dyDescent="0.25">
      <c r="A2646" s="117">
        <v>230000</v>
      </c>
      <c r="B2646" s="117">
        <v>930000</v>
      </c>
      <c r="C2646" s="117">
        <v>930000</v>
      </c>
      <c r="D2646" s="115" t="s">
        <v>342</v>
      </c>
      <c r="E2646" s="115" t="s">
        <v>13</v>
      </c>
      <c r="F2646" s="115" t="s">
        <v>343</v>
      </c>
      <c r="G2646" s="115" t="s">
        <v>344</v>
      </c>
      <c r="H2646" s="115">
        <v>0.56000000000000005</v>
      </c>
      <c r="I2646" s="115">
        <v>0.48</v>
      </c>
      <c r="J2646" s="115" t="s">
        <v>350</v>
      </c>
      <c r="K2646" s="115">
        <v>9.985211218468E-2</v>
      </c>
      <c r="L2646" s="115">
        <v>3798.4574477894198</v>
      </c>
      <c r="M2646" s="115">
        <v>9.4459340857146099</v>
      </c>
      <c r="N2646" s="115">
        <v>1.3884790303794301</v>
      </c>
      <c r="O2646" s="115">
        <v>0.94319647001587004</v>
      </c>
      <c r="P2646" s="115">
        <v>0.13864256390752</v>
      </c>
      <c r="Q2646" s="115">
        <v>379.28399920540602</v>
      </c>
      <c r="R2646" s="115">
        <v>1210</v>
      </c>
      <c r="S2646" s="115" t="s">
        <v>353</v>
      </c>
      <c r="T2646" s="115">
        <v>1210</v>
      </c>
      <c r="U2646" s="115" t="s">
        <v>352</v>
      </c>
      <c r="V2646" s="115" t="s">
        <v>350</v>
      </c>
      <c r="Z2646" s="115">
        <v>0</v>
      </c>
      <c r="AA2646" s="115">
        <v>1</v>
      </c>
      <c r="AB2646" s="115">
        <v>0.94319647001587004</v>
      </c>
      <c r="AC2646" s="115">
        <v>0.13864256390752</v>
      </c>
      <c r="AD2646" s="115">
        <v>379.28399920540801</v>
      </c>
      <c r="AF2646" s="115">
        <v>-1</v>
      </c>
      <c r="AG2646" s="115">
        <v>-1</v>
      </c>
      <c r="AH2646" s="115">
        <v>-1</v>
      </c>
      <c r="AI2646" s="115">
        <v>-1</v>
      </c>
      <c r="AJ2646" s="115">
        <v>0</v>
      </c>
      <c r="AM2646" s="115" t="s">
        <v>348</v>
      </c>
      <c r="AN2646" s="115">
        <v>-1</v>
      </c>
      <c r="AQ2646" s="115">
        <v>610</v>
      </c>
      <c r="AR2646" s="115" t="s">
        <v>251</v>
      </c>
      <c r="AS2646" s="115" t="s">
        <v>363</v>
      </c>
      <c r="AT2646" s="115" t="s">
        <v>296</v>
      </c>
      <c r="AV2646" s="115">
        <v>81.579238586846998</v>
      </c>
      <c r="AW2646" s="115">
        <v>0.30761070499999998</v>
      </c>
    </row>
    <row r="2647" spans="1:49" x14ac:dyDescent="0.25">
      <c r="A2647" s="117">
        <v>230000</v>
      </c>
      <c r="B2647" s="117">
        <v>930000</v>
      </c>
      <c r="C2647" s="117">
        <v>930000</v>
      </c>
      <c r="D2647" s="115" t="s">
        <v>342</v>
      </c>
      <c r="E2647" s="115" t="s">
        <v>13</v>
      </c>
      <c r="F2647" s="115" t="s">
        <v>343</v>
      </c>
      <c r="G2647" s="115" t="s">
        <v>344</v>
      </c>
      <c r="H2647" s="115">
        <v>0.56000000000000005</v>
      </c>
      <c r="I2647" s="115">
        <v>0.48</v>
      </c>
      <c r="J2647" s="115" t="s">
        <v>364</v>
      </c>
      <c r="K2647" s="115">
        <v>4.7053449012320003E-2</v>
      </c>
      <c r="L2647" s="115">
        <v>3798.4574477894198</v>
      </c>
      <c r="M2647" s="115">
        <v>9.4459340857146099</v>
      </c>
      <c r="N2647" s="115">
        <v>1.3884790303794301</v>
      </c>
      <c r="O2647" s="115">
        <v>0.44446377787599001</v>
      </c>
      <c r="P2647" s="115">
        <v>6.5332727260640003E-2</v>
      </c>
      <c r="Q2647" s="115">
        <v>178.73052384506099</v>
      </c>
      <c r="R2647" s="115">
        <v>1210</v>
      </c>
      <c r="S2647" s="115" t="s">
        <v>353</v>
      </c>
      <c r="T2647" s="115">
        <v>1210</v>
      </c>
      <c r="U2647" s="115" t="s">
        <v>365</v>
      </c>
      <c r="V2647" s="115" t="s">
        <v>364</v>
      </c>
      <c r="Z2647" s="115">
        <v>0</v>
      </c>
      <c r="AA2647" s="115">
        <v>1</v>
      </c>
      <c r="AB2647" s="115">
        <v>0.44446377787599001</v>
      </c>
      <c r="AC2647" s="115">
        <v>6.5332727260640003E-2</v>
      </c>
      <c r="AD2647" s="115">
        <v>178.73052384506201</v>
      </c>
      <c r="AF2647" s="115">
        <v>-1</v>
      </c>
      <c r="AG2647" s="115">
        <v>-1</v>
      </c>
      <c r="AH2647" s="115">
        <v>-1</v>
      </c>
      <c r="AI2647" s="115">
        <v>-1</v>
      </c>
      <c r="AJ2647" s="115">
        <v>0</v>
      </c>
      <c r="AM2647" s="115" t="s">
        <v>348</v>
      </c>
      <c r="AN2647" s="115">
        <v>-1</v>
      </c>
      <c r="AQ2647" s="115">
        <v>610</v>
      </c>
      <c r="AR2647" s="115" t="s">
        <v>251</v>
      </c>
      <c r="AS2647" s="115" t="s">
        <v>363</v>
      </c>
      <c r="AT2647" s="115" t="s">
        <v>296</v>
      </c>
      <c r="AV2647" s="115">
        <v>56.652344587178298</v>
      </c>
      <c r="AW2647" s="115">
        <v>0.1449558182</v>
      </c>
    </row>
    <row r="2648" spans="1:49" x14ac:dyDescent="0.25">
      <c r="A2648" s="117">
        <v>230000</v>
      </c>
      <c r="B2648" s="117">
        <v>930000</v>
      </c>
      <c r="C2648" s="117">
        <v>930000</v>
      </c>
      <c r="D2648" s="115" t="s">
        <v>342</v>
      </c>
      <c r="E2648" s="115" t="s">
        <v>13</v>
      </c>
      <c r="F2648" s="115" t="s">
        <v>343</v>
      </c>
      <c r="G2648" s="115" t="s">
        <v>344</v>
      </c>
      <c r="H2648" s="115">
        <v>0.56000000000000005</v>
      </c>
      <c r="I2648" s="115">
        <v>0.48</v>
      </c>
      <c r="J2648" s="115" t="s">
        <v>350</v>
      </c>
      <c r="K2648" s="115">
        <v>0.20175932987197001</v>
      </c>
      <c r="L2648" s="115">
        <v>3798.4574477894198</v>
      </c>
      <c r="M2648" s="115">
        <v>9.4459340857146099</v>
      </c>
      <c r="N2648" s="115">
        <v>1.3884790303794301</v>
      </c>
      <c r="O2648" s="115">
        <v>1.9058053311485901</v>
      </c>
      <c r="P2648" s="115">
        <v>0.28013859871063002</v>
      </c>
      <c r="Q2648" s="115">
        <v>766.37422921319205</v>
      </c>
      <c r="R2648" s="115">
        <v>1210</v>
      </c>
      <c r="S2648" s="115" t="s">
        <v>353</v>
      </c>
      <c r="T2648" s="115">
        <v>1210</v>
      </c>
      <c r="U2648" s="115" t="s">
        <v>352</v>
      </c>
      <c r="V2648" s="115" t="s">
        <v>350</v>
      </c>
      <c r="Z2648" s="115">
        <v>0</v>
      </c>
      <c r="AA2648" s="115">
        <v>1</v>
      </c>
      <c r="AB2648" s="115">
        <v>1.9058053311485901</v>
      </c>
      <c r="AC2648" s="115">
        <v>0.28013859871063002</v>
      </c>
      <c r="AD2648" s="115">
        <v>766.37422921319205</v>
      </c>
      <c r="AF2648" s="115">
        <v>-1</v>
      </c>
      <c r="AG2648" s="115">
        <v>-1</v>
      </c>
      <c r="AH2648" s="115">
        <v>-1</v>
      </c>
      <c r="AI2648" s="115">
        <v>-1</v>
      </c>
      <c r="AJ2648" s="115">
        <v>0</v>
      </c>
      <c r="AM2648" s="115" t="s">
        <v>348</v>
      </c>
      <c r="AN2648" s="115">
        <v>-1</v>
      </c>
      <c r="AQ2648" s="115">
        <v>610</v>
      </c>
      <c r="AR2648" s="115" t="s">
        <v>251</v>
      </c>
      <c r="AS2648" s="115" t="s">
        <v>363</v>
      </c>
      <c r="AT2648" s="115" t="s">
        <v>296</v>
      </c>
      <c r="AV2648" s="115">
        <v>115.531158202954</v>
      </c>
      <c r="AW2648" s="115">
        <v>0.62155249729999995</v>
      </c>
    </row>
    <row r="2649" spans="1:49" x14ac:dyDescent="0.25">
      <c r="A2649" s="117">
        <v>230000</v>
      </c>
      <c r="B2649" s="117">
        <v>930000</v>
      </c>
      <c r="C2649" s="117">
        <v>930000</v>
      </c>
      <c r="D2649" s="115" t="s">
        <v>342</v>
      </c>
      <c r="E2649" s="115" t="s">
        <v>13</v>
      </c>
      <c r="F2649" s="115" t="s">
        <v>343</v>
      </c>
      <c r="G2649" s="115" t="s">
        <v>344</v>
      </c>
      <c r="H2649" s="115">
        <v>0.56000000000000005</v>
      </c>
      <c r="I2649" s="115">
        <v>0.48</v>
      </c>
      <c r="J2649" s="115" t="s">
        <v>364</v>
      </c>
      <c r="K2649" s="115">
        <v>7.8052329672380003E-2</v>
      </c>
      <c r="L2649" s="115">
        <v>3798.4574477894198</v>
      </c>
      <c r="M2649" s="115">
        <v>9.4459340857146099</v>
      </c>
      <c r="N2649" s="115">
        <v>1.3884790303794301</v>
      </c>
      <c r="O2649" s="115">
        <v>0.73727716132181997</v>
      </c>
      <c r="P2649" s="115">
        <v>0.10837402302236999</v>
      </c>
      <c r="Q2649" s="115">
        <v>296.47845296139002</v>
      </c>
      <c r="R2649" s="115">
        <v>1210</v>
      </c>
      <c r="S2649" s="115" t="s">
        <v>353</v>
      </c>
      <c r="T2649" s="115">
        <v>1210</v>
      </c>
      <c r="U2649" s="115" t="s">
        <v>365</v>
      </c>
      <c r="V2649" s="115" t="s">
        <v>364</v>
      </c>
      <c r="Z2649" s="115">
        <v>0</v>
      </c>
      <c r="AA2649" s="115">
        <v>1</v>
      </c>
      <c r="AB2649" s="115">
        <v>0.73727716132181997</v>
      </c>
      <c r="AC2649" s="115">
        <v>0.10837402302236999</v>
      </c>
      <c r="AD2649" s="115">
        <v>296.47845296139099</v>
      </c>
      <c r="AF2649" s="115">
        <v>-1</v>
      </c>
      <c r="AG2649" s="115">
        <v>-1</v>
      </c>
      <c r="AH2649" s="115">
        <v>-1</v>
      </c>
      <c r="AI2649" s="115">
        <v>-1</v>
      </c>
      <c r="AJ2649" s="115">
        <v>0</v>
      </c>
      <c r="AM2649" s="115" t="s">
        <v>348</v>
      </c>
      <c r="AN2649" s="115">
        <v>-1</v>
      </c>
      <c r="AQ2649" s="115">
        <v>610</v>
      </c>
      <c r="AR2649" s="115" t="s">
        <v>251</v>
      </c>
      <c r="AS2649" s="115" t="s">
        <v>363</v>
      </c>
      <c r="AT2649" s="115" t="s">
        <v>296</v>
      </c>
      <c r="AV2649" s="115">
        <v>84.513003157823803</v>
      </c>
      <c r="AW2649" s="115">
        <v>0.24045292209999999</v>
      </c>
    </row>
    <row r="2650" spans="1:49" x14ac:dyDescent="0.25">
      <c r="A2650" s="117">
        <v>230000</v>
      </c>
      <c r="B2650" s="117">
        <v>930000</v>
      </c>
      <c r="C2650" s="117">
        <v>930000</v>
      </c>
      <c r="D2650" s="115" t="s">
        <v>342</v>
      </c>
      <c r="E2650" s="115" t="s">
        <v>13</v>
      </c>
      <c r="F2650" s="115" t="s">
        <v>343</v>
      </c>
      <c r="G2650" s="115" t="s">
        <v>344</v>
      </c>
      <c r="H2650" s="115">
        <v>0.56000000000000005</v>
      </c>
      <c r="I2650" s="115">
        <v>0.48</v>
      </c>
      <c r="J2650" s="115" t="s">
        <v>364</v>
      </c>
      <c r="K2650" s="115">
        <v>1.0430809733799999E-3</v>
      </c>
      <c r="L2650" s="115">
        <v>3798.4574477894198</v>
      </c>
      <c r="M2650" s="115">
        <v>9.4459340857146099</v>
      </c>
      <c r="N2650" s="115">
        <v>1.3884790303794301</v>
      </c>
      <c r="O2650" s="115">
        <v>9.8528741206900007E-3</v>
      </c>
      <c r="P2650" s="115">
        <v>1.44829605853E-3</v>
      </c>
      <c r="Q2650" s="115">
        <v>3.9620986920168901</v>
      </c>
      <c r="R2650" s="115">
        <v>1210</v>
      </c>
      <c r="S2650" s="115" t="s">
        <v>353</v>
      </c>
      <c r="T2650" s="115">
        <v>1210</v>
      </c>
      <c r="U2650" s="115" t="s">
        <v>365</v>
      </c>
      <c r="V2650" s="115" t="s">
        <v>364</v>
      </c>
      <c r="Z2650" s="115">
        <v>0</v>
      </c>
      <c r="AA2650" s="115">
        <v>1</v>
      </c>
      <c r="AB2650" s="115">
        <v>9.8528741206900007E-3</v>
      </c>
      <c r="AC2650" s="115">
        <v>1.44829605853E-3</v>
      </c>
      <c r="AD2650" s="115">
        <v>50.940337474031502</v>
      </c>
      <c r="AF2650" s="115">
        <v>-1</v>
      </c>
      <c r="AG2650" s="115">
        <v>-1</v>
      </c>
      <c r="AH2650" s="115">
        <v>-1</v>
      </c>
      <c r="AI2650" s="115">
        <v>-1</v>
      </c>
      <c r="AJ2650" s="115">
        <v>0</v>
      </c>
      <c r="AM2650" s="115" t="s">
        <v>348</v>
      </c>
      <c r="AN2650" s="115">
        <v>-1</v>
      </c>
      <c r="AQ2650" s="115">
        <v>610</v>
      </c>
      <c r="AR2650" s="115" t="s">
        <v>251</v>
      </c>
      <c r="AS2650" s="115" t="s">
        <v>363</v>
      </c>
      <c r="AT2650" s="115" t="s">
        <v>296</v>
      </c>
      <c r="AV2650" s="115">
        <v>9.6369818788605901</v>
      </c>
      <c r="AW2650" s="115">
        <v>4.1314142300000002E-2</v>
      </c>
    </row>
    <row r="2651" spans="1:49" x14ac:dyDescent="0.25">
      <c r="A2651" s="117">
        <v>230000</v>
      </c>
      <c r="B2651" s="117">
        <v>930000</v>
      </c>
      <c r="C2651" s="117">
        <v>930000</v>
      </c>
      <c r="D2651" s="115" t="s">
        <v>342</v>
      </c>
      <c r="E2651" s="115" t="s">
        <v>13</v>
      </c>
      <c r="F2651" s="115" t="s">
        <v>343</v>
      </c>
      <c r="G2651" s="115" t="s">
        <v>344</v>
      </c>
      <c r="H2651" s="115">
        <v>0.56000000000000005</v>
      </c>
      <c r="I2651" s="115">
        <v>0.48</v>
      </c>
      <c r="J2651" s="115" t="s">
        <v>364</v>
      </c>
      <c r="K2651" s="115">
        <v>7.6055122562600002E-3</v>
      </c>
      <c r="L2651" s="115">
        <v>3798.4574477894198</v>
      </c>
      <c r="M2651" s="115">
        <v>9.4459340857146099</v>
      </c>
      <c r="N2651" s="115">
        <v>1.3884790303794301</v>
      </c>
      <c r="O2651" s="115">
        <v>7.1841167460779995E-2</v>
      </c>
      <c r="P2651" s="115">
        <v>1.056009428311E-2</v>
      </c>
      <c r="Q2651" s="115">
        <v>28.889214674067301</v>
      </c>
      <c r="R2651" s="115">
        <v>1210</v>
      </c>
      <c r="S2651" s="115" t="s">
        <v>353</v>
      </c>
      <c r="T2651" s="115">
        <v>1210</v>
      </c>
      <c r="U2651" s="115" t="s">
        <v>365</v>
      </c>
      <c r="V2651" s="115" t="s">
        <v>364</v>
      </c>
      <c r="Z2651" s="115">
        <v>0</v>
      </c>
      <c r="AA2651" s="115">
        <v>1</v>
      </c>
      <c r="AB2651" s="115">
        <v>7.1841167460779995E-2</v>
      </c>
      <c r="AC2651" s="115">
        <v>1.056009428311E-2</v>
      </c>
      <c r="AD2651" s="115">
        <v>432.23979781504198</v>
      </c>
      <c r="AF2651" s="115">
        <v>-1</v>
      </c>
      <c r="AG2651" s="115">
        <v>-1</v>
      </c>
      <c r="AH2651" s="115">
        <v>-1</v>
      </c>
      <c r="AI2651" s="115">
        <v>-1</v>
      </c>
      <c r="AJ2651" s="115">
        <v>0</v>
      </c>
      <c r="AM2651" s="115" t="s">
        <v>348</v>
      </c>
      <c r="AN2651" s="115">
        <v>-1</v>
      </c>
      <c r="AQ2651" s="115">
        <v>610</v>
      </c>
      <c r="AR2651" s="115" t="s">
        <v>251</v>
      </c>
      <c r="AS2651" s="115" t="s">
        <v>363</v>
      </c>
      <c r="AT2651" s="115" t="s">
        <v>296</v>
      </c>
      <c r="AV2651" s="115">
        <v>61.579077414001198</v>
      </c>
      <c r="AW2651" s="115">
        <v>0.3505594467</v>
      </c>
    </row>
    <row r="2652" spans="1:49" x14ac:dyDescent="0.25">
      <c r="A2652" s="117">
        <v>230000</v>
      </c>
      <c r="B2652" s="117">
        <v>930000</v>
      </c>
      <c r="C2652" s="117">
        <v>930000</v>
      </c>
      <c r="D2652" s="115" t="s">
        <v>342</v>
      </c>
      <c r="E2652" s="115" t="s">
        <v>13</v>
      </c>
      <c r="F2652" s="115" t="s">
        <v>343</v>
      </c>
      <c r="G2652" s="115" t="s">
        <v>344</v>
      </c>
      <c r="H2652" s="115">
        <v>0.56000000000000005</v>
      </c>
      <c r="I2652" s="115">
        <v>0.48</v>
      </c>
      <c r="J2652" s="115" t="s">
        <v>364</v>
      </c>
      <c r="K2652" s="115">
        <v>3.51268129371E-3</v>
      </c>
      <c r="L2652" s="115">
        <v>3798.4574477894198</v>
      </c>
      <c r="M2652" s="115">
        <v>9.4459340857146099</v>
      </c>
      <c r="N2652" s="115">
        <v>1.3884790303794301</v>
      </c>
      <c r="O2652" s="115">
        <v>3.318055596451E-2</v>
      </c>
      <c r="P2652" s="115">
        <v>4.87728431672E-3</v>
      </c>
      <c r="Q2652" s="115">
        <v>13.342770421807099</v>
      </c>
      <c r="R2652" s="115">
        <v>1210</v>
      </c>
      <c r="S2652" s="115" t="s">
        <v>353</v>
      </c>
      <c r="T2652" s="115">
        <v>1210</v>
      </c>
      <c r="U2652" s="115" t="s">
        <v>365</v>
      </c>
      <c r="V2652" s="115" t="s">
        <v>364</v>
      </c>
      <c r="Z2652" s="115">
        <v>0</v>
      </c>
      <c r="AA2652" s="115">
        <v>1</v>
      </c>
      <c r="AB2652" s="115">
        <v>3.318055596451E-2</v>
      </c>
      <c r="AC2652" s="115">
        <v>4.87728431672E-3</v>
      </c>
      <c r="AD2652" s="115">
        <v>242.50085095545899</v>
      </c>
      <c r="AF2652" s="115">
        <v>-1</v>
      </c>
      <c r="AG2652" s="115">
        <v>-1</v>
      </c>
      <c r="AH2652" s="115">
        <v>-1</v>
      </c>
      <c r="AI2652" s="115">
        <v>-1</v>
      </c>
      <c r="AJ2652" s="115">
        <v>0</v>
      </c>
      <c r="AM2652" s="115" t="s">
        <v>348</v>
      </c>
      <c r="AN2652" s="115">
        <v>-1</v>
      </c>
      <c r="AQ2652" s="115">
        <v>610</v>
      </c>
      <c r="AR2652" s="115" t="s">
        <v>251</v>
      </c>
      <c r="AS2652" s="115" t="s">
        <v>363</v>
      </c>
      <c r="AT2652" s="115" t="s">
        <v>296</v>
      </c>
      <c r="AV2652" s="115">
        <v>34.774197458005801</v>
      </c>
      <c r="AW2652" s="115">
        <v>0.1966754671</v>
      </c>
    </row>
    <row r="2653" spans="1:49" x14ac:dyDescent="0.25">
      <c r="A2653" s="117">
        <v>230000</v>
      </c>
      <c r="B2653" s="117">
        <v>930000</v>
      </c>
      <c r="C2653" s="117">
        <v>930000</v>
      </c>
      <c r="D2653" s="115" t="s">
        <v>342</v>
      </c>
      <c r="E2653" s="115" t="s">
        <v>13</v>
      </c>
      <c r="F2653" s="115" t="s">
        <v>343</v>
      </c>
      <c r="G2653" s="115" t="s">
        <v>344</v>
      </c>
      <c r="H2653" s="115">
        <v>0.56000000000000005</v>
      </c>
      <c r="I2653" s="115">
        <v>0.48</v>
      </c>
      <c r="J2653" s="115" t="s">
        <v>350</v>
      </c>
      <c r="K2653" s="115">
        <v>0.16555114042374</v>
      </c>
      <c r="L2653" s="115">
        <v>3766.8241117602602</v>
      </c>
      <c r="M2653" s="115">
        <v>9.3719911912878899</v>
      </c>
      <c r="N2653" s="115">
        <v>1.3777708340886301</v>
      </c>
      <c r="O2653" s="115">
        <v>1.5515438297590201</v>
      </c>
      <c r="P2653" s="115">
        <v>0.22809153282594999</v>
      </c>
      <c r="Q2653" s="115">
        <v>623.60202747757899</v>
      </c>
      <c r="R2653" s="115">
        <v>1200</v>
      </c>
      <c r="S2653" s="115" t="s">
        <v>351</v>
      </c>
      <c r="T2653" s="115">
        <v>1200</v>
      </c>
      <c r="U2653" s="115" t="s">
        <v>352</v>
      </c>
      <c r="V2653" s="115" t="s">
        <v>350</v>
      </c>
      <c r="Z2653" s="115">
        <v>0</v>
      </c>
      <c r="AA2653" s="115">
        <v>1</v>
      </c>
      <c r="AB2653" s="115">
        <v>1.5515438297590201</v>
      </c>
      <c r="AC2653" s="115">
        <v>0.22809153282594999</v>
      </c>
      <c r="AD2653" s="115">
        <v>623.60202747757899</v>
      </c>
      <c r="AF2653" s="115">
        <v>-1</v>
      </c>
      <c r="AG2653" s="115">
        <v>-1</v>
      </c>
      <c r="AH2653" s="115">
        <v>-1</v>
      </c>
      <c r="AI2653" s="115">
        <v>-1</v>
      </c>
      <c r="AJ2653" s="115">
        <v>0</v>
      </c>
      <c r="AM2653" s="115" t="s">
        <v>348</v>
      </c>
      <c r="AN2653" s="115">
        <v>-1</v>
      </c>
      <c r="AQ2653" s="115">
        <v>610</v>
      </c>
      <c r="AR2653" s="115" t="s">
        <v>251</v>
      </c>
      <c r="AS2653" s="115" t="s">
        <v>363</v>
      </c>
      <c r="AT2653" s="115" t="s">
        <v>296</v>
      </c>
      <c r="AV2653" s="115">
        <v>126.63854269225899</v>
      </c>
      <c r="AW2653" s="115">
        <v>0.50575995740000002</v>
      </c>
    </row>
    <row r="2654" spans="1:49" x14ac:dyDescent="0.25">
      <c r="A2654" s="117">
        <v>230000</v>
      </c>
      <c r="B2654" s="117">
        <v>930000</v>
      </c>
      <c r="C2654" s="117">
        <v>930000</v>
      </c>
      <c r="D2654" s="115" t="s">
        <v>342</v>
      </c>
      <c r="E2654" s="115" t="s">
        <v>13</v>
      </c>
      <c r="F2654" s="115" t="s">
        <v>343</v>
      </c>
      <c r="G2654" s="115" t="s">
        <v>344</v>
      </c>
      <c r="H2654" s="115">
        <v>0.56000000000000005</v>
      </c>
      <c r="I2654" s="115">
        <v>0.48</v>
      </c>
      <c r="J2654" s="115" t="s">
        <v>350</v>
      </c>
      <c r="K2654" s="115">
        <v>6.4484718437599994E-2</v>
      </c>
      <c r="L2654" s="115">
        <v>3766.8241117602602</v>
      </c>
      <c r="M2654" s="115">
        <v>9.3719911912878899</v>
      </c>
      <c r="N2654" s="115">
        <v>1.3777708340886301</v>
      </c>
      <c r="O2654" s="115">
        <v>0.60435021316991</v>
      </c>
      <c r="P2654" s="115">
        <v>8.8845164307749996E-2</v>
      </c>
      <c r="Q2654" s="115">
        <v>242.90259225084199</v>
      </c>
      <c r="R2654" s="115">
        <v>1210</v>
      </c>
      <c r="S2654" s="115" t="s">
        <v>353</v>
      </c>
      <c r="T2654" s="115">
        <v>1210</v>
      </c>
      <c r="U2654" s="115" t="s">
        <v>352</v>
      </c>
      <c r="V2654" s="115" t="s">
        <v>350</v>
      </c>
      <c r="Z2654" s="115">
        <v>0</v>
      </c>
      <c r="AA2654" s="115">
        <v>1</v>
      </c>
      <c r="AB2654" s="115">
        <v>0.60435021316991</v>
      </c>
      <c r="AC2654" s="115">
        <v>8.8845164307749996E-2</v>
      </c>
      <c r="AD2654" s="115">
        <v>242.902592250841</v>
      </c>
      <c r="AF2654" s="115">
        <v>-1</v>
      </c>
      <c r="AG2654" s="115">
        <v>-1</v>
      </c>
      <c r="AH2654" s="115">
        <v>-1</v>
      </c>
      <c r="AI2654" s="115">
        <v>-1</v>
      </c>
      <c r="AJ2654" s="115">
        <v>0</v>
      </c>
      <c r="AM2654" s="115" t="s">
        <v>348</v>
      </c>
      <c r="AN2654" s="115">
        <v>-1</v>
      </c>
      <c r="AQ2654" s="115">
        <v>610</v>
      </c>
      <c r="AR2654" s="115" t="s">
        <v>251</v>
      </c>
      <c r="AS2654" s="115" t="s">
        <v>363</v>
      </c>
      <c r="AT2654" s="115" t="s">
        <v>296</v>
      </c>
      <c r="AV2654" s="115">
        <v>88.283635593413905</v>
      </c>
      <c r="AW2654" s="115">
        <v>0.1970012914</v>
      </c>
    </row>
    <row r="2655" spans="1:49" x14ac:dyDescent="0.25">
      <c r="A2655" s="117">
        <v>230000</v>
      </c>
      <c r="B2655" s="117">
        <v>930000</v>
      </c>
      <c r="C2655" s="117">
        <v>930000</v>
      </c>
      <c r="D2655" s="115" t="s">
        <v>342</v>
      </c>
      <c r="E2655" s="115" t="s">
        <v>13</v>
      </c>
      <c r="F2655" s="115" t="s">
        <v>343</v>
      </c>
      <c r="G2655" s="115" t="s">
        <v>344</v>
      </c>
      <c r="H2655" s="115">
        <v>0.56000000000000005</v>
      </c>
      <c r="I2655" s="115">
        <v>0.48</v>
      </c>
      <c r="J2655" s="115" t="s">
        <v>350</v>
      </c>
      <c r="K2655" s="115">
        <v>0.27315064256193</v>
      </c>
      <c r="L2655" s="115">
        <v>3766.8241117602602</v>
      </c>
      <c r="M2655" s="115">
        <v>9.3719911912878899</v>
      </c>
      <c r="N2655" s="115">
        <v>1.3777708340886301</v>
      </c>
      <c r="O2655" s="115">
        <v>2.55996541598505</v>
      </c>
      <c r="P2655" s="115">
        <v>0.37633898863439003</v>
      </c>
      <c r="Q2655" s="115">
        <v>1028.9104265450901</v>
      </c>
      <c r="R2655" s="115">
        <v>1210</v>
      </c>
      <c r="S2655" s="115" t="s">
        <v>353</v>
      </c>
      <c r="T2655" s="115">
        <v>1210</v>
      </c>
      <c r="U2655" s="115" t="s">
        <v>352</v>
      </c>
      <c r="V2655" s="115" t="s">
        <v>350</v>
      </c>
      <c r="Z2655" s="115">
        <v>0</v>
      </c>
      <c r="AA2655" s="115">
        <v>1</v>
      </c>
      <c r="AB2655" s="115">
        <v>2.55996541598505</v>
      </c>
      <c r="AC2655" s="115">
        <v>0.37633898863439003</v>
      </c>
      <c r="AD2655" s="115">
        <v>1028.9104265450901</v>
      </c>
      <c r="AF2655" s="115">
        <v>-1</v>
      </c>
      <c r="AG2655" s="115">
        <v>-1</v>
      </c>
      <c r="AH2655" s="115">
        <v>-1</v>
      </c>
      <c r="AI2655" s="115">
        <v>-1</v>
      </c>
      <c r="AJ2655" s="115">
        <v>0</v>
      </c>
      <c r="AM2655" s="115" t="s">
        <v>348</v>
      </c>
      <c r="AN2655" s="115">
        <v>-1</v>
      </c>
      <c r="AQ2655" s="115">
        <v>610</v>
      </c>
      <c r="AR2655" s="115" t="s">
        <v>251</v>
      </c>
      <c r="AS2655" s="115" t="s">
        <v>363</v>
      </c>
      <c r="AT2655" s="115" t="s">
        <v>296</v>
      </c>
      <c r="AV2655" s="115">
        <v>133.65465387628299</v>
      </c>
      <c r="AW2655" s="115">
        <v>0.83447723159999998</v>
      </c>
    </row>
    <row r="2656" spans="1:49" x14ac:dyDescent="0.25">
      <c r="A2656" s="117">
        <v>230000</v>
      </c>
      <c r="B2656" s="117">
        <v>930000</v>
      </c>
      <c r="C2656" s="117">
        <v>930000</v>
      </c>
      <c r="D2656" s="115" t="s">
        <v>342</v>
      </c>
      <c r="E2656" s="115" t="s">
        <v>13</v>
      </c>
      <c r="F2656" s="115" t="s">
        <v>343</v>
      </c>
      <c r="G2656" s="115" t="s">
        <v>344</v>
      </c>
      <c r="H2656" s="115">
        <v>0.56000000000000005</v>
      </c>
      <c r="I2656" s="115">
        <v>0.48</v>
      </c>
      <c r="J2656" s="115" t="s">
        <v>350</v>
      </c>
      <c r="K2656" s="115">
        <v>0.11450234480952</v>
      </c>
      <c r="L2656" s="115">
        <v>3766.8241117602602</v>
      </c>
      <c r="M2656" s="115">
        <v>9.3719911912878899</v>
      </c>
      <c r="N2656" s="115">
        <v>1.3777708340886301</v>
      </c>
      <c r="O2656" s="115">
        <v>1.07311496693665</v>
      </c>
      <c r="P2656" s="115">
        <v>0.15775799111330999</v>
      </c>
      <c r="Q2656" s="115">
        <v>431.31019328159499</v>
      </c>
      <c r="R2656" s="115">
        <v>1210</v>
      </c>
      <c r="S2656" s="115" t="s">
        <v>353</v>
      </c>
      <c r="T2656" s="115">
        <v>1210</v>
      </c>
      <c r="U2656" s="115" t="s">
        <v>352</v>
      </c>
      <c r="V2656" s="115" t="s">
        <v>350</v>
      </c>
      <c r="Z2656" s="115">
        <v>0</v>
      </c>
      <c r="AA2656" s="115">
        <v>1</v>
      </c>
      <c r="AB2656" s="115">
        <v>1.07311496693665</v>
      </c>
      <c r="AC2656" s="115">
        <v>0.15775799111330999</v>
      </c>
      <c r="AD2656" s="115">
        <v>431.31019328159499</v>
      </c>
      <c r="AF2656" s="115">
        <v>-1</v>
      </c>
      <c r="AG2656" s="115">
        <v>-1</v>
      </c>
      <c r="AH2656" s="115">
        <v>-1</v>
      </c>
      <c r="AI2656" s="115">
        <v>-1</v>
      </c>
      <c r="AJ2656" s="115">
        <v>0</v>
      </c>
      <c r="AM2656" s="115" t="s">
        <v>348</v>
      </c>
      <c r="AN2656" s="115">
        <v>-1</v>
      </c>
      <c r="AQ2656" s="115">
        <v>610</v>
      </c>
      <c r="AR2656" s="115" t="s">
        <v>251</v>
      </c>
      <c r="AS2656" s="115" t="s">
        <v>363</v>
      </c>
      <c r="AT2656" s="115" t="s">
        <v>296</v>
      </c>
      <c r="AV2656" s="115">
        <v>97.992202148270593</v>
      </c>
      <c r="AW2656" s="115">
        <v>0.34980550960000001</v>
      </c>
    </row>
    <row r="2657" spans="1:49" x14ac:dyDescent="0.25">
      <c r="A2657" s="117">
        <v>230000</v>
      </c>
      <c r="B2657" s="117">
        <v>930000</v>
      </c>
      <c r="C2657" s="117">
        <v>930000</v>
      </c>
      <c r="D2657" s="115" t="s">
        <v>342</v>
      </c>
      <c r="E2657" s="115" t="s">
        <v>13</v>
      </c>
      <c r="F2657" s="115" t="s">
        <v>343</v>
      </c>
      <c r="G2657" s="115" t="s">
        <v>344</v>
      </c>
      <c r="H2657" s="115">
        <v>0.56000000000000005</v>
      </c>
      <c r="I2657" s="115">
        <v>0.48</v>
      </c>
      <c r="J2657" s="115" t="s">
        <v>350</v>
      </c>
      <c r="K2657" s="115">
        <v>7.4607297019999998E-5</v>
      </c>
      <c r="L2657" s="115">
        <v>3766.8241117602602</v>
      </c>
      <c r="M2657" s="115">
        <v>9.3719911912878899</v>
      </c>
      <c r="N2657" s="115">
        <v>1.3777708340886301</v>
      </c>
      <c r="O2657" s="115">
        <v>6.9921893055000005E-4</v>
      </c>
      <c r="P2657" s="115">
        <v>1.0279175785E-4</v>
      </c>
      <c r="Q2657" s="115">
        <v>0.28103256535832999</v>
      </c>
      <c r="R2657" s="115">
        <v>1210</v>
      </c>
      <c r="S2657" s="115" t="s">
        <v>353</v>
      </c>
      <c r="T2657" s="115">
        <v>1210</v>
      </c>
      <c r="U2657" s="115" t="s">
        <v>352</v>
      </c>
      <c r="V2657" s="115" t="s">
        <v>350</v>
      </c>
      <c r="Z2657" s="115">
        <v>0</v>
      </c>
      <c r="AA2657" s="115">
        <v>1</v>
      </c>
      <c r="AB2657" s="115">
        <v>6.9921893055000005E-4</v>
      </c>
      <c r="AC2657" s="115">
        <v>1.0279175785E-4</v>
      </c>
      <c r="AD2657" s="115">
        <v>0.28103256535834997</v>
      </c>
      <c r="AF2657" s="115">
        <v>-1</v>
      </c>
      <c r="AG2657" s="115">
        <v>-1</v>
      </c>
      <c r="AH2657" s="115">
        <v>-1</v>
      </c>
      <c r="AI2657" s="115">
        <v>-1</v>
      </c>
      <c r="AJ2657" s="115">
        <v>0</v>
      </c>
      <c r="AM2657" s="115" t="s">
        <v>348</v>
      </c>
      <c r="AN2657" s="115">
        <v>-1</v>
      </c>
      <c r="AQ2657" s="115">
        <v>610</v>
      </c>
      <c r="AR2657" s="115" t="s">
        <v>251</v>
      </c>
      <c r="AS2657" s="115" t="s">
        <v>363</v>
      </c>
      <c r="AT2657" s="115" t="s">
        <v>296</v>
      </c>
      <c r="AV2657" s="115">
        <v>10.099164735312501</v>
      </c>
      <c r="AW2657" s="115">
        <v>2.279258E-4</v>
      </c>
    </row>
    <row r="2658" spans="1:49" x14ac:dyDescent="0.25">
      <c r="A2658" s="117">
        <v>230000</v>
      </c>
      <c r="B2658" s="117">
        <v>930000</v>
      </c>
      <c r="C2658" s="117">
        <v>930000</v>
      </c>
      <c r="D2658" s="115" t="s">
        <v>342</v>
      </c>
      <c r="E2658" s="115" t="s">
        <v>13</v>
      </c>
      <c r="F2658" s="115" t="s">
        <v>343</v>
      </c>
      <c r="G2658" s="115" t="s">
        <v>344</v>
      </c>
      <c r="H2658" s="115">
        <v>0.56000000000000005</v>
      </c>
      <c r="I2658" s="115">
        <v>0.48</v>
      </c>
      <c r="J2658" s="115" t="s">
        <v>350</v>
      </c>
      <c r="K2658" s="115">
        <v>0.37186029208138999</v>
      </c>
      <c r="L2658" s="115">
        <v>3794.5646112016502</v>
      </c>
      <c r="M2658" s="115">
        <v>9.4368201475076603</v>
      </c>
      <c r="N2658" s="115">
        <v>1.38715865310697</v>
      </c>
      <c r="O2658" s="115">
        <v>3.5091786963717699</v>
      </c>
      <c r="P2658" s="115">
        <v>0.51582922190758995</v>
      </c>
      <c r="Q2658" s="115">
        <v>1411.0479046431601</v>
      </c>
      <c r="R2658" s="115">
        <v>1200</v>
      </c>
      <c r="S2658" s="115" t="s">
        <v>351</v>
      </c>
      <c r="T2658" s="115">
        <v>1200</v>
      </c>
      <c r="U2658" s="115" t="s">
        <v>352</v>
      </c>
      <c r="V2658" s="115" t="s">
        <v>350</v>
      </c>
      <c r="Z2658" s="115">
        <v>0</v>
      </c>
      <c r="AA2658" s="115">
        <v>1</v>
      </c>
      <c r="AB2658" s="115">
        <v>3.5091786963717699</v>
      </c>
      <c r="AC2658" s="115">
        <v>0.51582922190758995</v>
      </c>
      <c r="AD2658" s="115">
        <v>1411.0479046431601</v>
      </c>
      <c r="AF2658" s="115">
        <v>-1</v>
      </c>
      <c r="AG2658" s="115">
        <v>-1</v>
      </c>
      <c r="AH2658" s="115">
        <v>-1</v>
      </c>
      <c r="AI2658" s="115">
        <v>-1</v>
      </c>
      <c r="AJ2658" s="115">
        <v>0</v>
      </c>
      <c r="AM2658" s="115" t="s">
        <v>348</v>
      </c>
      <c r="AN2658" s="115">
        <v>-1</v>
      </c>
      <c r="AQ2658" s="115">
        <v>610</v>
      </c>
      <c r="AR2658" s="115" t="s">
        <v>251</v>
      </c>
      <c r="AS2658" s="115" t="s">
        <v>363</v>
      </c>
      <c r="AT2658" s="115" t="s">
        <v>296</v>
      </c>
      <c r="AV2658" s="115">
        <v>192.28467596594999</v>
      </c>
      <c r="AW2658" s="115">
        <v>1.1444021934999999</v>
      </c>
    </row>
    <row r="2659" spans="1:49" x14ac:dyDescent="0.25">
      <c r="A2659" s="117">
        <v>230000</v>
      </c>
      <c r="B2659" s="117">
        <v>930000</v>
      </c>
      <c r="C2659" s="117">
        <v>930000</v>
      </c>
      <c r="D2659" s="115" t="s">
        <v>342</v>
      </c>
      <c r="E2659" s="115" t="s">
        <v>13</v>
      </c>
      <c r="F2659" s="115" t="s">
        <v>343</v>
      </c>
      <c r="G2659" s="115" t="s">
        <v>344</v>
      </c>
      <c r="H2659" s="115">
        <v>0.56000000000000005</v>
      </c>
      <c r="I2659" s="115">
        <v>0.48</v>
      </c>
      <c r="J2659" s="115" t="s">
        <v>350</v>
      </c>
      <c r="K2659" s="115">
        <v>0.21207715164596999</v>
      </c>
      <c r="L2659" s="115">
        <v>3794.5646112016502</v>
      </c>
      <c r="M2659" s="115">
        <v>9.4368201475076603</v>
      </c>
      <c r="N2659" s="115">
        <v>1.38715865310697</v>
      </c>
      <c r="O2659" s="115">
        <v>2.0013339374787402</v>
      </c>
      <c r="P2659" s="115">
        <v>0.29418465603198002</v>
      </c>
      <c r="Q2659" s="115">
        <v>804.74045448025095</v>
      </c>
      <c r="R2659" s="115">
        <v>1210</v>
      </c>
      <c r="S2659" s="115" t="s">
        <v>353</v>
      </c>
      <c r="T2659" s="115">
        <v>1210</v>
      </c>
      <c r="U2659" s="115" t="s">
        <v>352</v>
      </c>
      <c r="V2659" s="115" t="s">
        <v>350</v>
      </c>
      <c r="Z2659" s="115">
        <v>0</v>
      </c>
      <c r="AA2659" s="115">
        <v>1</v>
      </c>
      <c r="AB2659" s="115">
        <v>2.0013339374787402</v>
      </c>
      <c r="AC2659" s="115">
        <v>0.29418465603198002</v>
      </c>
      <c r="AD2659" s="115">
        <v>804.74045448025095</v>
      </c>
      <c r="AF2659" s="115">
        <v>-1</v>
      </c>
      <c r="AG2659" s="115">
        <v>-1</v>
      </c>
      <c r="AH2659" s="115">
        <v>-1</v>
      </c>
      <c r="AI2659" s="115">
        <v>-1</v>
      </c>
      <c r="AJ2659" s="115">
        <v>0</v>
      </c>
      <c r="AM2659" s="115" t="s">
        <v>348</v>
      </c>
      <c r="AN2659" s="115">
        <v>-1</v>
      </c>
      <c r="AQ2659" s="115">
        <v>610</v>
      </c>
      <c r="AR2659" s="115" t="s">
        <v>251</v>
      </c>
      <c r="AS2659" s="115" t="s">
        <v>363</v>
      </c>
      <c r="AT2659" s="115" t="s">
        <v>296</v>
      </c>
      <c r="AV2659" s="115">
        <v>114.39679005683401</v>
      </c>
      <c r="AW2659" s="115">
        <v>0.65266865730000001</v>
      </c>
    </row>
    <row r="2660" spans="1:49" x14ac:dyDescent="0.25">
      <c r="A2660" s="117">
        <v>230000</v>
      </c>
      <c r="B2660" s="117">
        <v>930000</v>
      </c>
      <c r="C2660" s="117">
        <v>930000</v>
      </c>
      <c r="D2660" s="115" t="s">
        <v>342</v>
      </c>
      <c r="E2660" s="115" t="s">
        <v>13</v>
      </c>
      <c r="F2660" s="115" t="s">
        <v>343</v>
      </c>
      <c r="G2660" s="115" t="s">
        <v>344</v>
      </c>
      <c r="H2660" s="115">
        <v>0.56000000000000005</v>
      </c>
      <c r="I2660" s="115">
        <v>0.48</v>
      </c>
      <c r="J2660" s="115" t="s">
        <v>350</v>
      </c>
      <c r="K2660" s="115">
        <v>2.8876771011229999E-2</v>
      </c>
      <c r="L2660" s="115">
        <v>3794.5646112016502</v>
      </c>
      <c r="M2660" s="115">
        <v>9.4368201475076603</v>
      </c>
      <c r="N2660" s="115">
        <v>1.38715865310697</v>
      </c>
      <c r="O2660" s="115">
        <v>0.27250489447378001</v>
      </c>
      <c r="P2660" s="115">
        <v>4.0056662782019997E-2</v>
      </c>
      <c r="Q2660" s="115">
        <v>109.574773365006</v>
      </c>
      <c r="R2660" s="115">
        <v>1210</v>
      </c>
      <c r="S2660" s="115" t="s">
        <v>353</v>
      </c>
      <c r="T2660" s="115">
        <v>1210</v>
      </c>
      <c r="U2660" s="115" t="s">
        <v>352</v>
      </c>
      <c r="V2660" s="115" t="s">
        <v>350</v>
      </c>
      <c r="Z2660" s="115">
        <v>0</v>
      </c>
      <c r="AA2660" s="115">
        <v>1</v>
      </c>
      <c r="AB2660" s="115">
        <v>0.27250489447378001</v>
      </c>
      <c r="AC2660" s="115">
        <v>4.0056662782019997E-2</v>
      </c>
      <c r="AD2660" s="115">
        <v>109.574773365007</v>
      </c>
      <c r="AF2660" s="115">
        <v>-1</v>
      </c>
      <c r="AG2660" s="115">
        <v>-1</v>
      </c>
      <c r="AH2660" s="115">
        <v>-1</v>
      </c>
      <c r="AI2660" s="115">
        <v>-1</v>
      </c>
      <c r="AJ2660" s="115">
        <v>0</v>
      </c>
      <c r="AM2660" s="115" t="s">
        <v>348</v>
      </c>
      <c r="AN2660" s="115">
        <v>-1</v>
      </c>
      <c r="AQ2660" s="115">
        <v>610</v>
      </c>
      <c r="AR2660" s="115" t="s">
        <v>251</v>
      </c>
      <c r="AS2660" s="115" t="s">
        <v>363</v>
      </c>
      <c r="AT2660" s="115" t="s">
        <v>296</v>
      </c>
      <c r="AV2660" s="115">
        <v>67.683439594589004</v>
      </c>
      <c r="AW2660" s="115">
        <v>8.8868429299999996E-2</v>
      </c>
    </row>
    <row r="2661" spans="1:49" x14ac:dyDescent="0.25">
      <c r="A2661" s="117">
        <v>230000</v>
      </c>
      <c r="B2661" s="117">
        <v>930000</v>
      </c>
      <c r="C2661" s="117">
        <v>930000</v>
      </c>
      <c r="D2661" s="115" t="s">
        <v>342</v>
      </c>
      <c r="E2661" s="115" t="s">
        <v>13</v>
      </c>
      <c r="F2661" s="115" t="s">
        <v>343</v>
      </c>
      <c r="G2661" s="115" t="s">
        <v>344</v>
      </c>
      <c r="H2661" s="115">
        <v>0.56000000000000005</v>
      </c>
      <c r="I2661" s="115">
        <v>0.48</v>
      </c>
      <c r="J2661" s="115" t="s">
        <v>350</v>
      </c>
      <c r="K2661" s="115">
        <v>4.9492389753399996E-3</v>
      </c>
      <c r="L2661" s="115">
        <v>3794.5646112016502</v>
      </c>
      <c r="M2661" s="115">
        <v>9.4368201475076603</v>
      </c>
      <c r="N2661" s="115">
        <v>1.38715865310697</v>
      </c>
      <c r="O2661" s="115">
        <v>4.6705078077310003E-2</v>
      </c>
      <c r="P2661" s="115">
        <v>6.8653796709300004E-3</v>
      </c>
      <c r="Q2661" s="115">
        <v>18.780207068205002</v>
      </c>
      <c r="R2661" s="115">
        <v>1210</v>
      </c>
      <c r="S2661" s="115" t="s">
        <v>353</v>
      </c>
      <c r="T2661" s="115">
        <v>1210</v>
      </c>
      <c r="U2661" s="115" t="s">
        <v>352</v>
      </c>
      <c r="V2661" s="115" t="s">
        <v>350</v>
      </c>
      <c r="Z2661" s="115">
        <v>0</v>
      </c>
      <c r="AA2661" s="115">
        <v>1</v>
      </c>
      <c r="AB2661" s="115">
        <v>4.6705078077310003E-2</v>
      </c>
      <c r="AC2661" s="115">
        <v>6.8653796709300004E-3</v>
      </c>
      <c r="AD2661" s="115">
        <v>18.780207068204401</v>
      </c>
      <c r="AF2661" s="115">
        <v>-1</v>
      </c>
      <c r="AG2661" s="115">
        <v>-1</v>
      </c>
      <c r="AH2661" s="115">
        <v>-1</v>
      </c>
      <c r="AI2661" s="115">
        <v>-1</v>
      </c>
      <c r="AJ2661" s="115">
        <v>0</v>
      </c>
      <c r="AM2661" s="115" t="s">
        <v>348</v>
      </c>
      <c r="AN2661" s="115">
        <v>-1</v>
      </c>
      <c r="AQ2661" s="115">
        <v>610</v>
      </c>
      <c r="AR2661" s="115" t="s">
        <v>251</v>
      </c>
      <c r="AS2661" s="115" t="s">
        <v>363</v>
      </c>
      <c r="AT2661" s="115" t="s">
        <v>296</v>
      </c>
      <c r="AV2661" s="115">
        <v>45.6972691963146</v>
      </c>
      <c r="AW2661" s="115">
        <v>1.5231311500000001E-2</v>
      </c>
    </row>
    <row r="2662" spans="1:49" x14ac:dyDescent="0.25">
      <c r="A2662" s="117">
        <v>230000</v>
      </c>
      <c r="B2662" s="117">
        <v>930000</v>
      </c>
      <c r="C2662" s="117">
        <v>930000</v>
      </c>
      <c r="D2662" s="115" t="s">
        <v>342</v>
      </c>
      <c r="E2662" s="115" t="s">
        <v>13</v>
      </c>
      <c r="F2662" s="115" t="s">
        <v>343</v>
      </c>
      <c r="G2662" s="115" t="s">
        <v>344</v>
      </c>
      <c r="H2662" s="115">
        <v>0.56000000000000005</v>
      </c>
      <c r="I2662" s="115">
        <v>0.48</v>
      </c>
      <c r="J2662" s="115" t="s">
        <v>350</v>
      </c>
      <c r="K2662" s="115">
        <v>3.8348805210600002E-2</v>
      </c>
      <c r="L2662" s="115">
        <v>3775.8299616671602</v>
      </c>
      <c r="M2662" s="115">
        <v>9.3930493483585593</v>
      </c>
      <c r="N2662" s="115">
        <v>1.3808206688539399</v>
      </c>
      <c r="O2662" s="115">
        <v>0.36021221979383</v>
      </c>
      <c r="P2662" s="115">
        <v>5.2952822860659998E-2</v>
      </c>
      <c r="Q2662" s="115">
        <v>144.79856770835099</v>
      </c>
      <c r="R2662" s="115">
        <v>1210</v>
      </c>
      <c r="S2662" s="115" t="s">
        <v>353</v>
      </c>
      <c r="T2662" s="115">
        <v>1210</v>
      </c>
      <c r="U2662" s="115" t="s">
        <v>352</v>
      </c>
      <c r="V2662" s="115" t="s">
        <v>350</v>
      </c>
      <c r="Z2662" s="115">
        <v>0</v>
      </c>
      <c r="AA2662" s="115">
        <v>1</v>
      </c>
      <c r="AB2662" s="115">
        <v>0.36021221979383</v>
      </c>
      <c r="AC2662" s="115">
        <v>5.2952822860659998E-2</v>
      </c>
      <c r="AD2662" s="115">
        <v>889.21141359554201</v>
      </c>
      <c r="AF2662" s="115">
        <v>-1</v>
      </c>
      <c r="AG2662" s="115">
        <v>-1</v>
      </c>
      <c r="AH2662" s="115">
        <v>-1</v>
      </c>
      <c r="AI2662" s="115">
        <v>-1</v>
      </c>
      <c r="AJ2662" s="115">
        <v>0</v>
      </c>
      <c r="AM2662" s="115" t="s">
        <v>348</v>
      </c>
      <c r="AN2662" s="115">
        <v>-1</v>
      </c>
      <c r="AQ2662" s="115">
        <v>610</v>
      </c>
      <c r="AR2662" s="115" t="s">
        <v>251</v>
      </c>
      <c r="AS2662" s="115" t="s">
        <v>363</v>
      </c>
      <c r="AT2662" s="115" t="s">
        <v>296</v>
      </c>
      <c r="AV2662" s="115">
        <v>72.753767108594303</v>
      </c>
      <c r="AW2662" s="115">
        <v>0.72117713999999999</v>
      </c>
    </row>
    <row r="2663" spans="1:49" x14ac:dyDescent="0.25">
      <c r="A2663" s="117">
        <v>230000</v>
      </c>
      <c r="B2663" s="117">
        <v>930000</v>
      </c>
      <c r="C2663" s="117">
        <v>930000</v>
      </c>
      <c r="D2663" s="115" t="s">
        <v>342</v>
      </c>
      <c r="E2663" s="115" t="s">
        <v>13</v>
      </c>
      <c r="F2663" s="115" t="s">
        <v>343</v>
      </c>
      <c r="G2663" s="115" t="s">
        <v>344</v>
      </c>
      <c r="H2663" s="115">
        <v>0.56000000000000005</v>
      </c>
      <c r="I2663" s="115">
        <v>0.48</v>
      </c>
      <c r="J2663" s="115" t="s">
        <v>350</v>
      </c>
      <c r="K2663" s="115">
        <v>2.3356156525709999E-2</v>
      </c>
      <c r="L2663" s="115">
        <v>3775.8299616671602</v>
      </c>
      <c r="M2663" s="115">
        <v>9.3930493483585593</v>
      </c>
      <c r="N2663" s="115">
        <v>1.3808206688539399</v>
      </c>
      <c r="O2663" s="115">
        <v>0.219385530834</v>
      </c>
      <c r="P2663" s="115">
        <v>3.2250663675690003E-2</v>
      </c>
      <c r="Q2663" s="115">
        <v>88.188875599175105</v>
      </c>
      <c r="R2663" s="115">
        <v>1210</v>
      </c>
      <c r="S2663" s="115" t="s">
        <v>353</v>
      </c>
      <c r="T2663" s="115">
        <v>1210</v>
      </c>
      <c r="U2663" s="115" t="s">
        <v>352</v>
      </c>
      <c r="V2663" s="115" t="s">
        <v>350</v>
      </c>
      <c r="Z2663" s="115">
        <v>0</v>
      </c>
      <c r="AA2663" s="115">
        <v>1</v>
      </c>
      <c r="AB2663" s="115">
        <v>0.219385530834</v>
      </c>
      <c r="AC2663" s="115">
        <v>3.2250663675690003E-2</v>
      </c>
      <c r="AD2663" s="115">
        <v>540.67661857702103</v>
      </c>
      <c r="AF2663" s="115">
        <v>-1</v>
      </c>
      <c r="AG2663" s="115">
        <v>-1</v>
      </c>
      <c r="AH2663" s="115">
        <v>-1</v>
      </c>
      <c r="AI2663" s="115">
        <v>-1</v>
      </c>
      <c r="AJ2663" s="115">
        <v>0</v>
      </c>
      <c r="AM2663" s="115" t="s">
        <v>348</v>
      </c>
      <c r="AN2663" s="115">
        <v>-1</v>
      </c>
      <c r="AQ2663" s="115">
        <v>610</v>
      </c>
      <c r="AR2663" s="115" t="s">
        <v>251</v>
      </c>
      <c r="AS2663" s="115" t="s">
        <v>363</v>
      </c>
      <c r="AT2663" s="115" t="s">
        <v>296</v>
      </c>
      <c r="AV2663" s="115">
        <v>47.084923613262198</v>
      </c>
      <c r="AW2663" s="115">
        <v>0.43850496230000002</v>
      </c>
    </row>
    <row r="2664" spans="1:49" x14ac:dyDescent="0.25">
      <c r="A2664" s="117">
        <v>230000</v>
      </c>
      <c r="B2664" s="117">
        <v>930000</v>
      </c>
      <c r="C2664" s="117">
        <v>930000</v>
      </c>
      <c r="D2664" s="115" t="s">
        <v>342</v>
      </c>
      <c r="E2664" s="115" t="s">
        <v>13</v>
      </c>
      <c r="F2664" s="115" t="s">
        <v>343</v>
      </c>
      <c r="G2664" s="115" t="s">
        <v>344</v>
      </c>
      <c r="H2664" s="115">
        <v>0.56000000000000005</v>
      </c>
      <c r="I2664" s="115">
        <v>0.48</v>
      </c>
      <c r="J2664" s="115" t="s">
        <v>350</v>
      </c>
      <c r="K2664" s="115">
        <v>8.4926392007439996E-2</v>
      </c>
      <c r="L2664" s="115">
        <v>3775.8299616671602</v>
      </c>
      <c r="M2664" s="115">
        <v>9.3930493483585593</v>
      </c>
      <c r="N2664" s="115">
        <v>1.3808206688539399</v>
      </c>
      <c r="O2664" s="115">
        <v>0.79771779110395002</v>
      </c>
      <c r="P2664" s="115">
        <v>0.11726811741507</v>
      </c>
      <c r="Q2664" s="115">
        <v>320.66761547799302</v>
      </c>
      <c r="R2664" s="115">
        <v>1210</v>
      </c>
      <c r="S2664" s="115" t="s">
        <v>353</v>
      </c>
      <c r="T2664" s="115">
        <v>1210</v>
      </c>
      <c r="U2664" s="115" t="s">
        <v>352</v>
      </c>
      <c r="V2664" s="115" t="s">
        <v>350</v>
      </c>
      <c r="Z2664" s="115">
        <v>0</v>
      </c>
      <c r="AA2664" s="115">
        <v>1</v>
      </c>
      <c r="AB2664" s="115">
        <v>0.79771779110395002</v>
      </c>
      <c r="AC2664" s="115">
        <v>0.11726811741507</v>
      </c>
      <c r="AD2664" s="115">
        <v>320.66761547799399</v>
      </c>
      <c r="AF2664" s="115">
        <v>-1</v>
      </c>
      <c r="AG2664" s="115">
        <v>-1</v>
      </c>
      <c r="AH2664" s="115">
        <v>-1</v>
      </c>
      <c r="AI2664" s="115">
        <v>-1</v>
      </c>
      <c r="AJ2664" s="115">
        <v>0</v>
      </c>
      <c r="AM2664" s="115" t="s">
        <v>348</v>
      </c>
      <c r="AN2664" s="115">
        <v>-1</v>
      </c>
      <c r="AQ2664" s="115">
        <v>610</v>
      </c>
      <c r="AR2664" s="115" t="s">
        <v>251</v>
      </c>
      <c r="AS2664" s="115" t="s">
        <v>363</v>
      </c>
      <c r="AT2664" s="115" t="s">
        <v>296</v>
      </c>
      <c r="AV2664" s="115">
        <v>88.559122796137601</v>
      </c>
      <c r="AW2664" s="115">
        <v>0.26007105879999998</v>
      </c>
    </row>
    <row r="2665" spans="1:49" x14ac:dyDescent="0.25">
      <c r="A2665" s="117">
        <v>230000</v>
      </c>
      <c r="B2665" s="117">
        <v>930000</v>
      </c>
      <c r="C2665" s="117">
        <v>930000</v>
      </c>
      <c r="D2665" s="115" t="s">
        <v>342</v>
      </c>
      <c r="E2665" s="115" t="s">
        <v>13</v>
      </c>
      <c r="F2665" s="115" t="s">
        <v>343</v>
      </c>
      <c r="G2665" s="115" t="s">
        <v>344</v>
      </c>
      <c r="H2665" s="115">
        <v>0.56000000000000005</v>
      </c>
      <c r="I2665" s="115">
        <v>0.48</v>
      </c>
      <c r="J2665" s="115" t="s">
        <v>350</v>
      </c>
      <c r="K2665" s="115">
        <v>4.0056079515260003E-2</v>
      </c>
      <c r="L2665" s="115">
        <v>3775.8299616671602</v>
      </c>
      <c r="M2665" s="115">
        <v>9.3930493483585593</v>
      </c>
      <c r="N2665" s="115">
        <v>1.3808206688539399</v>
      </c>
      <c r="O2665" s="115">
        <v>0.37624873158868999</v>
      </c>
      <c r="P2665" s="115">
        <v>5.5310262507940001E-2</v>
      </c>
      <c r="Q2665" s="115">
        <v>151.24494518067399</v>
      </c>
      <c r="R2665" s="115">
        <v>1210</v>
      </c>
      <c r="S2665" s="115" t="s">
        <v>353</v>
      </c>
      <c r="T2665" s="115">
        <v>1210</v>
      </c>
      <c r="U2665" s="115" t="s">
        <v>352</v>
      </c>
      <c r="V2665" s="115" t="s">
        <v>350</v>
      </c>
      <c r="Z2665" s="115">
        <v>0</v>
      </c>
      <c r="AA2665" s="115">
        <v>1</v>
      </c>
      <c r="AB2665" s="115">
        <v>0.37624873158868999</v>
      </c>
      <c r="AC2665" s="115">
        <v>5.5310262507940001E-2</v>
      </c>
      <c r="AD2665" s="115">
        <v>151.24494518067399</v>
      </c>
      <c r="AF2665" s="115">
        <v>-1</v>
      </c>
      <c r="AG2665" s="115">
        <v>-1</v>
      </c>
      <c r="AH2665" s="115">
        <v>-1</v>
      </c>
      <c r="AI2665" s="115">
        <v>-1</v>
      </c>
      <c r="AJ2665" s="115">
        <v>0</v>
      </c>
      <c r="AM2665" s="115" t="s">
        <v>348</v>
      </c>
      <c r="AN2665" s="115">
        <v>-1</v>
      </c>
      <c r="AQ2665" s="115">
        <v>610</v>
      </c>
      <c r="AR2665" s="115" t="s">
        <v>251</v>
      </c>
      <c r="AS2665" s="115" t="s">
        <v>363</v>
      </c>
      <c r="AT2665" s="115" t="s">
        <v>296</v>
      </c>
      <c r="AV2665" s="115">
        <v>51.968024032138999</v>
      </c>
      <c r="AW2665" s="115">
        <v>0.1226641891</v>
      </c>
    </row>
    <row r="2666" spans="1:49" x14ac:dyDescent="0.25">
      <c r="A2666" s="117">
        <v>230000</v>
      </c>
      <c r="B2666" s="117">
        <v>930000</v>
      </c>
      <c r="C2666" s="117">
        <v>930000</v>
      </c>
      <c r="D2666" s="115" t="s">
        <v>342</v>
      </c>
      <c r="E2666" s="115" t="s">
        <v>13</v>
      </c>
      <c r="F2666" s="115" t="s">
        <v>343</v>
      </c>
      <c r="G2666" s="115" t="s">
        <v>344</v>
      </c>
      <c r="H2666" s="115">
        <v>0.56000000000000005</v>
      </c>
      <c r="I2666" s="115">
        <v>0.48</v>
      </c>
      <c r="J2666" s="115" t="s">
        <v>350</v>
      </c>
      <c r="K2666" s="115">
        <v>6.5119167527310007E-2</v>
      </c>
      <c r="L2666" s="115">
        <v>3774.7419007308499</v>
      </c>
      <c r="M2666" s="115">
        <v>9.3904516721142706</v>
      </c>
      <c r="N2666" s="115">
        <v>1.38044251212908</v>
      </c>
      <c r="O2666" s="115">
        <v>0.61149839559355001</v>
      </c>
      <c r="P2666" s="115">
        <v>8.9893267209159994E-2</v>
      </c>
      <c r="Q2666" s="115">
        <v>245.808050206064</v>
      </c>
      <c r="R2666" s="115">
        <v>1200</v>
      </c>
      <c r="S2666" s="115" t="s">
        <v>351</v>
      </c>
      <c r="T2666" s="115">
        <v>1200</v>
      </c>
      <c r="U2666" s="115" t="s">
        <v>352</v>
      </c>
      <c r="V2666" s="115" t="s">
        <v>350</v>
      </c>
      <c r="Z2666" s="115">
        <v>0</v>
      </c>
      <c r="AA2666" s="115">
        <v>1</v>
      </c>
      <c r="AB2666" s="115">
        <v>0.61149839559355001</v>
      </c>
      <c r="AC2666" s="115">
        <v>8.9893267209159994E-2</v>
      </c>
      <c r="AD2666" s="115">
        <v>245.808050206064</v>
      </c>
      <c r="AF2666" s="115">
        <v>-1</v>
      </c>
      <c r="AG2666" s="115">
        <v>-1</v>
      </c>
      <c r="AH2666" s="115">
        <v>-1</v>
      </c>
      <c r="AI2666" s="115">
        <v>-1</v>
      </c>
      <c r="AJ2666" s="115">
        <v>0</v>
      </c>
      <c r="AM2666" s="115" t="s">
        <v>348</v>
      </c>
      <c r="AN2666" s="115">
        <v>-1</v>
      </c>
      <c r="AQ2666" s="115">
        <v>610</v>
      </c>
      <c r="AR2666" s="115" t="s">
        <v>251</v>
      </c>
      <c r="AS2666" s="115" t="s">
        <v>363</v>
      </c>
      <c r="AT2666" s="115" t="s">
        <v>296</v>
      </c>
      <c r="AV2666" s="115">
        <v>76.404192539508202</v>
      </c>
      <c r="AW2666" s="115">
        <v>0.199357705</v>
      </c>
    </row>
    <row r="2667" spans="1:49" x14ac:dyDescent="0.25">
      <c r="A2667" s="117">
        <v>230000</v>
      </c>
      <c r="B2667" s="117">
        <v>930000</v>
      </c>
      <c r="C2667" s="117">
        <v>930000</v>
      </c>
      <c r="D2667" s="115" t="s">
        <v>342</v>
      </c>
      <c r="E2667" s="115" t="s">
        <v>13</v>
      </c>
      <c r="F2667" s="115" t="s">
        <v>343</v>
      </c>
      <c r="G2667" s="115" t="s">
        <v>344</v>
      </c>
      <c r="H2667" s="115">
        <v>0.56000000000000005</v>
      </c>
      <c r="I2667" s="115">
        <v>0.48</v>
      </c>
      <c r="J2667" s="115" t="s">
        <v>350</v>
      </c>
      <c r="K2667" s="115">
        <v>1.414268832021E-2</v>
      </c>
      <c r="L2667" s="115">
        <v>3774.7419007308499</v>
      </c>
      <c r="M2667" s="115">
        <v>9.3904516721142706</v>
      </c>
      <c r="N2667" s="115">
        <v>1.38044251212908</v>
      </c>
      <c r="O2667" s="115">
        <v>0.13280623118474</v>
      </c>
      <c r="P2667" s="115">
        <v>1.9523168193010001E-2</v>
      </c>
      <c r="Q2667" s="115">
        <v>53.384998191288702</v>
      </c>
      <c r="R2667" s="115">
        <v>1210</v>
      </c>
      <c r="S2667" s="115" t="s">
        <v>353</v>
      </c>
      <c r="T2667" s="115">
        <v>1210</v>
      </c>
      <c r="U2667" s="115" t="s">
        <v>352</v>
      </c>
      <c r="V2667" s="115" t="s">
        <v>350</v>
      </c>
      <c r="Z2667" s="115">
        <v>0</v>
      </c>
      <c r="AA2667" s="115">
        <v>1</v>
      </c>
      <c r="AB2667" s="115">
        <v>0.13280623118474</v>
      </c>
      <c r="AC2667" s="115">
        <v>1.9523168193010001E-2</v>
      </c>
      <c r="AD2667" s="115">
        <v>53.384998191288702</v>
      </c>
      <c r="AF2667" s="115">
        <v>-1</v>
      </c>
      <c r="AG2667" s="115">
        <v>-1</v>
      </c>
      <c r="AH2667" s="115">
        <v>-1</v>
      </c>
      <c r="AI2667" s="115">
        <v>-1</v>
      </c>
      <c r="AJ2667" s="115">
        <v>0</v>
      </c>
      <c r="AM2667" s="115" t="s">
        <v>348</v>
      </c>
      <c r="AN2667" s="115">
        <v>-1</v>
      </c>
      <c r="AQ2667" s="115">
        <v>610</v>
      </c>
      <c r="AR2667" s="115" t="s">
        <v>251</v>
      </c>
      <c r="AS2667" s="115" t="s">
        <v>363</v>
      </c>
      <c r="AT2667" s="115" t="s">
        <v>296</v>
      </c>
      <c r="AV2667" s="115">
        <v>37.039037373943302</v>
      </c>
      <c r="AW2667" s="115">
        <v>4.3296835499999999E-2</v>
      </c>
    </row>
    <row r="2668" spans="1:49" x14ac:dyDescent="0.25">
      <c r="A2668" s="117">
        <v>230000</v>
      </c>
      <c r="B2668" s="117">
        <v>930000</v>
      </c>
      <c r="C2668" s="117">
        <v>930000</v>
      </c>
      <c r="D2668" s="115" t="s">
        <v>342</v>
      </c>
      <c r="E2668" s="115" t="s">
        <v>13</v>
      </c>
      <c r="F2668" s="115" t="s">
        <v>343</v>
      </c>
      <c r="G2668" s="115" t="s">
        <v>344</v>
      </c>
      <c r="H2668" s="115">
        <v>0.56000000000000005</v>
      </c>
      <c r="I2668" s="115">
        <v>0.48</v>
      </c>
      <c r="J2668" s="115" t="s">
        <v>350</v>
      </c>
      <c r="K2668" s="115">
        <v>0.38641795950725</v>
      </c>
      <c r="L2668" s="115">
        <v>3774.7419007308499</v>
      </c>
      <c r="M2668" s="115">
        <v>9.3904516721142706</v>
      </c>
      <c r="N2668" s="115">
        <v>1.38044251212908</v>
      </c>
      <c r="O2668" s="115">
        <v>3.6286391739899102</v>
      </c>
      <c r="P2668" s="115">
        <v>0.53342777875398995</v>
      </c>
      <c r="Q2668" s="115">
        <v>1458.62806294696</v>
      </c>
      <c r="R2668" s="115">
        <v>1210</v>
      </c>
      <c r="S2668" s="115" t="s">
        <v>353</v>
      </c>
      <c r="T2668" s="115">
        <v>1210</v>
      </c>
      <c r="U2668" s="115" t="s">
        <v>352</v>
      </c>
      <c r="V2668" s="115" t="s">
        <v>350</v>
      </c>
      <c r="Z2668" s="115">
        <v>0</v>
      </c>
      <c r="AA2668" s="115">
        <v>1</v>
      </c>
      <c r="AB2668" s="115">
        <v>3.6286391739899102</v>
      </c>
      <c r="AC2668" s="115">
        <v>0.53342777875398995</v>
      </c>
      <c r="AD2668" s="115">
        <v>1458.62806294696</v>
      </c>
      <c r="AF2668" s="115">
        <v>-1</v>
      </c>
      <c r="AG2668" s="115">
        <v>-1</v>
      </c>
      <c r="AH2668" s="115">
        <v>-1</v>
      </c>
      <c r="AI2668" s="115">
        <v>-1</v>
      </c>
      <c r="AJ2668" s="115">
        <v>0</v>
      </c>
      <c r="AM2668" s="115" t="s">
        <v>348</v>
      </c>
      <c r="AN2668" s="115">
        <v>-1</v>
      </c>
      <c r="AQ2668" s="115">
        <v>610</v>
      </c>
      <c r="AR2668" s="115" t="s">
        <v>251</v>
      </c>
      <c r="AS2668" s="115" t="s">
        <v>363</v>
      </c>
      <c r="AT2668" s="115" t="s">
        <v>296</v>
      </c>
      <c r="AV2668" s="115">
        <v>152.06703169441599</v>
      </c>
      <c r="AW2668" s="115">
        <v>1.1829911297</v>
      </c>
    </row>
    <row r="2669" spans="1:49" x14ac:dyDescent="0.25">
      <c r="A2669" s="117">
        <v>230000</v>
      </c>
      <c r="B2669" s="117">
        <v>930000</v>
      </c>
      <c r="C2669" s="117">
        <v>930000</v>
      </c>
      <c r="D2669" s="115" t="s">
        <v>342</v>
      </c>
      <c r="E2669" s="115" t="s">
        <v>13</v>
      </c>
      <c r="F2669" s="115" t="s">
        <v>343</v>
      </c>
      <c r="G2669" s="115" t="s">
        <v>344</v>
      </c>
      <c r="H2669" s="115">
        <v>0.56000000000000005</v>
      </c>
      <c r="I2669" s="115">
        <v>0.48</v>
      </c>
      <c r="J2669" s="115" t="s">
        <v>350</v>
      </c>
      <c r="K2669" s="115">
        <v>7.9877140190700007E-3</v>
      </c>
      <c r="L2669" s="115">
        <v>3774.7419007308499</v>
      </c>
      <c r="M2669" s="115">
        <v>9.3904516721142706</v>
      </c>
      <c r="N2669" s="115">
        <v>1.38044251212908</v>
      </c>
      <c r="O2669" s="115">
        <v>7.5008242466820002E-2</v>
      </c>
      <c r="P2669" s="115">
        <v>1.102658000666E-2</v>
      </c>
      <c r="Q2669" s="115">
        <v>30.151558798869001</v>
      </c>
      <c r="R2669" s="115">
        <v>1210</v>
      </c>
      <c r="S2669" s="115" t="s">
        <v>353</v>
      </c>
      <c r="T2669" s="115">
        <v>1210</v>
      </c>
      <c r="U2669" s="115" t="s">
        <v>352</v>
      </c>
      <c r="V2669" s="115" t="s">
        <v>350</v>
      </c>
      <c r="Z2669" s="115">
        <v>0</v>
      </c>
      <c r="AA2669" s="115">
        <v>1</v>
      </c>
      <c r="AB2669" s="115">
        <v>7.5008242466820002E-2</v>
      </c>
      <c r="AC2669" s="115">
        <v>1.102658000666E-2</v>
      </c>
      <c r="AD2669" s="115">
        <v>30.1515587988705</v>
      </c>
      <c r="AF2669" s="115">
        <v>-1</v>
      </c>
      <c r="AG2669" s="115">
        <v>-1</v>
      </c>
      <c r="AH2669" s="115">
        <v>-1</v>
      </c>
      <c r="AI2669" s="115">
        <v>-1</v>
      </c>
      <c r="AJ2669" s="115">
        <v>0</v>
      </c>
      <c r="AM2669" s="115" t="s">
        <v>348</v>
      </c>
      <c r="AN2669" s="115">
        <v>-1</v>
      </c>
      <c r="AQ2669" s="115">
        <v>610</v>
      </c>
      <c r="AR2669" s="115" t="s">
        <v>251</v>
      </c>
      <c r="AS2669" s="115" t="s">
        <v>363</v>
      </c>
      <c r="AT2669" s="115" t="s">
        <v>296</v>
      </c>
      <c r="AV2669" s="115">
        <v>28.801433685412501</v>
      </c>
      <c r="AW2669" s="115">
        <v>2.4453819000000002E-2</v>
      </c>
    </row>
    <row r="2670" spans="1:49" x14ac:dyDescent="0.25">
      <c r="A2670" s="117">
        <v>230000</v>
      </c>
      <c r="B2670" s="117">
        <v>930000</v>
      </c>
      <c r="C2670" s="117">
        <v>930000</v>
      </c>
      <c r="D2670" s="115" t="s">
        <v>342</v>
      </c>
      <c r="E2670" s="115" t="s">
        <v>13</v>
      </c>
      <c r="F2670" s="115" t="s">
        <v>343</v>
      </c>
      <c r="G2670" s="115" t="s">
        <v>344</v>
      </c>
      <c r="H2670" s="115">
        <v>0.56000000000000005</v>
      </c>
      <c r="I2670" s="115">
        <v>0.48</v>
      </c>
      <c r="J2670" s="115" t="s">
        <v>350</v>
      </c>
      <c r="K2670" s="115">
        <v>0.14409592415596001</v>
      </c>
      <c r="L2670" s="115">
        <v>3774.7419007308499</v>
      </c>
      <c r="M2670" s="115">
        <v>9.3904516721142706</v>
      </c>
      <c r="N2670" s="115">
        <v>1.38044251212908</v>
      </c>
      <c r="O2670" s="115">
        <v>1.35312581193526</v>
      </c>
      <c r="P2670" s="115">
        <v>0.19891613952942</v>
      </c>
      <c r="Q2670" s="115">
        <v>543.924922636068</v>
      </c>
      <c r="R2670" s="115">
        <v>1210</v>
      </c>
      <c r="S2670" s="115" t="s">
        <v>353</v>
      </c>
      <c r="T2670" s="115">
        <v>1210</v>
      </c>
      <c r="U2670" s="115" t="s">
        <v>352</v>
      </c>
      <c r="V2670" s="115" t="s">
        <v>350</v>
      </c>
      <c r="Z2670" s="115">
        <v>0</v>
      </c>
      <c r="AA2670" s="115">
        <v>1</v>
      </c>
      <c r="AB2670" s="115">
        <v>1.35312581193526</v>
      </c>
      <c r="AC2670" s="115">
        <v>0.19891613952942</v>
      </c>
      <c r="AD2670" s="115">
        <v>543.924922636068</v>
      </c>
      <c r="AF2670" s="115">
        <v>-1</v>
      </c>
      <c r="AG2670" s="115">
        <v>-1</v>
      </c>
      <c r="AH2670" s="115">
        <v>-1</v>
      </c>
      <c r="AI2670" s="115">
        <v>-1</v>
      </c>
      <c r="AJ2670" s="115">
        <v>0</v>
      </c>
      <c r="AM2670" s="115" t="s">
        <v>348</v>
      </c>
      <c r="AN2670" s="115">
        <v>-1</v>
      </c>
      <c r="AQ2670" s="115">
        <v>610</v>
      </c>
      <c r="AR2670" s="115" t="s">
        <v>251</v>
      </c>
      <c r="AS2670" s="115" t="s">
        <v>363</v>
      </c>
      <c r="AT2670" s="115" t="s">
        <v>296</v>
      </c>
      <c r="AV2670" s="115">
        <v>108.494810033056</v>
      </c>
      <c r="AW2670" s="115">
        <v>0.44113943439999997</v>
      </c>
    </row>
    <row r="2671" spans="1:49" x14ac:dyDescent="0.25">
      <c r="A2671" s="117">
        <v>230000</v>
      </c>
      <c r="B2671" s="117">
        <v>930000</v>
      </c>
      <c r="C2671" s="117">
        <v>930000</v>
      </c>
      <c r="D2671" s="115" t="s">
        <v>342</v>
      </c>
      <c r="E2671" s="115" t="s">
        <v>13</v>
      </c>
      <c r="F2671" s="115" t="s">
        <v>343</v>
      </c>
      <c r="G2671" s="115" t="s">
        <v>344</v>
      </c>
      <c r="H2671" s="115">
        <v>0.56000000000000005</v>
      </c>
      <c r="I2671" s="115">
        <v>0.48</v>
      </c>
      <c r="J2671" s="115" t="s">
        <v>350</v>
      </c>
      <c r="K2671" s="115">
        <v>8.2428411421999999E-4</v>
      </c>
      <c r="L2671" s="115">
        <v>3788.62058984126</v>
      </c>
      <c r="M2671" s="115">
        <v>9.4229302337835108</v>
      </c>
      <c r="N2671" s="115">
        <v>1.3851473092401601</v>
      </c>
      <c r="O2671" s="115">
        <v>7.7671717011200004E-3</v>
      </c>
      <c r="P2671" s="115">
        <v>1.14175492286E-3</v>
      </c>
      <c r="Q2671" s="115">
        <v>3.12289976701675</v>
      </c>
      <c r="R2671" s="115">
        <v>1200</v>
      </c>
      <c r="S2671" s="115" t="s">
        <v>351</v>
      </c>
      <c r="T2671" s="115">
        <v>1200</v>
      </c>
      <c r="U2671" s="115" t="s">
        <v>352</v>
      </c>
      <c r="V2671" s="115" t="s">
        <v>350</v>
      </c>
      <c r="Z2671" s="115">
        <v>0</v>
      </c>
      <c r="AA2671" s="115">
        <v>1</v>
      </c>
      <c r="AB2671" s="115">
        <v>7.7671717011200004E-3</v>
      </c>
      <c r="AC2671" s="115">
        <v>1.14175492286E-3</v>
      </c>
      <c r="AD2671" s="115">
        <v>3.12289976701733</v>
      </c>
      <c r="AF2671" s="115">
        <v>-1</v>
      </c>
      <c r="AG2671" s="115">
        <v>-1</v>
      </c>
      <c r="AH2671" s="115">
        <v>-1</v>
      </c>
      <c r="AI2671" s="115">
        <v>-1</v>
      </c>
      <c r="AJ2671" s="115">
        <v>0</v>
      </c>
      <c r="AM2671" s="115" t="s">
        <v>348</v>
      </c>
      <c r="AN2671" s="115">
        <v>-1</v>
      </c>
      <c r="AQ2671" s="115">
        <v>610</v>
      </c>
      <c r="AR2671" s="115" t="s">
        <v>251</v>
      </c>
      <c r="AS2671" s="115" t="s">
        <v>363</v>
      </c>
      <c r="AT2671" s="115" t="s">
        <v>296</v>
      </c>
      <c r="AV2671" s="115">
        <v>18.631081056527801</v>
      </c>
      <c r="AW2671" s="115">
        <v>2.5327653999999999E-3</v>
      </c>
    </row>
    <row r="2672" spans="1:49" x14ac:dyDescent="0.25">
      <c r="A2672" s="117">
        <v>230000</v>
      </c>
      <c r="B2672" s="117">
        <v>930000</v>
      </c>
      <c r="C2672" s="117">
        <v>930000</v>
      </c>
      <c r="D2672" s="115" t="s">
        <v>342</v>
      </c>
      <c r="E2672" s="115" t="s">
        <v>13</v>
      </c>
      <c r="F2672" s="115" t="s">
        <v>343</v>
      </c>
      <c r="G2672" s="115" t="s">
        <v>344</v>
      </c>
      <c r="H2672" s="115">
        <v>0.56000000000000005</v>
      </c>
      <c r="I2672" s="115">
        <v>0.48</v>
      </c>
      <c r="J2672" s="115" t="s">
        <v>350</v>
      </c>
      <c r="K2672" s="115">
        <v>8.3775703946E-4</v>
      </c>
      <c r="L2672" s="115">
        <v>3788.62058984126</v>
      </c>
      <c r="M2672" s="115">
        <v>9.4229302337835108</v>
      </c>
      <c r="N2672" s="115">
        <v>1.3851473092401601</v>
      </c>
      <c r="O2672" s="115">
        <v>7.8941261357200008E-3</v>
      </c>
      <c r="P2672" s="115">
        <v>1.1604169090000001E-3</v>
      </c>
      <c r="Q2672" s="115">
        <v>3.1739435689939799</v>
      </c>
      <c r="R2672" s="115">
        <v>1210</v>
      </c>
      <c r="S2672" s="115" t="s">
        <v>353</v>
      </c>
      <c r="T2672" s="115">
        <v>1210</v>
      </c>
      <c r="U2672" s="115" t="s">
        <v>352</v>
      </c>
      <c r="V2672" s="115" t="s">
        <v>350</v>
      </c>
      <c r="Z2672" s="115">
        <v>0</v>
      </c>
      <c r="AA2672" s="115">
        <v>1</v>
      </c>
      <c r="AB2672" s="115">
        <v>7.8941261357200008E-3</v>
      </c>
      <c r="AC2672" s="115">
        <v>1.1604169090000001E-3</v>
      </c>
      <c r="AD2672" s="115">
        <v>3.1739435689926898</v>
      </c>
      <c r="AF2672" s="115">
        <v>-1</v>
      </c>
      <c r="AG2672" s="115">
        <v>-1</v>
      </c>
      <c r="AH2672" s="115">
        <v>-1</v>
      </c>
      <c r="AI2672" s="115">
        <v>-1</v>
      </c>
      <c r="AJ2672" s="115">
        <v>0</v>
      </c>
      <c r="AM2672" s="115" t="s">
        <v>348</v>
      </c>
      <c r="AN2672" s="115">
        <v>-1</v>
      </c>
      <c r="AQ2672" s="115">
        <v>610</v>
      </c>
      <c r="AR2672" s="115" t="s">
        <v>251</v>
      </c>
      <c r="AS2672" s="115" t="s">
        <v>363</v>
      </c>
      <c r="AT2672" s="115" t="s">
        <v>296</v>
      </c>
      <c r="AV2672" s="115">
        <v>8.9038596913223707</v>
      </c>
      <c r="AW2672" s="115">
        <v>2.5741635000000001E-3</v>
      </c>
    </row>
    <row r="2673" spans="1:49" x14ac:dyDescent="0.25">
      <c r="A2673" s="117">
        <v>230000</v>
      </c>
      <c r="B2673" s="117">
        <v>930000</v>
      </c>
      <c r="C2673" s="117">
        <v>930000</v>
      </c>
      <c r="D2673" s="115" t="s">
        <v>342</v>
      </c>
      <c r="E2673" s="115" t="s">
        <v>13</v>
      </c>
      <c r="F2673" s="115" t="s">
        <v>343</v>
      </c>
      <c r="G2673" s="115" t="s">
        <v>344</v>
      </c>
      <c r="H2673" s="115">
        <v>0.56000000000000005</v>
      </c>
      <c r="I2673" s="115">
        <v>0.48</v>
      </c>
      <c r="J2673" s="115" t="s">
        <v>350</v>
      </c>
      <c r="K2673" s="115">
        <v>0.16184010312916999</v>
      </c>
      <c r="L2673" s="115">
        <v>3788.62058984126</v>
      </c>
      <c r="M2673" s="115">
        <v>9.4229302337835108</v>
      </c>
      <c r="N2673" s="115">
        <v>1.3851473092401601</v>
      </c>
      <c r="O2673" s="115">
        <v>1.5250080008145701</v>
      </c>
      <c r="P2673" s="115">
        <v>0.22417238337653</v>
      </c>
      <c r="Q2673" s="115">
        <v>613.15074697723799</v>
      </c>
      <c r="R2673" s="115">
        <v>1210</v>
      </c>
      <c r="S2673" s="115" t="s">
        <v>353</v>
      </c>
      <c r="T2673" s="115">
        <v>1210</v>
      </c>
      <c r="U2673" s="115" t="s">
        <v>352</v>
      </c>
      <c r="V2673" s="115" t="s">
        <v>350</v>
      </c>
      <c r="Z2673" s="115">
        <v>0</v>
      </c>
      <c r="AA2673" s="115">
        <v>1</v>
      </c>
      <c r="AB2673" s="115">
        <v>1.5250080008145701</v>
      </c>
      <c r="AC2673" s="115">
        <v>0.22417238337653</v>
      </c>
      <c r="AD2673" s="115">
        <v>613.15074697723799</v>
      </c>
      <c r="AF2673" s="115">
        <v>-1</v>
      </c>
      <c r="AG2673" s="115">
        <v>-1</v>
      </c>
      <c r="AH2673" s="115">
        <v>-1</v>
      </c>
      <c r="AI2673" s="115">
        <v>-1</v>
      </c>
      <c r="AJ2673" s="115">
        <v>0</v>
      </c>
      <c r="AM2673" s="115" t="s">
        <v>348</v>
      </c>
      <c r="AN2673" s="115">
        <v>-1</v>
      </c>
      <c r="AQ2673" s="115">
        <v>610</v>
      </c>
      <c r="AR2673" s="115" t="s">
        <v>251</v>
      </c>
      <c r="AS2673" s="115" t="s">
        <v>363</v>
      </c>
      <c r="AT2673" s="115" t="s">
        <v>296</v>
      </c>
      <c r="AV2673" s="115">
        <v>112.651067075871</v>
      </c>
      <c r="AW2673" s="115">
        <v>0.49728365530000002</v>
      </c>
    </row>
    <row r="2674" spans="1:49" x14ac:dyDescent="0.25">
      <c r="A2674" s="117">
        <v>230000</v>
      </c>
      <c r="B2674" s="117">
        <v>930000</v>
      </c>
      <c r="C2674" s="117">
        <v>930000</v>
      </c>
      <c r="D2674" s="115" t="s">
        <v>342</v>
      </c>
      <c r="E2674" s="115" t="s">
        <v>13</v>
      </c>
      <c r="F2674" s="115" t="s">
        <v>343</v>
      </c>
      <c r="G2674" s="115" t="s">
        <v>344</v>
      </c>
      <c r="H2674" s="115">
        <v>0.56000000000000005</v>
      </c>
      <c r="I2674" s="115">
        <v>0.48</v>
      </c>
      <c r="J2674" s="115" t="s">
        <v>350</v>
      </c>
      <c r="K2674" s="115">
        <v>0.22353672356745</v>
      </c>
      <c r="L2674" s="115">
        <v>3788.62058984126</v>
      </c>
      <c r="M2674" s="115">
        <v>9.4229302337835108</v>
      </c>
      <c r="N2674" s="115">
        <v>1.3851473092401601</v>
      </c>
      <c r="O2674" s="115">
        <v>2.10637095086468</v>
      </c>
      <c r="P2674" s="115">
        <v>0.30963129116582</v>
      </c>
      <c r="Q2674" s="115">
        <v>846.89583349331895</v>
      </c>
      <c r="R2674" s="115">
        <v>1210</v>
      </c>
      <c r="S2674" s="115" t="s">
        <v>353</v>
      </c>
      <c r="T2674" s="115">
        <v>1210</v>
      </c>
      <c r="U2674" s="115" t="s">
        <v>352</v>
      </c>
      <c r="V2674" s="115" t="s">
        <v>350</v>
      </c>
      <c r="Z2674" s="115">
        <v>0</v>
      </c>
      <c r="AA2674" s="115">
        <v>1</v>
      </c>
      <c r="AB2674" s="115">
        <v>2.10637095086468</v>
      </c>
      <c r="AC2674" s="115">
        <v>0.30963129116582</v>
      </c>
      <c r="AD2674" s="115">
        <v>846.89583349331895</v>
      </c>
      <c r="AF2674" s="115">
        <v>-1</v>
      </c>
      <c r="AG2674" s="115">
        <v>-1</v>
      </c>
      <c r="AH2674" s="115">
        <v>-1</v>
      </c>
      <c r="AI2674" s="115">
        <v>-1</v>
      </c>
      <c r="AJ2674" s="115">
        <v>0</v>
      </c>
      <c r="AM2674" s="115" t="s">
        <v>348</v>
      </c>
      <c r="AN2674" s="115">
        <v>-1</v>
      </c>
      <c r="AQ2674" s="115">
        <v>610</v>
      </c>
      <c r="AR2674" s="115" t="s">
        <v>251</v>
      </c>
      <c r="AS2674" s="115" t="s">
        <v>363</v>
      </c>
      <c r="AT2674" s="115" t="s">
        <v>296</v>
      </c>
      <c r="AV2674" s="115">
        <v>129.17409964145801</v>
      </c>
      <c r="AW2674" s="115">
        <v>0.68685793470000001</v>
      </c>
    </row>
    <row r="2675" spans="1:49" x14ac:dyDescent="0.25">
      <c r="A2675" s="117">
        <v>230000</v>
      </c>
      <c r="B2675" s="117">
        <v>930000</v>
      </c>
      <c r="C2675" s="117">
        <v>930000</v>
      </c>
      <c r="D2675" s="115" t="s">
        <v>342</v>
      </c>
      <c r="E2675" s="115" t="s">
        <v>13</v>
      </c>
      <c r="F2675" s="115" t="s">
        <v>343</v>
      </c>
      <c r="G2675" s="115" t="s">
        <v>344</v>
      </c>
      <c r="H2675" s="115">
        <v>0.56000000000000005</v>
      </c>
      <c r="I2675" s="115">
        <v>0.48</v>
      </c>
      <c r="J2675" s="115" t="s">
        <v>350</v>
      </c>
      <c r="K2675" s="115">
        <v>1.8739839520000001E-5</v>
      </c>
      <c r="L2675" s="115">
        <v>3788.62058984126</v>
      </c>
      <c r="M2675" s="115">
        <v>9.4229302337835108</v>
      </c>
      <c r="N2675" s="115">
        <v>1.3851473092401601</v>
      </c>
      <c r="O2675" s="115">
        <v>1.7658420040000001E-4</v>
      </c>
      <c r="P2675" s="115">
        <v>2.5957438279999999E-5</v>
      </c>
      <c r="Q2675" s="115">
        <v>7.0998141863370001E-2</v>
      </c>
      <c r="R2675" s="115">
        <v>1210</v>
      </c>
      <c r="S2675" s="115" t="s">
        <v>353</v>
      </c>
      <c r="T2675" s="115">
        <v>1210</v>
      </c>
      <c r="U2675" s="115" t="s">
        <v>352</v>
      </c>
      <c r="V2675" s="115" t="s">
        <v>350</v>
      </c>
      <c r="Z2675" s="115">
        <v>0</v>
      </c>
      <c r="AA2675" s="115">
        <v>1</v>
      </c>
      <c r="AB2675" s="115">
        <v>1.7658420040000001E-4</v>
      </c>
      <c r="AC2675" s="115">
        <v>2.5957438279999999E-5</v>
      </c>
      <c r="AD2675" s="115">
        <v>7.0998141864259998E-2</v>
      </c>
      <c r="AF2675" s="115">
        <v>-1</v>
      </c>
      <c r="AG2675" s="115">
        <v>-1</v>
      </c>
      <c r="AH2675" s="115">
        <v>-1</v>
      </c>
      <c r="AI2675" s="115">
        <v>-1</v>
      </c>
      <c r="AJ2675" s="115">
        <v>0</v>
      </c>
      <c r="AM2675" s="115" t="s">
        <v>348</v>
      </c>
      <c r="AN2675" s="115">
        <v>-1</v>
      </c>
      <c r="AQ2675" s="115">
        <v>610</v>
      </c>
      <c r="AR2675" s="115" t="s">
        <v>251</v>
      </c>
      <c r="AS2675" s="115" t="s">
        <v>363</v>
      </c>
      <c r="AT2675" s="115" t="s">
        <v>296</v>
      </c>
      <c r="AV2675" s="115">
        <v>1.3334597703102999</v>
      </c>
      <c r="AW2675" s="115">
        <v>5.7581599999999998E-5</v>
      </c>
    </row>
    <row r="2676" spans="1:49" x14ac:dyDescent="0.25">
      <c r="A2676" s="117">
        <v>230000</v>
      </c>
      <c r="B2676" s="117">
        <v>930000</v>
      </c>
      <c r="C2676" s="117">
        <v>930000</v>
      </c>
      <c r="D2676" s="115" t="s">
        <v>342</v>
      </c>
      <c r="E2676" s="115" t="s">
        <v>13</v>
      </c>
      <c r="F2676" s="115" t="s">
        <v>343</v>
      </c>
      <c r="G2676" s="115" t="s">
        <v>344</v>
      </c>
      <c r="H2676" s="115">
        <v>0.56000000000000005</v>
      </c>
      <c r="I2676" s="115">
        <v>0.48</v>
      </c>
      <c r="J2676" s="115" t="s">
        <v>350</v>
      </c>
      <c r="K2676" s="115">
        <v>0.11701864932319</v>
      </c>
      <c r="L2676" s="115">
        <v>3788.62058984126</v>
      </c>
      <c r="M2676" s="115">
        <v>9.4229302337835108</v>
      </c>
      <c r="N2676" s="115">
        <v>1.3851473092401601</v>
      </c>
      <c r="O2676" s="115">
        <v>1.10265856862399</v>
      </c>
      <c r="P2676" s="115">
        <v>0.16208806724093</v>
      </c>
      <c r="Q2676" s="115">
        <v>443.33926422125199</v>
      </c>
      <c r="R2676" s="115">
        <v>1210</v>
      </c>
      <c r="S2676" s="115" t="s">
        <v>353</v>
      </c>
      <c r="T2676" s="115">
        <v>1210</v>
      </c>
      <c r="U2676" s="115" t="s">
        <v>352</v>
      </c>
      <c r="V2676" s="115" t="s">
        <v>350</v>
      </c>
      <c r="Z2676" s="115">
        <v>0</v>
      </c>
      <c r="AA2676" s="115">
        <v>1</v>
      </c>
      <c r="AB2676" s="115">
        <v>1.10265856862399</v>
      </c>
      <c r="AC2676" s="115">
        <v>0.16208806724093</v>
      </c>
      <c r="AD2676" s="115">
        <v>701.34527811154499</v>
      </c>
      <c r="AF2676" s="115">
        <v>-1</v>
      </c>
      <c r="AG2676" s="115">
        <v>-1</v>
      </c>
      <c r="AH2676" s="115">
        <v>-1</v>
      </c>
      <c r="AI2676" s="115">
        <v>-1</v>
      </c>
      <c r="AJ2676" s="115">
        <v>0</v>
      </c>
      <c r="AM2676" s="115" t="s">
        <v>348</v>
      </c>
      <c r="AN2676" s="115">
        <v>-1</v>
      </c>
      <c r="AQ2676" s="115">
        <v>610</v>
      </c>
      <c r="AR2676" s="115" t="s">
        <v>251</v>
      </c>
      <c r="AS2676" s="115" t="s">
        <v>363</v>
      </c>
      <c r="AT2676" s="115" t="s">
        <v>296</v>
      </c>
      <c r="AV2676" s="115">
        <v>133.93755864505101</v>
      </c>
      <c r="AW2676" s="115">
        <v>0.56881206660000005</v>
      </c>
    </row>
    <row r="2677" spans="1:49" x14ac:dyDescent="0.25">
      <c r="A2677" s="117">
        <v>450000</v>
      </c>
      <c r="B2677" s="117">
        <v>870000</v>
      </c>
      <c r="C2677" s="117">
        <v>870000</v>
      </c>
      <c r="D2677" s="115" t="s">
        <v>342</v>
      </c>
      <c r="E2677" s="115" t="s">
        <v>13</v>
      </c>
      <c r="F2677" s="115" t="s">
        <v>343</v>
      </c>
      <c r="G2677" s="115" t="s">
        <v>344</v>
      </c>
      <c r="H2677" s="115">
        <v>0.56000000000000005</v>
      </c>
      <c r="I2677" s="115">
        <v>0.48</v>
      </c>
      <c r="J2677" s="115" t="s">
        <v>350</v>
      </c>
      <c r="K2677" s="115">
        <v>0.19979113241328</v>
      </c>
      <c r="L2677" s="115">
        <v>3775.8299618078199</v>
      </c>
      <c r="M2677" s="115">
        <v>9.3930493487084803</v>
      </c>
      <c r="N2677" s="115">
        <v>1.3808206689053799</v>
      </c>
      <c r="O2677" s="115">
        <v>1.8766479661923701</v>
      </c>
      <c r="P2677" s="115">
        <v>0.27587572510028002</v>
      </c>
      <c r="Q2677" s="115">
        <v>754.37734386960994</v>
      </c>
      <c r="R2677" s="115">
        <v>1200</v>
      </c>
      <c r="S2677" s="115" t="s">
        <v>351</v>
      </c>
      <c r="T2677" s="115">
        <v>1200</v>
      </c>
      <c r="U2677" s="115" t="s">
        <v>352</v>
      </c>
      <c r="V2677" s="115" t="s">
        <v>350</v>
      </c>
      <c r="Z2677" s="115">
        <v>0</v>
      </c>
      <c r="AA2677" s="115">
        <v>1</v>
      </c>
      <c r="AB2677" s="115">
        <v>1.8766479661923701</v>
      </c>
      <c r="AC2677" s="115">
        <v>0.27587572510028002</v>
      </c>
      <c r="AD2677" s="115">
        <v>930.61621570114301</v>
      </c>
      <c r="AF2677" s="115">
        <v>-1</v>
      </c>
      <c r="AG2677" s="115">
        <v>-1</v>
      </c>
      <c r="AH2677" s="115">
        <v>-1</v>
      </c>
      <c r="AI2677" s="115">
        <v>-1</v>
      </c>
      <c r="AJ2677" s="115">
        <v>0</v>
      </c>
      <c r="AM2677" s="115" t="s">
        <v>348</v>
      </c>
      <c r="AN2677" s="115">
        <v>-1</v>
      </c>
      <c r="AQ2677" s="115">
        <v>610</v>
      </c>
      <c r="AR2677" s="115" t="s">
        <v>251</v>
      </c>
      <c r="AS2677" s="115" t="s">
        <v>363</v>
      </c>
      <c r="AT2677" s="115" t="s">
        <v>296</v>
      </c>
      <c r="AV2677" s="115">
        <v>131.41918156304999</v>
      </c>
      <c r="AW2677" s="115">
        <v>0.75475767699999996</v>
      </c>
    </row>
    <row r="2678" spans="1:49" x14ac:dyDescent="0.25">
      <c r="A2678" s="117">
        <v>450000</v>
      </c>
      <c r="B2678" s="117">
        <v>870000</v>
      </c>
      <c r="C2678" s="117">
        <v>870000</v>
      </c>
      <c r="D2678" s="115" t="s">
        <v>342</v>
      </c>
      <c r="E2678" s="115" t="s">
        <v>13</v>
      </c>
      <c r="F2678" s="115" t="s">
        <v>343</v>
      </c>
      <c r="G2678" s="115" t="s">
        <v>344</v>
      </c>
      <c r="H2678" s="115">
        <v>0.56000000000000005</v>
      </c>
      <c r="I2678" s="115">
        <v>0.48</v>
      </c>
      <c r="J2678" s="115" t="s">
        <v>350</v>
      </c>
      <c r="K2678" s="115">
        <v>2.1623426043999999E-2</v>
      </c>
      <c r="L2678" s="115">
        <v>3775.8299618078199</v>
      </c>
      <c r="M2678" s="115">
        <v>9.3930493487084803</v>
      </c>
      <c r="N2678" s="115">
        <v>1.3808206689053799</v>
      </c>
      <c r="O2678" s="115">
        <v>0.20310990791950001</v>
      </c>
      <c r="P2678" s="115">
        <v>2.9858073614110001E-2</v>
      </c>
      <c r="Q2678" s="115">
        <v>81.646379933897194</v>
      </c>
      <c r="R2678" s="115">
        <v>1210</v>
      </c>
      <c r="S2678" s="115" t="s">
        <v>353</v>
      </c>
      <c r="T2678" s="115">
        <v>1210</v>
      </c>
      <c r="U2678" s="115" t="s">
        <v>352</v>
      </c>
      <c r="V2678" s="115" t="s">
        <v>350</v>
      </c>
      <c r="Z2678" s="115">
        <v>0</v>
      </c>
      <c r="AA2678" s="115">
        <v>1</v>
      </c>
      <c r="AB2678" s="115">
        <v>0.20310990791950001</v>
      </c>
      <c r="AC2678" s="115">
        <v>2.9858073614110001E-2</v>
      </c>
      <c r="AD2678" s="115">
        <v>81.6463799338987</v>
      </c>
      <c r="AF2678" s="115">
        <v>-1</v>
      </c>
      <c r="AG2678" s="115">
        <v>-1</v>
      </c>
      <c r="AH2678" s="115">
        <v>-1</v>
      </c>
      <c r="AI2678" s="115">
        <v>-1</v>
      </c>
      <c r="AJ2678" s="115">
        <v>0</v>
      </c>
      <c r="AM2678" s="115" t="s">
        <v>348</v>
      </c>
      <c r="AN2678" s="115">
        <v>-1</v>
      </c>
      <c r="AQ2678" s="115">
        <v>610</v>
      </c>
      <c r="AR2678" s="115" t="s">
        <v>251</v>
      </c>
      <c r="AS2678" s="115" t="s">
        <v>363</v>
      </c>
      <c r="AT2678" s="115" t="s">
        <v>296</v>
      </c>
      <c r="AV2678" s="115">
        <v>45.567206831835399</v>
      </c>
      <c r="AW2678" s="115">
        <v>6.6217664199999998E-2</v>
      </c>
    </row>
    <row r="2679" spans="1:49" x14ac:dyDescent="0.25">
      <c r="A2679" s="117">
        <v>450000</v>
      </c>
      <c r="B2679" s="117">
        <v>870000</v>
      </c>
      <c r="C2679" s="117">
        <v>870000</v>
      </c>
      <c r="D2679" s="115" t="s">
        <v>342</v>
      </c>
      <c r="E2679" s="115" t="s">
        <v>13</v>
      </c>
      <c r="F2679" s="115" t="s">
        <v>343</v>
      </c>
      <c r="G2679" s="115" t="s">
        <v>344</v>
      </c>
      <c r="H2679" s="115">
        <v>0.56000000000000005</v>
      </c>
      <c r="I2679" s="115">
        <v>0.48</v>
      </c>
      <c r="J2679" s="115" t="s">
        <v>350</v>
      </c>
      <c r="K2679" s="115">
        <v>0.13945323455749001</v>
      </c>
      <c r="L2679" s="115">
        <v>3775.8299618078199</v>
      </c>
      <c r="M2679" s="115">
        <v>9.3930493487084803</v>
      </c>
      <c r="N2679" s="115">
        <v>1.3808206689053799</v>
      </c>
      <c r="O2679" s="115">
        <v>1.30989111403556</v>
      </c>
      <c r="P2679" s="115">
        <v>0.19255990862269001</v>
      </c>
      <c r="Q2679" s="115">
        <v>526.55170131319903</v>
      </c>
      <c r="R2679" s="115">
        <v>1210</v>
      </c>
      <c r="S2679" s="115" t="s">
        <v>353</v>
      </c>
      <c r="T2679" s="115">
        <v>1210</v>
      </c>
      <c r="U2679" s="115" t="s">
        <v>352</v>
      </c>
      <c r="V2679" s="115" t="s">
        <v>350</v>
      </c>
      <c r="Z2679" s="115">
        <v>0</v>
      </c>
      <c r="AA2679" s="115">
        <v>1</v>
      </c>
      <c r="AB2679" s="115">
        <v>1.30989111403556</v>
      </c>
      <c r="AC2679" s="115">
        <v>0.19255990862269001</v>
      </c>
      <c r="AD2679" s="115">
        <v>1031.3355920883801</v>
      </c>
      <c r="AF2679" s="115">
        <v>-1</v>
      </c>
      <c r="AG2679" s="115">
        <v>-1</v>
      </c>
      <c r="AH2679" s="115">
        <v>-1</v>
      </c>
      <c r="AI2679" s="115">
        <v>-1</v>
      </c>
      <c r="AJ2679" s="115">
        <v>0</v>
      </c>
      <c r="AM2679" s="115" t="s">
        <v>348</v>
      </c>
      <c r="AN2679" s="115">
        <v>-1</v>
      </c>
      <c r="AQ2679" s="115">
        <v>610</v>
      </c>
      <c r="AR2679" s="115" t="s">
        <v>251</v>
      </c>
      <c r="AS2679" s="115" t="s">
        <v>363</v>
      </c>
      <c r="AT2679" s="115" t="s">
        <v>296</v>
      </c>
      <c r="AV2679" s="115">
        <v>114.312286638991</v>
      </c>
      <c r="AW2679" s="115">
        <v>0.83644411360000004</v>
      </c>
    </row>
    <row r="2680" spans="1:49" x14ac:dyDescent="0.25">
      <c r="A2680" s="117">
        <v>450000</v>
      </c>
      <c r="B2680" s="117">
        <v>870000</v>
      </c>
      <c r="C2680" s="117">
        <v>870000</v>
      </c>
      <c r="D2680" s="115" t="s">
        <v>342</v>
      </c>
      <c r="E2680" s="115" t="s">
        <v>13</v>
      </c>
      <c r="F2680" s="115" t="s">
        <v>343</v>
      </c>
      <c r="G2680" s="115" t="s">
        <v>344</v>
      </c>
      <c r="H2680" s="115">
        <v>0.56000000000000005</v>
      </c>
      <c r="I2680" s="115">
        <v>0.48</v>
      </c>
      <c r="J2680" s="115" t="s">
        <v>350</v>
      </c>
      <c r="K2680" s="115">
        <v>7.6531934135980001E-2</v>
      </c>
      <c r="L2680" s="115">
        <v>3775.8299618078199</v>
      </c>
      <c r="M2680" s="115">
        <v>9.3930493487084803</v>
      </c>
      <c r="N2680" s="115">
        <v>1.3808206689053799</v>
      </c>
      <c r="O2680" s="115">
        <v>0.71886823409142997</v>
      </c>
      <c r="P2680" s="115">
        <v>0.10567687648627</v>
      </c>
      <c r="Q2680" s="115">
        <v>288.97156994576198</v>
      </c>
      <c r="R2680" s="115">
        <v>1210</v>
      </c>
      <c r="S2680" s="115" t="s">
        <v>353</v>
      </c>
      <c r="T2680" s="115">
        <v>1210</v>
      </c>
      <c r="U2680" s="115" t="s">
        <v>352</v>
      </c>
      <c r="V2680" s="115" t="s">
        <v>350</v>
      </c>
      <c r="Z2680" s="115">
        <v>0</v>
      </c>
      <c r="AA2680" s="115">
        <v>1</v>
      </c>
      <c r="AB2680" s="115">
        <v>0.71886823409142997</v>
      </c>
      <c r="AC2680" s="115">
        <v>0.10567687648627</v>
      </c>
      <c r="AD2680" s="115">
        <v>288.97156994576397</v>
      </c>
      <c r="AF2680" s="115">
        <v>-1</v>
      </c>
      <c r="AG2680" s="115">
        <v>-1</v>
      </c>
      <c r="AH2680" s="115">
        <v>-1</v>
      </c>
      <c r="AI2680" s="115">
        <v>-1</v>
      </c>
      <c r="AJ2680" s="115">
        <v>0</v>
      </c>
      <c r="AM2680" s="115" t="s">
        <v>348</v>
      </c>
      <c r="AN2680" s="115">
        <v>-1</v>
      </c>
      <c r="AQ2680" s="115">
        <v>610</v>
      </c>
      <c r="AR2680" s="115" t="s">
        <v>251</v>
      </c>
      <c r="AS2680" s="115" t="s">
        <v>363</v>
      </c>
      <c r="AT2680" s="115" t="s">
        <v>296</v>
      </c>
      <c r="AV2680" s="115">
        <v>77.010346265272105</v>
      </c>
      <c r="AW2680" s="115">
        <v>0.2343646147</v>
      </c>
    </row>
    <row r="2681" spans="1:49" x14ac:dyDescent="0.25">
      <c r="A2681" s="117">
        <v>460000</v>
      </c>
      <c r="B2681" s="117">
        <v>880000</v>
      </c>
      <c r="C2681" s="117">
        <v>880000</v>
      </c>
      <c r="D2681" s="115" t="s">
        <v>342</v>
      </c>
      <c r="E2681" s="115" t="s">
        <v>13</v>
      </c>
      <c r="F2681" s="115" t="s">
        <v>343</v>
      </c>
      <c r="G2681" s="115" t="s">
        <v>344</v>
      </c>
      <c r="H2681" s="115">
        <v>0.56000000000000005</v>
      </c>
      <c r="I2681" s="115">
        <v>0.48</v>
      </c>
      <c r="J2681" s="115" t="s">
        <v>350</v>
      </c>
      <c r="K2681" s="115">
        <v>1.709027468385E-2</v>
      </c>
      <c r="L2681" s="115">
        <v>3775.8299618078199</v>
      </c>
      <c r="M2681" s="115">
        <v>9.3930493487084803</v>
      </c>
      <c r="N2681" s="115">
        <v>1.3808206689053799</v>
      </c>
      <c r="O2681" s="115">
        <v>0.16052979348839</v>
      </c>
      <c r="P2681" s="115">
        <v>2.359860452073E-2</v>
      </c>
      <c r="Q2681" s="115">
        <v>64.529971206810302</v>
      </c>
      <c r="R2681" s="115">
        <v>1200</v>
      </c>
      <c r="S2681" s="115" t="s">
        <v>351</v>
      </c>
      <c r="T2681" s="115">
        <v>1200</v>
      </c>
      <c r="U2681" s="115" t="s">
        <v>352</v>
      </c>
      <c r="V2681" s="115" t="s">
        <v>350</v>
      </c>
      <c r="Z2681" s="115">
        <v>0</v>
      </c>
      <c r="AA2681" s="115">
        <v>1</v>
      </c>
      <c r="AB2681" s="115">
        <v>0.16052979348839</v>
      </c>
      <c r="AC2681" s="115">
        <v>2.359860452073E-2</v>
      </c>
      <c r="AD2681" s="115">
        <v>1051.7001416174201</v>
      </c>
      <c r="AF2681" s="115">
        <v>-1</v>
      </c>
      <c r="AG2681" s="115">
        <v>-1</v>
      </c>
      <c r="AH2681" s="115">
        <v>-1</v>
      </c>
      <c r="AI2681" s="115">
        <v>-1</v>
      </c>
      <c r="AJ2681" s="115">
        <v>0</v>
      </c>
      <c r="AM2681" s="115" t="s">
        <v>348</v>
      </c>
      <c r="AN2681" s="115">
        <v>-1</v>
      </c>
      <c r="AQ2681" s="115">
        <v>610</v>
      </c>
      <c r="AR2681" s="115" t="s">
        <v>251</v>
      </c>
      <c r="AS2681" s="115" t="s">
        <v>363</v>
      </c>
      <c r="AT2681" s="115" t="s">
        <v>296</v>
      </c>
      <c r="AV2681" s="115">
        <v>43.530783970149599</v>
      </c>
      <c r="AW2681" s="115">
        <v>0.85296037440000005</v>
      </c>
    </row>
    <row r="2682" spans="1:49" x14ac:dyDescent="0.25">
      <c r="A2682" s="117">
        <v>460000</v>
      </c>
      <c r="B2682" s="117">
        <v>880000</v>
      </c>
      <c r="C2682" s="117">
        <v>880000</v>
      </c>
      <c r="D2682" s="115" t="s">
        <v>342</v>
      </c>
      <c r="E2682" s="115" t="s">
        <v>13</v>
      </c>
      <c r="F2682" s="115" t="s">
        <v>343</v>
      </c>
      <c r="G2682" s="115" t="s">
        <v>344</v>
      </c>
      <c r="H2682" s="115">
        <v>0.56000000000000005</v>
      </c>
      <c r="I2682" s="115">
        <v>0.48</v>
      </c>
      <c r="J2682" s="115" t="s">
        <v>350</v>
      </c>
      <c r="K2682" s="115">
        <v>5.3295640124E-4</v>
      </c>
      <c r="L2682" s="115">
        <v>3775.8299618078199</v>
      </c>
      <c r="M2682" s="115">
        <v>9.3930493487084803</v>
      </c>
      <c r="N2682" s="115">
        <v>1.3808206689053799</v>
      </c>
      <c r="O2682" s="115">
        <v>5.00608577762E-3</v>
      </c>
      <c r="P2682" s="115">
        <v>7.3591721445999999E-4</v>
      </c>
      <c r="Q2682" s="115">
        <v>2.0123527481656902</v>
      </c>
      <c r="R2682" s="115">
        <v>1210</v>
      </c>
      <c r="S2682" s="115" t="s">
        <v>353</v>
      </c>
      <c r="T2682" s="115">
        <v>1210</v>
      </c>
      <c r="U2682" s="115" t="s">
        <v>352</v>
      </c>
      <c r="V2682" s="115" t="s">
        <v>350</v>
      </c>
      <c r="Z2682" s="115">
        <v>0</v>
      </c>
      <c r="AA2682" s="115">
        <v>1</v>
      </c>
      <c r="AB2682" s="115">
        <v>5.00608577762E-3</v>
      </c>
      <c r="AC2682" s="115">
        <v>7.3591721445999999E-4</v>
      </c>
      <c r="AD2682" s="115">
        <v>68.196331807678305</v>
      </c>
      <c r="AF2682" s="115">
        <v>-1</v>
      </c>
      <c r="AG2682" s="115">
        <v>-1</v>
      </c>
      <c r="AH2682" s="115">
        <v>-1</v>
      </c>
      <c r="AI2682" s="115">
        <v>-1</v>
      </c>
      <c r="AJ2682" s="115">
        <v>0</v>
      </c>
      <c r="AM2682" s="115" t="s">
        <v>348</v>
      </c>
      <c r="AN2682" s="115">
        <v>-1</v>
      </c>
      <c r="AQ2682" s="115">
        <v>610</v>
      </c>
      <c r="AR2682" s="115" t="s">
        <v>251</v>
      </c>
      <c r="AS2682" s="115" t="s">
        <v>363</v>
      </c>
      <c r="AT2682" s="115" t="s">
        <v>296</v>
      </c>
      <c r="AV2682" s="115">
        <v>7.4708778560811098</v>
      </c>
      <c r="AW2682" s="115">
        <v>5.53092715E-2</v>
      </c>
    </row>
    <row r="2683" spans="1:49" x14ac:dyDescent="0.25">
      <c r="A2683" s="117">
        <v>460000</v>
      </c>
      <c r="B2683" s="117">
        <v>910000</v>
      </c>
      <c r="C2683" s="117">
        <v>910000</v>
      </c>
      <c r="D2683" s="115" t="s">
        <v>342</v>
      </c>
      <c r="E2683" s="115" t="s">
        <v>13</v>
      </c>
      <c r="F2683" s="115" t="s">
        <v>343</v>
      </c>
      <c r="G2683" s="115" t="s">
        <v>344</v>
      </c>
      <c r="H2683" s="115">
        <v>0.56000000000000005</v>
      </c>
      <c r="I2683" s="115">
        <v>0.48</v>
      </c>
      <c r="J2683" s="115" t="s">
        <v>350</v>
      </c>
      <c r="K2683" s="115">
        <v>5.0855162523929999E-2</v>
      </c>
      <c r="L2683" s="115">
        <v>3775.8299618078199</v>
      </c>
      <c r="M2683" s="115">
        <v>9.3930493487084803</v>
      </c>
      <c r="N2683" s="115">
        <v>1.3808206689053799</v>
      </c>
      <c r="O2683" s="115">
        <v>0.47768505122394</v>
      </c>
      <c r="P2683" s="115">
        <v>7.0221859533590003E-2</v>
      </c>
      <c r="Q2683" s="115">
        <v>192.02044637049099</v>
      </c>
      <c r="R2683" s="115">
        <v>1200</v>
      </c>
      <c r="S2683" s="115" t="s">
        <v>351</v>
      </c>
      <c r="T2683" s="115">
        <v>1200</v>
      </c>
      <c r="U2683" s="115" t="s">
        <v>352</v>
      </c>
      <c r="V2683" s="115" t="s">
        <v>350</v>
      </c>
      <c r="Z2683" s="115">
        <v>0</v>
      </c>
      <c r="AA2683" s="115">
        <v>1</v>
      </c>
      <c r="AB2683" s="115">
        <v>0.47768505122394</v>
      </c>
      <c r="AC2683" s="115">
        <v>7.0221859533590003E-2</v>
      </c>
      <c r="AD2683" s="115">
        <v>192.93768379150001</v>
      </c>
      <c r="AF2683" s="115">
        <v>-1</v>
      </c>
      <c r="AG2683" s="115">
        <v>-1</v>
      </c>
      <c r="AH2683" s="115">
        <v>-1</v>
      </c>
      <c r="AI2683" s="115">
        <v>-1</v>
      </c>
      <c r="AJ2683" s="115">
        <v>0</v>
      </c>
      <c r="AM2683" s="115" t="s">
        <v>348</v>
      </c>
      <c r="AN2683" s="115">
        <v>-1</v>
      </c>
      <c r="AQ2683" s="115">
        <v>610</v>
      </c>
      <c r="AR2683" s="115" t="s">
        <v>251</v>
      </c>
      <c r="AS2683" s="115" t="s">
        <v>363</v>
      </c>
      <c r="AT2683" s="115" t="s">
        <v>296</v>
      </c>
      <c r="AV2683" s="115">
        <v>68.7191043283011</v>
      </c>
      <c r="AW2683" s="115">
        <v>0.15647825130000001</v>
      </c>
    </row>
    <row r="2684" spans="1:49" x14ac:dyDescent="0.25">
      <c r="A2684" s="117">
        <v>460000</v>
      </c>
      <c r="B2684" s="117">
        <v>910000</v>
      </c>
      <c r="C2684" s="117">
        <v>910000</v>
      </c>
      <c r="D2684" s="115" t="s">
        <v>342</v>
      </c>
      <c r="E2684" s="115" t="s">
        <v>13</v>
      </c>
      <c r="F2684" s="115" t="s">
        <v>343</v>
      </c>
      <c r="G2684" s="115" t="s">
        <v>344</v>
      </c>
      <c r="H2684" s="115">
        <v>0.56000000000000005</v>
      </c>
      <c r="I2684" s="115">
        <v>0.48</v>
      </c>
      <c r="J2684" s="115" t="s">
        <v>350</v>
      </c>
      <c r="K2684" s="115">
        <v>0.19930028536888</v>
      </c>
      <c r="L2684" s="115">
        <v>3775.8299618078199</v>
      </c>
      <c r="M2684" s="115">
        <v>9.3930493487084803</v>
      </c>
      <c r="N2684" s="115">
        <v>1.3808206689053799</v>
      </c>
      <c r="O2684" s="115">
        <v>1.87203741568161</v>
      </c>
      <c r="P2684" s="115">
        <v>0.27519795335608999</v>
      </c>
      <c r="Q2684" s="115">
        <v>752.52398889268397</v>
      </c>
      <c r="R2684" s="115">
        <v>1210</v>
      </c>
      <c r="S2684" s="115" t="s">
        <v>353</v>
      </c>
      <c r="T2684" s="115">
        <v>1210</v>
      </c>
      <c r="U2684" s="115" t="s">
        <v>352</v>
      </c>
      <c r="V2684" s="115" t="s">
        <v>350</v>
      </c>
      <c r="Z2684" s="115">
        <v>0</v>
      </c>
      <c r="AA2684" s="115">
        <v>1</v>
      </c>
      <c r="AB2684" s="115">
        <v>1.87203741568161</v>
      </c>
      <c r="AC2684" s="115">
        <v>0.27519795335608999</v>
      </c>
      <c r="AD2684" s="115">
        <v>1370.64879872539</v>
      </c>
      <c r="AF2684" s="115">
        <v>-1</v>
      </c>
      <c r="AG2684" s="115">
        <v>-1</v>
      </c>
      <c r="AH2684" s="115">
        <v>-1</v>
      </c>
      <c r="AI2684" s="115">
        <v>-1</v>
      </c>
      <c r="AJ2684" s="115">
        <v>0</v>
      </c>
      <c r="AM2684" s="115" t="s">
        <v>348</v>
      </c>
      <c r="AN2684" s="115">
        <v>-1</v>
      </c>
      <c r="AQ2684" s="115">
        <v>610</v>
      </c>
      <c r="AR2684" s="115" t="s">
        <v>251</v>
      </c>
      <c r="AS2684" s="115" t="s">
        <v>363</v>
      </c>
      <c r="AT2684" s="115" t="s">
        <v>296</v>
      </c>
      <c r="AV2684" s="115">
        <v>111.827301736042</v>
      </c>
      <c r="AW2684" s="115">
        <v>1.1116373063</v>
      </c>
    </row>
    <row r="2685" spans="1:49" x14ac:dyDescent="0.25">
      <c r="A2685" s="117">
        <v>460000</v>
      </c>
      <c r="B2685" s="117">
        <v>910000</v>
      </c>
      <c r="C2685" s="117">
        <v>910000</v>
      </c>
      <c r="D2685" s="115" t="s">
        <v>342</v>
      </c>
      <c r="E2685" s="115" t="s">
        <v>13</v>
      </c>
      <c r="F2685" s="115" t="s">
        <v>343</v>
      </c>
      <c r="G2685" s="115" t="s">
        <v>344</v>
      </c>
      <c r="H2685" s="115">
        <v>0.56000000000000005</v>
      </c>
      <c r="I2685" s="115">
        <v>0.48</v>
      </c>
      <c r="J2685" s="115" t="s">
        <v>350</v>
      </c>
      <c r="K2685" s="115">
        <v>8.051822402113E-2</v>
      </c>
      <c r="L2685" s="115">
        <v>3775.8299618078199</v>
      </c>
      <c r="M2685" s="115">
        <v>9.3930493487084803</v>
      </c>
      <c r="N2685" s="115">
        <v>1.3808206689053799</v>
      </c>
      <c r="O2685" s="115">
        <v>0.75631165170091996</v>
      </c>
      <c r="P2685" s="115">
        <v>0.11118122795194001</v>
      </c>
      <c r="Q2685" s="115">
        <v>304.02312273056998</v>
      </c>
      <c r="R2685" s="115">
        <v>1210</v>
      </c>
      <c r="S2685" s="115" t="s">
        <v>353</v>
      </c>
      <c r="T2685" s="115">
        <v>1210</v>
      </c>
      <c r="U2685" s="115" t="s">
        <v>352</v>
      </c>
      <c r="V2685" s="115" t="s">
        <v>350</v>
      </c>
      <c r="Z2685" s="115">
        <v>0</v>
      </c>
      <c r="AA2685" s="115">
        <v>1</v>
      </c>
      <c r="AB2685" s="115">
        <v>0.75631165170091996</v>
      </c>
      <c r="AC2685" s="115">
        <v>0.11118122795194001</v>
      </c>
      <c r="AD2685" s="115">
        <v>533.56940150001901</v>
      </c>
      <c r="AF2685" s="115">
        <v>-1</v>
      </c>
      <c r="AG2685" s="115">
        <v>-1</v>
      </c>
      <c r="AH2685" s="115">
        <v>-1</v>
      </c>
      <c r="AI2685" s="115">
        <v>-1</v>
      </c>
      <c r="AJ2685" s="115">
        <v>0</v>
      </c>
      <c r="AM2685" s="115" t="s">
        <v>348</v>
      </c>
      <c r="AN2685" s="115">
        <v>-1</v>
      </c>
      <c r="AQ2685" s="115">
        <v>610</v>
      </c>
      <c r="AR2685" s="115" t="s">
        <v>251</v>
      </c>
      <c r="AS2685" s="115" t="s">
        <v>363</v>
      </c>
      <c r="AT2685" s="115" t="s">
        <v>296</v>
      </c>
      <c r="AV2685" s="115">
        <v>73.255375816505307</v>
      </c>
      <c r="AW2685" s="115">
        <v>0.43274079599999998</v>
      </c>
    </row>
    <row r="2686" spans="1:49" x14ac:dyDescent="0.25">
      <c r="A2686" s="117">
        <v>460000</v>
      </c>
      <c r="B2686" s="117">
        <v>910000</v>
      </c>
      <c r="C2686" s="117">
        <v>910000</v>
      </c>
      <c r="D2686" s="115" t="s">
        <v>342</v>
      </c>
      <c r="E2686" s="115" t="s">
        <v>13</v>
      </c>
      <c r="F2686" s="115" t="s">
        <v>343</v>
      </c>
      <c r="G2686" s="115" t="s">
        <v>344</v>
      </c>
      <c r="H2686" s="115">
        <v>0.56000000000000005</v>
      </c>
      <c r="I2686" s="115">
        <v>0.48</v>
      </c>
      <c r="J2686" s="115" t="s">
        <v>350</v>
      </c>
      <c r="K2686" s="115">
        <v>2.2279880554520001E-2</v>
      </c>
      <c r="L2686" s="115">
        <v>3775.8299618078199</v>
      </c>
      <c r="M2686" s="115">
        <v>9.3930493487084803</v>
      </c>
      <c r="N2686" s="115">
        <v>1.3808206689053799</v>
      </c>
      <c r="O2686" s="115">
        <v>0.20927601753197</v>
      </c>
      <c r="P2686" s="115">
        <v>3.0764519570429999E-2</v>
      </c>
      <c r="Q2686" s="115">
        <v>84.125040543271098</v>
      </c>
      <c r="R2686" s="115">
        <v>1210</v>
      </c>
      <c r="S2686" s="115" t="s">
        <v>353</v>
      </c>
      <c r="T2686" s="115">
        <v>1210</v>
      </c>
      <c r="U2686" s="115" t="s">
        <v>352</v>
      </c>
      <c r="V2686" s="115" t="s">
        <v>350</v>
      </c>
      <c r="Z2686" s="115">
        <v>0</v>
      </c>
      <c r="AA2686" s="115">
        <v>1</v>
      </c>
      <c r="AB2686" s="115">
        <v>0.20927601753197</v>
      </c>
      <c r="AC2686" s="115">
        <v>3.0764519570429999E-2</v>
      </c>
      <c r="AD2686" s="115">
        <v>84.125040543270401</v>
      </c>
      <c r="AF2686" s="115">
        <v>-1</v>
      </c>
      <c r="AG2686" s="115">
        <v>-1</v>
      </c>
      <c r="AH2686" s="115">
        <v>-1</v>
      </c>
      <c r="AI2686" s="115">
        <v>-1</v>
      </c>
      <c r="AJ2686" s="115">
        <v>0</v>
      </c>
      <c r="AM2686" s="115" t="s">
        <v>348</v>
      </c>
      <c r="AN2686" s="115">
        <v>-1</v>
      </c>
      <c r="AQ2686" s="115">
        <v>610</v>
      </c>
      <c r="AR2686" s="115" t="s">
        <v>251</v>
      </c>
      <c r="AS2686" s="115" t="s">
        <v>363</v>
      </c>
      <c r="AT2686" s="115" t="s">
        <v>296</v>
      </c>
      <c r="AV2686" s="115">
        <v>42.976411720697101</v>
      </c>
      <c r="AW2686" s="115">
        <v>6.8227932300000002E-2</v>
      </c>
    </row>
    <row r="2687" spans="1:49" x14ac:dyDescent="0.25">
      <c r="A2687" s="117">
        <v>460000</v>
      </c>
      <c r="B2687" s="117">
        <v>920000</v>
      </c>
      <c r="C2687" s="117">
        <v>920000</v>
      </c>
      <c r="D2687" s="115" t="s">
        <v>342</v>
      </c>
      <c r="E2687" s="115" t="s">
        <v>13</v>
      </c>
      <c r="F2687" s="115" t="s">
        <v>343</v>
      </c>
      <c r="G2687" s="115" t="s">
        <v>344</v>
      </c>
      <c r="H2687" s="115">
        <v>0.56000000000000005</v>
      </c>
      <c r="I2687" s="115">
        <v>0.48</v>
      </c>
      <c r="J2687" s="115" t="s">
        <v>350</v>
      </c>
      <c r="K2687" s="115">
        <v>1.0727149962009999E-2</v>
      </c>
      <c r="L2687" s="115">
        <v>3775.8299613858298</v>
      </c>
      <c r="M2687" s="115">
        <v>9.3930493476587191</v>
      </c>
      <c r="N2687" s="115">
        <v>1.38082066875106</v>
      </c>
      <c r="O2687" s="115">
        <v>0.10076064895292999</v>
      </c>
      <c r="P2687" s="115">
        <v>1.481227038434E-2</v>
      </c>
      <c r="Q2687" s="115">
        <v>40.503894226851401</v>
      </c>
      <c r="R2687" s="115">
        <v>1210</v>
      </c>
      <c r="S2687" s="115" t="s">
        <v>353</v>
      </c>
      <c r="T2687" s="115">
        <v>1210</v>
      </c>
      <c r="U2687" s="115" t="s">
        <v>352</v>
      </c>
      <c r="V2687" s="115" t="s">
        <v>350</v>
      </c>
      <c r="Z2687" s="115">
        <v>0</v>
      </c>
      <c r="AA2687" s="115">
        <v>1</v>
      </c>
      <c r="AB2687" s="115">
        <v>0.10076064895292999</v>
      </c>
      <c r="AC2687" s="115">
        <v>1.481227038434E-2</v>
      </c>
      <c r="AD2687" s="115">
        <v>652.62168142252904</v>
      </c>
      <c r="AF2687" s="115">
        <v>-1</v>
      </c>
      <c r="AG2687" s="115">
        <v>-1</v>
      </c>
      <c r="AH2687" s="115">
        <v>-1</v>
      </c>
      <c r="AI2687" s="115">
        <v>-1</v>
      </c>
      <c r="AJ2687" s="115">
        <v>0</v>
      </c>
      <c r="AM2687" s="115" t="s">
        <v>348</v>
      </c>
      <c r="AN2687" s="115">
        <v>-1</v>
      </c>
      <c r="AQ2687" s="115">
        <v>610</v>
      </c>
      <c r="AR2687" s="115" t="s">
        <v>251</v>
      </c>
      <c r="AS2687" s="115" t="s">
        <v>363</v>
      </c>
      <c r="AT2687" s="115" t="s">
        <v>296</v>
      </c>
      <c r="AV2687" s="115">
        <v>36.056324730823903</v>
      </c>
      <c r="AW2687" s="115">
        <v>0.52929576759999997</v>
      </c>
    </row>
    <row r="2688" spans="1:49" x14ac:dyDescent="0.25">
      <c r="A2688" s="117">
        <v>460000</v>
      </c>
      <c r="B2688" s="117">
        <v>920000</v>
      </c>
      <c r="C2688" s="117">
        <v>920000</v>
      </c>
      <c r="D2688" s="115" t="s">
        <v>342</v>
      </c>
      <c r="E2688" s="115" t="s">
        <v>13</v>
      </c>
      <c r="F2688" s="115" t="s">
        <v>343</v>
      </c>
      <c r="G2688" s="115" t="s">
        <v>344</v>
      </c>
      <c r="H2688" s="115">
        <v>0.56000000000000005</v>
      </c>
      <c r="I2688" s="115">
        <v>0.48</v>
      </c>
      <c r="J2688" s="115" t="s">
        <v>350</v>
      </c>
      <c r="K2688" s="115">
        <v>5.3514520260399996E-3</v>
      </c>
      <c r="L2688" s="115">
        <v>3775.8299613858298</v>
      </c>
      <c r="M2688" s="115">
        <v>9.3930493476587191</v>
      </c>
      <c r="N2688" s="115">
        <v>1.38082066875106</v>
      </c>
      <c r="O2688" s="115">
        <v>5.0266452962220001E-2</v>
      </c>
      <c r="P2688" s="115">
        <v>7.3893955653799998E-3</v>
      </c>
      <c r="Q2688" s="115">
        <v>20.206172896840702</v>
      </c>
      <c r="R2688" s="115">
        <v>1210</v>
      </c>
      <c r="S2688" s="115" t="s">
        <v>353</v>
      </c>
      <c r="T2688" s="115">
        <v>1210</v>
      </c>
      <c r="U2688" s="115" t="s">
        <v>352</v>
      </c>
      <c r="V2688" s="115" t="s">
        <v>350</v>
      </c>
      <c r="Z2688" s="115">
        <v>0</v>
      </c>
      <c r="AA2688" s="115">
        <v>1</v>
      </c>
      <c r="AB2688" s="115">
        <v>5.0266452962220001E-2</v>
      </c>
      <c r="AC2688" s="115">
        <v>7.3893955653799998E-3</v>
      </c>
      <c r="AD2688" s="115">
        <v>121.107283130703</v>
      </c>
      <c r="AF2688" s="115">
        <v>-1</v>
      </c>
      <c r="AG2688" s="115">
        <v>-1</v>
      </c>
      <c r="AH2688" s="115">
        <v>-1</v>
      </c>
      <c r="AI2688" s="115">
        <v>-1</v>
      </c>
      <c r="AJ2688" s="115">
        <v>0</v>
      </c>
      <c r="AM2688" s="115" t="s">
        <v>348</v>
      </c>
      <c r="AN2688" s="115">
        <v>-1</v>
      </c>
      <c r="AQ2688" s="115">
        <v>610</v>
      </c>
      <c r="AR2688" s="115" t="s">
        <v>251</v>
      </c>
      <c r="AS2688" s="115" t="s">
        <v>363</v>
      </c>
      <c r="AT2688" s="115" t="s">
        <v>296</v>
      </c>
      <c r="AV2688" s="115">
        <v>19.255972024689601</v>
      </c>
      <c r="AW2688" s="115">
        <v>9.8221640799999996E-2</v>
      </c>
    </row>
    <row r="2689" spans="1:49" x14ac:dyDescent="0.25">
      <c r="A2689" s="117">
        <v>460000</v>
      </c>
      <c r="B2689" s="117">
        <v>920000</v>
      </c>
      <c r="C2689" s="117">
        <v>920000</v>
      </c>
      <c r="D2689" s="115" t="s">
        <v>342</v>
      </c>
      <c r="E2689" s="115" t="s">
        <v>13</v>
      </c>
      <c r="F2689" s="115" t="s">
        <v>343</v>
      </c>
      <c r="G2689" s="115" t="s">
        <v>344</v>
      </c>
      <c r="H2689" s="115">
        <v>0.56000000000000005</v>
      </c>
      <c r="I2689" s="115">
        <v>0.48</v>
      </c>
      <c r="J2689" s="115" t="s">
        <v>350</v>
      </c>
      <c r="K2689" s="115">
        <v>1.6710681869999999E-5</v>
      </c>
      <c r="L2689" s="115">
        <v>3775.8299613858298</v>
      </c>
      <c r="M2689" s="115">
        <v>9.3930493476587191</v>
      </c>
      <c r="N2689" s="115">
        <v>1.38082066875106</v>
      </c>
      <c r="O2689" s="115">
        <v>1.5696425948000001E-4</v>
      </c>
      <c r="P2689" s="115">
        <v>2.3074454919999999E-5</v>
      </c>
      <c r="Q2689" s="115">
        <v>6.309669329881E-2</v>
      </c>
      <c r="R2689" s="115">
        <v>1200</v>
      </c>
      <c r="S2689" s="115" t="s">
        <v>351</v>
      </c>
      <c r="T2689" s="115">
        <v>1200</v>
      </c>
      <c r="U2689" s="115" t="s">
        <v>352</v>
      </c>
      <c r="V2689" s="115" t="s">
        <v>350</v>
      </c>
      <c r="Z2689" s="115">
        <v>0</v>
      </c>
      <c r="AA2689" s="115">
        <v>1</v>
      </c>
      <c r="AB2689" s="115">
        <v>1.5696425948000001E-4</v>
      </c>
      <c r="AC2689" s="115">
        <v>2.3074454919999999E-5</v>
      </c>
      <c r="AD2689" s="115">
        <v>1297.63464513998</v>
      </c>
      <c r="AF2689" s="115">
        <v>-1</v>
      </c>
      <c r="AG2689" s="115">
        <v>-1</v>
      </c>
      <c r="AH2689" s="115">
        <v>-1</v>
      </c>
      <c r="AI2689" s="115">
        <v>-1</v>
      </c>
      <c r="AJ2689" s="115">
        <v>0</v>
      </c>
      <c r="AM2689" s="115" t="s">
        <v>348</v>
      </c>
      <c r="AN2689" s="115">
        <v>-1</v>
      </c>
      <c r="AQ2689" s="115">
        <v>610</v>
      </c>
      <c r="AR2689" s="115" t="s">
        <v>251</v>
      </c>
      <c r="AS2689" s="115" t="s">
        <v>363</v>
      </c>
      <c r="AT2689" s="115" t="s">
        <v>296</v>
      </c>
      <c r="AV2689" s="115">
        <v>1.27465676373048</v>
      </c>
      <c r="AW2689" s="115">
        <v>1.0524206368</v>
      </c>
    </row>
    <row r="2690" spans="1:49" x14ac:dyDescent="0.25">
      <c r="A2690" s="117">
        <v>460000</v>
      </c>
      <c r="B2690" s="117">
        <v>920000</v>
      </c>
      <c r="C2690" s="117">
        <v>920000</v>
      </c>
      <c r="D2690" s="115" t="s">
        <v>342</v>
      </c>
      <c r="E2690" s="115" t="s">
        <v>13</v>
      </c>
      <c r="F2690" s="115" t="s">
        <v>343</v>
      </c>
      <c r="G2690" s="115" t="s">
        <v>344</v>
      </c>
      <c r="H2690" s="115">
        <v>0.56000000000000005</v>
      </c>
      <c r="I2690" s="115">
        <v>0.48</v>
      </c>
      <c r="J2690" s="115" t="s">
        <v>350</v>
      </c>
      <c r="K2690" s="115">
        <v>3.5528745669419999E-2</v>
      </c>
      <c r="L2690" s="115">
        <v>3775.8299613858298</v>
      </c>
      <c r="M2690" s="115">
        <v>9.3930493476587191</v>
      </c>
      <c r="N2690" s="115">
        <v>1.38082066875106</v>
      </c>
      <c r="O2690" s="115">
        <v>0.33372326133336</v>
      </c>
      <c r="P2690" s="115">
        <v>4.9058826355140001E-2</v>
      </c>
      <c r="Q2690" s="115">
        <v>134.15050238908699</v>
      </c>
      <c r="R2690" s="115">
        <v>1210</v>
      </c>
      <c r="S2690" s="115" t="s">
        <v>353</v>
      </c>
      <c r="T2690" s="115">
        <v>1210</v>
      </c>
      <c r="U2690" s="115" t="s">
        <v>352</v>
      </c>
      <c r="V2690" s="115" t="s">
        <v>350</v>
      </c>
      <c r="Z2690" s="115">
        <v>0</v>
      </c>
      <c r="AA2690" s="115">
        <v>1</v>
      </c>
      <c r="AB2690" s="115">
        <v>0.33372326133336</v>
      </c>
      <c r="AC2690" s="115">
        <v>4.9058826355140001E-2</v>
      </c>
      <c r="AD2690" s="115">
        <v>676.08359802552604</v>
      </c>
      <c r="AF2690" s="115">
        <v>-1</v>
      </c>
      <c r="AG2690" s="115">
        <v>-1</v>
      </c>
      <c r="AH2690" s="115">
        <v>-1</v>
      </c>
      <c r="AI2690" s="115">
        <v>-1</v>
      </c>
      <c r="AJ2690" s="115">
        <v>0</v>
      </c>
      <c r="AM2690" s="115" t="s">
        <v>348</v>
      </c>
      <c r="AN2690" s="115">
        <v>-1</v>
      </c>
      <c r="AQ2690" s="115">
        <v>610</v>
      </c>
      <c r="AR2690" s="115" t="s">
        <v>251</v>
      </c>
      <c r="AS2690" s="115" t="s">
        <v>363</v>
      </c>
      <c r="AT2690" s="115" t="s">
        <v>296</v>
      </c>
      <c r="AV2690" s="115">
        <v>62.669319942623602</v>
      </c>
      <c r="AW2690" s="115">
        <v>0.54832408600000004</v>
      </c>
    </row>
    <row r="2691" spans="1:49" x14ac:dyDescent="0.25">
      <c r="A2691" s="117">
        <v>450000</v>
      </c>
      <c r="B2691" s="117">
        <v>870000</v>
      </c>
      <c r="C2691" s="117">
        <v>870000</v>
      </c>
      <c r="D2691" s="115" t="s">
        <v>342</v>
      </c>
      <c r="E2691" s="115" t="s">
        <v>13</v>
      </c>
      <c r="F2691" s="115" t="s">
        <v>343</v>
      </c>
      <c r="G2691" s="115" t="s">
        <v>344</v>
      </c>
      <c r="H2691" s="115">
        <v>0.56000000000000005</v>
      </c>
      <c r="I2691" s="115">
        <v>0.48</v>
      </c>
      <c r="J2691" s="115" t="s">
        <v>350</v>
      </c>
      <c r="K2691" s="115">
        <v>0.19979113241328</v>
      </c>
      <c r="L2691" s="115">
        <v>3775.8299618078199</v>
      </c>
      <c r="M2691" s="115">
        <v>9.3930493487084803</v>
      </c>
      <c r="N2691" s="115">
        <v>1.3808206689053799</v>
      </c>
      <c r="O2691" s="115">
        <v>1.8766479661923701</v>
      </c>
      <c r="P2691" s="115">
        <v>0.27587572510028002</v>
      </c>
      <c r="Q2691" s="115">
        <v>754.37734386960994</v>
      </c>
      <c r="R2691" s="115">
        <v>1200</v>
      </c>
      <c r="S2691" s="115" t="s">
        <v>351</v>
      </c>
      <c r="T2691" s="115">
        <v>1200</v>
      </c>
      <c r="U2691" s="115" t="s">
        <v>352</v>
      </c>
      <c r="V2691" s="115" t="s">
        <v>350</v>
      </c>
      <c r="Z2691" s="115">
        <v>0</v>
      </c>
      <c r="AA2691" s="115">
        <v>1</v>
      </c>
      <c r="AB2691" s="115">
        <v>1.8766479661923701</v>
      </c>
      <c r="AC2691" s="115">
        <v>0.27587572510028002</v>
      </c>
      <c r="AD2691" s="115">
        <v>930.61621570114301</v>
      </c>
      <c r="AF2691" s="115">
        <v>-1</v>
      </c>
      <c r="AG2691" s="115">
        <v>-1</v>
      </c>
      <c r="AH2691" s="115">
        <v>-1</v>
      </c>
      <c r="AI2691" s="115">
        <v>-1</v>
      </c>
      <c r="AJ2691" s="115">
        <v>0</v>
      </c>
      <c r="AM2691" s="115" t="s">
        <v>348</v>
      </c>
      <c r="AN2691" s="115">
        <v>-1</v>
      </c>
      <c r="AQ2691" s="115">
        <v>611</v>
      </c>
      <c r="AR2691" s="115" t="s">
        <v>253</v>
      </c>
      <c r="AS2691" s="115" t="s">
        <v>363</v>
      </c>
      <c r="AT2691" s="115" t="s">
        <v>296</v>
      </c>
      <c r="AV2691" s="115">
        <v>131.41918156304999</v>
      </c>
      <c r="AW2691" s="115">
        <v>0.75475767699999996</v>
      </c>
    </row>
    <row r="2692" spans="1:49" x14ac:dyDescent="0.25">
      <c r="A2692" s="117">
        <v>450000</v>
      </c>
      <c r="B2692" s="117">
        <v>870000</v>
      </c>
      <c r="C2692" s="117">
        <v>870000</v>
      </c>
      <c r="D2692" s="115" t="s">
        <v>342</v>
      </c>
      <c r="E2692" s="115" t="s">
        <v>13</v>
      </c>
      <c r="F2692" s="115" t="s">
        <v>343</v>
      </c>
      <c r="G2692" s="115" t="s">
        <v>344</v>
      </c>
      <c r="H2692" s="115">
        <v>0.56000000000000005</v>
      </c>
      <c r="I2692" s="115">
        <v>0.48</v>
      </c>
      <c r="J2692" s="115" t="s">
        <v>350</v>
      </c>
      <c r="K2692" s="115">
        <v>2.1623426043999999E-2</v>
      </c>
      <c r="L2692" s="115">
        <v>3775.8299618078199</v>
      </c>
      <c r="M2692" s="115">
        <v>9.3930493487084803</v>
      </c>
      <c r="N2692" s="115">
        <v>1.3808206689053799</v>
      </c>
      <c r="O2692" s="115">
        <v>0.20310990791950001</v>
      </c>
      <c r="P2692" s="115">
        <v>2.9858073614110001E-2</v>
      </c>
      <c r="Q2692" s="115">
        <v>81.646379933897194</v>
      </c>
      <c r="R2692" s="115">
        <v>1210</v>
      </c>
      <c r="S2692" s="115" t="s">
        <v>353</v>
      </c>
      <c r="T2692" s="115">
        <v>1210</v>
      </c>
      <c r="U2692" s="115" t="s">
        <v>352</v>
      </c>
      <c r="V2692" s="115" t="s">
        <v>350</v>
      </c>
      <c r="Z2692" s="115">
        <v>0</v>
      </c>
      <c r="AA2692" s="115">
        <v>1</v>
      </c>
      <c r="AB2692" s="115">
        <v>0.20310990791950001</v>
      </c>
      <c r="AC2692" s="115">
        <v>2.9858073614110001E-2</v>
      </c>
      <c r="AD2692" s="115">
        <v>81.6463799338987</v>
      </c>
      <c r="AF2692" s="115">
        <v>-1</v>
      </c>
      <c r="AG2692" s="115">
        <v>-1</v>
      </c>
      <c r="AH2692" s="115">
        <v>-1</v>
      </c>
      <c r="AI2692" s="115">
        <v>-1</v>
      </c>
      <c r="AJ2692" s="115">
        <v>0</v>
      </c>
      <c r="AM2692" s="115" t="s">
        <v>348</v>
      </c>
      <c r="AN2692" s="115">
        <v>-1</v>
      </c>
      <c r="AQ2692" s="115">
        <v>611</v>
      </c>
      <c r="AR2692" s="115" t="s">
        <v>253</v>
      </c>
      <c r="AS2692" s="115" t="s">
        <v>363</v>
      </c>
      <c r="AT2692" s="115" t="s">
        <v>296</v>
      </c>
      <c r="AV2692" s="115">
        <v>45.567206831835399</v>
      </c>
      <c r="AW2692" s="115">
        <v>6.6217664199999998E-2</v>
      </c>
    </row>
    <row r="2693" spans="1:49" x14ac:dyDescent="0.25">
      <c r="A2693" s="117">
        <v>450000</v>
      </c>
      <c r="B2693" s="117">
        <v>870000</v>
      </c>
      <c r="C2693" s="117">
        <v>870000</v>
      </c>
      <c r="D2693" s="115" t="s">
        <v>342</v>
      </c>
      <c r="E2693" s="115" t="s">
        <v>13</v>
      </c>
      <c r="F2693" s="115" t="s">
        <v>343</v>
      </c>
      <c r="G2693" s="115" t="s">
        <v>344</v>
      </c>
      <c r="H2693" s="115">
        <v>0.56000000000000005</v>
      </c>
      <c r="I2693" s="115">
        <v>0.48</v>
      </c>
      <c r="J2693" s="115" t="s">
        <v>350</v>
      </c>
      <c r="K2693" s="115">
        <v>0.13945323455749001</v>
      </c>
      <c r="L2693" s="115">
        <v>3775.8299618078199</v>
      </c>
      <c r="M2693" s="115">
        <v>9.3930493487084803</v>
      </c>
      <c r="N2693" s="115">
        <v>1.3808206689053799</v>
      </c>
      <c r="O2693" s="115">
        <v>1.30989111403556</v>
      </c>
      <c r="P2693" s="115">
        <v>0.19255990862269001</v>
      </c>
      <c r="Q2693" s="115">
        <v>526.55170131319903</v>
      </c>
      <c r="R2693" s="115">
        <v>1210</v>
      </c>
      <c r="S2693" s="115" t="s">
        <v>353</v>
      </c>
      <c r="T2693" s="115">
        <v>1210</v>
      </c>
      <c r="U2693" s="115" t="s">
        <v>352</v>
      </c>
      <c r="V2693" s="115" t="s">
        <v>350</v>
      </c>
      <c r="Z2693" s="115">
        <v>0</v>
      </c>
      <c r="AA2693" s="115">
        <v>1</v>
      </c>
      <c r="AB2693" s="115">
        <v>1.30989111403556</v>
      </c>
      <c r="AC2693" s="115">
        <v>0.19255990862269001</v>
      </c>
      <c r="AD2693" s="115">
        <v>1031.3355920883801</v>
      </c>
      <c r="AF2693" s="115">
        <v>-1</v>
      </c>
      <c r="AG2693" s="115">
        <v>-1</v>
      </c>
      <c r="AH2693" s="115">
        <v>-1</v>
      </c>
      <c r="AI2693" s="115">
        <v>-1</v>
      </c>
      <c r="AJ2693" s="115">
        <v>0</v>
      </c>
      <c r="AM2693" s="115" t="s">
        <v>348</v>
      </c>
      <c r="AN2693" s="115">
        <v>-1</v>
      </c>
      <c r="AQ2693" s="115">
        <v>611</v>
      </c>
      <c r="AR2693" s="115" t="s">
        <v>253</v>
      </c>
      <c r="AS2693" s="115" t="s">
        <v>363</v>
      </c>
      <c r="AT2693" s="115" t="s">
        <v>296</v>
      </c>
      <c r="AV2693" s="115">
        <v>114.312286638991</v>
      </c>
      <c r="AW2693" s="115">
        <v>0.83644411360000004</v>
      </c>
    </row>
    <row r="2694" spans="1:49" x14ac:dyDescent="0.25">
      <c r="A2694" s="117">
        <v>450000</v>
      </c>
      <c r="B2694" s="117">
        <v>870000</v>
      </c>
      <c r="C2694" s="117">
        <v>870000</v>
      </c>
      <c r="D2694" s="115" t="s">
        <v>342</v>
      </c>
      <c r="E2694" s="115" t="s">
        <v>13</v>
      </c>
      <c r="F2694" s="115" t="s">
        <v>343</v>
      </c>
      <c r="G2694" s="115" t="s">
        <v>344</v>
      </c>
      <c r="H2694" s="115">
        <v>0.56000000000000005</v>
      </c>
      <c r="I2694" s="115">
        <v>0.48</v>
      </c>
      <c r="J2694" s="115" t="s">
        <v>350</v>
      </c>
      <c r="K2694" s="115">
        <v>7.6531934135980001E-2</v>
      </c>
      <c r="L2694" s="115">
        <v>3775.8299618078199</v>
      </c>
      <c r="M2694" s="115">
        <v>9.3930493487084803</v>
      </c>
      <c r="N2694" s="115">
        <v>1.3808206689053799</v>
      </c>
      <c r="O2694" s="115">
        <v>0.71886823409142997</v>
      </c>
      <c r="P2694" s="115">
        <v>0.10567687648627</v>
      </c>
      <c r="Q2694" s="115">
        <v>288.97156994576198</v>
      </c>
      <c r="R2694" s="115">
        <v>1210</v>
      </c>
      <c r="S2694" s="115" t="s">
        <v>353</v>
      </c>
      <c r="T2694" s="115">
        <v>1210</v>
      </c>
      <c r="U2694" s="115" t="s">
        <v>352</v>
      </c>
      <c r="V2694" s="115" t="s">
        <v>350</v>
      </c>
      <c r="Z2694" s="115">
        <v>0</v>
      </c>
      <c r="AA2694" s="115">
        <v>1</v>
      </c>
      <c r="AB2694" s="115">
        <v>0.71886823409142997</v>
      </c>
      <c r="AC2694" s="115">
        <v>0.10567687648627</v>
      </c>
      <c r="AD2694" s="115">
        <v>288.97156994576397</v>
      </c>
      <c r="AF2694" s="115">
        <v>-1</v>
      </c>
      <c r="AG2694" s="115">
        <v>-1</v>
      </c>
      <c r="AH2694" s="115">
        <v>-1</v>
      </c>
      <c r="AI2694" s="115">
        <v>-1</v>
      </c>
      <c r="AJ2694" s="115">
        <v>0</v>
      </c>
      <c r="AM2694" s="115" t="s">
        <v>348</v>
      </c>
      <c r="AN2694" s="115">
        <v>-1</v>
      </c>
      <c r="AQ2694" s="115">
        <v>611</v>
      </c>
      <c r="AR2694" s="115" t="s">
        <v>253</v>
      </c>
      <c r="AS2694" s="115" t="s">
        <v>363</v>
      </c>
      <c r="AT2694" s="115" t="s">
        <v>296</v>
      </c>
      <c r="AV2694" s="115">
        <v>77.010346265272105</v>
      </c>
      <c r="AW2694" s="115">
        <v>0.2343646147</v>
      </c>
    </row>
    <row r="2695" spans="1:49" x14ac:dyDescent="0.25">
      <c r="A2695" s="117">
        <v>460000</v>
      </c>
      <c r="B2695" s="117">
        <v>880000</v>
      </c>
      <c r="C2695" s="117">
        <v>880000</v>
      </c>
      <c r="D2695" s="115" t="s">
        <v>342</v>
      </c>
      <c r="E2695" s="115" t="s">
        <v>13</v>
      </c>
      <c r="F2695" s="115" t="s">
        <v>343</v>
      </c>
      <c r="G2695" s="115" t="s">
        <v>344</v>
      </c>
      <c r="H2695" s="115">
        <v>0.56000000000000005</v>
      </c>
      <c r="I2695" s="115">
        <v>0.48</v>
      </c>
      <c r="J2695" s="115" t="s">
        <v>350</v>
      </c>
      <c r="K2695" s="115">
        <v>1.709027468385E-2</v>
      </c>
      <c r="L2695" s="115">
        <v>3775.8299618078199</v>
      </c>
      <c r="M2695" s="115">
        <v>9.3930493487084803</v>
      </c>
      <c r="N2695" s="115">
        <v>1.3808206689053799</v>
      </c>
      <c r="O2695" s="115">
        <v>0.16052979348839</v>
      </c>
      <c r="P2695" s="115">
        <v>2.359860452073E-2</v>
      </c>
      <c r="Q2695" s="115">
        <v>64.529971206810302</v>
      </c>
      <c r="R2695" s="115">
        <v>1200</v>
      </c>
      <c r="S2695" s="115" t="s">
        <v>351</v>
      </c>
      <c r="T2695" s="115">
        <v>1200</v>
      </c>
      <c r="U2695" s="115" t="s">
        <v>352</v>
      </c>
      <c r="V2695" s="115" t="s">
        <v>350</v>
      </c>
      <c r="Z2695" s="115">
        <v>0</v>
      </c>
      <c r="AA2695" s="115">
        <v>1</v>
      </c>
      <c r="AB2695" s="115">
        <v>0.16052979348839</v>
      </c>
      <c r="AC2695" s="115">
        <v>2.359860452073E-2</v>
      </c>
      <c r="AD2695" s="115">
        <v>1051.7001416174201</v>
      </c>
      <c r="AF2695" s="115">
        <v>-1</v>
      </c>
      <c r="AG2695" s="115">
        <v>-1</v>
      </c>
      <c r="AH2695" s="115">
        <v>-1</v>
      </c>
      <c r="AI2695" s="115">
        <v>-1</v>
      </c>
      <c r="AJ2695" s="115">
        <v>0</v>
      </c>
      <c r="AM2695" s="115" t="s">
        <v>348</v>
      </c>
      <c r="AN2695" s="115">
        <v>-1</v>
      </c>
      <c r="AQ2695" s="115">
        <v>611</v>
      </c>
      <c r="AR2695" s="115" t="s">
        <v>253</v>
      </c>
      <c r="AS2695" s="115" t="s">
        <v>363</v>
      </c>
      <c r="AT2695" s="115" t="s">
        <v>296</v>
      </c>
      <c r="AV2695" s="115">
        <v>43.530783970149599</v>
      </c>
      <c r="AW2695" s="115">
        <v>0.85296037440000005</v>
      </c>
    </row>
    <row r="2696" spans="1:49" x14ac:dyDescent="0.25">
      <c r="A2696" s="117">
        <v>460000</v>
      </c>
      <c r="B2696" s="117">
        <v>880000</v>
      </c>
      <c r="C2696" s="117">
        <v>880000</v>
      </c>
      <c r="D2696" s="115" t="s">
        <v>342</v>
      </c>
      <c r="E2696" s="115" t="s">
        <v>13</v>
      </c>
      <c r="F2696" s="115" t="s">
        <v>343</v>
      </c>
      <c r="G2696" s="115" t="s">
        <v>344</v>
      </c>
      <c r="H2696" s="115">
        <v>0.56000000000000005</v>
      </c>
      <c r="I2696" s="115">
        <v>0.48</v>
      </c>
      <c r="J2696" s="115" t="s">
        <v>350</v>
      </c>
      <c r="K2696" s="115">
        <v>5.3295640124E-4</v>
      </c>
      <c r="L2696" s="115">
        <v>3775.8299618078199</v>
      </c>
      <c r="M2696" s="115">
        <v>9.3930493487084803</v>
      </c>
      <c r="N2696" s="115">
        <v>1.3808206689053799</v>
      </c>
      <c r="O2696" s="115">
        <v>5.00608577762E-3</v>
      </c>
      <c r="P2696" s="115">
        <v>7.3591721445999999E-4</v>
      </c>
      <c r="Q2696" s="115">
        <v>2.0123527481656902</v>
      </c>
      <c r="R2696" s="115">
        <v>1210</v>
      </c>
      <c r="S2696" s="115" t="s">
        <v>353</v>
      </c>
      <c r="T2696" s="115">
        <v>1210</v>
      </c>
      <c r="U2696" s="115" t="s">
        <v>352</v>
      </c>
      <c r="V2696" s="115" t="s">
        <v>350</v>
      </c>
      <c r="Z2696" s="115">
        <v>0</v>
      </c>
      <c r="AA2696" s="115">
        <v>1</v>
      </c>
      <c r="AB2696" s="115">
        <v>5.00608577762E-3</v>
      </c>
      <c r="AC2696" s="115">
        <v>7.3591721445999999E-4</v>
      </c>
      <c r="AD2696" s="115">
        <v>68.196331807678305</v>
      </c>
      <c r="AF2696" s="115">
        <v>-1</v>
      </c>
      <c r="AG2696" s="115">
        <v>-1</v>
      </c>
      <c r="AH2696" s="115">
        <v>-1</v>
      </c>
      <c r="AI2696" s="115">
        <v>-1</v>
      </c>
      <c r="AJ2696" s="115">
        <v>0</v>
      </c>
      <c r="AM2696" s="115" t="s">
        <v>348</v>
      </c>
      <c r="AN2696" s="115">
        <v>-1</v>
      </c>
      <c r="AQ2696" s="115">
        <v>611</v>
      </c>
      <c r="AR2696" s="115" t="s">
        <v>253</v>
      </c>
      <c r="AS2696" s="115" t="s">
        <v>363</v>
      </c>
      <c r="AT2696" s="115" t="s">
        <v>296</v>
      </c>
      <c r="AV2696" s="115">
        <v>7.4708778560811098</v>
      </c>
      <c r="AW2696" s="115">
        <v>5.53092715E-2</v>
      </c>
    </row>
    <row r="2697" spans="1:49" x14ac:dyDescent="0.25">
      <c r="A2697" s="117">
        <v>460000</v>
      </c>
      <c r="B2697" s="117">
        <v>910000</v>
      </c>
      <c r="C2697" s="117">
        <v>910000</v>
      </c>
      <c r="D2697" s="115" t="s">
        <v>342</v>
      </c>
      <c r="E2697" s="115" t="s">
        <v>13</v>
      </c>
      <c r="F2697" s="115" t="s">
        <v>343</v>
      </c>
      <c r="G2697" s="115" t="s">
        <v>344</v>
      </c>
      <c r="H2697" s="115">
        <v>0.56000000000000005</v>
      </c>
      <c r="I2697" s="115">
        <v>0.48</v>
      </c>
      <c r="J2697" s="115" t="s">
        <v>350</v>
      </c>
      <c r="K2697" s="115">
        <v>5.0855162523929999E-2</v>
      </c>
      <c r="L2697" s="115">
        <v>3775.8299618078199</v>
      </c>
      <c r="M2697" s="115">
        <v>9.3930493487084803</v>
      </c>
      <c r="N2697" s="115">
        <v>1.3808206689053799</v>
      </c>
      <c r="O2697" s="115">
        <v>0.47768505122394</v>
      </c>
      <c r="P2697" s="115">
        <v>7.0221859533590003E-2</v>
      </c>
      <c r="Q2697" s="115">
        <v>192.02044637049099</v>
      </c>
      <c r="R2697" s="115">
        <v>1200</v>
      </c>
      <c r="S2697" s="115" t="s">
        <v>351</v>
      </c>
      <c r="T2697" s="115">
        <v>1200</v>
      </c>
      <c r="U2697" s="115" t="s">
        <v>352</v>
      </c>
      <c r="V2697" s="115" t="s">
        <v>350</v>
      </c>
      <c r="Z2697" s="115">
        <v>0</v>
      </c>
      <c r="AA2697" s="115">
        <v>1</v>
      </c>
      <c r="AB2697" s="115">
        <v>0.47768505122394</v>
      </c>
      <c r="AC2697" s="115">
        <v>7.0221859533590003E-2</v>
      </c>
      <c r="AD2697" s="115">
        <v>192.93768379150001</v>
      </c>
      <c r="AF2697" s="115">
        <v>-1</v>
      </c>
      <c r="AG2697" s="115">
        <v>-1</v>
      </c>
      <c r="AH2697" s="115">
        <v>-1</v>
      </c>
      <c r="AI2697" s="115">
        <v>-1</v>
      </c>
      <c r="AJ2697" s="115">
        <v>0</v>
      </c>
      <c r="AM2697" s="115" t="s">
        <v>348</v>
      </c>
      <c r="AN2697" s="115">
        <v>-1</v>
      </c>
      <c r="AQ2697" s="115">
        <v>611</v>
      </c>
      <c r="AR2697" s="115" t="s">
        <v>253</v>
      </c>
      <c r="AS2697" s="115" t="s">
        <v>363</v>
      </c>
      <c r="AT2697" s="115" t="s">
        <v>296</v>
      </c>
      <c r="AV2697" s="115">
        <v>68.7191043283011</v>
      </c>
      <c r="AW2697" s="115">
        <v>0.15647825130000001</v>
      </c>
    </row>
    <row r="2698" spans="1:49" x14ac:dyDescent="0.25">
      <c r="A2698" s="117">
        <v>460000</v>
      </c>
      <c r="B2698" s="117">
        <v>910000</v>
      </c>
      <c r="C2698" s="117">
        <v>910000</v>
      </c>
      <c r="D2698" s="115" t="s">
        <v>342</v>
      </c>
      <c r="E2698" s="115" t="s">
        <v>13</v>
      </c>
      <c r="F2698" s="115" t="s">
        <v>343</v>
      </c>
      <c r="G2698" s="115" t="s">
        <v>344</v>
      </c>
      <c r="H2698" s="115">
        <v>0.56000000000000005</v>
      </c>
      <c r="I2698" s="115">
        <v>0.48</v>
      </c>
      <c r="J2698" s="115" t="s">
        <v>350</v>
      </c>
      <c r="K2698" s="115">
        <v>0.19930028536888</v>
      </c>
      <c r="L2698" s="115">
        <v>3775.8299618078199</v>
      </c>
      <c r="M2698" s="115">
        <v>9.3930493487084803</v>
      </c>
      <c r="N2698" s="115">
        <v>1.3808206689053799</v>
      </c>
      <c r="O2698" s="115">
        <v>1.87203741568161</v>
      </c>
      <c r="P2698" s="115">
        <v>0.27519795335608999</v>
      </c>
      <c r="Q2698" s="115">
        <v>752.52398889268397</v>
      </c>
      <c r="R2698" s="115">
        <v>1210</v>
      </c>
      <c r="S2698" s="115" t="s">
        <v>353</v>
      </c>
      <c r="T2698" s="115">
        <v>1210</v>
      </c>
      <c r="U2698" s="115" t="s">
        <v>352</v>
      </c>
      <c r="V2698" s="115" t="s">
        <v>350</v>
      </c>
      <c r="Z2698" s="115">
        <v>0</v>
      </c>
      <c r="AA2698" s="115">
        <v>1</v>
      </c>
      <c r="AB2698" s="115">
        <v>1.87203741568161</v>
      </c>
      <c r="AC2698" s="115">
        <v>0.27519795335608999</v>
      </c>
      <c r="AD2698" s="115">
        <v>1370.64879872539</v>
      </c>
      <c r="AF2698" s="115">
        <v>-1</v>
      </c>
      <c r="AG2698" s="115">
        <v>-1</v>
      </c>
      <c r="AH2698" s="115">
        <v>-1</v>
      </c>
      <c r="AI2698" s="115">
        <v>-1</v>
      </c>
      <c r="AJ2698" s="115">
        <v>0</v>
      </c>
      <c r="AM2698" s="115" t="s">
        <v>348</v>
      </c>
      <c r="AN2698" s="115">
        <v>-1</v>
      </c>
      <c r="AQ2698" s="115">
        <v>611</v>
      </c>
      <c r="AR2698" s="115" t="s">
        <v>253</v>
      </c>
      <c r="AS2698" s="115" t="s">
        <v>363</v>
      </c>
      <c r="AT2698" s="115" t="s">
        <v>296</v>
      </c>
      <c r="AV2698" s="115">
        <v>111.827301736042</v>
      </c>
      <c r="AW2698" s="115">
        <v>1.1116373063</v>
      </c>
    </row>
    <row r="2699" spans="1:49" x14ac:dyDescent="0.25">
      <c r="A2699" s="117">
        <v>460000</v>
      </c>
      <c r="B2699" s="117">
        <v>910000</v>
      </c>
      <c r="C2699" s="117">
        <v>910000</v>
      </c>
      <c r="D2699" s="115" t="s">
        <v>342</v>
      </c>
      <c r="E2699" s="115" t="s">
        <v>13</v>
      </c>
      <c r="F2699" s="115" t="s">
        <v>343</v>
      </c>
      <c r="G2699" s="115" t="s">
        <v>344</v>
      </c>
      <c r="H2699" s="115">
        <v>0.56000000000000005</v>
      </c>
      <c r="I2699" s="115">
        <v>0.48</v>
      </c>
      <c r="J2699" s="115" t="s">
        <v>350</v>
      </c>
      <c r="K2699" s="115">
        <v>8.051822402113E-2</v>
      </c>
      <c r="L2699" s="115">
        <v>3775.8299618078199</v>
      </c>
      <c r="M2699" s="115">
        <v>9.3930493487084803</v>
      </c>
      <c r="N2699" s="115">
        <v>1.3808206689053799</v>
      </c>
      <c r="O2699" s="115">
        <v>0.75631165170091996</v>
      </c>
      <c r="P2699" s="115">
        <v>0.11118122795194001</v>
      </c>
      <c r="Q2699" s="115">
        <v>304.02312273056998</v>
      </c>
      <c r="R2699" s="115">
        <v>1210</v>
      </c>
      <c r="S2699" s="115" t="s">
        <v>353</v>
      </c>
      <c r="T2699" s="115">
        <v>1210</v>
      </c>
      <c r="U2699" s="115" t="s">
        <v>352</v>
      </c>
      <c r="V2699" s="115" t="s">
        <v>350</v>
      </c>
      <c r="Z2699" s="115">
        <v>0</v>
      </c>
      <c r="AA2699" s="115">
        <v>1</v>
      </c>
      <c r="AB2699" s="115">
        <v>0.75631165170091996</v>
      </c>
      <c r="AC2699" s="115">
        <v>0.11118122795194001</v>
      </c>
      <c r="AD2699" s="115">
        <v>533.56940150001901</v>
      </c>
      <c r="AF2699" s="115">
        <v>-1</v>
      </c>
      <c r="AG2699" s="115">
        <v>-1</v>
      </c>
      <c r="AH2699" s="115">
        <v>-1</v>
      </c>
      <c r="AI2699" s="115">
        <v>-1</v>
      </c>
      <c r="AJ2699" s="115">
        <v>0</v>
      </c>
      <c r="AM2699" s="115" t="s">
        <v>348</v>
      </c>
      <c r="AN2699" s="115">
        <v>-1</v>
      </c>
      <c r="AQ2699" s="115">
        <v>611</v>
      </c>
      <c r="AR2699" s="115" t="s">
        <v>253</v>
      </c>
      <c r="AS2699" s="115" t="s">
        <v>363</v>
      </c>
      <c r="AT2699" s="115" t="s">
        <v>296</v>
      </c>
      <c r="AV2699" s="115">
        <v>73.255375816505307</v>
      </c>
      <c r="AW2699" s="115">
        <v>0.43274079599999998</v>
      </c>
    </row>
    <row r="2700" spans="1:49" x14ac:dyDescent="0.25">
      <c r="A2700" s="117">
        <v>460000</v>
      </c>
      <c r="B2700" s="117">
        <v>910000</v>
      </c>
      <c r="C2700" s="117">
        <v>910000</v>
      </c>
      <c r="D2700" s="115" t="s">
        <v>342</v>
      </c>
      <c r="E2700" s="115" t="s">
        <v>13</v>
      </c>
      <c r="F2700" s="115" t="s">
        <v>343</v>
      </c>
      <c r="G2700" s="115" t="s">
        <v>344</v>
      </c>
      <c r="H2700" s="115">
        <v>0.56000000000000005</v>
      </c>
      <c r="I2700" s="115">
        <v>0.48</v>
      </c>
      <c r="J2700" s="115" t="s">
        <v>350</v>
      </c>
      <c r="K2700" s="115">
        <v>2.2279880554520001E-2</v>
      </c>
      <c r="L2700" s="115">
        <v>3775.8299618078199</v>
      </c>
      <c r="M2700" s="115">
        <v>9.3930493487084803</v>
      </c>
      <c r="N2700" s="115">
        <v>1.3808206689053799</v>
      </c>
      <c r="O2700" s="115">
        <v>0.20927601753197</v>
      </c>
      <c r="P2700" s="115">
        <v>3.0764519570429999E-2</v>
      </c>
      <c r="Q2700" s="115">
        <v>84.125040543271098</v>
      </c>
      <c r="R2700" s="115">
        <v>1210</v>
      </c>
      <c r="S2700" s="115" t="s">
        <v>353</v>
      </c>
      <c r="T2700" s="115">
        <v>1210</v>
      </c>
      <c r="U2700" s="115" t="s">
        <v>352</v>
      </c>
      <c r="V2700" s="115" t="s">
        <v>350</v>
      </c>
      <c r="Z2700" s="115">
        <v>0</v>
      </c>
      <c r="AA2700" s="115">
        <v>1</v>
      </c>
      <c r="AB2700" s="115">
        <v>0.20927601753197</v>
      </c>
      <c r="AC2700" s="115">
        <v>3.0764519570429999E-2</v>
      </c>
      <c r="AD2700" s="115">
        <v>84.125040543270401</v>
      </c>
      <c r="AF2700" s="115">
        <v>-1</v>
      </c>
      <c r="AG2700" s="115">
        <v>-1</v>
      </c>
      <c r="AH2700" s="115">
        <v>-1</v>
      </c>
      <c r="AI2700" s="115">
        <v>-1</v>
      </c>
      <c r="AJ2700" s="115">
        <v>0</v>
      </c>
      <c r="AM2700" s="115" t="s">
        <v>348</v>
      </c>
      <c r="AN2700" s="115">
        <v>-1</v>
      </c>
      <c r="AQ2700" s="115">
        <v>611</v>
      </c>
      <c r="AR2700" s="115" t="s">
        <v>253</v>
      </c>
      <c r="AS2700" s="115" t="s">
        <v>363</v>
      </c>
      <c r="AT2700" s="115" t="s">
        <v>296</v>
      </c>
      <c r="AV2700" s="115">
        <v>42.976411720697101</v>
      </c>
      <c r="AW2700" s="115">
        <v>6.8227932300000002E-2</v>
      </c>
    </row>
    <row r="2701" spans="1:49" x14ac:dyDescent="0.25">
      <c r="A2701" s="117">
        <v>460000</v>
      </c>
      <c r="B2701" s="117">
        <v>920000</v>
      </c>
      <c r="C2701" s="117">
        <v>920000</v>
      </c>
      <c r="D2701" s="115" t="s">
        <v>342</v>
      </c>
      <c r="E2701" s="115" t="s">
        <v>13</v>
      </c>
      <c r="F2701" s="115" t="s">
        <v>343</v>
      </c>
      <c r="G2701" s="115" t="s">
        <v>344</v>
      </c>
      <c r="H2701" s="115">
        <v>0.56000000000000005</v>
      </c>
      <c r="I2701" s="115">
        <v>0.48</v>
      </c>
      <c r="J2701" s="115" t="s">
        <v>350</v>
      </c>
      <c r="K2701" s="115">
        <v>1.0727149962009999E-2</v>
      </c>
      <c r="L2701" s="115">
        <v>3775.8299613858298</v>
      </c>
      <c r="M2701" s="115">
        <v>9.3930493476587191</v>
      </c>
      <c r="N2701" s="115">
        <v>1.38082066875106</v>
      </c>
      <c r="O2701" s="115">
        <v>0.10076064895292999</v>
      </c>
      <c r="P2701" s="115">
        <v>1.481227038434E-2</v>
      </c>
      <c r="Q2701" s="115">
        <v>40.503894226851401</v>
      </c>
      <c r="R2701" s="115">
        <v>1210</v>
      </c>
      <c r="S2701" s="115" t="s">
        <v>353</v>
      </c>
      <c r="T2701" s="115">
        <v>1210</v>
      </c>
      <c r="U2701" s="115" t="s">
        <v>352</v>
      </c>
      <c r="V2701" s="115" t="s">
        <v>350</v>
      </c>
      <c r="Z2701" s="115">
        <v>0</v>
      </c>
      <c r="AA2701" s="115">
        <v>1</v>
      </c>
      <c r="AB2701" s="115">
        <v>0.10076064895292999</v>
      </c>
      <c r="AC2701" s="115">
        <v>1.481227038434E-2</v>
      </c>
      <c r="AD2701" s="115">
        <v>652.62168142252904</v>
      </c>
      <c r="AF2701" s="115">
        <v>-1</v>
      </c>
      <c r="AG2701" s="115">
        <v>-1</v>
      </c>
      <c r="AH2701" s="115">
        <v>-1</v>
      </c>
      <c r="AI2701" s="115">
        <v>-1</v>
      </c>
      <c r="AJ2701" s="115">
        <v>0</v>
      </c>
      <c r="AM2701" s="115" t="s">
        <v>348</v>
      </c>
      <c r="AN2701" s="115">
        <v>-1</v>
      </c>
      <c r="AQ2701" s="115">
        <v>611</v>
      </c>
      <c r="AR2701" s="115" t="s">
        <v>253</v>
      </c>
      <c r="AS2701" s="115" t="s">
        <v>363</v>
      </c>
      <c r="AT2701" s="115" t="s">
        <v>296</v>
      </c>
      <c r="AV2701" s="115">
        <v>36.056324730823903</v>
      </c>
      <c r="AW2701" s="115">
        <v>0.52929576759999997</v>
      </c>
    </row>
    <row r="2702" spans="1:49" x14ac:dyDescent="0.25">
      <c r="A2702" s="117">
        <v>460000</v>
      </c>
      <c r="B2702" s="117">
        <v>920000</v>
      </c>
      <c r="C2702" s="117">
        <v>920000</v>
      </c>
      <c r="D2702" s="115" t="s">
        <v>342</v>
      </c>
      <c r="E2702" s="115" t="s">
        <v>13</v>
      </c>
      <c r="F2702" s="115" t="s">
        <v>343</v>
      </c>
      <c r="G2702" s="115" t="s">
        <v>344</v>
      </c>
      <c r="H2702" s="115">
        <v>0.56000000000000005</v>
      </c>
      <c r="I2702" s="115">
        <v>0.48</v>
      </c>
      <c r="J2702" s="115" t="s">
        <v>350</v>
      </c>
      <c r="K2702" s="115">
        <v>5.3514520260399996E-3</v>
      </c>
      <c r="L2702" s="115">
        <v>3775.8299613858298</v>
      </c>
      <c r="M2702" s="115">
        <v>9.3930493476587191</v>
      </c>
      <c r="N2702" s="115">
        <v>1.38082066875106</v>
      </c>
      <c r="O2702" s="115">
        <v>5.0266452962220001E-2</v>
      </c>
      <c r="P2702" s="115">
        <v>7.3893955653799998E-3</v>
      </c>
      <c r="Q2702" s="115">
        <v>20.206172896840702</v>
      </c>
      <c r="R2702" s="115">
        <v>1210</v>
      </c>
      <c r="S2702" s="115" t="s">
        <v>353</v>
      </c>
      <c r="T2702" s="115">
        <v>1210</v>
      </c>
      <c r="U2702" s="115" t="s">
        <v>352</v>
      </c>
      <c r="V2702" s="115" t="s">
        <v>350</v>
      </c>
      <c r="Z2702" s="115">
        <v>0</v>
      </c>
      <c r="AA2702" s="115">
        <v>1</v>
      </c>
      <c r="AB2702" s="115">
        <v>5.0266452962220001E-2</v>
      </c>
      <c r="AC2702" s="115">
        <v>7.3893955653799998E-3</v>
      </c>
      <c r="AD2702" s="115">
        <v>121.107283130703</v>
      </c>
      <c r="AF2702" s="115">
        <v>-1</v>
      </c>
      <c r="AG2702" s="115">
        <v>-1</v>
      </c>
      <c r="AH2702" s="115">
        <v>-1</v>
      </c>
      <c r="AI2702" s="115">
        <v>-1</v>
      </c>
      <c r="AJ2702" s="115">
        <v>0</v>
      </c>
      <c r="AM2702" s="115" t="s">
        <v>348</v>
      </c>
      <c r="AN2702" s="115">
        <v>-1</v>
      </c>
      <c r="AQ2702" s="115">
        <v>611</v>
      </c>
      <c r="AR2702" s="115" t="s">
        <v>253</v>
      </c>
      <c r="AS2702" s="115" t="s">
        <v>363</v>
      </c>
      <c r="AT2702" s="115" t="s">
        <v>296</v>
      </c>
      <c r="AV2702" s="115">
        <v>19.255972024689601</v>
      </c>
      <c r="AW2702" s="115">
        <v>9.8221640799999996E-2</v>
      </c>
    </row>
    <row r="2703" spans="1:49" x14ac:dyDescent="0.25">
      <c r="A2703" s="117">
        <v>460000</v>
      </c>
      <c r="B2703" s="117">
        <v>920000</v>
      </c>
      <c r="C2703" s="117">
        <v>920000</v>
      </c>
      <c r="D2703" s="115" t="s">
        <v>342</v>
      </c>
      <c r="E2703" s="115" t="s">
        <v>13</v>
      </c>
      <c r="F2703" s="115" t="s">
        <v>343</v>
      </c>
      <c r="G2703" s="115" t="s">
        <v>344</v>
      </c>
      <c r="H2703" s="115">
        <v>0.56000000000000005</v>
      </c>
      <c r="I2703" s="115">
        <v>0.48</v>
      </c>
      <c r="J2703" s="115" t="s">
        <v>350</v>
      </c>
      <c r="K2703" s="115">
        <v>1.6710681869999999E-5</v>
      </c>
      <c r="L2703" s="115">
        <v>3775.8299613858298</v>
      </c>
      <c r="M2703" s="115">
        <v>9.3930493476587191</v>
      </c>
      <c r="N2703" s="115">
        <v>1.38082066875106</v>
      </c>
      <c r="O2703" s="115">
        <v>1.5696425948000001E-4</v>
      </c>
      <c r="P2703" s="115">
        <v>2.3074454919999999E-5</v>
      </c>
      <c r="Q2703" s="115">
        <v>6.309669329881E-2</v>
      </c>
      <c r="R2703" s="115">
        <v>1200</v>
      </c>
      <c r="S2703" s="115" t="s">
        <v>351</v>
      </c>
      <c r="T2703" s="115">
        <v>1200</v>
      </c>
      <c r="U2703" s="115" t="s">
        <v>352</v>
      </c>
      <c r="V2703" s="115" t="s">
        <v>350</v>
      </c>
      <c r="Z2703" s="115">
        <v>0</v>
      </c>
      <c r="AA2703" s="115">
        <v>1</v>
      </c>
      <c r="AB2703" s="115">
        <v>1.5696425948000001E-4</v>
      </c>
      <c r="AC2703" s="115">
        <v>2.3074454919999999E-5</v>
      </c>
      <c r="AD2703" s="115">
        <v>1297.63464513998</v>
      </c>
      <c r="AF2703" s="115">
        <v>-1</v>
      </c>
      <c r="AG2703" s="115">
        <v>-1</v>
      </c>
      <c r="AH2703" s="115">
        <v>-1</v>
      </c>
      <c r="AI2703" s="115">
        <v>-1</v>
      </c>
      <c r="AJ2703" s="115">
        <v>0</v>
      </c>
      <c r="AM2703" s="115" t="s">
        <v>348</v>
      </c>
      <c r="AN2703" s="115">
        <v>-1</v>
      </c>
      <c r="AQ2703" s="115">
        <v>611</v>
      </c>
      <c r="AR2703" s="115" t="s">
        <v>253</v>
      </c>
      <c r="AS2703" s="115" t="s">
        <v>363</v>
      </c>
      <c r="AT2703" s="115" t="s">
        <v>296</v>
      </c>
      <c r="AV2703" s="115">
        <v>1.27465676373048</v>
      </c>
      <c r="AW2703" s="115">
        <v>1.0524206368</v>
      </c>
    </row>
    <row r="2704" spans="1:49" x14ac:dyDescent="0.25">
      <c r="A2704" s="117">
        <v>460000</v>
      </c>
      <c r="B2704" s="117">
        <v>920000</v>
      </c>
      <c r="C2704" s="117">
        <v>920000</v>
      </c>
      <c r="D2704" s="115" t="s">
        <v>342</v>
      </c>
      <c r="E2704" s="115" t="s">
        <v>13</v>
      </c>
      <c r="F2704" s="115" t="s">
        <v>343</v>
      </c>
      <c r="G2704" s="115" t="s">
        <v>344</v>
      </c>
      <c r="H2704" s="115">
        <v>0.56000000000000005</v>
      </c>
      <c r="I2704" s="115">
        <v>0.48</v>
      </c>
      <c r="J2704" s="115" t="s">
        <v>350</v>
      </c>
      <c r="K2704" s="115">
        <v>3.5528745669419999E-2</v>
      </c>
      <c r="L2704" s="115">
        <v>3775.8299613858298</v>
      </c>
      <c r="M2704" s="115">
        <v>9.3930493476587191</v>
      </c>
      <c r="N2704" s="115">
        <v>1.38082066875106</v>
      </c>
      <c r="O2704" s="115">
        <v>0.33372326133336</v>
      </c>
      <c r="P2704" s="115">
        <v>4.9058826355140001E-2</v>
      </c>
      <c r="Q2704" s="115">
        <v>134.15050238908699</v>
      </c>
      <c r="R2704" s="115">
        <v>1210</v>
      </c>
      <c r="S2704" s="115" t="s">
        <v>353</v>
      </c>
      <c r="T2704" s="115">
        <v>1210</v>
      </c>
      <c r="U2704" s="115" t="s">
        <v>352</v>
      </c>
      <c r="V2704" s="115" t="s">
        <v>350</v>
      </c>
      <c r="Z2704" s="115">
        <v>0</v>
      </c>
      <c r="AA2704" s="115">
        <v>1</v>
      </c>
      <c r="AB2704" s="115">
        <v>0.33372326133336</v>
      </c>
      <c r="AC2704" s="115">
        <v>4.9058826355140001E-2</v>
      </c>
      <c r="AD2704" s="115">
        <v>676.08359802552604</v>
      </c>
      <c r="AF2704" s="115">
        <v>-1</v>
      </c>
      <c r="AG2704" s="115">
        <v>-1</v>
      </c>
      <c r="AH2704" s="115">
        <v>-1</v>
      </c>
      <c r="AI2704" s="115">
        <v>-1</v>
      </c>
      <c r="AJ2704" s="115">
        <v>0</v>
      </c>
      <c r="AM2704" s="115" t="s">
        <v>348</v>
      </c>
      <c r="AN2704" s="115">
        <v>-1</v>
      </c>
      <c r="AQ2704" s="115">
        <v>611</v>
      </c>
      <c r="AR2704" s="115" t="s">
        <v>253</v>
      </c>
      <c r="AS2704" s="115" t="s">
        <v>363</v>
      </c>
      <c r="AT2704" s="115" t="s">
        <v>296</v>
      </c>
      <c r="AV2704" s="115">
        <v>62.669319942623602</v>
      </c>
      <c r="AW2704" s="115">
        <v>0.54832408600000004</v>
      </c>
    </row>
    <row r="2705" spans="1:49" x14ac:dyDescent="0.25">
      <c r="A2705" s="117">
        <v>440000</v>
      </c>
      <c r="B2705" s="117">
        <v>760000</v>
      </c>
      <c r="C2705" s="117">
        <v>760000</v>
      </c>
      <c r="D2705" s="115" t="s">
        <v>342</v>
      </c>
      <c r="E2705" s="115" t="s">
        <v>13</v>
      </c>
      <c r="F2705" s="115" t="s">
        <v>343</v>
      </c>
      <c r="G2705" s="115" t="s">
        <v>344</v>
      </c>
      <c r="H2705" s="115">
        <v>0.56000000000000005</v>
      </c>
      <c r="I2705" s="115">
        <v>0.48</v>
      </c>
      <c r="J2705" s="115" t="s">
        <v>350</v>
      </c>
      <c r="K2705" s="115">
        <v>9.2192891377599999E-3</v>
      </c>
      <c r="L2705" s="115">
        <v>3692.1473054852199</v>
      </c>
      <c r="M2705" s="115">
        <v>9.1974220048005897</v>
      </c>
      <c r="N2705" s="115">
        <v>1.3524897862229099</v>
      </c>
      <c r="O2705" s="115">
        <v>8.4793692784289998E-2</v>
      </c>
      <c r="P2705" s="115">
        <v>1.2468994395059999E-2</v>
      </c>
      <c r="Q2705" s="115">
        <v>34.038973548484499</v>
      </c>
      <c r="R2705" s="115">
        <v>1200</v>
      </c>
      <c r="S2705" s="115" t="s">
        <v>351</v>
      </c>
      <c r="T2705" s="115">
        <v>1200</v>
      </c>
      <c r="U2705" s="115" t="s">
        <v>352</v>
      </c>
      <c r="V2705" s="115" t="s">
        <v>350</v>
      </c>
      <c r="Z2705" s="115">
        <v>0</v>
      </c>
      <c r="AA2705" s="115">
        <v>1</v>
      </c>
      <c r="AB2705" s="115">
        <v>8.4793692784289998E-2</v>
      </c>
      <c r="AC2705" s="115">
        <v>1.2468994395059999E-2</v>
      </c>
      <c r="AD2705" s="115">
        <v>795.99904585955903</v>
      </c>
      <c r="AF2705" s="115">
        <v>-1</v>
      </c>
      <c r="AG2705" s="115">
        <v>-1</v>
      </c>
      <c r="AH2705" s="115">
        <v>-1</v>
      </c>
      <c r="AI2705" s="115">
        <v>-1</v>
      </c>
      <c r="AJ2705" s="115">
        <v>0</v>
      </c>
      <c r="AM2705" s="115" t="s">
        <v>348</v>
      </c>
      <c r="AN2705" s="115">
        <v>-1</v>
      </c>
      <c r="AQ2705" s="115">
        <v>612</v>
      </c>
      <c r="AR2705" s="115" t="s">
        <v>255</v>
      </c>
      <c r="AS2705" s="115" t="s">
        <v>367</v>
      </c>
      <c r="AT2705" s="115" t="s">
        <v>296</v>
      </c>
      <c r="AV2705" s="115">
        <v>38.360083837830302</v>
      </c>
      <c r="AW2705" s="115">
        <v>0.6455791126</v>
      </c>
    </row>
    <row r="2706" spans="1:49" x14ac:dyDescent="0.25">
      <c r="A2706" s="117">
        <v>440000</v>
      </c>
      <c r="B2706" s="117">
        <v>760000</v>
      </c>
      <c r="C2706" s="117">
        <v>760000</v>
      </c>
      <c r="D2706" s="115" t="s">
        <v>342</v>
      </c>
      <c r="E2706" s="115" t="s">
        <v>13</v>
      </c>
      <c r="F2706" s="115" t="s">
        <v>343</v>
      </c>
      <c r="G2706" s="115" t="s">
        <v>344</v>
      </c>
      <c r="H2706" s="115">
        <v>0.56000000000000005</v>
      </c>
      <c r="I2706" s="115">
        <v>0.48</v>
      </c>
      <c r="J2706" s="115" t="s">
        <v>350</v>
      </c>
      <c r="K2706" s="115">
        <v>6.0774311510950002E-2</v>
      </c>
      <c r="L2706" s="115">
        <v>3692.1473054852199</v>
      </c>
      <c r="M2706" s="115">
        <v>9.1974220048005897</v>
      </c>
      <c r="N2706" s="115">
        <v>1.3524897862229099</v>
      </c>
      <c r="O2706" s="115">
        <v>0.55896699001750005</v>
      </c>
      <c r="P2706" s="115">
        <v>8.2196635583299996E-2</v>
      </c>
      <c r="Q2706" s="115">
        <v>224.38771048790599</v>
      </c>
      <c r="R2706" s="115">
        <v>1210</v>
      </c>
      <c r="S2706" s="115" t="s">
        <v>353</v>
      </c>
      <c r="T2706" s="115">
        <v>1210</v>
      </c>
      <c r="U2706" s="115" t="s">
        <v>352</v>
      </c>
      <c r="V2706" s="115" t="s">
        <v>350</v>
      </c>
      <c r="Z2706" s="115">
        <v>0</v>
      </c>
      <c r="AA2706" s="115">
        <v>1</v>
      </c>
      <c r="AB2706" s="115">
        <v>0.55896699001750005</v>
      </c>
      <c r="AC2706" s="115">
        <v>8.2196635583299996E-2</v>
      </c>
      <c r="AD2706" s="115">
        <v>582.72181670545694</v>
      </c>
      <c r="AF2706" s="115">
        <v>-1</v>
      </c>
      <c r="AG2706" s="115">
        <v>-1</v>
      </c>
      <c r="AH2706" s="115">
        <v>-1</v>
      </c>
      <c r="AI2706" s="115">
        <v>-1</v>
      </c>
      <c r="AJ2706" s="115">
        <v>0</v>
      </c>
      <c r="AM2706" s="115" t="s">
        <v>348</v>
      </c>
      <c r="AN2706" s="115">
        <v>-1</v>
      </c>
      <c r="AQ2706" s="115">
        <v>612</v>
      </c>
      <c r="AR2706" s="115" t="s">
        <v>255</v>
      </c>
      <c r="AS2706" s="115" t="s">
        <v>367</v>
      </c>
      <c r="AT2706" s="115" t="s">
        <v>296</v>
      </c>
      <c r="AV2706" s="115">
        <v>64.552168381380099</v>
      </c>
      <c r="AW2706" s="115">
        <v>0.47260487969999998</v>
      </c>
    </row>
    <row r="2707" spans="1:49" x14ac:dyDescent="0.25">
      <c r="A2707" s="117">
        <v>440000</v>
      </c>
      <c r="B2707" s="117">
        <v>790000</v>
      </c>
      <c r="C2707" s="117">
        <v>790000</v>
      </c>
      <c r="D2707" s="115" t="s">
        <v>342</v>
      </c>
      <c r="E2707" s="115" t="s">
        <v>13</v>
      </c>
      <c r="F2707" s="115" t="s">
        <v>343</v>
      </c>
      <c r="G2707" s="115" t="s">
        <v>344</v>
      </c>
      <c r="H2707" s="115">
        <v>0.56000000000000005</v>
      </c>
      <c r="I2707" s="115">
        <v>0.48</v>
      </c>
      <c r="J2707" s="115" t="s">
        <v>350</v>
      </c>
      <c r="K2707" s="115">
        <v>6.3024276268389995E-2</v>
      </c>
      <c r="L2707" s="115">
        <v>3692.1473056227601</v>
      </c>
      <c r="M2707" s="115">
        <v>9.1974220051432205</v>
      </c>
      <c r="N2707" s="115">
        <v>1.3524897862732901</v>
      </c>
      <c r="O2707" s="115">
        <v>0.57966086540913997</v>
      </c>
      <c r="P2707" s="115">
        <v>8.5239689940260002E-2</v>
      </c>
      <c r="Q2707" s="115">
        <v>232.69491181317099</v>
      </c>
      <c r="R2707" s="115">
        <v>1200</v>
      </c>
      <c r="S2707" s="115" t="s">
        <v>351</v>
      </c>
      <c r="T2707" s="115">
        <v>1200</v>
      </c>
      <c r="U2707" s="115" t="s">
        <v>352</v>
      </c>
      <c r="V2707" s="115" t="s">
        <v>350</v>
      </c>
      <c r="Z2707" s="115">
        <v>0</v>
      </c>
      <c r="AA2707" s="115">
        <v>1</v>
      </c>
      <c r="AB2707" s="115">
        <v>0.57966086540913997</v>
      </c>
      <c r="AC2707" s="115">
        <v>8.5239689940260002E-2</v>
      </c>
      <c r="AD2707" s="115">
        <v>232.807469118028</v>
      </c>
      <c r="AF2707" s="115">
        <v>-1</v>
      </c>
      <c r="AG2707" s="115">
        <v>-1</v>
      </c>
      <c r="AH2707" s="115">
        <v>-1</v>
      </c>
      <c r="AI2707" s="115">
        <v>-1</v>
      </c>
      <c r="AJ2707" s="115">
        <v>0</v>
      </c>
      <c r="AM2707" s="115" t="s">
        <v>348</v>
      </c>
      <c r="AN2707" s="115">
        <v>-1</v>
      </c>
      <c r="AQ2707" s="115">
        <v>612</v>
      </c>
      <c r="AR2707" s="115" t="s">
        <v>255</v>
      </c>
      <c r="AS2707" s="115" t="s">
        <v>367</v>
      </c>
      <c r="AT2707" s="115" t="s">
        <v>296</v>
      </c>
      <c r="AV2707" s="115">
        <v>110.11260435141401</v>
      </c>
      <c r="AW2707" s="115">
        <v>0.1888138436</v>
      </c>
    </row>
    <row r="2708" spans="1:49" x14ac:dyDescent="0.25">
      <c r="A2708" s="117">
        <v>440000</v>
      </c>
      <c r="B2708" s="117">
        <v>790000</v>
      </c>
      <c r="C2708" s="117">
        <v>790000</v>
      </c>
      <c r="D2708" s="115" t="s">
        <v>342</v>
      </c>
      <c r="E2708" s="115" t="s">
        <v>13</v>
      </c>
      <c r="F2708" s="115" t="s">
        <v>343</v>
      </c>
      <c r="G2708" s="115" t="s">
        <v>344</v>
      </c>
      <c r="H2708" s="115">
        <v>0.56000000000000005</v>
      </c>
      <c r="I2708" s="115">
        <v>0.48</v>
      </c>
      <c r="J2708" s="115" t="s">
        <v>350</v>
      </c>
      <c r="K2708" s="115">
        <v>4.2882437688230003E-2</v>
      </c>
      <c r="L2708" s="115">
        <v>3692.1473056227601</v>
      </c>
      <c r="M2708" s="115">
        <v>9.1974220051432205</v>
      </c>
      <c r="N2708" s="115">
        <v>1.3524897862732901</v>
      </c>
      <c r="O2708" s="115">
        <v>0.39440787602791</v>
      </c>
      <c r="P2708" s="115">
        <v>5.7998058983830002E-2</v>
      </c>
      <c r="Q2708" s="115">
        <v>158.328276769138</v>
      </c>
      <c r="R2708" s="115">
        <v>1210</v>
      </c>
      <c r="S2708" s="115" t="s">
        <v>353</v>
      </c>
      <c r="T2708" s="115">
        <v>1210</v>
      </c>
      <c r="U2708" s="115" t="s">
        <v>352</v>
      </c>
      <c r="V2708" s="115" t="s">
        <v>350</v>
      </c>
      <c r="Z2708" s="115">
        <v>0</v>
      </c>
      <c r="AA2708" s="115">
        <v>1</v>
      </c>
      <c r="AB2708" s="115">
        <v>0.39440787602791</v>
      </c>
      <c r="AC2708" s="115">
        <v>5.7998058983830002E-2</v>
      </c>
      <c r="AD2708" s="115">
        <v>300.00067784258999</v>
      </c>
      <c r="AF2708" s="115">
        <v>-1</v>
      </c>
      <c r="AG2708" s="115">
        <v>-1</v>
      </c>
      <c r="AH2708" s="115">
        <v>-1</v>
      </c>
      <c r="AI2708" s="115">
        <v>-1</v>
      </c>
      <c r="AJ2708" s="115">
        <v>0</v>
      </c>
      <c r="AM2708" s="115" t="s">
        <v>348</v>
      </c>
      <c r="AN2708" s="115">
        <v>-1</v>
      </c>
      <c r="AQ2708" s="115">
        <v>612</v>
      </c>
      <c r="AR2708" s="115" t="s">
        <v>255</v>
      </c>
      <c r="AS2708" s="115" t="s">
        <v>367</v>
      </c>
      <c r="AT2708" s="115" t="s">
        <v>296</v>
      </c>
      <c r="AV2708" s="115">
        <v>54.004812863836101</v>
      </c>
      <c r="AW2708" s="115">
        <v>0.2433095522</v>
      </c>
    </row>
    <row r="2709" spans="1:49" x14ac:dyDescent="0.25">
      <c r="A2709" s="117">
        <v>440000</v>
      </c>
      <c r="B2709" s="117">
        <v>790000</v>
      </c>
      <c r="C2709" s="117">
        <v>790000</v>
      </c>
      <c r="D2709" s="115" t="s">
        <v>342</v>
      </c>
      <c r="E2709" s="115" t="s">
        <v>13</v>
      </c>
      <c r="F2709" s="115" t="s">
        <v>343</v>
      </c>
      <c r="G2709" s="115" t="s">
        <v>344</v>
      </c>
      <c r="H2709" s="115">
        <v>0.56000000000000005</v>
      </c>
      <c r="I2709" s="115">
        <v>0.48</v>
      </c>
      <c r="J2709" s="115" t="s">
        <v>350</v>
      </c>
      <c r="K2709" s="115">
        <v>0.13447996963409001</v>
      </c>
      <c r="L2709" s="115">
        <v>3692.1473056227601</v>
      </c>
      <c r="M2709" s="115">
        <v>9.1974220051432205</v>
      </c>
      <c r="N2709" s="115">
        <v>1.3524897862732901</v>
      </c>
      <c r="O2709" s="115">
        <v>1.2368690319636</v>
      </c>
      <c r="P2709" s="115">
        <v>0.18188278538845001</v>
      </c>
      <c r="Q2709" s="115">
        <v>496.51985754475101</v>
      </c>
      <c r="R2709" s="115">
        <v>1210</v>
      </c>
      <c r="S2709" s="115" t="s">
        <v>353</v>
      </c>
      <c r="T2709" s="115">
        <v>1210</v>
      </c>
      <c r="U2709" s="115" t="s">
        <v>352</v>
      </c>
      <c r="V2709" s="115" t="s">
        <v>350</v>
      </c>
      <c r="Z2709" s="115">
        <v>0</v>
      </c>
      <c r="AA2709" s="115">
        <v>1</v>
      </c>
      <c r="AB2709" s="115">
        <v>1.2368690319636</v>
      </c>
      <c r="AC2709" s="115">
        <v>0.18188278538845001</v>
      </c>
      <c r="AD2709" s="115">
        <v>947.98816274435706</v>
      </c>
      <c r="AF2709" s="115">
        <v>-1</v>
      </c>
      <c r="AG2709" s="115">
        <v>-1</v>
      </c>
      <c r="AH2709" s="115">
        <v>-1</v>
      </c>
      <c r="AI2709" s="115">
        <v>-1</v>
      </c>
      <c r="AJ2709" s="115">
        <v>0</v>
      </c>
      <c r="AM2709" s="115" t="s">
        <v>348</v>
      </c>
      <c r="AN2709" s="115">
        <v>-1</v>
      </c>
      <c r="AQ2709" s="115">
        <v>612</v>
      </c>
      <c r="AR2709" s="115" t="s">
        <v>255</v>
      </c>
      <c r="AS2709" s="115" t="s">
        <v>367</v>
      </c>
      <c r="AT2709" s="115" t="s">
        <v>296</v>
      </c>
      <c r="AV2709" s="115">
        <v>98.331902483488705</v>
      </c>
      <c r="AW2709" s="115">
        <v>0.76884684729999997</v>
      </c>
    </row>
    <row r="2710" spans="1:49" x14ac:dyDescent="0.25">
      <c r="A2710" s="117">
        <v>440000</v>
      </c>
      <c r="B2710" s="117">
        <v>790000</v>
      </c>
      <c r="C2710" s="117">
        <v>790000</v>
      </c>
      <c r="D2710" s="115" t="s">
        <v>342</v>
      </c>
      <c r="E2710" s="115" t="s">
        <v>13</v>
      </c>
      <c r="F2710" s="115" t="s">
        <v>343</v>
      </c>
      <c r="G2710" s="115" t="s">
        <v>344</v>
      </c>
      <c r="H2710" s="115">
        <v>0.56000000000000005</v>
      </c>
      <c r="I2710" s="115">
        <v>0.48</v>
      </c>
      <c r="J2710" s="115" t="s">
        <v>350</v>
      </c>
      <c r="K2710" s="115">
        <v>3.0051668101880001E-2</v>
      </c>
      <c r="L2710" s="115">
        <v>3692.1473056227601</v>
      </c>
      <c r="M2710" s="115">
        <v>9.1974220051432205</v>
      </c>
      <c r="N2710" s="115">
        <v>1.3524897862732901</v>
      </c>
      <c r="O2710" s="115">
        <v>0.27639787349153</v>
      </c>
      <c r="P2710" s="115">
        <v>4.0644574168269998E-2</v>
      </c>
      <c r="Q2710" s="115">
        <v>110.955185411844</v>
      </c>
      <c r="R2710" s="115">
        <v>1210</v>
      </c>
      <c r="S2710" s="115" t="s">
        <v>353</v>
      </c>
      <c r="T2710" s="115">
        <v>1210</v>
      </c>
      <c r="U2710" s="115" t="s">
        <v>352</v>
      </c>
      <c r="V2710" s="115" t="s">
        <v>350</v>
      </c>
      <c r="Z2710" s="115">
        <v>0</v>
      </c>
      <c r="AA2710" s="115">
        <v>1</v>
      </c>
      <c r="AB2710" s="115">
        <v>0.27639787349153</v>
      </c>
      <c r="AC2710" s="115">
        <v>4.0644574168269998E-2</v>
      </c>
      <c r="AD2710" s="115">
        <v>215.80582161727</v>
      </c>
      <c r="AF2710" s="115">
        <v>-1</v>
      </c>
      <c r="AG2710" s="115">
        <v>-1</v>
      </c>
      <c r="AH2710" s="115">
        <v>-1</v>
      </c>
      <c r="AI2710" s="115">
        <v>-1</v>
      </c>
      <c r="AJ2710" s="115">
        <v>0</v>
      </c>
      <c r="AM2710" s="115" t="s">
        <v>348</v>
      </c>
      <c r="AN2710" s="115">
        <v>-1</v>
      </c>
      <c r="AQ2710" s="115">
        <v>612</v>
      </c>
      <c r="AR2710" s="115" t="s">
        <v>255</v>
      </c>
      <c r="AS2710" s="115" t="s">
        <v>367</v>
      </c>
      <c r="AT2710" s="115" t="s">
        <v>296</v>
      </c>
      <c r="AV2710" s="115">
        <v>48.126681899449302</v>
      </c>
      <c r="AW2710" s="115">
        <v>0.17502499730000001</v>
      </c>
    </row>
    <row r="2711" spans="1:49" x14ac:dyDescent="0.25">
      <c r="A2711" s="117">
        <v>450000</v>
      </c>
      <c r="B2711" s="117">
        <v>830000</v>
      </c>
      <c r="C2711" s="117">
        <v>830000</v>
      </c>
      <c r="D2711" s="115" t="s">
        <v>342</v>
      </c>
      <c r="E2711" s="115" t="s">
        <v>13</v>
      </c>
      <c r="F2711" s="115" t="s">
        <v>343</v>
      </c>
      <c r="G2711" s="115" t="s">
        <v>344</v>
      </c>
      <c r="H2711" s="115">
        <v>0.56000000000000005</v>
      </c>
      <c r="I2711" s="115">
        <v>0.48</v>
      </c>
      <c r="J2711" s="115" t="s">
        <v>350</v>
      </c>
      <c r="K2711" s="115">
        <v>9.1896292839640001E-2</v>
      </c>
      <c r="L2711" s="115">
        <v>3692.1473047975001</v>
      </c>
      <c r="M2711" s="115">
        <v>9.1974220030874392</v>
      </c>
      <c r="N2711" s="115">
        <v>1.3524897859709899</v>
      </c>
      <c r="O2711" s="115">
        <v>0.84520898576549996</v>
      </c>
      <c r="P2711" s="115">
        <v>0.12428879743420999</v>
      </c>
      <c r="Q2711" s="115">
        <v>339.29464992877303</v>
      </c>
      <c r="R2711" s="115">
        <v>1200</v>
      </c>
      <c r="S2711" s="115" t="s">
        <v>351</v>
      </c>
      <c r="T2711" s="115">
        <v>1200</v>
      </c>
      <c r="U2711" s="115" t="s">
        <v>352</v>
      </c>
      <c r="V2711" s="115" t="s">
        <v>350</v>
      </c>
      <c r="Z2711" s="115">
        <v>0</v>
      </c>
      <c r="AA2711" s="115">
        <v>1</v>
      </c>
      <c r="AB2711" s="115">
        <v>0.84520898576549996</v>
      </c>
      <c r="AC2711" s="115">
        <v>0.12428879743420999</v>
      </c>
      <c r="AD2711" s="115">
        <v>778.18270604947497</v>
      </c>
      <c r="AF2711" s="115">
        <v>-1</v>
      </c>
      <c r="AG2711" s="115">
        <v>-1</v>
      </c>
      <c r="AH2711" s="115">
        <v>-1</v>
      </c>
      <c r="AI2711" s="115">
        <v>-1</v>
      </c>
      <c r="AJ2711" s="115">
        <v>0</v>
      </c>
      <c r="AM2711" s="115" t="s">
        <v>348</v>
      </c>
      <c r="AN2711" s="115">
        <v>-1</v>
      </c>
      <c r="AQ2711" s="115">
        <v>612</v>
      </c>
      <c r="AR2711" s="115" t="s">
        <v>255</v>
      </c>
      <c r="AS2711" s="115" t="s">
        <v>367</v>
      </c>
      <c r="AT2711" s="115" t="s">
        <v>296</v>
      </c>
      <c r="AV2711" s="115">
        <v>133.98053554083901</v>
      </c>
      <c r="AW2711" s="115">
        <v>0.63112952639999997</v>
      </c>
    </row>
    <row r="2712" spans="1:49" x14ac:dyDescent="0.25">
      <c r="A2712" s="117">
        <v>450000</v>
      </c>
      <c r="B2712" s="117">
        <v>830000</v>
      </c>
      <c r="C2712" s="117">
        <v>830000</v>
      </c>
      <c r="D2712" s="115" t="s">
        <v>342</v>
      </c>
      <c r="E2712" s="115" t="s">
        <v>13</v>
      </c>
      <c r="F2712" s="115" t="s">
        <v>343</v>
      </c>
      <c r="G2712" s="115" t="s">
        <v>344</v>
      </c>
      <c r="H2712" s="115">
        <v>0.56000000000000005</v>
      </c>
      <c r="I2712" s="115">
        <v>0.48</v>
      </c>
      <c r="J2712" s="115" t="s">
        <v>350</v>
      </c>
      <c r="K2712" s="115">
        <v>4.9544850747709999E-2</v>
      </c>
      <c r="L2712" s="115">
        <v>3692.1473047975001</v>
      </c>
      <c r="M2712" s="115">
        <v>9.1974220030874392</v>
      </c>
      <c r="N2712" s="115">
        <v>1.3524897859709899</v>
      </c>
      <c r="O2712" s="115">
        <v>0.45568490040673998</v>
      </c>
      <c r="P2712" s="115">
        <v>6.7008904583739995E-2</v>
      </c>
      <c r="Q2712" s="115">
        <v>182.92688715478101</v>
      </c>
      <c r="R2712" s="115">
        <v>1210</v>
      </c>
      <c r="S2712" s="115" t="s">
        <v>353</v>
      </c>
      <c r="T2712" s="115">
        <v>1210</v>
      </c>
      <c r="U2712" s="115" t="s">
        <v>352</v>
      </c>
      <c r="V2712" s="115" t="s">
        <v>350</v>
      </c>
      <c r="Z2712" s="115">
        <v>0</v>
      </c>
      <c r="AA2712" s="115">
        <v>1</v>
      </c>
      <c r="AB2712" s="115">
        <v>0.45568490040673998</v>
      </c>
      <c r="AC2712" s="115">
        <v>6.7008904583739995E-2</v>
      </c>
      <c r="AD2712" s="115">
        <v>403.72946188593897</v>
      </c>
      <c r="AF2712" s="115">
        <v>-1</v>
      </c>
      <c r="AG2712" s="115">
        <v>-1</v>
      </c>
      <c r="AH2712" s="115">
        <v>-1</v>
      </c>
      <c r="AI2712" s="115">
        <v>-1</v>
      </c>
      <c r="AJ2712" s="115">
        <v>0</v>
      </c>
      <c r="AM2712" s="115" t="s">
        <v>348</v>
      </c>
      <c r="AN2712" s="115">
        <v>-1</v>
      </c>
      <c r="AQ2712" s="115">
        <v>612</v>
      </c>
      <c r="AR2712" s="115" t="s">
        <v>255</v>
      </c>
      <c r="AS2712" s="115" t="s">
        <v>367</v>
      </c>
      <c r="AT2712" s="115" t="s">
        <v>296</v>
      </c>
      <c r="AV2712" s="115">
        <v>57.279025934244501</v>
      </c>
      <c r="AW2712" s="115">
        <v>0.32743670870000002</v>
      </c>
    </row>
    <row r="2713" spans="1:49" x14ac:dyDescent="0.25">
      <c r="A2713" s="117">
        <v>450000</v>
      </c>
      <c r="B2713" s="117">
        <v>830000</v>
      </c>
      <c r="C2713" s="117">
        <v>830000</v>
      </c>
      <c r="D2713" s="115" t="s">
        <v>342</v>
      </c>
      <c r="E2713" s="115" t="s">
        <v>13</v>
      </c>
      <c r="F2713" s="115" t="s">
        <v>343</v>
      </c>
      <c r="G2713" s="115" t="s">
        <v>344</v>
      </c>
      <c r="H2713" s="115">
        <v>0.56000000000000005</v>
      </c>
      <c r="I2713" s="115">
        <v>0.48</v>
      </c>
      <c r="J2713" s="115" t="s">
        <v>350</v>
      </c>
      <c r="K2713" s="115">
        <v>7.3115864017070001E-2</v>
      </c>
      <c r="L2713" s="115">
        <v>3692.1473047975001</v>
      </c>
      <c r="M2713" s="115">
        <v>9.1974220030874392</v>
      </c>
      <c r="N2713" s="115">
        <v>1.3524897859709899</v>
      </c>
      <c r="O2713" s="115">
        <v>0.67247745648535995</v>
      </c>
      <c r="P2713" s="115">
        <v>9.888845927553E-2</v>
      </c>
      <c r="Q2713" s="115">
        <v>269.954540268573</v>
      </c>
      <c r="R2713" s="115">
        <v>1210</v>
      </c>
      <c r="S2713" s="115" t="s">
        <v>353</v>
      </c>
      <c r="T2713" s="115">
        <v>1210</v>
      </c>
      <c r="U2713" s="115" t="s">
        <v>352</v>
      </c>
      <c r="V2713" s="115" t="s">
        <v>350</v>
      </c>
      <c r="Z2713" s="115">
        <v>0</v>
      </c>
      <c r="AA2713" s="115">
        <v>1</v>
      </c>
      <c r="AB2713" s="115">
        <v>0.67247745648535995</v>
      </c>
      <c r="AC2713" s="115">
        <v>9.888845927553E-2</v>
      </c>
      <c r="AD2713" s="115">
        <v>567.796037063433</v>
      </c>
      <c r="AF2713" s="115">
        <v>-1</v>
      </c>
      <c r="AG2713" s="115">
        <v>-1</v>
      </c>
      <c r="AH2713" s="115">
        <v>-1</v>
      </c>
      <c r="AI2713" s="115">
        <v>-1</v>
      </c>
      <c r="AJ2713" s="115">
        <v>0</v>
      </c>
      <c r="AM2713" s="115" t="s">
        <v>348</v>
      </c>
      <c r="AN2713" s="115">
        <v>-1</v>
      </c>
      <c r="AQ2713" s="115">
        <v>612</v>
      </c>
      <c r="AR2713" s="115" t="s">
        <v>255</v>
      </c>
      <c r="AS2713" s="115" t="s">
        <v>367</v>
      </c>
      <c r="AT2713" s="115" t="s">
        <v>296</v>
      </c>
      <c r="AV2713" s="115">
        <v>68.987950210007199</v>
      </c>
      <c r="AW2713" s="115">
        <v>0.46049962449999998</v>
      </c>
    </row>
    <row r="2714" spans="1:49" x14ac:dyDescent="0.25">
      <c r="A2714" s="117">
        <v>450000</v>
      </c>
      <c r="B2714" s="117">
        <v>830000</v>
      </c>
      <c r="C2714" s="117">
        <v>830000</v>
      </c>
      <c r="D2714" s="115" t="s">
        <v>342</v>
      </c>
      <c r="E2714" s="115" t="s">
        <v>13</v>
      </c>
      <c r="F2714" s="115" t="s">
        <v>343</v>
      </c>
      <c r="G2714" s="115" t="s">
        <v>344</v>
      </c>
      <c r="H2714" s="115">
        <v>0.56000000000000005</v>
      </c>
      <c r="I2714" s="115">
        <v>0.48</v>
      </c>
      <c r="J2714" s="115" t="s">
        <v>350</v>
      </c>
      <c r="K2714" s="115">
        <v>4.2511275241789999E-2</v>
      </c>
      <c r="L2714" s="115">
        <v>3692.1473050725899</v>
      </c>
      <c r="M2714" s="115">
        <v>9.1974220037727008</v>
      </c>
      <c r="N2714" s="115">
        <v>1.35248978607176</v>
      </c>
      <c r="O2714" s="115">
        <v>0.39099413831732999</v>
      </c>
      <c r="P2714" s="115">
        <v>5.7496065557409999E-2</v>
      </c>
      <c r="Q2714" s="115">
        <v>156.957890319196</v>
      </c>
      <c r="R2714" s="115">
        <v>1200</v>
      </c>
      <c r="S2714" s="115" t="s">
        <v>351</v>
      </c>
      <c r="T2714" s="115">
        <v>1200</v>
      </c>
      <c r="U2714" s="115" t="s">
        <v>352</v>
      </c>
      <c r="V2714" s="115" t="s">
        <v>350</v>
      </c>
      <c r="Z2714" s="115">
        <v>0</v>
      </c>
      <c r="AA2714" s="115">
        <v>1</v>
      </c>
      <c r="AB2714" s="115">
        <v>0.39099413831732999</v>
      </c>
      <c r="AC2714" s="115">
        <v>5.7496065557409999E-2</v>
      </c>
      <c r="AD2714" s="115">
        <v>991.00248919879402</v>
      </c>
      <c r="AF2714" s="115">
        <v>-1</v>
      </c>
      <c r="AG2714" s="115">
        <v>-1</v>
      </c>
      <c r="AH2714" s="115">
        <v>-1</v>
      </c>
      <c r="AI2714" s="115">
        <v>-1</v>
      </c>
      <c r="AJ2714" s="115">
        <v>0</v>
      </c>
      <c r="AM2714" s="115" t="s">
        <v>348</v>
      </c>
      <c r="AN2714" s="115">
        <v>-1</v>
      </c>
      <c r="AQ2714" s="115">
        <v>612</v>
      </c>
      <c r="AR2714" s="115" t="s">
        <v>255</v>
      </c>
      <c r="AS2714" s="115" t="s">
        <v>367</v>
      </c>
      <c r="AT2714" s="115" t="s">
        <v>296</v>
      </c>
      <c r="AV2714" s="115">
        <v>106.901348517896</v>
      </c>
      <c r="AW2714" s="115">
        <v>0.80373275690000001</v>
      </c>
    </row>
    <row r="2715" spans="1:49" x14ac:dyDescent="0.25">
      <c r="A2715" s="117">
        <v>450000</v>
      </c>
      <c r="B2715" s="117">
        <v>860000</v>
      </c>
      <c r="C2715" s="117">
        <v>860000</v>
      </c>
      <c r="D2715" s="115" t="s">
        <v>342</v>
      </c>
      <c r="E2715" s="115" t="s">
        <v>13</v>
      </c>
      <c r="F2715" s="115" t="s">
        <v>343</v>
      </c>
      <c r="G2715" s="115" t="s">
        <v>344</v>
      </c>
      <c r="H2715" s="115">
        <v>0.56000000000000005</v>
      </c>
      <c r="I2715" s="115">
        <v>0.48</v>
      </c>
      <c r="J2715" s="115" t="s">
        <v>350</v>
      </c>
      <c r="K2715" s="115">
        <v>5.14067223594E-3</v>
      </c>
      <c r="L2715" s="115">
        <v>3697.3813855888002</v>
      </c>
      <c r="M2715" s="115">
        <v>9.2096594654569905</v>
      </c>
      <c r="N2715" s="115">
        <v>1.3542620814797801</v>
      </c>
      <c r="O2715" s="115">
        <v>4.7343840716539999E-2</v>
      </c>
      <c r="P2715" s="115">
        <v>6.9618174824499996E-3</v>
      </c>
      <c r="Q2715" s="115">
        <v>19.007025834581398</v>
      </c>
      <c r="R2715" s="115">
        <v>1200</v>
      </c>
      <c r="S2715" s="115" t="s">
        <v>351</v>
      </c>
      <c r="T2715" s="115">
        <v>1200</v>
      </c>
      <c r="U2715" s="115" t="s">
        <v>352</v>
      </c>
      <c r="V2715" s="115" t="s">
        <v>350</v>
      </c>
      <c r="Z2715" s="115">
        <v>0</v>
      </c>
      <c r="AA2715" s="115">
        <v>1</v>
      </c>
      <c r="AB2715" s="115">
        <v>4.7343840716539999E-2</v>
      </c>
      <c r="AC2715" s="115">
        <v>6.9618174824499996E-3</v>
      </c>
      <c r="AD2715" s="115">
        <v>957.37235618627199</v>
      </c>
      <c r="AF2715" s="115">
        <v>-1</v>
      </c>
      <c r="AG2715" s="115">
        <v>-1</v>
      </c>
      <c r="AH2715" s="115">
        <v>-1</v>
      </c>
      <c r="AI2715" s="115">
        <v>-1</v>
      </c>
      <c r="AJ2715" s="115">
        <v>0</v>
      </c>
      <c r="AM2715" s="115" t="s">
        <v>348</v>
      </c>
      <c r="AN2715" s="115">
        <v>-1</v>
      </c>
      <c r="AQ2715" s="115">
        <v>612</v>
      </c>
      <c r="AR2715" s="115" t="s">
        <v>255</v>
      </c>
      <c r="AS2715" s="115" t="s">
        <v>367</v>
      </c>
      <c r="AT2715" s="115" t="s">
        <v>296</v>
      </c>
      <c r="AV2715" s="115">
        <v>26.078554516512799</v>
      </c>
      <c r="AW2715" s="115">
        <v>0.77645770979999995</v>
      </c>
    </row>
    <row r="2716" spans="1:49" x14ac:dyDescent="0.25">
      <c r="A2716" s="117">
        <v>450000</v>
      </c>
      <c r="B2716" s="117">
        <v>870000</v>
      </c>
      <c r="C2716" s="117">
        <v>870000</v>
      </c>
      <c r="D2716" s="115" t="s">
        <v>342</v>
      </c>
      <c r="E2716" s="115" t="s">
        <v>13</v>
      </c>
      <c r="F2716" s="115" t="s">
        <v>343</v>
      </c>
      <c r="G2716" s="115" t="s">
        <v>344</v>
      </c>
      <c r="H2716" s="115">
        <v>0.56000000000000005</v>
      </c>
      <c r="I2716" s="115">
        <v>0.48</v>
      </c>
      <c r="J2716" s="115" t="s">
        <v>350</v>
      </c>
      <c r="K2716" s="115">
        <v>7.7083456536399999E-3</v>
      </c>
      <c r="L2716" s="115">
        <v>3692.1473056227601</v>
      </c>
      <c r="M2716" s="115">
        <v>9.1974220051432205</v>
      </c>
      <c r="N2716" s="115">
        <v>1.3524897862732901</v>
      </c>
      <c r="O2716" s="115">
        <v>7.0896907938040002E-2</v>
      </c>
      <c r="P2716" s="115">
        <v>1.0425458765609999E-2</v>
      </c>
      <c r="Q2716" s="115">
        <v>28.460347635899499</v>
      </c>
      <c r="R2716" s="115">
        <v>1200</v>
      </c>
      <c r="S2716" s="115" t="s">
        <v>351</v>
      </c>
      <c r="T2716" s="115">
        <v>1200</v>
      </c>
      <c r="U2716" s="115" t="s">
        <v>352</v>
      </c>
      <c r="V2716" s="115" t="s">
        <v>350</v>
      </c>
      <c r="Z2716" s="115">
        <v>0</v>
      </c>
      <c r="AA2716" s="115">
        <v>1</v>
      </c>
      <c r="AB2716" s="115">
        <v>7.0896907938040002E-2</v>
      </c>
      <c r="AC2716" s="115">
        <v>1.0425458765609999E-2</v>
      </c>
      <c r="AD2716" s="115">
        <v>433.25909531397798</v>
      </c>
      <c r="AF2716" s="115">
        <v>-1</v>
      </c>
      <c r="AG2716" s="115">
        <v>-1</v>
      </c>
      <c r="AH2716" s="115">
        <v>-1</v>
      </c>
      <c r="AI2716" s="115">
        <v>-1</v>
      </c>
      <c r="AJ2716" s="115">
        <v>0</v>
      </c>
      <c r="AM2716" s="115" t="s">
        <v>348</v>
      </c>
      <c r="AN2716" s="115">
        <v>-1</v>
      </c>
      <c r="AQ2716" s="115">
        <v>612</v>
      </c>
      <c r="AR2716" s="115" t="s">
        <v>255</v>
      </c>
      <c r="AS2716" s="115" t="s">
        <v>367</v>
      </c>
      <c r="AT2716" s="115" t="s">
        <v>296</v>
      </c>
      <c r="AV2716" s="115">
        <v>95.428248345694101</v>
      </c>
      <c r="AW2716" s="115">
        <v>0.35138612759999999</v>
      </c>
    </row>
    <row r="2717" spans="1:49" x14ac:dyDescent="0.25">
      <c r="A2717" s="117">
        <v>450000</v>
      </c>
      <c r="B2717" s="117">
        <v>870000</v>
      </c>
      <c r="C2717" s="117">
        <v>870000</v>
      </c>
      <c r="D2717" s="115" t="s">
        <v>342</v>
      </c>
      <c r="E2717" s="115" t="s">
        <v>13</v>
      </c>
      <c r="F2717" s="115" t="s">
        <v>343</v>
      </c>
      <c r="G2717" s="115" t="s">
        <v>344</v>
      </c>
      <c r="H2717" s="115">
        <v>0.56000000000000005</v>
      </c>
      <c r="I2717" s="115">
        <v>0.48</v>
      </c>
      <c r="J2717" s="115" t="s">
        <v>350</v>
      </c>
      <c r="K2717" s="115">
        <v>2.4973620789240002E-2</v>
      </c>
      <c r="L2717" s="115">
        <v>3697.3813855888002</v>
      </c>
      <c r="M2717" s="115">
        <v>9.2096594654569905</v>
      </c>
      <c r="N2717" s="115">
        <v>1.3542620814797801</v>
      </c>
      <c r="O2717" s="115">
        <v>0.22999854308844001</v>
      </c>
      <c r="P2717" s="115">
        <v>3.3820827672130002E-2</v>
      </c>
      <c r="Q2717" s="115">
        <v>92.337000636922895</v>
      </c>
      <c r="R2717" s="115">
        <v>1200</v>
      </c>
      <c r="S2717" s="115" t="s">
        <v>351</v>
      </c>
      <c r="T2717" s="115">
        <v>1200</v>
      </c>
      <c r="U2717" s="115" t="s">
        <v>352</v>
      </c>
      <c r="V2717" s="115" t="s">
        <v>350</v>
      </c>
      <c r="Z2717" s="115">
        <v>0</v>
      </c>
      <c r="AA2717" s="115">
        <v>1</v>
      </c>
      <c r="AB2717" s="115">
        <v>0.22999854308844001</v>
      </c>
      <c r="AC2717" s="115">
        <v>3.3820827672130002E-2</v>
      </c>
      <c r="AD2717" s="115">
        <v>891.12738895780501</v>
      </c>
      <c r="AF2717" s="115">
        <v>-1</v>
      </c>
      <c r="AG2717" s="115">
        <v>-1</v>
      </c>
      <c r="AH2717" s="115">
        <v>-1</v>
      </c>
      <c r="AI2717" s="115">
        <v>-1</v>
      </c>
      <c r="AJ2717" s="115">
        <v>0</v>
      </c>
      <c r="AM2717" s="115" t="s">
        <v>348</v>
      </c>
      <c r="AN2717" s="115">
        <v>-1</v>
      </c>
      <c r="AQ2717" s="115">
        <v>612</v>
      </c>
      <c r="AR2717" s="115" t="s">
        <v>255</v>
      </c>
      <c r="AS2717" s="115" t="s">
        <v>367</v>
      </c>
      <c r="AT2717" s="115" t="s">
        <v>296</v>
      </c>
      <c r="AV2717" s="115">
        <v>49.189842040717203</v>
      </c>
      <c r="AW2717" s="115">
        <v>0.7227310535</v>
      </c>
    </row>
    <row r="2718" spans="1:49" x14ac:dyDescent="0.25">
      <c r="A2718" s="117">
        <v>450000</v>
      </c>
      <c r="B2718" s="117">
        <v>870000</v>
      </c>
      <c r="C2718" s="117">
        <v>870000</v>
      </c>
      <c r="D2718" s="115" t="s">
        <v>342</v>
      </c>
      <c r="E2718" s="115" t="s">
        <v>13</v>
      </c>
      <c r="F2718" s="115" t="s">
        <v>343</v>
      </c>
      <c r="G2718" s="115" t="s">
        <v>344</v>
      </c>
      <c r="H2718" s="115">
        <v>0.56000000000000005</v>
      </c>
      <c r="I2718" s="115">
        <v>0.48</v>
      </c>
      <c r="J2718" s="115" t="s">
        <v>350</v>
      </c>
      <c r="K2718" s="115">
        <v>6.7065544507199995E-2</v>
      </c>
      <c r="L2718" s="115">
        <v>3697.3813855888002</v>
      </c>
      <c r="M2718" s="115">
        <v>9.2096594654569905</v>
      </c>
      <c r="N2718" s="115">
        <v>1.3542620814797801</v>
      </c>
      <c r="O2718" s="115">
        <v>0.61765082677681005</v>
      </c>
      <c r="P2718" s="115">
        <v>9.08243238999E-2</v>
      </c>
      <c r="Q2718" s="115">
        <v>247.966895875321</v>
      </c>
      <c r="R2718" s="115">
        <v>1210</v>
      </c>
      <c r="S2718" s="115" t="s">
        <v>353</v>
      </c>
      <c r="T2718" s="115">
        <v>1210</v>
      </c>
      <c r="U2718" s="115" t="s">
        <v>352</v>
      </c>
      <c r="V2718" s="115" t="s">
        <v>350</v>
      </c>
      <c r="Z2718" s="115">
        <v>0</v>
      </c>
      <c r="AA2718" s="115">
        <v>1</v>
      </c>
      <c r="AB2718" s="115">
        <v>0.61765082677681005</v>
      </c>
      <c r="AC2718" s="115">
        <v>9.08243238999E-2</v>
      </c>
      <c r="AD2718" s="115">
        <v>679.18721694497594</v>
      </c>
      <c r="AF2718" s="115">
        <v>-1</v>
      </c>
      <c r="AG2718" s="115">
        <v>-1</v>
      </c>
      <c r="AH2718" s="115">
        <v>-1</v>
      </c>
      <c r="AI2718" s="115">
        <v>-1</v>
      </c>
      <c r="AJ2718" s="115">
        <v>0</v>
      </c>
      <c r="AM2718" s="115" t="s">
        <v>348</v>
      </c>
      <c r="AN2718" s="115">
        <v>-1</v>
      </c>
      <c r="AQ2718" s="115">
        <v>612</v>
      </c>
      <c r="AR2718" s="115" t="s">
        <v>255</v>
      </c>
      <c r="AS2718" s="115" t="s">
        <v>367</v>
      </c>
      <c r="AT2718" s="115" t="s">
        <v>296</v>
      </c>
      <c r="AV2718" s="115">
        <v>68.041141250316898</v>
      </c>
      <c r="AW2718" s="115">
        <v>0.55084121409999998</v>
      </c>
    </row>
    <row r="2719" spans="1:49" x14ac:dyDescent="0.25">
      <c r="A2719" s="117">
        <v>450000</v>
      </c>
      <c r="B2719" s="117">
        <v>870000</v>
      </c>
      <c r="C2719" s="117">
        <v>870000</v>
      </c>
      <c r="D2719" s="115" t="s">
        <v>342</v>
      </c>
      <c r="E2719" s="115" t="s">
        <v>13</v>
      </c>
      <c r="F2719" s="115" t="s">
        <v>343</v>
      </c>
      <c r="G2719" s="115" t="s">
        <v>344</v>
      </c>
      <c r="H2719" s="115">
        <v>0.56000000000000005</v>
      </c>
      <c r="I2719" s="115">
        <v>0.48</v>
      </c>
      <c r="J2719" s="115" t="s">
        <v>350</v>
      </c>
      <c r="K2719" s="115">
        <v>2.509456766784E-2</v>
      </c>
      <c r="L2719" s="115">
        <v>3692.1473047975001</v>
      </c>
      <c r="M2719" s="115">
        <v>9.1974220030874392</v>
      </c>
      <c r="N2719" s="115">
        <v>1.3524897859709899</v>
      </c>
      <c r="O2719" s="115">
        <v>0.23080532882622001</v>
      </c>
      <c r="P2719" s="115">
        <v>3.3940146454120003E-2</v>
      </c>
      <c r="Q2719" s="115">
        <v>92.6528403798998</v>
      </c>
      <c r="R2719" s="115">
        <v>1200</v>
      </c>
      <c r="S2719" s="115" t="s">
        <v>351</v>
      </c>
      <c r="T2719" s="115">
        <v>1200</v>
      </c>
      <c r="U2719" s="115" t="s">
        <v>352</v>
      </c>
      <c r="V2719" s="115" t="s">
        <v>350</v>
      </c>
      <c r="Z2719" s="115">
        <v>0</v>
      </c>
      <c r="AA2719" s="115">
        <v>1</v>
      </c>
      <c r="AB2719" s="115">
        <v>0.23080532882622001</v>
      </c>
      <c r="AC2719" s="115">
        <v>3.3940146454120003E-2</v>
      </c>
      <c r="AD2719" s="115">
        <v>1612.46948848489</v>
      </c>
      <c r="AF2719" s="115">
        <v>-1</v>
      </c>
      <c r="AG2719" s="115">
        <v>-1</v>
      </c>
      <c r="AH2719" s="115">
        <v>-1</v>
      </c>
      <c r="AI2719" s="115">
        <v>-1</v>
      </c>
      <c r="AJ2719" s="115">
        <v>0</v>
      </c>
      <c r="AM2719" s="115" t="s">
        <v>348</v>
      </c>
      <c r="AN2719" s="115">
        <v>-1</v>
      </c>
      <c r="AQ2719" s="115">
        <v>612</v>
      </c>
      <c r="AR2719" s="115" t="s">
        <v>255</v>
      </c>
      <c r="AS2719" s="115" t="s">
        <v>367</v>
      </c>
      <c r="AT2719" s="115" t="s">
        <v>296</v>
      </c>
      <c r="AV2719" s="115">
        <v>104.08203192210399</v>
      </c>
      <c r="AW2719" s="115">
        <v>1.3077611423</v>
      </c>
    </row>
    <row r="2720" spans="1:49" x14ac:dyDescent="0.25">
      <c r="A2720" s="117">
        <v>450000</v>
      </c>
      <c r="B2720" s="117">
        <v>880000</v>
      </c>
      <c r="C2720" s="117">
        <v>880000</v>
      </c>
      <c r="D2720" s="115" t="s">
        <v>342</v>
      </c>
      <c r="E2720" s="115" t="s">
        <v>13</v>
      </c>
      <c r="F2720" s="115" t="s">
        <v>343</v>
      </c>
      <c r="G2720" s="115" t="s">
        <v>344</v>
      </c>
      <c r="H2720" s="115">
        <v>0.56000000000000005</v>
      </c>
      <c r="I2720" s="115">
        <v>0.48</v>
      </c>
      <c r="J2720" s="115" t="s">
        <v>350</v>
      </c>
      <c r="K2720" s="115">
        <v>3.368819249162E-2</v>
      </c>
      <c r="L2720" s="115">
        <v>3692.1473050725899</v>
      </c>
      <c r="M2720" s="115">
        <v>9.1974220037727008</v>
      </c>
      <c r="N2720" s="115">
        <v>1.35248978607176</v>
      </c>
      <c r="O2720" s="115">
        <v>0.30984452288976</v>
      </c>
      <c r="P2720" s="115">
        <v>4.5562936256129997E-2</v>
      </c>
      <c r="Q2720" s="115">
        <v>124.381769120705</v>
      </c>
      <c r="R2720" s="115">
        <v>1200</v>
      </c>
      <c r="S2720" s="115" t="s">
        <v>351</v>
      </c>
      <c r="T2720" s="115">
        <v>1200</v>
      </c>
      <c r="U2720" s="115" t="s">
        <v>352</v>
      </c>
      <c r="V2720" s="115" t="s">
        <v>350</v>
      </c>
      <c r="Z2720" s="115">
        <v>0</v>
      </c>
      <c r="AA2720" s="115">
        <v>1</v>
      </c>
      <c r="AB2720" s="115">
        <v>0.30984452288976</v>
      </c>
      <c r="AC2720" s="115">
        <v>4.5562936256129997E-2</v>
      </c>
      <c r="AD2720" s="115">
        <v>124.38176912070401</v>
      </c>
      <c r="AF2720" s="115">
        <v>-1</v>
      </c>
      <c r="AG2720" s="115">
        <v>-1</v>
      </c>
      <c r="AH2720" s="115">
        <v>-1</v>
      </c>
      <c r="AI2720" s="115">
        <v>-1</v>
      </c>
      <c r="AJ2720" s="115">
        <v>0</v>
      </c>
      <c r="AM2720" s="115" t="s">
        <v>348</v>
      </c>
      <c r="AN2720" s="115">
        <v>-1</v>
      </c>
      <c r="AQ2720" s="115">
        <v>612</v>
      </c>
      <c r="AR2720" s="115" t="s">
        <v>255</v>
      </c>
      <c r="AS2720" s="115" t="s">
        <v>367</v>
      </c>
      <c r="AT2720" s="115" t="s">
        <v>296</v>
      </c>
      <c r="AV2720" s="115">
        <v>105.382626870211</v>
      </c>
      <c r="AW2720" s="115">
        <v>0.10087734719999999</v>
      </c>
    </row>
    <row r="2721" spans="1:49" x14ac:dyDescent="0.25">
      <c r="A2721" s="117">
        <v>450000</v>
      </c>
      <c r="B2721" s="117">
        <v>880000</v>
      </c>
      <c r="C2721" s="117">
        <v>880000</v>
      </c>
      <c r="D2721" s="115" t="s">
        <v>342</v>
      </c>
      <c r="E2721" s="115" t="s">
        <v>13</v>
      </c>
      <c r="F2721" s="115" t="s">
        <v>343</v>
      </c>
      <c r="G2721" s="115" t="s">
        <v>344</v>
      </c>
      <c r="H2721" s="115">
        <v>0.56000000000000005</v>
      </c>
      <c r="I2721" s="115">
        <v>0.48</v>
      </c>
      <c r="J2721" s="115" t="s">
        <v>350</v>
      </c>
      <c r="K2721" s="115">
        <v>9.6934724095989994E-2</v>
      </c>
      <c r="L2721" s="115">
        <v>3692.1473050725899</v>
      </c>
      <c r="M2721" s="115">
        <v>9.1974220037727008</v>
      </c>
      <c r="N2721" s="115">
        <v>1.35248978607176</v>
      </c>
      <c r="O2721" s="115">
        <v>0.89154956433011001</v>
      </c>
      <c r="P2721" s="115">
        <v>0.13110322425550999</v>
      </c>
      <c r="Q2721" s="115">
        <v>357.89728033897097</v>
      </c>
      <c r="R2721" s="115">
        <v>1210</v>
      </c>
      <c r="S2721" s="115" t="s">
        <v>353</v>
      </c>
      <c r="T2721" s="115">
        <v>1210</v>
      </c>
      <c r="U2721" s="115" t="s">
        <v>352</v>
      </c>
      <c r="V2721" s="115" t="s">
        <v>350</v>
      </c>
      <c r="Z2721" s="115">
        <v>0</v>
      </c>
      <c r="AA2721" s="115">
        <v>1</v>
      </c>
      <c r="AB2721" s="115">
        <v>0.89154956433011001</v>
      </c>
      <c r="AC2721" s="115">
        <v>0.13110322425550999</v>
      </c>
      <c r="AD2721" s="115">
        <v>475.41821558670802</v>
      </c>
      <c r="AF2721" s="115">
        <v>-1</v>
      </c>
      <c r="AG2721" s="115">
        <v>-1</v>
      </c>
      <c r="AH2721" s="115">
        <v>-1</v>
      </c>
      <c r="AI2721" s="115">
        <v>-1</v>
      </c>
      <c r="AJ2721" s="115">
        <v>0</v>
      </c>
      <c r="AM2721" s="115" t="s">
        <v>348</v>
      </c>
      <c r="AN2721" s="115">
        <v>-1</v>
      </c>
      <c r="AQ2721" s="115">
        <v>612</v>
      </c>
      <c r="AR2721" s="115" t="s">
        <v>255</v>
      </c>
      <c r="AS2721" s="115" t="s">
        <v>367</v>
      </c>
      <c r="AT2721" s="115" t="s">
        <v>296</v>
      </c>
      <c r="AV2721" s="115">
        <v>79.378033365252705</v>
      </c>
      <c r="AW2721" s="115">
        <v>0.38557843920000001</v>
      </c>
    </row>
    <row r="2722" spans="1:49" x14ac:dyDescent="0.25">
      <c r="A2722" s="117">
        <v>450000</v>
      </c>
      <c r="B2722" s="117">
        <v>880000</v>
      </c>
      <c r="C2722" s="117">
        <v>880000</v>
      </c>
      <c r="D2722" s="115" t="s">
        <v>342</v>
      </c>
      <c r="E2722" s="115" t="s">
        <v>13</v>
      </c>
      <c r="F2722" s="115" t="s">
        <v>343</v>
      </c>
      <c r="G2722" s="115" t="s">
        <v>344</v>
      </c>
      <c r="H2722" s="115">
        <v>0.56000000000000005</v>
      </c>
      <c r="I2722" s="115">
        <v>0.48</v>
      </c>
      <c r="J2722" s="115" t="s">
        <v>350</v>
      </c>
      <c r="K2722" s="115">
        <v>0.12347915291903</v>
      </c>
      <c r="L2722" s="115">
        <v>3692.1473050725899</v>
      </c>
      <c r="M2722" s="115">
        <v>9.1974220037727008</v>
      </c>
      <c r="N2722" s="115">
        <v>1.35248978607176</v>
      </c>
      <c r="O2722" s="115">
        <v>1.13568987806474</v>
      </c>
      <c r="P2722" s="115">
        <v>0.16700429311577999</v>
      </c>
      <c r="Q2722" s="115">
        <v>455.90322168266101</v>
      </c>
      <c r="R2722" s="115">
        <v>1210</v>
      </c>
      <c r="S2722" s="115" t="s">
        <v>353</v>
      </c>
      <c r="T2722" s="115">
        <v>1210</v>
      </c>
      <c r="U2722" s="115" t="s">
        <v>352</v>
      </c>
      <c r="V2722" s="115" t="s">
        <v>350</v>
      </c>
      <c r="Z2722" s="115">
        <v>0</v>
      </c>
      <c r="AA2722" s="115">
        <v>1</v>
      </c>
      <c r="AB2722" s="115">
        <v>1.13568987806474</v>
      </c>
      <c r="AC2722" s="115">
        <v>0.16700429311577999</v>
      </c>
      <c r="AD2722" s="115">
        <v>736.55335386765796</v>
      </c>
      <c r="AF2722" s="115">
        <v>-1</v>
      </c>
      <c r="AG2722" s="115">
        <v>-1</v>
      </c>
      <c r="AH2722" s="115">
        <v>-1</v>
      </c>
      <c r="AI2722" s="115">
        <v>-1</v>
      </c>
      <c r="AJ2722" s="115">
        <v>0</v>
      </c>
      <c r="AM2722" s="115" t="s">
        <v>348</v>
      </c>
      <c r="AN2722" s="115">
        <v>-1</v>
      </c>
      <c r="AQ2722" s="115">
        <v>612</v>
      </c>
      <c r="AR2722" s="115" t="s">
        <v>255</v>
      </c>
      <c r="AS2722" s="115" t="s">
        <v>367</v>
      </c>
      <c r="AT2722" s="115" t="s">
        <v>296</v>
      </c>
      <c r="AV2722" s="115">
        <v>95.356349860799995</v>
      </c>
      <c r="AW2722" s="115">
        <v>0.59736687259999999</v>
      </c>
    </row>
    <row r="2723" spans="1:49" x14ac:dyDescent="0.25">
      <c r="A2723" s="117">
        <v>450000</v>
      </c>
      <c r="B2723" s="117">
        <v>880000</v>
      </c>
      <c r="C2723" s="117">
        <v>880000</v>
      </c>
      <c r="D2723" s="115" t="s">
        <v>342</v>
      </c>
      <c r="E2723" s="115" t="s">
        <v>13</v>
      </c>
      <c r="F2723" s="115" t="s">
        <v>343</v>
      </c>
      <c r="G2723" s="115" t="s">
        <v>344</v>
      </c>
      <c r="H2723" s="115">
        <v>0.56000000000000005</v>
      </c>
      <c r="I2723" s="115">
        <v>0.48</v>
      </c>
      <c r="J2723" s="115" t="s">
        <v>350</v>
      </c>
      <c r="K2723" s="115">
        <v>1.867625722983E-2</v>
      </c>
      <c r="L2723" s="115">
        <v>3692.1473054852099</v>
      </c>
      <c r="M2723" s="115">
        <v>9.1974220048005897</v>
      </c>
      <c r="N2723" s="115">
        <v>1.3524897862229099</v>
      </c>
      <c r="O2723" s="115">
        <v>0.17177341921299</v>
      </c>
      <c r="P2723" s="115">
        <v>2.525944714822E-2</v>
      </c>
      <c r="Q2723" s="115">
        <v>68.9554928076804</v>
      </c>
      <c r="R2723" s="115">
        <v>1200</v>
      </c>
      <c r="S2723" s="115" t="s">
        <v>351</v>
      </c>
      <c r="T2723" s="115">
        <v>1200</v>
      </c>
      <c r="U2723" s="115" t="s">
        <v>352</v>
      </c>
      <c r="V2723" s="115" t="s">
        <v>350</v>
      </c>
      <c r="Z2723" s="115">
        <v>0</v>
      </c>
      <c r="AA2723" s="115">
        <v>1</v>
      </c>
      <c r="AB2723" s="115">
        <v>0.17177341921299</v>
      </c>
      <c r="AC2723" s="115">
        <v>2.525944714822E-2</v>
      </c>
      <c r="AD2723" s="115">
        <v>1123.4929314088399</v>
      </c>
      <c r="AF2723" s="115">
        <v>-1</v>
      </c>
      <c r="AG2723" s="115">
        <v>-1</v>
      </c>
      <c r="AH2723" s="115">
        <v>-1</v>
      </c>
      <c r="AI2723" s="115">
        <v>-1</v>
      </c>
      <c r="AJ2723" s="115">
        <v>0</v>
      </c>
      <c r="AM2723" s="115" t="s">
        <v>348</v>
      </c>
      <c r="AN2723" s="115">
        <v>-1</v>
      </c>
      <c r="AQ2723" s="115">
        <v>612</v>
      </c>
      <c r="AR2723" s="115" t="s">
        <v>255</v>
      </c>
      <c r="AS2723" s="115" t="s">
        <v>367</v>
      </c>
      <c r="AT2723" s="115" t="s">
        <v>296</v>
      </c>
      <c r="AV2723" s="115">
        <v>43.246815959306197</v>
      </c>
      <c r="AW2723" s="115">
        <v>0.91118648130000002</v>
      </c>
    </row>
    <row r="2724" spans="1:49" x14ac:dyDescent="0.25">
      <c r="A2724" s="117">
        <v>550000</v>
      </c>
      <c r="B2724" s="117">
        <v>790000</v>
      </c>
      <c r="C2724" s="117">
        <v>790000</v>
      </c>
      <c r="D2724" s="115" t="s">
        <v>342</v>
      </c>
      <c r="E2724" s="115" t="s">
        <v>13</v>
      </c>
      <c r="F2724" s="115" t="s">
        <v>343</v>
      </c>
      <c r="G2724" s="115" t="s">
        <v>344</v>
      </c>
      <c r="H2724" s="115">
        <v>0.56000000000000005</v>
      </c>
      <c r="I2724" s="115">
        <v>0.48</v>
      </c>
      <c r="J2724" s="115" t="s">
        <v>350</v>
      </c>
      <c r="K2724" s="117">
        <v>5.9488289279999996E-6</v>
      </c>
      <c r="L2724" s="115">
        <v>3692.1473056227601</v>
      </c>
      <c r="M2724" s="115">
        <v>9.1974220051432205</v>
      </c>
      <c r="N2724" s="115">
        <v>1.3524897862732901</v>
      </c>
      <c r="O2724" s="115">
        <v>5.4713890080000003E-5</v>
      </c>
      <c r="P2724" s="117">
        <v>8.045730365407E-6</v>
      </c>
      <c r="Q2724" s="115">
        <v>2.1963952698120001E-2</v>
      </c>
      <c r="R2724" s="115">
        <v>1200</v>
      </c>
      <c r="S2724" s="115" t="s">
        <v>351</v>
      </c>
      <c r="T2724" s="115">
        <v>1200</v>
      </c>
      <c r="U2724" s="115" t="s">
        <v>352</v>
      </c>
      <c r="V2724" s="115" t="s">
        <v>350</v>
      </c>
      <c r="Z2724" s="115">
        <v>0</v>
      </c>
      <c r="AA2724" s="115">
        <v>1</v>
      </c>
      <c r="AB2724" s="115">
        <v>5.4713890080000003E-5</v>
      </c>
      <c r="AC2724" s="117">
        <v>8.045730365407E-6</v>
      </c>
      <c r="AD2724" s="115">
        <v>232.807469118028</v>
      </c>
      <c r="AF2724" s="115">
        <v>-1</v>
      </c>
      <c r="AG2724" s="115">
        <v>-1</v>
      </c>
      <c r="AH2724" s="115">
        <v>-1</v>
      </c>
      <c r="AI2724" s="115">
        <v>-1</v>
      </c>
      <c r="AJ2724" s="115">
        <v>0</v>
      </c>
      <c r="AM2724" s="115" t="s">
        <v>348</v>
      </c>
      <c r="AN2724" s="115">
        <v>-1</v>
      </c>
      <c r="AQ2724" s="115">
        <v>612</v>
      </c>
      <c r="AR2724" s="115" t="s">
        <v>255</v>
      </c>
      <c r="AS2724" s="115" t="s">
        <v>367</v>
      </c>
      <c r="AT2724" s="115" t="s">
        <v>296</v>
      </c>
      <c r="AV2724" s="115">
        <v>5.9245502262185603</v>
      </c>
      <c r="AW2724" s="115">
        <v>0.1888138436</v>
      </c>
    </row>
    <row r="2725" spans="1:49" x14ac:dyDescent="0.25">
      <c r="A2725" s="117">
        <v>550000</v>
      </c>
      <c r="B2725" s="117">
        <v>830000</v>
      </c>
      <c r="C2725" s="117">
        <v>830000</v>
      </c>
      <c r="D2725" s="115" t="s">
        <v>342</v>
      </c>
      <c r="E2725" s="115" t="s">
        <v>13</v>
      </c>
      <c r="F2725" s="115" t="s">
        <v>343</v>
      </c>
      <c r="G2725" s="115" t="s">
        <v>344</v>
      </c>
      <c r="H2725" s="115">
        <v>0.56000000000000005</v>
      </c>
      <c r="I2725" s="115">
        <v>0.48</v>
      </c>
      <c r="J2725" s="115" t="s">
        <v>350</v>
      </c>
      <c r="K2725" s="115">
        <v>3.0519701985299999E-3</v>
      </c>
      <c r="L2725" s="115">
        <v>3692.1473050725899</v>
      </c>
      <c r="M2725" s="115">
        <v>9.1974220037727008</v>
      </c>
      <c r="N2725" s="115">
        <v>1.35248978607176</v>
      </c>
      <c r="O2725" s="115">
        <v>2.8070257858819999E-2</v>
      </c>
      <c r="P2725" s="115">
        <v>4.1277585208999998E-3</v>
      </c>
      <c r="Q2725" s="115">
        <v>11.268323543668</v>
      </c>
      <c r="R2725" s="115">
        <v>1200</v>
      </c>
      <c r="S2725" s="115" t="s">
        <v>351</v>
      </c>
      <c r="T2725" s="115">
        <v>1200</v>
      </c>
      <c r="U2725" s="115" t="s">
        <v>352</v>
      </c>
      <c r="V2725" s="115" t="s">
        <v>350</v>
      </c>
      <c r="Z2725" s="115">
        <v>0</v>
      </c>
      <c r="AA2725" s="115">
        <v>1</v>
      </c>
      <c r="AB2725" s="115">
        <v>2.8070257858819999E-2</v>
      </c>
      <c r="AC2725" s="115">
        <v>4.1277585208999998E-3</v>
      </c>
      <c r="AD2725" s="115">
        <v>991.00248919879402</v>
      </c>
      <c r="AF2725" s="115">
        <v>-1</v>
      </c>
      <c r="AG2725" s="115">
        <v>-1</v>
      </c>
      <c r="AH2725" s="115">
        <v>-1</v>
      </c>
      <c r="AI2725" s="115">
        <v>-1</v>
      </c>
      <c r="AJ2725" s="115">
        <v>0</v>
      </c>
      <c r="AM2725" s="115" t="s">
        <v>348</v>
      </c>
      <c r="AN2725" s="115">
        <v>-1</v>
      </c>
      <c r="AQ2725" s="115">
        <v>612</v>
      </c>
      <c r="AR2725" s="115" t="s">
        <v>255</v>
      </c>
      <c r="AS2725" s="115" t="s">
        <v>367</v>
      </c>
      <c r="AT2725" s="115" t="s">
        <v>296</v>
      </c>
      <c r="AV2725" s="115">
        <v>100.52451248580201</v>
      </c>
      <c r="AW2725" s="115">
        <v>0.80373275690000001</v>
      </c>
    </row>
    <row r="2726" spans="1:49" x14ac:dyDescent="0.25">
      <c r="A2726" s="117">
        <v>550000</v>
      </c>
      <c r="B2726" s="117">
        <v>870000</v>
      </c>
      <c r="C2726" s="117">
        <v>870000</v>
      </c>
      <c r="D2726" s="115" t="s">
        <v>342</v>
      </c>
      <c r="E2726" s="115" t="s">
        <v>13</v>
      </c>
      <c r="F2726" s="115" t="s">
        <v>343</v>
      </c>
      <c r="G2726" s="115" t="s">
        <v>344</v>
      </c>
      <c r="H2726" s="115">
        <v>0.56000000000000005</v>
      </c>
      <c r="I2726" s="115">
        <v>0.48</v>
      </c>
      <c r="J2726" s="115" t="s">
        <v>350</v>
      </c>
      <c r="K2726" s="115">
        <v>8.2038901774000004E-4</v>
      </c>
      <c r="L2726" s="115">
        <v>3692.1473056227601</v>
      </c>
      <c r="M2726" s="115">
        <v>9.1974220051432205</v>
      </c>
      <c r="N2726" s="115">
        <v>1.3524897862732901</v>
      </c>
      <c r="O2726" s="115">
        <v>7.5454640045400003E-3</v>
      </c>
      <c r="P2726" s="115">
        <v>1.10956776726E-3</v>
      </c>
      <c r="Q2726" s="115">
        <v>3.0289971014112398</v>
      </c>
      <c r="R2726" s="115">
        <v>1200</v>
      </c>
      <c r="S2726" s="115" t="s">
        <v>351</v>
      </c>
      <c r="T2726" s="115">
        <v>1200</v>
      </c>
      <c r="U2726" s="115" t="s">
        <v>352</v>
      </c>
      <c r="V2726" s="115" t="s">
        <v>350</v>
      </c>
      <c r="Z2726" s="115">
        <v>0</v>
      </c>
      <c r="AA2726" s="115">
        <v>1</v>
      </c>
      <c r="AB2726" s="115">
        <v>7.5454640045400003E-3</v>
      </c>
      <c r="AC2726" s="115">
        <v>1.10956776726E-3</v>
      </c>
      <c r="AD2726" s="115">
        <v>433.25909531397798</v>
      </c>
      <c r="AF2726" s="115">
        <v>-1</v>
      </c>
      <c r="AG2726" s="115">
        <v>-1</v>
      </c>
      <c r="AH2726" s="115">
        <v>-1</v>
      </c>
      <c r="AI2726" s="115">
        <v>-1</v>
      </c>
      <c r="AJ2726" s="115">
        <v>0</v>
      </c>
      <c r="AM2726" s="115" t="s">
        <v>348</v>
      </c>
      <c r="AN2726" s="115">
        <v>-1</v>
      </c>
      <c r="AQ2726" s="115">
        <v>612</v>
      </c>
      <c r="AR2726" s="115" t="s">
        <v>255</v>
      </c>
      <c r="AS2726" s="115" t="s">
        <v>367</v>
      </c>
      <c r="AT2726" s="115" t="s">
        <v>296</v>
      </c>
      <c r="AV2726" s="115">
        <v>95.114241401199905</v>
      </c>
      <c r="AW2726" s="115">
        <v>0.35138612759999999</v>
      </c>
    </row>
    <row r="2727" spans="1:49" x14ac:dyDescent="0.25">
      <c r="A2727" s="117">
        <v>550000</v>
      </c>
      <c r="B2727" s="117">
        <v>870000</v>
      </c>
      <c r="C2727" s="117">
        <v>870000</v>
      </c>
      <c r="D2727" s="115" t="s">
        <v>342</v>
      </c>
      <c r="E2727" s="115" t="s">
        <v>13</v>
      </c>
      <c r="F2727" s="115" t="s">
        <v>343</v>
      </c>
      <c r="G2727" s="115" t="s">
        <v>344</v>
      </c>
      <c r="H2727" s="115">
        <v>0.56000000000000005</v>
      </c>
      <c r="I2727" s="115">
        <v>0.48</v>
      </c>
      <c r="J2727" s="115" t="s">
        <v>350</v>
      </c>
      <c r="K2727" s="117">
        <v>1.5645980570000001E-6</v>
      </c>
      <c r="L2727" s="115">
        <v>3697.3813855888002</v>
      </c>
      <c r="M2727" s="115">
        <v>9.2096594654569905</v>
      </c>
      <c r="N2727" s="115">
        <v>1.3542620814797801</v>
      </c>
      <c r="O2727" s="115">
        <v>1.44094153E-5</v>
      </c>
      <c r="P2727" s="117">
        <v>2.1188758213519998E-6</v>
      </c>
      <c r="Q2727" s="115">
        <v>5.78491573188E-3</v>
      </c>
      <c r="R2727" s="115">
        <v>1200</v>
      </c>
      <c r="S2727" s="115" t="s">
        <v>351</v>
      </c>
      <c r="T2727" s="115">
        <v>1200</v>
      </c>
      <c r="U2727" s="115" t="s">
        <v>352</v>
      </c>
      <c r="V2727" s="115" t="s">
        <v>350</v>
      </c>
      <c r="Z2727" s="115">
        <v>0</v>
      </c>
      <c r="AA2727" s="115">
        <v>1</v>
      </c>
      <c r="AB2727" s="115">
        <v>1.44094153E-5</v>
      </c>
      <c r="AC2727" s="117">
        <v>2.1188758213519998E-6</v>
      </c>
      <c r="AD2727" s="115">
        <v>891.12738895780501</v>
      </c>
      <c r="AF2727" s="115">
        <v>-1</v>
      </c>
      <c r="AG2727" s="115">
        <v>-1</v>
      </c>
      <c r="AH2727" s="115">
        <v>-1</v>
      </c>
      <c r="AI2727" s="115">
        <v>-1</v>
      </c>
      <c r="AJ2727" s="115">
        <v>0</v>
      </c>
      <c r="AM2727" s="115" t="s">
        <v>348</v>
      </c>
      <c r="AN2727" s="115">
        <v>-1</v>
      </c>
      <c r="AQ2727" s="115">
        <v>612</v>
      </c>
      <c r="AR2727" s="115" t="s">
        <v>255</v>
      </c>
      <c r="AS2727" s="115" t="s">
        <v>367</v>
      </c>
      <c r="AT2727" s="115" t="s">
        <v>296</v>
      </c>
      <c r="AV2727" s="115">
        <v>4.6229807100883802</v>
      </c>
      <c r="AW2727" s="115">
        <v>0.7227310535</v>
      </c>
    </row>
    <row r="2728" spans="1:49" x14ac:dyDescent="0.25">
      <c r="A2728" s="117">
        <v>550000</v>
      </c>
      <c r="B2728" s="117">
        <v>870000</v>
      </c>
      <c r="C2728" s="117">
        <v>870000</v>
      </c>
      <c r="D2728" s="115" t="s">
        <v>342</v>
      </c>
      <c r="E2728" s="115" t="s">
        <v>13</v>
      </c>
      <c r="F2728" s="115" t="s">
        <v>343</v>
      </c>
      <c r="G2728" s="115" t="s">
        <v>344</v>
      </c>
      <c r="H2728" s="115">
        <v>0.56000000000000005</v>
      </c>
      <c r="I2728" s="115">
        <v>0.48</v>
      </c>
      <c r="J2728" s="115" t="s">
        <v>350</v>
      </c>
      <c r="K2728" s="115">
        <v>5.1951429159399999E-3</v>
      </c>
      <c r="L2728" s="115">
        <v>3692.1473047975001</v>
      </c>
      <c r="M2728" s="115">
        <v>9.1974220030874392</v>
      </c>
      <c r="N2728" s="115">
        <v>1.3524897859709899</v>
      </c>
      <c r="O2728" s="115">
        <v>4.7781921764310002E-2</v>
      </c>
      <c r="P2728" s="115">
        <v>7.0263777304699999E-3</v>
      </c>
      <c r="Q2728" s="115">
        <v>19.181232915151501</v>
      </c>
      <c r="R2728" s="115">
        <v>1200</v>
      </c>
      <c r="S2728" s="115" t="s">
        <v>351</v>
      </c>
      <c r="T2728" s="115">
        <v>1200</v>
      </c>
      <c r="U2728" s="115" t="s">
        <v>352</v>
      </c>
      <c r="V2728" s="115" t="s">
        <v>350</v>
      </c>
      <c r="Z2728" s="115">
        <v>0</v>
      </c>
      <c r="AA2728" s="115">
        <v>1</v>
      </c>
      <c r="AB2728" s="115">
        <v>4.7781921764310002E-2</v>
      </c>
      <c r="AC2728" s="115">
        <v>7.0263777304699999E-3</v>
      </c>
      <c r="AD2728" s="115">
        <v>1612.46948848489</v>
      </c>
      <c r="AF2728" s="115">
        <v>-1</v>
      </c>
      <c r="AG2728" s="115">
        <v>-1</v>
      </c>
      <c r="AH2728" s="115">
        <v>-1</v>
      </c>
      <c r="AI2728" s="115">
        <v>-1</v>
      </c>
      <c r="AJ2728" s="115">
        <v>0</v>
      </c>
      <c r="AM2728" s="115" t="s">
        <v>348</v>
      </c>
      <c r="AN2728" s="115">
        <v>-1</v>
      </c>
      <c r="AQ2728" s="115">
        <v>612</v>
      </c>
      <c r="AR2728" s="115" t="s">
        <v>255</v>
      </c>
      <c r="AS2728" s="115" t="s">
        <v>367</v>
      </c>
      <c r="AT2728" s="115" t="s">
        <v>296</v>
      </c>
      <c r="AV2728" s="115">
        <v>100.656461241716</v>
      </c>
      <c r="AW2728" s="115">
        <v>1.3077611423</v>
      </c>
    </row>
    <row r="2729" spans="1:49" x14ac:dyDescent="0.25">
      <c r="A2729" s="117">
        <v>550000</v>
      </c>
      <c r="B2729" s="117">
        <v>880000</v>
      </c>
      <c r="C2729" s="117">
        <v>880000</v>
      </c>
      <c r="D2729" s="115" t="s">
        <v>342</v>
      </c>
      <c r="E2729" s="115" t="s">
        <v>13</v>
      </c>
      <c r="F2729" s="115" t="s">
        <v>343</v>
      </c>
      <c r="G2729" s="115" t="s">
        <v>344</v>
      </c>
      <c r="H2729" s="115">
        <v>0.56000000000000005</v>
      </c>
      <c r="I2729" s="115">
        <v>0.48</v>
      </c>
      <c r="J2729" s="115" t="s">
        <v>350</v>
      </c>
      <c r="K2729" s="115">
        <v>8.5513537539999999E-5</v>
      </c>
      <c r="L2729" s="115">
        <v>3692.1473054852099</v>
      </c>
      <c r="M2729" s="115">
        <v>9.1974220048005897</v>
      </c>
      <c r="N2729" s="115">
        <v>1.3524897862229099</v>
      </c>
      <c r="O2729" s="115">
        <v>7.8650409191999998E-4</v>
      </c>
      <c r="P2729" s="115">
        <v>1.1565618611E-4</v>
      </c>
      <c r="Q2729" s="115">
        <v>0.31572857722927999</v>
      </c>
      <c r="R2729" s="115">
        <v>1200</v>
      </c>
      <c r="S2729" s="115" t="s">
        <v>351</v>
      </c>
      <c r="T2729" s="115">
        <v>1200</v>
      </c>
      <c r="U2729" s="115" t="s">
        <v>352</v>
      </c>
      <c r="V2729" s="115" t="s">
        <v>350</v>
      </c>
      <c r="Z2729" s="115">
        <v>0</v>
      </c>
      <c r="AA2729" s="115">
        <v>1</v>
      </c>
      <c r="AB2729" s="115">
        <v>7.8650409191999998E-4</v>
      </c>
      <c r="AC2729" s="115">
        <v>1.1565618611E-4</v>
      </c>
      <c r="AD2729" s="115">
        <v>1123.4929314088399</v>
      </c>
      <c r="AF2729" s="115">
        <v>-1</v>
      </c>
      <c r="AG2729" s="115">
        <v>-1</v>
      </c>
      <c r="AH2729" s="115">
        <v>-1</v>
      </c>
      <c r="AI2729" s="115">
        <v>-1</v>
      </c>
      <c r="AJ2729" s="115">
        <v>0</v>
      </c>
      <c r="AM2729" s="115" t="s">
        <v>348</v>
      </c>
      <c r="AN2729" s="115">
        <v>-1</v>
      </c>
      <c r="AQ2729" s="115">
        <v>612</v>
      </c>
      <c r="AR2729" s="115" t="s">
        <v>255</v>
      </c>
      <c r="AS2729" s="115" t="s">
        <v>367</v>
      </c>
      <c r="AT2729" s="115" t="s">
        <v>296</v>
      </c>
      <c r="AV2729" s="115">
        <v>34.8554855037249</v>
      </c>
      <c r="AW2729" s="115">
        <v>0.91118648130000002</v>
      </c>
    </row>
    <row r="2730" spans="1:49" x14ac:dyDescent="0.25">
      <c r="A2730" s="117">
        <v>560000</v>
      </c>
      <c r="B2730" s="117">
        <v>790000</v>
      </c>
      <c r="C2730" s="117">
        <v>790000</v>
      </c>
      <c r="D2730" s="115" t="s">
        <v>342</v>
      </c>
      <c r="E2730" s="115" t="s">
        <v>13</v>
      </c>
      <c r="F2730" s="115" t="s">
        <v>343</v>
      </c>
      <c r="G2730" s="115" t="s">
        <v>344</v>
      </c>
      <c r="H2730" s="115">
        <v>0.56000000000000005</v>
      </c>
      <c r="I2730" s="115">
        <v>0.48</v>
      </c>
      <c r="J2730" s="115" t="s">
        <v>350</v>
      </c>
      <c r="K2730" s="117">
        <v>8.3908081839999994E-6</v>
      </c>
      <c r="L2730" s="115">
        <v>3692.1473056227601</v>
      </c>
      <c r="M2730" s="115">
        <v>9.1974220051432205</v>
      </c>
      <c r="N2730" s="115">
        <v>1.3524897862732901</v>
      </c>
      <c r="O2730" s="115">
        <v>7.717380383E-5</v>
      </c>
      <c r="P2730" s="115">
        <v>1.1348482359999999E-5</v>
      </c>
      <c r="Q2730" s="115">
        <v>3.098009982855E-2</v>
      </c>
      <c r="R2730" s="115">
        <v>1200</v>
      </c>
      <c r="S2730" s="115" t="s">
        <v>351</v>
      </c>
      <c r="T2730" s="115">
        <v>1200</v>
      </c>
      <c r="U2730" s="115" t="s">
        <v>352</v>
      </c>
      <c r="V2730" s="115" t="s">
        <v>350</v>
      </c>
      <c r="Z2730" s="115">
        <v>0</v>
      </c>
      <c r="AA2730" s="115">
        <v>1</v>
      </c>
      <c r="AB2730" s="115">
        <v>7.717380383E-5</v>
      </c>
      <c r="AC2730" s="115">
        <v>1.1348482359999999E-5</v>
      </c>
      <c r="AD2730" s="115">
        <v>232.807469118028</v>
      </c>
      <c r="AF2730" s="115">
        <v>-1</v>
      </c>
      <c r="AG2730" s="115">
        <v>-1</v>
      </c>
      <c r="AH2730" s="115">
        <v>-1</v>
      </c>
      <c r="AI2730" s="115">
        <v>-1</v>
      </c>
      <c r="AJ2730" s="115">
        <v>0</v>
      </c>
      <c r="AM2730" s="115" t="s">
        <v>348</v>
      </c>
      <c r="AN2730" s="115">
        <v>-1</v>
      </c>
      <c r="AQ2730" s="115">
        <v>612</v>
      </c>
      <c r="AR2730" s="115" t="s">
        <v>255</v>
      </c>
      <c r="AS2730" s="115" t="s">
        <v>367</v>
      </c>
      <c r="AT2730" s="115" t="s">
        <v>296</v>
      </c>
      <c r="AV2730" s="115">
        <v>5.1101528196638304</v>
      </c>
      <c r="AW2730" s="115">
        <v>0.1888138436</v>
      </c>
    </row>
    <row r="2731" spans="1:49" x14ac:dyDescent="0.25">
      <c r="A2731" s="117">
        <v>560000</v>
      </c>
      <c r="B2731" s="117">
        <v>830000</v>
      </c>
      <c r="C2731" s="117">
        <v>830000</v>
      </c>
      <c r="D2731" s="115" t="s">
        <v>342</v>
      </c>
      <c r="E2731" s="115" t="s">
        <v>13</v>
      </c>
      <c r="F2731" s="115" t="s">
        <v>343</v>
      </c>
      <c r="G2731" s="115" t="s">
        <v>344</v>
      </c>
      <c r="H2731" s="115">
        <v>0.56000000000000005</v>
      </c>
      <c r="I2731" s="115">
        <v>0.48</v>
      </c>
      <c r="J2731" s="115" t="s">
        <v>350</v>
      </c>
      <c r="K2731" s="115">
        <v>4.6620385063000003E-4</v>
      </c>
      <c r="L2731" s="115">
        <v>3692.1473050725899</v>
      </c>
      <c r="M2731" s="115">
        <v>9.1974220037727008</v>
      </c>
      <c r="N2731" s="115">
        <v>1.35248978607176</v>
      </c>
      <c r="O2731" s="115">
        <v>4.2878735540600003E-3</v>
      </c>
      <c r="P2731" s="115">
        <v>6.3053594620999999E-4</v>
      </c>
      <c r="Q2731" s="115">
        <v>1.72129329073278</v>
      </c>
      <c r="R2731" s="115">
        <v>1200</v>
      </c>
      <c r="S2731" s="115" t="s">
        <v>351</v>
      </c>
      <c r="T2731" s="115">
        <v>1200</v>
      </c>
      <c r="U2731" s="115" t="s">
        <v>352</v>
      </c>
      <c r="V2731" s="115" t="s">
        <v>350</v>
      </c>
      <c r="Z2731" s="115">
        <v>0</v>
      </c>
      <c r="AA2731" s="115">
        <v>1</v>
      </c>
      <c r="AB2731" s="115">
        <v>4.2878735540600003E-3</v>
      </c>
      <c r="AC2731" s="115">
        <v>6.3053594620999999E-4</v>
      </c>
      <c r="AD2731" s="115">
        <v>991.00248919879402</v>
      </c>
      <c r="AF2731" s="115">
        <v>-1</v>
      </c>
      <c r="AG2731" s="115">
        <v>-1</v>
      </c>
      <c r="AH2731" s="115">
        <v>-1</v>
      </c>
      <c r="AI2731" s="115">
        <v>-1</v>
      </c>
      <c r="AJ2731" s="115">
        <v>0</v>
      </c>
      <c r="AM2731" s="115" t="s">
        <v>348</v>
      </c>
      <c r="AN2731" s="115">
        <v>-1</v>
      </c>
      <c r="AQ2731" s="115">
        <v>612</v>
      </c>
      <c r="AR2731" s="115" t="s">
        <v>255</v>
      </c>
      <c r="AS2731" s="115" t="s">
        <v>367</v>
      </c>
      <c r="AT2731" s="115" t="s">
        <v>296</v>
      </c>
      <c r="AV2731" s="115">
        <v>100.097605439568</v>
      </c>
      <c r="AW2731" s="115">
        <v>0.80373275690000001</v>
      </c>
    </row>
    <row r="2732" spans="1:49" x14ac:dyDescent="0.25">
      <c r="A2732" s="117">
        <v>560000</v>
      </c>
      <c r="B2732" s="117">
        <v>870000</v>
      </c>
      <c r="C2732" s="117">
        <v>870000</v>
      </c>
      <c r="D2732" s="115" t="s">
        <v>342</v>
      </c>
      <c r="E2732" s="115" t="s">
        <v>13</v>
      </c>
      <c r="F2732" s="115" t="s">
        <v>343</v>
      </c>
      <c r="G2732" s="115" t="s">
        <v>344</v>
      </c>
      <c r="H2732" s="115">
        <v>0.56000000000000005</v>
      </c>
      <c r="I2732" s="115">
        <v>0.48</v>
      </c>
      <c r="J2732" s="115" t="s">
        <v>350</v>
      </c>
      <c r="K2732" s="115">
        <v>1.4687317105200001E-3</v>
      </c>
      <c r="L2732" s="115">
        <v>3692.1473056227601</v>
      </c>
      <c r="M2732" s="115">
        <v>9.1974220051432205</v>
      </c>
      <c r="N2732" s="115">
        <v>1.3524897862732901</v>
      </c>
      <c r="O2732" s="115">
        <v>1.350854535403E-2</v>
      </c>
      <c r="P2732" s="115">
        <v>1.9864446372599999E-3</v>
      </c>
      <c r="Q2732" s="115">
        <v>5.4227738276975899</v>
      </c>
      <c r="R2732" s="115">
        <v>1200</v>
      </c>
      <c r="S2732" s="115" t="s">
        <v>351</v>
      </c>
      <c r="T2732" s="115">
        <v>1200</v>
      </c>
      <c r="U2732" s="115" t="s">
        <v>352</v>
      </c>
      <c r="V2732" s="115" t="s">
        <v>350</v>
      </c>
      <c r="Z2732" s="115">
        <v>0</v>
      </c>
      <c r="AA2732" s="115">
        <v>1</v>
      </c>
      <c r="AB2732" s="115">
        <v>1.350854535403E-2</v>
      </c>
      <c r="AC2732" s="115">
        <v>1.9864446372599999E-3</v>
      </c>
      <c r="AD2732" s="115">
        <v>433.25909531397798</v>
      </c>
      <c r="AF2732" s="115">
        <v>-1</v>
      </c>
      <c r="AG2732" s="115">
        <v>-1</v>
      </c>
      <c r="AH2732" s="115">
        <v>-1</v>
      </c>
      <c r="AI2732" s="115">
        <v>-1</v>
      </c>
      <c r="AJ2732" s="115">
        <v>0</v>
      </c>
      <c r="AM2732" s="115" t="s">
        <v>348</v>
      </c>
      <c r="AN2732" s="115">
        <v>-1</v>
      </c>
      <c r="AQ2732" s="115">
        <v>612</v>
      </c>
      <c r="AR2732" s="115" t="s">
        <v>255</v>
      </c>
      <c r="AS2732" s="115" t="s">
        <v>367</v>
      </c>
      <c r="AT2732" s="115" t="s">
        <v>296</v>
      </c>
      <c r="AV2732" s="115">
        <v>96.377617118127205</v>
      </c>
      <c r="AW2732" s="115">
        <v>0.35138612759999999</v>
      </c>
    </row>
    <row r="2733" spans="1:49" x14ac:dyDescent="0.25">
      <c r="A2733" s="117">
        <v>560000</v>
      </c>
      <c r="B2733" s="117">
        <v>870000</v>
      </c>
      <c r="C2733" s="117">
        <v>870000</v>
      </c>
      <c r="D2733" s="115" t="s">
        <v>342</v>
      </c>
      <c r="E2733" s="115" t="s">
        <v>13</v>
      </c>
      <c r="F2733" s="115" t="s">
        <v>343</v>
      </c>
      <c r="G2733" s="115" t="s">
        <v>344</v>
      </c>
      <c r="H2733" s="115">
        <v>0.56000000000000005</v>
      </c>
      <c r="I2733" s="115">
        <v>0.48</v>
      </c>
      <c r="J2733" s="115" t="s">
        <v>350</v>
      </c>
      <c r="K2733" s="117">
        <v>2.9277353809999999E-6</v>
      </c>
      <c r="L2733" s="115">
        <v>3697.3813855888002</v>
      </c>
      <c r="M2733" s="115">
        <v>9.2096594654569905</v>
      </c>
      <c r="N2733" s="115">
        <v>1.3542620814797801</v>
      </c>
      <c r="O2733" s="115">
        <v>2.6963445860000002E-5</v>
      </c>
      <c r="P2733" s="117">
        <v>3.9649210110949999E-6</v>
      </c>
      <c r="Q2733" s="115">
        <v>1.0824954299630001E-2</v>
      </c>
      <c r="R2733" s="115">
        <v>1200</v>
      </c>
      <c r="S2733" s="115" t="s">
        <v>351</v>
      </c>
      <c r="T2733" s="115">
        <v>1200</v>
      </c>
      <c r="U2733" s="115" t="s">
        <v>352</v>
      </c>
      <c r="V2733" s="115" t="s">
        <v>350</v>
      </c>
      <c r="Z2733" s="115">
        <v>0</v>
      </c>
      <c r="AA2733" s="115">
        <v>1</v>
      </c>
      <c r="AB2733" s="115">
        <v>2.6963445860000002E-5</v>
      </c>
      <c r="AC2733" s="117">
        <v>3.9649210110949999E-6</v>
      </c>
      <c r="AD2733" s="115">
        <v>891.12738895780501</v>
      </c>
      <c r="AF2733" s="115">
        <v>-1</v>
      </c>
      <c r="AG2733" s="115">
        <v>-1</v>
      </c>
      <c r="AH2733" s="115">
        <v>-1</v>
      </c>
      <c r="AI2733" s="115">
        <v>-1</v>
      </c>
      <c r="AJ2733" s="115">
        <v>0</v>
      </c>
      <c r="AM2733" s="115" t="s">
        <v>348</v>
      </c>
      <c r="AN2733" s="115">
        <v>-1</v>
      </c>
      <c r="AQ2733" s="115">
        <v>612</v>
      </c>
      <c r="AR2733" s="115" t="s">
        <v>255</v>
      </c>
      <c r="AS2733" s="115" t="s">
        <v>367</v>
      </c>
      <c r="AT2733" s="115" t="s">
        <v>296</v>
      </c>
      <c r="AV2733" s="115">
        <v>4.6282592183793101</v>
      </c>
      <c r="AW2733" s="115">
        <v>0.7227310535</v>
      </c>
    </row>
    <row r="2734" spans="1:49" x14ac:dyDescent="0.25">
      <c r="A2734" s="117">
        <v>560000</v>
      </c>
      <c r="B2734" s="117">
        <v>870000</v>
      </c>
      <c r="C2734" s="117">
        <v>870000</v>
      </c>
      <c r="D2734" s="115" t="s">
        <v>342</v>
      </c>
      <c r="E2734" s="115" t="s">
        <v>13</v>
      </c>
      <c r="F2734" s="115" t="s">
        <v>343</v>
      </c>
      <c r="G2734" s="115" t="s">
        <v>344</v>
      </c>
      <c r="H2734" s="115">
        <v>0.56000000000000005</v>
      </c>
      <c r="I2734" s="115">
        <v>0.48</v>
      </c>
      <c r="J2734" s="115" t="s">
        <v>350</v>
      </c>
      <c r="K2734" s="115">
        <v>7.7476405174000003E-4</v>
      </c>
      <c r="L2734" s="115">
        <v>3692.1473047975001</v>
      </c>
      <c r="M2734" s="115">
        <v>9.1974220030874392</v>
      </c>
      <c r="N2734" s="115">
        <v>1.3524897859709899</v>
      </c>
      <c r="O2734" s="115">
        <v>7.1258319366899999E-3</v>
      </c>
      <c r="P2734" s="115">
        <v>1.04786046651E-3</v>
      </c>
      <c r="Q2734" s="115">
        <v>2.8605430054932102</v>
      </c>
      <c r="R2734" s="115">
        <v>1200</v>
      </c>
      <c r="S2734" s="115" t="s">
        <v>351</v>
      </c>
      <c r="T2734" s="115">
        <v>1200</v>
      </c>
      <c r="U2734" s="115" t="s">
        <v>352</v>
      </c>
      <c r="V2734" s="115" t="s">
        <v>350</v>
      </c>
      <c r="Z2734" s="115">
        <v>0</v>
      </c>
      <c r="AA2734" s="115">
        <v>1</v>
      </c>
      <c r="AB2734" s="115">
        <v>7.1258319366899999E-3</v>
      </c>
      <c r="AC2734" s="115">
        <v>1.04786046651E-3</v>
      </c>
      <c r="AD2734" s="115">
        <v>1612.46948848489</v>
      </c>
      <c r="AF2734" s="115">
        <v>-1</v>
      </c>
      <c r="AG2734" s="115">
        <v>-1</v>
      </c>
      <c r="AH2734" s="115">
        <v>-1</v>
      </c>
      <c r="AI2734" s="115">
        <v>-1</v>
      </c>
      <c r="AJ2734" s="115">
        <v>0</v>
      </c>
      <c r="AM2734" s="115" t="s">
        <v>348</v>
      </c>
      <c r="AN2734" s="115">
        <v>-1</v>
      </c>
      <c r="AQ2734" s="115">
        <v>612</v>
      </c>
      <c r="AR2734" s="115" t="s">
        <v>255</v>
      </c>
      <c r="AS2734" s="115" t="s">
        <v>367</v>
      </c>
      <c r="AT2734" s="115" t="s">
        <v>296</v>
      </c>
      <c r="AV2734" s="115">
        <v>100.257913536746</v>
      </c>
      <c r="AW2734" s="115">
        <v>1.3077611423</v>
      </c>
    </row>
    <row r="2735" spans="1:49" x14ac:dyDescent="0.25">
      <c r="A2735" s="117">
        <v>560000</v>
      </c>
      <c r="B2735" s="117">
        <v>880000</v>
      </c>
      <c r="C2735" s="117">
        <v>880000</v>
      </c>
      <c r="D2735" s="115" t="s">
        <v>342</v>
      </c>
      <c r="E2735" s="115" t="s">
        <v>13</v>
      </c>
      <c r="F2735" s="115" t="s">
        <v>343</v>
      </c>
      <c r="G2735" s="115" t="s">
        <v>344</v>
      </c>
      <c r="H2735" s="115">
        <v>0.56000000000000005</v>
      </c>
      <c r="I2735" s="115">
        <v>0.48</v>
      </c>
      <c r="J2735" s="115" t="s">
        <v>350</v>
      </c>
      <c r="K2735" s="115">
        <v>1.6554223525E-4</v>
      </c>
      <c r="L2735" s="115">
        <v>3692.1473054852099</v>
      </c>
      <c r="M2735" s="115">
        <v>9.1974220048005897</v>
      </c>
      <c r="N2735" s="115">
        <v>1.3524897862229099</v>
      </c>
      <c r="O2735" s="115">
        <v>1.52256179727E-3</v>
      </c>
      <c r="P2735" s="115">
        <v>2.2389418237E-4</v>
      </c>
      <c r="Q2735" s="115">
        <v>0.61120631784812995</v>
      </c>
      <c r="R2735" s="115">
        <v>1200</v>
      </c>
      <c r="S2735" s="115" t="s">
        <v>351</v>
      </c>
      <c r="T2735" s="115">
        <v>1200</v>
      </c>
      <c r="U2735" s="115" t="s">
        <v>352</v>
      </c>
      <c r="V2735" s="115" t="s">
        <v>350</v>
      </c>
      <c r="Z2735" s="115">
        <v>0</v>
      </c>
      <c r="AA2735" s="115">
        <v>1</v>
      </c>
      <c r="AB2735" s="115">
        <v>1.52256179727E-3</v>
      </c>
      <c r="AC2735" s="115">
        <v>2.2389418237E-4</v>
      </c>
      <c r="AD2735" s="115">
        <v>1123.4929314088399</v>
      </c>
      <c r="AF2735" s="115">
        <v>-1</v>
      </c>
      <c r="AG2735" s="115">
        <v>-1</v>
      </c>
      <c r="AH2735" s="115">
        <v>-1</v>
      </c>
      <c r="AI2735" s="115">
        <v>-1</v>
      </c>
      <c r="AJ2735" s="115">
        <v>0</v>
      </c>
      <c r="AM2735" s="115" t="s">
        <v>348</v>
      </c>
      <c r="AN2735" s="115">
        <v>-1</v>
      </c>
      <c r="AQ2735" s="115">
        <v>612</v>
      </c>
      <c r="AR2735" s="115" t="s">
        <v>255</v>
      </c>
      <c r="AS2735" s="115" t="s">
        <v>367</v>
      </c>
      <c r="AT2735" s="115" t="s">
        <v>296</v>
      </c>
      <c r="AV2735" s="115">
        <v>34.854949207349897</v>
      </c>
      <c r="AW2735" s="115">
        <v>0.91118648130000002</v>
      </c>
    </row>
    <row r="2736" spans="1:49" x14ac:dyDescent="0.25">
      <c r="A2736" s="117">
        <v>180000</v>
      </c>
      <c r="B2736" s="117">
        <v>730000</v>
      </c>
      <c r="C2736" s="117">
        <v>730000</v>
      </c>
      <c r="D2736" s="115" t="s">
        <v>342</v>
      </c>
      <c r="E2736" s="115" t="s">
        <v>13</v>
      </c>
      <c r="F2736" s="115" t="s">
        <v>343</v>
      </c>
      <c r="G2736" s="115" t="s">
        <v>344</v>
      </c>
      <c r="H2736" s="115">
        <v>0.56000000000000005</v>
      </c>
      <c r="I2736" s="115">
        <v>0.48</v>
      </c>
      <c r="J2736" s="115" t="s">
        <v>350</v>
      </c>
      <c r="K2736" s="115">
        <v>3.83651047311E-3</v>
      </c>
      <c r="L2736" s="115">
        <v>3435.1259534075198</v>
      </c>
      <c r="M2736" s="115">
        <v>8.5978487712852907</v>
      </c>
      <c r="N2736" s="115">
        <v>1.26570530908097</v>
      </c>
      <c r="O2736" s="115">
        <v>3.2985736857260001E-2</v>
      </c>
      <c r="P2736" s="115">
        <v>4.8558916741599997E-3</v>
      </c>
      <c r="Q2736" s="115">
        <v>13.178896696706801</v>
      </c>
      <c r="R2736" s="115">
        <v>1200</v>
      </c>
      <c r="S2736" s="115" t="s">
        <v>351</v>
      </c>
      <c r="T2736" s="115">
        <v>1200</v>
      </c>
      <c r="U2736" s="115" t="s">
        <v>352</v>
      </c>
      <c r="V2736" s="115" t="s">
        <v>350</v>
      </c>
      <c r="Z2736" s="115">
        <v>0</v>
      </c>
      <c r="AA2736" s="115">
        <v>1</v>
      </c>
      <c r="AB2736" s="115">
        <v>3.2985736857260001E-2</v>
      </c>
      <c r="AC2736" s="115">
        <v>4.8558916741599997E-3</v>
      </c>
      <c r="AD2736" s="115">
        <v>381.52884348781998</v>
      </c>
      <c r="AF2736" s="115">
        <v>-1</v>
      </c>
      <c r="AG2736" s="115">
        <v>-1</v>
      </c>
      <c r="AH2736" s="115">
        <v>-1</v>
      </c>
      <c r="AI2736" s="115">
        <v>-1</v>
      </c>
      <c r="AJ2736" s="115">
        <v>0</v>
      </c>
      <c r="AM2736" s="115" t="s">
        <v>348</v>
      </c>
      <c r="AN2736" s="115">
        <v>-1</v>
      </c>
      <c r="AQ2736" s="115">
        <v>613</v>
      </c>
      <c r="AR2736" s="115" t="s">
        <v>257</v>
      </c>
      <c r="AS2736" s="115" t="s">
        <v>368</v>
      </c>
      <c r="AT2736" s="115" t="s">
        <v>296</v>
      </c>
      <c r="AV2736" s="115">
        <v>72.413289069879795</v>
      </c>
      <c r="AW2736" s="115">
        <v>0.30943134100000003</v>
      </c>
    </row>
    <row r="2737" spans="1:49" x14ac:dyDescent="0.25">
      <c r="A2737" s="117">
        <v>180000</v>
      </c>
      <c r="B2737" s="117">
        <v>730000</v>
      </c>
      <c r="C2737" s="117">
        <v>730000</v>
      </c>
      <c r="D2737" s="115" t="s">
        <v>342</v>
      </c>
      <c r="E2737" s="115" t="s">
        <v>13</v>
      </c>
      <c r="F2737" s="115" t="s">
        <v>343</v>
      </c>
      <c r="G2737" s="115" t="s">
        <v>344</v>
      </c>
      <c r="H2737" s="115">
        <v>0.56000000000000005</v>
      </c>
      <c r="I2737" s="115">
        <v>0.48</v>
      </c>
      <c r="J2737" s="115" t="s">
        <v>350</v>
      </c>
      <c r="K2737" s="115">
        <v>0.11421524660939</v>
      </c>
      <c r="L2737" s="115">
        <v>3435.1259534075198</v>
      </c>
      <c r="M2737" s="115">
        <v>8.5978487712852907</v>
      </c>
      <c r="N2737" s="115">
        <v>1.26570530908097</v>
      </c>
      <c r="O2737" s="115">
        <v>0.98200541772260996</v>
      </c>
      <c r="P2737" s="115">
        <v>0.14456284401149999</v>
      </c>
      <c r="Q2737" s="115">
        <v>392.34375790276698</v>
      </c>
      <c r="R2737" s="115">
        <v>1210</v>
      </c>
      <c r="S2737" s="115" t="s">
        <v>353</v>
      </c>
      <c r="T2737" s="115">
        <v>1210</v>
      </c>
      <c r="U2737" s="115" t="s">
        <v>352</v>
      </c>
      <c r="V2737" s="115" t="s">
        <v>350</v>
      </c>
      <c r="Z2737" s="115">
        <v>0</v>
      </c>
      <c r="AA2737" s="115">
        <v>1</v>
      </c>
      <c r="AB2737" s="115">
        <v>0.98200541772260996</v>
      </c>
      <c r="AC2737" s="115">
        <v>0.14456284401149999</v>
      </c>
      <c r="AD2737" s="115">
        <v>724.23516685362199</v>
      </c>
      <c r="AF2737" s="115">
        <v>-1</v>
      </c>
      <c r="AG2737" s="115">
        <v>-1</v>
      </c>
      <c r="AH2737" s="115">
        <v>-1</v>
      </c>
      <c r="AI2737" s="115">
        <v>-1</v>
      </c>
      <c r="AJ2737" s="115">
        <v>0</v>
      </c>
      <c r="AM2737" s="115" t="s">
        <v>348</v>
      </c>
      <c r="AN2737" s="115">
        <v>-1</v>
      </c>
      <c r="AQ2737" s="115">
        <v>613</v>
      </c>
      <c r="AR2737" s="115" t="s">
        <v>257</v>
      </c>
      <c r="AS2737" s="115" t="s">
        <v>368</v>
      </c>
      <c r="AT2737" s="115" t="s">
        <v>296</v>
      </c>
      <c r="AV2737" s="115">
        <v>85.589986278220493</v>
      </c>
      <c r="AW2737" s="115">
        <v>0.58737645319999998</v>
      </c>
    </row>
    <row r="2738" spans="1:49" x14ac:dyDescent="0.25">
      <c r="A2738" s="117">
        <v>180000</v>
      </c>
      <c r="B2738" s="117">
        <v>730000</v>
      </c>
      <c r="C2738" s="117">
        <v>730000</v>
      </c>
      <c r="D2738" s="115" t="s">
        <v>342</v>
      </c>
      <c r="E2738" s="115" t="s">
        <v>13</v>
      </c>
      <c r="F2738" s="115" t="s">
        <v>343</v>
      </c>
      <c r="G2738" s="115" t="s">
        <v>344</v>
      </c>
      <c r="H2738" s="115">
        <v>0.56000000000000005</v>
      </c>
      <c r="I2738" s="115">
        <v>0.48</v>
      </c>
      <c r="J2738" s="115" t="s">
        <v>350</v>
      </c>
      <c r="K2738" s="115">
        <v>0.14300574661768001</v>
      </c>
      <c r="L2738" s="115">
        <v>3435.1259534075198</v>
      </c>
      <c r="M2738" s="115">
        <v>8.5978487712852907</v>
      </c>
      <c r="N2738" s="115">
        <v>1.26570530908097</v>
      </c>
      <c r="O2738" s="115">
        <v>1.2295417828436299</v>
      </c>
      <c r="P2738" s="115">
        <v>0.18100313272308999</v>
      </c>
      <c r="Q2738" s="115">
        <v>491.24275169284402</v>
      </c>
      <c r="R2738" s="115">
        <v>1210</v>
      </c>
      <c r="S2738" s="115" t="s">
        <v>353</v>
      </c>
      <c r="T2738" s="115">
        <v>1210</v>
      </c>
      <c r="U2738" s="115" t="s">
        <v>352</v>
      </c>
      <c r="V2738" s="115" t="s">
        <v>350</v>
      </c>
      <c r="Z2738" s="115">
        <v>0</v>
      </c>
      <c r="AA2738" s="115">
        <v>1</v>
      </c>
      <c r="AB2738" s="115">
        <v>1.2295417828436299</v>
      </c>
      <c r="AC2738" s="115">
        <v>0.18100313272308999</v>
      </c>
      <c r="AD2738" s="115">
        <v>874.032150268343</v>
      </c>
      <c r="AF2738" s="115">
        <v>-1</v>
      </c>
      <c r="AG2738" s="115">
        <v>-1</v>
      </c>
      <c r="AH2738" s="115">
        <v>-1</v>
      </c>
      <c r="AI2738" s="115">
        <v>-1</v>
      </c>
      <c r="AJ2738" s="115">
        <v>0</v>
      </c>
      <c r="AM2738" s="115" t="s">
        <v>348</v>
      </c>
      <c r="AN2738" s="115">
        <v>-1</v>
      </c>
      <c r="AQ2738" s="115">
        <v>613</v>
      </c>
      <c r="AR2738" s="115" t="s">
        <v>257</v>
      </c>
      <c r="AS2738" s="115" t="s">
        <v>368</v>
      </c>
      <c r="AT2738" s="115" t="s">
        <v>296</v>
      </c>
      <c r="AV2738" s="115">
        <v>96.264859473724798</v>
      </c>
      <c r="AW2738" s="115">
        <v>0.7088663019</v>
      </c>
    </row>
    <row r="2739" spans="1:49" x14ac:dyDescent="0.25">
      <c r="A2739" s="117">
        <v>180000</v>
      </c>
      <c r="B2739" s="117">
        <v>730000</v>
      </c>
      <c r="C2739" s="117">
        <v>730000</v>
      </c>
      <c r="D2739" s="115" t="s">
        <v>342</v>
      </c>
      <c r="E2739" s="115" t="s">
        <v>13</v>
      </c>
      <c r="F2739" s="115" t="s">
        <v>343</v>
      </c>
      <c r="G2739" s="115" t="s">
        <v>344</v>
      </c>
      <c r="H2739" s="115">
        <v>0.56000000000000005</v>
      </c>
      <c r="I2739" s="115">
        <v>0.48</v>
      </c>
      <c r="J2739" s="115" t="s">
        <v>350</v>
      </c>
      <c r="K2739" s="115">
        <v>2.6565739281300001E-3</v>
      </c>
      <c r="L2739" s="115">
        <v>3435.1259534075198</v>
      </c>
      <c r="M2739" s="115">
        <v>8.5978487712852907</v>
      </c>
      <c r="N2739" s="115">
        <v>1.26570530908097</v>
      </c>
      <c r="O2739" s="115">
        <v>2.2840820883869999E-2</v>
      </c>
      <c r="P2739" s="115">
        <v>3.3624397248099998E-3</v>
      </c>
      <c r="Q2739" s="115">
        <v>9.1256660476960594</v>
      </c>
      <c r="R2739" s="115">
        <v>1210</v>
      </c>
      <c r="S2739" s="115" t="s">
        <v>353</v>
      </c>
      <c r="T2739" s="115">
        <v>1210</v>
      </c>
      <c r="U2739" s="115" t="s">
        <v>352</v>
      </c>
      <c r="V2739" s="115" t="s">
        <v>350</v>
      </c>
      <c r="Z2739" s="115">
        <v>0</v>
      </c>
      <c r="AA2739" s="115">
        <v>1</v>
      </c>
      <c r="AB2739" s="115">
        <v>2.2840820883869999E-2</v>
      </c>
      <c r="AC2739" s="115">
        <v>3.3624397248099998E-3</v>
      </c>
      <c r="AD2739" s="115">
        <v>17.0481333792379</v>
      </c>
      <c r="AF2739" s="115">
        <v>-1</v>
      </c>
      <c r="AG2739" s="115">
        <v>-1</v>
      </c>
      <c r="AH2739" s="115">
        <v>-1</v>
      </c>
      <c r="AI2739" s="115">
        <v>-1</v>
      </c>
      <c r="AJ2739" s="115">
        <v>0</v>
      </c>
      <c r="AM2739" s="115" t="s">
        <v>348</v>
      </c>
      <c r="AN2739" s="115">
        <v>-1</v>
      </c>
      <c r="AQ2739" s="115">
        <v>613</v>
      </c>
      <c r="AR2739" s="115" t="s">
        <v>257</v>
      </c>
      <c r="AS2739" s="115" t="s">
        <v>368</v>
      </c>
      <c r="AT2739" s="115" t="s">
        <v>296</v>
      </c>
      <c r="AV2739" s="115">
        <v>41.764646024261502</v>
      </c>
      <c r="AW2739" s="115">
        <v>1.38265478E-2</v>
      </c>
    </row>
    <row r="2740" spans="1:49" x14ac:dyDescent="0.25">
      <c r="A2740" s="117">
        <v>190000</v>
      </c>
      <c r="B2740" s="117">
        <v>780000</v>
      </c>
      <c r="C2740" s="117">
        <v>780000</v>
      </c>
      <c r="D2740" s="115" t="s">
        <v>342</v>
      </c>
      <c r="E2740" s="115" t="s">
        <v>13</v>
      </c>
      <c r="F2740" s="115" t="s">
        <v>343</v>
      </c>
      <c r="G2740" s="115" t="s">
        <v>344</v>
      </c>
      <c r="H2740" s="115">
        <v>0.56000000000000005</v>
      </c>
      <c r="I2740" s="115">
        <v>0.48</v>
      </c>
      <c r="J2740" s="115" t="s">
        <v>350</v>
      </c>
      <c r="K2740" s="115">
        <v>0.166760794022</v>
      </c>
      <c r="L2740" s="115">
        <v>3609.97043608886</v>
      </c>
      <c r="M2740" s="115">
        <v>9.0670066399701295</v>
      </c>
      <c r="N2740" s="115">
        <v>1.3358380592568</v>
      </c>
      <c r="O2740" s="115">
        <v>1.5120212266841599</v>
      </c>
      <c r="P2740" s="115">
        <v>0.22276541544646999</v>
      </c>
      <c r="Q2740" s="115">
        <v>602.00153631812395</v>
      </c>
      <c r="R2740" s="115">
        <v>1200</v>
      </c>
      <c r="S2740" s="115" t="s">
        <v>351</v>
      </c>
      <c r="T2740" s="115">
        <v>1200</v>
      </c>
      <c r="U2740" s="115" t="s">
        <v>352</v>
      </c>
      <c r="V2740" s="115" t="s">
        <v>350</v>
      </c>
      <c r="Z2740" s="115">
        <v>0</v>
      </c>
      <c r="AA2740" s="115">
        <v>1</v>
      </c>
      <c r="AB2740" s="115">
        <v>1.5120212266841599</v>
      </c>
      <c r="AC2740" s="115">
        <v>0.22276541544646999</v>
      </c>
      <c r="AD2740" s="115">
        <v>602.00153631812395</v>
      </c>
      <c r="AF2740" s="115">
        <v>-1</v>
      </c>
      <c r="AG2740" s="115">
        <v>-1</v>
      </c>
      <c r="AH2740" s="115">
        <v>-1</v>
      </c>
      <c r="AI2740" s="115">
        <v>-1</v>
      </c>
      <c r="AJ2740" s="115">
        <v>0</v>
      </c>
      <c r="AM2740" s="115" t="s">
        <v>348</v>
      </c>
      <c r="AN2740" s="115">
        <v>-1</v>
      </c>
      <c r="AQ2740" s="115">
        <v>613</v>
      </c>
      <c r="AR2740" s="115" t="s">
        <v>257</v>
      </c>
      <c r="AS2740" s="115" t="s">
        <v>368</v>
      </c>
      <c r="AT2740" s="115" t="s">
        <v>296</v>
      </c>
      <c r="AV2740" s="115">
        <v>127.00892029236699</v>
      </c>
      <c r="AW2740" s="115">
        <v>0.4882413109</v>
      </c>
    </row>
    <row r="2741" spans="1:49" x14ac:dyDescent="0.25">
      <c r="A2741" s="117">
        <v>190000</v>
      </c>
      <c r="B2741" s="117">
        <v>780000</v>
      </c>
      <c r="C2741" s="117">
        <v>780000</v>
      </c>
      <c r="D2741" s="115" t="s">
        <v>342</v>
      </c>
      <c r="E2741" s="115" t="s">
        <v>13</v>
      </c>
      <c r="F2741" s="115" t="s">
        <v>343</v>
      </c>
      <c r="G2741" s="115" t="s">
        <v>344</v>
      </c>
      <c r="H2741" s="115">
        <v>0.56000000000000005</v>
      </c>
      <c r="I2741" s="115">
        <v>0.48</v>
      </c>
      <c r="J2741" s="115" t="s">
        <v>350</v>
      </c>
      <c r="K2741" s="115">
        <v>7.5643667378719998E-2</v>
      </c>
      <c r="L2741" s="115">
        <v>3609.97043608886</v>
      </c>
      <c r="M2741" s="115">
        <v>9.0670066399701295</v>
      </c>
      <c r="N2741" s="115">
        <v>1.3358380592568</v>
      </c>
      <c r="O2741" s="115">
        <v>0.68586163439461001</v>
      </c>
      <c r="P2741" s="115">
        <v>0.10104768982626</v>
      </c>
      <c r="Q2741" s="115">
        <v>273.07140291454402</v>
      </c>
      <c r="R2741" s="115">
        <v>1210</v>
      </c>
      <c r="S2741" s="115" t="s">
        <v>353</v>
      </c>
      <c r="T2741" s="115">
        <v>1210</v>
      </c>
      <c r="U2741" s="115" t="s">
        <v>352</v>
      </c>
      <c r="V2741" s="115" t="s">
        <v>350</v>
      </c>
      <c r="Z2741" s="115">
        <v>0</v>
      </c>
      <c r="AA2741" s="115">
        <v>1</v>
      </c>
      <c r="AB2741" s="115">
        <v>0.68586163439461001</v>
      </c>
      <c r="AC2741" s="115">
        <v>0.10104768982626</v>
      </c>
      <c r="AD2741" s="115">
        <v>760.16368204043397</v>
      </c>
      <c r="AF2741" s="115">
        <v>-1</v>
      </c>
      <c r="AG2741" s="115">
        <v>-1</v>
      </c>
      <c r="AH2741" s="115">
        <v>-1</v>
      </c>
      <c r="AI2741" s="115">
        <v>-1</v>
      </c>
      <c r="AJ2741" s="115">
        <v>0</v>
      </c>
      <c r="AM2741" s="115" t="s">
        <v>348</v>
      </c>
      <c r="AN2741" s="115">
        <v>-1</v>
      </c>
      <c r="AQ2741" s="115">
        <v>613</v>
      </c>
      <c r="AR2741" s="115" t="s">
        <v>257</v>
      </c>
      <c r="AS2741" s="115" t="s">
        <v>368</v>
      </c>
      <c r="AT2741" s="115" t="s">
        <v>296</v>
      </c>
      <c r="AV2741" s="115">
        <v>73.206604142837506</v>
      </c>
      <c r="AW2741" s="115">
        <v>0.61651555719999995</v>
      </c>
    </row>
    <row r="2742" spans="1:49" x14ac:dyDescent="0.25">
      <c r="A2742" s="117">
        <v>190000</v>
      </c>
      <c r="B2742" s="117">
        <v>780000</v>
      </c>
      <c r="C2742" s="117">
        <v>780000</v>
      </c>
      <c r="D2742" s="115" t="s">
        <v>342</v>
      </c>
      <c r="E2742" s="115" t="s">
        <v>13</v>
      </c>
      <c r="F2742" s="115" t="s">
        <v>343</v>
      </c>
      <c r="G2742" s="115" t="s">
        <v>344</v>
      </c>
      <c r="H2742" s="115">
        <v>0.56000000000000005</v>
      </c>
      <c r="I2742" s="115">
        <v>0.48</v>
      </c>
      <c r="J2742" s="115" t="s">
        <v>350</v>
      </c>
      <c r="K2742" s="115">
        <v>8.3499587568390002E-2</v>
      </c>
      <c r="L2742" s="115">
        <v>3609.97043608886</v>
      </c>
      <c r="M2742" s="115">
        <v>9.0670066399701295</v>
      </c>
      <c r="N2742" s="115">
        <v>1.3358380592568</v>
      </c>
      <c r="O2742" s="115">
        <v>0.75709131491736004</v>
      </c>
      <c r="P2742" s="115">
        <v>0.11154192700609999</v>
      </c>
      <c r="Q2742" s="115">
        <v>301.43104254750102</v>
      </c>
      <c r="R2742" s="115">
        <v>1210</v>
      </c>
      <c r="S2742" s="115" t="s">
        <v>353</v>
      </c>
      <c r="T2742" s="115">
        <v>1210</v>
      </c>
      <c r="U2742" s="115" t="s">
        <v>352</v>
      </c>
      <c r="V2742" s="115" t="s">
        <v>350</v>
      </c>
      <c r="Z2742" s="115">
        <v>0</v>
      </c>
      <c r="AA2742" s="115">
        <v>1</v>
      </c>
      <c r="AB2742" s="115">
        <v>0.75709131491736004</v>
      </c>
      <c r="AC2742" s="115">
        <v>0.11154192700609999</v>
      </c>
      <c r="AD2742" s="115">
        <v>834.32867012269105</v>
      </c>
      <c r="AF2742" s="115">
        <v>-1</v>
      </c>
      <c r="AG2742" s="115">
        <v>-1</v>
      </c>
      <c r="AH2742" s="115">
        <v>-1</v>
      </c>
      <c r="AI2742" s="115">
        <v>-1</v>
      </c>
      <c r="AJ2742" s="115">
        <v>0</v>
      </c>
      <c r="AM2742" s="115" t="s">
        <v>348</v>
      </c>
      <c r="AN2742" s="115">
        <v>-1</v>
      </c>
      <c r="AQ2742" s="115">
        <v>613</v>
      </c>
      <c r="AR2742" s="115" t="s">
        <v>257</v>
      </c>
      <c r="AS2742" s="115" t="s">
        <v>368</v>
      </c>
      <c r="AT2742" s="115" t="s">
        <v>296</v>
      </c>
      <c r="AV2742" s="115">
        <v>78.355752650644504</v>
      </c>
      <c r="AW2742" s="115">
        <v>0.67666558809999999</v>
      </c>
    </row>
    <row r="2743" spans="1:49" x14ac:dyDescent="0.25">
      <c r="A2743" s="117">
        <v>210000</v>
      </c>
      <c r="B2743" s="117">
        <v>820000</v>
      </c>
      <c r="C2743" s="117">
        <v>820000</v>
      </c>
      <c r="D2743" s="115" t="s">
        <v>342</v>
      </c>
      <c r="E2743" s="115" t="s">
        <v>13</v>
      </c>
      <c r="F2743" s="115" t="s">
        <v>343</v>
      </c>
      <c r="G2743" s="115" t="s">
        <v>344</v>
      </c>
      <c r="H2743" s="115">
        <v>0.56000000000000005</v>
      </c>
      <c r="I2743" s="115">
        <v>0.48</v>
      </c>
      <c r="J2743" s="115" t="s">
        <v>350</v>
      </c>
      <c r="K2743" s="115">
        <v>4.743408071856E-2</v>
      </c>
      <c r="L2743" s="115">
        <v>3658.5104824855298</v>
      </c>
      <c r="M2743" s="115">
        <v>9.1188019828410596</v>
      </c>
      <c r="N2743" s="115">
        <v>1.3411044800191201</v>
      </c>
      <c r="O2743" s="115">
        <v>0.43254198931073001</v>
      </c>
      <c r="P2743" s="115">
        <v>6.3614058157259998E-2</v>
      </c>
      <c r="Q2743" s="115">
        <v>173.538081535949</v>
      </c>
      <c r="R2743" s="115">
        <v>1200</v>
      </c>
      <c r="S2743" s="115" t="s">
        <v>351</v>
      </c>
      <c r="T2743" s="115">
        <v>1200</v>
      </c>
      <c r="U2743" s="115" t="s">
        <v>352</v>
      </c>
      <c r="V2743" s="115" t="s">
        <v>350</v>
      </c>
      <c r="Z2743" s="115">
        <v>0</v>
      </c>
      <c r="AA2743" s="115">
        <v>1</v>
      </c>
      <c r="AB2743" s="115">
        <v>0.43254198931073001</v>
      </c>
      <c r="AC2743" s="115">
        <v>6.3614058157259998E-2</v>
      </c>
      <c r="AD2743" s="115">
        <v>518.62637255569302</v>
      </c>
      <c r="AF2743" s="115">
        <v>-1</v>
      </c>
      <c r="AG2743" s="115">
        <v>-1</v>
      </c>
      <c r="AH2743" s="115">
        <v>-1</v>
      </c>
      <c r="AI2743" s="115">
        <v>-1</v>
      </c>
      <c r="AJ2743" s="115">
        <v>0</v>
      </c>
      <c r="AM2743" s="115" t="s">
        <v>348</v>
      </c>
      <c r="AN2743" s="115">
        <v>-1</v>
      </c>
      <c r="AQ2743" s="115">
        <v>613</v>
      </c>
      <c r="AR2743" s="115" t="s">
        <v>257</v>
      </c>
      <c r="AS2743" s="115" t="s">
        <v>368</v>
      </c>
      <c r="AT2743" s="115" t="s">
        <v>296</v>
      </c>
      <c r="AV2743" s="115">
        <v>72.641814135461004</v>
      </c>
      <c r="AW2743" s="115">
        <v>0.42062155109999999</v>
      </c>
    </row>
    <row r="2744" spans="1:49" x14ac:dyDescent="0.25">
      <c r="A2744" s="117">
        <v>210000</v>
      </c>
      <c r="B2744" s="117">
        <v>820000</v>
      </c>
      <c r="C2744" s="117">
        <v>820000</v>
      </c>
      <c r="D2744" s="115" t="s">
        <v>342</v>
      </c>
      <c r="E2744" s="115" t="s">
        <v>13</v>
      </c>
      <c r="F2744" s="115" t="s">
        <v>343</v>
      </c>
      <c r="G2744" s="115" t="s">
        <v>344</v>
      </c>
      <c r="H2744" s="115">
        <v>0.56000000000000005</v>
      </c>
      <c r="I2744" s="115">
        <v>0.48</v>
      </c>
      <c r="J2744" s="115" t="s">
        <v>350</v>
      </c>
      <c r="K2744" s="115">
        <v>1.8598065211139998E-2</v>
      </c>
      <c r="L2744" s="115">
        <v>3658.5104824855298</v>
      </c>
      <c r="M2744" s="115">
        <v>9.1188019828410596</v>
      </c>
      <c r="N2744" s="115">
        <v>1.3411044800191201</v>
      </c>
      <c r="O2744" s="115">
        <v>0.16959207392437001</v>
      </c>
      <c r="P2744" s="115">
        <v>2.494194857435E-2</v>
      </c>
      <c r="Q2744" s="115">
        <v>68.041216528916095</v>
      </c>
      <c r="R2744" s="115">
        <v>1210</v>
      </c>
      <c r="S2744" s="115" t="s">
        <v>353</v>
      </c>
      <c r="T2744" s="115">
        <v>1210</v>
      </c>
      <c r="U2744" s="115" t="s">
        <v>352</v>
      </c>
      <c r="V2744" s="115" t="s">
        <v>350</v>
      </c>
      <c r="Z2744" s="115">
        <v>0</v>
      </c>
      <c r="AA2744" s="115">
        <v>1</v>
      </c>
      <c r="AB2744" s="115">
        <v>0.16959207392437001</v>
      </c>
      <c r="AC2744" s="115">
        <v>2.494194857435E-2</v>
      </c>
      <c r="AD2744" s="115">
        <v>109.77745281908101</v>
      </c>
      <c r="AF2744" s="115">
        <v>-1</v>
      </c>
      <c r="AG2744" s="115">
        <v>-1</v>
      </c>
      <c r="AH2744" s="115">
        <v>-1</v>
      </c>
      <c r="AI2744" s="115">
        <v>-1</v>
      </c>
      <c r="AJ2744" s="115">
        <v>0</v>
      </c>
      <c r="AM2744" s="115" t="s">
        <v>348</v>
      </c>
      <c r="AN2744" s="115">
        <v>-1</v>
      </c>
      <c r="AQ2744" s="115">
        <v>613</v>
      </c>
      <c r="AR2744" s="115" t="s">
        <v>257</v>
      </c>
      <c r="AS2744" s="115" t="s">
        <v>368</v>
      </c>
      <c r="AT2744" s="115" t="s">
        <v>296</v>
      </c>
      <c r="AV2744" s="115">
        <v>51.082284544555002</v>
      </c>
      <c r="AW2744" s="115">
        <v>8.9032808500000005E-2</v>
      </c>
    </row>
    <row r="2745" spans="1:49" x14ac:dyDescent="0.25">
      <c r="A2745" s="117">
        <v>210000</v>
      </c>
      <c r="B2745" s="117">
        <v>820000</v>
      </c>
      <c r="C2745" s="117">
        <v>820000</v>
      </c>
      <c r="D2745" s="115" t="s">
        <v>342</v>
      </c>
      <c r="E2745" s="115" t="s">
        <v>13</v>
      </c>
      <c r="F2745" s="115" t="s">
        <v>343</v>
      </c>
      <c r="G2745" s="115" t="s">
        <v>344</v>
      </c>
      <c r="H2745" s="115">
        <v>0.56000000000000005</v>
      </c>
      <c r="I2745" s="115">
        <v>0.48</v>
      </c>
      <c r="J2745" s="115" t="s">
        <v>350</v>
      </c>
      <c r="K2745" s="115">
        <v>0.16090637136904001</v>
      </c>
      <c r="L2745" s="115">
        <v>3658.5104824855298</v>
      </c>
      <c r="M2745" s="115">
        <v>9.1188019828410596</v>
      </c>
      <c r="N2745" s="115">
        <v>1.3411044800191201</v>
      </c>
      <c r="O2745" s="115">
        <v>1.46727333829177</v>
      </c>
      <c r="P2745" s="115">
        <v>0.21579225550664</v>
      </c>
      <c r="Q2745" s="115">
        <v>588.67764635234596</v>
      </c>
      <c r="R2745" s="115">
        <v>1210</v>
      </c>
      <c r="S2745" s="115" t="s">
        <v>353</v>
      </c>
      <c r="T2745" s="115">
        <v>1210</v>
      </c>
      <c r="U2745" s="115" t="s">
        <v>352</v>
      </c>
      <c r="V2745" s="115" t="s">
        <v>350</v>
      </c>
      <c r="Z2745" s="115">
        <v>0</v>
      </c>
      <c r="AA2745" s="115">
        <v>1</v>
      </c>
      <c r="AB2745" s="115">
        <v>1.46727333829177</v>
      </c>
      <c r="AC2745" s="115">
        <v>0.21579225550664</v>
      </c>
      <c r="AD2745" s="115">
        <v>1086.77516661495</v>
      </c>
      <c r="AF2745" s="115">
        <v>-1</v>
      </c>
      <c r="AG2745" s="115">
        <v>-1</v>
      </c>
      <c r="AH2745" s="115">
        <v>-1</v>
      </c>
      <c r="AI2745" s="115">
        <v>-1</v>
      </c>
      <c r="AJ2745" s="115">
        <v>0</v>
      </c>
      <c r="AM2745" s="115" t="s">
        <v>348</v>
      </c>
      <c r="AN2745" s="115">
        <v>-1</v>
      </c>
      <c r="AQ2745" s="115">
        <v>613</v>
      </c>
      <c r="AR2745" s="115" t="s">
        <v>257</v>
      </c>
      <c r="AS2745" s="115" t="s">
        <v>368</v>
      </c>
      <c r="AT2745" s="115" t="s">
        <v>296</v>
      </c>
      <c r="AV2745" s="115">
        <v>105.787127037643</v>
      </c>
      <c r="AW2745" s="115">
        <v>0.88140727220000004</v>
      </c>
    </row>
    <row r="2746" spans="1:49" x14ac:dyDescent="0.25">
      <c r="A2746" s="117">
        <v>210000</v>
      </c>
      <c r="B2746" s="117">
        <v>840000</v>
      </c>
      <c r="C2746" s="117">
        <v>840000</v>
      </c>
      <c r="D2746" s="115" t="s">
        <v>342</v>
      </c>
      <c r="E2746" s="115" t="s">
        <v>13</v>
      </c>
      <c r="F2746" s="115" t="s">
        <v>343</v>
      </c>
      <c r="G2746" s="115" t="s">
        <v>344</v>
      </c>
      <c r="H2746" s="115">
        <v>0.56000000000000005</v>
      </c>
      <c r="I2746" s="115">
        <v>0.48</v>
      </c>
      <c r="J2746" s="115" t="s">
        <v>350</v>
      </c>
      <c r="K2746" s="115">
        <v>0.22960448832909</v>
      </c>
      <c r="L2746" s="115">
        <v>3665.13852166781</v>
      </c>
      <c r="M2746" s="115">
        <v>9.13428469822151</v>
      </c>
      <c r="N2746" s="115">
        <v>1.34334626817711</v>
      </c>
      <c r="O2746" s="115">
        <v>2.09727276438745</v>
      </c>
      <c r="P2746" s="115">
        <v>0.30843833255359998</v>
      </c>
      <c r="Q2746" s="115">
        <v>841.53225492280205</v>
      </c>
      <c r="R2746" s="115">
        <v>1200</v>
      </c>
      <c r="S2746" s="115" t="s">
        <v>351</v>
      </c>
      <c r="T2746" s="115">
        <v>1200</v>
      </c>
      <c r="U2746" s="115" t="s">
        <v>352</v>
      </c>
      <c r="V2746" s="115" t="s">
        <v>350</v>
      </c>
      <c r="Z2746" s="115">
        <v>0</v>
      </c>
      <c r="AA2746" s="115">
        <v>1</v>
      </c>
      <c r="AB2746" s="115">
        <v>2.09727276438745</v>
      </c>
      <c r="AC2746" s="115">
        <v>0.30843833255359998</v>
      </c>
      <c r="AD2746" s="115">
        <v>841.53225492280205</v>
      </c>
      <c r="AF2746" s="115">
        <v>-1</v>
      </c>
      <c r="AG2746" s="115">
        <v>-1</v>
      </c>
      <c r="AH2746" s="115">
        <v>-1</v>
      </c>
      <c r="AI2746" s="115">
        <v>-1</v>
      </c>
      <c r="AJ2746" s="115">
        <v>0</v>
      </c>
      <c r="AM2746" s="115" t="s">
        <v>348</v>
      </c>
      <c r="AN2746" s="115">
        <v>-1</v>
      </c>
      <c r="AQ2746" s="115">
        <v>613</v>
      </c>
      <c r="AR2746" s="115" t="s">
        <v>257</v>
      </c>
      <c r="AS2746" s="115" t="s">
        <v>368</v>
      </c>
      <c r="AT2746" s="115" t="s">
        <v>296</v>
      </c>
      <c r="AV2746" s="115">
        <v>158.64044633026899</v>
      </c>
      <c r="AW2746" s="115">
        <v>0.68250791150000001</v>
      </c>
    </row>
    <row r="2747" spans="1:49" x14ac:dyDescent="0.25">
      <c r="A2747" s="117">
        <v>210000</v>
      </c>
      <c r="B2747" s="117">
        <v>840000</v>
      </c>
      <c r="C2747" s="117">
        <v>840000</v>
      </c>
      <c r="D2747" s="115" t="s">
        <v>342</v>
      </c>
      <c r="E2747" s="115" t="s">
        <v>13</v>
      </c>
      <c r="F2747" s="115" t="s">
        <v>343</v>
      </c>
      <c r="G2747" s="115" t="s">
        <v>344</v>
      </c>
      <c r="H2747" s="115">
        <v>0.56000000000000005</v>
      </c>
      <c r="I2747" s="115">
        <v>0.48</v>
      </c>
      <c r="J2747" s="115" t="s">
        <v>350</v>
      </c>
      <c r="K2747" s="115">
        <v>4.2889127893000001E-4</v>
      </c>
      <c r="L2747" s="115">
        <v>3665.13852166781</v>
      </c>
      <c r="M2747" s="115">
        <v>9.13428469822151</v>
      </c>
      <c r="N2747" s="115">
        <v>1.34334626817711</v>
      </c>
      <c r="O2747" s="115">
        <v>3.9176150463799998E-3</v>
      </c>
      <c r="P2747" s="115">
        <v>5.7614949900999996E-4</v>
      </c>
      <c r="Q2747" s="115">
        <v>1.5719459480357101</v>
      </c>
      <c r="R2747" s="115">
        <v>1210</v>
      </c>
      <c r="S2747" s="115" t="s">
        <v>353</v>
      </c>
      <c r="T2747" s="115">
        <v>1210</v>
      </c>
      <c r="U2747" s="115" t="s">
        <v>352</v>
      </c>
      <c r="V2747" s="115" t="s">
        <v>350</v>
      </c>
      <c r="Z2747" s="115">
        <v>0</v>
      </c>
      <c r="AA2747" s="115">
        <v>1</v>
      </c>
      <c r="AB2747" s="115">
        <v>3.9176150463799998E-3</v>
      </c>
      <c r="AC2747" s="115">
        <v>5.7614949900999996E-4</v>
      </c>
      <c r="AD2747" s="115">
        <v>1.57194594803718</v>
      </c>
      <c r="AF2747" s="115">
        <v>-1</v>
      </c>
      <c r="AG2747" s="115">
        <v>-1</v>
      </c>
      <c r="AH2747" s="115">
        <v>-1</v>
      </c>
      <c r="AI2747" s="115">
        <v>-1</v>
      </c>
      <c r="AJ2747" s="115">
        <v>0</v>
      </c>
      <c r="AM2747" s="115" t="s">
        <v>348</v>
      </c>
      <c r="AN2747" s="115">
        <v>-1</v>
      </c>
      <c r="AQ2747" s="115">
        <v>613</v>
      </c>
      <c r="AR2747" s="115" t="s">
        <v>257</v>
      </c>
      <c r="AS2747" s="115" t="s">
        <v>368</v>
      </c>
      <c r="AT2747" s="115" t="s">
        <v>296</v>
      </c>
      <c r="AV2747" s="115">
        <v>9.5116191177676406</v>
      </c>
      <c r="AW2747" s="115">
        <v>1.2748953E-3</v>
      </c>
    </row>
    <row r="2748" spans="1:49" x14ac:dyDescent="0.25">
      <c r="A2748" s="117">
        <v>210000</v>
      </c>
      <c r="B2748" s="117">
        <v>840000</v>
      </c>
      <c r="C2748" s="117">
        <v>840000</v>
      </c>
      <c r="D2748" s="115" t="s">
        <v>342</v>
      </c>
      <c r="E2748" s="115" t="s">
        <v>13</v>
      </c>
      <c r="F2748" s="115" t="s">
        <v>343</v>
      </c>
      <c r="G2748" s="115" t="s">
        <v>344</v>
      </c>
      <c r="H2748" s="115">
        <v>0.56000000000000005</v>
      </c>
      <c r="I2748" s="115">
        <v>0.48</v>
      </c>
      <c r="J2748" s="115" t="s">
        <v>350</v>
      </c>
      <c r="K2748" s="115">
        <v>1.6777895080130001E-2</v>
      </c>
      <c r="L2748" s="115">
        <v>3665.13852166781</v>
      </c>
      <c r="M2748" s="115">
        <v>9.13428469822151</v>
      </c>
      <c r="N2748" s="115">
        <v>1.34334626817711</v>
      </c>
      <c r="O2748" s="115">
        <v>0.15325407029887</v>
      </c>
      <c r="P2748" s="115">
        <v>2.2538522743769999E-2</v>
      </c>
      <c r="Q2748" s="115">
        <v>61.4933095707147</v>
      </c>
      <c r="R2748" s="115">
        <v>1210</v>
      </c>
      <c r="S2748" s="115" t="s">
        <v>353</v>
      </c>
      <c r="T2748" s="115">
        <v>1210</v>
      </c>
      <c r="U2748" s="115" t="s">
        <v>352</v>
      </c>
      <c r="V2748" s="115" t="s">
        <v>350</v>
      </c>
      <c r="Z2748" s="115">
        <v>0</v>
      </c>
      <c r="AA2748" s="115">
        <v>1</v>
      </c>
      <c r="AB2748" s="115">
        <v>0.15325407029887</v>
      </c>
      <c r="AC2748" s="115">
        <v>2.2538522743769999E-2</v>
      </c>
      <c r="AD2748" s="115">
        <v>61.493309570713997</v>
      </c>
      <c r="AF2748" s="115">
        <v>-1</v>
      </c>
      <c r="AG2748" s="115">
        <v>-1</v>
      </c>
      <c r="AH2748" s="115">
        <v>-1</v>
      </c>
      <c r="AI2748" s="115">
        <v>-1</v>
      </c>
      <c r="AJ2748" s="115">
        <v>0</v>
      </c>
      <c r="AM2748" s="115" t="s">
        <v>348</v>
      </c>
      <c r="AN2748" s="115">
        <v>-1</v>
      </c>
      <c r="AQ2748" s="115">
        <v>613</v>
      </c>
      <c r="AR2748" s="115" t="s">
        <v>257</v>
      </c>
      <c r="AS2748" s="115" t="s">
        <v>368</v>
      </c>
      <c r="AT2748" s="115" t="s">
        <v>296</v>
      </c>
      <c r="AV2748" s="115">
        <v>55.0107096876593</v>
      </c>
      <c r="AW2748" s="115">
        <v>4.98729194E-2</v>
      </c>
    </row>
    <row r="2749" spans="1:49" x14ac:dyDescent="0.25">
      <c r="A2749" s="117">
        <v>210000</v>
      </c>
      <c r="B2749" s="117">
        <v>840000</v>
      </c>
      <c r="C2749" s="117">
        <v>840000</v>
      </c>
      <c r="D2749" s="115" t="s">
        <v>342</v>
      </c>
      <c r="E2749" s="115" t="s">
        <v>13</v>
      </c>
      <c r="F2749" s="115" t="s">
        <v>343</v>
      </c>
      <c r="G2749" s="115" t="s">
        <v>344</v>
      </c>
      <c r="H2749" s="115">
        <v>0.56000000000000005</v>
      </c>
      <c r="I2749" s="115">
        <v>0.48</v>
      </c>
      <c r="J2749" s="115" t="s">
        <v>350</v>
      </c>
      <c r="K2749" s="115">
        <v>0.10368776027128</v>
      </c>
      <c r="L2749" s="115">
        <v>3665.13852166781</v>
      </c>
      <c r="M2749" s="115">
        <v>9.13428469822151</v>
      </c>
      <c r="N2749" s="115">
        <v>1.34334626817711</v>
      </c>
      <c r="O2749" s="115">
        <v>0.94711352203881005</v>
      </c>
      <c r="P2749" s="115">
        <v>0.13928856581606</v>
      </c>
      <c r="Q2749" s="115">
        <v>380.030004395726</v>
      </c>
      <c r="R2749" s="115">
        <v>1210</v>
      </c>
      <c r="S2749" s="115" t="s">
        <v>353</v>
      </c>
      <c r="T2749" s="115">
        <v>1210</v>
      </c>
      <c r="U2749" s="115" t="s">
        <v>352</v>
      </c>
      <c r="V2749" s="115" t="s">
        <v>350</v>
      </c>
      <c r="Z2749" s="115">
        <v>0</v>
      </c>
      <c r="AA2749" s="115">
        <v>1</v>
      </c>
      <c r="AB2749" s="115">
        <v>0.94711352203881005</v>
      </c>
      <c r="AC2749" s="115">
        <v>0.13928856581606</v>
      </c>
      <c r="AD2749" s="115">
        <v>381.42064173048499</v>
      </c>
      <c r="AF2749" s="115">
        <v>-1</v>
      </c>
      <c r="AG2749" s="115">
        <v>-1</v>
      </c>
      <c r="AH2749" s="115">
        <v>-1</v>
      </c>
      <c r="AI2749" s="115">
        <v>-1</v>
      </c>
      <c r="AJ2749" s="115">
        <v>0</v>
      </c>
      <c r="AM2749" s="115" t="s">
        <v>348</v>
      </c>
      <c r="AN2749" s="115">
        <v>-1</v>
      </c>
      <c r="AQ2749" s="115">
        <v>613</v>
      </c>
      <c r="AR2749" s="115" t="s">
        <v>257</v>
      </c>
      <c r="AS2749" s="115" t="s">
        <v>368</v>
      </c>
      <c r="AT2749" s="115" t="s">
        <v>296</v>
      </c>
      <c r="AV2749" s="115">
        <v>88.880200561429504</v>
      </c>
      <c r="AW2749" s="115">
        <v>0.30934358620000002</v>
      </c>
    </row>
    <row r="2750" spans="1:49" x14ac:dyDescent="0.25">
      <c r="A2750" s="117">
        <v>210000</v>
      </c>
      <c r="B2750" s="117">
        <v>840000</v>
      </c>
      <c r="C2750" s="117">
        <v>840000</v>
      </c>
      <c r="D2750" s="115" t="s">
        <v>342</v>
      </c>
      <c r="E2750" s="115" t="s">
        <v>13</v>
      </c>
      <c r="F2750" s="115" t="s">
        <v>343</v>
      </c>
      <c r="G2750" s="115" t="s">
        <v>344</v>
      </c>
      <c r="H2750" s="115">
        <v>0.56000000000000005</v>
      </c>
      <c r="I2750" s="115">
        <v>0.48</v>
      </c>
      <c r="J2750" s="115" t="s">
        <v>350</v>
      </c>
      <c r="K2750" s="115">
        <v>7.9968417558999995E-4</v>
      </c>
      <c r="L2750" s="115">
        <v>3665.13852166781</v>
      </c>
      <c r="M2750" s="115">
        <v>9.13428469822151</v>
      </c>
      <c r="N2750" s="115">
        <v>1.34334626817711</v>
      </c>
      <c r="O2750" s="115">
        <v>7.3045429285200003E-3</v>
      </c>
      <c r="P2750" s="115">
        <v>1.074252753E-3</v>
      </c>
      <c r="Q2750" s="115">
        <v>2.9309532771304099</v>
      </c>
      <c r="R2750" s="115">
        <v>1210</v>
      </c>
      <c r="S2750" s="115" t="s">
        <v>353</v>
      </c>
      <c r="T2750" s="115">
        <v>1210</v>
      </c>
      <c r="U2750" s="115" t="s">
        <v>352</v>
      </c>
      <c r="V2750" s="115" t="s">
        <v>350</v>
      </c>
      <c r="Z2750" s="115">
        <v>0</v>
      </c>
      <c r="AA2750" s="115">
        <v>1</v>
      </c>
      <c r="AB2750" s="115">
        <v>7.3045429285200003E-3</v>
      </c>
      <c r="AC2750" s="115">
        <v>1.074252753E-3</v>
      </c>
      <c r="AD2750" s="115">
        <v>2.9309532771318101</v>
      </c>
      <c r="AF2750" s="115">
        <v>-1</v>
      </c>
      <c r="AG2750" s="115">
        <v>-1</v>
      </c>
      <c r="AH2750" s="115">
        <v>-1</v>
      </c>
      <c r="AI2750" s="115">
        <v>-1</v>
      </c>
      <c r="AJ2750" s="115">
        <v>0</v>
      </c>
      <c r="AM2750" s="115" t="s">
        <v>348</v>
      </c>
      <c r="AN2750" s="115">
        <v>-1</v>
      </c>
      <c r="AQ2750" s="115">
        <v>613</v>
      </c>
      <c r="AR2750" s="115" t="s">
        <v>257</v>
      </c>
      <c r="AS2750" s="115" t="s">
        <v>368</v>
      </c>
      <c r="AT2750" s="115" t="s">
        <v>296</v>
      </c>
      <c r="AV2750" s="115">
        <v>10.592418442935401</v>
      </c>
      <c r="AW2750" s="115">
        <v>2.3770911E-3</v>
      </c>
    </row>
    <row r="2751" spans="1:49" x14ac:dyDescent="0.25">
      <c r="A2751" s="117">
        <v>210000</v>
      </c>
      <c r="B2751" s="117">
        <v>840000</v>
      </c>
      <c r="C2751" s="117">
        <v>840000</v>
      </c>
      <c r="D2751" s="115" t="s">
        <v>342</v>
      </c>
      <c r="E2751" s="115" t="s">
        <v>13</v>
      </c>
      <c r="F2751" s="115" t="s">
        <v>343</v>
      </c>
      <c r="G2751" s="115" t="s">
        <v>344</v>
      </c>
      <c r="H2751" s="115">
        <v>0.56000000000000005</v>
      </c>
      <c r="I2751" s="115">
        <v>0.48</v>
      </c>
      <c r="J2751" s="115" t="s">
        <v>350</v>
      </c>
      <c r="K2751" s="115">
        <v>8.1345112085219995E-2</v>
      </c>
      <c r="L2751" s="115">
        <v>3665.13852166781</v>
      </c>
      <c r="M2751" s="115">
        <v>9.13428469822151</v>
      </c>
      <c r="N2751" s="115">
        <v>1.34334626817711</v>
      </c>
      <c r="O2751" s="115">
        <v>0.74302941259513999</v>
      </c>
      <c r="P2751" s="115">
        <v>0.10927465275412999</v>
      </c>
      <c r="Q2751" s="115">
        <v>298.14110385292901</v>
      </c>
      <c r="R2751" s="115">
        <v>1210</v>
      </c>
      <c r="S2751" s="115" t="s">
        <v>353</v>
      </c>
      <c r="T2751" s="115">
        <v>1210</v>
      </c>
      <c r="U2751" s="115" t="s">
        <v>352</v>
      </c>
      <c r="V2751" s="115" t="s">
        <v>350</v>
      </c>
      <c r="Z2751" s="115">
        <v>0</v>
      </c>
      <c r="AA2751" s="115">
        <v>1</v>
      </c>
      <c r="AB2751" s="115">
        <v>0.74302941259513999</v>
      </c>
      <c r="AC2751" s="115">
        <v>0.10927465275412999</v>
      </c>
      <c r="AD2751" s="115">
        <v>419.90316838611898</v>
      </c>
      <c r="AF2751" s="115">
        <v>-1</v>
      </c>
      <c r="AG2751" s="115">
        <v>-1</v>
      </c>
      <c r="AH2751" s="115">
        <v>-1</v>
      </c>
      <c r="AI2751" s="115">
        <v>-1</v>
      </c>
      <c r="AJ2751" s="115">
        <v>0</v>
      </c>
      <c r="AM2751" s="115" t="s">
        <v>348</v>
      </c>
      <c r="AN2751" s="115">
        <v>-1</v>
      </c>
      <c r="AQ2751" s="115">
        <v>613</v>
      </c>
      <c r="AR2751" s="115" t="s">
        <v>257</v>
      </c>
      <c r="AS2751" s="115" t="s">
        <v>368</v>
      </c>
      <c r="AT2751" s="115" t="s">
        <v>296</v>
      </c>
      <c r="AV2751" s="115">
        <v>71.226777306947199</v>
      </c>
      <c r="AW2751" s="115">
        <v>0.34055407009999999</v>
      </c>
    </row>
    <row r="2752" spans="1:49" x14ac:dyDescent="0.25">
      <c r="A2752" s="117">
        <v>210000</v>
      </c>
      <c r="B2752" s="117">
        <v>840000</v>
      </c>
      <c r="C2752" s="117">
        <v>840000</v>
      </c>
      <c r="D2752" s="115" t="s">
        <v>342</v>
      </c>
      <c r="E2752" s="115" t="s">
        <v>13</v>
      </c>
      <c r="F2752" s="115" t="s">
        <v>343</v>
      </c>
      <c r="G2752" s="115" t="s">
        <v>344</v>
      </c>
      <c r="H2752" s="115">
        <v>0.56000000000000005</v>
      </c>
      <c r="I2752" s="115">
        <v>0.48</v>
      </c>
      <c r="J2752" s="115" t="s">
        <v>350</v>
      </c>
      <c r="K2752" s="115">
        <v>0.10185382438397</v>
      </c>
      <c r="L2752" s="115">
        <v>3665.13852166781</v>
      </c>
      <c r="M2752" s="115">
        <v>9.13428469822151</v>
      </c>
      <c r="N2752" s="115">
        <v>1.34334626817711</v>
      </c>
      <c r="O2752" s="115">
        <v>0.93036182952585</v>
      </c>
      <c r="P2752" s="115">
        <v>0.13682495488577001</v>
      </c>
      <c r="Q2752" s="115">
        <v>373.30837532888398</v>
      </c>
      <c r="R2752" s="115">
        <v>1210</v>
      </c>
      <c r="S2752" s="115" t="s">
        <v>353</v>
      </c>
      <c r="T2752" s="115">
        <v>1210</v>
      </c>
      <c r="U2752" s="115" t="s">
        <v>352</v>
      </c>
      <c r="V2752" s="115" t="s">
        <v>350</v>
      </c>
      <c r="Z2752" s="115">
        <v>0</v>
      </c>
      <c r="AA2752" s="115">
        <v>1</v>
      </c>
      <c r="AB2752" s="115">
        <v>0.93036182952585</v>
      </c>
      <c r="AC2752" s="115">
        <v>0.13682495488577001</v>
      </c>
      <c r="AD2752" s="115">
        <v>555.33635722849101</v>
      </c>
      <c r="AF2752" s="115">
        <v>-1</v>
      </c>
      <c r="AG2752" s="115">
        <v>-1</v>
      </c>
      <c r="AH2752" s="115">
        <v>-1</v>
      </c>
      <c r="AI2752" s="115">
        <v>-1</v>
      </c>
      <c r="AJ2752" s="115">
        <v>0</v>
      </c>
      <c r="AM2752" s="115" t="s">
        <v>348</v>
      </c>
      <c r="AN2752" s="115">
        <v>-1</v>
      </c>
      <c r="AQ2752" s="115">
        <v>613</v>
      </c>
      <c r="AR2752" s="115" t="s">
        <v>257</v>
      </c>
      <c r="AS2752" s="115" t="s">
        <v>368</v>
      </c>
      <c r="AT2752" s="115" t="s">
        <v>296</v>
      </c>
      <c r="AV2752" s="115">
        <v>91.476244046280996</v>
      </c>
      <c r="AW2752" s="115">
        <v>0.45039445030000003</v>
      </c>
    </row>
    <row r="2753" spans="1:49" x14ac:dyDescent="0.25">
      <c r="A2753" s="117">
        <v>220000</v>
      </c>
      <c r="B2753" s="117">
        <v>840000</v>
      </c>
      <c r="C2753" s="117">
        <v>840000</v>
      </c>
      <c r="D2753" s="115" t="s">
        <v>342</v>
      </c>
      <c r="E2753" s="115" t="s">
        <v>13</v>
      </c>
      <c r="F2753" s="115" t="s">
        <v>343</v>
      </c>
      <c r="G2753" s="115" t="s">
        <v>344</v>
      </c>
      <c r="H2753" s="115">
        <v>0.56000000000000005</v>
      </c>
      <c r="I2753" s="115">
        <v>0.48</v>
      </c>
      <c r="J2753" s="115" t="s">
        <v>350</v>
      </c>
      <c r="K2753" s="115">
        <v>9.159474297636E-2</v>
      </c>
      <c r="L2753" s="115">
        <v>3206.4194198742398</v>
      </c>
      <c r="M2753" s="115">
        <v>8.2771395281124693</v>
      </c>
      <c r="N2753" s="115">
        <v>1.22701125414644</v>
      </c>
      <c r="O2753" s="115">
        <v>0.758142467657</v>
      </c>
      <c r="P2753" s="115">
        <v>0.11238778045264999</v>
      </c>
      <c r="Q2753" s="115">
        <v>293.69116263781899</v>
      </c>
      <c r="R2753" s="115">
        <v>1200</v>
      </c>
      <c r="S2753" s="115" t="s">
        <v>351</v>
      </c>
      <c r="T2753" s="115">
        <v>1200</v>
      </c>
      <c r="U2753" s="115" t="s">
        <v>352</v>
      </c>
      <c r="V2753" s="115" t="s">
        <v>350</v>
      </c>
      <c r="Z2753" s="115">
        <v>0</v>
      </c>
      <c r="AA2753" s="115">
        <v>1</v>
      </c>
      <c r="AB2753" s="115">
        <v>0.758142467657</v>
      </c>
      <c r="AC2753" s="115">
        <v>0.11238778045264999</v>
      </c>
      <c r="AD2753" s="115">
        <v>293.69116263781899</v>
      </c>
      <c r="AF2753" s="115">
        <v>-1</v>
      </c>
      <c r="AG2753" s="115">
        <v>-1</v>
      </c>
      <c r="AH2753" s="115">
        <v>-1</v>
      </c>
      <c r="AI2753" s="115">
        <v>-1</v>
      </c>
      <c r="AJ2753" s="115">
        <v>0</v>
      </c>
      <c r="AM2753" s="115" t="s">
        <v>348</v>
      </c>
      <c r="AN2753" s="115">
        <v>-1</v>
      </c>
      <c r="AQ2753" s="115">
        <v>613</v>
      </c>
      <c r="AR2753" s="115" t="s">
        <v>257</v>
      </c>
      <c r="AS2753" s="115" t="s">
        <v>368</v>
      </c>
      <c r="AT2753" s="115" t="s">
        <v>296</v>
      </c>
      <c r="AV2753" s="115">
        <v>74.692617458480598</v>
      </c>
      <c r="AW2753" s="115">
        <v>0.238192346</v>
      </c>
    </row>
    <row r="2754" spans="1:49" x14ac:dyDescent="0.25">
      <c r="A2754" s="117">
        <v>220000</v>
      </c>
      <c r="B2754" s="117">
        <v>840000</v>
      </c>
      <c r="C2754" s="117">
        <v>840000</v>
      </c>
      <c r="D2754" s="115" t="s">
        <v>342</v>
      </c>
      <c r="E2754" s="115" t="s">
        <v>13</v>
      </c>
      <c r="F2754" s="115" t="s">
        <v>343</v>
      </c>
      <c r="G2754" s="115" t="s">
        <v>344</v>
      </c>
      <c r="H2754" s="115">
        <v>0.56000000000000005</v>
      </c>
      <c r="I2754" s="115">
        <v>0.48</v>
      </c>
      <c r="J2754" s="115" t="s">
        <v>350</v>
      </c>
      <c r="K2754" s="115">
        <v>7.275762266626E-2</v>
      </c>
      <c r="L2754" s="115">
        <v>3206.4194198742398</v>
      </c>
      <c r="M2754" s="115">
        <v>8.2771395281124693</v>
      </c>
      <c r="N2754" s="115">
        <v>1.22701125414644</v>
      </c>
      <c r="O2754" s="115">
        <v>0.60222499454245004</v>
      </c>
      <c r="P2754" s="115">
        <v>8.9274421836449999E-2</v>
      </c>
      <c r="Q2754" s="115">
        <v>233.29145426100001</v>
      </c>
      <c r="R2754" s="115">
        <v>1210</v>
      </c>
      <c r="S2754" s="115" t="s">
        <v>353</v>
      </c>
      <c r="T2754" s="115">
        <v>1210</v>
      </c>
      <c r="U2754" s="115" t="s">
        <v>352</v>
      </c>
      <c r="V2754" s="115" t="s">
        <v>350</v>
      </c>
      <c r="Z2754" s="115">
        <v>0</v>
      </c>
      <c r="AA2754" s="115">
        <v>1</v>
      </c>
      <c r="AB2754" s="115">
        <v>0.60222499454245004</v>
      </c>
      <c r="AC2754" s="115">
        <v>8.9274421836449999E-2</v>
      </c>
      <c r="AD2754" s="115">
        <v>499.65652896762299</v>
      </c>
      <c r="AF2754" s="115">
        <v>-1</v>
      </c>
      <c r="AG2754" s="115">
        <v>-1</v>
      </c>
      <c r="AH2754" s="115">
        <v>-1</v>
      </c>
      <c r="AI2754" s="115">
        <v>-1</v>
      </c>
      <c r="AJ2754" s="115">
        <v>0</v>
      </c>
      <c r="AM2754" s="115" t="s">
        <v>348</v>
      </c>
      <c r="AN2754" s="115">
        <v>-1</v>
      </c>
      <c r="AQ2754" s="115">
        <v>613</v>
      </c>
      <c r="AR2754" s="115" t="s">
        <v>257</v>
      </c>
      <c r="AS2754" s="115" t="s">
        <v>368</v>
      </c>
      <c r="AT2754" s="115" t="s">
        <v>296</v>
      </c>
      <c r="AV2754" s="115">
        <v>68.900778967541598</v>
      </c>
      <c r="AW2754" s="115">
        <v>0.40523643869999998</v>
      </c>
    </row>
    <row r="2755" spans="1:49" x14ac:dyDescent="0.25">
      <c r="A2755" s="117">
        <v>220000</v>
      </c>
      <c r="B2755" s="117">
        <v>840000</v>
      </c>
      <c r="C2755" s="117">
        <v>840000</v>
      </c>
      <c r="D2755" s="115" t="s">
        <v>342</v>
      </c>
      <c r="E2755" s="115" t="s">
        <v>13</v>
      </c>
      <c r="F2755" s="115" t="s">
        <v>343</v>
      </c>
      <c r="G2755" s="115" t="s">
        <v>344</v>
      </c>
      <c r="H2755" s="115">
        <v>0.56000000000000005</v>
      </c>
      <c r="I2755" s="115">
        <v>0.48</v>
      </c>
      <c r="J2755" s="115" t="s">
        <v>350</v>
      </c>
      <c r="K2755" s="115">
        <v>2.0199531055750002E-2</v>
      </c>
      <c r="L2755" s="115">
        <v>3206.4194198742398</v>
      </c>
      <c r="M2755" s="115">
        <v>8.2771395281124693</v>
      </c>
      <c r="N2755" s="115">
        <v>1.22701125414644</v>
      </c>
      <c r="O2755" s="115">
        <v>0.1671943369509</v>
      </c>
      <c r="P2755" s="115">
        <v>2.4785051933889999E-2</v>
      </c>
      <c r="Q2755" s="115">
        <v>64.768168649519197</v>
      </c>
      <c r="R2755" s="115">
        <v>1210</v>
      </c>
      <c r="S2755" s="115" t="s">
        <v>353</v>
      </c>
      <c r="T2755" s="115">
        <v>1210</v>
      </c>
      <c r="U2755" s="115" t="s">
        <v>352</v>
      </c>
      <c r="V2755" s="115" t="s">
        <v>350</v>
      </c>
      <c r="Z2755" s="115">
        <v>0</v>
      </c>
      <c r="AA2755" s="115">
        <v>1</v>
      </c>
      <c r="AB2755" s="115">
        <v>0.1671943369509</v>
      </c>
      <c r="AC2755" s="115">
        <v>2.4785051933889999E-2</v>
      </c>
      <c r="AD2755" s="115">
        <v>168.39226887488701</v>
      </c>
      <c r="AF2755" s="115">
        <v>-1</v>
      </c>
      <c r="AG2755" s="115">
        <v>-1</v>
      </c>
      <c r="AH2755" s="115">
        <v>-1</v>
      </c>
      <c r="AI2755" s="115">
        <v>-1</v>
      </c>
      <c r="AJ2755" s="115">
        <v>0</v>
      </c>
      <c r="AM2755" s="115" t="s">
        <v>348</v>
      </c>
      <c r="AN2755" s="115">
        <v>-1</v>
      </c>
      <c r="AQ2755" s="115">
        <v>613</v>
      </c>
      <c r="AR2755" s="115" t="s">
        <v>257</v>
      </c>
      <c r="AS2755" s="115" t="s">
        <v>368</v>
      </c>
      <c r="AT2755" s="115" t="s">
        <v>296</v>
      </c>
      <c r="AV2755" s="115">
        <v>37.639434511991197</v>
      </c>
      <c r="AW2755" s="115">
        <v>0.1365711832</v>
      </c>
    </row>
    <row r="2756" spans="1:49" x14ac:dyDescent="0.25">
      <c r="A2756" s="117">
        <v>220000</v>
      </c>
      <c r="B2756" s="117">
        <v>840000</v>
      </c>
      <c r="C2756" s="117">
        <v>840000</v>
      </c>
      <c r="D2756" s="115" t="s">
        <v>342</v>
      </c>
      <c r="E2756" s="115" t="s">
        <v>13</v>
      </c>
      <c r="F2756" s="115" t="s">
        <v>343</v>
      </c>
      <c r="G2756" s="115" t="s">
        <v>344</v>
      </c>
      <c r="H2756" s="115">
        <v>0.56000000000000005</v>
      </c>
      <c r="I2756" s="115">
        <v>0.48</v>
      </c>
      <c r="J2756" s="115" t="s">
        <v>350</v>
      </c>
      <c r="K2756" s="115">
        <v>6.679958854385E-2</v>
      </c>
      <c r="L2756" s="115">
        <v>3206.4194198742398</v>
      </c>
      <c r="M2756" s="115">
        <v>8.2771395281124693</v>
      </c>
      <c r="N2756" s="115">
        <v>1.22701125414644</v>
      </c>
      <c r="O2756" s="115">
        <v>0.55290951479797001</v>
      </c>
      <c r="P2756" s="115">
        <v>8.1963846915659999E-2</v>
      </c>
      <c r="Q2756" s="115">
        <v>214.187497946619</v>
      </c>
      <c r="R2756" s="115">
        <v>1210</v>
      </c>
      <c r="S2756" s="115" t="s">
        <v>353</v>
      </c>
      <c r="T2756" s="115">
        <v>1210</v>
      </c>
      <c r="U2756" s="115" t="s">
        <v>352</v>
      </c>
      <c r="V2756" s="115" t="s">
        <v>350</v>
      </c>
      <c r="Z2756" s="115">
        <v>0</v>
      </c>
      <c r="AA2756" s="115">
        <v>1</v>
      </c>
      <c r="AB2756" s="115">
        <v>0.55290951479797001</v>
      </c>
      <c r="AC2756" s="115">
        <v>8.1963846915659999E-2</v>
      </c>
      <c r="AD2756" s="115">
        <v>785.54720044068301</v>
      </c>
      <c r="AF2756" s="115">
        <v>-1</v>
      </c>
      <c r="AG2756" s="115">
        <v>-1</v>
      </c>
      <c r="AH2756" s="115">
        <v>-1</v>
      </c>
      <c r="AI2756" s="115">
        <v>-1</v>
      </c>
      <c r="AJ2756" s="115">
        <v>0</v>
      </c>
      <c r="AM2756" s="115" t="s">
        <v>348</v>
      </c>
      <c r="AN2756" s="115">
        <v>-1</v>
      </c>
      <c r="AQ2756" s="115">
        <v>613</v>
      </c>
      <c r="AR2756" s="115" t="s">
        <v>257</v>
      </c>
      <c r="AS2756" s="115" t="s">
        <v>368</v>
      </c>
      <c r="AT2756" s="115" t="s">
        <v>296</v>
      </c>
      <c r="AV2756" s="115">
        <v>68.835781200099703</v>
      </c>
      <c r="AW2756" s="115">
        <v>0.63710235230000001</v>
      </c>
    </row>
    <row r="2757" spans="1:49" x14ac:dyDescent="0.25">
      <c r="A2757" s="117">
        <v>220000</v>
      </c>
      <c r="B2757" s="117">
        <v>860000</v>
      </c>
      <c r="C2757" s="117">
        <v>860000</v>
      </c>
      <c r="D2757" s="115" t="s">
        <v>342</v>
      </c>
      <c r="E2757" s="115" t="s">
        <v>13</v>
      </c>
      <c r="F2757" s="115" t="s">
        <v>343</v>
      </c>
      <c r="G2757" s="115" t="s">
        <v>344</v>
      </c>
      <c r="H2757" s="115">
        <v>0.56000000000000005</v>
      </c>
      <c r="I2757" s="115">
        <v>0.48</v>
      </c>
      <c r="J2757" s="115" t="s">
        <v>350</v>
      </c>
      <c r="K2757" s="115">
        <v>1.7498950274770001E-2</v>
      </c>
      <c r="L2757" s="115">
        <v>3587.97147604662</v>
      </c>
      <c r="M2757" s="115">
        <v>8.9943376067211798</v>
      </c>
      <c r="N2757" s="115">
        <v>1.32454449818456</v>
      </c>
      <c r="O2757" s="115">
        <v>0.15739146653458</v>
      </c>
      <c r="P2757" s="115">
        <v>2.3178138310459999E-2</v>
      </c>
      <c r="Q2757" s="115">
        <v>62.785734446665302</v>
      </c>
      <c r="R2757" s="115">
        <v>1200</v>
      </c>
      <c r="S2757" s="115" t="s">
        <v>351</v>
      </c>
      <c r="T2757" s="115">
        <v>1200</v>
      </c>
      <c r="U2757" s="115" t="s">
        <v>352</v>
      </c>
      <c r="V2757" s="115" t="s">
        <v>350</v>
      </c>
      <c r="Z2757" s="115">
        <v>0</v>
      </c>
      <c r="AA2757" s="115">
        <v>1</v>
      </c>
      <c r="AB2757" s="115">
        <v>0.15739146653458</v>
      </c>
      <c r="AC2757" s="115">
        <v>2.3178138310459999E-2</v>
      </c>
      <c r="AD2757" s="115">
        <v>504.08354795526702</v>
      </c>
      <c r="AF2757" s="115">
        <v>-1</v>
      </c>
      <c r="AG2757" s="115">
        <v>-1</v>
      </c>
      <c r="AH2757" s="115">
        <v>-1</v>
      </c>
      <c r="AI2757" s="115">
        <v>-1</v>
      </c>
      <c r="AJ2757" s="115">
        <v>0</v>
      </c>
      <c r="AM2757" s="115" t="s">
        <v>348</v>
      </c>
      <c r="AN2757" s="115">
        <v>-1</v>
      </c>
      <c r="AQ2757" s="115">
        <v>613</v>
      </c>
      <c r="AR2757" s="115" t="s">
        <v>257</v>
      </c>
      <c r="AS2757" s="115" t="s">
        <v>368</v>
      </c>
      <c r="AT2757" s="115" t="s">
        <v>296</v>
      </c>
      <c r="AV2757" s="115">
        <v>102.706850124097</v>
      </c>
      <c r="AW2757" s="115">
        <v>0.408826884</v>
      </c>
    </row>
    <row r="2758" spans="1:49" x14ac:dyDescent="0.25">
      <c r="A2758" s="117">
        <v>220000</v>
      </c>
      <c r="B2758" s="117">
        <v>860000</v>
      </c>
      <c r="C2758" s="117">
        <v>860000</v>
      </c>
      <c r="D2758" s="115" t="s">
        <v>342</v>
      </c>
      <c r="E2758" s="115" t="s">
        <v>13</v>
      </c>
      <c r="F2758" s="115" t="s">
        <v>343</v>
      </c>
      <c r="G2758" s="115" t="s">
        <v>344</v>
      </c>
      <c r="H2758" s="115">
        <v>0.56000000000000005</v>
      </c>
      <c r="I2758" s="115">
        <v>0.48</v>
      </c>
      <c r="J2758" s="115" t="s">
        <v>350</v>
      </c>
      <c r="K2758" s="115">
        <v>0.11851344337046001</v>
      </c>
      <c r="L2758" s="115">
        <v>3587.97147604662</v>
      </c>
      <c r="M2758" s="115">
        <v>8.9943376067211798</v>
      </c>
      <c r="N2758" s="115">
        <v>1.32454449818456</v>
      </c>
      <c r="O2758" s="115">
        <v>1.06594992060895</v>
      </c>
      <c r="P2758" s="115">
        <v>0.15697632937725001</v>
      </c>
      <c r="Q2758" s="115">
        <v>425.22285434127798</v>
      </c>
      <c r="R2758" s="115">
        <v>1210</v>
      </c>
      <c r="S2758" s="115" t="s">
        <v>353</v>
      </c>
      <c r="T2758" s="115">
        <v>1210</v>
      </c>
      <c r="U2758" s="115" t="s">
        <v>352</v>
      </c>
      <c r="V2758" s="115" t="s">
        <v>350</v>
      </c>
      <c r="Z2758" s="115">
        <v>0</v>
      </c>
      <c r="AA2758" s="115">
        <v>1</v>
      </c>
      <c r="AB2758" s="115">
        <v>1.06594992060895</v>
      </c>
      <c r="AC2758" s="115">
        <v>0.15697632937725001</v>
      </c>
      <c r="AD2758" s="115">
        <v>892.80402406344194</v>
      </c>
      <c r="AF2758" s="115">
        <v>-1</v>
      </c>
      <c r="AG2758" s="115">
        <v>-1</v>
      </c>
      <c r="AH2758" s="115">
        <v>-1</v>
      </c>
      <c r="AI2758" s="115">
        <v>-1</v>
      </c>
      <c r="AJ2758" s="115">
        <v>0</v>
      </c>
      <c r="AM2758" s="115" t="s">
        <v>348</v>
      </c>
      <c r="AN2758" s="115">
        <v>-1</v>
      </c>
      <c r="AQ2758" s="115">
        <v>613</v>
      </c>
      <c r="AR2758" s="115" t="s">
        <v>257</v>
      </c>
      <c r="AS2758" s="115" t="s">
        <v>368</v>
      </c>
      <c r="AT2758" s="115" t="s">
        <v>296</v>
      </c>
      <c r="AV2758" s="115">
        <v>92.229000027095495</v>
      </c>
      <c r="AW2758" s="115">
        <v>0.72409085490000002</v>
      </c>
    </row>
    <row r="2759" spans="1:49" x14ac:dyDescent="0.25">
      <c r="A2759" s="117">
        <v>220000</v>
      </c>
      <c r="B2759" s="117">
        <v>860000</v>
      </c>
      <c r="C2759" s="117">
        <v>860000</v>
      </c>
      <c r="D2759" s="115" t="s">
        <v>342</v>
      </c>
      <c r="E2759" s="115" t="s">
        <v>13</v>
      </c>
      <c r="F2759" s="115" t="s">
        <v>343</v>
      </c>
      <c r="G2759" s="115" t="s">
        <v>344</v>
      </c>
      <c r="H2759" s="115">
        <v>0.56000000000000005</v>
      </c>
      <c r="I2759" s="115">
        <v>0.48</v>
      </c>
      <c r="J2759" s="115" t="s">
        <v>350</v>
      </c>
      <c r="K2759" s="115">
        <v>0.11611827265925</v>
      </c>
      <c r="L2759" s="115">
        <v>3587.97147604662</v>
      </c>
      <c r="M2759" s="115">
        <v>8.9943376067211798</v>
      </c>
      <c r="N2759" s="115">
        <v>1.32454449818456</v>
      </c>
      <c r="O2759" s="115">
        <v>1.0444069466066099</v>
      </c>
      <c r="P2759" s="115">
        <v>0.15380381918950001</v>
      </c>
      <c r="Q2759" s="115">
        <v>416.62905014920102</v>
      </c>
      <c r="R2759" s="115">
        <v>1210</v>
      </c>
      <c r="S2759" s="115" t="s">
        <v>353</v>
      </c>
      <c r="T2759" s="115">
        <v>1210</v>
      </c>
      <c r="U2759" s="115" t="s">
        <v>352</v>
      </c>
      <c r="V2759" s="115" t="s">
        <v>350</v>
      </c>
      <c r="Z2759" s="115">
        <v>0</v>
      </c>
      <c r="AA2759" s="115">
        <v>1</v>
      </c>
      <c r="AB2759" s="115">
        <v>1.0444069466066099</v>
      </c>
      <c r="AC2759" s="115">
        <v>0.15380381918950001</v>
      </c>
      <c r="AD2759" s="115">
        <v>776.67102299356497</v>
      </c>
      <c r="AF2759" s="115">
        <v>-1</v>
      </c>
      <c r="AG2759" s="115">
        <v>-1</v>
      </c>
      <c r="AH2759" s="115">
        <v>-1</v>
      </c>
      <c r="AI2759" s="115">
        <v>-1</v>
      </c>
      <c r="AJ2759" s="115">
        <v>0</v>
      </c>
      <c r="AM2759" s="115" t="s">
        <v>348</v>
      </c>
      <c r="AN2759" s="115">
        <v>-1</v>
      </c>
      <c r="AQ2759" s="115">
        <v>613</v>
      </c>
      <c r="AR2759" s="115" t="s">
        <v>257</v>
      </c>
      <c r="AS2759" s="115" t="s">
        <v>368</v>
      </c>
      <c r="AT2759" s="115" t="s">
        <v>296</v>
      </c>
      <c r="AV2759" s="115">
        <v>87.908193696894202</v>
      </c>
      <c r="AW2759" s="115">
        <v>0.62990350610000001</v>
      </c>
    </row>
    <row r="2760" spans="1:49" x14ac:dyDescent="0.25">
      <c r="A2760" s="117">
        <v>230000</v>
      </c>
      <c r="B2760" s="117">
        <v>870000</v>
      </c>
      <c r="C2760" s="117">
        <v>870000</v>
      </c>
      <c r="D2760" s="115" t="s">
        <v>342</v>
      </c>
      <c r="E2760" s="115" t="s">
        <v>13</v>
      </c>
      <c r="F2760" s="115" t="s">
        <v>343</v>
      </c>
      <c r="G2760" s="115" t="s">
        <v>344</v>
      </c>
      <c r="H2760" s="115">
        <v>0.56000000000000005</v>
      </c>
      <c r="I2760" s="115">
        <v>0.48</v>
      </c>
      <c r="J2760" s="115" t="s">
        <v>350</v>
      </c>
      <c r="K2760" s="115">
        <v>3.7433218443080001E-2</v>
      </c>
      <c r="L2760" s="115">
        <v>3590.4022176427502</v>
      </c>
      <c r="M2760" s="115">
        <v>9.0285546924597497</v>
      </c>
      <c r="N2760" s="115">
        <v>1.3305336585643901</v>
      </c>
      <c r="O2760" s="115">
        <v>0.33796786002814</v>
      </c>
      <c r="P2760" s="115">
        <v>4.9806157086909997E-2</v>
      </c>
      <c r="Q2760" s="115">
        <v>134.40031051154</v>
      </c>
      <c r="R2760" s="115">
        <v>1200</v>
      </c>
      <c r="S2760" s="115" t="s">
        <v>351</v>
      </c>
      <c r="T2760" s="115">
        <v>1200</v>
      </c>
      <c r="U2760" s="115" t="s">
        <v>352</v>
      </c>
      <c r="V2760" s="115" t="s">
        <v>350</v>
      </c>
      <c r="Z2760" s="115">
        <v>0</v>
      </c>
      <c r="AA2760" s="115">
        <v>1</v>
      </c>
      <c r="AB2760" s="115">
        <v>0.33796786002814</v>
      </c>
      <c r="AC2760" s="115">
        <v>4.9806157086909997E-2</v>
      </c>
      <c r="AD2760" s="115">
        <v>550.51941815737496</v>
      </c>
      <c r="AF2760" s="115">
        <v>-1</v>
      </c>
      <c r="AG2760" s="115">
        <v>-1</v>
      </c>
      <c r="AH2760" s="115">
        <v>-1</v>
      </c>
      <c r="AI2760" s="115">
        <v>-1</v>
      </c>
      <c r="AJ2760" s="115">
        <v>0</v>
      </c>
      <c r="AM2760" s="115" t="s">
        <v>348</v>
      </c>
      <c r="AN2760" s="115">
        <v>-1</v>
      </c>
      <c r="AQ2760" s="115">
        <v>613</v>
      </c>
      <c r="AR2760" s="115" t="s">
        <v>257</v>
      </c>
      <c r="AS2760" s="115" t="s">
        <v>368</v>
      </c>
      <c r="AT2760" s="115" t="s">
        <v>296</v>
      </c>
      <c r="AV2760" s="115">
        <v>113.565566345631</v>
      </c>
      <c r="AW2760" s="115">
        <v>0.44648776820000002</v>
      </c>
    </row>
    <row r="2761" spans="1:49" x14ac:dyDescent="0.25">
      <c r="A2761" s="117">
        <v>230000</v>
      </c>
      <c r="B2761" s="117">
        <v>870000</v>
      </c>
      <c r="C2761" s="117">
        <v>870000</v>
      </c>
      <c r="D2761" s="115" t="s">
        <v>342</v>
      </c>
      <c r="E2761" s="115" t="s">
        <v>13</v>
      </c>
      <c r="F2761" s="115" t="s">
        <v>343</v>
      </c>
      <c r="G2761" s="115" t="s">
        <v>344</v>
      </c>
      <c r="H2761" s="115">
        <v>0.56000000000000005</v>
      </c>
      <c r="I2761" s="115">
        <v>0.48</v>
      </c>
      <c r="J2761" s="115" t="s">
        <v>350</v>
      </c>
      <c r="K2761" s="115">
        <v>2.687579520632E-2</v>
      </c>
      <c r="L2761" s="115">
        <v>3590.4022176427502</v>
      </c>
      <c r="M2761" s="115">
        <v>9.0285546924597497</v>
      </c>
      <c r="N2761" s="115">
        <v>1.3305336585643901</v>
      </c>
      <c r="O2761" s="115">
        <v>0.24264958692363001</v>
      </c>
      <c r="P2761" s="115">
        <v>3.575915012269E-2</v>
      </c>
      <c r="Q2761" s="115">
        <v>96.494914709694598</v>
      </c>
      <c r="R2761" s="115">
        <v>1210</v>
      </c>
      <c r="S2761" s="115" t="s">
        <v>353</v>
      </c>
      <c r="T2761" s="115">
        <v>1210</v>
      </c>
      <c r="U2761" s="115" t="s">
        <v>352</v>
      </c>
      <c r="V2761" s="115" t="s">
        <v>350</v>
      </c>
      <c r="Z2761" s="115">
        <v>0</v>
      </c>
      <c r="AA2761" s="115">
        <v>1</v>
      </c>
      <c r="AB2761" s="115">
        <v>0.24264958692363001</v>
      </c>
      <c r="AC2761" s="115">
        <v>3.575915012269E-2</v>
      </c>
      <c r="AD2761" s="115">
        <v>150.64142627897201</v>
      </c>
      <c r="AF2761" s="115">
        <v>-1</v>
      </c>
      <c r="AG2761" s="115">
        <v>-1</v>
      </c>
      <c r="AH2761" s="115">
        <v>-1</v>
      </c>
      <c r="AI2761" s="115">
        <v>-1</v>
      </c>
      <c r="AJ2761" s="115">
        <v>0</v>
      </c>
      <c r="AM2761" s="115" t="s">
        <v>348</v>
      </c>
      <c r="AN2761" s="115">
        <v>-1</v>
      </c>
      <c r="AQ2761" s="115">
        <v>613</v>
      </c>
      <c r="AR2761" s="115" t="s">
        <v>257</v>
      </c>
      <c r="AS2761" s="115" t="s">
        <v>368</v>
      </c>
      <c r="AT2761" s="115" t="s">
        <v>296</v>
      </c>
      <c r="AV2761" s="115">
        <v>56.352171558594598</v>
      </c>
      <c r="AW2761" s="115">
        <v>0.1221747172</v>
      </c>
    </row>
    <row r="2762" spans="1:49" x14ac:dyDescent="0.25">
      <c r="A2762" s="117">
        <v>230000</v>
      </c>
      <c r="B2762" s="117">
        <v>870000</v>
      </c>
      <c r="C2762" s="117">
        <v>870000</v>
      </c>
      <c r="D2762" s="115" t="s">
        <v>342</v>
      </c>
      <c r="E2762" s="115" t="s">
        <v>13</v>
      </c>
      <c r="F2762" s="115" t="s">
        <v>343</v>
      </c>
      <c r="G2762" s="115" t="s">
        <v>344</v>
      </c>
      <c r="H2762" s="115">
        <v>0.56000000000000005</v>
      </c>
      <c r="I2762" s="115">
        <v>0.48</v>
      </c>
      <c r="J2762" s="115" t="s">
        <v>350</v>
      </c>
      <c r="K2762" s="115">
        <v>0.14938556411793999</v>
      </c>
      <c r="L2762" s="115">
        <v>3590.4022176427502</v>
      </c>
      <c r="M2762" s="115">
        <v>9.0285546924597497</v>
      </c>
      <c r="N2762" s="115">
        <v>1.3305336585643901</v>
      </c>
      <c r="O2762" s="115">
        <v>1.34873573590283</v>
      </c>
      <c r="P2762" s="115">
        <v>0.19876252116255</v>
      </c>
      <c r="Q2762" s="115">
        <v>536.35426069288997</v>
      </c>
      <c r="R2762" s="115">
        <v>1210</v>
      </c>
      <c r="S2762" s="115" t="s">
        <v>353</v>
      </c>
      <c r="T2762" s="115">
        <v>1210</v>
      </c>
      <c r="U2762" s="115" t="s">
        <v>352</v>
      </c>
      <c r="V2762" s="115" t="s">
        <v>350</v>
      </c>
      <c r="Z2762" s="115">
        <v>0</v>
      </c>
      <c r="AA2762" s="115">
        <v>1</v>
      </c>
      <c r="AB2762" s="115">
        <v>1.34873573590283</v>
      </c>
      <c r="AC2762" s="115">
        <v>0.19876252116255</v>
      </c>
      <c r="AD2762" s="115">
        <v>861.893532452258</v>
      </c>
      <c r="AF2762" s="115">
        <v>-1</v>
      </c>
      <c r="AG2762" s="115">
        <v>-1</v>
      </c>
      <c r="AH2762" s="115">
        <v>-1</v>
      </c>
      <c r="AI2762" s="115">
        <v>-1</v>
      </c>
      <c r="AJ2762" s="115">
        <v>0</v>
      </c>
      <c r="AM2762" s="115" t="s">
        <v>348</v>
      </c>
      <c r="AN2762" s="115">
        <v>-1</v>
      </c>
      <c r="AQ2762" s="115">
        <v>613</v>
      </c>
      <c r="AR2762" s="115" t="s">
        <v>257</v>
      </c>
      <c r="AS2762" s="115" t="s">
        <v>368</v>
      </c>
      <c r="AT2762" s="115" t="s">
        <v>296</v>
      </c>
      <c r="AV2762" s="115">
        <v>98.835953763691606</v>
      </c>
      <c r="AW2762" s="115">
        <v>0.69902151859999995</v>
      </c>
    </row>
    <row r="2763" spans="1:49" x14ac:dyDescent="0.25">
      <c r="A2763" s="117">
        <v>230000</v>
      </c>
      <c r="B2763" s="117">
        <v>870000</v>
      </c>
      <c r="C2763" s="117">
        <v>870000</v>
      </c>
      <c r="D2763" s="115" t="s">
        <v>342</v>
      </c>
      <c r="E2763" s="115" t="s">
        <v>13</v>
      </c>
      <c r="F2763" s="115" t="s">
        <v>343</v>
      </c>
      <c r="G2763" s="115" t="s">
        <v>344</v>
      </c>
      <c r="H2763" s="115">
        <v>0.56000000000000005</v>
      </c>
      <c r="I2763" s="115">
        <v>0.48</v>
      </c>
      <c r="J2763" s="115" t="s">
        <v>350</v>
      </c>
      <c r="K2763" s="115">
        <v>0.10254912949275</v>
      </c>
      <c r="L2763" s="115">
        <v>3590.4022176427502</v>
      </c>
      <c r="M2763" s="115">
        <v>9.0285546924597497</v>
      </c>
      <c r="N2763" s="115">
        <v>1.3305336585643901</v>
      </c>
      <c r="O2763" s="115">
        <v>0.92587042428947997</v>
      </c>
      <c r="P2763" s="115">
        <v>0.13644506844658999</v>
      </c>
      <c r="Q2763" s="115">
        <v>368.19262194812501</v>
      </c>
      <c r="R2763" s="115">
        <v>1210</v>
      </c>
      <c r="S2763" s="115" t="s">
        <v>353</v>
      </c>
      <c r="T2763" s="115">
        <v>1210</v>
      </c>
      <c r="U2763" s="115" t="s">
        <v>352</v>
      </c>
      <c r="V2763" s="115" t="s">
        <v>350</v>
      </c>
      <c r="Z2763" s="115">
        <v>0</v>
      </c>
      <c r="AA2763" s="115">
        <v>1</v>
      </c>
      <c r="AB2763" s="115">
        <v>0.92587042428947997</v>
      </c>
      <c r="AC2763" s="115">
        <v>0.13644506844658999</v>
      </c>
      <c r="AD2763" s="115">
        <v>613.69234898149705</v>
      </c>
      <c r="AF2763" s="115">
        <v>-1</v>
      </c>
      <c r="AG2763" s="115">
        <v>-1</v>
      </c>
      <c r="AH2763" s="115">
        <v>-1</v>
      </c>
      <c r="AI2763" s="115">
        <v>-1</v>
      </c>
      <c r="AJ2763" s="115">
        <v>0</v>
      </c>
      <c r="AM2763" s="115" t="s">
        <v>348</v>
      </c>
      <c r="AN2763" s="115">
        <v>-1</v>
      </c>
      <c r="AQ2763" s="115">
        <v>613</v>
      </c>
      <c r="AR2763" s="115" t="s">
        <v>257</v>
      </c>
      <c r="AS2763" s="115" t="s">
        <v>368</v>
      </c>
      <c r="AT2763" s="115" t="s">
        <v>296</v>
      </c>
      <c r="AV2763" s="115">
        <v>80.861919301034305</v>
      </c>
      <c r="AW2763" s="115">
        <v>0.49772291079999997</v>
      </c>
    </row>
    <row r="2764" spans="1:49" x14ac:dyDescent="0.25">
      <c r="A2764" s="117">
        <v>230000</v>
      </c>
      <c r="B2764" s="117">
        <v>870000</v>
      </c>
      <c r="C2764" s="117">
        <v>870000</v>
      </c>
      <c r="D2764" s="115" t="s">
        <v>342</v>
      </c>
      <c r="E2764" s="115" t="s">
        <v>13</v>
      </c>
      <c r="F2764" s="115" t="s">
        <v>343</v>
      </c>
      <c r="G2764" s="115" t="s">
        <v>344</v>
      </c>
      <c r="H2764" s="115">
        <v>0.56000000000000005</v>
      </c>
      <c r="I2764" s="115">
        <v>0.48</v>
      </c>
      <c r="J2764" s="115" t="s">
        <v>350</v>
      </c>
      <c r="K2764" s="115">
        <v>4.623067240414E-2</v>
      </c>
      <c r="L2764" s="115">
        <v>2853.3548531198498</v>
      </c>
      <c r="M2764" s="115">
        <v>7.2312868395919203</v>
      </c>
      <c r="N2764" s="115">
        <v>1.0675619885819301</v>
      </c>
      <c r="O2764" s="115">
        <v>0.33430725294156999</v>
      </c>
      <c r="P2764" s="115">
        <v>4.9354108565240001E-2</v>
      </c>
      <c r="Q2764" s="115">
        <v>131.912513467358</v>
      </c>
      <c r="R2764" s="115">
        <v>1200</v>
      </c>
      <c r="S2764" s="115" t="s">
        <v>351</v>
      </c>
      <c r="T2764" s="115">
        <v>1200</v>
      </c>
      <c r="U2764" s="115" t="s">
        <v>352</v>
      </c>
      <c r="V2764" s="115" t="s">
        <v>350</v>
      </c>
      <c r="Z2764" s="115">
        <v>0</v>
      </c>
      <c r="AA2764" s="115">
        <v>1</v>
      </c>
      <c r="AB2764" s="115">
        <v>0.33430725294156999</v>
      </c>
      <c r="AC2764" s="115">
        <v>4.9354108565240001E-2</v>
      </c>
      <c r="AD2764" s="115">
        <v>358.94123760352198</v>
      </c>
      <c r="AF2764" s="115">
        <v>-1</v>
      </c>
      <c r="AG2764" s="115">
        <v>-1</v>
      </c>
      <c r="AH2764" s="115">
        <v>-1</v>
      </c>
      <c r="AI2764" s="115">
        <v>-1</v>
      </c>
      <c r="AJ2764" s="115">
        <v>0</v>
      </c>
      <c r="AM2764" s="115" t="s">
        <v>348</v>
      </c>
      <c r="AN2764" s="115">
        <v>-1</v>
      </c>
      <c r="AQ2764" s="115">
        <v>613</v>
      </c>
      <c r="AR2764" s="115" t="s">
        <v>257</v>
      </c>
      <c r="AS2764" s="115" t="s">
        <v>368</v>
      </c>
      <c r="AT2764" s="115" t="s">
        <v>296</v>
      </c>
      <c r="AV2764" s="115">
        <v>56.821751337096401</v>
      </c>
      <c r="AW2764" s="115">
        <v>0.29111211479999999</v>
      </c>
    </row>
    <row r="2765" spans="1:49" x14ac:dyDescent="0.25">
      <c r="A2765" s="117">
        <v>230000</v>
      </c>
      <c r="B2765" s="117">
        <v>870000</v>
      </c>
      <c r="C2765" s="117">
        <v>870000</v>
      </c>
      <c r="D2765" s="115" t="s">
        <v>342</v>
      </c>
      <c r="E2765" s="115" t="s">
        <v>13</v>
      </c>
      <c r="F2765" s="115" t="s">
        <v>343</v>
      </c>
      <c r="G2765" s="115" t="s">
        <v>344</v>
      </c>
      <c r="H2765" s="115">
        <v>0.56000000000000005</v>
      </c>
      <c r="I2765" s="115">
        <v>0.48</v>
      </c>
      <c r="J2765" s="115" t="s">
        <v>350</v>
      </c>
      <c r="K2765" s="115">
        <v>3.67467978837E-2</v>
      </c>
      <c r="L2765" s="115">
        <v>2853.3548531198498</v>
      </c>
      <c r="M2765" s="115">
        <v>7.2312868395919203</v>
      </c>
      <c r="N2765" s="115">
        <v>1.0675619885819301</v>
      </c>
      <c r="O2765" s="115">
        <v>0.26572663593360002</v>
      </c>
      <c r="P2765" s="115">
        <v>3.9229484622749999E-2</v>
      </c>
      <c r="Q2765" s="115">
        <v>104.851654078092</v>
      </c>
      <c r="R2765" s="115">
        <v>1210</v>
      </c>
      <c r="S2765" s="115" t="s">
        <v>353</v>
      </c>
      <c r="T2765" s="115">
        <v>1210</v>
      </c>
      <c r="U2765" s="115" t="s">
        <v>352</v>
      </c>
      <c r="V2765" s="115" t="s">
        <v>350</v>
      </c>
      <c r="Z2765" s="115">
        <v>0</v>
      </c>
      <c r="AA2765" s="115">
        <v>1</v>
      </c>
      <c r="AB2765" s="115">
        <v>0.26572663593360002</v>
      </c>
      <c r="AC2765" s="115">
        <v>3.9229484622749999E-2</v>
      </c>
      <c r="AD2765" s="115">
        <v>203.32194462055901</v>
      </c>
      <c r="AF2765" s="115">
        <v>-1</v>
      </c>
      <c r="AG2765" s="115">
        <v>-1</v>
      </c>
      <c r="AH2765" s="115">
        <v>-1</v>
      </c>
      <c r="AI2765" s="115">
        <v>-1</v>
      </c>
      <c r="AJ2765" s="115">
        <v>0</v>
      </c>
      <c r="AM2765" s="115" t="s">
        <v>348</v>
      </c>
      <c r="AN2765" s="115">
        <v>-1</v>
      </c>
      <c r="AQ2765" s="115">
        <v>613</v>
      </c>
      <c r="AR2765" s="115" t="s">
        <v>257</v>
      </c>
      <c r="AS2765" s="115" t="s">
        <v>368</v>
      </c>
      <c r="AT2765" s="115" t="s">
        <v>296</v>
      </c>
      <c r="AV2765" s="115">
        <v>51.794923040316696</v>
      </c>
      <c r="AW2765" s="115">
        <v>0.1649001984</v>
      </c>
    </row>
    <row r="2766" spans="1:49" x14ac:dyDescent="0.25">
      <c r="A2766" s="117">
        <v>230000</v>
      </c>
      <c r="B2766" s="117">
        <v>870000</v>
      </c>
      <c r="C2766" s="117">
        <v>870000</v>
      </c>
      <c r="D2766" s="115" t="s">
        <v>342</v>
      </c>
      <c r="E2766" s="115" t="s">
        <v>13</v>
      </c>
      <c r="F2766" s="115" t="s">
        <v>343</v>
      </c>
      <c r="G2766" s="115" t="s">
        <v>344</v>
      </c>
      <c r="H2766" s="115">
        <v>0.56000000000000005</v>
      </c>
      <c r="I2766" s="115">
        <v>0.48</v>
      </c>
      <c r="J2766" s="115" t="s">
        <v>350</v>
      </c>
      <c r="K2766" s="115">
        <v>0.11342746983936999</v>
      </c>
      <c r="L2766" s="115">
        <v>2853.3548531198498</v>
      </c>
      <c r="M2766" s="115">
        <v>7.2312868395919203</v>
      </c>
      <c r="N2766" s="115">
        <v>1.0675619885819301</v>
      </c>
      <c r="O2766" s="115">
        <v>0.82022656989769005</v>
      </c>
      <c r="P2766" s="115">
        <v>0.12109085526154</v>
      </c>
      <c r="Q2766" s="115">
        <v>323.64882154328802</v>
      </c>
      <c r="R2766" s="115">
        <v>1210</v>
      </c>
      <c r="S2766" s="115" t="s">
        <v>353</v>
      </c>
      <c r="T2766" s="115">
        <v>1210</v>
      </c>
      <c r="U2766" s="115" t="s">
        <v>352</v>
      </c>
      <c r="V2766" s="115" t="s">
        <v>350</v>
      </c>
      <c r="Z2766" s="115">
        <v>0</v>
      </c>
      <c r="AA2766" s="115">
        <v>1</v>
      </c>
      <c r="AB2766" s="115">
        <v>0.82022656989769005</v>
      </c>
      <c r="AC2766" s="115">
        <v>0.12109085526154</v>
      </c>
      <c r="AD2766" s="115">
        <v>651.35051765558603</v>
      </c>
      <c r="AF2766" s="115">
        <v>-1</v>
      </c>
      <c r="AG2766" s="115">
        <v>-1</v>
      </c>
      <c r="AH2766" s="115">
        <v>-1</v>
      </c>
      <c r="AI2766" s="115">
        <v>-1</v>
      </c>
      <c r="AJ2766" s="115">
        <v>0</v>
      </c>
      <c r="AM2766" s="115" t="s">
        <v>348</v>
      </c>
      <c r="AN2766" s="115">
        <v>-1</v>
      </c>
      <c r="AQ2766" s="115">
        <v>613</v>
      </c>
      <c r="AR2766" s="115" t="s">
        <v>257</v>
      </c>
      <c r="AS2766" s="115" t="s">
        <v>368</v>
      </c>
      <c r="AT2766" s="115" t="s">
        <v>296</v>
      </c>
      <c r="AV2766" s="115">
        <v>84.047826463566494</v>
      </c>
      <c r="AW2766" s="115">
        <v>0.52826481560000005</v>
      </c>
    </row>
    <row r="2767" spans="1:49" x14ac:dyDescent="0.25">
      <c r="A2767" s="117">
        <v>230000</v>
      </c>
      <c r="B2767" s="117">
        <v>870000</v>
      </c>
      <c r="C2767" s="117">
        <v>870000</v>
      </c>
      <c r="D2767" s="115" t="s">
        <v>342</v>
      </c>
      <c r="E2767" s="115" t="s">
        <v>13</v>
      </c>
      <c r="F2767" s="115" t="s">
        <v>343</v>
      </c>
      <c r="G2767" s="115" t="s">
        <v>344</v>
      </c>
      <c r="H2767" s="115">
        <v>0.56000000000000005</v>
      </c>
      <c r="I2767" s="115">
        <v>0.48</v>
      </c>
      <c r="J2767" s="115" t="s">
        <v>350</v>
      </c>
      <c r="K2767" s="115">
        <v>2.3209458563150001E-2</v>
      </c>
      <c r="L2767" s="115">
        <v>2853.3548531198498</v>
      </c>
      <c r="M2767" s="115">
        <v>7.2312868395919203</v>
      </c>
      <c r="N2767" s="115">
        <v>1.0675619885819301</v>
      </c>
      <c r="O2767" s="115">
        <v>0.16783425226179</v>
      </c>
      <c r="P2767" s="115">
        <v>2.4777535737589999E-2</v>
      </c>
      <c r="Q2767" s="115">
        <v>66.224821229459494</v>
      </c>
      <c r="R2767" s="115">
        <v>1210</v>
      </c>
      <c r="S2767" s="115" t="s">
        <v>353</v>
      </c>
      <c r="T2767" s="115">
        <v>1210</v>
      </c>
      <c r="U2767" s="115" t="s">
        <v>352</v>
      </c>
      <c r="V2767" s="115" t="s">
        <v>350</v>
      </c>
      <c r="Z2767" s="115">
        <v>0</v>
      </c>
      <c r="AA2767" s="115">
        <v>1</v>
      </c>
      <c r="AB2767" s="115">
        <v>0.16783425226179</v>
      </c>
      <c r="AC2767" s="115">
        <v>2.4777535737589999E-2</v>
      </c>
      <c r="AD2767" s="115">
        <v>181.944041739608</v>
      </c>
      <c r="AF2767" s="115">
        <v>-1</v>
      </c>
      <c r="AG2767" s="115">
        <v>-1</v>
      </c>
      <c r="AH2767" s="115">
        <v>-1</v>
      </c>
      <c r="AI2767" s="115">
        <v>-1</v>
      </c>
      <c r="AJ2767" s="115">
        <v>0</v>
      </c>
      <c r="AM2767" s="115" t="s">
        <v>348</v>
      </c>
      <c r="AN2767" s="115">
        <v>-1</v>
      </c>
      <c r="AQ2767" s="115">
        <v>613</v>
      </c>
      <c r="AR2767" s="115" t="s">
        <v>257</v>
      </c>
      <c r="AS2767" s="115" t="s">
        <v>368</v>
      </c>
      <c r="AT2767" s="115" t="s">
        <v>296</v>
      </c>
      <c r="AV2767" s="115">
        <v>45.334651895207202</v>
      </c>
      <c r="AW2767" s="115">
        <v>0.14756207760000001</v>
      </c>
    </row>
    <row r="2768" spans="1:49" x14ac:dyDescent="0.25">
      <c r="A2768" s="117">
        <v>230000</v>
      </c>
      <c r="B2768" s="117">
        <v>870000</v>
      </c>
      <c r="C2768" s="117">
        <v>870000</v>
      </c>
      <c r="D2768" s="115" t="s">
        <v>342</v>
      </c>
      <c r="E2768" s="115" t="s">
        <v>13</v>
      </c>
      <c r="F2768" s="115" t="s">
        <v>343</v>
      </c>
      <c r="G2768" s="115" t="s">
        <v>344</v>
      </c>
      <c r="H2768" s="115">
        <v>0.56000000000000005</v>
      </c>
      <c r="I2768" s="115">
        <v>0.48</v>
      </c>
      <c r="J2768" s="115" t="s">
        <v>350</v>
      </c>
      <c r="K2768" s="115">
        <v>2.263296845611E-2</v>
      </c>
      <c r="L2768" s="115">
        <v>3022.2468687889</v>
      </c>
      <c r="M2768" s="115">
        <v>7.60764711696776</v>
      </c>
      <c r="N2768" s="115">
        <v>1.12139780029949</v>
      </c>
      <c r="O2768" s="115">
        <v>0.17218363722357</v>
      </c>
      <c r="P2768" s="115">
        <v>2.5380561040929998E-2</v>
      </c>
      <c r="Q2768" s="115">
        <v>68.402418047885604</v>
      </c>
      <c r="R2768" s="115">
        <v>1210</v>
      </c>
      <c r="S2768" s="115" t="s">
        <v>353</v>
      </c>
      <c r="T2768" s="115">
        <v>1210</v>
      </c>
      <c r="U2768" s="115" t="s">
        <v>352</v>
      </c>
      <c r="V2768" s="115" t="s">
        <v>350</v>
      </c>
      <c r="Z2768" s="115">
        <v>0</v>
      </c>
      <c r="AA2768" s="115">
        <v>1</v>
      </c>
      <c r="AB2768" s="115">
        <v>0.17218363722357</v>
      </c>
      <c r="AC2768" s="115">
        <v>2.5380561040929998E-2</v>
      </c>
      <c r="AD2768" s="115">
        <v>144.614430999793</v>
      </c>
      <c r="AF2768" s="115">
        <v>-1</v>
      </c>
      <c r="AG2768" s="115">
        <v>-1</v>
      </c>
      <c r="AH2768" s="115">
        <v>-1</v>
      </c>
      <c r="AI2768" s="115">
        <v>-1</v>
      </c>
      <c r="AJ2768" s="115">
        <v>0</v>
      </c>
      <c r="AM2768" s="115" t="s">
        <v>348</v>
      </c>
      <c r="AN2768" s="115">
        <v>-1</v>
      </c>
      <c r="AQ2768" s="115">
        <v>613</v>
      </c>
      <c r="AR2768" s="115" t="s">
        <v>257</v>
      </c>
      <c r="AS2768" s="115" t="s">
        <v>368</v>
      </c>
      <c r="AT2768" s="115" t="s">
        <v>296</v>
      </c>
      <c r="AV2768" s="115">
        <v>48.083598001309099</v>
      </c>
      <c r="AW2768" s="115">
        <v>0.1172866431</v>
      </c>
    </row>
    <row r="2769" spans="1:49" x14ac:dyDescent="0.25">
      <c r="A2769" s="117">
        <v>230000</v>
      </c>
      <c r="B2769" s="117">
        <v>870000</v>
      </c>
      <c r="C2769" s="117">
        <v>870000</v>
      </c>
      <c r="D2769" s="115" t="s">
        <v>342</v>
      </c>
      <c r="E2769" s="115" t="s">
        <v>13</v>
      </c>
      <c r="F2769" s="115" t="s">
        <v>343</v>
      </c>
      <c r="G2769" s="115" t="s">
        <v>344</v>
      </c>
      <c r="H2769" s="115">
        <v>0.56000000000000005</v>
      </c>
      <c r="I2769" s="115">
        <v>0.48</v>
      </c>
      <c r="J2769" s="115" t="s">
        <v>350</v>
      </c>
      <c r="K2769" s="115">
        <v>0.10742286842215</v>
      </c>
      <c r="L2769" s="115">
        <v>3022.2468687889</v>
      </c>
      <c r="M2769" s="115">
        <v>7.60764711696776</v>
      </c>
      <c r="N2769" s="115">
        <v>1.12139780029949</v>
      </c>
      <c r="O2769" s="115">
        <v>0.81723527524820005</v>
      </c>
      <c r="P2769" s="115">
        <v>0.12046376835045999</v>
      </c>
      <c r="Q2769" s="115">
        <v>324.658427725178</v>
      </c>
      <c r="R2769" s="115">
        <v>1210</v>
      </c>
      <c r="S2769" s="115" t="s">
        <v>353</v>
      </c>
      <c r="T2769" s="115">
        <v>1210</v>
      </c>
      <c r="U2769" s="115" t="s">
        <v>352</v>
      </c>
      <c r="V2769" s="115" t="s">
        <v>350</v>
      </c>
      <c r="Z2769" s="115">
        <v>0</v>
      </c>
      <c r="AA2769" s="115">
        <v>1</v>
      </c>
      <c r="AB2769" s="115">
        <v>0.81723527524820005</v>
      </c>
      <c r="AC2769" s="115">
        <v>0.12046376835045999</v>
      </c>
      <c r="AD2769" s="115">
        <v>857.75429235883701</v>
      </c>
      <c r="AF2769" s="115">
        <v>-1</v>
      </c>
      <c r="AG2769" s="115">
        <v>-1</v>
      </c>
      <c r="AH2769" s="115">
        <v>-1</v>
      </c>
      <c r="AI2769" s="115">
        <v>-1</v>
      </c>
      <c r="AJ2769" s="115">
        <v>0</v>
      </c>
      <c r="AM2769" s="115" t="s">
        <v>348</v>
      </c>
      <c r="AN2769" s="115">
        <v>-1</v>
      </c>
      <c r="AQ2769" s="115">
        <v>613</v>
      </c>
      <c r="AR2769" s="115" t="s">
        <v>257</v>
      </c>
      <c r="AS2769" s="115" t="s">
        <v>368</v>
      </c>
      <c r="AT2769" s="115" t="s">
        <v>296</v>
      </c>
      <c r="AV2769" s="115">
        <v>87.885908362113099</v>
      </c>
      <c r="AW2769" s="115">
        <v>0.69566447070000004</v>
      </c>
    </row>
    <row r="2770" spans="1:49" x14ac:dyDescent="0.25">
      <c r="A2770" s="117">
        <v>230000</v>
      </c>
      <c r="B2770" s="117">
        <v>870000</v>
      </c>
      <c r="C2770" s="117">
        <v>870000</v>
      </c>
      <c r="D2770" s="115" t="s">
        <v>342</v>
      </c>
      <c r="E2770" s="115" t="s">
        <v>13</v>
      </c>
      <c r="F2770" s="115" t="s">
        <v>343</v>
      </c>
      <c r="G2770" s="115" t="s">
        <v>344</v>
      </c>
      <c r="H2770" s="115">
        <v>0.56000000000000005</v>
      </c>
      <c r="I2770" s="115">
        <v>0.48</v>
      </c>
      <c r="J2770" s="115" t="s">
        <v>350</v>
      </c>
      <c r="K2770" s="115">
        <v>2.833697129038E-2</v>
      </c>
      <c r="L2770" s="115">
        <v>3022.2468687889</v>
      </c>
      <c r="M2770" s="115">
        <v>7.60764711696776</v>
      </c>
      <c r="N2770" s="115">
        <v>1.12139780029949</v>
      </c>
      <c r="O2770" s="115">
        <v>0.21557767794085</v>
      </c>
      <c r="P2770" s="115">
        <v>3.1777017272179998E-2</v>
      </c>
      <c r="Q2770" s="115">
        <v>85.641322753312096</v>
      </c>
      <c r="R2770" s="115">
        <v>1210</v>
      </c>
      <c r="S2770" s="115" t="s">
        <v>353</v>
      </c>
      <c r="T2770" s="115">
        <v>1210</v>
      </c>
      <c r="U2770" s="115" t="s">
        <v>352</v>
      </c>
      <c r="V2770" s="115" t="s">
        <v>350</v>
      </c>
      <c r="Z2770" s="115">
        <v>0</v>
      </c>
      <c r="AA2770" s="115">
        <v>1</v>
      </c>
      <c r="AB2770" s="115">
        <v>0.21557767794085</v>
      </c>
      <c r="AC2770" s="115">
        <v>3.1777017272179998E-2</v>
      </c>
      <c r="AD2770" s="115">
        <v>255.04177214119301</v>
      </c>
      <c r="AF2770" s="115">
        <v>-1</v>
      </c>
      <c r="AG2770" s="115">
        <v>-1</v>
      </c>
      <c r="AH2770" s="115">
        <v>-1</v>
      </c>
      <c r="AI2770" s="115">
        <v>-1</v>
      </c>
      <c r="AJ2770" s="115">
        <v>0</v>
      </c>
      <c r="AM2770" s="115" t="s">
        <v>348</v>
      </c>
      <c r="AN2770" s="115">
        <v>-1</v>
      </c>
      <c r="AQ2770" s="115">
        <v>613</v>
      </c>
      <c r="AR2770" s="115" t="s">
        <v>257</v>
      </c>
      <c r="AS2770" s="115" t="s">
        <v>368</v>
      </c>
      <c r="AT2770" s="115" t="s">
        <v>296</v>
      </c>
      <c r="AV2770" s="115">
        <v>48.548260919241201</v>
      </c>
      <c r="AW2770" s="115">
        <v>0.20684653049999999</v>
      </c>
    </row>
    <row r="2771" spans="1:49" x14ac:dyDescent="0.25">
      <c r="A2771" s="117">
        <v>230000</v>
      </c>
      <c r="B2771" s="117">
        <v>870000</v>
      </c>
      <c r="C2771" s="117">
        <v>870000</v>
      </c>
      <c r="D2771" s="115" t="s">
        <v>342</v>
      </c>
      <c r="E2771" s="115" t="s">
        <v>13</v>
      </c>
      <c r="F2771" s="115" t="s">
        <v>343</v>
      </c>
      <c r="G2771" s="115" t="s">
        <v>344</v>
      </c>
      <c r="H2771" s="115">
        <v>0.56000000000000005</v>
      </c>
      <c r="I2771" s="115">
        <v>0.48</v>
      </c>
      <c r="J2771" s="115" t="s">
        <v>350</v>
      </c>
      <c r="K2771" s="115">
        <v>3.8890678321999998E-4</v>
      </c>
      <c r="L2771" s="115">
        <v>3649.16709761017</v>
      </c>
      <c r="M2771" s="115">
        <v>9.0949047491995803</v>
      </c>
      <c r="N2771" s="115">
        <v>1.33756921579897</v>
      </c>
      <c r="O2771" s="115">
        <v>3.5370701497299999E-3</v>
      </c>
      <c r="P2771" s="115">
        <v>5.2018974105000001E-4</v>
      </c>
      <c r="Q2771" s="115">
        <v>1.4191858373747801</v>
      </c>
      <c r="R2771" s="115">
        <v>1200</v>
      </c>
      <c r="S2771" s="115" t="s">
        <v>351</v>
      </c>
      <c r="T2771" s="115">
        <v>1200</v>
      </c>
      <c r="U2771" s="115" t="s">
        <v>352</v>
      </c>
      <c r="V2771" s="115" t="s">
        <v>350</v>
      </c>
      <c r="Z2771" s="115">
        <v>0</v>
      </c>
      <c r="AA2771" s="115">
        <v>1</v>
      </c>
      <c r="AB2771" s="115">
        <v>3.5370701497299999E-3</v>
      </c>
      <c r="AC2771" s="115">
        <v>5.2018974105000001E-4</v>
      </c>
      <c r="AD2771" s="115">
        <v>390.87734102380102</v>
      </c>
      <c r="AF2771" s="115">
        <v>-1</v>
      </c>
      <c r="AG2771" s="115">
        <v>-1</v>
      </c>
      <c r="AH2771" s="115">
        <v>-1</v>
      </c>
      <c r="AI2771" s="115">
        <v>-1</v>
      </c>
      <c r="AJ2771" s="115">
        <v>0</v>
      </c>
      <c r="AM2771" s="115" t="s">
        <v>348</v>
      </c>
      <c r="AN2771" s="115">
        <v>-1</v>
      </c>
      <c r="AQ2771" s="115">
        <v>613</v>
      </c>
      <c r="AR2771" s="115" t="s">
        <v>257</v>
      </c>
      <c r="AS2771" s="115" t="s">
        <v>368</v>
      </c>
      <c r="AT2771" s="115" t="s">
        <v>296</v>
      </c>
      <c r="AV2771" s="115">
        <v>6.0585750523164803</v>
      </c>
      <c r="AW2771" s="115">
        <v>0.3170132531</v>
      </c>
    </row>
    <row r="2772" spans="1:49" x14ac:dyDescent="0.25">
      <c r="A2772" s="117">
        <v>230000</v>
      </c>
      <c r="B2772" s="117">
        <v>870000</v>
      </c>
      <c r="C2772" s="117">
        <v>870000</v>
      </c>
      <c r="D2772" s="115" t="s">
        <v>342</v>
      </c>
      <c r="E2772" s="115" t="s">
        <v>13</v>
      </c>
      <c r="F2772" s="115" t="s">
        <v>343</v>
      </c>
      <c r="G2772" s="115" t="s">
        <v>344</v>
      </c>
      <c r="H2772" s="115">
        <v>0.56000000000000005</v>
      </c>
      <c r="I2772" s="115">
        <v>0.48</v>
      </c>
      <c r="J2772" s="115" t="s">
        <v>350</v>
      </c>
      <c r="K2772" s="115">
        <v>2.4659641320719999E-2</v>
      </c>
      <c r="L2772" s="115">
        <v>3649.16709761017</v>
      </c>
      <c r="M2772" s="115">
        <v>9.0949047491995803</v>
      </c>
      <c r="N2772" s="115">
        <v>1.33756921579897</v>
      </c>
      <c r="O2772" s="115">
        <v>0.22427708896139001</v>
      </c>
      <c r="P2772" s="115">
        <v>3.2983977103239998E-2</v>
      </c>
      <c r="Q2772" s="115">
        <v>89.987151746446898</v>
      </c>
      <c r="R2772" s="115">
        <v>1210</v>
      </c>
      <c r="S2772" s="115" t="s">
        <v>353</v>
      </c>
      <c r="T2772" s="115">
        <v>1210</v>
      </c>
      <c r="U2772" s="115" t="s">
        <v>352</v>
      </c>
      <c r="V2772" s="115" t="s">
        <v>350</v>
      </c>
      <c r="Z2772" s="115">
        <v>0</v>
      </c>
      <c r="AA2772" s="115">
        <v>1</v>
      </c>
      <c r="AB2772" s="115">
        <v>0.22427708896139001</v>
      </c>
      <c r="AC2772" s="115">
        <v>3.2983977103239998E-2</v>
      </c>
      <c r="AD2772" s="115">
        <v>693.82446884049295</v>
      </c>
      <c r="AF2772" s="115">
        <v>-1</v>
      </c>
      <c r="AG2772" s="115">
        <v>-1</v>
      </c>
      <c r="AH2772" s="115">
        <v>-1</v>
      </c>
      <c r="AI2772" s="115">
        <v>-1</v>
      </c>
      <c r="AJ2772" s="115">
        <v>0</v>
      </c>
      <c r="AM2772" s="115" t="s">
        <v>348</v>
      </c>
      <c r="AN2772" s="115">
        <v>-1</v>
      </c>
      <c r="AQ2772" s="115">
        <v>613</v>
      </c>
      <c r="AR2772" s="115" t="s">
        <v>257</v>
      </c>
      <c r="AS2772" s="115" t="s">
        <v>368</v>
      </c>
      <c r="AT2772" s="115" t="s">
        <v>296</v>
      </c>
      <c r="AV2772" s="115">
        <v>59.154805474348301</v>
      </c>
      <c r="AW2772" s="115">
        <v>0.56271246460000002</v>
      </c>
    </row>
    <row r="2773" spans="1:49" x14ac:dyDescent="0.25">
      <c r="A2773" s="117">
        <v>230000</v>
      </c>
      <c r="B2773" s="117">
        <v>870000</v>
      </c>
      <c r="C2773" s="117">
        <v>870000</v>
      </c>
      <c r="D2773" s="115" t="s">
        <v>342</v>
      </c>
      <c r="E2773" s="115" t="s">
        <v>13</v>
      </c>
      <c r="F2773" s="115" t="s">
        <v>343</v>
      </c>
      <c r="G2773" s="115" t="s">
        <v>344</v>
      </c>
      <c r="H2773" s="115">
        <v>0.56000000000000005</v>
      </c>
      <c r="I2773" s="115">
        <v>0.48</v>
      </c>
      <c r="J2773" s="115" t="s">
        <v>350</v>
      </c>
      <c r="K2773" s="115">
        <v>0.17880790043763001</v>
      </c>
      <c r="L2773" s="115">
        <v>3668.0154089693101</v>
      </c>
      <c r="M2773" s="115">
        <v>9.18581092528688</v>
      </c>
      <c r="N2773" s="115">
        <v>1.35243147801138</v>
      </c>
      <c r="O2773" s="115">
        <v>1.6424955653676201</v>
      </c>
      <c r="P2773" s="115">
        <v>0.24182543306897999</v>
      </c>
      <c r="Q2773" s="115">
        <v>655.87013405068899</v>
      </c>
      <c r="R2773" s="115">
        <v>1200</v>
      </c>
      <c r="S2773" s="115" t="s">
        <v>351</v>
      </c>
      <c r="T2773" s="115">
        <v>1200</v>
      </c>
      <c r="U2773" s="115" t="s">
        <v>352</v>
      </c>
      <c r="V2773" s="115" t="s">
        <v>350</v>
      </c>
      <c r="Z2773" s="115">
        <v>0</v>
      </c>
      <c r="AA2773" s="115">
        <v>1</v>
      </c>
      <c r="AB2773" s="115">
        <v>1.6424955653676201</v>
      </c>
      <c r="AC2773" s="115">
        <v>0.24182543306897999</v>
      </c>
      <c r="AD2773" s="115">
        <v>655.87013405068899</v>
      </c>
      <c r="AF2773" s="115">
        <v>-1</v>
      </c>
      <c r="AG2773" s="115">
        <v>-1</v>
      </c>
      <c r="AH2773" s="115">
        <v>-1</v>
      </c>
      <c r="AI2773" s="115">
        <v>-1</v>
      </c>
      <c r="AJ2773" s="115">
        <v>0</v>
      </c>
      <c r="AM2773" s="115" t="s">
        <v>348</v>
      </c>
      <c r="AN2773" s="115">
        <v>-1</v>
      </c>
      <c r="AQ2773" s="115">
        <v>613</v>
      </c>
      <c r="AR2773" s="115" t="s">
        <v>257</v>
      </c>
      <c r="AS2773" s="115" t="s">
        <v>368</v>
      </c>
      <c r="AT2773" s="115" t="s">
        <v>296</v>
      </c>
      <c r="AV2773" s="115">
        <v>128.78338614936001</v>
      </c>
      <c r="AW2773" s="115">
        <v>0.53193036010000005</v>
      </c>
    </row>
    <row r="2774" spans="1:49" x14ac:dyDescent="0.25">
      <c r="A2774" s="117">
        <v>230000</v>
      </c>
      <c r="B2774" s="117">
        <v>870000</v>
      </c>
      <c r="C2774" s="117">
        <v>870000</v>
      </c>
      <c r="D2774" s="115" t="s">
        <v>342</v>
      </c>
      <c r="E2774" s="115" t="s">
        <v>13</v>
      </c>
      <c r="F2774" s="115" t="s">
        <v>343</v>
      </c>
      <c r="G2774" s="115" t="s">
        <v>344</v>
      </c>
      <c r="H2774" s="115">
        <v>0.56000000000000005</v>
      </c>
      <c r="I2774" s="115">
        <v>0.48</v>
      </c>
      <c r="J2774" s="115" t="s">
        <v>350</v>
      </c>
      <c r="K2774" s="115">
        <v>6.0757030356000004E-4</v>
      </c>
      <c r="L2774" s="115">
        <v>3668.0154089693101</v>
      </c>
      <c r="M2774" s="115">
        <v>9.18581092528688</v>
      </c>
      <c r="N2774" s="115">
        <v>1.35243147801138</v>
      </c>
      <c r="O2774" s="115">
        <v>5.5810259323400002E-3</v>
      </c>
      <c r="P2774" s="115">
        <v>8.2169720363999997E-4</v>
      </c>
      <c r="Q2774" s="115">
        <v>2.2285772355012501</v>
      </c>
      <c r="R2774" s="115">
        <v>1210</v>
      </c>
      <c r="S2774" s="115" t="s">
        <v>353</v>
      </c>
      <c r="T2774" s="115">
        <v>1210</v>
      </c>
      <c r="U2774" s="115" t="s">
        <v>352</v>
      </c>
      <c r="V2774" s="115" t="s">
        <v>350</v>
      </c>
      <c r="Z2774" s="115">
        <v>0</v>
      </c>
      <c r="AA2774" s="115">
        <v>1</v>
      </c>
      <c r="AB2774" s="115">
        <v>5.5810259323400002E-3</v>
      </c>
      <c r="AC2774" s="115">
        <v>8.2169720363999997E-4</v>
      </c>
      <c r="AD2774" s="115">
        <v>2.22857723550131</v>
      </c>
      <c r="AF2774" s="115">
        <v>-1</v>
      </c>
      <c r="AG2774" s="115">
        <v>-1</v>
      </c>
      <c r="AH2774" s="115">
        <v>-1</v>
      </c>
      <c r="AI2774" s="115">
        <v>-1</v>
      </c>
      <c r="AJ2774" s="115">
        <v>0</v>
      </c>
      <c r="AM2774" s="115" t="s">
        <v>348</v>
      </c>
      <c r="AN2774" s="115">
        <v>-1</v>
      </c>
      <c r="AQ2774" s="115">
        <v>613</v>
      </c>
      <c r="AR2774" s="115" t="s">
        <v>257</v>
      </c>
      <c r="AS2774" s="115" t="s">
        <v>368</v>
      </c>
      <c r="AT2774" s="115" t="s">
        <v>296</v>
      </c>
      <c r="AV2774" s="115">
        <v>28.815067959362899</v>
      </c>
      <c r="AW2774" s="115">
        <v>1.8074429999999999E-3</v>
      </c>
    </row>
    <row r="2775" spans="1:49" x14ac:dyDescent="0.25">
      <c r="A2775" s="117">
        <v>230000</v>
      </c>
      <c r="B2775" s="117">
        <v>870000</v>
      </c>
      <c r="C2775" s="117">
        <v>870000</v>
      </c>
      <c r="D2775" s="115" t="s">
        <v>342</v>
      </c>
      <c r="E2775" s="115" t="s">
        <v>13</v>
      </c>
      <c r="F2775" s="115" t="s">
        <v>343</v>
      </c>
      <c r="G2775" s="115" t="s">
        <v>344</v>
      </c>
      <c r="H2775" s="115">
        <v>0.56000000000000005</v>
      </c>
      <c r="I2775" s="115">
        <v>0.48</v>
      </c>
      <c r="J2775" s="115" t="s">
        <v>350</v>
      </c>
      <c r="K2775" s="115">
        <v>9.3481619484680006E-2</v>
      </c>
      <c r="L2775" s="115">
        <v>3668.0154089693101</v>
      </c>
      <c r="M2775" s="115">
        <v>9.18581092528688</v>
      </c>
      <c r="N2775" s="115">
        <v>1.35243147801138</v>
      </c>
      <c r="O2775" s="115">
        <v>0.85870448157596002</v>
      </c>
      <c r="P2775" s="115">
        <v>0.12642748480657001</v>
      </c>
      <c r="Q2775" s="115">
        <v>342.892020725245</v>
      </c>
      <c r="R2775" s="115">
        <v>1210</v>
      </c>
      <c r="S2775" s="115" t="s">
        <v>353</v>
      </c>
      <c r="T2775" s="115">
        <v>1210</v>
      </c>
      <c r="U2775" s="115" t="s">
        <v>352</v>
      </c>
      <c r="V2775" s="115" t="s">
        <v>350</v>
      </c>
      <c r="Z2775" s="115">
        <v>0</v>
      </c>
      <c r="AA2775" s="115">
        <v>1</v>
      </c>
      <c r="AB2775" s="115">
        <v>0.85870448157596002</v>
      </c>
      <c r="AC2775" s="115">
        <v>0.12642748480657001</v>
      </c>
      <c r="AD2775" s="115">
        <v>894.43726832996902</v>
      </c>
      <c r="AF2775" s="115">
        <v>-1</v>
      </c>
      <c r="AG2775" s="115">
        <v>-1</v>
      </c>
      <c r="AH2775" s="115">
        <v>-1</v>
      </c>
      <c r="AI2775" s="115">
        <v>-1</v>
      </c>
      <c r="AJ2775" s="115">
        <v>0</v>
      </c>
      <c r="AM2775" s="115" t="s">
        <v>348</v>
      </c>
      <c r="AN2775" s="115">
        <v>-1</v>
      </c>
      <c r="AQ2775" s="115">
        <v>613</v>
      </c>
      <c r="AR2775" s="115" t="s">
        <v>257</v>
      </c>
      <c r="AS2775" s="115" t="s">
        <v>368</v>
      </c>
      <c r="AT2775" s="115" t="s">
        <v>296</v>
      </c>
      <c r="AV2775" s="115">
        <v>83.963447389607694</v>
      </c>
      <c r="AW2775" s="115">
        <v>0.72541546499999998</v>
      </c>
    </row>
    <row r="2776" spans="1:49" x14ac:dyDescent="0.25">
      <c r="A2776" s="117">
        <v>230000</v>
      </c>
      <c r="B2776" s="117">
        <v>870000</v>
      </c>
      <c r="C2776" s="117">
        <v>870000</v>
      </c>
      <c r="D2776" s="115" t="s">
        <v>342</v>
      </c>
      <c r="E2776" s="115" t="s">
        <v>13</v>
      </c>
      <c r="F2776" s="115" t="s">
        <v>343</v>
      </c>
      <c r="G2776" s="115" t="s">
        <v>344</v>
      </c>
      <c r="H2776" s="115">
        <v>0.56000000000000005</v>
      </c>
      <c r="I2776" s="115">
        <v>0.48</v>
      </c>
      <c r="J2776" s="115" t="s">
        <v>350</v>
      </c>
      <c r="K2776" s="115">
        <v>1.27163053355E-2</v>
      </c>
      <c r="L2776" s="115">
        <v>3668.0154089693101</v>
      </c>
      <c r="M2776" s="115">
        <v>9.18581092528688</v>
      </c>
      <c r="N2776" s="115">
        <v>1.35243147801138</v>
      </c>
      <c r="O2776" s="115">
        <v>0.1168095764802</v>
      </c>
      <c r="P2776" s="115">
        <v>1.7197931619739999E-2</v>
      </c>
      <c r="Q2776" s="115">
        <v>46.643603915805699</v>
      </c>
      <c r="R2776" s="115">
        <v>1210</v>
      </c>
      <c r="S2776" s="115" t="s">
        <v>353</v>
      </c>
      <c r="T2776" s="115">
        <v>1210</v>
      </c>
      <c r="U2776" s="115" t="s">
        <v>352</v>
      </c>
      <c r="V2776" s="115" t="s">
        <v>350</v>
      </c>
      <c r="Z2776" s="115">
        <v>0</v>
      </c>
      <c r="AA2776" s="115">
        <v>1</v>
      </c>
      <c r="AB2776" s="115">
        <v>0.1168095764802</v>
      </c>
      <c r="AC2776" s="115">
        <v>1.7197931619739999E-2</v>
      </c>
      <c r="AD2776" s="115">
        <v>119.297857518672</v>
      </c>
      <c r="AF2776" s="115">
        <v>-1</v>
      </c>
      <c r="AG2776" s="115">
        <v>-1</v>
      </c>
      <c r="AH2776" s="115">
        <v>-1</v>
      </c>
      <c r="AI2776" s="115">
        <v>-1</v>
      </c>
      <c r="AJ2776" s="115">
        <v>0</v>
      </c>
      <c r="AM2776" s="115" t="s">
        <v>348</v>
      </c>
      <c r="AN2776" s="115">
        <v>-1</v>
      </c>
      <c r="AQ2776" s="115">
        <v>613</v>
      </c>
      <c r="AR2776" s="115" t="s">
        <v>257</v>
      </c>
      <c r="AS2776" s="115" t="s">
        <v>368</v>
      </c>
      <c r="AT2776" s="115" t="s">
        <v>296</v>
      </c>
      <c r="AV2776" s="115">
        <v>33.918541162223498</v>
      </c>
      <c r="AW2776" s="115">
        <v>9.6754142400000007E-2</v>
      </c>
    </row>
    <row r="2777" spans="1:49" x14ac:dyDescent="0.25">
      <c r="A2777" s="117">
        <v>230000</v>
      </c>
      <c r="B2777" s="117">
        <v>870000</v>
      </c>
      <c r="C2777" s="117">
        <v>870000</v>
      </c>
      <c r="D2777" s="115" t="s">
        <v>342</v>
      </c>
      <c r="E2777" s="115" t="s">
        <v>13</v>
      </c>
      <c r="F2777" s="115" t="s">
        <v>343</v>
      </c>
      <c r="G2777" s="115" t="s">
        <v>344</v>
      </c>
      <c r="H2777" s="115">
        <v>0.56000000000000005</v>
      </c>
      <c r="I2777" s="115">
        <v>0.48</v>
      </c>
      <c r="J2777" s="115" t="s">
        <v>350</v>
      </c>
      <c r="K2777" s="115">
        <v>5.3395533394609999E-2</v>
      </c>
      <c r="L2777" s="115">
        <v>3668.0154089693101</v>
      </c>
      <c r="M2777" s="115">
        <v>9.18581092528688</v>
      </c>
      <c r="N2777" s="115">
        <v>1.35243147801138</v>
      </c>
      <c r="O2777" s="115">
        <v>0.49048127401778002</v>
      </c>
      <c r="P2777" s="115">
        <v>7.2213800148080001E-2</v>
      </c>
      <c r="Q2777" s="115">
        <v>195.85563926158699</v>
      </c>
      <c r="R2777" s="115">
        <v>1210</v>
      </c>
      <c r="S2777" s="115" t="s">
        <v>353</v>
      </c>
      <c r="T2777" s="115">
        <v>1210</v>
      </c>
      <c r="U2777" s="115" t="s">
        <v>352</v>
      </c>
      <c r="V2777" s="115" t="s">
        <v>350</v>
      </c>
      <c r="Z2777" s="115">
        <v>0</v>
      </c>
      <c r="AA2777" s="115">
        <v>1</v>
      </c>
      <c r="AB2777" s="115">
        <v>0.49048127401778002</v>
      </c>
      <c r="AC2777" s="115">
        <v>7.2213800148080001E-2</v>
      </c>
      <c r="AD2777" s="115">
        <v>592.97170983460001</v>
      </c>
      <c r="AF2777" s="115">
        <v>-1</v>
      </c>
      <c r="AG2777" s="115">
        <v>-1</v>
      </c>
      <c r="AH2777" s="115">
        <v>-1</v>
      </c>
      <c r="AI2777" s="115">
        <v>-1</v>
      </c>
      <c r="AJ2777" s="115">
        <v>0</v>
      </c>
      <c r="AM2777" s="115" t="s">
        <v>348</v>
      </c>
      <c r="AN2777" s="115">
        <v>-1</v>
      </c>
      <c r="AQ2777" s="115">
        <v>613</v>
      </c>
      <c r="AR2777" s="115" t="s">
        <v>257</v>
      </c>
      <c r="AS2777" s="115" t="s">
        <v>368</v>
      </c>
      <c r="AT2777" s="115" t="s">
        <v>296</v>
      </c>
      <c r="AV2777" s="115">
        <v>61.620393167587601</v>
      </c>
      <c r="AW2777" s="115">
        <v>0.48091785059999997</v>
      </c>
    </row>
    <row r="2778" spans="1:49" x14ac:dyDescent="0.25">
      <c r="A2778" s="117">
        <v>230000</v>
      </c>
      <c r="B2778" s="117">
        <v>870000</v>
      </c>
      <c r="C2778" s="117">
        <v>870000</v>
      </c>
      <c r="D2778" s="115" t="s">
        <v>342</v>
      </c>
      <c r="E2778" s="115" t="s">
        <v>13</v>
      </c>
      <c r="F2778" s="115" t="s">
        <v>343</v>
      </c>
      <c r="G2778" s="115" t="s">
        <v>344</v>
      </c>
      <c r="H2778" s="115">
        <v>0.56000000000000005</v>
      </c>
      <c r="I2778" s="115">
        <v>0.48</v>
      </c>
      <c r="J2778" s="115" t="s">
        <v>350</v>
      </c>
      <c r="K2778" s="115">
        <v>2.8088913339340001E-2</v>
      </c>
      <c r="L2778" s="115">
        <v>3658.5104823492402</v>
      </c>
      <c r="M2778" s="115">
        <v>9.1188019825013598</v>
      </c>
      <c r="N2778" s="115">
        <v>1.34110447996916</v>
      </c>
      <c r="O2778" s="115">
        <v>0.25613723864512</v>
      </c>
      <c r="P2778" s="115">
        <v>3.7670167516859997E-2</v>
      </c>
      <c r="Q2778" s="115">
        <v>102.763583889793</v>
      </c>
      <c r="R2778" s="115">
        <v>1200</v>
      </c>
      <c r="S2778" s="115" t="s">
        <v>351</v>
      </c>
      <c r="T2778" s="115">
        <v>1200</v>
      </c>
      <c r="U2778" s="115" t="s">
        <v>352</v>
      </c>
      <c r="V2778" s="115" t="s">
        <v>350</v>
      </c>
      <c r="Z2778" s="115">
        <v>0</v>
      </c>
      <c r="AA2778" s="115">
        <v>1</v>
      </c>
      <c r="AB2778" s="115">
        <v>0.25613723864512</v>
      </c>
      <c r="AC2778" s="115">
        <v>3.7670167516859997E-2</v>
      </c>
      <c r="AD2778" s="115">
        <v>702.57395404596002</v>
      </c>
      <c r="AF2778" s="115">
        <v>-1</v>
      </c>
      <c r="AG2778" s="115">
        <v>-1</v>
      </c>
      <c r="AH2778" s="115">
        <v>-1</v>
      </c>
      <c r="AI2778" s="115">
        <v>-1</v>
      </c>
      <c r="AJ2778" s="115">
        <v>0</v>
      </c>
      <c r="AM2778" s="115" t="s">
        <v>348</v>
      </c>
      <c r="AN2778" s="115">
        <v>-1</v>
      </c>
      <c r="AQ2778" s="115">
        <v>613</v>
      </c>
      <c r="AR2778" s="115" t="s">
        <v>257</v>
      </c>
      <c r="AS2778" s="115" t="s">
        <v>368</v>
      </c>
      <c r="AT2778" s="115" t="s">
        <v>296</v>
      </c>
      <c r="AV2778" s="115">
        <v>48.7239454642447</v>
      </c>
      <c r="AW2778" s="115">
        <v>0.56980855959999999</v>
      </c>
    </row>
    <row r="2779" spans="1:49" x14ac:dyDescent="0.25">
      <c r="A2779" s="117">
        <v>230000</v>
      </c>
      <c r="B2779" s="117">
        <v>870000</v>
      </c>
      <c r="C2779" s="117">
        <v>870000</v>
      </c>
      <c r="D2779" s="115" t="s">
        <v>342</v>
      </c>
      <c r="E2779" s="115" t="s">
        <v>13</v>
      </c>
      <c r="F2779" s="115" t="s">
        <v>343</v>
      </c>
      <c r="G2779" s="115" t="s">
        <v>344</v>
      </c>
      <c r="H2779" s="115">
        <v>0.56000000000000005</v>
      </c>
      <c r="I2779" s="115">
        <v>0.48</v>
      </c>
      <c r="J2779" s="115" t="s">
        <v>350</v>
      </c>
      <c r="K2779" s="115">
        <v>4.6298429887399999E-3</v>
      </c>
      <c r="L2779" s="115">
        <v>3658.5104823492402</v>
      </c>
      <c r="M2779" s="115">
        <v>9.1188019825013598</v>
      </c>
      <c r="N2779" s="115">
        <v>1.34110447996916</v>
      </c>
      <c r="O2779" s="115">
        <v>4.221862142446E-2</v>
      </c>
      <c r="P2779" s="115">
        <v>6.20910317376E-3</v>
      </c>
      <c r="Q2779" s="115">
        <v>16.9383291059656</v>
      </c>
      <c r="R2779" s="115">
        <v>1210</v>
      </c>
      <c r="S2779" s="115" t="s">
        <v>353</v>
      </c>
      <c r="T2779" s="115">
        <v>1210</v>
      </c>
      <c r="U2779" s="115" t="s">
        <v>352</v>
      </c>
      <c r="V2779" s="115" t="s">
        <v>350</v>
      </c>
      <c r="Z2779" s="115">
        <v>0</v>
      </c>
      <c r="AA2779" s="115">
        <v>1</v>
      </c>
      <c r="AB2779" s="115">
        <v>4.221862142446E-2</v>
      </c>
      <c r="AC2779" s="115">
        <v>6.20910317376E-3</v>
      </c>
      <c r="AD2779" s="115">
        <v>62.902864096758499</v>
      </c>
      <c r="AF2779" s="115">
        <v>-1</v>
      </c>
      <c r="AG2779" s="115">
        <v>-1</v>
      </c>
      <c r="AH2779" s="115">
        <v>-1</v>
      </c>
      <c r="AI2779" s="115">
        <v>-1</v>
      </c>
      <c r="AJ2779" s="115">
        <v>0</v>
      </c>
      <c r="AM2779" s="115" t="s">
        <v>348</v>
      </c>
      <c r="AN2779" s="115">
        <v>-1</v>
      </c>
      <c r="AQ2779" s="115">
        <v>613</v>
      </c>
      <c r="AR2779" s="115" t="s">
        <v>257</v>
      </c>
      <c r="AS2779" s="115" t="s">
        <v>368</v>
      </c>
      <c r="AT2779" s="115" t="s">
        <v>296</v>
      </c>
      <c r="AV2779" s="115">
        <v>20.486629461555399</v>
      </c>
      <c r="AW2779" s="115">
        <v>5.1016110400000002E-2</v>
      </c>
    </row>
    <row r="2780" spans="1:49" x14ac:dyDescent="0.25">
      <c r="A2780" s="117">
        <v>230000</v>
      </c>
      <c r="B2780" s="117">
        <v>870000</v>
      </c>
      <c r="C2780" s="117">
        <v>880000</v>
      </c>
      <c r="D2780" s="115" t="s">
        <v>342</v>
      </c>
      <c r="E2780" s="115" t="s">
        <v>13</v>
      </c>
      <c r="F2780" s="115" t="s">
        <v>343</v>
      </c>
      <c r="G2780" s="115" t="s">
        <v>344</v>
      </c>
      <c r="H2780" s="115">
        <v>0.56000000000000005</v>
      </c>
      <c r="I2780" s="115">
        <v>0.48</v>
      </c>
      <c r="J2780" s="115" t="s">
        <v>350</v>
      </c>
      <c r="K2780" s="115">
        <v>0.16390109921088999</v>
      </c>
      <c r="L2780" s="115">
        <v>3549.2923065459299</v>
      </c>
      <c r="M2780" s="115">
        <v>8.9341380600993503</v>
      </c>
      <c r="N2780" s="115">
        <v>1.3169213059520299</v>
      </c>
      <c r="O2780" s="115">
        <v>1.4643150485521701</v>
      </c>
      <c r="P2780" s="115">
        <v>0.21584484961978001</v>
      </c>
      <c r="Q2780" s="115">
        <v>581.73291046365102</v>
      </c>
      <c r="R2780" s="115">
        <v>1200</v>
      </c>
      <c r="S2780" s="115" t="s">
        <v>351</v>
      </c>
      <c r="T2780" s="115">
        <v>1200</v>
      </c>
      <c r="U2780" s="115" t="s">
        <v>352</v>
      </c>
      <c r="V2780" s="115" t="s">
        <v>350</v>
      </c>
      <c r="Z2780" s="115">
        <v>0</v>
      </c>
      <c r="AA2780" s="115">
        <v>1</v>
      </c>
      <c r="AB2780" s="115">
        <v>1.4643150485521701</v>
      </c>
      <c r="AC2780" s="115">
        <v>0.21584484961978001</v>
      </c>
      <c r="AD2780" s="115">
        <v>581.73291046365102</v>
      </c>
      <c r="AF2780" s="115">
        <v>-1</v>
      </c>
      <c r="AG2780" s="115">
        <v>-1</v>
      </c>
      <c r="AH2780" s="115">
        <v>-1</v>
      </c>
      <c r="AI2780" s="115">
        <v>-1</v>
      </c>
      <c r="AJ2780" s="115">
        <v>0</v>
      </c>
      <c r="AM2780" s="115" t="s">
        <v>348</v>
      </c>
      <c r="AN2780" s="115">
        <v>-1</v>
      </c>
      <c r="AQ2780" s="115">
        <v>613</v>
      </c>
      <c r="AR2780" s="115" t="s">
        <v>257</v>
      </c>
      <c r="AS2780" s="115" t="s">
        <v>368</v>
      </c>
      <c r="AT2780" s="115" t="s">
        <v>296</v>
      </c>
      <c r="AV2780" s="115">
        <v>133.908211757456</v>
      </c>
      <c r="AW2780" s="115">
        <v>0.47180284709999998</v>
      </c>
    </row>
    <row r="2781" spans="1:49" x14ac:dyDescent="0.25">
      <c r="A2781" s="117">
        <v>230000</v>
      </c>
      <c r="B2781" s="117">
        <v>870000</v>
      </c>
      <c r="C2781" s="117">
        <v>880000</v>
      </c>
      <c r="D2781" s="115" t="s">
        <v>342</v>
      </c>
      <c r="E2781" s="115" t="s">
        <v>13</v>
      </c>
      <c r="F2781" s="115" t="s">
        <v>343</v>
      </c>
      <c r="G2781" s="115" t="s">
        <v>344</v>
      </c>
      <c r="H2781" s="115">
        <v>0.56000000000000005</v>
      </c>
      <c r="I2781" s="115">
        <v>0.48</v>
      </c>
      <c r="J2781" s="115" t="s">
        <v>350</v>
      </c>
      <c r="K2781" s="115">
        <v>3.5679398985599999E-3</v>
      </c>
      <c r="L2781" s="115">
        <v>3549.2923065459299</v>
      </c>
      <c r="M2781" s="115">
        <v>8.9341380600993503</v>
      </c>
      <c r="N2781" s="115">
        <v>1.3169213059520299</v>
      </c>
      <c r="O2781" s="115">
        <v>3.1876467643939997E-2</v>
      </c>
      <c r="P2781" s="115">
        <v>4.6986960707800004E-3</v>
      </c>
      <c r="Q2781" s="115">
        <v>12.663661632205599</v>
      </c>
      <c r="R2781" s="115">
        <v>1210</v>
      </c>
      <c r="S2781" s="115" t="s">
        <v>353</v>
      </c>
      <c r="T2781" s="115">
        <v>1210</v>
      </c>
      <c r="U2781" s="115" t="s">
        <v>352</v>
      </c>
      <c r="V2781" s="115" t="s">
        <v>350</v>
      </c>
      <c r="Z2781" s="115">
        <v>0</v>
      </c>
      <c r="AA2781" s="115">
        <v>1</v>
      </c>
      <c r="AB2781" s="115">
        <v>3.1876467643939997E-2</v>
      </c>
      <c r="AC2781" s="115">
        <v>4.6986960707800004E-3</v>
      </c>
      <c r="AD2781" s="115">
        <v>47.280605430161202</v>
      </c>
      <c r="AF2781" s="115">
        <v>-1</v>
      </c>
      <c r="AG2781" s="115">
        <v>-1</v>
      </c>
      <c r="AH2781" s="115">
        <v>-1</v>
      </c>
      <c r="AI2781" s="115">
        <v>-1</v>
      </c>
      <c r="AJ2781" s="115">
        <v>0</v>
      </c>
      <c r="AM2781" s="115" t="s">
        <v>348</v>
      </c>
      <c r="AN2781" s="115">
        <v>-1</v>
      </c>
      <c r="AQ2781" s="115">
        <v>613</v>
      </c>
      <c r="AR2781" s="115" t="s">
        <v>257</v>
      </c>
      <c r="AS2781" s="115" t="s">
        <v>368</v>
      </c>
      <c r="AT2781" s="115" t="s">
        <v>296</v>
      </c>
      <c r="AV2781" s="115">
        <v>27.789500758177802</v>
      </c>
      <c r="AW2781" s="115">
        <v>3.8345989800000001E-2</v>
      </c>
    </row>
    <row r="2782" spans="1:49" x14ac:dyDescent="0.25">
      <c r="A2782" s="117">
        <v>230000</v>
      </c>
      <c r="B2782" s="117">
        <v>870000</v>
      </c>
      <c r="C2782" s="117">
        <v>880000</v>
      </c>
      <c r="D2782" s="115" t="s">
        <v>342</v>
      </c>
      <c r="E2782" s="115" t="s">
        <v>13</v>
      </c>
      <c r="F2782" s="115" t="s">
        <v>343</v>
      </c>
      <c r="G2782" s="115" t="s">
        <v>344</v>
      </c>
      <c r="H2782" s="115">
        <v>0.56000000000000005</v>
      </c>
      <c r="I2782" s="115">
        <v>0.48</v>
      </c>
      <c r="J2782" s="115" t="s">
        <v>350</v>
      </c>
      <c r="K2782" s="115">
        <v>8.6716991257860004E-2</v>
      </c>
      <c r="L2782" s="115">
        <v>3549.2923065459299</v>
      </c>
      <c r="M2782" s="115">
        <v>8.9341380600993503</v>
      </c>
      <c r="N2782" s="115">
        <v>1.3169213059520299</v>
      </c>
      <c r="O2782" s="115">
        <v>0.77474157205421001</v>
      </c>
      <c r="P2782" s="115">
        <v>0.11419945337553999</v>
      </c>
      <c r="Q2782" s="115">
        <v>307.78394991835802</v>
      </c>
      <c r="R2782" s="115">
        <v>1210</v>
      </c>
      <c r="S2782" s="115" t="s">
        <v>353</v>
      </c>
      <c r="T2782" s="115">
        <v>1210</v>
      </c>
      <c r="U2782" s="115" t="s">
        <v>352</v>
      </c>
      <c r="V2782" s="115" t="s">
        <v>350</v>
      </c>
      <c r="Z2782" s="115">
        <v>0</v>
      </c>
      <c r="AA2782" s="115">
        <v>1</v>
      </c>
      <c r="AB2782" s="115">
        <v>0.77474157205421001</v>
      </c>
      <c r="AC2782" s="115">
        <v>0.11419945337553999</v>
      </c>
      <c r="AD2782" s="115">
        <v>840.12835077219302</v>
      </c>
      <c r="AF2782" s="115">
        <v>-1</v>
      </c>
      <c r="AG2782" s="115">
        <v>-1</v>
      </c>
      <c r="AH2782" s="115">
        <v>-1</v>
      </c>
      <c r="AI2782" s="115">
        <v>-1</v>
      </c>
      <c r="AJ2782" s="115">
        <v>0</v>
      </c>
      <c r="AM2782" s="115" t="s">
        <v>348</v>
      </c>
      <c r="AN2782" s="115">
        <v>-1</v>
      </c>
      <c r="AQ2782" s="115">
        <v>613</v>
      </c>
      <c r="AR2782" s="115" t="s">
        <v>257</v>
      </c>
      <c r="AS2782" s="115" t="s">
        <v>368</v>
      </c>
      <c r="AT2782" s="115" t="s">
        <v>296</v>
      </c>
      <c r="AV2782" s="115">
        <v>81.7386474710258</v>
      </c>
      <c r="AW2782" s="115">
        <v>0.68136930309999999</v>
      </c>
    </row>
    <row r="2783" spans="1:49" x14ac:dyDescent="0.25">
      <c r="A2783" s="117">
        <v>230000</v>
      </c>
      <c r="B2783" s="117">
        <v>870000</v>
      </c>
      <c r="C2783" s="117">
        <v>880000</v>
      </c>
      <c r="D2783" s="115" t="s">
        <v>342</v>
      </c>
      <c r="E2783" s="115" t="s">
        <v>13</v>
      </c>
      <c r="F2783" s="115" t="s">
        <v>343</v>
      </c>
      <c r="G2783" s="115" t="s">
        <v>344</v>
      </c>
      <c r="H2783" s="115">
        <v>0.56000000000000005</v>
      </c>
      <c r="I2783" s="115">
        <v>0.48</v>
      </c>
      <c r="J2783" s="115" t="s">
        <v>350</v>
      </c>
      <c r="K2783" s="115">
        <v>8.2173026329319998E-2</v>
      </c>
      <c r="L2783" s="115">
        <v>3549.2923065459299</v>
      </c>
      <c r="M2783" s="115">
        <v>8.9341380600993503</v>
      </c>
      <c r="N2783" s="115">
        <v>1.3169213059520299</v>
      </c>
      <c r="O2783" s="115">
        <v>0.73414516204234004</v>
      </c>
      <c r="P2783" s="115">
        <v>0.10821540914764</v>
      </c>
      <c r="Q2783" s="115">
        <v>291.65609015625898</v>
      </c>
      <c r="R2783" s="115">
        <v>1210</v>
      </c>
      <c r="S2783" s="115" t="s">
        <v>353</v>
      </c>
      <c r="T2783" s="115">
        <v>1210</v>
      </c>
      <c r="U2783" s="115" t="s">
        <v>352</v>
      </c>
      <c r="V2783" s="115" t="s">
        <v>350</v>
      </c>
      <c r="Z2783" s="115">
        <v>0</v>
      </c>
      <c r="AA2783" s="115">
        <v>1</v>
      </c>
      <c r="AB2783" s="115">
        <v>0.73414516204234004</v>
      </c>
      <c r="AC2783" s="115">
        <v>0.10821540914764</v>
      </c>
      <c r="AD2783" s="115">
        <v>656.23604491166304</v>
      </c>
      <c r="AF2783" s="115">
        <v>-1</v>
      </c>
      <c r="AG2783" s="115">
        <v>-1</v>
      </c>
      <c r="AH2783" s="115">
        <v>-1</v>
      </c>
      <c r="AI2783" s="115">
        <v>-1</v>
      </c>
      <c r="AJ2783" s="115">
        <v>0</v>
      </c>
      <c r="AM2783" s="115" t="s">
        <v>348</v>
      </c>
      <c r="AN2783" s="115">
        <v>-1</v>
      </c>
      <c r="AQ2783" s="115">
        <v>613</v>
      </c>
      <c r="AR2783" s="115" t="s">
        <v>257</v>
      </c>
      <c r="AS2783" s="115" t="s">
        <v>368</v>
      </c>
      <c r="AT2783" s="115" t="s">
        <v>296</v>
      </c>
      <c r="AV2783" s="115">
        <v>71.984112452707905</v>
      </c>
      <c r="AW2783" s="115">
        <v>0.53222712480000001</v>
      </c>
    </row>
    <row r="2784" spans="1:49" x14ac:dyDescent="0.25">
      <c r="A2784" s="117">
        <v>170000</v>
      </c>
      <c r="B2784" s="117">
        <v>700000</v>
      </c>
      <c r="C2784" s="117">
        <v>700000</v>
      </c>
      <c r="D2784" s="115" t="s">
        <v>342</v>
      </c>
      <c r="E2784" s="115" t="s">
        <v>13</v>
      </c>
      <c r="F2784" s="115" t="s">
        <v>343</v>
      </c>
      <c r="G2784" s="115" t="s">
        <v>344</v>
      </c>
      <c r="H2784" s="115">
        <v>0.56000000000000005</v>
      </c>
      <c r="I2784" s="115">
        <v>0.48</v>
      </c>
      <c r="J2784" s="115" t="s">
        <v>350</v>
      </c>
      <c r="K2784" s="115">
        <v>5.9937313458410003E-2</v>
      </c>
      <c r="L2784" s="115">
        <v>3668.7500008902998</v>
      </c>
      <c r="M2784" s="115">
        <v>9.1850915019358492</v>
      </c>
      <c r="N2784" s="115">
        <v>1.3522390083182301</v>
      </c>
      <c r="O2784" s="115">
        <v>0.55052970849577998</v>
      </c>
      <c r="P2784" s="115">
        <v>8.1049573312270001E-2</v>
      </c>
      <c r="Q2784" s="115">
        <v>219.895018803933</v>
      </c>
      <c r="R2784" s="115">
        <v>1210</v>
      </c>
      <c r="S2784" s="115" t="s">
        <v>353</v>
      </c>
      <c r="T2784" s="115">
        <v>1210</v>
      </c>
      <c r="U2784" s="115" t="s">
        <v>352</v>
      </c>
      <c r="V2784" s="115" t="s">
        <v>350</v>
      </c>
      <c r="Z2784" s="115">
        <v>0</v>
      </c>
      <c r="AA2784" s="115">
        <v>1</v>
      </c>
      <c r="AB2784" s="115">
        <v>0.55052970849577998</v>
      </c>
      <c r="AC2784" s="115">
        <v>8.1049573312270001E-2</v>
      </c>
      <c r="AD2784" s="115">
        <v>954.02181995868705</v>
      </c>
      <c r="AF2784" s="115">
        <v>-1</v>
      </c>
      <c r="AG2784" s="115">
        <v>-1</v>
      </c>
      <c r="AH2784" s="115">
        <v>-1</v>
      </c>
      <c r="AI2784" s="115">
        <v>-1</v>
      </c>
      <c r="AJ2784" s="115">
        <v>0</v>
      </c>
      <c r="AM2784" s="115" t="s">
        <v>348</v>
      </c>
      <c r="AN2784" s="115">
        <v>-1</v>
      </c>
      <c r="AQ2784" s="115">
        <v>614</v>
      </c>
      <c r="AR2784" s="115" t="s">
        <v>259</v>
      </c>
      <c r="AS2784" s="115" t="s">
        <v>369</v>
      </c>
      <c r="AT2784" s="115" t="s">
        <v>296</v>
      </c>
      <c r="AV2784" s="115">
        <v>68.579512181817606</v>
      </c>
      <c r="AW2784" s="115">
        <v>0.77374032439999996</v>
      </c>
    </row>
    <row r="2785" spans="1:49" x14ac:dyDescent="0.25">
      <c r="A2785" s="117">
        <v>220000</v>
      </c>
      <c r="B2785" s="117">
        <v>860000</v>
      </c>
      <c r="C2785" s="117">
        <v>860000</v>
      </c>
      <c r="D2785" s="115" t="s">
        <v>342</v>
      </c>
      <c r="E2785" s="115" t="s">
        <v>13</v>
      </c>
      <c r="F2785" s="115" t="s">
        <v>343</v>
      </c>
      <c r="G2785" s="115" t="s">
        <v>344</v>
      </c>
      <c r="H2785" s="115">
        <v>0.56000000000000005</v>
      </c>
      <c r="I2785" s="115">
        <v>0.48</v>
      </c>
      <c r="J2785" s="115" t="s">
        <v>350</v>
      </c>
      <c r="K2785" s="115">
        <v>8.1149190269970001E-2</v>
      </c>
      <c r="L2785" s="115">
        <v>3669.5568051364198</v>
      </c>
      <c r="M2785" s="115">
        <v>9.1445936928992797</v>
      </c>
      <c r="N2785" s="115">
        <v>1.3448385080115699</v>
      </c>
      <c r="O2785" s="115">
        <v>0.74207637352671996</v>
      </c>
      <c r="P2785" s="115">
        <v>0.10913255596902</v>
      </c>
      <c r="Q2785" s="115">
        <v>297.78156338650803</v>
      </c>
      <c r="R2785" s="115">
        <v>1200</v>
      </c>
      <c r="S2785" s="115" t="s">
        <v>351</v>
      </c>
      <c r="T2785" s="115">
        <v>1200</v>
      </c>
      <c r="U2785" s="115" t="s">
        <v>352</v>
      </c>
      <c r="V2785" s="115" t="s">
        <v>350</v>
      </c>
      <c r="Z2785" s="115">
        <v>0</v>
      </c>
      <c r="AA2785" s="115">
        <v>1</v>
      </c>
      <c r="AB2785" s="115">
        <v>0.74207637352671996</v>
      </c>
      <c r="AC2785" s="115">
        <v>0.10913255596902</v>
      </c>
      <c r="AD2785" s="115">
        <v>683.56191607656206</v>
      </c>
      <c r="AF2785" s="115">
        <v>-1</v>
      </c>
      <c r="AG2785" s="115">
        <v>-1</v>
      </c>
      <c r="AH2785" s="115">
        <v>-1</v>
      </c>
      <c r="AI2785" s="115">
        <v>-1</v>
      </c>
      <c r="AJ2785" s="115">
        <v>0</v>
      </c>
      <c r="AM2785" s="115" t="s">
        <v>348</v>
      </c>
      <c r="AN2785" s="115">
        <v>-1</v>
      </c>
      <c r="AQ2785" s="115">
        <v>614</v>
      </c>
      <c r="AR2785" s="115" t="s">
        <v>259</v>
      </c>
      <c r="AS2785" s="115" t="s">
        <v>369</v>
      </c>
      <c r="AT2785" s="115" t="s">
        <v>296</v>
      </c>
      <c r="AV2785" s="115">
        <v>116.37780273215</v>
      </c>
      <c r="AW2785" s="115">
        <v>0.55438922629999998</v>
      </c>
    </row>
    <row r="2786" spans="1:49" x14ac:dyDescent="0.25">
      <c r="A2786" s="117">
        <v>220000</v>
      </c>
      <c r="B2786" s="117">
        <v>860000</v>
      </c>
      <c r="C2786" s="117">
        <v>860000</v>
      </c>
      <c r="D2786" s="115" t="s">
        <v>342</v>
      </c>
      <c r="E2786" s="115" t="s">
        <v>13</v>
      </c>
      <c r="F2786" s="115" t="s">
        <v>343</v>
      </c>
      <c r="G2786" s="115" t="s">
        <v>344</v>
      </c>
      <c r="H2786" s="115">
        <v>0.56000000000000005</v>
      </c>
      <c r="I2786" s="115">
        <v>0.48</v>
      </c>
      <c r="J2786" s="115" t="s">
        <v>350</v>
      </c>
      <c r="K2786" s="115">
        <v>5.9222773234820003E-2</v>
      </c>
      <c r="L2786" s="115">
        <v>3669.5568051364198</v>
      </c>
      <c r="M2786" s="115">
        <v>9.1445936928992797</v>
      </c>
      <c r="N2786" s="115">
        <v>1.3448385080115699</v>
      </c>
      <c r="O2786" s="115">
        <v>0.54156819859921002</v>
      </c>
      <c r="P2786" s="115">
        <v>7.9645065997430001E-2</v>
      </c>
      <c r="Q2786" s="115">
        <v>217.32133054291401</v>
      </c>
      <c r="R2786" s="115">
        <v>1210</v>
      </c>
      <c r="S2786" s="115" t="s">
        <v>353</v>
      </c>
      <c r="T2786" s="115">
        <v>1210</v>
      </c>
      <c r="U2786" s="115" t="s">
        <v>352</v>
      </c>
      <c r="V2786" s="115" t="s">
        <v>350</v>
      </c>
      <c r="Z2786" s="115">
        <v>0</v>
      </c>
      <c r="AA2786" s="115">
        <v>1</v>
      </c>
      <c r="AB2786" s="115">
        <v>0.54156819859921002</v>
      </c>
      <c r="AC2786" s="115">
        <v>7.9645065997430001E-2</v>
      </c>
      <c r="AD2786" s="115">
        <v>303.20752921070601</v>
      </c>
      <c r="AF2786" s="115">
        <v>-1</v>
      </c>
      <c r="AG2786" s="115">
        <v>-1</v>
      </c>
      <c r="AH2786" s="115">
        <v>-1</v>
      </c>
      <c r="AI2786" s="115">
        <v>-1</v>
      </c>
      <c r="AJ2786" s="115">
        <v>0</v>
      </c>
      <c r="AM2786" s="115" t="s">
        <v>348</v>
      </c>
      <c r="AN2786" s="115">
        <v>-1</v>
      </c>
      <c r="AQ2786" s="115">
        <v>614</v>
      </c>
      <c r="AR2786" s="115" t="s">
        <v>259</v>
      </c>
      <c r="AS2786" s="115" t="s">
        <v>369</v>
      </c>
      <c r="AT2786" s="115" t="s">
        <v>296</v>
      </c>
      <c r="AV2786" s="115">
        <v>72.368060358380404</v>
      </c>
      <c r="AW2786" s="115">
        <v>0.24591040489999999</v>
      </c>
    </row>
    <row r="2787" spans="1:49" x14ac:dyDescent="0.25">
      <c r="A2787" s="117">
        <v>220000</v>
      </c>
      <c r="B2787" s="117">
        <v>860000</v>
      </c>
      <c r="C2787" s="117">
        <v>860000</v>
      </c>
      <c r="D2787" s="115" t="s">
        <v>342</v>
      </c>
      <c r="E2787" s="115" t="s">
        <v>13</v>
      </c>
      <c r="F2787" s="115" t="s">
        <v>343</v>
      </c>
      <c r="G2787" s="115" t="s">
        <v>344</v>
      </c>
      <c r="H2787" s="115">
        <v>0.56000000000000005</v>
      </c>
      <c r="I2787" s="115">
        <v>0.48</v>
      </c>
      <c r="J2787" s="115" t="s">
        <v>350</v>
      </c>
      <c r="K2787" s="115">
        <v>0.14504591733559999</v>
      </c>
      <c r="L2787" s="115">
        <v>3669.5568051364198</v>
      </c>
      <c r="M2787" s="115">
        <v>9.1445936928992797</v>
      </c>
      <c r="N2787" s="115">
        <v>1.3448385080115699</v>
      </c>
      <c r="O2787" s="115">
        <v>1.3263859808479199</v>
      </c>
      <c r="P2787" s="115">
        <v>0.19506333506276999</v>
      </c>
      <c r="Q2787" s="115">
        <v>532.25423301610897</v>
      </c>
      <c r="R2787" s="115">
        <v>1210</v>
      </c>
      <c r="S2787" s="115" t="s">
        <v>353</v>
      </c>
      <c r="T2787" s="115">
        <v>1210</v>
      </c>
      <c r="U2787" s="115" t="s">
        <v>352</v>
      </c>
      <c r="V2787" s="115" t="s">
        <v>350</v>
      </c>
      <c r="Z2787" s="115">
        <v>0</v>
      </c>
      <c r="AA2787" s="115">
        <v>1</v>
      </c>
      <c r="AB2787" s="115">
        <v>1.3263859808479199</v>
      </c>
      <c r="AC2787" s="115">
        <v>0.19506333506276999</v>
      </c>
      <c r="AD2787" s="115">
        <v>1040.4911636356901</v>
      </c>
      <c r="AF2787" s="115">
        <v>-1</v>
      </c>
      <c r="AG2787" s="115">
        <v>-1</v>
      </c>
      <c r="AH2787" s="115">
        <v>-1</v>
      </c>
      <c r="AI2787" s="115">
        <v>-1</v>
      </c>
      <c r="AJ2787" s="115">
        <v>0</v>
      </c>
      <c r="AM2787" s="115" t="s">
        <v>348</v>
      </c>
      <c r="AN2787" s="115">
        <v>-1</v>
      </c>
      <c r="AQ2787" s="115">
        <v>614</v>
      </c>
      <c r="AR2787" s="115" t="s">
        <v>259</v>
      </c>
      <c r="AS2787" s="115" t="s">
        <v>369</v>
      </c>
      <c r="AT2787" s="115" t="s">
        <v>296</v>
      </c>
      <c r="AV2787" s="115">
        <v>93.635012435182404</v>
      </c>
      <c r="AW2787" s="115">
        <v>0.84386955689999998</v>
      </c>
    </row>
    <row r="2788" spans="1:49" x14ac:dyDescent="0.25">
      <c r="A2788" s="117">
        <v>220000</v>
      </c>
      <c r="B2788" s="117">
        <v>860000</v>
      </c>
      <c r="C2788" s="117">
        <v>860000</v>
      </c>
      <c r="D2788" s="115" t="s">
        <v>342</v>
      </c>
      <c r="E2788" s="115" t="s">
        <v>13</v>
      </c>
      <c r="F2788" s="115" t="s">
        <v>343</v>
      </c>
      <c r="G2788" s="115" t="s">
        <v>344</v>
      </c>
      <c r="H2788" s="115">
        <v>0.56000000000000005</v>
      </c>
      <c r="I2788" s="115">
        <v>0.48</v>
      </c>
      <c r="J2788" s="115" t="s">
        <v>350</v>
      </c>
      <c r="K2788" s="115">
        <v>1.2080688200299999E-3</v>
      </c>
      <c r="L2788" s="115">
        <v>3669.5568051364198</v>
      </c>
      <c r="M2788" s="115">
        <v>9.1445936928992797</v>
      </c>
      <c r="N2788" s="115">
        <v>1.3448385080115699</v>
      </c>
      <c r="O2788" s="115">
        <v>1.104729851223E-2</v>
      </c>
      <c r="P2788" s="115">
        <v>1.6246574694999999E-3</v>
      </c>
      <c r="Q2788" s="115">
        <v>4.4330771596142098</v>
      </c>
      <c r="R2788" s="115">
        <v>1210</v>
      </c>
      <c r="S2788" s="115" t="s">
        <v>353</v>
      </c>
      <c r="T2788" s="115">
        <v>1210</v>
      </c>
      <c r="U2788" s="115" t="s">
        <v>352</v>
      </c>
      <c r="V2788" s="115" t="s">
        <v>350</v>
      </c>
      <c r="Z2788" s="115">
        <v>0</v>
      </c>
      <c r="AA2788" s="115">
        <v>1</v>
      </c>
      <c r="AB2788" s="115">
        <v>1.104729851223E-2</v>
      </c>
      <c r="AC2788" s="115">
        <v>1.6246574694999999E-3</v>
      </c>
      <c r="AD2788" s="115">
        <v>4.4330771596131804</v>
      </c>
      <c r="AF2788" s="115">
        <v>-1</v>
      </c>
      <c r="AG2788" s="115">
        <v>-1</v>
      </c>
      <c r="AH2788" s="115">
        <v>-1</v>
      </c>
      <c r="AI2788" s="115">
        <v>-1</v>
      </c>
      <c r="AJ2788" s="115">
        <v>0</v>
      </c>
      <c r="AM2788" s="115" t="s">
        <v>348</v>
      </c>
      <c r="AN2788" s="115">
        <v>-1</v>
      </c>
      <c r="AQ2788" s="115">
        <v>614</v>
      </c>
      <c r="AR2788" s="115" t="s">
        <v>259</v>
      </c>
      <c r="AS2788" s="115" t="s">
        <v>369</v>
      </c>
      <c r="AT2788" s="115" t="s">
        <v>296</v>
      </c>
      <c r="AV2788" s="115">
        <v>10.8062804327752</v>
      </c>
      <c r="AW2788" s="115">
        <v>3.5953586000000001E-3</v>
      </c>
    </row>
    <row r="2789" spans="1:49" x14ac:dyDescent="0.25">
      <c r="A2789" s="117">
        <v>220000</v>
      </c>
      <c r="B2789" s="117">
        <v>870000</v>
      </c>
      <c r="C2789" s="117">
        <v>870000</v>
      </c>
      <c r="D2789" s="115" t="s">
        <v>342</v>
      </c>
      <c r="E2789" s="115" t="s">
        <v>13</v>
      </c>
      <c r="F2789" s="115" t="s">
        <v>343</v>
      </c>
      <c r="G2789" s="115" t="s">
        <v>344</v>
      </c>
      <c r="H2789" s="115">
        <v>0.56000000000000005</v>
      </c>
      <c r="I2789" s="115">
        <v>0.48</v>
      </c>
      <c r="J2789" s="115" t="s">
        <v>350</v>
      </c>
      <c r="K2789" s="115">
        <v>5.2092431386400002E-3</v>
      </c>
      <c r="L2789" s="115">
        <v>2185.1639913654199</v>
      </c>
      <c r="M2789" s="115">
        <v>5.6463017933349002</v>
      </c>
      <c r="N2789" s="115">
        <v>0.83719241289531998</v>
      </c>
      <c r="O2789" s="115">
        <v>2.9412958875640001E-2</v>
      </c>
      <c r="P2789" s="115">
        <v>4.3611388325999999E-3</v>
      </c>
      <c r="Q2789" s="115">
        <v>11.3830505288322</v>
      </c>
      <c r="R2789" s="115">
        <v>1210</v>
      </c>
      <c r="S2789" s="115" t="s">
        <v>353</v>
      </c>
      <c r="T2789" s="115">
        <v>1210</v>
      </c>
      <c r="U2789" s="115" t="s">
        <v>352</v>
      </c>
      <c r="V2789" s="115" t="s">
        <v>350</v>
      </c>
      <c r="Z2789" s="115">
        <v>0</v>
      </c>
      <c r="AA2789" s="115">
        <v>1</v>
      </c>
      <c r="AB2789" s="115">
        <v>2.9412958875640001E-2</v>
      </c>
      <c r="AC2789" s="115">
        <v>4.3611388325999999E-3</v>
      </c>
      <c r="AD2789" s="115">
        <v>250.64598873786301</v>
      </c>
      <c r="AF2789" s="115">
        <v>-1</v>
      </c>
      <c r="AG2789" s="115">
        <v>-1</v>
      </c>
      <c r="AH2789" s="115">
        <v>-1</v>
      </c>
      <c r="AI2789" s="115">
        <v>-1</v>
      </c>
      <c r="AJ2789" s="115">
        <v>0</v>
      </c>
      <c r="AM2789" s="115" t="s">
        <v>348</v>
      </c>
      <c r="AN2789" s="115">
        <v>-1</v>
      </c>
      <c r="AQ2789" s="115">
        <v>614</v>
      </c>
      <c r="AR2789" s="115" t="s">
        <v>259</v>
      </c>
      <c r="AS2789" s="115" t="s">
        <v>369</v>
      </c>
      <c r="AT2789" s="115" t="s">
        <v>296</v>
      </c>
      <c r="AV2789" s="115">
        <v>31.180294146441302</v>
      </c>
      <c r="AW2789" s="115">
        <v>0.20328141829999999</v>
      </c>
    </row>
    <row r="2790" spans="1:49" x14ac:dyDescent="0.25">
      <c r="A2790" s="117">
        <v>230000</v>
      </c>
      <c r="B2790" s="117">
        <v>870000</v>
      </c>
      <c r="C2790" s="117">
        <v>870000</v>
      </c>
      <c r="D2790" s="115" t="s">
        <v>342</v>
      </c>
      <c r="E2790" s="115" t="s">
        <v>13</v>
      </c>
      <c r="F2790" s="115" t="s">
        <v>343</v>
      </c>
      <c r="G2790" s="115" t="s">
        <v>344</v>
      </c>
      <c r="H2790" s="115">
        <v>0.56000000000000005</v>
      </c>
      <c r="I2790" s="115">
        <v>0.48</v>
      </c>
      <c r="J2790" s="115" t="s">
        <v>350</v>
      </c>
      <c r="K2790" s="115">
        <v>2.2843264604389998E-2</v>
      </c>
      <c r="L2790" s="115">
        <v>3669.5568048630198</v>
      </c>
      <c r="M2790" s="115">
        <v>9.1445936922179492</v>
      </c>
      <c r="N2790" s="115">
        <v>1.3448385079113701</v>
      </c>
      <c r="O2790" s="115">
        <v>0.20889237341104999</v>
      </c>
      <c r="P2790" s="115">
        <v>3.0720501886399999E-2</v>
      </c>
      <c r="Q2790" s="115">
        <v>83.824657074358896</v>
      </c>
      <c r="R2790" s="115">
        <v>1200</v>
      </c>
      <c r="S2790" s="115" t="s">
        <v>351</v>
      </c>
      <c r="T2790" s="115">
        <v>1200</v>
      </c>
      <c r="U2790" s="115" t="s">
        <v>352</v>
      </c>
      <c r="V2790" s="115" t="s">
        <v>350</v>
      </c>
      <c r="Z2790" s="115">
        <v>0</v>
      </c>
      <c r="AA2790" s="115">
        <v>1</v>
      </c>
      <c r="AB2790" s="115">
        <v>0.20889237341104999</v>
      </c>
      <c r="AC2790" s="115">
        <v>3.0720501886399999E-2</v>
      </c>
      <c r="AD2790" s="115">
        <v>746.10691694892</v>
      </c>
      <c r="AF2790" s="115">
        <v>-1</v>
      </c>
      <c r="AG2790" s="115">
        <v>-1</v>
      </c>
      <c r="AH2790" s="115">
        <v>-1</v>
      </c>
      <c r="AI2790" s="115">
        <v>-1</v>
      </c>
      <c r="AJ2790" s="115">
        <v>0</v>
      </c>
      <c r="AM2790" s="115" t="s">
        <v>348</v>
      </c>
      <c r="AN2790" s="115">
        <v>-1</v>
      </c>
      <c r="AQ2790" s="115">
        <v>614</v>
      </c>
      <c r="AR2790" s="115" t="s">
        <v>259</v>
      </c>
      <c r="AS2790" s="115" t="s">
        <v>369</v>
      </c>
      <c r="AT2790" s="115" t="s">
        <v>296</v>
      </c>
      <c r="AV2790" s="115">
        <v>46.430246732619402</v>
      </c>
      <c r="AW2790" s="115">
        <v>0.60511509890000004</v>
      </c>
    </row>
    <row r="2791" spans="1:49" x14ac:dyDescent="0.25">
      <c r="A2791" s="117">
        <v>230000</v>
      </c>
      <c r="B2791" s="117">
        <v>870000</v>
      </c>
      <c r="C2791" s="117">
        <v>870000</v>
      </c>
      <c r="D2791" s="115" t="s">
        <v>342</v>
      </c>
      <c r="E2791" s="115" t="s">
        <v>13</v>
      </c>
      <c r="F2791" s="115" t="s">
        <v>343</v>
      </c>
      <c r="G2791" s="115" t="s">
        <v>344</v>
      </c>
      <c r="H2791" s="115">
        <v>0.56000000000000005</v>
      </c>
      <c r="I2791" s="115">
        <v>0.48</v>
      </c>
      <c r="J2791" s="115" t="s">
        <v>350</v>
      </c>
      <c r="K2791" s="115">
        <v>2.124901455787E-2</v>
      </c>
      <c r="L2791" s="115">
        <v>3669.5568048630198</v>
      </c>
      <c r="M2791" s="115">
        <v>9.1445936922179492</v>
      </c>
      <c r="N2791" s="115">
        <v>1.3448385079113701</v>
      </c>
      <c r="O2791" s="115">
        <v>0.19431360449179999</v>
      </c>
      <c r="P2791" s="115">
        <v>2.8576493032600001E-2</v>
      </c>
      <c r="Q2791" s="115">
        <v>77.974465967487205</v>
      </c>
      <c r="R2791" s="115">
        <v>1210</v>
      </c>
      <c r="S2791" s="115" t="s">
        <v>353</v>
      </c>
      <c r="T2791" s="115">
        <v>1210</v>
      </c>
      <c r="U2791" s="115" t="s">
        <v>352</v>
      </c>
      <c r="V2791" s="115" t="s">
        <v>350</v>
      </c>
      <c r="Z2791" s="115">
        <v>0</v>
      </c>
      <c r="AA2791" s="115">
        <v>1</v>
      </c>
      <c r="AB2791" s="115">
        <v>0.19431360449179999</v>
      </c>
      <c r="AC2791" s="115">
        <v>2.8576493032600001E-2</v>
      </c>
      <c r="AD2791" s="115">
        <v>170.08000595799999</v>
      </c>
      <c r="AF2791" s="115">
        <v>-1</v>
      </c>
      <c r="AG2791" s="115">
        <v>-1</v>
      </c>
      <c r="AH2791" s="115">
        <v>-1</v>
      </c>
      <c r="AI2791" s="115">
        <v>-1</v>
      </c>
      <c r="AJ2791" s="115">
        <v>0</v>
      </c>
      <c r="AM2791" s="115" t="s">
        <v>348</v>
      </c>
      <c r="AN2791" s="115">
        <v>-1</v>
      </c>
      <c r="AQ2791" s="115">
        <v>614</v>
      </c>
      <c r="AR2791" s="115" t="s">
        <v>259</v>
      </c>
      <c r="AS2791" s="115" t="s">
        <v>369</v>
      </c>
      <c r="AT2791" s="115" t="s">
        <v>296</v>
      </c>
      <c r="AV2791" s="115">
        <v>37.252011270294503</v>
      </c>
      <c r="AW2791" s="115">
        <v>0.13793998860000001</v>
      </c>
    </row>
    <row r="2792" spans="1:49" x14ac:dyDescent="0.25">
      <c r="A2792" s="117">
        <v>230000</v>
      </c>
      <c r="B2792" s="117">
        <v>870000</v>
      </c>
      <c r="C2792" s="117">
        <v>870000</v>
      </c>
      <c r="D2792" s="115" t="s">
        <v>342</v>
      </c>
      <c r="E2792" s="115" t="s">
        <v>13</v>
      </c>
      <c r="F2792" s="115" t="s">
        <v>343</v>
      </c>
      <c r="G2792" s="115" t="s">
        <v>344</v>
      </c>
      <c r="H2792" s="115">
        <v>0.56000000000000005</v>
      </c>
      <c r="I2792" s="115">
        <v>0.48</v>
      </c>
      <c r="J2792" s="115" t="s">
        <v>350</v>
      </c>
      <c r="K2792" s="115">
        <v>0.21238153055282999</v>
      </c>
      <c r="L2792" s="115">
        <v>3669.5568051364198</v>
      </c>
      <c r="M2792" s="115">
        <v>9.1445936928992797</v>
      </c>
      <c r="N2792" s="115">
        <v>1.3448385080115699</v>
      </c>
      <c r="O2792" s="115">
        <v>1.94214280478174</v>
      </c>
      <c r="P2792" s="115">
        <v>0.28561886067788</v>
      </c>
      <c r="Q2792" s="115">
        <v>779.34609072544094</v>
      </c>
      <c r="R2792" s="115">
        <v>1200</v>
      </c>
      <c r="S2792" s="115" t="s">
        <v>351</v>
      </c>
      <c r="T2792" s="115">
        <v>1200</v>
      </c>
      <c r="U2792" s="115" t="s">
        <v>352</v>
      </c>
      <c r="V2792" s="115" t="s">
        <v>350</v>
      </c>
      <c r="Z2792" s="115">
        <v>0</v>
      </c>
      <c r="AA2792" s="115">
        <v>1</v>
      </c>
      <c r="AB2792" s="115">
        <v>1.94214280478174</v>
      </c>
      <c r="AC2792" s="115">
        <v>0.28561886067788</v>
      </c>
      <c r="AD2792" s="115">
        <v>779.34609072544094</v>
      </c>
      <c r="AF2792" s="115">
        <v>-1</v>
      </c>
      <c r="AG2792" s="115">
        <v>-1</v>
      </c>
      <c r="AH2792" s="115">
        <v>-1</v>
      </c>
      <c r="AI2792" s="115">
        <v>-1</v>
      </c>
      <c r="AJ2792" s="115">
        <v>0</v>
      </c>
      <c r="AM2792" s="115" t="s">
        <v>348</v>
      </c>
      <c r="AN2792" s="115">
        <v>-1</v>
      </c>
      <c r="AQ2792" s="115">
        <v>614</v>
      </c>
      <c r="AR2792" s="115" t="s">
        <v>259</v>
      </c>
      <c r="AS2792" s="115" t="s">
        <v>369</v>
      </c>
      <c r="AT2792" s="115" t="s">
        <v>296</v>
      </c>
      <c r="AV2792" s="115">
        <v>146.75787171870499</v>
      </c>
      <c r="AW2792" s="115">
        <v>0.63207306630000004</v>
      </c>
    </row>
    <row r="2793" spans="1:49" x14ac:dyDescent="0.25">
      <c r="A2793" s="117">
        <v>230000</v>
      </c>
      <c r="B2793" s="117">
        <v>870000</v>
      </c>
      <c r="C2793" s="117">
        <v>870000</v>
      </c>
      <c r="D2793" s="115" t="s">
        <v>342</v>
      </c>
      <c r="E2793" s="115" t="s">
        <v>13</v>
      </c>
      <c r="F2793" s="115" t="s">
        <v>343</v>
      </c>
      <c r="G2793" s="115" t="s">
        <v>344</v>
      </c>
      <c r="H2793" s="115">
        <v>0.56000000000000005</v>
      </c>
      <c r="I2793" s="115">
        <v>0.48</v>
      </c>
      <c r="J2793" s="115" t="s">
        <v>350</v>
      </c>
      <c r="K2793" s="115">
        <v>2.5366988561150002E-2</v>
      </c>
      <c r="L2793" s="115">
        <v>3669.5568051364198</v>
      </c>
      <c r="M2793" s="115">
        <v>9.1445936928992797</v>
      </c>
      <c r="N2793" s="115">
        <v>1.3448385080115699</v>
      </c>
      <c r="O2793" s="115">
        <v>0.23197080360417999</v>
      </c>
      <c r="P2793" s="115">
        <v>3.4114503049330003E-2</v>
      </c>
      <c r="Q2793" s="115">
        <v>93.0856055004041</v>
      </c>
      <c r="R2793" s="115">
        <v>1210</v>
      </c>
      <c r="S2793" s="115" t="s">
        <v>353</v>
      </c>
      <c r="T2793" s="115">
        <v>1210</v>
      </c>
      <c r="U2793" s="115" t="s">
        <v>352</v>
      </c>
      <c r="V2793" s="115" t="s">
        <v>350</v>
      </c>
      <c r="Z2793" s="115">
        <v>0</v>
      </c>
      <c r="AA2793" s="115">
        <v>1</v>
      </c>
      <c r="AB2793" s="115">
        <v>0.23197080360417999</v>
      </c>
      <c r="AC2793" s="115">
        <v>3.4114503049330003E-2</v>
      </c>
      <c r="AD2793" s="115">
        <v>93.085605500403403</v>
      </c>
      <c r="AF2793" s="115">
        <v>-1</v>
      </c>
      <c r="AG2793" s="115">
        <v>-1</v>
      </c>
      <c r="AH2793" s="115">
        <v>-1</v>
      </c>
      <c r="AI2793" s="115">
        <v>-1</v>
      </c>
      <c r="AJ2793" s="115">
        <v>0</v>
      </c>
      <c r="AM2793" s="115" t="s">
        <v>348</v>
      </c>
      <c r="AN2793" s="115">
        <v>-1</v>
      </c>
      <c r="AQ2793" s="115">
        <v>614</v>
      </c>
      <c r="AR2793" s="115" t="s">
        <v>259</v>
      </c>
      <c r="AS2793" s="115" t="s">
        <v>369</v>
      </c>
      <c r="AT2793" s="115" t="s">
        <v>296</v>
      </c>
      <c r="AV2793" s="115">
        <v>40.689675137410198</v>
      </c>
      <c r="AW2793" s="115">
        <v>7.5495219399999994E-2</v>
      </c>
    </row>
    <row r="2794" spans="1:49" x14ac:dyDescent="0.25">
      <c r="A2794" s="117">
        <v>230000</v>
      </c>
      <c r="B2794" s="117">
        <v>870000</v>
      </c>
      <c r="C2794" s="117">
        <v>870000</v>
      </c>
      <c r="D2794" s="115" t="s">
        <v>342</v>
      </c>
      <c r="E2794" s="115" t="s">
        <v>13</v>
      </c>
      <c r="F2794" s="115" t="s">
        <v>343</v>
      </c>
      <c r="G2794" s="115" t="s">
        <v>344</v>
      </c>
      <c r="H2794" s="115">
        <v>0.56000000000000005</v>
      </c>
      <c r="I2794" s="115">
        <v>0.48</v>
      </c>
      <c r="J2794" s="115" t="s">
        <v>350</v>
      </c>
      <c r="K2794" s="115">
        <v>6.4594121642559996E-2</v>
      </c>
      <c r="L2794" s="115">
        <v>3669.5568051364198</v>
      </c>
      <c r="M2794" s="115">
        <v>9.1445936928992797</v>
      </c>
      <c r="N2794" s="115">
        <v>1.3448385080115699</v>
      </c>
      <c r="O2794" s="115">
        <v>0.59068699737098995</v>
      </c>
      <c r="P2794" s="115">
        <v>8.6868662176099995E-2</v>
      </c>
      <c r="Q2794" s="115">
        <v>237.031798645295</v>
      </c>
      <c r="R2794" s="115">
        <v>1210</v>
      </c>
      <c r="S2794" s="115" t="s">
        <v>353</v>
      </c>
      <c r="T2794" s="115">
        <v>1210</v>
      </c>
      <c r="U2794" s="115" t="s">
        <v>352</v>
      </c>
      <c r="V2794" s="115" t="s">
        <v>350</v>
      </c>
      <c r="Z2794" s="115">
        <v>0</v>
      </c>
      <c r="AA2794" s="115">
        <v>1</v>
      </c>
      <c r="AB2794" s="115">
        <v>0.59068699737098995</v>
      </c>
      <c r="AC2794" s="115">
        <v>8.6868662176099995E-2</v>
      </c>
      <c r="AD2794" s="115">
        <v>237.031798645295</v>
      </c>
      <c r="AF2794" s="115">
        <v>-1</v>
      </c>
      <c r="AG2794" s="115">
        <v>-1</v>
      </c>
      <c r="AH2794" s="115">
        <v>-1</v>
      </c>
      <c r="AI2794" s="115">
        <v>-1</v>
      </c>
      <c r="AJ2794" s="115">
        <v>0</v>
      </c>
      <c r="AM2794" s="115" t="s">
        <v>348</v>
      </c>
      <c r="AN2794" s="115">
        <v>-1</v>
      </c>
      <c r="AQ2794" s="115">
        <v>614</v>
      </c>
      <c r="AR2794" s="115" t="s">
        <v>259</v>
      </c>
      <c r="AS2794" s="115" t="s">
        <v>369</v>
      </c>
      <c r="AT2794" s="115" t="s">
        <v>296</v>
      </c>
      <c r="AV2794" s="115">
        <v>71.705676043358196</v>
      </c>
      <c r="AW2794" s="115">
        <v>0.19223990160000001</v>
      </c>
    </row>
    <row r="2795" spans="1:49" x14ac:dyDescent="0.25">
      <c r="A2795" s="117">
        <v>230000</v>
      </c>
      <c r="B2795" s="117">
        <v>870000</v>
      </c>
      <c r="C2795" s="117">
        <v>870000</v>
      </c>
      <c r="D2795" s="115" t="s">
        <v>342</v>
      </c>
      <c r="E2795" s="115" t="s">
        <v>13</v>
      </c>
      <c r="F2795" s="115" t="s">
        <v>343</v>
      </c>
      <c r="G2795" s="115" t="s">
        <v>344</v>
      </c>
      <c r="H2795" s="115">
        <v>0.56000000000000005</v>
      </c>
      <c r="I2795" s="115">
        <v>0.48</v>
      </c>
      <c r="J2795" s="115" t="s">
        <v>350</v>
      </c>
      <c r="K2795" s="115">
        <v>8.3274143253339997E-2</v>
      </c>
      <c r="L2795" s="115">
        <v>3669.5568051364198</v>
      </c>
      <c r="M2795" s="115">
        <v>9.1445936928992797</v>
      </c>
      <c r="N2795" s="115">
        <v>1.3448385080115699</v>
      </c>
      <c r="O2795" s="115">
        <v>0.76150820517611995</v>
      </c>
      <c r="P2795" s="115">
        <v>0.11199027456876</v>
      </c>
      <c r="Q2795" s="115">
        <v>305.57919906721298</v>
      </c>
      <c r="R2795" s="115">
        <v>1210</v>
      </c>
      <c r="S2795" s="115" t="s">
        <v>353</v>
      </c>
      <c r="T2795" s="115">
        <v>1210</v>
      </c>
      <c r="U2795" s="115" t="s">
        <v>352</v>
      </c>
      <c r="V2795" s="115" t="s">
        <v>350</v>
      </c>
      <c r="Z2795" s="115">
        <v>0</v>
      </c>
      <c r="AA2795" s="115">
        <v>1</v>
      </c>
      <c r="AB2795" s="115">
        <v>0.76150820517611995</v>
      </c>
      <c r="AC2795" s="115">
        <v>0.11199027456876</v>
      </c>
      <c r="AD2795" s="115">
        <v>314.05968209099598</v>
      </c>
      <c r="AF2795" s="115">
        <v>-1</v>
      </c>
      <c r="AG2795" s="115">
        <v>-1</v>
      </c>
      <c r="AH2795" s="115">
        <v>-1</v>
      </c>
      <c r="AI2795" s="115">
        <v>-1</v>
      </c>
      <c r="AJ2795" s="115">
        <v>0</v>
      </c>
      <c r="AM2795" s="115" t="s">
        <v>348</v>
      </c>
      <c r="AN2795" s="115">
        <v>-1</v>
      </c>
      <c r="AQ2795" s="115">
        <v>614</v>
      </c>
      <c r="AR2795" s="115" t="s">
        <v>259</v>
      </c>
      <c r="AS2795" s="115" t="s">
        <v>369</v>
      </c>
      <c r="AT2795" s="115" t="s">
        <v>296</v>
      </c>
      <c r="AV2795" s="115">
        <v>77.816068515501996</v>
      </c>
      <c r="AW2795" s="115">
        <v>0.25471182650000002</v>
      </c>
    </row>
    <row r="2796" spans="1:49" x14ac:dyDescent="0.25">
      <c r="A2796" s="117">
        <v>230000</v>
      </c>
      <c r="B2796" s="117">
        <v>870000</v>
      </c>
      <c r="C2796" s="117">
        <v>870000</v>
      </c>
      <c r="D2796" s="115" t="s">
        <v>342</v>
      </c>
      <c r="E2796" s="115" t="s">
        <v>13</v>
      </c>
      <c r="F2796" s="115" t="s">
        <v>343</v>
      </c>
      <c r="G2796" s="115" t="s">
        <v>344</v>
      </c>
      <c r="H2796" s="115">
        <v>0.56000000000000005</v>
      </c>
      <c r="I2796" s="115">
        <v>0.48</v>
      </c>
      <c r="J2796" s="115" t="s">
        <v>350</v>
      </c>
      <c r="K2796" s="115">
        <v>0.17315965933166</v>
      </c>
      <c r="L2796" s="115">
        <v>3669.5568051364198</v>
      </c>
      <c r="M2796" s="115">
        <v>9.1445936928992797</v>
      </c>
      <c r="N2796" s="115">
        <v>1.3448385080115699</v>
      </c>
      <c r="O2796" s="115">
        <v>1.5834747285889601</v>
      </c>
      <c r="P2796" s="115">
        <v>0.23287177790339</v>
      </c>
      <c r="Q2796" s="115">
        <v>635.41920627563002</v>
      </c>
      <c r="R2796" s="115">
        <v>1210</v>
      </c>
      <c r="S2796" s="115" t="s">
        <v>353</v>
      </c>
      <c r="T2796" s="115">
        <v>1210</v>
      </c>
      <c r="U2796" s="115" t="s">
        <v>352</v>
      </c>
      <c r="V2796" s="115" t="s">
        <v>350</v>
      </c>
      <c r="Z2796" s="115">
        <v>0</v>
      </c>
      <c r="AA2796" s="115">
        <v>1</v>
      </c>
      <c r="AB2796" s="115">
        <v>1.5834747285889601</v>
      </c>
      <c r="AC2796" s="115">
        <v>0.23287177790339</v>
      </c>
      <c r="AD2796" s="115">
        <v>673.14977287063402</v>
      </c>
      <c r="AF2796" s="115">
        <v>-1</v>
      </c>
      <c r="AG2796" s="115">
        <v>-1</v>
      </c>
      <c r="AH2796" s="115">
        <v>-1</v>
      </c>
      <c r="AI2796" s="115">
        <v>-1</v>
      </c>
      <c r="AJ2796" s="115">
        <v>0</v>
      </c>
      <c r="AM2796" s="115" t="s">
        <v>348</v>
      </c>
      <c r="AN2796" s="115">
        <v>-1</v>
      </c>
      <c r="AQ2796" s="115">
        <v>614</v>
      </c>
      <c r="AR2796" s="115" t="s">
        <v>259</v>
      </c>
      <c r="AS2796" s="115" t="s">
        <v>369</v>
      </c>
      <c r="AT2796" s="115" t="s">
        <v>296</v>
      </c>
      <c r="AV2796" s="115">
        <v>108.61368450230501</v>
      </c>
      <c r="AW2796" s="115">
        <v>0.54594466580000001</v>
      </c>
    </row>
    <row r="2797" spans="1:49" x14ac:dyDescent="0.25">
      <c r="A2797" s="117">
        <v>230000</v>
      </c>
      <c r="B2797" s="117">
        <v>870000</v>
      </c>
      <c r="C2797" s="117">
        <v>870000</v>
      </c>
      <c r="D2797" s="115" t="s">
        <v>342</v>
      </c>
      <c r="E2797" s="115" t="s">
        <v>13</v>
      </c>
      <c r="F2797" s="115" t="s">
        <v>343</v>
      </c>
      <c r="G2797" s="115" t="s">
        <v>344</v>
      </c>
      <c r="H2797" s="115">
        <v>0.56000000000000005</v>
      </c>
      <c r="I2797" s="115">
        <v>0.48</v>
      </c>
      <c r="J2797" s="115" t="s">
        <v>350</v>
      </c>
      <c r="K2797" s="115">
        <v>4.627406790138E-2</v>
      </c>
      <c r="L2797" s="115">
        <v>3669.5568051364198</v>
      </c>
      <c r="M2797" s="115">
        <v>9.1445936928992797</v>
      </c>
      <c r="N2797" s="115">
        <v>1.3448385080115699</v>
      </c>
      <c r="O2797" s="115">
        <v>0.42315754947581002</v>
      </c>
      <c r="P2797" s="115">
        <v>6.2231148436120001E-2</v>
      </c>
      <c r="Q2797" s="115">
        <v>169.805320768879</v>
      </c>
      <c r="R2797" s="115">
        <v>1210</v>
      </c>
      <c r="S2797" s="115" t="s">
        <v>353</v>
      </c>
      <c r="T2797" s="115">
        <v>1210</v>
      </c>
      <c r="U2797" s="115" t="s">
        <v>352</v>
      </c>
      <c r="V2797" s="115" t="s">
        <v>350</v>
      </c>
      <c r="Z2797" s="115">
        <v>0</v>
      </c>
      <c r="AA2797" s="115">
        <v>1</v>
      </c>
      <c r="AB2797" s="115">
        <v>0.42315754947581002</v>
      </c>
      <c r="AC2797" s="115">
        <v>6.2231148436120001E-2</v>
      </c>
      <c r="AD2797" s="115">
        <v>170.24513579224799</v>
      </c>
      <c r="AF2797" s="115">
        <v>-1</v>
      </c>
      <c r="AG2797" s="115">
        <v>-1</v>
      </c>
      <c r="AH2797" s="115">
        <v>-1</v>
      </c>
      <c r="AI2797" s="115">
        <v>-1</v>
      </c>
      <c r="AJ2797" s="115">
        <v>0</v>
      </c>
      <c r="AM2797" s="115" t="s">
        <v>348</v>
      </c>
      <c r="AN2797" s="115">
        <v>-1</v>
      </c>
      <c r="AQ2797" s="115">
        <v>614</v>
      </c>
      <c r="AR2797" s="115" t="s">
        <v>259</v>
      </c>
      <c r="AS2797" s="115" t="s">
        <v>369</v>
      </c>
      <c r="AT2797" s="115" t="s">
        <v>296</v>
      </c>
      <c r="AV2797" s="115">
        <v>64.013021868503202</v>
      </c>
      <c r="AW2797" s="115">
        <v>0.13807391390000001</v>
      </c>
    </row>
    <row r="2798" spans="1:49" x14ac:dyDescent="0.25">
      <c r="A2798" s="117">
        <v>230000</v>
      </c>
      <c r="B2798" s="117">
        <v>870000</v>
      </c>
      <c r="C2798" s="117">
        <v>870000</v>
      </c>
      <c r="D2798" s="115" t="s">
        <v>342</v>
      </c>
      <c r="E2798" s="115" t="s">
        <v>13</v>
      </c>
      <c r="F2798" s="115" t="s">
        <v>343</v>
      </c>
      <c r="G2798" s="115" t="s">
        <v>344</v>
      </c>
      <c r="H2798" s="115">
        <v>0.56000000000000005</v>
      </c>
      <c r="I2798" s="115">
        <v>0.48</v>
      </c>
      <c r="J2798" s="115" t="s">
        <v>350</v>
      </c>
      <c r="K2798" s="115">
        <v>9.1963170265829994E-2</v>
      </c>
      <c r="L2798" s="115">
        <v>2465.50823337666</v>
      </c>
      <c r="M2798" s="115">
        <v>6.2885812003295403</v>
      </c>
      <c r="N2798" s="115">
        <v>0.92973351459910003</v>
      </c>
      <c r="O2798" s="115">
        <v>0.57831786365642002</v>
      </c>
      <c r="P2798" s="115">
        <v>8.5501241504930006E-2</v>
      </c>
      <c r="Q2798" s="115">
        <v>226.735953457834</v>
      </c>
      <c r="R2798" s="115">
        <v>1210</v>
      </c>
      <c r="S2798" s="115" t="s">
        <v>353</v>
      </c>
      <c r="T2798" s="115">
        <v>1210</v>
      </c>
      <c r="U2798" s="115" t="s">
        <v>352</v>
      </c>
      <c r="V2798" s="115" t="s">
        <v>350</v>
      </c>
      <c r="Z2798" s="115">
        <v>0</v>
      </c>
      <c r="AA2798" s="115">
        <v>1</v>
      </c>
      <c r="AB2798" s="115">
        <v>0.57831786365642002</v>
      </c>
      <c r="AC2798" s="115">
        <v>8.5501241504930006E-2</v>
      </c>
      <c r="AD2798" s="115">
        <v>500.15155325073999</v>
      </c>
      <c r="AF2798" s="115">
        <v>-1</v>
      </c>
      <c r="AG2798" s="115">
        <v>-1</v>
      </c>
      <c r="AH2798" s="115">
        <v>-1</v>
      </c>
      <c r="AI2798" s="115">
        <v>-1</v>
      </c>
      <c r="AJ2798" s="115">
        <v>0</v>
      </c>
      <c r="AM2798" s="115" t="s">
        <v>348</v>
      </c>
      <c r="AN2798" s="115">
        <v>-1</v>
      </c>
      <c r="AQ2798" s="115">
        <v>614</v>
      </c>
      <c r="AR2798" s="115" t="s">
        <v>259</v>
      </c>
      <c r="AS2798" s="115" t="s">
        <v>369</v>
      </c>
      <c r="AT2798" s="115" t="s">
        <v>296</v>
      </c>
      <c r="AV2798" s="115">
        <v>77.358389154752501</v>
      </c>
      <c r="AW2798" s="115">
        <v>0.40563791830000001</v>
      </c>
    </row>
    <row r="2799" spans="1:49" x14ac:dyDescent="0.25">
      <c r="A2799" s="117">
        <v>230000</v>
      </c>
      <c r="B2799" s="117">
        <v>870000</v>
      </c>
      <c r="C2799" s="117">
        <v>870000</v>
      </c>
      <c r="D2799" s="115" t="s">
        <v>342</v>
      </c>
      <c r="E2799" s="115" t="s">
        <v>13</v>
      </c>
      <c r="F2799" s="115" t="s">
        <v>343</v>
      </c>
      <c r="G2799" s="115" t="s">
        <v>344</v>
      </c>
      <c r="H2799" s="115">
        <v>0.56000000000000005</v>
      </c>
      <c r="I2799" s="115">
        <v>0.48</v>
      </c>
      <c r="J2799" s="115" t="s">
        <v>350</v>
      </c>
      <c r="K2799" s="115">
        <v>5.2328490844559997E-2</v>
      </c>
      <c r="L2799" s="115">
        <v>2465.50823337666</v>
      </c>
      <c r="M2799" s="115">
        <v>6.2885812003295403</v>
      </c>
      <c r="N2799" s="115">
        <v>0.92973351459910003</v>
      </c>
      <c r="O2799" s="115">
        <v>0.32907196376677</v>
      </c>
      <c r="P2799" s="115">
        <v>4.8651551706579997E-2</v>
      </c>
      <c r="Q2799" s="115">
        <v>129.01632501745999</v>
      </c>
      <c r="R2799" s="115">
        <v>1210</v>
      </c>
      <c r="S2799" s="115" t="s">
        <v>353</v>
      </c>
      <c r="T2799" s="115">
        <v>1210</v>
      </c>
      <c r="U2799" s="115" t="s">
        <v>352</v>
      </c>
      <c r="V2799" s="115" t="s">
        <v>350</v>
      </c>
      <c r="Z2799" s="115">
        <v>0</v>
      </c>
      <c r="AA2799" s="115">
        <v>1</v>
      </c>
      <c r="AB2799" s="115">
        <v>0.32907196376677</v>
      </c>
      <c r="AC2799" s="115">
        <v>4.8651551706579997E-2</v>
      </c>
      <c r="AD2799" s="115">
        <v>281.80211837364402</v>
      </c>
      <c r="AF2799" s="115">
        <v>-1</v>
      </c>
      <c r="AG2799" s="115">
        <v>-1</v>
      </c>
      <c r="AH2799" s="115">
        <v>-1</v>
      </c>
      <c r="AI2799" s="115">
        <v>-1</v>
      </c>
      <c r="AJ2799" s="115">
        <v>0</v>
      </c>
      <c r="AM2799" s="115" t="s">
        <v>348</v>
      </c>
      <c r="AN2799" s="115">
        <v>-1</v>
      </c>
      <c r="AQ2799" s="115">
        <v>614</v>
      </c>
      <c r="AR2799" s="115" t="s">
        <v>259</v>
      </c>
      <c r="AS2799" s="115" t="s">
        <v>369</v>
      </c>
      <c r="AT2799" s="115" t="s">
        <v>296</v>
      </c>
      <c r="AV2799" s="115">
        <v>60.193090275177397</v>
      </c>
      <c r="AW2799" s="115">
        <v>0.22854997439999999</v>
      </c>
    </row>
    <row r="2800" spans="1:49" x14ac:dyDescent="0.25">
      <c r="A2800" s="117">
        <v>230000</v>
      </c>
      <c r="B2800" s="117">
        <v>870000</v>
      </c>
      <c r="C2800" s="117">
        <v>870000</v>
      </c>
      <c r="D2800" s="115" t="s">
        <v>342</v>
      </c>
      <c r="E2800" s="115" t="s">
        <v>13</v>
      </c>
      <c r="F2800" s="115" t="s">
        <v>343</v>
      </c>
      <c r="G2800" s="115" t="s">
        <v>344</v>
      </c>
      <c r="H2800" s="115">
        <v>0.56000000000000005</v>
      </c>
      <c r="I2800" s="115">
        <v>0.48</v>
      </c>
      <c r="J2800" s="115" t="s">
        <v>350</v>
      </c>
      <c r="K2800" s="115">
        <v>9.5740317111199999E-3</v>
      </c>
      <c r="L2800" s="115">
        <v>2465.50823337666</v>
      </c>
      <c r="M2800" s="115">
        <v>6.2885812003295403</v>
      </c>
      <c r="N2800" s="115">
        <v>0.92973351459910003</v>
      </c>
      <c r="O2800" s="115">
        <v>6.0207075829960002E-2</v>
      </c>
      <c r="P2800" s="115">
        <v>8.9012981516699997E-3</v>
      </c>
      <c r="Q2800" s="115">
        <v>23.604854010397801</v>
      </c>
      <c r="R2800" s="115">
        <v>1210</v>
      </c>
      <c r="S2800" s="115" t="s">
        <v>353</v>
      </c>
      <c r="T2800" s="115">
        <v>1210</v>
      </c>
      <c r="U2800" s="115" t="s">
        <v>352</v>
      </c>
      <c r="V2800" s="115" t="s">
        <v>350</v>
      </c>
      <c r="Z2800" s="115">
        <v>0</v>
      </c>
      <c r="AA2800" s="115">
        <v>1</v>
      </c>
      <c r="AB2800" s="115">
        <v>6.0207075829960002E-2</v>
      </c>
      <c r="AC2800" s="115">
        <v>8.9012981516699997E-3</v>
      </c>
      <c r="AD2800" s="115">
        <v>29.242958830339798</v>
      </c>
      <c r="AF2800" s="115">
        <v>-1</v>
      </c>
      <c r="AG2800" s="115">
        <v>-1</v>
      </c>
      <c r="AH2800" s="115">
        <v>-1</v>
      </c>
      <c r="AI2800" s="115">
        <v>-1</v>
      </c>
      <c r="AJ2800" s="115">
        <v>0</v>
      </c>
      <c r="AM2800" s="115" t="s">
        <v>348</v>
      </c>
      <c r="AN2800" s="115">
        <v>-1</v>
      </c>
      <c r="AQ2800" s="115">
        <v>614</v>
      </c>
      <c r="AR2800" s="115" t="s">
        <v>259</v>
      </c>
      <c r="AS2800" s="115" t="s">
        <v>369</v>
      </c>
      <c r="AT2800" s="115" t="s">
        <v>296</v>
      </c>
      <c r="AV2800" s="115">
        <v>27.260933589273399</v>
      </c>
      <c r="AW2800" s="115">
        <v>2.3716917099999998E-2</v>
      </c>
    </row>
    <row r="2801" spans="1:49" x14ac:dyDescent="0.25">
      <c r="A2801" s="117">
        <v>230000</v>
      </c>
      <c r="B2801" s="117">
        <v>870000</v>
      </c>
      <c r="C2801" s="117">
        <v>870000</v>
      </c>
      <c r="D2801" s="115" t="s">
        <v>342</v>
      </c>
      <c r="E2801" s="115" t="s">
        <v>13</v>
      </c>
      <c r="F2801" s="115" t="s">
        <v>343</v>
      </c>
      <c r="G2801" s="115" t="s">
        <v>344</v>
      </c>
      <c r="H2801" s="115">
        <v>0.56000000000000005</v>
      </c>
      <c r="I2801" s="115">
        <v>0.48</v>
      </c>
      <c r="J2801" s="115" t="s">
        <v>350</v>
      </c>
      <c r="K2801" s="115">
        <v>2.3458858377209998E-2</v>
      </c>
      <c r="L2801" s="115">
        <v>2232.6066298462101</v>
      </c>
      <c r="M2801" s="115">
        <v>5.6742471535979799</v>
      </c>
      <c r="N2801" s="115">
        <v>0.83823371835454996</v>
      </c>
      <c r="O2801" s="115">
        <v>0.13311136037355001</v>
      </c>
      <c r="P2801" s="115">
        <v>1.9664006085879999E-2</v>
      </c>
      <c r="Q2801" s="115">
        <v>52.374402741589201</v>
      </c>
      <c r="R2801" s="115">
        <v>1210</v>
      </c>
      <c r="S2801" s="115" t="s">
        <v>353</v>
      </c>
      <c r="T2801" s="115">
        <v>1210</v>
      </c>
      <c r="U2801" s="115" t="s">
        <v>352</v>
      </c>
      <c r="V2801" s="115" t="s">
        <v>350</v>
      </c>
      <c r="Z2801" s="115">
        <v>0</v>
      </c>
      <c r="AA2801" s="115">
        <v>1</v>
      </c>
      <c r="AB2801" s="115">
        <v>0.13311136037355001</v>
      </c>
      <c r="AC2801" s="115">
        <v>1.9664006085879999E-2</v>
      </c>
      <c r="AD2801" s="115">
        <v>174.37962811870801</v>
      </c>
      <c r="AF2801" s="115">
        <v>-1</v>
      </c>
      <c r="AG2801" s="115">
        <v>-1</v>
      </c>
      <c r="AH2801" s="115">
        <v>-1</v>
      </c>
      <c r="AI2801" s="115">
        <v>-1</v>
      </c>
      <c r="AJ2801" s="115">
        <v>0</v>
      </c>
      <c r="AM2801" s="115" t="s">
        <v>348</v>
      </c>
      <c r="AN2801" s="115">
        <v>-1</v>
      </c>
      <c r="AQ2801" s="115">
        <v>614</v>
      </c>
      <c r="AR2801" s="115" t="s">
        <v>259</v>
      </c>
      <c r="AS2801" s="115" t="s">
        <v>369</v>
      </c>
      <c r="AT2801" s="115" t="s">
        <v>296</v>
      </c>
      <c r="AV2801" s="115">
        <v>40.411011405627399</v>
      </c>
      <c r="AW2801" s="115">
        <v>0.14142711120000001</v>
      </c>
    </row>
    <row r="2802" spans="1:49" x14ac:dyDescent="0.25">
      <c r="A2802" s="117">
        <v>230000</v>
      </c>
      <c r="B2802" s="117">
        <v>870000</v>
      </c>
      <c r="C2802" s="117">
        <v>870000</v>
      </c>
      <c r="D2802" s="115" t="s">
        <v>342</v>
      </c>
      <c r="E2802" s="115" t="s">
        <v>13</v>
      </c>
      <c r="F2802" s="115" t="s">
        <v>343</v>
      </c>
      <c r="G2802" s="115" t="s">
        <v>344</v>
      </c>
      <c r="H2802" s="115">
        <v>0.56000000000000005</v>
      </c>
      <c r="I2802" s="115">
        <v>0.48</v>
      </c>
      <c r="J2802" s="115" t="s">
        <v>350</v>
      </c>
      <c r="K2802" s="115">
        <v>6.3720733027769996E-2</v>
      </c>
      <c r="L2802" s="115">
        <v>2232.6066298462101</v>
      </c>
      <c r="M2802" s="115">
        <v>5.6742471535979799</v>
      </c>
      <c r="N2802" s="115">
        <v>0.83823371835454996</v>
      </c>
      <c r="O2802" s="115">
        <v>0.36156718800804</v>
      </c>
      <c r="P2802" s="115">
        <v>5.3412866982149997E-2</v>
      </c>
      <c r="Q2802" s="115">
        <v>142.26333101647501</v>
      </c>
      <c r="R2802" s="115">
        <v>1210</v>
      </c>
      <c r="S2802" s="115" t="s">
        <v>353</v>
      </c>
      <c r="T2802" s="115">
        <v>1210</v>
      </c>
      <c r="U2802" s="115" t="s">
        <v>352</v>
      </c>
      <c r="V2802" s="115" t="s">
        <v>350</v>
      </c>
      <c r="Z2802" s="115">
        <v>0</v>
      </c>
      <c r="AA2802" s="115">
        <v>1</v>
      </c>
      <c r="AB2802" s="115">
        <v>0.36156718800804</v>
      </c>
      <c r="AC2802" s="115">
        <v>5.3412866982149997E-2</v>
      </c>
      <c r="AD2802" s="115">
        <v>461.62023799370201</v>
      </c>
      <c r="AF2802" s="115">
        <v>-1</v>
      </c>
      <c r="AG2802" s="115">
        <v>-1</v>
      </c>
      <c r="AH2802" s="115">
        <v>-1</v>
      </c>
      <c r="AI2802" s="115">
        <v>-1</v>
      </c>
      <c r="AJ2802" s="115">
        <v>0</v>
      </c>
      <c r="AM2802" s="115" t="s">
        <v>348</v>
      </c>
      <c r="AN2802" s="115">
        <v>-1</v>
      </c>
      <c r="AQ2802" s="115">
        <v>614</v>
      </c>
      <c r="AR2802" s="115" t="s">
        <v>259</v>
      </c>
      <c r="AS2802" s="115" t="s">
        <v>369</v>
      </c>
      <c r="AT2802" s="115" t="s">
        <v>296</v>
      </c>
      <c r="AV2802" s="115">
        <v>72.155689463447601</v>
      </c>
      <c r="AW2802" s="115">
        <v>0.37438786540000002</v>
      </c>
    </row>
    <row r="2803" spans="1:49" x14ac:dyDescent="0.25">
      <c r="A2803" s="117">
        <v>230000</v>
      </c>
      <c r="B2803" s="117">
        <v>870000</v>
      </c>
      <c r="C2803" s="117">
        <v>870000</v>
      </c>
      <c r="D2803" s="115" t="s">
        <v>342</v>
      </c>
      <c r="E2803" s="115" t="s">
        <v>13</v>
      </c>
      <c r="F2803" s="115" t="s">
        <v>343</v>
      </c>
      <c r="G2803" s="115" t="s">
        <v>344</v>
      </c>
      <c r="H2803" s="115">
        <v>0.56000000000000005</v>
      </c>
      <c r="I2803" s="115">
        <v>0.48</v>
      </c>
      <c r="J2803" s="115" t="s">
        <v>350</v>
      </c>
      <c r="K2803" s="115">
        <v>8.3331936634000001E-4</v>
      </c>
      <c r="L2803" s="115">
        <v>2232.6066298462101</v>
      </c>
      <c r="M2803" s="115">
        <v>5.6742471535979799</v>
      </c>
      <c r="N2803" s="115">
        <v>0.83823371835454996</v>
      </c>
      <c r="O2803" s="115">
        <v>4.7284600425399996E-3</v>
      </c>
      <c r="P2803" s="115">
        <v>6.9851639102999998E-4</v>
      </c>
      <c r="Q2803" s="115">
        <v>1.8604743420900201</v>
      </c>
      <c r="R2803" s="115">
        <v>1210</v>
      </c>
      <c r="S2803" s="115" t="s">
        <v>353</v>
      </c>
      <c r="T2803" s="115">
        <v>1210</v>
      </c>
      <c r="U2803" s="115" t="s">
        <v>352</v>
      </c>
      <c r="V2803" s="115" t="s">
        <v>350</v>
      </c>
      <c r="Z2803" s="115">
        <v>0</v>
      </c>
      <c r="AA2803" s="115">
        <v>1</v>
      </c>
      <c r="AB2803" s="115">
        <v>4.7284600425399996E-3</v>
      </c>
      <c r="AC2803" s="115">
        <v>6.9851639102999998E-4</v>
      </c>
      <c r="AD2803" s="115">
        <v>88.940011535779504</v>
      </c>
      <c r="AF2803" s="115">
        <v>-1</v>
      </c>
      <c r="AG2803" s="115">
        <v>-1</v>
      </c>
      <c r="AH2803" s="115">
        <v>-1</v>
      </c>
      <c r="AI2803" s="115">
        <v>-1</v>
      </c>
      <c r="AJ2803" s="115">
        <v>0</v>
      </c>
      <c r="AM2803" s="115" t="s">
        <v>348</v>
      </c>
      <c r="AN2803" s="115">
        <v>-1</v>
      </c>
      <c r="AQ2803" s="115">
        <v>614</v>
      </c>
      <c r="AR2803" s="115" t="s">
        <v>259</v>
      </c>
      <c r="AS2803" s="115" t="s">
        <v>369</v>
      </c>
      <c r="AT2803" s="115" t="s">
        <v>296</v>
      </c>
      <c r="AV2803" s="115">
        <v>11.165686790253799</v>
      </c>
      <c r="AW2803" s="115">
        <v>7.2133018300000004E-2</v>
      </c>
    </row>
    <row r="2804" spans="1:49" x14ac:dyDescent="0.25">
      <c r="A2804" s="117">
        <v>230000</v>
      </c>
      <c r="B2804" s="117">
        <v>870000</v>
      </c>
      <c r="C2804" s="117">
        <v>870000</v>
      </c>
      <c r="D2804" s="115" t="s">
        <v>342</v>
      </c>
      <c r="E2804" s="115" t="s">
        <v>13</v>
      </c>
      <c r="F2804" s="115" t="s">
        <v>343</v>
      </c>
      <c r="G2804" s="115" t="s">
        <v>344</v>
      </c>
      <c r="H2804" s="115">
        <v>0.56000000000000005</v>
      </c>
      <c r="I2804" s="115">
        <v>0.48</v>
      </c>
      <c r="J2804" s="115" t="s">
        <v>350</v>
      </c>
      <c r="K2804" s="115">
        <v>0.21194650051962</v>
      </c>
      <c r="L2804" s="115">
        <v>3669.55612096596</v>
      </c>
      <c r="M2804" s="115">
        <v>9.1446282203840106</v>
      </c>
      <c r="N2804" s="115">
        <v>1.34484481719233</v>
      </c>
      <c r="O2804" s="115">
        <v>1.93817194986343</v>
      </c>
      <c r="P2804" s="115">
        <v>0.28503515274586999</v>
      </c>
      <c r="Q2804" s="115">
        <v>777.74957829912103</v>
      </c>
      <c r="R2804" s="115">
        <v>1200</v>
      </c>
      <c r="S2804" s="115" t="s">
        <v>351</v>
      </c>
      <c r="T2804" s="115">
        <v>1200</v>
      </c>
      <c r="U2804" s="115" t="s">
        <v>352</v>
      </c>
      <c r="V2804" s="115" t="s">
        <v>350</v>
      </c>
      <c r="Z2804" s="115">
        <v>0</v>
      </c>
      <c r="AA2804" s="115">
        <v>1</v>
      </c>
      <c r="AB2804" s="115">
        <v>1.93817194986343</v>
      </c>
      <c r="AC2804" s="115">
        <v>0.28503515274586999</v>
      </c>
      <c r="AD2804" s="115">
        <v>777.74957829912103</v>
      </c>
      <c r="AF2804" s="115">
        <v>-1</v>
      </c>
      <c r="AG2804" s="115">
        <v>-1</v>
      </c>
      <c r="AH2804" s="115">
        <v>-1</v>
      </c>
      <c r="AI2804" s="115">
        <v>-1</v>
      </c>
      <c r="AJ2804" s="115">
        <v>0</v>
      </c>
      <c r="AM2804" s="115" t="s">
        <v>348</v>
      </c>
      <c r="AN2804" s="115">
        <v>-1</v>
      </c>
      <c r="AQ2804" s="115">
        <v>614</v>
      </c>
      <c r="AR2804" s="115" t="s">
        <v>259</v>
      </c>
      <c r="AS2804" s="115" t="s">
        <v>369</v>
      </c>
      <c r="AT2804" s="115" t="s">
        <v>296</v>
      </c>
      <c r="AV2804" s="115">
        <v>111.883998206439</v>
      </c>
      <c r="AW2804" s="115">
        <v>0.63077824680000005</v>
      </c>
    </row>
    <row r="2805" spans="1:49" x14ac:dyDescent="0.25">
      <c r="A2805" s="117">
        <v>230000</v>
      </c>
      <c r="B2805" s="117">
        <v>870000</v>
      </c>
      <c r="C2805" s="117">
        <v>870000</v>
      </c>
      <c r="D2805" s="115" t="s">
        <v>342</v>
      </c>
      <c r="E2805" s="115" t="s">
        <v>13</v>
      </c>
      <c r="F2805" s="115" t="s">
        <v>343</v>
      </c>
      <c r="G2805" s="115" t="s">
        <v>344</v>
      </c>
      <c r="H2805" s="115">
        <v>0.56000000000000005</v>
      </c>
      <c r="I2805" s="115">
        <v>0.48</v>
      </c>
      <c r="J2805" s="115" t="s">
        <v>350</v>
      </c>
      <c r="K2805" s="115">
        <v>1.360245585027E-2</v>
      </c>
      <c r="L2805" s="115">
        <v>3669.55612096596</v>
      </c>
      <c r="M2805" s="115">
        <v>9.1446282203840106</v>
      </c>
      <c r="N2805" s="115">
        <v>1.34484481719233</v>
      </c>
      <c r="O2805" s="115">
        <v>0.12438940163498</v>
      </c>
      <c r="P2805" s="115">
        <v>1.8293192251329998E-2</v>
      </c>
      <c r="Q2805" s="115">
        <v>49.9149751255569</v>
      </c>
      <c r="R2805" s="115">
        <v>1210</v>
      </c>
      <c r="S2805" s="115" t="s">
        <v>353</v>
      </c>
      <c r="T2805" s="115">
        <v>1210</v>
      </c>
      <c r="U2805" s="115" t="s">
        <v>352</v>
      </c>
      <c r="V2805" s="115" t="s">
        <v>350</v>
      </c>
      <c r="Z2805" s="115">
        <v>0</v>
      </c>
      <c r="AA2805" s="115">
        <v>1</v>
      </c>
      <c r="AB2805" s="115">
        <v>0.12438940163498</v>
      </c>
      <c r="AC2805" s="115">
        <v>1.8293192251329998E-2</v>
      </c>
      <c r="AD2805" s="115">
        <v>49.914975125555401</v>
      </c>
      <c r="AF2805" s="115">
        <v>-1</v>
      </c>
      <c r="AG2805" s="115">
        <v>-1</v>
      </c>
      <c r="AH2805" s="115">
        <v>-1</v>
      </c>
      <c r="AI2805" s="115">
        <v>-1</v>
      </c>
      <c r="AJ2805" s="115">
        <v>0</v>
      </c>
      <c r="AM2805" s="115" t="s">
        <v>348</v>
      </c>
      <c r="AN2805" s="115">
        <v>-1</v>
      </c>
      <c r="AQ2805" s="115">
        <v>614</v>
      </c>
      <c r="AR2805" s="115" t="s">
        <v>259</v>
      </c>
      <c r="AS2805" s="115" t="s">
        <v>369</v>
      </c>
      <c r="AT2805" s="115" t="s">
        <v>296</v>
      </c>
      <c r="AV2805" s="115">
        <v>45.689390488962196</v>
      </c>
      <c r="AW2805" s="115">
        <v>4.0482542699999999E-2</v>
      </c>
    </row>
    <row r="2806" spans="1:49" x14ac:dyDescent="0.25">
      <c r="A2806" s="117">
        <v>230000</v>
      </c>
      <c r="B2806" s="117">
        <v>870000</v>
      </c>
      <c r="C2806" s="117">
        <v>870000</v>
      </c>
      <c r="D2806" s="115" t="s">
        <v>342</v>
      </c>
      <c r="E2806" s="115" t="s">
        <v>13</v>
      </c>
      <c r="F2806" s="115" t="s">
        <v>343</v>
      </c>
      <c r="G2806" s="115" t="s">
        <v>344</v>
      </c>
      <c r="H2806" s="115">
        <v>0.56000000000000005</v>
      </c>
      <c r="I2806" s="115">
        <v>0.48</v>
      </c>
      <c r="J2806" s="115" t="s">
        <v>350</v>
      </c>
      <c r="K2806" s="115">
        <v>2.9540162763070001E-2</v>
      </c>
      <c r="L2806" s="115">
        <v>3669.55612096596</v>
      </c>
      <c r="M2806" s="115">
        <v>9.1446282203840106</v>
      </c>
      <c r="N2806" s="115">
        <v>1.34484481719233</v>
      </c>
      <c r="O2806" s="115">
        <v>0.27013380603790998</v>
      </c>
      <c r="P2806" s="115">
        <v>3.9726934790930001E-2</v>
      </c>
      <c r="Q2806" s="115">
        <v>108.39928508155801</v>
      </c>
      <c r="R2806" s="115">
        <v>1210</v>
      </c>
      <c r="S2806" s="115" t="s">
        <v>353</v>
      </c>
      <c r="T2806" s="115">
        <v>1210</v>
      </c>
      <c r="U2806" s="115" t="s">
        <v>352</v>
      </c>
      <c r="V2806" s="115" t="s">
        <v>350</v>
      </c>
      <c r="Z2806" s="115">
        <v>0</v>
      </c>
      <c r="AA2806" s="115">
        <v>1</v>
      </c>
      <c r="AB2806" s="115">
        <v>0.27013380603790998</v>
      </c>
      <c r="AC2806" s="115">
        <v>3.9726934790930001E-2</v>
      </c>
      <c r="AD2806" s="115">
        <v>108.399285081556</v>
      </c>
      <c r="AF2806" s="115">
        <v>-1</v>
      </c>
      <c r="AG2806" s="115">
        <v>-1</v>
      </c>
      <c r="AH2806" s="115">
        <v>-1</v>
      </c>
      <c r="AI2806" s="115">
        <v>-1</v>
      </c>
      <c r="AJ2806" s="115">
        <v>0</v>
      </c>
      <c r="AM2806" s="115" t="s">
        <v>348</v>
      </c>
      <c r="AN2806" s="115">
        <v>-1</v>
      </c>
      <c r="AQ2806" s="115">
        <v>614</v>
      </c>
      <c r="AR2806" s="115" t="s">
        <v>259</v>
      </c>
      <c r="AS2806" s="115" t="s">
        <v>369</v>
      </c>
      <c r="AT2806" s="115" t="s">
        <v>296</v>
      </c>
      <c r="AV2806" s="115">
        <v>52.356010100109799</v>
      </c>
      <c r="AW2806" s="115">
        <v>8.7915073100000005E-2</v>
      </c>
    </row>
    <row r="2807" spans="1:49" x14ac:dyDescent="0.25">
      <c r="A2807" s="117">
        <v>230000</v>
      </c>
      <c r="B2807" s="117">
        <v>870000</v>
      </c>
      <c r="C2807" s="117">
        <v>870000</v>
      </c>
      <c r="D2807" s="115" t="s">
        <v>342</v>
      </c>
      <c r="E2807" s="115" t="s">
        <v>13</v>
      </c>
      <c r="F2807" s="115" t="s">
        <v>343</v>
      </c>
      <c r="G2807" s="115" t="s">
        <v>344</v>
      </c>
      <c r="H2807" s="115">
        <v>0.56000000000000005</v>
      </c>
      <c r="I2807" s="115">
        <v>0.48</v>
      </c>
      <c r="J2807" s="115" t="s">
        <v>350</v>
      </c>
      <c r="K2807" s="115">
        <v>6.241655001101E-2</v>
      </c>
      <c r="L2807" s="115">
        <v>3669.55612096596</v>
      </c>
      <c r="M2807" s="115">
        <v>9.1446282203840106</v>
      </c>
      <c r="N2807" s="115">
        <v>1.34484481719233</v>
      </c>
      <c r="O2807" s="115">
        <v>0.57077614464975002</v>
      </c>
      <c r="P2807" s="115">
        <v>8.3940573789340001E-2</v>
      </c>
      <c r="Q2807" s="115">
        <v>229.041033142505</v>
      </c>
      <c r="R2807" s="115">
        <v>1210</v>
      </c>
      <c r="S2807" s="115" t="s">
        <v>353</v>
      </c>
      <c r="T2807" s="115">
        <v>1210</v>
      </c>
      <c r="U2807" s="115" t="s">
        <v>352</v>
      </c>
      <c r="V2807" s="115" t="s">
        <v>350</v>
      </c>
      <c r="Z2807" s="115">
        <v>0</v>
      </c>
      <c r="AA2807" s="115">
        <v>1</v>
      </c>
      <c r="AB2807" s="115">
        <v>0.57077614464975002</v>
      </c>
      <c r="AC2807" s="115">
        <v>8.3940573789340001E-2</v>
      </c>
      <c r="AD2807" s="115">
        <v>268.79035179481798</v>
      </c>
      <c r="AF2807" s="115">
        <v>-1</v>
      </c>
      <c r="AG2807" s="115">
        <v>-1</v>
      </c>
      <c r="AH2807" s="115">
        <v>-1</v>
      </c>
      <c r="AI2807" s="115">
        <v>-1</v>
      </c>
      <c r="AJ2807" s="115">
        <v>0</v>
      </c>
      <c r="AM2807" s="115" t="s">
        <v>348</v>
      </c>
      <c r="AN2807" s="115">
        <v>-1</v>
      </c>
      <c r="AQ2807" s="115">
        <v>614</v>
      </c>
      <c r="AR2807" s="115" t="s">
        <v>259</v>
      </c>
      <c r="AS2807" s="115" t="s">
        <v>369</v>
      </c>
      <c r="AT2807" s="115" t="s">
        <v>296</v>
      </c>
      <c r="AV2807" s="115">
        <v>67.869622197653598</v>
      </c>
      <c r="AW2807" s="115">
        <v>0.21799704119999999</v>
      </c>
    </row>
    <row r="2808" spans="1:49" x14ac:dyDescent="0.25">
      <c r="A2808" s="117">
        <v>230000</v>
      </c>
      <c r="B2808" s="117">
        <v>870000</v>
      </c>
      <c r="C2808" s="117">
        <v>870000</v>
      </c>
      <c r="D2808" s="115" t="s">
        <v>342</v>
      </c>
      <c r="E2808" s="115" t="s">
        <v>13</v>
      </c>
      <c r="F2808" s="115" t="s">
        <v>343</v>
      </c>
      <c r="G2808" s="115" t="s">
        <v>344</v>
      </c>
      <c r="H2808" s="115">
        <v>0.56000000000000005</v>
      </c>
      <c r="I2808" s="115">
        <v>0.48</v>
      </c>
      <c r="J2808" s="115" t="s">
        <v>350</v>
      </c>
      <c r="K2808" s="115">
        <v>5.8984778336939998E-2</v>
      </c>
      <c r="L2808" s="115">
        <v>3669.55612096596</v>
      </c>
      <c r="M2808" s="115">
        <v>9.1446282203840106</v>
      </c>
      <c r="N2808" s="115">
        <v>1.34484481719233</v>
      </c>
      <c r="O2808" s="115">
        <v>0.53939386855314997</v>
      </c>
      <c r="P2808" s="115">
        <v>7.9325373439680005E-2</v>
      </c>
      <c r="Q2808" s="115">
        <v>216.44795439017099</v>
      </c>
      <c r="R2808" s="115">
        <v>1210</v>
      </c>
      <c r="S2808" s="115" t="s">
        <v>353</v>
      </c>
      <c r="T2808" s="115">
        <v>1210</v>
      </c>
      <c r="U2808" s="115" t="s">
        <v>352</v>
      </c>
      <c r="V2808" s="115" t="s">
        <v>350</v>
      </c>
      <c r="Z2808" s="115">
        <v>0</v>
      </c>
      <c r="AA2808" s="115">
        <v>1</v>
      </c>
      <c r="AB2808" s="115">
        <v>0.53939386855314997</v>
      </c>
      <c r="AC2808" s="115">
        <v>7.9325373439680005E-2</v>
      </c>
      <c r="AD2808" s="115">
        <v>475.493432029941</v>
      </c>
      <c r="AF2808" s="115">
        <v>-1</v>
      </c>
      <c r="AG2808" s="115">
        <v>-1</v>
      </c>
      <c r="AH2808" s="115">
        <v>-1</v>
      </c>
      <c r="AI2808" s="115">
        <v>-1</v>
      </c>
      <c r="AJ2808" s="115">
        <v>0</v>
      </c>
      <c r="AM2808" s="115" t="s">
        <v>348</v>
      </c>
      <c r="AN2808" s="115">
        <v>-1</v>
      </c>
      <c r="AQ2808" s="115">
        <v>614</v>
      </c>
      <c r="AR2808" s="115" t="s">
        <v>259</v>
      </c>
      <c r="AS2808" s="115" t="s">
        <v>369</v>
      </c>
      <c r="AT2808" s="115" t="s">
        <v>296</v>
      </c>
      <c r="AV2808" s="115">
        <v>62.134201598635599</v>
      </c>
      <c r="AW2808" s="115">
        <v>0.385639442</v>
      </c>
    </row>
    <row r="2809" spans="1:49" x14ac:dyDescent="0.25">
      <c r="A2809" s="117">
        <v>230000</v>
      </c>
      <c r="B2809" s="117">
        <v>870000</v>
      </c>
      <c r="C2809" s="117">
        <v>870000</v>
      </c>
      <c r="D2809" s="115" t="s">
        <v>342</v>
      </c>
      <c r="E2809" s="115" t="s">
        <v>13</v>
      </c>
      <c r="F2809" s="115" t="s">
        <v>343</v>
      </c>
      <c r="G2809" s="115" t="s">
        <v>344</v>
      </c>
      <c r="H2809" s="115">
        <v>0.56000000000000005</v>
      </c>
      <c r="I2809" s="115">
        <v>0.48</v>
      </c>
      <c r="J2809" s="115" t="s">
        <v>350</v>
      </c>
      <c r="K2809" s="115">
        <v>2.2101432276460001E-2</v>
      </c>
      <c r="L2809" s="115">
        <v>3669.55612096596</v>
      </c>
      <c r="M2809" s="115">
        <v>9.1446282203840106</v>
      </c>
      <c r="N2809" s="115">
        <v>1.34484481719233</v>
      </c>
      <c r="O2809" s="115">
        <v>0.20210938130625</v>
      </c>
      <c r="P2809" s="115">
        <v>2.9722996649530001E-2</v>
      </c>
      <c r="Q2809" s="115">
        <v>81.102446092213199</v>
      </c>
      <c r="R2809" s="115">
        <v>1210</v>
      </c>
      <c r="S2809" s="115" t="s">
        <v>353</v>
      </c>
      <c r="T2809" s="115">
        <v>1210</v>
      </c>
      <c r="U2809" s="115" t="s">
        <v>352</v>
      </c>
      <c r="V2809" s="115" t="s">
        <v>350</v>
      </c>
      <c r="Z2809" s="115">
        <v>0</v>
      </c>
      <c r="AA2809" s="115">
        <v>1</v>
      </c>
      <c r="AB2809" s="115">
        <v>0.20210938130625</v>
      </c>
      <c r="AC2809" s="115">
        <v>2.9722996649530001E-2</v>
      </c>
      <c r="AD2809" s="115">
        <v>84.644169176392694</v>
      </c>
      <c r="AF2809" s="115">
        <v>-1</v>
      </c>
      <c r="AG2809" s="115">
        <v>-1</v>
      </c>
      <c r="AH2809" s="115">
        <v>-1</v>
      </c>
      <c r="AI2809" s="115">
        <v>-1</v>
      </c>
      <c r="AJ2809" s="115">
        <v>0</v>
      </c>
      <c r="AM2809" s="115" t="s">
        <v>348</v>
      </c>
      <c r="AN2809" s="115">
        <v>-1</v>
      </c>
      <c r="AQ2809" s="115">
        <v>614</v>
      </c>
      <c r="AR2809" s="115" t="s">
        <v>259</v>
      </c>
      <c r="AS2809" s="115" t="s">
        <v>369</v>
      </c>
      <c r="AT2809" s="115" t="s">
        <v>296</v>
      </c>
      <c r="AV2809" s="115">
        <v>56.858877590524799</v>
      </c>
      <c r="AW2809" s="115">
        <v>6.8648961199999997E-2</v>
      </c>
    </row>
    <row r="2810" spans="1:49" x14ac:dyDescent="0.25">
      <c r="A2810" s="117">
        <v>230000</v>
      </c>
      <c r="B2810" s="117">
        <v>870000</v>
      </c>
      <c r="C2810" s="117">
        <v>870000</v>
      </c>
      <c r="D2810" s="115" t="s">
        <v>342</v>
      </c>
      <c r="E2810" s="115" t="s">
        <v>13</v>
      </c>
      <c r="F2810" s="115" t="s">
        <v>343</v>
      </c>
      <c r="G2810" s="115" t="s">
        <v>344</v>
      </c>
      <c r="H2810" s="115">
        <v>0.56000000000000005</v>
      </c>
      <c r="I2810" s="115">
        <v>0.48</v>
      </c>
      <c r="J2810" s="115" t="s">
        <v>350</v>
      </c>
      <c r="K2810" s="115">
        <v>0.11098809444997999</v>
      </c>
      <c r="L2810" s="115">
        <v>3669.55612096596</v>
      </c>
      <c r="M2810" s="115">
        <v>9.1446282203840106</v>
      </c>
      <c r="N2810" s="115">
        <v>1.34484481719233</v>
      </c>
      <c r="O2810" s="115">
        <v>1.01494486063394</v>
      </c>
      <c r="P2810" s="115">
        <v>0.14926176359111001</v>
      </c>
      <c r="Q2810" s="115">
        <v>407.27704134327598</v>
      </c>
      <c r="R2810" s="115">
        <v>1210</v>
      </c>
      <c r="S2810" s="115" t="s">
        <v>353</v>
      </c>
      <c r="T2810" s="115">
        <v>1210</v>
      </c>
      <c r="U2810" s="115" t="s">
        <v>352</v>
      </c>
      <c r="V2810" s="115" t="s">
        <v>350</v>
      </c>
      <c r="Z2810" s="115">
        <v>0</v>
      </c>
      <c r="AA2810" s="115">
        <v>1</v>
      </c>
      <c r="AB2810" s="115">
        <v>1.01494486063394</v>
      </c>
      <c r="AC2810" s="115">
        <v>0.14926176359111001</v>
      </c>
      <c r="AD2810" s="115">
        <v>501.92587196882198</v>
      </c>
      <c r="AF2810" s="115">
        <v>-1</v>
      </c>
      <c r="AG2810" s="115">
        <v>-1</v>
      </c>
      <c r="AH2810" s="115">
        <v>-1</v>
      </c>
      <c r="AI2810" s="115">
        <v>-1</v>
      </c>
      <c r="AJ2810" s="115">
        <v>0</v>
      </c>
      <c r="AM2810" s="115" t="s">
        <v>348</v>
      </c>
      <c r="AN2810" s="115">
        <v>-1</v>
      </c>
      <c r="AQ2810" s="115">
        <v>614</v>
      </c>
      <c r="AR2810" s="115" t="s">
        <v>259</v>
      </c>
      <c r="AS2810" s="115" t="s">
        <v>369</v>
      </c>
      <c r="AT2810" s="115" t="s">
        <v>296</v>
      </c>
      <c r="AV2810" s="115">
        <v>90.894944405592994</v>
      </c>
      <c r="AW2810" s="115">
        <v>0.407076944</v>
      </c>
    </row>
    <row r="2811" spans="1:49" x14ac:dyDescent="0.25">
      <c r="A2811" s="117">
        <v>230000</v>
      </c>
      <c r="B2811" s="117">
        <v>870000</v>
      </c>
      <c r="C2811" s="117">
        <v>880000</v>
      </c>
      <c r="D2811" s="115" t="s">
        <v>342</v>
      </c>
      <c r="E2811" s="115" t="s">
        <v>13</v>
      </c>
      <c r="F2811" s="115" t="s">
        <v>343</v>
      </c>
      <c r="G2811" s="115" t="s">
        <v>344</v>
      </c>
      <c r="H2811" s="115">
        <v>0.56000000000000005</v>
      </c>
      <c r="I2811" s="115">
        <v>0.48</v>
      </c>
      <c r="J2811" s="115" t="s">
        <v>350</v>
      </c>
      <c r="K2811" s="115">
        <v>2.0192103758999999E-4</v>
      </c>
      <c r="L2811" s="115">
        <v>420.769622739814</v>
      </c>
      <c r="M2811" s="115">
        <v>1.2268203789500101</v>
      </c>
      <c r="N2811" s="115">
        <v>0.18647925194591</v>
      </c>
      <c r="O2811" s="115">
        <v>2.4772084385999999E-4</v>
      </c>
      <c r="P2811" s="115">
        <v>3.7654084039999998E-5</v>
      </c>
      <c r="Q2811" s="115">
        <v>8.4962238812499993E-2</v>
      </c>
      <c r="R2811" s="115">
        <v>1210</v>
      </c>
      <c r="S2811" s="115" t="s">
        <v>353</v>
      </c>
      <c r="T2811" s="115">
        <v>1210</v>
      </c>
      <c r="U2811" s="115" t="s">
        <v>352</v>
      </c>
      <c r="V2811" s="115" t="s">
        <v>350</v>
      </c>
      <c r="Z2811" s="115">
        <v>0</v>
      </c>
      <c r="AA2811" s="115">
        <v>1</v>
      </c>
      <c r="AB2811" s="115">
        <v>2.4772084385999999E-4</v>
      </c>
      <c r="AC2811" s="115">
        <v>3.7654084039999998E-5</v>
      </c>
      <c r="AD2811" s="115">
        <v>15.842076676032701</v>
      </c>
      <c r="AF2811" s="115">
        <v>-1</v>
      </c>
      <c r="AG2811" s="115">
        <v>-1</v>
      </c>
      <c r="AH2811" s="115">
        <v>-1</v>
      </c>
      <c r="AI2811" s="115">
        <v>-1</v>
      </c>
      <c r="AJ2811" s="115">
        <v>0</v>
      </c>
      <c r="AM2811" s="115" t="s">
        <v>348</v>
      </c>
      <c r="AN2811" s="115">
        <v>-1</v>
      </c>
      <c r="AQ2811" s="115">
        <v>614</v>
      </c>
      <c r="AR2811" s="115" t="s">
        <v>259</v>
      </c>
      <c r="AS2811" s="115" t="s">
        <v>369</v>
      </c>
      <c r="AT2811" s="115" t="s">
        <v>296</v>
      </c>
      <c r="AV2811" s="115">
        <v>6.2036894093258699</v>
      </c>
      <c r="AW2811" s="115">
        <v>1.2848399599999999E-2</v>
      </c>
    </row>
    <row r="2812" spans="1:49" x14ac:dyDescent="0.25">
      <c r="A2812" s="117">
        <v>150000</v>
      </c>
      <c r="B2812" s="117">
        <v>550000</v>
      </c>
      <c r="C2812" s="117">
        <v>550000</v>
      </c>
      <c r="D2812" s="115" t="s">
        <v>342</v>
      </c>
      <c r="E2812" s="115" t="s">
        <v>13</v>
      </c>
      <c r="F2812" s="115" t="s">
        <v>343</v>
      </c>
      <c r="G2812" s="115" t="s">
        <v>344</v>
      </c>
      <c r="H2812" s="115">
        <v>0.56000000000000005</v>
      </c>
      <c r="I2812" s="115">
        <v>0.48</v>
      </c>
      <c r="J2812" s="115" t="s">
        <v>350</v>
      </c>
      <c r="K2812" s="115">
        <v>0.17575910513536999</v>
      </c>
      <c r="L2812" s="115">
        <v>3732.437882574</v>
      </c>
      <c r="M2812" s="115">
        <v>9.2916310353062705</v>
      </c>
      <c r="N2812" s="115">
        <v>1.36613394709892</v>
      </c>
      <c r="O2812" s="115">
        <v>1.6330887560134999</v>
      </c>
      <c r="P2812" s="115">
        <v>0.24011048003716001</v>
      </c>
      <c r="Q2812" s="115">
        <v>656.00994221458097</v>
      </c>
      <c r="R2812" s="115">
        <v>1200</v>
      </c>
      <c r="S2812" s="115" t="s">
        <v>351</v>
      </c>
      <c r="T2812" s="115">
        <v>1200</v>
      </c>
      <c r="U2812" s="115" t="s">
        <v>352</v>
      </c>
      <c r="V2812" s="115" t="s">
        <v>350</v>
      </c>
      <c r="Z2812" s="115">
        <v>0</v>
      </c>
      <c r="AA2812" s="115">
        <v>1</v>
      </c>
      <c r="AB2812" s="115">
        <v>1.6330887560134999</v>
      </c>
      <c r="AC2812" s="115">
        <v>0.24011048003716001</v>
      </c>
      <c r="AD2812" s="115">
        <v>656.00994221458097</v>
      </c>
      <c r="AF2812" s="115">
        <v>-1</v>
      </c>
      <c r="AG2812" s="115">
        <v>-1</v>
      </c>
      <c r="AH2812" s="115">
        <v>-1</v>
      </c>
      <c r="AI2812" s="115">
        <v>-1</v>
      </c>
      <c r="AJ2812" s="115">
        <v>0</v>
      </c>
      <c r="AM2812" s="115" t="s">
        <v>348</v>
      </c>
      <c r="AN2812" s="115">
        <v>-1</v>
      </c>
      <c r="AQ2812" s="115">
        <v>615</v>
      </c>
      <c r="AR2812" s="115" t="s">
        <v>261</v>
      </c>
      <c r="AS2812" s="115" t="s">
        <v>370</v>
      </c>
      <c r="AT2812" s="115" t="s">
        <v>296</v>
      </c>
      <c r="AV2812" s="115">
        <v>200.772522873112</v>
      </c>
      <c r="AW2812" s="115">
        <v>0.53204374880000005</v>
      </c>
    </row>
    <row r="2813" spans="1:49" x14ac:dyDescent="0.25">
      <c r="A2813" s="117">
        <v>150000</v>
      </c>
      <c r="B2813" s="117">
        <v>550000</v>
      </c>
      <c r="C2813" s="117">
        <v>550000</v>
      </c>
      <c r="D2813" s="115" t="s">
        <v>342</v>
      </c>
      <c r="E2813" s="115" t="s">
        <v>13</v>
      </c>
      <c r="F2813" s="115" t="s">
        <v>343</v>
      </c>
      <c r="G2813" s="115" t="s">
        <v>344</v>
      </c>
      <c r="H2813" s="115">
        <v>0.56000000000000005</v>
      </c>
      <c r="I2813" s="115">
        <v>0.48</v>
      </c>
      <c r="J2813" s="115" t="s">
        <v>345</v>
      </c>
      <c r="K2813" s="115">
        <v>0.15565825311204001</v>
      </c>
      <c r="L2813" s="115">
        <v>3732.437882574</v>
      </c>
      <c r="M2813" s="115">
        <v>9.2916310353062705</v>
      </c>
      <c r="N2813" s="115">
        <v>1.36613394709892</v>
      </c>
      <c r="O2813" s="115">
        <v>1.4463190555173999</v>
      </c>
      <c r="P2813" s="115">
        <v>0.21265002372246999</v>
      </c>
      <c r="Q2813" s="115">
        <v>580.98476065067803</v>
      </c>
      <c r="R2813" s="115">
        <v>1200</v>
      </c>
      <c r="S2813" s="115" t="s">
        <v>351</v>
      </c>
      <c r="T2813" s="115">
        <v>1200</v>
      </c>
      <c r="U2813" s="115" t="s">
        <v>347</v>
      </c>
      <c r="V2813" s="115" t="s">
        <v>345</v>
      </c>
      <c r="Z2813" s="115">
        <v>0</v>
      </c>
      <c r="AA2813" s="115">
        <v>1</v>
      </c>
      <c r="AB2813" s="115">
        <v>1.4463190555173999</v>
      </c>
      <c r="AC2813" s="115">
        <v>0.21265002372246999</v>
      </c>
      <c r="AD2813" s="115">
        <v>580.98476065067803</v>
      </c>
      <c r="AF2813" s="115">
        <v>-1</v>
      </c>
      <c r="AG2813" s="115">
        <v>-1</v>
      </c>
      <c r="AH2813" s="115">
        <v>-1</v>
      </c>
      <c r="AI2813" s="115">
        <v>-1</v>
      </c>
      <c r="AJ2813" s="115">
        <v>0</v>
      </c>
      <c r="AM2813" s="115" t="s">
        <v>348</v>
      </c>
      <c r="AN2813" s="115">
        <v>-1</v>
      </c>
      <c r="AQ2813" s="115">
        <v>615</v>
      </c>
      <c r="AR2813" s="115" t="s">
        <v>261</v>
      </c>
      <c r="AS2813" s="115" t="s">
        <v>370</v>
      </c>
      <c r="AT2813" s="115" t="s">
        <v>296</v>
      </c>
      <c r="AV2813" s="115">
        <v>129.50665937551599</v>
      </c>
      <c r="AW2813" s="115">
        <v>0.4711960751</v>
      </c>
    </row>
    <row r="2814" spans="1:49" x14ac:dyDescent="0.25">
      <c r="A2814" s="117">
        <v>150000</v>
      </c>
      <c r="B2814" s="117">
        <v>550000</v>
      </c>
      <c r="C2814" s="117">
        <v>550000</v>
      </c>
      <c r="D2814" s="115" t="s">
        <v>342</v>
      </c>
      <c r="E2814" s="115" t="s">
        <v>13</v>
      </c>
      <c r="F2814" s="115" t="s">
        <v>343</v>
      </c>
      <c r="G2814" s="115" t="s">
        <v>344</v>
      </c>
      <c r="H2814" s="115">
        <v>0.56000000000000005</v>
      </c>
      <c r="I2814" s="115">
        <v>0.48</v>
      </c>
      <c r="J2814" s="115" t="s">
        <v>350</v>
      </c>
      <c r="K2814" s="115">
        <v>3.2267666640170001E-2</v>
      </c>
      <c r="L2814" s="115">
        <v>3732.437882574</v>
      </c>
      <c r="M2814" s="115">
        <v>9.2916310353062705</v>
      </c>
      <c r="N2814" s="115">
        <v>1.36613394709892</v>
      </c>
      <c r="O2814" s="115">
        <v>0.29981925279076999</v>
      </c>
      <c r="P2814" s="115">
        <v>4.408195479081E-2</v>
      </c>
      <c r="Q2814" s="115">
        <v>120.437061350062</v>
      </c>
      <c r="R2814" s="115">
        <v>1210</v>
      </c>
      <c r="S2814" s="115" t="s">
        <v>353</v>
      </c>
      <c r="T2814" s="115">
        <v>1210</v>
      </c>
      <c r="U2814" s="115" t="s">
        <v>352</v>
      </c>
      <c r="V2814" s="115" t="s">
        <v>350</v>
      </c>
      <c r="Z2814" s="115">
        <v>0</v>
      </c>
      <c r="AA2814" s="115">
        <v>1</v>
      </c>
      <c r="AB2814" s="115">
        <v>0.29981925279076999</v>
      </c>
      <c r="AC2814" s="115">
        <v>4.408195479081E-2</v>
      </c>
      <c r="AD2814" s="115">
        <v>120.437061350063</v>
      </c>
      <c r="AF2814" s="115">
        <v>-1</v>
      </c>
      <c r="AG2814" s="115">
        <v>-1</v>
      </c>
      <c r="AH2814" s="115">
        <v>-1</v>
      </c>
      <c r="AI2814" s="115">
        <v>-1</v>
      </c>
      <c r="AJ2814" s="115">
        <v>0</v>
      </c>
      <c r="AM2814" s="115" t="s">
        <v>348</v>
      </c>
      <c r="AN2814" s="115">
        <v>-1</v>
      </c>
      <c r="AQ2814" s="115">
        <v>615</v>
      </c>
      <c r="AR2814" s="115" t="s">
        <v>261</v>
      </c>
      <c r="AS2814" s="115" t="s">
        <v>370</v>
      </c>
      <c r="AT2814" s="115" t="s">
        <v>296</v>
      </c>
      <c r="AV2814" s="115">
        <v>61.889312133813597</v>
      </c>
      <c r="AW2814" s="115">
        <v>9.7678070800000003E-2</v>
      </c>
    </row>
    <row r="2815" spans="1:49" x14ac:dyDescent="0.25">
      <c r="A2815" s="117">
        <v>150000</v>
      </c>
      <c r="B2815" s="117">
        <v>550000</v>
      </c>
      <c r="C2815" s="117">
        <v>550000</v>
      </c>
      <c r="D2815" s="115" t="s">
        <v>342</v>
      </c>
      <c r="E2815" s="115" t="s">
        <v>13</v>
      </c>
      <c r="F2815" s="115" t="s">
        <v>343</v>
      </c>
      <c r="G2815" s="115" t="s">
        <v>344</v>
      </c>
      <c r="H2815" s="115">
        <v>0.56000000000000005</v>
      </c>
      <c r="I2815" s="115">
        <v>0.48</v>
      </c>
      <c r="J2815" s="115" t="s">
        <v>345</v>
      </c>
      <c r="K2815" s="115">
        <v>2.0652498948599998E-3</v>
      </c>
      <c r="L2815" s="115">
        <v>3732.437882574</v>
      </c>
      <c r="M2815" s="115">
        <v>9.2916310353062705</v>
      </c>
      <c r="N2815" s="115">
        <v>1.36613394709892</v>
      </c>
      <c r="O2815" s="115">
        <v>1.918954001875E-2</v>
      </c>
      <c r="P2815" s="115">
        <v>2.82140799061E-3</v>
      </c>
      <c r="Q2815" s="115">
        <v>7.7084169445611703</v>
      </c>
      <c r="R2815" s="115">
        <v>1210</v>
      </c>
      <c r="S2815" s="115" t="s">
        <v>353</v>
      </c>
      <c r="T2815" s="115">
        <v>1210</v>
      </c>
      <c r="U2815" s="115" t="s">
        <v>347</v>
      </c>
      <c r="V2815" s="115" t="s">
        <v>345</v>
      </c>
      <c r="Z2815" s="115">
        <v>0</v>
      </c>
      <c r="AA2815" s="115">
        <v>1</v>
      </c>
      <c r="AB2815" s="115">
        <v>1.918954001875E-2</v>
      </c>
      <c r="AC2815" s="115">
        <v>2.82140799061E-3</v>
      </c>
      <c r="AD2815" s="115">
        <v>7.7084169445604296</v>
      </c>
      <c r="AF2815" s="115">
        <v>-1</v>
      </c>
      <c r="AG2815" s="115">
        <v>-1</v>
      </c>
      <c r="AH2815" s="115">
        <v>-1</v>
      </c>
      <c r="AI2815" s="115">
        <v>-1</v>
      </c>
      <c r="AJ2815" s="115">
        <v>0</v>
      </c>
      <c r="AM2815" s="115" t="s">
        <v>348</v>
      </c>
      <c r="AN2815" s="115">
        <v>-1</v>
      </c>
      <c r="AQ2815" s="115">
        <v>615</v>
      </c>
      <c r="AR2815" s="115" t="s">
        <v>261</v>
      </c>
      <c r="AS2815" s="115" t="s">
        <v>370</v>
      </c>
      <c r="AT2815" s="115" t="s">
        <v>296</v>
      </c>
      <c r="AV2815" s="115">
        <v>13.836179650499201</v>
      </c>
      <c r="AW2815" s="115">
        <v>6.2517574999999999E-3</v>
      </c>
    </row>
    <row r="2816" spans="1:49" x14ac:dyDescent="0.25">
      <c r="A2816" s="117">
        <v>150000</v>
      </c>
      <c r="B2816" s="117">
        <v>550000</v>
      </c>
      <c r="C2816" s="117">
        <v>550000</v>
      </c>
      <c r="D2816" s="115" t="s">
        <v>342</v>
      </c>
      <c r="E2816" s="115" t="s">
        <v>13</v>
      </c>
      <c r="F2816" s="115" t="s">
        <v>343</v>
      </c>
      <c r="G2816" s="115" t="s">
        <v>344</v>
      </c>
      <c r="H2816" s="115">
        <v>0.56000000000000005</v>
      </c>
      <c r="I2816" s="115">
        <v>0.48</v>
      </c>
      <c r="J2816" s="115" t="s">
        <v>350</v>
      </c>
      <c r="K2816" s="115">
        <v>3.7656665077670001E-2</v>
      </c>
      <c r="L2816" s="115">
        <v>3732.437882574</v>
      </c>
      <c r="M2816" s="115">
        <v>9.2916310353062705</v>
      </c>
      <c r="N2816" s="115">
        <v>1.36613394709892</v>
      </c>
      <c r="O2816" s="115">
        <v>0.34989183792187001</v>
      </c>
      <c r="P2816" s="115">
        <v>5.1444048497140002E-2</v>
      </c>
      <c r="Q2816" s="115">
        <v>140.55116326732301</v>
      </c>
      <c r="R2816" s="115">
        <v>1210</v>
      </c>
      <c r="S2816" s="115" t="s">
        <v>353</v>
      </c>
      <c r="T2816" s="115">
        <v>1210</v>
      </c>
      <c r="U2816" s="115" t="s">
        <v>352</v>
      </c>
      <c r="V2816" s="115" t="s">
        <v>350</v>
      </c>
      <c r="Z2816" s="115">
        <v>0</v>
      </c>
      <c r="AA2816" s="115">
        <v>1</v>
      </c>
      <c r="AB2816" s="115">
        <v>0.34989183792187001</v>
      </c>
      <c r="AC2816" s="115">
        <v>5.1444048497140002E-2</v>
      </c>
      <c r="AD2816" s="115">
        <v>140.55116326732201</v>
      </c>
      <c r="AF2816" s="115">
        <v>-1</v>
      </c>
      <c r="AG2816" s="115">
        <v>-1</v>
      </c>
      <c r="AH2816" s="115">
        <v>-1</v>
      </c>
      <c r="AI2816" s="115">
        <v>-1</v>
      </c>
      <c r="AJ2816" s="115">
        <v>0</v>
      </c>
      <c r="AM2816" s="115" t="s">
        <v>348</v>
      </c>
      <c r="AN2816" s="115">
        <v>-1</v>
      </c>
      <c r="AQ2816" s="115">
        <v>615</v>
      </c>
      <c r="AR2816" s="115" t="s">
        <v>261</v>
      </c>
      <c r="AS2816" s="115" t="s">
        <v>370</v>
      </c>
      <c r="AT2816" s="115" t="s">
        <v>296</v>
      </c>
      <c r="AV2816" s="115">
        <v>64.7523198707445</v>
      </c>
      <c r="AW2816" s="115">
        <v>0.1139912111</v>
      </c>
    </row>
    <row r="2817" spans="1:49" x14ac:dyDescent="0.25">
      <c r="A2817" s="117">
        <v>150000</v>
      </c>
      <c r="B2817" s="117">
        <v>550000</v>
      </c>
      <c r="C2817" s="117">
        <v>550000</v>
      </c>
      <c r="D2817" s="115" t="s">
        <v>342</v>
      </c>
      <c r="E2817" s="115" t="s">
        <v>13</v>
      </c>
      <c r="F2817" s="115" t="s">
        <v>343</v>
      </c>
      <c r="G2817" s="115" t="s">
        <v>344</v>
      </c>
      <c r="H2817" s="115">
        <v>0.56000000000000005</v>
      </c>
      <c r="I2817" s="115">
        <v>0.48</v>
      </c>
      <c r="J2817" s="115" t="s">
        <v>350</v>
      </c>
      <c r="K2817" s="115">
        <v>0.13669488290901</v>
      </c>
      <c r="L2817" s="115">
        <v>3732.437882574</v>
      </c>
      <c r="M2817" s="115">
        <v>9.2916310353062705</v>
      </c>
      <c r="N2817" s="115">
        <v>1.36613394709892</v>
      </c>
      <c r="O2817" s="115">
        <v>1.2701184164049799</v>
      </c>
      <c r="P2817" s="115">
        <v>0.18674351993672</v>
      </c>
      <c r="Q2817" s="115">
        <v>510.205159323636</v>
      </c>
      <c r="R2817" s="115">
        <v>1210</v>
      </c>
      <c r="S2817" s="115" t="s">
        <v>353</v>
      </c>
      <c r="T2817" s="115">
        <v>1210</v>
      </c>
      <c r="U2817" s="115" t="s">
        <v>352</v>
      </c>
      <c r="V2817" s="115" t="s">
        <v>350</v>
      </c>
      <c r="Z2817" s="115">
        <v>0</v>
      </c>
      <c r="AA2817" s="115">
        <v>1</v>
      </c>
      <c r="AB2817" s="115">
        <v>1.2701184164049799</v>
      </c>
      <c r="AC2817" s="115">
        <v>0.18674351993672</v>
      </c>
      <c r="AD2817" s="115">
        <v>510.205159323636</v>
      </c>
      <c r="AF2817" s="115">
        <v>-1</v>
      </c>
      <c r="AG2817" s="115">
        <v>-1</v>
      </c>
      <c r="AH2817" s="115">
        <v>-1</v>
      </c>
      <c r="AI2817" s="115">
        <v>-1</v>
      </c>
      <c r="AJ2817" s="115">
        <v>0</v>
      </c>
      <c r="AM2817" s="115" t="s">
        <v>348</v>
      </c>
      <c r="AN2817" s="115">
        <v>-1</v>
      </c>
      <c r="AQ2817" s="115">
        <v>615</v>
      </c>
      <c r="AR2817" s="115" t="s">
        <v>261</v>
      </c>
      <c r="AS2817" s="115" t="s">
        <v>370</v>
      </c>
      <c r="AT2817" s="115" t="s">
        <v>296</v>
      </c>
      <c r="AV2817" s="115">
        <v>94.210754199913794</v>
      </c>
      <c r="AW2817" s="115">
        <v>0.41379169449999997</v>
      </c>
    </row>
    <row r="2818" spans="1:49" x14ac:dyDescent="0.25">
      <c r="A2818" s="117">
        <v>150000</v>
      </c>
      <c r="B2818" s="117">
        <v>550000</v>
      </c>
      <c r="C2818" s="117">
        <v>550000</v>
      </c>
      <c r="D2818" s="115" t="s">
        <v>342</v>
      </c>
      <c r="E2818" s="115" t="s">
        <v>13</v>
      </c>
      <c r="F2818" s="115" t="s">
        <v>343</v>
      </c>
      <c r="G2818" s="115" t="s">
        <v>344</v>
      </c>
      <c r="H2818" s="115">
        <v>0.56000000000000005</v>
      </c>
      <c r="I2818" s="115">
        <v>0.48</v>
      </c>
      <c r="J2818" s="115" t="s">
        <v>345</v>
      </c>
      <c r="K2818" s="115">
        <v>1.1245832474959999E-2</v>
      </c>
      <c r="L2818" s="115">
        <v>3732.437882574</v>
      </c>
      <c r="M2818" s="115">
        <v>9.2916310353062705</v>
      </c>
      <c r="N2818" s="115">
        <v>1.36613394709892</v>
      </c>
      <c r="O2818" s="115">
        <v>0.10449212604226001</v>
      </c>
      <c r="P2818" s="115">
        <v>1.536331350744E-2</v>
      </c>
      <c r="Q2818" s="115">
        <v>41.9743711506515</v>
      </c>
      <c r="R2818" s="115">
        <v>1210</v>
      </c>
      <c r="S2818" s="115" t="s">
        <v>353</v>
      </c>
      <c r="T2818" s="115">
        <v>1210</v>
      </c>
      <c r="U2818" s="115" t="s">
        <v>347</v>
      </c>
      <c r="V2818" s="115" t="s">
        <v>345</v>
      </c>
      <c r="Z2818" s="115">
        <v>0</v>
      </c>
      <c r="AA2818" s="115">
        <v>1</v>
      </c>
      <c r="AB2818" s="115">
        <v>0.10449212604226001</v>
      </c>
      <c r="AC2818" s="115">
        <v>1.536331350744E-2</v>
      </c>
      <c r="AD2818" s="115">
        <v>41.974371150652303</v>
      </c>
      <c r="AF2818" s="115">
        <v>-1</v>
      </c>
      <c r="AG2818" s="115">
        <v>-1</v>
      </c>
      <c r="AH2818" s="115">
        <v>-1</v>
      </c>
      <c r="AI2818" s="115">
        <v>-1</v>
      </c>
      <c r="AJ2818" s="115">
        <v>0</v>
      </c>
      <c r="AM2818" s="115" t="s">
        <v>348</v>
      </c>
      <c r="AN2818" s="115">
        <v>-1</v>
      </c>
      <c r="AQ2818" s="115">
        <v>615</v>
      </c>
      <c r="AR2818" s="115" t="s">
        <v>261</v>
      </c>
      <c r="AS2818" s="115" t="s">
        <v>370</v>
      </c>
      <c r="AT2818" s="115" t="s">
        <v>296</v>
      </c>
      <c r="AV2818" s="115">
        <v>48.133035247411499</v>
      </c>
      <c r="AW2818" s="115">
        <v>3.4042474599999997E-2</v>
      </c>
    </row>
    <row r="2819" spans="1:49" x14ac:dyDescent="0.25">
      <c r="A2819" s="117">
        <v>150000</v>
      </c>
      <c r="B2819" s="117">
        <v>550000</v>
      </c>
      <c r="C2819" s="117">
        <v>550000</v>
      </c>
      <c r="D2819" s="115" t="s">
        <v>342</v>
      </c>
      <c r="E2819" s="115" t="s">
        <v>13</v>
      </c>
      <c r="F2819" s="115" t="s">
        <v>343</v>
      </c>
      <c r="G2819" s="115" t="s">
        <v>344</v>
      </c>
      <c r="H2819" s="115">
        <v>0.56000000000000005</v>
      </c>
      <c r="I2819" s="115">
        <v>0.48</v>
      </c>
      <c r="J2819" s="115" t="s">
        <v>350</v>
      </c>
      <c r="K2819" s="115">
        <v>2.7533514060009999E-2</v>
      </c>
      <c r="L2819" s="115">
        <v>3732.437882574</v>
      </c>
      <c r="M2819" s="115">
        <v>9.2916310353062705</v>
      </c>
      <c r="N2819" s="115">
        <v>1.36613394709892</v>
      </c>
      <c r="O2819" s="115">
        <v>0.25583125375107002</v>
      </c>
      <c r="P2819" s="115">
        <v>3.7614468240309999E-2</v>
      </c>
      <c r="Q2819" s="115">
        <v>102.76713091798401</v>
      </c>
      <c r="R2819" s="115">
        <v>1210</v>
      </c>
      <c r="S2819" s="115" t="s">
        <v>353</v>
      </c>
      <c r="T2819" s="115">
        <v>1210</v>
      </c>
      <c r="U2819" s="115" t="s">
        <v>352</v>
      </c>
      <c r="V2819" s="115" t="s">
        <v>350</v>
      </c>
      <c r="Z2819" s="115">
        <v>0</v>
      </c>
      <c r="AA2819" s="115">
        <v>1</v>
      </c>
      <c r="AB2819" s="115">
        <v>0.25583125375107002</v>
      </c>
      <c r="AC2819" s="115">
        <v>3.7614468240309999E-2</v>
      </c>
      <c r="AD2819" s="115">
        <v>102.767130917985</v>
      </c>
      <c r="AF2819" s="115">
        <v>-1</v>
      </c>
      <c r="AG2819" s="115">
        <v>-1</v>
      </c>
      <c r="AH2819" s="115">
        <v>-1</v>
      </c>
      <c r="AI2819" s="115">
        <v>-1</v>
      </c>
      <c r="AJ2819" s="115">
        <v>0</v>
      </c>
      <c r="AM2819" s="115" t="s">
        <v>348</v>
      </c>
      <c r="AN2819" s="115">
        <v>-1</v>
      </c>
      <c r="AQ2819" s="115">
        <v>615</v>
      </c>
      <c r="AR2819" s="115" t="s">
        <v>261</v>
      </c>
      <c r="AS2819" s="115" t="s">
        <v>370</v>
      </c>
      <c r="AT2819" s="115" t="s">
        <v>296</v>
      </c>
      <c r="AV2819" s="115">
        <v>44.006639377374498</v>
      </c>
      <c r="AW2819" s="115">
        <v>8.3347226999999996E-2</v>
      </c>
    </row>
    <row r="2820" spans="1:49" x14ac:dyDescent="0.25">
      <c r="A2820" s="117">
        <v>150000</v>
      </c>
      <c r="B2820" s="117">
        <v>550000</v>
      </c>
      <c r="C2820" s="117">
        <v>550000</v>
      </c>
      <c r="D2820" s="115" t="s">
        <v>342</v>
      </c>
      <c r="E2820" s="115" t="s">
        <v>13</v>
      </c>
      <c r="F2820" s="115" t="s">
        <v>343</v>
      </c>
      <c r="G2820" s="115" t="s">
        <v>344</v>
      </c>
      <c r="H2820" s="115">
        <v>0.56000000000000005</v>
      </c>
      <c r="I2820" s="115">
        <v>0.48</v>
      </c>
      <c r="J2820" s="115" t="s">
        <v>345</v>
      </c>
      <c r="K2820" s="115">
        <v>6.5786231320200004E-3</v>
      </c>
      <c r="L2820" s="115">
        <v>3732.437882574</v>
      </c>
      <c r="M2820" s="115">
        <v>9.2916310353062705</v>
      </c>
      <c r="N2820" s="115">
        <v>1.36613394709892</v>
      </c>
      <c r="O2820" s="115">
        <v>6.1126138863060002E-2</v>
      </c>
      <c r="P2820" s="115">
        <v>8.9872803858199995E-3</v>
      </c>
      <c r="Q2820" s="115">
        <v>24.5543021931291</v>
      </c>
      <c r="R2820" s="115">
        <v>1210</v>
      </c>
      <c r="S2820" s="115" t="s">
        <v>353</v>
      </c>
      <c r="T2820" s="115">
        <v>1210</v>
      </c>
      <c r="U2820" s="115" t="s">
        <v>347</v>
      </c>
      <c r="V2820" s="115" t="s">
        <v>345</v>
      </c>
      <c r="Z2820" s="115">
        <v>0</v>
      </c>
      <c r="AA2820" s="115">
        <v>1</v>
      </c>
      <c r="AB2820" s="115">
        <v>6.1126138863060002E-2</v>
      </c>
      <c r="AC2820" s="115">
        <v>8.9872803858199995E-3</v>
      </c>
      <c r="AD2820" s="115">
        <v>24.554302193127398</v>
      </c>
      <c r="AF2820" s="115">
        <v>-1</v>
      </c>
      <c r="AG2820" s="115">
        <v>-1</v>
      </c>
      <c r="AH2820" s="115">
        <v>-1</v>
      </c>
      <c r="AI2820" s="115">
        <v>-1</v>
      </c>
      <c r="AJ2820" s="115">
        <v>0</v>
      </c>
      <c r="AM2820" s="115" t="s">
        <v>348</v>
      </c>
      <c r="AN2820" s="115">
        <v>-1</v>
      </c>
      <c r="AQ2820" s="115">
        <v>615</v>
      </c>
      <c r="AR2820" s="115" t="s">
        <v>261</v>
      </c>
      <c r="AS2820" s="115" t="s">
        <v>370</v>
      </c>
      <c r="AT2820" s="115" t="s">
        <v>296</v>
      </c>
      <c r="AV2820" s="115">
        <v>22.312899102366998</v>
      </c>
      <c r="AW2820" s="115">
        <v>1.99142759E-2</v>
      </c>
    </row>
    <row r="2821" spans="1:49" x14ac:dyDescent="0.25">
      <c r="A2821" s="117">
        <v>150000</v>
      </c>
      <c r="B2821" s="117">
        <v>550000</v>
      </c>
      <c r="C2821" s="117">
        <v>550000</v>
      </c>
      <c r="D2821" s="115" t="s">
        <v>342</v>
      </c>
      <c r="E2821" s="115" t="s">
        <v>13</v>
      </c>
      <c r="F2821" s="115" t="s">
        <v>343</v>
      </c>
      <c r="G2821" s="115" t="s">
        <v>344</v>
      </c>
      <c r="H2821" s="115">
        <v>0.56000000000000005</v>
      </c>
      <c r="I2821" s="115">
        <v>0.48</v>
      </c>
      <c r="J2821" s="115" t="s">
        <v>350</v>
      </c>
      <c r="K2821" s="115">
        <v>1.270410016246E-2</v>
      </c>
      <c r="L2821" s="115">
        <v>3732.437882574</v>
      </c>
      <c r="M2821" s="115">
        <v>9.2916310353062705</v>
      </c>
      <c r="N2821" s="115">
        <v>1.36613394709892</v>
      </c>
      <c r="O2821" s="115">
        <v>0.11804181134522999</v>
      </c>
      <c r="P2821" s="115">
        <v>1.735550249929E-2</v>
      </c>
      <c r="Q2821" s="115">
        <v>47.417264710413797</v>
      </c>
      <c r="R2821" s="115">
        <v>1210</v>
      </c>
      <c r="S2821" s="115" t="s">
        <v>353</v>
      </c>
      <c r="T2821" s="115">
        <v>1210</v>
      </c>
      <c r="U2821" s="115" t="s">
        <v>352</v>
      </c>
      <c r="V2821" s="115" t="s">
        <v>350</v>
      </c>
      <c r="Z2821" s="115">
        <v>0</v>
      </c>
      <c r="AA2821" s="115">
        <v>1</v>
      </c>
      <c r="AB2821" s="115">
        <v>0.11804181134522999</v>
      </c>
      <c r="AC2821" s="115">
        <v>1.735550249929E-2</v>
      </c>
      <c r="AD2821" s="115">
        <v>47.417264710412702</v>
      </c>
      <c r="AF2821" s="115">
        <v>-1</v>
      </c>
      <c r="AG2821" s="115">
        <v>-1</v>
      </c>
      <c r="AH2821" s="115">
        <v>-1</v>
      </c>
      <c r="AI2821" s="115">
        <v>-1</v>
      </c>
      <c r="AJ2821" s="115">
        <v>0</v>
      </c>
      <c r="AM2821" s="115" t="s">
        <v>348</v>
      </c>
      <c r="AN2821" s="115">
        <v>-1</v>
      </c>
      <c r="AQ2821" s="115">
        <v>615</v>
      </c>
      <c r="AR2821" s="115" t="s">
        <v>261</v>
      </c>
      <c r="AS2821" s="115" t="s">
        <v>370</v>
      </c>
      <c r="AT2821" s="115" t="s">
        <v>296</v>
      </c>
      <c r="AV2821" s="115">
        <v>29.0170636154958</v>
      </c>
      <c r="AW2821" s="115">
        <v>3.8456824600000002E-2</v>
      </c>
    </row>
    <row r="2822" spans="1:49" x14ac:dyDescent="0.25">
      <c r="A2822" s="117">
        <v>150000</v>
      </c>
      <c r="B2822" s="117">
        <v>550000</v>
      </c>
      <c r="C2822" s="117">
        <v>550000</v>
      </c>
      <c r="D2822" s="115" t="s">
        <v>342</v>
      </c>
      <c r="E2822" s="115" t="s">
        <v>13</v>
      </c>
      <c r="F2822" s="115" t="s">
        <v>343</v>
      </c>
      <c r="G2822" s="115" t="s">
        <v>344</v>
      </c>
      <c r="H2822" s="115">
        <v>0.56000000000000005</v>
      </c>
      <c r="I2822" s="115">
        <v>0.48</v>
      </c>
      <c r="J2822" s="115" t="s">
        <v>350</v>
      </c>
      <c r="K2822" s="115">
        <v>1.959956102326E-2</v>
      </c>
      <c r="L2822" s="115">
        <v>3732.437882574</v>
      </c>
      <c r="M2822" s="115">
        <v>9.2916310353062705</v>
      </c>
      <c r="N2822" s="115">
        <v>1.36613394709892</v>
      </c>
      <c r="O2822" s="115">
        <v>0.18211188948213999</v>
      </c>
      <c r="P2822" s="115">
        <v>2.677562566211E-2</v>
      </c>
      <c r="Q2822" s="115">
        <v>73.154144045055205</v>
      </c>
      <c r="R2822" s="115">
        <v>1210</v>
      </c>
      <c r="S2822" s="115" t="s">
        <v>353</v>
      </c>
      <c r="T2822" s="115">
        <v>1210</v>
      </c>
      <c r="U2822" s="115" t="s">
        <v>352</v>
      </c>
      <c r="V2822" s="115" t="s">
        <v>350</v>
      </c>
      <c r="Z2822" s="115">
        <v>0</v>
      </c>
      <c r="AA2822" s="115">
        <v>1</v>
      </c>
      <c r="AB2822" s="115">
        <v>0.18211188948213999</v>
      </c>
      <c r="AC2822" s="115">
        <v>2.677562566211E-2</v>
      </c>
      <c r="AD2822" s="115">
        <v>73.154144045056697</v>
      </c>
      <c r="AF2822" s="115">
        <v>-1</v>
      </c>
      <c r="AG2822" s="115">
        <v>-1</v>
      </c>
      <c r="AH2822" s="115">
        <v>-1</v>
      </c>
      <c r="AI2822" s="115">
        <v>-1</v>
      </c>
      <c r="AJ2822" s="115">
        <v>0</v>
      </c>
      <c r="AM2822" s="115" t="s">
        <v>348</v>
      </c>
      <c r="AN2822" s="115">
        <v>-1</v>
      </c>
      <c r="AQ2822" s="115">
        <v>615</v>
      </c>
      <c r="AR2822" s="115" t="s">
        <v>261</v>
      </c>
      <c r="AS2822" s="115" t="s">
        <v>370</v>
      </c>
      <c r="AT2822" s="115" t="s">
        <v>296</v>
      </c>
      <c r="AV2822" s="115">
        <v>35.747551222420903</v>
      </c>
      <c r="AW2822" s="115">
        <v>5.9330206000000003E-2</v>
      </c>
    </row>
    <row r="2823" spans="1:49" x14ac:dyDescent="0.25">
      <c r="A2823" s="117">
        <v>160000</v>
      </c>
      <c r="B2823" s="117">
        <v>630000</v>
      </c>
      <c r="C2823" s="117">
        <v>630000</v>
      </c>
      <c r="D2823" s="115" t="s">
        <v>342</v>
      </c>
      <c r="E2823" s="115" t="s">
        <v>13</v>
      </c>
      <c r="F2823" s="115" t="s">
        <v>343</v>
      </c>
      <c r="G2823" s="115" t="s">
        <v>344</v>
      </c>
      <c r="H2823" s="115">
        <v>0.56000000000000005</v>
      </c>
      <c r="I2823" s="115">
        <v>0.48</v>
      </c>
      <c r="J2823" s="115" t="s">
        <v>350</v>
      </c>
      <c r="K2823" s="115">
        <v>5.8116842929000004E-3</v>
      </c>
      <c r="L2823" s="115">
        <v>3851.45717424753</v>
      </c>
      <c r="M2823" s="115">
        <v>10.1205405430865</v>
      </c>
      <c r="N2823" s="115">
        <v>1.36118072631083</v>
      </c>
      <c r="O2823" s="115">
        <v>5.8817386509970003E-2</v>
      </c>
      <c r="P2823" s="115">
        <v>7.9107526469000006E-3</v>
      </c>
      <c r="Q2823" s="115">
        <v>22.383453164374501</v>
      </c>
      <c r="R2823" s="115">
        <v>1400</v>
      </c>
      <c r="S2823" s="115" t="s">
        <v>356</v>
      </c>
      <c r="T2823" s="115">
        <v>1400</v>
      </c>
      <c r="U2823" s="115" t="s">
        <v>352</v>
      </c>
      <c r="V2823" s="115" t="s">
        <v>350</v>
      </c>
      <c r="Z2823" s="115">
        <v>0</v>
      </c>
      <c r="AA2823" s="115">
        <v>1</v>
      </c>
      <c r="AB2823" s="115">
        <v>5.8817386509970003E-2</v>
      </c>
      <c r="AC2823" s="115">
        <v>7.9107526469000006E-3</v>
      </c>
      <c r="AD2823" s="115">
        <v>22.383453164374899</v>
      </c>
      <c r="AF2823" s="115">
        <v>-1</v>
      </c>
      <c r="AG2823" s="115">
        <v>-1</v>
      </c>
      <c r="AH2823" s="115">
        <v>-1</v>
      </c>
      <c r="AI2823" s="115">
        <v>-1</v>
      </c>
      <c r="AJ2823" s="115">
        <v>0</v>
      </c>
      <c r="AM2823" s="115" t="s">
        <v>348</v>
      </c>
      <c r="AN2823" s="115">
        <v>-1</v>
      </c>
      <c r="AQ2823" s="115">
        <v>615</v>
      </c>
      <c r="AR2823" s="115" t="s">
        <v>261</v>
      </c>
      <c r="AS2823" s="115" t="s">
        <v>370</v>
      </c>
      <c r="AT2823" s="115" t="s">
        <v>296</v>
      </c>
      <c r="AV2823" s="115">
        <v>89.132370393576707</v>
      </c>
      <c r="AW2823" s="115">
        <v>1.8153652199999998E-2</v>
      </c>
    </row>
    <row r="2824" spans="1:49" x14ac:dyDescent="0.25">
      <c r="A2824" s="117">
        <v>160000</v>
      </c>
      <c r="B2824" s="117">
        <v>630000</v>
      </c>
      <c r="C2824" s="117">
        <v>630000</v>
      </c>
      <c r="D2824" s="115" t="s">
        <v>342</v>
      </c>
      <c r="E2824" s="115" t="s">
        <v>13</v>
      </c>
      <c r="F2824" s="115" t="s">
        <v>343</v>
      </c>
      <c r="G2824" s="115" t="s">
        <v>344</v>
      </c>
      <c r="H2824" s="115">
        <v>0.56000000000000005</v>
      </c>
      <c r="I2824" s="115">
        <v>0.48</v>
      </c>
      <c r="J2824" s="115" t="s">
        <v>350</v>
      </c>
      <c r="K2824" s="115">
        <v>5.9387199566620003E-2</v>
      </c>
      <c r="L2824" s="115">
        <v>3851.45717424753</v>
      </c>
      <c r="M2824" s="115">
        <v>10.1205405430865</v>
      </c>
      <c r="N2824" s="115">
        <v>1.36118072631083</v>
      </c>
      <c r="O2824" s="115">
        <v>0.60103056095434004</v>
      </c>
      <c r="P2824" s="115">
        <v>8.0836711439650002E-2</v>
      </c>
      <c r="Q2824" s="115">
        <v>228.72725582932799</v>
      </c>
      <c r="R2824" s="115">
        <v>1410</v>
      </c>
      <c r="S2824" s="115" t="s">
        <v>357</v>
      </c>
      <c r="T2824" s="115">
        <v>1410</v>
      </c>
      <c r="U2824" s="115" t="s">
        <v>352</v>
      </c>
      <c r="V2824" s="115" t="s">
        <v>350</v>
      </c>
      <c r="Z2824" s="115">
        <v>0</v>
      </c>
      <c r="AA2824" s="115">
        <v>1</v>
      </c>
      <c r="AB2824" s="115">
        <v>0.60103056095434004</v>
      </c>
      <c r="AC2824" s="115">
        <v>8.0836711439650002E-2</v>
      </c>
      <c r="AD2824" s="115">
        <v>393.75154234840102</v>
      </c>
      <c r="AF2824" s="115">
        <v>-1</v>
      </c>
      <c r="AG2824" s="115">
        <v>-1</v>
      </c>
      <c r="AH2824" s="115">
        <v>-1</v>
      </c>
      <c r="AI2824" s="115">
        <v>-1</v>
      </c>
      <c r="AJ2824" s="115">
        <v>0</v>
      </c>
      <c r="AM2824" s="115" t="s">
        <v>348</v>
      </c>
      <c r="AN2824" s="115">
        <v>-1</v>
      </c>
      <c r="AQ2824" s="115">
        <v>615</v>
      </c>
      <c r="AR2824" s="115" t="s">
        <v>261</v>
      </c>
      <c r="AS2824" s="115" t="s">
        <v>370</v>
      </c>
      <c r="AT2824" s="115" t="s">
        <v>296</v>
      </c>
      <c r="AV2824" s="115">
        <v>72.348414773870701</v>
      </c>
      <c r="AW2824" s="115">
        <v>0.31934431660000001</v>
      </c>
    </row>
    <row r="2825" spans="1:49" x14ac:dyDescent="0.25">
      <c r="A2825" s="117">
        <v>160000</v>
      </c>
      <c r="B2825" s="117">
        <v>630000</v>
      </c>
      <c r="C2825" s="117">
        <v>630000</v>
      </c>
      <c r="D2825" s="115" t="s">
        <v>342</v>
      </c>
      <c r="E2825" s="115" t="s">
        <v>13</v>
      </c>
      <c r="F2825" s="115" t="s">
        <v>343</v>
      </c>
      <c r="G2825" s="115" t="s">
        <v>344</v>
      </c>
      <c r="H2825" s="115">
        <v>0.56000000000000005</v>
      </c>
      <c r="I2825" s="115">
        <v>0.48</v>
      </c>
      <c r="J2825" s="115" t="s">
        <v>350</v>
      </c>
      <c r="K2825" s="115">
        <v>0.13846643472215001</v>
      </c>
      <c r="L2825" s="115">
        <v>3851.45717424753</v>
      </c>
      <c r="M2825" s="115">
        <v>10.1205405430865</v>
      </c>
      <c r="N2825" s="115">
        <v>1.36118072631083</v>
      </c>
      <c r="O2825" s="115">
        <v>1.4013551664622299</v>
      </c>
      <c r="P2825" s="115">
        <v>0.18847784218477001</v>
      </c>
      <c r="Q2825" s="115">
        <v>533.297543403129</v>
      </c>
      <c r="R2825" s="115">
        <v>1430</v>
      </c>
      <c r="S2825" s="115" t="s">
        <v>362</v>
      </c>
      <c r="T2825" s="115">
        <v>1430</v>
      </c>
      <c r="U2825" s="115" t="s">
        <v>352</v>
      </c>
      <c r="V2825" s="115" t="s">
        <v>350</v>
      </c>
      <c r="Z2825" s="115">
        <v>0</v>
      </c>
      <c r="AA2825" s="115">
        <v>1</v>
      </c>
      <c r="AB2825" s="115">
        <v>1.4013551664622299</v>
      </c>
      <c r="AC2825" s="115">
        <v>0.18847784218477001</v>
      </c>
      <c r="AD2825" s="115">
        <v>685.24600598431596</v>
      </c>
      <c r="AF2825" s="115">
        <v>-1</v>
      </c>
      <c r="AG2825" s="115">
        <v>-1</v>
      </c>
      <c r="AH2825" s="115">
        <v>-1</v>
      </c>
      <c r="AI2825" s="115">
        <v>-1</v>
      </c>
      <c r="AJ2825" s="115">
        <v>0</v>
      </c>
      <c r="AM2825" s="115" t="s">
        <v>348</v>
      </c>
      <c r="AN2825" s="115">
        <v>-1</v>
      </c>
      <c r="AQ2825" s="115">
        <v>615</v>
      </c>
      <c r="AR2825" s="115" t="s">
        <v>261</v>
      </c>
      <c r="AS2825" s="115" t="s">
        <v>370</v>
      </c>
      <c r="AT2825" s="115" t="s">
        <v>296</v>
      </c>
      <c r="AV2825" s="115">
        <v>118.570552944243</v>
      </c>
      <c r="AW2825" s="115">
        <v>0.5557550738</v>
      </c>
    </row>
    <row r="2826" spans="1:49" x14ac:dyDescent="0.25">
      <c r="A2826" s="117">
        <v>160000</v>
      </c>
      <c r="B2826" s="117">
        <v>630000</v>
      </c>
      <c r="C2826" s="117">
        <v>630000</v>
      </c>
      <c r="D2826" s="115" t="s">
        <v>342</v>
      </c>
      <c r="E2826" s="115" t="s">
        <v>13</v>
      </c>
      <c r="F2826" s="115" t="s">
        <v>343</v>
      </c>
      <c r="G2826" s="115" t="s">
        <v>344</v>
      </c>
      <c r="H2826" s="115">
        <v>0.56000000000000005</v>
      </c>
      <c r="I2826" s="115">
        <v>0.48</v>
      </c>
      <c r="J2826" s="115" t="s">
        <v>350</v>
      </c>
      <c r="K2826" s="115">
        <v>0.11736646190495</v>
      </c>
      <c r="L2826" s="115">
        <v>3851.45717424753</v>
      </c>
      <c r="M2826" s="115">
        <v>10.1205405430865</v>
      </c>
      <c r="N2826" s="115">
        <v>1.36118072631083</v>
      </c>
      <c r="O2826" s="115">
        <v>1.1878120361076601</v>
      </c>
      <c r="P2826" s="115">
        <v>0.15975696586030999</v>
      </c>
      <c r="Q2826" s="115">
        <v>452.03190171986898</v>
      </c>
      <c r="R2826" s="115">
        <v>1430</v>
      </c>
      <c r="S2826" s="115" t="s">
        <v>362</v>
      </c>
      <c r="T2826" s="115">
        <v>1430</v>
      </c>
      <c r="U2826" s="115" t="s">
        <v>352</v>
      </c>
      <c r="V2826" s="115" t="s">
        <v>350</v>
      </c>
      <c r="Z2826" s="115">
        <v>0</v>
      </c>
      <c r="AA2826" s="115">
        <v>1</v>
      </c>
      <c r="AB2826" s="115">
        <v>1.1878120361076601</v>
      </c>
      <c r="AC2826" s="115">
        <v>0.15975696586030999</v>
      </c>
      <c r="AD2826" s="115">
        <v>1115.0174252397501</v>
      </c>
      <c r="AF2826" s="115">
        <v>-1</v>
      </c>
      <c r="AG2826" s="115">
        <v>-1</v>
      </c>
      <c r="AH2826" s="115">
        <v>-1</v>
      </c>
      <c r="AI2826" s="115">
        <v>-1</v>
      </c>
      <c r="AJ2826" s="115">
        <v>0</v>
      </c>
      <c r="AM2826" s="115" t="s">
        <v>348</v>
      </c>
      <c r="AN2826" s="115">
        <v>-1</v>
      </c>
      <c r="AQ2826" s="115">
        <v>615</v>
      </c>
      <c r="AR2826" s="115" t="s">
        <v>261</v>
      </c>
      <c r="AS2826" s="115" t="s">
        <v>370</v>
      </c>
      <c r="AT2826" s="115" t="s">
        <v>296</v>
      </c>
      <c r="AV2826" s="115">
        <v>93.053984500492206</v>
      </c>
      <c r="AW2826" s="115">
        <v>0.90431259139999998</v>
      </c>
    </row>
    <row r="2827" spans="1:49" x14ac:dyDescent="0.25">
      <c r="A2827" s="117">
        <v>160000</v>
      </c>
      <c r="B2827" s="117">
        <v>640000</v>
      </c>
      <c r="C2827" s="117">
        <v>640000</v>
      </c>
      <c r="D2827" s="115" t="s">
        <v>342</v>
      </c>
      <c r="E2827" s="115" t="s">
        <v>13</v>
      </c>
      <c r="F2827" s="115" t="s">
        <v>343</v>
      </c>
      <c r="G2827" s="115" t="s">
        <v>344</v>
      </c>
      <c r="H2827" s="115">
        <v>0.56000000000000005</v>
      </c>
      <c r="I2827" s="115">
        <v>0.48</v>
      </c>
      <c r="J2827" s="115" t="s">
        <v>350</v>
      </c>
      <c r="K2827" s="115">
        <v>6.1698526897459999E-2</v>
      </c>
      <c r="L2827" s="115">
        <v>3788.1098194582601</v>
      </c>
      <c r="M2827" s="115">
        <v>10.8367591150396</v>
      </c>
      <c r="N2827" s="115">
        <v>1.79260508183177</v>
      </c>
      <c r="O2827" s="115">
        <v>0.66861207374063003</v>
      </c>
      <c r="P2827" s="115">
        <v>0.11060109285793</v>
      </c>
      <c r="Q2827" s="115">
        <v>233.72079558639999</v>
      </c>
      <c r="R2827" s="115">
        <v>1400</v>
      </c>
      <c r="S2827" s="115" t="s">
        <v>356</v>
      </c>
      <c r="T2827" s="115">
        <v>1400</v>
      </c>
      <c r="U2827" s="115" t="s">
        <v>352</v>
      </c>
      <c r="V2827" s="115" t="s">
        <v>350</v>
      </c>
      <c r="Z2827" s="115">
        <v>0</v>
      </c>
      <c r="AA2827" s="115">
        <v>1</v>
      </c>
      <c r="AB2827" s="115">
        <v>0.66861207374063003</v>
      </c>
      <c r="AC2827" s="115">
        <v>0.11060109285793</v>
      </c>
      <c r="AD2827" s="115">
        <v>815.46963050875695</v>
      </c>
      <c r="AF2827" s="115">
        <v>-1</v>
      </c>
      <c r="AG2827" s="115">
        <v>-1</v>
      </c>
      <c r="AH2827" s="115">
        <v>-1</v>
      </c>
      <c r="AI2827" s="115">
        <v>-1</v>
      </c>
      <c r="AJ2827" s="115">
        <v>0</v>
      </c>
      <c r="AM2827" s="115" t="s">
        <v>348</v>
      </c>
      <c r="AN2827" s="115">
        <v>-1</v>
      </c>
      <c r="AQ2827" s="115">
        <v>615</v>
      </c>
      <c r="AR2827" s="115" t="s">
        <v>261</v>
      </c>
      <c r="AS2827" s="115" t="s">
        <v>370</v>
      </c>
      <c r="AT2827" s="115" t="s">
        <v>296</v>
      </c>
      <c r="AV2827" s="115">
        <v>119.80764185859699</v>
      </c>
      <c r="AW2827" s="115">
        <v>0.66137034100000003</v>
      </c>
    </row>
    <row r="2828" spans="1:49" x14ac:dyDescent="0.25">
      <c r="A2828" s="117">
        <v>160000</v>
      </c>
      <c r="B2828" s="117">
        <v>640000</v>
      </c>
      <c r="C2828" s="117">
        <v>640000</v>
      </c>
      <c r="D2828" s="115" t="s">
        <v>342</v>
      </c>
      <c r="E2828" s="115" t="s">
        <v>13</v>
      </c>
      <c r="F2828" s="115" t="s">
        <v>343</v>
      </c>
      <c r="G2828" s="115" t="s">
        <v>344</v>
      </c>
      <c r="H2828" s="115">
        <v>0.56000000000000005</v>
      </c>
      <c r="I2828" s="115">
        <v>0.48</v>
      </c>
      <c r="J2828" s="115" t="s">
        <v>350</v>
      </c>
      <c r="K2828" s="115">
        <v>1.35246503483E-3</v>
      </c>
      <c r="L2828" s="115">
        <v>3788.1098194582601</v>
      </c>
      <c r="M2828" s="115">
        <v>10.8367591150396</v>
      </c>
      <c r="N2828" s="115">
        <v>1.79260508183177</v>
      </c>
      <c r="O2828" s="115">
        <v>1.4656337793990001E-2</v>
      </c>
      <c r="P2828" s="115">
        <v>2.4244356944399998E-3</v>
      </c>
      <c r="Q2828" s="115">
        <v>5.1232860789248402</v>
      </c>
      <c r="R2828" s="115">
        <v>1720</v>
      </c>
      <c r="S2828" s="115" t="s">
        <v>360</v>
      </c>
      <c r="T2828" s="115">
        <v>1720</v>
      </c>
      <c r="U2828" s="115" t="s">
        <v>352</v>
      </c>
      <c r="V2828" s="115" t="s">
        <v>350</v>
      </c>
      <c r="Z2828" s="115">
        <v>0</v>
      </c>
      <c r="AA2828" s="115">
        <v>1</v>
      </c>
      <c r="AB2828" s="115">
        <v>1.4656337793990001E-2</v>
      </c>
      <c r="AC2828" s="115">
        <v>2.4244356944399998E-3</v>
      </c>
      <c r="AD2828" s="115">
        <v>179.781586829464</v>
      </c>
      <c r="AF2828" s="115">
        <v>-1</v>
      </c>
      <c r="AG2828" s="115">
        <v>-1</v>
      </c>
      <c r="AH2828" s="115">
        <v>-1</v>
      </c>
      <c r="AI2828" s="115">
        <v>-1</v>
      </c>
      <c r="AJ2828" s="115">
        <v>0</v>
      </c>
      <c r="AM2828" s="115" t="s">
        <v>348</v>
      </c>
      <c r="AN2828" s="115">
        <v>-1</v>
      </c>
      <c r="AQ2828" s="115">
        <v>615</v>
      </c>
      <c r="AR2828" s="115" t="s">
        <v>261</v>
      </c>
      <c r="AS2828" s="115" t="s">
        <v>370</v>
      </c>
      <c r="AT2828" s="115" t="s">
        <v>296</v>
      </c>
      <c r="AV2828" s="115">
        <v>11.048250795346201</v>
      </c>
      <c r="AW2828" s="115">
        <v>0.14580826180000001</v>
      </c>
    </row>
    <row r="2829" spans="1:49" x14ac:dyDescent="0.25">
      <c r="A2829" s="117">
        <v>160000</v>
      </c>
      <c r="B2829" s="117">
        <v>640000</v>
      </c>
      <c r="C2829" s="117">
        <v>640000</v>
      </c>
      <c r="D2829" s="115" t="s">
        <v>342</v>
      </c>
      <c r="E2829" s="115" t="s">
        <v>13</v>
      </c>
      <c r="F2829" s="115" t="s">
        <v>343</v>
      </c>
      <c r="G2829" s="115" t="s">
        <v>344</v>
      </c>
      <c r="H2829" s="115">
        <v>0.56000000000000005</v>
      </c>
      <c r="I2829" s="115">
        <v>0.48</v>
      </c>
      <c r="J2829" s="115" t="s">
        <v>350</v>
      </c>
      <c r="K2829" s="115">
        <v>8.3126196208450007E-2</v>
      </c>
      <c r="L2829" s="115">
        <v>3788.1098194582601</v>
      </c>
      <c r="M2829" s="115">
        <v>10.8367591150396</v>
      </c>
      <c r="N2829" s="115">
        <v>1.79260508183177</v>
      </c>
      <c r="O2829" s="115">
        <v>0.90081856446055997</v>
      </c>
      <c r="P2829" s="115">
        <v>0.14901244175662001</v>
      </c>
      <c r="Q2829" s="115">
        <v>314.89116011146598</v>
      </c>
      <c r="R2829" s="115">
        <v>1300</v>
      </c>
      <c r="S2829" s="115" t="s">
        <v>346</v>
      </c>
      <c r="T2829" s="115">
        <v>1300</v>
      </c>
      <c r="U2829" s="115" t="s">
        <v>352</v>
      </c>
      <c r="V2829" s="115" t="s">
        <v>350</v>
      </c>
      <c r="Z2829" s="115">
        <v>0</v>
      </c>
      <c r="AA2829" s="115">
        <v>1</v>
      </c>
      <c r="AB2829" s="115">
        <v>0.90081856446055997</v>
      </c>
      <c r="AC2829" s="115">
        <v>0.14901244175662001</v>
      </c>
      <c r="AD2829" s="115">
        <v>1266.5171429238201</v>
      </c>
      <c r="AF2829" s="115">
        <v>-1</v>
      </c>
      <c r="AG2829" s="115">
        <v>-1</v>
      </c>
      <c r="AH2829" s="115">
        <v>-1</v>
      </c>
      <c r="AI2829" s="115">
        <v>-1</v>
      </c>
      <c r="AJ2829" s="115">
        <v>0</v>
      </c>
      <c r="AM2829" s="115" t="s">
        <v>348</v>
      </c>
      <c r="AN2829" s="115">
        <v>-1</v>
      </c>
      <c r="AQ2829" s="115">
        <v>615</v>
      </c>
      <c r="AR2829" s="115" t="s">
        <v>261</v>
      </c>
      <c r="AS2829" s="115" t="s">
        <v>370</v>
      </c>
      <c r="AT2829" s="115" t="s">
        <v>296</v>
      </c>
      <c r="AV2829" s="115">
        <v>81.347645033956098</v>
      </c>
      <c r="AW2829" s="115">
        <v>1.0271834087</v>
      </c>
    </row>
    <row r="2830" spans="1:49" x14ac:dyDescent="0.25">
      <c r="A2830" s="117">
        <v>170000</v>
      </c>
      <c r="B2830" s="117">
        <v>660000</v>
      </c>
      <c r="C2830" s="117">
        <v>660000</v>
      </c>
      <c r="D2830" s="115" t="s">
        <v>342</v>
      </c>
      <c r="E2830" s="115" t="s">
        <v>13</v>
      </c>
      <c r="F2830" s="115" t="s">
        <v>343</v>
      </c>
      <c r="G2830" s="115" t="s">
        <v>344</v>
      </c>
      <c r="H2830" s="115">
        <v>0.56000000000000005</v>
      </c>
      <c r="I2830" s="115">
        <v>0.48</v>
      </c>
      <c r="J2830" s="115" t="s">
        <v>350</v>
      </c>
      <c r="K2830" s="115">
        <v>9.5751747152399997E-3</v>
      </c>
      <c r="L2830" s="115">
        <v>3715.3606925020599</v>
      </c>
      <c r="M2830" s="115">
        <v>9.2517198131547094</v>
      </c>
      <c r="N2830" s="115">
        <v>1.3603543618000999</v>
      </c>
      <c r="O2830" s="115">
        <v>8.8586833627419995E-2</v>
      </c>
      <c r="P2830" s="115">
        <v>1.3025630688870001E-2</v>
      </c>
      <c r="Q2830" s="115">
        <v>35.5752277608497</v>
      </c>
      <c r="R2830" s="115">
        <v>1210</v>
      </c>
      <c r="S2830" s="115" t="s">
        <v>353</v>
      </c>
      <c r="T2830" s="115">
        <v>1210</v>
      </c>
      <c r="U2830" s="115" t="s">
        <v>352</v>
      </c>
      <c r="V2830" s="115" t="s">
        <v>350</v>
      </c>
      <c r="Z2830" s="115">
        <v>0</v>
      </c>
      <c r="AA2830" s="115">
        <v>1</v>
      </c>
      <c r="AB2830" s="115">
        <v>8.8586833627419995E-2</v>
      </c>
      <c r="AC2830" s="115">
        <v>1.3025630688870001E-2</v>
      </c>
      <c r="AD2830" s="115">
        <v>204.53223316242199</v>
      </c>
      <c r="AF2830" s="115">
        <v>-1</v>
      </c>
      <c r="AG2830" s="115">
        <v>-1</v>
      </c>
      <c r="AH2830" s="115">
        <v>-1</v>
      </c>
      <c r="AI2830" s="115">
        <v>-1</v>
      </c>
      <c r="AJ2830" s="115">
        <v>0</v>
      </c>
      <c r="AM2830" s="115" t="s">
        <v>348</v>
      </c>
      <c r="AN2830" s="115">
        <v>-1</v>
      </c>
      <c r="AQ2830" s="115">
        <v>615</v>
      </c>
      <c r="AR2830" s="115" t="s">
        <v>261</v>
      </c>
      <c r="AS2830" s="115" t="s">
        <v>370</v>
      </c>
      <c r="AT2830" s="115" t="s">
        <v>296</v>
      </c>
      <c r="AV2830" s="115">
        <v>24.9022244570989</v>
      </c>
      <c r="AW2830" s="115">
        <v>0.16588177870000001</v>
      </c>
    </row>
    <row r="2831" spans="1:49" x14ac:dyDescent="0.25">
      <c r="A2831" s="117">
        <v>170000</v>
      </c>
      <c r="B2831" s="117">
        <v>660000</v>
      </c>
      <c r="C2831" s="117">
        <v>660000</v>
      </c>
      <c r="D2831" s="115" t="s">
        <v>342</v>
      </c>
      <c r="E2831" s="115" t="s">
        <v>13</v>
      </c>
      <c r="F2831" s="115" t="s">
        <v>343</v>
      </c>
      <c r="G2831" s="115" t="s">
        <v>344</v>
      </c>
      <c r="H2831" s="115">
        <v>0.56000000000000005</v>
      </c>
      <c r="I2831" s="115">
        <v>0.48</v>
      </c>
      <c r="J2831" s="115" t="s">
        <v>350</v>
      </c>
      <c r="K2831" s="115">
        <v>7.3214403339949996E-2</v>
      </c>
      <c r="L2831" s="115">
        <v>3715.3606925020599</v>
      </c>
      <c r="M2831" s="115">
        <v>9.2517198131547094</v>
      </c>
      <c r="N2831" s="115">
        <v>1.3603543618000999</v>
      </c>
      <c r="O2831" s="115">
        <v>0.67735914598859004</v>
      </c>
      <c r="P2831" s="115">
        <v>9.95975329301E-2</v>
      </c>
      <c r="Q2831" s="115">
        <v>272.01791629427498</v>
      </c>
      <c r="R2831" s="115">
        <v>1210</v>
      </c>
      <c r="S2831" s="115" t="s">
        <v>353</v>
      </c>
      <c r="T2831" s="115">
        <v>1210</v>
      </c>
      <c r="U2831" s="115" t="s">
        <v>352</v>
      </c>
      <c r="V2831" s="115" t="s">
        <v>350</v>
      </c>
      <c r="Z2831" s="115">
        <v>0</v>
      </c>
      <c r="AA2831" s="115">
        <v>1</v>
      </c>
      <c r="AB2831" s="115">
        <v>0.67735914598859004</v>
      </c>
      <c r="AC2831" s="115">
        <v>9.95975329301E-2</v>
      </c>
      <c r="AD2831" s="115">
        <v>1618.2487134135099</v>
      </c>
      <c r="AF2831" s="115">
        <v>-1</v>
      </c>
      <c r="AG2831" s="115">
        <v>-1</v>
      </c>
      <c r="AH2831" s="115">
        <v>-1</v>
      </c>
      <c r="AI2831" s="115">
        <v>-1</v>
      </c>
      <c r="AJ2831" s="115">
        <v>0</v>
      </c>
      <c r="AM2831" s="115" t="s">
        <v>348</v>
      </c>
      <c r="AN2831" s="115">
        <v>-1</v>
      </c>
      <c r="AQ2831" s="115">
        <v>615</v>
      </c>
      <c r="AR2831" s="115" t="s">
        <v>261</v>
      </c>
      <c r="AS2831" s="115" t="s">
        <v>370</v>
      </c>
      <c r="AT2831" s="115" t="s">
        <v>296</v>
      </c>
      <c r="AV2831" s="115">
        <v>101.15203431799701</v>
      </c>
      <c r="AW2831" s="115">
        <v>1.3124482672</v>
      </c>
    </row>
    <row r="2832" spans="1:49" x14ac:dyDescent="0.25">
      <c r="A2832" s="117">
        <v>170000</v>
      </c>
      <c r="B2832" s="117">
        <v>660000</v>
      </c>
      <c r="C2832" s="117">
        <v>660000</v>
      </c>
      <c r="D2832" s="115" t="s">
        <v>342</v>
      </c>
      <c r="E2832" s="115" t="s">
        <v>13</v>
      </c>
      <c r="F2832" s="115" t="s">
        <v>343</v>
      </c>
      <c r="G2832" s="115" t="s">
        <v>344</v>
      </c>
      <c r="H2832" s="115">
        <v>0.56000000000000005</v>
      </c>
      <c r="I2832" s="115">
        <v>0.48</v>
      </c>
      <c r="J2832" s="115" t="s">
        <v>350</v>
      </c>
      <c r="K2832" s="115">
        <v>5.25246936678E-2</v>
      </c>
      <c r="L2832" s="115">
        <v>3733.2615128082098</v>
      </c>
      <c r="M2832" s="115">
        <v>7.8148310151418396</v>
      </c>
      <c r="N2832" s="115">
        <v>1.06275046800605</v>
      </c>
      <c r="O2832" s="115">
        <v>0.41047160513598002</v>
      </c>
      <c r="P2832" s="115">
        <v>5.5820642777330003E-2</v>
      </c>
      <c r="Q2832" s="115">
        <v>196.088417342057</v>
      </c>
      <c r="R2832" s="115">
        <v>1400</v>
      </c>
      <c r="S2832" s="115" t="s">
        <v>356</v>
      </c>
      <c r="T2832" s="115">
        <v>1400</v>
      </c>
      <c r="U2832" s="115" t="s">
        <v>352</v>
      </c>
      <c r="V2832" s="115" t="s">
        <v>350</v>
      </c>
      <c r="Z2832" s="115">
        <v>0</v>
      </c>
      <c r="AA2832" s="115">
        <v>1</v>
      </c>
      <c r="AB2832" s="115">
        <v>0.41047160513598002</v>
      </c>
      <c r="AC2832" s="115">
        <v>5.5820642777330003E-2</v>
      </c>
      <c r="AD2832" s="115">
        <v>196.08841734205799</v>
      </c>
      <c r="AF2832" s="115">
        <v>-1</v>
      </c>
      <c r="AG2832" s="115">
        <v>-1</v>
      </c>
      <c r="AH2832" s="115">
        <v>-1</v>
      </c>
      <c r="AI2832" s="115">
        <v>-1</v>
      </c>
      <c r="AJ2832" s="115">
        <v>0</v>
      </c>
      <c r="AM2832" s="115" t="s">
        <v>348</v>
      </c>
      <c r="AN2832" s="115">
        <v>-1</v>
      </c>
      <c r="AQ2832" s="115">
        <v>615</v>
      </c>
      <c r="AR2832" s="115" t="s">
        <v>261</v>
      </c>
      <c r="AS2832" s="115" t="s">
        <v>370</v>
      </c>
      <c r="AT2832" s="115" t="s">
        <v>296</v>
      </c>
      <c r="AV2832" s="115">
        <v>108.507731643529</v>
      </c>
      <c r="AW2832" s="115">
        <v>0.1590335907</v>
      </c>
    </row>
    <row r="2833" spans="1:49" x14ac:dyDescent="0.25">
      <c r="A2833" s="117">
        <v>170000</v>
      </c>
      <c r="B2833" s="117">
        <v>660000</v>
      </c>
      <c r="C2833" s="117">
        <v>660000</v>
      </c>
      <c r="D2833" s="115" t="s">
        <v>342</v>
      </c>
      <c r="E2833" s="115" t="s">
        <v>13</v>
      </c>
      <c r="F2833" s="115" t="s">
        <v>343</v>
      </c>
      <c r="G2833" s="115" t="s">
        <v>344</v>
      </c>
      <c r="H2833" s="115">
        <v>0.56000000000000005</v>
      </c>
      <c r="I2833" s="115">
        <v>0.48</v>
      </c>
      <c r="J2833" s="115" t="s">
        <v>350</v>
      </c>
      <c r="K2833" s="115">
        <v>1.6947053731209999E-2</v>
      </c>
      <c r="L2833" s="115">
        <v>3733.2615128082098</v>
      </c>
      <c r="M2833" s="115">
        <v>7.8148310151418396</v>
      </c>
      <c r="N2833" s="115">
        <v>1.06275046800605</v>
      </c>
      <c r="O2833" s="115">
        <v>0.13243836111397</v>
      </c>
      <c r="P2833" s="115">
        <v>1.8010489284170001E-2</v>
      </c>
      <c r="Q2833" s="115">
        <v>63.267783450237701</v>
      </c>
      <c r="R2833" s="115">
        <v>1750</v>
      </c>
      <c r="S2833" s="115" t="s">
        <v>371</v>
      </c>
      <c r="T2833" s="115">
        <v>1750</v>
      </c>
      <c r="U2833" s="115" t="s">
        <v>352</v>
      </c>
      <c r="V2833" s="115" t="s">
        <v>350</v>
      </c>
      <c r="Z2833" s="115">
        <v>0</v>
      </c>
      <c r="AA2833" s="115">
        <v>1</v>
      </c>
      <c r="AB2833" s="115">
        <v>0.13243836111397</v>
      </c>
      <c r="AC2833" s="115">
        <v>1.8010489284170001E-2</v>
      </c>
      <c r="AD2833" s="115">
        <v>2110.1841084276698</v>
      </c>
      <c r="AF2833" s="115">
        <v>-1</v>
      </c>
      <c r="AG2833" s="115">
        <v>-1</v>
      </c>
      <c r="AH2833" s="115">
        <v>-1</v>
      </c>
      <c r="AI2833" s="115">
        <v>-1</v>
      </c>
      <c r="AJ2833" s="115">
        <v>0</v>
      </c>
      <c r="AM2833" s="115" t="s">
        <v>348</v>
      </c>
      <c r="AN2833" s="115">
        <v>-1</v>
      </c>
      <c r="AQ2833" s="115">
        <v>615</v>
      </c>
      <c r="AR2833" s="115" t="s">
        <v>261</v>
      </c>
      <c r="AS2833" s="115" t="s">
        <v>370</v>
      </c>
      <c r="AT2833" s="115" t="s">
        <v>296</v>
      </c>
      <c r="AV2833" s="115">
        <v>102.84553411707201</v>
      </c>
      <c r="AW2833" s="115">
        <v>1.7114226346000001</v>
      </c>
    </row>
    <row r="2834" spans="1:49" x14ac:dyDescent="0.25">
      <c r="A2834" s="117">
        <v>170000</v>
      </c>
      <c r="B2834" s="117">
        <v>670000</v>
      </c>
      <c r="C2834" s="117">
        <v>670000</v>
      </c>
      <c r="D2834" s="115" t="s">
        <v>342</v>
      </c>
      <c r="E2834" s="115" t="s">
        <v>13</v>
      </c>
      <c r="F2834" s="115" t="s">
        <v>343</v>
      </c>
      <c r="G2834" s="115" t="s">
        <v>344</v>
      </c>
      <c r="H2834" s="115">
        <v>0.56000000000000005</v>
      </c>
      <c r="I2834" s="115">
        <v>0.48</v>
      </c>
      <c r="J2834" s="115" t="s">
        <v>350</v>
      </c>
      <c r="K2834" s="115">
        <v>6.2936917987999996E-4</v>
      </c>
      <c r="L2834" s="115">
        <v>3769.76324041211</v>
      </c>
      <c r="M2834" s="115">
        <v>10.4460437351579</v>
      </c>
      <c r="N2834" s="115">
        <v>1.3880614874802999</v>
      </c>
      <c r="O2834" s="115">
        <v>6.57441797858E-3</v>
      </c>
      <c r="P2834" s="115">
        <v>8.7360311998999996E-4</v>
      </c>
      <c r="Q2834" s="115">
        <v>2.3725727989599399</v>
      </c>
      <c r="R2834" s="115">
        <v>1200</v>
      </c>
      <c r="S2834" s="115" t="s">
        <v>351</v>
      </c>
      <c r="T2834" s="115">
        <v>1200</v>
      </c>
      <c r="U2834" s="115" t="s">
        <v>352</v>
      </c>
      <c r="V2834" s="115" t="s">
        <v>350</v>
      </c>
      <c r="Z2834" s="115">
        <v>0</v>
      </c>
      <c r="AA2834" s="115">
        <v>1</v>
      </c>
      <c r="AB2834" s="115">
        <v>6.57441797858E-3</v>
      </c>
      <c r="AC2834" s="115">
        <v>8.7360311998999996E-4</v>
      </c>
      <c r="AD2834" s="115">
        <v>2.37257279895872</v>
      </c>
      <c r="AF2834" s="115">
        <v>-1</v>
      </c>
      <c r="AG2834" s="115">
        <v>-1</v>
      </c>
      <c r="AH2834" s="115">
        <v>-1</v>
      </c>
      <c r="AI2834" s="115">
        <v>-1</v>
      </c>
      <c r="AJ2834" s="115">
        <v>0</v>
      </c>
      <c r="AM2834" s="115" t="s">
        <v>348</v>
      </c>
      <c r="AN2834" s="115">
        <v>-1</v>
      </c>
      <c r="AQ2834" s="115">
        <v>615</v>
      </c>
      <c r="AR2834" s="115" t="s">
        <v>261</v>
      </c>
      <c r="AS2834" s="115" t="s">
        <v>370</v>
      </c>
      <c r="AT2834" s="115" t="s">
        <v>296</v>
      </c>
      <c r="AV2834" s="115">
        <v>6.5707860829409102</v>
      </c>
      <c r="AW2834" s="115">
        <v>1.9242276999999999E-3</v>
      </c>
    </row>
    <row r="2835" spans="1:49" x14ac:dyDescent="0.25">
      <c r="A2835" s="117">
        <v>170000</v>
      </c>
      <c r="B2835" s="117">
        <v>670000</v>
      </c>
      <c r="C2835" s="117">
        <v>670000</v>
      </c>
      <c r="D2835" s="115" t="s">
        <v>342</v>
      </c>
      <c r="E2835" s="115" t="s">
        <v>13</v>
      </c>
      <c r="F2835" s="115" t="s">
        <v>343</v>
      </c>
      <c r="G2835" s="115" t="s">
        <v>344</v>
      </c>
      <c r="H2835" s="115">
        <v>0.56000000000000005</v>
      </c>
      <c r="I2835" s="115">
        <v>0.48</v>
      </c>
      <c r="J2835" s="115" t="s">
        <v>350</v>
      </c>
      <c r="K2835" s="115">
        <v>2.1878512431099998E-3</v>
      </c>
      <c r="L2835" s="115">
        <v>3769.76324041211</v>
      </c>
      <c r="M2835" s="115">
        <v>10.4460437351579</v>
      </c>
      <c r="N2835" s="115">
        <v>1.3880614874802999</v>
      </c>
      <c r="O2835" s="115">
        <v>2.2854389771599998E-2</v>
      </c>
      <c r="P2835" s="115">
        <v>3.0368720508999998E-3</v>
      </c>
      <c r="Q2835" s="115">
        <v>8.2476811917886401</v>
      </c>
      <c r="R2835" s="115">
        <v>1210</v>
      </c>
      <c r="S2835" s="115" t="s">
        <v>353</v>
      </c>
      <c r="T2835" s="115">
        <v>1210</v>
      </c>
      <c r="U2835" s="115" t="s">
        <v>352</v>
      </c>
      <c r="V2835" s="115" t="s">
        <v>350</v>
      </c>
      <c r="Z2835" s="115">
        <v>0</v>
      </c>
      <c r="AA2835" s="115">
        <v>1</v>
      </c>
      <c r="AB2835" s="115">
        <v>2.2854389771599998E-2</v>
      </c>
      <c r="AC2835" s="115">
        <v>3.0368720508999998E-3</v>
      </c>
      <c r="AD2835" s="115">
        <v>8.2476811917883701</v>
      </c>
      <c r="AF2835" s="115">
        <v>-1</v>
      </c>
      <c r="AG2835" s="115">
        <v>-1</v>
      </c>
      <c r="AH2835" s="115">
        <v>-1</v>
      </c>
      <c r="AI2835" s="115">
        <v>-1</v>
      </c>
      <c r="AJ2835" s="115">
        <v>0</v>
      </c>
      <c r="AM2835" s="115" t="s">
        <v>348</v>
      </c>
      <c r="AN2835" s="115">
        <v>-1</v>
      </c>
      <c r="AQ2835" s="115">
        <v>615</v>
      </c>
      <c r="AR2835" s="115" t="s">
        <v>261</v>
      </c>
      <c r="AS2835" s="115" t="s">
        <v>370</v>
      </c>
      <c r="AT2835" s="115" t="s">
        <v>296</v>
      </c>
      <c r="AV2835" s="115">
        <v>12.0986430120669</v>
      </c>
      <c r="AW2835" s="115">
        <v>6.6891169E-3</v>
      </c>
    </row>
    <row r="2836" spans="1:49" x14ac:dyDescent="0.25">
      <c r="A2836" s="117">
        <v>170000</v>
      </c>
      <c r="B2836" s="117">
        <v>670000</v>
      </c>
      <c r="C2836" s="117">
        <v>670000</v>
      </c>
      <c r="D2836" s="115" t="s">
        <v>342</v>
      </c>
      <c r="E2836" s="115" t="s">
        <v>13</v>
      </c>
      <c r="F2836" s="115" t="s">
        <v>343</v>
      </c>
      <c r="G2836" s="115" t="s">
        <v>344</v>
      </c>
      <c r="H2836" s="115">
        <v>0.56000000000000005</v>
      </c>
      <c r="I2836" s="115">
        <v>0.48</v>
      </c>
      <c r="J2836" s="115" t="s">
        <v>350</v>
      </c>
      <c r="K2836" s="115">
        <v>0.40720013025771001</v>
      </c>
      <c r="L2836" s="115">
        <v>3769.76324041211</v>
      </c>
      <c r="M2836" s="115">
        <v>10.4460437351579</v>
      </c>
      <c r="N2836" s="115">
        <v>1.3880614874802999</v>
      </c>
      <c r="O2836" s="115">
        <v>4.2536303696340996</v>
      </c>
      <c r="P2836" s="115">
        <v>0.56521881850768996</v>
      </c>
      <c r="Q2836" s="115">
        <v>1535.0480825365501</v>
      </c>
      <c r="R2836" s="115">
        <v>1430</v>
      </c>
      <c r="S2836" s="115" t="s">
        <v>362</v>
      </c>
      <c r="T2836" s="115">
        <v>1430</v>
      </c>
      <c r="U2836" s="115" t="s">
        <v>352</v>
      </c>
      <c r="V2836" s="115" t="s">
        <v>350</v>
      </c>
      <c r="Z2836" s="115">
        <v>0</v>
      </c>
      <c r="AA2836" s="115">
        <v>1</v>
      </c>
      <c r="AB2836" s="115">
        <v>4.2536303696340996</v>
      </c>
      <c r="AC2836" s="115">
        <v>0.56521881850768996</v>
      </c>
      <c r="AD2836" s="115">
        <v>1535.0480825365501</v>
      </c>
      <c r="AF2836" s="115">
        <v>-1</v>
      </c>
      <c r="AG2836" s="115">
        <v>-1</v>
      </c>
      <c r="AH2836" s="115">
        <v>-1</v>
      </c>
      <c r="AI2836" s="115">
        <v>-1</v>
      </c>
      <c r="AJ2836" s="115">
        <v>0</v>
      </c>
      <c r="AM2836" s="115" t="s">
        <v>348</v>
      </c>
      <c r="AN2836" s="115">
        <v>-1</v>
      </c>
      <c r="AQ2836" s="115">
        <v>615</v>
      </c>
      <c r="AR2836" s="115" t="s">
        <v>261</v>
      </c>
      <c r="AS2836" s="115" t="s">
        <v>370</v>
      </c>
      <c r="AT2836" s="115" t="s">
        <v>296</v>
      </c>
      <c r="AV2836" s="115">
        <v>168.474223851847</v>
      </c>
      <c r="AW2836" s="115">
        <v>1.2449700587999999</v>
      </c>
    </row>
    <row r="2837" spans="1:49" x14ac:dyDescent="0.25">
      <c r="A2837" s="117">
        <v>170000</v>
      </c>
      <c r="B2837" s="117">
        <v>670000</v>
      </c>
      <c r="C2837" s="117">
        <v>670000</v>
      </c>
      <c r="D2837" s="115" t="s">
        <v>342</v>
      </c>
      <c r="E2837" s="115" t="s">
        <v>13</v>
      </c>
      <c r="F2837" s="115" t="s">
        <v>343</v>
      </c>
      <c r="G2837" s="115" t="s">
        <v>344</v>
      </c>
      <c r="H2837" s="115">
        <v>0.56000000000000005</v>
      </c>
      <c r="I2837" s="115">
        <v>0.48</v>
      </c>
      <c r="J2837" s="115" t="s">
        <v>350</v>
      </c>
      <c r="K2837" s="115">
        <v>0.18671483434012001</v>
      </c>
      <c r="L2837" s="115">
        <v>3769.76324041211</v>
      </c>
      <c r="M2837" s="115">
        <v>10.4460437351579</v>
      </c>
      <c r="N2837" s="115">
        <v>1.3880614874802999</v>
      </c>
      <c r="O2837" s="115">
        <v>1.9504313255197401</v>
      </c>
      <c r="P2837" s="115">
        <v>0.25917167068878999</v>
      </c>
      <c r="Q2837" s="115">
        <v>703.87071893504697</v>
      </c>
      <c r="R2837" s="115">
        <v>1750</v>
      </c>
      <c r="S2837" s="115" t="s">
        <v>371</v>
      </c>
      <c r="T2837" s="115">
        <v>1750</v>
      </c>
      <c r="U2837" s="115" t="s">
        <v>352</v>
      </c>
      <c r="V2837" s="115" t="s">
        <v>350</v>
      </c>
      <c r="Z2837" s="115">
        <v>0</v>
      </c>
      <c r="AA2837" s="115">
        <v>1</v>
      </c>
      <c r="AB2837" s="115">
        <v>1.9504313255197401</v>
      </c>
      <c r="AC2837" s="115">
        <v>0.25917167068878999</v>
      </c>
      <c r="AD2837" s="115">
        <v>703.87071893504697</v>
      </c>
      <c r="AF2837" s="115">
        <v>-1</v>
      </c>
      <c r="AG2837" s="115">
        <v>-1</v>
      </c>
      <c r="AH2837" s="115">
        <v>-1</v>
      </c>
      <c r="AI2837" s="115">
        <v>-1</v>
      </c>
      <c r="AJ2837" s="115">
        <v>0</v>
      </c>
      <c r="AM2837" s="115" t="s">
        <v>348</v>
      </c>
      <c r="AN2837" s="115">
        <v>-1</v>
      </c>
      <c r="AQ2837" s="115">
        <v>615</v>
      </c>
      <c r="AR2837" s="115" t="s">
        <v>261</v>
      </c>
      <c r="AS2837" s="115" t="s">
        <v>370</v>
      </c>
      <c r="AT2837" s="115" t="s">
        <v>296</v>
      </c>
      <c r="AV2837" s="115">
        <v>131.92012556168001</v>
      </c>
      <c r="AW2837" s="115">
        <v>0.57086027490000002</v>
      </c>
    </row>
    <row r="2838" spans="1:49" x14ac:dyDescent="0.25">
      <c r="A2838" s="117">
        <v>170000</v>
      </c>
      <c r="B2838" s="117">
        <v>670000</v>
      </c>
      <c r="C2838" s="117">
        <v>670000</v>
      </c>
      <c r="D2838" s="115" t="s">
        <v>342</v>
      </c>
      <c r="E2838" s="115" t="s">
        <v>13</v>
      </c>
      <c r="F2838" s="115" t="s">
        <v>343</v>
      </c>
      <c r="G2838" s="115" t="s">
        <v>344</v>
      </c>
      <c r="H2838" s="115">
        <v>0.56000000000000005</v>
      </c>
      <c r="I2838" s="115">
        <v>0.48</v>
      </c>
      <c r="J2838" s="115" t="s">
        <v>350</v>
      </c>
      <c r="K2838" s="115">
        <v>2.1031510587809998E-2</v>
      </c>
      <c r="L2838" s="115">
        <v>3769.76324041211</v>
      </c>
      <c r="M2838" s="115">
        <v>10.4460437351579</v>
      </c>
      <c r="N2838" s="115">
        <v>1.3880614874802999</v>
      </c>
      <c r="O2838" s="115">
        <v>0.21969607941672001</v>
      </c>
      <c r="P2838" s="115">
        <v>2.919302987047E-2</v>
      </c>
      <c r="Q2838" s="115">
        <v>79.2838155042718</v>
      </c>
      <c r="R2838" s="115">
        <v>1210</v>
      </c>
      <c r="S2838" s="115" t="s">
        <v>353</v>
      </c>
      <c r="T2838" s="115">
        <v>1210</v>
      </c>
      <c r="U2838" s="115" t="s">
        <v>352</v>
      </c>
      <c r="V2838" s="115" t="s">
        <v>350</v>
      </c>
      <c r="Z2838" s="115">
        <v>0</v>
      </c>
      <c r="AA2838" s="115">
        <v>1</v>
      </c>
      <c r="AB2838" s="115">
        <v>0.21969607941672001</v>
      </c>
      <c r="AC2838" s="115">
        <v>2.919302987047E-2</v>
      </c>
      <c r="AD2838" s="115">
        <v>79.283815504273306</v>
      </c>
      <c r="AF2838" s="115">
        <v>-1</v>
      </c>
      <c r="AG2838" s="115">
        <v>-1</v>
      </c>
      <c r="AH2838" s="115">
        <v>-1</v>
      </c>
      <c r="AI2838" s="115">
        <v>-1</v>
      </c>
      <c r="AJ2838" s="115">
        <v>0</v>
      </c>
      <c r="AM2838" s="115" t="s">
        <v>348</v>
      </c>
      <c r="AN2838" s="115">
        <v>-1</v>
      </c>
      <c r="AQ2838" s="115">
        <v>615</v>
      </c>
      <c r="AR2838" s="115" t="s">
        <v>261</v>
      </c>
      <c r="AS2838" s="115" t="s">
        <v>370</v>
      </c>
      <c r="AT2838" s="115" t="s">
        <v>296</v>
      </c>
      <c r="AV2838" s="115">
        <v>93.051408823138104</v>
      </c>
      <c r="AW2838" s="115">
        <v>6.4301553499999997E-2</v>
      </c>
    </row>
    <row r="2839" spans="1:49" x14ac:dyDescent="0.25">
      <c r="A2839" s="117">
        <v>170000</v>
      </c>
      <c r="B2839" s="117">
        <v>680000</v>
      </c>
      <c r="C2839" s="117">
        <v>680000</v>
      </c>
      <c r="D2839" s="115" t="s">
        <v>342</v>
      </c>
      <c r="E2839" s="115" t="s">
        <v>13</v>
      </c>
      <c r="F2839" s="115" t="s">
        <v>343</v>
      </c>
      <c r="G2839" s="115" t="s">
        <v>344</v>
      </c>
      <c r="H2839" s="115">
        <v>0.56000000000000005</v>
      </c>
      <c r="I2839" s="115">
        <v>0.48</v>
      </c>
      <c r="J2839" s="115" t="s">
        <v>350</v>
      </c>
      <c r="K2839" s="115">
        <v>1.3198983426779999E-2</v>
      </c>
      <c r="L2839" s="115">
        <v>3709.97179619893</v>
      </c>
      <c r="M2839" s="115">
        <v>9.2391250590237792</v>
      </c>
      <c r="N2839" s="115">
        <v>1.3585304906209901</v>
      </c>
      <c r="O2839" s="115">
        <v>0.12194705853201999</v>
      </c>
      <c r="P2839" s="115">
        <v>1.793122143048E-2</v>
      </c>
      <c r="Q2839" s="115">
        <v>48.9678562518584</v>
      </c>
      <c r="R2839" s="115">
        <v>1200</v>
      </c>
      <c r="S2839" s="115" t="s">
        <v>351</v>
      </c>
      <c r="T2839" s="115">
        <v>1200</v>
      </c>
      <c r="U2839" s="115" t="s">
        <v>352</v>
      </c>
      <c r="V2839" s="115" t="s">
        <v>350</v>
      </c>
      <c r="Z2839" s="115">
        <v>0</v>
      </c>
      <c r="AA2839" s="115">
        <v>1</v>
      </c>
      <c r="AB2839" s="115">
        <v>0.12194705853201999</v>
      </c>
      <c r="AC2839" s="115">
        <v>1.793122143048E-2</v>
      </c>
      <c r="AD2839" s="115">
        <v>1127.1296081329001</v>
      </c>
      <c r="AF2839" s="115">
        <v>-1</v>
      </c>
      <c r="AG2839" s="115">
        <v>-1</v>
      </c>
      <c r="AH2839" s="115">
        <v>-1</v>
      </c>
      <c r="AI2839" s="115">
        <v>-1</v>
      </c>
      <c r="AJ2839" s="115">
        <v>0</v>
      </c>
      <c r="AM2839" s="115" t="s">
        <v>348</v>
      </c>
      <c r="AN2839" s="115">
        <v>-1</v>
      </c>
      <c r="AQ2839" s="115">
        <v>615</v>
      </c>
      <c r="AR2839" s="115" t="s">
        <v>261</v>
      </c>
      <c r="AS2839" s="115" t="s">
        <v>370</v>
      </c>
      <c r="AT2839" s="115" t="s">
        <v>296</v>
      </c>
      <c r="AV2839" s="115">
        <v>36.832672733828304</v>
      </c>
      <c r="AW2839" s="115">
        <v>0.91413593520000003</v>
      </c>
    </row>
    <row r="2840" spans="1:49" x14ac:dyDescent="0.25">
      <c r="A2840" s="117">
        <v>170000</v>
      </c>
      <c r="B2840" s="117">
        <v>680000</v>
      </c>
      <c r="C2840" s="117">
        <v>680000</v>
      </c>
      <c r="D2840" s="115" t="s">
        <v>342</v>
      </c>
      <c r="E2840" s="115" t="s">
        <v>13</v>
      </c>
      <c r="F2840" s="115" t="s">
        <v>343</v>
      </c>
      <c r="G2840" s="115" t="s">
        <v>344</v>
      </c>
      <c r="H2840" s="115">
        <v>0.56000000000000005</v>
      </c>
      <c r="I2840" s="115">
        <v>0.48</v>
      </c>
      <c r="J2840" s="115" t="s">
        <v>350</v>
      </c>
      <c r="K2840" s="115">
        <v>1.2008507739039999E-2</v>
      </c>
      <c r="L2840" s="115">
        <v>3709.97179619893</v>
      </c>
      <c r="M2840" s="115">
        <v>9.2391250590237792</v>
      </c>
      <c r="N2840" s="115">
        <v>1.3585304906209901</v>
      </c>
      <c r="O2840" s="115">
        <v>0.11094810477331001</v>
      </c>
      <c r="P2840" s="115">
        <v>1.6313923910350001E-2</v>
      </c>
      <c r="Q2840" s="115">
        <v>44.551225026300997</v>
      </c>
      <c r="R2840" s="115">
        <v>1210</v>
      </c>
      <c r="S2840" s="115" t="s">
        <v>353</v>
      </c>
      <c r="T2840" s="115">
        <v>1210</v>
      </c>
      <c r="U2840" s="115" t="s">
        <v>352</v>
      </c>
      <c r="V2840" s="115" t="s">
        <v>350</v>
      </c>
      <c r="Z2840" s="115">
        <v>0</v>
      </c>
      <c r="AA2840" s="115">
        <v>1</v>
      </c>
      <c r="AB2840" s="115">
        <v>0.11094810477331001</v>
      </c>
      <c r="AC2840" s="115">
        <v>1.6313923910350001E-2</v>
      </c>
      <c r="AD2840" s="115">
        <v>470.60318018019899</v>
      </c>
      <c r="AF2840" s="115">
        <v>-1</v>
      </c>
      <c r="AG2840" s="115">
        <v>-1</v>
      </c>
      <c r="AH2840" s="115">
        <v>-1</v>
      </c>
      <c r="AI2840" s="115">
        <v>-1</v>
      </c>
      <c r="AJ2840" s="115">
        <v>0</v>
      </c>
      <c r="AM2840" s="115" t="s">
        <v>348</v>
      </c>
      <c r="AN2840" s="115">
        <v>-1</v>
      </c>
      <c r="AQ2840" s="115">
        <v>615</v>
      </c>
      <c r="AR2840" s="115" t="s">
        <v>261</v>
      </c>
      <c r="AS2840" s="115" t="s">
        <v>370</v>
      </c>
      <c r="AT2840" s="115" t="s">
        <v>296</v>
      </c>
      <c r="AV2840" s="115">
        <v>35.9944114013662</v>
      </c>
      <c r="AW2840" s="115">
        <v>0.38167330100000002</v>
      </c>
    </row>
    <row r="2841" spans="1:49" x14ac:dyDescent="0.25">
      <c r="A2841" s="117">
        <v>170000</v>
      </c>
      <c r="B2841" s="117">
        <v>680000</v>
      </c>
      <c r="C2841" s="117">
        <v>680000</v>
      </c>
      <c r="D2841" s="115" t="s">
        <v>342</v>
      </c>
      <c r="E2841" s="115" t="s">
        <v>13</v>
      </c>
      <c r="F2841" s="115" t="s">
        <v>343</v>
      </c>
      <c r="G2841" s="115" t="s">
        <v>344</v>
      </c>
      <c r="H2841" s="115">
        <v>0.56000000000000005</v>
      </c>
      <c r="I2841" s="115">
        <v>0.48</v>
      </c>
      <c r="J2841" s="115" t="s">
        <v>350</v>
      </c>
      <c r="K2841" s="115">
        <v>2.0087753308049999E-2</v>
      </c>
      <c r="L2841" s="115">
        <v>3709.97179619893</v>
      </c>
      <c r="M2841" s="115">
        <v>9.2391250590237792</v>
      </c>
      <c r="N2841" s="115">
        <v>1.3585304906209901</v>
      </c>
      <c r="O2841" s="115">
        <v>0.18559326496789</v>
      </c>
      <c r="P2841" s="115">
        <v>2.7289825357050001E-2</v>
      </c>
      <c r="Q2841" s="115">
        <v>74.524998221867307</v>
      </c>
      <c r="R2841" s="115">
        <v>1210</v>
      </c>
      <c r="S2841" s="115" t="s">
        <v>353</v>
      </c>
      <c r="T2841" s="115">
        <v>1210</v>
      </c>
      <c r="U2841" s="115" t="s">
        <v>352</v>
      </c>
      <c r="V2841" s="115" t="s">
        <v>350</v>
      </c>
      <c r="Z2841" s="115">
        <v>0</v>
      </c>
      <c r="AA2841" s="115">
        <v>1</v>
      </c>
      <c r="AB2841" s="115">
        <v>0.18559326496789</v>
      </c>
      <c r="AC2841" s="115">
        <v>2.7289825357050001E-2</v>
      </c>
      <c r="AD2841" s="115">
        <v>694.15220134654498</v>
      </c>
      <c r="AF2841" s="115">
        <v>-1</v>
      </c>
      <c r="AG2841" s="115">
        <v>-1</v>
      </c>
      <c r="AH2841" s="115">
        <v>-1</v>
      </c>
      <c r="AI2841" s="115">
        <v>-1</v>
      </c>
      <c r="AJ2841" s="115">
        <v>0</v>
      </c>
      <c r="AM2841" s="115" t="s">
        <v>348</v>
      </c>
      <c r="AN2841" s="115">
        <v>-1</v>
      </c>
      <c r="AQ2841" s="115">
        <v>615</v>
      </c>
      <c r="AR2841" s="115" t="s">
        <v>261</v>
      </c>
      <c r="AS2841" s="115" t="s">
        <v>370</v>
      </c>
      <c r="AT2841" s="115" t="s">
        <v>296</v>
      </c>
      <c r="AV2841" s="115">
        <v>48.943595114583701</v>
      </c>
      <c r="AW2841" s="115">
        <v>0.56297826549999996</v>
      </c>
    </row>
    <row r="2842" spans="1:49" x14ac:dyDescent="0.25">
      <c r="A2842" s="117">
        <v>170000</v>
      </c>
      <c r="B2842" s="117">
        <v>690000</v>
      </c>
      <c r="C2842" s="117">
        <v>690000</v>
      </c>
      <c r="D2842" s="115" t="s">
        <v>342</v>
      </c>
      <c r="E2842" s="115" t="s">
        <v>13</v>
      </c>
      <c r="F2842" s="115" t="s">
        <v>343</v>
      </c>
      <c r="G2842" s="115" t="s">
        <v>344</v>
      </c>
      <c r="H2842" s="115">
        <v>0.56000000000000005</v>
      </c>
      <c r="I2842" s="115">
        <v>0.48</v>
      </c>
      <c r="J2842" s="115" t="s">
        <v>350</v>
      </c>
      <c r="K2842" s="115">
        <v>0.13267499112750999</v>
      </c>
      <c r="L2842" s="115">
        <v>3761.3394605055901</v>
      </c>
      <c r="M2842" s="115">
        <v>9.2648249438099306</v>
      </c>
      <c r="N2842" s="115">
        <v>1.5775009239000399</v>
      </c>
      <c r="O2842" s="115">
        <v>1.2292105672179701</v>
      </c>
      <c r="P2842" s="115">
        <v>0.20929492108208</v>
      </c>
      <c r="Q2842" s="115">
        <v>499.03567955015501</v>
      </c>
      <c r="R2842" s="115">
        <v>1750</v>
      </c>
      <c r="S2842" s="115" t="s">
        <v>371</v>
      </c>
      <c r="T2842" s="115">
        <v>1750</v>
      </c>
      <c r="U2842" s="115" t="s">
        <v>352</v>
      </c>
      <c r="V2842" s="115" t="s">
        <v>350</v>
      </c>
      <c r="Z2842" s="115">
        <v>0</v>
      </c>
      <c r="AA2842" s="115">
        <v>1</v>
      </c>
      <c r="AB2842" s="115">
        <v>1.2292105672179701</v>
      </c>
      <c r="AC2842" s="115">
        <v>0.20929492108208</v>
      </c>
      <c r="AD2842" s="115">
        <v>1058.8605854807099</v>
      </c>
      <c r="AF2842" s="115">
        <v>-1</v>
      </c>
      <c r="AG2842" s="115">
        <v>-1</v>
      </c>
      <c r="AH2842" s="115">
        <v>-1</v>
      </c>
      <c r="AI2842" s="115">
        <v>-1</v>
      </c>
      <c r="AJ2842" s="115">
        <v>0</v>
      </c>
      <c r="AM2842" s="115" t="s">
        <v>348</v>
      </c>
      <c r="AN2842" s="115">
        <v>-1</v>
      </c>
      <c r="AQ2842" s="115">
        <v>615</v>
      </c>
      <c r="AR2842" s="115" t="s">
        <v>261</v>
      </c>
      <c r="AS2842" s="115" t="s">
        <v>370</v>
      </c>
      <c r="AT2842" s="115" t="s">
        <v>296</v>
      </c>
      <c r="AV2842" s="115">
        <v>114.228928970382</v>
      </c>
      <c r="AW2842" s="115">
        <v>0.85876770920000001</v>
      </c>
    </row>
    <row r="2843" spans="1:49" x14ac:dyDescent="0.25">
      <c r="A2843" s="117">
        <v>170000</v>
      </c>
      <c r="B2843" s="117">
        <v>690000</v>
      </c>
      <c r="C2843" s="117">
        <v>690000</v>
      </c>
      <c r="D2843" s="115" t="s">
        <v>342</v>
      </c>
      <c r="E2843" s="115" t="s">
        <v>13</v>
      </c>
      <c r="F2843" s="115" t="s">
        <v>343</v>
      </c>
      <c r="G2843" s="115" t="s">
        <v>344</v>
      </c>
      <c r="H2843" s="115">
        <v>0.56000000000000005</v>
      </c>
      <c r="I2843" s="115">
        <v>0.48</v>
      </c>
      <c r="J2843" s="115" t="s">
        <v>350</v>
      </c>
      <c r="K2843" s="115">
        <v>3.0711477777900001E-3</v>
      </c>
      <c r="L2843" s="115">
        <v>3761.3394605055901</v>
      </c>
      <c r="M2843" s="115">
        <v>9.2648249438099306</v>
      </c>
      <c r="N2843" s="115">
        <v>1.5775009239000399</v>
      </c>
      <c r="O2843" s="115">
        <v>2.8453646537800002E-2</v>
      </c>
      <c r="P2843" s="115">
        <v>4.8447384568900001E-3</v>
      </c>
      <c r="Q2843" s="115">
        <v>11.5516293256493</v>
      </c>
      <c r="R2843" s="115">
        <v>1330</v>
      </c>
      <c r="S2843" s="115" t="s">
        <v>354</v>
      </c>
      <c r="T2843" s="115">
        <v>1330</v>
      </c>
      <c r="U2843" s="115" t="s">
        <v>352</v>
      </c>
      <c r="V2843" s="115" t="s">
        <v>350</v>
      </c>
      <c r="Z2843" s="115">
        <v>0</v>
      </c>
      <c r="AA2843" s="115">
        <v>1</v>
      </c>
      <c r="AB2843" s="115">
        <v>2.8453646537800002E-2</v>
      </c>
      <c r="AC2843" s="115">
        <v>4.8447384568900001E-3</v>
      </c>
      <c r="AD2843" s="115">
        <v>1182.8000367429299</v>
      </c>
      <c r="AF2843" s="115">
        <v>-1</v>
      </c>
      <c r="AG2843" s="115">
        <v>-1</v>
      </c>
      <c r="AH2843" s="115">
        <v>-1</v>
      </c>
      <c r="AI2843" s="115">
        <v>-1</v>
      </c>
      <c r="AJ2843" s="115">
        <v>0</v>
      </c>
      <c r="AM2843" s="115" t="s">
        <v>348</v>
      </c>
      <c r="AN2843" s="115">
        <v>-1</v>
      </c>
      <c r="AQ2843" s="115">
        <v>615</v>
      </c>
      <c r="AR2843" s="115" t="s">
        <v>261</v>
      </c>
      <c r="AS2843" s="115" t="s">
        <v>370</v>
      </c>
      <c r="AT2843" s="115" t="s">
        <v>296</v>
      </c>
      <c r="AV2843" s="115">
        <v>37.594161148441401</v>
      </c>
      <c r="AW2843" s="115">
        <v>0.95928632339999997</v>
      </c>
    </row>
    <row r="2844" spans="1:49" x14ac:dyDescent="0.25">
      <c r="A2844" s="117">
        <v>170000</v>
      </c>
      <c r="B2844" s="117">
        <v>700000</v>
      </c>
      <c r="C2844" s="117">
        <v>700000</v>
      </c>
      <c r="D2844" s="115" t="s">
        <v>342</v>
      </c>
      <c r="E2844" s="115" t="s">
        <v>13</v>
      </c>
      <c r="F2844" s="115" t="s">
        <v>343</v>
      </c>
      <c r="G2844" s="115" t="s">
        <v>344</v>
      </c>
      <c r="H2844" s="115">
        <v>0.56000000000000005</v>
      </c>
      <c r="I2844" s="115">
        <v>0.48</v>
      </c>
      <c r="J2844" s="115" t="s">
        <v>350</v>
      </c>
      <c r="K2844" s="115">
        <v>7.323023407649E-2</v>
      </c>
      <c r="L2844" s="115">
        <v>3765.8327735611301</v>
      </c>
      <c r="M2844" s="115">
        <v>10.171070300083001</v>
      </c>
      <c r="N2844" s="115">
        <v>1.5846536776847999</v>
      </c>
      <c r="O2844" s="115">
        <v>0.74482985888360997</v>
      </c>
      <c r="P2844" s="115">
        <v>0.11604455974704</v>
      </c>
      <c r="Q2844" s="115">
        <v>275.77281550083302</v>
      </c>
      <c r="R2844" s="115">
        <v>1200</v>
      </c>
      <c r="S2844" s="115" t="s">
        <v>351</v>
      </c>
      <c r="T2844" s="115">
        <v>1200</v>
      </c>
      <c r="U2844" s="115" t="s">
        <v>352</v>
      </c>
      <c r="V2844" s="115" t="s">
        <v>350</v>
      </c>
      <c r="Z2844" s="115">
        <v>0</v>
      </c>
      <c r="AA2844" s="115">
        <v>1</v>
      </c>
      <c r="AB2844" s="115">
        <v>0.74482985888360997</v>
      </c>
      <c r="AC2844" s="115">
        <v>0.11604455974704</v>
      </c>
      <c r="AD2844" s="115">
        <v>746.32284975553102</v>
      </c>
      <c r="AF2844" s="115">
        <v>-1</v>
      </c>
      <c r="AG2844" s="115">
        <v>-1</v>
      </c>
      <c r="AH2844" s="115">
        <v>-1</v>
      </c>
      <c r="AI2844" s="115">
        <v>-1</v>
      </c>
      <c r="AJ2844" s="115">
        <v>0</v>
      </c>
      <c r="AM2844" s="115" t="s">
        <v>348</v>
      </c>
      <c r="AN2844" s="115">
        <v>-1</v>
      </c>
      <c r="AQ2844" s="115">
        <v>615</v>
      </c>
      <c r="AR2844" s="115" t="s">
        <v>261</v>
      </c>
      <c r="AS2844" s="115" t="s">
        <v>370</v>
      </c>
      <c r="AT2844" s="115" t="s">
        <v>296</v>
      </c>
      <c r="AV2844" s="115">
        <v>186.43781722844801</v>
      </c>
      <c r="AW2844" s="115">
        <v>0.60529022690000001</v>
      </c>
    </row>
    <row r="2845" spans="1:49" x14ac:dyDescent="0.25">
      <c r="A2845" s="117">
        <v>170000</v>
      </c>
      <c r="B2845" s="117">
        <v>700000</v>
      </c>
      <c r="C2845" s="117">
        <v>700000</v>
      </c>
      <c r="D2845" s="115" t="s">
        <v>342</v>
      </c>
      <c r="E2845" s="115" t="s">
        <v>13</v>
      </c>
      <c r="F2845" s="115" t="s">
        <v>343</v>
      </c>
      <c r="G2845" s="115" t="s">
        <v>344</v>
      </c>
      <c r="H2845" s="115">
        <v>0.56000000000000005</v>
      </c>
      <c r="I2845" s="115">
        <v>0.48</v>
      </c>
      <c r="J2845" s="115" t="s">
        <v>350</v>
      </c>
      <c r="K2845" s="115">
        <v>0.11518635286237</v>
      </c>
      <c r="L2845" s="115">
        <v>3765.8327735611301</v>
      </c>
      <c r="M2845" s="115">
        <v>10.171070300083001</v>
      </c>
      <c r="N2845" s="115">
        <v>1.5846536776847999</v>
      </c>
      <c r="O2845" s="115">
        <v>1.17156849257337</v>
      </c>
      <c r="P2845" s="115">
        <v>0.18253047768245001</v>
      </c>
      <c r="Q2845" s="115">
        <v>433.77254267610198</v>
      </c>
      <c r="R2845" s="115">
        <v>1400</v>
      </c>
      <c r="S2845" s="115" t="s">
        <v>356</v>
      </c>
      <c r="T2845" s="115">
        <v>1400</v>
      </c>
      <c r="U2845" s="115" t="s">
        <v>352</v>
      </c>
      <c r="V2845" s="115" t="s">
        <v>350</v>
      </c>
      <c r="Z2845" s="115">
        <v>0</v>
      </c>
      <c r="AA2845" s="115">
        <v>1</v>
      </c>
      <c r="AB2845" s="115">
        <v>1.17156849257337</v>
      </c>
      <c r="AC2845" s="115">
        <v>0.18253047768245001</v>
      </c>
      <c r="AD2845" s="115">
        <v>458.95608545748598</v>
      </c>
      <c r="AF2845" s="115">
        <v>-1</v>
      </c>
      <c r="AG2845" s="115">
        <v>-1</v>
      </c>
      <c r="AH2845" s="115">
        <v>-1</v>
      </c>
      <c r="AI2845" s="115">
        <v>-1</v>
      </c>
      <c r="AJ2845" s="115">
        <v>0</v>
      </c>
      <c r="AM2845" s="115" t="s">
        <v>348</v>
      </c>
      <c r="AN2845" s="115">
        <v>-1</v>
      </c>
      <c r="AQ2845" s="115">
        <v>615</v>
      </c>
      <c r="AR2845" s="115" t="s">
        <v>261</v>
      </c>
      <c r="AS2845" s="115" t="s">
        <v>370</v>
      </c>
      <c r="AT2845" s="115" t="s">
        <v>296</v>
      </c>
      <c r="AV2845" s="115">
        <v>119.69380039898</v>
      </c>
      <c r="AW2845" s="115">
        <v>0.37222715769999998</v>
      </c>
    </row>
    <row r="2846" spans="1:49" x14ac:dyDescent="0.25">
      <c r="A2846" s="117">
        <v>170000</v>
      </c>
      <c r="B2846" s="117">
        <v>700000</v>
      </c>
      <c r="C2846" s="117">
        <v>700000</v>
      </c>
      <c r="D2846" s="115" t="s">
        <v>342</v>
      </c>
      <c r="E2846" s="115" t="s">
        <v>13</v>
      </c>
      <c r="F2846" s="115" t="s">
        <v>343</v>
      </c>
      <c r="G2846" s="115" t="s">
        <v>344</v>
      </c>
      <c r="H2846" s="115">
        <v>0.56000000000000005</v>
      </c>
      <c r="I2846" s="115">
        <v>0.48</v>
      </c>
      <c r="J2846" s="115" t="s">
        <v>350</v>
      </c>
      <c r="K2846" s="115">
        <v>6.3973353897950003E-2</v>
      </c>
      <c r="L2846" s="115">
        <v>3765.8327735611301</v>
      </c>
      <c r="M2846" s="115">
        <v>10.171070300083001</v>
      </c>
      <c r="N2846" s="115">
        <v>1.5846536776847999</v>
      </c>
      <c r="O2846" s="115">
        <v>0.65067747982813995</v>
      </c>
      <c r="P2846" s="115">
        <v>0.10137561052820999</v>
      </c>
      <c r="Q2846" s="115">
        <v>240.91295274352501</v>
      </c>
      <c r="R2846" s="115">
        <v>1210</v>
      </c>
      <c r="S2846" s="115" t="s">
        <v>353</v>
      </c>
      <c r="T2846" s="115">
        <v>1210</v>
      </c>
      <c r="U2846" s="115" t="s">
        <v>352</v>
      </c>
      <c r="V2846" s="115" t="s">
        <v>350</v>
      </c>
      <c r="Z2846" s="115">
        <v>0</v>
      </c>
      <c r="AA2846" s="115">
        <v>1</v>
      </c>
      <c r="AB2846" s="115">
        <v>0.65067747982813995</v>
      </c>
      <c r="AC2846" s="115">
        <v>0.10137561052820999</v>
      </c>
      <c r="AD2846" s="115">
        <v>240.91295274352399</v>
      </c>
      <c r="AF2846" s="115">
        <v>-1</v>
      </c>
      <c r="AG2846" s="115">
        <v>-1</v>
      </c>
      <c r="AH2846" s="115">
        <v>-1</v>
      </c>
      <c r="AI2846" s="115">
        <v>-1</v>
      </c>
      <c r="AJ2846" s="115">
        <v>0</v>
      </c>
      <c r="AM2846" s="115" t="s">
        <v>348</v>
      </c>
      <c r="AN2846" s="115">
        <v>-1</v>
      </c>
      <c r="AQ2846" s="115">
        <v>615</v>
      </c>
      <c r="AR2846" s="115" t="s">
        <v>261</v>
      </c>
      <c r="AS2846" s="115" t="s">
        <v>370</v>
      </c>
      <c r="AT2846" s="115" t="s">
        <v>296</v>
      </c>
      <c r="AV2846" s="115">
        <v>65.308413583524995</v>
      </c>
      <c r="AW2846" s="115">
        <v>0.195387634</v>
      </c>
    </row>
    <row r="2847" spans="1:49" x14ac:dyDescent="0.25">
      <c r="A2847" s="117">
        <v>170000</v>
      </c>
      <c r="B2847" s="117">
        <v>700000</v>
      </c>
      <c r="C2847" s="117">
        <v>700000</v>
      </c>
      <c r="D2847" s="115" t="s">
        <v>342</v>
      </c>
      <c r="E2847" s="115" t="s">
        <v>13</v>
      </c>
      <c r="F2847" s="115" t="s">
        <v>343</v>
      </c>
      <c r="G2847" s="115" t="s">
        <v>344</v>
      </c>
      <c r="H2847" s="115">
        <v>0.56000000000000005</v>
      </c>
      <c r="I2847" s="115">
        <v>0.48</v>
      </c>
      <c r="J2847" s="115" t="s">
        <v>350</v>
      </c>
      <c r="K2847" s="115">
        <v>0.15531552069321</v>
      </c>
      <c r="L2847" s="115">
        <v>3765.8327735611301</v>
      </c>
      <c r="M2847" s="115">
        <v>10.171070300083001</v>
      </c>
      <c r="N2847" s="115">
        <v>1.5846536776847999</v>
      </c>
      <c r="O2847" s="115">
        <v>1.57972507966464</v>
      </c>
      <c r="P2847" s="115">
        <v>0.24612131106801999</v>
      </c>
      <c r="Q2847" s="115">
        <v>584.89227806920303</v>
      </c>
      <c r="R2847" s="115">
        <v>1300</v>
      </c>
      <c r="S2847" s="115" t="s">
        <v>346</v>
      </c>
      <c r="T2847" s="115">
        <v>1300</v>
      </c>
      <c r="U2847" s="115" t="s">
        <v>352</v>
      </c>
      <c r="V2847" s="115" t="s">
        <v>350</v>
      </c>
      <c r="Z2847" s="115">
        <v>0</v>
      </c>
      <c r="AA2847" s="115">
        <v>1</v>
      </c>
      <c r="AB2847" s="115">
        <v>1.57972507966464</v>
      </c>
      <c r="AC2847" s="115">
        <v>0.24612131106801999</v>
      </c>
      <c r="AD2847" s="115">
        <v>584.89227806920303</v>
      </c>
      <c r="AF2847" s="115">
        <v>-1</v>
      </c>
      <c r="AG2847" s="115">
        <v>-1</v>
      </c>
      <c r="AH2847" s="115">
        <v>-1</v>
      </c>
      <c r="AI2847" s="115">
        <v>-1</v>
      </c>
      <c r="AJ2847" s="115">
        <v>0</v>
      </c>
      <c r="AM2847" s="115" t="s">
        <v>348</v>
      </c>
      <c r="AN2847" s="115">
        <v>-1</v>
      </c>
      <c r="AQ2847" s="115">
        <v>615</v>
      </c>
      <c r="AR2847" s="115" t="s">
        <v>261</v>
      </c>
      <c r="AS2847" s="115" t="s">
        <v>370</v>
      </c>
      <c r="AT2847" s="115" t="s">
        <v>296</v>
      </c>
      <c r="AV2847" s="115">
        <v>102.67695579123099</v>
      </c>
      <c r="AW2847" s="115">
        <v>0.47436518900000002</v>
      </c>
    </row>
    <row r="2848" spans="1:49" x14ac:dyDescent="0.25">
      <c r="A2848" s="117">
        <v>170000</v>
      </c>
      <c r="B2848" s="117">
        <v>700000</v>
      </c>
      <c r="C2848" s="117">
        <v>700000</v>
      </c>
      <c r="D2848" s="115" t="s">
        <v>342</v>
      </c>
      <c r="E2848" s="115" t="s">
        <v>13</v>
      </c>
      <c r="F2848" s="115" t="s">
        <v>343</v>
      </c>
      <c r="G2848" s="115" t="s">
        <v>344</v>
      </c>
      <c r="H2848" s="115">
        <v>0.56000000000000005</v>
      </c>
      <c r="I2848" s="115">
        <v>0.48</v>
      </c>
      <c r="J2848" s="115" t="s">
        <v>350</v>
      </c>
      <c r="K2848" s="115">
        <v>7.8418164458019995E-2</v>
      </c>
      <c r="L2848" s="115">
        <v>3765.8327735611301</v>
      </c>
      <c r="M2848" s="115">
        <v>10.171070300083001</v>
      </c>
      <c r="N2848" s="115">
        <v>1.5846536776847999</v>
      </c>
      <c r="O2848" s="115">
        <v>0.79759666350604996</v>
      </c>
      <c r="P2848" s="115">
        <v>0.1242656327057</v>
      </c>
      <c r="Q2848" s="115">
        <v>295.30969375854102</v>
      </c>
      <c r="R2848" s="115">
        <v>1210</v>
      </c>
      <c r="S2848" s="115" t="s">
        <v>353</v>
      </c>
      <c r="T2848" s="115">
        <v>1210</v>
      </c>
      <c r="U2848" s="115" t="s">
        <v>352</v>
      </c>
      <c r="V2848" s="115" t="s">
        <v>350</v>
      </c>
      <c r="Z2848" s="115">
        <v>0</v>
      </c>
      <c r="AA2848" s="115">
        <v>1</v>
      </c>
      <c r="AB2848" s="115">
        <v>0.79759666350604996</v>
      </c>
      <c r="AC2848" s="115">
        <v>0.1242656327057</v>
      </c>
      <c r="AD2848" s="115">
        <v>295.30969375853999</v>
      </c>
      <c r="AF2848" s="115">
        <v>-1</v>
      </c>
      <c r="AG2848" s="115">
        <v>-1</v>
      </c>
      <c r="AH2848" s="115">
        <v>-1</v>
      </c>
      <c r="AI2848" s="115">
        <v>-1</v>
      </c>
      <c r="AJ2848" s="115">
        <v>0</v>
      </c>
      <c r="AM2848" s="115" t="s">
        <v>348</v>
      </c>
      <c r="AN2848" s="115">
        <v>-1</v>
      </c>
      <c r="AQ2848" s="115">
        <v>615</v>
      </c>
      <c r="AR2848" s="115" t="s">
        <v>261</v>
      </c>
      <c r="AS2848" s="115" t="s">
        <v>370</v>
      </c>
      <c r="AT2848" s="115" t="s">
        <v>296</v>
      </c>
      <c r="AV2848" s="115">
        <v>92.475923925024205</v>
      </c>
      <c r="AW2848" s="115">
        <v>0.23950502330000001</v>
      </c>
    </row>
    <row r="2849" spans="1:49" x14ac:dyDescent="0.25">
      <c r="A2849" s="117">
        <v>170000</v>
      </c>
      <c r="B2849" s="117">
        <v>710000</v>
      </c>
      <c r="C2849" s="117">
        <v>710000</v>
      </c>
      <c r="D2849" s="115" t="s">
        <v>342</v>
      </c>
      <c r="E2849" s="115" t="s">
        <v>13</v>
      </c>
      <c r="F2849" s="115" t="s">
        <v>343</v>
      </c>
      <c r="G2849" s="115" t="s">
        <v>344</v>
      </c>
      <c r="H2849" s="115">
        <v>0.56000000000000005</v>
      </c>
      <c r="I2849" s="115">
        <v>0.48</v>
      </c>
      <c r="J2849" s="115" t="s">
        <v>350</v>
      </c>
      <c r="K2849" s="115">
        <v>1.1055898709869999E-2</v>
      </c>
      <c r="L2849" s="115">
        <v>3691.7076033395301</v>
      </c>
      <c r="M2849" s="115">
        <v>9.4031737150690802</v>
      </c>
      <c r="N2849" s="115">
        <v>1.5553522332169201</v>
      </c>
      <c r="O2849" s="115">
        <v>0.10396053614513</v>
      </c>
      <c r="P2849" s="115">
        <v>1.7195816748619999E-2</v>
      </c>
      <c r="Q2849" s="115">
        <v>40.815145328986198</v>
      </c>
      <c r="R2849" s="115">
        <v>1750</v>
      </c>
      <c r="S2849" s="115" t="s">
        <v>371</v>
      </c>
      <c r="T2849" s="115">
        <v>1750</v>
      </c>
      <c r="U2849" s="115" t="s">
        <v>352</v>
      </c>
      <c r="V2849" s="115" t="s">
        <v>350</v>
      </c>
      <c r="Z2849" s="115">
        <v>0</v>
      </c>
      <c r="AA2849" s="115">
        <v>1</v>
      </c>
      <c r="AB2849" s="115">
        <v>0.10396053614513</v>
      </c>
      <c r="AC2849" s="115">
        <v>1.7195816748619999E-2</v>
      </c>
      <c r="AD2849" s="115">
        <v>491.073166729251</v>
      </c>
      <c r="AF2849" s="115">
        <v>-1</v>
      </c>
      <c r="AG2849" s="115">
        <v>-1</v>
      </c>
      <c r="AH2849" s="115">
        <v>-1</v>
      </c>
      <c r="AI2849" s="115">
        <v>-1</v>
      </c>
      <c r="AJ2849" s="115">
        <v>0</v>
      </c>
      <c r="AM2849" s="115" t="s">
        <v>348</v>
      </c>
      <c r="AN2849" s="115">
        <v>-1</v>
      </c>
      <c r="AQ2849" s="115">
        <v>615</v>
      </c>
      <c r="AR2849" s="115" t="s">
        <v>261</v>
      </c>
      <c r="AS2849" s="115" t="s">
        <v>370</v>
      </c>
      <c r="AT2849" s="115" t="s">
        <v>296</v>
      </c>
      <c r="AV2849" s="115">
        <v>40.699828507064801</v>
      </c>
      <c r="AW2849" s="115">
        <v>0.39827507439999998</v>
      </c>
    </row>
    <row r="2850" spans="1:49" x14ac:dyDescent="0.25">
      <c r="A2850" s="117">
        <v>170000</v>
      </c>
      <c r="B2850" s="117">
        <v>710000</v>
      </c>
      <c r="C2850" s="117">
        <v>710000</v>
      </c>
      <c r="D2850" s="115" t="s">
        <v>342</v>
      </c>
      <c r="E2850" s="115" t="s">
        <v>13</v>
      </c>
      <c r="F2850" s="115" t="s">
        <v>343</v>
      </c>
      <c r="G2850" s="115" t="s">
        <v>344</v>
      </c>
      <c r="H2850" s="115">
        <v>0.56000000000000005</v>
      </c>
      <c r="I2850" s="115">
        <v>0.48</v>
      </c>
      <c r="J2850" s="115" t="s">
        <v>350</v>
      </c>
      <c r="K2850" s="115">
        <v>0.18230252498408001</v>
      </c>
      <c r="L2850" s="115">
        <v>3723.2242181123802</v>
      </c>
      <c r="M2850" s="115">
        <v>7.5425882104501003</v>
      </c>
      <c r="N2850" s="115">
        <v>1.0334002340039601</v>
      </c>
      <c r="O2850" s="115">
        <v>1.3750328756802299</v>
      </c>
      <c r="P2850" s="115">
        <v>0.18839147197806</v>
      </c>
      <c r="Q2850" s="115">
        <v>678.75317604377506</v>
      </c>
      <c r="R2850" s="115">
        <v>1750</v>
      </c>
      <c r="S2850" s="115" t="s">
        <v>371</v>
      </c>
      <c r="T2850" s="115">
        <v>1750</v>
      </c>
      <c r="U2850" s="115" t="s">
        <v>352</v>
      </c>
      <c r="V2850" s="115" t="s">
        <v>350</v>
      </c>
      <c r="Z2850" s="115">
        <v>0</v>
      </c>
      <c r="AA2850" s="115">
        <v>1</v>
      </c>
      <c r="AB2850" s="115">
        <v>1.3750328756802299</v>
      </c>
      <c r="AC2850" s="115">
        <v>0.18839147197806</v>
      </c>
      <c r="AD2850" s="115">
        <v>2199.2909940596201</v>
      </c>
      <c r="AF2850" s="115">
        <v>-1</v>
      </c>
      <c r="AG2850" s="115">
        <v>-1</v>
      </c>
      <c r="AH2850" s="115">
        <v>-1</v>
      </c>
      <c r="AI2850" s="115">
        <v>-1</v>
      </c>
      <c r="AJ2850" s="115">
        <v>0</v>
      </c>
      <c r="AM2850" s="115" t="s">
        <v>348</v>
      </c>
      <c r="AN2850" s="115">
        <v>-1</v>
      </c>
      <c r="AQ2850" s="115">
        <v>615</v>
      </c>
      <c r="AR2850" s="115" t="s">
        <v>261</v>
      </c>
      <c r="AS2850" s="115" t="s">
        <v>370</v>
      </c>
      <c r="AT2850" s="115" t="s">
        <v>296</v>
      </c>
      <c r="AV2850" s="115">
        <v>124.366773396368</v>
      </c>
      <c r="AW2850" s="115">
        <v>1.7836909927</v>
      </c>
    </row>
    <row r="2851" spans="1:49" x14ac:dyDescent="0.25">
      <c r="A2851" s="117">
        <v>190000</v>
      </c>
      <c r="B2851" s="117">
        <v>770000</v>
      </c>
      <c r="C2851" s="117">
        <v>770000</v>
      </c>
      <c r="D2851" s="115" t="s">
        <v>342</v>
      </c>
      <c r="E2851" s="115" t="s">
        <v>13</v>
      </c>
      <c r="F2851" s="115" t="s">
        <v>343</v>
      </c>
      <c r="G2851" s="115" t="s">
        <v>344</v>
      </c>
      <c r="H2851" s="115">
        <v>0.56000000000000005</v>
      </c>
      <c r="I2851" s="115">
        <v>0.48</v>
      </c>
      <c r="J2851" s="115" t="s">
        <v>350</v>
      </c>
      <c r="K2851" s="115">
        <v>0.10486734118101999</v>
      </c>
      <c r="L2851" s="115">
        <v>3725.7570104196302</v>
      </c>
      <c r="M2851" s="115">
        <v>9.3247560083155303</v>
      </c>
      <c r="N2851" s="115">
        <v>1.3876432327042401</v>
      </c>
      <c r="O2851" s="115">
        <v>0.97786236975379004</v>
      </c>
      <c r="P2851" s="115">
        <v>0.14551845632152999</v>
      </c>
      <c r="Q2851" s="115">
        <v>390.71023156925298</v>
      </c>
      <c r="R2851" s="115">
        <v>1210</v>
      </c>
      <c r="S2851" s="115" t="s">
        <v>353</v>
      </c>
      <c r="T2851" s="115">
        <v>1210</v>
      </c>
      <c r="U2851" s="115" t="s">
        <v>352</v>
      </c>
      <c r="V2851" s="115" t="s">
        <v>350</v>
      </c>
      <c r="Z2851" s="115">
        <v>0</v>
      </c>
      <c r="AA2851" s="115">
        <v>1</v>
      </c>
      <c r="AB2851" s="115">
        <v>0.97786236975379004</v>
      </c>
      <c r="AC2851" s="115">
        <v>0.14551845632152999</v>
      </c>
      <c r="AD2851" s="115">
        <v>390.71023156925298</v>
      </c>
      <c r="AF2851" s="115">
        <v>-1</v>
      </c>
      <c r="AG2851" s="115">
        <v>-1</v>
      </c>
      <c r="AH2851" s="115">
        <v>-1</v>
      </c>
      <c r="AI2851" s="115">
        <v>-1</v>
      </c>
      <c r="AJ2851" s="115">
        <v>0</v>
      </c>
      <c r="AM2851" s="115" t="s">
        <v>348</v>
      </c>
      <c r="AN2851" s="115">
        <v>-1</v>
      </c>
      <c r="AQ2851" s="115">
        <v>615</v>
      </c>
      <c r="AR2851" s="115" t="s">
        <v>261</v>
      </c>
      <c r="AS2851" s="115" t="s">
        <v>370</v>
      </c>
      <c r="AT2851" s="115" t="s">
        <v>296</v>
      </c>
      <c r="AV2851" s="115">
        <v>94.694600814111794</v>
      </c>
      <c r="AW2851" s="115">
        <v>0.3168777223</v>
      </c>
    </row>
    <row r="2852" spans="1:49" x14ac:dyDescent="0.25">
      <c r="A2852" s="117">
        <v>190000</v>
      </c>
      <c r="B2852" s="117">
        <v>770000</v>
      </c>
      <c r="C2852" s="117">
        <v>770000</v>
      </c>
      <c r="D2852" s="115" t="s">
        <v>342</v>
      </c>
      <c r="E2852" s="115" t="s">
        <v>13</v>
      </c>
      <c r="F2852" s="115" t="s">
        <v>343</v>
      </c>
      <c r="G2852" s="115" t="s">
        <v>344</v>
      </c>
      <c r="H2852" s="115">
        <v>0.56000000000000005</v>
      </c>
      <c r="I2852" s="115">
        <v>0.48</v>
      </c>
      <c r="J2852" s="115" t="s">
        <v>350</v>
      </c>
      <c r="K2852" s="115">
        <v>0.25322778366206999</v>
      </c>
      <c r="L2852" s="115">
        <v>3725.7570104196302</v>
      </c>
      <c r="M2852" s="115">
        <v>9.3247560083155303</v>
      </c>
      <c r="N2852" s="115">
        <v>1.3876432327042401</v>
      </c>
      <c r="O2852" s="115">
        <v>2.36128729717533</v>
      </c>
      <c r="P2852" s="115">
        <v>0.35138982033137001</v>
      </c>
      <c r="Q2852" s="115">
        <v>943.46519021199197</v>
      </c>
      <c r="R2852" s="115">
        <v>1210</v>
      </c>
      <c r="S2852" s="115" t="s">
        <v>353</v>
      </c>
      <c r="T2852" s="115">
        <v>1210</v>
      </c>
      <c r="U2852" s="115" t="s">
        <v>352</v>
      </c>
      <c r="V2852" s="115" t="s">
        <v>350</v>
      </c>
      <c r="Z2852" s="115">
        <v>0</v>
      </c>
      <c r="AA2852" s="115">
        <v>1</v>
      </c>
      <c r="AB2852" s="115">
        <v>2.36128729717533</v>
      </c>
      <c r="AC2852" s="115">
        <v>0.35138982033137001</v>
      </c>
      <c r="AD2852" s="115">
        <v>943.46519021199197</v>
      </c>
      <c r="AF2852" s="115">
        <v>-1</v>
      </c>
      <c r="AG2852" s="115">
        <v>-1</v>
      </c>
      <c r="AH2852" s="115">
        <v>-1</v>
      </c>
      <c r="AI2852" s="115">
        <v>-1</v>
      </c>
      <c r="AJ2852" s="115">
        <v>0</v>
      </c>
      <c r="AM2852" s="115" t="s">
        <v>348</v>
      </c>
      <c r="AN2852" s="115">
        <v>-1</v>
      </c>
      <c r="AQ2852" s="115">
        <v>615</v>
      </c>
      <c r="AR2852" s="115" t="s">
        <v>261</v>
      </c>
      <c r="AS2852" s="115" t="s">
        <v>370</v>
      </c>
      <c r="AT2852" s="115" t="s">
        <v>296</v>
      </c>
      <c r="AV2852" s="115">
        <v>128.51467274548801</v>
      </c>
      <c r="AW2852" s="115">
        <v>0.76517858090000002</v>
      </c>
    </row>
    <row r="2853" spans="1:49" x14ac:dyDescent="0.25">
      <c r="A2853" s="117">
        <v>190000</v>
      </c>
      <c r="B2853" s="117">
        <v>770000</v>
      </c>
      <c r="C2853" s="117">
        <v>770000</v>
      </c>
      <c r="D2853" s="115" t="s">
        <v>342</v>
      </c>
      <c r="E2853" s="115" t="s">
        <v>13</v>
      </c>
      <c r="F2853" s="115" t="s">
        <v>343</v>
      </c>
      <c r="G2853" s="115" t="s">
        <v>344</v>
      </c>
      <c r="H2853" s="115">
        <v>0.56000000000000005</v>
      </c>
      <c r="I2853" s="115">
        <v>0.48</v>
      </c>
      <c r="J2853" s="115" t="s">
        <v>350</v>
      </c>
      <c r="K2853" s="115">
        <v>7.2755956380909995E-2</v>
      </c>
      <c r="L2853" s="115">
        <v>3725.7570104196302</v>
      </c>
      <c r="M2853" s="115">
        <v>9.3247560083155303</v>
      </c>
      <c r="N2853" s="115">
        <v>1.3876432327042401</v>
      </c>
      <c r="O2853" s="115">
        <v>0.67843154140368001</v>
      </c>
      <c r="P2853" s="115">
        <v>0.1009593105109</v>
      </c>
      <c r="Q2853" s="115">
        <v>271.07101453597897</v>
      </c>
      <c r="R2853" s="115">
        <v>1210</v>
      </c>
      <c r="S2853" s="115" t="s">
        <v>353</v>
      </c>
      <c r="T2853" s="115">
        <v>1210</v>
      </c>
      <c r="U2853" s="115" t="s">
        <v>352</v>
      </c>
      <c r="V2853" s="115" t="s">
        <v>350</v>
      </c>
      <c r="Z2853" s="115">
        <v>0</v>
      </c>
      <c r="AA2853" s="115">
        <v>1</v>
      </c>
      <c r="AB2853" s="115">
        <v>0.67843154140368001</v>
      </c>
      <c r="AC2853" s="115">
        <v>0.1009593105109</v>
      </c>
      <c r="AD2853" s="115">
        <v>271.07101453597699</v>
      </c>
      <c r="AF2853" s="115">
        <v>-1</v>
      </c>
      <c r="AG2853" s="115">
        <v>-1</v>
      </c>
      <c r="AH2853" s="115">
        <v>-1</v>
      </c>
      <c r="AI2853" s="115">
        <v>-1</v>
      </c>
      <c r="AJ2853" s="115">
        <v>0</v>
      </c>
      <c r="AM2853" s="115" t="s">
        <v>348</v>
      </c>
      <c r="AN2853" s="115">
        <v>-1</v>
      </c>
      <c r="AQ2853" s="115">
        <v>615</v>
      </c>
      <c r="AR2853" s="115" t="s">
        <v>261</v>
      </c>
      <c r="AS2853" s="115" t="s">
        <v>370</v>
      </c>
      <c r="AT2853" s="115" t="s">
        <v>296</v>
      </c>
      <c r="AV2853" s="115">
        <v>85.872283166005104</v>
      </c>
      <c r="AW2853" s="115">
        <v>0.2198467271</v>
      </c>
    </row>
    <row r="2854" spans="1:49" x14ac:dyDescent="0.25">
      <c r="A2854" s="117">
        <v>190000</v>
      </c>
      <c r="B2854" s="117">
        <v>770000</v>
      </c>
      <c r="C2854" s="117">
        <v>770000</v>
      </c>
      <c r="D2854" s="115" t="s">
        <v>342</v>
      </c>
      <c r="E2854" s="115" t="s">
        <v>13</v>
      </c>
      <c r="F2854" s="115" t="s">
        <v>343</v>
      </c>
      <c r="G2854" s="115" t="s">
        <v>344</v>
      </c>
      <c r="H2854" s="115">
        <v>0.56000000000000005</v>
      </c>
      <c r="I2854" s="115">
        <v>0.48</v>
      </c>
      <c r="J2854" s="115" t="s">
        <v>350</v>
      </c>
      <c r="K2854" s="115">
        <v>6.5197184186919999E-2</v>
      </c>
      <c r="L2854" s="115">
        <v>3725.7570104196302</v>
      </c>
      <c r="M2854" s="115">
        <v>9.3247560083155303</v>
      </c>
      <c r="N2854" s="115">
        <v>1.3876432327042401</v>
      </c>
      <c r="O2854" s="115">
        <v>0.60794783497231997</v>
      </c>
      <c r="P2854" s="115">
        <v>9.0470431428360004E-2</v>
      </c>
      <c r="Q2854" s="115">
        <v>242.908866044071</v>
      </c>
      <c r="R2854" s="115">
        <v>1210</v>
      </c>
      <c r="S2854" s="115" t="s">
        <v>353</v>
      </c>
      <c r="T2854" s="115">
        <v>1210</v>
      </c>
      <c r="U2854" s="115" t="s">
        <v>352</v>
      </c>
      <c r="V2854" s="115" t="s">
        <v>350</v>
      </c>
      <c r="Z2854" s="115">
        <v>0</v>
      </c>
      <c r="AA2854" s="115">
        <v>1</v>
      </c>
      <c r="AB2854" s="115">
        <v>0.60794783497231997</v>
      </c>
      <c r="AC2854" s="115">
        <v>9.0470431428360004E-2</v>
      </c>
      <c r="AD2854" s="115">
        <v>242.908866044072</v>
      </c>
      <c r="AF2854" s="115">
        <v>-1</v>
      </c>
      <c r="AG2854" s="115">
        <v>-1</v>
      </c>
      <c r="AH2854" s="115">
        <v>-1</v>
      </c>
      <c r="AI2854" s="115">
        <v>-1</v>
      </c>
      <c r="AJ2854" s="115">
        <v>0</v>
      </c>
      <c r="AM2854" s="115" t="s">
        <v>348</v>
      </c>
      <c r="AN2854" s="115">
        <v>-1</v>
      </c>
      <c r="AQ2854" s="115">
        <v>615</v>
      </c>
      <c r="AR2854" s="115" t="s">
        <v>261</v>
      </c>
      <c r="AS2854" s="115" t="s">
        <v>370</v>
      </c>
      <c r="AT2854" s="115" t="s">
        <v>296</v>
      </c>
      <c r="AV2854" s="115">
        <v>65.285482369128403</v>
      </c>
      <c r="AW2854" s="115">
        <v>0.1970063796</v>
      </c>
    </row>
    <row r="2855" spans="1:49" x14ac:dyDescent="0.25">
      <c r="A2855" s="117">
        <v>190000</v>
      </c>
      <c r="B2855" s="117">
        <v>770000</v>
      </c>
      <c r="C2855" s="117">
        <v>770000</v>
      </c>
      <c r="D2855" s="115" t="s">
        <v>342</v>
      </c>
      <c r="E2855" s="115" t="s">
        <v>13</v>
      </c>
      <c r="F2855" s="115" t="s">
        <v>343</v>
      </c>
      <c r="G2855" s="115" t="s">
        <v>344</v>
      </c>
      <c r="H2855" s="115">
        <v>0.56000000000000005</v>
      </c>
      <c r="I2855" s="115">
        <v>0.48</v>
      </c>
      <c r="J2855" s="115" t="s">
        <v>350</v>
      </c>
      <c r="K2855" s="115">
        <v>0.10086341864176999</v>
      </c>
      <c r="L2855" s="115">
        <v>3725.7570104196302</v>
      </c>
      <c r="M2855" s="115">
        <v>9.3247560083155303</v>
      </c>
      <c r="N2855" s="115">
        <v>1.3876432327042401</v>
      </c>
      <c r="O2855" s="115">
        <v>0.94052676899915999</v>
      </c>
      <c r="P2855" s="115">
        <v>0.13996244030567001</v>
      </c>
      <c r="Q2855" s="115">
        <v>375.79258909949499</v>
      </c>
      <c r="R2855" s="115">
        <v>1210</v>
      </c>
      <c r="S2855" s="115" t="s">
        <v>353</v>
      </c>
      <c r="T2855" s="115">
        <v>1210</v>
      </c>
      <c r="U2855" s="115" t="s">
        <v>352</v>
      </c>
      <c r="V2855" s="115" t="s">
        <v>350</v>
      </c>
      <c r="Z2855" s="115">
        <v>0</v>
      </c>
      <c r="AA2855" s="115">
        <v>1</v>
      </c>
      <c r="AB2855" s="115">
        <v>0.94052676899915999</v>
      </c>
      <c r="AC2855" s="115">
        <v>0.13996244030567001</v>
      </c>
      <c r="AD2855" s="115">
        <v>375.79258909949499</v>
      </c>
      <c r="AF2855" s="115">
        <v>-1</v>
      </c>
      <c r="AG2855" s="115">
        <v>-1</v>
      </c>
      <c r="AH2855" s="115">
        <v>-1</v>
      </c>
      <c r="AI2855" s="115">
        <v>-1</v>
      </c>
      <c r="AJ2855" s="115">
        <v>0</v>
      </c>
      <c r="AM2855" s="115" t="s">
        <v>348</v>
      </c>
      <c r="AN2855" s="115">
        <v>-1</v>
      </c>
      <c r="AQ2855" s="115">
        <v>615</v>
      </c>
      <c r="AR2855" s="115" t="s">
        <v>261</v>
      </c>
      <c r="AS2855" s="115" t="s">
        <v>370</v>
      </c>
      <c r="AT2855" s="115" t="s">
        <v>296</v>
      </c>
      <c r="AV2855" s="115">
        <v>83.993563638713297</v>
      </c>
      <c r="AW2855" s="115">
        <v>0.30477906659999998</v>
      </c>
    </row>
    <row r="2856" spans="1:49" x14ac:dyDescent="0.25">
      <c r="A2856" s="117">
        <v>190000</v>
      </c>
      <c r="B2856" s="117">
        <v>770000</v>
      </c>
      <c r="C2856" s="117">
        <v>770000</v>
      </c>
      <c r="D2856" s="115" t="s">
        <v>342</v>
      </c>
      <c r="E2856" s="115" t="s">
        <v>13</v>
      </c>
      <c r="F2856" s="115" t="s">
        <v>343</v>
      </c>
      <c r="G2856" s="115" t="s">
        <v>344</v>
      </c>
      <c r="H2856" s="115">
        <v>0.56000000000000005</v>
      </c>
      <c r="I2856" s="115">
        <v>0.48</v>
      </c>
      <c r="J2856" s="115" t="s">
        <v>350</v>
      </c>
      <c r="K2856" s="115">
        <v>2.0851769569169998E-2</v>
      </c>
      <c r="L2856" s="115">
        <v>3725.7570104196302</v>
      </c>
      <c r="M2856" s="115">
        <v>9.3247560083155303</v>
      </c>
      <c r="N2856" s="115">
        <v>1.3876432327042401</v>
      </c>
      <c r="O2856" s="115">
        <v>0.19443766357414</v>
      </c>
      <c r="P2856" s="115">
        <v>2.8934816932569999E-2</v>
      </c>
      <c r="Q2856" s="115">
        <v>77.688626651997396</v>
      </c>
      <c r="R2856" s="115">
        <v>1330</v>
      </c>
      <c r="S2856" s="115" t="s">
        <v>354</v>
      </c>
      <c r="T2856" s="115">
        <v>1330</v>
      </c>
      <c r="U2856" s="115" t="s">
        <v>352</v>
      </c>
      <c r="V2856" s="115" t="s">
        <v>350</v>
      </c>
      <c r="Z2856" s="115">
        <v>0</v>
      </c>
      <c r="AA2856" s="115">
        <v>1</v>
      </c>
      <c r="AB2856" s="115">
        <v>0.19443766357414</v>
      </c>
      <c r="AC2856" s="115">
        <v>2.8934816932569999E-2</v>
      </c>
      <c r="AD2856" s="115">
        <v>77.688626651998902</v>
      </c>
      <c r="AF2856" s="115">
        <v>-1</v>
      </c>
      <c r="AG2856" s="115">
        <v>-1</v>
      </c>
      <c r="AH2856" s="115">
        <v>-1</v>
      </c>
      <c r="AI2856" s="115">
        <v>-1</v>
      </c>
      <c r="AJ2856" s="115">
        <v>0</v>
      </c>
      <c r="AM2856" s="115" t="s">
        <v>348</v>
      </c>
      <c r="AN2856" s="115">
        <v>-1</v>
      </c>
      <c r="AQ2856" s="115">
        <v>615</v>
      </c>
      <c r="AR2856" s="115" t="s">
        <v>261</v>
      </c>
      <c r="AS2856" s="115" t="s">
        <v>370</v>
      </c>
      <c r="AT2856" s="115" t="s">
        <v>296</v>
      </c>
      <c r="AV2856" s="115">
        <v>42.110188443928898</v>
      </c>
      <c r="AW2856" s="115">
        <v>6.3007807499999999E-2</v>
      </c>
    </row>
    <row r="2857" spans="1:49" x14ac:dyDescent="0.25">
      <c r="A2857" s="117">
        <v>190000</v>
      </c>
      <c r="B2857" s="117">
        <v>770000</v>
      </c>
      <c r="C2857" s="117">
        <v>770000</v>
      </c>
      <c r="D2857" s="115" t="s">
        <v>342</v>
      </c>
      <c r="E2857" s="115" t="s">
        <v>13</v>
      </c>
      <c r="F2857" s="115" t="s">
        <v>343</v>
      </c>
      <c r="G2857" s="115" t="s">
        <v>344</v>
      </c>
      <c r="H2857" s="115">
        <v>0.56000000000000005</v>
      </c>
      <c r="I2857" s="115">
        <v>0.48</v>
      </c>
      <c r="J2857" s="115" t="s">
        <v>350</v>
      </c>
      <c r="K2857" s="115">
        <v>1.34590852562E-2</v>
      </c>
      <c r="L2857" s="115">
        <v>3782.91759250116</v>
      </c>
      <c r="M2857" s="115">
        <v>11.2706002586345</v>
      </c>
      <c r="N2857" s="115">
        <v>1.51018836608885</v>
      </c>
      <c r="O2857" s="115">
        <v>0.15169196976956001</v>
      </c>
      <c r="P2857" s="115">
        <v>2.0325753972109999E-2</v>
      </c>
      <c r="Q2857" s="115">
        <v>50.914610394670902</v>
      </c>
      <c r="R2857" s="115">
        <v>1210</v>
      </c>
      <c r="S2857" s="115" t="s">
        <v>353</v>
      </c>
      <c r="T2857" s="115">
        <v>1210</v>
      </c>
      <c r="U2857" s="115" t="s">
        <v>352</v>
      </c>
      <c r="V2857" s="115" t="s">
        <v>350</v>
      </c>
      <c r="Z2857" s="115">
        <v>0</v>
      </c>
      <c r="AA2857" s="115">
        <v>1</v>
      </c>
      <c r="AB2857" s="115">
        <v>0.15169196976956001</v>
      </c>
      <c r="AC2857" s="115">
        <v>2.0325753972109999E-2</v>
      </c>
      <c r="AD2857" s="115">
        <v>50.914610394668998</v>
      </c>
      <c r="AF2857" s="115">
        <v>-1</v>
      </c>
      <c r="AG2857" s="115">
        <v>-1</v>
      </c>
      <c r="AH2857" s="115">
        <v>-1</v>
      </c>
      <c r="AI2857" s="115">
        <v>-1</v>
      </c>
      <c r="AJ2857" s="115">
        <v>0</v>
      </c>
      <c r="AM2857" s="115" t="s">
        <v>348</v>
      </c>
      <c r="AN2857" s="115">
        <v>-1</v>
      </c>
      <c r="AQ2857" s="115">
        <v>615</v>
      </c>
      <c r="AR2857" s="115" t="s">
        <v>261</v>
      </c>
      <c r="AS2857" s="115" t="s">
        <v>370</v>
      </c>
      <c r="AT2857" s="115" t="s">
        <v>296</v>
      </c>
      <c r="AV2857" s="115">
        <v>29.811737689290801</v>
      </c>
      <c r="AW2857" s="115">
        <v>4.1293276900000002E-2</v>
      </c>
    </row>
    <row r="2858" spans="1:49" x14ac:dyDescent="0.25">
      <c r="A2858" s="117">
        <v>190000</v>
      </c>
      <c r="B2858" s="117">
        <v>770000</v>
      </c>
      <c r="C2858" s="117">
        <v>770000</v>
      </c>
      <c r="D2858" s="115" t="s">
        <v>342</v>
      </c>
      <c r="E2858" s="115" t="s">
        <v>13</v>
      </c>
      <c r="F2858" s="115" t="s">
        <v>343</v>
      </c>
      <c r="G2858" s="115" t="s">
        <v>344</v>
      </c>
      <c r="H2858" s="115">
        <v>0.56000000000000005</v>
      </c>
      <c r="I2858" s="115">
        <v>0.48</v>
      </c>
      <c r="J2858" s="115" t="s">
        <v>350</v>
      </c>
      <c r="K2858" s="115">
        <v>8.4857130149689999E-2</v>
      </c>
      <c r="L2858" s="115">
        <v>3782.91759250116</v>
      </c>
      <c r="M2858" s="115">
        <v>11.2706002586345</v>
      </c>
      <c r="N2858" s="115">
        <v>1.51018836608885</v>
      </c>
      <c r="O2858" s="115">
        <v>0.95639079301214003</v>
      </c>
      <c r="P2858" s="115">
        <v>0.12815025073174999</v>
      </c>
      <c r="Q2858" s="115">
        <v>321.00753049244599</v>
      </c>
      <c r="R2858" s="115">
        <v>1210</v>
      </c>
      <c r="S2858" s="115" t="s">
        <v>353</v>
      </c>
      <c r="T2858" s="115">
        <v>1210</v>
      </c>
      <c r="U2858" s="115" t="s">
        <v>352</v>
      </c>
      <c r="V2858" s="115" t="s">
        <v>350</v>
      </c>
      <c r="Z2858" s="115">
        <v>0</v>
      </c>
      <c r="AA2858" s="115">
        <v>1</v>
      </c>
      <c r="AB2858" s="115">
        <v>0.95639079301214003</v>
      </c>
      <c r="AC2858" s="115">
        <v>0.12815025073174999</v>
      </c>
      <c r="AD2858" s="115">
        <v>321.00753049244503</v>
      </c>
      <c r="AF2858" s="115">
        <v>-1</v>
      </c>
      <c r="AG2858" s="115">
        <v>-1</v>
      </c>
      <c r="AH2858" s="115">
        <v>-1</v>
      </c>
      <c r="AI2858" s="115">
        <v>-1</v>
      </c>
      <c r="AJ2858" s="115">
        <v>0</v>
      </c>
      <c r="AM2858" s="115" t="s">
        <v>348</v>
      </c>
      <c r="AN2858" s="115">
        <v>-1</v>
      </c>
      <c r="AQ2858" s="115">
        <v>615</v>
      </c>
      <c r="AR2858" s="115" t="s">
        <v>261</v>
      </c>
      <c r="AS2858" s="115" t="s">
        <v>370</v>
      </c>
      <c r="AT2858" s="115" t="s">
        <v>296</v>
      </c>
      <c r="AV2858" s="115">
        <v>102.93615044542</v>
      </c>
      <c r="AW2858" s="115">
        <v>0.26034674009999997</v>
      </c>
    </row>
    <row r="2859" spans="1:49" x14ac:dyDescent="0.25">
      <c r="A2859" s="117">
        <v>190000</v>
      </c>
      <c r="B2859" s="117">
        <v>770000</v>
      </c>
      <c r="C2859" s="117">
        <v>770000</v>
      </c>
      <c r="D2859" s="115" t="s">
        <v>342</v>
      </c>
      <c r="E2859" s="115" t="s">
        <v>13</v>
      </c>
      <c r="F2859" s="115" t="s">
        <v>343</v>
      </c>
      <c r="G2859" s="115" t="s">
        <v>344</v>
      </c>
      <c r="H2859" s="115">
        <v>0.56000000000000005</v>
      </c>
      <c r="I2859" s="115">
        <v>0.48</v>
      </c>
      <c r="J2859" s="115" t="s">
        <v>350</v>
      </c>
      <c r="K2859" s="115">
        <v>7.2358633226859995E-2</v>
      </c>
      <c r="L2859" s="115">
        <v>3782.91759250116</v>
      </c>
      <c r="M2859" s="115">
        <v>11.2706002586345</v>
      </c>
      <c r="N2859" s="115">
        <v>1.51018836608885</v>
      </c>
      <c r="O2859" s="115">
        <v>0.81552523036115998</v>
      </c>
      <c r="P2859" s="115">
        <v>0.1092751660853</v>
      </c>
      <c r="Q2859" s="115">
        <v>273.72674660325401</v>
      </c>
      <c r="R2859" s="115">
        <v>1410</v>
      </c>
      <c r="S2859" s="115" t="s">
        <v>357</v>
      </c>
      <c r="T2859" s="115">
        <v>1410</v>
      </c>
      <c r="U2859" s="115" t="s">
        <v>352</v>
      </c>
      <c r="V2859" s="115" t="s">
        <v>350</v>
      </c>
      <c r="Z2859" s="115">
        <v>0</v>
      </c>
      <c r="AA2859" s="115">
        <v>1</v>
      </c>
      <c r="AB2859" s="115">
        <v>0.81552523036115998</v>
      </c>
      <c r="AC2859" s="115">
        <v>0.1092751660853</v>
      </c>
      <c r="AD2859" s="115">
        <v>273.72674660325401</v>
      </c>
      <c r="AF2859" s="115">
        <v>-1</v>
      </c>
      <c r="AG2859" s="115">
        <v>-1</v>
      </c>
      <c r="AH2859" s="115">
        <v>-1</v>
      </c>
      <c r="AI2859" s="115">
        <v>-1</v>
      </c>
      <c r="AJ2859" s="115">
        <v>0</v>
      </c>
      <c r="AM2859" s="115" t="s">
        <v>348</v>
      </c>
      <c r="AN2859" s="115">
        <v>-1</v>
      </c>
      <c r="AQ2859" s="115">
        <v>615</v>
      </c>
      <c r="AR2859" s="115" t="s">
        <v>261</v>
      </c>
      <c r="AS2859" s="115" t="s">
        <v>370</v>
      </c>
      <c r="AT2859" s="115" t="s">
        <v>296</v>
      </c>
      <c r="AV2859" s="115">
        <v>97.149721551711096</v>
      </c>
      <c r="AW2859" s="115">
        <v>0.2220006055</v>
      </c>
    </row>
    <row r="2860" spans="1:49" x14ac:dyDescent="0.25">
      <c r="A2860" s="117">
        <v>190000</v>
      </c>
      <c r="B2860" s="117">
        <v>770000</v>
      </c>
      <c r="C2860" s="117">
        <v>770000</v>
      </c>
      <c r="D2860" s="115" t="s">
        <v>342</v>
      </c>
      <c r="E2860" s="115" t="s">
        <v>13</v>
      </c>
      <c r="F2860" s="115" t="s">
        <v>343</v>
      </c>
      <c r="G2860" s="115" t="s">
        <v>344</v>
      </c>
      <c r="H2860" s="115">
        <v>0.56000000000000005</v>
      </c>
      <c r="I2860" s="115">
        <v>0.48</v>
      </c>
      <c r="J2860" s="115" t="s">
        <v>350</v>
      </c>
      <c r="K2860" s="115">
        <v>0.19328324740292999</v>
      </c>
      <c r="L2860" s="115">
        <v>3782.91759250116</v>
      </c>
      <c r="M2860" s="115">
        <v>11.2706002586345</v>
      </c>
      <c r="N2860" s="115">
        <v>1.51018836608885</v>
      </c>
      <c r="O2860" s="115">
        <v>2.17841821816925</v>
      </c>
      <c r="P2860" s="115">
        <v>0.29189411158778</v>
      </c>
      <c r="Q2860" s="115">
        <v>731.17459693632497</v>
      </c>
      <c r="R2860" s="115">
        <v>1410</v>
      </c>
      <c r="S2860" s="115" t="s">
        <v>357</v>
      </c>
      <c r="T2860" s="115">
        <v>1410</v>
      </c>
      <c r="U2860" s="115" t="s">
        <v>352</v>
      </c>
      <c r="V2860" s="115" t="s">
        <v>350</v>
      </c>
      <c r="Z2860" s="115">
        <v>0</v>
      </c>
      <c r="AA2860" s="115">
        <v>1</v>
      </c>
      <c r="AB2860" s="115">
        <v>2.17841821816925</v>
      </c>
      <c r="AC2860" s="115">
        <v>0.29189411158778</v>
      </c>
      <c r="AD2860" s="115">
        <v>731.17459693632497</v>
      </c>
      <c r="AF2860" s="115">
        <v>-1</v>
      </c>
      <c r="AG2860" s="115">
        <v>-1</v>
      </c>
      <c r="AH2860" s="115">
        <v>-1</v>
      </c>
      <c r="AI2860" s="115">
        <v>-1</v>
      </c>
      <c r="AJ2860" s="115">
        <v>0</v>
      </c>
      <c r="AM2860" s="115" t="s">
        <v>348</v>
      </c>
      <c r="AN2860" s="115">
        <v>-1</v>
      </c>
      <c r="AQ2860" s="115">
        <v>615</v>
      </c>
      <c r="AR2860" s="115" t="s">
        <v>261</v>
      </c>
      <c r="AS2860" s="115" t="s">
        <v>370</v>
      </c>
      <c r="AT2860" s="115" t="s">
        <v>296</v>
      </c>
      <c r="AV2860" s="115">
        <v>121.072830509871</v>
      </c>
      <c r="AW2860" s="115">
        <v>0.59300453929999997</v>
      </c>
    </row>
    <row r="2861" spans="1:49" x14ac:dyDescent="0.25">
      <c r="A2861" s="117">
        <v>190000</v>
      </c>
      <c r="B2861" s="117">
        <v>770000</v>
      </c>
      <c r="C2861" s="117">
        <v>770000</v>
      </c>
      <c r="D2861" s="115" t="s">
        <v>342</v>
      </c>
      <c r="E2861" s="115" t="s">
        <v>13</v>
      </c>
      <c r="F2861" s="115" t="s">
        <v>343</v>
      </c>
      <c r="G2861" s="115" t="s">
        <v>344</v>
      </c>
      <c r="H2861" s="115">
        <v>0.56000000000000005</v>
      </c>
      <c r="I2861" s="115">
        <v>0.48</v>
      </c>
      <c r="J2861" s="115" t="s">
        <v>350</v>
      </c>
      <c r="K2861" s="115">
        <v>0.19556246109048001</v>
      </c>
      <c r="L2861" s="115">
        <v>3782.91759250116</v>
      </c>
      <c r="M2861" s="115">
        <v>11.2706002586345</v>
      </c>
      <c r="N2861" s="115">
        <v>1.51018836608885</v>
      </c>
      <c r="O2861" s="115">
        <v>2.2041063245455699</v>
      </c>
      <c r="P2861" s="115">
        <v>0.29533615358254001</v>
      </c>
      <c r="Q2861" s="115">
        <v>739.79667449200497</v>
      </c>
      <c r="R2861" s="115">
        <v>1410</v>
      </c>
      <c r="S2861" s="115" t="s">
        <v>357</v>
      </c>
      <c r="T2861" s="115">
        <v>1410</v>
      </c>
      <c r="U2861" s="115" t="s">
        <v>352</v>
      </c>
      <c r="V2861" s="115" t="s">
        <v>350</v>
      </c>
      <c r="Z2861" s="115">
        <v>0</v>
      </c>
      <c r="AA2861" s="115">
        <v>1</v>
      </c>
      <c r="AB2861" s="115">
        <v>2.2041063245455699</v>
      </c>
      <c r="AC2861" s="115">
        <v>0.29533615358254001</v>
      </c>
      <c r="AD2861" s="115">
        <v>739.79667449200497</v>
      </c>
      <c r="AF2861" s="115">
        <v>-1</v>
      </c>
      <c r="AG2861" s="115">
        <v>-1</v>
      </c>
      <c r="AH2861" s="115">
        <v>-1</v>
      </c>
      <c r="AI2861" s="115">
        <v>-1</v>
      </c>
      <c r="AJ2861" s="115">
        <v>0</v>
      </c>
      <c r="AM2861" s="115" t="s">
        <v>348</v>
      </c>
      <c r="AN2861" s="115">
        <v>-1</v>
      </c>
      <c r="AQ2861" s="115">
        <v>615</v>
      </c>
      <c r="AR2861" s="115" t="s">
        <v>261</v>
      </c>
      <c r="AS2861" s="115" t="s">
        <v>370</v>
      </c>
      <c r="AT2861" s="115" t="s">
        <v>296</v>
      </c>
      <c r="AV2861" s="115">
        <v>122.015469673759</v>
      </c>
      <c r="AW2861" s="115">
        <v>0.59999730289999997</v>
      </c>
    </row>
    <row r="2862" spans="1:49" x14ac:dyDescent="0.25">
      <c r="A2862" s="117">
        <v>190000</v>
      </c>
      <c r="B2862" s="117">
        <v>770000</v>
      </c>
      <c r="C2862" s="117">
        <v>770000</v>
      </c>
      <c r="D2862" s="115" t="s">
        <v>342</v>
      </c>
      <c r="E2862" s="115" t="s">
        <v>13</v>
      </c>
      <c r="F2862" s="115" t="s">
        <v>343</v>
      </c>
      <c r="G2862" s="115" t="s">
        <v>344</v>
      </c>
      <c r="H2862" s="115">
        <v>0.56000000000000005</v>
      </c>
      <c r="I2862" s="115">
        <v>0.48</v>
      </c>
      <c r="J2862" s="115" t="s">
        <v>350</v>
      </c>
      <c r="K2862" s="115">
        <v>5.824289665679E-2</v>
      </c>
      <c r="L2862" s="115">
        <v>3782.91759250116</v>
      </c>
      <c r="M2862" s="115">
        <v>11.2706002586345</v>
      </c>
      <c r="N2862" s="115">
        <v>1.51018836608885</v>
      </c>
      <c r="O2862" s="115">
        <v>0.65643240612370002</v>
      </c>
      <c r="P2862" s="115">
        <v>8.7957744938400001E-2</v>
      </c>
      <c r="Q2862" s="115">
        <v>220.32807840122101</v>
      </c>
      <c r="R2862" s="115">
        <v>1430</v>
      </c>
      <c r="S2862" s="115" t="s">
        <v>362</v>
      </c>
      <c r="T2862" s="115">
        <v>1430</v>
      </c>
      <c r="U2862" s="115" t="s">
        <v>352</v>
      </c>
      <c r="V2862" s="115" t="s">
        <v>350</v>
      </c>
      <c r="Z2862" s="115">
        <v>0</v>
      </c>
      <c r="AA2862" s="115">
        <v>1</v>
      </c>
      <c r="AB2862" s="115">
        <v>0.65643240612370002</v>
      </c>
      <c r="AC2862" s="115">
        <v>8.7957744938400001E-2</v>
      </c>
      <c r="AD2862" s="115">
        <v>220.32807840122001</v>
      </c>
      <c r="AF2862" s="115">
        <v>-1</v>
      </c>
      <c r="AG2862" s="115">
        <v>-1</v>
      </c>
      <c r="AH2862" s="115">
        <v>-1</v>
      </c>
      <c r="AI2862" s="115">
        <v>-1</v>
      </c>
      <c r="AJ2862" s="115">
        <v>0</v>
      </c>
      <c r="AM2862" s="115" t="s">
        <v>348</v>
      </c>
      <c r="AN2862" s="115">
        <v>-1</v>
      </c>
      <c r="AQ2862" s="115">
        <v>615</v>
      </c>
      <c r="AR2862" s="115" t="s">
        <v>261</v>
      </c>
      <c r="AS2862" s="115" t="s">
        <v>370</v>
      </c>
      <c r="AT2862" s="115" t="s">
        <v>296</v>
      </c>
      <c r="AV2862" s="115">
        <v>96.236399748476202</v>
      </c>
      <c r="AW2862" s="115">
        <v>0.17869268320000001</v>
      </c>
    </row>
    <row r="2863" spans="1:49" x14ac:dyDescent="0.25">
      <c r="A2863" s="117">
        <v>190000</v>
      </c>
      <c r="B2863" s="117">
        <v>780000</v>
      </c>
      <c r="C2863" s="117">
        <v>780000</v>
      </c>
      <c r="D2863" s="115" t="s">
        <v>342</v>
      </c>
      <c r="E2863" s="115" t="s">
        <v>13</v>
      </c>
      <c r="F2863" s="115" t="s">
        <v>343</v>
      </c>
      <c r="G2863" s="115" t="s">
        <v>344</v>
      </c>
      <c r="H2863" s="115">
        <v>0.56000000000000005</v>
      </c>
      <c r="I2863" s="115">
        <v>0.48</v>
      </c>
      <c r="J2863" s="115" t="s">
        <v>350</v>
      </c>
      <c r="K2863" s="115">
        <v>9.5418267881720004E-2</v>
      </c>
      <c r="L2863" s="115">
        <v>3737.68716929117</v>
      </c>
      <c r="M2863" s="115">
        <v>9.3038820446952801</v>
      </c>
      <c r="N2863" s="115">
        <v>1.3679074074187401</v>
      </c>
      <c r="O2863" s="115">
        <v>0.88776030928065996</v>
      </c>
      <c r="P2863" s="115">
        <v>0.13052335543846999</v>
      </c>
      <c r="Q2863" s="115">
        <v>356.643635577493</v>
      </c>
      <c r="R2863" s="115">
        <v>1210</v>
      </c>
      <c r="S2863" s="115" t="s">
        <v>353</v>
      </c>
      <c r="T2863" s="115">
        <v>1210</v>
      </c>
      <c r="U2863" s="115" t="s">
        <v>352</v>
      </c>
      <c r="V2863" s="115" t="s">
        <v>350</v>
      </c>
      <c r="Z2863" s="115">
        <v>0</v>
      </c>
      <c r="AA2863" s="115">
        <v>1</v>
      </c>
      <c r="AB2863" s="115">
        <v>0.88776030928065996</v>
      </c>
      <c r="AC2863" s="115">
        <v>0.13052335543846999</v>
      </c>
      <c r="AD2863" s="115">
        <v>419.58916666461499</v>
      </c>
      <c r="AF2863" s="115">
        <v>-1</v>
      </c>
      <c r="AG2863" s="115">
        <v>-1</v>
      </c>
      <c r="AH2863" s="115">
        <v>-1</v>
      </c>
      <c r="AI2863" s="115">
        <v>-1</v>
      </c>
      <c r="AJ2863" s="115">
        <v>0</v>
      </c>
      <c r="AM2863" s="115" t="s">
        <v>348</v>
      </c>
      <c r="AN2863" s="115">
        <v>-1</v>
      </c>
      <c r="AQ2863" s="115">
        <v>615</v>
      </c>
      <c r="AR2863" s="115" t="s">
        <v>261</v>
      </c>
      <c r="AS2863" s="115" t="s">
        <v>370</v>
      </c>
      <c r="AT2863" s="115" t="s">
        <v>296</v>
      </c>
      <c r="AV2863" s="115">
        <v>80.612782261757204</v>
      </c>
      <c r="AW2863" s="115">
        <v>0.34029940520000002</v>
      </c>
    </row>
    <row r="2864" spans="1:49" x14ac:dyDescent="0.25">
      <c r="A2864" s="117">
        <v>190000</v>
      </c>
      <c r="B2864" s="117">
        <v>780000</v>
      </c>
      <c r="C2864" s="117">
        <v>780000</v>
      </c>
      <c r="D2864" s="115" t="s">
        <v>342</v>
      </c>
      <c r="E2864" s="115" t="s">
        <v>13</v>
      </c>
      <c r="F2864" s="115" t="s">
        <v>343</v>
      </c>
      <c r="G2864" s="115" t="s">
        <v>344</v>
      </c>
      <c r="H2864" s="115">
        <v>0.56000000000000005</v>
      </c>
      <c r="I2864" s="115">
        <v>0.48</v>
      </c>
      <c r="J2864" s="115" t="s">
        <v>350</v>
      </c>
      <c r="K2864" s="115">
        <v>9.1192324397969995E-2</v>
      </c>
      <c r="L2864" s="115">
        <v>3737.68716929117</v>
      </c>
      <c r="M2864" s="115">
        <v>9.3038820446952801</v>
      </c>
      <c r="N2864" s="115">
        <v>1.3679074074187401</v>
      </c>
      <c r="O2864" s="115">
        <v>0.84844262958034</v>
      </c>
      <c r="P2864" s="115">
        <v>0.12474265604371999</v>
      </c>
      <c r="Q2864" s="115">
        <v>340.84838084014899</v>
      </c>
      <c r="R2864" s="115">
        <v>1210</v>
      </c>
      <c r="S2864" s="115" t="s">
        <v>353</v>
      </c>
      <c r="T2864" s="115">
        <v>1210</v>
      </c>
      <c r="U2864" s="115" t="s">
        <v>352</v>
      </c>
      <c r="V2864" s="115" t="s">
        <v>350</v>
      </c>
      <c r="Z2864" s="115">
        <v>0</v>
      </c>
      <c r="AA2864" s="115">
        <v>1</v>
      </c>
      <c r="AB2864" s="115">
        <v>0.84844262958034</v>
      </c>
      <c r="AC2864" s="115">
        <v>0.12474265604371999</v>
      </c>
      <c r="AD2864" s="115">
        <v>398.42504964901298</v>
      </c>
      <c r="AF2864" s="115">
        <v>-1</v>
      </c>
      <c r="AG2864" s="115">
        <v>-1</v>
      </c>
      <c r="AH2864" s="115">
        <v>-1</v>
      </c>
      <c r="AI2864" s="115">
        <v>-1</v>
      </c>
      <c r="AJ2864" s="115">
        <v>0</v>
      </c>
      <c r="AM2864" s="115" t="s">
        <v>348</v>
      </c>
      <c r="AN2864" s="115">
        <v>-1</v>
      </c>
      <c r="AQ2864" s="115">
        <v>615</v>
      </c>
      <c r="AR2864" s="115" t="s">
        <v>261</v>
      </c>
      <c r="AS2864" s="115" t="s">
        <v>370</v>
      </c>
      <c r="AT2864" s="115" t="s">
        <v>296</v>
      </c>
      <c r="AV2864" s="115">
        <v>88.809347777460303</v>
      </c>
      <c r="AW2864" s="115">
        <v>0.3231346712</v>
      </c>
    </row>
    <row r="2865" spans="1:49" x14ac:dyDescent="0.25">
      <c r="A2865" s="117">
        <v>190000</v>
      </c>
      <c r="B2865" s="117">
        <v>780000</v>
      </c>
      <c r="C2865" s="117">
        <v>790000</v>
      </c>
      <c r="D2865" s="115" t="s">
        <v>342</v>
      </c>
      <c r="E2865" s="115" t="s">
        <v>13</v>
      </c>
      <c r="F2865" s="115" t="s">
        <v>343</v>
      </c>
      <c r="G2865" s="115" t="s">
        <v>344</v>
      </c>
      <c r="H2865" s="115">
        <v>0.56000000000000005</v>
      </c>
      <c r="I2865" s="115">
        <v>0.48</v>
      </c>
      <c r="J2865" s="115" t="s">
        <v>350</v>
      </c>
      <c r="K2865" s="115">
        <v>4.2151968485990003E-2</v>
      </c>
      <c r="L2865" s="115">
        <v>3794.0158330009299</v>
      </c>
      <c r="M2865" s="115">
        <v>11.5001209656574</v>
      </c>
      <c r="N2865" s="115">
        <v>1.5198610531016601</v>
      </c>
      <c r="O2865" s="115">
        <v>0.48475273652952</v>
      </c>
      <c r="P2865" s="115">
        <v>6.4065135213430005E-2</v>
      </c>
      <c r="Q2865" s="115">
        <v>159.92523582802099</v>
      </c>
      <c r="R2865" s="115">
        <v>1400</v>
      </c>
      <c r="S2865" s="115" t="s">
        <v>356</v>
      </c>
      <c r="T2865" s="115">
        <v>1400</v>
      </c>
      <c r="U2865" s="115" t="s">
        <v>352</v>
      </c>
      <c r="V2865" s="115" t="s">
        <v>350</v>
      </c>
      <c r="Z2865" s="115">
        <v>0</v>
      </c>
      <c r="AA2865" s="115">
        <v>1</v>
      </c>
      <c r="AB2865" s="115">
        <v>0.48475273652952</v>
      </c>
      <c r="AC2865" s="115">
        <v>6.4065135213430005E-2</v>
      </c>
      <c r="AD2865" s="115">
        <v>159.92523582802201</v>
      </c>
      <c r="AF2865" s="115">
        <v>-1</v>
      </c>
      <c r="AG2865" s="115">
        <v>-1</v>
      </c>
      <c r="AH2865" s="115">
        <v>-1</v>
      </c>
      <c r="AI2865" s="115">
        <v>-1</v>
      </c>
      <c r="AJ2865" s="115">
        <v>0</v>
      </c>
      <c r="AM2865" s="115" t="s">
        <v>348</v>
      </c>
      <c r="AN2865" s="115">
        <v>-1</v>
      </c>
      <c r="AQ2865" s="115">
        <v>615</v>
      </c>
      <c r="AR2865" s="115" t="s">
        <v>261</v>
      </c>
      <c r="AS2865" s="115" t="s">
        <v>370</v>
      </c>
      <c r="AT2865" s="115" t="s">
        <v>296</v>
      </c>
      <c r="AV2865" s="115">
        <v>67.314480912612694</v>
      </c>
      <c r="AW2865" s="115">
        <v>0.12970416530000001</v>
      </c>
    </row>
    <row r="2866" spans="1:49" x14ac:dyDescent="0.25">
      <c r="A2866" s="117">
        <v>190000</v>
      </c>
      <c r="B2866" s="117">
        <v>780000</v>
      </c>
      <c r="C2866" s="117">
        <v>790000</v>
      </c>
      <c r="D2866" s="115" t="s">
        <v>342</v>
      </c>
      <c r="E2866" s="115" t="s">
        <v>13</v>
      </c>
      <c r="F2866" s="115" t="s">
        <v>343</v>
      </c>
      <c r="G2866" s="115" t="s">
        <v>344</v>
      </c>
      <c r="H2866" s="115">
        <v>0.56000000000000005</v>
      </c>
      <c r="I2866" s="115">
        <v>0.48</v>
      </c>
      <c r="J2866" s="115" t="s">
        <v>345</v>
      </c>
      <c r="K2866" s="115">
        <v>0.11755601004396</v>
      </c>
      <c r="L2866" s="115">
        <v>3794.0158330009299</v>
      </c>
      <c r="M2866" s="115">
        <v>11.5001209656574</v>
      </c>
      <c r="N2866" s="115">
        <v>1.5198610531016601</v>
      </c>
      <c r="O2866" s="115">
        <v>1.3519083357456001</v>
      </c>
      <c r="P2866" s="115">
        <v>0.17866880122383999</v>
      </c>
      <c r="Q2866" s="115">
        <v>446.009363371208</v>
      </c>
      <c r="R2866" s="115">
        <v>1400</v>
      </c>
      <c r="S2866" s="115" t="s">
        <v>356</v>
      </c>
      <c r="T2866" s="115">
        <v>1400</v>
      </c>
      <c r="U2866" s="115" t="s">
        <v>347</v>
      </c>
      <c r="V2866" s="115" t="s">
        <v>345</v>
      </c>
      <c r="Z2866" s="115">
        <v>0</v>
      </c>
      <c r="AA2866" s="115">
        <v>1</v>
      </c>
      <c r="AB2866" s="115">
        <v>1.3519083357456001</v>
      </c>
      <c r="AC2866" s="115">
        <v>0.17866880122383999</v>
      </c>
      <c r="AD2866" s="115">
        <v>446.009363371208</v>
      </c>
      <c r="AF2866" s="115">
        <v>-1</v>
      </c>
      <c r="AG2866" s="115">
        <v>-1</v>
      </c>
      <c r="AH2866" s="115">
        <v>-1</v>
      </c>
      <c r="AI2866" s="115">
        <v>-1</v>
      </c>
      <c r="AJ2866" s="115">
        <v>0</v>
      </c>
      <c r="AM2866" s="115" t="s">
        <v>348</v>
      </c>
      <c r="AN2866" s="115">
        <v>-1</v>
      </c>
      <c r="AQ2866" s="115">
        <v>615</v>
      </c>
      <c r="AR2866" s="115" t="s">
        <v>261</v>
      </c>
      <c r="AS2866" s="115" t="s">
        <v>370</v>
      </c>
      <c r="AT2866" s="115" t="s">
        <v>296</v>
      </c>
      <c r="AV2866" s="115">
        <v>89.029382379984497</v>
      </c>
      <c r="AW2866" s="115">
        <v>0.3617269776</v>
      </c>
    </row>
    <row r="2867" spans="1:49" x14ac:dyDescent="0.25">
      <c r="A2867" s="117">
        <v>190000</v>
      </c>
      <c r="B2867" s="117">
        <v>780000</v>
      </c>
      <c r="C2867" s="117">
        <v>790000</v>
      </c>
      <c r="D2867" s="115" t="s">
        <v>342</v>
      </c>
      <c r="E2867" s="115" t="s">
        <v>13</v>
      </c>
      <c r="F2867" s="115" t="s">
        <v>343</v>
      </c>
      <c r="G2867" s="115" t="s">
        <v>344</v>
      </c>
      <c r="H2867" s="115">
        <v>0.56000000000000005</v>
      </c>
      <c r="I2867" s="115">
        <v>0.48</v>
      </c>
      <c r="J2867" s="115" t="s">
        <v>350</v>
      </c>
      <c r="K2867" s="115">
        <v>6.7531333927170006E-2</v>
      </c>
      <c r="L2867" s="115">
        <v>3794.0158330009299</v>
      </c>
      <c r="M2867" s="115">
        <v>11.5001209656574</v>
      </c>
      <c r="N2867" s="115">
        <v>1.5198610531016601</v>
      </c>
      <c r="O2867" s="115">
        <v>0.77661850913470998</v>
      </c>
      <c r="P2867" s="115">
        <v>0.10263824429991</v>
      </c>
      <c r="Q2867" s="115">
        <v>256.21495014337501</v>
      </c>
      <c r="R2867" s="115">
        <v>1400</v>
      </c>
      <c r="S2867" s="115" t="s">
        <v>356</v>
      </c>
      <c r="T2867" s="115">
        <v>1400</v>
      </c>
      <c r="U2867" s="115" t="s">
        <v>352</v>
      </c>
      <c r="V2867" s="115" t="s">
        <v>350</v>
      </c>
      <c r="Z2867" s="115">
        <v>0</v>
      </c>
      <c r="AA2867" s="115">
        <v>1</v>
      </c>
      <c r="AB2867" s="115">
        <v>0.77661850913470998</v>
      </c>
      <c r="AC2867" s="115">
        <v>0.10263824429991</v>
      </c>
      <c r="AD2867" s="115">
        <v>256.21495014337597</v>
      </c>
      <c r="AF2867" s="115">
        <v>-1</v>
      </c>
      <c r="AG2867" s="115">
        <v>-1</v>
      </c>
      <c r="AH2867" s="115">
        <v>-1</v>
      </c>
      <c r="AI2867" s="115">
        <v>-1</v>
      </c>
      <c r="AJ2867" s="115">
        <v>0</v>
      </c>
      <c r="AM2867" s="115" t="s">
        <v>348</v>
      </c>
      <c r="AN2867" s="115">
        <v>-1</v>
      </c>
      <c r="AQ2867" s="115">
        <v>615</v>
      </c>
      <c r="AR2867" s="115" t="s">
        <v>261</v>
      </c>
      <c r="AS2867" s="115" t="s">
        <v>370</v>
      </c>
      <c r="AT2867" s="115" t="s">
        <v>296</v>
      </c>
      <c r="AV2867" s="115">
        <v>87.509356117129101</v>
      </c>
      <c r="AW2867" s="115">
        <v>0.20779801310000001</v>
      </c>
    </row>
    <row r="2868" spans="1:49" x14ac:dyDescent="0.25">
      <c r="A2868" s="117">
        <v>190000</v>
      </c>
      <c r="B2868" s="117">
        <v>780000</v>
      </c>
      <c r="C2868" s="117">
        <v>790000</v>
      </c>
      <c r="D2868" s="115" t="s">
        <v>342</v>
      </c>
      <c r="E2868" s="115" t="s">
        <v>13</v>
      </c>
      <c r="F2868" s="115" t="s">
        <v>343</v>
      </c>
      <c r="G2868" s="115" t="s">
        <v>344</v>
      </c>
      <c r="H2868" s="115">
        <v>0.56000000000000005</v>
      </c>
      <c r="I2868" s="115">
        <v>0.48</v>
      </c>
      <c r="J2868" s="115" t="s">
        <v>345</v>
      </c>
      <c r="K2868" s="115">
        <v>0.12016183829935</v>
      </c>
      <c r="L2868" s="115">
        <v>3794.0158330009299</v>
      </c>
      <c r="M2868" s="115">
        <v>11.5001209656574</v>
      </c>
      <c r="N2868" s="115">
        <v>1.5198610531016601</v>
      </c>
      <c r="O2868" s="115">
        <v>1.38187567589829</v>
      </c>
      <c r="P2868" s="115">
        <v>0.18262929810028</v>
      </c>
      <c r="Q2868" s="115">
        <v>455.89591703023098</v>
      </c>
      <c r="R2868" s="115">
        <v>1400</v>
      </c>
      <c r="S2868" s="115" t="s">
        <v>356</v>
      </c>
      <c r="T2868" s="115">
        <v>1400</v>
      </c>
      <c r="U2868" s="115" t="s">
        <v>347</v>
      </c>
      <c r="V2868" s="115" t="s">
        <v>345</v>
      </c>
      <c r="Z2868" s="115">
        <v>0</v>
      </c>
      <c r="AA2868" s="115">
        <v>1</v>
      </c>
      <c r="AB2868" s="115">
        <v>1.38187567589829</v>
      </c>
      <c r="AC2868" s="115">
        <v>0.18262929810028</v>
      </c>
      <c r="AD2868" s="115">
        <v>455.89591703023098</v>
      </c>
      <c r="AF2868" s="115">
        <v>-1</v>
      </c>
      <c r="AG2868" s="115">
        <v>-1</v>
      </c>
      <c r="AH2868" s="115">
        <v>-1</v>
      </c>
      <c r="AI2868" s="115">
        <v>-1</v>
      </c>
      <c r="AJ2868" s="115">
        <v>0</v>
      </c>
      <c r="AM2868" s="115" t="s">
        <v>348</v>
      </c>
      <c r="AN2868" s="115">
        <v>-1</v>
      </c>
      <c r="AQ2868" s="115">
        <v>615</v>
      </c>
      <c r="AR2868" s="115" t="s">
        <v>261</v>
      </c>
      <c r="AS2868" s="115" t="s">
        <v>370</v>
      </c>
      <c r="AT2868" s="115" t="s">
        <v>296</v>
      </c>
      <c r="AV2868" s="115">
        <v>89.771456146826296</v>
      </c>
      <c r="AW2868" s="115">
        <v>0.36974526930000001</v>
      </c>
    </row>
    <row r="2869" spans="1:49" x14ac:dyDescent="0.25">
      <c r="A2869" s="117">
        <v>190000</v>
      </c>
      <c r="B2869" s="117">
        <v>780000</v>
      </c>
      <c r="C2869" s="117">
        <v>790000</v>
      </c>
      <c r="D2869" s="115" t="s">
        <v>342</v>
      </c>
      <c r="E2869" s="115" t="s">
        <v>13</v>
      </c>
      <c r="F2869" s="115" t="s">
        <v>343</v>
      </c>
      <c r="G2869" s="115" t="s">
        <v>344</v>
      </c>
      <c r="H2869" s="115">
        <v>0.56000000000000005</v>
      </c>
      <c r="I2869" s="115">
        <v>0.48</v>
      </c>
      <c r="J2869" s="115" t="s">
        <v>350</v>
      </c>
      <c r="K2869" s="115">
        <v>2.4558136732720001E-2</v>
      </c>
      <c r="L2869" s="115">
        <v>3794.0158330009299</v>
      </c>
      <c r="M2869" s="115">
        <v>11.5001209656574</v>
      </c>
      <c r="N2869" s="115">
        <v>1.5198610531016601</v>
      </c>
      <c r="O2869" s="115">
        <v>0.28242154311751</v>
      </c>
      <c r="P2869" s="115">
        <v>3.7324955556810001E-2</v>
      </c>
      <c r="Q2869" s="115">
        <v>93.173959592968004</v>
      </c>
      <c r="R2869" s="115">
        <v>1430</v>
      </c>
      <c r="S2869" s="115" t="s">
        <v>362</v>
      </c>
      <c r="T2869" s="115">
        <v>1430</v>
      </c>
      <c r="U2869" s="115" t="s">
        <v>352</v>
      </c>
      <c r="V2869" s="115" t="s">
        <v>350</v>
      </c>
      <c r="Z2869" s="115">
        <v>0</v>
      </c>
      <c r="AA2869" s="115">
        <v>1</v>
      </c>
      <c r="AB2869" s="115">
        <v>0.28242154311751</v>
      </c>
      <c r="AC2869" s="115">
        <v>3.7324955556810001E-2</v>
      </c>
      <c r="AD2869" s="115">
        <v>93.173959592966497</v>
      </c>
      <c r="AF2869" s="115">
        <v>-1</v>
      </c>
      <c r="AG2869" s="115">
        <v>-1</v>
      </c>
      <c r="AH2869" s="115">
        <v>-1</v>
      </c>
      <c r="AI2869" s="115">
        <v>-1</v>
      </c>
      <c r="AJ2869" s="115">
        <v>0</v>
      </c>
      <c r="AM2869" s="115" t="s">
        <v>348</v>
      </c>
      <c r="AN2869" s="115">
        <v>-1</v>
      </c>
      <c r="AQ2869" s="115">
        <v>615</v>
      </c>
      <c r="AR2869" s="115" t="s">
        <v>261</v>
      </c>
      <c r="AS2869" s="115" t="s">
        <v>370</v>
      </c>
      <c r="AT2869" s="115" t="s">
        <v>296</v>
      </c>
      <c r="AV2869" s="115">
        <v>43.578080675157103</v>
      </c>
      <c r="AW2869" s="115">
        <v>7.5566877199999993E-2</v>
      </c>
    </row>
    <row r="2870" spans="1:49" x14ac:dyDescent="0.25">
      <c r="A2870" s="117">
        <v>190000</v>
      </c>
      <c r="B2870" s="117">
        <v>780000</v>
      </c>
      <c r="C2870" s="117">
        <v>790000</v>
      </c>
      <c r="D2870" s="115" t="s">
        <v>342</v>
      </c>
      <c r="E2870" s="115" t="s">
        <v>13</v>
      </c>
      <c r="F2870" s="115" t="s">
        <v>343</v>
      </c>
      <c r="G2870" s="115" t="s">
        <v>344</v>
      </c>
      <c r="H2870" s="115">
        <v>0.56000000000000005</v>
      </c>
      <c r="I2870" s="115">
        <v>0.48</v>
      </c>
      <c r="J2870" s="115" t="s">
        <v>350</v>
      </c>
      <c r="K2870" s="115">
        <v>2.8171503641780001E-2</v>
      </c>
      <c r="L2870" s="115">
        <v>3794.0158330009299</v>
      </c>
      <c r="M2870" s="115">
        <v>11.5001209656574</v>
      </c>
      <c r="N2870" s="115">
        <v>1.5198610531016601</v>
      </c>
      <c r="O2870" s="115">
        <v>0.32397569966502998</v>
      </c>
      <c r="P2870" s="115">
        <v>4.2816771192460003E-2</v>
      </c>
      <c r="Q2870" s="115">
        <v>106.88313085639</v>
      </c>
      <c r="R2870" s="115">
        <v>1430</v>
      </c>
      <c r="S2870" s="115" t="s">
        <v>362</v>
      </c>
      <c r="T2870" s="115">
        <v>1430</v>
      </c>
      <c r="U2870" s="115" t="s">
        <v>352</v>
      </c>
      <c r="V2870" s="115" t="s">
        <v>350</v>
      </c>
      <c r="Z2870" s="115">
        <v>0</v>
      </c>
      <c r="AA2870" s="115">
        <v>1</v>
      </c>
      <c r="AB2870" s="115">
        <v>0.32397569966502998</v>
      </c>
      <c r="AC2870" s="115">
        <v>4.2816771192460003E-2</v>
      </c>
      <c r="AD2870" s="115">
        <v>106.88313085639</v>
      </c>
      <c r="AF2870" s="115">
        <v>-1</v>
      </c>
      <c r="AG2870" s="115">
        <v>-1</v>
      </c>
      <c r="AH2870" s="115">
        <v>-1</v>
      </c>
      <c r="AI2870" s="115">
        <v>-1</v>
      </c>
      <c r="AJ2870" s="115">
        <v>0</v>
      </c>
      <c r="AM2870" s="115" t="s">
        <v>348</v>
      </c>
      <c r="AN2870" s="115">
        <v>-1</v>
      </c>
      <c r="AQ2870" s="115">
        <v>615</v>
      </c>
      <c r="AR2870" s="115" t="s">
        <v>261</v>
      </c>
      <c r="AS2870" s="115" t="s">
        <v>370</v>
      </c>
      <c r="AT2870" s="115" t="s">
        <v>296</v>
      </c>
      <c r="AV2870" s="115">
        <v>50.736974000548699</v>
      </c>
      <c r="AW2870" s="115">
        <v>8.6685426499999996E-2</v>
      </c>
    </row>
    <row r="2871" spans="1:49" x14ac:dyDescent="0.25">
      <c r="A2871" s="117">
        <v>190000</v>
      </c>
      <c r="B2871" s="117">
        <v>780000</v>
      </c>
      <c r="C2871" s="117">
        <v>790000</v>
      </c>
      <c r="D2871" s="115" t="s">
        <v>342</v>
      </c>
      <c r="E2871" s="115" t="s">
        <v>13</v>
      </c>
      <c r="F2871" s="115" t="s">
        <v>343</v>
      </c>
      <c r="G2871" s="115" t="s">
        <v>344</v>
      </c>
      <c r="H2871" s="115">
        <v>0.56000000000000005</v>
      </c>
      <c r="I2871" s="115">
        <v>0.48</v>
      </c>
      <c r="J2871" s="115" t="s">
        <v>350</v>
      </c>
      <c r="K2871" s="115">
        <v>0.21534462125741</v>
      </c>
      <c r="L2871" s="115">
        <v>3794.0158330009299</v>
      </c>
      <c r="M2871" s="115">
        <v>11.5001209656574</v>
      </c>
      <c r="N2871" s="115">
        <v>1.5198610531016601</v>
      </c>
      <c r="O2871" s="115">
        <v>2.4764891937639999</v>
      </c>
      <c r="P2871" s="115">
        <v>0.32729390284408</v>
      </c>
      <c r="Q2871" s="115">
        <v>817.02090260223702</v>
      </c>
      <c r="R2871" s="115">
        <v>1410</v>
      </c>
      <c r="S2871" s="115" t="s">
        <v>357</v>
      </c>
      <c r="T2871" s="115">
        <v>1410</v>
      </c>
      <c r="U2871" s="115" t="s">
        <v>352</v>
      </c>
      <c r="V2871" s="115" t="s">
        <v>350</v>
      </c>
      <c r="Z2871" s="115">
        <v>0</v>
      </c>
      <c r="AA2871" s="115">
        <v>1</v>
      </c>
      <c r="AB2871" s="115">
        <v>2.4764891937639999</v>
      </c>
      <c r="AC2871" s="115">
        <v>0.32729390284408</v>
      </c>
      <c r="AD2871" s="115">
        <v>817.02090260223702</v>
      </c>
      <c r="AF2871" s="115">
        <v>-1</v>
      </c>
      <c r="AG2871" s="115">
        <v>-1</v>
      </c>
      <c r="AH2871" s="115">
        <v>-1</v>
      </c>
      <c r="AI2871" s="115">
        <v>-1</v>
      </c>
      <c r="AJ2871" s="115">
        <v>0</v>
      </c>
      <c r="AM2871" s="115" t="s">
        <v>348</v>
      </c>
      <c r="AN2871" s="115">
        <v>-1</v>
      </c>
      <c r="AQ2871" s="115">
        <v>615</v>
      </c>
      <c r="AR2871" s="115" t="s">
        <v>261</v>
      </c>
      <c r="AS2871" s="115" t="s">
        <v>370</v>
      </c>
      <c r="AT2871" s="115" t="s">
        <v>296</v>
      </c>
      <c r="AV2871" s="115">
        <v>134.16831476092199</v>
      </c>
      <c r="AW2871" s="115">
        <v>0.66262846929999997</v>
      </c>
    </row>
    <row r="2872" spans="1:49" x14ac:dyDescent="0.25">
      <c r="A2872" s="117">
        <v>190000</v>
      </c>
      <c r="B2872" s="117">
        <v>780000</v>
      </c>
      <c r="C2872" s="117">
        <v>790000</v>
      </c>
      <c r="D2872" s="115" t="s">
        <v>342</v>
      </c>
      <c r="E2872" s="115" t="s">
        <v>13</v>
      </c>
      <c r="F2872" s="115" t="s">
        <v>343</v>
      </c>
      <c r="G2872" s="115" t="s">
        <v>344</v>
      </c>
      <c r="H2872" s="115">
        <v>0.56000000000000005</v>
      </c>
      <c r="I2872" s="115">
        <v>0.48</v>
      </c>
      <c r="J2872" s="115" t="s">
        <v>350</v>
      </c>
      <c r="K2872" s="115">
        <v>2.2880403374500001E-3</v>
      </c>
      <c r="L2872" s="115">
        <v>3794.0158330009299</v>
      </c>
      <c r="M2872" s="115">
        <v>11.5001209656574</v>
      </c>
      <c r="N2872" s="115">
        <v>1.5198610531016601</v>
      </c>
      <c r="O2872" s="115">
        <v>2.6312740655020001E-2</v>
      </c>
      <c r="P2872" s="115">
        <v>3.4775033968199999E-3</v>
      </c>
      <c r="Q2872" s="115">
        <v>8.6808612668452696</v>
      </c>
      <c r="R2872" s="115">
        <v>1430</v>
      </c>
      <c r="S2872" s="115" t="s">
        <v>362</v>
      </c>
      <c r="T2872" s="115">
        <v>1430</v>
      </c>
      <c r="U2872" s="115" t="s">
        <v>352</v>
      </c>
      <c r="V2872" s="115" t="s">
        <v>350</v>
      </c>
      <c r="Z2872" s="115">
        <v>0</v>
      </c>
      <c r="AA2872" s="115">
        <v>1</v>
      </c>
      <c r="AB2872" s="115">
        <v>2.6312740655020001E-2</v>
      </c>
      <c r="AC2872" s="115">
        <v>3.4775033968199999E-3</v>
      </c>
      <c r="AD2872" s="115">
        <v>8.6808612668469394</v>
      </c>
      <c r="AF2872" s="115">
        <v>-1</v>
      </c>
      <c r="AG2872" s="115">
        <v>-1</v>
      </c>
      <c r="AH2872" s="115">
        <v>-1</v>
      </c>
      <c r="AI2872" s="115">
        <v>-1</v>
      </c>
      <c r="AJ2872" s="115">
        <v>0</v>
      </c>
      <c r="AM2872" s="115" t="s">
        <v>348</v>
      </c>
      <c r="AN2872" s="115">
        <v>-1</v>
      </c>
      <c r="AQ2872" s="115">
        <v>615</v>
      </c>
      <c r="AR2872" s="115" t="s">
        <v>261</v>
      </c>
      <c r="AS2872" s="115" t="s">
        <v>370</v>
      </c>
      <c r="AT2872" s="115" t="s">
        <v>296</v>
      </c>
      <c r="AV2872" s="115">
        <v>35.117212531389903</v>
      </c>
      <c r="AW2872" s="115">
        <v>7.0404389999999999E-3</v>
      </c>
    </row>
    <row r="2873" spans="1:49" x14ac:dyDescent="0.25">
      <c r="A2873" s="117">
        <v>190000</v>
      </c>
      <c r="B2873" s="117">
        <v>790000</v>
      </c>
      <c r="C2873" s="117">
        <v>790000</v>
      </c>
      <c r="D2873" s="115" t="s">
        <v>342</v>
      </c>
      <c r="E2873" s="115" t="s">
        <v>13</v>
      </c>
      <c r="F2873" s="115" t="s">
        <v>343</v>
      </c>
      <c r="G2873" s="115" t="s">
        <v>344</v>
      </c>
      <c r="H2873" s="115">
        <v>0.56000000000000005</v>
      </c>
      <c r="I2873" s="115">
        <v>0.48</v>
      </c>
      <c r="J2873" s="115" t="s">
        <v>350</v>
      </c>
      <c r="K2873" s="115">
        <v>6.5703005154500005E-2</v>
      </c>
      <c r="L2873" s="115">
        <v>3732.4378822959102</v>
      </c>
      <c r="M2873" s="115">
        <v>9.2916310346139905</v>
      </c>
      <c r="N2873" s="115">
        <v>1.3661339469971301</v>
      </c>
      <c r="O2873" s="115">
        <v>0.61048808176102998</v>
      </c>
      <c r="P2873" s="115">
        <v>8.9759105761300001E-2</v>
      </c>
      <c r="Q2873" s="115">
        <v>245.232385419373</v>
      </c>
      <c r="R2873" s="115">
        <v>1200</v>
      </c>
      <c r="S2873" s="115" t="s">
        <v>351</v>
      </c>
      <c r="T2873" s="115">
        <v>1200</v>
      </c>
      <c r="U2873" s="115" t="s">
        <v>352</v>
      </c>
      <c r="V2873" s="115" t="s">
        <v>350</v>
      </c>
      <c r="Z2873" s="115">
        <v>0</v>
      </c>
      <c r="AA2873" s="115">
        <v>1</v>
      </c>
      <c r="AB2873" s="115">
        <v>0.61048808176102998</v>
      </c>
      <c r="AC2873" s="115">
        <v>8.9759105761300001E-2</v>
      </c>
      <c r="AD2873" s="115">
        <v>245.232385419374</v>
      </c>
      <c r="AF2873" s="115">
        <v>-1</v>
      </c>
      <c r="AG2873" s="115">
        <v>-1</v>
      </c>
      <c r="AH2873" s="115">
        <v>-1</v>
      </c>
      <c r="AI2873" s="115">
        <v>-1</v>
      </c>
      <c r="AJ2873" s="115">
        <v>0</v>
      </c>
      <c r="AM2873" s="115" t="s">
        <v>348</v>
      </c>
      <c r="AN2873" s="115">
        <v>-1</v>
      </c>
      <c r="AQ2873" s="115">
        <v>615</v>
      </c>
      <c r="AR2873" s="115" t="s">
        <v>261</v>
      </c>
      <c r="AS2873" s="115" t="s">
        <v>370</v>
      </c>
      <c r="AT2873" s="115" t="s">
        <v>296</v>
      </c>
      <c r="AV2873" s="115">
        <v>85.955945275560794</v>
      </c>
      <c r="AW2873" s="115">
        <v>0.19889082350000001</v>
      </c>
    </row>
    <row r="2874" spans="1:49" x14ac:dyDescent="0.25">
      <c r="A2874" s="117">
        <v>190000</v>
      </c>
      <c r="B2874" s="117">
        <v>790000</v>
      </c>
      <c r="C2874" s="117">
        <v>790000</v>
      </c>
      <c r="D2874" s="115" t="s">
        <v>342</v>
      </c>
      <c r="E2874" s="115" t="s">
        <v>13</v>
      </c>
      <c r="F2874" s="115" t="s">
        <v>343</v>
      </c>
      <c r="G2874" s="115" t="s">
        <v>344</v>
      </c>
      <c r="H2874" s="115">
        <v>0.56000000000000005</v>
      </c>
      <c r="I2874" s="115">
        <v>0.48</v>
      </c>
      <c r="J2874" s="115" t="s">
        <v>350</v>
      </c>
      <c r="K2874" s="115">
        <v>0.28273300408653002</v>
      </c>
      <c r="L2874" s="115">
        <v>3732.4378822959102</v>
      </c>
      <c r="M2874" s="115">
        <v>9.2916310346139905</v>
      </c>
      <c r="N2874" s="115">
        <v>1.3661339469971301</v>
      </c>
      <c r="O2874" s="115">
        <v>2.6270507552800701</v>
      </c>
      <c r="P2874" s="115">
        <v>0.38625115481909</v>
      </c>
      <c r="Q2874" s="115">
        <v>1055.2833750279001</v>
      </c>
      <c r="R2874" s="115">
        <v>1210</v>
      </c>
      <c r="S2874" s="115" t="s">
        <v>353</v>
      </c>
      <c r="T2874" s="115">
        <v>1210</v>
      </c>
      <c r="U2874" s="115" t="s">
        <v>352</v>
      </c>
      <c r="V2874" s="115" t="s">
        <v>350</v>
      </c>
      <c r="Z2874" s="115">
        <v>0</v>
      </c>
      <c r="AA2874" s="115">
        <v>1</v>
      </c>
      <c r="AB2874" s="115">
        <v>2.6270507552800701</v>
      </c>
      <c r="AC2874" s="115">
        <v>0.38625115481909</v>
      </c>
      <c r="AD2874" s="115">
        <v>1055.2833750279001</v>
      </c>
      <c r="AF2874" s="115">
        <v>-1</v>
      </c>
      <c r="AG2874" s="115">
        <v>-1</v>
      </c>
      <c r="AH2874" s="115">
        <v>-1</v>
      </c>
      <c r="AI2874" s="115">
        <v>-1</v>
      </c>
      <c r="AJ2874" s="115">
        <v>0</v>
      </c>
      <c r="AM2874" s="115" t="s">
        <v>348</v>
      </c>
      <c r="AN2874" s="115">
        <v>-1</v>
      </c>
      <c r="AQ2874" s="115">
        <v>615</v>
      </c>
      <c r="AR2874" s="115" t="s">
        <v>261</v>
      </c>
      <c r="AS2874" s="115" t="s">
        <v>370</v>
      </c>
      <c r="AT2874" s="115" t="s">
        <v>296</v>
      </c>
      <c r="AV2874" s="115">
        <v>135.56353018707</v>
      </c>
      <c r="AW2874" s="115">
        <v>0.8558664842</v>
      </c>
    </row>
    <row r="2875" spans="1:49" x14ac:dyDescent="0.25">
      <c r="A2875" s="117">
        <v>190000</v>
      </c>
      <c r="B2875" s="117">
        <v>790000</v>
      </c>
      <c r="C2875" s="117">
        <v>790000</v>
      </c>
      <c r="D2875" s="115" t="s">
        <v>342</v>
      </c>
      <c r="E2875" s="115" t="s">
        <v>13</v>
      </c>
      <c r="F2875" s="115" t="s">
        <v>343</v>
      </c>
      <c r="G2875" s="115" t="s">
        <v>344</v>
      </c>
      <c r="H2875" s="115">
        <v>0.56000000000000005</v>
      </c>
      <c r="I2875" s="115">
        <v>0.48</v>
      </c>
      <c r="J2875" s="115" t="s">
        <v>350</v>
      </c>
      <c r="K2875" s="115">
        <v>0.10445134037799</v>
      </c>
      <c r="L2875" s="115">
        <v>3732.4378822959102</v>
      </c>
      <c r="M2875" s="115">
        <v>9.2916310346139905</v>
      </c>
      <c r="N2875" s="115">
        <v>1.3661339469971301</v>
      </c>
      <c r="O2875" s="115">
        <v>0.97052331586315999</v>
      </c>
      <c r="P2875" s="115">
        <v>0.14269452189972001</v>
      </c>
      <c r="Q2875" s="115">
        <v>389.858139683395</v>
      </c>
      <c r="R2875" s="115">
        <v>1210</v>
      </c>
      <c r="S2875" s="115" t="s">
        <v>353</v>
      </c>
      <c r="T2875" s="115">
        <v>1210</v>
      </c>
      <c r="U2875" s="115" t="s">
        <v>352</v>
      </c>
      <c r="V2875" s="115" t="s">
        <v>350</v>
      </c>
      <c r="Z2875" s="115">
        <v>0</v>
      </c>
      <c r="AA2875" s="115">
        <v>1</v>
      </c>
      <c r="AB2875" s="115">
        <v>0.97052331586315999</v>
      </c>
      <c r="AC2875" s="115">
        <v>0.14269452189972001</v>
      </c>
      <c r="AD2875" s="115">
        <v>389.858139683395</v>
      </c>
      <c r="AF2875" s="115">
        <v>-1</v>
      </c>
      <c r="AG2875" s="115">
        <v>-1</v>
      </c>
      <c r="AH2875" s="115">
        <v>-1</v>
      </c>
      <c r="AI2875" s="115">
        <v>-1</v>
      </c>
      <c r="AJ2875" s="115">
        <v>0</v>
      </c>
      <c r="AM2875" s="115" t="s">
        <v>348</v>
      </c>
      <c r="AN2875" s="115">
        <v>-1</v>
      </c>
      <c r="AQ2875" s="115">
        <v>615</v>
      </c>
      <c r="AR2875" s="115" t="s">
        <v>261</v>
      </c>
      <c r="AS2875" s="115" t="s">
        <v>370</v>
      </c>
      <c r="AT2875" s="115" t="s">
        <v>296</v>
      </c>
      <c r="AV2875" s="115">
        <v>87.841517750482396</v>
      </c>
      <c r="AW2875" s="115">
        <v>0.31618665019999997</v>
      </c>
    </row>
    <row r="2876" spans="1:49" x14ac:dyDescent="0.25">
      <c r="A2876" s="117">
        <v>190000</v>
      </c>
      <c r="B2876" s="117">
        <v>790000</v>
      </c>
      <c r="C2876" s="117">
        <v>790000</v>
      </c>
      <c r="D2876" s="115" t="s">
        <v>342</v>
      </c>
      <c r="E2876" s="115" t="s">
        <v>13</v>
      </c>
      <c r="F2876" s="115" t="s">
        <v>343</v>
      </c>
      <c r="G2876" s="115" t="s">
        <v>344</v>
      </c>
      <c r="H2876" s="115">
        <v>0.56000000000000005</v>
      </c>
      <c r="I2876" s="115">
        <v>0.48</v>
      </c>
      <c r="J2876" s="115" t="s">
        <v>350</v>
      </c>
      <c r="K2876" s="115">
        <v>6.8530391426250004E-2</v>
      </c>
      <c r="L2876" s="115">
        <v>3732.4378822959102</v>
      </c>
      <c r="M2876" s="115">
        <v>9.2916310346139905</v>
      </c>
      <c r="N2876" s="115">
        <v>1.3661339469971301</v>
      </c>
      <c r="O2876" s="115">
        <v>0.63675911179046996</v>
      </c>
      <c r="P2876" s="115">
        <v>9.3621694128409996E-2</v>
      </c>
      <c r="Q2876" s="115">
        <v>255.78542904793599</v>
      </c>
      <c r="R2876" s="115">
        <v>1210</v>
      </c>
      <c r="S2876" s="115" t="s">
        <v>353</v>
      </c>
      <c r="T2876" s="115">
        <v>1210</v>
      </c>
      <c r="U2876" s="115" t="s">
        <v>352</v>
      </c>
      <c r="V2876" s="115" t="s">
        <v>350</v>
      </c>
      <c r="Z2876" s="115">
        <v>0</v>
      </c>
      <c r="AA2876" s="115">
        <v>1</v>
      </c>
      <c r="AB2876" s="115">
        <v>0.63675911179046996</v>
      </c>
      <c r="AC2876" s="115">
        <v>9.3621694128409996E-2</v>
      </c>
      <c r="AD2876" s="115">
        <v>255.78542904793599</v>
      </c>
      <c r="AF2876" s="115">
        <v>-1</v>
      </c>
      <c r="AG2876" s="115">
        <v>-1</v>
      </c>
      <c r="AH2876" s="115">
        <v>-1</v>
      </c>
      <c r="AI2876" s="115">
        <v>-1</v>
      </c>
      <c r="AJ2876" s="115">
        <v>0</v>
      </c>
      <c r="AM2876" s="115" t="s">
        <v>348</v>
      </c>
      <c r="AN2876" s="115">
        <v>-1</v>
      </c>
      <c r="AQ2876" s="115">
        <v>615</v>
      </c>
      <c r="AR2876" s="115" t="s">
        <v>261</v>
      </c>
      <c r="AS2876" s="115" t="s">
        <v>370</v>
      </c>
      <c r="AT2876" s="115" t="s">
        <v>296</v>
      </c>
      <c r="AV2876" s="115">
        <v>67.950800696984601</v>
      </c>
      <c r="AW2876" s="115">
        <v>0.2074496586</v>
      </c>
    </row>
    <row r="2877" spans="1:49" x14ac:dyDescent="0.25">
      <c r="A2877" s="117">
        <v>190000</v>
      </c>
      <c r="B2877" s="117">
        <v>790000</v>
      </c>
      <c r="C2877" s="117">
        <v>790000</v>
      </c>
      <c r="D2877" s="115" t="s">
        <v>342</v>
      </c>
      <c r="E2877" s="115" t="s">
        <v>13</v>
      </c>
      <c r="F2877" s="115" t="s">
        <v>343</v>
      </c>
      <c r="G2877" s="115" t="s">
        <v>344</v>
      </c>
      <c r="H2877" s="115">
        <v>0.56000000000000005</v>
      </c>
      <c r="I2877" s="115">
        <v>0.48</v>
      </c>
      <c r="J2877" s="115" t="s">
        <v>350</v>
      </c>
      <c r="K2877" s="115">
        <v>9.6345712622619997E-2</v>
      </c>
      <c r="L2877" s="115">
        <v>3732.4378822959102</v>
      </c>
      <c r="M2877" s="115">
        <v>9.2916310346139905</v>
      </c>
      <c r="N2877" s="115">
        <v>1.3661339469971301</v>
      </c>
      <c r="O2877" s="115">
        <v>0.89520881345633996</v>
      </c>
      <c r="P2877" s="115">
        <v>0.13162114866138999</v>
      </c>
      <c r="Q2877" s="115">
        <v>359.604387589466</v>
      </c>
      <c r="R2877" s="115">
        <v>1210</v>
      </c>
      <c r="S2877" s="115" t="s">
        <v>353</v>
      </c>
      <c r="T2877" s="115">
        <v>1210</v>
      </c>
      <c r="U2877" s="115" t="s">
        <v>352</v>
      </c>
      <c r="V2877" s="115" t="s">
        <v>350</v>
      </c>
      <c r="Z2877" s="115">
        <v>0</v>
      </c>
      <c r="AA2877" s="115">
        <v>1</v>
      </c>
      <c r="AB2877" s="115">
        <v>0.89520881345633996</v>
      </c>
      <c r="AC2877" s="115">
        <v>0.13162114866138999</v>
      </c>
      <c r="AD2877" s="115">
        <v>359.60438758946702</v>
      </c>
      <c r="AF2877" s="115">
        <v>-1</v>
      </c>
      <c r="AG2877" s="115">
        <v>-1</v>
      </c>
      <c r="AH2877" s="115">
        <v>-1</v>
      </c>
      <c r="AI2877" s="115">
        <v>-1</v>
      </c>
      <c r="AJ2877" s="115">
        <v>0</v>
      </c>
      <c r="AM2877" s="115" t="s">
        <v>348</v>
      </c>
      <c r="AN2877" s="115">
        <v>-1</v>
      </c>
      <c r="AQ2877" s="115">
        <v>615</v>
      </c>
      <c r="AR2877" s="115" t="s">
        <v>261</v>
      </c>
      <c r="AS2877" s="115" t="s">
        <v>370</v>
      </c>
      <c r="AT2877" s="115" t="s">
        <v>296</v>
      </c>
      <c r="AV2877" s="115">
        <v>94.331862979496194</v>
      </c>
      <c r="AW2877" s="115">
        <v>0.2916499494</v>
      </c>
    </row>
    <row r="2878" spans="1:49" x14ac:dyDescent="0.25">
      <c r="A2878" s="117">
        <v>200000</v>
      </c>
      <c r="B2878" s="117">
        <v>790000</v>
      </c>
      <c r="C2878" s="117">
        <v>790000</v>
      </c>
      <c r="D2878" s="115" t="s">
        <v>342</v>
      </c>
      <c r="E2878" s="115" t="s">
        <v>13</v>
      </c>
      <c r="F2878" s="115" t="s">
        <v>343</v>
      </c>
      <c r="G2878" s="115" t="s">
        <v>344</v>
      </c>
      <c r="H2878" s="115">
        <v>0.56000000000000005</v>
      </c>
      <c r="I2878" s="115">
        <v>0.48</v>
      </c>
      <c r="J2878" s="115" t="s">
        <v>350</v>
      </c>
      <c r="K2878" s="115">
        <v>0.13660405461658001</v>
      </c>
      <c r="L2878" s="115">
        <v>3723.9859249444198</v>
      </c>
      <c r="M2878" s="115">
        <v>9.2718716094156406</v>
      </c>
      <c r="N2878" s="115">
        <v>1.3632723360726999</v>
      </c>
      <c r="O2878" s="115">
        <v>1.2665752557305701</v>
      </c>
      <c r="P2878" s="115">
        <v>0.18622852865414999</v>
      </c>
      <c r="Q2878" s="115">
        <v>508.711576682501</v>
      </c>
      <c r="R2878" s="115">
        <v>1200</v>
      </c>
      <c r="S2878" s="115" t="s">
        <v>351</v>
      </c>
      <c r="T2878" s="115">
        <v>1200</v>
      </c>
      <c r="U2878" s="115" t="s">
        <v>352</v>
      </c>
      <c r="V2878" s="115" t="s">
        <v>350</v>
      </c>
      <c r="Z2878" s="115">
        <v>0</v>
      </c>
      <c r="AA2878" s="115">
        <v>1</v>
      </c>
      <c r="AB2878" s="115">
        <v>1.2665752557305701</v>
      </c>
      <c r="AC2878" s="115">
        <v>0.18622852865414999</v>
      </c>
      <c r="AD2878" s="115">
        <v>556.11783500523404</v>
      </c>
      <c r="AF2878" s="115">
        <v>-1</v>
      </c>
      <c r="AG2878" s="115">
        <v>-1</v>
      </c>
      <c r="AH2878" s="115">
        <v>-1</v>
      </c>
      <c r="AI2878" s="115">
        <v>-1</v>
      </c>
      <c r="AJ2878" s="115">
        <v>0</v>
      </c>
      <c r="AM2878" s="115" t="s">
        <v>348</v>
      </c>
      <c r="AN2878" s="115">
        <v>-1</v>
      </c>
      <c r="AQ2878" s="115">
        <v>615</v>
      </c>
      <c r="AR2878" s="115" t="s">
        <v>261</v>
      </c>
      <c r="AS2878" s="115" t="s">
        <v>370</v>
      </c>
      <c r="AT2878" s="115" t="s">
        <v>296</v>
      </c>
      <c r="AV2878" s="115">
        <v>122.400969092289</v>
      </c>
      <c r="AW2878" s="115">
        <v>0.45102825219999998</v>
      </c>
    </row>
    <row r="2879" spans="1:49" x14ac:dyDescent="0.25">
      <c r="A2879" s="117">
        <v>200000</v>
      </c>
      <c r="B2879" s="117">
        <v>790000</v>
      </c>
      <c r="C2879" s="117">
        <v>790000</v>
      </c>
      <c r="D2879" s="115" t="s">
        <v>342</v>
      </c>
      <c r="E2879" s="115" t="s">
        <v>13</v>
      </c>
      <c r="F2879" s="115" t="s">
        <v>343</v>
      </c>
      <c r="G2879" s="115" t="s">
        <v>344</v>
      </c>
      <c r="H2879" s="115">
        <v>0.56000000000000005</v>
      </c>
      <c r="I2879" s="115">
        <v>0.48</v>
      </c>
      <c r="J2879" s="115" t="s">
        <v>350</v>
      </c>
      <c r="K2879" s="115">
        <v>1.7963553344229999E-2</v>
      </c>
      <c r="L2879" s="115">
        <v>3723.9859249444198</v>
      </c>
      <c r="M2879" s="115">
        <v>9.2718716094156406</v>
      </c>
      <c r="N2879" s="115">
        <v>1.3632723360726999</v>
      </c>
      <c r="O2879" s="115">
        <v>0.16655576025659</v>
      </c>
      <c r="P2879" s="115">
        <v>2.4489215331750001E-2</v>
      </c>
      <c r="Q2879" s="115">
        <v>66.896019815900701</v>
      </c>
      <c r="R2879" s="115">
        <v>1210</v>
      </c>
      <c r="S2879" s="115" t="s">
        <v>353</v>
      </c>
      <c r="T2879" s="115">
        <v>1210</v>
      </c>
      <c r="U2879" s="115" t="s">
        <v>352</v>
      </c>
      <c r="V2879" s="115" t="s">
        <v>350</v>
      </c>
      <c r="Z2879" s="115">
        <v>0</v>
      </c>
      <c r="AA2879" s="115">
        <v>1</v>
      </c>
      <c r="AB2879" s="115">
        <v>0.16655576025659</v>
      </c>
      <c r="AC2879" s="115">
        <v>2.4489215331750001E-2</v>
      </c>
      <c r="AD2879" s="115">
        <v>66.896019815901496</v>
      </c>
      <c r="AF2879" s="115">
        <v>-1</v>
      </c>
      <c r="AG2879" s="115">
        <v>-1</v>
      </c>
      <c r="AH2879" s="115">
        <v>-1</v>
      </c>
      <c r="AI2879" s="115">
        <v>-1</v>
      </c>
      <c r="AJ2879" s="115">
        <v>0</v>
      </c>
      <c r="AM2879" s="115" t="s">
        <v>348</v>
      </c>
      <c r="AN2879" s="115">
        <v>-1</v>
      </c>
      <c r="AQ2879" s="115">
        <v>615</v>
      </c>
      <c r="AR2879" s="115" t="s">
        <v>261</v>
      </c>
      <c r="AS2879" s="115" t="s">
        <v>370</v>
      </c>
      <c r="AT2879" s="115" t="s">
        <v>296</v>
      </c>
      <c r="AV2879" s="115">
        <v>47.599733855021398</v>
      </c>
      <c r="AW2879" s="115">
        <v>5.42546795E-2</v>
      </c>
    </row>
    <row r="2880" spans="1:49" x14ac:dyDescent="0.25">
      <c r="A2880" s="117">
        <v>200000</v>
      </c>
      <c r="B2880" s="117">
        <v>800000</v>
      </c>
      <c r="C2880" s="117">
        <v>800000</v>
      </c>
      <c r="D2880" s="115" t="s">
        <v>342</v>
      </c>
      <c r="E2880" s="115" t="s">
        <v>13</v>
      </c>
      <c r="F2880" s="115" t="s">
        <v>343</v>
      </c>
      <c r="G2880" s="115" t="s">
        <v>344</v>
      </c>
      <c r="H2880" s="115">
        <v>0.56000000000000005</v>
      </c>
      <c r="I2880" s="115">
        <v>0.48</v>
      </c>
      <c r="J2880" s="115" t="s">
        <v>350</v>
      </c>
      <c r="K2880" s="115">
        <v>4.1068247240460001E-2</v>
      </c>
      <c r="L2880" s="115">
        <v>3745.6299355557999</v>
      </c>
      <c r="M2880" s="115">
        <v>9.3224564073571301</v>
      </c>
      <c r="N2880" s="115">
        <v>1.3705975883825601</v>
      </c>
      <c r="O2880" s="115">
        <v>0.38285694462577002</v>
      </c>
      <c r="P2880" s="115">
        <v>5.6288040626869998E-2</v>
      </c>
      <c r="Q2880" s="115">
        <v>153.82645626468101</v>
      </c>
      <c r="R2880" s="115">
        <v>1210</v>
      </c>
      <c r="S2880" s="115" t="s">
        <v>353</v>
      </c>
      <c r="T2880" s="115">
        <v>1210</v>
      </c>
      <c r="U2880" s="115" t="s">
        <v>352</v>
      </c>
      <c r="V2880" s="115" t="s">
        <v>350</v>
      </c>
      <c r="Z2880" s="115">
        <v>0</v>
      </c>
      <c r="AA2880" s="115">
        <v>1</v>
      </c>
      <c r="AB2880" s="115">
        <v>0.38285694462577002</v>
      </c>
      <c r="AC2880" s="115">
        <v>5.6288040626869998E-2</v>
      </c>
      <c r="AD2880" s="115">
        <v>171.17619553305801</v>
      </c>
      <c r="AF2880" s="115">
        <v>-1</v>
      </c>
      <c r="AG2880" s="115">
        <v>-1</v>
      </c>
      <c r="AH2880" s="115">
        <v>-1</v>
      </c>
      <c r="AI2880" s="115">
        <v>-1</v>
      </c>
      <c r="AJ2880" s="115">
        <v>0</v>
      </c>
      <c r="AM2880" s="115" t="s">
        <v>348</v>
      </c>
      <c r="AN2880" s="115">
        <v>-1</v>
      </c>
      <c r="AQ2880" s="115">
        <v>615</v>
      </c>
      <c r="AR2880" s="115" t="s">
        <v>261</v>
      </c>
      <c r="AS2880" s="115" t="s">
        <v>370</v>
      </c>
      <c r="AT2880" s="115" t="s">
        <v>296</v>
      </c>
      <c r="AV2880" s="115">
        <v>67.802088168373203</v>
      </c>
      <c r="AW2880" s="115">
        <v>0.13882903129999999</v>
      </c>
    </row>
    <row r="2881" spans="1:49" x14ac:dyDescent="0.25">
      <c r="A2881" s="117">
        <v>200000</v>
      </c>
      <c r="B2881" s="117">
        <v>800000</v>
      </c>
      <c r="C2881" s="117">
        <v>800000</v>
      </c>
      <c r="D2881" s="115" t="s">
        <v>342</v>
      </c>
      <c r="E2881" s="115" t="s">
        <v>13</v>
      </c>
      <c r="F2881" s="115" t="s">
        <v>343</v>
      </c>
      <c r="G2881" s="115" t="s">
        <v>344</v>
      </c>
      <c r="H2881" s="115">
        <v>0.56000000000000005</v>
      </c>
      <c r="I2881" s="115">
        <v>0.48</v>
      </c>
      <c r="J2881" s="115" t="s">
        <v>350</v>
      </c>
      <c r="K2881" s="115">
        <v>3.5509416937630003E-2</v>
      </c>
      <c r="L2881" s="115">
        <v>3745.6299355557999</v>
      </c>
      <c r="M2881" s="115">
        <v>9.3224564073571301</v>
      </c>
      <c r="N2881" s="115">
        <v>1.3705975883825601</v>
      </c>
      <c r="O2881" s="115">
        <v>0.33103499145178999</v>
      </c>
      <c r="P2881" s="115">
        <v>4.8669121219590002E-2</v>
      </c>
      <c r="Q2881" s="115">
        <v>133.005135075749</v>
      </c>
      <c r="R2881" s="115">
        <v>1210</v>
      </c>
      <c r="S2881" s="115" t="s">
        <v>353</v>
      </c>
      <c r="T2881" s="115">
        <v>1210</v>
      </c>
      <c r="U2881" s="115" t="s">
        <v>352</v>
      </c>
      <c r="V2881" s="115" t="s">
        <v>350</v>
      </c>
      <c r="Z2881" s="115">
        <v>0</v>
      </c>
      <c r="AA2881" s="115">
        <v>1</v>
      </c>
      <c r="AB2881" s="115">
        <v>0.33103499145178999</v>
      </c>
      <c r="AC2881" s="115">
        <v>4.8669121219590002E-2</v>
      </c>
      <c r="AD2881" s="115">
        <v>151.55930829132001</v>
      </c>
      <c r="AF2881" s="115">
        <v>-1</v>
      </c>
      <c r="AG2881" s="115">
        <v>-1</v>
      </c>
      <c r="AH2881" s="115">
        <v>-1</v>
      </c>
      <c r="AI2881" s="115">
        <v>-1</v>
      </c>
      <c r="AJ2881" s="115">
        <v>0</v>
      </c>
      <c r="AM2881" s="115" t="s">
        <v>348</v>
      </c>
      <c r="AN2881" s="115">
        <v>-1</v>
      </c>
      <c r="AQ2881" s="115">
        <v>615</v>
      </c>
      <c r="AR2881" s="115" t="s">
        <v>261</v>
      </c>
      <c r="AS2881" s="115" t="s">
        <v>370</v>
      </c>
      <c r="AT2881" s="115" t="s">
        <v>296</v>
      </c>
      <c r="AV2881" s="115">
        <v>57.138809085633497</v>
      </c>
      <c r="AW2881" s="115">
        <v>0.12291914700000001</v>
      </c>
    </row>
    <row r="2882" spans="1:49" x14ac:dyDescent="0.25">
      <c r="A2882" s="117">
        <v>200000</v>
      </c>
      <c r="B2882" s="117">
        <v>800000</v>
      </c>
      <c r="C2882" s="117">
        <v>800000</v>
      </c>
      <c r="D2882" s="115" t="s">
        <v>342</v>
      </c>
      <c r="E2882" s="115" t="s">
        <v>13</v>
      </c>
      <c r="F2882" s="115" t="s">
        <v>343</v>
      </c>
      <c r="G2882" s="115" t="s">
        <v>344</v>
      </c>
      <c r="H2882" s="115">
        <v>0.56000000000000005</v>
      </c>
      <c r="I2882" s="115">
        <v>0.48</v>
      </c>
      <c r="J2882" s="115" t="s">
        <v>350</v>
      </c>
      <c r="K2882" s="115">
        <v>0.23658186307099</v>
      </c>
      <c r="L2882" s="115">
        <v>3767.1065415533899</v>
      </c>
      <c r="M2882" s="115">
        <v>10.2576238359024</v>
      </c>
      <c r="N2882" s="115">
        <v>1.80925146220948</v>
      </c>
      <c r="O2882" s="115">
        <v>2.42676775777919</v>
      </c>
      <c r="P2882" s="115">
        <v>0.42803608169342999</v>
      </c>
      <c r="Q2882" s="115">
        <v>891.22908398761501</v>
      </c>
      <c r="R2882" s="115">
        <v>1200</v>
      </c>
      <c r="S2882" s="115" t="s">
        <v>351</v>
      </c>
      <c r="T2882" s="115">
        <v>1200</v>
      </c>
      <c r="U2882" s="115" t="s">
        <v>352</v>
      </c>
      <c r="V2882" s="115" t="s">
        <v>350</v>
      </c>
      <c r="Z2882" s="115">
        <v>0</v>
      </c>
      <c r="AA2882" s="115">
        <v>1</v>
      </c>
      <c r="AB2882" s="115">
        <v>2.42676775777919</v>
      </c>
      <c r="AC2882" s="115">
        <v>0.42803608169342999</v>
      </c>
      <c r="AD2882" s="115">
        <v>905.66865530560301</v>
      </c>
      <c r="AF2882" s="115">
        <v>-1</v>
      </c>
      <c r="AG2882" s="115">
        <v>-1</v>
      </c>
      <c r="AH2882" s="115">
        <v>-1</v>
      </c>
      <c r="AI2882" s="115">
        <v>-1</v>
      </c>
      <c r="AJ2882" s="115">
        <v>0</v>
      </c>
      <c r="AM2882" s="115" t="s">
        <v>348</v>
      </c>
      <c r="AN2882" s="115">
        <v>-1</v>
      </c>
      <c r="AQ2882" s="115">
        <v>615</v>
      </c>
      <c r="AR2882" s="115" t="s">
        <v>261</v>
      </c>
      <c r="AS2882" s="115" t="s">
        <v>370</v>
      </c>
      <c r="AT2882" s="115" t="s">
        <v>296</v>
      </c>
      <c r="AV2882" s="115">
        <v>136.033579323526</v>
      </c>
      <c r="AW2882" s="115">
        <v>0.73452445690000001</v>
      </c>
    </row>
    <row r="2883" spans="1:49" x14ac:dyDescent="0.25">
      <c r="A2883" s="117">
        <v>200000</v>
      </c>
      <c r="B2883" s="117">
        <v>800000</v>
      </c>
      <c r="C2883" s="117">
        <v>800000</v>
      </c>
      <c r="D2883" s="115" t="s">
        <v>342</v>
      </c>
      <c r="E2883" s="115" t="s">
        <v>13</v>
      </c>
      <c r="F2883" s="115" t="s">
        <v>343</v>
      </c>
      <c r="G2883" s="115" t="s">
        <v>344</v>
      </c>
      <c r="H2883" s="115">
        <v>0.56000000000000005</v>
      </c>
      <c r="I2883" s="115">
        <v>0.48</v>
      </c>
      <c r="J2883" s="115" t="s">
        <v>350</v>
      </c>
      <c r="K2883" s="115">
        <v>0.13217220688757</v>
      </c>
      <c r="L2883" s="115">
        <v>3767.1065415533899</v>
      </c>
      <c r="M2883" s="115">
        <v>10.2576238359024</v>
      </c>
      <c r="N2883" s="115">
        <v>1.80925146220948</v>
      </c>
      <c r="O2883" s="115">
        <v>1.3557727798138</v>
      </c>
      <c r="P2883" s="115">
        <v>0.23913275857478999</v>
      </c>
      <c r="Q2883" s="115">
        <v>497.90678517772801</v>
      </c>
      <c r="R2883" s="115">
        <v>1300</v>
      </c>
      <c r="S2883" s="115" t="s">
        <v>346</v>
      </c>
      <c r="T2883" s="115">
        <v>1300</v>
      </c>
      <c r="U2883" s="115" t="s">
        <v>352</v>
      </c>
      <c r="V2883" s="115" t="s">
        <v>350</v>
      </c>
      <c r="Z2883" s="115">
        <v>0</v>
      </c>
      <c r="AA2883" s="115">
        <v>1</v>
      </c>
      <c r="AB2883" s="115">
        <v>1.3557727798138</v>
      </c>
      <c r="AC2883" s="115">
        <v>0.23913275857478999</v>
      </c>
      <c r="AD2883" s="115">
        <v>497.90678517772801</v>
      </c>
      <c r="AF2883" s="115">
        <v>-1</v>
      </c>
      <c r="AG2883" s="115">
        <v>-1</v>
      </c>
      <c r="AH2883" s="115">
        <v>-1</v>
      </c>
      <c r="AI2883" s="115">
        <v>-1</v>
      </c>
      <c r="AJ2883" s="115">
        <v>0</v>
      </c>
      <c r="AM2883" s="115" t="s">
        <v>348</v>
      </c>
      <c r="AN2883" s="115">
        <v>-1</v>
      </c>
      <c r="AQ2883" s="115">
        <v>615</v>
      </c>
      <c r="AR2883" s="115" t="s">
        <v>261</v>
      </c>
      <c r="AS2883" s="115" t="s">
        <v>370</v>
      </c>
      <c r="AT2883" s="115" t="s">
        <v>296</v>
      </c>
      <c r="AV2883" s="115">
        <v>96.481060330577193</v>
      </c>
      <c r="AW2883" s="115">
        <v>0.40381734400000002</v>
      </c>
    </row>
    <row r="2884" spans="1:49" x14ac:dyDescent="0.25">
      <c r="A2884" s="117">
        <v>200000</v>
      </c>
      <c r="B2884" s="117">
        <v>800000</v>
      </c>
      <c r="C2884" s="117">
        <v>800000</v>
      </c>
      <c r="D2884" s="115" t="s">
        <v>342</v>
      </c>
      <c r="E2884" s="115" t="s">
        <v>13</v>
      </c>
      <c r="F2884" s="115" t="s">
        <v>343</v>
      </c>
      <c r="G2884" s="115" t="s">
        <v>344</v>
      </c>
      <c r="H2884" s="115">
        <v>0.56000000000000005</v>
      </c>
      <c r="I2884" s="115">
        <v>0.48</v>
      </c>
      <c r="J2884" s="115" t="s">
        <v>350</v>
      </c>
      <c r="K2884" s="115">
        <v>0.24517631692135999</v>
      </c>
      <c r="L2884" s="115">
        <v>3767.1065415533899</v>
      </c>
      <c r="M2884" s="115">
        <v>10.2576238359024</v>
      </c>
      <c r="N2884" s="115">
        <v>1.80925146220948</v>
      </c>
      <c r="O2884" s="115">
        <v>2.5149264324514</v>
      </c>
      <c r="P2884" s="115">
        <v>0.44358560988911999</v>
      </c>
      <c r="Q2884" s="115">
        <v>923.60530730845699</v>
      </c>
      <c r="R2884" s="115">
        <v>1330</v>
      </c>
      <c r="S2884" s="115" t="s">
        <v>354</v>
      </c>
      <c r="T2884" s="115">
        <v>1330</v>
      </c>
      <c r="U2884" s="115" t="s">
        <v>352</v>
      </c>
      <c r="V2884" s="115" t="s">
        <v>350</v>
      </c>
      <c r="Z2884" s="115">
        <v>0</v>
      </c>
      <c r="AA2884" s="115">
        <v>1</v>
      </c>
      <c r="AB2884" s="115">
        <v>2.5149264324514</v>
      </c>
      <c r="AC2884" s="115">
        <v>0.44358560988911999</v>
      </c>
      <c r="AD2884" s="115">
        <v>923.60530730845699</v>
      </c>
      <c r="AF2884" s="115">
        <v>-1</v>
      </c>
      <c r="AG2884" s="115">
        <v>-1</v>
      </c>
      <c r="AH2884" s="115">
        <v>-1</v>
      </c>
      <c r="AI2884" s="115">
        <v>-1</v>
      </c>
      <c r="AJ2884" s="115">
        <v>0</v>
      </c>
      <c r="AM2884" s="115" t="s">
        <v>348</v>
      </c>
      <c r="AN2884" s="115">
        <v>-1</v>
      </c>
      <c r="AQ2884" s="115">
        <v>615</v>
      </c>
      <c r="AR2884" s="115" t="s">
        <v>261</v>
      </c>
      <c r="AS2884" s="115" t="s">
        <v>370</v>
      </c>
      <c r="AT2884" s="115" t="s">
        <v>296</v>
      </c>
      <c r="AV2884" s="115">
        <v>126.099095928349</v>
      </c>
      <c r="AW2884" s="115">
        <v>0.74907161990000004</v>
      </c>
    </row>
    <row r="2885" spans="1:49" x14ac:dyDescent="0.25">
      <c r="A2885" s="117">
        <v>200000</v>
      </c>
      <c r="B2885" s="117">
        <v>800000</v>
      </c>
      <c r="C2885" s="117">
        <v>800000</v>
      </c>
      <c r="D2885" s="115" t="s">
        <v>342</v>
      </c>
      <c r="E2885" s="115" t="s">
        <v>13</v>
      </c>
      <c r="F2885" s="115" t="s">
        <v>343</v>
      </c>
      <c r="G2885" s="115" t="s">
        <v>344</v>
      </c>
      <c r="H2885" s="115">
        <v>0.56000000000000005</v>
      </c>
      <c r="I2885" s="115">
        <v>0.48</v>
      </c>
      <c r="J2885" s="115" t="s">
        <v>350</v>
      </c>
      <c r="K2885" s="115">
        <v>0.32745604572372</v>
      </c>
      <c r="L2885" s="115">
        <v>3723.9858400108201</v>
      </c>
      <c r="M2885" s="115">
        <v>9.2718713979428902</v>
      </c>
      <c r="N2885" s="115">
        <v>1.3632723049789399</v>
      </c>
      <c r="O2885" s="115">
        <v>3.03613034442925</v>
      </c>
      <c r="P2885" s="115">
        <v>0.44641175823306001</v>
      </c>
      <c r="Q2885" s="115">
        <v>1219.44167750107</v>
      </c>
      <c r="R2885" s="115">
        <v>1210</v>
      </c>
      <c r="S2885" s="115" t="s">
        <v>353</v>
      </c>
      <c r="T2885" s="115">
        <v>1210</v>
      </c>
      <c r="U2885" s="115" t="s">
        <v>352</v>
      </c>
      <c r="V2885" s="115" t="s">
        <v>350</v>
      </c>
      <c r="Z2885" s="115">
        <v>0</v>
      </c>
      <c r="AA2885" s="115">
        <v>1</v>
      </c>
      <c r="AB2885" s="115">
        <v>3.03613034442925</v>
      </c>
      <c r="AC2885" s="115">
        <v>0.44641175823306001</v>
      </c>
      <c r="AD2885" s="115">
        <v>1219.44167750107</v>
      </c>
      <c r="AF2885" s="115">
        <v>-1</v>
      </c>
      <c r="AG2885" s="115">
        <v>-1</v>
      </c>
      <c r="AH2885" s="115">
        <v>-1</v>
      </c>
      <c r="AI2885" s="115">
        <v>-1</v>
      </c>
      <c r="AJ2885" s="115">
        <v>0</v>
      </c>
      <c r="AM2885" s="115" t="s">
        <v>348</v>
      </c>
      <c r="AN2885" s="115">
        <v>-1</v>
      </c>
      <c r="AQ2885" s="115">
        <v>615</v>
      </c>
      <c r="AR2885" s="115" t="s">
        <v>261</v>
      </c>
      <c r="AS2885" s="115" t="s">
        <v>370</v>
      </c>
      <c r="AT2885" s="115" t="s">
        <v>296</v>
      </c>
      <c r="AV2885" s="115">
        <v>151.88853904032001</v>
      </c>
      <c r="AW2885" s="115">
        <v>0.98900379360000001</v>
      </c>
    </row>
    <row r="2886" spans="1:49" x14ac:dyDescent="0.25">
      <c r="A2886" s="117">
        <v>200000</v>
      </c>
      <c r="B2886" s="117">
        <v>800000</v>
      </c>
      <c r="C2886" s="117">
        <v>800000</v>
      </c>
      <c r="D2886" s="115" t="s">
        <v>342</v>
      </c>
      <c r="E2886" s="115" t="s">
        <v>13</v>
      </c>
      <c r="F2886" s="115" t="s">
        <v>343</v>
      </c>
      <c r="G2886" s="115" t="s">
        <v>344</v>
      </c>
      <c r="H2886" s="115">
        <v>0.56000000000000005</v>
      </c>
      <c r="I2886" s="115">
        <v>0.48</v>
      </c>
      <c r="J2886" s="115" t="s">
        <v>350</v>
      </c>
      <c r="K2886" s="115">
        <v>0.22147054512079001</v>
      </c>
      <c r="L2886" s="115">
        <v>3723.9858400108201</v>
      </c>
      <c r="M2886" s="115">
        <v>9.2718713979428902</v>
      </c>
      <c r="N2886" s="115">
        <v>1.3632723049789399</v>
      </c>
      <c r="O2886" s="115">
        <v>2.0534464127923102</v>
      </c>
      <c r="P2886" s="115">
        <v>0.30192466053175998</v>
      </c>
      <c r="Q2886" s="115">
        <v>824.75317400931397</v>
      </c>
      <c r="R2886" s="115">
        <v>1210</v>
      </c>
      <c r="S2886" s="115" t="s">
        <v>353</v>
      </c>
      <c r="T2886" s="115">
        <v>1210</v>
      </c>
      <c r="U2886" s="115" t="s">
        <v>352</v>
      </c>
      <c r="V2886" s="115" t="s">
        <v>350</v>
      </c>
      <c r="Z2886" s="115">
        <v>0</v>
      </c>
      <c r="AA2886" s="115">
        <v>1</v>
      </c>
      <c r="AB2886" s="115">
        <v>2.0534464127923102</v>
      </c>
      <c r="AC2886" s="115">
        <v>0.30192466053175998</v>
      </c>
      <c r="AD2886" s="115">
        <v>824.75317400931397</v>
      </c>
      <c r="AF2886" s="115">
        <v>-1</v>
      </c>
      <c r="AG2886" s="115">
        <v>-1</v>
      </c>
      <c r="AH2886" s="115">
        <v>-1</v>
      </c>
      <c r="AI2886" s="115">
        <v>-1</v>
      </c>
      <c r="AJ2886" s="115">
        <v>0</v>
      </c>
      <c r="AM2886" s="115" t="s">
        <v>348</v>
      </c>
      <c r="AN2886" s="115">
        <v>-1</v>
      </c>
      <c r="AQ2886" s="115">
        <v>615</v>
      </c>
      <c r="AR2886" s="115" t="s">
        <v>261</v>
      </c>
      <c r="AS2886" s="115" t="s">
        <v>370</v>
      </c>
      <c r="AT2886" s="115" t="s">
        <v>296</v>
      </c>
      <c r="AV2886" s="115">
        <v>133.624865188352</v>
      </c>
      <c r="AW2886" s="115">
        <v>0.66889957339999995</v>
      </c>
    </row>
    <row r="2887" spans="1:49" x14ac:dyDescent="0.25">
      <c r="A2887" s="117">
        <v>200000</v>
      </c>
      <c r="B2887" s="117">
        <v>800000</v>
      </c>
      <c r="C2887" s="117">
        <v>800000</v>
      </c>
      <c r="D2887" s="115" t="s">
        <v>342</v>
      </c>
      <c r="E2887" s="115" t="s">
        <v>13</v>
      </c>
      <c r="F2887" s="115" t="s">
        <v>343</v>
      </c>
      <c r="G2887" s="115" t="s">
        <v>344</v>
      </c>
      <c r="H2887" s="115">
        <v>0.56000000000000005</v>
      </c>
      <c r="I2887" s="115">
        <v>0.48</v>
      </c>
      <c r="J2887" s="115" t="s">
        <v>350</v>
      </c>
      <c r="K2887" s="115">
        <v>5.0473137623869999E-2</v>
      </c>
      <c r="L2887" s="115">
        <v>3723.9858400108201</v>
      </c>
      <c r="M2887" s="115">
        <v>9.2718713979428902</v>
      </c>
      <c r="N2887" s="115">
        <v>1.3632723049789399</v>
      </c>
      <c r="O2887" s="115">
        <v>0.46798044109927001</v>
      </c>
      <c r="P2887" s="115">
        <v>6.8808630668019996E-2</v>
      </c>
      <c r="Q2887" s="115">
        <v>187.96124981224199</v>
      </c>
      <c r="R2887" s="115">
        <v>1210</v>
      </c>
      <c r="S2887" s="115" t="s">
        <v>353</v>
      </c>
      <c r="T2887" s="115">
        <v>1210</v>
      </c>
      <c r="U2887" s="115" t="s">
        <v>352</v>
      </c>
      <c r="V2887" s="115" t="s">
        <v>350</v>
      </c>
      <c r="Z2887" s="115">
        <v>0</v>
      </c>
      <c r="AA2887" s="115">
        <v>1</v>
      </c>
      <c r="AB2887" s="115">
        <v>0.46798044109927001</v>
      </c>
      <c r="AC2887" s="115">
        <v>6.8808630668019996E-2</v>
      </c>
      <c r="AD2887" s="115">
        <v>187.96124981224301</v>
      </c>
      <c r="AF2887" s="115">
        <v>-1</v>
      </c>
      <c r="AG2887" s="115">
        <v>-1</v>
      </c>
      <c r="AH2887" s="115">
        <v>-1</v>
      </c>
      <c r="AI2887" s="115">
        <v>-1</v>
      </c>
      <c r="AJ2887" s="115">
        <v>0</v>
      </c>
      <c r="AM2887" s="115" t="s">
        <v>348</v>
      </c>
      <c r="AN2887" s="115">
        <v>-1</v>
      </c>
      <c r="AQ2887" s="115">
        <v>615</v>
      </c>
      <c r="AR2887" s="115" t="s">
        <v>261</v>
      </c>
      <c r="AS2887" s="115" t="s">
        <v>370</v>
      </c>
      <c r="AT2887" s="115" t="s">
        <v>296</v>
      </c>
      <c r="AV2887" s="115">
        <v>104.477646557325</v>
      </c>
      <c r="AW2887" s="115">
        <v>0.15244221399999999</v>
      </c>
    </row>
    <row r="2888" spans="1:49" x14ac:dyDescent="0.25">
      <c r="A2888" s="117">
        <v>200000</v>
      </c>
      <c r="B2888" s="117">
        <v>800000</v>
      </c>
      <c r="C2888" s="117">
        <v>800000</v>
      </c>
      <c r="D2888" s="115" t="s">
        <v>342</v>
      </c>
      <c r="E2888" s="115" t="s">
        <v>13</v>
      </c>
      <c r="F2888" s="115" t="s">
        <v>343</v>
      </c>
      <c r="G2888" s="115" t="s">
        <v>344</v>
      </c>
      <c r="H2888" s="115">
        <v>0.56000000000000005</v>
      </c>
      <c r="I2888" s="115">
        <v>0.48</v>
      </c>
      <c r="J2888" s="115" t="s">
        <v>350</v>
      </c>
      <c r="K2888" s="115">
        <v>1.836372519951E-2</v>
      </c>
      <c r="L2888" s="115">
        <v>3723.9858400108201</v>
      </c>
      <c r="M2888" s="115">
        <v>9.2718713979428902</v>
      </c>
      <c r="N2888" s="115">
        <v>1.3632723049789399</v>
      </c>
      <c r="O2888" s="115">
        <v>0.17026609843709001</v>
      </c>
      <c r="P2888" s="115">
        <v>2.5034757980740001E-2</v>
      </c>
      <c r="Q2888" s="115">
        <v>68.386252612854904</v>
      </c>
      <c r="R2888" s="115">
        <v>1210</v>
      </c>
      <c r="S2888" s="115" t="s">
        <v>353</v>
      </c>
      <c r="T2888" s="115">
        <v>1210</v>
      </c>
      <c r="U2888" s="115" t="s">
        <v>352</v>
      </c>
      <c r="V2888" s="115" t="s">
        <v>350</v>
      </c>
      <c r="Z2888" s="115">
        <v>0</v>
      </c>
      <c r="AA2888" s="115">
        <v>1</v>
      </c>
      <c r="AB2888" s="115">
        <v>0.17026609843709001</v>
      </c>
      <c r="AC2888" s="115">
        <v>2.5034757980740001E-2</v>
      </c>
      <c r="AD2888" s="115">
        <v>68.386252612856694</v>
      </c>
      <c r="AF2888" s="115">
        <v>-1</v>
      </c>
      <c r="AG2888" s="115">
        <v>-1</v>
      </c>
      <c r="AH2888" s="115">
        <v>-1</v>
      </c>
      <c r="AI2888" s="115">
        <v>-1</v>
      </c>
      <c r="AJ2888" s="115">
        <v>0</v>
      </c>
      <c r="AM2888" s="115" t="s">
        <v>348</v>
      </c>
      <c r="AN2888" s="115">
        <v>-1</v>
      </c>
      <c r="AQ2888" s="115">
        <v>615</v>
      </c>
      <c r="AR2888" s="115" t="s">
        <v>261</v>
      </c>
      <c r="AS2888" s="115" t="s">
        <v>370</v>
      </c>
      <c r="AT2888" s="115" t="s">
        <v>296</v>
      </c>
      <c r="AV2888" s="115">
        <v>102.942487180516</v>
      </c>
      <c r="AW2888" s="115">
        <v>5.5463302999999999E-2</v>
      </c>
    </row>
    <row r="2889" spans="1:49" x14ac:dyDescent="0.25">
      <c r="A2889" s="117">
        <v>200000</v>
      </c>
      <c r="B2889" s="117">
        <v>800000</v>
      </c>
      <c r="C2889" s="117">
        <v>810000</v>
      </c>
      <c r="D2889" s="115" t="s">
        <v>342</v>
      </c>
      <c r="E2889" s="115" t="s">
        <v>13</v>
      </c>
      <c r="F2889" s="115" t="s">
        <v>343</v>
      </c>
      <c r="G2889" s="115" t="s">
        <v>344</v>
      </c>
      <c r="H2889" s="115">
        <v>0.56000000000000005</v>
      </c>
      <c r="I2889" s="115">
        <v>0.48</v>
      </c>
      <c r="J2889" s="115" t="s">
        <v>350</v>
      </c>
      <c r="K2889" s="115">
        <v>3.2552622661399999E-3</v>
      </c>
      <c r="L2889" s="115">
        <v>3795.4658767748601</v>
      </c>
      <c r="M2889" s="115">
        <v>9.96190281142675</v>
      </c>
      <c r="N2889" s="115">
        <v>1.3781951606832299</v>
      </c>
      <c r="O2889" s="115">
        <v>3.2428606321039999E-2</v>
      </c>
      <c r="P2889" s="115">
        <v>4.4863867019500001E-3</v>
      </c>
      <c r="Q2889" s="115">
        <v>12.355236851106101</v>
      </c>
      <c r="R2889" s="115">
        <v>1200</v>
      </c>
      <c r="S2889" s="115" t="s">
        <v>351</v>
      </c>
      <c r="T2889" s="115">
        <v>1200</v>
      </c>
      <c r="U2889" s="115" t="s">
        <v>352</v>
      </c>
      <c r="V2889" s="115" t="s">
        <v>350</v>
      </c>
      <c r="Z2889" s="115">
        <v>0</v>
      </c>
      <c r="AA2889" s="115">
        <v>1</v>
      </c>
      <c r="AB2889" s="115">
        <v>3.2428606321039999E-2</v>
      </c>
      <c r="AC2889" s="115">
        <v>4.4863867019500001E-3</v>
      </c>
      <c r="AD2889" s="115">
        <v>247.561447577352</v>
      </c>
      <c r="AF2889" s="115">
        <v>-1</v>
      </c>
      <c r="AG2889" s="115">
        <v>-1</v>
      </c>
      <c r="AH2889" s="115">
        <v>-1</v>
      </c>
      <c r="AI2889" s="115">
        <v>-1</v>
      </c>
      <c r="AJ2889" s="115">
        <v>0</v>
      </c>
      <c r="AM2889" s="115" t="s">
        <v>348</v>
      </c>
      <c r="AN2889" s="115">
        <v>-1</v>
      </c>
      <c r="AQ2889" s="115">
        <v>615</v>
      </c>
      <c r="AR2889" s="115" t="s">
        <v>261</v>
      </c>
      <c r="AS2889" s="115" t="s">
        <v>370</v>
      </c>
      <c r="AT2889" s="115" t="s">
        <v>296</v>
      </c>
      <c r="AV2889" s="115">
        <v>28.296608418739002</v>
      </c>
      <c r="AW2889" s="115">
        <v>0.20077976280000001</v>
      </c>
    </row>
    <row r="2890" spans="1:49" x14ac:dyDescent="0.25">
      <c r="A2890" s="117">
        <v>200000</v>
      </c>
      <c r="B2890" s="117">
        <v>800000</v>
      </c>
      <c r="C2890" s="117">
        <v>810000</v>
      </c>
      <c r="D2890" s="115" t="s">
        <v>342</v>
      </c>
      <c r="E2890" s="115" t="s">
        <v>13</v>
      </c>
      <c r="F2890" s="115" t="s">
        <v>343</v>
      </c>
      <c r="G2890" s="115" t="s">
        <v>344</v>
      </c>
      <c r="H2890" s="115">
        <v>0.56000000000000005</v>
      </c>
      <c r="I2890" s="115">
        <v>0.48</v>
      </c>
      <c r="J2890" s="115" t="s">
        <v>345</v>
      </c>
      <c r="K2890" s="115">
        <v>3.6696597800000002E-5</v>
      </c>
      <c r="L2890" s="115">
        <v>3795.4658767748601</v>
      </c>
      <c r="M2890" s="115">
        <v>9.96190281142675</v>
      </c>
      <c r="N2890" s="115">
        <v>1.3781951606832299</v>
      </c>
      <c r="O2890" s="115">
        <v>3.6556794079999999E-4</v>
      </c>
      <c r="P2890" s="115">
        <v>5.0575073500000001E-5</v>
      </c>
      <c r="Q2890" s="115">
        <v>0.13928068474742</v>
      </c>
      <c r="R2890" s="115">
        <v>1200</v>
      </c>
      <c r="S2890" s="115" t="s">
        <v>351</v>
      </c>
      <c r="T2890" s="115">
        <v>1200</v>
      </c>
      <c r="U2890" s="115" t="s">
        <v>347</v>
      </c>
      <c r="V2890" s="115" t="s">
        <v>345</v>
      </c>
      <c r="Z2890" s="115">
        <v>0</v>
      </c>
      <c r="AA2890" s="115">
        <v>1</v>
      </c>
      <c r="AB2890" s="115">
        <v>3.6556794079999999E-4</v>
      </c>
      <c r="AC2890" s="115">
        <v>5.0575073500000001E-5</v>
      </c>
      <c r="AD2890" s="115">
        <v>5.6049411490215597</v>
      </c>
      <c r="AF2890" s="115">
        <v>-1</v>
      </c>
      <c r="AG2890" s="115">
        <v>-1</v>
      </c>
      <c r="AH2890" s="115">
        <v>-1</v>
      </c>
      <c r="AI2890" s="115">
        <v>-1</v>
      </c>
      <c r="AJ2890" s="115">
        <v>0</v>
      </c>
      <c r="AM2890" s="115" t="s">
        <v>348</v>
      </c>
      <c r="AN2890" s="115">
        <v>-1</v>
      </c>
      <c r="AQ2890" s="115">
        <v>615</v>
      </c>
      <c r="AR2890" s="115" t="s">
        <v>261</v>
      </c>
      <c r="AS2890" s="115" t="s">
        <v>370</v>
      </c>
      <c r="AT2890" s="115" t="s">
        <v>296</v>
      </c>
      <c r="AV2890" s="115">
        <v>2.20603142437602</v>
      </c>
      <c r="AW2890" s="115">
        <v>4.5457754999999999E-3</v>
      </c>
    </row>
    <row r="2891" spans="1:49" x14ac:dyDescent="0.25">
      <c r="A2891" s="117">
        <v>200000</v>
      </c>
      <c r="B2891" s="117">
        <v>800000</v>
      </c>
      <c r="C2891" s="117">
        <v>810000</v>
      </c>
      <c r="D2891" s="115" t="s">
        <v>342</v>
      </c>
      <c r="E2891" s="115" t="s">
        <v>13</v>
      </c>
      <c r="F2891" s="115" t="s">
        <v>343</v>
      </c>
      <c r="G2891" s="115" t="s">
        <v>344</v>
      </c>
      <c r="H2891" s="115">
        <v>0.56000000000000005</v>
      </c>
      <c r="I2891" s="115">
        <v>0.48</v>
      </c>
      <c r="J2891" s="115" t="s">
        <v>345</v>
      </c>
      <c r="K2891" s="115">
        <v>1.99783394452E-3</v>
      </c>
      <c r="L2891" s="115">
        <v>3795.4658767748601</v>
      </c>
      <c r="M2891" s="115">
        <v>9.96190281142675</v>
      </c>
      <c r="N2891" s="115">
        <v>1.3781951606832299</v>
      </c>
      <c r="O2891" s="115">
        <v>1.990222758867E-2</v>
      </c>
      <c r="P2891" s="115">
        <v>2.7534050741799998E-3</v>
      </c>
      <c r="Q2891" s="115">
        <v>7.58271056388819</v>
      </c>
      <c r="R2891" s="115">
        <v>1400</v>
      </c>
      <c r="S2891" s="115" t="s">
        <v>356</v>
      </c>
      <c r="T2891" s="115">
        <v>1400</v>
      </c>
      <c r="U2891" s="115" t="s">
        <v>347</v>
      </c>
      <c r="V2891" s="115" t="s">
        <v>345</v>
      </c>
      <c r="Z2891" s="115">
        <v>0</v>
      </c>
      <c r="AA2891" s="115">
        <v>1</v>
      </c>
      <c r="AB2891" s="115">
        <v>1.990222758867E-2</v>
      </c>
      <c r="AC2891" s="115">
        <v>2.7534050741799998E-3</v>
      </c>
      <c r="AD2891" s="115">
        <v>672.03947909673298</v>
      </c>
      <c r="AF2891" s="115">
        <v>-1</v>
      </c>
      <c r="AG2891" s="115">
        <v>-1</v>
      </c>
      <c r="AH2891" s="115">
        <v>-1</v>
      </c>
      <c r="AI2891" s="115">
        <v>-1</v>
      </c>
      <c r="AJ2891" s="115">
        <v>0</v>
      </c>
      <c r="AM2891" s="115" t="s">
        <v>348</v>
      </c>
      <c r="AN2891" s="115">
        <v>-1</v>
      </c>
      <c r="AQ2891" s="115">
        <v>615</v>
      </c>
      <c r="AR2891" s="115" t="s">
        <v>261</v>
      </c>
      <c r="AS2891" s="115" t="s">
        <v>370</v>
      </c>
      <c r="AT2891" s="115" t="s">
        <v>296</v>
      </c>
      <c r="AV2891" s="115">
        <v>22.885970907473201</v>
      </c>
      <c r="AW2891" s="115">
        <v>0.5450441842</v>
      </c>
    </row>
    <row r="2892" spans="1:49" x14ac:dyDescent="0.25">
      <c r="A2892" s="117">
        <v>200000</v>
      </c>
      <c r="B2892" s="117">
        <v>810000</v>
      </c>
      <c r="C2892" s="117">
        <v>810000</v>
      </c>
      <c r="D2892" s="115" t="s">
        <v>342</v>
      </c>
      <c r="E2892" s="115" t="s">
        <v>13</v>
      </c>
      <c r="F2892" s="115" t="s">
        <v>343</v>
      </c>
      <c r="G2892" s="115" t="s">
        <v>344</v>
      </c>
      <c r="H2892" s="115">
        <v>0.56000000000000005</v>
      </c>
      <c r="I2892" s="115">
        <v>0.48</v>
      </c>
      <c r="J2892" s="115" t="s">
        <v>350</v>
      </c>
      <c r="K2892" s="115">
        <v>4.9714402416579997E-2</v>
      </c>
      <c r="L2892" s="115">
        <v>3743.3585449259499</v>
      </c>
      <c r="M2892" s="115">
        <v>9.1053563770941697</v>
      </c>
      <c r="N2892" s="115">
        <v>1.4088965989307001</v>
      </c>
      <c r="O2892" s="115">
        <v>0.45266735107723999</v>
      </c>
      <c r="P2892" s="115">
        <v>7.0042452482590001E-2</v>
      </c>
      <c r="Q2892" s="115">
        <v>186.098833091996</v>
      </c>
      <c r="R2892" s="115">
        <v>1300</v>
      </c>
      <c r="S2892" s="115" t="s">
        <v>346</v>
      </c>
      <c r="T2892" s="115">
        <v>1300</v>
      </c>
      <c r="U2892" s="115" t="s">
        <v>352</v>
      </c>
      <c r="V2892" s="115" t="s">
        <v>350</v>
      </c>
      <c r="Z2892" s="115">
        <v>0</v>
      </c>
      <c r="AA2892" s="115">
        <v>1</v>
      </c>
      <c r="AB2892" s="115">
        <v>0.45266735107723999</v>
      </c>
      <c r="AC2892" s="115">
        <v>7.0042452482590001E-2</v>
      </c>
      <c r="AD2892" s="115">
        <v>425.27204458792397</v>
      </c>
      <c r="AF2892" s="115">
        <v>-1</v>
      </c>
      <c r="AG2892" s="115">
        <v>-1</v>
      </c>
      <c r="AH2892" s="115">
        <v>-1</v>
      </c>
      <c r="AI2892" s="115">
        <v>-1</v>
      </c>
      <c r="AJ2892" s="115">
        <v>0</v>
      </c>
      <c r="AM2892" s="115" t="s">
        <v>348</v>
      </c>
      <c r="AN2892" s="115">
        <v>-1</v>
      </c>
      <c r="AQ2892" s="115">
        <v>615</v>
      </c>
      <c r="AR2892" s="115" t="s">
        <v>261</v>
      </c>
      <c r="AS2892" s="115" t="s">
        <v>370</v>
      </c>
      <c r="AT2892" s="115" t="s">
        <v>296</v>
      </c>
      <c r="AV2892" s="115">
        <v>67.922197942664397</v>
      </c>
      <c r="AW2892" s="115">
        <v>0.34490838979999999</v>
      </c>
    </row>
    <row r="2893" spans="1:49" x14ac:dyDescent="0.25">
      <c r="A2893" s="117">
        <v>200000</v>
      </c>
      <c r="B2893" s="117">
        <v>810000</v>
      </c>
      <c r="C2893" s="117">
        <v>810000</v>
      </c>
      <c r="D2893" s="115" t="s">
        <v>342</v>
      </c>
      <c r="E2893" s="115" t="s">
        <v>13</v>
      </c>
      <c r="F2893" s="115" t="s">
        <v>343</v>
      </c>
      <c r="G2893" s="115" t="s">
        <v>344</v>
      </c>
      <c r="H2893" s="115">
        <v>0.56000000000000005</v>
      </c>
      <c r="I2893" s="115">
        <v>0.48</v>
      </c>
      <c r="J2893" s="115" t="s">
        <v>350</v>
      </c>
      <c r="K2893" s="115">
        <v>4.7490968320999999E-2</v>
      </c>
      <c r="L2893" s="115">
        <v>3743.3585449259499</v>
      </c>
      <c r="M2893" s="115">
        <v>9.1053563770941697</v>
      </c>
      <c r="N2893" s="115">
        <v>1.4088965989307001</v>
      </c>
      <c r="O2893" s="115">
        <v>0.43242219125603998</v>
      </c>
      <c r="P2893" s="115">
        <v>6.6909863747389997E-2</v>
      </c>
      <c r="Q2893" s="115">
        <v>177.77572207124501</v>
      </c>
      <c r="R2893" s="115">
        <v>1750</v>
      </c>
      <c r="S2893" s="115" t="s">
        <v>371</v>
      </c>
      <c r="T2893" s="115">
        <v>1750</v>
      </c>
      <c r="U2893" s="115" t="s">
        <v>352</v>
      </c>
      <c r="V2893" s="115" t="s">
        <v>350</v>
      </c>
      <c r="Z2893" s="115">
        <v>0</v>
      </c>
      <c r="AA2893" s="115">
        <v>1</v>
      </c>
      <c r="AB2893" s="115">
        <v>0.43242219125603998</v>
      </c>
      <c r="AC2893" s="115">
        <v>6.6909863747389997E-2</v>
      </c>
      <c r="AD2893" s="115">
        <v>605.92009485050903</v>
      </c>
      <c r="AF2893" s="115">
        <v>-1</v>
      </c>
      <c r="AG2893" s="115">
        <v>-1</v>
      </c>
      <c r="AH2893" s="115">
        <v>-1</v>
      </c>
      <c r="AI2893" s="115">
        <v>-1</v>
      </c>
      <c r="AJ2893" s="115">
        <v>0</v>
      </c>
      <c r="AM2893" s="115" t="s">
        <v>348</v>
      </c>
      <c r="AN2893" s="115">
        <v>-1</v>
      </c>
      <c r="AQ2893" s="115">
        <v>615</v>
      </c>
      <c r="AR2893" s="115" t="s">
        <v>261</v>
      </c>
      <c r="AS2893" s="115" t="s">
        <v>370</v>
      </c>
      <c r="AT2893" s="115" t="s">
        <v>296</v>
      </c>
      <c r="AV2893" s="115">
        <v>63.607154857366702</v>
      </c>
      <c r="AW2893" s="115">
        <v>0.49141937940000002</v>
      </c>
    </row>
    <row r="2894" spans="1:49" x14ac:dyDescent="0.25">
      <c r="A2894" s="117">
        <v>200000</v>
      </c>
      <c r="B2894" s="117">
        <v>810000</v>
      </c>
      <c r="C2894" s="117">
        <v>810000</v>
      </c>
      <c r="D2894" s="115" t="s">
        <v>342</v>
      </c>
      <c r="E2894" s="115" t="s">
        <v>13</v>
      </c>
      <c r="F2894" s="115" t="s">
        <v>343</v>
      </c>
      <c r="G2894" s="115" t="s">
        <v>344</v>
      </c>
      <c r="H2894" s="115">
        <v>0.56000000000000005</v>
      </c>
      <c r="I2894" s="115">
        <v>0.48</v>
      </c>
      <c r="J2894" s="115" t="s">
        <v>350</v>
      </c>
      <c r="K2894" s="115">
        <v>1.648785217633E-2</v>
      </c>
      <c r="L2894" s="115">
        <v>3709.97179619893</v>
      </c>
      <c r="M2894" s="115">
        <v>9.2391250590237792</v>
      </c>
      <c r="N2894" s="115">
        <v>1.3585304906209901</v>
      </c>
      <c r="O2894" s="115">
        <v>0.15233332821184001</v>
      </c>
      <c r="P2894" s="115">
        <v>2.23992499064E-2</v>
      </c>
      <c r="Q2894" s="115">
        <v>61.169466554096402</v>
      </c>
      <c r="R2894" s="115">
        <v>1210</v>
      </c>
      <c r="S2894" s="115" t="s">
        <v>353</v>
      </c>
      <c r="T2894" s="115">
        <v>1210</v>
      </c>
      <c r="U2894" s="115" t="s">
        <v>352</v>
      </c>
      <c r="V2894" s="115" t="s">
        <v>350</v>
      </c>
      <c r="Z2894" s="115">
        <v>0</v>
      </c>
      <c r="AA2894" s="115">
        <v>1</v>
      </c>
      <c r="AB2894" s="115">
        <v>0.15233332821184001</v>
      </c>
      <c r="AC2894" s="115">
        <v>2.23992499064E-2</v>
      </c>
      <c r="AD2894" s="115">
        <v>866.20828152107003</v>
      </c>
      <c r="AF2894" s="115">
        <v>-1</v>
      </c>
      <c r="AG2894" s="115">
        <v>-1</v>
      </c>
      <c r="AH2894" s="115">
        <v>-1</v>
      </c>
      <c r="AI2894" s="115">
        <v>-1</v>
      </c>
      <c r="AJ2894" s="115">
        <v>0</v>
      </c>
      <c r="AM2894" s="115" t="s">
        <v>348</v>
      </c>
      <c r="AN2894" s="115">
        <v>-1</v>
      </c>
      <c r="AQ2894" s="115">
        <v>615</v>
      </c>
      <c r="AR2894" s="115" t="s">
        <v>261</v>
      </c>
      <c r="AS2894" s="115" t="s">
        <v>370</v>
      </c>
      <c r="AT2894" s="115" t="s">
        <v>296</v>
      </c>
      <c r="AV2894" s="115">
        <v>59.847269730323298</v>
      </c>
      <c r="AW2894" s="115">
        <v>0.70252090960000002</v>
      </c>
    </row>
    <row r="2895" spans="1:49" x14ac:dyDescent="0.25">
      <c r="A2895" s="117">
        <v>200000</v>
      </c>
      <c r="B2895" s="117">
        <v>810000</v>
      </c>
      <c r="C2895" s="117">
        <v>810000</v>
      </c>
      <c r="D2895" s="115" t="s">
        <v>342</v>
      </c>
      <c r="E2895" s="115" t="s">
        <v>13</v>
      </c>
      <c r="F2895" s="115" t="s">
        <v>343</v>
      </c>
      <c r="G2895" s="115" t="s">
        <v>344</v>
      </c>
      <c r="H2895" s="115">
        <v>0.56000000000000005</v>
      </c>
      <c r="I2895" s="115">
        <v>0.48</v>
      </c>
      <c r="J2895" s="115" t="s">
        <v>350</v>
      </c>
      <c r="K2895" s="115">
        <v>1.6309331057500001E-2</v>
      </c>
      <c r="L2895" s="115">
        <v>3709.97179619893</v>
      </c>
      <c r="M2895" s="115">
        <v>9.2391250590237792</v>
      </c>
      <c r="N2895" s="115">
        <v>1.3585304906209901</v>
      </c>
      <c r="O2895" s="115">
        <v>0.15068394926931</v>
      </c>
      <c r="P2895" s="115">
        <v>2.2156723523249999E-2</v>
      </c>
      <c r="Q2895" s="115">
        <v>60.507158238218601</v>
      </c>
      <c r="R2895" s="115">
        <v>1210</v>
      </c>
      <c r="S2895" s="115" t="s">
        <v>353</v>
      </c>
      <c r="T2895" s="115">
        <v>1210</v>
      </c>
      <c r="U2895" s="115" t="s">
        <v>352</v>
      </c>
      <c r="V2895" s="115" t="s">
        <v>350</v>
      </c>
      <c r="Z2895" s="115">
        <v>0</v>
      </c>
      <c r="AA2895" s="115">
        <v>1</v>
      </c>
      <c r="AB2895" s="115">
        <v>0.15068394926931</v>
      </c>
      <c r="AC2895" s="115">
        <v>2.2156723523249999E-2</v>
      </c>
      <c r="AD2895" s="115">
        <v>733.10785240289795</v>
      </c>
      <c r="AF2895" s="115">
        <v>-1</v>
      </c>
      <c r="AG2895" s="115">
        <v>-1</v>
      </c>
      <c r="AH2895" s="115">
        <v>-1</v>
      </c>
      <c r="AI2895" s="115">
        <v>-1</v>
      </c>
      <c r="AJ2895" s="115">
        <v>0</v>
      </c>
      <c r="AM2895" s="115" t="s">
        <v>348</v>
      </c>
      <c r="AN2895" s="115">
        <v>-1</v>
      </c>
      <c r="AQ2895" s="115">
        <v>615</v>
      </c>
      <c r="AR2895" s="115" t="s">
        <v>261</v>
      </c>
      <c r="AS2895" s="115" t="s">
        <v>370</v>
      </c>
      <c r="AT2895" s="115" t="s">
        <v>296</v>
      </c>
      <c r="AV2895" s="115">
        <v>50.881792105434698</v>
      </c>
      <c r="AW2895" s="115">
        <v>0.59457246750000003</v>
      </c>
    </row>
    <row r="2896" spans="1:49" x14ac:dyDescent="0.25">
      <c r="A2896" s="117">
        <v>200000</v>
      </c>
      <c r="B2896" s="117">
        <v>810000</v>
      </c>
      <c r="C2896" s="117">
        <v>810000</v>
      </c>
      <c r="D2896" s="115" t="s">
        <v>342</v>
      </c>
      <c r="E2896" s="115" t="s">
        <v>13</v>
      </c>
      <c r="F2896" s="115" t="s">
        <v>343</v>
      </c>
      <c r="G2896" s="115" t="s">
        <v>344</v>
      </c>
      <c r="H2896" s="115">
        <v>0.56000000000000005</v>
      </c>
      <c r="I2896" s="115">
        <v>0.48</v>
      </c>
      <c r="J2896" s="115" t="s">
        <v>350</v>
      </c>
      <c r="K2896" s="115">
        <v>4.3506552028E-3</v>
      </c>
      <c r="L2896" s="115">
        <v>3574.1855329879099</v>
      </c>
      <c r="M2896" s="115">
        <v>8.4388784487781905</v>
      </c>
      <c r="N2896" s="115">
        <v>1.1914339289087199</v>
      </c>
      <c r="O2896" s="115">
        <v>3.6714650428999997E-2</v>
      </c>
      <c r="P2896" s="115">
        <v>5.1835182216000003E-3</v>
      </c>
      <c r="Q2896" s="115">
        <v>15.550048884880599</v>
      </c>
      <c r="R2896" s="115">
        <v>1200</v>
      </c>
      <c r="S2896" s="115" t="s">
        <v>351</v>
      </c>
      <c r="T2896" s="115">
        <v>1200</v>
      </c>
      <c r="U2896" s="115" t="s">
        <v>352</v>
      </c>
      <c r="V2896" s="115" t="s">
        <v>350</v>
      </c>
      <c r="Z2896" s="115">
        <v>0</v>
      </c>
      <c r="AA2896" s="115">
        <v>1</v>
      </c>
      <c r="AB2896" s="115">
        <v>3.6714650428999997E-2</v>
      </c>
      <c r="AC2896" s="115">
        <v>5.1835182216000003E-3</v>
      </c>
      <c r="AD2896" s="115">
        <v>15.550048884882299</v>
      </c>
      <c r="AF2896" s="115">
        <v>-1</v>
      </c>
      <c r="AG2896" s="115">
        <v>-1</v>
      </c>
      <c r="AH2896" s="115">
        <v>-1</v>
      </c>
      <c r="AI2896" s="115">
        <v>-1</v>
      </c>
      <c r="AJ2896" s="115">
        <v>0</v>
      </c>
      <c r="AM2896" s="115" t="s">
        <v>348</v>
      </c>
      <c r="AN2896" s="115">
        <v>-1</v>
      </c>
      <c r="AQ2896" s="115">
        <v>615</v>
      </c>
      <c r="AR2896" s="115" t="s">
        <v>261</v>
      </c>
      <c r="AS2896" s="115" t="s">
        <v>370</v>
      </c>
      <c r="AT2896" s="115" t="s">
        <v>296</v>
      </c>
      <c r="AV2896" s="115">
        <v>41.614006843562798</v>
      </c>
      <c r="AW2896" s="115">
        <v>1.26115563E-2</v>
      </c>
    </row>
    <row r="2897" spans="1:49" x14ac:dyDescent="0.25">
      <c r="A2897" s="117">
        <v>200000</v>
      </c>
      <c r="B2897" s="117">
        <v>810000</v>
      </c>
      <c r="C2897" s="117">
        <v>810000</v>
      </c>
      <c r="D2897" s="115" t="s">
        <v>342</v>
      </c>
      <c r="E2897" s="115" t="s">
        <v>13</v>
      </c>
      <c r="F2897" s="115" t="s">
        <v>343</v>
      </c>
      <c r="G2897" s="115" t="s">
        <v>344</v>
      </c>
      <c r="H2897" s="115">
        <v>0.56000000000000005</v>
      </c>
      <c r="I2897" s="115">
        <v>0.48</v>
      </c>
      <c r="J2897" s="115" t="s">
        <v>350</v>
      </c>
      <c r="K2897" s="115">
        <v>4.2899846212789999E-2</v>
      </c>
      <c r="L2897" s="115">
        <v>3574.1855329879099</v>
      </c>
      <c r="M2897" s="115">
        <v>8.4388784487781905</v>
      </c>
      <c r="N2897" s="115">
        <v>1.1914339289087199</v>
      </c>
      <c r="O2897" s="115">
        <v>0.36202658766105</v>
      </c>
      <c r="P2897" s="115">
        <v>5.1112332322890003E-2</v>
      </c>
      <c r="Q2897" s="115">
        <v>153.33200970117801</v>
      </c>
      <c r="R2897" s="115">
        <v>1400</v>
      </c>
      <c r="S2897" s="115" t="s">
        <v>356</v>
      </c>
      <c r="T2897" s="115">
        <v>1400</v>
      </c>
      <c r="U2897" s="115" t="s">
        <v>352</v>
      </c>
      <c r="V2897" s="115" t="s">
        <v>350</v>
      </c>
      <c r="Z2897" s="115">
        <v>0</v>
      </c>
      <c r="AA2897" s="115">
        <v>1</v>
      </c>
      <c r="AB2897" s="115">
        <v>0.36202658766105</v>
      </c>
      <c r="AC2897" s="115">
        <v>5.1112332322890003E-2</v>
      </c>
      <c r="AD2897" s="115">
        <v>153.33200970117699</v>
      </c>
      <c r="AF2897" s="115">
        <v>-1</v>
      </c>
      <c r="AG2897" s="115">
        <v>-1</v>
      </c>
      <c r="AH2897" s="115">
        <v>-1</v>
      </c>
      <c r="AI2897" s="115">
        <v>-1</v>
      </c>
      <c r="AJ2897" s="115">
        <v>0</v>
      </c>
      <c r="AM2897" s="115" t="s">
        <v>348</v>
      </c>
      <c r="AN2897" s="115">
        <v>-1</v>
      </c>
      <c r="AQ2897" s="115">
        <v>615</v>
      </c>
      <c r="AR2897" s="115" t="s">
        <v>261</v>
      </c>
      <c r="AS2897" s="115" t="s">
        <v>370</v>
      </c>
      <c r="AT2897" s="115" t="s">
        <v>296</v>
      </c>
      <c r="AV2897" s="115">
        <v>65.136304750949407</v>
      </c>
      <c r="AW2897" s="115">
        <v>0.12435686109999999</v>
      </c>
    </row>
    <row r="2898" spans="1:49" x14ac:dyDescent="0.25">
      <c r="A2898" s="117">
        <v>200000</v>
      </c>
      <c r="B2898" s="117">
        <v>810000</v>
      </c>
      <c r="C2898" s="117">
        <v>810000</v>
      </c>
      <c r="D2898" s="115" t="s">
        <v>342</v>
      </c>
      <c r="E2898" s="115" t="s">
        <v>13</v>
      </c>
      <c r="F2898" s="115" t="s">
        <v>343</v>
      </c>
      <c r="G2898" s="115" t="s">
        <v>344</v>
      </c>
      <c r="H2898" s="115">
        <v>0.56000000000000005</v>
      </c>
      <c r="I2898" s="115">
        <v>0.48</v>
      </c>
      <c r="J2898" s="115" t="s">
        <v>372</v>
      </c>
      <c r="K2898" s="115">
        <v>0.16302539014789</v>
      </c>
      <c r="L2898" s="115">
        <v>3574.1855329879099</v>
      </c>
      <c r="M2898" s="115">
        <v>8.4388784487781905</v>
      </c>
      <c r="N2898" s="115">
        <v>1.1914339289087199</v>
      </c>
      <c r="O2898" s="115">
        <v>1.37575145152273</v>
      </c>
      <c r="P2898" s="115">
        <v>0.19423398109578</v>
      </c>
      <c r="Q2898" s="115">
        <v>582.68299097631996</v>
      </c>
      <c r="R2898" s="115">
        <v>3100</v>
      </c>
      <c r="S2898" s="115" t="s">
        <v>373</v>
      </c>
      <c r="T2898" s="115">
        <v>3100</v>
      </c>
      <c r="U2898" s="115" t="s">
        <v>352</v>
      </c>
      <c r="V2898" s="115" t="s">
        <v>350</v>
      </c>
      <c r="Y2898" s="115" t="s">
        <v>372</v>
      </c>
      <c r="Z2898" s="115">
        <v>0</v>
      </c>
      <c r="AA2898" s="115">
        <v>1</v>
      </c>
      <c r="AB2898" s="115">
        <v>1.37575145152273</v>
      </c>
      <c r="AC2898" s="115">
        <v>0.19423398109578</v>
      </c>
      <c r="AD2898" s="115">
        <v>582.68299097631996</v>
      </c>
      <c r="AF2898" s="115">
        <v>-1</v>
      </c>
      <c r="AG2898" s="115">
        <v>-1</v>
      </c>
      <c r="AH2898" s="115">
        <v>-1</v>
      </c>
      <c r="AI2898" s="115">
        <v>-1</v>
      </c>
      <c r="AJ2898" s="115">
        <v>0</v>
      </c>
      <c r="AM2898" s="115" t="s">
        <v>348</v>
      </c>
      <c r="AN2898" s="115">
        <v>-1</v>
      </c>
      <c r="AQ2898" s="115">
        <v>615</v>
      </c>
      <c r="AR2898" s="115" t="s">
        <v>261</v>
      </c>
      <c r="AS2898" s="115" t="s">
        <v>370</v>
      </c>
      <c r="AT2898" s="115" t="s">
        <v>296</v>
      </c>
      <c r="AV2898" s="115">
        <v>103.28634501633201</v>
      </c>
      <c r="AW2898" s="115">
        <v>0.4725733909</v>
      </c>
    </row>
    <row r="2899" spans="1:49" x14ac:dyDescent="0.25">
      <c r="A2899" s="117">
        <v>200000</v>
      </c>
      <c r="B2899" s="117">
        <v>810000</v>
      </c>
      <c r="C2899" s="117">
        <v>810000</v>
      </c>
      <c r="D2899" s="115" t="s">
        <v>342</v>
      </c>
      <c r="E2899" s="115" t="s">
        <v>13</v>
      </c>
      <c r="F2899" s="115" t="s">
        <v>343</v>
      </c>
      <c r="G2899" s="115" t="s">
        <v>344</v>
      </c>
      <c r="H2899" s="115">
        <v>0.56000000000000005</v>
      </c>
      <c r="I2899" s="115">
        <v>0.48</v>
      </c>
      <c r="J2899" s="115" t="s">
        <v>350</v>
      </c>
      <c r="K2899" s="115">
        <v>0.20350019282057</v>
      </c>
      <c r="L2899" s="115">
        <v>3574.1855329879099</v>
      </c>
      <c r="M2899" s="115">
        <v>8.4388784487781905</v>
      </c>
      <c r="N2899" s="115">
        <v>1.1914339289087199</v>
      </c>
      <c r="O2899" s="115">
        <v>1.7173133915157199</v>
      </c>
      <c r="P2899" s="115">
        <v>0.24245703426588999</v>
      </c>
      <c r="Q2899" s="115">
        <v>727.34744513953603</v>
      </c>
      <c r="R2899" s="115">
        <v>1210</v>
      </c>
      <c r="S2899" s="115" t="s">
        <v>353</v>
      </c>
      <c r="T2899" s="115">
        <v>1210</v>
      </c>
      <c r="U2899" s="115" t="s">
        <v>352</v>
      </c>
      <c r="V2899" s="115" t="s">
        <v>350</v>
      </c>
      <c r="Z2899" s="115">
        <v>0</v>
      </c>
      <c r="AA2899" s="115">
        <v>1</v>
      </c>
      <c r="AB2899" s="115">
        <v>1.7173133915157199</v>
      </c>
      <c r="AC2899" s="115">
        <v>0.24245703426588999</v>
      </c>
      <c r="AD2899" s="115">
        <v>727.34744513953603</v>
      </c>
      <c r="AF2899" s="115">
        <v>-1</v>
      </c>
      <c r="AG2899" s="115">
        <v>-1</v>
      </c>
      <c r="AH2899" s="115">
        <v>-1</v>
      </c>
      <c r="AI2899" s="115">
        <v>-1</v>
      </c>
      <c r="AJ2899" s="115">
        <v>0</v>
      </c>
      <c r="AM2899" s="115" t="s">
        <v>348</v>
      </c>
      <c r="AN2899" s="115">
        <v>-1</v>
      </c>
      <c r="AQ2899" s="115">
        <v>615</v>
      </c>
      <c r="AR2899" s="115" t="s">
        <v>261</v>
      </c>
      <c r="AS2899" s="115" t="s">
        <v>370</v>
      </c>
      <c r="AT2899" s="115" t="s">
        <v>296</v>
      </c>
      <c r="AV2899" s="115">
        <v>115.21374117110901</v>
      </c>
      <c r="AW2899" s="115">
        <v>0.58990060430000002</v>
      </c>
    </row>
    <row r="2900" spans="1:49" x14ac:dyDescent="0.25">
      <c r="A2900" s="117">
        <v>200000</v>
      </c>
      <c r="B2900" s="117">
        <v>810000</v>
      </c>
      <c r="C2900" s="117">
        <v>810000</v>
      </c>
      <c r="D2900" s="115" t="s">
        <v>342</v>
      </c>
      <c r="E2900" s="115" t="s">
        <v>13</v>
      </c>
      <c r="F2900" s="115" t="s">
        <v>343</v>
      </c>
      <c r="G2900" s="115" t="s">
        <v>344</v>
      </c>
      <c r="H2900" s="115">
        <v>0.56000000000000005</v>
      </c>
      <c r="I2900" s="115">
        <v>0.48</v>
      </c>
      <c r="J2900" s="115" t="s">
        <v>350</v>
      </c>
      <c r="K2900" s="115">
        <v>7.9359840813489999E-2</v>
      </c>
      <c r="L2900" s="115">
        <v>3574.1855329879099</v>
      </c>
      <c r="M2900" s="115">
        <v>8.4388784487781905</v>
      </c>
      <c r="N2900" s="115">
        <v>1.1914339289087199</v>
      </c>
      <c r="O2900" s="115">
        <v>0.66970805033948</v>
      </c>
      <c r="P2900" s="115">
        <v>9.4552006937989999E-2</v>
      </c>
      <c r="Q2900" s="115">
        <v>283.64679493582099</v>
      </c>
      <c r="R2900" s="115">
        <v>1210</v>
      </c>
      <c r="S2900" s="115" t="s">
        <v>353</v>
      </c>
      <c r="T2900" s="115">
        <v>1210</v>
      </c>
      <c r="U2900" s="115" t="s">
        <v>352</v>
      </c>
      <c r="V2900" s="115" t="s">
        <v>350</v>
      </c>
      <c r="Z2900" s="115">
        <v>0</v>
      </c>
      <c r="AA2900" s="115">
        <v>1</v>
      </c>
      <c r="AB2900" s="115">
        <v>0.66970805033948</v>
      </c>
      <c r="AC2900" s="115">
        <v>9.4552006937989999E-2</v>
      </c>
      <c r="AD2900" s="115">
        <v>283.646794935819</v>
      </c>
      <c r="AF2900" s="115">
        <v>-1</v>
      </c>
      <c r="AG2900" s="115">
        <v>-1</v>
      </c>
      <c r="AH2900" s="115">
        <v>-1</v>
      </c>
      <c r="AI2900" s="115">
        <v>-1</v>
      </c>
      <c r="AJ2900" s="115">
        <v>0</v>
      </c>
      <c r="AM2900" s="115" t="s">
        <v>348</v>
      </c>
      <c r="AN2900" s="115">
        <v>-1</v>
      </c>
      <c r="AQ2900" s="115">
        <v>615</v>
      </c>
      <c r="AR2900" s="115" t="s">
        <v>261</v>
      </c>
      <c r="AS2900" s="115" t="s">
        <v>370</v>
      </c>
      <c r="AT2900" s="115" t="s">
        <v>296</v>
      </c>
      <c r="AV2900" s="115">
        <v>77.599086879976895</v>
      </c>
      <c r="AW2900" s="115">
        <v>0.2300460624</v>
      </c>
    </row>
    <row r="2901" spans="1:49" x14ac:dyDescent="0.25">
      <c r="A2901" s="117">
        <v>200000</v>
      </c>
      <c r="B2901" s="117">
        <v>810000</v>
      </c>
      <c r="C2901" s="117">
        <v>810000</v>
      </c>
      <c r="D2901" s="115" t="s">
        <v>342</v>
      </c>
      <c r="E2901" s="115" t="s">
        <v>13</v>
      </c>
      <c r="F2901" s="115" t="s">
        <v>343</v>
      </c>
      <c r="G2901" s="115" t="s">
        <v>344</v>
      </c>
      <c r="H2901" s="115">
        <v>0.56000000000000005</v>
      </c>
      <c r="I2901" s="115">
        <v>0.48</v>
      </c>
      <c r="J2901" s="115" t="s">
        <v>350</v>
      </c>
      <c r="K2901" s="115">
        <v>3.6482933782619999E-2</v>
      </c>
      <c r="L2901" s="115">
        <v>3574.1855329879099</v>
      </c>
      <c r="M2901" s="115">
        <v>8.4388784487781905</v>
      </c>
      <c r="N2901" s="115">
        <v>1.1914339289087199</v>
      </c>
      <c r="O2901" s="115">
        <v>0.30787504364636997</v>
      </c>
      <c r="P2901" s="115">
        <v>4.346700513474E-2</v>
      </c>
      <c r="Q2901" s="115">
        <v>130.396774126803</v>
      </c>
      <c r="R2901" s="115">
        <v>1410</v>
      </c>
      <c r="S2901" s="115" t="s">
        <v>357</v>
      </c>
      <c r="T2901" s="115">
        <v>1410</v>
      </c>
      <c r="U2901" s="115" t="s">
        <v>352</v>
      </c>
      <c r="V2901" s="115" t="s">
        <v>350</v>
      </c>
      <c r="Z2901" s="115">
        <v>0</v>
      </c>
      <c r="AA2901" s="115">
        <v>1</v>
      </c>
      <c r="AB2901" s="115">
        <v>0.30787504364636997</v>
      </c>
      <c r="AC2901" s="115">
        <v>4.346700513474E-2</v>
      </c>
      <c r="AD2901" s="115">
        <v>445.44190976429502</v>
      </c>
      <c r="AF2901" s="115">
        <v>-1</v>
      </c>
      <c r="AG2901" s="115">
        <v>-1</v>
      </c>
      <c r="AH2901" s="115">
        <v>-1</v>
      </c>
      <c r="AI2901" s="115">
        <v>-1</v>
      </c>
      <c r="AJ2901" s="115">
        <v>0</v>
      </c>
      <c r="AM2901" s="115" t="s">
        <v>348</v>
      </c>
      <c r="AN2901" s="115">
        <v>-1</v>
      </c>
      <c r="AQ2901" s="115">
        <v>615</v>
      </c>
      <c r="AR2901" s="115" t="s">
        <v>261</v>
      </c>
      <c r="AS2901" s="115" t="s">
        <v>370</v>
      </c>
      <c r="AT2901" s="115" t="s">
        <v>296</v>
      </c>
      <c r="AV2901" s="115">
        <v>90.509158330033898</v>
      </c>
      <c r="AW2901" s="115">
        <v>0.3612667557</v>
      </c>
    </row>
    <row r="2902" spans="1:49" x14ac:dyDescent="0.25">
      <c r="A2902" s="117">
        <v>200000</v>
      </c>
      <c r="B2902" s="117">
        <v>810000</v>
      </c>
      <c r="C2902" s="117">
        <v>810000</v>
      </c>
      <c r="D2902" s="115" t="s">
        <v>342</v>
      </c>
      <c r="E2902" s="115" t="s">
        <v>13</v>
      </c>
      <c r="F2902" s="115" t="s">
        <v>343</v>
      </c>
      <c r="G2902" s="115" t="s">
        <v>344</v>
      </c>
      <c r="H2902" s="115">
        <v>0.56000000000000005</v>
      </c>
      <c r="I2902" s="115">
        <v>0.48</v>
      </c>
      <c r="J2902" s="115" t="s">
        <v>350</v>
      </c>
      <c r="K2902" s="115">
        <v>0.19243393455613</v>
      </c>
      <c r="L2902" s="115">
        <v>3745.5067489071298</v>
      </c>
      <c r="M2902" s="115">
        <v>9.6560092062791192</v>
      </c>
      <c r="N2902" s="115">
        <v>1.48197119676638</v>
      </c>
      <c r="O2902" s="115">
        <v>1.8581438436745701</v>
      </c>
      <c r="P2902" s="115">
        <v>0.28518154829261999</v>
      </c>
      <c r="Q2902" s="115">
        <v>720.76260059876404</v>
      </c>
      <c r="R2902" s="115">
        <v>1200</v>
      </c>
      <c r="S2902" s="115" t="s">
        <v>351</v>
      </c>
      <c r="T2902" s="115">
        <v>1200</v>
      </c>
      <c r="U2902" s="115" t="s">
        <v>352</v>
      </c>
      <c r="V2902" s="115" t="s">
        <v>350</v>
      </c>
      <c r="Z2902" s="115">
        <v>0</v>
      </c>
      <c r="AA2902" s="115">
        <v>1</v>
      </c>
      <c r="AB2902" s="115">
        <v>1.8581438436745701</v>
      </c>
      <c r="AC2902" s="115">
        <v>0.28518154829261999</v>
      </c>
      <c r="AD2902" s="115">
        <v>720.76260059876404</v>
      </c>
      <c r="AF2902" s="115">
        <v>-1</v>
      </c>
      <c r="AG2902" s="115">
        <v>-1</v>
      </c>
      <c r="AH2902" s="115">
        <v>-1</v>
      </c>
      <c r="AI2902" s="115">
        <v>-1</v>
      </c>
      <c r="AJ2902" s="115">
        <v>0</v>
      </c>
      <c r="AM2902" s="115" t="s">
        <v>348</v>
      </c>
      <c r="AN2902" s="115">
        <v>-1</v>
      </c>
      <c r="AQ2902" s="115">
        <v>615</v>
      </c>
      <c r="AR2902" s="115" t="s">
        <v>261</v>
      </c>
      <c r="AS2902" s="115" t="s">
        <v>370</v>
      </c>
      <c r="AT2902" s="115" t="s">
        <v>296</v>
      </c>
      <c r="AV2902" s="115">
        <v>131.17625509291699</v>
      </c>
      <c r="AW2902" s="115">
        <v>0.58456009779999996</v>
      </c>
    </row>
    <row r="2903" spans="1:49" x14ac:dyDescent="0.25">
      <c r="A2903" s="117">
        <v>200000</v>
      </c>
      <c r="B2903" s="117">
        <v>810000</v>
      </c>
      <c r="C2903" s="117">
        <v>810000</v>
      </c>
      <c r="D2903" s="115" t="s">
        <v>342</v>
      </c>
      <c r="E2903" s="115" t="s">
        <v>13</v>
      </c>
      <c r="F2903" s="115" t="s">
        <v>343</v>
      </c>
      <c r="G2903" s="115" t="s">
        <v>344</v>
      </c>
      <c r="H2903" s="115">
        <v>0.56000000000000005</v>
      </c>
      <c r="I2903" s="115">
        <v>0.48</v>
      </c>
      <c r="J2903" s="115" t="s">
        <v>350</v>
      </c>
      <c r="K2903" s="115">
        <v>3.414154015293E-2</v>
      </c>
      <c r="L2903" s="115">
        <v>3745.5067489071298</v>
      </c>
      <c r="M2903" s="115">
        <v>9.6560092062791192</v>
      </c>
      <c r="N2903" s="115">
        <v>1.48197119676638</v>
      </c>
      <c r="O2903" s="115">
        <v>0.32967102603329002</v>
      </c>
      <c r="P2903" s="115">
        <v>5.0596779119890002E-2</v>
      </c>
      <c r="Q2903" s="115">
        <v>127.877369060905</v>
      </c>
      <c r="R2903" s="115">
        <v>1400</v>
      </c>
      <c r="S2903" s="115" t="s">
        <v>356</v>
      </c>
      <c r="T2903" s="115">
        <v>1400</v>
      </c>
      <c r="U2903" s="115" t="s">
        <v>352</v>
      </c>
      <c r="V2903" s="115" t="s">
        <v>350</v>
      </c>
      <c r="Z2903" s="115">
        <v>0</v>
      </c>
      <c r="AA2903" s="115">
        <v>1</v>
      </c>
      <c r="AB2903" s="115">
        <v>0.32967102603329002</v>
      </c>
      <c r="AC2903" s="115">
        <v>5.0596779119890002E-2</v>
      </c>
      <c r="AD2903" s="115">
        <v>127.87736906090601</v>
      </c>
      <c r="AF2903" s="115">
        <v>-1</v>
      </c>
      <c r="AG2903" s="115">
        <v>-1</v>
      </c>
      <c r="AH2903" s="115">
        <v>-1</v>
      </c>
      <c r="AI2903" s="115">
        <v>-1</v>
      </c>
      <c r="AJ2903" s="115">
        <v>0</v>
      </c>
      <c r="AM2903" s="115" t="s">
        <v>348</v>
      </c>
      <c r="AN2903" s="115">
        <v>-1</v>
      </c>
      <c r="AQ2903" s="115">
        <v>615</v>
      </c>
      <c r="AR2903" s="115" t="s">
        <v>261</v>
      </c>
      <c r="AS2903" s="115" t="s">
        <v>370</v>
      </c>
      <c r="AT2903" s="115" t="s">
        <v>296</v>
      </c>
      <c r="AV2903" s="115">
        <v>53.037719715351201</v>
      </c>
      <c r="AW2903" s="115">
        <v>0.10371238369999999</v>
      </c>
    </row>
    <row r="2904" spans="1:49" x14ac:dyDescent="0.25">
      <c r="A2904" s="117">
        <v>200000</v>
      </c>
      <c r="B2904" s="117">
        <v>810000</v>
      </c>
      <c r="C2904" s="117">
        <v>810000</v>
      </c>
      <c r="D2904" s="115" t="s">
        <v>342</v>
      </c>
      <c r="E2904" s="115" t="s">
        <v>13</v>
      </c>
      <c r="F2904" s="115" t="s">
        <v>343</v>
      </c>
      <c r="G2904" s="115" t="s">
        <v>344</v>
      </c>
      <c r="H2904" s="115">
        <v>0.56000000000000005</v>
      </c>
      <c r="I2904" s="115">
        <v>0.48</v>
      </c>
      <c r="J2904" s="115" t="s">
        <v>350</v>
      </c>
      <c r="K2904" s="115">
        <v>4.98199122176E-3</v>
      </c>
      <c r="L2904" s="115">
        <v>3745.5067489071298</v>
      </c>
      <c r="M2904" s="115">
        <v>9.6560092062791192</v>
      </c>
      <c r="N2904" s="115">
        <v>1.48197119676638</v>
      </c>
      <c r="O2904" s="115">
        <v>4.8106153102969999E-2</v>
      </c>
      <c r="P2904" s="115">
        <v>7.3831674932000003E-3</v>
      </c>
      <c r="Q2904" s="115">
        <v>18.6600817441206</v>
      </c>
      <c r="R2904" s="115">
        <v>1210</v>
      </c>
      <c r="S2904" s="115" t="s">
        <v>353</v>
      </c>
      <c r="T2904" s="115">
        <v>1210</v>
      </c>
      <c r="U2904" s="115" t="s">
        <v>352</v>
      </c>
      <c r="V2904" s="115" t="s">
        <v>350</v>
      </c>
      <c r="Z2904" s="115">
        <v>0</v>
      </c>
      <c r="AA2904" s="115">
        <v>1</v>
      </c>
      <c r="AB2904" s="115">
        <v>4.8106153102969999E-2</v>
      </c>
      <c r="AC2904" s="115">
        <v>7.3831674932000003E-3</v>
      </c>
      <c r="AD2904" s="115">
        <v>18.6600817441219</v>
      </c>
      <c r="AF2904" s="115">
        <v>-1</v>
      </c>
      <c r="AG2904" s="115">
        <v>-1</v>
      </c>
      <c r="AH2904" s="115">
        <v>-1</v>
      </c>
      <c r="AI2904" s="115">
        <v>-1</v>
      </c>
      <c r="AJ2904" s="115">
        <v>0</v>
      </c>
      <c r="AM2904" s="115" t="s">
        <v>348</v>
      </c>
      <c r="AN2904" s="115">
        <v>-1</v>
      </c>
      <c r="AQ2904" s="115">
        <v>615</v>
      </c>
      <c r="AR2904" s="115" t="s">
        <v>261</v>
      </c>
      <c r="AS2904" s="115" t="s">
        <v>370</v>
      </c>
      <c r="AT2904" s="115" t="s">
        <v>296</v>
      </c>
      <c r="AV2904" s="115">
        <v>32.636629277174997</v>
      </c>
      <c r="AW2904" s="115">
        <v>1.51338862E-2</v>
      </c>
    </row>
    <row r="2905" spans="1:49" x14ac:dyDescent="0.25">
      <c r="A2905" s="117">
        <v>200000</v>
      </c>
      <c r="B2905" s="117">
        <v>810000</v>
      </c>
      <c r="C2905" s="117">
        <v>810000</v>
      </c>
      <c r="D2905" s="115" t="s">
        <v>342</v>
      </c>
      <c r="E2905" s="115" t="s">
        <v>13</v>
      </c>
      <c r="F2905" s="115" t="s">
        <v>343</v>
      </c>
      <c r="G2905" s="115" t="s">
        <v>344</v>
      </c>
      <c r="H2905" s="115">
        <v>0.56000000000000005</v>
      </c>
      <c r="I2905" s="115">
        <v>0.48</v>
      </c>
      <c r="J2905" s="115" t="s">
        <v>350</v>
      </c>
      <c r="K2905" s="115">
        <v>9.0271609446269996E-2</v>
      </c>
      <c r="L2905" s="115">
        <v>3745.5067489071298</v>
      </c>
      <c r="M2905" s="115">
        <v>9.6560092062791192</v>
      </c>
      <c r="N2905" s="115">
        <v>1.48197119676638</v>
      </c>
      <c r="O2905" s="115">
        <v>0.87166349187888004</v>
      </c>
      <c r="P2905" s="115">
        <v>0.13377992508511999</v>
      </c>
      <c r="Q2905" s="115">
        <v>338.11292241573898</v>
      </c>
      <c r="R2905" s="115">
        <v>1330</v>
      </c>
      <c r="S2905" s="115" t="s">
        <v>354</v>
      </c>
      <c r="T2905" s="115">
        <v>1330</v>
      </c>
      <c r="U2905" s="115" t="s">
        <v>352</v>
      </c>
      <c r="V2905" s="115" t="s">
        <v>350</v>
      </c>
      <c r="Z2905" s="115">
        <v>0</v>
      </c>
      <c r="AA2905" s="115">
        <v>1</v>
      </c>
      <c r="AB2905" s="115">
        <v>0.87166349187888004</v>
      </c>
      <c r="AC2905" s="115">
        <v>0.13377992508511999</v>
      </c>
      <c r="AD2905" s="115">
        <v>338.11292241574102</v>
      </c>
      <c r="AF2905" s="115">
        <v>-1</v>
      </c>
      <c r="AG2905" s="115">
        <v>-1</v>
      </c>
      <c r="AH2905" s="115">
        <v>-1</v>
      </c>
      <c r="AI2905" s="115">
        <v>-1</v>
      </c>
      <c r="AJ2905" s="115">
        <v>0</v>
      </c>
      <c r="AM2905" s="115" t="s">
        <v>348</v>
      </c>
      <c r="AN2905" s="115">
        <v>-1</v>
      </c>
      <c r="AQ2905" s="115">
        <v>615</v>
      </c>
      <c r="AR2905" s="115" t="s">
        <v>261</v>
      </c>
      <c r="AS2905" s="115" t="s">
        <v>370</v>
      </c>
      <c r="AT2905" s="115" t="s">
        <v>296</v>
      </c>
      <c r="AV2905" s="115">
        <v>78.385802187703902</v>
      </c>
      <c r="AW2905" s="115">
        <v>0.27421972620000001</v>
      </c>
    </row>
    <row r="2906" spans="1:49" x14ac:dyDescent="0.25">
      <c r="A2906" s="117">
        <v>200000</v>
      </c>
      <c r="B2906" s="117">
        <v>810000</v>
      </c>
      <c r="C2906" s="117">
        <v>810000</v>
      </c>
      <c r="D2906" s="115" t="s">
        <v>342</v>
      </c>
      <c r="E2906" s="115" t="s">
        <v>13</v>
      </c>
      <c r="F2906" s="115" t="s">
        <v>343</v>
      </c>
      <c r="G2906" s="115" t="s">
        <v>344</v>
      </c>
      <c r="H2906" s="115">
        <v>0.56000000000000005</v>
      </c>
      <c r="I2906" s="115">
        <v>0.48</v>
      </c>
      <c r="J2906" s="115" t="s">
        <v>350</v>
      </c>
      <c r="K2906" s="115">
        <v>0.14562874081974</v>
      </c>
      <c r="L2906" s="115">
        <v>3745.5067489071298</v>
      </c>
      <c r="M2906" s="115">
        <v>9.6560092062791192</v>
      </c>
      <c r="N2906" s="115">
        <v>1.48197119676638</v>
      </c>
      <c r="O2906" s="115">
        <v>1.4061924620542501</v>
      </c>
      <c r="P2906" s="115">
        <v>0.21581759931621</v>
      </c>
      <c r="Q2906" s="115">
        <v>545.45343157518698</v>
      </c>
      <c r="R2906" s="115">
        <v>1210</v>
      </c>
      <c r="S2906" s="115" t="s">
        <v>353</v>
      </c>
      <c r="T2906" s="115">
        <v>1210</v>
      </c>
      <c r="U2906" s="115" t="s">
        <v>352</v>
      </c>
      <c r="V2906" s="115" t="s">
        <v>350</v>
      </c>
      <c r="Z2906" s="115">
        <v>0</v>
      </c>
      <c r="AA2906" s="115">
        <v>1</v>
      </c>
      <c r="AB2906" s="115">
        <v>1.4061924620542501</v>
      </c>
      <c r="AC2906" s="115">
        <v>0.21581759931621</v>
      </c>
      <c r="AD2906" s="115">
        <v>545.45343157518698</v>
      </c>
      <c r="AF2906" s="115">
        <v>-1</v>
      </c>
      <c r="AG2906" s="115">
        <v>-1</v>
      </c>
      <c r="AH2906" s="115">
        <v>-1</v>
      </c>
      <c r="AI2906" s="115">
        <v>-1</v>
      </c>
      <c r="AJ2906" s="115">
        <v>0</v>
      </c>
      <c r="AM2906" s="115" t="s">
        <v>348</v>
      </c>
      <c r="AN2906" s="115">
        <v>-1</v>
      </c>
      <c r="AQ2906" s="115">
        <v>615</v>
      </c>
      <c r="AR2906" s="115" t="s">
        <v>261</v>
      </c>
      <c r="AS2906" s="115" t="s">
        <v>370</v>
      </c>
      <c r="AT2906" s="115" t="s">
        <v>296</v>
      </c>
      <c r="AV2906" s="115">
        <v>100.145307640014</v>
      </c>
      <c r="AW2906" s="115">
        <v>0.442379101</v>
      </c>
    </row>
    <row r="2907" spans="1:49" x14ac:dyDescent="0.25">
      <c r="A2907" s="117">
        <v>200000</v>
      </c>
      <c r="B2907" s="117">
        <v>810000</v>
      </c>
      <c r="C2907" s="117">
        <v>810000</v>
      </c>
      <c r="D2907" s="115" t="s">
        <v>342</v>
      </c>
      <c r="E2907" s="115" t="s">
        <v>13</v>
      </c>
      <c r="F2907" s="115" t="s">
        <v>343</v>
      </c>
      <c r="G2907" s="115" t="s">
        <v>344</v>
      </c>
      <c r="H2907" s="115">
        <v>0.56000000000000005</v>
      </c>
      <c r="I2907" s="115">
        <v>0.48</v>
      </c>
      <c r="J2907" s="115" t="s">
        <v>350</v>
      </c>
      <c r="K2907" s="115">
        <v>5.3289343554650002E-2</v>
      </c>
      <c r="L2907" s="115">
        <v>3745.5067489071298</v>
      </c>
      <c r="M2907" s="115">
        <v>9.6560092062791192</v>
      </c>
      <c r="N2907" s="115">
        <v>1.48197119676638</v>
      </c>
      <c r="O2907" s="115">
        <v>0.51456239196034004</v>
      </c>
      <c r="P2907" s="115">
        <v>7.8973272242590001E-2</v>
      </c>
      <c r="Q2907" s="115">
        <v>199.595595928802</v>
      </c>
      <c r="R2907" s="115">
        <v>1210</v>
      </c>
      <c r="S2907" s="115" t="s">
        <v>353</v>
      </c>
      <c r="T2907" s="115">
        <v>1210</v>
      </c>
      <c r="U2907" s="115" t="s">
        <v>352</v>
      </c>
      <c r="V2907" s="115" t="s">
        <v>350</v>
      </c>
      <c r="Z2907" s="115">
        <v>0</v>
      </c>
      <c r="AA2907" s="115">
        <v>1</v>
      </c>
      <c r="AB2907" s="115">
        <v>0.51456239196034004</v>
      </c>
      <c r="AC2907" s="115">
        <v>7.8973272242590001E-2</v>
      </c>
      <c r="AD2907" s="115">
        <v>199.595595928801</v>
      </c>
      <c r="AF2907" s="115">
        <v>-1</v>
      </c>
      <c r="AG2907" s="115">
        <v>-1</v>
      </c>
      <c r="AH2907" s="115">
        <v>-1</v>
      </c>
      <c r="AI2907" s="115">
        <v>-1</v>
      </c>
      <c r="AJ2907" s="115">
        <v>0</v>
      </c>
      <c r="AM2907" s="115" t="s">
        <v>348</v>
      </c>
      <c r="AN2907" s="115">
        <v>-1</v>
      </c>
      <c r="AQ2907" s="115">
        <v>615</v>
      </c>
      <c r="AR2907" s="115" t="s">
        <v>261</v>
      </c>
      <c r="AS2907" s="115" t="s">
        <v>370</v>
      </c>
      <c r="AT2907" s="115" t="s">
        <v>296</v>
      </c>
      <c r="AV2907" s="115">
        <v>60.236079277760403</v>
      </c>
      <c r="AW2907" s="115">
        <v>0.1618780178</v>
      </c>
    </row>
    <row r="2908" spans="1:49" x14ac:dyDescent="0.25">
      <c r="A2908" s="117">
        <v>200000</v>
      </c>
      <c r="B2908" s="117">
        <v>810000</v>
      </c>
      <c r="C2908" s="117">
        <v>810000</v>
      </c>
      <c r="D2908" s="115" t="s">
        <v>342</v>
      </c>
      <c r="E2908" s="115" t="s">
        <v>13</v>
      </c>
      <c r="F2908" s="115" t="s">
        <v>343</v>
      </c>
      <c r="G2908" s="115" t="s">
        <v>344</v>
      </c>
      <c r="H2908" s="115">
        <v>0.56000000000000005</v>
      </c>
      <c r="I2908" s="115">
        <v>0.48</v>
      </c>
      <c r="J2908" s="115" t="s">
        <v>350</v>
      </c>
      <c r="K2908" s="115">
        <v>9.7016294123509997E-2</v>
      </c>
      <c r="L2908" s="115">
        <v>3745.5067489071298</v>
      </c>
      <c r="M2908" s="115">
        <v>9.6560092062791192</v>
      </c>
      <c r="N2908" s="115">
        <v>1.48197119676638</v>
      </c>
      <c r="O2908" s="115">
        <v>0.93679022921578003</v>
      </c>
      <c r="P2908" s="115">
        <v>0.14377535350807</v>
      </c>
      <c r="Q2908" s="115">
        <v>363.375184393599</v>
      </c>
      <c r="R2908" s="115">
        <v>1210</v>
      </c>
      <c r="S2908" s="115" t="s">
        <v>353</v>
      </c>
      <c r="T2908" s="115">
        <v>1210</v>
      </c>
      <c r="U2908" s="115" t="s">
        <v>352</v>
      </c>
      <c r="V2908" s="115" t="s">
        <v>350</v>
      </c>
      <c r="Z2908" s="115">
        <v>0</v>
      </c>
      <c r="AA2908" s="115">
        <v>1</v>
      </c>
      <c r="AB2908" s="115">
        <v>0.93679022921578003</v>
      </c>
      <c r="AC2908" s="115">
        <v>0.14377535350807</v>
      </c>
      <c r="AD2908" s="115">
        <v>363.375184393599</v>
      </c>
      <c r="AF2908" s="115">
        <v>-1</v>
      </c>
      <c r="AG2908" s="115">
        <v>-1</v>
      </c>
      <c r="AH2908" s="115">
        <v>-1</v>
      </c>
      <c r="AI2908" s="115">
        <v>-1</v>
      </c>
      <c r="AJ2908" s="115">
        <v>0</v>
      </c>
      <c r="AM2908" s="115" t="s">
        <v>348</v>
      </c>
      <c r="AN2908" s="115">
        <v>-1</v>
      </c>
      <c r="AQ2908" s="115">
        <v>615</v>
      </c>
      <c r="AR2908" s="115" t="s">
        <v>261</v>
      </c>
      <c r="AS2908" s="115" t="s">
        <v>370</v>
      </c>
      <c r="AT2908" s="115" t="s">
        <v>296</v>
      </c>
      <c r="AV2908" s="115">
        <v>81.227622699822902</v>
      </c>
      <c r="AW2908" s="115">
        <v>0.29470817869999999</v>
      </c>
    </row>
    <row r="2909" spans="1:49" x14ac:dyDescent="0.25">
      <c r="A2909" s="117">
        <v>200000</v>
      </c>
      <c r="B2909" s="117">
        <v>810000</v>
      </c>
      <c r="C2909" s="117">
        <v>810000</v>
      </c>
      <c r="D2909" s="115" t="s">
        <v>342</v>
      </c>
      <c r="E2909" s="115" t="s">
        <v>13</v>
      </c>
      <c r="F2909" s="115" t="s">
        <v>343</v>
      </c>
      <c r="G2909" s="115" t="s">
        <v>344</v>
      </c>
      <c r="H2909" s="115">
        <v>0.56000000000000005</v>
      </c>
      <c r="I2909" s="115">
        <v>0.48</v>
      </c>
      <c r="J2909" s="115" t="s">
        <v>350</v>
      </c>
      <c r="K2909" s="115">
        <v>0.18775820774696</v>
      </c>
      <c r="L2909" s="115">
        <v>3732.437882574</v>
      </c>
      <c r="M2909" s="115">
        <v>9.2916310353062705</v>
      </c>
      <c r="N2909" s="115">
        <v>1.36613394709892</v>
      </c>
      <c r="O2909" s="115">
        <v>1.7445799902351899</v>
      </c>
      <c r="P2909" s="115">
        <v>0.25650286144958001</v>
      </c>
      <c r="Q2909" s="115">
        <v>700.79584735897504</v>
      </c>
      <c r="R2909" s="115">
        <v>1200</v>
      </c>
      <c r="S2909" s="115" t="s">
        <v>351</v>
      </c>
      <c r="T2909" s="115">
        <v>1200</v>
      </c>
      <c r="U2909" s="115" t="s">
        <v>352</v>
      </c>
      <c r="V2909" s="115" t="s">
        <v>350</v>
      </c>
      <c r="Z2909" s="115">
        <v>0</v>
      </c>
      <c r="AA2909" s="115">
        <v>1</v>
      </c>
      <c r="AB2909" s="115">
        <v>1.7445799902351899</v>
      </c>
      <c r="AC2909" s="115">
        <v>0.25650286144958001</v>
      </c>
      <c r="AD2909" s="115">
        <v>700.79584735897504</v>
      </c>
      <c r="AF2909" s="115">
        <v>-1</v>
      </c>
      <c r="AG2909" s="115">
        <v>-1</v>
      </c>
      <c r="AH2909" s="115">
        <v>-1</v>
      </c>
      <c r="AI2909" s="115">
        <v>-1</v>
      </c>
      <c r="AJ2909" s="115">
        <v>0</v>
      </c>
      <c r="AM2909" s="115" t="s">
        <v>348</v>
      </c>
      <c r="AN2909" s="115">
        <v>-1</v>
      </c>
      <c r="AQ2909" s="115">
        <v>615</v>
      </c>
      <c r="AR2909" s="115" t="s">
        <v>261</v>
      </c>
      <c r="AS2909" s="115" t="s">
        <v>370</v>
      </c>
      <c r="AT2909" s="115" t="s">
        <v>296</v>
      </c>
      <c r="AV2909" s="115">
        <v>130.32217120317901</v>
      </c>
      <c r="AW2909" s="115">
        <v>0.56836646179999994</v>
      </c>
    </row>
    <row r="2910" spans="1:49" x14ac:dyDescent="0.25">
      <c r="A2910" s="117">
        <v>200000</v>
      </c>
      <c r="B2910" s="117">
        <v>810000</v>
      </c>
      <c r="C2910" s="117">
        <v>810000</v>
      </c>
      <c r="D2910" s="115" t="s">
        <v>342</v>
      </c>
      <c r="E2910" s="115" t="s">
        <v>13</v>
      </c>
      <c r="F2910" s="115" t="s">
        <v>343</v>
      </c>
      <c r="G2910" s="115" t="s">
        <v>344</v>
      </c>
      <c r="H2910" s="115">
        <v>0.56000000000000005</v>
      </c>
      <c r="I2910" s="115">
        <v>0.48</v>
      </c>
      <c r="J2910" s="115" t="s">
        <v>350</v>
      </c>
      <c r="K2910" s="115">
        <v>0.12409890769244</v>
      </c>
      <c r="L2910" s="115">
        <v>3732.437882574</v>
      </c>
      <c r="M2910" s="115">
        <v>9.2916310353062705</v>
      </c>
      <c r="N2910" s="115">
        <v>1.36613394709892</v>
      </c>
      <c r="O2910" s="115">
        <v>1.15308126216274</v>
      </c>
      <c r="P2910" s="115">
        <v>0.16953573059654001</v>
      </c>
      <c r="Q2910" s="115">
        <v>463.191464257343</v>
      </c>
      <c r="R2910" s="115">
        <v>1210</v>
      </c>
      <c r="S2910" s="115" t="s">
        <v>353</v>
      </c>
      <c r="T2910" s="115">
        <v>1210</v>
      </c>
      <c r="U2910" s="115" t="s">
        <v>352</v>
      </c>
      <c r="V2910" s="115" t="s">
        <v>350</v>
      </c>
      <c r="Z2910" s="115">
        <v>0</v>
      </c>
      <c r="AA2910" s="115">
        <v>1</v>
      </c>
      <c r="AB2910" s="115">
        <v>1.15308126216274</v>
      </c>
      <c r="AC2910" s="115">
        <v>0.16953573059654001</v>
      </c>
      <c r="AD2910" s="115">
        <v>463.191464257343</v>
      </c>
      <c r="AF2910" s="115">
        <v>-1</v>
      </c>
      <c r="AG2910" s="115">
        <v>-1</v>
      </c>
      <c r="AH2910" s="115">
        <v>-1</v>
      </c>
      <c r="AI2910" s="115">
        <v>-1</v>
      </c>
      <c r="AJ2910" s="115">
        <v>0</v>
      </c>
      <c r="AM2910" s="115" t="s">
        <v>348</v>
      </c>
      <c r="AN2910" s="115">
        <v>-1</v>
      </c>
      <c r="AQ2910" s="115">
        <v>615</v>
      </c>
      <c r="AR2910" s="115" t="s">
        <v>261</v>
      </c>
      <c r="AS2910" s="115" t="s">
        <v>370</v>
      </c>
      <c r="AT2910" s="115" t="s">
        <v>296</v>
      </c>
      <c r="AV2910" s="115">
        <v>91.487947098813805</v>
      </c>
      <c r="AW2910" s="115">
        <v>0.37566217699999999</v>
      </c>
    </row>
    <row r="2911" spans="1:49" x14ac:dyDescent="0.25">
      <c r="A2911" s="117">
        <v>200000</v>
      </c>
      <c r="B2911" s="117">
        <v>810000</v>
      </c>
      <c r="C2911" s="117">
        <v>810000</v>
      </c>
      <c r="D2911" s="115" t="s">
        <v>342</v>
      </c>
      <c r="E2911" s="115" t="s">
        <v>13</v>
      </c>
      <c r="F2911" s="115" t="s">
        <v>343</v>
      </c>
      <c r="G2911" s="115" t="s">
        <v>344</v>
      </c>
      <c r="H2911" s="115">
        <v>0.56000000000000005</v>
      </c>
      <c r="I2911" s="115">
        <v>0.48</v>
      </c>
      <c r="J2911" s="115" t="s">
        <v>350</v>
      </c>
      <c r="K2911" s="115">
        <v>0.21117401807187999</v>
      </c>
      <c r="L2911" s="115">
        <v>3732.437882574</v>
      </c>
      <c r="M2911" s="115">
        <v>9.2916310353062705</v>
      </c>
      <c r="N2911" s="115">
        <v>1.36613394709892</v>
      </c>
      <c r="O2911" s="115">
        <v>1.96215106016705</v>
      </c>
      <c r="P2911" s="115">
        <v>0.28849199483327997</v>
      </c>
      <c r="Q2911" s="115">
        <v>788.19390486687098</v>
      </c>
      <c r="R2911" s="115">
        <v>1210</v>
      </c>
      <c r="S2911" s="115" t="s">
        <v>353</v>
      </c>
      <c r="T2911" s="115">
        <v>1210</v>
      </c>
      <c r="U2911" s="115" t="s">
        <v>352</v>
      </c>
      <c r="V2911" s="115" t="s">
        <v>350</v>
      </c>
      <c r="Z2911" s="115">
        <v>0</v>
      </c>
      <c r="AA2911" s="115">
        <v>1</v>
      </c>
      <c r="AB2911" s="115">
        <v>1.96215106016705</v>
      </c>
      <c r="AC2911" s="115">
        <v>0.28849199483327997</v>
      </c>
      <c r="AD2911" s="115">
        <v>788.19390486687098</v>
      </c>
      <c r="AF2911" s="115">
        <v>-1</v>
      </c>
      <c r="AG2911" s="115">
        <v>-1</v>
      </c>
      <c r="AH2911" s="115">
        <v>-1</v>
      </c>
      <c r="AI2911" s="115">
        <v>-1</v>
      </c>
      <c r="AJ2911" s="115">
        <v>0</v>
      </c>
      <c r="AM2911" s="115" t="s">
        <v>348</v>
      </c>
      <c r="AN2911" s="115">
        <v>-1</v>
      </c>
      <c r="AQ2911" s="115">
        <v>615</v>
      </c>
      <c r="AR2911" s="115" t="s">
        <v>261</v>
      </c>
      <c r="AS2911" s="115" t="s">
        <v>370</v>
      </c>
      <c r="AT2911" s="115" t="s">
        <v>296</v>
      </c>
      <c r="AV2911" s="115">
        <v>117.32117939569</v>
      </c>
      <c r="AW2911" s="115">
        <v>0.63924890909999998</v>
      </c>
    </row>
    <row r="2912" spans="1:49" x14ac:dyDescent="0.25">
      <c r="A2912" s="117">
        <v>200000</v>
      </c>
      <c r="B2912" s="117">
        <v>810000</v>
      </c>
      <c r="C2912" s="117">
        <v>810000</v>
      </c>
      <c r="D2912" s="115" t="s">
        <v>342</v>
      </c>
      <c r="E2912" s="115" t="s">
        <v>13</v>
      </c>
      <c r="F2912" s="115" t="s">
        <v>343</v>
      </c>
      <c r="G2912" s="115" t="s">
        <v>344</v>
      </c>
      <c r="H2912" s="115">
        <v>0.56000000000000005</v>
      </c>
      <c r="I2912" s="115">
        <v>0.48</v>
      </c>
      <c r="J2912" s="115" t="s">
        <v>350</v>
      </c>
      <c r="K2912" s="115">
        <v>2.5110978297569999E-2</v>
      </c>
      <c r="L2912" s="115">
        <v>3732.437882574</v>
      </c>
      <c r="M2912" s="115">
        <v>9.2916310353062705</v>
      </c>
      <c r="N2912" s="115">
        <v>1.36613394709892</v>
      </c>
      <c r="O2912" s="115">
        <v>0.23332194527667</v>
      </c>
      <c r="P2912" s="115">
        <v>3.430495989718E-2</v>
      </c>
      <c r="Q2912" s="115">
        <v>93.725166666373795</v>
      </c>
      <c r="R2912" s="115">
        <v>1210</v>
      </c>
      <c r="S2912" s="115" t="s">
        <v>353</v>
      </c>
      <c r="T2912" s="115">
        <v>1210</v>
      </c>
      <c r="U2912" s="115" t="s">
        <v>352</v>
      </c>
      <c r="V2912" s="115" t="s">
        <v>350</v>
      </c>
      <c r="Z2912" s="115">
        <v>0</v>
      </c>
      <c r="AA2912" s="115">
        <v>1</v>
      </c>
      <c r="AB2912" s="115">
        <v>0.23332194527667</v>
      </c>
      <c r="AC2912" s="115">
        <v>3.430495989718E-2</v>
      </c>
      <c r="AD2912" s="115">
        <v>93.725166666374506</v>
      </c>
      <c r="AF2912" s="115">
        <v>-1</v>
      </c>
      <c r="AG2912" s="115">
        <v>-1</v>
      </c>
      <c r="AH2912" s="115">
        <v>-1</v>
      </c>
      <c r="AI2912" s="115">
        <v>-1</v>
      </c>
      <c r="AJ2912" s="115">
        <v>0</v>
      </c>
      <c r="AM2912" s="115" t="s">
        <v>348</v>
      </c>
      <c r="AN2912" s="115">
        <v>-1</v>
      </c>
      <c r="AQ2912" s="115">
        <v>615</v>
      </c>
      <c r="AR2912" s="115" t="s">
        <v>261</v>
      </c>
      <c r="AS2912" s="115" t="s">
        <v>370</v>
      </c>
      <c r="AT2912" s="115" t="s">
        <v>296</v>
      </c>
      <c r="AV2912" s="115">
        <v>41.2704370827528</v>
      </c>
      <c r="AW2912" s="115">
        <v>7.60139227E-2</v>
      </c>
    </row>
    <row r="2913" spans="1:49" x14ac:dyDescent="0.25">
      <c r="A2913" s="117">
        <v>200000</v>
      </c>
      <c r="B2913" s="117">
        <v>810000</v>
      </c>
      <c r="C2913" s="117">
        <v>810000</v>
      </c>
      <c r="D2913" s="115" t="s">
        <v>342</v>
      </c>
      <c r="E2913" s="115" t="s">
        <v>13</v>
      </c>
      <c r="F2913" s="115" t="s">
        <v>343</v>
      </c>
      <c r="G2913" s="115" t="s">
        <v>344</v>
      </c>
      <c r="H2913" s="115">
        <v>0.56000000000000005</v>
      </c>
      <c r="I2913" s="115">
        <v>0.48</v>
      </c>
      <c r="J2913" s="115" t="s">
        <v>350</v>
      </c>
      <c r="K2913" s="115">
        <v>1.5844766844470001E-2</v>
      </c>
      <c r="L2913" s="115">
        <v>3732.437882574</v>
      </c>
      <c r="M2913" s="115">
        <v>9.2916310353062705</v>
      </c>
      <c r="N2913" s="115">
        <v>1.36613394709892</v>
      </c>
      <c r="O2913" s="115">
        <v>0.14722372735929001</v>
      </c>
      <c r="P2913" s="115">
        <v>2.1646073870100001E-2</v>
      </c>
      <c r="Q2913" s="115">
        <v>59.139608010863597</v>
      </c>
      <c r="R2913" s="115">
        <v>1210</v>
      </c>
      <c r="S2913" s="115" t="s">
        <v>353</v>
      </c>
      <c r="T2913" s="115">
        <v>1210</v>
      </c>
      <c r="U2913" s="115" t="s">
        <v>352</v>
      </c>
      <c r="V2913" s="115" t="s">
        <v>350</v>
      </c>
      <c r="Z2913" s="115">
        <v>0</v>
      </c>
      <c r="AA2913" s="115">
        <v>1</v>
      </c>
      <c r="AB2913" s="115">
        <v>0.14722372735929001</v>
      </c>
      <c r="AC2913" s="115">
        <v>2.1646073870100001E-2</v>
      </c>
      <c r="AD2913" s="115">
        <v>59.139608010863597</v>
      </c>
      <c r="AF2913" s="115">
        <v>-1</v>
      </c>
      <c r="AG2913" s="115">
        <v>-1</v>
      </c>
      <c r="AH2913" s="115">
        <v>-1</v>
      </c>
      <c r="AI2913" s="115">
        <v>-1</v>
      </c>
      <c r="AJ2913" s="115">
        <v>0</v>
      </c>
      <c r="AM2913" s="115" t="s">
        <v>348</v>
      </c>
      <c r="AN2913" s="115">
        <v>-1</v>
      </c>
      <c r="AQ2913" s="115">
        <v>615</v>
      </c>
      <c r="AR2913" s="115" t="s">
        <v>261</v>
      </c>
      <c r="AS2913" s="115" t="s">
        <v>370</v>
      </c>
      <c r="AT2913" s="115" t="s">
        <v>296</v>
      </c>
      <c r="AV2913" s="115">
        <v>32.228708830520297</v>
      </c>
      <c r="AW2913" s="115">
        <v>4.7963996799999999E-2</v>
      </c>
    </row>
    <row r="2914" spans="1:49" x14ac:dyDescent="0.25">
      <c r="A2914" s="117">
        <v>200000</v>
      </c>
      <c r="B2914" s="117">
        <v>810000</v>
      </c>
      <c r="C2914" s="117">
        <v>810000</v>
      </c>
      <c r="D2914" s="115" t="s">
        <v>342</v>
      </c>
      <c r="E2914" s="115" t="s">
        <v>13</v>
      </c>
      <c r="F2914" s="115" t="s">
        <v>343</v>
      </c>
      <c r="G2914" s="115" t="s">
        <v>344</v>
      </c>
      <c r="H2914" s="115">
        <v>0.56000000000000005</v>
      </c>
      <c r="I2914" s="115">
        <v>0.48</v>
      </c>
      <c r="J2914" s="115" t="s">
        <v>350</v>
      </c>
      <c r="K2914" s="115">
        <v>5.3776574830450001E-2</v>
      </c>
      <c r="L2914" s="115">
        <v>3732.437882574</v>
      </c>
      <c r="M2914" s="115">
        <v>9.2916310353062705</v>
      </c>
      <c r="N2914" s="115">
        <v>1.36613394709892</v>
      </c>
      <c r="O2914" s="115">
        <v>0.49967209166713999</v>
      </c>
      <c r="P2914" s="115">
        <v>7.3466004434590004E-2</v>
      </c>
      <c r="Q2914" s="115">
        <v>200.71772509227301</v>
      </c>
      <c r="R2914" s="115">
        <v>1210</v>
      </c>
      <c r="S2914" s="115" t="s">
        <v>353</v>
      </c>
      <c r="T2914" s="115">
        <v>1210</v>
      </c>
      <c r="U2914" s="115" t="s">
        <v>352</v>
      </c>
      <c r="V2914" s="115" t="s">
        <v>350</v>
      </c>
      <c r="Z2914" s="115">
        <v>0</v>
      </c>
      <c r="AA2914" s="115">
        <v>1</v>
      </c>
      <c r="AB2914" s="115">
        <v>0.49967209166713999</v>
      </c>
      <c r="AC2914" s="115">
        <v>7.3466004434590004E-2</v>
      </c>
      <c r="AD2914" s="115">
        <v>200.71772509227301</v>
      </c>
      <c r="AF2914" s="115">
        <v>-1</v>
      </c>
      <c r="AG2914" s="115">
        <v>-1</v>
      </c>
      <c r="AH2914" s="115">
        <v>-1</v>
      </c>
      <c r="AI2914" s="115">
        <v>-1</v>
      </c>
      <c r="AJ2914" s="115">
        <v>0</v>
      </c>
      <c r="AM2914" s="115" t="s">
        <v>348</v>
      </c>
      <c r="AN2914" s="115">
        <v>-1</v>
      </c>
      <c r="AQ2914" s="115">
        <v>615</v>
      </c>
      <c r="AR2914" s="115" t="s">
        <v>261</v>
      </c>
      <c r="AS2914" s="115" t="s">
        <v>370</v>
      </c>
      <c r="AT2914" s="115" t="s">
        <v>296</v>
      </c>
      <c r="AV2914" s="115">
        <v>72.344839388802598</v>
      </c>
      <c r="AW2914" s="115">
        <v>0.16278809820000001</v>
      </c>
    </row>
    <row r="2915" spans="1:49" x14ac:dyDescent="0.25">
      <c r="A2915" s="117">
        <v>200000</v>
      </c>
      <c r="B2915" s="117">
        <v>820000</v>
      </c>
      <c r="C2915" s="117">
        <v>820000</v>
      </c>
      <c r="D2915" s="115" t="s">
        <v>342</v>
      </c>
      <c r="E2915" s="115" t="s">
        <v>13</v>
      </c>
      <c r="F2915" s="115" t="s">
        <v>343</v>
      </c>
      <c r="G2915" s="115" t="s">
        <v>344</v>
      </c>
      <c r="H2915" s="115">
        <v>0.56000000000000005</v>
      </c>
      <c r="I2915" s="115">
        <v>0.48</v>
      </c>
      <c r="J2915" s="115" t="s">
        <v>350</v>
      </c>
      <c r="K2915" s="115">
        <v>3.9520290713469998E-2</v>
      </c>
      <c r="L2915" s="115">
        <v>3754.7051302261002</v>
      </c>
      <c r="M2915" s="115">
        <v>10.3629689485436</v>
      </c>
      <c r="N2915" s="115">
        <v>1.3891795788352499</v>
      </c>
      <c r="O2915" s="115">
        <v>0.40954754550111999</v>
      </c>
      <c r="P2915" s="115">
        <v>5.4900780808779998E-2</v>
      </c>
      <c r="Q2915" s="115">
        <v>148.3870382899</v>
      </c>
      <c r="R2915" s="115">
        <v>1200</v>
      </c>
      <c r="S2915" s="115" t="s">
        <v>351</v>
      </c>
      <c r="T2915" s="115">
        <v>1200</v>
      </c>
      <c r="U2915" s="115" t="s">
        <v>352</v>
      </c>
      <c r="V2915" s="115" t="s">
        <v>350</v>
      </c>
      <c r="Z2915" s="115">
        <v>0</v>
      </c>
      <c r="AA2915" s="115">
        <v>1</v>
      </c>
      <c r="AB2915" s="115">
        <v>0.40954754550111999</v>
      </c>
      <c r="AC2915" s="115">
        <v>5.4900780808779998E-2</v>
      </c>
      <c r="AD2915" s="115">
        <v>148.38703828989901</v>
      </c>
      <c r="AF2915" s="115">
        <v>-1</v>
      </c>
      <c r="AG2915" s="115">
        <v>-1</v>
      </c>
      <c r="AH2915" s="115">
        <v>-1</v>
      </c>
      <c r="AI2915" s="115">
        <v>-1</v>
      </c>
      <c r="AJ2915" s="115">
        <v>0</v>
      </c>
      <c r="AM2915" s="115" t="s">
        <v>348</v>
      </c>
      <c r="AN2915" s="115">
        <v>-1</v>
      </c>
      <c r="AQ2915" s="115">
        <v>615</v>
      </c>
      <c r="AR2915" s="115" t="s">
        <v>261</v>
      </c>
      <c r="AS2915" s="115" t="s">
        <v>370</v>
      </c>
      <c r="AT2915" s="115" t="s">
        <v>296</v>
      </c>
      <c r="AV2915" s="115">
        <v>53.485975863563198</v>
      </c>
      <c r="AW2915" s="115">
        <v>0.1203463409</v>
      </c>
    </row>
    <row r="2916" spans="1:49" x14ac:dyDescent="0.25">
      <c r="A2916" s="117">
        <v>200000</v>
      </c>
      <c r="B2916" s="117">
        <v>820000</v>
      </c>
      <c r="C2916" s="117">
        <v>820000</v>
      </c>
      <c r="D2916" s="115" t="s">
        <v>342</v>
      </c>
      <c r="E2916" s="115" t="s">
        <v>13</v>
      </c>
      <c r="F2916" s="115" t="s">
        <v>343</v>
      </c>
      <c r="G2916" s="115" t="s">
        <v>344</v>
      </c>
      <c r="H2916" s="115">
        <v>0.56000000000000005</v>
      </c>
      <c r="I2916" s="115">
        <v>0.48</v>
      </c>
      <c r="J2916" s="115" t="s">
        <v>345</v>
      </c>
      <c r="K2916" s="115">
        <v>1.2056630425E-4</v>
      </c>
      <c r="L2916" s="115">
        <v>3754.7051302261002</v>
      </c>
      <c r="M2916" s="115">
        <v>10.3629689485436</v>
      </c>
      <c r="N2916" s="115">
        <v>1.3891795788352499</v>
      </c>
      <c r="O2916" s="115">
        <v>1.24942486718E-3</v>
      </c>
      <c r="P2916" s="115">
        <v>1.6748824776E-4</v>
      </c>
      <c r="Q2916" s="115">
        <v>0.45269092109987003</v>
      </c>
      <c r="R2916" s="115">
        <v>1200</v>
      </c>
      <c r="S2916" s="115" t="s">
        <v>351</v>
      </c>
      <c r="T2916" s="115">
        <v>1200</v>
      </c>
      <c r="U2916" s="115" t="s">
        <v>347</v>
      </c>
      <c r="V2916" s="115" t="s">
        <v>345</v>
      </c>
      <c r="Z2916" s="115">
        <v>0</v>
      </c>
      <c r="AA2916" s="115">
        <v>1</v>
      </c>
      <c r="AB2916" s="115">
        <v>1.24942486718E-3</v>
      </c>
      <c r="AC2916" s="115">
        <v>1.6748824776E-4</v>
      </c>
      <c r="AD2916" s="115">
        <v>0.45269092110147002</v>
      </c>
      <c r="AF2916" s="115">
        <v>-1</v>
      </c>
      <c r="AG2916" s="115">
        <v>-1</v>
      </c>
      <c r="AH2916" s="115">
        <v>-1</v>
      </c>
      <c r="AI2916" s="115">
        <v>-1</v>
      </c>
      <c r="AJ2916" s="115">
        <v>0</v>
      </c>
      <c r="AM2916" s="115" t="s">
        <v>348</v>
      </c>
      <c r="AN2916" s="115">
        <v>-1</v>
      </c>
      <c r="AQ2916" s="115">
        <v>615</v>
      </c>
      <c r="AR2916" s="115" t="s">
        <v>261</v>
      </c>
      <c r="AS2916" s="115" t="s">
        <v>370</v>
      </c>
      <c r="AT2916" s="115" t="s">
        <v>296</v>
      </c>
      <c r="AV2916" s="115">
        <v>13.2839904049134</v>
      </c>
      <c r="AW2916" s="115">
        <v>3.6714590000000002E-4</v>
      </c>
    </row>
    <row r="2917" spans="1:49" x14ac:dyDescent="0.25">
      <c r="A2917" s="117">
        <v>200000</v>
      </c>
      <c r="B2917" s="117">
        <v>820000</v>
      </c>
      <c r="C2917" s="117">
        <v>820000</v>
      </c>
      <c r="D2917" s="115" t="s">
        <v>342</v>
      </c>
      <c r="E2917" s="115" t="s">
        <v>13</v>
      </c>
      <c r="F2917" s="115" t="s">
        <v>343</v>
      </c>
      <c r="G2917" s="115" t="s">
        <v>344</v>
      </c>
      <c r="H2917" s="115">
        <v>0.56000000000000005</v>
      </c>
      <c r="I2917" s="115">
        <v>0.48</v>
      </c>
      <c r="J2917" s="115" t="s">
        <v>350</v>
      </c>
      <c r="K2917" s="115">
        <v>1.4518477242319999E-2</v>
      </c>
      <c r="L2917" s="115">
        <v>3754.7051302261002</v>
      </c>
      <c r="M2917" s="115">
        <v>10.3629689485436</v>
      </c>
      <c r="N2917" s="115">
        <v>1.3891795788352499</v>
      </c>
      <c r="O2917" s="115">
        <v>0.15045452884232</v>
      </c>
      <c r="P2917" s="115">
        <v>2.0168772100810001E-2</v>
      </c>
      <c r="Q2917" s="115">
        <v>54.512600984817297</v>
      </c>
      <c r="R2917" s="115">
        <v>1400</v>
      </c>
      <c r="S2917" s="115" t="s">
        <v>356</v>
      </c>
      <c r="T2917" s="115">
        <v>1400</v>
      </c>
      <c r="U2917" s="115" t="s">
        <v>352</v>
      </c>
      <c r="V2917" s="115" t="s">
        <v>350</v>
      </c>
      <c r="Z2917" s="115">
        <v>0</v>
      </c>
      <c r="AA2917" s="115">
        <v>1</v>
      </c>
      <c r="AB2917" s="115">
        <v>0.15045452884232</v>
      </c>
      <c r="AC2917" s="115">
        <v>2.0168772100810001E-2</v>
      </c>
      <c r="AD2917" s="115">
        <v>95.4484695162636</v>
      </c>
      <c r="AF2917" s="115">
        <v>-1</v>
      </c>
      <c r="AG2917" s="115">
        <v>-1</v>
      </c>
      <c r="AH2917" s="115">
        <v>-1</v>
      </c>
      <c r="AI2917" s="115">
        <v>-1</v>
      </c>
      <c r="AJ2917" s="115">
        <v>0</v>
      </c>
      <c r="AM2917" s="115" t="s">
        <v>348</v>
      </c>
      <c r="AN2917" s="115">
        <v>-1</v>
      </c>
      <c r="AQ2917" s="115">
        <v>615</v>
      </c>
      <c r="AR2917" s="115" t="s">
        <v>261</v>
      </c>
      <c r="AS2917" s="115" t="s">
        <v>370</v>
      </c>
      <c r="AT2917" s="115" t="s">
        <v>296</v>
      </c>
      <c r="AV2917" s="115">
        <v>64.869507976620397</v>
      </c>
      <c r="AW2917" s="115">
        <v>7.7411572999999997E-2</v>
      </c>
    </row>
    <row r="2918" spans="1:49" x14ac:dyDescent="0.25">
      <c r="A2918" s="117">
        <v>200000</v>
      </c>
      <c r="B2918" s="117">
        <v>820000</v>
      </c>
      <c r="C2918" s="117">
        <v>820000</v>
      </c>
      <c r="D2918" s="115" t="s">
        <v>342</v>
      </c>
      <c r="E2918" s="115" t="s">
        <v>13</v>
      </c>
      <c r="F2918" s="115" t="s">
        <v>343</v>
      </c>
      <c r="G2918" s="115" t="s">
        <v>344</v>
      </c>
      <c r="H2918" s="115">
        <v>0.56000000000000005</v>
      </c>
      <c r="I2918" s="115">
        <v>0.48</v>
      </c>
      <c r="J2918" s="115" t="s">
        <v>345</v>
      </c>
      <c r="K2918" s="115">
        <v>0.11440558681555001</v>
      </c>
      <c r="L2918" s="115">
        <v>3754.7051302261002</v>
      </c>
      <c r="M2918" s="115">
        <v>10.3629689485436</v>
      </c>
      <c r="N2918" s="115">
        <v>1.3891795788352499</v>
      </c>
      <c r="O2918" s="115">
        <v>1.1855815437095101</v>
      </c>
      <c r="P2918" s="115">
        <v>0.15892990490882999</v>
      </c>
      <c r="Q2918" s="115">
        <v>429.55924374289202</v>
      </c>
      <c r="R2918" s="115">
        <v>1400</v>
      </c>
      <c r="S2918" s="115" t="s">
        <v>356</v>
      </c>
      <c r="T2918" s="115">
        <v>1400</v>
      </c>
      <c r="U2918" s="115" t="s">
        <v>347</v>
      </c>
      <c r="V2918" s="115" t="s">
        <v>345</v>
      </c>
      <c r="Z2918" s="115">
        <v>0</v>
      </c>
      <c r="AA2918" s="115">
        <v>1</v>
      </c>
      <c r="AB2918" s="115">
        <v>1.1855815437095101</v>
      </c>
      <c r="AC2918" s="115">
        <v>0.15892990490882999</v>
      </c>
      <c r="AD2918" s="115">
        <v>564.081560391773</v>
      </c>
      <c r="AF2918" s="115">
        <v>-1</v>
      </c>
      <c r="AG2918" s="115">
        <v>-1</v>
      </c>
      <c r="AH2918" s="115">
        <v>-1</v>
      </c>
      <c r="AI2918" s="115">
        <v>-1</v>
      </c>
      <c r="AJ2918" s="115">
        <v>0</v>
      </c>
      <c r="AM2918" s="115" t="s">
        <v>348</v>
      </c>
      <c r="AN2918" s="115">
        <v>-1</v>
      </c>
      <c r="AQ2918" s="115">
        <v>615</v>
      </c>
      <c r="AR2918" s="115" t="s">
        <v>261</v>
      </c>
      <c r="AS2918" s="115" t="s">
        <v>370</v>
      </c>
      <c r="AT2918" s="115" t="s">
        <v>296</v>
      </c>
      <c r="AV2918" s="115">
        <v>122.43249391700201</v>
      </c>
      <c r="AW2918" s="115">
        <v>0.45748707249999998</v>
      </c>
    </row>
    <row r="2919" spans="1:49" x14ac:dyDescent="0.25">
      <c r="A2919" s="117">
        <v>200000</v>
      </c>
      <c r="B2919" s="117">
        <v>820000</v>
      </c>
      <c r="C2919" s="117">
        <v>820000</v>
      </c>
      <c r="D2919" s="115" t="s">
        <v>342</v>
      </c>
      <c r="E2919" s="115" t="s">
        <v>13</v>
      </c>
      <c r="F2919" s="115" t="s">
        <v>343</v>
      </c>
      <c r="G2919" s="115" t="s">
        <v>344</v>
      </c>
      <c r="H2919" s="115">
        <v>0.56000000000000005</v>
      </c>
      <c r="I2919" s="115">
        <v>0.48</v>
      </c>
      <c r="J2919" s="115" t="s">
        <v>345</v>
      </c>
      <c r="K2919" s="115">
        <v>6.9702610419999998E-4</v>
      </c>
      <c r="L2919" s="115">
        <v>3754.7051302261002</v>
      </c>
      <c r="M2919" s="115">
        <v>10.3629689485436</v>
      </c>
      <c r="N2919" s="115">
        <v>1.3891795788352499</v>
      </c>
      <c r="O2919" s="115">
        <v>7.2232598742399999E-3</v>
      </c>
      <c r="P2919" s="115">
        <v>9.6829442987999995E-4</v>
      </c>
      <c r="Q2919" s="115">
        <v>2.61712748937504</v>
      </c>
      <c r="R2919" s="115">
        <v>1450</v>
      </c>
      <c r="S2919" s="115" t="s">
        <v>374</v>
      </c>
      <c r="T2919" s="115">
        <v>1450</v>
      </c>
      <c r="U2919" s="115" t="s">
        <v>347</v>
      </c>
      <c r="V2919" s="115" t="s">
        <v>345</v>
      </c>
      <c r="Z2919" s="115">
        <v>0</v>
      </c>
      <c r="AA2919" s="115">
        <v>1</v>
      </c>
      <c r="AB2919" s="115">
        <v>7.2232598742399999E-3</v>
      </c>
      <c r="AC2919" s="115">
        <v>9.6829442987999995E-4</v>
      </c>
      <c r="AD2919" s="115">
        <v>2.6171274893743401</v>
      </c>
      <c r="AF2919" s="115">
        <v>-1</v>
      </c>
      <c r="AG2919" s="115">
        <v>-1</v>
      </c>
      <c r="AH2919" s="115">
        <v>-1</v>
      </c>
      <c r="AI2919" s="115">
        <v>-1</v>
      </c>
      <c r="AJ2919" s="115">
        <v>0</v>
      </c>
      <c r="AM2919" s="115" t="s">
        <v>348</v>
      </c>
      <c r="AN2919" s="115">
        <v>-1</v>
      </c>
      <c r="AQ2919" s="115">
        <v>615</v>
      </c>
      <c r="AR2919" s="115" t="s">
        <v>261</v>
      </c>
      <c r="AS2919" s="115" t="s">
        <v>370</v>
      </c>
      <c r="AT2919" s="115" t="s">
        <v>296</v>
      </c>
      <c r="AV2919" s="115">
        <v>9.2903130493908304</v>
      </c>
      <c r="AW2919" s="115">
        <v>2.1225688999999999E-3</v>
      </c>
    </row>
    <row r="2920" spans="1:49" x14ac:dyDescent="0.25">
      <c r="A2920" s="117">
        <v>200000</v>
      </c>
      <c r="B2920" s="117">
        <v>820000</v>
      </c>
      <c r="C2920" s="117">
        <v>820000</v>
      </c>
      <c r="D2920" s="115" t="s">
        <v>342</v>
      </c>
      <c r="E2920" s="115" t="s">
        <v>13</v>
      </c>
      <c r="F2920" s="115" t="s">
        <v>343</v>
      </c>
      <c r="G2920" s="115" t="s">
        <v>344</v>
      </c>
      <c r="H2920" s="115">
        <v>0.56000000000000005</v>
      </c>
      <c r="I2920" s="115">
        <v>0.48</v>
      </c>
      <c r="J2920" s="115" t="s">
        <v>350</v>
      </c>
      <c r="K2920" s="115">
        <v>0.11760014253272</v>
      </c>
      <c r="L2920" s="115">
        <v>3737.68724093623</v>
      </c>
      <c r="M2920" s="115">
        <v>9.3038822230361404</v>
      </c>
      <c r="N2920" s="115">
        <v>1.3679074336394299</v>
      </c>
      <c r="O2920" s="115">
        <v>1.0941378755367099</v>
      </c>
      <c r="P2920" s="115">
        <v>0.16086610916756</v>
      </c>
      <c r="Q2920" s="115">
        <v>439.55255227684103</v>
      </c>
      <c r="R2920" s="115">
        <v>1200</v>
      </c>
      <c r="S2920" s="115" t="s">
        <v>351</v>
      </c>
      <c r="T2920" s="115">
        <v>1200</v>
      </c>
      <c r="U2920" s="115" t="s">
        <v>352</v>
      </c>
      <c r="V2920" s="115" t="s">
        <v>350</v>
      </c>
      <c r="Z2920" s="115">
        <v>0</v>
      </c>
      <c r="AA2920" s="115">
        <v>1</v>
      </c>
      <c r="AB2920" s="115">
        <v>1.0941378755367099</v>
      </c>
      <c r="AC2920" s="115">
        <v>0.16086610916756</v>
      </c>
      <c r="AD2920" s="115">
        <v>1314.83700192024</v>
      </c>
      <c r="AF2920" s="115">
        <v>-1</v>
      </c>
      <c r="AG2920" s="115">
        <v>-1</v>
      </c>
      <c r="AH2920" s="115">
        <v>-1</v>
      </c>
      <c r="AI2920" s="115">
        <v>-1</v>
      </c>
      <c r="AJ2920" s="115">
        <v>0</v>
      </c>
      <c r="AM2920" s="115" t="s">
        <v>348</v>
      </c>
      <c r="AN2920" s="115">
        <v>-1</v>
      </c>
      <c r="AQ2920" s="115">
        <v>615</v>
      </c>
      <c r="AR2920" s="115" t="s">
        <v>261</v>
      </c>
      <c r="AS2920" s="115" t="s">
        <v>370</v>
      </c>
      <c r="AT2920" s="115" t="s">
        <v>296</v>
      </c>
      <c r="AV2920" s="115">
        <v>103.75213903213501</v>
      </c>
      <c r="AW2920" s="115">
        <v>1.0663722643</v>
      </c>
    </row>
    <row r="2921" spans="1:49" x14ac:dyDescent="0.25">
      <c r="A2921" s="117">
        <v>200000</v>
      </c>
      <c r="B2921" s="117">
        <v>820000</v>
      </c>
      <c r="C2921" s="117">
        <v>820000</v>
      </c>
      <c r="D2921" s="115" t="s">
        <v>342</v>
      </c>
      <c r="E2921" s="115" t="s">
        <v>13</v>
      </c>
      <c r="F2921" s="115" t="s">
        <v>343</v>
      </c>
      <c r="G2921" s="115" t="s">
        <v>344</v>
      </c>
      <c r="H2921" s="115">
        <v>0.56000000000000005</v>
      </c>
      <c r="I2921" s="115">
        <v>0.48</v>
      </c>
      <c r="J2921" s="115" t="s">
        <v>350</v>
      </c>
      <c r="K2921" s="115">
        <v>0.16411012198370001</v>
      </c>
      <c r="L2921" s="115">
        <v>3737.68724093623</v>
      </c>
      <c r="M2921" s="115">
        <v>9.3038822230361404</v>
      </c>
      <c r="N2921" s="115">
        <v>1.3679074336394299</v>
      </c>
      <c r="O2921" s="115">
        <v>1.52686124654445</v>
      </c>
      <c r="P2921" s="115">
        <v>0.22448745579698001</v>
      </c>
      <c r="Q2921" s="115">
        <v>613.39230904696797</v>
      </c>
      <c r="R2921" s="115">
        <v>1210</v>
      </c>
      <c r="S2921" s="115" t="s">
        <v>353</v>
      </c>
      <c r="T2921" s="115">
        <v>1210</v>
      </c>
      <c r="U2921" s="115" t="s">
        <v>352</v>
      </c>
      <c r="V2921" s="115" t="s">
        <v>350</v>
      </c>
      <c r="Z2921" s="115">
        <v>0</v>
      </c>
      <c r="AA2921" s="115">
        <v>1</v>
      </c>
      <c r="AB2921" s="115">
        <v>1.52686124654445</v>
      </c>
      <c r="AC2921" s="115">
        <v>0.22448745579698001</v>
      </c>
      <c r="AD2921" s="115">
        <v>649.24164339677202</v>
      </c>
      <c r="AF2921" s="115">
        <v>-1</v>
      </c>
      <c r="AG2921" s="115">
        <v>-1</v>
      </c>
      <c r="AH2921" s="115">
        <v>-1</v>
      </c>
      <c r="AI2921" s="115">
        <v>-1</v>
      </c>
      <c r="AJ2921" s="115">
        <v>0</v>
      </c>
      <c r="AM2921" s="115" t="s">
        <v>348</v>
      </c>
      <c r="AN2921" s="115">
        <v>-1</v>
      </c>
      <c r="AQ2921" s="115">
        <v>615</v>
      </c>
      <c r="AR2921" s="115" t="s">
        <v>261</v>
      </c>
      <c r="AS2921" s="115" t="s">
        <v>370</v>
      </c>
      <c r="AT2921" s="115" t="s">
        <v>296</v>
      </c>
      <c r="AV2921" s="115">
        <v>107.638285714068</v>
      </c>
      <c r="AW2921" s="115">
        <v>0.5265544553</v>
      </c>
    </row>
    <row r="2922" spans="1:49" x14ac:dyDescent="0.25">
      <c r="A2922" s="117">
        <v>210000</v>
      </c>
      <c r="B2922" s="117">
        <v>820000</v>
      </c>
      <c r="C2922" s="117">
        <v>820000</v>
      </c>
      <c r="D2922" s="115" t="s">
        <v>342</v>
      </c>
      <c r="E2922" s="115" t="s">
        <v>13</v>
      </c>
      <c r="F2922" s="115" t="s">
        <v>343</v>
      </c>
      <c r="G2922" s="115" t="s">
        <v>344</v>
      </c>
      <c r="H2922" s="115">
        <v>0.56000000000000005</v>
      </c>
      <c r="I2922" s="115">
        <v>0.48</v>
      </c>
      <c r="J2922" s="115" t="s">
        <v>350</v>
      </c>
      <c r="K2922" s="115">
        <v>0.18498625280239001</v>
      </c>
      <c r="L2922" s="115">
        <v>3729.0572711052901</v>
      </c>
      <c r="M2922" s="115">
        <v>9.2837275814807203</v>
      </c>
      <c r="N2922" s="115">
        <v>1.36498934546411</v>
      </c>
      <c r="O2922" s="115">
        <v>1.71736197733638</v>
      </c>
      <c r="P2922" s="115">
        <v>0.25250426413260002</v>
      </c>
      <c r="Q2922" s="115">
        <v>689.824331067304</v>
      </c>
      <c r="R2922" s="115">
        <v>1200</v>
      </c>
      <c r="S2922" s="115" t="s">
        <v>351</v>
      </c>
      <c r="T2922" s="115">
        <v>1200</v>
      </c>
      <c r="U2922" s="115" t="s">
        <v>352</v>
      </c>
      <c r="V2922" s="115" t="s">
        <v>350</v>
      </c>
      <c r="Z2922" s="115">
        <v>0</v>
      </c>
      <c r="AA2922" s="115">
        <v>1</v>
      </c>
      <c r="AB2922" s="115">
        <v>1.71736197733638</v>
      </c>
      <c r="AC2922" s="115">
        <v>0.25250426413260002</v>
      </c>
      <c r="AD2922" s="115">
        <v>689.824331067304</v>
      </c>
      <c r="AF2922" s="115">
        <v>-1</v>
      </c>
      <c r="AG2922" s="115">
        <v>-1</v>
      </c>
      <c r="AH2922" s="115">
        <v>-1</v>
      </c>
      <c r="AI2922" s="115">
        <v>-1</v>
      </c>
      <c r="AJ2922" s="115">
        <v>0</v>
      </c>
      <c r="AM2922" s="115" t="s">
        <v>348</v>
      </c>
      <c r="AN2922" s="115">
        <v>-1</v>
      </c>
      <c r="AQ2922" s="115">
        <v>615</v>
      </c>
      <c r="AR2922" s="115" t="s">
        <v>261</v>
      </c>
      <c r="AS2922" s="115" t="s">
        <v>370</v>
      </c>
      <c r="AT2922" s="115" t="s">
        <v>296</v>
      </c>
      <c r="AV2922" s="115">
        <v>129.99058762293501</v>
      </c>
      <c r="AW2922" s="115">
        <v>0.55946823280000002</v>
      </c>
    </row>
    <row r="2923" spans="1:49" x14ac:dyDescent="0.25">
      <c r="A2923" s="117">
        <v>210000</v>
      </c>
      <c r="B2923" s="117">
        <v>820000</v>
      </c>
      <c r="C2923" s="117">
        <v>820000</v>
      </c>
      <c r="D2923" s="115" t="s">
        <v>342</v>
      </c>
      <c r="E2923" s="115" t="s">
        <v>13</v>
      </c>
      <c r="F2923" s="115" t="s">
        <v>343</v>
      </c>
      <c r="G2923" s="115" t="s">
        <v>344</v>
      </c>
      <c r="H2923" s="115">
        <v>0.56000000000000005</v>
      </c>
      <c r="I2923" s="115">
        <v>0.48</v>
      </c>
      <c r="J2923" s="115" t="s">
        <v>350</v>
      </c>
      <c r="K2923" s="115">
        <v>4.0727236135140003E-2</v>
      </c>
      <c r="L2923" s="115">
        <v>3729.0572711052901</v>
      </c>
      <c r="M2923" s="115">
        <v>9.2837275814807203</v>
      </c>
      <c r="N2923" s="115">
        <v>1.36498934546411</v>
      </c>
      <c r="O2923" s="115">
        <v>0.37810056542532</v>
      </c>
      <c r="P2923" s="115">
        <v>5.5592243394669998E-2</v>
      </c>
      <c r="Q2923" s="115">
        <v>151.87419604178399</v>
      </c>
      <c r="R2923" s="115">
        <v>1210</v>
      </c>
      <c r="S2923" s="115" t="s">
        <v>353</v>
      </c>
      <c r="T2923" s="115">
        <v>1210</v>
      </c>
      <c r="U2923" s="115" t="s">
        <v>352</v>
      </c>
      <c r="V2923" s="115" t="s">
        <v>350</v>
      </c>
      <c r="Z2923" s="115">
        <v>0</v>
      </c>
      <c r="AA2923" s="115">
        <v>1</v>
      </c>
      <c r="AB2923" s="115">
        <v>0.37810056542532</v>
      </c>
      <c r="AC2923" s="115">
        <v>5.5592243394669998E-2</v>
      </c>
      <c r="AD2923" s="115">
        <v>151.874196041782</v>
      </c>
      <c r="AF2923" s="115">
        <v>-1</v>
      </c>
      <c r="AG2923" s="115">
        <v>-1</v>
      </c>
      <c r="AH2923" s="115">
        <v>-1</v>
      </c>
      <c r="AI2923" s="115">
        <v>-1</v>
      </c>
      <c r="AJ2923" s="115">
        <v>0</v>
      </c>
      <c r="AM2923" s="115" t="s">
        <v>348</v>
      </c>
      <c r="AN2923" s="115">
        <v>-1</v>
      </c>
      <c r="AQ2923" s="115">
        <v>615</v>
      </c>
      <c r="AR2923" s="115" t="s">
        <v>261</v>
      </c>
      <c r="AS2923" s="115" t="s">
        <v>370</v>
      </c>
      <c r="AT2923" s="115" t="s">
        <v>296</v>
      </c>
      <c r="AV2923" s="115">
        <v>51.430673719268299</v>
      </c>
      <c r="AW2923" s="115">
        <v>0.1231745304</v>
      </c>
    </row>
    <row r="2924" spans="1:49" x14ac:dyDescent="0.25">
      <c r="A2924" s="117">
        <v>210000</v>
      </c>
      <c r="B2924" s="117">
        <v>820000</v>
      </c>
      <c r="C2924" s="117">
        <v>820000</v>
      </c>
      <c r="D2924" s="115" t="s">
        <v>342</v>
      </c>
      <c r="E2924" s="115" t="s">
        <v>13</v>
      </c>
      <c r="F2924" s="115" t="s">
        <v>343</v>
      </c>
      <c r="G2924" s="115" t="s">
        <v>344</v>
      </c>
      <c r="H2924" s="115">
        <v>0.56000000000000005</v>
      </c>
      <c r="I2924" s="115">
        <v>0.48</v>
      </c>
      <c r="J2924" s="115" t="s">
        <v>350</v>
      </c>
      <c r="K2924" s="115">
        <v>6.305702135756E-2</v>
      </c>
      <c r="L2924" s="115">
        <v>3729.0572711052901</v>
      </c>
      <c r="M2924" s="115">
        <v>9.2837275814807203</v>
      </c>
      <c r="N2924" s="115">
        <v>1.36498934546411</v>
      </c>
      <c r="O2924" s="115">
        <v>0.58540420838322005</v>
      </c>
      <c r="P2924" s="115">
        <v>8.6072162309769995E-2</v>
      </c>
      <c r="Q2924" s="115">
        <v>235.143243987662</v>
      </c>
      <c r="R2924" s="115">
        <v>1210</v>
      </c>
      <c r="S2924" s="115" t="s">
        <v>353</v>
      </c>
      <c r="T2924" s="115">
        <v>1210</v>
      </c>
      <c r="U2924" s="115" t="s">
        <v>352</v>
      </c>
      <c r="V2924" s="115" t="s">
        <v>350</v>
      </c>
      <c r="Z2924" s="115">
        <v>0</v>
      </c>
      <c r="AA2924" s="115">
        <v>1</v>
      </c>
      <c r="AB2924" s="115">
        <v>0.58540420838322005</v>
      </c>
      <c r="AC2924" s="115">
        <v>8.6072162309769995E-2</v>
      </c>
      <c r="AD2924" s="115">
        <v>235.14324398765999</v>
      </c>
      <c r="AF2924" s="115">
        <v>-1</v>
      </c>
      <c r="AG2924" s="115">
        <v>-1</v>
      </c>
      <c r="AH2924" s="115">
        <v>-1</v>
      </c>
      <c r="AI2924" s="115">
        <v>-1</v>
      </c>
      <c r="AJ2924" s="115">
        <v>0</v>
      </c>
      <c r="AM2924" s="115" t="s">
        <v>348</v>
      </c>
      <c r="AN2924" s="115">
        <v>-1</v>
      </c>
      <c r="AQ2924" s="115">
        <v>615</v>
      </c>
      <c r="AR2924" s="115" t="s">
        <v>261</v>
      </c>
      <c r="AS2924" s="115" t="s">
        <v>370</v>
      </c>
      <c r="AT2924" s="115" t="s">
        <v>296</v>
      </c>
      <c r="AV2924" s="115">
        <v>64.509926413933499</v>
      </c>
      <c r="AW2924" s="115">
        <v>0.19070822709999999</v>
      </c>
    </row>
    <row r="2925" spans="1:49" x14ac:dyDescent="0.25">
      <c r="A2925" s="117">
        <v>210000</v>
      </c>
      <c r="B2925" s="117">
        <v>820000</v>
      </c>
      <c r="C2925" s="117">
        <v>820000</v>
      </c>
      <c r="D2925" s="115" t="s">
        <v>342</v>
      </c>
      <c r="E2925" s="115" t="s">
        <v>13</v>
      </c>
      <c r="F2925" s="115" t="s">
        <v>343</v>
      </c>
      <c r="G2925" s="115" t="s">
        <v>344</v>
      </c>
      <c r="H2925" s="115">
        <v>0.56000000000000005</v>
      </c>
      <c r="I2925" s="115">
        <v>0.48</v>
      </c>
      <c r="J2925" s="115" t="s">
        <v>350</v>
      </c>
      <c r="K2925" s="115">
        <v>6.38297831924E-2</v>
      </c>
      <c r="L2925" s="115">
        <v>3729.0572711052901</v>
      </c>
      <c r="M2925" s="115">
        <v>9.2837275814807203</v>
      </c>
      <c r="N2925" s="115">
        <v>1.36498934546411</v>
      </c>
      <c r="O2925" s="115">
        <v>0.59257831874325995</v>
      </c>
      <c r="P2925" s="115">
        <v>8.7126973980910002E-2</v>
      </c>
      <c r="Q2925" s="115">
        <v>238.02491712671201</v>
      </c>
      <c r="R2925" s="115">
        <v>1210</v>
      </c>
      <c r="S2925" s="115" t="s">
        <v>353</v>
      </c>
      <c r="T2925" s="115">
        <v>1210</v>
      </c>
      <c r="U2925" s="115" t="s">
        <v>352</v>
      </c>
      <c r="V2925" s="115" t="s">
        <v>350</v>
      </c>
      <c r="Z2925" s="115">
        <v>0</v>
      </c>
      <c r="AA2925" s="115">
        <v>1</v>
      </c>
      <c r="AB2925" s="115">
        <v>0.59257831874325995</v>
      </c>
      <c r="AC2925" s="115">
        <v>8.7126973980910002E-2</v>
      </c>
      <c r="AD2925" s="115">
        <v>238.02491712670999</v>
      </c>
      <c r="AF2925" s="115">
        <v>-1</v>
      </c>
      <c r="AG2925" s="115">
        <v>-1</v>
      </c>
      <c r="AH2925" s="115">
        <v>-1</v>
      </c>
      <c r="AI2925" s="115">
        <v>-1</v>
      </c>
      <c r="AJ2925" s="115">
        <v>0</v>
      </c>
      <c r="AM2925" s="115" t="s">
        <v>348</v>
      </c>
      <c r="AN2925" s="115">
        <v>-1</v>
      </c>
      <c r="AQ2925" s="115">
        <v>615</v>
      </c>
      <c r="AR2925" s="115" t="s">
        <v>261</v>
      </c>
      <c r="AS2925" s="115" t="s">
        <v>370</v>
      </c>
      <c r="AT2925" s="115" t="s">
        <v>296</v>
      </c>
      <c r="AV2925" s="115">
        <v>64.700294584123696</v>
      </c>
      <c r="AW2925" s="115">
        <v>0.19304535049999999</v>
      </c>
    </row>
    <row r="2926" spans="1:49" x14ac:dyDescent="0.25">
      <c r="A2926" s="117">
        <v>210000</v>
      </c>
      <c r="B2926" s="117">
        <v>820000</v>
      </c>
      <c r="C2926" s="117">
        <v>820000</v>
      </c>
      <c r="D2926" s="115" t="s">
        <v>342</v>
      </c>
      <c r="E2926" s="115" t="s">
        <v>13</v>
      </c>
      <c r="F2926" s="115" t="s">
        <v>343</v>
      </c>
      <c r="G2926" s="115" t="s">
        <v>344</v>
      </c>
      <c r="H2926" s="115">
        <v>0.56000000000000005</v>
      </c>
      <c r="I2926" s="115">
        <v>0.48</v>
      </c>
      <c r="J2926" s="115" t="s">
        <v>350</v>
      </c>
      <c r="K2926" s="115">
        <v>5.4444659768800004E-3</v>
      </c>
      <c r="L2926" s="115">
        <v>3729.0572711052901</v>
      </c>
      <c r="M2926" s="115">
        <v>9.2837275814807203</v>
      </c>
      <c r="N2926" s="115">
        <v>1.36498934546411</v>
      </c>
      <c r="O2926" s="115">
        <v>5.054493895606E-2</v>
      </c>
      <c r="P2926" s="115">
        <v>7.4316380501899997E-3</v>
      </c>
      <c r="Q2926" s="115">
        <v>20.302725438399499</v>
      </c>
      <c r="R2926" s="115">
        <v>1210</v>
      </c>
      <c r="S2926" s="115" t="s">
        <v>353</v>
      </c>
      <c r="T2926" s="115">
        <v>1210</v>
      </c>
      <c r="U2926" s="115" t="s">
        <v>352</v>
      </c>
      <c r="V2926" s="115" t="s">
        <v>350</v>
      </c>
      <c r="Z2926" s="115">
        <v>0</v>
      </c>
      <c r="AA2926" s="115">
        <v>1</v>
      </c>
      <c r="AB2926" s="115">
        <v>5.054493895606E-2</v>
      </c>
      <c r="AC2926" s="115">
        <v>7.4316380501899997E-3</v>
      </c>
      <c r="AD2926" s="115">
        <v>20.3027254384012</v>
      </c>
      <c r="AF2926" s="115">
        <v>-1</v>
      </c>
      <c r="AG2926" s="115">
        <v>-1</v>
      </c>
      <c r="AH2926" s="115">
        <v>-1</v>
      </c>
      <c r="AI2926" s="115">
        <v>-1</v>
      </c>
      <c r="AJ2926" s="115">
        <v>0</v>
      </c>
      <c r="AM2926" s="115" t="s">
        <v>348</v>
      </c>
      <c r="AN2926" s="115">
        <v>-1</v>
      </c>
      <c r="AQ2926" s="115">
        <v>615</v>
      </c>
      <c r="AR2926" s="115" t="s">
        <v>261</v>
      </c>
      <c r="AS2926" s="115" t="s">
        <v>370</v>
      </c>
      <c r="AT2926" s="115" t="s">
        <v>296</v>
      </c>
      <c r="AV2926" s="115">
        <v>32.193962251602301</v>
      </c>
      <c r="AW2926" s="115">
        <v>1.6466119599999999E-2</v>
      </c>
    </row>
    <row r="2927" spans="1:49" x14ac:dyDescent="0.25">
      <c r="A2927" s="117">
        <v>210000</v>
      </c>
      <c r="B2927" s="117">
        <v>820000</v>
      </c>
      <c r="C2927" s="117">
        <v>820000</v>
      </c>
      <c r="D2927" s="115" t="s">
        <v>342</v>
      </c>
      <c r="E2927" s="115" t="s">
        <v>13</v>
      </c>
      <c r="F2927" s="115" t="s">
        <v>343</v>
      </c>
      <c r="G2927" s="115" t="s">
        <v>344</v>
      </c>
      <c r="H2927" s="115">
        <v>0.56000000000000005</v>
      </c>
      <c r="I2927" s="115">
        <v>0.48</v>
      </c>
      <c r="J2927" s="115" t="s">
        <v>350</v>
      </c>
      <c r="K2927" s="115">
        <v>0.13394135432877</v>
      </c>
      <c r="L2927" s="115">
        <v>3729.0572711052901</v>
      </c>
      <c r="M2927" s="115">
        <v>9.2837275814807203</v>
      </c>
      <c r="N2927" s="115">
        <v>1.36498934546411</v>
      </c>
      <c r="O2927" s="115">
        <v>1.24347504548288</v>
      </c>
      <c r="P2927" s="115">
        <v>0.18282852157580001</v>
      </c>
      <c r="Q2927" s="115">
        <v>499.47498126138998</v>
      </c>
      <c r="R2927" s="115">
        <v>1210</v>
      </c>
      <c r="S2927" s="115" t="s">
        <v>353</v>
      </c>
      <c r="T2927" s="115">
        <v>1210</v>
      </c>
      <c r="U2927" s="115" t="s">
        <v>352</v>
      </c>
      <c r="V2927" s="115" t="s">
        <v>350</v>
      </c>
      <c r="Z2927" s="115">
        <v>0</v>
      </c>
      <c r="AA2927" s="115">
        <v>1</v>
      </c>
      <c r="AB2927" s="115">
        <v>1.24347504548288</v>
      </c>
      <c r="AC2927" s="115">
        <v>0.18282852157580001</v>
      </c>
      <c r="AD2927" s="115">
        <v>499.47498126138998</v>
      </c>
      <c r="AF2927" s="115">
        <v>-1</v>
      </c>
      <c r="AG2927" s="115">
        <v>-1</v>
      </c>
      <c r="AH2927" s="115">
        <v>-1</v>
      </c>
      <c r="AI2927" s="115">
        <v>-1</v>
      </c>
      <c r="AJ2927" s="115">
        <v>0</v>
      </c>
      <c r="AM2927" s="115" t="s">
        <v>348</v>
      </c>
      <c r="AN2927" s="115">
        <v>-1</v>
      </c>
      <c r="AQ2927" s="115">
        <v>615</v>
      </c>
      <c r="AR2927" s="115" t="s">
        <v>261</v>
      </c>
      <c r="AS2927" s="115" t="s">
        <v>370</v>
      </c>
      <c r="AT2927" s="115" t="s">
        <v>296</v>
      </c>
      <c r="AV2927" s="115">
        <v>93.500130483764906</v>
      </c>
      <c r="AW2927" s="115">
        <v>0.40508919809999999</v>
      </c>
    </row>
    <row r="2928" spans="1:49" x14ac:dyDescent="0.25">
      <c r="A2928" s="117">
        <v>210000</v>
      </c>
      <c r="B2928" s="117">
        <v>820000</v>
      </c>
      <c r="C2928" s="117">
        <v>820000</v>
      </c>
      <c r="D2928" s="115" t="s">
        <v>342</v>
      </c>
      <c r="E2928" s="115" t="s">
        <v>13</v>
      </c>
      <c r="F2928" s="115" t="s">
        <v>343</v>
      </c>
      <c r="G2928" s="115" t="s">
        <v>344</v>
      </c>
      <c r="H2928" s="115">
        <v>0.56000000000000005</v>
      </c>
      <c r="I2928" s="115">
        <v>0.48</v>
      </c>
      <c r="J2928" s="115" t="s">
        <v>350</v>
      </c>
      <c r="K2928" s="115">
        <v>8.1017979455270006E-2</v>
      </c>
      <c r="L2928" s="115">
        <v>3729.0572711052901</v>
      </c>
      <c r="M2928" s="115">
        <v>9.2837275814807203</v>
      </c>
      <c r="N2928" s="115">
        <v>1.36498934546411</v>
      </c>
      <c r="O2928" s="115">
        <v>0.75214885046479996</v>
      </c>
      <c r="P2928" s="115">
        <v>0.11058867874748</v>
      </c>
      <c r="Q2928" s="115">
        <v>302.12068537796301</v>
      </c>
      <c r="R2928" s="115">
        <v>1210</v>
      </c>
      <c r="S2928" s="115" t="s">
        <v>353</v>
      </c>
      <c r="T2928" s="115">
        <v>1210</v>
      </c>
      <c r="U2928" s="115" t="s">
        <v>352</v>
      </c>
      <c r="V2928" s="115" t="s">
        <v>350</v>
      </c>
      <c r="Z2928" s="115">
        <v>0</v>
      </c>
      <c r="AA2928" s="115">
        <v>1</v>
      </c>
      <c r="AB2928" s="115">
        <v>0.75214885046479996</v>
      </c>
      <c r="AC2928" s="115">
        <v>0.11058867874748</v>
      </c>
      <c r="AD2928" s="115">
        <v>302.120685377965</v>
      </c>
      <c r="AF2928" s="115">
        <v>-1</v>
      </c>
      <c r="AG2928" s="115">
        <v>-1</v>
      </c>
      <c r="AH2928" s="115">
        <v>-1</v>
      </c>
      <c r="AI2928" s="115">
        <v>-1</v>
      </c>
      <c r="AJ2928" s="115">
        <v>0</v>
      </c>
      <c r="AM2928" s="115" t="s">
        <v>348</v>
      </c>
      <c r="AN2928" s="115">
        <v>-1</v>
      </c>
      <c r="AQ2928" s="115">
        <v>615</v>
      </c>
      <c r="AR2928" s="115" t="s">
        <v>261</v>
      </c>
      <c r="AS2928" s="115" t="s">
        <v>370</v>
      </c>
      <c r="AT2928" s="115" t="s">
        <v>296</v>
      </c>
      <c r="AV2928" s="115">
        <v>73.1426159721223</v>
      </c>
      <c r="AW2928" s="115">
        <v>0.24502894189999999</v>
      </c>
    </row>
    <row r="2929" spans="1:49" x14ac:dyDescent="0.25">
      <c r="A2929" s="117">
        <v>210000</v>
      </c>
      <c r="B2929" s="117">
        <v>820000</v>
      </c>
      <c r="C2929" s="117">
        <v>820000</v>
      </c>
      <c r="D2929" s="115" t="s">
        <v>342</v>
      </c>
      <c r="E2929" s="115" t="s">
        <v>13</v>
      </c>
      <c r="F2929" s="115" t="s">
        <v>343</v>
      </c>
      <c r="G2929" s="115" t="s">
        <v>344</v>
      </c>
      <c r="H2929" s="115">
        <v>0.56000000000000005</v>
      </c>
      <c r="I2929" s="115">
        <v>0.48</v>
      </c>
      <c r="J2929" s="115" t="s">
        <v>350</v>
      </c>
      <c r="K2929" s="115">
        <v>4.4759360534530002E-2</v>
      </c>
      <c r="L2929" s="115">
        <v>3729.0572711052901</v>
      </c>
      <c r="M2929" s="115">
        <v>9.2837275814807203</v>
      </c>
      <c r="N2929" s="115">
        <v>1.36498934546411</v>
      </c>
      <c r="O2929" s="115">
        <v>0.41553370992388999</v>
      </c>
      <c r="P2929" s="115">
        <v>6.1096050239419997E-2</v>
      </c>
      <c r="Q2929" s="115">
        <v>166.91021885132699</v>
      </c>
      <c r="R2929" s="115">
        <v>1210</v>
      </c>
      <c r="S2929" s="115" t="s">
        <v>353</v>
      </c>
      <c r="T2929" s="115">
        <v>1210</v>
      </c>
      <c r="U2929" s="115" t="s">
        <v>352</v>
      </c>
      <c r="V2929" s="115" t="s">
        <v>350</v>
      </c>
      <c r="Z2929" s="115">
        <v>0</v>
      </c>
      <c r="AA2929" s="115">
        <v>1</v>
      </c>
      <c r="AB2929" s="115">
        <v>0.41553370992388999</v>
      </c>
      <c r="AC2929" s="115">
        <v>6.1096050239419997E-2</v>
      </c>
      <c r="AD2929" s="115">
        <v>166.91021885132801</v>
      </c>
      <c r="AF2929" s="115">
        <v>-1</v>
      </c>
      <c r="AG2929" s="115">
        <v>-1</v>
      </c>
      <c r="AH2929" s="115">
        <v>-1</v>
      </c>
      <c r="AI2929" s="115">
        <v>-1</v>
      </c>
      <c r="AJ2929" s="115">
        <v>0</v>
      </c>
      <c r="AM2929" s="115" t="s">
        <v>348</v>
      </c>
      <c r="AN2929" s="115">
        <v>-1</v>
      </c>
      <c r="AQ2929" s="115">
        <v>615</v>
      </c>
      <c r="AR2929" s="115" t="s">
        <v>261</v>
      </c>
      <c r="AS2929" s="115" t="s">
        <v>370</v>
      </c>
      <c r="AT2929" s="115" t="s">
        <v>296</v>
      </c>
      <c r="AV2929" s="115">
        <v>58.696955134050903</v>
      </c>
      <c r="AW2929" s="115">
        <v>0.13536919610000001</v>
      </c>
    </row>
    <row r="2930" spans="1:49" x14ac:dyDescent="0.25">
      <c r="A2930" s="117">
        <v>210000</v>
      </c>
      <c r="B2930" s="117">
        <v>830000</v>
      </c>
      <c r="C2930" s="117">
        <v>830000</v>
      </c>
      <c r="D2930" s="115" t="s">
        <v>342</v>
      </c>
      <c r="E2930" s="115" t="s">
        <v>13</v>
      </c>
      <c r="F2930" s="115" t="s">
        <v>343</v>
      </c>
      <c r="G2930" s="115" t="s">
        <v>344</v>
      </c>
      <c r="H2930" s="115">
        <v>0.56000000000000005</v>
      </c>
      <c r="I2930" s="115">
        <v>0.48</v>
      </c>
      <c r="J2930" s="115" t="s">
        <v>345</v>
      </c>
      <c r="K2930" s="115">
        <v>4.0228480016399996E-3</v>
      </c>
      <c r="L2930" s="115">
        <v>3756.5458611374702</v>
      </c>
      <c r="M2930" s="115">
        <v>9.9618760824337702</v>
      </c>
      <c r="N2930" s="115">
        <v>1.32119434285243</v>
      </c>
      <c r="O2930" s="115">
        <v>4.0075113290859998E-2</v>
      </c>
      <c r="P2930" s="115">
        <v>5.3149640219299996E-3</v>
      </c>
      <c r="Q2930" s="115">
        <v>15.112013010568401</v>
      </c>
      <c r="R2930" s="115">
        <v>1400</v>
      </c>
      <c r="S2930" s="115" t="s">
        <v>356</v>
      </c>
      <c r="T2930" s="115">
        <v>1400</v>
      </c>
      <c r="U2930" s="115" t="s">
        <v>347</v>
      </c>
      <c r="V2930" s="115" t="s">
        <v>345</v>
      </c>
      <c r="Z2930" s="115">
        <v>0</v>
      </c>
      <c r="AA2930" s="115">
        <v>1</v>
      </c>
      <c r="AB2930" s="115">
        <v>4.0075113290859998E-2</v>
      </c>
      <c r="AC2930" s="115">
        <v>5.3149640219299996E-3</v>
      </c>
      <c r="AD2930" s="115">
        <v>18.9003720405933</v>
      </c>
      <c r="AF2930" s="115">
        <v>-1</v>
      </c>
      <c r="AG2930" s="115">
        <v>-1</v>
      </c>
      <c r="AH2930" s="115">
        <v>-1</v>
      </c>
      <c r="AI2930" s="115">
        <v>-1</v>
      </c>
      <c r="AJ2930" s="115">
        <v>0</v>
      </c>
      <c r="AM2930" s="115" t="s">
        <v>348</v>
      </c>
      <c r="AN2930" s="115">
        <v>-1</v>
      </c>
      <c r="AQ2930" s="115">
        <v>615</v>
      </c>
      <c r="AR2930" s="115" t="s">
        <v>261</v>
      </c>
      <c r="AS2930" s="115" t="s">
        <v>370</v>
      </c>
      <c r="AT2930" s="115" t="s">
        <v>296</v>
      </c>
      <c r="AV2930" s="115">
        <v>22.300777526282602</v>
      </c>
      <c r="AW2930" s="115">
        <v>1.5328768899999999E-2</v>
      </c>
    </row>
    <row r="2931" spans="1:49" x14ac:dyDescent="0.25">
      <c r="A2931" s="117">
        <v>210000</v>
      </c>
      <c r="B2931" s="117">
        <v>830000</v>
      </c>
      <c r="C2931" s="117">
        <v>830000</v>
      </c>
      <c r="D2931" s="115" t="s">
        <v>342</v>
      </c>
      <c r="E2931" s="115" t="s">
        <v>13</v>
      </c>
      <c r="F2931" s="115" t="s">
        <v>343</v>
      </c>
      <c r="G2931" s="115" t="s">
        <v>344</v>
      </c>
      <c r="H2931" s="115">
        <v>0.56000000000000005</v>
      </c>
      <c r="I2931" s="115">
        <v>0.48</v>
      </c>
      <c r="J2931" s="115" t="s">
        <v>350</v>
      </c>
      <c r="K2931" s="115">
        <v>0.15423650112314999</v>
      </c>
      <c r="L2931" s="115">
        <v>3723.9860453330198</v>
      </c>
      <c r="M2931" s="115">
        <v>9.2718719091650001</v>
      </c>
      <c r="N2931" s="115">
        <v>1.3632723801461</v>
      </c>
      <c r="O2931" s="115">
        <v>1.43006108213163</v>
      </c>
      <c r="P2931" s="115">
        <v>0.21026636199156001</v>
      </c>
      <c r="Q2931" s="115">
        <v>574.37457786360096</v>
      </c>
      <c r="R2931" s="115">
        <v>1200</v>
      </c>
      <c r="S2931" s="115" t="s">
        <v>351</v>
      </c>
      <c r="T2931" s="115">
        <v>1200</v>
      </c>
      <c r="U2931" s="115" t="s">
        <v>352</v>
      </c>
      <c r="V2931" s="115" t="s">
        <v>350</v>
      </c>
      <c r="Z2931" s="115">
        <v>0</v>
      </c>
      <c r="AA2931" s="115">
        <v>1</v>
      </c>
      <c r="AB2931" s="115">
        <v>1.43006108213163</v>
      </c>
      <c r="AC2931" s="115">
        <v>0.21026636199156001</v>
      </c>
      <c r="AD2931" s="115">
        <v>910.20186878787899</v>
      </c>
      <c r="AF2931" s="115">
        <v>-1</v>
      </c>
      <c r="AG2931" s="115">
        <v>-1</v>
      </c>
      <c r="AH2931" s="115">
        <v>-1</v>
      </c>
      <c r="AI2931" s="115">
        <v>-1</v>
      </c>
      <c r="AJ2931" s="115">
        <v>0</v>
      </c>
      <c r="AM2931" s="115" t="s">
        <v>348</v>
      </c>
      <c r="AN2931" s="115">
        <v>-1</v>
      </c>
      <c r="AQ2931" s="115">
        <v>615</v>
      </c>
      <c r="AR2931" s="115" t="s">
        <v>261</v>
      </c>
      <c r="AS2931" s="115" t="s">
        <v>370</v>
      </c>
      <c r="AT2931" s="115" t="s">
        <v>296</v>
      </c>
      <c r="AV2931" s="115">
        <v>137.534453278309</v>
      </c>
      <c r="AW2931" s="115">
        <v>0.73820102899999995</v>
      </c>
    </row>
    <row r="2932" spans="1:49" x14ac:dyDescent="0.25">
      <c r="A2932" s="117">
        <v>210000</v>
      </c>
      <c r="B2932" s="117">
        <v>830000</v>
      </c>
      <c r="C2932" s="117">
        <v>830000</v>
      </c>
      <c r="D2932" s="115" t="s">
        <v>342</v>
      </c>
      <c r="E2932" s="115" t="s">
        <v>13</v>
      </c>
      <c r="F2932" s="115" t="s">
        <v>343</v>
      </c>
      <c r="G2932" s="115" t="s">
        <v>344</v>
      </c>
      <c r="H2932" s="115">
        <v>0.56000000000000005</v>
      </c>
      <c r="I2932" s="115">
        <v>0.48</v>
      </c>
      <c r="J2932" s="115" t="s">
        <v>350</v>
      </c>
      <c r="K2932" s="115">
        <v>0.13630495028879</v>
      </c>
      <c r="L2932" s="115">
        <v>3723.9860453330198</v>
      </c>
      <c r="M2932" s="115">
        <v>9.2718719091650001</v>
      </c>
      <c r="N2932" s="115">
        <v>1.3632723801461</v>
      </c>
      <c r="O2932" s="115">
        <v>1.26380203966277</v>
      </c>
      <c r="P2932" s="115">
        <v>0.18582077400589</v>
      </c>
      <c r="Q2932" s="115">
        <v>507.59773278526802</v>
      </c>
      <c r="R2932" s="115">
        <v>1210</v>
      </c>
      <c r="S2932" s="115" t="s">
        <v>353</v>
      </c>
      <c r="T2932" s="115">
        <v>1210</v>
      </c>
      <c r="U2932" s="115" t="s">
        <v>352</v>
      </c>
      <c r="V2932" s="115" t="s">
        <v>350</v>
      </c>
      <c r="Z2932" s="115">
        <v>0</v>
      </c>
      <c r="AA2932" s="115">
        <v>1</v>
      </c>
      <c r="AB2932" s="115">
        <v>1.26380203966277</v>
      </c>
      <c r="AC2932" s="115">
        <v>0.18582077400589</v>
      </c>
      <c r="AD2932" s="115">
        <v>507.59773278526802</v>
      </c>
      <c r="AF2932" s="115">
        <v>-1</v>
      </c>
      <c r="AG2932" s="115">
        <v>-1</v>
      </c>
      <c r="AH2932" s="115">
        <v>-1</v>
      </c>
      <c r="AI2932" s="115">
        <v>-1</v>
      </c>
      <c r="AJ2932" s="115">
        <v>0</v>
      </c>
      <c r="AM2932" s="115" t="s">
        <v>348</v>
      </c>
      <c r="AN2932" s="115">
        <v>-1</v>
      </c>
      <c r="AQ2932" s="115">
        <v>615</v>
      </c>
      <c r="AR2932" s="115" t="s">
        <v>261</v>
      </c>
      <c r="AS2932" s="115" t="s">
        <v>370</v>
      </c>
      <c r="AT2932" s="115" t="s">
        <v>296</v>
      </c>
      <c r="AV2932" s="115">
        <v>122.77517323025199</v>
      </c>
      <c r="AW2932" s="115">
        <v>0.41167699330000002</v>
      </c>
    </row>
    <row r="2933" spans="1:49" x14ac:dyDescent="0.25">
      <c r="A2933" s="117">
        <v>210000</v>
      </c>
      <c r="B2933" s="117">
        <v>830000</v>
      </c>
      <c r="C2933" s="117">
        <v>830000</v>
      </c>
      <c r="D2933" s="115" t="s">
        <v>342</v>
      </c>
      <c r="E2933" s="115" t="s">
        <v>13</v>
      </c>
      <c r="F2933" s="115" t="s">
        <v>343</v>
      </c>
      <c r="G2933" s="115" t="s">
        <v>344</v>
      </c>
      <c r="H2933" s="115">
        <v>0.56000000000000005</v>
      </c>
      <c r="I2933" s="115">
        <v>0.48</v>
      </c>
      <c r="J2933" s="115" t="s">
        <v>350</v>
      </c>
      <c r="K2933" s="115">
        <v>0.16543798542707999</v>
      </c>
      <c r="L2933" s="115">
        <v>3723.9860453330198</v>
      </c>
      <c r="M2933" s="115">
        <v>9.2718719091650001</v>
      </c>
      <c r="N2933" s="115">
        <v>1.3632723801461</v>
      </c>
      <c r="O2933" s="115">
        <v>1.53391980979022</v>
      </c>
      <c r="P2933" s="115">
        <v>0.22553703615974999</v>
      </c>
      <c r="Q2933" s="115">
        <v>616.08874909846395</v>
      </c>
      <c r="R2933" s="115">
        <v>1210</v>
      </c>
      <c r="S2933" s="115" t="s">
        <v>353</v>
      </c>
      <c r="T2933" s="115">
        <v>1210</v>
      </c>
      <c r="U2933" s="115" t="s">
        <v>352</v>
      </c>
      <c r="V2933" s="115" t="s">
        <v>350</v>
      </c>
      <c r="Z2933" s="115">
        <v>0</v>
      </c>
      <c r="AA2933" s="115">
        <v>1</v>
      </c>
      <c r="AB2933" s="115">
        <v>1.53391980979022</v>
      </c>
      <c r="AC2933" s="115">
        <v>0.22553703615974999</v>
      </c>
      <c r="AD2933" s="115">
        <v>616.08874909846395</v>
      </c>
      <c r="AF2933" s="115">
        <v>-1</v>
      </c>
      <c r="AG2933" s="115">
        <v>-1</v>
      </c>
      <c r="AH2933" s="115">
        <v>-1</v>
      </c>
      <c r="AI2933" s="115">
        <v>-1</v>
      </c>
      <c r="AJ2933" s="115">
        <v>0</v>
      </c>
      <c r="AM2933" s="115" t="s">
        <v>348</v>
      </c>
      <c r="AN2933" s="115">
        <v>-1</v>
      </c>
      <c r="AQ2933" s="115">
        <v>615</v>
      </c>
      <c r="AR2933" s="115" t="s">
        <v>261</v>
      </c>
      <c r="AS2933" s="115" t="s">
        <v>370</v>
      </c>
      <c r="AT2933" s="115" t="s">
        <v>296</v>
      </c>
      <c r="AV2933" s="115">
        <v>125.772864595499</v>
      </c>
      <c r="AW2933" s="115">
        <v>0.49966646320000002</v>
      </c>
    </row>
    <row r="2934" spans="1:49" x14ac:dyDescent="0.25">
      <c r="A2934" s="117">
        <v>210000</v>
      </c>
      <c r="B2934" s="117">
        <v>830000</v>
      </c>
      <c r="C2934" s="117">
        <v>830000</v>
      </c>
      <c r="D2934" s="115" t="s">
        <v>342</v>
      </c>
      <c r="E2934" s="115" t="s">
        <v>13</v>
      </c>
      <c r="F2934" s="115" t="s">
        <v>343</v>
      </c>
      <c r="G2934" s="115" t="s">
        <v>344</v>
      </c>
      <c r="H2934" s="115">
        <v>0.56000000000000005</v>
      </c>
      <c r="I2934" s="115">
        <v>0.48</v>
      </c>
      <c r="J2934" s="115" t="s">
        <v>350</v>
      </c>
      <c r="K2934" s="115">
        <v>5.1034833924270002E-2</v>
      </c>
      <c r="L2934" s="115">
        <v>3725.0863716894701</v>
      </c>
      <c r="M2934" s="115">
        <v>7.6687591668196102</v>
      </c>
      <c r="N2934" s="115">
        <v>1.05447093331468</v>
      </c>
      <c r="O2934" s="115">
        <v>0.3913738504839</v>
      </c>
      <c r="P2934" s="115">
        <v>5.3814748959689997E-2</v>
      </c>
      <c r="Q2934" s="115">
        <v>190.10916433275199</v>
      </c>
      <c r="R2934" s="115">
        <v>1200</v>
      </c>
      <c r="S2934" s="115" t="s">
        <v>351</v>
      </c>
      <c r="T2934" s="115">
        <v>1200</v>
      </c>
      <c r="U2934" s="115" t="s">
        <v>352</v>
      </c>
      <c r="V2934" s="115" t="s">
        <v>350</v>
      </c>
      <c r="Z2934" s="115">
        <v>0</v>
      </c>
      <c r="AA2934" s="115">
        <v>1</v>
      </c>
      <c r="AB2934" s="115">
        <v>0.3913738504839</v>
      </c>
      <c r="AC2934" s="115">
        <v>5.3814748959689997E-2</v>
      </c>
      <c r="AD2934" s="115">
        <v>190.10916433275401</v>
      </c>
      <c r="AF2934" s="115">
        <v>-1</v>
      </c>
      <c r="AG2934" s="115">
        <v>-1</v>
      </c>
      <c r="AH2934" s="115">
        <v>-1</v>
      </c>
      <c r="AI2934" s="115">
        <v>-1</v>
      </c>
      <c r="AJ2934" s="115">
        <v>0</v>
      </c>
      <c r="AM2934" s="115" t="s">
        <v>348</v>
      </c>
      <c r="AN2934" s="115">
        <v>-1</v>
      </c>
      <c r="AQ2934" s="115">
        <v>615</v>
      </c>
      <c r="AR2934" s="115" t="s">
        <v>261</v>
      </c>
      <c r="AS2934" s="115" t="s">
        <v>370</v>
      </c>
      <c r="AT2934" s="115" t="s">
        <v>296</v>
      </c>
      <c r="AV2934" s="115">
        <v>92.703774647081502</v>
      </c>
      <c r="AW2934" s="115">
        <v>0.15418423710000001</v>
      </c>
    </row>
    <row r="2935" spans="1:49" x14ac:dyDescent="0.25">
      <c r="A2935" s="117">
        <v>210000</v>
      </c>
      <c r="B2935" s="117">
        <v>830000</v>
      </c>
      <c r="C2935" s="117">
        <v>830000</v>
      </c>
      <c r="D2935" s="115" t="s">
        <v>342</v>
      </c>
      <c r="E2935" s="115" t="s">
        <v>13</v>
      </c>
      <c r="F2935" s="115" t="s">
        <v>343</v>
      </c>
      <c r="G2935" s="115" t="s">
        <v>344</v>
      </c>
      <c r="H2935" s="115">
        <v>0.56000000000000005</v>
      </c>
      <c r="I2935" s="115">
        <v>0.48</v>
      </c>
      <c r="J2935" s="115" t="s">
        <v>350</v>
      </c>
      <c r="K2935" s="115">
        <v>9.9521252980200002E-3</v>
      </c>
      <c r="L2935" s="115">
        <v>3725.0863716894701</v>
      </c>
      <c r="M2935" s="115">
        <v>7.6687591668196102</v>
      </c>
      <c r="N2935" s="115">
        <v>1.05447093331468</v>
      </c>
      <c r="O2935" s="115">
        <v>7.6320452108539993E-2</v>
      </c>
      <c r="P2935" s="115">
        <v>1.0494226851469999E-2</v>
      </c>
      <c r="Q2935" s="115">
        <v>37.072526317007799</v>
      </c>
      <c r="R2935" s="115">
        <v>1400</v>
      </c>
      <c r="S2935" s="115" t="s">
        <v>356</v>
      </c>
      <c r="T2935" s="115">
        <v>1400</v>
      </c>
      <c r="U2935" s="115" t="s">
        <v>352</v>
      </c>
      <c r="V2935" s="115" t="s">
        <v>350</v>
      </c>
      <c r="Z2935" s="115">
        <v>0</v>
      </c>
      <c r="AA2935" s="115">
        <v>1</v>
      </c>
      <c r="AB2935" s="115">
        <v>7.6320452108539993E-2</v>
      </c>
      <c r="AC2935" s="115">
        <v>1.0494226851469999E-2</v>
      </c>
      <c r="AD2935" s="115">
        <v>37.072526317007899</v>
      </c>
      <c r="AF2935" s="115">
        <v>-1</v>
      </c>
      <c r="AG2935" s="115">
        <v>-1</v>
      </c>
      <c r="AH2935" s="115">
        <v>-1</v>
      </c>
      <c r="AI2935" s="115">
        <v>-1</v>
      </c>
      <c r="AJ2935" s="115">
        <v>0</v>
      </c>
      <c r="AM2935" s="115" t="s">
        <v>348</v>
      </c>
      <c r="AN2935" s="115">
        <v>-1</v>
      </c>
      <c r="AQ2935" s="115">
        <v>615</v>
      </c>
      <c r="AR2935" s="115" t="s">
        <v>261</v>
      </c>
      <c r="AS2935" s="115" t="s">
        <v>370</v>
      </c>
      <c r="AT2935" s="115" t="s">
        <v>296</v>
      </c>
      <c r="AV2935" s="115">
        <v>26.574085592635001</v>
      </c>
      <c r="AW2935" s="115">
        <v>3.0066931299999999E-2</v>
      </c>
    </row>
    <row r="2936" spans="1:49" x14ac:dyDescent="0.25">
      <c r="A2936" s="117">
        <v>210000</v>
      </c>
      <c r="B2936" s="117">
        <v>830000</v>
      </c>
      <c r="C2936" s="117">
        <v>830000</v>
      </c>
      <c r="D2936" s="115" t="s">
        <v>342</v>
      </c>
      <c r="E2936" s="115" t="s">
        <v>13</v>
      </c>
      <c r="F2936" s="115" t="s">
        <v>343</v>
      </c>
      <c r="G2936" s="115" t="s">
        <v>344</v>
      </c>
      <c r="H2936" s="115">
        <v>0.56000000000000005</v>
      </c>
      <c r="I2936" s="115">
        <v>0.48</v>
      </c>
      <c r="J2936" s="115" t="s">
        <v>350</v>
      </c>
      <c r="K2936" s="115">
        <v>0.50934436979516995</v>
      </c>
      <c r="L2936" s="115">
        <v>3725.0863716894701</v>
      </c>
      <c r="M2936" s="115">
        <v>7.6687591668196102</v>
      </c>
      <c r="N2936" s="115">
        <v>1.05447093331468</v>
      </c>
      <c r="O2936" s="115">
        <v>3.9060393049347399</v>
      </c>
      <c r="P2936" s="115">
        <v>0.53708883299650001</v>
      </c>
      <c r="Q2936" s="115">
        <v>1897.35177042078</v>
      </c>
      <c r="R2936" s="115">
        <v>1750</v>
      </c>
      <c r="S2936" s="115" t="s">
        <v>371</v>
      </c>
      <c r="T2936" s="115">
        <v>1750</v>
      </c>
      <c r="U2936" s="115" t="s">
        <v>352</v>
      </c>
      <c r="V2936" s="115" t="s">
        <v>350</v>
      </c>
      <c r="Z2936" s="115">
        <v>0</v>
      </c>
      <c r="AA2936" s="115">
        <v>1</v>
      </c>
      <c r="AB2936" s="115">
        <v>3.9060393049347399</v>
      </c>
      <c r="AC2936" s="115">
        <v>0.53708883299650001</v>
      </c>
      <c r="AD2936" s="115">
        <v>2074.04051001887</v>
      </c>
      <c r="AF2936" s="115">
        <v>-1</v>
      </c>
      <c r="AG2936" s="115">
        <v>-1</v>
      </c>
      <c r="AH2936" s="115">
        <v>-1</v>
      </c>
      <c r="AI2936" s="115">
        <v>-1</v>
      </c>
      <c r="AJ2936" s="115">
        <v>0</v>
      </c>
      <c r="AM2936" s="115" t="s">
        <v>348</v>
      </c>
      <c r="AN2936" s="115">
        <v>-1</v>
      </c>
      <c r="AQ2936" s="115">
        <v>615</v>
      </c>
      <c r="AR2936" s="115" t="s">
        <v>261</v>
      </c>
      <c r="AS2936" s="115" t="s">
        <v>370</v>
      </c>
      <c r="AT2936" s="115" t="s">
        <v>296</v>
      </c>
      <c r="AV2936" s="115">
        <v>197.692984965547</v>
      </c>
      <c r="AW2936" s="115">
        <v>1.6821090916999999</v>
      </c>
    </row>
    <row r="2937" spans="1:49" x14ac:dyDescent="0.25">
      <c r="A2937" s="117">
        <v>210000</v>
      </c>
      <c r="B2937" s="117">
        <v>830000</v>
      </c>
      <c r="C2937" s="117">
        <v>840000</v>
      </c>
      <c r="D2937" s="115" t="s">
        <v>342</v>
      </c>
      <c r="E2937" s="115" t="s">
        <v>13</v>
      </c>
      <c r="F2937" s="115" t="s">
        <v>343</v>
      </c>
      <c r="G2937" s="115" t="s">
        <v>344</v>
      </c>
      <c r="H2937" s="115">
        <v>0.56000000000000005</v>
      </c>
      <c r="I2937" s="115">
        <v>0.48</v>
      </c>
      <c r="J2937" s="115" t="s">
        <v>350</v>
      </c>
      <c r="K2937" s="115">
        <v>0.17626836914515001</v>
      </c>
      <c r="L2937" s="115">
        <v>3795.2264347328201</v>
      </c>
      <c r="M2937" s="115">
        <v>11.6548044022766</v>
      </c>
      <c r="N2937" s="115">
        <v>1.53878798971818</v>
      </c>
      <c r="O2937" s="115">
        <v>2.05437336469502</v>
      </c>
      <c r="P2937" s="115">
        <v>0.27123964940776002</v>
      </c>
      <c r="Q2937" s="115">
        <v>668.97837418691597</v>
      </c>
      <c r="R2937" s="115">
        <v>1400</v>
      </c>
      <c r="S2937" s="115" t="s">
        <v>356</v>
      </c>
      <c r="T2937" s="115">
        <v>1400</v>
      </c>
      <c r="U2937" s="115" t="s">
        <v>352</v>
      </c>
      <c r="V2937" s="115" t="s">
        <v>350</v>
      </c>
      <c r="Z2937" s="115">
        <v>0</v>
      </c>
      <c r="AA2937" s="115">
        <v>1</v>
      </c>
      <c r="AB2937" s="115">
        <v>2.05437336469502</v>
      </c>
      <c r="AC2937" s="115">
        <v>0.27123964940776002</v>
      </c>
      <c r="AD2937" s="115">
        <v>668.97837418691597</v>
      </c>
      <c r="AF2937" s="115">
        <v>-1</v>
      </c>
      <c r="AG2937" s="115">
        <v>-1</v>
      </c>
      <c r="AH2937" s="115">
        <v>-1</v>
      </c>
      <c r="AI2937" s="115">
        <v>-1</v>
      </c>
      <c r="AJ2937" s="115">
        <v>0</v>
      </c>
      <c r="AM2937" s="115" t="s">
        <v>348</v>
      </c>
      <c r="AN2937" s="115">
        <v>-1</v>
      </c>
      <c r="AQ2937" s="115">
        <v>615</v>
      </c>
      <c r="AR2937" s="115" t="s">
        <v>261</v>
      </c>
      <c r="AS2937" s="115" t="s">
        <v>370</v>
      </c>
      <c r="AT2937" s="115" t="s">
        <v>296</v>
      </c>
      <c r="AV2937" s="115">
        <v>128.55234407757101</v>
      </c>
      <c r="AW2937" s="115">
        <v>0.54256153620000003</v>
      </c>
    </row>
    <row r="2938" spans="1:49" x14ac:dyDescent="0.25">
      <c r="A2938" s="117">
        <v>210000</v>
      </c>
      <c r="B2938" s="117">
        <v>830000</v>
      </c>
      <c r="C2938" s="117">
        <v>840000</v>
      </c>
      <c r="D2938" s="115" t="s">
        <v>342</v>
      </c>
      <c r="E2938" s="115" t="s">
        <v>13</v>
      </c>
      <c r="F2938" s="115" t="s">
        <v>343</v>
      </c>
      <c r="G2938" s="115" t="s">
        <v>344</v>
      </c>
      <c r="H2938" s="115">
        <v>0.56000000000000005</v>
      </c>
      <c r="I2938" s="115">
        <v>0.48</v>
      </c>
      <c r="J2938" s="115" t="s">
        <v>350</v>
      </c>
      <c r="K2938" s="115">
        <v>0.44148044250229002</v>
      </c>
      <c r="L2938" s="115">
        <v>3795.2264347328201</v>
      </c>
      <c r="M2938" s="115">
        <v>11.6548044022766</v>
      </c>
      <c r="N2938" s="115">
        <v>1.53878798971818</v>
      </c>
      <c r="O2938" s="115">
        <v>5.1453682047947602</v>
      </c>
      <c r="P2938" s="115">
        <v>0.67934480261799002</v>
      </c>
      <c r="Q2938" s="115">
        <v>1675.51824580223</v>
      </c>
      <c r="R2938" s="115">
        <v>1430</v>
      </c>
      <c r="S2938" s="115" t="s">
        <v>362</v>
      </c>
      <c r="T2938" s="115">
        <v>1430</v>
      </c>
      <c r="U2938" s="115" t="s">
        <v>352</v>
      </c>
      <c r="V2938" s="115" t="s">
        <v>350</v>
      </c>
      <c r="Z2938" s="115">
        <v>0</v>
      </c>
      <c r="AA2938" s="115">
        <v>1</v>
      </c>
      <c r="AB2938" s="115">
        <v>5.1453682047947602</v>
      </c>
      <c r="AC2938" s="115">
        <v>0.67934480261799002</v>
      </c>
      <c r="AD2938" s="115">
        <v>1675.5738158474101</v>
      </c>
      <c r="AF2938" s="115">
        <v>-1</v>
      </c>
      <c r="AG2938" s="115">
        <v>-1</v>
      </c>
      <c r="AH2938" s="115">
        <v>-1</v>
      </c>
      <c r="AI2938" s="115">
        <v>-1</v>
      </c>
      <c r="AJ2938" s="115">
        <v>0</v>
      </c>
      <c r="AM2938" s="115" t="s">
        <v>348</v>
      </c>
      <c r="AN2938" s="115">
        <v>-1</v>
      </c>
      <c r="AQ2938" s="115">
        <v>615</v>
      </c>
      <c r="AR2938" s="115" t="s">
        <v>261</v>
      </c>
      <c r="AS2938" s="115" t="s">
        <v>370</v>
      </c>
      <c r="AT2938" s="115" t="s">
        <v>296</v>
      </c>
      <c r="AV2938" s="115">
        <v>171.290648477426</v>
      </c>
      <c r="AW2938" s="115">
        <v>1.3589406454999999</v>
      </c>
    </row>
    <row r="2939" spans="1:49" x14ac:dyDescent="0.25">
      <c r="A2939" s="117">
        <v>210000</v>
      </c>
      <c r="B2939" s="117">
        <v>840000</v>
      </c>
      <c r="C2939" s="117">
        <v>840000</v>
      </c>
      <c r="D2939" s="115" t="s">
        <v>342</v>
      </c>
      <c r="E2939" s="115" t="s">
        <v>13</v>
      </c>
      <c r="F2939" s="115" t="s">
        <v>343</v>
      </c>
      <c r="G2939" s="115" t="s">
        <v>344</v>
      </c>
      <c r="H2939" s="115">
        <v>0.56000000000000005</v>
      </c>
      <c r="I2939" s="115">
        <v>0.48</v>
      </c>
      <c r="J2939" s="115" t="s">
        <v>350</v>
      </c>
      <c r="K2939" s="115">
        <v>6.1995651097639999E-2</v>
      </c>
      <c r="L2939" s="115">
        <v>3732.4378822959102</v>
      </c>
      <c r="M2939" s="115">
        <v>9.2916310346139905</v>
      </c>
      <c r="N2939" s="115">
        <v>1.3661339469971301</v>
      </c>
      <c r="O2939" s="115">
        <v>0.57604071574999005</v>
      </c>
      <c r="P2939" s="115">
        <v>8.4694363530679995E-2</v>
      </c>
      <c r="Q2939" s="115">
        <v>231.394916694458</v>
      </c>
      <c r="R2939" s="115">
        <v>1200</v>
      </c>
      <c r="S2939" s="115" t="s">
        <v>351</v>
      </c>
      <c r="T2939" s="115">
        <v>1200</v>
      </c>
      <c r="U2939" s="115" t="s">
        <v>352</v>
      </c>
      <c r="V2939" s="115" t="s">
        <v>350</v>
      </c>
      <c r="Z2939" s="115">
        <v>0</v>
      </c>
      <c r="AA2939" s="115">
        <v>1</v>
      </c>
      <c r="AB2939" s="115">
        <v>0.57604071574999005</v>
      </c>
      <c r="AC2939" s="115">
        <v>8.4694363530679995E-2</v>
      </c>
      <c r="AD2939" s="115">
        <v>231.39491669445599</v>
      </c>
      <c r="AF2939" s="115">
        <v>-1</v>
      </c>
      <c r="AG2939" s="115">
        <v>-1</v>
      </c>
      <c r="AH2939" s="115">
        <v>-1</v>
      </c>
      <c r="AI2939" s="115">
        <v>-1</v>
      </c>
      <c r="AJ2939" s="115">
        <v>0</v>
      </c>
      <c r="AM2939" s="115" t="s">
        <v>348</v>
      </c>
      <c r="AN2939" s="115">
        <v>-1</v>
      </c>
      <c r="AQ2939" s="115">
        <v>615</v>
      </c>
      <c r="AR2939" s="115" t="s">
        <v>261</v>
      </c>
      <c r="AS2939" s="115" t="s">
        <v>370</v>
      </c>
      <c r="AT2939" s="115" t="s">
        <v>296</v>
      </c>
      <c r="AV2939" s="115">
        <v>110.087788676939</v>
      </c>
      <c r="AW2939" s="115">
        <v>0.18766822120000001</v>
      </c>
    </row>
    <row r="2940" spans="1:49" x14ac:dyDescent="0.25">
      <c r="A2940" s="117">
        <v>210000</v>
      </c>
      <c r="B2940" s="117">
        <v>840000</v>
      </c>
      <c r="C2940" s="117">
        <v>840000</v>
      </c>
      <c r="D2940" s="115" t="s">
        <v>342</v>
      </c>
      <c r="E2940" s="115" t="s">
        <v>13</v>
      </c>
      <c r="F2940" s="115" t="s">
        <v>343</v>
      </c>
      <c r="G2940" s="115" t="s">
        <v>344</v>
      </c>
      <c r="H2940" s="115">
        <v>0.56000000000000005</v>
      </c>
      <c r="I2940" s="115">
        <v>0.48</v>
      </c>
      <c r="J2940" s="115" t="s">
        <v>345</v>
      </c>
      <c r="K2940" s="115">
        <v>0.14649687413108001</v>
      </c>
      <c r="L2940" s="115">
        <v>3732.4378822959102</v>
      </c>
      <c r="M2940" s="115">
        <v>9.2916310346139905</v>
      </c>
      <c r="N2940" s="115">
        <v>1.3661339469971301</v>
      </c>
      <c r="O2940" s="115">
        <v>1.36119490215036</v>
      </c>
      <c r="P2940" s="115">
        <v>0.20013435287944001</v>
      </c>
      <c r="Q2940" s="115">
        <v>546.79048264481298</v>
      </c>
      <c r="R2940" s="115">
        <v>1200</v>
      </c>
      <c r="S2940" s="115" t="s">
        <v>351</v>
      </c>
      <c r="T2940" s="115">
        <v>1200</v>
      </c>
      <c r="U2940" s="115" t="s">
        <v>347</v>
      </c>
      <c r="V2940" s="115" t="s">
        <v>345</v>
      </c>
      <c r="Z2940" s="115">
        <v>0</v>
      </c>
      <c r="AA2940" s="115">
        <v>1</v>
      </c>
      <c r="AB2940" s="115">
        <v>1.36119490215036</v>
      </c>
      <c r="AC2940" s="115">
        <v>0.20013435287944001</v>
      </c>
      <c r="AD2940" s="115">
        <v>546.79048264481298</v>
      </c>
      <c r="AF2940" s="115">
        <v>-1</v>
      </c>
      <c r="AG2940" s="115">
        <v>-1</v>
      </c>
      <c r="AH2940" s="115">
        <v>-1</v>
      </c>
      <c r="AI2940" s="115">
        <v>-1</v>
      </c>
      <c r="AJ2940" s="115">
        <v>0</v>
      </c>
      <c r="AM2940" s="115" t="s">
        <v>348</v>
      </c>
      <c r="AN2940" s="115">
        <v>-1</v>
      </c>
      <c r="AQ2940" s="115">
        <v>615</v>
      </c>
      <c r="AR2940" s="115" t="s">
        <v>261</v>
      </c>
      <c r="AS2940" s="115" t="s">
        <v>370</v>
      </c>
      <c r="AT2940" s="115" t="s">
        <v>296</v>
      </c>
      <c r="AV2940" s="115">
        <v>123.85833036182299</v>
      </c>
      <c r="AW2940" s="115">
        <v>0.44346348959999998</v>
      </c>
    </row>
    <row r="2941" spans="1:49" x14ac:dyDescent="0.25">
      <c r="A2941" s="117">
        <v>210000</v>
      </c>
      <c r="B2941" s="117">
        <v>840000</v>
      </c>
      <c r="C2941" s="117">
        <v>840000</v>
      </c>
      <c r="D2941" s="115" t="s">
        <v>342</v>
      </c>
      <c r="E2941" s="115" t="s">
        <v>13</v>
      </c>
      <c r="F2941" s="115" t="s">
        <v>343</v>
      </c>
      <c r="G2941" s="115" t="s">
        <v>344</v>
      </c>
      <c r="H2941" s="115">
        <v>0.56000000000000005</v>
      </c>
      <c r="I2941" s="115">
        <v>0.48</v>
      </c>
      <c r="J2941" s="115" t="s">
        <v>350</v>
      </c>
      <c r="K2941" s="115">
        <v>0.12978756064229</v>
      </c>
      <c r="L2941" s="115">
        <v>3732.4378822959102</v>
      </c>
      <c r="M2941" s="115">
        <v>9.2916310346139905</v>
      </c>
      <c r="N2941" s="115">
        <v>1.3661339469971301</v>
      </c>
      <c r="O2941" s="115">
        <v>1.20593812637083</v>
      </c>
      <c r="P2941" s="115">
        <v>0.17730719249138999</v>
      </c>
      <c r="Q2941" s="115">
        <v>484.42400799209503</v>
      </c>
      <c r="R2941" s="115">
        <v>1210</v>
      </c>
      <c r="S2941" s="115" t="s">
        <v>353</v>
      </c>
      <c r="T2941" s="115">
        <v>1210</v>
      </c>
      <c r="U2941" s="115" t="s">
        <v>352</v>
      </c>
      <c r="V2941" s="115" t="s">
        <v>350</v>
      </c>
      <c r="Z2941" s="115">
        <v>0</v>
      </c>
      <c r="AA2941" s="115">
        <v>1</v>
      </c>
      <c r="AB2941" s="115">
        <v>1.20593812637083</v>
      </c>
      <c r="AC2941" s="115">
        <v>0.17730719249138999</v>
      </c>
      <c r="AD2941" s="115">
        <v>484.42400799209503</v>
      </c>
      <c r="AF2941" s="115">
        <v>-1</v>
      </c>
      <c r="AG2941" s="115">
        <v>-1</v>
      </c>
      <c r="AH2941" s="115">
        <v>-1</v>
      </c>
      <c r="AI2941" s="115">
        <v>-1</v>
      </c>
      <c r="AJ2941" s="115">
        <v>0</v>
      </c>
      <c r="AM2941" s="115" t="s">
        <v>348</v>
      </c>
      <c r="AN2941" s="115">
        <v>-1</v>
      </c>
      <c r="AQ2941" s="115">
        <v>615</v>
      </c>
      <c r="AR2941" s="115" t="s">
        <v>261</v>
      </c>
      <c r="AS2941" s="115" t="s">
        <v>370</v>
      </c>
      <c r="AT2941" s="115" t="s">
        <v>296</v>
      </c>
      <c r="AV2941" s="115">
        <v>103.92533780702</v>
      </c>
      <c r="AW2941" s="115">
        <v>0.3928824071</v>
      </c>
    </row>
    <row r="2942" spans="1:49" x14ac:dyDescent="0.25">
      <c r="A2942" s="117">
        <v>210000</v>
      </c>
      <c r="B2942" s="117">
        <v>840000</v>
      </c>
      <c r="C2942" s="117">
        <v>840000</v>
      </c>
      <c r="D2942" s="115" t="s">
        <v>342</v>
      </c>
      <c r="E2942" s="115" t="s">
        <v>13</v>
      </c>
      <c r="F2942" s="115" t="s">
        <v>343</v>
      </c>
      <c r="G2942" s="115" t="s">
        <v>344</v>
      </c>
      <c r="H2942" s="115">
        <v>0.56000000000000005</v>
      </c>
      <c r="I2942" s="115">
        <v>0.48</v>
      </c>
      <c r="J2942" s="115" t="s">
        <v>345</v>
      </c>
      <c r="K2942" s="115">
        <v>3.0265268523789999E-2</v>
      </c>
      <c r="L2942" s="115">
        <v>3732.4378822959102</v>
      </c>
      <c r="M2942" s="115">
        <v>9.2916310346139905</v>
      </c>
      <c r="N2942" s="115">
        <v>1.3661339469971301</v>
      </c>
      <c r="O2942" s="115">
        <v>0.28121370828658998</v>
      </c>
      <c r="P2942" s="115">
        <v>4.1346410745329999E-2</v>
      </c>
      <c r="Q2942" s="115">
        <v>112.96323475605899</v>
      </c>
      <c r="R2942" s="115">
        <v>1210</v>
      </c>
      <c r="S2942" s="115" t="s">
        <v>353</v>
      </c>
      <c r="T2942" s="115">
        <v>1210</v>
      </c>
      <c r="U2942" s="115" t="s">
        <v>347</v>
      </c>
      <c r="V2942" s="115" t="s">
        <v>345</v>
      </c>
      <c r="Z2942" s="115">
        <v>0</v>
      </c>
      <c r="AA2942" s="115">
        <v>1</v>
      </c>
      <c r="AB2942" s="115">
        <v>0.28121370828658998</v>
      </c>
      <c r="AC2942" s="115">
        <v>4.1346410745329999E-2</v>
      </c>
      <c r="AD2942" s="115">
        <v>112.96323475605701</v>
      </c>
      <c r="AF2942" s="115">
        <v>-1</v>
      </c>
      <c r="AG2942" s="115">
        <v>-1</v>
      </c>
      <c r="AH2942" s="115">
        <v>-1</v>
      </c>
      <c r="AI2942" s="115">
        <v>-1</v>
      </c>
      <c r="AJ2942" s="115">
        <v>0</v>
      </c>
      <c r="AM2942" s="115" t="s">
        <v>348</v>
      </c>
      <c r="AN2942" s="115">
        <v>-1</v>
      </c>
      <c r="AQ2942" s="115">
        <v>615</v>
      </c>
      <c r="AR2942" s="115" t="s">
        <v>261</v>
      </c>
      <c r="AS2942" s="115" t="s">
        <v>370</v>
      </c>
      <c r="AT2942" s="115" t="s">
        <v>296</v>
      </c>
      <c r="AV2942" s="115">
        <v>83.252478216872902</v>
      </c>
      <c r="AW2942" s="115">
        <v>9.1616573199999995E-2</v>
      </c>
    </row>
    <row r="2943" spans="1:49" x14ac:dyDescent="0.25">
      <c r="A2943" s="117">
        <v>210000</v>
      </c>
      <c r="B2943" s="117">
        <v>840000</v>
      </c>
      <c r="C2943" s="117">
        <v>840000</v>
      </c>
      <c r="D2943" s="115" t="s">
        <v>342</v>
      </c>
      <c r="E2943" s="115" t="s">
        <v>13</v>
      </c>
      <c r="F2943" s="115" t="s">
        <v>343</v>
      </c>
      <c r="G2943" s="115" t="s">
        <v>344</v>
      </c>
      <c r="H2943" s="115">
        <v>0.56000000000000005</v>
      </c>
      <c r="I2943" s="115">
        <v>0.48</v>
      </c>
      <c r="J2943" s="115" t="s">
        <v>350</v>
      </c>
      <c r="K2943" s="115">
        <v>7.9870684831339994E-2</v>
      </c>
      <c r="L2943" s="115">
        <v>3732.4378822959102</v>
      </c>
      <c r="M2943" s="115">
        <v>9.2916310346139905</v>
      </c>
      <c r="N2943" s="115">
        <v>1.3661339469971301</v>
      </c>
      <c r="O2943" s="115">
        <v>0.74212893393477997</v>
      </c>
      <c r="P2943" s="115">
        <v>0.109114053918</v>
      </c>
      <c r="Q2943" s="115">
        <v>298.11236974942602</v>
      </c>
      <c r="R2943" s="115">
        <v>1210</v>
      </c>
      <c r="S2943" s="115" t="s">
        <v>353</v>
      </c>
      <c r="T2943" s="115">
        <v>1210</v>
      </c>
      <c r="U2943" s="115" t="s">
        <v>352</v>
      </c>
      <c r="V2943" s="115" t="s">
        <v>350</v>
      </c>
      <c r="Z2943" s="115">
        <v>0</v>
      </c>
      <c r="AA2943" s="115">
        <v>1</v>
      </c>
      <c r="AB2943" s="115">
        <v>0.74212893393477997</v>
      </c>
      <c r="AC2943" s="115">
        <v>0.109114053918</v>
      </c>
      <c r="AD2943" s="115">
        <v>298.11236974942398</v>
      </c>
      <c r="AF2943" s="115">
        <v>-1</v>
      </c>
      <c r="AG2943" s="115">
        <v>-1</v>
      </c>
      <c r="AH2943" s="115">
        <v>-1</v>
      </c>
      <c r="AI2943" s="115">
        <v>-1</v>
      </c>
      <c r="AJ2943" s="115">
        <v>0</v>
      </c>
      <c r="AM2943" s="115" t="s">
        <v>348</v>
      </c>
      <c r="AN2943" s="115">
        <v>-1</v>
      </c>
      <c r="AQ2943" s="115">
        <v>615</v>
      </c>
      <c r="AR2943" s="115" t="s">
        <v>261</v>
      </c>
      <c r="AS2943" s="115" t="s">
        <v>370</v>
      </c>
      <c r="AT2943" s="115" t="s">
        <v>296</v>
      </c>
      <c r="AV2943" s="115">
        <v>105.095266885667</v>
      </c>
      <c r="AW2943" s="115">
        <v>0.24177807770000001</v>
      </c>
    </row>
    <row r="2944" spans="1:49" x14ac:dyDescent="0.25">
      <c r="A2944" s="117">
        <v>210000</v>
      </c>
      <c r="B2944" s="117">
        <v>840000</v>
      </c>
      <c r="C2944" s="117">
        <v>840000</v>
      </c>
      <c r="D2944" s="115" t="s">
        <v>342</v>
      </c>
      <c r="E2944" s="115" t="s">
        <v>13</v>
      </c>
      <c r="F2944" s="115" t="s">
        <v>343</v>
      </c>
      <c r="G2944" s="115" t="s">
        <v>344</v>
      </c>
      <c r="H2944" s="115">
        <v>0.56000000000000005</v>
      </c>
      <c r="I2944" s="115">
        <v>0.48</v>
      </c>
      <c r="J2944" s="115" t="s">
        <v>350</v>
      </c>
      <c r="K2944" s="115">
        <v>9.0610458651800008E-3</v>
      </c>
      <c r="L2944" s="115">
        <v>3732.4378822959102</v>
      </c>
      <c r="M2944" s="115">
        <v>9.2916310346139905</v>
      </c>
      <c r="N2944" s="115">
        <v>1.3661339469971301</v>
      </c>
      <c r="O2944" s="115">
        <v>8.4191894966990005E-2</v>
      </c>
      <c r="P2944" s="115">
        <v>1.2378602351719999E-2</v>
      </c>
      <c r="Q2944" s="115">
        <v>33.819790840429803</v>
      </c>
      <c r="R2944" s="115">
        <v>1210</v>
      </c>
      <c r="S2944" s="115" t="s">
        <v>353</v>
      </c>
      <c r="T2944" s="115">
        <v>1210</v>
      </c>
      <c r="U2944" s="115" t="s">
        <v>352</v>
      </c>
      <c r="V2944" s="115" t="s">
        <v>350</v>
      </c>
      <c r="Z2944" s="115">
        <v>0</v>
      </c>
      <c r="AA2944" s="115">
        <v>1</v>
      </c>
      <c r="AB2944" s="115">
        <v>8.4191894966990005E-2</v>
      </c>
      <c r="AC2944" s="115">
        <v>1.2378602351719999E-2</v>
      </c>
      <c r="AD2944" s="115">
        <v>33.819790840431502</v>
      </c>
      <c r="AF2944" s="115">
        <v>-1</v>
      </c>
      <c r="AG2944" s="115">
        <v>-1</v>
      </c>
      <c r="AH2944" s="115">
        <v>-1</v>
      </c>
      <c r="AI2944" s="115">
        <v>-1</v>
      </c>
      <c r="AJ2944" s="115">
        <v>0</v>
      </c>
      <c r="AM2944" s="115" t="s">
        <v>348</v>
      </c>
      <c r="AN2944" s="115">
        <v>-1</v>
      </c>
      <c r="AQ2944" s="115">
        <v>615</v>
      </c>
      <c r="AR2944" s="115" t="s">
        <v>261</v>
      </c>
      <c r="AS2944" s="115" t="s">
        <v>370</v>
      </c>
      <c r="AT2944" s="115" t="s">
        <v>296</v>
      </c>
      <c r="AV2944" s="115">
        <v>25.1696536803979</v>
      </c>
      <c r="AW2944" s="115">
        <v>2.7428865199999999E-2</v>
      </c>
    </row>
    <row r="2945" spans="1:49" x14ac:dyDescent="0.25">
      <c r="A2945" s="117">
        <v>210000</v>
      </c>
      <c r="B2945" s="117">
        <v>840000</v>
      </c>
      <c r="C2945" s="117">
        <v>840000</v>
      </c>
      <c r="D2945" s="115" t="s">
        <v>342</v>
      </c>
      <c r="E2945" s="115" t="s">
        <v>13</v>
      </c>
      <c r="F2945" s="115" t="s">
        <v>343</v>
      </c>
      <c r="G2945" s="115" t="s">
        <v>344</v>
      </c>
      <c r="H2945" s="115">
        <v>0.56000000000000005</v>
      </c>
      <c r="I2945" s="115">
        <v>0.48</v>
      </c>
      <c r="J2945" s="115" t="s">
        <v>350</v>
      </c>
      <c r="K2945" s="115">
        <v>0.15232988342477999</v>
      </c>
      <c r="L2945" s="115">
        <v>3732.4378822959102</v>
      </c>
      <c r="M2945" s="115">
        <v>9.2916310346139905</v>
      </c>
      <c r="N2945" s="115">
        <v>1.3661339469971301</v>
      </c>
      <c r="O2945" s="115">
        <v>1.4153930723289001</v>
      </c>
      <c r="P2945" s="115">
        <v>0.20810302488872001</v>
      </c>
      <c r="Q2945" s="115">
        <v>568.56182750040296</v>
      </c>
      <c r="R2945" s="115">
        <v>1210</v>
      </c>
      <c r="S2945" s="115" t="s">
        <v>353</v>
      </c>
      <c r="T2945" s="115">
        <v>1210</v>
      </c>
      <c r="U2945" s="115" t="s">
        <v>352</v>
      </c>
      <c r="V2945" s="115" t="s">
        <v>350</v>
      </c>
      <c r="Z2945" s="115">
        <v>0</v>
      </c>
      <c r="AA2945" s="115">
        <v>1</v>
      </c>
      <c r="AB2945" s="115">
        <v>1.4153930723289001</v>
      </c>
      <c r="AC2945" s="115">
        <v>0.20810302488872001</v>
      </c>
      <c r="AD2945" s="115">
        <v>568.56182750040296</v>
      </c>
      <c r="AF2945" s="115">
        <v>-1</v>
      </c>
      <c r="AG2945" s="115">
        <v>-1</v>
      </c>
      <c r="AH2945" s="115">
        <v>-1</v>
      </c>
      <c r="AI2945" s="115">
        <v>-1</v>
      </c>
      <c r="AJ2945" s="115">
        <v>0</v>
      </c>
      <c r="AM2945" s="115" t="s">
        <v>348</v>
      </c>
      <c r="AN2945" s="115">
        <v>-1</v>
      </c>
      <c r="AQ2945" s="115">
        <v>615</v>
      </c>
      <c r="AR2945" s="115" t="s">
        <v>261</v>
      </c>
      <c r="AS2945" s="115" t="s">
        <v>370</v>
      </c>
      <c r="AT2945" s="115" t="s">
        <v>296</v>
      </c>
      <c r="AV2945" s="115">
        <v>144.87423601220499</v>
      </c>
      <c r="AW2945" s="115">
        <v>0.46112070360000001</v>
      </c>
    </row>
    <row r="2946" spans="1:49" x14ac:dyDescent="0.25">
      <c r="A2946" s="117">
        <v>210000</v>
      </c>
      <c r="B2946" s="117">
        <v>840000</v>
      </c>
      <c r="C2946" s="117">
        <v>840000</v>
      </c>
      <c r="D2946" s="115" t="s">
        <v>342</v>
      </c>
      <c r="E2946" s="115" t="s">
        <v>13</v>
      </c>
      <c r="F2946" s="115" t="s">
        <v>343</v>
      </c>
      <c r="G2946" s="115" t="s">
        <v>344</v>
      </c>
      <c r="H2946" s="115">
        <v>0.56000000000000005</v>
      </c>
      <c r="I2946" s="115">
        <v>0.48</v>
      </c>
      <c r="J2946" s="115" t="s">
        <v>345</v>
      </c>
      <c r="K2946" s="115">
        <v>7.9564851517700003E-3</v>
      </c>
      <c r="L2946" s="115">
        <v>3732.4378822959102</v>
      </c>
      <c r="M2946" s="115">
        <v>9.2916310346139905</v>
      </c>
      <c r="N2946" s="115">
        <v>1.3661339469971301</v>
      </c>
      <c r="O2946" s="115">
        <v>7.3928724362640003E-2</v>
      </c>
      <c r="P2946" s="115">
        <v>1.0869624464609999E-2</v>
      </c>
      <c r="Q2946" s="115">
        <v>29.697086590394999</v>
      </c>
      <c r="R2946" s="115">
        <v>1210</v>
      </c>
      <c r="S2946" s="115" t="s">
        <v>353</v>
      </c>
      <c r="T2946" s="115">
        <v>1210</v>
      </c>
      <c r="U2946" s="115" t="s">
        <v>347</v>
      </c>
      <c r="V2946" s="115" t="s">
        <v>345</v>
      </c>
      <c r="Z2946" s="115">
        <v>0</v>
      </c>
      <c r="AA2946" s="115">
        <v>1</v>
      </c>
      <c r="AB2946" s="115">
        <v>7.3928724362640003E-2</v>
      </c>
      <c r="AC2946" s="115">
        <v>1.0869624464609999E-2</v>
      </c>
      <c r="AD2946" s="115">
        <v>29.697086590396001</v>
      </c>
      <c r="AF2946" s="115">
        <v>-1</v>
      </c>
      <c r="AG2946" s="115">
        <v>-1</v>
      </c>
      <c r="AH2946" s="115">
        <v>-1</v>
      </c>
      <c r="AI2946" s="115">
        <v>-1</v>
      </c>
      <c r="AJ2946" s="115">
        <v>0</v>
      </c>
      <c r="AM2946" s="115" t="s">
        <v>348</v>
      </c>
      <c r="AN2946" s="115">
        <v>-1</v>
      </c>
      <c r="AQ2946" s="115">
        <v>615</v>
      </c>
      <c r="AR2946" s="115" t="s">
        <v>261</v>
      </c>
      <c r="AS2946" s="115" t="s">
        <v>370</v>
      </c>
      <c r="AT2946" s="115" t="s">
        <v>296</v>
      </c>
      <c r="AV2946" s="115">
        <v>28.753605964841402</v>
      </c>
      <c r="AW2946" s="115">
        <v>2.4085228399999999E-2</v>
      </c>
    </row>
    <row r="2947" spans="1:49" x14ac:dyDescent="0.25">
      <c r="A2947" s="117">
        <v>210000</v>
      </c>
      <c r="B2947" s="117">
        <v>840000</v>
      </c>
      <c r="C2947" s="117">
        <v>840000</v>
      </c>
      <c r="D2947" s="115" t="s">
        <v>342</v>
      </c>
      <c r="E2947" s="115" t="s">
        <v>13</v>
      </c>
      <c r="F2947" s="115" t="s">
        <v>343</v>
      </c>
      <c r="G2947" s="115" t="s">
        <v>344</v>
      </c>
      <c r="H2947" s="115">
        <v>0.56000000000000005</v>
      </c>
      <c r="I2947" s="115">
        <v>0.48</v>
      </c>
      <c r="J2947" s="115" t="s">
        <v>350</v>
      </c>
      <c r="K2947" s="115">
        <v>9.2278455963000008E-3</v>
      </c>
      <c r="L2947" s="115">
        <v>3750.6678794950399</v>
      </c>
      <c r="M2947" s="115">
        <v>9.4763238489098391</v>
      </c>
      <c r="N2947" s="115">
        <v>1.4415607432317401</v>
      </c>
      <c r="O2947" s="115">
        <v>8.744605329829E-2</v>
      </c>
      <c r="P2947" s="115">
        <v>1.330249995623E-2</v>
      </c>
      <c r="Q2947" s="115">
        <v>34.610584074989603</v>
      </c>
      <c r="R2947" s="115">
        <v>1200</v>
      </c>
      <c r="S2947" s="115" t="s">
        <v>351</v>
      </c>
      <c r="T2947" s="115">
        <v>1200</v>
      </c>
      <c r="U2947" s="115" t="s">
        <v>352</v>
      </c>
      <c r="V2947" s="115" t="s">
        <v>350</v>
      </c>
      <c r="Z2947" s="115">
        <v>0</v>
      </c>
      <c r="AA2947" s="115">
        <v>1</v>
      </c>
      <c r="AB2947" s="115">
        <v>8.744605329829E-2</v>
      </c>
      <c r="AC2947" s="115">
        <v>1.330249995623E-2</v>
      </c>
      <c r="AD2947" s="115">
        <v>584.18674555717996</v>
      </c>
      <c r="AF2947" s="115">
        <v>-1</v>
      </c>
      <c r="AG2947" s="115">
        <v>-1</v>
      </c>
      <c r="AH2947" s="115">
        <v>-1</v>
      </c>
      <c r="AI2947" s="115">
        <v>-1</v>
      </c>
      <c r="AJ2947" s="115">
        <v>0</v>
      </c>
      <c r="AM2947" s="115" t="s">
        <v>348</v>
      </c>
      <c r="AN2947" s="115">
        <v>-1</v>
      </c>
      <c r="AQ2947" s="115">
        <v>615</v>
      </c>
      <c r="AR2947" s="115" t="s">
        <v>261</v>
      </c>
      <c r="AS2947" s="115" t="s">
        <v>370</v>
      </c>
      <c r="AT2947" s="115" t="s">
        <v>296</v>
      </c>
      <c r="AV2947" s="115">
        <v>26.071188759167299</v>
      </c>
      <c r="AW2947" s="115">
        <v>0.473792981</v>
      </c>
    </row>
    <row r="2948" spans="1:49" x14ac:dyDescent="0.25">
      <c r="A2948" s="117">
        <v>210000</v>
      </c>
      <c r="B2948" s="117">
        <v>840000</v>
      </c>
      <c r="C2948" s="117">
        <v>840000</v>
      </c>
      <c r="D2948" s="115" t="s">
        <v>342</v>
      </c>
      <c r="E2948" s="115" t="s">
        <v>13</v>
      </c>
      <c r="F2948" s="115" t="s">
        <v>343</v>
      </c>
      <c r="G2948" s="115" t="s">
        <v>344</v>
      </c>
      <c r="H2948" s="115">
        <v>0.56000000000000005</v>
      </c>
      <c r="I2948" s="115">
        <v>0.48</v>
      </c>
      <c r="J2948" s="115" t="s">
        <v>345</v>
      </c>
      <c r="K2948" s="115">
        <v>2.914248273713E-2</v>
      </c>
      <c r="L2948" s="115">
        <v>3750.6678794950399</v>
      </c>
      <c r="M2948" s="115">
        <v>9.4763238489098391</v>
      </c>
      <c r="N2948" s="115">
        <v>1.4415607432317401</v>
      </c>
      <c r="O2948" s="115">
        <v>0.27616360417830998</v>
      </c>
      <c r="P2948" s="115">
        <v>4.2010659074149997E-2</v>
      </c>
      <c r="Q2948" s="115">
        <v>109.30377393089501</v>
      </c>
      <c r="R2948" s="115">
        <v>1200</v>
      </c>
      <c r="S2948" s="115" t="s">
        <v>351</v>
      </c>
      <c r="T2948" s="115">
        <v>1200</v>
      </c>
      <c r="U2948" s="115" t="s">
        <v>347</v>
      </c>
      <c r="V2948" s="115" t="s">
        <v>345</v>
      </c>
      <c r="Z2948" s="115">
        <v>0</v>
      </c>
      <c r="AA2948" s="115">
        <v>1</v>
      </c>
      <c r="AB2948" s="115">
        <v>0.27616360417830998</v>
      </c>
      <c r="AC2948" s="115">
        <v>4.2010659074149997E-2</v>
      </c>
      <c r="AD2948" s="115">
        <v>639.36628686920005</v>
      </c>
      <c r="AF2948" s="115">
        <v>-1</v>
      </c>
      <c r="AG2948" s="115">
        <v>-1</v>
      </c>
      <c r="AH2948" s="115">
        <v>-1</v>
      </c>
      <c r="AI2948" s="115">
        <v>-1</v>
      </c>
      <c r="AJ2948" s="115">
        <v>0</v>
      </c>
      <c r="AM2948" s="115" t="s">
        <v>348</v>
      </c>
      <c r="AN2948" s="115">
        <v>-1</v>
      </c>
      <c r="AQ2948" s="115">
        <v>615</v>
      </c>
      <c r="AR2948" s="115" t="s">
        <v>261</v>
      </c>
      <c r="AS2948" s="115" t="s">
        <v>370</v>
      </c>
      <c r="AT2948" s="115" t="s">
        <v>296</v>
      </c>
      <c r="AV2948" s="115">
        <v>44.667752944597197</v>
      </c>
      <c r="AW2948" s="115">
        <v>0.51854524479999997</v>
      </c>
    </row>
    <row r="2949" spans="1:49" x14ac:dyDescent="0.25">
      <c r="A2949" s="117">
        <v>210000</v>
      </c>
      <c r="B2949" s="117">
        <v>840000</v>
      </c>
      <c r="C2949" s="117">
        <v>840000</v>
      </c>
      <c r="D2949" s="115" t="s">
        <v>342</v>
      </c>
      <c r="E2949" s="115" t="s">
        <v>13</v>
      </c>
      <c r="F2949" s="115" t="s">
        <v>343</v>
      </c>
      <c r="G2949" s="115" t="s">
        <v>344</v>
      </c>
      <c r="H2949" s="115">
        <v>0.56000000000000005</v>
      </c>
      <c r="I2949" s="115">
        <v>0.48</v>
      </c>
      <c r="J2949" s="115" t="s">
        <v>350</v>
      </c>
      <c r="K2949" s="115">
        <v>2.1888414405539999E-2</v>
      </c>
      <c r="L2949" s="115">
        <v>3750.6678794950399</v>
      </c>
      <c r="M2949" s="115">
        <v>9.4763238489098391</v>
      </c>
      <c r="N2949" s="115">
        <v>1.4415607432317401</v>
      </c>
      <c r="O2949" s="115">
        <v>0.20742170344604999</v>
      </c>
      <c r="P2949" s="115">
        <v>3.1553478938609998E-2</v>
      </c>
      <c r="Q2949" s="115">
        <v>82.096172843939101</v>
      </c>
      <c r="R2949" s="115">
        <v>1210</v>
      </c>
      <c r="S2949" s="115" t="s">
        <v>353</v>
      </c>
      <c r="T2949" s="115">
        <v>1210</v>
      </c>
      <c r="U2949" s="115" t="s">
        <v>352</v>
      </c>
      <c r="V2949" s="115" t="s">
        <v>350</v>
      </c>
      <c r="Z2949" s="115">
        <v>0</v>
      </c>
      <c r="AA2949" s="115">
        <v>1</v>
      </c>
      <c r="AB2949" s="115">
        <v>0.20742170344604999</v>
      </c>
      <c r="AC2949" s="115">
        <v>3.1553478938609998E-2</v>
      </c>
      <c r="AD2949" s="115">
        <v>95.926647025306906</v>
      </c>
      <c r="AF2949" s="115">
        <v>-1</v>
      </c>
      <c r="AG2949" s="115">
        <v>-1</v>
      </c>
      <c r="AH2949" s="115">
        <v>-1</v>
      </c>
      <c r="AI2949" s="115">
        <v>-1</v>
      </c>
      <c r="AJ2949" s="115">
        <v>0</v>
      </c>
      <c r="AM2949" s="115" t="s">
        <v>348</v>
      </c>
      <c r="AN2949" s="115">
        <v>-1</v>
      </c>
      <c r="AQ2949" s="115">
        <v>615</v>
      </c>
      <c r="AR2949" s="115" t="s">
        <v>261</v>
      </c>
      <c r="AS2949" s="115" t="s">
        <v>370</v>
      </c>
      <c r="AT2949" s="115" t="s">
        <v>296</v>
      </c>
      <c r="AV2949" s="115">
        <v>37.700321153370403</v>
      </c>
      <c r="AW2949" s="115">
        <v>7.7799389299999994E-2</v>
      </c>
    </row>
    <row r="2950" spans="1:49" x14ac:dyDescent="0.25">
      <c r="A2950" s="117">
        <v>210000</v>
      </c>
      <c r="B2950" s="117">
        <v>840000</v>
      </c>
      <c r="C2950" s="117">
        <v>840000</v>
      </c>
      <c r="D2950" s="115" t="s">
        <v>342</v>
      </c>
      <c r="E2950" s="115" t="s">
        <v>13</v>
      </c>
      <c r="F2950" s="115" t="s">
        <v>343</v>
      </c>
      <c r="G2950" s="115" t="s">
        <v>344</v>
      </c>
      <c r="H2950" s="115">
        <v>0.56000000000000005</v>
      </c>
      <c r="I2950" s="115">
        <v>0.48</v>
      </c>
      <c r="J2950" s="115" t="s">
        <v>350</v>
      </c>
      <c r="K2950" s="115">
        <v>4.1214667076590002E-2</v>
      </c>
      <c r="L2950" s="115">
        <v>3750.6678794950399</v>
      </c>
      <c r="M2950" s="115">
        <v>9.4763238489098391</v>
      </c>
      <c r="N2950" s="115">
        <v>1.4415607432317401</v>
      </c>
      <c r="O2950" s="115">
        <v>0.39056353254280002</v>
      </c>
      <c r="P2950" s="115">
        <v>5.9413446102980001E-2</v>
      </c>
      <c r="Q2950" s="115">
        <v>154.58252796826201</v>
      </c>
      <c r="R2950" s="115">
        <v>1330</v>
      </c>
      <c r="S2950" s="115" t="s">
        <v>354</v>
      </c>
      <c r="T2950" s="115">
        <v>1330</v>
      </c>
      <c r="U2950" s="115" t="s">
        <v>352</v>
      </c>
      <c r="V2950" s="115" t="s">
        <v>350</v>
      </c>
      <c r="Z2950" s="115">
        <v>0</v>
      </c>
      <c r="AA2950" s="115">
        <v>1</v>
      </c>
      <c r="AB2950" s="115">
        <v>0.39056353254280002</v>
      </c>
      <c r="AC2950" s="115">
        <v>5.9413446102980001E-2</v>
      </c>
      <c r="AD2950" s="115">
        <v>210.05931454917001</v>
      </c>
      <c r="AF2950" s="115">
        <v>-1</v>
      </c>
      <c r="AG2950" s="115">
        <v>-1</v>
      </c>
      <c r="AH2950" s="115">
        <v>-1</v>
      </c>
      <c r="AI2950" s="115">
        <v>-1</v>
      </c>
      <c r="AJ2950" s="115">
        <v>0</v>
      </c>
      <c r="AM2950" s="115" t="s">
        <v>348</v>
      </c>
      <c r="AN2950" s="115">
        <v>-1</v>
      </c>
      <c r="AQ2950" s="115">
        <v>615</v>
      </c>
      <c r="AR2950" s="115" t="s">
        <v>261</v>
      </c>
      <c r="AS2950" s="115" t="s">
        <v>370</v>
      </c>
      <c r="AT2950" s="115" t="s">
        <v>296</v>
      </c>
      <c r="AV2950" s="115">
        <v>57.247663738420201</v>
      </c>
      <c r="AW2950" s="115">
        <v>0.17036440759999999</v>
      </c>
    </row>
    <row r="2951" spans="1:49" x14ac:dyDescent="0.25">
      <c r="A2951" s="117">
        <v>210000</v>
      </c>
      <c r="B2951" s="117">
        <v>840000</v>
      </c>
      <c r="C2951" s="117">
        <v>840000</v>
      </c>
      <c r="D2951" s="115" t="s">
        <v>342</v>
      </c>
      <c r="E2951" s="115" t="s">
        <v>13</v>
      </c>
      <c r="F2951" s="115" t="s">
        <v>343</v>
      </c>
      <c r="G2951" s="115" t="s">
        <v>344</v>
      </c>
      <c r="H2951" s="115">
        <v>0.56000000000000005</v>
      </c>
      <c r="I2951" s="115">
        <v>0.48</v>
      </c>
      <c r="J2951" s="115" t="s">
        <v>345</v>
      </c>
      <c r="K2951" s="115">
        <v>3.34441091008E-3</v>
      </c>
      <c r="L2951" s="115">
        <v>3750.6678794950399</v>
      </c>
      <c r="M2951" s="115">
        <v>9.4763238489098391</v>
      </c>
      <c r="N2951" s="115">
        <v>1.4415607432317401</v>
      </c>
      <c r="O2951" s="115">
        <v>3.1692720867819997E-2</v>
      </c>
      <c r="P2951" s="115">
        <v>4.8211714772099998E-3</v>
      </c>
      <c r="Q2951" s="115">
        <v>12.5437745762998</v>
      </c>
      <c r="R2951" s="115">
        <v>1330</v>
      </c>
      <c r="S2951" s="115" t="s">
        <v>354</v>
      </c>
      <c r="T2951" s="115">
        <v>1330</v>
      </c>
      <c r="U2951" s="115" t="s">
        <v>347</v>
      </c>
      <c r="V2951" s="115" t="s">
        <v>345</v>
      </c>
      <c r="Z2951" s="115">
        <v>0</v>
      </c>
      <c r="AA2951" s="115">
        <v>1</v>
      </c>
      <c r="AB2951" s="115">
        <v>3.1692720867819997E-2</v>
      </c>
      <c r="AC2951" s="115">
        <v>4.8211714772099998E-3</v>
      </c>
      <c r="AD2951" s="115">
        <v>16.7001460692499</v>
      </c>
      <c r="AF2951" s="115">
        <v>-1</v>
      </c>
      <c r="AG2951" s="115">
        <v>-1</v>
      </c>
      <c r="AH2951" s="115">
        <v>-1</v>
      </c>
      <c r="AI2951" s="115">
        <v>-1</v>
      </c>
      <c r="AJ2951" s="115">
        <v>0</v>
      </c>
      <c r="AM2951" s="115" t="s">
        <v>348</v>
      </c>
      <c r="AN2951" s="115">
        <v>-1</v>
      </c>
      <c r="AQ2951" s="115">
        <v>615</v>
      </c>
      <c r="AR2951" s="115" t="s">
        <v>261</v>
      </c>
      <c r="AS2951" s="115" t="s">
        <v>370</v>
      </c>
      <c r="AT2951" s="115" t="s">
        <v>296</v>
      </c>
      <c r="AV2951" s="115">
        <v>20.0263379333222</v>
      </c>
      <c r="AW2951" s="115">
        <v>1.35443196E-2</v>
      </c>
    </row>
    <row r="2952" spans="1:49" x14ac:dyDescent="0.25">
      <c r="A2952" s="117">
        <v>220000</v>
      </c>
      <c r="B2952" s="117">
        <v>840000</v>
      </c>
      <c r="C2952" s="117">
        <v>850000</v>
      </c>
      <c r="D2952" s="115" t="s">
        <v>342</v>
      </c>
      <c r="E2952" s="115" t="s">
        <v>13</v>
      </c>
      <c r="F2952" s="115" t="s">
        <v>343</v>
      </c>
      <c r="G2952" s="115" t="s">
        <v>344</v>
      </c>
      <c r="H2952" s="115">
        <v>0.56000000000000005</v>
      </c>
      <c r="I2952" s="115">
        <v>0.48</v>
      </c>
      <c r="J2952" s="115" t="s">
        <v>350</v>
      </c>
      <c r="K2952" s="115">
        <v>6.6591539327920002E-2</v>
      </c>
      <c r="L2952" s="115">
        <v>3745.9096185696999</v>
      </c>
      <c r="M2952" s="115">
        <v>9.6992015597341403</v>
      </c>
      <c r="N2952" s="115">
        <v>1.55405220718754</v>
      </c>
      <c r="O2952" s="115">
        <v>0.64588476211446</v>
      </c>
      <c r="P2952" s="115">
        <v>0.10348672867257</v>
      </c>
      <c r="Q2952" s="115">
        <v>249.44588768382201</v>
      </c>
      <c r="R2952" s="115">
        <v>1210</v>
      </c>
      <c r="S2952" s="115" t="s">
        <v>353</v>
      </c>
      <c r="T2952" s="115">
        <v>1210</v>
      </c>
      <c r="U2952" s="115" t="s">
        <v>352</v>
      </c>
      <c r="V2952" s="115" t="s">
        <v>350</v>
      </c>
      <c r="Z2952" s="115">
        <v>0</v>
      </c>
      <c r="AA2952" s="115">
        <v>1</v>
      </c>
      <c r="AB2952" s="115">
        <v>0.64588476211446</v>
      </c>
      <c r="AC2952" s="115">
        <v>0.10348672867257</v>
      </c>
      <c r="AD2952" s="115">
        <v>249.44588768382201</v>
      </c>
      <c r="AF2952" s="115">
        <v>-1</v>
      </c>
      <c r="AG2952" s="115">
        <v>-1</v>
      </c>
      <c r="AH2952" s="115">
        <v>-1</v>
      </c>
      <c r="AI2952" s="115">
        <v>-1</v>
      </c>
      <c r="AJ2952" s="115">
        <v>0</v>
      </c>
      <c r="AM2952" s="115" t="s">
        <v>348</v>
      </c>
      <c r="AN2952" s="115">
        <v>-1</v>
      </c>
      <c r="AQ2952" s="115">
        <v>615</v>
      </c>
      <c r="AR2952" s="115" t="s">
        <v>261</v>
      </c>
      <c r="AS2952" s="115" t="s">
        <v>370</v>
      </c>
      <c r="AT2952" s="115" t="s">
        <v>296</v>
      </c>
      <c r="AV2952" s="115">
        <v>93.465375448221494</v>
      </c>
      <c r="AW2952" s="115">
        <v>0.20230810029999999</v>
      </c>
    </row>
    <row r="2953" spans="1:49" x14ac:dyDescent="0.25">
      <c r="A2953" s="117">
        <v>220000</v>
      </c>
      <c r="B2953" s="117">
        <v>840000</v>
      </c>
      <c r="C2953" s="117">
        <v>850000</v>
      </c>
      <c r="D2953" s="115" t="s">
        <v>342</v>
      </c>
      <c r="E2953" s="115" t="s">
        <v>13</v>
      </c>
      <c r="F2953" s="115" t="s">
        <v>343</v>
      </c>
      <c r="G2953" s="115" t="s">
        <v>344</v>
      </c>
      <c r="H2953" s="115">
        <v>0.56000000000000005</v>
      </c>
      <c r="I2953" s="115">
        <v>0.48</v>
      </c>
      <c r="J2953" s="115" t="s">
        <v>350</v>
      </c>
      <c r="K2953" s="115">
        <v>0.29481817452574</v>
      </c>
      <c r="L2953" s="115">
        <v>3745.9096185696999</v>
      </c>
      <c r="M2953" s="115">
        <v>9.6992015597341403</v>
      </c>
      <c r="N2953" s="115">
        <v>1.55405220718754</v>
      </c>
      <c r="O2953" s="115">
        <v>2.8595008981980401</v>
      </c>
      <c r="P2953" s="115">
        <v>0.45816283484073</v>
      </c>
      <c r="Q2953" s="115">
        <v>1104.3622356851299</v>
      </c>
      <c r="R2953" s="115">
        <v>1210</v>
      </c>
      <c r="S2953" s="115" t="s">
        <v>353</v>
      </c>
      <c r="T2953" s="115">
        <v>1210</v>
      </c>
      <c r="U2953" s="115" t="s">
        <v>352</v>
      </c>
      <c r="V2953" s="115" t="s">
        <v>350</v>
      </c>
      <c r="Z2953" s="115">
        <v>0</v>
      </c>
      <c r="AA2953" s="115">
        <v>1</v>
      </c>
      <c r="AB2953" s="115">
        <v>2.8595008981980401</v>
      </c>
      <c r="AC2953" s="115">
        <v>0.45816283484073</v>
      </c>
      <c r="AD2953" s="115">
        <v>1104.3622356851299</v>
      </c>
      <c r="AF2953" s="115">
        <v>-1</v>
      </c>
      <c r="AG2953" s="115">
        <v>-1</v>
      </c>
      <c r="AH2953" s="115">
        <v>-1</v>
      </c>
      <c r="AI2953" s="115">
        <v>-1</v>
      </c>
      <c r="AJ2953" s="115">
        <v>0</v>
      </c>
      <c r="AM2953" s="115" t="s">
        <v>348</v>
      </c>
      <c r="AN2953" s="115">
        <v>-1</v>
      </c>
      <c r="AQ2953" s="115">
        <v>615</v>
      </c>
      <c r="AR2953" s="115" t="s">
        <v>261</v>
      </c>
      <c r="AS2953" s="115" t="s">
        <v>370</v>
      </c>
      <c r="AT2953" s="115" t="s">
        <v>296</v>
      </c>
      <c r="AV2953" s="115">
        <v>139.466436362981</v>
      </c>
      <c r="AW2953" s="115">
        <v>0.89567091300000001</v>
      </c>
    </row>
    <row r="2954" spans="1:49" x14ac:dyDescent="0.25">
      <c r="A2954" s="117">
        <v>220000</v>
      </c>
      <c r="B2954" s="117">
        <v>840000</v>
      </c>
      <c r="C2954" s="117">
        <v>850000</v>
      </c>
      <c r="D2954" s="115" t="s">
        <v>342</v>
      </c>
      <c r="E2954" s="115" t="s">
        <v>13</v>
      </c>
      <c r="F2954" s="115" t="s">
        <v>343</v>
      </c>
      <c r="G2954" s="115" t="s">
        <v>344</v>
      </c>
      <c r="H2954" s="115">
        <v>0.56000000000000005</v>
      </c>
      <c r="I2954" s="115">
        <v>0.48</v>
      </c>
      <c r="J2954" s="115" t="s">
        <v>350</v>
      </c>
      <c r="K2954" s="115">
        <v>1.7916993009579999E-2</v>
      </c>
      <c r="L2954" s="115">
        <v>3745.9096185696999</v>
      </c>
      <c r="M2954" s="115">
        <v>9.6992015597341403</v>
      </c>
      <c r="N2954" s="115">
        <v>1.55405220718754</v>
      </c>
      <c r="O2954" s="115">
        <v>0.17378052654428</v>
      </c>
      <c r="P2954" s="115">
        <v>2.7843942532699999E-2</v>
      </c>
      <c r="Q2954" s="115">
        <v>67.115436450439404</v>
      </c>
      <c r="R2954" s="115">
        <v>1210</v>
      </c>
      <c r="S2954" s="115" t="s">
        <v>353</v>
      </c>
      <c r="T2954" s="115">
        <v>1210</v>
      </c>
      <c r="U2954" s="115" t="s">
        <v>352</v>
      </c>
      <c r="V2954" s="115" t="s">
        <v>350</v>
      </c>
      <c r="Z2954" s="115">
        <v>0</v>
      </c>
      <c r="AA2954" s="115">
        <v>1</v>
      </c>
      <c r="AB2954" s="115">
        <v>0.17378052654428</v>
      </c>
      <c r="AC2954" s="115">
        <v>2.7843942532699999E-2</v>
      </c>
      <c r="AD2954" s="115">
        <v>67.1154364504375</v>
      </c>
      <c r="AF2954" s="115">
        <v>-1</v>
      </c>
      <c r="AG2954" s="115">
        <v>-1</v>
      </c>
      <c r="AH2954" s="115">
        <v>-1</v>
      </c>
      <c r="AI2954" s="115">
        <v>-1</v>
      </c>
      <c r="AJ2954" s="115">
        <v>0</v>
      </c>
      <c r="AM2954" s="115" t="s">
        <v>348</v>
      </c>
      <c r="AN2954" s="115">
        <v>-1</v>
      </c>
      <c r="AQ2954" s="115">
        <v>615</v>
      </c>
      <c r="AR2954" s="115" t="s">
        <v>261</v>
      </c>
      <c r="AS2954" s="115" t="s">
        <v>370</v>
      </c>
      <c r="AT2954" s="115" t="s">
        <v>296</v>
      </c>
      <c r="AV2954" s="115">
        <v>34.522462019550602</v>
      </c>
      <c r="AW2954" s="115">
        <v>5.4432633000000001E-2</v>
      </c>
    </row>
    <row r="2955" spans="1:49" x14ac:dyDescent="0.25">
      <c r="A2955" s="117">
        <v>220000</v>
      </c>
      <c r="B2955" s="117">
        <v>840000</v>
      </c>
      <c r="C2955" s="117">
        <v>850000</v>
      </c>
      <c r="D2955" s="115" t="s">
        <v>342</v>
      </c>
      <c r="E2955" s="115" t="s">
        <v>13</v>
      </c>
      <c r="F2955" s="115" t="s">
        <v>343</v>
      </c>
      <c r="G2955" s="115" t="s">
        <v>344</v>
      </c>
      <c r="H2955" s="115">
        <v>0.56000000000000005</v>
      </c>
      <c r="I2955" s="115">
        <v>0.48</v>
      </c>
      <c r="J2955" s="115" t="s">
        <v>350</v>
      </c>
      <c r="K2955" s="115">
        <v>0.16052741211050001</v>
      </c>
      <c r="L2955" s="115">
        <v>3745.9096185696999</v>
      </c>
      <c r="M2955" s="115">
        <v>9.6992015597341403</v>
      </c>
      <c r="N2955" s="115">
        <v>1.55405220718754</v>
      </c>
      <c r="O2955" s="115">
        <v>1.55698772592225</v>
      </c>
      <c r="P2955" s="115">
        <v>0.24946797910442001</v>
      </c>
      <c r="Q2955" s="115">
        <v>601.321177068829</v>
      </c>
      <c r="R2955" s="115">
        <v>1300</v>
      </c>
      <c r="S2955" s="115" t="s">
        <v>346</v>
      </c>
      <c r="T2955" s="115">
        <v>1300</v>
      </c>
      <c r="U2955" s="115" t="s">
        <v>352</v>
      </c>
      <c r="V2955" s="115" t="s">
        <v>350</v>
      </c>
      <c r="Z2955" s="115">
        <v>0</v>
      </c>
      <c r="AA2955" s="115">
        <v>1</v>
      </c>
      <c r="AB2955" s="115">
        <v>1.55698772592225</v>
      </c>
      <c r="AC2955" s="115">
        <v>0.24946797910442001</v>
      </c>
      <c r="AD2955" s="115">
        <v>601.321177068829</v>
      </c>
      <c r="AF2955" s="115">
        <v>-1</v>
      </c>
      <c r="AG2955" s="115">
        <v>-1</v>
      </c>
      <c r="AH2955" s="115">
        <v>-1</v>
      </c>
      <c r="AI2955" s="115">
        <v>-1</v>
      </c>
      <c r="AJ2955" s="115">
        <v>0</v>
      </c>
      <c r="AM2955" s="115" t="s">
        <v>348</v>
      </c>
      <c r="AN2955" s="115">
        <v>-1</v>
      </c>
      <c r="AQ2955" s="115">
        <v>615</v>
      </c>
      <c r="AR2955" s="115" t="s">
        <v>261</v>
      </c>
      <c r="AS2955" s="115" t="s">
        <v>370</v>
      </c>
      <c r="AT2955" s="115" t="s">
        <v>296</v>
      </c>
      <c r="AV2955" s="115">
        <v>125.98520384571999</v>
      </c>
      <c r="AW2955" s="115">
        <v>0.48768951910000002</v>
      </c>
    </row>
    <row r="2956" spans="1:49" x14ac:dyDescent="0.25">
      <c r="A2956" s="117">
        <v>220000</v>
      </c>
      <c r="B2956" s="117">
        <v>840000</v>
      </c>
      <c r="C2956" s="117">
        <v>850000</v>
      </c>
      <c r="D2956" s="115" t="s">
        <v>342</v>
      </c>
      <c r="E2956" s="115" t="s">
        <v>13</v>
      </c>
      <c r="F2956" s="115" t="s">
        <v>343</v>
      </c>
      <c r="G2956" s="115" t="s">
        <v>344</v>
      </c>
      <c r="H2956" s="115">
        <v>0.56000000000000005</v>
      </c>
      <c r="I2956" s="115">
        <v>0.48</v>
      </c>
      <c r="J2956" s="115" t="s">
        <v>350</v>
      </c>
      <c r="K2956" s="115">
        <v>7.7909334648139997E-2</v>
      </c>
      <c r="L2956" s="115">
        <v>3745.9096185696999</v>
      </c>
      <c r="M2956" s="115">
        <v>9.6992015597341403</v>
      </c>
      <c r="N2956" s="115">
        <v>1.55405220718754</v>
      </c>
      <c r="O2956" s="115">
        <v>0.75565834013708</v>
      </c>
      <c r="P2956" s="115">
        <v>0.12107517347045001</v>
      </c>
      <c r="Q2956" s="115">
        <v>291.841326034833</v>
      </c>
      <c r="R2956" s="115">
        <v>1210</v>
      </c>
      <c r="S2956" s="115" t="s">
        <v>353</v>
      </c>
      <c r="T2956" s="115">
        <v>1210</v>
      </c>
      <c r="U2956" s="115" t="s">
        <v>352</v>
      </c>
      <c r="V2956" s="115" t="s">
        <v>350</v>
      </c>
      <c r="Z2956" s="115">
        <v>0</v>
      </c>
      <c r="AA2956" s="115">
        <v>1</v>
      </c>
      <c r="AB2956" s="115">
        <v>0.75565834013708</v>
      </c>
      <c r="AC2956" s="115">
        <v>0.12107517347045001</v>
      </c>
      <c r="AD2956" s="115">
        <v>291.84132603483499</v>
      </c>
      <c r="AF2956" s="115">
        <v>-1</v>
      </c>
      <c r="AG2956" s="115">
        <v>-1</v>
      </c>
      <c r="AH2956" s="115">
        <v>-1</v>
      </c>
      <c r="AI2956" s="115">
        <v>-1</v>
      </c>
      <c r="AJ2956" s="115">
        <v>0</v>
      </c>
      <c r="AM2956" s="115" t="s">
        <v>348</v>
      </c>
      <c r="AN2956" s="115">
        <v>-1</v>
      </c>
      <c r="AQ2956" s="115">
        <v>615</v>
      </c>
      <c r="AR2956" s="115" t="s">
        <v>261</v>
      </c>
      <c r="AS2956" s="115" t="s">
        <v>370</v>
      </c>
      <c r="AT2956" s="115" t="s">
        <v>296</v>
      </c>
      <c r="AV2956" s="115">
        <v>81.108237779732704</v>
      </c>
      <c r="AW2956" s="115">
        <v>0.236692073</v>
      </c>
    </row>
    <row r="2957" spans="1:49" x14ac:dyDescent="0.25">
      <c r="A2957" s="117">
        <v>220000</v>
      </c>
      <c r="B2957" s="117">
        <v>850000</v>
      </c>
      <c r="C2957" s="117">
        <v>850000</v>
      </c>
      <c r="D2957" s="115" t="s">
        <v>342</v>
      </c>
      <c r="E2957" s="115" t="s">
        <v>13</v>
      </c>
      <c r="F2957" s="115" t="s">
        <v>343</v>
      </c>
      <c r="G2957" s="115" t="s">
        <v>344</v>
      </c>
      <c r="H2957" s="115">
        <v>0.56000000000000005</v>
      </c>
      <c r="I2957" s="115">
        <v>0.48</v>
      </c>
      <c r="J2957" s="115" t="s">
        <v>350</v>
      </c>
      <c r="K2957" s="115">
        <v>2.7783329610809999E-2</v>
      </c>
      <c r="L2957" s="115">
        <v>3795.2264351569702</v>
      </c>
      <c r="M2957" s="115">
        <v>11.654804403579201</v>
      </c>
      <c r="N2957" s="115">
        <v>1.53878798989016</v>
      </c>
      <c r="O2957" s="115">
        <v>0.32380927229422002</v>
      </c>
      <c r="P2957" s="115">
        <v>4.2752653924280001E-2</v>
      </c>
      <c r="Q2957" s="115">
        <v>105.44402699564399</v>
      </c>
      <c r="R2957" s="115">
        <v>1400</v>
      </c>
      <c r="S2957" s="115" t="s">
        <v>356</v>
      </c>
      <c r="T2957" s="115">
        <v>1400</v>
      </c>
      <c r="U2957" s="115" t="s">
        <v>352</v>
      </c>
      <c r="V2957" s="115" t="s">
        <v>350</v>
      </c>
      <c r="Z2957" s="115">
        <v>0</v>
      </c>
      <c r="AA2957" s="115">
        <v>1</v>
      </c>
      <c r="AB2957" s="115">
        <v>0.32380927229422002</v>
      </c>
      <c r="AC2957" s="115">
        <v>4.2752653924280001E-2</v>
      </c>
      <c r="AD2957" s="115">
        <v>898.52620180474503</v>
      </c>
      <c r="AF2957" s="115">
        <v>-1</v>
      </c>
      <c r="AG2957" s="115">
        <v>-1</v>
      </c>
      <c r="AH2957" s="115">
        <v>-1</v>
      </c>
      <c r="AI2957" s="115">
        <v>-1</v>
      </c>
      <c r="AJ2957" s="115">
        <v>0</v>
      </c>
      <c r="AM2957" s="115" t="s">
        <v>348</v>
      </c>
      <c r="AN2957" s="115">
        <v>-1</v>
      </c>
      <c r="AQ2957" s="115">
        <v>615</v>
      </c>
      <c r="AR2957" s="115" t="s">
        <v>261</v>
      </c>
      <c r="AS2957" s="115" t="s">
        <v>370</v>
      </c>
      <c r="AT2957" s="115" t="s">
        <v>296</v>
      </c>
      <c r="AV2957" s="115">
        <v>43.6272083635873</v>
      </c>
      <c r="AW2957" s="115">
        <v>0.72873171270000003</v>
      </c>
    </row>
    <row r="2958" spans="1:49" x14ac:dyDescent="0.25">
      <c r="A2958" s="117">
        <v>220000</v>
      </c>
      <c r="B2958" s="117">
        <v>850000</v>
      </c>
      <c r="C2958" s="117">
        <v>850000</v>
      </c>
      <c r="D2958" s="115" t="s">
        <v>342</v>
      </c>
      <c r="E2958" s="115" t="s">
        <v>13</v>
      </c>
      <c r="F2958" s="115" t="s">
        <v>343</v>
      </c>
      <c r="G2958" s="115" t="s">
        <v>344</v>
      </c>
      <c r="H2958" s="115">
        <v>0.56000000000000005</v>
      </c>
      <c r="I2958" s="115">
        <v>0.48</v>
      </c>
      <c r="J2958" s="115" t="s">
        <v>350</v>
      </c>
      <c r="K2958" s="115">
        <v>7.2533117859070004E-2</v>
      </c>
      <c r="L2958" s="115">
        <v>3795.2264351569702</v>
      </c>
      <c r="M2958" s="115">
        <v>11.654804403579201</v>
      </c>
      <c r="N2958" s="115">
        <v>1.53878798989016</v>
      </c>
      <c r="O2958" s="115">
        <v>0.84535930142924998</v>
      </c>
      <c r="P2958" s="115">
        <v>0.11161309063082001</v>
      </c>
      <c r="Q2958" s="115">
        <v>275.27960632310999</v>
      </c>
      <c r="R2958" s="115">
        <v>1430</v>
      </c>
      <c r="S2958" s="115" t="s">
        <v>362</v>
      </c>
      <c r="T2958" s="115">
        <v>1430</v>
      </c>
      <c r="U2958" s="115" t="s">
        <v>352</v>
      </c>
      <c r="V2958" s="115" t="s">
        <v>350</v>
      </c>
      <c r="Z2958" s="115">
        <v>0</v>
      </c>
      <c r="AA2958" s="115">
        <v>1</v>
      </c>
      <c r="AB2958" s="115">
        <v>0.84535930142924998</v>
      </c>
      <c r="AC2958" s="115">
        <v>0.11161309063082001</v>
      </c>
      <c r="AD2958" s="115">
        <v>1446.0259880548999</v>
      </c>
      <c r="AF2958" s="115">
        <v>-1</v>
      </c>
      <c r="AG2958" s="115">
        <v>-1</v>
      </c>
      <c r="AH2958" s="115">
        <v>-1</v>
      </c>
      <c r="AI2958" s="115">
        <v>-1</v>
      </c>
      <c r="AJ2958" s="115">
        <v>0</v>
      </c>
      <c r="AM2958" s="115" t="s">
        <v>348</v>
      </c>
      <c r="AN2958" s="115">
        <v>-1</v>
      </c>
      <c r="AQ2958" s="115">
        <v>615</v>
      </c>
      <c r="AR2958" s="115" t="s">
        <v>261</v>
      </c>
      <c r="AS2958" s="115" t="s">
        <v>370</v>
      </c>
      <c r="AT2958" s="115" t="s">
        <v>296</v>
      </c>
      <c r="AV2958" s="115">
        <v>85.962277798324706</v>
      </c>
      <c r="AW2958" s="115">
        <v>1.1727704688</v>
      </c>
    </row>
    <row r="2959" spans="1:49" x14ac:dyDescent="0.25">
      <c r="A2959" s="117">
        <v>220000</v>
      </c>
      <c r="B2959" s="117">
        <v>850000</v>
      </c>
      <c r="C2959" s="117">
        <v>850000</v>
      </c>
      <c r="D2959" s="115" t="s">
        <v>342</v>
      </c>
      <c r="E2959" s="115" t="s">
        <v>13</v>
      </c>
      <c r="F2959" s="115" t="s">
        <v>343</v>
      </c>
      <c r="G2959" s="115" t="s">
        <v>344</v>
      </c>
      <c r="H2959" s="115">
        <v>0.56000000000000005</v>
      </c>
      <c r="I2959" s="115">
        <v>0.48</v>
      </c>
      <c r="J2959" s="115" t="s">
        <v>350</v>
      </c>
      <c r="K2959" s="115">
        <v>3.3898606258399998E-3</v>
      </c>
      <c r="L2959" s="115">
        <v>3834.8213269243502</v>
      </c>
      <c r="M2959" s="115">
        <v>10.4726166024604</v>
      </c>
      <c r="N2959" s="115">
        <v>1.39865906681591</v>
      </c>
      <c r="O2959" s="115">
        <v>3.5500710670189999E-2</v>
      </c>
      <c r="P2959" s="115">
        <v>4.7412592995700002E-3</v>
      </c>
      <c r="Q2959" s="115">
        <v>12.9995098232723</v>
      </c>
      <c r="R2959" s="115">
        <v>1200</v>
      </c>
      <c r="S2959" s="115" t="s">
        <v>351</v>
      </c>
      <c r="T2959" s="115">
        <v>1200</v>
      </c>
      <c r="U2959" s="115" t="s">
        <v>352</v>
      </c>
      <c r="V2959" s="115" t="s">
        <v>350</v>
      </c>
      <c r="Z2959" s="115">
        <v>0</v>
      </c>
      <c r="AA2959" s="115">
        <v>1</v>
      </c>
      <c r="AB2959" s="115">
        <v>3.5500710670189999E-2</v>
      </c>
      <c r="AC2959" s="115">
        <v>4.7412592995700002E-3</v>
      </c>
      <c r="AD2959" s="115">
        <v>12.999509823271699</v>
      </c>
      <c r="AF2959" s="115">
        <v>-1</v>
      </c>
      <c r="AG2959" s="115">
        <v>-1</v>
      </c>
      <c r="AH2959" s="115">
        <v>-1</v>
      </c>
      <c r="AI2959" s="115">
        <v>-1</v>
      </c>
      <c r="AJ2959" s="115">
        <v>0</v>
      </c>
      <c r="AM2959" s="115" t="s">
        <v>348</v>
      </c>
      <c r="AN2959" s="115">
        <v>-1</v>
      </c>
      <c r="AQ2959" s="115">
        <v>615</v>
      </c>
      <c r="AR2959" s="115" t="s">
        <v>261</v>
      </c>
      <c r="AS2959" s="115" t="s">
        <v>370</v>
      </c>
      <c r="AT2959" s="115" t="s">
        <v>296</v>
      </c>
      <c r="AV2959" s="115">
        <v>21.148450048183101</v>
      </c>
      <c r="AW2959" s="115">
        <v>1.05429926E-2</v>
      </c>
    </row>
    <row r="2960" spans="1:49" x14ac:dyDescent="0.25">
      <c r="A2960" s="117">
        <v>220000</v>
      </c>
      <c r="B2960" s="117">
        <v>850000</v>
      </c>
      <c r="C2960" s="117">
        <v>850000</v>
      </c>
      <c r="D2960" s="115" t="s">
        <v>342</v>
      </c>
      <c r="E2960" s="115" t="s">
        <v>13</v>
      </c>
      <c r="F2960" s="115" t="s">
        <v>343</v>
      </c>
      <c r="G2960" s="115" t="s">
        <v>344</v>
      </c>
      <c r="H2960" s="115">
        <v>0.56000000000000005</v>
      </c>
      <c r="I2960" s="115">
        <v>0.48</v>
      </c>
      <c r="J2960" s="115" t="s">
        <v>345</v>
      </c>
      <c r="K2960" s="115">
        <v>1.0931110728140001E-2</v>
      </c>
      <c r="L2960" s="115">
        <v>3834.8213269243502</v>
      </c>
      <c r="M2960" s="115">
        <v>10.4726166024604</v>
      </c>
      <c r="N2960" s="115">
        <v>1.39865906681591</v>
      </c>
      <c r="O2960" s="115">
        <v>0.11447733169488999</v>
      </c>
      <c r="P2960" s="115">
        <v>1.528889713028E-2</v>
      </c>
      <c r="Q2960" s="115">
        <v>41.918856547258102</v>
      </c>
      <c r="R2960" s="115">
        <v>1200</v>
      </c>
      <c r="S2960" s="115" t="s">
        <v>351</v>
      </c>
      <c r="T2960" s="115">
        <v>1200</v>
      </c>
      <c r="U2960" s="115" t="s">
        <v>347</v>
      </c>
      <c r="V2960" s="115" t="s">
        <v>345</v>
      </c>
      <c r="Z2960" s="115">
        <v>0</v>
      </c>
      <c r="AA2960" s="115">
        <v>1</v>
      </c>
      <c r="AB2960" s="115">
        <v>0.11447733169488999</v>
      </c>
      <c r="AC2960" s="115">
        <v>1.528889713028E-2</v>
      </c>
      <c r="AD2960" s="115">
        <v>41.918856547259303</v>
      </c>
      <c r="AF2960" s="115">
        <v>-1</v>
      </c>
      <c r="AG2960" s="115">
        <v>-1</v>
      </c>
      <c r="AH2960" s="115">
        <v>-1</v>
      </c>
      <c r="AI2960" s="115">
        <v>-1</v>
      </c>
      <c r="AJ2960" s="115">
        <v>0</v>
      </c>
      <c r="AM2960" s="115" t="s">
        <v>348</v>
      </c>
      <c r="AN2960" s="115">
        <v>-1</v>
      </c>
      <c r="AQ2960" s="115">
        <v>615</v>
      </c>
      <c r="AR2960" s="115" t="s">
        <v>261</v>
      </c>
      <c r="AS2960" s="115" t="s">
        <v>370</v>
      </c>
      <c r="AT2960" s="115" t="s">
        <v>296</v>
      </c>
      <c r="AV2960" s="115">
        <v>35.892889979749597</v>
      </c>
      <c r="AW2960" s="115">
        <v>3.39974506E-2</v>
      </c>
    </row>
    <row r="2961" spans="1:49" x14ac:dyDescent="0.25">
      <c r="A2961" s="117">
        <v>220000</v>
      </c>
      <c r="B2961" s="117">
        <v>850000</v>
      </c>
      <c r="C2961" s="117">
        <v>850000</v>
      </c>
      <c r="D2961" s="115" t="s">
        <v>342</v>
      </c>
      <c r="E2961" s="115" t="s">
        <v>13</v>
      </c>
      <c r="F2961" s="115" t="s">
        <v>343</v>
      </c>
      <c r="G2961" s="115" t="s">
        <v>344</v>
      </c>
      <c r="H2961" s="115">
        <v>0.56000000000000005</v>
      </c>
      <c r="I2961" s="115">
        <v>0.48</v>
      </c>
      <c r="J2961" s="115" t="s">
        <v>350</v>
      </c>
      <c r="K2961" s="115">
        <v>0.18216764597432</v>
      </c>
      <c r="L2961" s="115">
        <v>3834.8213269243502</v>
      </c>
      <c r="M2961" s="115">
        <v>10.4726166024604</v>
      </c>
      <c r="N2961" s="115">
        <v>1.39865906681591</v>
      </c>
      <c r="O2961" s="115">
        <v>1.9077719136618001</v>
      </c>
      <c r="P2961" s="115">
        <v>0.25479042972249</v>
      </c>
      <c r="Q2961" s="115">
        <v>698.58037385792704</v>
      </c>
      <c r="R2961" s="115">
        <v>1400</v>
      </c>
      <c r="S2961" s="115" t="s">
        <v>356</v>
      </c>
      <c r="T2961" s="115">
        <v>1400</v>
      </c>
      <c r="U2961" s="115" t="s">
        <v>352</v>
      </c>
      <c r="V2961" s="115" t="s">
        <v>350</v>
      </c>
      <c r="Z2961" s="115">
        <v>0</v>
      </c>
      <c r="AA2961" s="115">
        <v>1</v>
      </c>
      <c r="AB2961" s="115">
        <v>1.9077719136618001</v>
      </c>
      <c r="AC2961" s="115">
        <v>0.25479042972249</v>
      </c>
      <c r="AD2961" s="115">
        <v>759.46385345756198</v>
      </c>
      <c r="AF2961" s="115">
        <v>-1</v>
      </c>
      <c r="AG2961" s="115">
        <v>-1</v>
      </c>
      <c r="AH2961" s="115">
        <v>-1</v>
      </c>
      <c r="AI2961" s="115">
        <v>-1</v>
      </c>
      <c r="AJ2961" s="115">
        <v>0</v>
      </c>
      <c r="AM2961" s="115" t="s">
        <v>348</v>
      </c>
      <c r="AN2961" s="115">
        <v>-1</v>
      </c>
      <c r="AQ2961" s="115">
        <v>615</v>
      </c>
      <c r="AR2961" s="115" t="s">
        <v>261</v>
      </c>
      <c r="AS2961" s="115" t="s">
        <v>370</v>
      </c>
      <c r="AT2961" s="115" t="s">
        <v>296</v>
      </c>
      <c r="AV2961" s="115">
        <v>119.337658219077</v>
      </c>
      <c r="AW2961" s="115">
        <v>0.6159479752</v>
      </c>
    </row>
    <row r="2962" spans="1:49" x14ac:dyDescent="0.25">
      <c r="A2962" s="117">
        <v>220000</v>
      </c>
      <c r="B2962" s="117">
        <v>850000</v>
      </c>
      <c r="C2962" s="117">
        <v>850000</v>
      </c>
      <c r="D2962" s="115" t="s">
        <v>342</v>
      </c>
      <c r="E2962" s="115" t="s">
        <v>13</v>
      </c>
      <c r="F2962" s="115" t="s">
        <v>343</v>
      </c>
      <c r="G2962" s="115" t="s">
        <v>344</v>
      </c>
      <c r="H2962" s="115">
        <v>0.56000000000000005</v>
      </c>
      <c r="I2962" s="115">
        <v>0.48</v>
      </c>
      <c r="J2962" s="115" t="s">
        <v>345</v>
      </c>
      <c r="K2962" s="115">
        <v>0.15151722487967001</v>
      </c>
      <c r="L2962" s="115">
        <v>3834.8213269243502</v>
      </c>
      <c r="M2962" s="115">
        <v>10.4726166024604</v>
      </c>
      <c r="N2962" s="115">
        <v>1.39865906681591</v>
      </c>
      <c r="O2962" s="115">
        <v>1.58678180483364</v>
      </c>
      <c r="P2962" s="115">
        <v>0.21192094035674</v>
      </c>
      <c r="Q2962" s="115">
        <v>581.04148536498099</v>
      </c>
      <c r="R2962" s="115">
        <v>1400</v>
      </c>
      <c r="S2962" s="115" t="s">
        <v>356</v>
      </c>
      <c r="T2962" s="115">
        <v>1400</v>
      </c>
      <c r="U2962" s="115" t="s">
        <v>347</v>
      </c>
      <c r="V2962" s="115" t="s">
        <v>345</v>
      </c>
      <c r="Z2962" s="115">
        <v>0</v>
      </c>
      <c r="AA2962" s="115">
        <v>1</v>
      </c>
      <c r="AB2962" s="115">
        <v>1.58678180483364</v>
      </c>
      <c r="AC2962" s="115">
        <v>0.21192094035674</v>
      </c>
      <c r="AD2962" s="115">
        <v>697.59056614494</v>
      </c>
      <c r="AF2962" s="115">
        <v>-1</v>
      </c>
      <c r="AG2962" s="115">
        <v>-1</v>
      </c>
      <c r="AH2962" s="115">
        <v>-1</v>
      </c>
      <c r="AI2962" s="115">
        <v>-1</v>
      </c>
      <c r="AJ2962" s="115">
        <v>0</v>
      </c>
      <c r="AM2962" s="115" t="s">
        <v>348</v>
      </c>
      <c r="AN2962" s="115">
        <v>-1</v>
      </c>
      <c r="AQ2962" s="115">
        <v>615</v>
      </c>
      <c r="AR2962" s="115" t="s">
        <v>261</v>
      </c>
      <c r="AS2962" s="115" t="s">
        <v>370</v>
      </c>
      <c r="AT2962" s="115" t="s">
        <v>296</v>
      </c>
      <c r="AV2962" s="115">
        <v>125.9200391049</v>
      </c>
      <c r="AW2962" s="115">
        <v>0.56576688249999996</v>
      </c>
    </row>
    <row r="2963" spans="1:49" x14ac:dyDescent="0.25">
      <c r="A2963" s="117">
        <v>220000</v>
      </c>
      <c r="B2963" s="117">
        <v>850000</v>
      </c>
      <c r="C2963" s="117">
        <v>850000</v>
      </c>
      <c r="D2963" s="115" t="s">
        <v>342</v>
      </c>
      <c r="E2963" s="115" t="s">
        <v>13</v>
      </c>
      <c r="F2963" s="115" t="s">
        <v>343</v>
      </c>
      <c r="G2963" s="115" t="s">
        <v>344</v>
      </c>
      <c r="H2963" s="115">
        <v>0.56000000000000005</v>
      </c>
      <c r="I2963" s="115">
        <v>0.48</v>
      </c>
      <c r="J2963" s="115" t="s">
        <v>350</v>
      </c>
      <c r="K2963" s="115">
        <v>1.8035356919810001E-2</v>
      </c>
      <c r="L2963" s="115">
        <v>3834.8213269243502</v>
      </c>
      <c r="M2963" s="115">
        <v>10.4726166024604</v>
      </c>
      <c r="N2963" s="115">
        <v>1.39865906681591</v>
      </c>
      <c r="O2963" s="115">
        <v>0.18887737830974</v>
      </c>
      <c r="P2963" s="115">
        <v>2.5225315479149999E-2</v>
      </c>
      <c r="Q2963" s="115">
        <v>69.162371354795297</v>
      </c>
      <c r="R2963" s="115">
        <v>1410</v>
      </c>
      <c r="S2963" s="115" t="s">
        <v>357</v>
      </c>
      <c r="T2963" s="115">
        <v>1410</v>
      </c>
      <c r="U2963" s="115" t="s">
        <v>352</v>
      </c>
      <c r="V2963" s="115" t="s">
        <v>350</v>
      </c>
      <c r="Z2963" s="115">
        <v>0</v>
      </c>
      <c r="AA2963" s="115">
        <v>1</v>
      </c>
      <c r="AB2963" s="115">
        <v>0.18887737830974</v>
      </c>
      <c r="AC2963" s="115">
        <v>2.5225315479149999E-2</v>
      </c>
      <c r="AD2963" s="115">
        <v>689.85467592880605</v>
      </c>
      <c r="AF2963" s="115">
        <v>-1</v>
      </c>
      <c r="AG2963" s="115">
        <v>-1</v>
      </c>
      <c r="AH2963" s="115">
        <v>-1</v>
      </c>
      <c r="AI2963" s="115">
        <v>-1</v>
      </c>
      <c r="AJ2963" s="115">
        <v>0</v>
      </c>
      <c r="AM2963" s="115" t="s">
        <v>348</v>
      </c>
      <c r="AN2963" s="115">
        <v>-1</v>
      </c>
      <c r="AQ2963" s="115">
        <v>615</v>
      </c>
      <c r="AR2963" s="115" t="s">
        <v>261</v>
      </c>
      <c r="AS2963" s="115" t="s">
        <v>370</v>
      </c>
      <c r="AT2963" s="115" t="s">
        <v>296</v>
      </c>
      <c r="AV2963" s="115">
        <v>63.635069243975003</v>
      </c>
      <c r="AW2963" s="115">
        <v>0.55949284340000005</v>
      </c>
    </row>
    <row r="2964" spans="1:49" x14ac:dyDescent="0.25">
      <c r="A2964" s="117">
        <v>220000</v>
      </c>
      <c r="B2964" s="117">
        <v>850000</v>
      </c>
      <c r="C2964" s="117">
        <v>850000</v>
      </c>
      <c r="D2964" s="115" t="s">
        <v>342</v>
      </c>
      <c r="E2964" s="115" t="s">
        <v>13</v>
      </c>
      <c r="F2964" s="115" t="s">
        <v>343</v>
      </c>
      <c r="G2964" s="115" t="s">
        <v>344</v>
      </c>
      <c r="H2964" s="115">
        <v>0.56000000000000005</v>
      </c>
      <c r="I2964" s="115">
        <v>0.48</v>
      </c>
      <c r="J2964" s="115" t="s">
        <v>345</v>
      </c>
      <c r="K2964" s="115">
        <v>2.1022465109999999E-4</v>
      </c>
      <c r="L2964" s="115">
        <v>3834.8213269243502</v>
      </c>
      <c r="M2964" s="115">
        <v>10.4726166024604</v>
      </c>
      <c r="N2964" s="115">
        <v>1.39865906681591</v>
      </c>
      <c r="O2964" s="115">
        <v>2.2016021714099999E-3</v>
      </c>
      <c r="P2964" s="115">
        <v>2.9403261433000002E-4</v>
      </c>
      <c r="Q2964" s="115">
        <v>0.80617397550651004</v>
      </c>
      <c r="R2964" s="115">
        <v>1410</v>
      </c>
      <c r="S2964" s="115" t="s">
        <v>357</v>
      </c>
      <c r="T2964" s="115">
        <v>1410</v>
      </c>
      <c r="U2964" s="115" t="s">
        <v>347</v>
      </c>
      <c r="V2964" s="115" t="s">
        <v>345</v>
      </c>
      <c r="Z2964" s="115">
        <v>0</v>
      </c>
      <c r="AA2964" s="115">
        <v>1</v>
      </c>
      <c r="AB2964" s="115">
        <v>2.2016021714099999E-3</v>
      </c>
      <c r="AC2964" s="115">
        <v>2.9403261433000002E-4</v>
      </c>
      <c r="AD2964" s="115">
        <v>7.8049404087236702</v>
      </c>
      <c r="AF2964" s="115">
        <v>-1</v>
      </c>
      <c r="AG2964" s="115">
        <v>-1</v>
      </c>
      <c r="AH2964" s="115">
        <v>-1</v>
      </c>
      <c r="AI2964" s="115">
        <v>-1</v>
      </c>
      <c r="AJ2964" s="115">
        <v>0</v>
      </c>
      <c r="AM2964" s="115" t="s">
        <v>348</v>
      </c>
      <c r="AN2964" s="115">
        <v>-1</v>
      </c>
      <c r="AQ2964" s="115">
        <v>615</v>
      </c>
      <c r="AR2964" s="115" t="s">
        <v>261</v>
      </c>
      <c r="AS2964" s="115" t="s">
        <v>370</v>
      </c>
      <c r="AT2964" s="115" t="s">
        <v>296</v>
      </c>
      <c r="AV2964" s="115">
        <v>5.8174208056973002</v>
      </c>
      <c r="AW2964" s="115">
        <v>6.3300409000000002E-3</v>
      </c>
    </row>
    <row r="2965" spans="1:49" x14ac:dyDescent="0.25">
      <c r="A2965" s="117">
        <v>220000</v>
      </c>
      <c r="B2965" s="117">
        <v>850000</v>
      </c>
      <c r="C2965" s="117">
        <v>850000</v>
      </c>
      <c r="D2965" s="115" t="s">
        <v>342</v>
      </c>
      <c r="E2965" s="115" t="s">
        <v>13</v>
      </c>
      <c r="F2965" s="115" t="s">
        <v>343</v>
      </c>
      <c r="G2965" s="115" t="s">
        <v>344</v>
      </c>
      <c r="H2965" s="115">
        <v>0.56000000000000005</v>
      </c>
      <c r="I2965" s="115">
        <v>0.48</v>
      </c>
      <c r="J2965" s="115" t="s">
        <v>350</v>
      </c>
      <c r="K2965" s="115">
        <v>5.0819096305199998E-3</v>
      </c>
      <c r="L2965" s="115">
        <v>3834.8213269243502</v>
      </c>
      <c r="M2965" s="115">
        <v>10.4726166024604</v>
      </c>
      <c r="N2965" s="115">
        <v>1.39865906681591</v>
      </c>
      <c r="O2965" s="115">
        <v>5.322089116881E-2</v>
      </c>
      <c r="P2965" s="115">
        <v>7.1078589814699998E-3</v>
      </c>
      <c r="Q2965" s="115">
        <v>19.488215432631801</v>
      </c>
      <c r="R2965" s="115">
        <v>1210</v>
      </c>
      <c r="S2965" s="115" t="s">
        <v>353</v>
      </c>
      <c r="T2965" s="115">
        <v>1210</v>
      </c>
      <c r="U2965" s="115" t="s">
        <v>352</v>
      </c>
      <c r="V2965" s="115" t="s">
        <v>350</v>
      </c>
      <c r="Z2965" s="115">
        <v>0</v>
      </c>
      <c r="AA2965" s="115">
        <v>1</v>
      </c>
      <c r="AB2965" s="115">
        <v>5.322089116881E-2</v>
      </c>
      <c r="AC2965" s="115">
        <v>7.1078589814699998E-3</v>
      </c>
      <c r="AD2965" s="115">
        <v>23.718014513464201</v>
      </c>
      <c r="AF2965" s="115">
        <v>-1</v>
      </c>
      <c r="AG2965" s="115">
        <v>-1</v>
      </c>
      <c r="AH2965" s="115">
        <v>-1</v>
      </c>
      <c r="AI2965" s="115">
        <v>-1</v>
      </c>
      <c r="AJ2965" s="115">
        <v>0</v>
      </c>
      <c r="AM2965" s="115" t="s">
        <v>348</v>
      </c>
      <c r="AN2965" s="115">
        <v>-1</v>
      </c>
      <c r="AQ2965" s="115">
        <v>615</v>
      </c>
      <c r="AR2965" s="115" t="s">
        <v>261</v>
      </c>
      <c r="AS2965" s="115" t="s">
        <v>370</v>
      </c>
      <c r="AT2965" s="115" t="s">
        <v>296</v>
      </c>
      <c r="AV2965" s="115">
        <v>18.5488191209947</v>
      </c>
      <c r="AW2965" s="115">
        <v>1.9236021499999999E-2</v>
      </c>
    </row>
    <row r="2966" spans="1:49" x14ac:dyDescent="0.25">
      <c r="A2966" s="117">
        <v>220000</v>
      </c>
      <c r="B2966" s="117">
        <v>850000</v>
      </c>
      <c r="C2966" s="117">
        <v>850000</v>
      </c>
      <c r="D2966" s="115" t="s">
        <v>342</v>
      </c>
      <c r="E2966" s="115" t="s">
        <v>13</v>
      </c>
      <c r="F2966" s="115" t="s">
        <v>343</v>
      </c>
      <c r="G2966" s="115" t="s">
        <v>344</v>
      </c>
      <c r="H2966" s="115">
        <v>0.56000000000000005</v>
      </c>
      <c r="I2966" s="115">
        <v>0.48</v>
      </c>
      <c r="J2966" s="115" t="s">
        <v>350</v>
      </c>
      <c r="K2966" s="115">
        <v>5.3913403556749999E-2</v>
      </c>
      <c r="L2966" s="115">
        <v>3757.2445803328301</v>
      </c>
      <c r="M2966" s="115">
        <v>9.8994900804275492</v>
      </c>
      <c r="N2966" s="115">
        <v>1.64258407610711</v>
      </c>
      <c r="O2966" s="115">
        <v>0.53371520371220005</v>
      </c>
      <c r="P2966" s="115">
        <v>8.8557298171060006E-2</v>
      </c>
      <c r="Q2966" s="115">
        <v>202.565843320922</v>
      </c>
      <c r="R2966" s="115">
        <v>1200</v>
      </c>
      <c r="S2966" s="115" t="s">
        <v>351</v>
      </c>
      <c r="T2966" s="115">
        <v>1200</v>
      </c>
      <c r="U2966" s="115" t="s">
        <v>352</v>
      </c>
      <c r="V2966" s="115" t="s">
        <v>350</v>
      </c>
      <c r="Z2966" s="115">
        <v>0</v>
      </c>
      <c r="AA2966" s="115">
        <v>1</v>
      </c>
      <c r="AB2966" s="115">
        <v>0.53371520371220005</v>
      </c>
      <c r="AC2966" s="115">
        <v>8.8557298171060006E-2</v>
      </c>
      <c r="AD2966" s="115">
        <v>202.56584332092299</v>
      </c>
      <c r="AF2966" s="115">
        <v>-1</v>
      </c>
      <c r="AG2966" s="115">
        <v>-1</v>
      </c>
      <c r="AH2966" s="115">
        <v>-1</v>
      </c>
      <c r="AI2966" s="115">
        <v>-1</v>
      </c>
      <c r="AJ2966" s="115">
        <v>0</v>
      </c>
      <c r="AM2966" s="115" t="s">
        <v>348</v>
      </c>
      <c r="AN2966" s="115">
        <v>-1</v>
      </c>
      <c r="AQ2966" s="115">
        <v>615</v>
      </c>
      <c r="AR2966" s="115" t="s">
        <v>261</v>
      </c>
      <c r="AS2966" s="115" t="s">
        <v>370</v>
      </c>
      <c r="AT2966" s="115" t="s">
        <v>296</v>
      </c>
      <c r="AV2966" s="115">
        <v>108.934398734536</v>
      </c>
      <c r="AW2966" s="115">
        <v>0.16428697759999999</v>
      </c>
    </row>
    <row r="2967" spans="1:49" x14ac:dyDescent="0.25">
      <c r="A2967" s="117">
        <v>220000</v>
      </c>
      <c r="B2967" s="117">
        <v>850000</v>
      </c>
      <c r="C2967" s="117">
        <v>850000</v>
      </c>
      <c r="D2967" s="115" t="s">
        <v>342</v>
      </c>
      <c r="E2967" s="115" t="s">
        <v>13</v>
      </c>
      <c r="F2967" s="115" t="s">
        <v>343</v>
      </c>
      <c r="G2967" s="115" t="s">
        <v>344</v>
      </c>
      <c r="H2967" s="115">
        <v>0.56000000000000005</v>
      </c>
      <c r="I2967" s="115">
        <v>0.48</v>
      </c>
      <c r="J2967" s="115" t="s">
        <v>345</v>
      </c>
      <c r="K2967" s="115">
        <v>0.16376271028605</v>
      </c>
      <c r="L2967" s="115">
        <v>3757.2445803328301</v>
      </c>
      <c r="M2967" s="115">
        <v>9.8994900804275492</v>
      </c>
      <c r="N2967" s="115">
        <v>1.64258407610711</v>
      </c>
      <c r="O2967" s="115">
        <v>1.62116732602075</v>
      </c>
      <c r="P2967" s="115">
        <v>0.26899402017601998</v>
      </c>
      <c r="Q2967" s="115">
        <v>615.296555682904</v>
      </c>
      <c r="R2967" s="115">
        <v>1200</v>
      </c>
      <c r="S2967" s="115" t="s">
        <v>351</v>
      </c>
      <c r="T2967" s="115">
        <v>1200</v>
      </c>
      <c r="U2967" s="115" t="s">
        <v>347</v>
      </c>
      <c r="V2967" s="115" t="s">
        <v>345</v>
      </c>
      <c r="Z2967" s="115">
        <v>0</v>
      </c>
      <c r="AA2967" s="115">
        <v>1</v>
      </c>
      <c r="AB2967" s="115">
        <v>1.62116732602075</v>
      </c>
      <c r="AC2967" s="115">
        <v>0.26899402017601998</v>
      </c>
      <c r="AD2967" s="115">
        <v>615.296555682904</v>
      </c>
      <c r="AF2967" s="115">
        <v>-1</v>
      </c>
      <c r="AG2967" s="115">
        <v>-1</v>
      </c>
      <c r="AH2967" s="115">
        <v>-1</v>
      </c>
      <c r="AI2967" s="115">
        <v>-1</v>
      </c>
      <c r="AJ2967" s="115">
        <v>0</v>
      </c>
      <c r="AM2967" s="115" t="s">
        <v>348</v>
      </c>
      <c r="AN2967" s="115">
        <v>-1</v>
      </c>
      <c r="AQ2967" s="115">
        <v>615</v>
      </c>
      <c r="AR2967" s="115" t="s">
        <v>261</v>
      </c>
      <c r="AS2967" s="115" t="s">
        <v>370</v>
      </c>
      <c r="AT2967" s="115" t="s">
        <v>296</v>
      </c>
      <c r="AV2967" s="115">
        <v>126.344336797629</v>
      </c>
      <c r="AW2967" s="115">
        <v>0.49902397050000002</v>
      </c>
    </row>
    <row r="2968" spans="1:49" x14ac:dyDescent="0.25">
      <c r="A2968" s="117">
        <v>220000</v>
      </c>
      <c r="B2968" s="117">
        <v>850000</v>
      </c>
      <c r="C2968" s="117">
        <v>850000</v>
      </c>
      <c r="D2968" s="115" t="s">
        <v>342</v>
      </c>
      <c r="E2968" s="115" t="s">
        <v>13</v>
      </c>
      <c r="F2968" s="115" t="s">
        <v>343</v>
      </c>
      <c r="G2968" s="115" t="s">
        <v>344</v>
      </c>
      <c r="H2968" s="115">
        <v>0.56000000000000005</v>
      </c>
      <c r="I2968" s="115">
        <v>0.48</v>
      </c>
      <c r="J2968" s="115" t="s">
        <v>350</v>
      </c>
      <c r="K2968" s="115">
        <v>6.4812163406789997E-2</v>
      </c>
      <c r="L2968" s="115">
        <v>3757.2445803328301</v>
      </c>
      <c r="M2968" s="115">
        <v>9.8994900804275492</v>
      </c>
      <c r="N2968" s="115">
        <v>1.64258407610711</v>
      </c>
      <c r="O2968" s="115">
        <v>0.64160736873655999</v>
      </c>
      <c r="P2968" s="115">
        <v>0.10645942755004</v>
      </c>
      <c r="Q2968" s="115">
        <v>243.51514969980701</v>
      </c>
      <c r="R2968" s="115">
        <v>1210</v>
      </c>
      <c r="S2968" s="115" t="s">
        <v>353</v>
      </c>
      <c r="T2968" s="115">
        <v>1210</v>
      </c>
      <c r="U2968" s="115" t="s">
        <v>352</v>
      </c>
      <c r="V2968" s="115" t="s">
        <v>350</v>
      </c>
      <c r="Z2968" s="115">
        <v>0</v>
      </c>
      <c r="AA2968" s="115">
        <v>1</v>
      </c>
      <c r="AB2968" s="115">
        <v>0.64160736873655999</v>
      </c>
      <c r="AC2968" s="115">
        <v>0.10645942755004</v>
      </c>
      <c r="AD2968" s="115">
        <v>243.51514969980801</v>
      </c>
      <c r="AF2968" s="115">
        <v>-1</v>
      </c>
      <c r="AG2968" s="115">
        <v>-1</v>
      </c>
      <c r="AH2968" s="115">
        <v>-1</v>
      </c>
      <c r="AI2968" s="115">
        <v>-1</v>
      </c>
      <c r="AJ2968" s="115">
        <v>0</v>
      </c>
      <c r="AM2968" s="115" t="s">
        <v>348</v>
      </c>
      <c r="AN2968" s="115">
        <v>-1</v>
      </c>
      <c r="AQ2968" s="115">
        <v>615</v>
      </c>
      <c r="AR2968" s="115" t="s">
        <v>261</v>
      </c>
      <c r="AS2968" s="115" t="s">
        <v>370</v>
      </c>
      <c r="AT2968" s="115" t="s">
        <v>296</v>
      </c>
      <c r="AV2968" s="115">
        <v>78.313934067780295</v>
      </c>
      <c r="AW2968" s="115">
        <v>0.1974980938</v>
      </c>
    </row>
    <row r="2969" spans="1:49" x14ac:dyDescent="0.25">
      <c r="A2969" s="117">
        <v>220000</v>
      </c>
      <c r="B2969" s="117">
        <v>850000</v>
      </c>
      <c r="C2969" s="117">
        <v>850000</v>
      </c>
      <c r="D2969" s="115" t="s">
        <v>342</v>
      </c>
      <c r="E2969" s="115" t="s">
        <v>13</v>
      </c>
      <c r="F2969" s="115" t="s">
        <v>343</v>
      </c>
      <c r="G2969" s="115" t="s">
        <v>344</v>
      </c>
      <c r="H2969" s="115">
        <v>0.56000000000000005</v>
      </c>
      <c r="I2969" s="115">
        <v>0.48</v>
      </c>
      <c r="J2969" s="115" t="s">
        <v>350</v>
      </c>
      <c r="K2969" s="115">
        <v>4.5227445094999999E-2</v>
      </c>
      <c r="L2969" s="115">
        <v>3757.2445803328301</v>
      </c>
      <c r="M2969" s="115">
        <v>9.8994900804275492</v>
      </c>
      <c r="N2969" s="115">
        <v>1.64258407610711</v>
      </c>
      <c r="O2969" s="115">
        <v>0.44772864408105001</v>
      </c>
      <c r="P2969" s="115">
        <v>7.4289881116050005E-2</v>
      </c>
      <c r="Q2969" s="115">
        <v>169.93057296549699</v>
      </c>
      <c r="R2969" s="115">
        <v>1210</v>
      </c>
      <c r="S2969" s="115" t="s">
        <v>353</v>
      </c>
      <c r="T2969" s="115">
        <v>1210</v>
      </c>
      <c r="U2969" s="115" t="s">
        <v>352</v>
      </c>
      <c r="V2969" s="115" t="s">
        <v>350</v>
      </c>
      <c r="Z2969" s="115">
        <v>0</v>
      </c>
      <c r="AA2969" s="115">
        <v>1</v>
      </c>
      <c r="AB2969" s="115">
        <v>0.44772864408105001</v>
      </c>
      <c r="AC2969" s="115">
        <v>7.4289881116050005E-2</v>
      </c>
      <c r="AD2969" s="115">
        <v>169.930572965496</v>
      </c>
      <c r="AF2969" s="115">
        <v>-1</v>
      </c>
      <c r="AG2969" s="115">
        <v>-1</v>
      </c>
      <c r="AH2969" s="115">
        <v>-1</v>
      </c>
      <c r="AI2969" s="115">
        <v>-1</v>
      </c>
      <c r="AJ2969" s="115">
        <v>0</v>
      </c>
      <c r="AM2969" s="115" t="s">
        <v>348</v>
      </c>
      <c r="AN2969" s="115">
        <v>-1</v>
      </c>
      <c r="AQ2969" s="115">
        <v>615</v>
      </c>
      <c r="AR2969" s="115" t="s">
        <v>261</v>
      </c>
      <c r="AS2969" s="115" t="s">
        <v>370</v>
      </c>
      <c r="AT2969" s="115" t="s">
        <v>296</v>
      </c>
      <c r="AV2969" s="115">
        <v>57.712745836591701</v>
      </c>
      <c r="AW2969" s="115">
        <v>0.13781879399999999</v>
      </c>
    </row>
    <row r="2970" spans="1:49" x14ac:dyDescent="0.25">
      <c r="A2970" s="117">
        <v>220000</v>
      </c>
      <c r="B2970" s="117">
        <v>850000</v>
      </c>
      <c r="C2970" s="117">
        <v>850000</v>
      </c>
      <c r="D2970" s="115" t="s">
        <v>342</v>
      </c>
      <c r="E2970" s="115" t="s">
        <v>13</v>
      </c>
      <c r="F2970" s="115" t="s">
        <v>343</v>
      </c>
      <c r="G2970" s="115" t="s">
        <v>344</v>
      </c>
      <c r="H2970" s="115">
        <v>0.56000000000000005</v>
      </c>
      <c r="I2970" s="115">
        <v>0.48</v>
      </c>
      <c r="J2970" s="115" t="s">
        <v>350</v>
      </c>
      <c r="K2970" s="115">
        <v>0.21398478707450999</v>
      </c>
      <c r="L2970" s="115">
        <v>3757.2445803328301</v>
      </c>
      <c r="M2970" s="115">
        <v>9.8994900804275492</v>
      </c>
      <c r="N2970" s="115">
        <v>1.64258407610711</v>
      </c>
      <c r="O2970" s="115">
        <v>2.1183402770066002</v>
      </c>
      <c r="P2970" s="115">
        <v>0.35148800377777001</v>
      </c>
      <c r="Q2970" s="115">
        <v>803.99318150941201</v>
      </c>
      <c r="R2970" s="115">
        <v>1330</v>
      </c>
      <c r="S2970" s="115" t="s">
        <v>354</v>
      </c>
      <c r="T2970" s="115">
        <v>1330</v>
      </c>
      <c r="U2970" s="115" t="s">
        <v>352</v>
      </c>
      <c r="V2970" s="115" t="s">
        <v>350</v>
      </c>
      <c r="Z2970" s="115">
        <v>0</v>
      </c>
      <c r="AA2970" s="115">
        <v>1</v>
      </c>
      <c r="AB2970" s="115">
        <v>2.1183402770066002</v>
      </c>
      <c r="AC2970" s="115">
        <v>0.35148800377777001</v>
      </c>
      <c r="AD2970" s="115">
        <v>803.99318150941201</v>
      </c>
      <c r="AF2970" s="115">
        <v>-1</v>
      </c>
      <c r="AG2970" s="115">
        <v>-1</v>
      </c>
      <c r="AH2970" s="115">
        <v>-1</v>
      </c>
      <c r="AI2970" s="115">
        <v>-1</v>
      </c>
      <c r="AJ2970" s="115">
        <v>0</v>
      </c>
      <c r="AM2970" s="115" t="s">
        <v>348</v>
      </c>
      <c r="AN2970" s="115">
        <v>-1</v>
      </c>
      <c r="AQ2970" s="115">
        <v>615</v>
      </c>
      <c r="AR2970" s="115" t="s">
        <v>261</v>
      </c>
      <c r="AS2970" s="115" t="s">
        <v>370</v>
      </c>
      <c r="AT2970" s="115" t="s">
        <v>296</v>
      </c>
      <c r="AV2970" s="115">
        <v>124.09748467588101</v>
      </c>
      <c r="AW2970" s="115">
        <v>0.65206259649999998</v>
      </c>
    </row>
    <row r="2971" spans="1:49" x14ac:dyDescent="0.25">
      <c r="A2971" s="117">
        <v>220000</v>
      </c>
      <c r="B2971" s="117">
        <v>850000</v>
      </c>
      <c r="C2971" s="117">
        <v>850000</v>
      </c>
      <c r="D2971" s="115" t="s">
        <v>342</v>
      </c>
      <c r="E2971" s="115" t="s">
        <v>13</v>
      </c>
      <c r="F2971" s="115" t="s">
        <v>343</v>
      </c>
      <c r="G2971" s="115" t="s">
        <v>344</v>
      </c>
      <c r="H2971" s="115">
        <v>0.56000000000000005</v>
      </c>
      <c r="I2971" s="115">
        <v>0.48</v>
      </c>
      <c r="J2971" s="115" t="s">
        <v>345</v>
      </c>
      <c r="K2971" s="115">
        <v>2.0415226803289999E-2</v>
      </c>
      <c r="L2971" s="115">
        <v>3757.2445803328301</v>
      </c>
      <c r="M2971" s="115">
        <v>9.8994900804275492</v>
      </c>
      <c r="N2971" s="115">
        <v>1.64258407610711</v>
      </c>
      <c r="O2971" s="115">
        <v>0.20210033522883999</v>
      </c>
      <c r="P2971" s="115">
        <v>3.3533726457190001E-2</v>
      </c>
      <c r="Q2971" s="115">
        <v>76.705000262927001</v>
      </c>
      <c r="R2971" s="115">
        <v>1330</v>
      </c>
      <c r="S2971" s="115" t="s">
        <v>354</v>
      </c>
      <c r="T2971" s="115">
        <v>1330</v>
      </c>
      <c r="U2971" s="115" t="s">
        <v>347</v>
      </c>
      <c r="V2971" s="115" t="s">
        <v>345</v>
      </c>
      <c r="Z2971" s="115">
        <v>0</v>
      </c>
      <c r="AA2971" s="115">
        <v>1</v>
      </c>
      <c r="AB2971" s="115">
        <v>0.20210033522883999</v>
      </c>
      <c r="AC2971" s="115">
        <v>3.3533726457190001E-2</v>
      </c>
      <c r="AD2971" s="115">
        <v>76.705000262926205</v>
      </c>
      <c r="AF2971" s="115">
        <v>-1</v>
      </c>
      <c r="AG2971" s="115">
        <v>-1</v>
      </c>
      <c r="AH2971" s="115">
        <v>-1</v>
      </c>
      <c r="AI2971" s="115">
        <v>-1</v>
      </c>
      <c r="AJ2971" s="115">
        <v>0</v>
      </c>
      <c r="AM2971" s="115" t="s">
        <v>348</v>
      </c>
      <c r="AN2971" s="115">
        <v>-1</v>
      </c>
      <c r="AQ2971" s="115">
        <v>615</v>
      </c>
      <c r="AR2971" s="115" t="s">
        <v>261</v>
      </c>
      <c r="AS2971" s="115" t="s">
        <v>370</v>
      </c>
      <c r="AT2971" s="115" t="s">
        <v>296</v>
      </c>
      <c r="AV2971" s="115">
        <v>85.246471274398601</v>
      </c>
      <c r="AW2971" s="115">
        <v>6.2210056999999999E-2</v>
      </c>
    </row>
    <row r="2972" spans="1:49" x14ac:dyDescent="0.25">
      <c r="A2972" s="117">
        <v>220000</v>
      </c>
      <c r="B2972" s="117">
        <v>850000</v>
      </c>
      <c r="C2972" s="117">
        <v>850000</v>
      </c>
      <c r="D2972" s="115" t="s">
        <v>342</v>
      </c>
      <c r="E2972" s="115" t="s">
        <v>13</v>
      </c>
      <c r="F2972" s="115" t="s">
        <v>343</v>
      </c>
      <c r="G2972" s="115" t="s">
        <v>344</v>
      </c>
      <c r="H2972" s="115">
        <v>0.56000000000000005</v>
      </c>
      <c r="I2972" s="115">
        <v>0.48</v>
      </c>
      <c r="J2972" s="115" t="s">
        <v>350</v>
      </c>
      <c r="K2972" s="115">
        <v>4.9727707971079997E-2</v>
      </c>
      <c r="L2972" s="115">
        <v>3757.2445803328301</v>
      </c>
      <c r="M2972" s="115">
        <v>9.8994900804275492</v>
      </c>
      <c r="N2972" s="115">
        <v>1.64258407610711</v>
      </c>
      <c r="O2972" s="115">
        <v>0.49227895178216002</v>
      </c>
      <c r="P2972" s="115">
        <v>8.1681941254609994E-2</v>
      </c>
      <c r="Q2972" s="115">
        <v>186.839161266736</v>
      </c>
      <c r="R2972" s="115">
        <v>1210</v>
      </c>
      <c r="S2972" s="115" t="s">
        <v>353</v>
      </c>
      <c r="T2972" s="115">
        <v>1210</v>
      </c>
      <c r="U2972" s="115" t="s">
        <v>352</v>
      </c>
      <c r="V2972" s="115" t="s">
        <v>350</v>
      </c>
      <c r="Z2972" s="115">
        <v>0</v>
      </c>
      <c r="AA2972" s="115">
        <v>1</v>
      </c>
      <c r="AB2972" s="115">
        <v>0.49227895178216002</v>
      </c>
      <c r="AC2972" s="115">
        <v>8.1681941254609994E-2</v>
      </c>
      <c r="AD2972" s="115">
        <v>186.83916126673799</v>
      </c>
      <c r="AF2972" s="115">
        <v>-1</v>
      </c>
      <c r="AG2972" s="115">
        <v>-1</v>
      </c>
      <c r="AH2972" s="115">
        <v>-1</v>
      </c>
      <c r="AI2972" s="115">
        <v>-1</v>
      </c>
      <c r="AJ2972" s="115">
        <v>0</v>
      </c>
      <c r="AM2972" s="115" t="s">
        <v>348</v>
      </c>
      <c r="AN2972" s="115">
        <v>-1</v>
      </c>
      <c r="AQ2972" s="115">
        <v>615</v>
      </c>
      <c r="AR2972" s="115" t="s">
        <v>261</v>
      </c>
      <c r="AS2972" s="115" t="s">
        <v>370</v>
      </c>
      <c r="AT2972" s="115" t="s">
        <v>296</v>
      </c>
      <c r="AV2972" s="115">
        <v>62.241719113369498</v>
      </c>
      <c r="AW2972" s="115">
        <v>0.15153216650000001</v>
      </c>
    </row>
    <row r="2973" spans="1:49" x14ac:dyDescent="0.25">
      <c r="A2973" s="117">
        <v>220000</v>
      </c>
      <c r="B2973" s="117">
        <v>850000</v>
      </c>
      <c r="C2973" s="117">
        <v>850000</v>
      </c>
      <c r="D2973" s="115" t="s">
        <v>342</v>
      </c>
      <c r="E2973" s="115" t="s">
        <v>13</v>
      </c>
      <c r="F2973" s="115" t="s">
        <v>343</v>
      </c>
      <c r="G2973" s="115" t="s">
        <v>344</v>
      </c>
      <c r="H2973" s="115">
        <v>0.56000000000000005</v>
      </c>
      <c r="I2973" s="115">
        <v>0.48</v>
      </c>
      <c r="J2973" s="115" t="s">
        <v>345</v>
      </c>
      <c r="K2973" s="115">
        <v>5.9200095434499998E-3</v>
      </c>
      <c r="L2973" s="115">
        <v>3757.2445803328301</v>
      </c>
      <c r="M2973" s="115">
        <v>9.8994900804275492</v>
      </c>
      <c r="N2973" s="115">
        <v>1.64258407610711</v>
      </c>
      <c r="O2973" s="115">
        <v>5.860507575144E-2</v>
      </c>
      <c r="P2973" s="115">
        <v>9.7241134064699995E-3</v>
      </c>
      <c r="Q2973" s="115">
        <v>22.242923772657399</v>
      </c>
      <c r="R2973" s="115">
        <v>1210</v>
      </c>
      <c r="S2973" s="115" t="s">
        <v>353</v>
      </c>
      <c r="T2973" s="115">
        <v>1210</v>
      </c>
      <c r="U2973" s="115" t="s">
        <v>347</v>
      </c>
      <c r="V2973" s="115" t="s">
        <v>345</v>
      </c>
      <c r="Z2973" s="115">
        <v>0</v>
      </c>
      <c r="AA2973" s="115">
        <v>1</v>
      </c>
      <c r="AB2973" s="115">
        <v>5.860507575144E-2</v>
      </c>
      <c r="AC2973" s="115">
        <v>9.7241134064699995E-3</v>
      </c>
      <c r="AD2973" s="115">
        <v>22.242923772656599</v>
      </c>
      <c r="AF2973" s="115">
        <v>-1</v>
      </c>
      <c r="AG2973" s="115">
        <v>-1</v>
      </c>
      <c r="AH2973" s="115">
        <v>-1</v>
      </c>
      <c r="AI2973" s="115">
        <v>-1</v>
      </c>
      <c r="AJ2973" s="115">
        <v>0</v>
      </c>
      <c r="AM2973" s="115" t="s">
        <v>348</v>
      </c>
      <c r="AN2973" s="115">
        <v>-1</v>
      </c>
      <c r="AQ2973" s="115">
        <v>615</v>
      </c>
      <c r="AR2973" s="115" t="s">
        <v>261</v>
      </c>
      <c r="AS2973" s="115" t="s">
        <v>370</v>
      </c>
      <c r="AT2973" s="115" t="s">
        <v>296</v>
      </c>
      <c r="AV2973" s="115">
        <v>24.002473423983599</v>
      </c>
      <c r="AW2973" s="115">
        <v>1.8039678600000001E-2</v>
      </c>
    </row>
    <row r="2974" spans="1:49" x14ac:dyDescent="0.25">
      <c r="A2974" s="117">
        <v>220000</v>
      </c>
      <c r="B2974" s="117">
        <v>850000</v>
      </c>
      <c r="C2974" s="117">
        <v>850000</v>
      </c>
      <c r="D2974" s="115" t="s">
        <v>342</v>
      </c>
      <c r="E2974" s="115" t="s">
        <v>13</v>
      </c>
      <c r="F2974" s="115" t="s">
        <v>343</v>
      </c>
      <c r="G2974" s="115" t="s">
        <v>344</v>
      </c>
      <c r="H2974" s="115">
        <v>0.56000000000000005</v>
      </c>
      <c r="I2974" s="115">
        <v>0.48</v>
      </c>
      <c r="J2974" s="115" t="s">
        <v>350</v>
      </c>
      <c r="K2974" s="115">
        <v>0.13893060404322</v>
      </c>
      <c r="L2974" s="115">
        <v>3732.4378822959102</v>
      </c>
      <c r="M2974" s="115">
        <v>9.2916310346139905</v>
      </c>
      <c r="N2974" s="115">
        <v>1.3661339469971301</v>
      </c>
      <c r="O2974" s="115">
        <v>1.2908919121857201</v>
      </c>
      <c r="P2974" s="115">
        <v>0.18979781446027</v>
      </c>
      <c r="Q2974" s="115">
        <v>518.549849541198</v>
      </c>
      <c r="R2974" s="115">
        <v>1210</v>
      </c>
      <c r="S2974" s="115" t="s">
        <v>353</v>
      </c>
      <c r="T2974" s="115">
        <v>1210</v>
      </c>
      <c r="U2974" s="115" t="s">
        <v>352</v>
      </c>
      <c r="V2974" s="115" t="s">
        <v>350</v>
      </c>
      <c r="Z2974" s="115">
        <v>0</v>
      </c>
      <c r="AA2974" s="115">
        <v>1</v>
      </c>
      <c r="AB2974" s="115">
        <v>1.2908919121857201</v>
      </c>
      <c r="AC2974" s="115">
        <v>0.18979781446027</v>
      </c>
      <c r="AD2974" s="115">
        <v>518.549849541198</v>
      </c>
      <c r="AF2974" s="115">
        <v>-1</v>
      </c>
      <c r="AG2974" s="115">
        <v>-1</v>
      </c>
      <c r="AH2974" s="115">
        <v>-1</v>
      </c>
      <c r="AI2974" s="115">
        <v>-1</v>
      </c>
      <c r="AJ2974" s="115">
        <v>0</v>
      </c>
      <c r="AM2974" s="115" t="s">
        <v>348</v>
      </c>
      <c r="AN2974" s="115">
        <v>-1</v>
      </c>
      <c r="AQ2974" s="115">
        <v>615</v>
      </c>
      <c r="AR2974" s="115" t="s">
        <v>261</v>
      </c>
      <c r="AS2974" s="115" t="s">
        <v>370</v>
      </c>
      <c r="AT2974" s="115" t="s">
        <v>296</v>
      </c>
      <c r="AV2974" s="115">
        <v>115.941605470244</v>
      </c>
      <c r="AW2974" s="115">
        <v>0.42055948869999998</v>
      </c>
    </row>
    <row r="2975" spans="1:49" x14ac:dyDescent="0.25">
      <c r="A2975" s="117">
        <v>220000</v>
      </c>
      <c r="B2975" s="117">
        <v>850000</v>
      </c>
      <c r="C2975" s="117">
        <v>850000</v>
      </c>
      <c r="D2975" s="115" t="s">
        <v>342</v>
      </c>
      <c r="E2975" s="115" t="s">
        <v>13</v>
      </c>
      <c r="F2975" s="115" t="s">
        <v>343</v>
      </c>
      <c r="G2975" s="115" t="s">
        <v>344</v>
      </c>
      <c r="H2975" s="115">
        <v>0.56000000000000005</v>
      </c>
      <c r="I2975" s="115">
        <v>0.48</v>
      </c>
      <c r="J2975" s="115" t="s">
        <v>350</v>
      </c>
      <c r="K2975" s="115">
        <v>2.8687752255449998E-2</v>
      </c>
      <c r="L2975" s="115">
        <v>3732.4378822959102</v>
      </c>
      <c r="M2975" s="115">
        <v>9.2916310346139905</v>
      </c>
      <c r="N2975" s="115">
        <v>1.3661339469971301</v>
      </c>
      <c r="O2975" s="115">
        <v>0.26655600917007999</v>
      </c>
      <c r="P2975" s="115">
        <v>3.9191312219210003E-2</v>
      </c>
      <c r="Q2975" s="115">
        <v>107.07525327617201</v>
      </c>
      <c r="R2975" s="115">
        <v>1210</v>
      </c>
      <c r="S2975" s="115" t="s">
        <v>353</v>
      </c>
      <c r="T2975" s="115">
        <v>1210</v>
      </c>
      <c r="U2975" s="115" t="s">
        <v>352</v>
      </c>
      <c r="V2975" s="115" t="s">
        <v>350</v>
      </c>
      <c r="Z2975" s="115">
        <v>0</v>
      </c>
      <c r="AA2975" s="115">
        <v>1</v>
      </c>
      <c r="AB2975" s="115">
        <v>0.26655600917007999</v>
      </c>
      <c r="AC2975" s="115">
        <v>3.9191312219210003E-2</v>
      </c>
      <c r="AD2975" s="115">
        <v>107.075253276171</v>
      </c>
      <c r="AF2975" s="115">
        <v>-1</v>
      </c>
      <c r="AG2975" s="115">
        <v>-1</v>
      </c>
      <c r="AH2975" s="115">
        <v>-1</v>
      </c>
      <c r="AI2975" s="115">
        <v>-1</v>
      </c>
      <c r="AJ2975" s="115">
        <v>0</v>
      </c>
      <c r="AM2975" s="115" t="s">
        <v>348</v>
      </c>
      <c r="AN2975" s="115">
        <v>-1</v>
      </c>
      <c r="AQ2975" s="115">
        <v>615</v>
      </c>
      <c r="AR2975" s="115" t="s">
        <v>261</v>
      </c>
      <c r="AS2975" s="115" t="s">
        <v>370</v>
      </c>
      <c r="AT2975" s="115" t="s">
        <v>296</v>
      </c>
      <c r="AV2975" s="115">
        <v>64.174925165132294</v>
      </c>
      <c r="AW2975" s="115">
        <v>8.6841243499999998E-2</v>
      </c>
    </row>
    <row r="2976" spans="1:49" x14ac:dyDescent="0.25">
      <c r="A2976" s="117">
        <v>220000</v>
      </c>
      <c r="B2976" s="117">
        <v>850000</v>
      </c>
      <c r="C2976" s="117">
        <v>850000</v>
      </c>
      <c r="D2976" s="115" t="s">
        <v>342</v>
      </c>
      <c r="E2976" s="115" t="s">
        <v>13</v>
      </c>
      <c r="F2976" s="115" t="s">
        <v>343</v>
      </c>
      <c r="G2976" s="115" t="s">
        <v>344</v>
      </c>
      <c r="H2976" s="115">
        <v>0.56000000000000005</v>
      </c>
      <c r="I2976" s="115">
        <v>0.48</v>
      </c>
      <c r="J2976" s="115" t="s">
        <v>350</v>
      </c>
      <c r="K2976" s="115">
        <v>1.9577312348970002E-2</v>
      </c>
      <c r="L2976" s="115">
        <v>3732.4378822959102</v>
      </c>
      <c r="M2976" s="115">
        <v>9.2916310346139905</v>
      </c>
      <c r="N2976" s="115">
        <v>1.3661339469971301</v>
      </c>
      <c r="O2976" s="115">
        <v>0.18190516299604001</v>
      </c>
      <c r="P2976" s="115">
        <v>2.674523099089E-2</v>
      </c>
      <c r="Q2976" s="115">
        <v>73.0711022448465</v>
      </c>
      <c r="R2976" s="115">
        <v>1210</v>
      </c>
      <c r="S2976" s="115" t="s">
        <v>353</v>
      </c>
      <c r="T2976" s="115">
        <v>1210</v>
      </c>
      <c r="U2976" s="115" t="s">
        <v>352</v>
      </c>
      <c r="V2976" s="115" t="s">
        <v>350</v>
      </c>
      <c r="Z2976" s="115">
        <v>0</v>
      </c>
      <c r="AA2976" s="115">
        <v>1</v>
      </c>
      <c r="AB2976" s="115">
        <v>0.18190516299604001</v>
      </c>
      <c r="AC2976" s="115">
        <v>2.674523099089E-2</v>
      </c>
      <c r="AD2976" s="115">
        <v>73.071102244844994</v>
      </c>
      <c r="AF2976" s="115">
        <v>-1</v>
      </c>
      <c r="AG2976" s="115">
        <v>-1</v>
      </c>
      <c r="AH2976" s="115">
        <v>-1</v>
      </c>
      <c r="AI2976" s="115">
        <v>-1</v>
      </c>
      <c r="AJ2976" s="115">
        <v>0</v>
      </c>
      <c r="AM2976" s="115" t="s">
        <v>348</v>
      </c>
      <c r="AN2976" s="115">
        <v>-1</v>
      </c>
      <c r="AQ2976" s="115">
        <v>615</v>
      </c>
      <c r="AR2976" s="115" t="s">
        <v>261</v>
      </c>
      <c r="AS2976" s="115" t="s">
        <v>370</v>
      </c>
      <c r="AT2976" s="115" t="s">
        <v>296</v>
      </c>
      <c r="AV2976" s="115">
        <v>51.283516003897802</v>
      </c>
      <c r="AW2976" s="115">
        <v>5.9262856599999997E-2</v>
      </c>
    </row>
    <row r="2977" spans="1:49" x14ac:dyDescent="0.25">
      <c r="A2977" s="117">
        <v>220000</v>
      </c>
      <c r="B2977" s="117">
        <v>850000</v>
      </c>
      <c r="C2977" s="117">
        <v>850000</v>
      </c>
      <c r="D2977" s="115" t="s">
        <v>342</v>
      </c>
      <c r="E2977" s="115" t="s">
        <v>13</v>
      </c>
      <c r="F2977" s="115" t="s">
        <v>343</v>
      </c>
      <c r="G2977" s="115" t="s">
        <v>344</v>
      </c>
      <c r="H2977" s="115">
        <v>0.56000000000000005</v>
      </c>
      <c r="I2977" s="115">
        <v>0.48</v>
      </c>
      <c r="J2977" s="115" t="s">
        <v>350</v>
      </c>
      <c r="K2977" s="115">
        <v>0.10864904836093001</v>
      </c>
      <c r="L2977" s="115">
        <v>3732.4378822959102</v>
      </c>
      <c r="M2977" s="115">
        <v>9.2916310346139905</v>
      </c>
      <c r="N2977" s="115">
        <v>1.3661339469971301</v>
      </c>
      <c r="O2977" s="115">
        <v>1.0095268696317099</v>
      </c>
      <c r="P2977" s="115">
        <v>0.1484291532748</v>
      </c>
      <c r="Q2977" s="115">
        <v>405.52582397774302</v>
      </c>
      <c r="R2977" s="115">
        <v>1210</v>
      </c>
      <c r="S2977" s="115" t="s">
        <v>353</v>
      </c>
      <c r="T2977" s="115">
        <v>1210</v>
      </c>
      <c r="U2977" s="115" t="s">
        <v>352</v>
      </c>
      <c r="V2977" s="115" t="s">
        <v>350</v>
      </c>
      <c r="Z2977" s="115">
        <v>0</v>
      </c>
      <c r="AA2977" s="115">
        <v>1</v>
      </c>
      <c r="AB2977" s="115">
        <v>1.0095268696317099</v>
      </c>
      <c r="AC2977" s="115">
        <v>0.1484291532748</v>
      </c>
      <c r="AD2977" s="115">
        <v>405.52582397774302</v>
      </c>
      <c r="AF2977" s="115">
        <v>-1</v>
      </c>
      <c r="AG2977" s="115">
        <v>-1</v>
      </c>
      <c r="AH2977" s="115">
        <v>-1</v>
      </c>
      <c r="AI2977" s="115">
        <v>-1</v>
      </c>
      <c r="AJ2977" s="115">
        <v>0</v>
      </c>
      <c r="AM2977" s="115" t="s">
        <v>348</v>
      </c>
      <c r="AN2977" s="115">
        <v>-1</v>
      </c>
      <c r="AQ2977" s="115">
        <v>615</v>
      </c>
      <c r="AR2977" s="115" t="s">
        <v>261</v>
      </c>
      <c r="AS2977" s="115" t="s">
        <v>370</v>
      </c>
      <c r="AT2977" s="115" t="s">
        <v>296</v>
      </c>
      <c r="AV2977" s="115">
        <v>111.999117538185</v>
      </c>
      <c r="AW2977" s="115">
        <v>0.32889361230000003</v>
      </c>
    </row>
    <row r="2978" spans="1:49" x14ac:dyDescent="0.25">
      <c r="A2978" s="117">
        <v>220000</v>
      </c>
      <c r="B2978" s="117">
        <v>850000</v>
      </c>
      <c r="C2978" s="117">
        <v>850000</v>
      </c>
      <c r="D2978" s="115" t="s">
        <v>342</v>
      </c>
      <c r="E2978" s="115" t="s">
        <v>13</v>
      </c>
      <c r="F2978" s="115" t="s">
        <v>343</v>
      </c>
      <c r="G2978" s="115" t="s">
        <v>344</v>
      </c>
      <c r="H2978" s="115">
        <v>0.56000000000000005</v>
      </c>
      <c r="I2978" s="115">
        <v>0.48</v>
      </c>
      <c r="J2978" s="115" t="s">
        <v>350</v>
      </c>
      <c r="K2978" s="115">
        <v>0.32191873652123998</v>
      </c>
      <c r="L2978" s="115">
        <v>3732.4378822959102</v>
      </c>
      <c r="M2978" s="115">
        <v>9.2916310346139905</v>
      </c>
      <c r="N2978" s="115">
        <v>1.3661339469971301</v>
      </c>
      <c r="O2978" s="115">
        <v>2.9911501228845498</v>
      </c>
      <c r="P2978" s="115">
        <v>0.43978411413610002</v>
      </c>
      <c r="Q2978" s="115">
        <v>1201.54168721274</v>
      </c>
      <c r="R2978" s="115">
        <v>1210</v>
      </c>
      <c r="S2978" s="115" t="s">
        <v>353</v>
      </c>
      <c r="T2978" s="115">
        <v>1210</v>
      </c>
      <c r="U2978" s="115" t="s">
        <v>352</v>
      </c>
      <c r="V2978" s="115" t="s">
        <v>350</v>
      </c>
      <c r="Z2978" s="115">
        <v>0</v>
      </c>
      <c r="AA2978" s="115">
        <v>1</v>
      </c>
      <c r="AB2978" s="115">
        <v>2.9911501228845498</v>
      </c>
      <c r="AC2978" s="115">
        <v>0.43978411413610002</v>
      </c>
      <c r="AD2978" s="115">
        <v>1201.54168721274</v>
      </c>
      <c r="AF2978" s="115">
        <v>-1</v>
      </c>
      <c r="AG2978" s="115">
        <v>-1</v>
      </c>
      <c r="AH2978" s="115">
        <v>-1</v>
      </c>
      <c r="AI2978" s="115">
        <v>-1</v>
      </c>
      <c r="AJ2978" s="115">
        <v>0</v>
      </c>
      <c r="AM2978" s="115" t="s">
        <v>348</v>
      </c>
      <c r="AN2978" s="115">
        <v>-1</v>
      </c>
      <c r="AQ2978" s="115">
        <v>615</v>
      </c>
      <c r="AR2978" s="115" t="s">
        <v>261</v>
      </c>
      <c r="AS2978" s="115" t="s">
        <v>370</v>
      </c>
      <c r="AT2978" s="115" t="s">
        <v>296</v>
      </c>
      <c r="AV2978" s="115">
        <v>148.71073471846799</v>
      </c>
      <c r="AW2978" s="115">
        <v>0.97448636430000002</v>
      </c>
    </row>
    <row r="2979" spans="1:49" x14ac:dyDescent="0.25">
      <c r="A2979" s="117">
        <v>220000</v>
      </c>
      <c r="B2979" s="117">
        <v>850000</v>
      </c>
      <c r="C2979" s="117">
        <v>850000</v>
      </c>
      <c r="D2979" s="115" t="s">
        <v>342</v>
      </c>
      <c r="E2979" s="115" t="s">
        <v>13</v>
      </c>
      <c r="F2979" s="115" t="s">
        <v>343</v>
      </c>
      <c r="G2979" s="115" t="s">
        <v>344</v>
      </c>
      <c r="H2979" s="115">
        <v>0.56000000000000005</v>
      </c>
      <c r="I2979" s="115">
        <v>0.48</v>
      </c>
      <c r="J2979" s="115" t="s">
        <v>350</v>
      </c>
      <c r="K2979" s="115">
        <v>3.8726701922199998E-3</v>
      </c>
      <c r="L2979" s="115">
        <v>3695.2762010807401</v>
      </c>
      <c r="M2979" s="115">
        <v>7.9339702622109503</v>
      </c>
      <c r="N2979" s="115">
        <v>1.0603799517669099</v>
      </c>
      <c r="O2979" s="115">
        <v>3.0725650140449999E-2</v>
      </c>
      <c r="P2979" s="115">
        <v>4.1065018316400002E-3</v>
      </c>
      <c r="Q2979" s="115">
        <v>14.3105859959601</v>
      </c>
      <c r="R2979" s="115">
        <v>1200</v>
      </c>
      <c r="S2979" s="115" t="s">
        <v>351</v>
      </c>
      <c r="T2979" s="115">
        <v>1200</v>
      </c>
      <c r="U2979" s="115" t="s">
        <v>352</v>
      </c>
      <c r="V2979" s="115" t="s">
        <v>350</v>
      </c>
      <c r="Z2979" s="115">
        <v>0</v>
      </c>
      <c r="AA2979" s="115">
        <v>1</v>
      </c>
      <c r="AB2979" s="115">
        <v>3.0725650140449999E-2</v>
      </c>
      <c r="AC2979" s="115">
        <v>4.1065018316400002E-3</v>
      </c>
      <c r="AD2979" s="115">
        <v>18.019107663881499</v>
      </c>
      <c r="AF2979" s="115">
        <v>-1</v>
      </c>
      <c r="AG2979" s="115">
        <v>-1</v>
      </c>
      <c r="AH2979" s="115">
        <v>-1</v>
      </c>
      <c r="AI2979" s="115">
        <v>-1</v>
      </c>
      <c r="AJ2979" s="115">
        <v>0</v>
      </c>
      <c r="AM2979" s="115" t="s">
        <v>348</v>
      </c>
      <c r="AN2979" s="115">
        <v>-1</v>
      </c>
      <c r="AQ2979" s="115">
        <v>615</v>
      </c>
      <c r="AR2979" s="115" t="s">
        <v>261</v>
      </c>
      <c r="AS2979" s="115" t="s">
        <v>370</v>
      </c>
      <c r="AT2979" s="115" t="s">
        <v>296</v>
      </c>
      <c r="AV2979" s="115">
        <v>29.426079367793101</v>
      </c>
      <c r="AW2979" s="115">
        <v>1.4614037E-2</v>
      </c>
    </row>
    <row r="2980" spans="1:49" x14ac:dyDescent="0.25">
      <c r="A2980" s="117">
        <v>220000</v>
      </c>
      <c r="B2980" s="117">
        <v>850000</v>
      </c>
      <c r="C2980" s="117">
        <v>850000</v>
      </c>
      <c r="D2980" s="115" t="s">
        <v>342</v>
      </c>
      <c r="E2980" s="115" t="s">
        <v>13</v>
      </c>
      <c r="F2980" s="115" t="s">
        <v>343</v>
      </c>
      <c r="G2980" s="115" t="s">
        <v>344</v>
      </c>
      <c r="H2980" s="115">
        <v>0.56000000000000005</v>
      </c>
      <c r="I2980" s="115">
        <v>0.48</v>
      </c>
      <c r="J2980" s="115" t="s">
        <v>350</v>
      </c>
      <c r="K2980" s="115">
        <v>0.28514596592601998</v>
      </c>
      <c r="L2980" s="115">
        <v>3695.2762010807401</v>
      </c>
      <c r="M2980" s="115">
        <v>7.9339702622109503</v>
      </c>
      <c r="N2980" s="115">
        <v>1.0603799517669099</v>
      </c>
      <c r="O2980" s="115">
        <v>2.2623396140465002</v>
      </c>
      <c r="P2980" s="115">
        <v>0.30236306559517001</v>
      </c>
      <c r="Q2980" s="115">
        <v>1053.69310172062</v>
      </c>
      <c r="R2980" s="115">
        <v>1750</v>
      </c>
      <c r="S2980" s="115" t="s">
        <v>371</v>
      </c>
      <c r="T2980" s="115">
        <v>1750</v>
      </c>
      <c r="U2980" s="115" t="s">
        <v>352</v>
      </c>
      <c r="V2980" s="115" t="s">
        <v>350</v>
      </c>
      <c r="Z2980" s="115">
        <v>0</v>
      </c>
      <c r="AA2980" s="115">
        <v>1</v>
      </c>
      <c r="AB2980" s="115">
        <v>2.2623396140465002</v>
      </c>
      <c r="AC2980" s="115">
        <v>0.30236306559517001</v>
      </c>
      <c r="AD2980" s="115">
        <v>1422.92763603923</v>
      </c>
      <c r="AF2980" s="115">
        <v>-1</v>
      </c>
      <c r="AG2980" s="115">
        <v>-1</v>
      </c>
      <c r="AH2980" s="115">
        <v>-1</v>
      </c>
      <c r="AI2980" s="115">
        <v>-1</v>
      </c>
      <c r="AJ2980" s="115">
        <v>0</v>
      </c>
      <c r="AM2980" s="115" t="s">
        <v>348</v>
      </c>
      <c r="AN2980" s="115">
        <v>-1</v>
      </c>
      <c r="AQ2980" s="115">
        <v>615</v>
      </c>
      <c r="AR2980" s="115" t="s">
        <v>261</v>
      </c>
      <c r="AS2980" s="115" t="s">
        <v>370</v>
      </c>
      <c r="AT2980" s="115" t="s">
        <v>296</v>
      </c>
      <c r="AV2980" s="115">
        <v>148.70517027773801</v>
      </c>
      <c r="AW2980" s="115">
        <v>1.1540370122000001</v>
      </c>
    </row>
    <row r="2981" spans="1:49" x14ac:dyDescent="0.25">
      <c r="A2981" s="117">
        <v>220000</v>
      </c>
      <c r="B2981" s="117">
        <v>850000</v>
      </c>
      <c r="C2981" s="117">
        <v>850000</v>
      </c>
      <c r="D2981" s="115" t="s">
        <v>342</v>
      </c>
      <c r="E2981" s="115" t="s">
        <v>13</v>
      </c>
      <c r="F2981" s="115" t="s">
        <v>343</v>
      </c>
      <c r="G2981" s="115" t="s">
        <v>344</v>
      </c>
      <c r="H2981" s="115">
        <v>0.56000000000000005</v>
      </c>
      <c r="I2981" s="115">
        <v>0.48</v>
      </c>
      <c r="J2981" s="115" t="s">
        <v>350</v>
      </c>
      <c r="K2981" s="115">
        <v>0.20508785815870001</v>
      </c>
      <c r="L2981" s="115">
        <v>3723.9858402882701</v>
      </c>
      <c r="M2981" s="115">
        <v>9.2718713986336994</v>
      </c>
      <c r="N2981" s="115">
        <v>1.36327230508051</v>
      </c>
      <c r="O2981" s="115">
        <v>1.9015482462687501</v>
      </c>
      <c r="P2981" s="115">
        <v>0.27959059713604001</v>
      </c>
      <c r="Q2981" s="115">
        <v>763.74427979807103</v>
      </c>
      <c r="R2981" s="115">
        <v>1200</v>
      </c>
      <c r="S2981" s="115" t="s">
        <v>351</v>
      </c>
      <c r="T2981" s="115">
        <v>1200</v>
      </c>
      <c r="U2981" s="115" t="s">
        <v>352</v>
      </c>
      <c r="V2981" s="115" t="s">
        <v>350</v>
      </c>
      <c r="Z2981" s="115">
        <v>0</v>
      </c>
      <c r="AA2981" s="115">
        <v>1</v>
      </c>
      <c r="AB2981" s="115">
        <v>1.9015482462687501</v>
      </c>
      <c r="AC2981" s="115">
        <v>0.27959059713604001</v>
      </c>
      <c r="AD2981" s="115">
        <v>763.74427979807103</v>
      </c>
      <c r="AF2981" s="115">
        <v>-1</v>
      </c>
      <c r="AG2981" s="115">
        <v>-1</v>
      </c>
      <c r="AH2981" s="115">
        <v>-1</v>
      </c>
      <c r="AI2981" s="115">
        <v>-1</v>
      </c>
      <c r="AJ2981" s="115">
        <v>0</v>
      </c>
      <c r="AM2981" s="115" t="s">
        <v>348</v>
      </c>
      <c r="AN2981" s="115">
        <v>-1</v>
      </c>
      <c r="AQ2981" s="115">
        <v>615</v>
      </c>
      <c r="AR2981" s="115" t="s">
        <v>261</v>
      </c>
      <c r="AS2981" s="115" t="s">
        <v>370</v>
      </c>
      <c r="AT2981" s="115" t="s">
        <v>296</v>
      </c>
      <c r="AV2981" s="115">
        <v>158.48775930839099</v>
      </c>
      <c r="AW2981" s="115">
        <v>0.6194195294</v>
      </c>
    </row>
    <row r="2982" spans="1:49" x14ac:dyDescent="0.25">
      <c r="A2982" s="117">
        <v>220000</v>
      </c>
      <c r="B2982" s="117">
        <v>850000</v>
      </c>
      <c r="C2982" s="117">
        <v>850000</v>
      </c>
      <c r="D2982" s="115" t="s">
        <v>342</v>
      </c>
      <c r="E2982" s="115" t="s">
        <v>13</v>
      </c>
      <c r="F2982" s="115" t="s">
        <v>343</v>
      </c>
      <c r="G2982" s="115" t="s">
        <v>344</v>
      </c>
      <c r="H2982" s="115">
        <v>0.56000000000000005</v>
      </c>
      <c r="I2982" s="115">
        <v>0.48</v>
      </c>
      <c r="J2982" s="115" t="s">
        <v>350</v>
      </c>
      <c r="K2982" s="115">
        <v>0.17858437166846</v>
      </c>
      <c r="L2982" s="115">
        <v>3723.9858402882701</v>
      </c>
      <c r="M2982" s="115">
        <v>9.2718713986336994</v>
      </c>
      <c r="N2982" s="115">
        <v>1.36327230508051</v>
      </c>
      <c r="O2982" s="115">
        <v>1.65581132791576</v>
      </c>
      <c r="P2982" s="115">
        <v>0.24345912801580999</v>
      </c>
      <c r="Q2982" s="115">
        <v>665.04567139012397</v>
      </c>
      <c r="R2982" s="115">
        <v>1210</v>
      </c>
      <c r="S2982" s="115" t="s">
        <v>353</v>
      </c>
      <c r="T2982" s="115">
        <v>1210</v>
      </c>
      <c r="U2982" s="115" t="s">
        <v>352</v>
      </c>
      <c r="V2982" s="115" t="s">
        <v>350</v>
      </c>
      <c r="Z2982" s="115">
        <v>0</v>
      </c>
      <c r="AA2982" s="115">
        <v>1</v>
      </c>
      <c r="AB2982" s="115">
        <v>1.65581132791576</v>
      </c>
      <c r="AC2982" s="115">
        <v>0.24345912801580999</v>
      </c>
      <c r="AD2982" s="115">
        <v>665.04567139012397</v>
      </c>
      <c r="AF2982" s="115">
        <v>-1</v>
      </c>
      <c r="AG2982" s="115">
        <v>-1</v>
      </c>
      <c r="AH2982" s="115">
        <v>-1</v>
      </c>
      <c r="AI2982" s="115">
        <v>-1</v>
      </c>
      <c r="AJ2982" s="115">
        <v>0</v>
      </c>
      <c r="AM2982" s="115" t="s">
        <v>348</v>
      </c>
      <c r="AN2982" s="115">
        <v>-1</v>
      </c>
      <c r="AQ2982" s="115">
        <v>615</v>
      </c>
      <c r="AR2982" s="115" t="s">
        <v>261</v>
      </c>
      <c r="AS2982" s="115" t="s">
        <v>370</v>
      </c>
      <c r="AT2982" s="115" t="s">
        <v>296</v>
      </c>
      <c r="AV2982" s="115">
        <v>107.138426068055</v>
      </c>
      <c r="AW2982" s="115">
        <v>0.53937199629999999</v>
      </c>
    </row>
    <row r="2983" spans="1:49" x14ac:dyDescent="0.25">
      <c r="A2983" s="117">
        <v>220000</v>
      </c>
      <c r="B2983" s="117">
        <v>850000</v>
      </c>
      <c r="C2983" s="117">
        <v>850000</v>
      </c>
      <c r="D2983" s="115" t="s">
        <v>342</v>
      </c>
      <c r="E2983" s="115" t="s">
        <v>13</v>
      </c>
      <c r="F2983" s="115" t="s">
        <v>343</v>
      </c>
      <c r="G2983" s="115" t="s">
        <v>344</v>
      </c>
      <c r="H2983" s="115">
        <v>0.56000000000000005</v>
      </c>
      <c r="I2983" s="115">
        <v>0.48</v>
      </c>
      <c r="J2983" s="115" t="s">
        <v>350</v>
      </c>
      <c r="K2983" s="115">
        <v>0.20738975876190999</v>
      </c>
      <c r="L2983" s="115">
        <v>3723.9858402882701</v>
      </c>
      <c r="M2983" s="115">
        <v>9.2718713986336994</v>
      </c>
      <c r="N2983" s="115">
        <v>1.36327230508051</v>
      </c>
      <c r="O2983" s="115">
        <v>1.92289117263411</v>
      </c>
      <c r="P2983" s="115">
        <v>0.28272871447744002</v>
      </c>
      <c r="Q2983" s="115">
        <v>772.316525050162</v>
      </c>
      <c r="R2983" s="115">
        <v>1210</v>
      </c>
      <c r="S2983" s="115" t="s">
        <v>353</v>
      </c>
      <c r="T2983" s="115">
        <v>1210</v>
      </c>
      <c r="U2983" s="115" t="s">
        <v>352</v>
      </c>
      <c r="V2983" s="115" t="s">
        <v>350</v>
      </c>
      <c r="Z2983" s="115">
        <v>0</v>
      </c>
      <c r="AA2983" s="115">
        <v>1</v>
      </c>
      <c r="AB2983" s="115">
        <v>1.92289117263411</v>
      </c>
      <c r="AC2983" s="115">
        <v>0.28272871447744002</v>
      </c>
      <c r="AD2983" s="115">
        <v>772.316525050162</v>
      </c>
      <c r="AF2983" s="115">
        <v>-1</v>
      </c>
      <c r="AG2983" s="115">
        <v>-1</v>
      </c>
      <c r="AH2983" s="115">
        <v>-1</v>
      </c>
      <c r="AI2983" s="115">
        <v>-1</v>
      </c>
      <c r="AJ2983" s="115">
        <v>0</v>
      </c>
      <c r="AM2983" s="115" t="s">
        <v>348</v>
      </c>
      <c r="AN2983" s="115">
        <v>-1</v>
      </c>
      <c r="AQ2983" s="115">
        <v>615</v>
      </c>
      <c r="AR2983" s="115" t="s">
        <v>261</v>
      </c>
      <c r="AS2983" s="115" t="s">
        <v>370</v>
      </c>
      <c r="AT2983" s="115" t="s">
        <v>296</v>
      </c>
      <c r="AV2983" s="115">
        <v>116.332021909581</v>
      </c>
      <c r="AW2983" s="115">
        <v>0.62637187760000002</v>
      </c>
    </row>
    <row r="2984" spans="1:49" x14ac:dyDescent="0.25">
      <c r="A2984" s="117">
        <v>220000</v>
      </c>
      <c r="B2984" s="117">
        <v>850000</v>
      </c>
      <c r="C2984" s="117">
        <v>850000</v>
      </c>
      <c r="D2984" s="115" t="s">
        <v>342</v>
      </c>
      <c r="E2984" s="115" t="s">
        <v>13</v>
      </c>
      <c r="F2984" s="115" t="s">
        <v>343</v>
      </c>
      <c r="G2984" s="115" t="s">
        <v>344</v>
      </c>
      <c r="H2984" s="115">
        <v>0.56000000000000005</v>
      </c>
      <c r="I2984" s="115">
        <v>0.48</v>
      </c>
      <c r="J2984" s="115" t="s">
        <v>350</v>
      </c>
      <c r="K2984" s="115">
        <v>1.559641908616E-2</v>
      </c>
      <c r="L2984" s="115">
        <v>3723.9858402882701</v>
      </c>
      <c r="M2984" s="115">
        <v>9.2718713986336994</v>
      </c>
      <c r="N2984" s="115">
        <v>1.36327230508051</v>
      </c>
      <c r="O2984" s="115">
        <v>0.14460799204614999</v>
      </c>
      <c r="P2984" s="115">
        <v>2.12621661986E-2</v>
      </c>
      <c r="Q2984" s="115">
        <v>58.080843836095198</v>
      </c>
      <c r="R2984" s="115">
        <v>1210</v>
      </c>
      <c r="S2984" s="115" t="s">
        <v>353</v>
      </c>
      <c r="T2984" s="115">
        <v>1210</v>
      </c>
      <c r="U2984" s="115" t="s">
        <v>352</v>
      </c>
      <c r="V2984" s="115" t="s">
        <v>350</v>
      </c>
      <c r="Z2984" s="115">
        <v>0</v>
      </c>
      <c r="AA2984" s="115">
        <v>1</v>
      </c>
      <c r="AB2984" s="115">
        <v>0.14460799204614999</v>
      </c>
      <c r="AC2984" s="115">
        <v>2.12621661986E-2</v>
      </c>
      <c r="AD2984" s="115">
        <v>58.080843836094402</v>
      </c>
      <c r="AF2984" s="115">
        <v>-1</v>
      </c>
      <c r="AG2984" s="115">
        <v>-1</v>
      </c>
      <c r="AH2984" s="115">
        <v>-1</v>
      </c>
      <c r="AI2984" s="115">
        <v>-1</v>
      </c>
      <c r="AJ2984" s="115">
        <v>0</v>
      </c>
      <c r="AM2984" s="115" t="s">
        <v>348</v>
      </c>
      <c r="AN2984" s="115">
        <v>-1</v>
      </c>
      <c r="AQ2984" s="115">
        <v>615</v>
      </c>
      <c r="AR2984" s="115" t="s">
        <v>261</v>
      </c>
      <c r="AS2984" s="115" t="s">
        <v>370</v>
      </c>
      <c r="AT2984" s="115" t="s">
        <v>296</v>
      </c>
      <c r="AV2984" s="115">
        <v>52.906329110469201</v>
      </c>
      <c r="AW2984" s="115">
        <v>4.7105307200000002E-2</v>
      </c>
    </row>
    <row r="2985" spans="1:49" x14ac:dyDescent="0.25">
      <c r="A2985" s="117">
        <v>220000</v>
      </c>
      <c r="B2985" s="117">
        <v>850000</v>
      </c>
      <c r="C2985" s="117">
        <v>850000</v>
      </c>
      <c r="D2985" s="115" t="s">
        <v>342</v>
      </c>
      <c r="E2985" s="115" t="s">
        <v>13</v>
      </c>
      <c r="F2985" s="115" t="s">
        <v>343</v>
      </c>
      <c r="G2985" s="115" t="s">
        <v>344</v>
      </c>
      <c r="H2985" s="115">
        <v>0.56000000000000005</v>
      </c>
      <c r="I2985" s="115">
        <v>0.48</v>
      </c>
      <c r="J2985" s="115" t="s">
        <v>350</v>
      </c>
      <c r="K2985" s="115">
        <v>1.110504594664E-2</v>
      </c>
      <c r="L2985" s="115">
        <v>3723.9858402882701</v>
      </c>
      <c r="M2985" s="115">
        <v>9.2718713986336994</v>
      </c>
      <c r="N2985" s="115">
        <v>1.36327230508051</v>
      </c>
      <c r="O2985" s="115">
        <v>0.10296455789316</v>
      </c>
      <c r="P2985" s="115">
        <v>1.51392015857E-2</v>
      </c>
      <c r="Q2985" s="115">
        <v>41.355033861038002</v>
      </c>
      <c r="R2985" s="115">
        <v>1210</v>
      </c>
      <c r="S2985" s="115" t="s">
        <v>353</v>
      </c>
      <c r="T2985" s="115">
        <v>1210</v>
      </c>
      <c r="U2985" s="115" t="s">
        <v>352</v>
      </c>
      <c r="V2985" s="115" t="s">
        <v>350</v>
      </c>
      <c r="Z2985" s="115">
        <v>0</v>
      </c>
      <c r="AA2985" s="115">
        <v>1</v>
      </c>
      <c r="AB2985" s="115">
        <v>0.10296455789316</v>
      </c>
      <c r="AC2985" s="115">
        <v>1.51392015857E-2</v>
      </c>
      <c r="AD2985" s="115">
        <v>41.3550338610384</v>
      </c>
      <c r="AF2985" s="115">
        <v>-1</v>
      </c>
      <c r="AG2985" s="115">
        <v>-1</v>
      </c>
      <c r="AH2985" s="115">
        <v>-1</v>
      </c>
      <c r="AI2985" s="115">
        <v>-1</v>
      </c>
      <c r="AJ2985" s="115">
        <v>0</v>
      </c>
      <c r="AM2985" s="115" t="s">
        <v>348</v>
      </c>
      <c r="AN2985" s="115">
        <v>-1</v>
      </c>
      <c r="AQ2985" s="115">
        <v>615</v>
      </c>
      <c r="AR2985" s="115" t="s">
        <v>261</v>
      </c>
      <c r="AS2985" s="115" t="s">
        <v>370</v>
      </c>
      <c r="AT2985" s="115" t="s">
        <v>296</v>
      </c>
      <c r="AV2985" s="115">
        <v>34.142342990983202</v>
      </c>
      <c r="AW2985" s="115">
        <v>3.3540173399999998E-2</v>
      </c>
    </row>
    <row r="2986" spans="1:49" x14ac:dyDescent="0.25">
      <c r="A2986" s="117">
        <v>220000</v>
      </c>
      <c r="B2986" s="117">
        <v>850000</v>
      </c>
      <c r="C2986" s="117">
        <v>850000</v>
      </c>
      <c r="D2986" s="115" t="s">
        <v>342</v>
      </c>
      <c r="E2986" s="115" t="s">
        <v>13</v>
      </c>
      <c r="F2986" s="115" t="s">
        <v>343</v>
      </c>
      <c r="G2986" s="115" t="s">
        <v>344</v>
      </c>
      <c r="H2986" s="115">
        <v>0.56000000000000005</v>
      </c>
      <c r="I2986" s="115">
        <v>0.48</v>
      </c>
      <c r="J2986" s="115" t="s">
        <v>350</v>
      </c>
      <c r="K2986" s="115">
        <v>0.18498214391536999</v>
      </c>
      <c r="L2986" s="115">
        <v>3741.4866819664699</v>
      </c>
      <c r="M2986" s="115">
        <v>9.7978521320314798</v>
      </c>
      <c r="N2986" s="115">
        <v>1.60573873945718</v>
      </c>
      <c r="O2986" s="115">
        <v>1.81242769314899</v>
      </c>
      <c r="P2986" s="115">
        <v>0.29703299459275001</v>
      </c>
      <c r="Q2986" s="115">
        <v>692.10822786097299</v>
      </c>
      <c r="R2986" s="115">
        <v>1200</v>
      </c>
      <c r="S2986" s="115" t="s">
        <v>351</v>
      </c>
      <c r="T2986" s="115">
        <v>1200</v>
      </c>
      <c r="U2986" s="115" t="s">
        <v>352</v>
      </c>
      <c r="V2986" s="115" t="s">
        <v>350</v>
      </c>
      <c r="Z2986" s="115">
        <v>0</v>
      </c>
      <c r="AA2986" s="115">
        <v>1</v>
      </c>
      <c r="AB2986" s="115">
        <v>1.81242769314899</v>
      </c>
      <c r="AC2986" s="115">
        <v>0.29703299459275001</v>
      </c>
      <c r="AD2986" s="115">
        <v>692.10822786097299</v>
      </c>
      <c r="AF2986" s="115">
        <v>-1</v>
      </c>
      <c r="AG2986" s="115">
        <v>-1</v>
      </c>
      <c r="AH2986" s="115">
        <v>-1</v>
      </c>
      <c r="AI2986" s="115">
        <v>-1</v>
      </c>
      <c r="AJ2986" s="115">
        <v>0</v>
      </c>
      <c r="AM2986" s="115" t="s">
        <v>348</v>
      </c>
      <c r="AN2986" s="115">
        <v>-1</v>
      </c>
      <c r="AQ2986" s="115">
        <v>615</v>
      </c>
      <c r="AR2986" s="115" t="s">
        <v>261</v>
      </c>
      <c r="AS2986" s="115" t="s">
        <v>370</v>
      </c>
      <c r="AT2986" s="115" t="s">
        <v>296</v>
      </c>
      <c r="AV2986" s="115">
        <v>129.97324006343399</v>
      </c>
      <c r="AW2986" s="115">
        <v>0.56132054170000001</v>
      </c>
    </row>
    <row r="2987" spans="1:49" x14ac:dyDescent="0.25">
      <c r="A2987" s="117">
        <v>220000</v>
      </c>
      <c r="B2987" s="117">
        <v>850000</v>
      </c>
      <c r="C2987" s="117">
        <v>850000</v>
      </c>
      <c r="D2987" s="115" t="s">
        <v>342</v>
      </c>
      <c r="E2987" s="115" t="s">
        <v>13</v>
      </c>
      <c r="F2987" s="115" t="s">
        <v>343</v>
      </c>
      <c r="G2987" s="115" t="s">
        <v>344</v>
      </c>
      <c r="H2987" s="115">
        <v>0.56000000000000005</v>
      </c>
      <c r="I2987" s="115">
        <v>0.48</v>
      </c>
      <c r="J2987" s="115" t="s">
        <v>350</v>
      </c>
      <c r="K2987" s="115">
        <v>8.931601655377E-2</v>
      </c>
      <c r="L2987" s="115">
        <v>3741.4866819664699</v>
      </c>
      <c r="M2987" s="115">
        <v>9.7978521320314798</v>
      </c>
      <c r="N2987" s="115">
        <v>1.60573873945718</v>
      </c>
      <c r="O2987" s="115">
        <v>0.87510512321598999</v>
      </c>
      <c r="P2987" s="115">
        <v>0.1434181878344</v>
      </c>
      <c r="Q2987" s="115">
        <v>334.17468642225703</v>
      </c>
      <c r="R2987" s="115">
        <v>1210</v>
      </c>
      <c r="S2987" s="115" t="s">
        <v>353</v>
      </c>
      <c r="T2987" s="115">
        <v>1210</v>
      </c>
      <c r="U2987" s="115" t="s">
        <v>352</v>
      </c>
      <c r="V2987" s="115" t="s">
        <v>350</v>
      </c>
      <c r="Z2987" s="115">
        <v>0</v>
      </c>
      <c r="AA2987" s="115">
        <v>1</v>
      </c>
      <c r="AB2987" s="115">
        <v>0.87510512321598999</v>
      </c>
      <c r="AC2987" s="115">
        <v>0.1434181878344</v>
      </c>
      <c r="AD2987" s="115">
        <v>334.17468642225799</v>
      </c>
      <c r="AF2987" s="115">
        <v>-1</v>
      </c>
      <c r="AG2987" s="115">
        <v>-1</v>
      </c>
      <c r="AH2987" s="115">
        <v>-1</v>
      </c>
      <c r="AI2987" s="115">
        <v>-1</v>
      </c>
      <c r="AJ2987" s="115">
        <v>0</v>
      </c>
      <c r="AM2987" s="115" t="s">
        <v>348</v>
      </c>
      <c r="AN2987" s="115">
        <v>-1</v>
      </c>
      <c r="AQ2987" s="115">
        <v>615</v>
      </c>
      <c r="AR2987" s="115" t="s">
        <v>261</v>
      </c>
      <c r="AS2987" s="115" t="s">
        <v>370</v>
      </c>
      <c r="AT2987" s="115" t="s">
        <v>296</v>
      </c>
      <c r="AV2987" s="115">
        <v>91.329449864998196</v>
      </c>
      <c r="AW2987" s="115">
        <v>0.27102569859999998</v>
      </c>
    </row>
    <row r="2988" spans="1:49" x14ac:dyDescent="0.25">
      <c r="A2988" s="117">
        <v>220000</v>
      </c>
      <c r="B2988" s="117">
        <v>850000</v>
      </c>
      <c r="C2988" s="117">
        <v>850000</v>
      </c>
      <c r="D2988" s="115" t="s">
        <v>342</v>
      </c>
      <c r="E2988" s="115" t="s">
        <v>13</v>
      </c>
      <c r="F2988" s="115" t="s">
        <v>343</v>
      </c>
      <c r="G2988" s="115" t="s">
        <v>344</v>
      </c>
      <c r="H2988" s="115">
        <v>0.56000000000000005</v>
      </c>
      <c r="I2988" s="115">
        <v>0.48</v>
      </c>
      <c r="J2988" s="115" t="s">
        <v>350</v>
      </c>
      <c r="K2988" s="115">
        <v>3.8768485275710002E-2</v>
      </c>
      <c r="L2988" s="115">
        <v>3741.4866819664699</v>
      </c>
      <c r="M2988" s="115">
        <v>9.7978521320314798</v>
      </c>
      <c r="N2988" s="115">
        <v>1.60573873945718</v>
      </c>
      <c r="O2988" s="115">
        <v>0.37984788611423997</v>
      </c>
      <c r="P2988" s="115">
        <v>6.2252058677280002E-2</v>
      </c>
      <c r="Q2988" s="115">
        <v>145.05177133908199</v>
      </c>
      <c r="R2988" s="115">
        <v>1210</v>
      </c>
      <c r="S2988" s="115" t="s">
        <v>353</v>
      </c>
      <c r="T2988" s="115">
        <v>1210</v>
      </c>
      <c r="U2988" s="115" t="s">
        <v>352</v>
      </c>
      <c r="V2988" s="115" t="s">
        <v>350</v>
      </c>
      <c r="Z2988" s="115">
        <v>0</v>
      </c>
      <c r="AA2988" s="115">
        <v>1</v>
      </c>
      <c r="AB2988" s="115">
        <v>0.37984788611423997</v>
      </c>
      <c r="AC2988" s="115">
        <v>6.2252058677280002E-2</v>
      </c>
      <c r="AD2988" s="115">
        <v>145.051771339081</v>
      </c>
      <c r="AF2988" s="115">
        <v>-1</v>
      </c>
      <c r="AG2988" s="115">
        <v>-1</v>
      </c>
      <c r="AH2988" s="115">
        <v>-1</v>
      </c>
      <c r="AI2988" s="115">
        <v>-1</v>
      </c>
      <c r="AJ2988" s="115">
        <v>0</v>
      </c>
      <c r="AM2988" s="115" t="s">
        <v>348</v>
      </c>
      <c r="AN2988" s="115">
        <v>-1</v>
      </c>
      <c r="AQ2988" s="115">
        <v>615</v>
      </c>
      <c r="AR2988" s="115" t="s">
        <v>261</v>
      </c>
      <c r="AS2988" s="115" t="s">
        <v>370</v>
      </c>
      <c r="AT2988" s="115" t="s">
        <v>296</v>
      </c>
      <c r="AV2988" s="115">
        <v>50.659406885370302</v>
      </c>
      <c r="AW2988" s="115">
        <v>0.11764133929999999</v>
      </c>
    </row>
    <row r="2989" spans="1:49" x14ac:dyDescent="0.25">
      <c r="A2989" s="117">
        <v>220000</v>
      </c>
      <c r="B2989" s="117">
        <v>850000</v>
      </c>
      <c r="C2989" s="117">
        <v>850000</v>
      </c>
      <c r="D2989" s="115" t="s">
        <v>342</v>
      </c>
      <c r="E2989" s="115" t="s">
        <v>13</v>
      </c>
      <c r="F2989" s="115" t="s">
        <v>343</v>
      </c>
      <c r="G2989" s="115" t="s">
        <v>344</v>
      </c>
      <c r="H2989" s="115">
        <v>0.56000000000000005</v>
      </c>
      <c r="I2989" s="115">
        <v>0.48</v>
      </c>
      <c r="J2989" s="115" t="s">
        <v>350</v>
      </c>
      <c r="K2989" s="115">
        <v>9.7216136811849999E-2</v>
      </c>
      <c r="L2989" s="115">
        <v>3741.4866819664699</v>
      </c>
      <c r="M2989" s="115">
        <v>9.7978521320314798</v>
      </c>
      <c r="N2989" s="115">
        <v>1.60573873945718</v>
      </c>
      <c r="O2989" s="115">
        <v>0.95250933332985999</v>
      </c>
      <c r="P2989" s="115">
        <v>0.15610371697916001</v>
      </c>
      <c r="Q2989" s="115">
        <v>363.73288115377397</v>
      </c>
      <c r="R2989" s="115">
        <v>1210</v>
      </c>
      <c r="S2989" s="115" t="s">
        <v>353</v>
      </c>
      <c r="T2989" s="115">
        <v>1210</v>
      </c>
      <c r="U2989" s="115" t="s">
        <v>352</v>
      </c>
      <c r="V2989" s="115" t="s">
        <v>350</v>
      </c>
      <c r="Z2989" s="115">
        <v>0</v>
      </c>
      <c r="AA2989" s="115">
        <v>1</v>
      </c>
      <c r="AB2989" s="115">
        <v>0.95250933332985999</v>
      </c>
      <c r="AC2989" s="115">
        <v>0.15610371697916001</v>
      </c>
      <c r="AD2989" s="115">
        <v>363.73288115377301</v>
      </c>
      <c r="AF2989" s="115">
        <v>-1</v>
      </c>
      <c r="AG2989" s="115">
        <v>-1</v>
      </c>
      <c r="AH2989" s="115">
        <v>-1</v>
      </c>
      <c r="AI2989" s="115">
        <v>-1</v>
      </c>
      <c r="AJ2989" s="115">
        <v>0</v>
      </c>
      <c r="AM2989" s="115" t="s">
        <v>348</v>
      </c>
      <c r="AN2989" s="115">
        <v>-1</v>
      </c>
      <c r="AQ2989" s="115">
        <v>615</v>
      </c>
      <c r="AR2989" s="115" t="s">
        <v>261</v>
      </c>
      <c r="AS2989" s="115" t="s">
        <v>370</v>
      </c>
      <c r="AT2989" s="115" t="s">
        <v>296</v>
      </c>
      <c r="AV2989" s="115">
        <v>81.534254906589695</v>
      </c>
      <c r="AW2989" s="115">
        <v>0.29499828160000002</v>
      </c>
    </row>
    <row r="2990" spans="1:49" x14ac:dyDescent="0.25">
      <c r="A2990" s="117">
        <v>220000</v>
      </c>
      <c r="B2990" s="117">
        <v>850000</v>
      </c>
      <c r="C2990" s="117">
        <v>850000</v>
      </c>
      <c r="D2990" s="115" t="s">
        <v>342</v>
      </c>
      <c r="E2990" s="115" t="s">
        <v>13</v>
      </c>
      <c r="F2990" s="115" t="s">
        <v>343</v>
      </c>
      <c r="G2990" s="115" t="s">
        <v>344</v>
      </c>
      <c r="H2990" s="115">
        <v>0.56000000000000005</v>
      </c>
      <c r="I2990" s="115">
        <v>0.48</v>
      </c>
      <c r="J2990" s="115" t="s">
        <v>350</v>
      </c>
      <c r="K2990" s="115">
        <v>0.20748067118023999</v>
      </c>
      <c r="L2990" s="115">
        <v>3741.4866819664699</v>
      </c>
      <c r="M2990" s="115">
        <v>9.7978521320314798</v>
      </c>
      <c r="N2990" s="115">
        <v>1.60573873945718</v>
      </c>
      <c r="O2990" s="115">
        <v>2.03286493647864</v>
      </c>
      <c r="P2990" s="115">
        <v>0.33315975140269</v>
      </c>
      <c r="Q2990" s="115">
        <v>776.28616798633595</v>
      </c>
      <c r="R2990" s="115">
        <v>1300</v>
      </c>
      <c r="S2990" s="115" t="s">
        <v>346</v>
      </c>
      <c r="T2990" s="115">
        <v>1300</v>
      </c>
      <c r="U2990" s="115" t="s">
        <v>352</v>
      </c>
      <c r="V2990" s="115" t="s">
        <v>350</v>
      </c>
      <c r="Z2990" s="115">
        <v>0</v>
      </c>
      <c r="AA2990" s="115">
        <v>1</v>
      </c>
      <c r="AB2990" s="115">
        <v>2.03286493647864</v>
      </c>
      <c r="AC2990" s="115">
        <v>0.33315975140269</v>
      </c>
      <c r="AD2990" s="115">
        <v>776.28616798633595</v>
      </c>
      <c r="AF2990" s="115">
        <v>-1</v>
      </c>
      <c r="AG2990" s="115">
        <v>-1</v>
      </c>
      <c r="AH2990" s="115">
        <v>-1</v>
      </c>
      <c r="AI2990" s="115">
        <v>-1</v>
      </c>
      <c r="AJ2990" s="115">
        <v>0</v>
      </c>
      <c r="AM2990" s="115" t="s">
        <v>348</v>
      </c>
      <c r="AN2990" s="115">
        <v>-1</v>
      </c>
      <c r="AQ2990" s="115">
        <v>615</v>
      </c>
      <c r="AR2990" s="115" t="s">
        <v>261</v>
      </c>
      <c r="AS2990" s="115" t="s">
        <v>370</v>
      </c>
      <c r="AT2990" s="115" t="s">
        <v>296</v>
      </c>
      <c r="AV2990" s="115">
        <v>117.57397189479499</v>
      </c>
      <c r="AW2990" s="115">
        <v>0.62959137710000002</v>
      </c>
    </row>
    <row r="2991" spans="1:49" x14ac:dyDescent="0.25">
      <c r="A2991" s="117">
        <v>220000</v>
      </c>
      <c r="B2991" s="117">
        <v>850000</v>
      </c>
      <c r="C2991" s="117">
        <v>850000</v>
      </c>
      <c r="D2991" s="115" t="s">
        <v>342</v>
      </c>
      <c r="E2991" s="115" t="s">
        <v>13</v>
      </c>
      <c r="F2991" s="115" t="s">
        <v>343</v>
      </c>
      <c r="G2991" s="115" t="s">
        <v>344</v>
      </c>
      <c r="H2991" s="115">
        <v>0.56000000000000005</v>
      </c>
      <c r="I2991" s="115">
        <v>0.48</v>
      </c>
      <c r="J2991" s="115" t="s">
        <v>350</v>
      </c>
      <c r="K2991" s="115">
        <v>0.22237978917906001</v>
      </c>
      <c r="L2991" s="115">
        <v>3732.437882574</v>
      </c>
      <c r="M2991" s="115">
        <v>9.2916310353062705</v>
      </c>
      <c r="N2991" s="115">
        <v>1.36613394709892</v>
      </c>
      <c r="O2991" s="115">
        <v>2.0662709507610302</v>
      </c>
      <c r="P2991" s="115">
        <v>0.30380057914621</v>
      </c>
      <c r="Q2991" s="115">
        <v>830.01874945075201</v>
      </c>
      <c r="R2991" s="115">
        <v>1210</v>
      </c>
      <c r="S2991" s="115" t="s">
        <v>353</v>
      </c>
      <c r="T2991" s="115">
        <v>1210</v>
      </c>
      <c r="U2991" s="115" t="s">
        <v>352</v>
      </c>
      <c r="V2991" s="115" t="s">
        <v>350</v>
      </c>
      <c r="Z2991" s="115">
        <v>0</v>
      </c>
      <c r="AA2991" s="115">
        <v>1</v>
      </c>
      <c r="AB2991" s="115">
        <v>2.0662709507610302</v>
      </c>
      <c r="AC2991" s="115">
        <v>0.30380057914621</v>
      </c>
      <c r="AD2991" s="115">
        <v>830.01874945075201</v>
      </c>
      <c r="AF2991" s="115">
        <v>-1</v>
      </c>
      <c r="AG2991" s="115">
        <v>-1</v>
      </c>
      <c r="AH2991" s="115">
        <v>-1</v>
      </c>
      <c r="AI2991" s="115">
        <v>-1</v>
      </c>
      <c r="AJ2991" s="115">
        <v>0</v>
      </c>
      <c r="AM2991" s="115" t="s">
        <v>348</v>
      </c>
      <c r="AN2991" s="115">
        <v>-1</v>
      </c>
      <c r="AQ2991" s="115">
        <v>615</v>
      </c>
      <c r="AR2991" s="115" t="s">
        <v>261</v>
      </c>
      <c r="AS2991" s="115" t="s">
        <v>370</v>
      </c>
      <c r="AT2991" s="115" t="s">
        <v>296</v>
      </c>
      <c r="AV2991" s="115">
        <v>120.454030860289</v>
      </c>
      <c r="AW2991" s="115">
        <v>0.67317011309999997</v>
      </c>
    </row>
    <row r="2992" spans="1:49" x14ac:dyDescent="0.25">
      <c r="A2992" s="117">
        <v>220000</v>
      </c>
      <c r="B2992" s="117">
        <v>850000</v>
      </c>
      <c r="C2992" s="117">
        <v>850000</v>
      </c>
      <c r="D2992" s="115" t="s">
        <v>342</v>
      </c>
      <c r="E2992" s="115" t="s">
        <v>13</v>
      </c>
      <c r="F2992" s="115" t="s">
        <v>343</v>
      </c>
      <c r="G2992" s="115" t="s">
        <v>344</v>
      </c>
      <c r="H2992" s="115">
        <v>0.56000000000000005</v>
      </c>
      <c r="I2992" s="115">
        <v>0.48</v>
      </c>
      <c r="J2992" s="115" t="s">
        <v>350</v>
      </c>
      <c r="K2992" s="115">
        <v>0.17916576899412001</v>
      </c>
      <c r="L2992" s="115">
        <v>3732.437882574</v>
      </c>
      <c r="M2992" s="115">
        <v>9.2916310353062705</v>
      </c>
      <c r="N2992" s="115">
        <v>1.36613394709892</v>
      </c>
      <c r="O2992" s="115">
        <v>1.6647422196503301</v>
      </c>
      <c r="P2992" s="115">
        <v>0.24476443918095001</v>
      </c>
      <c r="Q2992" s="115">
        <v>668.72510345417902</v>
      </c>
      <c r="R2992" s="115">
        <v>1210</v>
      </c>
      <c r="S2992" s="115" t="s">
        <v>353</v>
      </c>
      <c r="T2992" s="115">
        <v>1210</v>
      </c>
      <c r="U2992" s="115" t="s">
        <v>352</v>
      </c>
      <c r="V2992" s="115" t="s">
        <v>350</v>
      </c>
      <c r="Z2992" s="115">
        <v>0</v>
      </c>
      <c r="AA2992" s="115">
        <v>1</v>
      </c>
      <c r="AB2992" s="115">
        <v>1.6647422196503301</v>
      </c>
      <c r="AC2992" s="115">
        <v>0.24476443918095001</v>
      </c>
      <c r="AD2992" s="115">
        <v>668.72510345417902</v>
      </c>
      <c r="AF2992" s="115">
        <v>-1</v>
      </c>
      <c r="AG2992" s="115">
        <v>-1</v>
      </c>
      <c r="AH2992" s="115">
        <v>-1</v>
      </c>
      <c r="AI2992" s="115">
        <v>-1</v>
      </c>
      <c r="AJ2992" s="115">
        <v>0</v>
      </c>
      <c r="AM2992" s="115" t="s">
        <v>348</v>
      </c>
      <c r="AN2992" s="115">
        <v>-1</v>
      </c>
      <c r="AQ2992" s="115">
        <v>615</v>
      </c>
      <c r="AR2992" s="115" t="s">
        <v>261</v>
      </c>
      <c r="AS2992" s="115" t="s">
        <v>370</v>
      </c>
      <c r="AT2992" s="115" t="s">
        <v>296</v>
      </c>
      <c r="AV2992" s="115">
        <v>109.45813554680301</v>
      </c>
      <c r="AW2992" s="115">
        <v>0.54235612609999995</v>
      </c>
    </row>
    <row r="2993" spans="1:49" x14ac:dyDescent="0.25">
      <c r="A2993" s="117">
        <v>220000</v>
      </c>
      <c r="B2993" s="117">
        <v>850000</v>
      </c>
      <c r="C2993" s="117">
        <v>850000</v>
      </c>
      <c r="D2993" s="115" t="s">
        <v>342</v>
      </c>
      <c r="E2993" s="115" t="s">
        <v>13</v>
      </c>
      <c r="F2993" s="115" t="s">
        <v>343</v>
      </c>
      <c r="G2993" s="115" t="s">
        <v>344</v>
      </c>
      <c r="H2993" s="115">
        <v>0.56000000000000005</v>
      </c>
      <c r="I2993" s="115">
        <v>0.48</v>
      </c>
      <c r="J2993" s="115" t="s">
        <v>350</v>
      </c>
      <c r="K2993" s="115">
        <v>7.5980532767440004E-2</v>
      </c>
      <c r="L2993" s="115">
        <v>3732.437882574</v>
      </c>
      <c r="M2993" s="115">
        <v>9.2916310353062705</v>
      </c>
      <c r="N2993" s="115">
        <v>1.36613394709892</v>
      </c>
      <c r="O2993" s="115">
        <v>0.70598307634112001</v>
      </c>
      <c r="P2993" s="115">
        <v>0.10379958513227</v>
      </c>
      <c r="Q2993" s="115">
        <v>283.59261883937802</v>
      </c>
      <c r="R2993" s="115">
        <v>1210</v>
      </c>
      <c r="S2993" s="115" t="s">
        <v>353</v>
      </c>
      <c r="T2993" s="115">
        <v>1210</v>
      </c>
      <c r="U2993" s="115" t="s">
        <v>352</v>
      </c>
      <c r="V2993" s="115" t="s">
        <v>350</v>
      </c>
      <c r="Z2993" s="115">
        <v>0</v>
      </c>
      <c r="AA2993" s="115">
        <v>1</v>
      </c>
      <c r="AB2993" s="115">
        <v>0.70598307634112001</v>
      </c>
      <c r="AC2993" s="115">
        <v>0.10379958513227</v>
      </c>
      <c r="AD2993" s="115">
        <v>283.59261883937597</v>
      </c>
      <c r="AF2993" s="115">
        <v>-1</v>
      </c>
      <c r="AG2993" s="115">
        <v>-1</v>
      </c>
      <c r="AH2993" s="115">
        <v>-1</v>
      </c>
      <c r="AI2993" s="115">
        <v>-1</v>
      </c>
      <c r="AJ2993" s="115">
        <v>0</v>
      </c>
      <c r="AM2993" s="115" t="s">
        <v>348</v>
      </c>
      <c r="AN2993" s="115">
        <v>-1</v>
      </c>
      <c r="AQ2993" s="115">
        <v>615</v>
      </c>
      <c r="AR2993" s="115" t="s">
        <v>261</v>
      </c>
      <c r="AS2993" s="115" t="s">
        <v>370</v>
      </c>
      <c r="AT2993" s="115" t="s">
        <v>296</v>
      </c>
      <c r="AV2993" s="115">
        <v>70.160828003006799</v>
      </c>
      <c r="AW2993" s="115">
        <v>0.230002124</v>
      </c>
    </row>
    <row r="2994" spans="1:49" x14ac:dyDescent="0.25">
      <c r="A2994" s="117">
        <v>220000</v>
      </c>
      <c r="B2994" s="117">
        <v>850000</v>
      </c>
      <c r="C2994" s="117">
        <v>850000</v>
      </c>
      <c r="D2994" s="115" t="s">
        <v>342</v>
      </c>
      <c r="E2994" s="115" t="s">
        <v>13</v>
      </c>
      <c r="F2994" s="115" t="s">
        <v>343</v>
      </c>
      <c r="G2994" s="115" t="s">
        <v>344</v>
      </c>
      <c r="H2994" s="115">
        <v>0.56000000000000005</v>
      </c>
      <c r="I2994" s="115">
        <v>0.48</v>
      </c>
      <c r="J2994" s="115" t="s">
        <v>350</v>
      </c>
      <c r="K2994" s="115">
        <v>0.14023736254317001</v>
      </c>
      <c r="L2994" s="115">
        <v>3732.437882574</v>
      </c>
      <c r="M2994" s="115">
        <v>9.2916310353062705</v>
      </c>
      <c r="N2994" s="115">
        <v>1.36613394709892</v>
      </c>
      <c r="O2994" s="115">
        <v>1.3030338301156099</v>
      </c>
      <c r="P2994" s="115">
        <v>0.19158302162183999</v>
      </c>
      <c r="Q2994" s="115">
        <v>523.42724450839205</v>
      </c>
      <c r="R2994" s="115">
        <v>1210</v>
      </c>
      <c r="S2994" s="115" t="s">
        <v>353</v>
      </c>
      <c r="T2994" s="115">
        <v>1210</v>
      </c>
      <c r="U2994" s="115" t="s">
        <v>352</v>
      </c>
      <c r="V2994" s="115" t="s">
        <v>350</v>
      </c>
      <c r="Z2994" s="115">
        <v>0</v>
      </c>
      <c r="AA2994" s="115">
        <v>1</v>
      </c>
      <c r="AB2994" s="115">
        <v>1.3030338301156099</v>
      </c>
      <c r="AC2994" s="115">
        <v>0.19158302162183999</v>
      </c>
      <c r="AD2994" s="115">
        <v>523.42724450839205</v>
      </c>
      <c r="AF2994" s="115">
        <v>-1</v>
      </c>
      <c r="AG2994" s="115">
        <v>-1</v>
      </c>
      <c r="AH2994" s="115">
        <v>-1</v>
      </c>
      <c r="AI2994" s="115">
        <v>-1</v>
      </c>
      <c r="AJ2994" s="115">
        <v>0</v>
      </c>
      <c r="AM2994" s="115" t="s">
        <v>348</v>
      </c>
      <c r="AN2994" s="115">
        <v>-1</v>
      </c>
      <c r="AQ2994" s="115">
        <v>615</v>
      </c>
      <c r="AR2994" s="115" t="s">
        <v>261</v>
      </c>
      <c r="AS2994" s="115" t="s">
        <v>370</v>
      </c>
      <c r="AT2994" s="115" t="s">
        <v>296</v>
      </c>
      <c r="AV2994" s="115">
        <v>99.475632954133999</v>
      </c>
      <c r="AW2994" s="115">
        <v>0.42451520240000001</v>
      </c>
    </row>
    <row r="2995" spans="1:49" x14ac:dyDescent="0.25">
      <c r="A2995" s="117">
        <v>220000</v>
      </c>
      <c r="B2995" s="117">
        <v>860000</v>
      </c>
      <c r="C2995" s="117">
        <v>860000</v>
      </c>
      <c r="D2995" s="115" t="s">
        <v>342</v>
      </c>
      <c r="E2995" s="115" t="s">
        <v>13</v>
      </c>
      <c r="F2995" s="115" t="s">
        <v>343</v>
      </c>
      <c r="G2995" s="115" t="s">
        <v>344</v>
      </c>
      <c r="H2995" s="115">
        <v>0.56000000000000005</v>
      </c>
      <c r="I2995" s="115">
        <v>0.48</v>
      </c>
      <c r="J2995" s="115" t="s">
        <v>350</v>
      </c>
      <c r="K2995" s="115">
        <v>0.26400458327639997</v>
      </c>
      <c r="L2995" s="115">
        <v>3723.9861711072299</v>
      </c>
      <c r="M2995" s="115">
        <v>9.2718722223112593</v>
      </c>
      <c r="N2995" s="115">
        <v>1.36327242618889</v>
      </c>
      <c r="O2995" s="115">
        <v>2.44781676224334</v>
      </c>
      <c r="P2995" s="115">
        <v>0.35991016876819998</v>
      </c>
      <c r="Q2995" s="115">
        <v>983.14941723025402</v>
      </c>
      <c r="R2995" s="115">
        <v>1200</v>
      </c>
      <c r="S2995" s="115" t="s">
        <v>351</v>
      </c>
      <c r="T2995" s="115">
        <v>1200</v>
      </c>
      <c r="U2995" s="115" t="s">
        <v>352</v>
      </c>
      <c r="V2995" s="115" t="s">
        <v>350</v>
      </c>
      <c r="Z2995" s="115">
        <v>0</v>
      </c>
      <c r="AA2995" s="115">
        <v>1</v>
      </c>
      <c r="AB2995" s="115">
        <v>2.44781676224334</v>
      </c>
      <c r="AC2995" s="115">
        <v>0.35991016876819998</v>
      </c>
      <c r="AD2995" s="115">
        <v>1030.88004190885</v>
      </c>
      <c r="AF2995" s="115">
        <v>-1</v>
      </c>
      <c r="AG2995" s="115">
        <v>-1</v>
      </c>
      <c r="AH2995" s="115">
        <v>-1</v>
      </c>
      <c r="AI2995" s="115">
        <v>-1</v>
      </c>
      <c r="AJ2995" s="115">
        <v>0</v>
      </c>
      <c r="AM2995" s="115" t="s">
        <v>348</v>
      </c>
      <c r="AN2995" s="115">
        <v>-1</v>
      </c>
      <c r="AQ2995" s="115">
        <v>615</v>
      </c>
      <c r="AR2995" s="115" t="s">
        <v>261</v>
      </c>
      <c r="AS2995" s="115" t="s">
        <v>370</v>
      </c>
      <c r="AT2995" s="115" t="s">
        <v>296</v>
      </c>
      <c r="AV2995" s="115">
        <v>190.61064527387899</v>
      </c>
      <c r="AW2995" s="115">
        <v>0.83607464880000004</v>
      </c>
    </row>
    <row r="2996" spans="1:49" x14ac:dyDescent="0.25">
      <c r="A2996" s="117">
        <v>220000</v>
      </c>
      <c r="B2996" s="117">
        <v>860000</v>
      </c>
      <c r="C2996" s="117">
        <v>860000</v>
      </c>
      <c r="D2996" s="115" t="s">
        <v>342</v>
      </c>
      <c r="E2996" s="115" t="s">
        <v>13</v>
      </c>
      <c r="F2996" s="115" t="s">
        <v>343</v>
      </c>
      <c r="G2996" s="115" t="s">
        <v>344</v>
      </c>
      <c r="H2996" s="115">
        <v>0.56000000000000005</v>
      </c>
      <c r="I2996" s="115">
        <v>0.48</v>
      </c>
      <c r="J2996" s="115" t="s">
        <v>350</v>
      </c>
      <c r="K2996" s="115">
        <v>5.4685042349820003E-2</v>
      </c>
      <c r="L2996" s="115">
        <v>3723.9861711072299</v>
      </c>
      <c r="M2996" s="115">
        <v>9.2718722223112593</v>
      </c>
      <c r="N2996" s="115">
        <v>1.36327242618889</v>
      </c>
      <c r="O2996" s="115">
        <v>0.50703272513921005</v>
      </c>
      <c r="P2996" s="115">
        <v>7.4550610360479996E-2</v>
      </c>
      <c r="Q2996" s="115">
        <v>203.64634147714301</v>
      </c>
      <c r="R2996" s="115">
        <v>1210</v>
      </c>
      <c r="S2996" s="115" t="s">
        <v>353</v>
      </c>
      <c r="T2996" s="115">
        <v>1210</v>
      </c>
      <c r="U2996" s="115" t="s">
        <v>352</v>
      </c>
      <c r="V2996" s="115" t="s">
        <v>350</v>
      </c>
      <c r="Z2996" s="115">
        <v>0</v>
      </c>
      <c r="AA2996" s="115">
        <v>1</v>
      </c>
      <c r="AB2996" s="115">
        <v>0.50703272513921005</v>
      </c>
      <c r="AC2996" s="115">
        <v>7.4550610360479996E-2</v>
      </c>
      <c r="AD2996" s="115">
        <v>203.64634147714301</v>
      </c>
      <c r="AF2996" s="115">
        <v>-1</v>
      </c>
      <c r="AG2996" s="115">
        <v>-1</v>
      </c>
      <c r="AH2996" s="115">
        <v>-1</v>
      </c>
      <c r="AI2996" s="115">
        <v>-1</v>
      </c>
      <c r="AJ2996" s="115">
        <v>0</v>
      </c>
      <c r="AM2996" s="115" t="s">
        <v>348</v>
      </c>
      <c r="AN2996" s="115">
        <v>-1</v>
      </c>
      <c r="AQ2996" s="115">
        <v>615</v>
      </c>
      <c r="AR2996" s="115" t="s">
        <v>261</v>
      </c>
      <c r="AS2996" s="115" t="s">
        <v>370</v>
      </c>
      <c r="AT2996" s="115" t="s">
        <v>296</v>
      </c>
      <c r="AV2996" s="115">
        <v>67.186637766889405</v>
      </c>
      <c r="AW2996" s="115">
        <v>0.16516329399999999</v>
      </c>
    </row>
    <row r="2997" spans="1:49" x14ac:dyDescent="0.25">
      <c r="A2997" s="117">
        <v>220000</v>
      </c>
      <c r="B2997" s="117">
        <v>860000</v>
      </c>
      <c r="C2997" s="117">
        <v>860000</v>
      </c>
      <c r="D2997" s="115" t="s">
        <v>342</v>
      </c>
      <c r="E2997" s="115" t="s">
        <v>13</v>
      </c>
      <c r="F2997" s="115" t="s">
        <v>343</v>
      </c>
      <c r="G2997" s="115" t="s">
        <v>344</v>
      </c>
      <c r="H2997" s="115">
        <v>0.56000000000000005</v>
      </c>
      <c r="I2997" s="115">
        <v>0.48</v>
      </c>
      <c r="J2997" s="115" t="s">
        <v>350</v>
      </c>
      <c r="K2997" s="115">
        <v>1.239286289525E-2</v>
      </c>
      <c r="L2997" s="115">
        <v>3723.9861711072299</v>
      </c>
      <c r="M2997" s="115">
        <v>9.2718722223112593</v>
      </c>
      <c r="N2997" s="115">
        <v>1.36327242618889</v>
      </c>
      <c r="O2997" s="115">
        <v>0.11490504123338</v>
      </c>
      <c r="P2997" s="115">
        <v>1.689484826663E-2</v>
      </c>
      <c r="Q2997" s="115">
        <v>46.150850042339002</v>
      </c>
      <c r="R2997" s="115">
        <v>1210</v>
      </c>
      <c r="S2997" s="115" t="s">
        <v>353</v>
      </c>
      <c r="T2997" s="115">
        <v>1210</v>
      </c>
      <c r="U2997" s="115" t="s">
        <v>352</v>
      </c>
      <c r="V2997" s="115" t="s">
        <v>350</v>
      </c>
      <c r="Z2997" s="115">
        <v>0</v>
      </c>
      <c r="AA2997" s="115">
        <v>1</v>
      </c>
      <c r="AB2997" s="115">
        <v>0.11490504123338</v>
      </c>
      <c r="AC2997" s="115">
        <v>1.689484826663E-2</v>
      </c>
      <c r="AD2997" s="115">
        <v>46.150850042340501</v>
      </c>
      <c r="AF2997" s="115">
        <v>-1</v>
      </c>
      <c r="AG2997" s="115">
        <v>-1</v>
      </c>
      <c r="AH2997" s="115">
        <v>-1</v>
      </c>
      <c r="AI2997" s="115">
        <v>-1</v>
      </c>
      <c r="AJ2997" s="115">
        <v>0</v>
      </c>
      <c r="AM2997" s="115" t="s">
        <v>348</v>
      </c>
      <c r="AN2997" s="115">
        <v>-1</v>
      </c>
      <c r="AQ2997" s="115">
        <v>615</v>
      </c>
      <c r="AR2997" s="115" t="s">
        <v>261</v>
      </c>
      <c r="AS2997" s="115" t="s">
        <v>370</v>
      </c>
      <c r="AT2997" s="115" t="s">
        <v>296</v>
      </c>
      <c r="AV2997" s="115">
        <v>30.243676138818799</v>
      </c>
      <c r="AW2997" s="115">
        <v>3.7429724300000002E-2</v>
      </c>
    </row>
    <row r="2998" spans="1:49" x14ac:dyDescent="0.25">
      <c r="A2998" s="117">
        <v>220000</v>
      </c>
      <c r="B2998" s="117">
        <v>860000</v>
      </c>
      <c r="C2998" s="117">
        <v>860000</v>
      </c>
      <c r="D2998" s="115" t="s">
        <v>342</v>
      </c>
      <c r="E2998" s="115" t="s">
        <v>13</v>
      </c>
      <c r="F2998" s="115" t="s">
        <v>343</v>
      </c>
      <c r="G2998" s="115" t="s">
        <v>344</v>
      </c>
      <c r="H2998" s="115">
        <v>0.56000000000000005</v>
      </c>
      <c r="I2998" s="115">
        <v>0.48</v>
      </c>
      <c r="J2998" s="115" t="s">
        <v>350</v>
      </c>
      <c r="K2998" s="115">
        <v>1.342276381494E-2</v>
      </c>
      <c r="L2998" s="115">
        <v>3723.9861711072299</v>
      </c>
      <c r="M2998" s="115">
        <v>9.2718722223112593</v>
      </c>
      <c r="N2998" s="115">
        <v>1.36327242618889</v>
      </c>
      <c r="O2998" s="115">
        <v>0.12445415096244999</v>
      </c>
      <c r="P2998" s="115">
        <v>1.8298883792159999E-2</v>
      </c>
      <c r="Q2998" s="115">
        <v>49.986186824901203</v>
      </c>
      <c r="R2998" s="115">
        <v>1210</v>
      </c>
      <c r="S2998" s="115" t="s">
        <v>353</v>
      </c>
      <c r="T2998" s="115">
        <v>1210</v>
      </c>
      <c r="U2998" s="115" t="s">
        <v>352</v>
      </c>
      <c r="V2998" s="115" t="s">
        <v>350</v>
      </c>
      <c r="Z2998" s="115">
        <v>0</v>
      </c>
      <c r="AA2998" s="115">
        <v>1</v>
      </c>
      <c r="AB2998" s="115">
        <v>0.12445415096244999</v>
      </c>
      <c r="AC2998" s="115">
        <v>1.8298883792159999E-2</v>
      </c>
      <c r="AD2998" s="115">
        <v>49.986186824902703</v>
      </c>
      <c r="AF2998" s="115">
        <v>-1</v>
      </c>
      <c r="AG2998" s="115">
        <v>-1</v>
      </c>
      <c r="AH2998" s="115">
        <v>-1</v>
      </c>
      <c r="AI2998" s="115">
        <v>-1</v>
      </c>
      <c r="AJ2998" s="115">
        <v>0</v>
      </c>
      <c r="AM2998" s="115" t="s">
        <v>348</v>
      </c>
      <c r="AN2998" s="115">
        <v>-1</v>
      </c>
      <c r="AQ2998" s="115">
        <v>615</v>
      </c>
      <c r="AR2998" s="115" t="s">
        <v>261</v>
      </c>
      <c r="AS2998" s="115" t="s">
        <v>370</v>
      </c>
      <c r="AT2998" s="115" t="s">
        <v>296</v>
      </c>
      <c r="AV2998" s="115">
        <v>54.982932298864498</v>
      </c>
      <c r="AW2998" s="115">
        <v>4.0540297500000003E-2</v>
      </c>
    </row>
    <row r="2999" spans="1:49" x14ac:dyDescent="0.25">
      <c r="A2999" s="117">
        <v>220000</v>
      </c>
      <c r="B2999" s="117">
        <v>860000</v>
      </c>
      <c r="C2999" s="117">
        <v>860000</v>
      </c>
      <c r="D2999" s="115" t="s">
        <v>342</v>
      </c>
      <c r="E2999" s="115" t="s">
        <v>13</v>
      </c>
      <c r="F2999" s="115" t="s">
        <v>343</v>
      </c>
      <c r="G2999" s="115" t="s">
        <v>344</v>
      </c>
      <c r="H2999" s="115">
        <v>0.56000000000000005</v>
      </c>
      <c r="I2999" s="115">
        <v>0.48</v>
      </c>
      <c r="J2999" s="115" t="s">
        <v>350</v>
      </c>
      <c r="K2999" s="115">
        <v>0.25892511097428</v>
      </c>
      <c r="L2999" s="115">
        <v>3723.9861711072299</v>
      </c>
      <c r="M2999" s="115">
        <v>9.2718722223112593</v>
      </c>
      <c r="N2999" s="115">
        <v>1.36327242618889</v>
      </c>
      <c r="O2999" s="115">
        <v>2.4007205441013002</v>
      </c>
      <c r="P2999" s="115">
        <v>0.35298546423913002</v>
      </c>
      <c r="Q2999" s="115">
        <v>964.23353262063301</v>
      </c>
      <c r="R2999" s="115">
        <v>1210</v>
      </c>
      <c r="S2999" s="115" t="s">
        <v>353</v>
      </c>
      <c r="T2999" s="115">
        <v>1210</v>
      </c>
      <c r="U2999" s="115" t="s">
        <v>352</v>
      </c>
      <c r="V2999" s="115" t="s">
        <v>350</v>
      </c>
      <c r="Z2999" s="115">
        <v>0</v>
      </c>
      <c r="AA2999" s="115">
        <v>1</v>
      </c>
      <c r="AB2999" s="115">
        <v>2.4007205441013002</v>
      </c>
      <c r="AC2999" s="115">
        <v>0.35298546423913002</v>
      </c>
      <c r="AD2999" s="115">
        <v>964.23353262063301</v>
      </c>
      <c r="AF2999" s="115">
        <v>-1</v>
      </c>
      <c r="AG2999" s="115">
        <v>-1</v>
      </c>
      <c r="AH2999" s="115">
        <v>-1</v>
      </c>
      <c r="AI2999" s="115">
        <v>-1</v>
      </c>
      <c r="AJ2999" s="115">
        <v>0</v>
      </c>
      <c r="AM2999" s="115" t="s">
        <v>348</v>
      </c>
      <c r="AN2999" s="115">
        <v>-1</v>
      </c>
      <c r="AQ2999" s="115">
        <v>615</v>
      </c>
      <c r="AR2999" s="115" t="s">
        <v>261</v>
      </c>
      <c r="AS2999" s="115" t="s">
        <v>370</v>
      </c>
      <c r="AT2999" s="115" t="s">
        <v>296</v>
      </c>
      <c r="AV2999" s="115">
        <v>134.72981329782701</v>
      </c>
      <c r="AW2999" s="115">
        <v>0.78202232979999997</v>
      </c>
    </row>
    <row r="3000" spans="1:49" x14ac:dyDescent="0.25">
      <c r="A3000" s="117">
        <v>220000</v>
      </c>
      <c r="B3000" s="117">
        <v>860000</v>
      </c>
      <c r="C3000" s="117">
        <v>860000</v>
      </c>
      <c r="D3000" s="115" t="s">
        <v>342</v>
      </c>
      <c r="E3000" s="115" t="s">
        <v>13</v>
      </c>
      <c r="F3000" s="115" t="s">
        <v>343</v>
      </c>
      <c r="G3000" s="115" t="s">
        <v>344</v>
      </c>
      <c r="H3000" s="115">
        <v>0.56000000000000005</v>
      </c>
      <c r="I3000" s="115">
        <v>0.48</v>
      </c>
      <c r="J3000" s="115" t="s">
        <v>350</v>
      </c>
      <c r="K3000" s="115">
        <v>0.23896054888526</v>
      </c>
      <c r="L3000" s="115">
        <v>3747.0223202564098</v>
      </c>
      <c r="M3000" s="115">
        <v>9.3257174235036207</v>
      </c>
      <c r="N3000" s="115">
        <v>1.3710700682485899</v>
      </c>
      <c r="O3000" s="115">
        <v>2.2284785542693002</v>
      </c>
      <c r="P3000" s="115">
        <v>0.32763165606883998</v>
      </c>
      <c r="Q3000" s="115">
        <v>895.39051033381202</v>
      </c>
      <c r="R3000" s="115">
        <v>1210</v>
      </c>
      <c r="S3000" s="115" t="s">
        <v>353</v>
      </c>
      <c r="T3000" s="115">
        <v>1210</v>
      </c>
      <c r="U3000" s="115" t="s">
        <v>352</v>
      </c>
      <c r="V3000" s="115" t="s">
        <v>350</v>
      </c>
      <c r="Z3000" s="115">
        <v>0</v>
      </c>
      <c r="AA3000" s="115">
        <v>1</v>
      </c>
      <c r="AB3000" s="115">
        <v>2.2284785542693002</v>
      </c>
      <c r="AC3000" s="115">
        <v>0.32763165606883998</v>
      </c>
      <c r="AD3000" s="115">
        <v>901.99761707810603</v>
      </c>
      <c r="AF3000" s="115">
        <v>-1</v>
      </c>
      <c r="AG3000" s="115">
        <v>-1</v>
      </c>
      <c r="AH3000" s="115">
        <v>-1</v>
      </c>
      <c r="AI3000" s="115">
        <v>-1</v>
      </c>
      <c r="AJ3000" s="115">
        <v>0</v>
      </c>
      <c r="AM3000" s="115" t="s">
        <v>348</v>
      </c>
      <c r="AN3000" s="115">
        <v>-1</v>
      </c>
      <c r="AQ3000" s="115">
        <v>615</v>
      </c>
      <c r="AR3000" s="115" t="s">
        <v>261</v>
      </c>
      <c r="AS3000" s="115" t="s">
        <v>370</v>
      </c>
      <c r="AT3000" s="115" t="s">
        <v>296</v>
      </c>
      <c r="AV3000" s="115">
        <v>131.15965595397</v>
      </c>
      <c r="AW3000" s="115">
        <v>0.73154713469999999</v>
      </c>
    </row>
    <row r="3001" spans="1:49" x14ac:dyDescent="0.25">
      <c r="A3001" s="117">
        <v>220000</v>
      </c>
      <c r="B3001" s="117">
        <v>860000</v>
      </c>
      <c r="C3001" s="117">
        <v>860000</v>
      </c>
      <c r="D3001" s="115" t="s">
        <v>342</v>
      </c>
      <c r="E3001" s="115" t="s">
        <v>13</v>
      </c>
      <c r="F3001" s="115" t="s">
        <v>343</v>
      </c>
      <c r="G3001" s="115" t="s">
        <v>344</v>
      </c>
      <c r="H3001" s="115">
        <v>0.56000000000000005</v>
      </c>
      <c r="I3001" s="115">
        <v>0.48</v>
      </c>
      <c r="J3001" s="115" t="s">
        <v>350</v>
      </c>
      <c r="K3001" s="115">
        <v>0.29843078192223998</v>
      </c>
      <c r="L3001" s="115">
        <v>3747.0223202564098</v>
      </c>
      <c r="M3001" s="115">
        <v>9.3257174235036207</v>
      </c>
      <c r="N3001" s="115">
        <v>1.3710700682485899</v>
      </c>
      <c r="O3001" s="115">
        <v>2.7830811426820499</v>
      </c>
      <c r="P3001" s="115">
        <v>0.40916951253759998</v>
      </c>
      <c r="Q3001" s="115">
        <v>1118.2268009142099</v>
      </c>
      <c r="R3001" s="115">
        <v>1210</v>
      </c>
      <c r="S3001" s="115" t="s">
        <v>353</v>
      </c>
      <c r="T3001" s="115">
        <v>1210</v>
      </c>
      <c r="U3001" s="115" t="s">
        <v>352</v>
      </c>
      <c r="V3001" s="115" t="s">
        <v>350</v>
      </c>
      <c r="Z3001" s="115">
        <v>0</v>
      </c>
      <c r="AA3001" s="115">
        <v>1</v>
      </c>
      <c r="AB3001" s="115">
        <v>2.7830811426820499</v>
      </c>
      <c r="AC3001" s="115">
        <v>0.40916951253759998</v>
      </c>
      <c r="AD3001" s="115">
        <v>1131.15535886424</v>
      </c>
      <c r="AF3001" s="115">
        <v>-1</v>
      </c>
      <c r="AG3001" s="115">
        <v>-1</v>
      </c>
      <c r="AH3001" s="115">
        <v>-1</v>
      </c>
      <c r="AI3001" s="115">
        <v>-1</v>
      </c>
      <c r="AJ3001" s="115">
        <v>0</v>
      </c>
      <c r="AM3001" s="115" t="s">
        <v>348</v>
      </c>
      <c r="AN3001" s="115">
        <v>-1</v>
      </c>
      <c r="AQ3001" s="115">
        <v>615</v>
      </c>
      <c r="AR3001" s="115" t="s">
        <v>261</v>
      </c>
      <c r="AS3001" s="115" t="s">
        <v>370</v>
      </c>
      <c r="AT3001" s="115" t="s">
        <v>296</v>
      </c>
      <c r="AV3001" s="115">
        <v>141.39198997956899</v>
      </c>
      <c r="AW3001" s="115">
        <v>0.91740093990000005</v>
      </c>
    </row>
    <row r="3002" spans="1:49" x14ac:dyDescent="0.25">
      <c r="A3002" s="117">
        <v>220000</v>
      </c>
      <c r="B3002" s="117">
        <v>860000</v>
      </c>
      <c r="C3002" s="117">
        <v>860000</v>
      </c>
      <c r="D3002" s="115" t="s">
        <v>342</v>
      </c>
      <c r="E3002" s="115" t="s">
        <v>13</v>
      </c>
      <c r="F3002" s="115" t="s">
        <v>343</v>
      </c>
      <c r="G3002" s="115" t="s">
        <v>344</v>
      </c>
      <c r="H3002" s="115">
        <v>0.56000000000000005</v>
      </c>
      <c r="I3002" s="115">
        <v>0.48</v>
      </c>
      <c r="J3002" s="115" t="s">
        <v>350</v>
      </c>
      <c r="K3002" s="115">
        <v>3.9968161871499997E-3</v>
      </c>
      <c r="L3002" s="115">
        <v>3729.4668731044799</v>
      </c>
      <c r="M3002" s="115">
        <v>9.2846766358747992</v>
      </c>
      <c r="N3002" s="115">
        <v>1.3651264807802601</v>
      </c>
      <c r="O3002" s="115">
        <v>3.7109145870729998E-2</v>
      </c>
      <c r="P3002" s="115">
        <v>5.4561596158899999E-3</v>
      </c>
      <c r="Q3002" s="115">
        <v>14.9059935678711</v>
      </c>
      <c r="R3002" s="115">
        <v>1210</v>
      </c>
      <c r="S3002" s="115" t="s">
        <v>353</v>
      </c>
      <c r="T3002" s="115">
        <v>1210</v>
      </c>
      <c r="U3002" s="115" t="s">
        <v>352</v>
      </c>
      <c r="V3002" s="115" t="s">
        <v>350</v>
      </c>
      <c r="Z3002" s="115">
        <v>0</v>
      </c>
      <c r="AA3002" s="115">
        <v>1</v>
      </c>
      <c r="AB3002" s="115">
        <v>3.7109145870729998E-2</v>
      </c>
      <c r="AC3002" s="115">
        <v>5.4561596158899999E-3</v>
      </c>
      <c r="AD3002" s="115">
        <v>14.9059935678715</v>
      </c>
      <c r="AF3002" s="115">
        <v>-1</v>
      </c>
      <c r="AG3002" s="115">
        <v>-1</v>
      </c>
      <c r="AH3002" s="115">
        <v>-1</v>
      </c>
      <c r="AI3002" s="115">
        <v>-1</v>
      </c>
      <c r="AJ3002" s="115">
        <v>0</v>
      </c>
      <c r="AM3002" s="115" t="s">
        <v>348</v>
      </c>
      <c r="AN3002" s="115">
        <v>-1</v>
      </c>
      <c r="AQ3002" s="115">
        <v>615</v>
      </c>
      <c r="AR3002" s="115" t="s">
        <v>261</v>
      </c>
      <c r="AS3002" s="115" t="s">
        <v>370</v>
      </c>
      <c r="AT3002" s="115" t="s">
        <v>296</v>
      </c>
      <c r="AV3002" s="115">
        <v>21.613234808567899</v>
      </c>
      <c r="AW3002" s="115">
        <v>1.20892081E-2</v>
      </c>
    </row>
    <row r="3003" spans="1:49" x14ac:dyDescent="0.25">
      <c r="A3003" s="117">
        <v>220000</v>
      </c>
      <c r="B3003" s="117">
        <v>860000</v>
      </c>
      <c r="C3003" s="117">
        <v>860000</v>
      </c>
      <c r="D3003" s="115" t="s">
        <v>342</v>
      </c>
      <c r="E3003" s="115" t="s">
        <v>13</v>
      </c>
      <c r="F3003" s="115" t="s">
        <v>343</v>
      </c>
      <c r="G3003" s="115" t="s">
        <v>344</v>
      </c>
      <c r="H3003" s="115">
        <v>0.56000000000000005</v>
      </c>
      <c r="I3003" s="115">
        <v>0.48</v>
      </c>
      <c r="J3003" s="115" t="s">
        <v>350</v>
      </c>
      <c r="K3003" s="115">
        <v>6.2573562610289998E-2</v>
      </c>
      <c r="L3003" s="115">
        <v>3729.4668731044799</v>
      </c>
      <c r="M3003" s="115">
        <v>9.2846766358747992</v>
      </c>
      <c r="N3003" s="115">
        <v>1.3651264807802601</v>
      </c>
      <c r="O3003" s="115">
        <v>0.58097529479126997</v>
      </c>
      <c r="P3003" s="115">
        <v>8.5420827316069994E-2</v>
      </c>
      <c r="Q3003" s="115">
        <v>233.36602888723201</v>
      </c>
      <c r="R3003" s="115">
        <v>1210</v>
      </c>
      <c r="S3003" s="115" t="s">
        <v>353</v>
      </c>
      <c r="T3003" s="115">
        <v>1210</v>
      </c>
      <c r="U3003" s="115" t="s">
        <v>352</v>
      </c>
      <c r="V3003" s="115" t="s">
        <v>350</v>
      </c>
      <c r="Z3003" s="115">
        <v>0</v>
      </c>
      <c r="AA3003" s="115">
        <v>1</v>
      </c>
      <c r="AB3003" s="115">
        <v>0.58097529479126997</v>
      </c>
      <c r="AC3003" s="115">
        <v>8.5420827316069994E-2</v>
      </c>
      <c r="AD3003" s="115">
        <v>233.36602888723101</v>
      </c>
      <c r="AF3003" s="115">
        <v>-1</v>
      </c>
      <c r="AG3003" s="115">
        <v>-1</v>
      </c>
      <c r="AH3003" s="115">
        <v>-1</v>
      </c>
      <c r="AI3003" s="115">
        <v>-1</v>
      </c>
      <c r="AJ3003" s="115">
        <v>0</v>
      </c>
      <c r="AM3003" s="115" t="s">
        <v>348</v>
      </c>
      <c r="AN3003" s="115">
        <v>-1</v>
      </c>
      <c r="AQ3003" s="115">
        <v>615</v>
      </c>
      <c r="AR3003" s="115" t="s">
        <v>261</v>
      </c>
      <c r="AS3003" s="115" t="s">
        <v>370</v>
      </c>
      <c r="AT3003" s="115" t="s">
        <v>296</v>
      </c>
      <c r="AV3003" s="115">
        <v>73.747890639722002</v>
      </c>
      <c r="AW3003" s="115">
        <v>0.18926685230000001</v>
      </c>
    </row>
    <row r="3004" spans="1:49" x14ac:dyDescent="0.25">
      <c r="A3004" s="117">
        <v>220000</v>
      </c>
      <c r="B3004" s="117">
        <v>860000</v>
      </c>
      <c r="C3004" s="117">
        <v>860000</v>
      </c>
      <c r="D3004" s="115" t="s">
        <v>342</v>
      </c>
      <c r="E3004" s="115" t="s">
        <v>13</v>
      </c>
      <c r="F3004" s="115" t="s">
        <v>343</v>
      </c>
      <c r="G3004" s="115" t="s">
        <v>344</v>
      </c>
      <c r="H3004" s="115">
        <v>0.56000000000000005</v>
      </c>
      <c r="I3004" s="115">
        <v>0.48</v>
      </c>
      <c r="J3004" s="115" t="s">
        <v>350</v>
      </c>
      <c r="K3004" s="115">
        <v>0.55119307493949998</v>
      </c>
      <c r="L3004" s="115">
        <v>3729.4668731044799</v>
      </c>
      <c r="M3004" s="115">
        <v>9.2846766358747992</v>
      </c>
      <c r="N3004" s="115">
        <v>1.3651264807802601</v>
      </c>
      <c r="O3004" s="115">
        <v>5.11764946474681</v>
      </c>
      <c r="P3004" s="115">
        <v>0.75244826262261999</v>
      </c>
      <c r="Q3004" s="115">
        <v>2055.6563136714799</v>
      </c>
      <c r="R3004" s="115">
        <v>1210</v>
      </c>
      <c r="S3004" s="115" t="s">
        <v>353</v>
      </c>
      <c r="T3004" s="115">
        <v>1210</v>
      </c>
      <c r="U3004" s="115" t="s">
        <v>352</v>
      </c>
      <c r="V3004" s="115" t="s">
        <v>350</v>
      </c>
      <c r="Z3004" s="115">
        <v>0</v>
      </c>
      <c r="AA3004" s="115">
        <v>1</v>
      </c>
      <c r="AB3004" s="115">
        <v>5.11764946474681</v>
      </c>
      <c r="AC3004" s="115">
        <v>0.75244826262261999</v>
      </c>
      <c r="AD3004" s="115">
        <v>2055.6563136714799</v>
      </c>
      <c r="AF3004" s="115">
        <v>-1</v>
      </c>
      <c r="AG3004" s="115">
        <v>-1</v>
      </c>
      <c r="AH3004" s="115">
        <v>-1</v>
      </c>
      <c r="AI3004" s="115">
        <v>-1</v>
      </c>
      <c r="AJ3004" s="115">
        <v>0</v>
      </c>
      <c r="AM3004" s="115" t="s">
        <v>348</v>
      </c>
      <c r="AN3004" s="115">
        <v>-1</v>
      </c>
      <c r="AQ3004" s="115">
        <v>615</v>
      </c>
      <c r="AR3004" s="115" t="s">
        <v>261</v>
      </c>
      <c r="AS3004" s="115" t="s">
        <v>370</v>
      </c>
      <c r="AT3004" s="115" t="s">
        <v>296</v>
      </c>
      <c r="AV3004" s="115">
        <v>187.61960116192299</v>
      </c>
      <c r="AW3004" s="115">
        <v>1.6671989567000001</v>
      </c>
    </row>
    <row r="3005" spans="1:49" x14ac:dyDescent="0.25">
      <c r="A3005" s="117">
        <v>220000</v>
      </c>
      <c r="B3005" s="117">
        <v>860000</v>
      </c>
      <c r="C3005" s="117">
        <v>860000</v>
      </c>
      <c r="D3005" s="115" t="s">
        <v>342</v>
      </c>
      <c r="E3005" s="115" t="s">
        <v>13</v>
      </c>
      <c r="F3005" s="115" t="s">
        <v>343</v>
      </c>
      <c r="G3005" s="115" t="s">
        <v>344</v>
      </c>
      <c r="H3005" s="115">
        <v>0.56000000000000005</v>
      </c>
      <c r="I3005" s="115">
        <v>0.48</v>
      </c>
      <c r="J3005" s="115" t="s">
        <v>350</v>
      </c>
      <c r="K3005" s="115">
        <v>3.2448711166899999E-2</v>
      </c>
      <c r="L3005" s="115">
        <v>3775.6797874201302</v>
      </c>
      <c r="M3005" s="115">
        <v>10.7975181781256</v>
      </c>
      <c r="N3005" s="115">
        <v>2.0169209665968002</v>
      </c>
      <c r="O3005" s="115">
        <v>0.35036554868136</v>
      </c>
      <c r="P3005" s="115">
        <v>6.5446485891560005E-2</v>
      </c>
      <c r="Q3005" s="115">
        <v>122.515942880702</v>
      </c>
      <c r="R3005" s="115">
        <v>1400</v>
      </c>
      <c r="S3005" s="115" t="s">
        <v>356</v>
      </c>
      <c r="T3005" s="115">
        <v>1400</v>
      </c>
      <c r="U3005" s="115" t="s">
        <v>352</v>
      </c>
      <c r="V3005" s="115" t="s">
        <v>350</v>
      </c>
      <c r="Z3005" s="115">
        <v>0</v>
      </c>
      <c r="AA3005" s="115">
        <v>1</v>
      </c>
      <c r="AB3005" s="115">
        <v>0.35036554868136</v>
      </c>
      <c r="AC3005" s="115">
        <v>6.5446485891560005E-2</v>
      </c>
      <c r="AD3005" s="115">
        <v>122.515942880701</v>
      </c>
      <c r="AF3005" s="115">
        <v>-1</v>
      </c>
      <c r="AG3005" s="115">
        <v>-1</v>
      </c>
      <c r="AH3005" s="115">
        <v>-1</v>
      </c>
      <c r="AI3005" s="115">
        <v>-1</v>
      </c>
      <c r="AJ3005" s="115">
        <v>0</v>
      </c>
      <c r="AM3005" s="115" t="s">
        <v>348</v>
      </c>
      <c r="AN3005" s="115">
        <v>-1</v>
      </c>
      <c r="AQ3005" s="115">
        <v>615</v>
      </c>
      <c r="AR3005" s="115" t="s">
        <v>261</v>
      </c>
      <c r="AS3005" s="115" t="s">
        <v>370</v>
      </c>
      <c r="AT3005" s="115" t="s">
        <v>296</v>
      </c>
      <c r="AV3005" s="115">
        <v>105.270446112445</v>
      </c>
      <c r="AW3005" s="115">
        <v>9.9364106100000002E-2</v>
      </c>
    </row>
    <row r="3006" spans="1:49" x14ac:dyDescent="0.25">
      <c r="A3006" s="117">
        <v>220000</v>
      </c>
      <c r="B3006" s="117">
        <v>860000</v>
      </c>
      <c r="C3006" s="117">
        <v>860000</v>
      </c>
      <c r="D3006" s="115" t="s">
        <v>342</v>
      </c>
      <c r="E3006" s="115" t="s">
        <v>13</v>
      </c>
      <c r="F3006" s="115" t="s">
        <v>343</v>
      </c>
      <c r="G3006" s="115" t="s">
        <v>344</v>
      </c>
      <c r="H3006" s="115">
        <v>0.56000000000000005</v>
      </c>
      <c r="I3006" s="115">
        <v>0.48</v>
      </c>
      <c r="J3006" s="115" t="s">
        <v>350</v>
      </c>
      <c r="K3006" s="115">
        <v>2.5876219222539999E-2</v>
      </c>
      <c r="L3006" s="115">
        <v>3775.6797874201302</v>
      </c>
      <c r="M3006" s="115">
        <v>10.7975181781256</v>
      </c>
      <c r="N3006" s="115">
        <v>2.0169209665968002</v>
      </c>
      <c r="O3006" s="115">
        <v>0.27939894743658</v>
      </c>
      <c r="P3006" s="115">
        <v>5.2190289086199999E-2</v>
      </c>
      <c r="Q3006" s="115">
        <v>97.700317893411693</v>
      </c>
      <c r="R3006" s="115">
        <v>1300</v>
      </c>
      <c r="S3006" s="115" t="s">
        <v>346</v>
      </c>
      <c r="T3006" s="115">
        <v>1300</v>
      </c>
      <c r="U3006" s="115" t="s">
        <v>352</v>
      </c>
      <c r="V3006" s="115" t="s">
        <v>350</v>
      </c>
      <c r="Z3006" s="115">
        <v>0</v>
      </c>
      <c r="AA3006" s="115">
        <v>1</v>
      </c>
      <c r="AB3006" s="115">
        <v>0.27939894743658</v>
      </c>
      <c r="AC3006" s="115">
        <v>5.2190289086199999E-2</v>
      </c>
      <c r="AD3006" s="115">
        <v>268.28511595110098</v>
      </c>
      <c r="AF3006" s="115">
        <v>-1</v>
      </c>
      <c r="AG3006" s="115">
        <v>-1</v>
      </c>
      <c r="AH3006" s="115">
        <v>-1</v>
      </c>
      <c r="AI3006" s="115">
        <v>-1</v>
      </c>
      <c r="AJ3006" s="115">
        <v>0</v>
      </c>
      <c r="AM3006" s="115" t="s">
        <v>348</v>
      </c>
      <c r="AN3006" s="115">
        <v>-1</v>
      </c>
      <c r="AQ3006" s="115">
        <v>615</v>
      </c>
      <c r="AR3006" s="115" t="s">
        <v>261</v>
      </c>
      <c r="AS3006" s="115" t="s">
        <v>370</v>
      </c>
      <c r="AT3006" s="115" t="s">
        <v>296</v>
      </c>
      <c r="AV3006" s="115">
        <v>44.897283732223201</v>
      </c>
      <c r="AW3006" s="115">
        <v>0.21758727980000001</v>
      </c>
    </row>
    <row r="3007" spans="1:49" x14ac:dyDescent="0.25">
      <c r="A3007" s="117">
        <v>220000</v>
      </c>
      <c r="B3007" s="117">
        <v>860000</v>
      </c>
      <c r="C3007" s="117">
        <v>860000</v>
      </c>
      <c r="D3007" s="115" t="s">
        <v>342</v>
      </c>
      <c r="E3007" s="115" t="s">
        <v>13</v>
      </c>
      <c r="F3007" s="115" t="s">
        <v>343</v>
      </c>
      <c r="G3007" s="115" t="s">
        <v>344</v>
      </c>
      <c r="H3007" s="115">
        <v>0.56000000000000005</v>
      </c>
      <c r="I3007" s="115">
        <v>0.48</v>
      </c>
      <c r="J3007" s="115" t="s">
        <v>350</v>
      </c>
      <c r="K3007" s="115">
        <v>6.6881213592200006E-2</v>
      </c>
      <c r="L3007" s="115">
        <v>3775.6797874201302</v>
      </c>
      <c r="M3007" s="115">
        <v>10.7975181781256</v>
      </c>
      <c r="N3007" s="115">
        <v>2.0169209665968002</v>
      </c>
      <c r="O3007" s="115">
        <v>0.72215111953694999</v>
      </c>
      <c r="P3007" s="115">
        <v>0.13489412196556</v>
      </c>
      <c r="Q3007" s="115">
        <v>252.522046318224</v>
      </c>
      <c r="R3007" s="115">
        <v>1330</v>
      </c>
      <c r="S3007" s="115" t="s">
        <v>354</v>
      </c>
      <c r="T3007" s="115">
        <v>1330</v>
      </c>
      <c r="U3007" s="115" t="s">
        <v>352</v>
      </c>
      <c r="V3007" s="115" t="s">
        <v>350</v>
      </c>
      <c r="Z3007" s="115">
        <v>0</v>
      </c>
      <c r="AA3007" s="115">
        <v>1</v>
      </c>
      <c r="AB3007" s="115">
        <v>0.72215111953694999</v>
      </c>
      <c r="AC3007" s="115">
        <v>0.13489412196556</v>
      </c>
      <c r="AD3007" s="115">
        <v>740.49682662216605</v>
      </c>
      <c r="AF3007" s="115">
        <v>-1</v>
      </c>
      <c r="AG3007" s="115">
        <v>-1</v>
      </c>
      <c r="AH3007" s="115">
        <v>-1</v>
      </c>
      <c r="AI3007" s="115">
        <v>-1</v>
      </c>
      <c r="AJ3007" s="115">
        <v>0</v>
      </c>
      <c r="AM3007" s="115" t="s">
        <v>348</v>
      </c>
      <c r="AN3007" s="115">
        <v>-1</v>
      </c>
      <c r="AQ3007" s="115">
        <v>615</v>
      </c>
      <c r="AR3007" s="115" t="s">
        <v>261</v>
      </c>
      <c r="AS3007" s="115" t="s">
        <v>370</v>
      </c>
      <c r="AT3007" s="115" t="s">
        <v>296</v>
      </c>
      <c r="AV3007" s="115">
        <v>65.849463341366302</v>
      </c>
      <c r="AW3007" s="115">
        <v>0.60056514729999999</v>
      </c>
    </row>
    <row r="3008" spans="1:49" x14ac:dyDescent="0.25">
      <c r="A3008" s="117">
        <v>220000</v>
      </c>
      <c r="B3008" s="117">
        <v>860000</v>
      </c>
      <c r="C3008" s="117">
        <v>860000</v>
      </c>
      <c r="D3008" s="115" t="s">
        <v>342</v>
      </c>
      <c r="E3008" s="115" t="s">
        <v>13</v>
      </c>
      <c r="F3008" s="115" t="s">
        <v>343</v>
      </c>
      <c r="G3008" s="115" t="s">
        <v>344</v>
      </c>
      <c r="H3008" s="115">
        <v>0.56000000000000005</v>
      </c>
      <c r="I3008" s="115">
        <v>0.48</v>
      </c>
      <c r="J3008" s="115" t="s">
        <v>350</v>
      </c>
      <c r="K3008" s="115">
        <v>7.0938142497850007E-2</v>
      </c>
      <c r="L3008" s="115">
        <v>3775.6797874201302</v>
      </c>
      <c r="M3008" s="115">
        <v>10.7975181781256</v>
      </c>
      <c r="N3008" s="115">
        <v>2.0169209665968002</v>
      </c>
      <c r="O3008" s="115">
        <v>0.76595588314308005</v>
      </c>
      <c r="P3008" s="115">
        <v>0.14307662693536</v>
      </c>
      <c r="Q3008" s="115">
        <v>267.83971078629099</v>
      </c>
      <c r="R3008" s="115">
        <v>1300</v>
      </c>
      <c r="S3008" s="115" t="s">
        <v>346</v>
      </c>
      <c r="T3008" s="115">
        <v>1300</v>
      </c>
      <c r="U3008" s="115" t="s">
        <v>352</v>
      </c>
      <c r="V3008" s="115" t="s">
        <v>350</v>
      </c>
      <c r="Z3008" s="115">
        <v>0</v>
      </c>
      <c r="AA3008" s="115">
        <v>1</v>
      </c>
      <c r="AB3008" s="115">
        <v>0.76595588314308005</v>
      </c>
      <c r="AC3008" s="115">
        <v>0.14307662693536</v>
      </c>
      <c r="AD3008" s="115">
        <v>1071.0535622759</v>
      </c>
      <c r="AF3008" s="115">
        <v>-1</v>
      </c>
      <c r="AG3008" s="115">
        <v>-1</v>
      </c>
      <c r="AH3008" s="115">
        <v>-1</v>
      </c>
      <c r="AI3008" s="115">
        <v>-1</v>
      </c>
      <c r="AJ3008" s="115">
        <v>0</v>
      </c>
      <c r="AM3008" s="115" t="s">
        <v>348</v>
      </c>
      <c r="AN3008" s="115">
        <v>-1</v>
      </c>
      <c r="AQ3008" s="115">
        <v>615</v>
      </c>
      <c r="AR3008" s="115" t="s">
        <v>261</v>
      </c>
      <c r="AS3008" s="115" t="s">
        <v>370</v>
      </c>
      <c r="AT3008" s="115" t="s">
        <v>296</v>
      </c>
      <c r="AV3008" s="115">
        <v>75.467628027185299</v>
      </c>
      <c r="AW3008" s="115">
        <v>0.86865657929999995</v>
      </c>
    </row>
    <row r="3009" spans="1:49" x14ac:dyDescent="0.25">
      <c r="A3009" s="117">
        <v>220000</v>
      </c>
      <c r="B3009" s="117">
        <v>860000</v>
      </c>
      <c r="C3009" s="117">
        <v>860000</v>
      </c>
      <c r="D3009" s="115" t="s">
        <v>342</v>
      </c>
      <c r="E3009" s="115" t="s">
        <v>13</v>
      </c>
      <c r="F3009" s="115" t="s">
        <v>343</v>
      </c>
      <c r="G3009" s="115" t="s">
        <v>344</v>
      </c>
      <c r="H3009" s="115">
        <v>0.56000000000000005</v>
      </c>
      <c r="I3009" s="115">
        <v>0.48</v>
      </c>
      <c r="J3009" s="115" t="s">
        <v>350</v>
      </c>
      <c r="K3009" s="115">
        <v>1.3352426172999999E-3</v>
      </c>
      <c r="L3009" s="115">
        <v>3816.6383484606799</v>
      </c>
      <c r="M3009" s="115">
        <v>10.304595302660999</v>
      </c>
      <c r="N3009" s="115">
        <v>1.39567559487217</v>
      </c>
      <c r="O3009" s="115">
        <v>1.37591348022E-2</v>
      </c>
      <c r="P3009" s="115">
        <v>1.8635655342E-3</v>
      </c>
      <c r="Q3009" s="115">
        <v>5.0961381777090899</v>
      </c>
      <c r="R3009" s="115">
        <v>1400</v>
      </c>
      <c r="S3009" s="115" t="s">
        <v>356</v>
      </c>
      <c r="T3009" s="115">
        <v>1400</v>
      </c>
      <c r="U3009" s="115" t="s">
        <v>352</v>
      </c>
      <c r="V3009" s="115" t="s">
        <v>350</v>
      </c>
      <c r="Z3009" s="115">
        <v>0</v>
      </c>
      <c r="AA3009" s="115">
        <v>1</v>
      </c>
      <c r="AB3009" s="115">
        <v>1.37591348022E-2</v>
      </c>
      <c r="AC3009" s="115">
        <v>1.8635655342E-3</v>
      </c>
      <c r="AD3009" s="115">
        <v>5.0961381777109596</v>
      </c>
      <c r="AF3009" s="115">
        <v>-1</v>
      </c>
      <c r="AG3009" s="115">
        <v>-1</v>
      </c>
      <c r="AH3009" s="115">
        <v>-1</v>
      </c>
      <c r="AI3009" s="115">
        <v>-1</v>
      </c>
      <c r="AJ3009" s="115">
        <v>0</v>
      </c>
      <c r="AM3009" s="115" t="s">
        <v>348</v>
      </c>
      <c r="AN3009" s="115">
        <v>-1</v>
      </c>
      <c r="AQ3009" s="115">
        <v>615</v>
      </c>
      <c r="AR3009" s="115" t="s">
        <v>261</v>
      </c>
      <c r="AS3009" s="115" t="s">
        <v>370</v>
      </c>
      <c r="AT3009" s="115" t="s">
        <v>296</v>
      </c>
      <c r="AV3009" s="115">
        <v>13.5660601635522</v>
      </c>
      <c r="AW3009" s="115">
        <v>4.133121E-3</v>
      </c>
    </row>
    <row r="3010" spans="1:49" x14ac:dyDescent="0.25">
      <c r="A3010" s="117">
        <v>220000</v>
      </c>
      <c r="B3010" s="117">
        <v>860000</v>
      </c>
      <c r="C3010" s="117">
        <v>860000</v>
      </c>
      <c r="D3010" s="115" t="s">
        <v>342</v>
      </c>
      <c r="E3010" s="115" t="s">
        <v>13</v>
      </c>
      <c r="F3010" s="115" t="s">
        <v>343</v>
      </c>
      <c r="G3010" s="115" t="s">
        <v>344</v>
      </c>
      <c r="H3010" s="115">
        <v>0.56000000000000005</v>
      </c>
      <c r="I3010" s="115">
        <v>0.48</v>
      </c>
      <c r="J3010" s="115" t="s">
        <v>350</v>
      </c>
      <c r="K3010" s="115">
        <v>1.342319180656E-2</v>
      </c>
      <c r="L3010" s="115">
        <v>3816.6383484606799</v>
      </c>
      <c r="M3010" s="115">
        <v>10.304595302660999</v>
      </c>
      <c r="N3010" s="115">
        <v>1.39567559487217</v>
      </c>
      <c r="O3010" s="115">
        <v>0.1383205592366</v>
      </c>
      <c r="P3010" s="115">
        <v>1.8734421209700002E-2</v>
      </c>
      <c r="Q3010" s="115">
        <v>51.231468607663899</v>
      </c>
      <c r="R3010" s="115">
        <v>1200</v>
      </c>
      <c r="S3010" s="115" t="s">
        <v>351</v>
      </c>
      <c r="T3010" s="115">
        <v>1200</v>
      </c>
      <c r="U3010" s="115" t="s">
        <v>352</v>
      </c>
      <c r="V3010" s="115" t="s">
        <v>350</v>
      </c>
      <c r="Z3010" s="115">
        <v>0</v>
      </c>
      <c r="AA3010" s="115">
        <v>1</v>
      </c>
      <c r="AB3010" s="115">
        <v>0.1383205592366</v>
      </c>
      <c r="AC3010" s="115">
        <v>1.8734421209700002E-2</v>
      </c>
      <c r="AD3010" s="115">
        <v>51.231468607664297</v>
      </c>
      <c r="AF3010" s="115">
        <v>-1</v>
      </c>
      <c r="AG3010" s="115">
        <v>-1</v>
      </c>
      <c r="AH3010" s="115">
        <v>-1</v>
      </c>
      <c r="AI3010" s="115">
        <v>-1</v>
      </c>
      <c r="AJ3010" s="115">
        <v>0</v>
      </c>
      <c r="AM3010" s="115" t="s">
        <v>348</v>
      </c>
      <c r="AN3010" s="115">
        <v>-1</v>
      </c>
      <c r="AQ3010" s="115">
        <v>615</v>
      </c>
      <c r="AR3010" s="115" t="s">
        <v>261</v>
      </c>
      <c r="AS3010" s="115" t="s">
        <v>370</v>
      </c>
      <c r="AT3010" s="115" t="s">
        <v>296</v>
      </c>
      <c r="AV3010" s="115">
        <v>36.989793009498101</v>
      </c>
      <c r="AW3010" s="115">
        <v>4.1550258399999998E-2</v>
      </c>
    </row>
    <row r="3011" spans="1:49" x14ac:dyDescent="0.25">
      <c r="A3011" s="117">
        <v>220000</v>
      </c>
      <c r="B3011" s="117">
        <v>860000</v>
      </c>
      <c r="C3011" s="117">
        <v>860000</v>
      </c>
      <c r="D3011" s="115" t="s">
        <v>342</v>
      </c>
      <c r="E3011" s="115" t="s">
        <v>13</v>
      </c>
      <c r="F3011" s="115" t="s">
        <v>343</v>
      </c>
      <c r="G3011" s="115" t="s">
        <v>344</v>
      </c>
      <c r="H3011" s="115">
        <v>0.56000000000000005</v>
      </c>
      <c r="I3011" s="115">
        <v>0.48</v>
      </c>
      <c r="J3011" s="115" t="s">
        <v>350</v>
      </c>
      <c r="K3011" s="115">
        <v>0.17043994287107</v>
      </c>
      <c r="L3011" s="115">
        <v>3816.6383484606799</v>
      </c>
      <c r="M3011" s="115">
        <v>10.304595302660999</v>
      </c>
      <c r="N3011" s="115">
        <v>1.39567559487217</v>
      </c>
      <c r="O3011" s="115">
        <v>1.7563146346951299</v>
      </c>
      <c r="P3011" s="115">
        <v>0.23787886865656999</v>
      </c>
      <c r="Q3011" s="115">
        <v>650.50762207120795</v>
      </c>
      <c r="R3011" s="115">
        <v>1400</v>
      </c>
      <c r="S3011" s="115" t="s">
        <v>356</v>
      </c>
      <c r="T3011" s="115">
        <v>1400</v>
      </c>
      <c r="U3011" s="115" t="s">
        <v>352</v>
      </c>
      <c r="V3011" s="115" t="s">
        <v>350</v>
      </c>
      <c r="Z3011" s="115">
        <v>0</v>
      </c>
      <c r="AA3011" s="115">
        <v>1</v>
      </c>
      <c r="AB3011" s="115">
        <v>1.7563146346951299</v>
      </c>
      <c r="AC3011" s="115">
        <v>0.23787886865656999</v>
      </c>
      <c r="AD3011" s="115">
        <v>650.50762207120795</v>
      </c>
      <c r="AF3011" s="115">
        <v>-1</v>
      </c>
      <c r="AG3011" s="115">
        <v>-1</v>
      </c>
      <c r="AH3011" s="115">
        <v>-1</v>
      </c>
      <c r="AI3011" s="115">
        <v>-1</v>
      </c>
      <c r="AJ3011" s="115">
        <v>0</v>
      </c>
      <c r="AM3011" s="115" t="s">
        <v>348</v>
      </c>
      <c r="AN3011" s="115">
        <v>-1</v>
      </c>
      <c r="AQ3011" s="115">
        <v>615</v>
      </c>
      <c r="AR3011" s="115" t="s">
        <v>261</v>
      </c>
      <c r="AS3011" s="115" t="s">
        <v>370</v>
      </c>
      <c r="AT3011" s="115" t="s">
        <v>296</v>
      </c>
      <c r="AV3011" s="115">
        <v>121.11745759354601</v>
      </c>
      <c r="AW3011" s="115">
        <v>0.52758120200000003</v>
      </c>
    </row>
    <row r="3012" spans="1:49" x14ac:dyDescent="0.25">
      <c r="A3012" s="117">
        <v>220000</v>
      </c>
      <c r="B3012" s="117">
        <v>860000</v>
      </c>
      <c r="C3012" s="117">
        <v>860000</v>
      </c>
      <c r="D3012" s="115" t="s">
        <v>342</v>
      </c>
      <c r="E3012" s="115" t="s">
        <v>13</v>
      </c>
      <c r="F3012" s="115" t="s">
        <v>343</v>
      </c>
      <c r="G3012" s="115" t="s">
        <v>344</v>
      </c>
      <c r="H3012" s="115">
        <v>0.56000000000000005</v>
      </c>
      <c r="I3012" s="115">
        <v>0.48</v>
      </c>
      <c r="J3012" s="115" t="s">
        <v>350</v>
      </c>
      <c r="K3012" s="115">
        <v>4.1217577187309999E-2</v>
      </c>
      <c r="L3012" s="115">
        <v>3816.6383484606799</v>
      </c>
      <c r="M3012" s="115">
        <v>10.304595302660999</v>
      </c>
      <c r="N3012" s="115">
        <v>1.39567559487217</v>
      </c>
      <c r="O3012" s="115">
        <v>0.42473045227150003</v>
      </c>
      <c r="P3012" s="115">
        <v>5.7526366560099997E-2</v>
      </c>
      <c r="Q3012" s="115">
        <v>157.312585723756</v>
      </c>
      <c r="R3012" s="115">
        <v>1210</v>
      </c>
      <c r="S3012" s="115" t="s">
        <v>353</v>
      </c>
      <c r="T3012" s="115">
        <v>1210</v>
      </c>
      <c r="U3012" s="115" t="s">
        <v>352</v>
      </c>
      <c r="V3012" s="115" t="s">
        <v>350</v>
      </c>
      <c r="Z3012" s="115">
        <v>0</v>
      </c>
      <c r="AA3012" s="115">
        <v>1</v>
      </c>
      <c r="AB3012" s="115">
        <v>0.42473045227150003</v>
      </c>
      <c r="AC3012" s="115">
        <v>5.7526366560099997E-2</v>
      </c>
      <c r="AD3012" s="115">
        <v>157.312585723757</v>
      </c>
      <c r="AF3012" s="115">
        <v>-1</v>
      </c>
      <c r="AG3012" s="115">
        <v>-1</v>
      </c>
      <c r="AH3012" s="115">
        <v>-1</v>
      </c>
      <c r="AI3012" s="115">
        <v>-1</v>
      </c>
      <c r="AJ3012" s="115">
        <v>0</v>
      </c>
      <c r="AM3012" s="115" t="s">
        <v>348</v>
      </c>
      <c r="AN3012" s="115">
        <v>-1</v>
      </c>
      <c r="AQ3012" s="115">
        <v>615</v>
      </c>
      <c r="AR3012" s="115" t="s">
        <v>261</v>
      </c>
      <c r="AS3012" s="115" t="s">
        <v>370</v>
      </c>
      <c r="AT3012" s="115" t="s">
        <v>296</v>
      </c>
      <c r="AV3012" s="115">
        <v>52.1271020441364</v>
      </c>
      <c r="AW3012" s="115">
        <v>0.1275852277</v>
      </c>
    </row>
    <row r="3013" spans="1:49" x14ac:dyDescent="0.25">
      <c r="A3013" s="117">
        <v>220000</v>
      </c>
      <c r="B3013" s="117">
        <v>860000</v>
      </c>
      <c r="C3013" s="117">
        <v>860000</v>
      </c>
      <c r="D3013" s="115" t="s">
        <v>342</v>
      </c>
      <c r="E3013" s="115" t="s">
        <v>13</v>
      </c>
      <c r="F3013" s="115" t="s">
        <v>343</v>
      </c>
      <c r="G3013" s="115" t="s">
        <v>344</v>
      </c>
      <c r="H3013" s="115">
        <v>0.56000000000000005</v>
      </c>
      <c r="I3013" s="115">
        <v>0.48</v>
      </c>
      <c r="J3013" s="115" t="s">
        <v>350</v>
      </c>
      <c r="K3013" s="115">
        <v>5.6573562835770003E-2</v>
      </c>
      <c r="L3013" s="115">
        <v>3816.6383484606799</v>
      </c>
      <c r="M3013" s="115">
        <v>10.304595302660999</v>
      </c>
      <c r="N3013" s="115">
        <v>1.39567559487217</v>
      </c>
      <c r="O3013" s="115">
        <v>0.58296766985227999</v>
      </c>
      <c r="P3013" s="115">
        <v>7.8958340964849993E-2</v>
      </c>
      <c r="Q3013" s="115">
        <v>215.920829428053</v>
      </c>
      <c r="R3013" s="115">
        <v>1210</v>
      </c>
      <c r="S3013" s="115" t="s">
        <v>353</v>
      </c>
      <c r="T3013" s="115">
        <v>1210</v>
      </c>
      <c r="U3013" s="115" t="s">
        <v>352</v>
      </c>
      <c r="V3013" s="115" t="s">
        <v>350</v>
      </c>
      <c r="Z3013" s="115">
        <v>0</v>
      </c>
      <c r="AA3013" s="115">
        <v>1</v>
      </c>
      <c r="AB3013" s="115">
        <v>0.58296766985227999</v>
      </c>
      <c r="AC3013" s="115">
        <v>7.8958340964849993E-2</v>
      </c>
      <c r="AD3013" s="115">
        <v>215.920829428053</v>
      </c>
      <c r="AF3013" s="115">
        <v>-1</v>
      </c>
      <c r="AG3013" s="115">
        <v>-1</v>
      </c>
      <c r="AH3013" s="115">
        <v>-1</v>
      </c>
      <c r="AI3013" s="115">
        <v>-1</v>
      </c>
      <c r="AJ3013" s="115">
        <v>0</v>
      </c>
      <c r="AM3013" s="115" t="s">
        <v>348</v>
      </c>
      <c r="AN3013" s="115">
        <v>-1</v>
      </c>
      <c r="AQ3013" s="115">
        <v>615</v>
      </c>
      <c r="AR3013" s="115" t="s">
        <v>261</v>
      </c>
      <c r="AS3013" s="115" t="s">
        <v>370</v>
      </c>
      <c r="AT3013" s="115" t="s">
        <v>296</v>
      </c>
      <c r="AV3013" s="115">
        <v>63.225630786436199</v>
      </c>
      <c r="AW3013" s="115">
        <v>0.17511827199999999</v>
      </c>
    </row>
    <row r="3014" spans="1:49" x14ac:dyDescent="0.25">
      <c r="A3014" s="117">
        <v>220000</v>
      </c>
      <c r="B3014" s="117">
        <v>860000</v>
      </c>
      <c r="C3014" s="117">
        <v>860000</v>
      </c>
      <c r="D3014" s="115" t="s">
        <v>342</v>
      </c>
      <c r="E3014" s="115" t="s">
        <v>13</v>
      </c>
      <c r="F3014" s="115" t="s">
        <v>343</v>
      </c>
      <c r="G3014" s="115" t="s">
        <v>344</v>
      </c>
      <c r="H3014" s="115">
        <v>0.56000000000000005</v>
      </c>
      <c r="I3014" s="115">
        <v>0.48</v>
      </c>
      <c r="J3014" s="115" t="s">
        <v>350</v>
      </c>
      <c r="K3014" s="115">
        <v>0.14388516923073999</v>
      </c>
      <c r="L3014" s="115">
        <v>3816.6383484606799</v>
      </c>
      <c r="M3014" s="115">
        <v>10.304595302660999</v>
      </c>
      <c r="N3014" s="115">
        <v>1.39567559487217</v>
      </c>
      <c r="O3014" s="115">
        <v>1.4826784389777199</v>
      </c>
      <c r="P3014" s="115">
        <v>0.20081701915940001</v>
      </c>
      <c r="Q3014" s="115">
        <v>549.15765466081996</v>
      </c>
      <c r="R3014" s="115">
        <v>1430</v>
      </c>
      <c r="S3014" s="115" t="s">
        <v>362</v>
      </c>
      <c r="T3014" s="115">
        <v>1430</v>
      </c>
      <c r="U3014" s="115" t="s">
        <v>352</v>
      </c>
      <c r="V3014" s="115" t="s">
        <v>350</v>
      </c>
      <c r="Z3014" s="115">
        <v>0</v>
      </c>
      <c r="AA3014" s="115">
        <v>1</v>
      </c>
      <c r="AB3014" s="115">
        <v>1.4826784389777199</v>
      </c>
      <c r="AC3014" s="115">
        <v>0.20081701915940001</v>
      </c>
      <c r="AD3014" s="115">
        <v>549.15765466081996</v>
      </c>
      <c r="AF3014" s="115">
        <v>-1</v>
      </c>
      <c r="AG3014" s="115">
        <v>-1</v>
      </c>
      <c r="AH3014" s="115">
        <v>-1</v>
      </c>
      <c r="AI3014" s="115">
        <v>-1</v>
      </c>
      <c r="AJ3014" s="115">
        <v>0</v>
      </c>
      <c r="AM3014" s="115" t="s">
        <v>348</v>
      </c>
      <c r="AN3014" s="115">
        <v>-1</v>
      </c>
      <c r="AQ3014" s="115">
        <v>615</v>
      </c>
      <c r="AR3014" s="115" t="s">
        <v>261</v>
      </c>
      <c r="AS3014" s="115" t="s">
        <v>370</v>
      </c>
      <c r="AT3014" s="115" t="s">
        <v>296</v>
      </c>
      <c r="AV3014" s="115">
        <v>107.502564957711</v>
      </c>
      <c r="AW3014" s="115">
        <v>0.4453833371</v>
      </c>
    </row>
    <row r="3015" spans="1:49" x14ac:dyDescent="0.25">
      <c r="A3015" s="117">
        <v>220000</v>
      </c>
      <c r="B3015" s="117">
        <v>860000</v>
      </c>
      <c r="C3015" s="117">
        <v>860000</v>
      </c>
      <c r="D3015" s="115" t="s">
        <v>342</v>
      </c>
      <c r="E3015" s="115" t="s">
        <v>13</v>
      </c>
      <c r="F3015" s="115" t="s">
        <v>343</v>
      </c>
      <c r="G3015" s="115" t="s">
        <v>344</v>
      </c>
      <c r="H3015" s="115">
        <v>0.56000000000000005</v>
      </c>
      <c r="I3015" s="115">
        <v>0.48</v>
      </c>
      <c r="J3015" s="115" t="s">
        <v>350</v>
      </c>
      <c r="K3015" s="115">
        <v>0.19088876718816999</v>
      </c>
      <c r="L3015" s="115">
        <v>3816.6383484606799</v>
      </c>
      <c r="M3015" s="115">
        <v>10.304595302660999</v>
      </c>
      <c r="N3015" s="115">
        <v>1.39567559487217</v>
      </c>
      <c r="O3015" s="115">
        <v>1.96703149369798</v>
      </c>
      <c r="P3015" s="115">
        <v>0.26641879369976001</v>
      </c>
      <c r="Q3015" s="115">
        <v>728.55338914076106</v>
      </c>
      <c r="R3015" s="115">
        <v>1430</v>
      </c>
      <c r="S3015" s="115" t="s">
        <v>362</v>
      </c>
      <c r="T3015" s="115">
        <v>1430</v>
      </c>
      <c r="U3015" s="115" t="s">
        <v>352</v>
      </c>
      <c r="V3015" s="115" t="s">
        <v>350</v>
      </c>
      <c r="Z3015" s="115">
        <v>0</v>
      </c>
      <c r="AA3015" s="115">
        <v>1</v>
      </c>
      <c r="AB3015" s="115">
        <v>1.96703149369798</v>
      </c>
      <c r="AC3015" s="115">
        <v>0.26641879369976001</v>
      </c>
      <c r="AD3015" s="115">
        <v>728.55338914076106</v>
      </c>
      <c r="AF3015" s="115">
        <v>-1</v>
      </c>
      <c r="AG3015" s="115">
        <v>-1</v>
      </c>
      <c r="AH3015" s="115">
        <v>-1</v>
      </c>
      <c r="AI3015" s="115">
        <v>-1</v>
      </c>
      <c r="AJ3015" s="115">
        <v>0</v>
      </c>
      <c r="AM3015" s="115" t="s">
        <v>348</v>
      </c>
      <c r="AN3015" s="115">
        <v>-1</v>
      </c>
      <c r="AQ3015" s="115">
        <v>615</v>
      </c>
      <c r="AR3015" s="115" t="s">
        <v>261</v>
      </c>
      <c r="AS3015" s="115" t="s">
        <v>370</v>
      </c>
      <c r="AT3015" s="115" t="s">
        <v>296</v>
      </c>
      <c r="AV3015" s="115">
        <v>117.39125088732</v>
      </c>
      <c r="AW3015" s="115">
        <v>0.59087866109999998</v>
      </c>
    </row>
    <row r="3016" spans="1:49" x14ac:dyDescent="0.25">
      <c r="A3016" s="117">
        <v>220000</v>
      </c>
      <c r="B3016" s="117">
        <v>860000</v>
      </c>
      <c r="C3016" s="117">
        <v>860000</v>
      </c>
      <c r="D3016" s="115" t="s">
        <v>342</v>
      </c>
      <c r="E3016" s="115" t="s">
        <v>13</v>
      </c>
      <c r="F3016" s="115" t="s">
        <v>343</v>
      </c>
      <c r="G3016" s="115" t="s">
        <v>344</v>
      </c>
      <c r="H3016" s="115">
        <v>0.56000000000000005</v>
      </c>
      <c r="I3016" s="115">
        <v>0.48</v>
      </c>
      <c r="J3016" s="115" t="s">
        <v>350</v>
      </c>
      <c r="K3016" s="115">
        <v>9.7565182526029998E-2</v>
      </c>
      <c r="L3016" s="115">
        <v>3741.9994408554899</v>
      </c>
      <c r="M3016" s="115">
        <v>9.31397827774442</v>
      </c>
      <c r="N3016" s="115">
        <v>1.3693701054026099</v>
      </c>
      <c r="O3016" s="115">
        <v>0.90871999071164</v>
      </c>
      <c r="P3016" s="115">
        <v>0.13360284427929001</v>
      </c>
      <c r="Q3016" s="115">
        <v>365.08885845937903</v>
      </c>
      <c r="R3016" s="115">
        <v>1200</v>
      </c>
      <c r="S3016" s="115" t="s">
        <v>351</v>
      </c>
      <c r="T3016" s="115">
        <v>1200</v>
      </c>
      <c r="U3016" s="115" t="s">
        <v>352</v>
      </c>
      <c r="V3016" s="115" t="s">
        <v>350</v>
      </c>
      <c r="Z3016" s="115">
        <v>0</v>
      </c>
      <c r="AA3016" s="115">
        <v>1</v>
      </c>
      <c r="AB3016" s="115">
        <v>0.90871999071164</v>
      </c>
      <c r="AC3016" s="115">
        <v>0.13360284427929001</v>
      </c>
      <c r="AD3016" s="115">
        <v>890.06078911365898</v>
      </c>
      <c r="AF3016" s="115">
        <v>-1</v>
      </c>
      <c r="AG3016" s="115">
        <v>-1</v>
      </c>
      <c r="AH3016" s="115">
        <v>-1</v>
      </c>
      <c r="AI3016" s="115">
        <v>-1</v>
      </c>
      <c r="AJ3016" s="115">
        <v>0</v>
      </c>
      <c r="AM3016" s="115" t="s">
        <v>348</v>
      </c>
      <c r="AN3016" s="115">
        <v>-1</v>
      </c>
      <c r="AQ3016" s="115">
        <v>615</v>
      </c>
      <c r="AR3016" s="115" t="s">
        <v>261</v>
      </c>
      <c r="AS3016" s="115" t="s">
        <v>370</v>
      </c>
      <c r="AT3016" s="115" t="s">
        <v>296</v>
      </c>
      <c r="AV3016" s="115">
        <v>215.954839185054</v>
      </c>
      <c r="AW3016" s="115">
        <v>0.72186600899999998</v>
      </c>
    </row>
    <row r="3017" spans="1:49" x14ac:dyDescent="0.25">
      <c r="A3017" s="117">
        <v>220000</v>
      </c>
      <c r="B3017" s="117">
        <v>860000</v>
      </c>
      <c r="C3017" s="117">
        <v>860000</v>
      </c>
      <c r="D3017" s="115" t="s">
        <v>342</v>
      </c>
      <c r="E3017" s="115" t="s">
        <v>13</v>
      </c>
      <c r="F3017" s="115" t="s">
        <v>343</v>
      </c>
      <c r="G3017" s="115" t="s">
        <v>344</v>
      </c>
      <c r="H3017" s="115">
        <v>0.56000000000000005</v>
      </c>
      <c r="I3017" s="115">
        <v>0.48</v>
      </c>
      <c r="J3017" s="115" t="s">
        <v>350</v>
      </c>
      <c r="K3017" s="115">
        <v>0.21478066801776999</v>
      </c>
      <c r="L3017" s="115">
        <v>3741.9994408554899</v>
      </c>
      <c r="M3017" s="115">
        <v>9.31397827774442</v>
      </c>
      <c r="N3017" s="115">
        <v>1.3693701054026099</v>
      </c>
      <c r="O3017" s="115">
        <v>2.0004624763970198</v>
      </c>
      <c r="P3017" s="115">
        <v>0.29411422600193998</v>
      </c>
      <c r="Q3017" s="115">
        <v>803.70913962909401</v>
      </c>
      <c r="R3017" s="115">
        <v>1210</v>
      </c>
      <c r="S3017" s="115" t="s">
        <v>353</v>
      </c>
      <c r="T3017" s="115">
        <v>1210</v>
      </c>
      <c r="U3017" s="115" t="s">
        <v>352</v>
      </c>
      <c r="V3017" s="115" t="s">
        <v>350</v>
      </c>
      <c r="Z3017" s="115">
        <v>0</v>
      </c>
      <c r="AA3017" s="115">
        <v>1</v>
      </c>
      <c r="AB3017" s="115">
        <v>2.0004624763970198</v>
      </c>
      <c r="AC3017" s="115">
        <v>0.29411422600193998</v>
      </c>
      <c r="AD3017" s="115">
        <v>803.70913962909401</v>
      </c>
      <c r="AF3017" s="115">
        <v>-1</v>
      </c>
      <c r="AG3017" s="115">
        <v>-1</v>
      </c>
      <c r="AH3017" s="115">
        <v>-1</v>
      </c>
      <c r="AI3017" s="115">
        <v>-1</v>
      </c>
      <c r="AJ3017" s="115">
        <v>0</v>
      </c>
      <c r="AM3017" s="115" t="s">
        <v>348</v>
      </c>
      <c r="AN3017" s="115">
        <v>-1</v>
      </c>
      <c r="AQ3017" s="115">
        <v>615</v>
      </c>
      <c r="AR3017" s="115" t="s">
        <v>261</v>
      </c>
      <c r="AS3017" s="115" t="s">
        <v>370</v>
      </c>
      <c r="AT3017" s="115" t="s">
        <v>296</v>
      </c>
      <c r="AV3017" s="115">
        <v>118.06964544452001</v>
      </c>
      <c r="AW3017" s="115">
        <v>0.65183223000000001</v>
      </c>
    </row>
    <row r="3018" spans="1:49" x14ac:dyDescent="0.25">
      <c r="A3018" s="117">
        <v>220000</v>
      </c>
      <c r="B3018" s="117">
        <v>860000</v>
      </c>
      <c r="C3018" s="117">
        <v>860000</v>
      </c>
      <c r="D3018" s="115" t="s">
        <v>342</v>
      </c>
      <c r="E3018" s="115" t="s">
        <v>13</v>
      </c>
      <c r="F3018" s="115" t="s">
        <v>343</v>
      </c>
      <c r="G3018" s="115" t="s">
        <v>344</v>
      </c>
      <c r="H3018" s="115">
        <v>0.56000000000000005</v>
      </c>
      <c r="I3018" s="115">
        <v>0.48</v>
      </c>
      <c r="J3018" s="115" t="s">
        <v>350</v>
      </c>
      <c r="K3018" s="115">
        <v>0.165125778</v>
      </c>
      <c r="L3018" s="115">
        <v>3741.9994408554899</v>
      </c>
      <c r="M3018" s="115">
        <v>9.31397827774442</v>
      </c>
      <c r="N3018" s="115">
        <v>1.3693701054026099</v>
      </c>
      <c r="O3018" s="115">
        <v>1.53797790938766</v>
      </c>
      <c r="P3018" s="115">
        <v>0.22611830402454999</v>
      </c>
      <c r="Q3018" s="115">
        <v>617.90056894683505</v>
      </c>
      <c r="R3018" s="115">
        <v>1210</v>
      </c>
      <c r="S3018" s="115" t="s">
        <v>353</v>
      </c>
      <c r="T3018" s="115">
        <v>1210</v>
      </c>
      <c r="U3018" s="115" t="s">
        <v>352</v>
      </c>
      <c r="V3018" s="115" t="s">
        <v>350</v>
      </c>
      <c r="Z3018" s="115">
        <v>0</v>
      </c>
      <c r="AA3018" s="115">
        <v>1</v>
      </c>
      <c r="AB3018" s="115">
        <v>1.53797790938766</v>
      </c>
      <c r="AC3018" s="115">
        <v>0.22611830402454999</v>
      </c>
      <c r="AD3018" s="115">
        <v>617.90056894683505</v>
      </c>
      <c r="AF3018" s="115">
        <v>-1</v>
      </c>
      <c r="AG3018" s="115">
        <v>-1</v>
      </c>
      <c r="AH3018" s="115">
        <v>-1</v>
      </c>
      <c r="AI3018" s="115">
        <v>-1</v>
      </c>
      <c r="AJ3018" s="115">
        <v>0</v>
      </c>
      <c r="AM3018" s="115" t="s">
        <v>348</v>
      </c>
      <c r="AN3018" s="115">
        <v>-1</v>
      </c>
      <c r="AQ3018" s="115">
        <v>615</v>
      </c>
      <c r="AR3018" s="115" t="s">
        <v>261</v>
      </c>
      <c r="AS3018" s="115" t="s">
        <v>370</v>
      </c>
      <c r="AT3018" s="115" t="s">
        <v>296</v>
      </c>
      <c r="AV3018" s="115">
        <v>104.89457369230099</v>
      </c>
      <c r="AW3018" s="115">
        <v>0.50113590340000003</v>
      </c>
    </row>
    <row r="3019" spans="1:49" x14ac:dyDescent="0.25">
      <c r="A3019" s="117">
        <v>220000</v>
      </c>
      <c r="B3019" s="117">
        <v>860000</v>
      </c>
      <c r="C3019" s="117">
        <v>860000</v>
      </c>
      <c r="D3019" s="115" t="s">
        <v>342</v>
      </c>
      <c r="E3019" s="115" t="s">
        <v>13</v>
      </c>
      <c r="F3019" s="115" t="s">
        <v>343</v>
      </c>
      <c r="G3019" s="115" t="s">
        <v>344</v>
      </c>
      <c r="H3019" s="115">
        <v>0.56000000000000005</v>
      </c>
      <c r="I3019" s="115">
        <v>0.48</v>
      </c>
      <c r="J3019" s="115" t="s">
        <v>350</v>
      </c>
      <c r="K3019" s="115">
        <v>0.21296009399585999</v>
      </c>
      <c r="L3019" s="115">
        <v>3737.7151616463998</v>
      </c>
      <c r="M3019" s="115">
        <v>9.3039620782812094</v>
      </c>
      <c r="N3019" s="115">
        <v>1.36791952671908</v>
      </c>
      <c r="O3019" s="115">
        <v>1.9813726387247601</v>
      </c>
      <c r="P3019" s="115">
        <v>0.29131227098888002</v>
      </c>
      <c r="Q3019" s="115">
        <v>795.98417215400195</v>
      </c>
      <c r="R3019" s="115">
        <v>1210</v>
      </c>
      <c r="S3019" s="115" t="s">
        <v>353</v>
      </c>
      <c r="T3019" s="115">
        <v>1210</v>
      </c>
      <c r="U3019" s="115" t="s">
        <v>352</v>
      </c>
      <c r="V3019" s="115" t="s">
        <v>350</v>
      </c>
      <c r="Z3019" s="115">
        <v>0</v>
      </c>
      <c r="AA3019" s="115">
        <v>1</v>
      </c>
      <c r="AB3019" s="115">
        <v>1.9813726387247601</v>
      </c>
      <c r="AC3019" s="115">
        <v>0.29131227098888002</v>
      </c>
      <c r="AD3019" s="115">
        <v>795.98417215400195</v>
      </c>
      <c r="AF3019" s="115">
        <v>-1</v>
      </c>
      <c r="AG3019" s="115">
        <v>-1</v>
      </c>
      <c r="AH3019" s="115">
        <v>-1</v>
      </c>
      <c r="AI3019" s="115">
        <v>-1</v>
      </c>
      <c r="AJ3019" s="115">
        <v>0</v>
      </c>
      <c r="AM3019" s="115" t="s">
        <v>348</v>
      </c>
      <c r="AN3019" s="115">
        <v>-1</v>
      </c>
      <c r="AQ3019" s="115">
        <v>615</v>
      </c>
      <c r="AR3019" s="115" t="s">
        <v>261</v>
      </c>
      <c r="AS3019" s="115" t="s">
        <v>370</v>
      </c>
      <c r="AT3019" s="115" t="s">
        <v>296</v>
      </c>
      <c r="AV3019" s="115">
        <v>117.647980802551</v>
      </c>
      <c r="AW3019" s="115">
        <v>0.6455670496</v>
      </c>
    </row>
    <row r="3020" spans="1:49" x14ac:dyDescent="0.25">
      <c r="A3020" s="117">
        <v>220000</v>
      </c>
      <c r="B3020" s="117">
        <v>860000</v>
      </c>
      <c r="C3020" s="117">
        <v>860000</v>
      </c>
      <c r="D3020" s="115" t="s">
        <v>342</v>
      </c>
      <c r="E3020" s="115" t="s">
        <v>13</v>
      </c>
      <c r="F3020" s="115" t="s">
        <v>343</v>
      </c>
      <c r="G3020" s="115" t="s">
        <v>344</v>
      </c>
      <c r="H3020" s="115">
        <v>0.56000000000000005</v>
      </c>
      <c r="I3020" s="115">
        <v>0.48</v>
      </c>
      <c r="J3020" s="115" t="s">
        <v>350</v>
      </c>
      <c r="K3020" s="115">
        <v>0.27870731786664998</v>
      </c>
      <c r="L3020" s="115">
        <v>3737.7151616463998</v>
      </c>
      <c r="M3020" s="115">
        <v>9.3039620782812094</v>
      </c>
      <c r="N3020" s="115">
        <v>1.36791952671908</v>
      </c>
      <c r="O3020" s="115">
        <v>2.5930823163708001</v>
      </c>
      <c r="P3020" s="115">
        <v>0.38124918234929001</v>
      </c>
      <c r="Q3020" s="115">
        <v>1041.72856765199</v>
      </c>
      <c r="R3020" s="115">
        <v>1210</v>
      </c>
      <c r="S3020" s="115" t="s">
        <v>353</v>
      </c>
      <c r="T3020" s="115">
        <v>1210</v>
      </c>
      <c r="U3020" s="115" t="s">
        <v>352</v>
      </c>
      <c r="V3020" s="115" t="s">
        <v>350</v>
      </c>
      <c r="Z3020" s="115">
        <v>0</v>
      </c>
      <c r="AA3020" s="115">
        <v>1</v>
      </c>
      <c r="AB3020" s="115">
        <v>2.5930823163708001</v>
      </c>
      <c r="AC3020" s="115">
        <v>0.38124918234929001</v>
      </c>
      <c r="AD3020" s="115">
        <v>1041.72856765199</v>
      </c>
      <c r="AF3020" s="115">
        <v>-1</v>
      </c>
      <c r="AG3020" s="115">
        <v>-1</v>
      </c>
      <c r="AH3020" s="115">
        <v>-1</v>
      </c>
      <c r="AI3020" s="115">
        <v>-1</v>
      </c>
      <c r="AJ3020" s="115">
        <v>0</v>
      </c>
      <c r="AM3020" s="115" t="s">
        <v>348</v>
      </c>
      <c r="AN3020" s="115">
        <v>-1</v>
      </c>
      <c r="AQ3020" s="115">
        <v>615</v>
      </c>
      <c r="AR3020" s="115" t="s">
        <v>261</v>
      </c>
      <c r="AS3020" s="115" t="s">
        <v>370</v>
      </c>
      <c r="AT3020" s="115" t="s">
        <v>296</v>
      </c>
      <c r="AV3020" s="115">
        <v>145.351028474294</v>
      </c>
      <c r="AW3020" s="115">
        <v>0.84487312869999998</v>
      </c>
    </row>
    <row r="3021" spans="1:49" x14ac:dyDescent="0.25">
      <c r="A3021" s="117">
        <v>220000</v>
      </c>
      <c r="B3021" s="117">
        <v>860000</v>
      </c>
      <c r="C3021" s="117">
        <v>860000</v>
      </c>
      <c r="D3021" s="115" t="s">
        <v>342</v>
      </c>
      <c r="E3021" s="115" t="s">
        <v>13</v>
      </c>
      <c r="F3021" s="115" t="s">
        <v>343</v>
      </c>
      <c r="G3021" s="115" t="s">
        <v>344</v>
      </c>
      <c r="H3021" s="115">
        <v>0.56000000000000005</v>
      </c>
      <c r="I3021" s="115">
        <v>0.48</v>
      </c>
      <c r="J3021" s="115" t="s">
        <v>350</v>
      </c>
      <c r="K3021" s="115">
        <v>0.12609604173635</v>
      </c>
      <c r="L3021" s="115">
        <v>3737.7151616463998</v>
      </c>
      <c r="M3021" s="115">
        <v>9.3039620782812094</v>
      </c>
      <c r="N3021" s="115">
        <v>1.36791952671908</v>
      </c>
      <c r="O3021" s="115">
        <v>1.1731927905363699</v>
      </c>
      <c r="P3021" s="115">
        <v>0.17248923773312999</v>
      </c>
      <c r="Q3021" s="115">
        <v>471.31108702155598</v>
      </c>
      <c r="R3021" s="115">
        <v>1210</v>
      </c>
      <c r="S3021" s="115" t="s">
        <v>353</v>
      </c>
      <c r="T3021" s="115">
        <v>1210</v>
      </c>
      <c r="U3021" s="115" t="s">
        <v>352</v>
      </c>
      <c r="V3021" s="115" t="s">
        <v>350</v>
      </c>
      <c r="Z3021" s="115">
        <v>0</v>
      </c>
      <c r="AA3021" s="115">
        <v>1</v>
      </c>
      <c r="AB3021" s="115">
        <v>1.1731927905363699</v>
      </c>
      <c r="AC3021" s="115">
        <v>0.17248923773312999</v>
      </c>
      <c r="AD3021" s="115">
        <v>471.31108702155598</v>
      </c>
      <c r="AF3021" s="115">
        <v>-1</v>
      </c>
      <c r="AG3021" s="115">
        <v>-1</v>
      </c>
      <c r="AH3021" s="115">
        <v>-1</v>
      </c>
      <c r="AI3021" s="115">
        <v>-1</v>
      </c>
      <c r="AJ3021" s="115">
        <v>0</v>
      </c>
      <c r="AM3021" s="115" t="s">
        <v>348</v>
      </c>
      <c r="AN3021" s="115">
        <v>-1</v>
      </c>
      <c r="AQ3021" s="115">
        <v>615</v>
      </c>
      <c r="AR3021" s="115" t="s">
        <v>261</v>
      </c>
      <c r="AS3021" s="115" t="s">
        <v>370</v>
      </c>
      <c r="AT3021" s="115" t="s">
        <v>296</v>
      </c>
      <c r="AV3021" s="115">
        <v>91.865155943023893</v>
      </c>
      <c r="AW3021" s="115">
        <v>0.3822474347</v>
      </c>
    </row>
    <row r="3022" spans="1:49" x14ac:dyDescent="0.25">
      <c r="A3022" s="117">
        <v>220000</v>
      </c>
      <c r="B3022" s="117">
        <v>860000</v>
      </c>
      <c r="C3022" s="117">
        <v>860000</v>
      </c>
      <c r="D3022" s="115" t="s">
        <v>342</v>
      </c>
      <c r="E3022" s="115" t="s">
        <v>13</v>
      </c>
      <c r="F3022" s="115" t="s">
        <v>343</v>
      </c>
      <c r="G3022" s="115" t="s">
        <v>344</v>
      </c>
      <c r="H3022" s="115">
        <v>0.56000000000000005</v>
      </c>
      <c r="I3022" s="115">
        <v>0.48</v>
      </c>
      <c r="J3022" s="115" t="s">
        <v>350</v>
      </c>
      <c r="K3022" s="115">
        <v>0.10666399937267999</v>
      </c>
      <c r="L3022" s="115">
        <v>3234.18664031562</v>
      </c>
      <c r="M3022" s="115">
        <v>8.2590475675247994</v>
      </c>
      <c r="N3022" s="115">
        <v>1.21263673467001</v>
      </c>
      <c r="O3022" s="115">
        <v>0.88094304456145001</v>
      </c>
      <c r="P3022" s="115">
        <v>0.12934468390614001</v>
      </c>
      <c r="Q3022" s="115">
        <v>344.971281773778</v>
      </c>
      <c r="R3022" s="115">
        <v>1200</v>
      </c>
      <c r="S3022" s="115" t="s">
        <v>351</v>
      </c>
      <c r="T3022" s="115">
        <v>1200</v>
      </c>
      <c r="U3022" s="115" t="s">
        <v>352</v>
      </c>
      <c r="V3022" s="115" t="s">
        <v>350</v>
      </c>
      <c r="Z3022" s="115">
        <v>0</v>
      </c>
      <c r="AA3022" s="115">
        <v>1</v>
      </c>
      <c r="AB3022" s="115">
        <v>0.88094304456145001</v>
      </c>
      <c r="AC3022" s="115">
        <v>0.12934468390614001</v>
      </c>
      <c r="AD3022" s="115">
        <v>612.458025874231</v>
      </c>
      <c r="AF3022" s="115">
        <v>-1</v>
      </c>
      <c r="AG3022" s="115">
        <v>-1</v>
      </c>
      <c r="AH3022" s="115">
        <v>-1</v>
      </c>
      <c r="AI3022" s="115">
        <v>-1</v>
      </c>
      <c r="AJ3022" s="115">
        <v>0</v>
      </c>
      <c r="AM3022" s="115" t="s">
        <v>348</v>
      </c>
      <c r="AN3022" s="115">
        <v>-1</v>
      </c>
      <c r="AQ3022" s="115">
        <v>615</v>
      </c>
      <c r="AR3022" s="115" t="s">
        <v>261</v>
      </c>
      <c r="AS3022" s="115" t="s">
        <v>370</v>
      </c>
      <c r="AT3022" s="115" t="s">
        <v>296</v>
      </c>
      <c r="AV3022" s="115">
        <v>113.34377756428999</v>
      </c>
      <c r="AW3022" s="115">
        <v>0.4967218377</v>
      </c>
    </row>
    <row r="3023" spans="1:49" x14ac:dyDescent="0.25">
      <c r="A3023" s="117">
        <v>220000</v>
      </c>
      <c r="B3023" s="117">
        <v>860000</v>
      </c>
      <c r="C3023" s="117">
        <v>860000</v>
      </c>
      <c r="D3023" s="115" t="s">
        <v>342</v>
      </c>
      <c r="E3023" s="115" t="s">
        <v>13</v>
      </c>
      <c r="F3023" s="115" t="s">
        <v>343</v>
      </c>
      <c r="G3023" s="115" t="s">
        <v>344</v>
      </c>
      <c r="H3023" s="115">
        <v>0.56000000000000005</v>
      </c>
      <c r="I3023" s="115">
        <v>0.48</v>
      </c>
      <c r="J3023" s="115" t="s">
        <v>350</v>
      </c>
      <c r="K3023" s="115">
        <v>3.19723443566E-3</v>
      </c>
      <c r="L3023" s="115">
        <v>3234.18664031562</v>
      </c>
      <c r="M3023" s="115">
        <v>8.2590475675247994</v>
      </c>
      <c r="N3023" s="115">
        <v>1.21263673467001</v>
      </c>
      <c r="O3023" s="115">
        <v>2.640611128868E-2</v>
      </c>
      <c r="P3023" s="115">
        <v>3.87708392603E-3</v>
      </c>
      <c r="Q3023" s="115">
        <v>10.3404528977848</v>
      </c>
      <c r="R3023" s="115">
        <v>1210</v>
      </c>
      <c r="S3023" s="115" t="s">
        <v>353</v>
      </c>
      <c r="T3023" s="115">
        <v>1210</v>
      </c>
      <c r="U3023" s="115" t="s">
        <v>352</v>
      </c>
      <c r="V3023" s="115" t="s">
        <v>350</v>
      </c>
      <c r="Z3023" s="115">
        <v>0</v>
      </c>
      <c r="AA3023" s="115">
        <v>1</v>
      </c>
      <c r="AB3023" s="115">
        <v>2.640611128868E-2</v>
      </c>
      <c r="AC3023" s="115">
        <v>3.87708392603E-3</v>
      </c>
      <c r="AD3023" s="115">
        <v>160.61457625074701</v>
      </c>
      <c r="AF3023" s="115">
        <v>-1</v>
      </c>
      <c r="AG3023" s="115">
        <v>-1</v>
      </c>
      <c r="AH3023" s="115">
        <v>-1</v>
      </c>
      <c r="AI3023" s="115">
        <v>-1</v>
      </c>
      <c r="AJ3023" s="115">
        <v>0</v>
      </c>
      <c r="AM3023" s="115" t="s">
        <v>348</v>
      </c>
      <c r="AN3023" s="115">
        <v>-1</v>
      </c>
      <c r="AQ3023" s="115">
        <v>615</v>
      </c>
      <c r="AR3023" s="115" t="s">
        <v>261</v>
      </c>
      <c r="AS3023" s="115" t="s">
        <v>370</v>
      </c>
      <c r="AT3023" s="115" t="s">
        <v>296</v>
      </c>
      <c r="AV3023" s="115">
        <v>14.835720224509201</v>
      </c>
      <c r="AW3023" s="115">
        <v>0.13026324110000001</v>
      </c>
    </row>
    <row r="3024" spans="1:49" x14ac:dyDescent="0.25">
      <c r="A3024" s="117">
        <v>220000</v>
      </c>
      <c r="B3024" s="117">
        <v>860000</v>
      </c>
      <c r="C3024" s="117">
        <v>860000</v>
      </c>
      <c r="D3024" s="115" t="s">
        <v>342</v>
      </c>
      <c r="E3024" s="115" t="s">
        <v>13</v>
      </c>
      <c r="F3024" s="115" t="s">
        <v>343</v>
      </c>
      <c r="G3024" s="115" t="s">
        <v>344</v>
      </c>
      <c r="H3024" s="115">
        <v>0.56000000000000005</v>
      </c>
      <c r="I3024" s="115">
        <v>0.48</v>
      </c>
      <c r="J3024" s="115" t="s">
        <v>350</v>
      </c>
      <c r="K3024" s="115">
        <v>1.524620603531E-2</v>
      </c>
      <c r="L3024" s="115">
        <v>3234.18664031562</v>
      </c>
      <c r="M3024" s="115">
        <v>8.2590475675247994</v>
      </c>
      <c r="N3024" s="115">
        <v>1.21263673467001</v>
      </c>
      <c r="O3024" s="115">
        <v>0.12591914086993</v>
      </c>
      <c r="P3024" s="115">
        <v>1.8488109502759999E-2</v>
      </c>
      <c r="Q3024" s="115">
        <v>49.3090758749087</v>
      </c>
      <c r="R3024" s="115">
        <v>1210</v>
      </c>
      <c r="S3024" s="115" t="s">
        <v>353</v>
      </c>
      <c r="T3024" s="115">
        <v>1210</v>
      </c>
      <c r="U3024" s="115" t="s">
        <v>352</v>
      </c>
      <c r="V3024" s="115" t="s">
        <v>350</v>
      </c>
      <c r="Z3024" s="115">
        <v>0</v>
      </c>
      <c r="AA3024" s="115">
        <v>1</v>
      </c>
      <c r="AB3024" s="115">
        <v>0.12591914086993</v>
      </c>
      <c r="AC3024" s="115">
        <v>1.8488109502759999E-2</v>
      </c>
      <c r="AD3024" s="115">
        <v>238.750129516746</v>
      </c>
      <c r="AF3024" s="115">
        <v>-1</v>
      </c>
      <c r="AG3024" s="115">
        <v>-1</v>
      </c>
      <c r="AH3024" s="115">
        <v>-1</v>
      </c>
      <c r="AI3024" s="115">
        <v>-1</v>
      </c>
      <c r="AJ3024" s="115">
        <v>0</v>
      </c>
      <c r="AM3024" s="115" t="s">
        <v>348</v>
      </c>
      <c r="AN3024" s="115">
        <v>-1</v>
      </c>
      <c r="AQ3024" s="115">
        <v>615</v>
      </c>
      <c r="AR3024" s="115" t="s">
        <v>261</v>
      </c>
      <c r="AS3024" s="115" t="s">
        <v>370</v>
      </c>
      <c r="AT3024" s="115" t="s">
        <v>296</v>
      </c>
      <c r="AV3024" s="115">
        <v>45.383918684344103</v>
      </c>
      <c r="AW3024" s="115">
        <v>0.19363351949999999</v>
      </c>
    </row>
    <row r="3025" spans="1:49" x14ac:dyDescent="0.25">
      <c r="A3025" s="117">
        <v>220000</v>
      </c>
      <c r="B3025" s="117">
        <v>860000</v>
      </c>
      <c r="C3025" s="117">
        <v>860000</v>
      </c>
      <c r="D3025" s="115" t="s">
        <v>342</v>
      </c>
      <c r="E3025" s="115" t="s">
        <v>13</v>
      </c>
      <c r="F3025" s="115" t="s">
        <v>343</v>
      </c>
      <c r="G3025" s="115" t="s">
        <v>344</v>
      </c>
      <c r="H3025" s="115">
        <v>0.56000000000000005</v>
      </c>
      <c r="I3025" s="115">
        <v>0.48</v>
      </c>
      <c r="J3025" s="115" t="s">
        <v>350</v>
      </c>
      <c r="K3025" s="115">
        <v>1.5415607869750001E-2</v>
      </c>
      <c r="L3025" s="115">
        <v>3234.18664031562</v>
      </c>
      <c r="M3025" s="115">
        <v>8.2590475675247994</v>
      </c>
      <c r="N3025" s="115">
        <v>1.21263673467001</v>
      </c>
      <c r="O3025" s="115">
        <v>0.12731823867860001</v>
      </c>
      <c r="P3025" s="115">
        <v>1.869353239013E-2</v>
      </c>
      <c r="Q3025" s="115">
        <v>49.8569530246995</v>
      </c>
      <c r="R3025" s="115">
        <v>1210</v>
      </c>
      <c r="S3025" s="115" t="s">
        <v>353</v>
      </c>
      <c r="T3025" s="115">
        <v>1210</v>
      </c>
      <c r="U3025" s="115" t="s">
        <v>352</v>
      </c>
      <c r="V3025" s="115" t="s">
        <v>350</v>
      </c>
      <c r="Z3025" s="115">
        <v>0</v>
      </c>
      <c r="AA3025" s="115">
        <v>1</v>
      </c>
      <c r="AB3025" s="115">
        <v>0.12731823867860001</v>
      </c>
      <c r="AC3025" s="115">
        <v>1.869353239013E-2</v>
      </c>
      <c r="AD3025" s="115">
        <v>141.82010337219</v>
      </c>
      <c r="AF3025" s="115">
        <v>-1</v>
      </c>
      <c r="AG3025" s="115">
        <v>-1</v>
      </c>
      <c r="AH3025" s="115">
        <v>-1</v>
      </c>
      <c r="AI3025" s="115">
        <v>-1</v>
      </c>
      <c r="AJ3025" s="115">
        <v>0</v>
      </c>
      <c r="AM3025" s="115" t="s">
        <v>348</v>
      </c>
      <c r="AN3025" s="115">
        <v>-1</v>
      </c>
      <c r="AQ3025" s="115">
        <v>615</v>
      </c>
      <c r="AR3025" s="115" t="s">
        <v>261</v>
      </c>
      <c r="AS3025" s="115" t="s">
        <v>370</v>
      </c>
      <c r="AT3025" s="115" t="s">
        <v>296</v>
      </c>
      <c r="AV3025" s="115">
        <v>51.536920180135397</v>
      </c>
      <c r="AW3025" s="115">
        <v>0.1150203596</v>
      </c>
    </row>
    <row r="3026" spans="1:49" x14ac:dyDescent="0.25">
      <c r="A3026" s="117">
        <v>220000</v>
      </c>
      <c r="B3026" s="117">
        <v>860000</v>
      </c>
      <c r="C3026" s="117">
        <v>860000</v>
      </c>
      <c r="D3026" s="115" t="s">
        <v>342</v>
      </c>
      <c r="E3026" s="115" t="s">
        <v>13</v>
      </c>
      <c r="F3026" s="115" t="s">
        <v>343</v>
      </c>
      <c r="G3026" s="115" t="s">
        <v>344</v>
      </c>
      <c r="H3026" s="115">
        <v>0.56000000000000005</v>
      </c>
      <c r="I3026" s="115">
        <v>0.48</v>
      </c>
      <c r="J3026" s="115" t="s">
        <v>350</v>
      </c>
      <c r="K3026" s="115">
        <v>5.7458298832800004E-3</v>
      </c>
      <c r="L3026" s="115">
        <v>3234.18664031562</v>
      </c>
      <c r="M3026" s="115">
        <v>8.2590475675247994</v>
      </c>
      <c r="N3026" s="115">
        <v>1.21263673467001</v>
      </c>
      <c r="O3026" s="115">
        <v>4.7455082320910003E-2</v>
      </c>
      <c r="P3026" s="115">
        <v>6.9676043876299998E-3</v>
      </c>
      <c r="Q3026" s="115">
        <v>18.583086246030401</v>
      </c>
      <c r="R3026" s="115">
        <v>1430</v>
      </c>
      <c r="S3026" s="115" t="s">
        <v>362</v>
      </c>
      <c r="T3026" s="115">
        <v>1430</v>
      </c>
      <c r="U3026" s="115" t="s">
        <v>352</v>
      </c>
      <c r="V3026" s="115" t="s">
        <v>350</v>
      </c>
      <c r="Z3026" s="115">
        <v>0</v>
      </c>
      <c r="AA3026" s="115">
        <v>1</v>
      </c>
      <c r="AB3026" s="115">
        <v>4.7455082320910003E-2</v>
      </c>
      <c r="AC3026" s="115">
        <v>6.9676043876299998E-3</v>
      </c>
      <c r="AD3026" s="115">
        <v>18.583086246029598</v>
      </c>
      <c r="AF3026" s="115">
        <v>-1</v>
      </c>
      <c r="AG3026" s="115">
        <v>-1</v>
      </c>
      <c r="AH3026" s="115">
        <v>-1</v>
      </c>
      <c r="AI3026" s="115">
        <v>-1</v>
      </c>
      <c r="AJ3026" s="115">
        <v>0</v>
      </c>
      <c r="AM3026" s="115" t="s">
        <v>348</v>
      </c>
      <c r="AN3026" s="115">
        <v>-1</v>
      </c>
      <c r="AQ3026" s="115">
        <v>615</v>
      </c>
      <c r="AR3026" s="115" t="s">
        <v>261</v>
      </c>
      <c r="AS3026" s="115" t="s">
        <v>370</v>
      </c>
      <c r="AT3026" s="115" t="s">
        <v>296</v>
      </c>
      <c r="AV3026" s="115">
        <v>19.7640501756755</v>
      </c>
      <c r="AW3026" s="115">
        <v>1.50714406E-2</v>
      </c>
    </row>
    <row r="3027" spans="1:49" x14ac:dyDescent="0.25">
      <c r="A3027" s="117">
        <v>220000</v>
      </c>
      <c r="B3027" s="117">
        <v>860000</v>
      </c>
      <c r="C3027" s="117">
        <v>860000</v>
      </c>
      <c r="D3027" s="115" t="s">
        <v>342</v>
      </c>
      <c r="E3027" s="115" t="s">
        <v>13</v>
      </c>
      <c r="F3027" s="115" t="s">
        <v>343</v>
      </c>
      <c r="G3027" s="115" t="s">
        <v>344</v>
      </c>
      <c r="H3027" s="115">
        <v>0.56000000000000005</v>
      </c>
      <c r="I3027" s="115">
        <v>0.48</v>
      </c>
      <c r="J3027" s="115" t="s">
        <v>350</v>
      </c>
      <c r="K3027" s="115">
        <v>2.6785048161239999E-2</v>
      </c>
      <c r="L3027" s="115">
        <v>3742.4530077139698</v>
      </c>
      <c r="M3027" s="115">
        <v>9.3150270111865101</v>
      </c>
      <c r="N3027" s="115">
        <v>1.3695215640324101</v>
      </c>
      <c r="O3027" s="115">
        <v>0.24950344711795999</v>
      </c>
      <c r="P3027" s="115">
        <v>3.6682701050470001E-2</v>
      </c>
      <c r="Q3027" s="115">
        <v>100.24178405283</v>
      </c>
      <c r="R3027" s="115">
        <v>1210</v>
      </c>
      <c r="S3027" s="115" t="s">
        <v>353</v>
      </c>
      <c r="T3027" s="115">
        <v>1210</v>
      </c>
      <c r="U3027" s="115" t="s">
        <v>352</v>
      </c>
      <c r="V3027" s="115" t="s">
        <v>350</v>
      </c>
      <c r="Z3027" s="115">
        <v>0</v>
      </c>
      <c r="AA3027" s="115">
        <v>1</v>
      </c>
      <c r="AB3027" s="115">
        <v>0.24950344711795999</v>
      </c>
      <c r="AC3027" s="115">
        <v>3.6682701050470001E-2</v>
      </c>
      <c r="AD3027" s="115">
        <v>115.314661301225</v>
      </c>
      <c r="AF3027" s="115">
        <v>-1</v>
      </c>
      <c r="AG3027" s="115">
        <v>-1</v>
      </c>
      <c r="AH3027" s="115">
        <v>-1</v>
      </c>
      <c r="AI3027" s="115">
        <v>-1</v>
      </c>
      <c r="AJ3027" s="115">
        <v>0</v>
      </c>
      <c r="AM3027" s="115" t="s">
        <v>348</v>
      </c>
      <c r="AN3027" s="115">
        <v>-1</v>
      </c>
      <c r="AQ3027" s="115">
        <v>615</v>
      </c>
      <c r="AR3027" s="115" t="s">
        <v>261</v>
      </c>
      <c r="AS3027" s="115" t="s">
        <v>370</v>
      </c>
      <c r="AT3027" s="115" t="s">
        <v>296</v>
      </c>
      <c r="AV3027" s="115">
        <v>41.648964802672197</v>
      </c>
      <c r="AW3027" s="115">
        <v>9.3523650700000002E-2</v>
      </c>
    </row>
    <row r="3028" spans="1:49" x14ac:dyDescent="0.25">
      <c r="A3028" s="117">
        <v>220000</v>
      </c>
      <c r="B3028" s="117">
        <v>860000</v>
      </c>
      <c r="C3028" s="117">
        <v>860000</v>
      </c>
      <c r="D3028" s="115" t="s">
        <v>342</v>
      </c>
      <c r="E3028" s="115" t="s">
        <v>13</v>
      </c>
      <c r="F3028" s="115" t="s">
        <v>343</v>
      </c>
      <c r="G3028" s="115" t="s">
        <v>344</v>
      </c>
      <c r="H3028" s="115">
        <v>0.56000000000000005</v>
      </c>
      <c r="I3028" s="115">
        <v>0.48</v>
      </c>
      <c r="J3028" s="115" t="s">
        <v>350</v>
      </c>
      <c r="K3028" s="115">
        <v>8.7330339358200004E-2</v>
      </c>
      <c r="L3028" s="115">
        <v>3742.4530077139698</v>
      </c>
      <c r="M3028" s="115">
        <v>9.3150270111865101</v>
      </c>
      <c r="N3028" s="115">
        <v>1.3695215640324101</v>
      </c>
      <c r="O3028" s="115">
        <v>0.81348447001778001</v>
      </c>
      <c r="P3028" s="115">
        <v>0.11960078294533</v>
      </c>
      <c r="Q3028" s="115">
        <v>326.829691195804</v>
      </c>
      <c r="R3028" s="115">
        <v>1210</v>
      </c>
      <c r="S3028" s="115" t="s">
        <v>353</v>
      </c>
      <c r="T3028" s="115">
        <v>1210</v>
      </c>
      <c r="U3028" s="115" t="s">
        <v>352</v>
      </c>
      <c r="V3028" s="115" t="s">
        <v>350</v>
      </c>
      <c r="Z3028" s="115">
        <v>0</v>
      </c>
      <c r="AA3028" s="115">
        <v>1</v>
      </c>
      <c r="AB3028" s="115">
        <v>0.81348447001778001</v>
      </c>
      <c r="AC3028" s="115">
        <v>0.11960078294533</v>
      </c>
      <c r="AD3028" s="115">
        <v>376.36014127814502</v>
      </c>
      <c r="AF3028" s="115">
        <v>-1</v>
      </c>
      <c r="AG3028" s="115">
        <v>-1</v>
      </c>
      <c r="AH3028" s="115">
        <v>-1</v>
      </c>
      <c r="AI3028" s="115">
        <v>-1</v>
      </c>
      <c r="AJ3028" s="115">
        <v>0</v>
      </c>
      <c r="AM3028" s="115" t="s">
        <v>348</v>
      </c>
      <c r="AN3028" s="115">
        <v>-1</v>
      </c>
      <c r="AQ3028" s="115">
        <v>615</v>
      </c>
      <c r="AR3028" s="115" t="s">
        <v>261</v>
      </c>
      <c r="AS3028" s="115" t="s">
        <v>370</v>
      </c>
      <c r="AT3028" s="115" t="s">
        <v>296</v>
      </c>
      <c r="AV3028" s="115">
        <v>87.017387883202403</v>
      </c>
      <c r="AW3028" s="115">
        <v>0.30523936839999999</v>
      </c>
    </row>
    <row r="3029" spans="1:49" x14ac:dyDescent="0.25">
      <c r="A3029" s="117">
        <v>220000</v>
      </c>
      <c r="B3029" s="117">
        <v>860000</v>
      </c>
      <c r="C3029" s="117">
        <v>860000</v>
      </c>
      <c r="D3029" s="115" t="s">
        <v>342</v>
      </c>
      <c r="E3029" s="115" t="s">
        <v>13</v>
      </c>
      <c r="F3029" s="115" t="s">
        <v>343</v>
      </c>
      <c r="G3029" s="115" t="s">
        <v>344</v>
      </c>
      <c r="H3029" s="115">
        <v>0.56000000000000005</v>
      </c>
      <c r="I3029" s="115">
        <v>0.48</v>
      </c>
      <c r="J3029" s="115" t="s">
        <v>350</v>
      </c>
      <c r="K3029" s="115">
        <v>1.8802932330449999E-2</v>
      </c>
      <c r="L3029" s="115">
        <v>3742.4530077139698</v>
      </c>
      <c r="M3029" s="115">
        <v>9.3150270111865101</v>
      </c>
      <c r="N3029" s="115">
        <v>1.3695215640324101</v>
      </c>
      <c r="O3029" s="115">
        <v>0.17514982254771999</v>
      </c>
      <c r="P3029" s="115">
        <v>2.5751021293600001E-2</v>
      </c>
      <c r="Q3029" s="115">
        <v>70.369090653964903</v>
      </c>
      <c r="R3029" s="115">
        <v>1210</v>
      </c>
      <c r="S3029" s="115" t="s">
        <v>353</v>
      </c>
      <c r="T3029" s="115">
        <v>1210</v>
      </c>
      <c r="U3029" s="115" t="s">
        <v>352</v>
      </c>
      <c r="V3029" s="115" t="s">
        <v>350</v>
      </c>
      <c r="Z3029" s="115">
        <v>0</v>
      </c>
      <c r="AA3029" s="115">
        <v>1</v>
      </c>
      <c r="AB3029" s="115">
        <v>0.17514982254771999</v>
      </c>
      <c r="AC3029" s="115">
        <v>2.5751021293600001E-2</v>
      </c>
      <c r="AD3029" s="115">
        <v>81.944429876195898</v>
      </c>
      <c r="AF3029" s="115">
        <v>-1</v>
      </c>
      <c r="AG3029" s="115">
        <v>-1</v>
      </c>
      <c r="AH3029" s="115">
        <v>-1</v>
      </c>
      <c r="AI3029" s="115">
        <v>-1</v>
      </c>
      <c r="AJ3029" s="115">
        <v>0</v>
      </c>
      <c r="AM3029" s="115" t="s">
        <v>348</v>
      </c>
      <c r="AN3029" s="115">
        <v>-1</v>
      </c>
      <c r="AQ3029" s="115">
        <v>615</v>
      </c>
      <c r="AR3029" s="115" t="s">
        <v>261</v>
      </c>
      <c r="AS3029" s="115" t="s">
        <v>370</v>
      </c>
      <c r="AT3029" s="115" t="s">
        <v>296</v>
      </c>
      <c r="AV3029" s="115">
        <v>36.004994385179799</v>
      </c>
      <c r="AW3029" s="115">
        <v>6.6459391600000001E-2</v>
      </c>
    </row>
    <row r="3030" spans="1:49" x14ac:dyDescent="0.25">
      <c r="A3030" s="117">
        <v>220000</v>
      </c>
      <c r="B3030" s="117">
        <v>860000</v>
      </c>
      <c r="C3030" s="117">
        <v>860000</v>
      </c>
      <c r="D3030" s="115" t="s">
        <v>342</v>
      </c>
      <c r="E3030" s="115" t="s">
        <v>13</v>
      </c>
      <c r="F3030" s="115" t="s">
        <v>343</v>
      </c>
      <c r="G3030" s="115" t="s">
        <v>344</v>
      </c>
      <c r="H3030" s="115">
        <v>0.56000000000000005</v>
      </c>
      <c r="I3030" s="115">
        <v>0.48</v>
      </c>
      <c r="J3030" s="115" t="s">
        <v>350</v>
      </c>
      <c r="K3030" s="115">
        <v>9.9405429958009994E-2</v>
      </c>
      <c r="L3030" s="115">
        <v>3790.70679527229</v>
      </c>
      <c r="M3030" s="115">
        <v>11.4846390292363</v>
      </c>
      <c r="N3030" s="115">
        <v>1.51749701030614</v>
      </c>
      <c r="O3030" s="115">
        <v>1.14163548061381</v>
      </c>
      <c r="P3030" s="115">
        <v>0.15084744276948001</v>
      </c>
      <c r="Q3030" s="115">
        <v>376.81683882880401</v>
      </c>
      <c r="R3030" s="115">
        <v>1400</v>
      </c>
      <c r="S3030" s="115" t="s">
        <v>356</v>
      </c>
      <c r="T3030" s="115">
        <v>1400</v>
      </c>
      <c r="U3030" s="115" t="s">
        <v>352</v>
      </c>
      <c r="V3030" s="115" t="s">
        <v>350</v>
      </c>
      <c r="Z3030" s="115">
        <v>0</v>
      </c>
      <c r="AA3030" s="115">
        <v>1</v>
      </c>
      <c r="AB3030" s="115">
        <v>1.14163548061381</v>
      </c>
      <c r="AC3030" s="115">
        <v>0.15084744276948001</v>
      </c>
      <c r="AD3030" s="115">
        <v>376.81683882880401</v>
      </c>
      <c r="AF3030" s="115">
        <v>-1</v>
      </c>
      <c r="AG3030" s="115">
        <v>-1</v>
      </c>
      <c r="AH3030" s="115">
        <v>-1</v>
      </c>
      <c r="AI3030" s="115">
        <v>-1</v>
      </c>
      <c r="AJ3030" s="115">
        <v>0</v>
      </c>
      <c r="AM3030" s="115" t="s">
        <v>348</v>
      </c>
      <c r="AN3030" s="115">
        <v>-1</v>
      </c>
      <c r="AQ3030" s="115">
        <v>615</v>
      </c>
      <c r="AR3030" s="115" t="s">
        <v>261</v>
      </c>
      <c r="AS3030" s="115" t="s">
        <v>370</v>
      </c>
      <c r="AT3030" s="115" t="s">
        <v>296</v>
      </c>
      <c r="AV3030" s="115">
        <v>138.37287048432501</v>
      </c>
      <c r="AW3030" s="115">
        <v>0.3056097639</v>
      </c>
    </row>
    <row r="3031" spans="1:49" x14ac:dyDescent="0.25">
      <c r="A3031" s="117">
        <v>220000</v>
      </c>
      <c r="B3031" s="117">
        <v>860000</v>
      </c>
      <c r="C3031" s="117">
        <v>860000</v>
      </c>
      <c r="D3031" s="115" t="s">
        <v>342</v>
      </c>
      <c r="E3031" s="115" t="s">
        <v>13</v>
      </c>
      <c r="F3031" s="115" t="s">
        <v>343</v>
      </c>
      <c r="G3031" s="115" t="s">
        <v>344</v>
      </c>
      <c r="H3031" s="115">
        <v>0.56000000000000005</v>
      </c>
      <c r="I3031" s="115">
        <v>0.48</v>
      </c>
      <c r="J3031" s="115" t="s">
        <v>345</v>
      </c>
      <c r="K3031" s="115">
        <v>0.22638316076632001</v>
      </c>
      <c r="L3031" s="115">
        <v>3790.70679527229</v>
      </c>
      <c r="M3031" s="115">
        <v>11.4846390292363</v>
      </c>
      <c r="N3031" s="115">
        <v>1.51749701030614</v>
      </c>
      <c r="O3031" s="115">
        <v>2.5999288836988099</v>
      </c>
      <c r="P3031" s="115">
        <v>0.34353576964655003</v>
      </c>
      <c r="Q3031" s="115">
        <v>858.15218585212904</v>
      </c>
      <c r="R3031" s="115">
        <v>1400</v>
      </c>
      <c r="S3031" s="115" t="s">
        <v>356</v>
      </c>
      <c r="T3031" s="115">
        <v>1400</v>
      </c>
      <c r="U3031" s="115" t="s">
        <v>347</v>
      </c>
      <c r="V3031" s="115" t="s">
        <v>345</v>
      </c>
      <c r="Z3031" s="115">
        <v>0</v>
      </c>
      <c r="AA3031" s="115">
        <v>1</v>
      </c>
      <c r="AB3031" s="115">
        <v>2.5999288836988099</v>
      </c>
      <c r="AC3031" s="115">
        <v>0.34353576964655003</v>
      </c>
      <c r="AD3031" s="115">
        <v>858.15218585212494</v>
      </c>
      <c r="AF3031" s="115">
        <v>-1</v>
      </c>
      <c r="AG3031" s="115">
        <v>-1</v>
      </c>
      <c r="AH3031" s="115">
        <v>-1</v>
      </c>
      <c r="AI3031" s="115">
        <v>-1</v>
      </c>
      <c r="AJ3031" s="115">
        <v>0</v>
      </c>
      <c r="AM3031" s="115" t="s">
        <v>348</v>
      </c>
      <c r="AN3031" s="115">
        <v>-1</v>
      </c>
      <c r="AQ3031" s="115">
        <v>615</v>
      </c>
      <c r="AR3031" s="115" t="s">
        <v>261</v>
      </c>
      <c r="AS3031" s="115" t="s">
        <v>370</v>
      </c>
      <c r="AT3031" s="115" t="s">
        <v>296</v>
      </c>
      <c r="AV3031" s="115">
        <v>162.72973576960101</v>
      </c>
      <c r="AW3031" s="115">
        <v>0.69598717430000001</v>
      </c>
    </row>
    <row r="3032" spans="1:49" x14ac:dyDescent="0.25">
      <c r="A3032" s="117">
        <v>220000</v>
      </c>
      <c r="B3032" s="117">
        <v>860000</v>
      </c>
      <c r="C3032" s="117">
        <v>860000</v>
      </c>
      <c r="D3032" s="115" t="s">
        <v>342</v>
      </c>
      <c r="E3032" s="115" t="s">
        <v>13</v>
      </c>
      <c r="F3032" s="115" t="s">
        <v>343</v>
      </c>
      <c r="G3032" s="115" t="s">
        <v>344</v>
      </c>
      <c r="H3032" s="115">
        <v>0.56000000000000005</v>
      </c>
      <c r="I3032" s="115">
        <v>0.48</v>
      </c>
      <c r="J3032" s="115" t="s">
        <v>345</v>
      </c>
      <c r="K3032" s="115">
        <v>1.39868685945E-3</v>
      </c>
      <c r="L3032" s="115">
        <v>3790.70679527229</v>
      </c>
      <c r="M3032" s="115">
        <v>11.4846390292363</v>
      </c>
      <c r="N3032" s="115">
        <v>1.51749701030614</v>
      </c>
      <c r="O3032" s="115">
        <v>1.60634136958E-2</v>
      </c>
      <c r="P3032" s="115">
        <v>2.1225031275799999E-3</v>
      </c>
      <c r="Q3032" s="115">
        <v>5.3020117826017099</v>
      </c>
      <c r="R3032" s="115">
        <v>1850</v>
      </c>
      <c r="S3032" s="115" t="s">
        <v>375</v>
      </c>
      <c r="T3032" s="115">
        <v>1850</v>
      </c>
      <c r="U3032" s="115" t="s">
        <v>347</v>
      </c>
      <c r="V3032" s="115" t="s">
        <v>345</v>
      </c>
      <c r="Z3032" s="115">
        <v>0</v>
      </c>
      <c r="AA3032" s="115">
        <v>1</v>
      </c>
      <c r="AB3032" s="115">
        <v>1.60634136958E-2</v>
      </c>
      <c r="AC3032" s="115">
        <v>2.1225031275799999E-3</v>
      </c>
      <c r="AD3032" s="115">
        <v>5.3020117826028903</v>
      </c>
      <c r="AF3032" s="115">
        <v>-1</v>
      </c>
      <c r="AG3032" s="115">
        <v>-1</v>
      </c>
      <c r="AH3032" s="115">
        <v>-1</v>
      </c>
      <c r="AI3032" s="115">
        <v>-1</v>
      </c>
      <c r="AJ3032" s="115">
        <v>0</v>
      </c>
      <c r="AM3032" s="115" t="s">
        <v>348</v>
      </c>
      <c r="AN3032" s="115">
        <v>-1</v>
      </c>
      <c r="AQ3032" s="115">
        <v>615</v>
      </c>
      <c r="AR3032" s="115" t="s">
        <v>261</v>
      </c>
      <c r="AS3032" s="115" t="s">
        <v>370</v>
      </c>
      <c r="AT3032" s="115" t="s">
        <v>296</v>
      </c>
      <c r="AV3032" s="115">
        <v>12.9001758199951</v>
      </c>
      <c r="AW3032" s="115">
        <v>4.3000907000000001E-3</v>
      </c>
    </row>
    <row r="3033" spans="1:49" x14ac:dyDescent="0.25">
      <c r="A3033" s="117">
        <v>220000</v>
      </c>
      <c r="B3033" s="117">
        <v>860000</v>
      </c>
      <c r="C3033" s="117">
        <v>860000</v>
      </c>
      <c r="D3033" s="115" t="s">
        <v>342</v>
      </c>
      <c r="E3033" s="115" t="s">
        <v>13</v>
      </c>
      <c r="F3033" s="115" t="s">
        <v>343</v>
      </c>
      <c r="G3033" s="115" t="s">
        <v>344</v>
      </c>
      <c r="H3033" s="115">
        <v>0.56000000000000005</v>
      </c>
      <c r="I3033" s="115">
        <v>0.48</v>
      </c>
      <c r="J3033" s="115" t="s">
        <v>350</v>
      </c>
      <c r="K3033" s="115">
        <v>1.856647344545E-2</v>
      </c>
      <c r="L3033" s="115">
        <v>3790.70679527229</v>
      </c>
      <c r="M3033" s="115">
        <v>11.4846390292363</v>
      </c>
      <c r="N3033" s="115">
        <v>1.51749701030614</v>
      </c>
      <c r="O3033" s="115">
        <v>0.21322924556695999</v>
      </c>
      <c r="P3033" s="115">
        <v>2.8174567945399999E-2</v>
      </c>
      <c r="Q3033" s="115">
        <v>70.380057053932703</v>
      </c>
      <c r="R3033" s="115">
        <v>1450</v>
      </c>
      <c r="S3033" s="115" t="s">
        <v>374</v>
      </c>
      <c r="T3033" s="115">
        <v>1450</v>
      </c>
      <c r="U3033" s="115" t="s">
        <v>352</v>
      </c>
      <c r="V3033" s="115" t="s">
        <v>350</v>
      </c>
      <c r="Z3033" s="115">
        <v>0</v>
      </c>
      <c r="AA3033" s="115">
        <v>1</v>
      </c>
      <c r="AB3033" s="115">
        <v>0.21322924556695999</v>
      </c>
      <c r="AC3033" s="115">
        <v>2.8174567945399999E-2</v>
      </c>
      <c r="AD3033" s="115">
        <v>70.380057053931097</v>
      </c>
      <c r="AF3033" s="115">
        <v>-1</v>
      </c>
      <c r="AG3033" s="115">
        <v>-1</v>
      </c>
      <c r="AH3033" s="115">
        <v>-1</v>
      </c>
      <c r="AI3033" s="115">
        <v>-1</v>
      </c>
      <c r="AJ3033" s="115">
        <v>0</v>
      </c>
      <c r="AM3033" s="115" t="s">
        <v>348</v>
      </c>
      <c r="AN3033" s="115">
        <v>-1</v>
      </c>
      <c r="AQ3033" s="115">
        <v>615</v>
      </c>
      <c r="AR3033" s="115" t="s">
        <v>261</v>
      </c>
      <c r="AS3033" s="115" t="s">
        <v>370</v>
      </c>
      <c r="AT3033" s="115" t="s">
        <v>296</v>
      </c>
      <c r="AV3033" s="115">
        <v>34.973895229931898</v>
      </c>
      <c r="AW3033" s="115">
        <v>5.7080338199999997E-2</v>
      </c>
    </row>
    <row r="3034" spans="1:49" x14ac:dyDescent="0.25">
      <c r="A3034" s="117">
        <v>220000</v>
      </c>
      <c r="B3034" s="117">
        <v>860000</v>
      </c>
      <c r="C3034" s="117">
        <v>860000</v>
      </c>
      <c r="D3034" s="115" t="s">
        <v>342</v>
      </c>
      <c r="E3034" s="115" t="s">
        <v>13</v>
      </c>
      <c r="F3034" s="115" t="s">
        <v>343</v>
      </c>
      <c r="G3034" s="115" t="s">
        <v>344</v>
      </c>
      <c r="H3034" s="115">
        <v>0.56000000000000005</v>
      </c>
      <c r="I3034" s="115">
        <v>0.48</v>
      </c>
      <c r="J3034" s="115" t="s">
        <v>350</v>
      </c>
      <c r="K3034" s="115">
        <v>6.448810404758E-2</v>
      </c>
      <c r="L3034" s="115">
        <v>3790.70679527229</v>
      </c>
      <c r="M3034" s="115">
        <v>11.4846390292363</v>
      </c>
      <c r="N3034" s="115">
        <v>1.51749701030614</v>
      </c>
      <c r="O3034" s="115">
        <v>0.74062259666638997</v>
      </c>
      <c r="P3034" s="115">
        <v>9.7860505092520006E-2</v>
      </c>
      <c r="Q3034" s="115">
        <v>244.45549422742201</v>
      </c>
      <c r="R3034" s="115">
        <v>1410</v>
      </c>
      <c r="S3034" s="115" t="s">
        <v>357</v>
      </c>
      <c r="T3034" s="115">
        <v>1410</v>
      </c>
      <c r="U3034" s="115" t="s">
        <v>352</v>
      </c>
      <c r="V3034" s="115" t="s">
        <v>350</v>
      </c>
      <c r="Z3034" s="115">
        <v>0</v>
      </c>
      <c r="AA3034" s="115">
        <v>1</v>
      </c>
      <c r="AB3034" s="115">
        <v>0.74062259666638997</v>
      </c>
      <c r="AC3034" s="115">
        <v>9.7860505092520006E-2</v>
      </c>
      <c r="AD3034" s="115">
        <v>244.45549422742101</v>
      </c>
      <c r="AF3034" s="115">
        <v>-1</v>
      </c>
      <c r="AG3034" s="115">
        <v>-1</v>
      </c>
      <c r="AH3034" s="115">
        <v>-1</v>
      </c>
      <c r="AI3034" s="115">
        <v>-1</v>
      </c>
      <c r="AJ3034" s="115">
        <v>0</v>
      </c>
      <c r="AM3034" s="115" t="s">
        <v>348</v>
      </c>
      <c r="AN3034" s="115">
        <v>-1</v>
      </c>
      <c r="AQ3034" s="115">
        <v>615</v>
      </c>
      <c r="AR3034" s="115" t="s">
        <v>261</v>
      </c>
      <c r="AS3034" s="115" t="s">
        <v>370</v>
      </c>
      <c r="AT3034" s="115" t="s">
        <v>296</v>
      </c>
      <c r="AV3034" s="115">
        <v>88.295598984346</v>
      </c>
      <c r="AW3034" s="115">
        <v>0.1982607415</v>
      </c>
    </row>
    <row r="3035" spans="1:49" x14ac:dyDescent="0.25">
      <c r="A3035" s="117">
        <v>220000</v>
      </c>
      <c r="B3035" s="117">
        <v>860000</v>
      </c>
      <c r="C3035" s="117">
        <v>860000</v>
      </c>
      <c r="D3035" s="115" t="s">
        <v>342</v>
      </c>
      <c r="E3035" s="115" t="s">
        <v>13</v>
      </c>
      <c r="F3035" s="115" t="s">
        <v>343</v>
      </c>
      <c r="G3035" s="115" t="s">
        <v>344</v>
      </c>
      <c r="H3035" s="115">
        <v>0.56000000000000005</v>
      </c>
      <c r="I3035" s="115">
        <v>0.48</v>
      </c>
      <c r="J3035" s="115" t="s">
        <v>350</v>
      </c>
      <c r="K3035" s="115">
        <v>4.8819366844900002E-3</v>
      </c>
      <c r="L3035" s="115">
        <v>3790.70679527229</v>
      </c>
      <c r="M3035" s="115">
        <v>11.4846390292363</v>
      </c>
      <c r="N3035" s="115">
        <v>1.51749701030614</v>
      </c>
      <c r="O3035" s="115">
        <v>5.606728058504E-2</v>
      </c>
      <c r="P3035" s="115">
        <v>7.40832432323E-3</v>
      </c>
      <c r="Q3035" s="115">
        <v>18.505990564015601</v>
      </c>
      <c r="R3035" s="115">
        <v>1430</v>
      </c>
      <c r="S3035" s="115" t="s">
        <v>362</v>
      </c>
      <c r="T3035" s="115">
        <v>1430</v>
      </c>
      <c r="U3035" s="115" t="s">
        <v>352</v>
      </c>
      <c r="V3035" s="115" t="s">
        <v>350</v>
      </c>
      <c r="Z3035" s="115">
        <v>0</v>
      </c>
      <c r="AA3035" s="115">
        <v>1</v>
      </c>
      <c r="AB3035" s="115">
        <v>5.606728058504E-2</v>
      </c>
      <c r="AC3035" s="115">
        <v>7.40832432323E-3</v>
      </c>
      <c r="AD3035" s="115">
        <v>18.505990564013999</v>
      </c>
      <c r="AF3035" s="115">
        <v>-1</v>
      </c>
      <c r="AG3035" s="115">
        <v>-1</v>
      </c>
      <c r="AH3035" s="115">
        <v>-1</v>
      </c>
      <c r="AI3035" s="115">
        <v>-1</v>
      </c>
      <c r="AJ3035" s="115">
        <v>0</v>
      </c>
      <c r="AM3035" s="115" t="s">
        <v>348</v>
      </c>
      <c r="AN3035" s="115">
        <v>-1</v>
      </c>
      <c r="AQ3035" s="115">
        <v>615</v>
      </c>
      <c r="AR3035" s="115" t="s">
        <v>261</v>
      </c>
      <c r="AS3035" s="115" t="s">
        <v>370</v>
      </c>
      <c r="AT3035" s="115" t="s">
        <v>296</v>
      </c>
      <c r="AV3035" s="115">
        <v>19.155003640617402</v>
      </c>
      <c r="AW3035" s="115">
        <v>1.5008913699999999E-2</v>
      </c>
    </row>
    <row r="3036" spans="1:49" x14ac:dyDescent="0.25">
      <c r="A3036" s="117">
        <v>220000</v>
      </c>
      <c r="B3036" s="117">
        <v>860000</v>
      </c>
      <c r="C3036" s="117">
        <v>860000</v>
      </c>
      <c r="D3036" s="115" t="s">
        <v>342</v>
      </c>
      <c r="E3036" s="115" t="s">
        <v>13</v>
      </c>
      <c r="F3036" s="115" t="s">
        <v>343</v>
      </c>
      <c r="G3036" s="115" t="s">
        <v>344</v>
      </c>
      <c r="H3036" s="115">
        <v>0.56000000000000005</v>
      </c>
      <c r="I3036" s="115">
        <v>0.48</v>
      </c>
      <c r="J3036" s="115" t="s">
        <v>350</v>
      </c>
      <c r="K3036" s="115">
        <v>0.19384671724374</v>
      </c>
      <c r="L3036" s="115">
        <v>3790.70679527229</v>
      </c>
      <c r="M3036" s="115">
        <v>11.4846390292363</v>
      </c>
      <c r="N3036" s="115">
        <v>1.51749701030614</v>
      </c>
      <c r="O3036" s="115">
        <v>2.2262595745468698</v>
      </c>
      <c r="P3036" s="115">
        <v>0.29416181387503998</v>
      </c>
      <c r="Q3036" s="115">
        <v>734.81606829709904</v>
      </c>
      <c r="R3036" s="115">
        <v>1430</v>
      </c>
      <c r="S3036" s="115" t="s">
        <v>362</v>
      </c>
      <c r="T3036" s="115">
        <v>1430</v>
      </c>
      <c r="U3036" s="115" t="s">
        <v>352</v>
      </c>
      <c r="V3036" s="115" t="s">
        <v>350</v>
      </c>
      <c r="Z3036" s="115">
        <v>0</v>
      </c>
      <c r="AA3036" s="115">
        <v>1</v>
      </c>
      <c r="AB3036" s="115">
        <v>2.2262595745468698</v>
      </c>
      <c r="AC3036" s="115">
        <v>0.29416181387503998</v>
      </c>
      <c r="AD3036" s="115">
        <v>734.81606829709904</v>
      </c>
      <c r="AF3036" s="115">
        <v>-1</v>
      </c>
      <c r="AG3036" s="115">
        <v>-1</v>
      </c>
      <c r="AH3036" s="115">
        <v>-1</v>
      </c>
      <c r="AI3036" s="115">
        <v>-1</v>
      </c>
      <c r="AJ3036" s="115">
        <v>0</v>
      </c>
      <c r="AM3036" s="115" t="s">
        <v>348</v>
      </c>
      <c r="AN3036" s="115">
        <v>-1</v>
      </c>
      <c r="AQ3036" s="115">
        <v>615</v>
      </c>
      <c r="AR3036" s="115" t="s">
        <v>261</v>
      </c>
      <c r="AS3036" s="115" t="s">
        <v>370</v>
      </c>
      <c r="AT3036" s="115" t="s">
        <v>296</v>
      </c>
      <c r="AV3036" s="115">
        <v>128.45122758111199</v>
      </c>
      <c r="AW3036" s="115">
        <v>0.59595788179999998</v>
      </c>
    </row>
    <row r="3037" spans="1:49" x14ac:dyDescent="0.25">
      <c r="A3037" s="117">
        <v>220000</v>
      </c>
      <c r="B3037" s="117">
        <v>860000</v>
      </c>
      <c r="C3037" s="117">
        <v>860000</v>
      </c>
      <c r="D3037" s="115" t="s">
        <v>342</v>
      </c>
      <c r="E3037" s="115" t="s">
        <v>13</v>
      </c>
      <c r="F3037" s="115" t="s">
        <v>343</v>
      </c>
      <c r="G3037" s="115" t="s">
        <v>344</v>
      </c>
      <c r="H3037" s="115">
        <v>0.56000000000000005</v>
      </c>
      <c r="I3037" s="115">
        <v>0.48</v>
      </c>
      <c r="J3037" s="115" t="s">
        <v>350</v>
      </c>
      <c r="K3037" s="115">
        <v>8.7928363692000005E-3</v>
      </c>
      <c r="L3037" s="115">
        <v>3790.70679527229</v>
      </c>
      <c r="M3037" s="115">
        <v>11.4846390292363</v>
      </c>
      <c r="N3037" s="115">
        <v>1.51749701030614</v>
      </c>
      <c r="O3037" s="115">
        <v>0.1009825517435</v>
      </c>
      <c r="P3037" s="115">
        <v>1.334310290238E-2</v>
      </c>
      <c r="Q3037" s="115">
        <v>33.331064574477899</v>
      </c>
      <c r="R3037" s="115">
        <v>1750</v>
      </c>
      <c r="S3037" s="115" t="s">
        <v>371</v>
      </c>
      <c r="T3037" s="115">
        <v>1750</v>
      </c>
      <c r="U3037" s="115" t="s">
        <v>352</v>
      </c>
      <c r="V3037" s="115" t="s">
        <v>350</v>
      </c>
      <c r="Z3037" s="115">
        <v>0</v>
      </c>
      <c r="AA3037" s="115">
        <v>1</v>
      </c>
      <c r="AB3037" s="115">
        <v>0.1009825517435</v>
      </c>
      <c r="AC3037" s="115">
        <v>1.334310290238E-2</v>
      </c>
      <c r="AD3037" s="115">
        <v>33.331064574477999</v>
      </c>
      <c r="AF3037" s="115">
        <v>-1</v>
      </c>
      <c r="AG3037" s="115">
        <v>-1</v>
      </c>
      <c r="AH3037" s="115">
        <v>-1</v>
      </c>
      <c r="AI3037" s="115">
        <v>-1</v>
      </c>
      <c r="AJ3037" s="115">
        <v>0</v>
      </c>
      <c r="AM3037" s="115" t="s">
        <v>348</v>
      </c>
      <c r="AN3037" s="115">
        <v>-1</v>
      </c>
      <c r="AQ3037" s="115">
        <v>615</v>
      </c>
      <c r="AR3037" s="115" t="s">
        <v>261</v>
      </c>
      <c r="AS3037" s="115" t="s">
        <v>370</v>
      </c>
      <c r="AT3037" s="115" t="s">
        <v>296</v>
      </c>
      <c r="AV3037" s="115">
        <v>32.603194148569699</v>
      </c>
      <c r="AW3037" s="115">
        <v>2.7032493599999999E-2</v>
      </c>
    </row>
    <row r="3038" spans="1:49" x14ac:dyDescent="0.25">
      <c r="A3038" s="117">
        <v>220000</v>
      </c>
      <c r="B3038" s="117">
        <v>860000</v>
      </c>
      <c r="C3038" s="117">
        <v>860000</v>
      </c>
      <c r="D3038" s="115" t="s">
        <v>342</v>
      </c>
      <c r="E3038" s="115" t="s">
        <v>13</v>
      </c>
      <c r="F3038" s="115" t="s">
        <v>343</v>
      </c>
      <c r="G3038" s="115" t="s">
        <v>344</v>
      </c>
      <c r="H3038" s="115">
        <v>0.56000000000000005</v>
      </c>
      <c r="I3038" s="115">
        <v>0.48</v>
      </c>
      <c r="J3038" s="115" t="s">
        <v>350</v>
      </c>
      <c r="K3038" s="115">
        <v>0.31278421891392</v>
      </c>
      <c r="L3038" s="115">
        <v>3740.6162758013602</v>
      </c>
      <c r="M3038" s="115">
        <v>9.3789662834676495</v>
      </c>
      <c r="N3038" s="115">
        <v>1.4021594596055</v>
      </c>
      <c r="O3038" s="115">
        <v>2.9335926431944199</v>
      </c>
      <c r="P3038" s="115">
        <v>0.43857335136546999</v>
      </c>
      <c r="Q3038" s="115">
        <v>1170.00574008322</v>
      </c>
      <c r="R3038" s="115">
        <v>1200</v>
      </c>
      <c r="S3038" s="115" t="s">
        <v>351</v>
      </c>
      <c r="T3038" s="115">
        <v>1200</v>
      </c>
      <c r="U3038" s="115" t="s">
        <v>352</v>
      </c>
      <c r="V3038" s="115" t="s">
        <v>350</v>
      </c>
      <c r="Z3038" s="115">
        <v>0</v>
      </c>
      <c r="AA3038" s="115">
        <v>1</v>
      </c>
      <c r="AB3038" s="115">
        <v>2.9335926431944199</v>
      </c>
      <c r="AC3038" s="115">
        <v>0.43857335136546999</v>
      </c>
      <c r="AD3038" s="115">
        <v>1170.00574008322</v>
      </c>
      <c r="AF3038" s="115">
        <v>-1</v>
      </c>
      <c r="AG3038" s="115">
        <v>-1</v>
      </c>
      <c r="AH3038" s="115">
        <v>-1</v>
      </c>
      <c r="AI3038" s="115">
        <v>-1</v>
      </c>
      <c r="AJ3038" s="115">
        <v>0</v>
      </c>
      <c r="AM3038" s="115" t="s">
        <v>348</v>
      </c>
      <c r="AN3038" s="115">
        <v>-1</v>
      </c>
      <c r="AQ3038" s="115">
        <v>615</v>
      </c>
      <c r="AR3038" s="115" t="s">
        <v>261</v>
      </c>
      <c r="AS3038" s="115" t="s">
        <v>370</v>
      </c>
      <c r="AT3038" s="115" t="s">
        <v>296</v>
      </c>
      <c r="AV3038" s="115">
        <v>166.95927608078199</v>
      </c>
      <c r="AW3038" s="115">
        <v>0.94890976490000001</v>
      </c>
    </row>
    <row r="3039" spans="1:49" x14ac:dyDescent="0.25">
      <c r="A3039" s="117">
        <v>220000</v>
      </c>
      <c r="B3039" s="117">
        <v>860000</v>
      </c>
      <c r="C3039" s="117">
        <v>860000</v>
      </c>
      <c r="D3039" s="115" t="s">
        <v>342</v>
      </c>
      <c r="E3039" s="115" t="s">
        <v>13</v>
      </c>
      <c r="F3039" s="115" t="s">
        <v>343</v>
      </c>
      <c r="G3039" s="115" t="s">
        <v>344</v>
      </c>
      <c r="H3039" s="115">
        <v>0.56000000000000005</v>
      </c>
      <c r="I3039" s="115">
        <v>0.48</v>
      </c>
      <c r="J3039" s="115" t="s">
        <v>350</v>
      </c>
      <c r="K3039" s="115">
        <v>4.6883136616250001E-2</v>
      </c>
      <c r="L3039" s="115">
        <v>3740.6162758013602</v>
      </c>
      <c r="M3039" s="115">
        <v>9.3789662834676495</v>
      </c>
      <c r="N3039" s="115">
        <v>1.4021594596055</v>
      </c>
      <c r="O3039" s="115">
        <v>0.43971535758701003</v>
      </c>
      <c r="P3039" s="115">
        <v>6.5737633502450002E-2</v>
      </c>
      <c r="Q3039" s="115">
        <v>175.37182388736301</v>
      </c>
      <c r="R3039" s="115">
        <v>1210</v>
      </c>
      <c r="S3039" s="115" t="s">
        <v>353</v>
      </c>
      <c r="T3039" s="115">
        <v>1210</v>
      </c>
      <c r="U3039" s="115" t="s">
        <v>352</v>
      </c>
      <c r="V3039" s="115" t="s">
        <v>350</v>
      </c>
      <c r="Z3039" s="115">
        <v>0</v>
      </c>
      <c r="AA3039" s="115">
        <v>1</v>
      </c>
      <c r="AB3039" s="115">
        <v>0.43971535758701003</v>
      </c>
      <c r="AC3039" s="115">
        <v>6.5737633502450002E-2</v>
      </c>
      <c r="AD3039" s="115">
        <v>175.371823887364</v>
      </c>
      <c r="AF3039" s="115">
        <v>-1</v>
      </c>
      <c r="AG3039" s="115">
        <v>-1</v>
      </c>
      <c r="AH3039" s="115">
        <v>-1</v>
      </c>
      <c r="AI3039" s="115">
        <v>-1</v>
      </c>
      <c r="AJ3039" s="115">
        <v>0</v>
      </c>
      <c r="AM3039" s="115" t="s">
        <v>348</v>
      </c>
      <c r="AN3039" s="115">
        <v>-1</v>
      </c>
      <c r="AQ3039" s="115">
        <v>615</v>
      </c>
      <c r="AR3039" s="115" t="s">
        <v>261</v>
      </c>
      <c r="AS3039" s="115" t="s">
        <v>370</v>
      </c>
      <c r="AT3039" s="115" t="s">
        <v>296</v>
      </c>
      <c r="AV3039" s="115">
        <v>56.267099901867901</v>
      </c>
      <c r="AW3039" s="115">
        <v>0.14223181169999999</v>
      </c>
    </row>
    <row r="3040" spans="1:49" x14ac:dyDescent="0.25">
      <c r="A3040" s="117">
        <v>220000</v>
      </c>
      <c r="B3040" s="117">
        <v>860000</v>
      </c>
      <c r="C3040" s="117">
        <v>860000</v>
      </c>
      <c r="D3040" s="115" t="s">
        <v>342</v>
      </c>
      <c r="E3040" s="115" t="s">
        <v>13</v>
      </c>
      <c r="F3040" s="115" t="s">
        <v>343</v>
      </c>
      <c r="G3040" s="115" t="s">
        <v>344</v>
      </c>
      <c r="H3040" s="115">
        <v>0.56000000000000005</v>
      </c>
      <c r="I3040" s="115">
        <v>0.48</v>
      </c>
      <c r="J3040" s="115" t="s">
        <v>350</v>
      </c>
      <c r="K3040" s="115">
        <v>0.11746480669268999</v>
      </c>
      <c r="L3040" s="115">
        <v>3740.6162758013602</v>
      </c>
      <c r="M3040" s="115">
        <v>9.3789662834676495</v>
      </c>
      <c r="N3040" s="115">
        <v>1.4021594596055</v>
      </c>
      <c r="O3040" s="115">
        <v>1.1016984614648599</v>
      </c>
      <c r="P3040" s="115">
        <v>0.16470438987489</v>
      </c>
      <c r="Q3040" s="115">
        <v>439.39076774856602</v>
      </c>
      <c r="R3040" s="115">
        <v>1210</v>
      </c>
      <c r="S3040" s="115" t="s">
        <v>353</v>
      </c>
      <c r="T3040" s="115">
        <v>1210</v>
      </c>
      <c r="U3040" s="115" t="s">
        <v>352</v>
      </c>
      <c r="V3040" s="115" t="s">
        <v>350</v>
      </c>
      <c r="Z3040" s="115">
        <v>0</v>
      </c>
      <c r="AA3040" s="115">
        <v>1</v>
      </c>
      <c r="AB3040" s="115">
        <v>1.1016984614648599</v>
      </c>
      <c r="AC3040" s="115">
        <v>0.16470438987489</v>
      </c>
      <c r="AD3040" s="115">
        <v>439.39076774856602</v>
      </c>
      <c r="AF3040" s="115">
        <v>-1</v>
      </c>
      <c r="AG3040" s="115">
        <v>-1</v>
      </c>
      <c r="AH3040" s="115">
        <v>-1</v>
      </c>
      <c r="AI3040" s="115">
        <v>-1</v>
      </c>
      <c r="AJ3040" s="115">
        <v>0</v>
      </c>
      <c r="AM3040" s="115" t="s">
        <v>348</v>
      </c>
      <c r="AN3040" s="115">
        <v>-1</v>
      </c>
      <c r="AQ3040" s="115">
        <v>615</v>
      </c>
      <c r="AR3040" s="115" t="s">
        <v>261</v>
      </c>
      <c r="AS3040" s="115" t="s">
        <v>370</v>
      </c>
      <c r="AT3040" s="115" t="s">
        <v>296</v>
      </c>
      <c r="AV3040" s="115">
        <v>90.702533350082504</v>
      </c>
      <c r="AW3040" s="115">
        <v>0.35635909789999998</v>
      </c>
    </row>
    <row r="3041" spans="1:49" x14ac:dyDescent="0.25">
      <c r="A3041" s="117">
        <v>220000</v>
      </c>
      <c r="B3041" s="117">
        <v>860000</v>
      </c>
      <c r="C3041" s="117">
        <v>860000</v>
      </c>
      <c r="D3041" s="115" t="s">
        <v>342</v>
      </c>
      <c r="E3041" s="115" t="s">
        <v>13</v>
      </c>
      <c r="F3041" s="115" t="s">
        <v>343</v>
      </c>
      <c r="G3041" s="115" t="s">
        <v>344</v>
      </c>
      <c r="H3041" s="115">
        <v>0.56000000000000005</v>
      </c>
      <c r="I3041" s="115">
        <v>0.48</v>
      </c>
      <c r="J3041" s="115" t="s">
        <v>350</v>
      </c>
      <c r="K3041" s="115">
        <v>3.9331163125079997E-2</v>
      </c>
      <c r="L3041" s="115">
        <v>3740.6162758013602</v>
      </c>
      <c r="M3041" s="115">
        <v>9.3789662834676495</v>
      </c>
      <c r="N3041" s="115">
        <v>1.4021594596055</v>
      </c>
      <c r="O3041" s="115">
        <v>0.36888565283973002</v>
      </c>
      <c r="P3041" s="115">
        <v>5.5148562433120003E-2</v>
      </c>
      <c r="Q3041" s="115">
        <v>147.12278893189099</v>
      </c>
      <c r="R3041" s="115">
        <v>1210</v>
      </c>
      <c r="S3041" s="115" t="s">
        <v>353</v>
      </c>
      <c r="T3041" s="115">
        <v>1210</v>
      </c>
      <c r="U3041" s="115" t="s">
        <v>352</v>
      </c>
      <c r="V3041" s="115" t="s">
        <v>350</v>
      </c>
      <c r="Z3041" s="115">
        <v>0</v>
      </c>
      <c r="AA3041" s="115">
        <v>1</v>
      </c>
      <c r="AB3041" s="115">
        <v>0.36888565283973002</v>
      </c>
      <c r="AC3041" s="115">
        <v>5.5148562433120003E-2</v>
      </c>
      <c r="AD3041" s="115">
        <v>147.12278893189199</v>
      </c>
      <c r="AF3041" s="115">
        <v>-1</v>
      </c>
      <c r="AG3041" s="115">
        <v>-1</v>
      </c>
      <c r="AH3041" s="115">
        <v>-1</v>
      </c>
      <c r="AI3041" s="115">
        <v>-1</v>
      </c>
      <c r="AJ3041" s="115">
        <v>0</v>
      </c>
      <c r="AM3041" s="115" t="s">
        <v>348</v>
      </c>
      <c r="AN3041" s="115">
        <v>-1</v>
      </c>
      <c r="AQ3041" s="115">
        <v>615</v>
      </c>
      <c r="AR3041" s="115" t="s">
        <v>261</v>
      </c>
      <c r="AS3041" s="115" t="s">
        <v>370</v>
      </c>
      <c r="AT3041" s="115" t="s">
        <v>296</v>
      </c>
      <c r="AV3041" s="115">
        <v>51.9577435123771</v>
      </c>
      <c r="AW3041" s="115">
        <v>0.1193209967</v>
      </c>
    </row>
    <row r="3042" spans="1:49" x14ac:dyDescent="0.25">
      <c r="A3042" s="117">
        <v>220000</v>
      </c>
      <c r="B3042" s="117">
        <v>860000</v>
      </c>
      <c r="C3042" s="117">
        <v>860000</v>
      </c>
      <c r="D3042" s="115" t="s">
        <v>342</v>
      </c>
      <c r="E3042" s="115" t="s">
        <v>13</v>
      </c>
      <c r="F3042" s="115" t="s">
        <v>343</v>
      </c>
      <c r="G3042" s="115" t="s">
        <v>344</v>
      </c>
      <c r="H3042" s="115">
        <v>0.56000000000000005</v>
      </c>
      <c r="I3042" s="115">
        <v>0.48</v>
      </c>
      <c r="J3042" s="115" t="s">
        <v>350</v>
      </c>
      <c r="K3042" s="115">
        <v>7.2220643379919999E-2</v>
      </c>
      <c r="L3042" s="115">
        <v>3740.6162758013602</v>
      </c>
      <c r="M3042" s="115">
        <v>9.3789662834676495</v>
      </c>
      <c r="N3042" s="115">
        <v>1.4021594596055</v>
      </c>
      <c r="O3042" s="115">
        <v>0.67735497923063004</v>
      </c>
      <c r="P3042" s="115">
        <v>0.10126485829395</v>
      </c>
      <c r="Q3042" s="115">
        <v>270.14971407578201</v>
      </c>
      <c r="R3042" s="115">
        <v>1210</v>
      </c>
      <c r="S3042" s="115" t="s">
        <v>353</v>
      </c>
      <c r="T3042" s="115">
        <v>1210</v>
      </c>
      <c r="U3042" s="115" t="s">
        <v>352</v>
      </c>
      <c r="V3042" s="115" t="s">
        <v>350</v>
      </c>
      <c r="Z3042" s="115">
        <v>0</v>
      </c>
      <c r="AA3042" s="115">
        <v>1</v>
      </c>
      <c r="AB3042" s="115">
        <v>0.67735497923063004</v>
      </c>
      <c r="AC3042" s="115">
        <v>0.10126485829395</v>
      </c>
      <c r="AD3042" s="115">
        <v>270.14971407578099</v>
      </c>
      <c r="AF3042" s="115">
        <v>-1</v>
      </c>
      <c r="AG3042" s="115">
        <v>-1</v>
      </c>
      <c r="AH3042" s="115">
        <v>-1</v>
      </c>
      <c r="AI3042" s="115">
        <v>-1</v>
      </c>
      <c r="AJ3042" s="115">
        <v>0</v>
      </c>
      <c r="AM3042" s="115" t="s">
        <v>348</v>
      </c>
      <c r="AN3042" s="115">
        <v>-1</v>
      </c>
      <c r="AQ3042" s="115">
        <v>615</v>
      </c>
      <c r="AR3042" s="115" t="s">
        <v>261</v>
      </c>
      <c r="AS3042" s="115" t="s">
        <v>370</v>
      </c>
      <c r="AT3042" s="115" t="s">
        <v>296</v>
      </c>
      <c r="AV3042" s="115">
        <v>68.389982156687793</v>
      </c>
      <c r="AW3042" s="115">
        <v>0.2190995248</v>
      </c>
    </row>
    <row r="3043" spans="1:49" x14ac:dyDescent="0.25">
      <c r="A3043" s="117">
        <v>220000</v>
      </c>
      <c r="B3043" s="117">
        <v>860000</v>
      </c>
      <c r="C3043" s="117">
        <v>860000</v>
      </c>
      <c r="D3043" s="115" t="s">
        <v>342</v>
      </c>
      <c r="E3043" s="115" t="s">
        <v>13</v>
      </c>
      <c r="F3043" s="115" t="s">
        <v>343</v>
      </c>
      <c r="G3043" s="115" t="s">
        <v>344</v>
      </c>
      <c r="H3043" s="115">
        <v>0.56000000000000005</v>
      </c>
      <c r="I3043" s="115">
        <v>0.48</v>
      </c>
      <c r="J3043" s="115" t="s">
        <v>350</v>
      </c>
      <c r="K3043" s="115">
        <v>2.9079484917020001E-2</v>
      </c>
      <c r="L3043" s="115">
        <v>3740.6162758013602</v>
      </c>
      <c r="M3043" s="115">
        <v>9.3789662834676495</v>
      </c>
      <c r="N3043" s="115">
        <v>1.4021594596055</v>
      </c>
      <c r="O3043" s="115">
        <v>0.27273550857737999</v>
      </c>
      <c r="P3043" s="115">
        <v>4.077407485686E-2</v>
      </c>
      <c r="Q3043" s="115">
        <v>108.775194572543</v>
      </c>
      <c r="R3043" s="115">
        <v>1300</v>
      </c>
      <c r="S3043" s="115" t="s">
        <v>346</v>
      </c>
      <c r="T3043" s="115">
        <v>1300</v>
      </c>
      <c r="U3043" s="115" t="s">
        <v>352</v>
      </c>
      <c r="V3043" s="115" t="s">
        <v>350</v>
      </c>
      <c r="Z3043" s="115">
        <v>0</v>
      </c>
      <c r="AA3043" s="115">
        <v>1</v>
      </c>
      <c r="AB3043" s="115">
        <v>0.27273550857737999</v>
      </c>
      <c r="AC3043" s="115">
        <v>4.077407485686E-2</v>
      </c>
      <c r="AD3043" s="115">
        <v>108.775194572543</v>
      </c>
      <c r="AF3043" s="115">
        <v>-1</v>
      </c>
      <c r="AG3043" s="115">
        <v>-1</v>
      </c>
      <c r="AH3043" s="115">
        <v>-1</v>
      </c>
      <c r="AI3043" s="115">
        <v>-1</v>
      </c>
      <c r="AJ3043" s="115">
        <v>0</v>
      </c>
      <c r="AM3043" s="115" t="s">
        <v>348</v>
      </c>
      <c r="AN3043" s="115">
        <v>-1</v>
      </c>
      <c r="AQ3043" s="115">
        <v>615</v>
      </c>
      <c r="AR3043" s="115" t="s">
        <v>261</v>
      </c>
      <c r="AS3043" s="115" t="s">
        <v>370</v>
      </c>
      <c r="AT3043" s="115" t="s">
        <v>296</v>
      </c>
      <c r="AV3043" s="115">
        <v>48.037679827058398</v>
      </c>
      <c r="AW3043" s="115">
        <v>8.8219946899999999E-2</v>
      </c>
    </row>
    <row r="3044" spans="1:49" x14ac:dyDescent="0.25">
      <c r="A3044" s="117">
        <v>220000</v>
      </c>
      <c r="B3044" s="117">
        <v>860000</v>
      </c>
      <c r="C3044" s="117">
        <v>860000</v>
      </c>
      <c r="D3044" s="115" t="s">
        <v>342</v>
      </c>
      <c r="E3044" s="115" t="s">
        <v>13</v>
      </c>
      <c r="F3044" s="115" t="s">
        <v>343</v>
      </c>
      <c r="G3044" s="115" t="s">
        <v>344</v>
      </c>
      <c r="H3044" s="115">
        <v>0.56000000000000005</v>
      </c>
      <c r="I3044" s="115">
        <v>0.48</v>
      </c>
      <c r="J3044" s="115" t="s">
        <v>350</v>
      </c>
      <c r="K3044" s="115">
        <v>9.517340010276E-2</v>
      </c>
      <c r="L3044" s="115">
        <v>3772.7891808633599</v>
      </c>
      <c r="M3044" s="115">
        <v>9.9900029518042199</v>
      </c>
      <c r="N3044" s="115">
        <v>1.5475010381824199</v>
      </c>
      <c r="O3044" s="115">
        <v>0.95078254795983996</v>
      </c>
      <c r="P3044" s="115">
        <v>0.14728093546637</v>
      </c>
      <c r="Q3044" s="115">
        <v>359.06917421368399</v>
      </c>
      <c r="R3044" s="115">
        <v>1200</v>
      </c>
      <c r="S3044" s="115" t="s">
        <v>351</v>
      </c>
      <c r="T3044" s="115">
        <v>1200</v>
      </c>
      <c r="U3044" s="115" t="s">
        <v>352</v>
      </c>
      <c r="V3044" s="115" t="s">
        <v>350</v>
      </c>
      <c r="Z3044" s="115">
        <v>0</v>
      </c>
      <c r="AA3044" s="115">
        <v>1</v>
      </c>
      <c r="AB3044" s="115">
        <v>0.95078254795983996</v>
      </c>
      <c r="AC3044" s="115">
        <v>0.14728093546637</v>
      </c>
      <c r="AD3044" s="115">
        <v>359.06917421368502</v>
      </c>
      <c r="AF3044" s="115">
        <v>-1</v>
      </c>
      <c r="AG3044" s="115">
        <v>-1</v>
      </c>
      <c r="AH3044" s="115">
        <v>-1</v>
      </c>
      <c r="AI3044" s="115">
        <v>-1</v>
      </c>
      <c r="AJ3044" s="115">
        <v>0</v>
      </c>
      <c r="AM3044" s="115" t="s">
        <v>348</v>
      </c>
      <c r="AN3044" s="115">
        <v>-1</v>
      </c>
      <c r="AQ3044" s="115">
        <v>615</v>
      </c>
      <c r="AR3044" s="115" t="s">
        <v>261</v>
      </c>
      <c r="AS3044" s="115" t="s">
        <v>370</v>
      </c>
      <c r="AT3044" s="115" t="s">
        <v>296</v>
      </c>
      <c r="AV3044" s="115">
        <v>88.199818137741005</v>
      </c>
      <c r="AW3044" s="115">
        <v>0.29121587529999998</v>
      </c>
    </row>
    <row r="3045" spans="1:49" x14ac:dyDescent="0.25">
      <c r="A3045" s="117">
        <v>220000</v>
      </c>
      <c r="B3045" s="117">
        <v>860000</v>
      </c>
      <c r="C3045" s="117">
        <v>860000</v>
      </c>
      <c r="D3045" s="115" t="s">
        <v>342</v>
      </c>
      <c r="E3045" s="115" t="s">
        <v>13</v>
      </c>
      <c r="F3045" s="115" t="s">
        <v>343</v>
      </c>
      <c r="G3045" s="115" t="s">
        <v>344</v>
      </c>
      <c r="H3045" s="115">
        <v>0.56000000000000005</v>
      </c>
      <c r="I3045" s="115">
        <v>0.48</v>
      </c>
      <c r="J3045" s="115" t="s">
        <v>350</v>
      </c>
      <c r="K3045" s="115">
        <v>0.17703096125779999</v>
      </c>
      <c r="L3045" s="115">
        <v>3772.7891808633599</v>
      </c>
      <c r="M3045" s="115">
        <v>9.9900029518042199</v>
      </c>
      <c r="N3045" s="115">
        <v>1.5475010381824199</v>
      </c>
      <c r="O3045" s="115">
        <v>1.76853982552617</v>
      </c>
      <c r="P3045" s="115">
        <v>0.27395559633687999</v>
      </c>
      <c r="Q3045" s="115">
        <v>667.90049531127204</v>
      </c>
      <c r="R3045" s="115">
        <v>1400</v>
      </c>
      <c r="S3045" s="115" t="s">
        <v>356</v>
      </c>
      <c r="T3045" s="115">
        <v>1400</v>
      </c>
      <c r="U3045" s="115" t="s">
        <v>352</v>
      </c>
      <c r="V3045" s="115" t="s">
        <v>350</v>
      </c>
      <c r="Z3045" s="115">
        <v>0</v>
      </c>
      <c r="AA3045" s="115">
        <v>1</v>
      </c>
      <c r="AB3045" s="115">
        <v>1.76853982552617</v>
      </c>
      <c r="AC3045" s="115">
        <v>0.27395559633687999</v>
      </c>
      <c r="AD3045" s="115">
        <v>667.90049531127204</v>
      </c>
      <c r="AF3045" s="115">
        <v>-1</v>
      </c>
      <c r="AG3045" s="115">
        <v>-1</v>
      </c>
      <c r="AH3045" s="115">
        <v>-1</v>
      </c>
      <c r="AI3045" s="115">
        <v>-1</v>
      </c>
      <c r="AJ3045" s="115">
        <v>0</v>
      </c>
      <c r="AM3045" s="115" t="s">
        <v>348</v>
      </c>
      <c r="AN3045" s="115">
        <v>-1</v>
      </c>
      <c r="AQ3045" s="115">
        <v>615</v>
      </c>
      <c r="AR3045" s="115" t="s">
        <v>261</v>
      </c>
      <c r="AS3045" s="115" t="s">
        <v>370</v>
      </c>
      <c r="AT3045" s="115" t="s">
        <v>296</v>
      </c>
      <c r="AV3045" s="115">
        <v>141.07528634857599</v>
      </c>
      <c r="AW3045" s="115">
        <v>0.54168734409999997</v>
      </c>
    </row>
    <row r="3046" spans="1:49" x14ac:dyDescent="0.25">
      <c r="A3046" s="117">
        <v>220000</v>
      </c>
      <c r="B3046" s="117">
        <v>860000</v>
      </c>
      <c r="C3046" s="117">
        <v>860000</v>
      </c>
      <c r="D3046" s="115" t="s">
        <v>342</v>
      </c>
      <c r="E3046" s="115" t="s">
        <v>13</v>
      </c>
      <c r="F3046" s="115" t="s">
        <v>343</v>
      </c>
      <c r="G3046" s="115" t="s">
        <v>344</v>
      </c>
      <c r="H3046" s="115">
        <v>0.56000000000000005</v>
      </c>
      <c r="I3046" s="115">
        <v>0.48</v>
      </c>
      <c r="J3046" s="115" t="s">
        <v>350</v>
      </c>
      <c r="K3046" s="115">
        <v>0.18702204785720999</v>
      </c>
      <c r="L3046" s="115">
        <v>3772.7891808633599</v>
      </c>
      <c r="M3046" s="115">
        <v>9.9900029518042199</v>
      </c>
      <c r="N3046" s="115">
        <v>1.5475010381824199</v>
      </c>
      <c r="O3046" s="115">
        <v>1.86835081014603</v>
      </c>
      <c r="P3046" s="115">
        <v>0.28941681322203999</v>
      </c>
      <c r="Q3046" s="115">
        <v>705.59475873860595</v>
      </c>
      <c r="R3046" s="115">
        <v>1300</v>
      </c>
      <c r="S3046" s="115" t="s">
        <v>346</v>
      </c>
      <c r="T3046" s="115">
        <v>1300</v>
      </c>
      <c r="U3046" s="115" t="s">
        <v>352</v>
      </c>
      <c r="V3046" s="115" t="s">
        <v>350</v>
      </c>
      <c r="Z3046" s="115">
        <v>0</v>
      </c>
      <c r="AA3046" s="115">
        <v>1</v>
      </c>
      <c r="AB3046" s="115">
        <v>1.86835081014603</v>
      </c>
      <c r="AC3046" s="115">
        <v>0.28941681322203999</v>
      </c>
      <c r="AD3046" s="115">
        <v>705.59475873860595</v>
      </c>
      <c r="AF3046" s="115">
        <v>-1</v>
      </c>
      <c r="AG3046" s="115">
        <v>-1</v>
      </c>
      <c r="AH3046" s="115">
        <v>-1</v>
      </c>
      <c r="AI3046" s="115">
        <v>-1</v>
      </c>
      <c r="AJ3046" s="115">
        <v>0</v>
      </c>
      <c r="AM3046" s="115" t="s">
        <v>348</v>
      </c>
      <c r="AN3046" s="115">
        <v>-1</v>
      </c>
      <c r="AQ3046" s="115">
        <v>615</v>
      </c>
      <c r="AR3046" s="115" t="s">
        <v>261</v>
      </c>
      <c r="AS3046" s="115" t="s">
        <v>370</v>
      </c>
      <c r="AT3046" s="115" t="s">
        <v>296</v>
      </c>
      <c r="AV3046" s="115">
        <v>110.093102070423</v>
      </c>
      <c r="AW3046" s="115">
        <v>0.57225852290000001</v>
      </c>
    </row>
    <row r="3047" spans="1:49" x14ac:dyDescent="0.25">
      <c r="A3047" s="117">
        <v>220000</v>
      </c>
      <c r="B3047" s="117">
        <v>860000</v>
      </c>
      <c r="C3047" s="117">
        <v>860000</v>
      </c>
      <c r="D3047" s="115" t="s">
        <v>342</v>
      </c>
      <c r="E3047" s="115" t="s">
        <v>13</v>
      </c>
      <c r="F3047" s="115" t="s">
        <v>343</v>
      </c>
      <c r="G3047" s="115" t="s">
        <v>344</v>
      </c>
      <c r="H3047" s="115">
        <v>0.56000000000000005</v>
      </c>
      <c r="I3047" s="115">
        <v>0.48</v>
      </c>
      <c r="J3047" s="115" t="s">
        <v>350</v>
      </c>
      <c r="K3047" s="115">
        <v>0.15853704440409999</v>
      </c>
      <c r="L3047" s="115">
        <v>3772.7891808633599</v>
      </c>
      <c r="M3047" s="115">
        <v>9.9900029518042199</v>
      </c>
      <c r="N3047" s="115">
        <v>1.5475010381824199</v>
      </c>
      <c r="O3047" s="115">
        <v>1.5837855415673501</v>
      </c>
      <c r="P3047" s="115">
        <v>0.24533624080572999</v>
      </c>
      <c r="Q3047" s="115">
        <v>598.126845893873</v>
      </c>
      <c r="R3047" s="115">
        <v>1750</v>
      </c>
      <c r="S3047" s="115" t="s">
        <v>371</v>
      </c>
      <c r="T3047" s="115">
        <v>1750</v>
      </c>
      <c r="U3047" s="115" t="s">
        <v>352</v>
      </c>
      <c r="V3047" s="115" t="s">
        <v>350</v>
      </c>
      <c r="Z3047" s="115">
        <v>0</v>
      </c>
      <c r="AA3047" s="115">
        <v>1</v>
      </c>
      <c r="AB3047" s="115">
        <v>1.5837855415673501</v>
      </c>
      <c r="AC3047" s="115">
        <v>0.24533624080572999</v>
      </c>
      <c r="AD3047" s="115">
        <v>598.126845893873</v>
      </c>
      <c r="AF3047" s="115">
        <v>-1</v>
      </c>
      <c r="AG3047" s="115">
        <v>-1</v>
      </c>
      <c r="AH3047" s="115">
        <v>-1</v>
      </c>
      <c r="AI3047" s="115">
        <v>-1</v>
      </c>
      <c r="AJ3047" s="115">
        <v>0</v>
      </c>
      <c r="AM3047" s="115" t="s">
        <v>348</v>
      </c>
      <c r="AN3047" s="115">
        <v>-1</v>
      </c>
      <c r="AQ3047" s="115">
        <v>615</v>
      </c>
      <c r="AR3047" s="115" t="s">
        <v>261</v>
      </c>
      <c r="AS3047" s="115" t="s">
        <v>370</v>
      </c>
      <c r="AT3047" s="115" t="s">
        <v>296</v>
      </c>
      <c r="AV3047" s="115">
        <v>101.706423865711</v>
      </c>
      <c r="AW3047" s="115">
        <v>0.48509882069999999</v>
      </c>
    </row>
    <row r="3048" spans="1:49" x14ac:dyDescent="0.25">
      <c r="A3048" s="117">
        <v>220000</v>
      </c>
      <c r="B3048" s="117">
        <v>860000</v>
      </c>
      <c r="C3048" s="117">
        <v>860000</v>
      </c>
      <c r="D3048" s="115" t="s">
        <v>342</v>
      </c>
      <c r="E3048" s="115" t="s">
        <v>13</v>
      </c>
      <c r="F3048" s="115" t="s">
        <v>343</v>
      </c>
      <c r="G3048" s="115" t="s">
        <v>344</v>
      </c>
      <c r="H3048" s="115">
        <v>0.56000000000000005</v>
      </c>
      <c r="I3048" s="115">
        <v>0.48</v>
      </c>
      <c r="J3048" s="115" t="s">
        <v>350</v>
      </c>
      <c r="K3048" s="115">
        <v>6.8220354294310004E-2</v>
      </c>
      <c r="L3048" s="115">
        <v>3842.5872967058399</v>
      </c>
      <c r="M3048" s="115">
        <v>9.6746283405480593</v>
      </c>
      <c r="N3048" s="115">
        <v>1.31638739246027</v>
      </c>
      <c r="O3048" s="115">
        <v>0.66000657305802002</v>
      </c>
      <c r="P3048" s="115">
        <v>8.9804414302210006E-2</v>
      </c>
      <c r="Q3048" s="115">
        <v>262.142666788111</v>
      </c>
      <c r="R3048" s="115">
        <v>1200</v>
      </c>
      <c r="S3048" s="115" t="s">
        <v>351</v>
      </c>
      <c r="T3048" s="115">
        <v>1200</v>
      </c>
      <c r="U3048" s="115" t="s">
        <v>352</v>
      </c>
      <c r="V3048" s="115" t="s">
        <v>350</v>
      </c>
      <c r="Z3048" s="115">
        <v>0</v>
      </c>
      <c r="AA3048" s="115">
        <v>1</v>
      </c>
      <c r="AB3048" s="115">
        <v>0.66000657305802002</v>
      </c>
      <c r="AC3048" s="115">
        <v>8.9804414302210006E-2</v>
      </c>
      <c r="AD3048" s="115">
        <v>262.14266678811202</v>
      </c>
      <c r="AF3048" s="115">
        <v>-1</v>
      </c>
      <c r="AG3048" s="115">
        <v>-1</v>
      </c>
      <c r="AH3048" s="115">
        <v>-1</v>
      </c>
      <c r="AI3048" s="115">
        <v>-1</v>
      </c>
      <c r="AJ3048" s="115">
        <v>0</v>
      </c>
      <c r="AM3048" s="115" t="s">
        <v>348</v>
      </c>
      <c r="AN3048" s="115">
        <v>-1</v>
      </c>
      <c r="AQ3048" s="115">
        <v>615</v>
      </c>
      <c r="AR3048" s="115" t="s">
        <v>261</v>
      </c>
      <c r="AS3048" s="115" t="s">
        <v>370</v>
      </c>
      <c r="AT3048" s="115" t="s">
        <v>296</v>
      </c>
      <c r="AV3048" s="115">
        <v>94.427353047506898</v>
      </c>
      <c r="AW3048" s="115">
        <v>0.21260556920000001</v>
      </c>
    </row>
    <row r="3049" spans="1:49" x14ac:dyDescent="0.25">
      <c r="A3049" s="117">
        <v>220000</v>
      </c>
      <c r="B3049" s="117">
        <v>860000</v>
      </c>
      <c r="C3049" s="117">
        <v>860000</v>
      </c>
      <c r="D3049" s="115" t="s">
        <v>342</v>
      </c>
      <c r="E3049" s="115" t="s">
        <v>13</v>
      </c>
      <c r="F3049" s="115" t="s">
        <v>343</v>
      </c>
      <c r="G3049" s="115" t="s">
        <v>344</v>
      </c>
      <c r="H3049" s="115">
        <v>0.56000000000000005</v>
      </c>
      <c r="I3049" s="115">
        <v>0.48</v>
      </c>
      <c r="J3049" s="115" t="s">
        <v>350</v>
      </c>
      <c r="K3049" s="115">
        <v>3.3648019876829999E-2</v>
      </c>
      <c r="L3049" s="115">
        <v>3842.5872967058399</v>
      </c>
      <c r="M3049" s="115">
        <v>9.6746283405480593</v>
      </c>
      <c r="N3049" s="115">
        <v>1.31638739246027</v>
      </c>
      <c r="O3049" s="115">
        <v>0.32553208670373002</v>
      </c>
      <c r="P3049" s="115">
        <v>4.4293829147109998E-2</v>
      </c>
      <c r="Q3049" s="115">
        <v>129.29545373802401</v>
      </c>
      <c r="R3049" s="115">
        <v>1400</v>
      </c>
      <c r="S3049" s="115" t="s">
        <v>356</v>
      </c>
      <c r="T3049" s="115">
        <v>1400</v>
      </c>
      <c r="U3049" s="115" t="s">
        <v>352</v>
      </c>
      <c r="V3049" s="115" t="s">
        <v>350</v>
      </c>
      <c r="Z3049" s="115">
        <v>0</v>
      </c>
      <c r="AA3049" s="115">
        <v>1</v>
      </c>
      <c r="AB3049" s="115">
        <v>0.32553208670373002</v>
      </c>
      <c r="AC3049" s="115">
        <v>4.4293829147109998E-2</v>
      </c>
      <c r="AD3049" s="115">
        <v>129.295453738025</v>
      </c>
      <c r="AF3049" s="115">
        <v>-1</v>
      </c>
      <c r="AG3049" s="115">
        <v>-1</v>
      </c>
      <c r="AH3049" s="115">
        <v>-1</v>
      </c>
      <c r="AI3049" s="115">
        <v>-1</v>
      </c>
      <c r="AJ3049" s="115">
        <v>0</v>
      </c>
      <c r="AM3049" s="115" t="s">
        <v>348</v>
      </c>
      <c r="AN3049" s="115">
        <v>-1</v>
      </c>
      <c r="AQ3049" s="115">
        <v>615</v>
      </c>
      <c r="AR3049" s="115" t="s">
        <v>261</v>
      </c>
      <c r="AS3049" s="115" t="s">
        <v>370</v>
      </c>
      <c r="AT3049" s="115" t="s">
        <v>296</v>
      </c>
      <c r="AV3049" s="115">
        <v>86.770448605020206</v>
      </c>
      <c r="AW3049" s="115">
        <v>0.10486249290000001</v>
      </c>
    </row>
    <row r="3050" spans="1:49" x14ac:dyDescent="0.25">
      <c r="A3050" s="117">
        <v>220000</v>
      </c>
      <c r="B3050" s="117">
        <v>860000</v>
      </c>
      <c r="C3050" s="117">
        <v>860000</v>
      </c>
      <c r="D3050" s="115" t="s">
        <v>342</v>
      </c>
      <c r="E3050" s="115" t="s">
        <v>13</v>
      </c>
      <c r="F3050" s="115" t="s">
        <v>343</v>
      </c>
      <c r="G3050" s="115" t="s">
        <v>344</v>
      </c>
      <c r="H3050" s="115">
        <v>0.56000000000000005</v>
      </c>
      <c r="I3050" s="115">
        <v>0.48</v>
      </c>
      <c r="J3050" s="115" t="s">
        <v>350</v>
      </c>
      <c r="K3050" s="115">
        <v>2.643326856287E-2</v>
      </c>
      <c r="L3050" s="115">
        <v>3842.5872967058399</v>
      </c>
      <c r="M3050" s="115">
        <v>9.6746283405480593</v>
      </c>
      <c r="N3050" s="115">
        <v>1.31638739246027</v>
      </c>
      <c r="O3050" s="115">
        <v>0.25573204917168002</v>
      </c>
      <c r="P3050" s="115">
        <v>3.4796421477680001E-2</v>
      </c>
      <c r="Q3050" s="115">
        <v>101.572141990109</v>
      </c>
      <c r="R3050" s="115">
        <v>1210</v>
      </c>
      <c r="S3050" s="115" t="s">
        <v>353</v>
      </c>
      <c r="T3050" s="115">
        <v>1210</v>
      </c>
      <c r="U3050" s="115" t="s">
        <v>352</v>
      </c>
      <c r="V3050" s="115" t="s">
        <v>350</v>
      </c>
      <c r="Z3050" s="115">
        <v>0</v>
      </c>
      <c r="AA3050" s="115">
        <v>1</v>
      </c>
      <c r="AB3050" s="115">
        <v>0.25573204917168002</v>
      </c>
      <c r="AC3050" s="115">
        <v>3.4796421477680001E-2</v>
      </c>
      <c r="AD3050" s="115">
        <v>101.572141990109</v>
      </c>
      <c r="AF3050" s="115">
        <v>-1</v>
      </c>
      <c r="AG3050" s="115">
        <v>-1</v>
      </c>
      <c r="AH3050" s="115">
        <v>-1</v>
      </c>
      <c r="AI3050" s="115">
        <v>-1</v>
      </c>
      <c r="AJ3050" s="115">
        <v>0</v>
      </c>
      <c r="AM3050" s="115" t="s">
        <v>348</v>
      </c>
      <c r="AN3050" s="115">
        <v>-1</v>
      </c>
      <c r="AQ3050" s="115">
        <v>615</v>
      </c>
      <c r="AR3050" s="115" t="s">
        <v>261</v>
      </c>
      <c r="AS3050" s="115" t="s">
        <v>370</v>
      </c>
      <c r="AT3050" s="115" t="s">
        <v>296</v>
      </c>
      <c r="AV3050" s="115">
        <v>41.424610183031497</v>
      </c>
      <c r="AW3050" s="115">
        <v>8.23780551E-2</v>
      </c>
    </row>
    <row r="3051" spans="1:49" x14ac:dyDescent="0.25">
      <c r="A3051" s="117">
        <v>220000</v>
      </c>
      <c r="B3051" s="117">
        <v>860000</v>
      </c>
      <c r="C3051" s="117">
        <v>860000</v>
      </c>
      <c r="D3051" s="115" t="s">
        <v>342</v>
      </c>
      <c r="E3051" s="115" t="s">
        <v>13</v>
      </c>
      <c r="F3051" s="115" t="s">
        <v>343</v>
      </c>
      <c r="G3051" s="115" t="s">
        <v>344</v>
      </c>
      <c r="H3051" s="115">
        <v>0.56000000000000005</v>
      </c>
      <c r="I3051" s="115">
        <v>0.48</v>
      </c>
      <c r="J3051" s="115" t="s">
        <v>350</v>
      </c>
      <c r="K3051" s="115">
        <v>0.33503596585310003</v>
      </c>
      <c r="L3051" s="115">
        <v>3842.5872967058399</v>
      </c>
      <c r="M3051" s="115">
        <v>9.6746283405480593</v>
      </c>
      <c r="N3051" s="115">
        <v>1.31638739246027</v>
      </c>
      <c r="O3051" s="115">
        <v>3.24134845034538</v>
      </c>
      <c r="P3051" s="115">
        <v>0.44103712146978002</v>
      </c>
      <c r="Q3051" s="115">
        <v>1287.4049463267299</v>
      </c>
      <c r="R3051" s="115">
        <v>1430</v>
      </c>
      <c r="S3051" s="115" t="s">
        <v>362</v>
      </c>
      <c r="T3051" s="115">
        <v>1430</v>
      </c>
      <c r="U3051" s="115" t="s">
        <v>352</v>
      </c>
      <c r="V3051" s="115" t="s">
        <v>350</v>
      </c>
      <c r="Z3051" s="115">
        <v>0</v>
      </c>
      <c r="AA3051" s="115">
        <v>1</v>
      </c>
      <c r="AB3051" s="115">
        <v>3.24134845034538</v>
      </c>
      <c r="AC3051" s="115">
        <v>0.44103712146978002</v>
      </c>
      <c r="AD3051" s="115">
        <v>1287.4049463267299</v>
      </c>
      <c r="AF3051" s="115">
        <v>-1</v>
      </c>
      <c r="AG3051" s="115">
        <v>-1</v>
      </c>
      <c r="AH3051" s="115">
        <v>-1</v>
      </c>
      <c r="AI3051" s="115">
        <v>-1</v>
      </c>
      <c r="AJ3051" s="115">
        <v>0</v>
      </c>
      <c r="AM3051" s="115" t="s">
        <v>348</v>
      </c>
      <c r="AN3051" s="115">
        <v>-1</v>
      </c>
      <c r="AQ3051" s="115">
        <v>615</v>
      </c>
      <c r="AR3051" s="115" t="s">
        <v>261</v>
      </c>
      <c r="AS3051" s="115" t="s">
        <v>370</v>
      </c>
      <c r="AT3051" s="115" t="s">
        <v>296</v>
      </c>
      <c r="AV3051" s="115">
        <v>147.638410208751</v>
      </c>
      <c r="AW3051" s="115">
        <v>1.0441240440999999</v>
      </c>
    </row>
    <row r="3052" spans="1:49" x14ac:dyDescent="0.25">
      <c r="A3052" s="117">
        <v>220000</v>
      </c>
      <c r="B3052" s="117">
        <v>860000</v>
      </c>
      <c r="C3052" s="117">
        <v>860000</v>
      </c>
      <c r="D3052" s="115" t="s">
        <v>342</v>
      </c>
      <c r="E3052" s="115" t="s">
        <v>13</v>
      </c>
      <c r="F3052" s="115" t="s">
        <v>343</v>
      </c>
      <c r="G3052" s="115" t="s">
        <v>344</v>
      </c>
      <c r="H3052" s="115">
        <v>0.56000000000000005</v>
      </c>
      <c r="I3052" s="115">
        <v>0.48</v>
      </c>
      <c r="J3052" s="115" t="s">
        <v>350</v>
      </c>
      <c r="K3052" s="115">
        <v>0.15442584528789999</v>
      </c>
      <c r="L3052" s="115">
        <v>3842.5872967058399</v>
      </c>
      <c r="M3052" s="115">
        <v>9.6746283405480593</v>
      </c>
      <c r="N3052" s="115">
        <v>1.31638739246027</v>
      </c>
      <c r="O3052" s="115">
        <v>1.4940126593354299</v>
      </c>
      <c r="P3052" s="115">
        <v>0.20328423580700999</v>
      </c>
      <c r="Q3052" s="115">
        <v>593.39479138635795</v>
      </c>
      <c r="R3052" s="115">
        <v>1410</v>
      </c>
      <c r="S3052" s="115" t="s">
        <v>357</v>
      </c>
      <c r="T3052" s="115">
        <v>1410</v>
      </c>
      <c r="U3052" s="115" t="s">
        <v>352</v>
      </c>
      <c r="V3052" s="115" t="s">
        <v>350</v>
      </c>
      <c r="Z3052" s="115">
        <v>0</v>
      </c>
      <c r="AA3052" s="115">
        <v>1</v>
      </c>
      <c r="AB3052" s="115">
        <v>1.4940126593354299</v>
      </c>
      <c r="AC3052" s="115">
        <v>0.20328423580700999</v>
      </c>
      <c r="AD3052" s="115">
        <v>593.39479138635795</v>
      </c>
      <c r="AF3052" s="115">
        <v>-1</v>
      </c>
      <c r="AG3052" s="115">
        <v>-1</v>
      </c>
      <c r="AH3052" s="115">
        <v>-1</v>
      </c>
      <c r="AI3052" s="115">
        <v>-1</v>
      </c>
      <c r="AJ3052" s="115">
        <v>0</v>
      </c>
      <c r="AM3052" s="115" t="s">
        <v>348</v>
      </c>
      <c r="AN3052" s="115">
        <v>-1</v>
      </c>
      <c r="AQ3052" s="115">
        <v>615</v>
      </c>
      <c r="AR3052" s="115" t="s">
        <v>261</v>
      </c>
      <c r="AS3052" s="115" t="s">
        <v>370</v>
      </c>
      <c r="AT3052" s="115" t="s">
        <v>296</v>
      </c>
      <c r="AV3052" s="115">
        <v>111.28895310774701</v>
      </c>
      <c r="AW3052" s="115">
        <v>0.48126098249999999</v>
      </c>
    </row>
    <row r="3053" spans="1:49" x14ac:dyDescent="0.25">
      <c r="A3053" s="117">
        <v>220000</v>
      </c>
      <c r="B3053" s="117">
        <v>860000</v>
      </c>
      <c r="C3053" s="117">
        <v>860000</v>
      </c>
      <c r="D3053" s="115" t="s">
        <v>342</v>
      </c>
      <c r="E3053" s="115" t="s">
        <v>13</v>
      </c>
      <c r="F3053" s="115" t="s">
        <v>343</v>
      </c>
      <c r="G3053" s="115" t="s">
        <v>344</v>
      </c>
      <c r="H3053" s="115">
        <v>0.56000000000000005</v>
      </c>
      <c r="I3053" s="115">
        <v>0.48</v>
      </c>
      <c r="J3053" s="115" t="s">
        <v>350</v>
      </c>
      <c r="K3053" s="115">
        <v>0.41810407202319</v>
      </c>
      <c r="L3053" s="115">
        <v>3786.6605072510201</v>
      </c>
      <c r="M3053" s="115">
        <v>11.365725973557099</v>
      </c>
      <c r="N3053" s="115">
        <v>1.6959200936599701</v>
      </c>
      <c r="O3053" s="115">
        <v>4.7520563110440603</v>
      </c>
      <c r="P3053" s="115">
        <v>0.70907109698519</v>
      </c>
      <c r="Q3053" s="115">
        <v>1583.21817745107</v>
      </c>
      <c r="R3053" s="115">
        <v>1410</v>
      </c>
      <c r="S3053" s="115" t="s">
        <v>357</v>
      </c>
      <c r="T3053" s="115">
        <v>1410</v>
      </c>
      <c r="U3053" s="115" t="s">
        <v>352</v>
      </c>
      <c r="V3053" s="115" t="s">
        <v>350</v>
      </c>
      <c r="Z3053" s="115">
        <v>0</v>
      </c>
      <c r="AA3053" s="115">
        <v>1</v>
      </c>
      <c r="AB3053" s="115">
        <v>4.7520563110440603</v>
      </c>
      <c r="AC3053" s="115">
        <v>0.70907109698519</v>
      </c>
      <c r="AD3053" s="115">
        <v>1583.21817745107</v>
      </c>
      <c r="AF3053" s="115">
        <v>-1</v>
      </c>
      <c r="AG3053" s="115">
        <v>-1</v>
      </c>
      <c r="AH3053" s="115">
        <v>-1</v>
      </c>
      <c r="AI3053" s="115">
        <v>-1</v>
      </c>
      <c r="AJ3053" s="115">
        <v>0</v>
      </c>
      <c r="AM3053" s="115" t="s">
        <v>348</v>
      </c>
      <c r="AN3053" s="115">
        <v>-1</v>
      </c>
      <c r="AQ3053" s="115">
        <v>615</v>
      </c>
      <c r="AR3053" s="115" t="s">
        <v>261</v>
      </c>
      <c r="AS3053" s="115" t="s">
        <v>370</v>
      </c>
      <c r="AT3053" s="115" t="s">
        <v>296</v>
      </c>
      <c r="AV3053" s="115">
        <v>192.65038867867</v>
      </c>
      <c r="AW3053" s="115">
        <v>1.2840374512999999</v>
      </c>
    </row>
    <row r="3054" spans="1:49" x14ac:dyDescent="0.25">
      <c r="A3054" s="117">
        <v>220000</v>
      </c>
      <c r="B3054" s="117">
        <v>860000</v>
      </c>
      <c r="C3054" s="117">
        <v>860000</v>
      </c>
      <c r="D3054" s="115" t="s">
        <v>342</v>
      </c>
      <c r="E3054" s="115" t="s">
        <v>13</v>
      </c>
      <c r="F3054" s="115" t="s">
        <v>343</v>
      </c>
      <c r="G3054" s="115" t="s">
        <v>344</v>
      </c>
      <c r="H3054" s="115">
        <v>0.56000000000000005</v>
      </c>
      <c r="I3054" s="115">
        <v>0.48</v>
      </c>
      <c r="J3054" s="115" t="s">
        <v>350</v>
      </c>
      <c r="K3054" s="115">
        <v>1.0552054338780001E-2</v>
      </c>
      <c r="L3054" s="115">
        <v>3786.6605072510201</v>
      </c>
      <c r="M3054" s="115">
        <v>11.365725973557099</v>
      </c>
      <c r="N3054" s="115">
        <v>1.6959200936599701</v>
      </c>
      <c r="O3054" s="115">
        <v>0.11993175807273999</v>
      </c>
      <c r="P3054" s="115">
        <v>1.7895440982539999E-2</v>
      </c>
      <c r="Q3054" s="115">
        <v>39.957047435055301</v>
      </c>
      <c r="R3054" s="115">
        <v>1210</v>
      </c>
      <c r="S3054" s="115" t="s">
        <v>353</v>
      </c>
      <c r="T3054" s="115">
        <v>1210</v>
      </c>
      <c r="U3054" s="115" t="s">
        <v>352</v>
      </c>
      <c r="V3054" s="115" t="s">
        <v>350</v>
      </c>
      <c r="Z3054" s="115">
        <v>0</v>
      </c>
      <c r="AA3054" s="115">
        <v>1</v>
      </c>
      <c r="AB3054" s="115">
        <v>0.11993175807273999</v>
      </c>
      <c r="AC3054" s="115">
        <v>1.7895440982539999E-2</v>
      </c>
      <c r="AD3054" s="115">
        <v>39.957047435054498</v>
      </c>
      <c r="AF3054" s="115">
        <v>-1</v>
      </c>
      <c r="AG3054" s="115">
        <v>-1</v>
      </c>
      <c r="AH3054" s="115">
        <v>-1</v>
      </c>
      <c r="AI3054" s="115">
        <v>-1</v>
      </c>
      <c r="AJ3054" s="115">
        <v>0</v>
      </c>
      <c r="AM3054" s="115" t="s">
        <v>348</v>
      </c>
      <c r="AN3054" s="115">
        <v>-1</v>
      </c>
      <c r="AQ3054" s="115">
        <v>615</v>
      </c>
      <c r="AR3054" s="115" t="s">
        <v>261</v>
      </c>
      <c r="AS3054" s="115" t="s">
        <v>370</v>
      </c>
      <c r="AT3054" s="115" t="s">
        <v>296</v>
      </c>
      <c r="AV3054" s="115">
        <v>36.521978614423702</v>
      </c>
      <c r="AW3054" s="115">
        <v>3.24063645E-2</v>
      </c>
    </row>
    <row r="3055" spans="1:49" x14ac:dyDescent="0.25">
      <c r="A3055" s="117">
        <v>220000</v>
      </c>
      <c r="B3055" s="117">
        <v>860000</v>
      </c>
      <c r="C3055" s="117">
        <v>860000</v>
      </c>
      <c r="D3055" s="115" t="s">
        <v>342</v>
      </c>
      <c r="E3055" s="115" t="s">
        <v>13</v>
      </c>
      <c r="F3055" s="115" t="s">
        <v>343</v>
      </c>
      <c r="G3055" s="115" t="s">
        <v>344</v>
      </c>
      <c r="H3055" s="115">
        <v>0.56000000000000005</v>
      </c>
      <c r="I3055" s="115">
        <v>0.48</v>
      </c>
      <c r="J3055" s="115" t="s">
        <v>350</v>
      </c>
      <c r="K3055" s="115">
        <v>0.18246172902916</v>
      </c>
      <c r="L3055" s="115">
        <v>3786.6605072510201</v>
      </c>
      <c r="M3055" s="115">
        <v>11.365725973557099</v>
      </c>
      <c r="N3055" s="115">
        <v>1.6959200936599701</v>
      </c>
      <c r="O3055" s="115">
        <v>2.0738100128069199</v>
      </c>
      <c r="P3055" s="115">
        <v>0.3094405125845</v>
      </c>
      <c r="Q3055" s="115">
        <v>690.92062339947597</v>
      </c>
      <c r="R3055" s="115">
        <v>1300</v>
      </c>
      <c r="S3055" s="115" t="s">
        <v>346</v>
      </c>
      <c r="T3055" s="115">
        <v>1300</v>
      </c>
      <c r="U3055" s="115" t="s">
        <v>352</v>
      </c>
      <c r="V3055" s="115" t="s">
        <v>350</v>
      </c>
      <c r="Z3055" s="115">
        <v>0</v>
      </c>
      <c r="AA3055" s="115">
        <v>1</v>
      </c>
      <c r="AB3055" s="115">
        <v>2.0738100128069199</v>
      </c>
      <c r="AC3055" s="115">
        <v>0.3094405125845</v>
      </c>
      <c r="AD3055" s="115">
        <v>690.92062339947597</v>
      </c>
      <c r="AF3055" s="115">
        <v>-1</v>
      </c>
      <c r="AG3055" s="115">
        <v>-1</v>
      </c>
      <c r="AH3055" s="115">
        <v>-1</v>
      </c>
      <c r="AI3055" s="115">
        <v>-1</v>
      </c>
      <c r="AJ3055" s="115">
        <v>0</v>
      </c>
      <c r="AM3055" s="115" t="s">
        <v>348</v>
      </c>
      <c r="AN3055" s="115">
        <v>-1</v>
      </c>
      <c r="AQ3055" s="115">
        <v>615</v>
      </c>
      <c r="AR3055" s="115" t="s">
        <v>261</v>
      </c>
      <c r="AS3055" s="115" t="s">
        <v>370</v>
      </c>
      <c r="AT3055" s="115" t="s">
        <v>296</v>
      </c>
      <c r="AV3055" s="115">
        <v>111.854268899104</v>
      </c>
      <c r="AW3055" s="115">
        <v>0.56035735880000004</v>
      </c>
    </row>
    <row r="3056" spans="1:49" x14ac:dyDescent="0.25">
      <c r="A3056" s="117">
        <v>220000</v>
      </c>
      <c r="B3056" s="117">
        <v>860000</v>
      </c>
      <c r="C3056" s="117">
        <v>860000</v>
      </c>
      <c r="D3056" s="115" t="s">
        <v>342</v>
      </c>
      <c r="E3056" s="115" t="s">
        <v>13</v>
      </c>
      <c r="F3056" s="115" t="s">
        <v>343</v>
      </c>
      <c r="G3056" s="115" t="s">
        <v>344</v>
      </c>
      <c r="H3056" s="115">
        <v>0.56000000000000005</v>
      </c>
      <c r="I3056" s="115">
        <v>0.48</v>
      </c>
      <c r="J3056" s="115" t="s">
        <v>350</v>
      </c>
      <c r="K3056" s="115">
        <v>6.6455982767600003E-3</v>
      </c>
      <c r="L3056" s="115">
        <v>3786.6605072510201</v>
      </c>
      <c r="M3056" s="115">
        <v>11.365725973557099</v>
      </c>
      <c r="N3056" s="115">
        <v>1.6959200936599701</v>
      </c>
      <c r="O3056" s="115">
        <v>7.5532048944029997E-2</v>
      </c>
      <c r="P3056" s="115">
        <v>1.1270403651949999E-2</v>
      </c>
      <c r="Q3056" s="115">
        <v>25.164624541673799</v>
      </c>
      <c r="R3056" s="115">
        <v>1430</v>
      </c>
      <c r="S3056" s="115" t="s">
        <v>362</v>
      </c>
      <c r="T3056" s="115">
        <v>1430</v>
      </c>
      <c r="U3056" s="115" t="s">
        <v>352</v>
      </c>
      <c r="V3056" s="115" t="s">
        <v>350</v>
      </c>
      <c r="Z3056" s="115">
        <v>0</v>
      </c>
      <c r="AA3056" s="115">
        <v>1</v>
      </c>
      <c r="AB3056" s="115">
        <v>7.5532048944029997E-2</v>
      </c>
      <c r="AC3056" s="115">
        <v>1.1270403651949999E-2</v>
      </c>
      <c r="AD3056" s="115">
        <v>25.164624541675199</v>
      </c>
      <c r="AF3056" s="115">
        <v>-1</v>
      </c>
      <c r="AG3056" s="115">
        <v>-1</v>
      </c>
      <c r="AH3056" s="115">
        <v>-1</v>
      </c>
      <c r="AI3056" s="115">
        <v>-1</v>
      </c>
      <c r="AJ3056" s="115">
        <v>0</v>
      </c>
      <c r="AM3056" s="115" t="s">
        <v>348</v>
      </c>
      <c r="AN3056" s="115">
        <v>-1</v>
      </c>
      <c r="AQ3056" s="115">
        <v>615</v>
      </c>
      <c r="AR3056" s="115" t="s">
        <v>261</v>
      </c>
      <c r="AS3056" s="115" t="s">
        <v>370</v>
      </c>
      <c r="AT3056" s="115" t="s">
        <v>296</v>
      </c>
      <c r="AV3056" s="115">
        <v>96.045451200284603</v>
      </c>
      <c r="AW3056" s="115">
        <v>2.04092656E-2</v>
      </c>
    </row>
    <row r="3057" spans="1:49" x14ac:dyDescent="0.25">
      <c r="A3057" s="117">
        <v>220000</v>
      </c>
      <c r="B3057" s="117">
        <v>860000</v>
      </c>
      <c r="C3057" s="117">
        <v>860000</v>
      </c>
      <c r="D3057" s="115" t="s">
        <v>342</v>
      </c>
      <c r="E3057" s="115" t="s">
        <v>13</v>
      </c>
      <c r="F3057" s="115" t="s">
        <v>343</v>
      </c>
      <c r="G3057" s="115" t="s">
        <v>344</v>
      </c>
      <c r="H3057" s="115">
        <v>0.56000000000000005</v>
      </c>
      <c r="I3057" s="115">
        <v>0.48</v>
      </c>
      <c r="J3057" s="115" t="s">
        <v>350</v>
      </c>
      <c r="K3057" s="115">
        <v>3.3795704274360003E-2</v>
      </c>
      <c r="L3057" s="115">
        <v>3744.0310389841102</v>
      </c>
      <c r="M3057" s="115">
        <v>8.7260657800849195</v>
      </c>
      <c r="N3057" s="115">
        <v>1.1848186852356699</v>
      </c>
      <c r="O3057" s="115">
        <v>0.29490353858237001</v>
      </c>
      <c r="P3057" s="115">
        <v>4.0041781904960001E-2</v>
      </c>
      <c r="Q3057" s="115">
        <v>126.53216578753501</v>
      </c>
      <c r="R3057" s="115">
        <v>1210</v>
      </c>
      <c r="S3057" s="115" t="s">
        <v>353</v>
      </c>
      <c r="T3057" s="115">
        <v>1210</v>
      </c>
      <c r="U3057" s="115" t="s">
        <v>352</v>
      </c>
      <c r="V3057" s="115" t="s">
        <v>350</v>
      </c>
      <c r="Z3057" s="115">
        <v>0</v>
      </c>
      <c r="AA3057" s="115">
        <v>1</v>
      </c>
      <c r="AB3057" s="115">
        <v>0.29490353858237001</v>
      </c>
      <c r="AC3057" s="115">
        <v>4.0041781904960001E-2</v>
      </c>
      <c r="AD3057" s="115">
        <v>135.45517732276801</v>
      </c>
      <c r="AF3057" s="115">
        <v>-1</v>
      </c>
      <c r="AG3057" s="115">
        <v>-1</v>
      </c>
      <c r="AH3057" s="115">
        <v>-1</v>
      </c>
      <c r="AI3057" s="115">
        <v>-1</v>
      </c>
      <c r="AJ3057" s="115">
        <v>0</v>
      </c>
      <c r="AM3057" s="115" t="s">
        <v>348</v>
      </c>
      <c r="AN3057" s="115">
        <v>-1</v>
      </c>
      <c r="AQ3057" s="115">
        <v>615</v>
      </c>
      <c r="AR3057" s="115" t="s">
        <v>261</v>
      </c>
      <c r="AS3057" s="115" t="s">
        <v>370</v>
      </c>
      <c r="AT3057" s="115" t="s">
        <v>296</v>
      </c>
      <c r="AV3057" s="115">
        <v>61.586958809368298</v>
      </c>
      <c r="AW3057" s="115">
        <v>0.1098582136</v>
      </c>
    </row>
    <row r="3058" spans="1:49" x14ac:dyDescent="0.25">
      <c r="A3058" s="117">
        <v>220000</v>
      </c>
      <c r="B3058" s="117">
        <v>860000</v>
      </c>
      <c r="C3058" s="117">
        <v>860000</v>
      </c>
      <c r="D3058" s="115" t="s">
        <v>342</v>
      </c>
      <c r="E3058" s="115" t="s">
        <v>13</v>
      </c>
      <c r="F3058" s="115" t="s">
        <v>343</v>
      </c>
      <c r="G3058" s="115" t="s">
        <v>344</v>
      </c>
      <c r="H3058" s="115">
        <v>0.56000000000000005</v>
      </c>
      <c r="I3058" s="115">
        <v>0.48</v>
      </c>
      <c r="J3058" s="115" t="s">
        <v>350</v>
      </c>
      <c r="K3058" s="115">
        <v>1.271574430377E-2</v>
      </c>
      <c r="L3058" s="115">
        <v>3744.0310389841102</v>
      </c>
      <c r="M3058" s="115">
        <v>8.7260657800849195</v>
      </c>
      <c r="N3058" s="115">
        <v>1.1848186852356699</v>
      </c>
      <c r="O3058" s="115">
        <v>0.11095842123749</v>
      </c>
      <c r="P3058" s="115">
        <v>1.5065851447789999E-2</v>
      </c>
      <c r="Q3058" s="115">
        <v>47.608141357126499</v>
      </c>
      <c r="R3058" s="115">
        <v>1210</v>
      </c>
      <c r="S3058" s="115" t="s">
        <v>353</v>
      </c>
      <c r="T3058" s="115">
        <v>1210</v>
      </c>
      <c r="U3058" s="115" t="s">
        <v>352</v>
      </c>
      <c r="V3058" s="115" t="s">
        <v>350</v>
      </c>
      <c r="Z3058" s="115">
        <v>0</v>
      </c>
      <c r="AA3058" s="115">
        <v>1</v>
      </c>
      <c r="AB3058" s="115">
        <v>0.11095842123749</v>
      </c>
      <c r="AC3058" s="115">
        <v>1.5065851447789999E-2</v>
      </c>
      <c r="AD3058" s="115">
        <v>90.400999249076506</v>
      </c>
      <c r="AF3058" s="115">
        <v>-1</v>
      </c>
      <c r="AG3058" s="115">
        <v>-1</v>
      </c>
      <c r="AH3058" s="115">
        <v>-1</v>
      </c>
      <c r="AI3058" s="115">
        <v>-1</v>
      </c>
      <c r="AJ3058" s="115">
        <v>0</v>
      </c>
      <c r="AM3058" s="115" t="s">
        <v>348</v>
      </c>
      <c r="AN3058" s="115">
        <v>-1</v>
      </c>
      <c r="AQ3058" s="115">
        <v>615</v>
      </c>
      <c r="AR3058" s="115" t="s">
        <v>261</v>
      </c>
      <c r="AS3058" s="115" t="s">
        <v>370</v>
      </c>
      <c r="AT3058" s="115" t="s">
        <v>296</v>
      </c>
      <c r="AV3058" s="115">
        <v>38.470425090149298</v>
      </c>
      <c r="AW3058" s="115">
        <v>7.3317923199999996E-2</v>
      </c>
    </row>
    <row r="3059" spans="1:49" x14ac:dyDescent="0.25">
      <c r="A3059" s="117">
        <v>220000</v>
      </c>
      <c r="B3059" s="117">
        <v>860000</v>
      </c>
      <c r="C3059" s="117">
        <v>860000</v>
      </c>
      <c r="D3059" s="115" t="s">
        <v>342</v>
      </c>
      <c r="E3059" s="115" t="s">
        <v>13</v>
      </c>
      <c r="F3059" s="115" t="s">
        <v>343</v>
      </c>
      <c r="G3059" s="115" t="s">
        <v>344</v>
      </c>
      <c r="H3059" s="115">
        <v>0.56000000000000005</v>
      </c>
      <c r="I3059" s="115">
        <v>0.48</v>
      </c>
      <c r="J3059" s="115" t="s">
        <v>350</v>
      </c>
      <c r="K3059" s="115">
        <v>8.0937133837900004E-3</v>
      </c>
      <c r="L3059" s="115">
        <v>3744.0310389841102</v>
      </c>
      <c r="M3059" s="115">
        <v>8.7260657800849195</v>
      </c>
      <c r="N3059" s="115">
        <v>1.1848186852356699</v>
      </c>
      <c r="O3059" s="115">
        <v>7.0626275392140003E-2</v>
      </c>
      <c r="P3059" s="115">
        <v>9.5895828500600008E-3</v>
      </c>
      <c r="Q3059" s="115">
        <v>30.3031141295696</v>
      </c>
      <c r="R3059" s="115">
        <v>1210</v>
      </c>
      <c r="S3059" s="115" t="s">
        <v>353</v>
      </c>
      <c r="T3059" s="115">
        <v>1210</v>
      </c>
      <c r="U3059" s="115" t="s">
        <v>352</v>
      </c>
      <c r="V3059" s="115" t="s">
        <v>350</v>
      </c>
      <c r="Z3059" s="115">
        <v>0</v>
      </c>
      <c r="AA3059" s="115">
        <v>1</v>
      </c>
      <c r="AB3059" s="115">
        <v>7.0626275392140003E-2</v>
      </c>
      <c r="AC3059" s="115">
        <v>9.5895828500600008E-3</v>
      </c>
      <c r="AD3059" s="115">
        <v>51.477574671168199</v>
      </c>
      <c r="AF3059" s="115">
        <v>-1</v>
      </c>
      <c r="AG3059" s="115">
        <v>-1</v>
      </c>
      <c r="AH3059" s="115">
        <v>-1</v>
      </c>
      <c r="AI3059" s="115">
        <v>-1</v>
      </c>
      <c r="AJ3059" s="115">
        <v>0</v>
      </c>
      <c r="AM3059" s="115" t="s">
        <v>348</v>
      </c>
      <c r="AN3059" s="115">
        <v>-1</v>
      </c>
      <c r="AQ3059" s="115">
        <v>615</v>
      </c>
      <c r="AR3059" s="115" t="s">
        <v>261</v>
      </c>
      <c r="AS3059" s="115" t="s">
        <v>370</v>
      </c>
      <c r="AT3059" s="115" t="s">
        <v>296</v>
      </c>
      <c r="AV3059" s="115">
        <v>25.261708409588799</v>
      </c>
      <c r="AW3059" s="115">
        <v>4.1749857799999998E-2</v>
      </c>
    </row>
    <row r="3060" spans="1:49" x14ac:dyDescent="0.25">
      <c r="A3060" s="117">
        <v>220000</v>
      </c>
      <c r="B3060" s="117">
        <v>860000</v>
      </c>
      <c r="C3060" s="117">
        <v>860000</v>
      </c>
      <c r="D3060" s="115" t="s">
        <v>342</v>
      </c>
      <c r="E3060" s="115" t="s">
        <v>13</v>
      </c>
      <c r="F3060" s="115" t="s">
        <v>343</v>
      </c>
      <c r="G3060" s="115" t="s">
        <v>344</v>
      </c>
      <c r="H3060" s="115">
        <v>0.56000000000000005</v>
      </c>
      <c r="I3060" s="115">
        <v>0.48</v>
      </c>
      <c r="J3060" s="115" t="s">
        <v>350</v>
      </c>
      <c r="K3060" s="115">
        <v>4.3830179610900001E-2</v>
      </c>
      <c r="L3060" s="115">
        <v>3744.0310389841102</v>
      </c>
      <c r="M3060" s="115">
        <v>8.7260657800849195</v>
      </c>
      <c r="N3060" s="115">
        <v>1.1848186852356699</v>
      </c>
      <c r="O3060" s="115">
        <v>0.38246503043766999</v>
      </c>
      <c r="P3060" s="115">
        <v>5.1930815780229997E-2</v>
      </c>
      <c r="Q3060" s="115">
        <v>164.101552907469</v>
      </c>
      <c r="R3060" s="115">
        <v>1750</v>
      </c>
      <c r="S3060" s="115" t="s">
        <v>371</v>
      </c>
      <c r="T3060" s="115">
        <v>1750</v>
      </c>
      <c r="U3060" s="115" t="s">
        <v>352</v>
      </c>
      <c r="V3060" s="115" t="s">
        <v>350</v>
      </c>
      <c r="Z3060" s="115">
        <v>0</v>
      </c>
      <c r="AA3060" s="115">
        <v>1</v>
      </c>
      <c r="AB3060" s="115">
        <v>0.38246503043766999</v>
      </c>
      <c r="AC3060" s="115">
        <v>5.1930815780229997E-2</v>
      </c>
      <c r="AD3060" s="115">
        <v>1347.4671136218001</v>
      </c>
      <c r="AF3060" s="115">
        <v>-1</v>
      </c>
      <c r="AG3060" s="115">
        <v>-1</v>
      </c>
      <c r="AH3060" s="115">
        <v>-1</v>
      </c>
      <c r="AI3060" s="115">
        <v>-1</v>
      </c>
      <c r="AJ3060" s="115">
        <v>0</v>
      </c>
      <c r="AM3060" s="115" t="s">
        <v>348</v>
      </c>
      <c r="AN3060" s="115">
        <v>-1</v>
      </c>
      <c r="AQ3060" s="115">
        <v>615</v>
      </c>
      <c r="AR3060" s="115" t="s">
        <v>261</v>
      </c>
      <c r="AS3060" s="115" t="s">
        <v>370</v>
      </c>
      <c r="AT3060" s="115" t="s">
        <v>296</v>
      </c>
      <c r="AV3060" s="115">
        <v>96.063575022491904</v>
      </c>
      <c r="AW3060" s="115">
        <v>1.0928362641</v>
      </c>
    </row>
    <row r="3061" spans="1:49" x14ac:dyDescent="0.25">
      <c r="A3061" s="117">
        <v>220000</v>
      </c>
      <c r="B3061" s="117">
        <v>860000</v>
      </c>
      <c r="C3061" s="117">
        <v>860000</v>
      </c>
      <c r="D3061" s="115" t="s">
        <v>342</v>
      </c>
      <c r="E3061" s="115" t="s">
        <v>13</v>
      </c>
      <c r="F3061" s="115" t="s">
        <v>343</v>
      </c>
      <c r="G3061" s="115" t="s">
        <v>344</v>
      </c>
      <c r="H3061" s="115">
        <v>0.56000000000000005</v>
      </c>
      <c r="I3061" s="115">
        <v>0.48</v>
      </c>
      <c r="J3061" s="115" t="s">
        <v>350</v>
      </c>
      <c r="K3061" s="115">
        <v>0.18379255585605001</v>
      </c>
      <c r="L3061" s="115">
        <v>3744.0310389841102</v>
      </c>
      <c r="M3061" s="115">
        <v>8.7260657800849195</v>
      </c>
      <c r="N3061" s="115">
        <v>1.1848186852356699</v>
      </c>
      <c r="O3061" s="115">
        <v>1.60378593228986</v>
      </c>
      <c r="P3061" s="115">
        <v>0.21776085438546999</v>
      </c>
      <c r="Q3061" s="115">
        <v>688.12503385928801</v>
      </c>
      <c r="R3061" s="115">
        <v>1410</v>
      </c>
      <c r="S3061" s="115" t="s">
        <v>357</v>
      </c>
      <c r="T3061" s="115">
        <v>1410</v>
      </c>
      <c r="U3061" s="115" t="s">
        <v>352</v>
      </c>
      <c r="V3061" s="115" t="s">
        <v>350</v>
      </c>
      <c r="Z3061" s="115">
        <v>0</v>
      </c>
      <c r="AA3061" s="115">
        <v>1</v>
      </c>
      <c r="AB3061" s="115">
        <v>1.60378593228986</v>
      </c>
      <c r="AC3061" s="115">
        <v>0.21776085438546999</v>
      </c>
      <c r="AD3061" s="115">
        <v>688.12503385928801</v>
      </c>
      <c r="AF3061" s="115">
        <v>-1</v>
      </c>
      <c r="AG3061" s="115">
        <v>-1</v>
      </c>
      <c r="AH3061" s="115">
        <v>-1</v>
      </c>
      <c r="AI3061" s="115">
        <v>-1</v>
      </c>
      <c r="AJ3061" s="115">
        <v>0</v>
      </c>
      <c r="AM3061" s="115" t="s">
        <v>348</v>
      </c>
      <c r="AN3061" s="115">
        <v>-1</v>
      </c>
      <c r="AQ3061" s="115">
        <v>615</v>
      </c>
      <c r="AR3061" s="115" t="s">
        <v>261</v>
      </c>
      <c r="AS3061" s="115" t="s">
        <v>370</v>
      </c>
      <c r="AT3061" s="115" t="s">
        <v>296</v>
      </c>
      <c r="AV3061" s="115">
        <v>122.064475470153</v>
      </c>
      <c r="AW3061" s="115">
        <v>0.55809005180000004</v>
      </c>
    </row>
    <row r="3062" spans="1:49" x14ac:dyDescent="0.25">
      <c r="A3062" s="117">
        <v>220000</v>
      </c>
      <c r="B3062" s="117">
        <v>860000</v>
      </c>
      <c r="C3062" s="117">
        <v>860000</v>
      </c>
      <c r="D3062" s="115" t="s">
        <v>342</v>
      </c>
      <c r="E3062" s="115" t="s">
        <v>13</v>
      </c>
      <c r="F3062" s="115" t="s">
        <v>343</v>
      </c>
      <c r="G3062" s="115" t="s">
        <v>344</v>
      </c>
      <c r="H3062" s="115">
        <v>0.56000000000000005</v>
      </c>
      <c r="I3062" s="115">
        <v>0.48</v>
      </c>
      <c r="J3062" s="115" t="s">
        <v>350</v>
      </c>
      <c r="K3062" s="115">
        <v>5.4348234631909999E-2</v>
      </c>
      <c r="L3062" s="115">
        <v>3723.9861711072299</v>
      </c>
      <c r="M3062" s="115">
        <v>9.2718722223112593</v>
      </c>
      <c r="N3062" s="115">
        <v>1.36327242618889</v>
      </c>
      <c r="O3062" s="115">
        <v>0.50390988701530004</v>
      </c>
      <c r="P3062" s="115">
        <v>7.4091449685730004E-2</v>
      </c>
      <c r="Q3062" s="115">
        <v>202.39207419334301</v>
      </c>
      <c r="R3062" s="115">
        <v>1200</v>
      </c>
      <c r="S3062" s="115" t="s">
        <v>351</v>
      </c>
      <c r="T3062" s="115">
        <v>1200</v>
      </c>
      <c r="U3062" s="115" t="s">
        <v>352</v>
      </c>
      <c r="V3062" s="115" t="s">
        <v>350</v>
      </c>
      <c r="Z3062" s="115">
        <v>0</v>
      </c>
      <c r="AA3062" s="115">
        <v>1</v>
      </c>
      <c r="AB3062" s="115">
        <v>0.50390988701530004</v>
      </c>
      <c r="AC3062" s="115">
        <v>7.4091449685730004E-2</v>
      </c>
      <c r="AD3062" s="115">
        <v>420.70275008834398</v>
      </c>
      <c r="AF3062" s="115">
        <v>-1</v>
      </c>
      <c r="AG3062" s="115">
        <v>-1</v>
      </c>
      <c r="AH3062" s="115">
        <v>-1</v>
      </c>
      <c r="AI3062" s="115">
        <v>-1</v>
      </c>
      <c r="AJ3062" s="115">
        <v>0</v>
      </c>
      <c r="AM3062" s="115" t="s">
        <v>348</v>
      </c>
      <c r="AN3062" s="115">
        <v>-1</v>
      </c>
      <c r="AQ3062" s="115">
        <v>615</v>
      </c>
      <c r="AR3062" s="115" t="s">
        <v>261</v>
      </c>
      <c r="AS3062" s="115" t="s">
        <v>370</v>
      </c>
      <c r="AT3062" s="115" t="s">
        <v>296</v>
      </c>
      <c r="AV3062" s="115">
        <v>81.968257776745006</v>
      </c>
      <c r="AW3062" s="115">
        <v>0.3412025548</v>
      </c>
    </row>
    <row r="3063" spans="1:49" x14ac:dyDescent="0.25">
      <c r="A3063" s="117">
        <v>220000</v>
      </c>
      <c r="B3063" s="117">
        <v>860000</v>
      </c>
      <c r="C3063" s="117">
        <v>860000</v>
      </c>
      <c r="D3063" s="115" t="s">
        <v>342</v>
      </c>
      <c r="E3063" s="115" t="s">
        <v>13</v>
      </c>
      <c r="F3063" s="115" t="s">
        <v>343</v>
      </c>
      <c r="G3063" s="115" t="s">
        <v>344</v>
      </c>
      <c r="H3063" s="115">
        <v>0.56000000000000005</v>
      </c>
      <c r="I3063" s="115">
        <v>0.48</v>
      </c>
      <c r="J3063" s="115" t="s">
        <v>350</v>
      </c>
      <c r="K3063" s="115">
        <v>7.1969195223969995E-2</v>
      </c>
      <c r="L3063" s="115">
        <v>3797.8704497489598</v>
      </c>
      <c r="M3063" s="115">
        <v>11.424605971388299</v>
      </c>
      <c r="N3063" s="115">
        <v>1.51075638475008</v>
      </c>
      <c r="O3063" s="115">
        <v>0.82221969751184998</v>
      </c>
      <c r="P3063" s="115">
        <v>0.10872792118994</v>
      </c>
      <c r="Q3063" s="115">
        <v>273.329679833353</v>
      </c>
      <c r="R3063" s="115">
        <v>1400</v>
      </c>
      <c r="S3063" s="115" t="s">
        <v>356</v>
      </c>
      <c r="T3063" s="115">
        <v>1400</v>
      </c>
      <c r="U3063" s="115" t="s">
        <v>352</v>
      </c>
      <c r="V3063" s="115" t="s">
        <v>350</v>
      </c>
      <c r="Z3063" s="115">
        <v>0</v>
      </c>
      <c r="AA3063" s="115">
        <v>1</v>
      </c>
      <c r="AB3063" s="115">
        <v>0.82221969751184998</v>
      </c>
      <c r="AC3063" s="115">
        <v>0.10872792118994</v>
      </c>
      <c r="AD3063" s="115">
        <v>273.32967983335101</v>
      </c>
      <c r="AF3063" s="115">
        <v>-1</v>
      </c>
      <c r="AG3063" s="115">
        <v>-1</v>
      </c>
      <c r="AH3063" s="115">
        <v>-1</v>
      </c>
      <c r="AI3063" s="115">
        <v>-1</v>
      </c>
      <c r="AJ3063" s="115">
        <v>0</v>
      </c>
      <c r="AM3063" s="115" t="s">
        <v>348</v>
      </c>
      <c r="AN3063" s="115">
        <v>-1</v>
      </c>
      <c r="AQ3063" s="115">
        <v>615</v>
      </c>
      <c r="AR3063" s="115" t="s">
        <v>261</v>
      </c>
      <c r="AS3063" s="115" t="s">
        <v>370</v>
      </c>
      <c r="AT3063" s="115" t="s">
        <v>296</v>
      </c>
      <c r="AV3063" s="115">
        <v>176.243618091229</v>
      </c>
      <c r="AW3063" s="115">
        <v>0.2216785725</v>
      </c>
    </row>
    <row r="3064" spans="1:49" x14ac:dyDescent="0.25">
      <c r="A3064" s="117">
        <v>220000</v>
      </c>
      <c r="B3064" s="117">
        <v>860000</v>
      </c>
      <c r="C3064" s="117">
        <v>860000</v>
      </c>
      <c r="D3064" s="115" t="s">
        <v>342</v>
      </c>
      <c r="E3064" s="115" t="s">
        <v>13</v>
      </c>
      <c r="F3064" s="115" t="s">
        <v>343</v>
      </c>
      <c r="G3064" s="115" t="s">
        <v>344</v>
      </c>
      <c r="H3064" s="115">
        <v>0.56000000000000005</v>
      </c>
      <c r="I3064" s="115">
        <v>0.48</v>
      </c>
      <c r="J3064" s="115" t="s">
        <v>345</v>
      </c>
      <c r="K3064" s="115">
        <v>0.25308676777875999</v>
      </c>
      <c r="L3064" s="115">
        <v>3797.8704497489598</v>
      </c>
      <c r="M3064" s="115">
        <v>11.424605971388299</v>
      </c>
      <c r="N3064" s="115">
        <v>1.51075638475008</v>
      </c>
      <c r="O3064" s="115">
        <v>2.8914165984446099</v>
      </c>
      <c r="P3064" s="115">
        <v>0.38235245031752002</v>
      </c>
      <c r="Q3064" s="115">
        <v>961.19075656943505</v>
      </c>
      <c r="R3064" s="115">
        <v>1400</v>
      </c>
      <c r="S3064" s="115" t="s">
        <v>356</v>
      </c>
      <c r="T3064" s="115">
        <v>1400</v>
      </c>
      <c r="U3064" s="115" t="s">
        <v>347</v>
      </c>
      <c r="V3064" s="115" t="s">
        <v>345</v>
      </c>
      <c r="Z3064" s="115">
        <v>0</v>
      </c>
      <c r="AA3064" s="115">
        <v>1</v>
      </c>
      <c r="AB3064" s="115">
        <v>2.8914165984446099</v>
      </c>
      <c r="AC3064" s="115">
        <v>0.38235245031752002</v>
      </c>
      <c r="AD3064" s="115">
        <v>961.19075656943505</v>
      </c>
      <c r="AF3064" s="115">
        <v>-1</v>
      </c>
      <c r="AG3064" s="115">
        <v>-1</v>
      </c>
      <c r="AH3064" s="115">
        <v>-1</v>
      </c>
      <c r="AI3064" s="115">
        <v>-1</v>
      </c>
      <c r="AJ3064" s="115">
        <v>0</v>
      </c>
      <c r="AM3064" s="115" t="s">
        <v>348</v>
      </c>
      <c r="AN3064" s="115">
        <v>-1</v>
      </c>
      <c r="AQ3064" s="115">
        <v>615</v>
      </c>
      <c r="AR3064" s="115" t="s">
        <v>261</v>
      </c>
      <c r="AS3064" s="115" t="s">
        <v>370</v>
      </c>
      <c r="AT3064" s="115" t="s">
        <v>296</v>
      </c>
      <c r="AV3064" s="115">
        <v>141.17588940939399</v>
      </c>
      <c r="AW3064" s="115">
        <v>0.77955454710000005</v>
      </c>
    </row>
    <row r="3065" spans="1:49" x14ac:dyDescent="0.25">
      <c r="A3065" s="117">
        <v>220000</v>
      </c>
      <c r="B3065" s="117">
        <v>860000</v>
      </c>
      <c r="C3065" s="117">
        <v>860000</v>
      </c>
      <c r="D3065" s="115" t="s">
        <v>342</v>
      </c>
      <c r="E3065" s="115" t="s">
        <v>13</v>
      </c>
      <c r="F3065" s="115" t="s">
        <v>343</v>
      </c>
      <c r="G3065" s="115" t="s">
        <v>344</v>
      </c>
      <c r="H3065" s="115">
        <v>0.56000000000000005</v>
      </c>
      <c r="I3065" s="115">
        <v>0.48</v>
      </c>
      <c r="J3065" s="115" t="s">
        <v>350</v>
      </c>
      <c r="K3065" s="115">
        <v>4.433155151287E-2</v>
      </c>
      <c r="L3065" s="115">
        <v>3797.8704497489598</v>
      </c>
      <c r="M3065" s="115">
        <v>11.424605971388299</v>
      </c>
      <c r="N3065" s="115">
        <v>1.51075638475008</v>
      </c>
      <c r="O3065" s="115">
        <v>0.50647050813489003</v>
      </c>
      <c r="P3065" s="115">
        <v>6.6974174493950003E-2</v>
      </c>
      <c r="Q3065" s="115">
        <v>168.365489482268</v>
      </c>
      <c r="R3065" s="115">
        <v>1430</v>
      </c>
      <c r="S3065" s="115" t="s">
        <v>362</v>
      </c>
      <c r="T3065" s="115">
        <v>1430</v>
      </c>
      <c r="U3065" s="115" t="s">
        <v>352</v>
      </c>
      <c r="V3065" s="115" t="s">
        <v>350</v>
      </c>
      <c r="Z3065" s="115">
        <v>0</v>
      </c>
      <c r="AA3065" s="115">
        <v>1</v>
      </c>
      <c r="AB3065" s="115">
        <v>0.50647050813489003</v>
      </c>
      <c r="AC3065" s="115">
        <v>6.6974174493950003E-2</v>
      </c>
      <c r="AD3065" s="115">
        <v>168.365489482268</v>
      </c>
      <c r="AF3065" s="115">
        <v>-1</v>
      </c>
      <c r="AG3065" s="115">
        <v>-1</v>
      </c>
      <c r="AH3065" s="115">
        <v>-1</v>
      </c>
      <c r="AI3065" s="115">
        <v>-1</v>
      </c>
      <c r="AJ3065" s="115">
        <v>0</v>
      </c>
      <c r="AM3065" s="115" t="s">
        <v>348</v>
      </c>
      <c r="AN3065" s="115">
        <v>-1</v>
      </c>
      <c r="AQ3065" s="115">
        <v>615</v>
      </c>
      <c r="AR3065" s="115" t="s">
        <v>261</v>
      </c>
      <c r="AS3065" s="115" t="s">
        <v>370</v>
      </c>
      <c r="AT3065" s="115" t="s">
        <v>296</v>
      </c>
      <c r="AV3065" s="115">
        <v>79.625612364022899</v>
      </c>
      <c r="AW3065" s="115">
        <v>0.13654946430000001</v>
      </c>
    </row>
    <row r="3066" spans="1:49" x14ac:dyDescent="0.25">
      <c r="A3066" s="117">
        <v>220000</v>
      </c>
      <c r="B3066" s="117">
        <v>860000</v>
      </c>
      <c r="C3066" s="117">
        <v>860000</v>
      </c>
      <c r="D3066" s="115" t="s">
        <v>342</v>
      </c>
      <c r="E3066" s="115" t="s">
        <v>13</v>
      </c>
      <c r="F3066" s="115" t="s">
        <v>343</v>
      </c>
      <c r="G3066" s="115" t="s">
        <v>344</v>
      </c>
      <c r="H3066" s="115">
        <v>0.56000000000000005</v>
      </c>
      <c r="I3066" s="115">
        <v>0.48</v>
      </c>
      <c r="J3066" s="115" t="s">
        <v>350</v>
      </c>
      <c r="K3066" s="115">
        <v>1.737692342868E-2</v>
      </c>
      <c r="L3066" s="115">
        <v>3797.8704497489598</v>
      </c>
      <c r="M3066" s="115">
        <v>11.424605971388299</v>
      </c>
      <c r="N3066" s="115">
        <v>1.51075638475008</v>
      </c>
      <c r="O3066" s="115">
        <v>0.19852450316771</v>
      </c>
      <c r="P3066" s="115">
        <v>2.625229801719E-2</v>
      </c>
      <c r="Q3066" s="115">
        <v>65.995303997353304</v>
      </c>
      <c r="R3066" s="115">
        <v>1410</v>
      </c>
      <c r="S3066" s="115" t="s">
        <v>357</v>
      </c>
      <c r="T3066" s="115">
        <v>1410</v>
      </c>
      <c r="U3066" s="115" t="s">
        <v>352</v>
      </c>
      <c r="V3066" s="115" t="s">
        <v>350</v>
      </c>
      <c r="Z3066" s="115">
        <v>0</v>
      </c>
      <c r="AA3066" s="115">
        <v>1</v>
      </c>
      <c r="AB3066" s="115">
        <v>0.19852450316771</v>
      </c>
      <c r="AC3066" s="115">
        <v>2.625229801719E-2</v>
      </c>
      <c r="AD3066" s="115">
        <v>65.995303997352494</v>
      </c>
      <c r="AF3066" s="115">
        <v>-1</v>
      </c>
      <c r="AG3066" s="115">
        <v>-1</v>
      </c>
      <c r="AH3066" s="115">
        <v>-1</v>
      </c>
      <c r="AI3066" s="115">
        <v>-1</v>
      </c>
      <c r="AJ3066" s="115">
        <v>0</v>
      </c>
      <c r="AM3066" s="115" t="s">
        <v>348</v>
      </c>
      <c r="AN3066" s="115">
        <v>-1</v>
      </c>
      <c r="AQ3066" s="115">
        <v>615</v>
      </c>
      <c r="AR3066" s="115" t="s">
        <v>261</v>
      </c>
      <c r="AS3066" s="115" t="s">
        <v>370</v>
      </c>
      <c r="AT3066" s="115" t="s">
        <v>296</v>
      </c>
      <c r="AV3066" s="115">
        <v>39.8991784507364</v>
      </c>
      <c r="AW3066" s="115">
        <v>5.35241719E-2</v>
      </c>
    </row>
    <row r="3067" spans="1:49" x14ac:dyDescent="0.25">
      <c r="A3067" s="117">
        <v>220000</v>
      </c>
      <c r="B3067" s="117">
        <v>860000</v>
      </c>
      <c r="C3067" s="117">
        <v>860000</v>
      </c>
      <c r="D3067" s="115" t="s">
        <v>342</v>
      </c>
      <c r="E3067" s="115" t="s">
        <v>13</v>
      </c>
      <c r="F3067" s="115" t="s">
        <v>343</v>
      </c>
      <c r="G3067" s="115" t="s">
        <v>344</v>
      </c>
      <c r="H3067" s="115">
        <v>0.56000000000000005</v>
      </c>
      <c r="I3067" s="115">
        <v>0.48</v>
      </c>
      <c r="J3067" s="115" t="s">
        <v>350</v>
      </c>
      <c r="K3067" s="115">
        <v>8.1250960267500005E-2</v>
      </c>
      <c r="L3067" s="115">
        <v>3797.8704497489598</v>
      </c>
      <c r="M3067" s="115">
        <v>11.424605971388299</v>
      </c>
      <c r="N3067" s="115">
        <v>1.51075638475008</v>
      </c>
      <c r="O3067" s="115">
        <v>0.92826020585314994</v>
      </c>
      <c r="P3067" s="115">
        <v>0.1227504069912</v>
      </c>
      <c r="Q3067" s="115">
        <v>308.58062101367699</v>
      </c>
      <c r="R3067" s="115">
        <v>1410</v>
      </c>
      <c r="S3067" s="115" t="s">
        <v>357</v>
      </c>
      <c r="T3067" s="115">
        <v>1410</v>
      </c>
      <c r="U3067" s="115" t="s">
        <v>352</v>
      </c>
      <c r="V3067" s="115" t="s">
        <v>350</v>
      </c>
      <c r="Z3067" s="115">
        <v>0</v>
      </c>
      <c r="AA3067" s="115">
        <v>1</v>
      </c>
      <c r="AB3067" s="115">
        <v>0.92826020585314994</v>
      </c>
      <c r="AC3067" s="115">
        <v>0.1227504069912</v>
      </c>
      <c r="AD3067" s="115">
        <v>308.580621013675</v>
      </c>
      <c r="AF3067" s="115">
        <v>-1</v>
      </c>
      <c r="AG3067" s="115">
        <v>-1</v>
      </c>
      <c r="AH3067" s="115">
        <v>-1</v>
      </c>
      <c r="AI3067" s="115">
        <v>-1</v>
      </c>
      <c r="AJ3067" s="115">
        <v>0</v>
      </c>
      <c r="AM3067" s="115" t="s">
        <v>348</v>
      </c>
      <c r="AN3067" s="115">
        <v>-1</v>
      </c>
      <c r="AQ3067" s="115">
        <v>615</v>
      </c>
      <c r="AR3067" s="115" t="s">
        <v>261</v>
      </c>
      <c r="AS3067" s="115" t="s">
        <v>370</v>
      </c>
      <c r="AT3067" s="115" t="s">
        <v>296</v>
      </c>
      <c r="AV3067" s="115">
        <v>72.546545825407605</v>
      </c>
      <c r="AW3067" s="115">
        <v>0.25026814359999999</v>
      </c>
    </row>
    <row r="3068" spans="1:49" x14ac:dyDescent="0.25">
      <c r="A3068" s="117">
        <v>220000</v>
      </c>
      <c r="B3068" s="117">
        <v>860000</v>
      </c>
      <c r="C3068" s="117">
        <v>860000</v>
      </c>
      <c r="D3068" s="115" t="s">
        <v>342</v>
      </c>
      <c r="E3068" s="115" t="s">
        <v>13</v>
      </c>
      <c r="F3068" s="115" t="s">
        <v>343</v>
      </c>
      <c r="G3068" s="115" t="s">
        <v>344</v>
      </c>
      <c r="H3068" s="115">
        <v>0.56000000000000005</v>
      </c>
      <c r="I3068" s="115">
        <v>0.48</v>
      </c>
      <c r="J3068" s="115" t="s">
        <v>350</v>
      </c>
      <c r="K3068" s="115">
        <v>0.14974805623062001</v>
      </c>
      <c r="L3068" s="115">
        <v>3797.8704497489598</v>
      </c>
      <c r="M3068" s="115">
        <v>11.424605971388299</v>
      </c>
      <c r="N3068" s="115">
        <v>1.51075638475008</v>
      </c>
      <c r="O3068" s="115">
        <v>1.71081253741624</v>
      </c>
      <c r="P3068" s="115">
        <v>0.22623283205433001</v>
      </c>
      <c r="Q3068" s="115">
        <v>568.72371766565198</v>
      </c>
      <c r="R3068" s="115">
        <v>1410</v>
      </c>
      <c r="S3068" s="115" t="s">
        <v>357</v>
      </c>
      <c r="T3068" s="115">
        <v>1410</v>
      </c>
      <c r="U3068" s="115" t="s">
        <v>352</v>
      </c>
      <c r="V3068" s="115" t="s">
        <v>350</v>
      </c>
      <c r="Z3068" s="115">
        <v>0</v>
      </c>
      <c r="AA3068" s="115">
        <v>1</v>
      </c>
      <c r="AB3068" s="115">
        <v>1.71081253741624</v>
      </c>
      <c r="AC3068" s="115">
        <v>0.22623283205433001</v>
      </c>
      <c r="AD3068" s="115">
        <v>568.72371766565198</v>
      </c>
      <c r="AF3068" s="115">
        <v>-1</v>
      </c>
      <c r="AG3068" s="115">
        <v>-1</v>
      </c>
      <c r="AH3068" s="115">
        <v>-1</v>
      </c>
      <c r="AI3068" s="115">
        <v>-1</v>
      </c>
      <c r="AJ3068" s="115">
        <v>0</v>
      </c>
      <c r="AM3068" s="115" t="s">
        <v>348</v>
      </c>
      <c r="AN3068" s="115">
        <v>-1</v>
      </c>
      <c r="AQ3068" s="115">
        <v>615</v>
      </c>
      <c r="AR3068" s="115" t="s">
        <v>261</v>
      </c>
      <c r="AS3068" s="115" t="s">
        <v>370</v>
      </c>
      <c r="AT3068" s="115" t="s">
        <v>296</v>
      </c>
      <c r="AV3068" s="115">
        <v>102.014453495628</v>
      </c>
      <c r="AW3068" s="115">
        <v>0.4612520014</v>
      </c>
    </row>
    <row r="3069" spans="1:49" x14ac:dyDescent="0.25">
      <c r="A3069" s="117">
        <v>220000</v>
      </c>
      <c r="B3069" s="117">
        <v>860000</v>
      </c>
      <c r="C3069" s="117">
        <v>870000</v>
      </c>
      <c r="D3069" s="115" t="s">
        <v>342</v>
      </c>
      <c r="E3069" s="115" t="s">
        <v>13</v>
      </c>
      <c r="F3069" s="115" t="s">
        <v>343</v>
      </c>
      <c r="G3069" s="115" t="s">
        <v>344</v>
      </c>
      <c r="H3069" s="115">
        <v>0.56000000000000005</v>
      </c>
      <c r="I3069" s="115">
        <v>0.48</v>
      </c>
      <c r="J3069" s="115" t="s">
        <v>350</v>
      </c>
      <c r="K3069" s="115">
        <v>0.18639404341261001</v>
      </c>
      <c r="L3069" s="115">
        <v>3737.07912010563</v>
      </c>
      <c r="M3069" s="115">
        <v>8.1772414139411893</v>
      </c>
      <c r="N3069" s="115">
        <v>1.1540963767441701</v>
      </c>
      <c r="O3069" s="115">
        <v>1.52418909110555</v>
      </c>
      <c r="P3069" s="115">
        <v>0.21511669014918999</v>
      </c>
      <c r="Q3069" s="115">
        <v>696.56928774933203</v>
      </c>
      <c r="R3069" s="115">
        <v>1750</v>
      </c>
      <c r="S3069" s="115" t="s">
        <v>371</v>
      </c>
      <c r="T3069" s="115">
        <v>1750</v>
      </c>
      <c r="U3069" s="115" t="s">
        <v>352</v>
      </c>
      <c r="V3069" s="115" t="s">
        <v>350</v>
      </c>
      <c r="Z3069" s="115">
        <v>0</v>
      </c>
      <c r="AA3069" s="115">
        <v>1</v>
      </c>
      <c r="AB3069" s="115">
        <v>1.52418909110555</v>
      </c>
      <c r="AC3069" s="115">
        <v>0.21511669014918999</v>
      </c>
      <c r="AD3069" s="115">
        <v>1309.1921475061699</v>
      </c>
      <c r="AF3069" s="115">
        <v>-1</v>
      </c>
      <c r="AG3069" s="115">
        <v>-1</v>
      </c>
      <c r="AH3069" s="115">
        <v>-1</v>
      </c>
      <c r="AI3069" s="115">
        <v>-1</v>
      </c>
      <c r="AJ3069" s="115">
        <v>0</v>
      </c>
      <c r="AM3069" s="115" t="s">
        <v>348</v>
      </c>
      <c r="AN3069" s="115">
        <v>-1</v>
      </c>
      <c r="AQ3069" s="115">
        <v>615</v>
      </c>
      <c r="AR3069" s="115" t="s">
        <v>261</v>
      </c>
      <c r="AS3069" s="115" t="s">
        <v>370</v>
      </c>
      <c r="AT3069" s="115" t="s">
        <v>296</v>
      </c>
      <c r="AV3069" s="115">
        <v>109.396147414981</v>
      </c>
      <c r="AW3069" s="115">
        <v>1.0617941179999999</v>
      </c>
    </row>
    <row r="3070" spans="1:49" x14ac:dyDescent="0.25">
      <c r="A3070" s="117">
        <v>220000</v>
      </c>
      <c r="B3070" s="117">
        <v>870000</v>
      </c>
      <c r="C3070" s="117">
        <v>870000</v>
      </c>
      <c r="D3070" s="115" t="s">
        <v>342</v>
      </c>
      <c r="E3070" s="115" t="s">
        <v>13</v>
      </c>
      <c r="F3070" s="115" t="s">
        <v>343</v>
      </c>
      <c r="G3070" s="115" t="s">
        <v>344</v>
      </c>
      <c r="H3070" s="115">
        <v>0.56000000000000005</v>
      </c>
      <c r="I3070" s="115">
        <v>0.48</v>
      </c>
      <c r="J3070" s="115" t="s">
        <v>350</v>
      </c>
      <c r="K3070" s="115">
        <v>0.18740112322134</v>
      </c>
      <c r="L3070" s="115">
        <v>3732.43788187878</v>
      </c>
      <c r="M3070" s="115">
        <v>9.2916310335755607</v>
      </c>
      <c r="N3070" s="115">
        <v>1.36613394684446</v>
      </c>
      <c r="O3070" s="115">
        <v>1.7412620922503199</v>
      </c>
      <c r="P3070" s="115">
        <v>0.25601503610944998</v>
      </c>
      <c r="Q3070" s="115">
        <v>699.46305141796302</v>
      </c>
      <c r="R3070" s="115">
        <v>1200</v>
      </c>
      <c r="S3070" s="115" t="s">
        <v>351</v>
      </c>
      <c r="T3070" s="115">
        <v>1200</v>
      </c>
      <c r="U3070" s="115" t="s">
        <v>352</v>
      </c>
      <c r="V3070" s="115" t="s">
        <v>350</v>
      </c>
      <c r="Z3070" s="115">
        <v>0</v>
      </c>
      <c r="AA3070" s="115">
        <v>1</v>
      </c>
      <c r="AB3070" s="115">
        <v>1.7412620922503199</v>
      </c>
      <c r="AC3070" s="115">
        <v>0.25601503610944998</v>
      </c>
      <c r="AD3070" s="115">
        <v>699.46305141796302</v>
      </c>
      <c r="AF3070" s="115">
        <v>-1</v>
      </c>
      <c r="AG3070" s="115">
        <v>-1</v>
      </c>
      <c r="AH3070" s="115">
        <v>-1</v>
      </c>
      <c r="AI3070" s="115">
        <v>-1</v>
      </c>
      <c r="AJ3070" s="115">
        <v>0</v>
      </c>
      <c r="AM3070" s="115" t="s">
        <v>348</v>
      </c>
      <c r="AN3070" s="115">
        <v>-1</v>
      </c>
      <c r="AQ3070" s="115">
        <v>615</v>
      </c>
      <c r="AR3070" s="115" t="s">
        <v>261</v>
      </c>
      <c r="AS3070" s="115" t="s">
        <v>370</v>
      </c>
      <c r="AT3070" s="115" t="s">
        <v>296</v>
      </c>
      <c r="AV3070" s="115">
        <v>130.26460846886201</v>
      </c>
      <c r="AW3070" s="115">
        <v>0.56728552430000001</v>
      </c>
    </row>
    <row r="3071" spans="1:49" x14ac:dyDescent="0.25">
      <c r="A3071" s="117">
        <v>220000</v>
      </c>
      <c r="B3071" s="117">
        <v>870000</v>
      </c>
      <c r="C3071" s="117">
        <v>870000</v>
      </c>
      <c r="D3071" s="115" t="s">
        <v>342</v>
      </c>
      <c r="E3071" s="115" t="s">
        <v>13</v>
      </c>
      <c r="F3071" s="115" t="s">
        <v>343</v>
      </c>
      <c r="G3071" s="115" t="s">
        <v>344</v>
      </c>
      <c r="H3071" s="115">
        <v>0.56000000000000005</v>
      </c>
      <c r="I3071" s="115">
        <v>0.48</v>
      </c>
      <c r="J3071" s="115" t="s">
        <v>350</v>
      </c>
      <c r="K3071" s="115">
        <v>9.8915199724870007E-2</v>
      </c>
      <c r="L3071" s="115">
        <v>3732.43788187878</v>
      </c>
      <c r="M3071" s="115">
        <v>9.2916310335755607</v>
      </c>
      <c r="N3071" s="115">
        <v>1.36613394684446</v>
      </c>
      <c r="O3071" s="115">
        <v>0.91908353945600996</v>
      </c>
      <c r="P3071" s="115">
        <v>0.13513141220305</v>
      </c>
      <c r="Q3071" s="115">
        <v>369.19483854674399</v>
      </c>
      <c r="R3071" s="115">
        <v>1210</v>
      </c>
      <c r="S3071" s="115" t="s">
        <v>353</v>
      </c>
      <c r="T3071" s="115">
        <v>1210</v>
      </c>
      <c r="U3071" s="115" t="s">
        <v>352</v>
      </c>
      <c r="V3071" s="115" t="s">
        <v>350</v>
      </c>
      <c r="Z3071" s="115">
        <v>0</v>
      </c>
      <c r="AA3071" s="115">
        <v>1</v>
      </c>
      <c r="AB3071" s="115">
        <v>0.91908353945600996</v>
      </c>
      <c r="AC3071" s="115">
        <v>0.13513141220305</v>
      </c>
      <c r="AD3071" s="115">
        <v>369.19483854674598</v>
      </c>
      <c r="AF3071" s="115">
        <v>-1</v>
      </c>
      <c r="AG3071" s="115">
        <v>-1</v>
      </c>
      <c r="AH3071" s="115">
        <v>-1</v>
      </c>
      <c r="AI3071" s="115">
        <v>-1</v>
      </c>
      <c r="AJ3071" s="115">
        <v>0</v>
      </c>
      <c r="AM3071" s="115" t="s">
        <v>348</v>
      </c>
      <c r="AN3071" s="115">
        <v>-1</v>
      </c>
      <c r="AQ3071" s="115">
        <v>615</v>
      </c>
      <c r="AR3071" s="115" t="s">
        <v>261</v>
      </c>
      <c r="AS3071" s="115" t="s">
        <v>370</v>
      </c>
      <c r="AT3071" s="115" t="s">
        <v>296</v>
      </c>
      <c r="AV3071" s="115">
        <v>83.729767237651799</v>
      </c>
      <c r="AW3071" s="115">
        <v>0.2994280929</v>
      </c>
    </row>
    <row r="3072" spans="1:49" x14ac:dyDescent="0.25">
      <c r="A3072" s="117">
        <v>220000</v>
      </c>
      <c r="B3072" s="117">
        <v>870000</v>
      </c>
      <c r="C3072" s="117">
        <v>870000</v>
      </c>
      <c r="D3072" s="115" t="s">
        <v>342</v>
      </c>
      <c r="E3072" s="115" t="s">
        <v>13</v>
      </c>
      <c r="F3072" s="115" t="s">
        <v>343</v>
      </c>
      <c r="G3072" s="115" t="s">
        <v>344</v>
      </c>
      <c r="H3072" s="115">
        <v>0.56000000000000005</v>
      </c>
      <c r="I3072" s="115">
        <v>0.48</v>
      </c>
      <c r="J3072" s="115" t="s">
        <v>350</v>
      </c>
      <c r="K3072" s="115">
        <v>8.5591343929999994E-2</v>
      </c>
      <c r="L3072" s="115">
        <v>3732.43788187878</v>
      </c>
      <c r="M3072" s="115">
        <v>9.2916310335755607</v>
      </c>
      <c r="N3072" s="115">
        <v>1.36613394684446</v>
      </c>
      <c r="O3072" s="115">
        <v>0.79528318746547</v>
      </c>
      <c r="P3072" s="115">
        <v>0.11692924049881</v>
      </c>
      <c r="Q3072" s="115">
        <v>319.464374445266</v>
      </c>
      <c r="R3072" s="115">
        <v>1210</v>
      </c>
      <c r="S3072" s="115" t="s">
        <v>353</v>
      </c>
      <c r="T3072" s="115">
        <v>1210</v>
      </c>
      <c r="U3072" s="115" t="s">
        <v>352</v>
      </c>
      <c r="V3072" s="115" t="s">
        <v>350</v>
      </c>
      <c r="Z3072" s="115">
        <v>0</v>
      </c>
      <c r="AA3072" s="115">
        <v>1</v>
      </c>
      <c r="AB3072" s="115">
        <v>0.79528318746547</v>
      </c>
      <c r="AC3072" s="115">
        <v>0.11692924049881</v>
      </c>
      <c r="AD3072" s="115">
        <v>319.46437444526498</v>
      </c>
      <c r="AF3072" s="115">
        <v>-1</v>
      </c>
      <c r="AG3072" s="115">
        <v>-1</v>
      </c>
      <c r="AH3072" s="115">
        <v>-1</v>
      </c>
      <c r="AI3072" s="115">
        <v>-1</v>
      </c>
      <c r="AJ3072" s="115">
        <v>0</v>
      </c>
      <c r="AM3072" s="115" t="s">
        <v>348</v>
      </c>
      <c r="AN3072" s="115">
        <v>-1</v>
      </c>
      <c r="AQ3072" s="115">
        <v>615</v>
      </c>
      <c r="AR3072" s="115" t="s">
        <v>261</v>
      </c>
      <c r="AS3072" s="115" t="s">
        <v>370</v>
      </c>
      <c r="AT3072" s="115" t="s">
        <v>296</v>
      </c>
      <c r="AV3072" s="115">
        <v>76.065301065411703</v>
      </c>
      <c r="AW3072" s="115">
        <v>0.25909519419999999</v>
      </c>
    </row>
    <row r="3073" spans="1:49" x14ac:dyDescent="0.25">
      <c r="A3073" s="117">
        <v>220000</v>
      </c>
      <c r="B3073" s="117">
        <v>870000</v>
      </c>
      <c r="C3073" s="117">
        <v>870000</v>
      </c>
      <c r="D3073" s="115" t="s">
        <v>342</v>
      </c>
      <c r="E3073" s="115" t="s">
        <v>13</v>
      </c>
      <c r="F3073" s="115" t="s">
        <v>343</v>
      </c>
      <c r="G3073" s="115" t="s">
        <v>344</v>
      </c>
      <c r="H3073" s="115">
        <v>0.56000000000000005</v>
      </c>
      <c r="I3073" s="115">
        <v>0.48</v>
      </c>
      <c r="J3073" s="115" t="s">
        <v>350</v>
      </c>
      <c r="K3073" s="115">
        <v>8.1999149075100003E-2</v>
      </c>
      <c r="L3073" s="115">
        <v>3732.43788187878</v>
      </c>
      <c r="M3073" s="115">
        <v>9.2916310335755607</v>
      </c>
      <c r="N3073" s="115">
        <v>1.36613394684446</v>
      </c>
      <c r="O3073" s="115">
        <v>0.76190583827300995</v>
      </c>
      <c r="P3073" s="115">
        <v>0.11202182116385</v>
      </c>
      <c r="Q3073" s="115">
        <v>306.05673028974002</v>
      </c>
      <c r="R3073" s="115">
        <v>1210</v>
      </c>
      <c r="S3073" s="115" t="s">
        <v>353</v>
      </c>
      <c r="T3073" s="115">
        <v>1210</v>
      </c>
      <c r="U3073" s="115" t="s">
        <v>352</v>
      </c>
      <c r="V3073" s="115" t="s">
        <v>350</v>
      </c>
      <c r="Z3073" s="115">
        <v>0</v>
      </c>
      <c r="AA3073" s="115">
        <v>1</v>
      </c>
      <c r="AB3073" s="115">
        <v>0.76190583827300995</v>
      </c>
      <c r="AC3073" s="115">
        <v>0.11202182116385</v>
      </c>
      <c r="AD3073" s="115">
        <v>306.05673028974098</v>
      </c>
      <c r="AF3073" s="115">
        <v>-1</v>
      </c>
      <c r="AG3073" s="115">
        <v>-1</v>
      </c>
      <c r="AH3073" s="115">
        <v>-1</v>
      </c>
      <c r="AI3073" s="115">
        <v>-1</v>
      </c>
      <c r="AJ3073" s="115">
        <v>0</v>
      </c>
      <c r="AM3073" s="115" t="s">
        <v>348</v>
      </c>
      <c r="AN3073" s="115">
        <v>-1</v>
      </c>
      <c r="AQ3073" s="115">
        <v>615</v>
      </c>
      <c r="AR3073" s="115" t="s">
        <v>261</v>
      </c>
      <c r="AS3073" s="115" t="s">
        <v>370</v>
      </c>
      <c r="AT3073" s="115" t="s">
        <v>296</v>
      </c>
      <c r="AV3073" s="115">
        <v>73.2643131709127</v>
      </c>
      <c r="AW3073" s="115">
        <v>0.24822119240000001</v>
      </c>
    </row>
    <row r="3074" spans="1:49" x14ac:dyDescent="0.25">
      <c r="A3074" s="117">
        <v>220000</v>
      </c>
      <c r="B3074" s="117">
        <v>870000</v>
      </c>
      <c r="C3074" s="117">
        <v>870000</v>
      </c>
      <c r="D3074" s="115" t="s">
        <v>342</v>
      </c>
      <c r="E3074" s="115" t="s">
        <v>13</v>
      </c>
      <c r="F3074" s="115" t="s">
        <v>343</v>
      </c>
      <c r="G3074" s="115" t="s">
        <v>344</v>
      </c>
      <c r="H3074" s="115">
        <v>0.56000000000000005</v>
      </c>
      <c r="I3074" s="115">
        <v>0.48</v>
      </c>
      <c r="J3074" s="115" t="s">
        <v>350</v>
      </c>
      <c r="K3074" s="115">
        <v>0.16385663764753999</v>
      </c>
      <c r="L3074" s="115">
        <v>3732.43788187878</v>
      </c>
      <c r="M3074" s="115">
        <v>9.2916310335755607</v>
      </c>
      <c r="N3074" s="115">
        <v>1.36613394684446</v>
      </c>
      <c r="O3074" s="115">
        <v>1.52249541942328</v>
      </c>
      <c r="P3074" s="115">
        <v>0.22385011510610001</v>
      </c>
      <c r="Q3074" s="115">
        <v>611.58472155298603</v>
      </c>
      <c r="R3074" s="115">
        <v>1210</v>
      </c>
      <c r="S3074" s="115" t="s">
        <v>353</v>
      </c>
      <c r="T3074" s="115">
        <v>1210</v>
      </c>
      <c r="U3074" s="115" t="s">
        <v>352</v>
      </c>
      <c r="V3074" s="115" t="s">
        <v>350</v>
      </c>
      <c r="Z3074" s="115">
        <v>0</v>
      </c>
      <c r="AA3074" s="115">
        <v>1</v>
      </c>
      <c r="AB3074" s="115">
        <v>1.52249541942328</v>
      </c>
      <c r="AC3074" s="115">
        <v>0.22385011510610001</v>
      </c>
      <c r="AD3074" s="115">
        <v>611.58472155298603</v>
      </c>
      <c r="AF3074" s="115">
        <v>-1</v>
      </c>
      <c r="AG3074" s="115">
        <v>-1</v>
      </c>
      <c r="AH3074" s="115">
        <v>-1</v>
      </c>
      <c r="AI3074" s="115">
        <v>-1</v>
      </c>
      <c r="AJ3074" s="115">
        <v>0</v>
      </c>
      <c r="AM3074" s="115" t="s">
        <v>348</v>
      </c>
      <c r="AN3074" s="115">
        <v>-1</v>
      </c>
      <c r="AQ3074" s="115">
        <v>615</v>
      </c>
      <c r="AR3074" s="115" t="s">
        <v>261</v>
      </c>
      <c r="AS3074" s="115" t="s">
        <v>370</v>
      </c>
      <c r="AT3074" s="115" t="s">
        <v>296</v>
      </c>
      <c r="AV3074" s="115">
        <v>106.66163357979801</v>
      </c>
      <c r="AW3074" s="115">
        <v>0.49601356169999999</v>
      </c>
    </row>
    <row r="3075" spans="1:49" x14ac:dyDescent="0.25">
      <c r="A3075" s="117">
        <v>220000</v>
      </c>
      <c r="B3075" s="117">
        <v>870000</v>
      </c>
      <c r="C3075" s="117">
        <v>870000</v>
      </c>
      <c r="D3075" s="115" t="s">
        <v>342</v>
      </c>
      <c r="E3075" s="115" t="s">
        <v>13</v>
      </c>
      <c r="F3075" s="115" t="s">
        <v>343</v>
      </c>
      <c r="G3075" s="115" t="s">
        <v>344</v>
      </c>
      <c r="H3075" s="115">
        <v>0.56000000000000005</v>
      </c>
      <c r="I3075" s="115">
        <v>0.48</v>
      </c>
      <c r="J3075" s="115" t="s">
        <v>350</v>
      </c>
      <c r="K3075" s="115">
        <v>2.3616258091450001E-2</v>
      </c>
      <c r="L3075" s="115">
        <v>3756.5159040097601</v>
      </c>
      <c r="M3075" s="115">
        <v>9.7915089381773299</v>
      </c>
      <c r="N3075" s="115">
        <v>1.5905126527614</v>
      </c>
      <c r="O3075" s="115">
        <v>0.23123880218876</v>
      </c>
      <c r="P3075" s="115">
        <v>3.7561957305329997E-2</v>
      </c>
      <c r="Q3075" s="115">
        <v>88.714849113742304</v>
      </c>
      <c r="R3075" s="115">
        <v>1300</v>
      </c>
      <c r="S3075" s="115" t="s">
        <v>346</v>
      </c>
      <c r="T3075" s="115">
        <v>1300</v>
      </c>
      <c r="U3075" s="115" t="s">
        <v>352</v>
      </c>
      <c r="V3075" s="115" t="s">
        <v>350</v>
      </c>
      <c r="Z3075" s="115">
        <v>0</v>
      </c>
      <c r="AA3075" s="115">
        <v>1</v>
      </c>
      <c r="AB3075" s="115">
        <v>0.23123880218876</v>
      </c>
      <c r="AC3075" s="115">
        <v>3.7561957305329997E-2</v>
      </c>
      <c r="AD3075" s="115">
        <v>230.191755120533</v>
      </c>
      <c r="AF3075" s="115">
        <v>-1</v>
      </c>
      <c r="AG3075" s="115">
        <v>-1</v>
      </c>
      <c r="AH3075" s="115">
        <v>-1</v>
      </c>
      <c r="AI3075" s="115">
        <v>-1</v>
      </c>
      <c r="AJ3075" s="115">
        <v>0</v>
      </c>
      <c r="AM3075" s="115" t="s">
        <v>348</v>
      </c>
      <c r="AN3075" s="115">
        <v>-1</v>
      </c>
      <c r="AQ3075" s="115">
        <v>615</v>
      </c>
      <c r="AR3075" s="115" t="s">
        <v>261</v>
      </c>
      <c r="AS3075" s="115" t="s">
        <v>370</v>
      </c>
      <c r="AT3075" s="115" t="s">
        <v>296</v>
      </c>
      <c r="AV3075" s="115">
        <v>44.9847228552674</v>
      </c>
      <c r="AW3075" s="115">
        <v>0.186692421</v>
      </c>
    </row>
    <row r="3076" spans="1:49" x14ac:dyDescent="0.25">
      <c r="A3076" s="117">
        <v>220000</v>
      </c>
      <c r="B3076" s="117">
        <v>870000</v>
      </c>
      <c r="C3076" s="117">
        <v>870000</v>
      </c>
      <c r="D3076" s="115" t="s">
        <v>342</v>
      </c>
      <c r="E3076" s="115" t="s">
        <v>13</v>
      </c>
      <c r="F3076" s="115" t="s">
        <v>343</v>
      </c>
      <c r="G3076" s="115" t="s">
        <v>344</v>
      </c>
      <c r="H3076" s="115">
        <v>0.56000000000000005</v>
      </c>
      <c r="I3076" s="115">
        <v>0.48</v>
      </c>
      <c r="J3076" s="115" t="s">
        <v>350</v>
      </c>
      <c r="K3076" s="115">
        <v>5.0492335145139997E-2</v>
      </c>
      <c r="L3076" s="115">
        <v>3756.5159040097601</v>
      </c>
      <c r="M3076" s="115">
        <v>9.7915089381773299</v>
      </c>
      <c r="N3076" s="115">
        <v>1.5905126527614</v>
      </c>
      <c r="O3076" s="115">
        <v>0.49439615088313998</v>
      </c>
      <c r="P3076" s="115">
        <v>8.0308697915820002E-2</v>
      </c>
      <c r="Q3076" s="115">
        <v>189.675260003331</v>
      </c>
      <c r="R3076" s="115">
        <v>1330</v>
      </c>
      <c r="S3076" s="115" t="s">
        <v>354</v>
      </c>
      <c r="T3076" s="115">
        <v>1330</v>
      </c>
      <c r="U3076" s="115" t="s">
        <v>352</v>
      </c>
      <c r="V3076" s="115" t="s">
        <v>350</v>
      </c>
      <c r="Z3076" s="115">
        <v>0</v>
      </c>
      <c r="AA3076" s="115">
        <v>1</v>
      </c>
      <c r="AB3076" s="115">
        <v>0.49439615088313998</v>
      </c>
      <c r="AC3076" s="115">
        <v>8.0308697915820002E-2</v>
      </c>
      <c r="AD3076" s="115">
        <v>479.57699519321</v>
      </c>
      <c r="AF3076" s="115">
        <v>-1</v>
      </c>
      <c r="AG3076" s="115">
        <v>-1</v>
      </c>
      <c r="AH3076" s="115">
        <v>-1</v>
      </c>
      <c r="AI3076" s="115">
        <v>-1</v>
      </c>
      <c r="AJ3076" s="115">
        <v>0</v>
      </c>
      <c r="AM3076" s="115" t="s">
        <v>348</v>
      </c>
      <c r="AN3076" s="115">
        <v>-1</v>
      </c>
      <c r="AQ3076" s="115">
        <v>615</v>
      </c>
      <c r="AR3076" s="115" t="s">
        <v>261</v>
      </c>
      <c r="AS3076" s="115" t="s">
        <v>370</v>
      </c>
      <c r="AT3076" s="115" t="s">
        <v>296</v>
      </c>
      <c r="AV3076" s="115">
        <v>78.711162269005897</v>
      </c>
      <c r="AW3076" s="115">
        <v>0.38895133430000001</v>
      </c>
    </row>
    <row r="3077" spans="1:49" x14ac:dyDescent="0.25">
      <c r="A3077" s="117">
        <v>220000</v>
      </c>
      <c r="B3077" s="117">
        <v>870000</v>
      </c>
      <c r="C3077" s="117">
        <v>870000</v>
      </c>
      <c r="D3077" s="115" t="s">
        <v>342</v>
      </c>
      <c r="E3077" s="115" t="s">
        <v>13</v>
      </c>
      <c r="F3077" s="115" t="s">
        <v>343</v>
      </c>
      <c r="G3077" s="115" t="s">
        <v>344</v>
      </c>
      <c r="H3077" s="115">
        <v>0.56000000000000005</v>
      </c>
      <c r="I3077" s="115">
        <v>0.48</v>
      </c>
      <c r="J3077" s="115" t="s">
        <v>350</v>
      </c>
      <c r="K3077" s="115">
        <v>1.0669224708E-4</v>
      </c>
      <c r="L3077" s="115">
        <v>3723.9860453330198</v>
      </c>
      <c r="M3077" s="115">
        <v>9.2718719091650001</v>
      </c>
      <c r="N3077" s="115">
        <v>1.3632723801461</v>
      </c>
      <c r="O3077" s="115">
        <v>9.8923684862999993E-4</v>
      </c>
      <c r="P3077" s="115">
        <v>1.4545059362000001E-4</v>
      </c>
      <c r="Q3077" s="115">
        <v>0.39732043927485999</v>
      </c>
      <c r="R3077" s="115">
        <v>1200</v>
      </c>
      <c r="S3077" s="115" t="s">
        <v>351</v>
      </c>
      <c r="T3077" s="115">
        <v>1200</v>
      </c>
      <c r="U3077" s="115" t="s">
        <v>352</v>
      </c>
      <c r="V3077" s="115" t="s">
        <v>350</v>
      </c>
      <c r="Z3077" s="115">
        <v>0</v>
      </c>
      <c r="AA3077" s="115">
        <v>1</v>
      </c>
      <c r="AB3077" s="115">
        <v>9.8923684862999993E-4</v>
      </c>
      <c r="AC3077" s="115">
        <v>1.4545059362000001E-4</v>
      </c>
      <c r="AD3077" s="115">
        <v>12.5715259166106</v>
      </c>
      <c r="AF3077" s="115">
        <v>-1</v>
      </c>
      <c r="AG3077" s="115">
        <v>-1</v>
      </c>
      <c r="AH3077" s="115">
        <v>-1</v>
      </c>
      <c r="AI3077" s="115">
        <v>-1</v>
      </c>
      <c r="AJ3077" s="115">
        <v>0</v>
      </c>
      <c r="AM3077" s="115" t="s">
        <v>348</v>
      </c>
      <c r="AN3077" s="115">
        <v>-1</v>
      </c>
      <c r="AQ3077" s="115">
        <v>615</v>
      </c>
      <c r="AR3077" s="115" t="s">
        <v>261</v>
      </c>
      <c r="AS3077" s="115" t="s">
        <v>370</v>
      </c>
      <c r="AT3077" s="115" t="s">
        <v>296</v>
      </c>
      <c r="AV3077" s="115">
        <v>3.3709962294408902</v>
      </c>
      <c r="AW3077" s="115">
        <v>1.0195884800000001E-2</v>
      </c>
    </row>
    <row r="3078" spans="1:49" x14ac:dyDescent="0.25">
      <c r="A3078" s="117">
        <v>220000</v>
      </c>
      <c r="B3078" s="117">
        <v>870000</v>
      </c>
      <c r="C3078" s="117">
        <v>870000</v>
      </c>
      <c r="D3078" s="115" t="s">
        <v>342</v>
      </c>
      <c r="E3078" s="115" t="s">
        <v>13</v>
      </c>
      <c r="F3078" s="115" t="s">
        <v>343</v>
      </c>
      <c r="G3078" s="115" t="s">
        <v>344</v>
      </c>
      <c r="H3078" s="115">
        <v>0.56000000000000005</v>
      </c>
      <c r="I3078" s="115">
        <v>0.48</v>
      </c>
      <c r="J3078" s="115" t="s">
        <v>350</v>
      </c>
      <c r="K3078" s="115">
        <v>0.20540435339172</v>
      </c>
      <c r="L3078" s="115">
        <v>3741.9994408554899</v>
      </c>
      <c r="M3078" s="115">
        <v>9.31397827774442</v>
      </c>
      <c r="N3078" s="115">
        <v>1.3693701054026099</v>
      </c>
      <c r="O3078" s="115">
        <v>1.9131316856446301</v>
      </c>
      <c r="P3078" s="115">
        <v>0.28127458105417003</v>
      </c>
      <c r="Q3078" s="115">
        <v>768.62297554110705</v>
      </c>
      <c r="R3078" s="115">
        <v>1200</v>
      </c>
      <c r="S3078" s="115" t="s">
        <v>351</v>
      </c>
      <c r="T3078" s="115">
        <v>1200</v>
      </c>
      <c r="U3078" s="115" t="s">
        <v>352</v>
      </c>
      <c r="V3078" s="115" t="s">
        <v>350</v>
      </c>
      <c r="Z3078" s="115">
        <v>0</v>
      </c>
      <c r="AA3078" s="115">
        <v>1</v>
      </c>
      <c r="AB3078" s="115">
        <v>1.9131316856446301</v>
      </c>
      <c r="AC3078" s="115">
        <v>0.28127458105417003</v>
      </c>
      <c r="AD3078" s="115">
        <v>1228.84205761312</v>
      </c>
      <c r="AF3078" s="115">
        <v>-1</v>
      </c>
      <c r="AG3078" s="115">
        <v>-1</v>
      </c>
      <c r="AH3078" s="115">
        <v>-1</v>
      </c>
      <c r="AI3078" s="115">
        <v>-1</v>
      </c>
      <c r="AJ3078" s="115">
        <v>0</v>
      </c>
      <c r="AM3078" s="115" t="s">
        <v>348</v>
      </c>
      <c r="AN3078" s="115">
        <v>-1</v>
      </c>
      <c r="AQ3078" s="115">
        <v>615</v>
      </c>
      <c r="AR3078" s="115" t="s">
        <v>261</v>
      </c>
      <c r="AS3078" s="115" t="s">
        <v>370</v>
      </c>
      <c r="AT3078" s="115" t="s">
        <v>296</v>
      </c>
      <c r="AV3078" s="115">
        <v>225.80301010330399</v>
      </c>
      <c r="AW3078" s="115">
        <v>0.99662778399999996</v>
      </c>
    </row>
    <row r="3079" spans="1:49" x14ac:dyDescent="0.25">
      <c r="A3079" s="117">
        <v>220000</v>
      </c>
      <c r="B3079" s="117">
        <v>870000</v>
      </c>
      <c r="C3079" s="117">
        <v>870000</v>
      </c>
      <c r="D3079" s="115" t="s">
        <v>342</v>
      </c>
      <c r="E3079" s="115" t="s">
        <v>13</v>
      </c>
      <c r="F3079" s="115" t="s">
        <v>343</v>
      </c>
      <c r="G3079" s="115" t="s">
        <v>344</v>
      </c>
      <c r="H3079" s="115">
        <v>0.56000000000000005</v>
      </c>
      <c r="I3079" s="115">
        <v>0.48</v>
      </c>
      <c r="J3079" s="115" t="s">
        <v>350</v>
      </c>
      <c r="K3079" s="115">
        <v>0.17353822152122</v>
      </c>
      <c r="L3079" s="115">
        <v>3741.9994408554899</v>
      </c>
      <c r="M3079" s="115">
        <v>9.31397827774442</v>
      </c>
      <c r="N3079" s="115">
        <v>1.3693701054026099</v>
      </c>
      <c r="O3079" s="115">
        <v>1.6163312256070601</v>
      </c>
      <c r="P3079" s="115">
        <v>0.23763805269589</v>
      </c>
      <c r="Q3079" s="115">
        <v>649.37992789946895</v>
      </c>
      <c r="R3079" s="115">
        <v>1210</v>
      </c>
      <c r="S3079" s="115" t="s">
        <v>353</v>
      </c>
      <c r="T3079" s="115">
        <v>1210</v>
      </c>
      <c r="U3079" s="115" t="s">
        <v>352</v>
      </c>
      <c r="V3079" s="115" t="s">
        <v>350</v>
      </c>
      <c r="Z3079" s="115">
        <v>0</v>
      </c>
      <c r="AA3079" s="115">
        <v>1</v>
      </c>
      <c r="AB3079" s="115">
        <v>1.6163312256070601</v>
      </c>
      <c r="AC3079" s="115">
        <v>0.23763805269589</v>
      </c>
      <c r="AD3079" s="115">
        <v>649.37992789946895</v>
      </c>
      <c r="AF3079" s="115">
        <v>-1</v>
      </c>
      <c r="AG3079" s="115">
        <v>-1</v>
      </c>
      <c r="AH3079" s="115">
        <v>-1</v>
      </c>
      <c r="AI3079" s="115">
        <v>-1</v>
      </c>
      <c r="AJ3079" s="115">
        <v>0</v>
      </c>
      <c r="AM3079" s="115" t="s">
        <v>348</v>
      </c>
      <c r="AN3079" s="115">
        <v>-1</v>
      </c>
      <c r="AQ3079" s="115">
        <v>615</v>
      </c>
      <c r="AR3079" s="115" t="s">
        <v>261</v>
      </c>
      <c r="AS3079" s="115" t="s">
        <v>370</v>
      </c>
      <c r="AT3079" s="115" t="s">
        <v>296</v>
      </c>
      <c r="AV3079" s="115">
        <v>106.914413399221</v>
      </c>
      <c r="AW3079" s="115">
        <v>0.5266666082</v>
      </c>
    </row>
    <row r="3080" spans="1:49" x14ac:dyDescent="0.25">
      <c r="A3080" s="117">
        <v>220000</v>
      </c>
      <c r="B3080" s="117">
        <v>870000</v>
      </c>
      <c r="C3080" s="117">
        <v>870000</v>
      </c>
      <c r="D3080" s="115" t="s">
        <v>342</v>
      </c>
      <c r="E3080" s="115" t="s">
        <v>13</v>
      </c>
      <c r="F3080" s="115" t="s">
        <v>343</v>
      </c>
      <c r="G3080" s="115" t="s">
        <v>344</v>
      </c>
      <c r="H3080" s="115">
        <v>0.56000000000000005</v>
      </c>
      <c r="I3080" s="115">
        <v>0.48</v>
      </c>
      <c r="J3080" s="115" t="s">
        <v>350</v>
      </c>
      <c r="K3080" s="115">
        <v>0.11583339843522</v>
      </c>
      <c r="L3080" s="115">
        <v>3741.9994408554899</v>
      </c>
      <c r="M3080" s="115">
        <v>9.31397827774442</v>
      </c>
      <c r="N3080" s="115">
        <v>1.3693701054026099</v>
      </c>
      <c r="O3080" s="115">
        <v>1.0788697568629699</v>
      </c>
      <c r="P3080" s="115">
        <v>0.15861879302438001</v>
      </c>
      <c r="Q3080" s="115">
        <v>433.44851217699198</v>
      </c>
      <c r="R3080" s="115">
        <v>1210</v>
      </c>
      <c r="S3080" s="115" t="s">
        <v>353</v>
      </c>
      <c r="T3080" s="115">
        <v>1210</v>
      </c>
      <c r="U3080" s="115" t="s">
        <v>352</v>
      </c>
      <c r="V3080" s="115" t="s">
        <v>350</v>
      </c>
      <c r="Z3080" s="115">
        <v>0</v>
      </c>
      <c r="AA3080" s="115">
        <v>1</v>
      </c>
      <c r="AB3080" s="115">
        <v>1.0788697568629699</v>
      </c>
      <c r="AC3080" s="115">
        <v>0.15861879302438001</v>
      </c>
      <c r="AD3080" s="115">
        <v>433.44851217699198</v>
      </c>
      <c r="AF3080" s="115">
        <v>-1</v>
      </c>
      <c r="AG3080" s="115">
        <v>-1</v>
      </c>
      <c r="AH3080" s="115">
        <v>-1</v>
      </c>
      <c r="AI3080" s="115">
        <v>-1</v>
      </c>
      <c r="AJ3080" s="115">
        <v>0</v>
      </c>
      <c r="AM3080" s="115" t="s">
        <v>348</v>
      </c>
      <c r="AN3080" s="115">
        <v>-1</v>
      </c>
      <c r="AQ3080" s="115">
        <v>615</v>
      </c>
      <c r="AR3080" s="115" t="s">
        <v>261</v>
      </c>
      <c r="AS3080" s="115" t="s">
        <v>370</v>
      </c>
      <c r="AT3080" s="115" t="s">
        <v>296</v>
      </c>
      <c r="AV3080" s="115">
        <v>102.374641701475</v>
      </c>
      <c r="AW3080" s="115">
        <v>0.35153975030000001</v>
      </c>
    </row>
    <row r="3081" spans="1:49" x14ac:dyDescent="0.25">
      <c r="A3081" s="117">
        <v>220000</v>
      </c>
      <c r="B3081" s="117">
        <v>870000</v>
      </c>
      <c r="C3081" s="117">
        <v>870000</v>
      </c>
      <c r="D3081" s="115" t="s">
        <v>342</v>
      </c>
      <c r="E3081" s="115" t="s">
        <v>13</v>
      </c>
      <c r="F3081" s="115" t="s">
        <v>343</v>
      </c>
      <c r="G3081" s="115" t="s">
        <v>344</v>
      </c>
      <c r="H3081" s="115">
        <v>0.56000000000000005</v>
      </c>
      <c r="I3081" s="115">
        <v>0.48</v>
      </c>
      <c r="J3081" s="115" t="s">
        <v>350</v>
      </c>
      <c r="K3081" s="115">
        <v>4.7551003826349997E-2</v>
      </c>
      <c r="L3081" s="115">
        <v>3709.97179619893</v>
      </c>
      <c r="M3081" s="115">
        <v>9.2391250590237792</v>
      </c>
      <c r="N3081" s="115">
        <v>1.3585304906209901</v>
      </c>
      <c r="O3081" s="115">
        <v>0.43932967103377002</v>
      </c>
      <c r="P3081" s="115">
        <v>6.4599488557729998E-2</v>
      </c>
      <c r="Q3081" s="115">
        <v>176.41288307670899</v>
      </c>
      <c r="R3081" s="115">
        <v>1200</v>
      </c>
      <c r="S3081" s="115" t="s">
        <v>351</v>
      </c>
      <c r="T3081" s="115">
        <v>1200</v>
      </c>
      <c r="U3081" s="115" t="s">
        <v>352</v>
      </c>
      <c r="V3081" s="115" t="s">
        <v>350</v>
      </c>
      <c r="Z3081" s="115">
        <v>0</v>
      </c>
      <c r="AA3081" s="115">
        <v>1</v>
      </c>
      <c r="AB3081" s="115">
        <v>0.43932967103377002</v>
      </c>
      <c r="AC3081" s="115">
        <v>6.4599488557729998E-2</v>
      </c>
      <c r="AD3081" s="115">
        <v>1974.10691201959</v>
      </c>
      <c r="AF3081" s="115">
        <v>-1</v>
      </c>
      <c r="AG3081" s="115">
        <v>-1</v>
      </c>
      <c r="AH3081" s="115">
        <v>-1</v>
      </c>
      <c r="AI3081" s="115">
        <v>-1</v>
      </c>
      <c r="AJ3081" s="115">
        <v>0</v>
      </c>
      <c r="AM3081" s="115" t="s">
        <v>348</v>
      </c>
      <c r="AN3081" s="115">
        <v>-1</v>
      </c>
      <c r="AQ3081" s="115">
        <v>615</v>
      </c>
      <c r="AR3081" s="115" t="s">
        <v>261</v>
      </c>
      <c r="AS3081" s="115" t="s">
        <v>370</v>
      </c>
      <c r="AT3081" s="115" t="s">
        <v>296</v>
      </c>
      <c r="AV3081" s="115">
        <v>90.145666716795802</v>
      </c>
      <c r="AW3081" s="115">
        <v>1.6010599449</v>
      </c>
    </row>
    <row r="3082" spans="1:49" x14ac:dyDescent="0.25">
      <c r="A3082" s="117">
        <v>220000</v>
      </c>
      <c r="B3082" s="117">
        <v>870000</v>
      </c>
      <c r="C3082" s="117">
        <v>870000</v>
      </c>
      <c r="D3082" s="115" t="s">
        <v>342</v>
      </c>
      <c r="E3082" s="115" t="s">
        <v>13</v>
      </c>
      <c r="F3082" s="115" t="s">
        <v>343</v>
      </c>
      <c r="G3082" s="115" t="s">
        <v>344</v>
      </c>
      <c r="H3082" s="115">
        <v>0.56000000000000005</v>
      </c>
      <c r="I3082" s="115">
        <v>0.48</v>
      </c>
      <c r="J3082" s="115" t="s">
        <v>350</v>
      </c>
      <c r="K3082" s="115">
        <v>1.0242454515819999E-2</v>
      </c>
      <c r="L3082" s="115">
        <v>3709.97179619893</v>
      </c>
      <c r="M3082" s="115">
        <v>9.2391250590237792</v>
      </c>
      <c r="N3082" s="115">
        <v>1.3585304906209901</v>
      </c>
      <c r="O3082" s="115">
        <v>9.4631318183099999E-2</v>
      </c>
      <c r="P3082" s="115">
        <v>1.391468675855E-2</v>
      </c>
      <c r="Q3082" s="115">
        <v>37.999217377576002</v>
      </c>
      <c r="R3082" s="115">
        <v>1210</v>
      </c>
      <c r="S3082" s="115" t="s">
        <v>353</v>
      </c>
      <c r="T3082" s="115">
        <v>1210</v>
      </c>
      <c r="U3082" s="115" t="s">
        <v>352</v>
      </c>
      <c r="V3082" s="115" t="s">
        <v>350</v>
      </c>
      <c r="Z3082" s="115">
        <v>0</v>
      </c>
      <c r="AA3082" s="115">
        <v>1</v>
      </c>
      <c r="AB3082" s="115">
        <v>9.4631318183099999E-2</v>
      </c>
      <c r="AC3082" s="115">
        <v>1.391468675855E-2</v>
      </c>
      <c r="AD3082" s="115">
        <v>317.77807815232302</v>
      </c>
      <c r="AF3082" s="115">
        <v>-1</v>
      </c>
      <c r="AG3082" s="115">
        <v>-1</v>
      </c>
      <c r="AH3082" s="115">
        <v>-1</v>
      </c>
      <c r="AI3082" s="115">
        <v>-1</v>
      </c>
      <c r="AJ3082" s="115">
        <v>0</v>
      </c>
      <c r="AM3082" s="115" t="s">
        <v>348</v>
      </c>
      <c r="AN3082" s="115">
        <v>-1</v>
      </c>
      <c r="AQ3082" s="115">
        <v>615</v>
      </c>
      <c r="AR3082" s="115" t="s">
        <v>261</v>
      </c>
      <c r="AS3082" s="115" t="s">
        <v>370</v>
      </c>
      <c r="AT3082" s="115" t="s">
        <v>296</v>
      </c>
      <c r="AV3082" s="115">
        <v>27.956131503142402</v>
      </c>
      <c r="AW3082" s="115">
        <v>0.25772755730000002</v>
      </c>
    </row>
    <row r="3083" spans="1:49" x14ac:dyDescent="0.25">
      <c r="A3083" s="117">
        <v>220000</v>
      </c>
      <c r="B3083" s="117">
        <v>870000</v>
      </c>
      <c r="C3083" s="117">
        <v>870000</v>
      </c>
      <c r="D3083" s="115" t="s">
        <v>342</v>
      </c>
      <c r="E3083" s="115" t="s">
        <v>13</v>
      </c>
      <c r="F3083" s="115" t="s">
        <v>343</v>
      </c>
      <c r="G3083" s="115" t="s">
        <v>344</v>
      </c>
      <c r="H3083" s="115">
        <v>0.56000000000000005</v>
      </c>
      <c r="I3083" s="115">
        <v>0.48</v>
      </c>
      <c r="J3083" s="115" t="s">
        <v>350</v>
      </c>
      <c r="K3083" s="115">
        <v>4.8590167379700001E-3</v>
      </c>
      <c r="L3083" s="115">
        <v>3741.9994405766902</v>
      </c>
      <c r="M3083" s="115">
        <v>9.3139782770504809</v>
      </c>
      <c r="N3083" s="115">
        <v>1.36937010530059</v>
      </c>
      <c r="O3083" s="115">
        <v>4.5256776345360003E-2</v>
      </c>
      <c r="P3083" s="115">
        <v>6.6537922621400002E-3</v>
      </c>
      <c r="Q3083" s="115">
        <v>18.1824379152701</v>
      </c>
      <c r="R3083" s="115">
        <v>1200</v>
      </c>
      <c r="S3083" s="115" t="s">
        <v>351</v>
      </c>
      <c r="T3083" s="115">
        <v>1200</v>
      </c>
      <c r="U3083" s="115" t="s">
        <v>352</v>
      </c>
      <c r="V3083" s="115" t="s">
        <v>350</v>
      </c>
      <c r="Z3083" s="115">
        <v>0</v>
      </c>
      <c r="AA3083" s="115">
        <v>1</v>
      </c>
      <c r="AB3083" s="115">
        <v>4.5256776345360003E-2</v>
      </c>
      <c r="AC3083" s="115">
        <v>6.6537922621400002E-3</v>
      </c>
      <c r="AD3083" s="115">
        <v>407.35954847481503</v>
      </c>
      <c r="AF3083" s="115">
        <v>-1</v>
      </c>
      <c r="AG3083" s="115">
        <v>-1</v>
      </c>
      <c r="AH3083" s="115">
        <v>-1</v>
      </c>
      <c r="AI3083" s="115">
        <v>-1</v>
      </c>
      <c r="AJ3083" s="115">
        <v>0</v>
      </c>
      <c r="AM3083" s="115" t="s">
        <v>348</v>
      </c>
      <c r="AN3083" s="115">
        <v>-1</v>
      </c>
      <c r="AQ3083" s="115">
        <v>615</v>
      </c>
      <c r="AR3083" s="115" t="s">
        <v>261</v>
      </c>
      <c r="AS3083" s="115" t="s">
        <v>370</v>
      </c>
      <c r="AT3083" s="115" t="s">
        <v>296</v>
      </c>
      <c r="AV3083" s="115">
        <v>80.873419896480797</v>
      </c>
      <c r="AW3083" s="115">
        <v>0.33038081790000001</v>
      </c>
    </row>
    <row r="3084" spans="1:49" x14ac:dyDescent="0.25">
      <c r="A3084" s="117">
        <v>220000</v>
      </c>
      <c r="B3084" s="117">
        <v>870000</v>
      </c>
      <c r="C3084" s="117">
        <v>870000</v>
      </c>
      <c r="D3084" s="115" t="s">
        <v>342</v>
      </c>
      <c r="E3084" s="115" t="s">
        <v>13</v>
      </c>
      <c r="F3084" s="115" t="s">
        <v>343</v>
      </c>
      <c r="G3084" s="115" t="s">
        <v>344</v>
      </c>
      <c r="H3084" s="115">
        <v>0.56000000000000005</v>
      </c>
      <c r="I3084" s="115">
        <v>0.48</v>
      </c>
      <c r="J3084" s="115" t="s">
        <v>350</v>
      </c>
      <c r="K3084" s="115">
        <v>0.34566264927908003</v>
      </c>
      <c r="L3084" s="115">
        <v>3741.9994405766902</v>
      </c>
      <c r="M3084" s="115">
        <v>9.3139782770504809</v>
      </c>
      <c r="N3084" s="115">
        <v>1.36937010530059</v>
      </c>
      <c r="O3084" s="115">
        <v>3.2194944065730802</v>
      </c>
      <c r="P3084" s="115">
        <v>0.47334009844177</v>
      </c>
      <c r="Q3084" s="115">
        <v>1293.4694402305799</v>
      </c>
      <c r="R3084" s="115">
        <v>1210</v>
      </c>
      <c r="S3084" s="115" t="s">
        <v>353</v>
      </c>
      <c r="T3084" s="115">
        <v>1210</v>
      </c>
      <c r="U3084" s="115" t="s">
        <v>352</v>
      </c>
      <c r="V3084" s="115" t="s">
        <v>350</v>
      </c>
      <c r="Z3084" s="115">
        <v>0</v>
      </c>
      <c r="AA3084" s="115">
        <v>1</v>
      </c>
      <c r="AB3084" s="115">
        <v>3.2194944065730802</v>
      </c>
      <c r="AC3084" s="115">
        <v>0.47334009844177</v>
      </c>
      <c r="AD3084" s="115">
        <v>1293.4694402305799</v>
      </c>
      <c r="AF3084" s="115">
        <v>-1</v>
      </c>
      <c r="AG3084" s="115">
        <v>-1</v>
      </c>
      <c r="AH3084" s="115">
        <v>-1</v>
      </c>
      <c r="AI3084" s="115">
        <v>-1</v>
      </c>
      <c r="AJ3084" s="115">
        <v>0</v>
      </c>
      <c r="AM3084" s="115" t="s">
        <v>348</v>
      </c>
      <c r="AN3084" s="115">
        <v>-1</v>
      </c>
      <c r="AQ3084" s="115">
        <v>615</v>
      </c>
      <c r="AR3084" s="115" t="s">
        <v>261</v>
      </c>
      <c r="AS3084" s="115" t="s">
        <v>370</v>
      </c>
      <c r="AT3084" s="115" t="s">
        <v>296</v>
      </c>
      <c r="AV3084" s="115">
        <v>150.11967309757301</v>
      </c>
      <c r="AW3084" s="115">
        <v>1.0490425306</v>
      </c>
    </row>
    <row r="3085" spans="1:49" x14ac:dyDescent="0.25">
      <c r="A3085" s="117">
        <v>220000</v>
      </c>
      <c r="B3085" s="117">
        <v>870000</v>
      </c>
      <c r="C3085" s="117">
        <v>870000</v>
      </c>
      <c r="D3085" s="115" t="s">
        <v>342</v>
      </c>
      <c r="E3085" s="115" t="s">
        <v>13</v>
      </c>
      <c r="F3085" s="115" t="s">
        <v>343</v>
      </c>
      <c r="G3085" s="115" t="s">
        <v>344</v>
      </c>
      <c r="H3085" s="115">
        <v>0.56000000000000005</v>
      </c>
      <c r="I3085" s="115">
        <v>0.48</v>
      </c>
      <c r="J3085" s="115" t="s">
        <v>350</v>
      </c>
      <c r="K3085" s="115">
        <v>0.16304203043644</v>
      </c>
      <c r="L3085" s="115">
        <v>3741.9994405766902</v>
      </c>
      <c r="M3085" s="115">
        <v>9.3139782770504809</v>
      </c>
      <c r="N3085" s="115">
        <v>1.36937010530059</v>
      </c>
      <c r="O3085" s="115">
        <v>1.5185699297312201</v>
      </c>
      <c r="P3085" s="115">
        <v>0.22326488238716999</v>
      </c>
      <c r="Q3085" s="115">
        <v>610.10318668365301</v>
      </c>
      <c r="R3085" s="115">
        <v>1210</v>
      </c>
      <c r="S3085" s="115" t="s">
        <v>353</v>
      </c>
      <c r="T3085" s="115">
        <v>1210</v>
      </c>
      <c r="U3085" s="115" t="s">
        <v>352</v>
      </c>
      <c r="V3085" s="115" t="s">
        <v>350</v>
      </c>
      <c r="Z3085" s="115">
        <v>0</v>
      </c>
      <c r="AA3085" s="115">
        <v>1</v>
      </c>
      <c r="AB3085" s="115">
        <v>1.5185699297312201</v>
      </c>
      <c r="AC3085" s="115">
        <v>0.22326488238716999</v>
      </c>
      <c r="AD3085" s="115">
        <v>610.84150898419205</v>
      </c>
      <c r="AF3085" s="115">
        <v>-1</v>
      </c>
      <c r="AG3085" s="115">
        <v>-1</v>
      </c>
      <c r="AH3085" s="115">
        <v>-1</v>
      </c>
      <c r="AI3085" s="115">
        <v>-1</v>
      </c>
      <c r="AJ3085" s="115">
        <v>0</v>
      </c>
      <c r="AM3085" s="115" t="s">
        <v>348</v>
      </c>
      <c r="AN3085" s="115">
        <v>-1</v>
      </c>
      <c r="AQ3085" s="115">
        <v>615</v>
      </c>
      <c r="AR3085" s="115" t="s">
        <v>261</v>
      </c>
      <c r="AS3085" s="115" t="s">
        <v>370</v>
      </c>
      <c r="AT3085" s="115" t="s">
        <v>296</v>
      </c>
      <c r="AV3085" s="115">
        <v>115.68746915518901</v>
      </c>
      <c r="AW3085" s="115">
        <v>0.49541079399999999</v>
      </c>
    </row>
    <row r="3086" spans="1:49" x14ac:dyDescent="0.25">
      <c r="A3086" s="117">
        <v>220000</v>
      </c>
      <c r="B3086" s="117">
        <v>870000</v>
      </c>
      <c r="C3086" s="117">
        <v>870000</v>
      </c>
      <c r="D3086" s="115" t="s">
        <v>342</v>
      </c>
      <c r="E3086" s="115" t="s">
        <v>13</v>
      </c>
      <c r="F3086" s="115" t="s">
        <v>343</v>
      </c>
      <c r="G3086" s="115" t="s">
        <v>344</v>
      </c>
      <c r="H3086" s="115">
        <v>0.56000000000000005</v>
      </c>
      <c r="I3086" s="115">
        <v>0.48</v>
      </c>
      <c r="J3086" s="115" t="s">
        <v>350</v>
      </c>
      <c r="K3086" s="115">
        <v>0.18243240632496999</v>
      </c>
      <c r="L3086" s="115">
        <v>3752.24960798046</v>
      </c>
      <c r="M3086" s="115">
        <v>9.7917779442395396</v>
      </c>
      <c r="N3086" s="115">
        <v>1.4036658558516699</v>
      </c>
      <c r="O3086" s="115">
        <v>1.78633761256739</v>
      </c>
      <c r="P3086" s="115">
        <v>0.25607413975922</v>
      </c>
      <c r="Q3086" s="115">
        <v>684.53192511580505</v>
      </c>
      <c r="R3086" s="115">
        <v>1200</v>
      </c>
      <c r="S3086" s="115" t="s">
        <v>351</v>
      </c>
      <c r="T3086" s="115">
        <v>1200</v>
      </c>
      <c r="U3086" s="115" t="s">
        <v>352</v>
      </c>
      <c r="V3086" s="115" t="s">
        <v>350</v>
      </c>
      <c r="Z3086" s="115">
        <v>0</v>
      </c>
      <c r="AA3086" s="115">
        <v>1</v>
      </c>
      <c r="AB3086" s="115">
        <v>1.78633761256739</v>
      </c>
      <c r="AC3086" s="115">
        <v>0.25607413975922</v>
      </c>
      <c r="AD3086" s="115">
        <v>684.53192511580505</v>
      </c>
      <c r="AF3086" s="115">
        <v>-1</v>
      </c>
      <c r="AG3086" s="115">
        <v>-1</v>
      </c>
      <c r="AH3086" s="115">
        <v>-1</v>
      </c>
      <c r="AI3086" s="115">
        <v>-1</v>
      </c>
      <c r="AJ3086" s="115">
        <v>0</v>
      </c>
      <c r="AM3086" s="115" t="s">
        <v>348</v>
      </c>
      <c r="AN3086" s="115">
        <v>-1</v>
      </c>
      <c r="AQ3086" s="115">
        <v>615</v>
      </c>
      <c r="AR3086" s="115" t="s">
        <v>261</v>
      </c>
      <c r="AS3086" s="115" t="s">
        <v>370</v>
      </c>
      <c r="AT3086" s="115" t="s">
        <v>296</v>
      </c>
      <c r="AV3086" s="115">
        <v>242.019892809607</v>
      </c>
      <c r="AW3086" s="115">
        <v>0.55517593279999999</v>
      </c>
    </row>
    <row r="3087" spans="1:49" x14ac:dyDescent="0.25">
      <c r="A3087" s="117">
        <v>220000</v>
      </c>
      <c r="B3087" s="117">
        <v>870000</v>
      </c>
      <c r="C3087" s="117">
        <v>870000</v>
      </c>
      <c r="D3087" s="115" t="s">
        <v>342</v>
      </c>
      <c r="E3087" s="115" t="s">
        <v>13</v>
      </c>
      <c r="F3087" s="115" t="s">
        <v>343</v>
      </c>
      <c r="G3087" s="115" t="s">
        <v>344</v>
      </c>
      <c r="H3087" s="115">
        <v>0.56000000000000005</v>
      </c>
      <c r="I3087" s="115">
        <v>0.48</v>
      </c>
      <c r="J3087" s="115" t="s">
        <v>345</v>
      </c>
      <c r="K3087" s="115">
        <v>0.17107553960645</v>
      </c>
      <c r="L3087" s="115">
        <v>3752.24960798046</v>
      </c>
      <c r="M3087" s="115">
        <v>9.7917779442395396</v>
      </c>
      <c r="N3087" s="115">
        <v>1.4036658558516699</v>
      </c>
      <c r="O3087" s="115">
        <v>1.6751336955173799</v>
      </c>
      <c r="P3087" s="115">
        <v>0.24013289371697999</v>
      </c>
      <c r="Q3087" s="115">
        <v>641.91812642337402</v>
      </c>
      <c r="R3087" s="115">
        <v>1200</v>
      </c>
      <c r="S3087" s="115" t="s">
        <v>351</v>
      </c>
      <c r="T3087" s="115">
        <v>1200</v>
      </c>
      <c r="U3087" s="115" t="s">
        <v>347</v>
      </c>
      <c r="V3087" s="115" t="s">
        <v>345</v>
      </c>
      <c r="Z3087" s="115">
        <v>0</v>
      </c>
      <c r="AA3087" s="115">
        <v>1</v>
      </c>
      <c r="AB3087" s="115">
        <v>1.6751336955173799</v>
      </c>
      <c r="AC3087" s="115">
        <v>0.24013289371697999</v>
      </c>
      <c r="AD3087" s="115">
        <v>641.91812642337402</v>
      </c>
      <c r="AF3087" s="115">
        <v>-1</v>
      </c>
      <c r="AG3087" s="115">
        <v>-1</v>
      </c>
      <c r="AH3087" s="115">
        <v>-1</v>
      </c>
      <c r="AI3087" s="115">
        <v>-1</v>
      </c>
      <c r="AJ3087" s="115">
        <v>0</v>
      </c>
      <c r="AM3087" s="115" t="s">
        <v>348</v>
      </c>
      <c r="AN3087" s="115">
        <v>-1</v>
      </c>
      <c r="AQ3087" s="115">
        <v>615</v>
      </c>
      <c r="AR3087" s="115" t="s">
        <v>261</v>
      </c>
      <c r="AS3087" s="115" t="s">
        <v>370</v>
      </c>
      <c r="AT3087" s="115" t="s">
        <v>296</v>
      </c>
      <c r="AV3087" s="115">
        <v>128.38080198259999</v>
      </c>
      <c r="AW3087" s="115">
        <v>0.52061486329999995</v>
      </c>
    </row>
    <row r="3088" spans="1:49" x14ac:dyDescent="0.25">
      <c r="A3088" s="117">
        <v>220000</v>
      </c>
      <c r="B3088" s="117">
        <v>870000</v>
      </c>
      <c r="C3088" s="117">
        <v>870000</v>
      </c>
      <c r="D3088" s="115" t="s">
        <v>342</v>
      </c>
      <c r="E3088" s="115" t="s">
        <v>13</v>
      </c>
      <c r="F3088" s="115" t="s">
        <v>343</v>
      </c>
      <c r="G3088" s="115" t="s">
        <v>344</v>
      </c>
      <c r="H3088" s="115">
        <v>0.56000000000000005</v>
      </c>
      <c r="I3088" s="115">
        <v>0.48</v>
      </c>
      <c r="J3088" s="115" t="s">
        <v>350</v>
      </c>
      <c r="K3088" s="115">
        <v>0.12659027317974</v>
      </c>
      <c r="L3088" s="115">
        <v>3752.24960798046</v>
      </c>
      <c r="M3088" s="115">
        <v>9.7917779442395396</v>
      </c>
      <c r="N3088" s="115">
        <v>1.4036658558516699</v>
      </c>
      <c r="O3088" s="115">
        <v>1.23954384487664</v>
      </c>
      <c r="P3088" s="115">
        <v>0.17769044414533</v>
      </c>
      <c r="Q3088" s="115">
        <v>474.99830291282302</v>
      </c>
      <c r="R3088" s="115">
        <v>1400</v>
      </c>
      <c r="S3088" s="115" t="s">
        <v>356</v>
      </c>
      <c r="T3088" s="115">
        <v>1400</v>
      </c>
      <c r="U3088" s="115" t="s">
        <v>352</v>
      </c>
      <c r="V3088" s="115" t="s">
        <v>350</v>
      </c>
      <c r="Z3088" s="115">
        <v>0</v>
      </c>
      <c r="AA3088" s="115">
        <v>1</v>
      </c>
      <c r="AB3088" s="115">
        <v>1.23954384487664</v>
      </c>
      <c r="AC3088" s="115">
        <v>0.17769044414533</v>
      </c>
      <c r="AD3088" s="115">
        <v>474.99830291282302</v>
      </c>
      <c r="AF3088" s="115">
        <v>-1</v>
      </c>
      <c r="AG3088" s="115">
        <v>-1</v>
      </c>
      <c r="AH3088" s="115">
        <v>-1</v>
      </c>
      <c r="AI3088" s="115">
        <v>-1</v>
      </c>
      <c r="AJ3088" s="115">
        <v>0</v>
      </c>
      <c r="AM3088" s="115" t="s">
        <v>348</v>
      </c>
      <c r="AN3088" s="115">
        <v>-1</v>
      </c>
      <c r="AQ3088" s="115">
        <v>615</v>
      </c>
      <c r="AR3088" s="115" t="s">
        <v>261</v>
      </c>
      <c r="AS3088" s="115" t="s">
        <v>370</v>
      </c>
      <c r="AT3088" s="115" t="s">
        <v>296</v>
      </c>
      <c r="AV3088" s="115">
        <v>91.381898056688499</v>
      </c>
      <c r="AW3088" s="115">
        <v>0.38523787749999999</v>
      </c>
    </row>
    <row r="3089" spans="1:49" x14ac:dyDescent="0.25">
      <c r="A3089" s="117">
        <v>220000</v>
      </c>
      <c r="B3089" s="117">
        <v>870000</v>
      </c>
      <c r="C3089" s="117">
        <v>870000</v>
      </c>
      <c r="D3089" s="115" t="s">
        <v>342</v>
      </c>
      <c r="E3089" s="115" t="s">
        <v>13</v>
      </c>
      <c r="F3089" s="115" t="s">
        <v>343</v>
      </c>
      <c r="G3089" s="115" t="s">
        <v>344</v>
      </c>
      <c r="H3089" s="115">
        <v>0.56000000000000005</v>
      </c>
      <c r="I3089" s="115">
        <v>0.48</v>
      </c>
      <c r="J3089" s="115" t="s">
        <v>350</v>
      </c>
      <c r="K3089" s="115">
        <v>0.10124540424211</v>
      </c>
      <c r="L3089" s="115">
        <v>3752.24960798046</v>
      </c>
      <c r="M3089" s="115">
        <v>9.7917779442395396</v>
      </c>
      <c r="N3089" s="115">
        <v>1.4036658558516699</v>
      </c>
      <c r="O3089" s="115">
        <v>0.99137251621355005</v>
      </c>
      <c r="P3089" s="115">
        <v>0.14211471699655001</v>
      </c>
      <c r="Q3089" s="115">
        <v>379.898028377299</v>
      </c>
      <c r="R3089" s="115">
        <v>1210</v>
      </c>
      <c r="S3089" s="115" t="s">
        <v>353</v>
      </c>
      <c r="T3089" s="115">
        <v>1210</v>
      </c>
      <c r="U3089" s="115" t="s">
        <v>352</v>
      </c>
      <c r="V3089" s="115" t="s">
        <v>350</v>
      </c>
      <c r="Z3089" s="115">
        <v>0</v>
      </c>
      <c r="AA3089" s="115">
        <v>1</v>
      </c>
      <c r="AB3089" s="115">
        <v>0.99137251621355005</v>
      </c>
      <c r="AC3089" s="115">
        <v>0.14211471699655001</v>
      </c>
      <c r="AD3089" s="115">
        <v>379.898028377299</v>
      </c>
      <c r="AF3089" s="115">
        <v>-1</v>
      </c>
      <c r="AG3089" s="115">
        <v>-1</v>
      </c>
      <c r="AH3089" s="115">
        <v>-1</v>
      </c>
      <c r="AI3089" s="115">
        <v>-1</v>
      </c>
      <c r="AJ3089" s="115">
        <v>0</v>
      </c>
      <c r="AM3089" s="115" t="s">
        <v>348</v>
      </c>
      <c r="AN3089" s="115">
        <v>-1</v>
      </c>
      <c r="AQ3089" s="115">
        <v>615</v>
      </c>
      <c r="AR3089" s="115" t="s">
        <v>261</v>
      </c>
      <c r="AS3089" s="115" t="s">
        <v>370</v>
      </c>
      <c r="AT3089" s="115" t="s">
        <v>296</v>
      </c>
      <c r="AV3089" s="115">
        <v>85.306744495771198</v>
      </c>
      <c r="AW3089" s="115">
        <v>0.30810870099999998</v>
      </c>
    </row>
    <row r="3090" spans="1:49" x14ac:dyDescent="0.25">
      <c r="A3090" s="117">
        <v>220000</v>
      </c>
      <c r="B3090" s="117">
        <v>870000</v>
      </c>
      <c r="C3090" s="117">
        <v>870000</v>
      </c>
      <c r="D3090" s="115" t="s">
        <v>342</v>
      </c>
      <c r="E3090" s="115" t="s">
        <v>13</v>
      </c>
      <c r="F3090" s="115" t="s">
        <v>343</v>
      </c>
      <c r="G3090" s="115" t="s">
        <v>344</v>
      </c>
      <c r="H3090" s="115">
        <v>0.56000000000000005</v>
      </c>
      <c r="I3090" s="115">
        <v>0.48</v>
      </c>
      <c r="J3090" s="115" t="s">
        <v>345</v>
      </c>
      <c r="K3090" s="115">
        <v>1.16375249597E-3</v>
      </c>
      <c r="L3090" s="115">
        <v>3752.24960798046</v>
      </c>
      <c r="M3090" s="115">
        <v>9.7917779442395396</v>
      </c>
      <c r="N3090" s="115">
        <v>1.4036658558516699</v>
      </c>
      <c r="O3090" s="115">
        <v>1.1395206022640001E-2</v>
      </c>
      <c r="P3090" s="115">
        <v>1.6335196432599999E-3</v>
      </c>
      <c r="Q3090" s="115">
        <v>4.3666898468084803</v>
      </c>
      <c r="R3090" s="115">
        <v>1210</v>
      </c>
      <c r="S3090" s="115" t="s">
        <v>353</v>
      </c>
      <c r="T3090" s="115">
        <v>1210</v>
      </c>
      <c r="U3090" s="115" t="s">
        <v>347</v>
      </c>
      <c r="V3090" s="115" t="s">
        <v>345</v>
      </c>
      <c r="Z3090" s="115">
        <v>0</v>
      </c>
      <c r="AA3090" s="115">
        <v>1</v>
      </c>
      <c r="AB3090" s="115">
        <v>1.1395206022640001E-2</v>
      </c>
      <c r="AC3090" s="115">
        <v>1.6335196432599999E-3</v>
      </c>
      <c r="AD3090" s="115">
        <v>4.3666898468069801</v>
      </c>
      <c r="AF3090" s="115">
        <v>-1</v>
      </c>
      <c r="AG3090" s="115">
        <v>-1</v>
      </c>
      <c r="AH3090" s="115">
        <v>-1</v>
      </c>
      <c r="AI3090" s="115">
        <v>-1</v>
      </c>
      <c r="AJ3090" s="115">
        <v>0</v>
      </c>
      <c r="AM3090" s="115" t="s">
        <v>348</v>
      </c>
      <c r="AN3090" s="115">
        <v>-1</v>
      </c>
      <c r="AQ3090" s="115">
        <v>615</v>
      </c>
      <c r="AR3090" s="115" t="s">
        <v>261</v>
      </c>
      <c r="AS3090" s="115" t="s">
        <v>370</v>
      </c>
      <c r="AT3090" s="115" t="s">
        <v>296</v>
      </c>
      <c r="AV3090" s="115">
        <v>29.199190292640001</v>
      </c>
      <c r="AW3090" s="115">
        <v>3.5415164999999999E-3</v>
      </c>
    </row>
    <row r="3091" spans="1:49" x14ac:dyDescent="0.25">
      <c r="A3091" s="117">
        <v>220000</v>
      </c>
      <c r="B3091" s="117">
        <v>870000</v>
      </c>
      <c r="C3091" s="117">
        <v>870000</v>
      </c>
      <c r="D3091" s="115" t="s">
        <v>342</v>
      </c>
      <c r="E3091" s="115" t="s">
        <v>13</v>
      </c>
      <c r="F3091" s="115" t="s">
        <v>343</v>
      </c>
      <c r="G3091" s="115" t="s">
        <v>344</v>
      </c>
      <c r="H3091" s="115">
        <v>0.56000000000000005</v>
      </c>
      <c r="I3091" s="115">
        <v>0.48</v>
      </c>
      <c r="J3091" s="115" t="s">
        <v>350</v>
      </c>
      <c r="K3091" s="115">
        <v>1.685753759065E-2</v>
      </c>
      <c r="L3091" s="115">
        <v>3752.24960798046</v>
      </c>
      <c r="M3091" s="115">
        <v>9.7917779442395396</v>
      </c>
      <c r="N3091" s="115">
        <v>1.4036658558516699</v>
      </c>
      <c r="O3091" s="115">
        <v>0.16506526477436001</v>
      </c>
      <c r="P3091" s="115">
        <v>2.3662349929730001E-2</v>
      </c>
      <c r="Q3091" s="115">
        <v>63.253688816051103</v>
      </c>
      <c r="R3091" s="115">
        <v>1210</v>
      </c>
      <c r="S3091" s="115" t="s">
        <v>353</v>
      </c>
      <c r="T3091" s="115">
        <v>1210</v>
      </c>
      <c r="U3091" s="115" t="s">
        <v>352</v>
      </c>
      <c r="V3091" s="115" t="s">
        <v>350</v>
      </c>
      <c r="Z3091" s="115">
        <v>0</v>
      </c>
      <c r="AA3091" s="115">
        <v>1</v>
      </c>
      <c r="AB3091" s="115">
        <v>0.16506526477436001</v>
      </c>
      <c r="AC3091" s="115">
        <v>2.3662349929730001E-2</v>
      </c>
      <c r="AD3091" s="115">
        <v>63.253688816050698</v>
      </c>
      <c r="AF3091" s="115">
        <v>-1</v>
      </c>
      <c r="AG3091" s="115">
        <v>-1</v>
      </c>
      <c r="AH3091" s="115">
        <v>-1</v>
      </c>
      <c r="AI3091" s="115">
        <v>-1</v>
      </c>
      <c r="AJ3091" s="115">
        <v>0</v>
      </c>
      <c r="AM3091" s="115" t="s">
        <v>348</v>
      </c>
      <c r="AN3091" s="115">
        <v>-1</v>
      </c>
      <c r="AQ3091" s="115">
        <v>615</v>
      </c>
      <c r="AR3091" s="115" t="s">
        <v>261</v>
      </c>
      <c r="AS3091" s="115" t="s">
        <v>370</v>
      </c>
      <c r="AT3091" s="115" t="s">
        <v>296</v>
      </c>
      <c r="AV3091" s="115">
        <v>39.509922047172502</v>
      </c>
      <c r="AW3091" s="115">
        <v>5.1300639799999999E-2</v>
      </c>
    </row>
    <row r="3092" spans="1:49" x14ac:dyDescent="0.25">
      <c r="A3092" s="117">
        <v>220000</v>
      </c>
      <c r="B3092" s="117">
        <v>870000</v>
      </c>
      <c r="C3092" s="117">
        <v>870000</v>
      </c>
      <c r="D3092" s="115" t="s">
        <v>342</v>
      </c>
      <c r="E3092" s="115" t="s">
        <v>13</v>
      </c>
      <c r="F3092" s="115" t="s">
        <v>343</v>
      </c>
      <c r="G3092" s="115" t="s">
        <v>344</v>
      </c>
      <c r="H3092" s="115">
        <v>0.56000000000000005</v>
      </c>
      <c r="I3092" s="115">
        <v>0.48</v>
      </c>
      <c r="J3092" s="115" t="s">
        <v>350</v>
      </c>
      <c r="K3092" s="115">
        <v>1.8398540297040002E-2</v>
      </c>
      <c r="L3092" s="115">
        <v>3752.24960798046</v>
      </c>
      <c r="M3092" s="115">
        <v>9.7917779442395396</v>
      </c>
      <c r="N3092" s="115">
        <v>1.4036658558516699</v>
      </c>
      <c r="O3092" s="115">
        <v>0.18015442108676</v>
      </c>
      <c r="P3092" s="115">
        <v>2.5825402812459999E-2</v>
      </c>
      <c r="Q3092" s="115">
        <v>69.035915616984795</v>
      </c>
      <c r="R3092" s="115">
        <v>1210</v>
      </c>
      <c r="S3092" s="115" t="s">
        <v>353</v>
      </c>
      <c r="T3092" s="115">
        <v>1210</v>
      </c>
      <c r="U3092" s="115" t="s">
        <v>352</v>
      </c>
      <c r="V3092" s="115" t="s">
        <v>350</v>
      </c>
      <c r="Z3092" s="115">
        <v>0</v>
      </c>
      <c r="AA3092" s="115">
        <v>1</v>
      </c>
      <c r="AB3092" s="115">
        <v>0.18015442108676</v>
      </c>
      <c r="AC3092" s="115">
        <v>2.5825402812459999E-2</v>
      </c>
      <c r="AD3092" s="115">
        <v>69.035915616983004</v>
      </c>
      <c r="AF3092" s="115">
        <v>-1</v>
      </c>
      <c r="AG3092" s="115">
        <v>-1</v>
      </c>
      <c r="AH3092" s="115">
        <v>-1</v>
      </c>
      <c r="AI3092" s="115">
        <v>-1</v>
      </c>
      <c r="AJ3092" s="115">
        <v>0</v>
      </c>
      <c r="AM3092" s="115" t="s">
        <v>348</v>
      </c>
      <c r="AN3092" s="115">
        <v>-1</v>
      </c>
      <c r="AQ3092" s="115">
        <v>615</v>
      </c>
      <c r="AR3092" s="115" t="s">
        <v>261</v>
      </c>
      <c r="AS3092" s="115" t="s">
        <v>370</v>
      </c>
      <c r="AT3092" s="115" t="s">
        <v>296</v>
      </c>
      <c r="AV3092" s="115">
        <v>46.545269834850302</v>
      </c>
      <c r="AW3092" s="115">
        <v>5.59901992E-2</v>
      </c>
    </row>
    <row r="3093" spans="1:49" x14ac:dyDescent="0.25">
      <c r="A3093" s="117">
        <v>220000</v>
      </c>
      <c r="B3093" s="117">
        <v>870000</v>
      </c>
      <c r="C3093" s="117">
        <v>870000</v>
      </c>
      <c r="D3093" s="115" t="s">
        <v>342</v>
      </c>
      <c r="E3093" s="115" t="s">
        <v>13</v>
      </c>
      <c r="F3093" s="115" t="s">
        <v>343</v>
      </c>
      <c r="G3093" s="115" t="s">
        <v>344</v>
      </c>
      <c r="H3093" s="115">
        <v>0.56000000000000005</v>
      </c>
      <c r="I3093" s="115">
        <v>0.48</v>
      </c>
      <c r="J3093" s="115" t="s">
        <v>350</v>
      </c>
      <c r="K3093" s="115">
        <v>0.19509076765860001</v>
      </c>
      <c r="L3093" s="115">
        <v>3737.1578324745901</v>
      </c>
      <c r="M3093" s="115">
        <v>9.4338994860225096</v>
      </c>
      <c r="N3093" s="115">
        <v>1.4317177828543699</v>
      </c>
      <c r="O3093" s="115">
        <v>1.8404666927422499</v>
      </c>
      <c r="P3093" s="115">
        <v>0.27931492132753</v>
      </c>
      <c r="Q3093" s="115">
        <v>729.08499039883702</v>
      </c>
      <c r="R3093" s="115">
        <v>1200</v>
      </c>
      <c r="S3093" s="115" t="s">
        <v>351</v>
      </c>
      <c r="T3093" s="115">
        <v>1200</v>
      </c>
      <c r="U3093" s="115" t="s">
        <v>352</v>
      </c>
      <c r="V3093" s="115" t="s">
        <v>350</v>
      </c>
      <c r="Z3093" s="115">
        <v>0</v>
      </c>
      <c r="AA3093" s="115">
        <v>1</v>
      </c>
      <c r="AB3093" s="115">
        <v>1.8404666927422499</v>
      </c>
      <c r="AC3093" s="115">
        <v>0.27931492132753</v>
      </c>
      <c r="AD3093" s="115">
        <v>729.08499039883702</v>
      </c>
      <c r="AF3093" s="115">
        <v>-1</v>
      </c>
      <c r="AG3093" s="115">
        <v>-1</v>
      </c>
      <c r="AH3093" s="115">
        <v>-1</v>
      </c>
      <c r="AI3093" s="115">
        <v>-1</v>
      </c>
      <c r="AJ3093" s="115">
        <v>0</v>
      </c>
      <c r="AM3093" s="115" t="s">
        <v>348</v>
      </c>
      <c r="AN3093" s="115">
        <v>-1</v>
      </c>
      <c r="AQ3093" s="115">
        <v>615</v>
      </c>
      <c r="AR3093" s="115" t="s">
        <v>261</v>
      </c>
      <c r="AS3093" s="115" t="s">
        <v>370</v>
      </c>
      <c r="AT3093" s="115" t="s">
        <v>296</v>
      </c>
      <c r="AV3093" s="115">
        <v>131.495957110707</v>
      </c>
      <c r="AW3093" s="115">
        <v>0.59130980570000002</v>
      </c>
    </row>
    <row r="3094" spans="1:49" x14ac:dyDescent="0.25">
      <c r="A3094" s="117">
        <v>220000</v>
      </c>
      <c r="B3094" s="117">
        <v>870000</v>
      </c>
      <c r="C3094" s="117">
        <v>870000</v>
      </c>
      <c r="D3094" s="115" t="s">
        <v>342</v>
      </c>
      <c r="E3094" s="115" t="s">
        <v>13</v>
      </c>
      <c r="F3094" s="115" t="s">
        <v>343</v>
      </c>
      <c r="G3094" s="115" t="s">
        <v>344</v>
      </c>
      <c r="H3094" s="115">
        <v>0.56000000000000005</v>
      </c>
      <c r="I3094" s="115">
        <v>0.48</v>
      </c>
      <c r="J3094" s="115" t="s">
        <v>350</v>
      </c>
      <c r="K3094" s="115">
        <v>6.0943121638870001E-2</v>
      </c>
      <c r="L3094" s="115">
        <v>3737.1578324745901</v>
      </c>
      <c r="M3094" s="115">
        <v>9.4338994860225096</v>
      </c>
      <c r="N3094" s="115">
        <v>1.4317177828543699</v>
      </c>
      <c r="O3094" s="115">
        <v>0.57493128390557002</v>
      </c>
      <c r="P3094" s="115">
        <v>8.7253350993029999E-2</v>
      </c>
      <c r="Q3094" s="115">
        <v>227.75406436816601</v>
      </c>
      <c r="R3094" s="115">
        <v>1210</v>
      </c>
      <c r="S3094" s="115" t="s">
        <v>353</v>
      </c>
      <c r="T3094" s="115">
        <v>1210</v>
      </c>
      <c r="U3094" s="115" t="s">
        <v>352</v>
      </c>
      <c r="V3094" s="115" t="s">
        <v>350</v>
      </c>
      <c r="Z3094" s="115">
        <v>0</v>
      </c>
      <c r="AA3094" s="115">
        <v>1</v>
      </c>
      <c r="AB3094" s="115">
        <v>0.57493128390557002</v>
      </c>
      <c r="AC3094" s="115">
        <v>8.7253350993029999E-2</v>
      </c>
      <c r="AD3094" s="115">
        <v>227.75406436816701</v>
      </c>
      <c r="AF3094" s="115">
        <v>-1</v>
      </c>
      <c r="AG3094" s="115">
        <v>-1</v>
      </c>
      <c r="AH3094" s="115">
        <v>-1</v>
      </c>
      <c r="AI3094" s="115">
        <v>-1</v>
      </c>
      <c r="AJ3094" s="115">
        <v>0</v>
      </c>
      <c r="AM3094" s="115" t="s">
        <v>348</v>
      </c>
      <c r="AN3094" s="115">
        <v>-1</v>
      </c>
      <c r="AQ3094" s="115">
        <v>615</v>
      </c>
      <c r="AR3094" s="115" t="s">
        <v>261</v>
      </c>
      <c r="AS3094" s="115" t="s">
        <v>370</v>
      </c>
      <c r="AT3094" s="115" t="s">
        <v>296</v>
      </c>
      <c r="AV3094" s="115">
        <v>63.4491726556993</v>
      </c>
      <c r="AW3094" s="115">
        <v>0.18471538069999999</v>
      </c>
    </row>
    <row r="3095" spans="1:49" x14ac:dyDescent="0.25">
      <c r="A3095" s="117">
        <v>220000</v>
      </c>
      <c r="B3095" s="117">
        <v>870000</v>
      </c>
      <c r="C3095" s="117">
        <v>870000</v>
      </c>
      <c r="D3095" s="115" t="s">
        <v>342</v>
      </c>
      <c r="E3095" s="115" t="s">
        <v>13</v>
      </c>
      <c r="F3095" s="115" t="s">
        <v>343</v>
      </c>
      <c r="G3095" s="115" t="s">
        <v>344</v>
      </c>
      <c r="H3095" s="115">
        <v>0.56000000000000005</v>
      </c>
      <c r="I3095" s="115">
        <v>0.48</v>
      </c>
      <c r="J3095" s="115" t="s">
        <v>350</v>
      </c>
      <c r="K3095" s="115">
        <v>9.6133807294300003E-2</v>
      </c>
      <c r="L3095" s="115">
        <v>3737.1578324745901</v>
      </c>
      <c r="M3095" s="115">
        <v>9.4338994860225096</v>
      </c>
      <c r="N3095" s="115">
        <v>1.4317177828543699</v>
      </c>
      <c r="O3095" s="115">
        <v>0.90691667522313002</v>
      </c>
      <c r="P3095" s="115">
        <v>0.13763648143675</v>
      </c>
      <c r="Q3095" s="115">
        <v>359.26721089551501</v>
      </c>
      <c r="R3095" s="115">
        <v>1210</v>
      </c>
      <c r="S3095" s="115" t="s">
        <v>353</v>
      </c>
      <c r="T3095" s="115">
        <v>1210</v>
      </c>
      <c r="U3095" s="115" t="s">
        <v>352</v>
      </c>
      <c r="V3095" s="115" t="s">
        <v>350</v>
      </c>
      <c r="Z3095" s="115">
        <v>0</v>
      </c>
      <c r="AA3095" s="115">
        <v>1</v>
      </c>
      <c r="AB3095" s="115">
        <v>0.90691667522313002</v>
      </c>
      <c r="AC3095" s="115">
        <v>0.13763648143675</v>
      </c>
      <c r="AD3095" s="115">
        <v>359.26721089551597</v>
      </c>
      <c r="AF3095" s="115">
        <v>-1</v>
      </c>
      <c r="AG3095" s="115">
        <v>-1</v>
      </c>
      <c r="AH3095" s="115">
        <v>-1</v>
      </c>
      <c r="AI3095" s="115">
        <v>-1</v>
      </c>
      <c r="AJ3095" s="115">
        <v>0</v>
      </c>
      <c r="AM3095" s="115" t="s">
        <v>348</v>
      </c>
      <c r="AN3095" s="115">
        <v>-1</v>
      </c>
      <c r="AQ3095" s="115">
        <v>615</v>
      </c>
      <c r="AR3095" s="115" t="s">
        <v>261</v>
      </c>
      <c r="AS3095" s="115" t="s">
        <v>370</v>
      </c>
      <c r="AT3095" s="115" t="s">
        <v>296</v>
      </c>
      <c r="AV3095" s="115">
        <v>79.4363698529544</v>
      </c>
      <c r="AW3095" s="115">
        <v>0.29137648900000002</v>
      </c>
    </row>
    <row r="3096" spans="1:49" x14ac:dyDescent="0.25">
      <c r="A3096" s="117">
        <v>220000</v>
      </c>
      <c r="B3096" s="117">
        <v>870000</v>
      </c>
      <c r="C3096" s="117">
        <v>870000</v>
      </c>
      <c r="D3096" s="115" t="s">
        <v>342</v>
      </c>
      <c r="E3096" s="115" t="s">
        <v>13</v>
      </c>
      <c r="F3096" s="115" t="s">
        <v>343</v>
      </c>
      <c r="G3096" s="115" t="s">
        <v>344</v>
      </c>
      <c r="H3096" s="115">
        <v>0.56000000000000005</v>
      </c>
      <c r="I3096" s="115">
        <v>0.48</v>
      </c>
      <c r="J3096" s="115" t="s">
        <v>350</v>
      </c>
      <c r="K3096" s="115">
        <v>6.089125254707E-2</v>
      </c>
      <c r="L3096" s="115">
        <v>3737.1578324745901</v>
      </c>
      <c r="M3096" s="115">
        <v>9.4338994860225096</v>
      </c>
      <c r="N3096" s="115">
        <v>1.4317177828543699</v>
      </c>
      <c r="O3096" s="115">
        <v>0.57444195610711002</v>
      </c>
      <c r="P3096" s="115">
        <v>8.7179089091920001E-2</v>
      </c>
      <c r="Q3096" s="115">
        <v>227.560221385489</v>
      </c>
      <c r="R3096" s="115">
        <v>1210</v>
      </c>
      <c r="S3096" s="115" t="s">
        <v>353</v>
      </c>
      <c r="T3096" s="115">
        <v>1210</v>
      </c>
      <c r="U3096" s="115" t="s">
        <v>352</v>
      </c>
      <c r="V3096" s="115" t="s">
        <v>350</v>
      </c>
      <c r="Z3096" s="115">
        <v>0</v>
      </c>
      <c r="AA3096" s="115">
        <v>1</v>
      </c>
      <c r="AB3096" s="115">
        <v>0.57444195610711002</v>
      </c>
      <c r="AC3096" s="115">
        <v>8.7179089091920001E-2</v>
      </c>
      <c r="AD3096" s="115">
        <v>227.560221385489</v>
      </c>
      <c r="AF3096" s="115">
        <v>-1</v>
      </c>
      <c r="AG3096" s="115">
        <v>-1</v>
      </c>
      <c r="AH3096" s="115">
        <v>-1</v>
      </c>
      <c r="AI3096" s="115">
        <v>-1</v>
      </c>
      <c r="AJ3096" s="115">
        <v>0</v>
      </c>
      <c r="AM3096" s="115" t="s">
        <v>348</v>
      </c>
      <c r="AN3096" s="115">
        <v>-1</v>
      </c>
      <c r="AQ3096" s="115">
        <v>615</v>
      </c>
      <c r="AR3096" s="115" t="s">
        <v>261</v>
      </c>
      <c r="AS3096" s="115" t="s">
        <v>370</v>
      </c>
      <c r="AT3096" s="115" t="s">
        <v>296</v>
      </c>
      <c r="AV3096" s="115">
        <v>63.105659755684599</v>
      </c>
      <c r="AW3096" s="115">
        <v>0.18455816820000001</v>
      </c>
    </row>
    <row r="3097" spans="1:49" x14ac:dyDescent="0.25">
      <c r="A3097" s="117">
        <v>220000</v>
      </c>
      <c r="B3097" s="117">
        <v>870000</v>
      </c>
      <c r="C3097" s="117">
        <v>870000</v>
      </c>
      <c r="D3097" s="115" t="s">
        <v>342</v>
      </c>
      <c r="E3097" s="115" t="s">
        <v>13</v>
      </c>
      <c r="F3097" s="115" t="s">
        <v>343</v>
      </c>
      <c r="G3097" s="115" t="s">
        <v>344</v>
      </c>
      <c r="H3097" s="115">
        <v>0.56000000000000005</v>
      </c>
      <c r="I3097" s="115">
        <v>0.48</v>
      </c>
      <c r="J3097" s="115" t="s">
        <v>350</v>
      </c>
      <c r="K3097" s="115">
        <v>2.5013384753800001E-2</v>
      </c>
      <c r="L3097" s="115">
        <v>3737.1578324745901</v>
      </c>
      <c r="M3097" s="115">
        <v>9.4338994860225096</v>
      </c>
      <c r="N3097" s="115">
        <v>1.4317177828543699</v>
      </c>
      <c r="O3097" s="115">
        <v>0.23597375757264</v>
      </c>
      <c r="P3097" s="115">
        <v>3.5812107761400001E-2</v>
      </c>
      <c r="Q3097" s="115">
        <v>93.478966749397898</v>
      </c>
      <c r="R3097" s="115">
        <v>1210</v>
      </c>
      <c r="S3097" s="115" t="s">
        <v>353</v>
      </c>
      <c r="T3097" s="115">
        <v>1210</v>
      </c>
      <c r="U3097" s="115" t="s">
        <v>352</v>
      </c>
      <c r="V3097" s="115" t="s">
        <v>350</v>
      </c>
      <c r="Z3097" s="115">
        <v>0</v>
      </c>
      <c r="AA3097" s="115">
        <v>1</v>
      </c>
      <c r="AB3097" s="115">
        <v>0.23597375757264</v>
      </c>
      <c r="AC3097" s="115">
        <v>3.5812107761400001E-2</v>
      </c>
      <c r="AD3097" s="115">
        <v>93.478966749397102</v>
      </c>
      <c r="AF3097" s="115">
        <v>-1</v>
      </c>
      <c r="AG3097" s="115">
        <v>-1</v>
      </c>
      <c r="AH3097" s="115">
        <v>-1</v>
      </c>
      <c r="AI3097" s="115">
        <v>-1</v>
      </c>
      <c r="AJ3097" s="115">
        <v>0</v>
      </c>
      <c r="AM3097" s="115" t="s">
        <v>348</v>
      </c>
      <c r="AN3097" s="115">
        <v>-1</v>
      </c>
      <c r="AQ3097" s="115">
        <v>615</v>
      </c>
      <c r="AR3097" s="115" t="s">
        <v>261</v>
      </c>
      <c r="AS3097" s="115" t="s">
        <v>370</v>
      </c>
      <c r="AT3097" s="115" t="s">
        <v>296</v>
      </c>
      <c r="AV3097" s="115">
        <v>44.952157676422999</v>
      </c>
      <c r="AW3097" s="115">
        <v>7.5814247200000004E-2</v>
      </c>
    </row>
    <row r="3098" spans="1:49" x14ac:dyDescent="0.25">
      <c r="A3098" s="117">
        <v>220000</v>
      </c>
      <c r="B3098" s="117">
        <v>870000</v>
      </c>
      <c r="C3098" s="117">
        <v>870000</v>
      </c>
      <c r="D3098" s="115" t="s">
        <v>342</v>
      </c>
      <c r="E3098" s="115" t="s">
        <v>13</v>
      </c>
      <c r="F3098" s="115" t="s">
        <v>343</v>
      </c>
      <c r="G3098" s="115" t="s">
        <v>344</v>
      </c>
      <c r="H3098" s="115">
        <v>0.56000000000000005</v>
      </c>
      <c r="I3098" s="115">
        <v>0.48</v>
      </c>
      <c r="J3098" s="115" t="s">
        <v>350</v>
      </c>
      <c r="K3098" s="115">
        <v>0.12367092760866</v>
      </c>
      <c r="L3098" s="115">
        <v>3737.1578324745901</v>
      </c>
      <c r="M3098" s="115">
        <v>9.4338994860225096</v>
      </c>
      <c r="N3098" s="115">
        <v>1.4317177828543699</v>
      </c>
      <c r="O3098" s="115">
        <v>1.1666991004033</v>
      </c>
      <c r="P3098" s="115">
        <v>0.17706186627942</v>
      </c>
      <c r="Q3098" s="115">
        <v>462.17777576211699</v>
      </c>
      <c r="R3098" s="115">
        <v>1210</v>
      </c>
      <c r="S3098" s="115" t="s">
        <v>353</v>
      </c>
      <c r="T3098" s="115">
        <v>1210</v>
      </c>
      <c r="U3098" s="115" t="s">
        <v>352</v>
      </c>
      <c r="V3098" s="115" t="s">
        <v>350</v>
      </c>
      <c r="Z3098" s="115">
        <v>0</v>
      </c>
      <c r="AA3098" s="115">
        <v>1</v>
      </c>
      <c r="AB3098" s="115">
        <v>1.1666991004033</v>
      </c>
      <c r="AC3098" s="115">
        <v>0.17706186627942</v>
      </c>
      <c r="AD3098" s="115">
        <v>462.17777576211699</v>
      </c>
      <c r="AF3098" s="115">
        <v>-1</v>
      </c>
      <c r="AG3098" s="115">
        <v>-1</v>
      </c>
      <c r="AH3098" s="115">
        <v>-1</v>
      </c>
      <c r="AI3098" s="115">
        <v>-1</v>
      </c>
      <c r="AJ3098" s="115">
        <v>0</v>
      </c>
      <c r="AM3098" s="115" t="s">
        <v>348</v>
      </c>
      <c r="AN3098" s="115">
        <v>-1</v>
      </c>
      <c r="AQ3098" s="115">
        <v>615</v>
      </c>
      <c r="AR3098" s="115" t="s">
        <v>261</v>
      </c>
      <c r="AS3098" s="115" t="s">
        <v>370</v>
      </c>
      <c r="AT3098" s="115" t="s">
        <v>296</v>
      </c>
      <c r="AV3098" s="115">
        <v>93.802197559098005</v>
      </c>
      <c r="AW3098" s="115">
        <v>0.37484004520000003</v>
      </c>
    </row>
    <row r="3099" spans="1:49" x14ac:dyDescent="0.25">
      <c r="A3099" s="117">
        <v>220000</v>
      </c>
      <c r="B3099" s="117">
        <v>870000</v>
      </c>
      <c r="C3099" s="117">
        <v>870000</v>
      </c>
      <c r="D3099" s="115" t="s">
        <v>342</v>
      </c>
      <c r="E3099" s="115" t="s">
        <v>13</v>
      </c>
      <c r="F3099" s="115" t="s">
        <v>343</v>
      </c>
      <c r="G3099" s="115" t="s">
        <v>344</v>
      </c>
      <c r="H3099" s="115">
        <v>0.56000000000000005</v>
      </c>
      <c r="I3099" s="115">
        <v>0.48</v>
      </c>
      <c r="J3099" s="115" t="s">
        <v>350</v>
      </c>
      <c r="K3099" s="115">
        <v>5.6020192235619999E-2</v>
      </c>
      <c r="L3099" s="115">
        <v>3737.1578324745901</v>
      </c>
      <c r="M3099" s="115">
        <v>9.4338994860225096</v>
      </c>
      <c r="N3099" s="115">
        <v>1.4317177828543699</v>
      </c>
      <c r="O3099" s="115">
        <v>0.52848886273851003</v>
      </c>
      <c r="P3099" s="115">
        <v>8.0205105422660003E-2</v>
      </c>
      <c r="Q3099" s="115">
        <v>209.35630019008701</v>
      </c>
      <c r="R3099" s="115">
        <v>1300</v>
      </c>
      <c r="S3099" s="115" t="s">
        <v>346</v>
      </c>
      <c r="T3099" s="115">
        <v>1300</v>
      </c>
      <c r="U3099" s="115" t="s">
        <v>352</v>
      </c>
      <c r="V3099" s="115" t="s">
        <v>350</v>
      </c>
      <c r="Z3099" s="115">
        <v>0</v>
      </c>
      <c r="AA3099" s="115">
        <v>1</v>
      </c>
      <c r="AB3099" s="115">
        <v>0.52848886273851003</v>
      </c>
      <c r="AC3099" s="115">
        <v>8.0205105422660003E-2</v>
      </c>
      <c r="AD3099" s="115">
        <v>209.35630019008801</v>
      </c>
      <c r="AF3099" s="115">
        <v>-1</v>
      </c>
      <c r="AG3099" s="115">
        <v>-1</v>
      </c>
      <c r="AH3099" s="115">
        <v>-1</v>
      </c>
      <c r="AI3099" s="115">
        <v>-1</v>
      </c>
      <c r="AJ3099" s="115">
        <v>0</v>
      </c>
      <c r="AM3099" s="115" t="s">
        <v>348</v>
      </c>
      <c r="AN3099" s="115">
        <v>-1</v>
      </c>
      <c r="AQ3099" s="115">
        <v>615</v>
      </c>
      <c r="AR3099" s="115" t="s">
        <v>261</v>
      </c>
      <c r="AS3099" s="115" t="s">
        <v>370</v>
      </c>
      <c r="AT3099" s="115" t="s">
        <v>296</v>
      </c>
      <c r="AV3099" s="115">
        <v>60.637500375837497</v>
      </c>
      <c r="AW3099" s="115">
        <v>0.1697942418</v>
      </c>
    </row>
    <row r="3100" spans="1:49" x14ac:dyDescent="0.25">
      <c r="A3100" s="117">
        <v>230000</v>
      </c>
      <c r="B3100" s="117">
        <v>870000</v>
      </c>
      <c r="C3100" s="117">
        <v>870000</v>
      </c>
      <c r="D3100" s="115" t="s">
        <v>342</v>
      </c>
      <c r="E3100" s="115" t="s">
        <v>13</v>
      </c>
      <c r="F3100" s="115" t="s">
        <v>343</v>
      </c>
      <c r="G3100" s="115" t="s">
        <v>344</v>
      </c>
      <c r="H3100" s="115">
        <v>0.56000000000000005</v>
      </c>
      <c r="I3100" s="115">
        <v>0.48</v>
      </c>
      <c r="J3100" s="115" t="s">
        <v>350</v>
      </c>
      <c r="K3100" s="115">
        <v>1.12289517302E-2</v>
      </c>
      <c r="L3100" s="115">
        <v>3790.3059747387201</v>
      </c>
      <c r="M3100" s="115">
        <v>11.449402806432101</v>
      </c>
      <c r="N3100" s="115">
        <v>1.52380253836612</v>
      </c>
      <c r="O3100" s="115">
        <v>0.12856479145310001</v>
      </c>
      <c r="P3100" s="115">
        <v>1.7110705149669999E-2</v>
      </c>
      <c r="Q3100" s="115">
        <v>42.561162833048598</v>
      </c>
      <c r="R3100" s="115">
        <v>1400</v>
      </c>
      <c r="S3100" s="115" t="s">
        <v>356</v>
      </c>
      <c r="T3100" s="115">
        <v>1400</v>
      </c>
      <c r="U3100" s="115" t="s">
        <v>352</v>
      </c>
      <c r="V3100" s="115" t="s">
        <v>350</v>
      </c>
      <c r="Z3100" s="115">
        <v>0</v>
      </c>
      <c r="AA3100" s="115">
        <v>1</v>
      </c>
      <c r="AB3100" s="115">
        <v>0.12856479145310001</v>
      </c>
      <c r="AC3100" s="115">
        <v>1.7110705149669999E-2</v>
      </c>
      <c r="AD3100" s="115">
        <v>42.561162833047497</v>
      </c>
      <c r="AF3100" s="115">
        <v>-1</v>
      </c>
      <c r="AG3100" s="115">
        <v>-1</v>
      </c>
      <c r="AH3100" s="115">
        <v>-1</v>
      </c>
      <c r="AI3100" s="115">
        <v>-1</v>
      </c>
      <c r="AJ3100" s="115">
        <v>0</v>
      </c>
      <c r="AM3100" s="115" t="s">
        <v>348</v>
      </c>
      <c r="AN3100" s="115">
        <v>-1</v>
      </c>
      <c r="AQ3100" s="115">
        <v>615</v>
      </c>
      <c r="AR3100" s="115" t="s">
        <v>261</v>
      </c>
      <c r="AS3100" s="115" t="s">
        <v>370</v>
      </c>
      <c r="AT3100" s="115" t="s">
        <v>296</v>
      </c>
      <c r="AV3100" s="115">
        <v>101.82283841571601</v>
      </c>
      <c r="AW3100" s="115">
        <v>3.4518380199999997E-2</v>
      </c>
    </row>
    <row r="3101" spans="1:49" x14ac:dyDescent="0.25">
      <c r="A3101" s="117">
        <v>230000</v>
      </c>
      <c r="B3101" s="117">
        <v>870000</v>
      </c>
      <c r="C3101" s="117">
        <v>870000</v>
      </c>
      <c r="D3101" s="115" t="s">
        <v>342</v>
      </c>
      <c r="E3101" s="115" t="s">
        <v>13</v>
      </c>
      <c r="F3101" s="115" t="s">
        <v>343</v>
      </c>
      <c r="G3101" s="115" t="s">
        <v>344</v>
      </c>
      <c r="H3101" s="115">
        <v>0.56000000000000005</v>
      </c>
      <c r="I3101" s="115">
        <v>0.48</v>
      </c>
      <c r="J3101" s="115" t="s">
        <v>350</v>
      </c>
      <c r="K3101" s="115">
        <v>5.3486870972699998E-3</v>
      </c>
      <c r="L3101" s="115">
        <v>3790.3059747387201</v>
      </c>
      <c r="M3101" s="115">
        <v>11.449402806432101</v>
      </c>
      <c r="N3101" s="115">
        <v>1.52380253836612</v>
      </c>
      <c r="O3101" s="115">
        <v>6.1239273062300002E-2</v>
      </c>
      <c r="P3101" s="115">
        <v>8.1503429757499996E-3</v>
      </c>
      <c r="Q3101" s="115">
        <v>20.2731606618207</v>
      </c>
      <c r="R3101" s="115">
        <v>1210</v>
      </c>
      <c r="S3101" s="115" t="s">
        <v>353</v>
      </c>
      <c r="T3101" s="115">
        <v>1210</v>
      </c>
      <c r="U3101" s="115" t="s">
        <v>352</v>
      </c>
      <c r="V3101" s="115" t="s">
        <v>350</v>
      </c>
      <c r="Z3101" s="115">
        <v>0</v>
      </c>
      <c r="AA3101" s="115">
        <v>1</v>
      </c>
      <c r="AB3101" s="115">
        <v>6.1239273062300002E-2</v>
      </c>
      <c r="AC3101" s="115">
        <v>8.1503429757499996E-3</v>
      </c>
      <c r="AD3101" s="115">
        <v>20.2731606618207</v>
      </c>
      <c r="AF3101" s="115">
        <v>-1</v>
      </c>
      <c r="AG3101" s="115">
        <v>-1</v>
      </c>
      <c r="AH3101" s="115">
        <v>-1</v>
      </c>
      <c r="AI3101" s="115">
        <v>-1</v>
      </c>
      <c r="AJ3101" s="115">
        <v>0</v>
      </c>
      <c r="AM3101" s="115" t="s">
        <v>348</v>
      </c>
      <c r="AN3101" s="115">
        <v>-1</v>
      </c>
      <c r="AQ3101" s="115">
        <v>615</v>
      </c>
      <c r="AR3101" s="115" t="s">
        <v>261</v>
      </c>
      <c r="AS3101" s="115" t="s">
        <v>370</v>
      </c>
      <c r="AT3101" s="115" t="s">
        <v>296</v>
      </c>
      <c r="AV3101" s="115">
        <v>20.549280575241099</v>
      </c>
      <c r="AW3101" s="115">
        <v>1.6442141699999999E-2</v>
      </c>
    </row>
    <row r="3102" spans="1:49" x14ac:dyDescent="0.25">
      <c r="A3102" s="117">
        <v>230000</v>
      </c>
      <c r="B3102" s="117">
        <v>870000</v>
      </c>
      <c r="C3102" s="117">
        <v>870000</v>
      </c>
      <c r="D3102" s="115" t="s">
        <v>342</v>
      </c>
      <c r="E3102" s="115" t="s">
        <v>13</v>
      </c>
      <c r="F3102" s="115" t="s">
        <v>343</v>
      </c>
      <c r="G3102" s="115" t="s">
        <v>344</v>
      </c>
      <c r="H3102" s="115">
        <v>0.56000000000000005</v>
      </c>
      <c r="I3102" s="115">
        <v>0.48</v>
      </c>
      <c r="J3102" s="115" t="s">
        <v>350</v>
      </c>
      <c r="K3102" s="115">
        <v>4.851037000465E-2</v>
      </c>
      <c r="L3102" s="115">
        <v>3790.3059747387201</v>
      </c>
      <c r="M3102" s="115">
        <v>11.449402806432101</v>
      </c>
      <c r="N3102" s="115">
        <v>1.52380253836612</v>
      </c>
      <c r="O3102" s="115">
        <v>0.55541476647233001</v>
      </c>
      <c r="P3102" s="115">
        <v>7.3920224950170005E-2</v>
      </c>
      <c r="Q3102" s="115">
        <v>183.86914526542199</v>
      </c>
      <c r="R3102" s="115">
        <v>1210</v>
      </c>
      <c r="S3102" s="115" t="s">
        <v>353</v>
      </c>
      <c r="T3102" s="115">
        <v>1210</v>
      </c>
      <c r="U3102" s="115" t="s">
        <v>352</v>
      </c>
      <c r="V3102" s="115" t="s">
        <v>350</v>
      </c>
      <c r="Z3102" s="115">
        <v>0</v>
      </c>
      <c r="AA3102" s="115">
        <v>1</v>
      </c>
      <c r="AB3102" s="115">
        <v>0.55541476647233001</v>
      </c>
      <c r="AC3102" s="115">
        <v>7.3920224950170005E-2</v>
      </c>
      <c r="AD3102" s="115">
        <v>183.869145265421</v>
      </c>
      <c r="AF3102" s="115">
        <v>-1</v>
      </c>
      <c r="AG3102" s="115">
        <v>-1</v>
      </c>
      <c r="AH3102" s="115">
        <v>-1</v>
      </c>
      <c r="AI3102" s="115">
        <v>-1</v>
      </c>
      <c r="AJ3102" s="115">
        <v>0</v>
      </c>
      <c r="AM3102" s="115" t="s">
        <v>348</v>
      </c>
      <c r="AN3102" s="115">
        <v>-1</v>
      </c>
      <c r="AQ3102" s="115">
        <v>615</v>
      </c>
      <c r="AR3102" s="115" t="s">
        <v>261</v>
      </c>
      <c r="AS3102" s="115" t="s">
        <v>370</v>
      </c>
      <c r="AT3102" s="115" t="s">
        <v>296</v>
      </c>
      <c r="AV3102" s="115">
        <v>69.408330119842901</v>
      </c>
      <c r="AW3102" s="115">
        <v>0.1491233944</v>
      </c>
    </row>
    <row r="3103" spans="1:49" x14ac:dyDescent="0.25">
      <c r="A3103" s="117">
        <v>230000</v>
      </c>
      <c r="B3103" s="117">
        <v>870000</v>
      </c>
      <c r="C3103" s="117">
        <v>870000</v>
      </c>
      <c r="D3103" s="115" t="s">
        <v>342</v>
      </c>
      <c r="E3103" s="115" t="s">
        <v>13</v>
      </c>
      <c r="F3103" s="115" t="s">
        <v>343</v>
      </c>
      <c r="G3103" s="115" t="s">
        <v>344</v>
      </c>
      <c r="H3103" s="115">
        <v>0.56000000000000005</v>
      </c>
      <c r="I3103" s="115">
        <v>0.48</v>
      </c>
      <c r="J3103" s="115" t="s">
        <v>350</v>
      </c>
      <c r="K3103" s="115">
        <v>0.55267544476673003</v>
      </c>
      <c r="L3103" s="115">
        <v>3790.3059747387201</v>
      </c>
      <c r="M3103" s="115">
        <v>11.449402806432101</v>
      </c>
      <c r="N3103" s="115">
        <v>1.52380253836612</v>
      </c>
      <c r="O3103" s="115">
        <v>6.32780378835841</v>
      </c>
      <c r="P3103" s="115">
        <v>0.84216824562818005</v>
      </c>
      <c r="Q3103" s="115">
        <v>2094.8090403907399</v>
      </c>
      <c r="R3103" s="115">
        <v>1430</v>
      </c>
      <c r="S3103" s="115" t="s">
        <v>362</v>
      </c>
      <c r="T3103" s="115">
        <v>1430</v>
      </c>
      <c r="U3103" s="115" t="s">
        <v>352</v>
      </c>
      <c r="V3103" s="115" t="s">
        <v>350</v>
      </c>
      <c r="Z3103" s="115">
        <v>0</v>
      </c>
      <c r="AA3103" s="115">
        <v>1</v>
      </c>
      <c r="AB3103" s="115">
        <v>6.32780378835841</v>
      </c>
      <c r="AC3103" s="115">
        <v>0.84216824562818005</v>
      </c>
      <c r="AD3103" s="115">
        <v>2094.8090403907399</v>
      </c>
      <c r="AF3103" s="115">
        <v>-1</v>
      </c>
      <c r="AG3103" s="115">
        <v>-1</v>
      </c>
      <c r="AH3103" s="115">
        <v>-1</v>
      </c>
      <c r="AI3103" s="115">
        <v>-1</v>
      </c>
      <c r="AJ3103" s="115">
        <v>0</v>
      </c>
      <c r="AM3103" s="115" t="s">
        <v>348</v>
      </c>
      <c r="AN3103" s="115">
        <v>-1</v>
      </c>
      <c r="AQ3103" s="115">
        <v>615</v>
      </c>
      <c r="AR3103" s="115" t="s">
        <v>261</v>
      </c>
      <c r="AS3103" s="115" t="s">
        <v>370</v>
      </c>
      <c r="AT3103" s="115" t="s">
        <v>296</v>
      </c>
      <c r="AV3103" s="115">
        <v>198.14862390865099</v>
      </c>
      <c r="AW3103" s="115">
        <v>1.698952993</v>
      </c>
    </row>
    <row r="3104" spans="1:49" x14ac:dyDescent="0.25">
      <c r="A3104" s="117">
        <v>230000</v>
      </c>
      <c r="B3104" s="117">
        <v>870000</v>
      </c>
      <c r="C3104" s="117">
        <v>870000</v>
      </c>
      <c r="D3104" s="115" t="s">
        <v>342</v>
      </c>
      <c r="E3104" s="115" t="s">
        <v>13</v>
      </c>
      <c r="F3104" s="115" t="s">
        <v>343</v>
      </c>
      <c r="G3104" s="115" t="s">
        <v>344</v>
      </c>
      <c r="H3104" s="115">
        <v>0.56000000000000005</v>
      </c>
      <c r="I3104" s="115">
        <v>0.48</v>
      </c>
      <c r="J3104" s="115" t="s">
        <v>350</v>
      </c>
      <c r="K3104" s="115">
        <v>5.7427007854170001E-2</v>
      </c>
      <c r="L3104" s="115">
        <v>3745.6299355557999</v>
      </c>
      <c r="M3104" s="115">
        <v>9.3224564073571301</v>
      </c>
      <c r="N3104" s="115">
        <v>1.3705975883825601</v>
      </c>
      <c r="O3104" s="115">
        <v>0.53536077732552001</v>
      </c>
      <c r="P3104" s="115">
        <v>7.8709318472960005E-2</v>
      </c>
      <c r="Q3104" s="115">
        <v>215.100319728003</v>
      </c>
      <c r="R3104" s="115">
        <v>1210</v>
      </c>
      <c r="S3104" s="115" t="s">
        <v>353</v>
      </c>
      <c r="T3104" s="115">
        <v>1210</v>
      </c>
      <c r="U3104" s="115" t="s">
        <v>352</v>
      </c>
      <c r="V3104" s="115" t="s">
        <v>350</v>
      </c>
      <c r="Z3104" s="115">
        <v>0</v>
      </c>
      <c r="AA3104" s="115">
        <v>1</v>
      </c>
      <c r="AB3104" s="115">
        <v>0.53536077732552001</v>
      </c>
      <c r="AC3104" s="115">
        <v>7.8709318472960005E-2</v>
      </c>
      <c r="AD3104" s="115">
        <v>245.31789707743201</v>
      </c>
      <c r="AF3104" s="115">
        <v>-1</v>
      </c>
      <c r="AG3104" s="115">
        <v>-1</v>
      </c>
      <c r="AH3104" s="115">
        <v>-1</v>
      </c>
      <c r="AI3104" s="115">
        <v>-1</v>
      </c>
      <c r="AJ3104" s="115">
        <v>0</v>
      </c>
      <c r="AM3104" s="115" t="s">
        <v>348</v>
      </c>
      <c r="AN3104" s="115">
        <v>-1</v>
      </c>
      <c r="AQ3104" s="115">
        <v>615</v>
      </c>
      <c r="AR3104" s="115" t="s">
        <v>261</v>
      </c>
      <c r="AS3104" s="115" t="s">
        <v>370</v>
      </c>
      <c r="AT3104" s="115" t="s">
        <v>296</v>
      </c>
      <c r="AV3104" s="115">
        <v>66.674249215576793</v>
      </c>
      <c r="AW3104" s="115">
        <v>0.1989601761</v>
      </c>
    </row>
    <row r="3105" spans="1:49" x14ac:dyDescent="0.25">
      <c r="A3105" s="117">
        <v>230000</v>
      </c>
      <c r="B3105" s="117">
        <v>870000</v>
      </c>
      <c r="C3105" s="117">
        <v>870000</v>
      </c>
      <c r="D3105" s="115" t="s">
        <v>342</v>
      </c>
      <c r="E3105" s="115" t="s">
        <v>13</v>
      </c>
      <c r="F3105" s="115" t="s">
        <v>343</v>
      </c>
      <c r="G3105" s="115" t="s">
        <v>344</v>
      </c>
      <c r="H3105" s="115">
        <v>0.56000000000000005</v>
      </c>
      <c r="I3105" s="115">
        <v>0.48</v>
      </c>
      <c r="J3105" s="115" t="s">
        <v>350</v>
      </c>
      <c r="K3105" s="115">
        <v>6.1510898451800002E-2</v>
      </c>
      <c r="L3105" s="115">
        <v>3745.6299355557999</v>
      </c>
      <c r="M3105" s="115">
        <v>9.3224564073571301</v>
      </c>
      <c r="N3105" s="115">
        <v>1.3705975883825601</v>
      </c>
      <c r="O3105" s="115">
        <v>0.57343266939430004</v>
      </c>
      <c r="P3105" s="115">
        <v>8.4306689077280006E-2</v>
      </c>
      <c r="Q3105" s="115">
        <v>230.39706260400601</v>
      </c>
      <c r="R3105" s="115">
        <v>1210</v>
      </c>
      <c r="S3105" s="115" t="s">
        <v>353</v>
      </c>
      <c r="T3105" s="115">
        <v>1210</v>
      </c>
      <c r="U3105" s="115" t="s">
        <v>352</v>
      </c>
      <c r="V3105" s="115" t="s">
        <v>350</v>
      </c>
      <c r="Z3105" s="115">
        <v>0</v>
      </c>
      <c r="AA3105" s="115">
        <v>1</v>
      </c>
      <c r="AB3105" s="115">
        <v>0.57343266939430004</v>
      </c>
      <c r="AC3105" s="115">
        <v>8.4306689077280006E-2</v>
      </c>
      <c r="AD3105" s="115">
        <v>263.46304027222402</v>
      </c>
      <c r="AF3105" s="115">
        <v>-1</v>
      </c>
      <c r="AG3105" s="115">
        <v>-1</v>
      </c>
      <c r="AH3105" s="115">
        <v>-1</v>
      </c>
      <c r="AI3105" s="115">
        <v>-1</v>
      </c>
      <c r="AJ3105" s="115">
        <v>0</v>
      </c>
      <c r="AM3105" s="115" t="s">
        <v>348</v>
      </c>
      <c r="AN3105" s="115">
        <v>-1</v>
      </c>
      <c r="AQ3105" s="115">
        <v>615</v>
      </c>
      <c r="AR3105" s="115" t="s">
        <v>261</v>
      </c>
      <c r="AS3105" s="115" t="s">
        <v>370</v>
      </c>
      <c r="AT3105" s="115" t="s">
        <v>296</v>
      </c>
      <c r="AV3105" s="115">
        <v>71.9217586539541</v>
      </c>
      <c r="AW3105" s="115">
        <v>0.2136764317</v>
      </c>
    </row>
    <row r="3106" spans="1:49" x14ac:dyDescent="0.25">
      <c r="A3106" s="117">
        <v>230000</v>
      </c>
      <c r="B3106" s="117">
        <v>870000</v>
      </c>
      <c r="C3106" s="117">
        <v>870000</v>
      </c>
      <c r="D3106" s="115" t="s">
        <v>342</v>
      </c>
      <c r="E3106" s="115" t="s">
        <v>13</v>
      </c>
      <c r="F3106" s="115" t="s">
        <v>343</v>
      </c>
      <c r="G3106" s="115" t="s">
        <v>344</v>
      </c>
      <c r="H3106" s="115">
        <v>0.56000000000000005</v>
      </c>
      <c r="I3106" s="115">
        <v>0.48</v>
      </c>
      <c r="J3106" s="115" t="s">
        <v>350</v>
      </c>
      <c r="K3106" s="115">
        <v>7.2816969387399996E-3</v>
      </c>
      <c r="L3106" s="115">
        <v>3737.6177285373501</v>
      </c>
      <c r="M3106" s="115">
        <v>8.9609727992231303</v>
      </c>
      <c r="N3106" s="115">
        <v>1.29735936854671</v>
      </c>
      <c r="O3106" s="115">
        <v>6.525108820028E-2</v>
      </c>
      <c r="P3106" s="115">
        <v>9.4469777423999996E-3</v>
      </c>
      <c r="Q3106" s="115">
        <v>27.216199572093199</v>
      </c>
      <c r="R3106" s="115">
        <v>1200</v>
      </c>
      <c r="S3106" s="115" t="s">
        <v>351</v>
      </c>
      <c r="T3106" s="115">
        <v>1200</v>
      </c>
      <c r="U3106" s="115" t="s">
        <v>352</v>
      </c>
      <c r="V3106" s="115" t="s">
        <v>350</v>
      </c>
      <c r="Z3106" s="115">
        <v>0</v>
      </c>
      <c r="AA3106" s="115">
        <v>1</v>
      </c>
      <c r="AB3106" s="115">
        <v>6.525108820028E-2</v>
      </c>
      <c r="AC3106" s="115">
        <v>9.4469777423999996E-3</v>
      </c>
      <c r="AD3106" s="115">
        <v>341.10173199959002</v>
      </c>
      <c r="AF3106" s="115">
        <v>-1</v>
      </c>
      <c r="AG3106" s="115">
        <v>-1</v>
      </c>
      <c r="AH3106" s="115">
        <v>-1</v>
      </c>
      <c r="AI3106" s="115">
        <v>-1</v>
      </c>
      <c r="AJ3106" s="115">
        <v>0</v>
      </c>
      <c r="AM3106" s="115" t="s">
        <v>348</v>
      </c>
      <c r="AN3106" s="115">
        <v>-1</v>
      </c>
      <c r="AQ3106" s="115">
        <v>615</v>
      </c>
      <c r="AR3106" s="115" t="s">
        <v>261</v>
      </c>
      <c r="AS3106" s="115" t="s">
        <v>370</v>
      </c>
      <c r="AT3106" s="115" t="s">
        <v>296</v>
      </c>
      <c r="AV3106" s="115">
        <v>46.152533406418101</v>
      </c>
      <c r="AW3106" s="115">
        <v>0.27664374050000001</v>
      </c>
    </row>
    <row r="3107" spans="1:49" x14ac:dyDescent="0.25">
      <c r="A3107" s="117">
        <v>230000</v>
      </c>
      <c r="B3107" s="117">
        <v>870000</v>
      </c>
      <c r="C3107" s="117">
        <v>870000</v>
      </c>
      <c r="D3107" s="115" t="s">
        <v>342</v>
      </c>
      <c r="E3107" s="115" t="s">
        <v>13</v>
      </c>
      <c r="F3107" s="115" t="s">
        <v>343</v>
      </c>
      <c r="G3107" s="115" t="s">
        <v>344</v>
      </c>
      <c r="H3107" s="115">
        <v>0.56000000000000005</v>
      </c>
      <c r="I3107" s="115">
        <v>0.48</v>
      </c>
      <c r="J3107" s="115" t="s">
        <v>350</v>
      </c>
      <c r="K3107" s="115">
        <v>1.301311546035E-2</v>
      </c>
      <c r="L3107" s="115">
        <v>3737.6177285373501</v>
      </c>
      <c r="M3107" s="115">
        <v>8.9609727992231303</v>
      </c>
      <c r="N3107" s="115">
        <v>1.29735936854671</v>
      </c>
      <c r="O3107" s="115">
        <v>0.11661017367334001</v>
      </c>
      <c r="P3107" s="115">
        <v>1.6882687256459999E-2</v>
      </c>
      <c r="Q3107" s="115">
        <v>48.638051048107698</v>
      </c>
      <c r="R3107" s="115">
        <v>1210</v>
      </c>
      <c r="S3107" s="115" t="s">
        <v>353</v>
      </c>
      <c r="T3107" s="115">
        <v>1210</v>
      </c>
      <c r="U3107" s="115" t="s">
        <v>352</v>
      </c>
      <c r="V3107" s="115" t="s">
        <v>350</v>
      </c>
      <c r="Z3107" s="115">
        <v>0</v>
      </c>
      <c r="AA3107" s="115">
        <v>1</v>
      </c>
      <c r="AB3107" s="115">
        <v>0.11661017367334001</v>
      </c>
      <c r="AC3107" s="115">
        <v>1.6882687256459999E-2</v>
      </c>
      <c r="AD3107" s="115">
        <v>899.547713074032</v>
      </c>
      <c r="AF3107" s="115">
        <v>-1</v>
      </c>
      <c r="AG3107" s="115">
        <v>-1</v>
      </c>
      <c r="AH3107" s="115">
        <v>-1</v>
      </c>
      <c r="AI3107" s="115">
        <v>-1</v>
      </c>
      <c r="AJ3107" s="115">
        <v>0</v>
      </c>
      <c r="AM3107" s="115" t="s">
        <v>348</v>
      </c>
      <c r="AN3107" s="115">
        <v>-1</v>
      </c>
      <c r="AQ3107" s="115">
        <v>615</v>
      </c>
      <c r="AR3107" s="115" t="s">
        <v>261</v>
      </c>
      <c r="AS3107" s="115" t="s">
        <v>370</v>
      </c>
      <c r="AT3107" s="115" t="s">
        <v>296</v>
      </c>
      <c r="AV3107" s="115">
        <v>60.278686747844397</v>
      </c>
      <c r="AW3107" s="115">
        <v>0.72956018899999997</v>
      </c>
    </row>
    <row r="3108" spans="1:49" x14ac:dyDescent="0.25">
      <c r="A3108" s="117">
        <v>230000</v>
      </c>
      <c r="B3108" s="117">
        <v>870000</v>
      </c>
      <c r="C3108" s="117">
        <v>870000</v>
      </c>
      <c r="D3108" s="115" t="s">
        <v>342</v>
      </c>
      <c r="E3108" s="115" t="s">
        <v>13</v>
      </c>
      <c r="F3108" s="115" t="s">
        <v>343</v>
      </c>
      <c r="G3108" s="115" t="s">
        <v>344</v>
      </c>
      <c r="H3108" s="115">
        <v>0.56000000000000005</v>
      </c>
      <c r="I3108" s="115">
        <v>0.48</v>
      </c>
      <c r="J3108" s="115" t="s">
        <v>350</v>
      </c>
      <c r="K3108" s="117">
        <v>4.71294944E-6</v>
      </c>
      <c r="L3108" s="115">
        <v>3737.6177285373501</v>
      </c>
      <c r="M3108" s="115">
        <v>8.9609727992231303</v>
      </c>
      <c r="N3108" s="115">
        <v>1.29735936854671</v>
      </c>
      <c r="O3108" s="115">
        <v>4.223261173E-5</v>
      </c>
      <c r="P3108" s="117">
        <v>6.1143891094709999E-6</v>
      </c>
      <c r="Q3108" s="115">
        <v>1.7615203380640002E-2</v>
      </c>
      <c r="R3108" s="115">
        <v>1210</v>
      </c>
      <c r="S3108" s="115" t="s">
        <v>353</v>
      </c>
      <c r="T3108" s="115">
        <v>1210</v>
      </c>
      <c r="U3108" s="115" t="s">
        <v>352</v>
      </c>
      <c r="V3108" s="115" t="s">
        <v>350</v>
      </c>
      <c r="Z3108" s="115">
        <v>0</v>
      </c>
      <c r="AA3108" s="115">
        <v>1</v>
      </c>
      <c r="AB3108" s="115">
        <v>4.223261173E-5</v>
      </c>
      <c r="AC3108" s="117">
        <v>6.1143891094709999E-6</v>
      </c>
      <c r="AD3108" s="115">
        <v>2.8137499141178601</v>
      </c>
      <c r="AF3108" s="115">
        <v>-1</v>
      </c>
      <c r="AG3108" s="115">
        <v>-1</v>
      </c>
      <c r="AH3108" s="115">
        <v>-1</v>
      </c>
      <c r="AI3108" s="115">
        <v>-1</v>
      </c>
      <c r="AJ3108" s="115">
        <v>0</v>
      </c>
      <c r="AM3108" s="115" t="s">
        <v>348</v>
      </c>
      <c r="AN3108" s="115">
        <v>-1</v>
      </c>
      <c r="AQ3108" s="115">
        <v>615</v>
      </c>
      <c r="AR3108" s="115" t="s">
        <v>261</v>
      </c>
      <c r="AS3108" s="115" t="s">
        <v>370</v>
      </c>
      <c r="AT3108" s="115" t="s">
        <v>296</v>
      </c>
      <c r="AV3108" s="115">
        <v>4.3149906080770899</v>
      </c>
      <c r="AW3108" s="115">
        <v>2.2820356000000002E-3</v>
      </c>
    </row>
    <row r="3109" spans="1:49" x14ac:dyDescent="0.25">
      <c r="A3109" s="117">
        <v>230000</v>
      </c>
      <c r="B3109" s="117">
        <v>870000</v>
      </c>
      <c r="C3109" s="117">
        <v>870000</v>
      </c>
      <c r="D3109" s="115" t="s">
        <v>342</v>
      </c>
      <c r="E3109" s="115" t="s">
        <v>13</v>
      </c>
      <c r="F3109" s="115" t="s">
        <v>343</v>
      </c>
      <c r="G3109" s="115" t="s">
        <v>344</v>
      </c>
      <c r="H3109" s="115">
        <v>0.56000000000000005</v>
      </c>
      <c r="I3109" s="115">
        <v>0.48</v>
      </c>
      <c r="J3109" s="115" t="s">
        <v>350</v>
      </c>
      <c r="K3109" s="115">
        <v>0.25061658828575001</v>
      </c>
      <c r="L3109" s="115">
        <v>3758.58249688666</v>
      </c>
      <c r="M3109" s="115">
        <v>9.9406669626793391</v>
      </c>
      <c r="N3109" s="115">
        <v>1.66158372470892</v>
      </c>
      <c r="O3109" s="115">
        <v>2.4912960394716399</v>
      </c>
      <c r="P3109" s="115">
        <v>0.41642044423768998</v>
      </c>
      <c r="Q3109" s="115">
        <v>941.96312216030105</v>
      </c>
      <c r="R3109" s="115">
        <v>1330</v>
      </c>
      <c r="S3109" s="115" t="s">
        <v>354</v>
      </c>
      <c r="T3109" s="115">
        <v>1330</v>
      </c>
      <c r="U3109" s="115" t="s">
        <v>352</v>
      </c>
      <c r="V3109" s="115" t="s">
        <v>350</v>
      </c>
      <c r="Z3109" s="115">
        <v>0</v>
      </c>
      <c r="AA3109" s="115">
        <v>1</v>
      </c>
      <c r="AB3109" s="115">
        <v>2.4912960394716399</v>
      </c>
      <c r="AC3109" s="115">
        <v>0.41642044423768998</v>
      </c>
      <c r="AD3109" s="115">
        <v>941.96312216030105</v>
      </c>
      <c r="AF3109" s="115">
        <v>-1</v>
      </c>
      <c r="AG3109" s="115">
        <v>-1</v>
      </c>
      <c r="AH3109" s="115">
        <v>-1</v>
      </c>
      <c r="AI3109" s="115">
        <v>-1</v>
      </c>
      <c r="AJ3109" s="115">
        <v>0</v>
      </c>
      <c r="AM3109" s="115" t="s">
        <v>348</v>
      </c>
      <c r="AN3109" s="115">
        <v>-1</v>
      </c>
      <c r="AQ3109" s="115">
        <v>615</v>
      </c>
      <c r="AR3109" s="115" t="s">
        <v>261</v>
      </c>
      <c r="AS3109" s="115" t="s">
        <v>370</v>
      </c>
      <c r="AT3109" s="115" t="s">
        <v>296</v>
      </c>
      <c r="AV3109" s="115">
        <v>131.79630695909901</v>
      </c>
      <c r="AW3109" s="115">
        <v>0.7639603586</v>
      </c>
    </row>
    <row r="3110" spans="1:49" x14ac:dyDescent="0.25">
      <c r="A3110" s="117">
        <v>230000</v>
      </c>
      <c r="B3110" s="117">
        <v>870000</v>
      </c>
      <c r="C3110" s="117">
        <v>870000</v>
      </c>
      <c r="D3110" s="115" t="s">
        <v>342</v>
      </c>
      <c r="E3110" s="115" t="s">
        <v>13</v>
      </c>
      <c r="F3110" s="115" t="s">
        <v>343</v>
      </c>
      <c r="G3110" s="115" t="s">
        <v>344</v>
      </c>
      <c r="H3110" s="115">
        <v>0.56000000000000005</v>
      </c>
      <c r="I3110" s="115">
        <v>0.48</v>
      </c>
      <c r="J3110" s="115" t="s">
        <v>350</v>
      </c>
      <c r="K3110" s="115">
        <v>5.1233930826640003E-2</v>
      </c>
      <c r="L3110" s="115">
        <v>3758.58249688666</v>
      </c>
      <c r="M3110" s="115">
        <v>9.9406669626793391</v>
      </c>
      <c r="N3110" s="115">
        <v>1.66158372470892</v>
      </c>
      <c r="O3110" s="115">
        <v>0.50929944353663004</v>
      </c>
      <c r="P3110" s="115">
        <v>8.5129465614409996E-2</v>
      </c>
      <c r="Q3110" s="115">
        <v>192.566955651733</v>
      </c>
      <c r="R3110" s="115">
        <v>1210</v>
      </c>
      <c r="S3110" s="115" t="s">
        <v>353</v>
      </c>
      <c r="T3110" s="115">
        <v>1210</v>
      </c>
      <c r="U3110" s="115" t="s">
        <v>352</v>
      </c>
      <c r="V3110" s="115" t="s">
        <v>350</v>
      </c>
      <c r="Z3110" s="115">
        <v>0</v>
      </c>
      <c r="AA3110" s="115">
        <v>1</v>
      </c>
      <c r="AB3110" s="115">
        <v>0.50929944353663004</v>
      </c>
      <c r="AC3110" s="115">
        <v>8.5129465614409996E-2</v>
      </c>
      <c r="AD3110" s="115">
        <v>192.56695565173499</v>
      </c>
      <c r="AF3110" s="115">
        <v>-1</v>
      </c>
      <c r="AG3110" s="115">
        <v>-1</v>
      </c>
      <c r="AH3110" s="115">
        <v>-1</v>
      </c>
      <c r="AI3110" s="115">
        <v>-1</v>
      </c>
      <c r="AJ3110" s="115">
        <v>0</v>
      </c>
      <c r="AM3110" s="115" t="s">
        <v>348</v>
      </c>
      <c r="AN3110" s="115">
        <v>-1</v>
      </c>
      <c r="AQ3110" s="115">
        <v>615</v>
      </c>
      <c r="AR3110" s="115" t="s">
        <v>261</v>
      </c>
      <c r="AS3110" s="115" t="s">
        <v>370</v>
      </c>
      <c r="AT3110" s="115" t="s">
        <v>296</v>
      </c>
      <c r="AV3110" s="115">
        <v>65.387349779090201</v>
      </c>
      <c r="AW3110" s="115">
        <v>0.1561775796</v>
      </c>
    </row>
    <row r="3111" spans="1:49" x14ac:dyDescent="0.25">
      <c r="A3111" s="117">
        <v>230000</v>
      </c>
      <c r="B3111" s="117">
        <v>870000</v>
      </c>
      <c r="C3111" s="117">
        <v>870000</v>
      </c>
      <c r="D3111" s="115" t="s">
        <v>342</v>
      </c>
      <c r="E3111" s="115" t="s">
        <v>13</v>
      </c>
      <c r="F3111" s="115" t="s">
        <v>343</v>
      </c>
      <c r="G3111" s="115" t="s">
        <v>344</v>
      </c>
      <c r="H3111" s="115">
        <v>0.56000000000000005</v>
      </c>
      <c r="I3111" s="115">
        <v>0.48</v>
      </c>
      <c r="J3111" s="115" t="s">
        <v>350</v>
      </c>
      <c r="K3111" s="115">
        <v>0.31591293476262999</v>
      </c>
      <c r="L3111" s="115">
        <v>3758.58249688666</v>
      </c>
      <c r="M3111" s="115">
        <v>9.9406669626793391</v>
      </c>
      <c r="N3111" s="115">
        <v>1.66158372470892</v>
      </c>
      <c r="O3111" s="115">
        <v>3.1403852736779498</v>
      </c>
      <c r="P3111" s="115">
        <v>0.52491579082661</v>
      </c>
      <c r="Q3111" s="115">
        <v>1187.3848271389199</v>
      </c>
      <c r="R3111" s="115">
        <v>1210</v>
      </c>
      <c r="S3111" s="115" t="s">
        <v>353</v>
      </c>
      <c r="T3111" s="115">
        <v>1210</v>
      </c>
      <c r="U3111" s="115" t="s">
        <v>352</v>
      </c>
      <c r="V3111" s="115" t="s">
        <v>350</v>
      </c>
      <c r="Z3111" s="115">
        <v>0</v>
      </c>
      <c r="AA3111" s="115">
        <v>1</v>
      </c>
      <c r="AB3111" s="115">
        <v>3.1403852736779498</v>
      </c>
      <c r="AC3111" s="115">
        <v>0.52491579082661</v>
      </c>
      <c r="AD3111" s="115">
        <v>1187.3848271389199</v>
      </c>
      <c r="AF3111" s="115">
        <v>-1</v>
      </c>
      <c r="AG3111" s="115">
        <v>-1</v>
      </c>
      <c r="AH3111" s="115">
        <v>-1</v>
      </c>
      <c r="AI3111" s="115">
        <v>-1</v>
      </c>
      <c r="AJ3111" s="115">
        <v>0</v>
      </c>
      <c r="AM3111" s="115" t="s">
        <v>348</v>
      </c>
      <c r="AN3111" s="115">
        <v>-1</v>
      </c>
      <c r="AQ3111" s="115">
        <v>615</v>
      </c>
      <c r="AR3111" s="115" t="s">
        <v>261</v>
      </c>
      <c r="AS3111" s="115" t="s">
        <v>370</v>
      </c>
      <c r="AT3111" s="115" t="s">
        <v>296</v>
      </c>
      <c r="AV3111" s="115">
        <v>151.087529881801</v>
      </c>
      <c r="AW3111" s="115">
        <v>0.96300472599999998</v>
      </c>
    </row>
    <row r="3112" spans="1:49" x14ac:dyDescent="0.25">
      <c r="A3112" s="117">
        <v>230000</v>
      </c>
      <c r="B3112" s="117">
        <v>870000</v>
      </c>
      <c r="C3112" s="117">
        <v>870000</v>
      </c>
      <c r="D3112" s="115" t="s">
        <v>342</v>
      </c>
      <c r="E3112" s="115" t="s">
        <v>13</v>
      </c>
      <c r="F3112" s="115" t="s">
        <v>343</v>
      </c>
      <c r="G3112" s="115" t="s">
        <v>344</v>
      </c>
      <c r="H3112" s="115">
        <v>0.56000000000000005</v>
      </c>
      <c r="I3112" s="115">
        <v>0.48</v>
      </c>
      <c r="J3112" s="115" t="s">
        <v>350</v>
      </c>
      <c r="K3112" s="115">
        <v>5.0489157653460001E-2</v>
      </c>
      <c r="L3112" s="115">
        <v>3769.25623195555</v>
      </c>
      <c r="M3112" s="115">
        <v>9.8005123641042005</v>
      </c>
      <c r="N3112" s="115">
        <v>1.3053215664328801</v>
      </c>
      <c r="O3112" s="115">
        <v>0.49481961383595002</v>
      </c>
      <c r="P3112" s="115">
        <v>6.5904586356090006E-2</v>
      </c>
      <c r="Q3112" s="115">
        <v>190.30657213149399</v>
      </c>
      <c r="R3112" s="115">
        <v>1400</v>
      </c>
      <c r="S3112" s="115" t="s">
        <v>356</v>
      </c>
      <c r="T3112" s="115">
        <v>1400</v>
      </c>
      <c r="U3112" s="115" t="s">
        <v>352</v>
      </c>
      <c r="V3112" s="115" t="s">
        <v>350</v>
      </c>
      <c r="Z3112" s="115">
        <v>0</v>
      </c>
      <c r="AA3112" s="115">
        <v>1</v>
      </c>
      <c r="AB3112" s="115">
        <v>0.49481961383595002</v>
      </c>
      <c r="AC3112" s="115">
        <v>6.5904586356090006E-2</v>
      </c>
      <c r="AD3112" s="115">
        <v>192.074321614094</v>
      </c>
      <c r="AF3112" s="115">
        <v>-1</v>
      </c>
      <c r="AG3112" s="115">
        <v>-1</v>
      </c>
      <c r="AH3112" s="115">
        <v>-1</v>
      </c>
      <c r="AI3112" s="115">
        <v>-1</v>
      </c>
      <c r="AJ3112" s="115">
        <v>0</v>
      </c>
      <c r="AM3112" s="115" t="s">
        <v>348</v>
      </c>
      <c r="AN3112" s="115">
        <v>-1</v>
      </c>
      <c r="AQ3112" s="115">
        <v>615</v>
      </c>
      <c r="AR3112" s="115" t="s">
        <v>261</v>
      </c>
      <c r="AS3112" s="115" t="s">
        <v>370</v>
      </c>
      <c r="AT3112" s="115" t="s">
        <v>296</v>
      </c>
      <c r="AV3112" s="115">
        <v>109.707893009459</v>
      </c>
      <c r="AW3112" s="115">
        <v>0.1557780386</v>
      </c>
    </row>
    <row r="3113" spans="1:49" x14ac:dyDescent="0.25">
      <c r="A3113" s="117">
        <v>230000</v>
      </c>
      <c r="B3113" s="117">
        <v>870000</v>
      </c>
      <c r="C3113" s="117">
        <v>870000</v>
      </c>
      <c r="D3113" s="115" t="s">
        <v>342</v>
      </c>
      <c r="E3113" s="115" t="s">
        <v>13</v>
      </c>
      <c r="F3113" s="115" t="s">
        <v>343</v>
      </c>
      <c r="G3113" s="115" t="s">
        <v>344</v>
      </c>
      <c r="H3113" s="115">
        <v>0.56000000000000005</v>
      </c>
      <c r="I3113" s="115">
        <v>0.48</v>
      </c>
      <c r="J3113" s="115" t="s">
        <v>345</v>
      </c>
      <c r="K3113" s="115">
        <v>0.25077434544380001</v>
      </c>
      <c r="L3113" s="115">
        <v>3769.25623195555</v>
      </c>
      <c r="M3113" s="115">
        <v>9.8005123641042005</v>
      </c>
      <c r="N3113" s="115">
        <v>1.3053215664328801</v>
      </c>
      <c r="O3113" s="115">
        <v>2.4577170731221498</v>
      </c>
      <c r="P3113" s="115">
        <v>0.32734116141587999</v>
      </c>
      <c r="Q3113" s="115">
        <v>945.23276437863694</v>
      </c>
      <c r="R3113" s="115">
        <v>1400</v>
      </c>
      <c r="S3113" s="115" t="s">
        <v>356</v>
      </c>
      <c r="T3113" s="115">
        <v>1400</v>
      </c>
      <c r="U3113" s="115" t="s">
        <v>347</v>
      </c>
      <c r="V3113" s="115" t="s">
        <v>345</v>
      </c>
      <c r="Z3113" s="115">
        <v>0</v>
      </c>
      <c r="AA3113" s="115">
        <v>1</v>
      </c>
      <c r="AB3113" s="115">
        <v>2.4577170731221498</v>
      </c>
      <c r="AC3113" s="115">
        <v>0.32734116141587999</v>
      </c>
      <c r="AD3113" s="115">
        <v>1117.9714968251501</v>
      </c>
      <c r="AF3113" s="115">
        <v>-1</v>
      </c>
      <c r="AG3113" s="115">
        <v>-1</v>
      </c>
      <c r="AH3113" s="115">
        <v>-1</v>
      </c>
      <c r="AI3113" s="115">
        <v>-1</v>
      </c>
      <c r="AJ3113" s="115">
        <v>0</v>
      </c>
      <c r="AM3113" s="115" t="s">
        <v>348</v>
      </c>
      <c r="AN3113" s="115">
        <v>-1</v>
      </c>
      <c r="AQ3113" s="115">
        <v>615</v>
      </c>
      <c r="AR3113" s="115" t="s">
        <v>261</v>
      </c>
      <c r="AS3113" s="115" t="s">
        <v>370</v>
      </c>
      <c r="AT3113" s="115" t="s">
        <v>296</v>
      </c>
      <c r="AV3113" s="115">
        <v>140.61301442700201</v>
      </c>
      <c r="AW3113" s="115">
        <v>0.90670843209999996</v>
      </c>
    </row>
    <row r="3114" spans="1:49" x14ac:dyDescent="0.25">
      <c r="A3114" s="117">
        <v>230000</v>
      </c>
      <c r="B3114" s="117">
        <v>870000</v>
      </c>
      <c r="C3114" s="117">
        <v>870000</v>
      </c>
      <c r="D3114" s="115" t="s">
        <v>342</v>
      </c>
      <c r="E3114" s="115" t="s">
        <v>13</v>
      </c>
      <c r="F3114" s="115" t="s">
        <v>343</v>
      </c>
      <c r="G3114" s="115" t="s">
        <v>344</v>
      </c>
      <c r="H3114" s="115">
        <v>0.56000000000000005</v>
      </c>
      <c r="I3114" s="115">
        <v>0.48</v>
      </c>
      <c r="J3114" s="115" t="s">
        <v>350</v>
      </c>
      <c r="K3114" s="115">
        <v>1.6629155548710001E-2</v>
      </c>
      <c r="L3114" s="115">
        <v>3769.25623195555</v>
      </c>
      <c r="M3114" s="115">
        <v>9.8005123641042005</v>
      </c>
      <c r="N3114" s="115">
        <v>1.3053215664328801</v>
      </c>
      <c r="O3114" s="115">
        <v>0.16297424455974999</v>
      </c>
      <c r="P3114" s="115">
        <v>2.17063953693E-2</v>
      </c>
      <c r="Q3114" s="115">
        <v>62.679548184137197</v>
      </c>
      <c r="R3114" s="115">
        <v>1430</v>
      </c>
      <c r="S3114" s="115" t="s">
        <v>362</v>
      </c>
      <c r="T3114" s="115">
        <v>1430</v>
      </c>
      <c r="U3114" s="115" t="s">
        <v>352</v>
      </c>
      <c r="V3114" s="115" t="s">
        <v>350</v>
      </c>
      <c r="Z3114" s="115">
        <v>0</v>
      </c>
      <c r="AA3114" s="115">
        <v>1</v>
      </c>
      <c r="AB3114" s="115">
        <v>0.16297424455974999</v>
      </c>
      <c r="AC3114" s="115">
        <v>2.17063953693E-2</v>
      </c>
      <c r="AD3114" s="115">
        <v>62.679548184136102</v>
      </c>
      <c r="AF3114" s="115">
        <v>-1</v>
      </c>
      <c r="AG3114" s="115">
        <v>-1</v>
      </c>
      <c r="AH3114" s="115">
        <v>-1</v>
      </c>
      <c r="AI3114" s="115">
        <v>-1</v>
      </c>
      <c r="AJ3114" s="115">
        <v>0</v>
      </c>
      <c r="AM3114" s="115" t="s">
        <v>348</v>
      </c>
      <c r="AN3114" s="115">
        <v>-1</v>
      </c>
      <c r="AQ3114" s="115">
        <v>615</v>
      </c>
      <c r="AR3114" s="115" t="s">
        <v>261</v>
      </c>
      <c r="AS3114" s="115" t="s">
        <v>370</v>
      </c>
      <c r="AT3114" s="115" t="s">
        <v>296</v>
      </c>
      <c r="AV3114" s="115">
        <v>101.64757332544301</v>
      </c>
      <c r="AW3114" s="115">
        <v>5.0834994500000001E-2</v>
      </c>
    </row>
    <row r="3115" spans="1:49" x14ac:dyDescent="0.25">
      <c r="A3115" s="117">
        <v>230000</v>
      </c>
      <c r="B3115" s="117">
        <v>870000</v>
      </c>
      <c r="C3115" s="117">
        <v>870000</v>
      </c>
      <c r="D3115" s="115" t="s">
        <v>342</v>
      </c>
      <c r="E3115" s="115" t="s">
        <v>13</v>
      </c>
      <c r="F3115" s="115" t="s">
        <v>343</v>
      </c>
      <c r="G3115" s="115" t="s">
        <v>344</v>
      </c>
      <c r="H3115" s="115">
        <v>0.56000000000000005</v>
      </c>
      <c r="I3115" s="115">
        <v>0.48</v>
      </c>
      <c r="J3115" s="115" t="s">
        <v>350</v>
      </c>
      <c r="K3115" s="115">
        <v>8.401066898475E-2</v>
      </c>
      <c r="L3115" s="115">
        <v>2441.0454315173602</v>
      </c>
      <c r="M3115" s="115">
        <v>6.4884685932517101</v>
      </c>
      <c r="N3115" s="115">
        <v>0.89038366746593001</v>
      </c>
      <c r="O3115" s="115">
        <v>0.54510058720562005</v>
      </c>
      <c r="P3115" s="115">
        <v>7.4801727556910003E-2</v>
      </c>
      <c r="Q3115" s="115">
        <v>205.07385972394599</v>
      </c>
      <c r="R3115" s="115">
        <v>1200</v>
      </c>
      <c r="S3115" s="115" t="s">
        <v>351</v>
      </c>
      <c r="T3115" s="115">
        <v>1200</v>
      </c>
      <c r="U3115" s="115" t="s">
        <v>352</v>
      </c>
      <c r="V3115" s="115" t="s">
        <v>350</v>
      </c>
      <c r="Z3115" s="115">
        <v>0</v>
      </c>
      <c r="AA3115" s="115">
        <v>1</v>
      </c>
      <c r="AB3115" s="115">
        <v>0.54510058720562005</v>
      </c>
      <c r="AC3115" s="115">
        <v>7.4801727556910003E-2</v>
      </c>
      <c r="AD3115" s="115">
        <v>314.18687357371698</v>
      </c>
      <c r="AF3115" s="115">
        <v>-1</v>
      </c>
      <c r="AG3115" s="115">
        <v>-1</v>
      </c>
      <c r="AH3115" s="115">
        <v>-1</v>
      </c>
      <c r="AI3115" s="115">
        <v>-1</v>
      </c>
      <c r="AJ3115" s="115">
        <v>0</v>
      </c>
      <c r="AM3115" s="115" t="s">
        <v>348</v>
      </c>
      <c r="AN3115" s="115">
        <v>-1</v>
      </c>
      <c r="AQ3115" s="115">
        <v>615</v>
      </c>
      <c r="AR3115" s="115" t="s">
        <v>261</v>
      </c>
      <c r="AS3115" s="115" t="s">
        <v>370</v>
      </c>
      <c r="AT3115" s="115" t="s">
        <v>296</v>
      </c>
      <c r="AV3115" s="115">
        <v>107.660164759349</v>
      </c>
      <c r="AW3115" s="115">
        <v>0.25481498260000002</v>
      </c>
    </row>
    <row r="3116" spans="1:49" x14ac:dyDescent="0.25">
      <c r="A3116" s="117">
        <v>230000</v>
      </c>
      <c r="B3116" s="117">
        <v>870000</v>
      </c>
      <c r="C3116" s="117">
        <v>870000</v>
      </c>
      <c r="D3116" s="115" t="s">
        <v>342</v>
      </c>
      <c r="E3116" s="115" t="s">
        <v>13</v>
      </c>
      <c r="F3116" s="115" t="s">
        <v>343</v>
      </c>
      <c r="G3116" s="115" t="s">
        <v>344</v>
      </c>
      <c r="H3116" s="115">
        <v>0.56000000000000005</v>
      </c>
      <c r="I3116" s="115">
        <v>0.48</v>
      </c>
      <c r="J3116" s="115" t="s">
        <v>350</v>
      </c>
      <c r="K3116" s="115">
        <v>1.352620137722E-2</v>
      </c>
      <c r="L3116" s="115">
        <v>2441.0454315173602</v>
      </c>
      <c r="M3116" s="115">
        <v>6.4884685932517101</v>
      </c>
      <c r="N3116" s="115">
        <v>0.89038366746593001</v>
      </c>
      <c r="O3116" s="115">
        <v>8.7764332822139995E-2</v>
      </c>
      <c r="P3116" s="115">
        <v>1.204350878914E-2</v>
      </c>
      <c r="Q3116" s="115">
        <v>33.018072077668698</v>
      </c>
      <c r="R3116" s="115">
        <v>1750</v>
      </c>
      <c r="S3116" s="115" t="s">
        <v>371</v>
      </c>
      <c r="T3116" s="115">
        <v>1750</v>
      </c>
      <c r="U3116" s="115" t="s">
        <v>352</v>
      </c>
      <c r="V3116" s="115" t="s">
        <v>350</v>
      </c>
      <c r="Z3116" s="115">
        <v>0</v>
      </c>
      <c r="AA3116" s="115">
        <v>1</v>
      </c>
      <c r="AB3116" s="115">
        <v>8.7764332822139995E-2</v>
      </c>
      <c r="AC3116" s="115">
        <v>1.204350878914E-2</v>
      </c>
      <c r="AD3116" s="115">
        <v>253.68076659461499</v>
      </c>
      <c r="AF3116" s="115">
        <v>-1</v>
      </c>
      <c r="AG3116" s="115">
        <v>-1</v>
      </c>
      <c r="AH3116" s="115">
        <v>-1</v>
      </c>
      <c r="AI3116" s="115">
        <v>-1</v>
      </c>
      <c r="AJ3116" s="115">
        <v>0</v>
      </c>
      <c r="AM3116" s="115" t="s">
        <v>348</v>
      </c>
      <c r="AN3116" s="115">
        <v>-1</v>
      </c>
      <c r="AQ3116" s="115">
        <v>615</v>
      </c>
      <c r="AR3116" s="115" t="s">
        <v>261</v>
      </c>
      <c r="AS3116" s="115" t="s">
        <v>370</v>
      </c>
      <c r="AT3116" s="115" t="s">
        <v>296</v>
      </c>
      <c r="AV3116" s="115">
        <v>33.761672475428703</v>
      </c>
      <c r="AW3116" s="115">
        <v>0.20574271420000001</v>
      </c>
    </row>
    <row r="3117" spans="1:49" x14ac:dyDescent="0.25">
      <c r="A3117" s="117">
        <v>230000</v>
      </c>
      <c r="B3117" s="117">
        <v>870000</v>
      </c>
      <c r="C3117" s="117">
        <v>870000</v>
      </c>
      <c r="D3117" s="115" t="s">
        <v>342</v>
      </c>
      <c r="E3117" s="115" t="s">
        <v>13</v>
      </c>
      <c r="F3117" s="115" t="s">
        <v>343</v>
      </c>
      <c r="G3117" s="115" t="s">
        <v>344</v>
      </c>
      <c r="H3117" s="115">
        <v>0.56000000000000005</v>
      </c>
      <c r="I3117" s="115">
        <v>0.48</v>
      </c>
      <c r="J3117" s="115" t="s">
        <v>350</v>
      </c>
      <c r="K3117" s="115">
        <v>8.1553694139699998E-3</v>
      </c>
      <c r="L3117" s="115">
        <v>2441.0454315173602</v>
      </c>
      <c r="M3117" s="115">
        <v>6.4884685932517101</v>
      </c>
      <c r="N3117" s="115">
        <v>0.89038366746593001</v>
      </c>
      <c r="O3117" s="115">
        <v>5.2915858308919997E-2</v>
      </c>
      <c r="P3117" s="115">
        <v>7.2614077283500002E-3</v>
      </c>
      <c r="Q3117" s="115">
        <v>19.9076272503128</v>
      </c>
      <c r="R3117" s="115">
        <v>1430</v>
      </c>
      <c r="S3117" s="115" t="s">
        <v>362</v>
      </c>
      <c r="T3117" s="115">
        <v>1430</v>
      </c>
      <c r="U3117" s="115" t="s">
        <v>352</v>
      </c>
      <c r="V3117" s="115" t="s">
        <v>350</v>
      </c>
      <c r="Z3117" s="115">
        <v>0</v>
      </c>
      <c r="AA3117" s="115">
        <v>1</v>
      </c>
      <c r="AB3117" s="115">
        <v>5.2915858308919997E-2</v>
      </c>
      <c r="AC3117" s="115">
        <v>7.2614077283500002E-3</v>
      </c>
      <c r="AD3117" s="115">
        <v>19.907627250312899</v>
      </c>
      <c r="AF3117" s="115">
        <v>-1</v>
      </c>
      <c r="AG3117" s="115">
        <v>-1</v>
      </c>
      <c r="AH3117" s="115">
        <v>-1</v>
      </c>
      <c r="AI3117" s="115">
        <v>-1</v>
      </c>
      <c r="AJ3117" s="115">
        <v>0</v>
      </c>
      <c r="AM3117" s="115" t="s">
        <v>348</v>
      </c>
      <c r="AN3117" s="115">
        <v>-1</v>
      </c>
      <c r="AQ3117" s="115">
        <v>615</v>
      </c>
      <c r="AR3117" s="115" t="s">
        <v>261</v>
      </c>
      <c r="AS3117" s="115" t="s">
        <v>370</v>
      </c>
      <c r="AT3117" s="115" t="s">
        <v>296</v>
      </c>
      <c r="AV3117" s="115">
        <v>32.692715369757003</v>
      </c>
      <c r="AW3117" s="115">
        <v>1.6145683099999999E-2</v>
      </c>
    </row>
    <row r="3118" spans="1:49" x14ac:dyDescent="0.25">
      <c r="A3118" s="117">
        <v>230000</v>
      </c>
      <c r="B3118" s="117">
        <v>870000</v>
      </c>
      <c r="C3118" s="117">
        <v>870000</v>
      </c>
      <c r="D3118" s="115" t="s">
        <v>342</v>
      </c>
      <c r="E3118" s="115" t="s">
        <v>13</v>
      </c>
      <c r="F3118" s="115" t="s">
        <v>343</v>
      </c>
      <c r="G3118" s="115" t="s">
        <v>344</v>
      </c>
      <c r="H3118" s="115">
        <v>0.56000000000000005</v>
      </c>
      <c r="I3118" s="115">
        <v>0.48</v>
      </c>
      <c r="J3118" s="115" t="s">
        <v>350</v>
      </c>
      <c r="K3118" s="115">
        <v>1.527630186159E-2</v>
      </c>
      <c r="L3118" s="115">
        <v>3534.5139227340101</v>
      </c>
      <c r="M3118" s="115">
        <v>8.6146254314635797</v>
      </c>
      <c r="N3118" s="115">
        <v>1.3255600447972999</v>
      </c>
      <c r="O3118" s="115">
        <v>0.13159961851558999</v>
      </c>
      <c r="P3118" s="115">
        <v>2.024965537999E-2</v>
      </c>
      <c r="Q3118" s="115">
        <v>53.994301617688002</v>
      </c>
      <c r="R3118" s="115">
        <v>1200</v>
      </c>
      <c r="S3118" s="115" t="s">
        <v>351</v>
      </c>
      <c r="T3118" s="115">
        <v>1200</v>
      </c>
      <c r="U3118" s="115" t="s">
        <v>352</v>
      </c>
      <c r="V3118" s="115" t="s">
        <v>350</v>
      </c>
      <c r="Z3118" s="115">
        <v>0</v>
      </c>
      <c r="AA3118" s="115">
        <v>1</v>
      </c>
      <c r="AB3118" s="115">
        <v>0.13159961851558999</v>
      </c>
      <c r="AC3118" s="115">
        <v>2.024965537999E-2</v>
      </c>
      <c r="AD3118" s="115">
        <v>53.994301617686901</v>
      </c>
      <c r="AF3118" s="115">
        <v>-1</v>
      </c>
      <c r="AG3118" s="115">
        <v>-1</v>
      </c>
      <c r="AH3118" s="115">
        <v>-1</v>
      </c>
      <c r="AI3118" s="115">
        <v>-1</v>
      </c>
      <c r="AJ3118" s="115">
        <v>0</v>
      </c>
      <c r="AM3118" s="115" t="s">
        <v>348</v>
      </c>
      <c r="AN3118" s="115">
        <v>-1</v>
      </c>
      <c r="AQ3118" s="115">
        <v>615</v>
      </c>
      <c r="AR3118" s="115" t="s">
        <v>261</v>
      </c>
      <c r="AS3118" s="115" t="s">
        <v>370</v>
      </c>
      <c r="AT3118" s="115" t="s">
        <v>296</v>
      </c>
      <c r="AV3118" s="115">
        <v>68.953934073165797</v>
      </c>
      <c r="AW3118" s="115">
        <v>4.3790998900000003E-2</v>
      </c>
    </row>
    <row r="3119" spans="1:49" x14ac:dyDescent="0.25">
      <c r="A3119" s="117">
        <v>230000</v>
      </c>
      <c r="B3119" s="117">
        <v>870000</v>
      </c>
      <c r="C3119" s="117">
        <v>870000</v>
      </c>
      <c r="D3119" s="115" t="s">
        <v>342</v>
      </c>
      <c r="E3119" s="115" t="s">
        <v>13</v>
      </c>
      <c r="F3119" s="115" t="s">
        <v>343</v>
      </c>
      <c r="G3119" s="115" t="s">
        <v>344</v>
      </c>
      <c r="H3119" s="115">
        <v>0.56000000000000005</v>
      </c>
      <c r="I3119" s="115">
        <v>0.48</v>
      </c>
      <c r="J3119" s="115" t="s">
        <v>372</v>
      </c>
      <c r="K3119" s="115">
        <v>0.16546005105386</v>
      </c>
      <c r="L3119" s="115">
        <v>3534.5139227340101</v>
      </c>
      <c r="M3119" s="115">
        <v>8.6146254314635797</v>
      </c>
      <c r="N3119" s="115">
        <v>1.3255600447972999</v>
      </c>
      <c r="O3119" s="115">
        <v>1.42537636369984</v>
      </c>
      <c r="P3119" s="115">
        <v>0.21932723268710999</v>
      </c>
      <c r="Q3119" s="115">
        <v>584.820854106149</v>
      </c>
      <c r="R3119" s="115">
        <v>3100</v>
      </c>
      <c r="S3119" s="115" t="s">
        <v>373</v>
      </c>
      <c r="T3119" s="115">
        <v>3100</v>
      </c>
      <c r="U3119" s="115" t="s">
        <v>352</v>
      </c>
      <c r="V3119" s="115" t="s">
        <v>350</v>
      </c>
      <c r="Y3119" s="115" t="s">
        <v>372</v>
      </c>
      <c r="Z3119" s="115">
        <v>0</v>
      </c>
      <c r="AA3119" s="115">
        <v>1</v>
      </c>
      <c r="AB3119" s="115">
        <v>1.42537636369984</v>
      </c>
      <c r="AC3119" s="115">
        <v>0.21932723268710999</v>
      </c>
      <c r="AD3119" s="115">
        <v>584.820854106149</v>
      </c>
      <c r="AF3119" s="115">
        <v>-1</v>
      </c>
      <c r="AG3119" s="115">
        <v>-1</v>
      </c>
      <c r="AH3119" s="115">
        <v>-1</v>
      </c>
      <c r="AI3119" s="115">
        <v>-1</v>
      </c>
      <c r="AJ3119" s="115">
        <v>0</v>
      </c>
      <c r="AM3119" s="115" t="s">
        <v>348</v>
      </c>
      <c r="AN3119" s="115">
        <v>-1</v>
      </c>
      <c r="AQ3119" s="115">
        <v>615</v>
      </c>
      <c r="AR3119" s="115" t="s">
        <v>261</v>
      </c>
      <c r="AS3119" s="115" t="s">
        <v>370</v>
      </c>
      <c r="AT3119" s="115" t="s">
        <v>296</v>
      </c>
      <c r="AV3119" s="115">
        <v>106.081139272288</v>
      </c>
      <c r="AW3119" s="115">
        <v>0.47430726200000001</v>
      </c>
    </row>
    <row r="3120" spans="1:49" x14ac:dyDescent="0.25">
      <c r="A3120" s="117">
        <v>230000</v>
      </c>
      <c r="B3120" s="117">
        <v>870000</v>
      </c>
      <c r="C3120" s="117">
        <v>870000</v>
      </c>
      <c r="D3120" s="115" t="s">
        <v>342</v>
      </c>
      <c r="E3120" s="115" t="s">
        <v>13</v>
      </c>
      <c r="F3120" s="115" t="s">
        <v>343</v>
      </c>
      <c r="G3120" s="115" t="s">
        <v>344</v>
      </c>
      <c r="H3120" s="115">
        <v>0.56000000000000005</v>
      </c>
      <c r="I3120" s="115">
        <v>0.48</v>
      </c>
      <c r="J3120" s="115" t="s">
        <v>350</v>
      </c>
      <c r="K3120" s="115">
        <v>8.6732022318580002E-2</v>
      </c>
      <c r="L3120" s="115">
        <v>3534.5139227340101</v>
      </c>
      <c r="M3120" s="115">
        <v>8.6146254314635797</v>
      </c>
      <c r="N3120" s="115">
        <v>1.3255600447972999</v>
      </c>
      <c r="O3120" s="115">
        <v>0.74716388518794996</v>
      </c>
      <c r="P3120" s="115">
        <v>0.11496850338998001</v>
      </c>
      <c r="Q3120" s="115">
        <v>306.55554043191597</v>
      </c>
      <c r="R3120" s="115">
        <v>1210</v>
      </c>
      <c r="S3120" s="115" t="s">
        <v>353</v>
      </c>
      <c r="T3120" s="115">
        <v>1210</v>
      </c>
      <c r="U3120" s="115" t="s">
        <v>352</v>
      </c>
      <c r="V3120" s="115" t="s">
        <v>350</v>
      </c>
      <c r="Z3120" s="115">
        <v>0</v>
      </c>
      <c r="AA3120" s="115">
        <v>1</v>
      </c>
      <c r="AB3120" s="115">
        <v>0.74716388518794996</v>
      </c>
      <c r="AC3120" s="115">
        <v>0.11496850338998001</v>
      </c>
      <c r="AD3120" s="115">
        <v>306.55554043191501</v>
      </c>
      <c r="AF3120" s="115">
        <v>-1</v>
      </c>
      <c r="AG3120" s="115">
        <v>-1</v>
      </c>
      <c r="AH3120" s="115">
        <v>-1</v>
      </c>
      <c r="AI3120" s="115">
        <v>-1</v>
      </c>
      <c r="AJ3120" s="115">
        <v>0</v>
      </c>
      <c r="AM3120" s="115" t="s">
        <v>348</v>
      </c>
      <c r="AN3120" s="115">
        <v>-1</v>
      </c>
      <c r="AQ3120" s="115">
        <v>615</v>
      </c>
      <c r="AR3120" s="115" t="s">
        <v>261</v>
      </c>
      <c r="AS3120" s="115" t="s">
        <v>370</v>
      </c>
      <c r="AT3120" s="115" t="s">
        <v>296</v>
      </c>
      <c r="AV3120" s="115">
        <v>80.141351709497101</v>
      </c>
      <c r="AW3120" s="115">
        <v>0.24862574239999999</v>
      </c>
    </row>
    <row r="3121" spans="1:49" x14ac:dyDescent="0.25">
      <c r="A3121" s="117">
        <v>230000</v>
      </c>
      <c r="B3121" s="117">
        <v>870000</v>
      </c>
      <c r="C3121" s="117">
        <v>870000</v>
      </c>
      <c r="D3121" s="115" t="s">
        <v>342</v>
      </c>
      <c r="E3121" s="115" t="s">
        <v>13</v>
      </c>
      <c r="F3121" s="115" t="s">
        <v>343</v>
      </c>
      <c r="G3121" s="115" t="s">
        <v>344</v>
      </c>
      <c r="H3121" s="115">
        <v>0.56000000000000005</v>
      </c>
      <c r="I3121" s="115">
        <v>0.48</v>
      </c>
      <c r="J3121" s="115" t="s">
        <v>350</v>
      </c>
      <c r="K3121" s="115">
        <v>0.14171633187949001</v>
      </c>
      <c r="L3121" s="115">
        <v>3534.5139227340101</v>
      </c>
      <c r="M3121" s="115">
        <v>8.6146254314635797</v>
      </c>
      <c r="N3121" s="115">
        <v>1.3255600447972999</v>
      </c>
      <c r="O3121" s="115">
        <v>1.2208331166628501</v>
      </c>
      <c r="P3121" s="115">
        <v>0.18785350723468999</v>
      </c>
      <c r="Q3121" s="115">
        <v>500.89834810688001</v>
      </c>
      <c r="R3121" s="115">
        <v>1210</v>
      </c>
      <c r="S3121" s="115" t="s">
        <v>353</v>
      </c>
      <c r="T3121" s="115">
        <v>1210</v>
      </c>
      <c r="U3121" s="115" t="s">
        <v>352</v>
      </c>
      <c r="V3121" s="115" t="s">
        <v>350</v>
      </c>
      <c r="Z3121" s="115">
        <v>0</v>
      </c>
      <c r="AA3121" s="115">
        <v>1</v>
      </c>
      <c r="AB3121" s="115">
        <v>1.2208331166628501</v>
      </c>
      <c r="AC3121" s="115">
        <v>0.18785350723468999</v>
      </c>
      <c r="AD3121" s="115">
        <v>500.89834810688001</v>
      </c>
      <c r="AF3121" s="115">
        <v>-1</v>
      </c>
      <c r="AG3121" s="115">
        <v>-1</v>
      </c>
      <c r="AH3121" s="115">
        <v>-1</v>
      </c>
      <c r="AI3121" s="115">
        <v>-1</v>
      </c>
      <c r="AJ3121" s="115">
        <v>0</v>
      </c>
      <c r="AM3121" s="115" t="s">
        <v>348</v>
      </c>
      <c r="AN3121" s="115">
        <v>-1</v>
      </c>
      <c r="AQ3121" s="115">
        <v>615</v>
      </c>
      <c r="AR3121" s="115" t="s">
        <v>261</v>
      </c>
      <c r="AS3121" s="115" t="s">
        <v>370</v>
      </c>
      <c r="AT3121" s="115" t="s">
        <v>296</v>
      </c>
      <c r="AV3121" s="115">
        <v>96.809941239849906</v>
      </c>
      <c r="AW3121" s="115">
        <v>0.40624359129999998</v>
      </c>
    </row>
    <row r="3122" spans="1:49" x14ac:dyDescent="0.25">
      <c r="A3122" s="117">
        <v>230000</v>
      </c>
      <c r="B3122" s="117">
        <v>870000</v>
      </c>
      <c r="C3122" s="117">
        <v>870000</v>
      </c>
      <c r="D3122" s="115" t="s">
        <v>342</v>
      </c>
      <c r="E3122" s="115" t="s">
        <v>13</v>
      </c>
      <c r="F3122" s="115" t="s">
        <v>343</v>
      </c>
      <c r="G3122" s="115" t="s">
        <v>344</v>
      </c>
      <c r="H3122" s="115">
        <v>0.56000000000000005</v>
      </c>
      <c r="I3122" s="115">
        <v>0.48</v>
      </c>
      <c r="J3122" s="115" t="s">
        <v>350</v>
      </c>
      <c r="K3122" s="115">
        <v>0.11230420042116999</v>
      </c>
      <c r="L3122" s="115">
        <v>3534.5139227340101</v>
      </c>
      <c r="M3122" s="115">
        <v>8.6146254314635797</v>
      </c>
      <c r="N3122" s="115">
        <v>1.3255600447972999</v>
      </c>
      <c r="O3122" s="115">
        <v>0.96745862100841995</v>
      </c>
      <c r="P3122" s="115">
        <v>0.14886596094120999</v>
      </c>
      <c r="Q3122" s="115">
        <v>396.94075997015</v>
      </c>
      <c r="R3122" s="115">
        <v>1210</v>
      </c>
      <c r="S3122" s="115" t="s">
        <v>353</v>
      </c>
      <c r="T3122" s="115">
        <v>1210</v>
      </c>
      <c r="U3122" s="115" t="s">
        <v>352</v>
      </c>
      <c r="V3122" s="115" t="s">
        <v>350</v>
      </c>
      <c r="Z3122" s="115">
        <v>0</v>
      </c>
      <c r="AA3122" s="115">
        <v>1</v>
      </c>
      <c r="AB3122" s="115">
        <v>0.96745862100841995</v>
      </c>
      <c r="AC3122" s="115">
        <v>0.14886596094120999</v>
      </c>
      <c r="AD3122" s="115">
        <v>396.94075997015</v>
      </c>
      <c r="AF3122" s="115">
        <v>-1</v>
      </c>
      <c r="AG3122" s="115">
        <v>-1</v>
      </c>
      <c r="AH3122" s="115">
        <v>-1</v>
      </c>
      <c r="AI3122" s="115">
        <v>-1</v>
      </c>
      <c r="AJ3122" s="115">
        <v>0</v>
      </c>
      <c r="AM3122" s="115" t="s">
        <v>348</v>
      </c>
      <c r="AN3122" s="115">
        <v>-1</v>
      </c>
      <c r="AQ3122" s="115">
        <v>615</v>
      </c>
      <c r="AR3122" s="115" t="s">
        <v>261</v>
      </c>
      <c r="AS3122" s="115" t="s">
        <v>370</v>
      </c>
      <c r="AT3122" s="115" t="s">
        <v>296</v>
      </c>
      <c r="AV3122" s="115">
        <v>88.529061379523696</v>
      </c>
      <c r="AW3122" s="115">
        <v>0.32193086780000002</v>
      </c>
    </row>
    <row r="3123" spans="1:49" x14ac:dyDescent="0.25">
      <c r="A3123" s="117">
        <v>230000</v>
      </c>
      <c r="B3123" s="117">
        <v>870000</v>
      </c>
      <c r="C3123" s="117">
        <v>870000</v>
      </c>
      <c r="D3123" s="115" t="s">
        <v>342</v>
      </c>
      <c r="E3123" s="115" t="s">
        <v>13</v>
      </c>
      <c r="F3123" s="115" t="s">
        <v>343</v>
      </c>
      <c r="G3123" s="115" t="s">
        <v>344</v>
      </c>
      <c r="H3123" s="115">
        <v>0.56000000000000005</v>
      </c>
      <c r="I3123" s="115">
        <v>0.48</v>
      </c>
      <c r="J3123" s="115" t="s">
        <v>350</v>
      </c>
      <c r="K3123" s="115">
        <v>9.6274546133199995E-2</v>
      </c>
      <c r="L3123" s="115">
        <v>3534.5139227340101</v>
      </c>
      <c r="M3123" s="115">
        <v>8.6146254314635797</v>
      </c>
      <c r="N3123" s="115">
        <v>1.3255600447972999</v>
      </c>
      <c r="O3123" s="115">
        <v>0.82936915352172003</v>
      </c>
      <c r="P3123" s="115">
        <v>0.12761769168517001</v>
      </c>
      <c r="Q3123" s="115">
        <v>340.28372371271098</v>
      </c>
      <c r="R3123" s="115">
        <v>1300</v>
      </c>
      <c r="S3123" s="115" t="s">
        <v>346</v>
      </c>
      <c r="T3123" s="115">
        <v>1300</v>
      </c>
      <c r="U3123" s="115" t="s">
        <v>352</v>
      </c>
      <c r="V3123" s="115" t="s">
        <v>350</v>
      </c>
      <c r="Z3123" s="115">
        <v>0</v>
      </c>
      <c r="AA3123" s="115">
        <v>1</v>
      </c>
      <c r="AB3123" s="115">
        <v>0.82936915352172003</v>
      </c>
      <c r="AC3123" s="115">
        <v>0.12761769168517001</v>
      </c>
      <c r="AD3123" s="115">
        <v>340.28372371270899</v>
      </c>
      <c r="AF3123" s="115">
        <v>-1</v>
      </c>
      <c r="AG3123" s="115">
        <v>-1</v>
      </c>
      <c r="AH3123" s="115">
        <v>-1</v>
      </c>
      <c r="AI3123" s="115">
        <v>-1</v>
      </c>
      <c r="AJ3123" s="115">
        <v>0</v>
      </c>
      <c r="AM3123" s="115" t="s">
        <v>348</v>
      </c>
      <c r="AN3123" s="115">
        <v>-1</v>
      </c>
      <c r="AQ3123" s="115">
        <v>615</v>
      </c>
      <c r="AR3123" s="115" t="s">
        <v>261</v>
      </c>
      <c r="AS3123" s="115" t="s">
        <v>370</v>
      </c>
      <c r="AT3123" s="115" t="s">
        <v>296</v>
      </c>
      <c r="AV3123" s="115">
        <v>79.435405082725197</v>
      </c>
      <c r="AW3123" s="115">
        <v>0.27598031119999999</v>
      </c>
    </row>
    <row r="3124" spans="1:49" x14ac:dyDescent="0.25">
      <c r="A3124" s="117">
        <v>230000</v>
      </c>
      <c r="B3124" s="117">
        <v>870000</v>
      </c>
      <c r="C3124" s="117">
        <v>870000</v>
      </c>
      <c r="D3124" s="115" t="s">
        <v>342</v>
      </c>
      <c r="E3124" s="115" t="s">
        <v>13</v>
      </c>
      <c r="F3124" s="115" t="s">
        <v>343</v>
      </c>
      <c r="G3124" s="115" t="s">
        <v>344</v>
      </c>
      <c r="H3124" s="115">
        <v>0.56000000000000005</v>
      </c>
      <c r="I3124" s="115">
        <v>0.48</v>
      </c>
      <c r="J3124" s="115" t="s">
        <v>350</v>
      </c>
      <c r="K3124" s="115">
        <v>0.10603456989380999</v>
      </c>
      <c r="L3124" s="115">
        <v>3723.9858402882701</v>
      </c>
      <c r="M3124" s="115">
        <v>9.2718713986336905</v>
      </c>
      <c r="N3124" s="115">
        <v>1.36327230508051</v>
      </c>
      <c r="O3124" s="115">
        <v>0.98313889586489001</v>
      </c>
      <c r="P3124" s="115">
        <v>0.14455399251736001</v>
      </c>
      <c r="Q3124" s="115">
        <v>394.87123686562802</v>
      </c>
      <c r="R3124" s="115">
        <v>1200</v>
      </c>
      <c r="S3124" s="115" t="s">
        <v>351</v>
      </c>
      <c r="T3124" s="115">
        <v>1200</v>
      </c>
      <c r="U3124" s="115" t="s">
        <v>352</v>
      </c>
      <c r="V3124" s="115" t="s">
        <v>350</v>
      </c>
      <c r="Z3124" s="115">
        <v>0</v>
      </c>
      <c r="AA3124" s="115">
        <v>1</v>
      </c>
      <c r="AB3124" s="115">
        <v>0.98313889586489001</v>
      </c>
      <c r="AC3124" s="115">
        <v>0.14455399251736001</v>
      </c>
      <c r="AD3124" s="115">
        <v>394.87123686562802</v>
      </c>
      <c r="AF3124" s="115">
        <v>-1</v>
      </c>
      <c r="AG3124" s="115">
        <v>-1</v>
      </c>
      <c r="AH3124" s="115">
        <v>-1</v>
      </c>
      <c r="AI3124" s="115">
        <v>-1</v>
      </c>
      <c r="AJ3124" s="115">
        <v>0</v>
      </c>
      <c r="AM3124" s="115" t="s">
        <v>348</v>
      </c>
      <c r="AN3124" s="115">
        <v>-1</v>
      </c>
      <c r="AQ3124" s="115">
        <v>615</v>
      </c>
      <c r="AR3124" s="115" t="s">
        <v>261</v>
      </c>
      <c r="AS3124" s="115" t="s">
        <v>370</v>
      </c>
      <c r="AT3124" s="115" t="s">
        <v>296</v>
      </c>
      <c r="AV3124" s="115">
        <v>90.672783945613403</v>
      </c>
      <c r="AW3124" s="115">
        <v>0.32025242240000001</v>
      </c>
    </row>
    <row r="3125" spans="1:49" x14ac:dyDescent="0.25">
      <c r="A3125" s="117">
        <v>230000</v>
      </c>
      <c r="B3125" s="117">
        <v>870000</v>
      </c>
      <c r="C3125" s="117">
        <v>870000</v>
      </c>
      <c r="D3125" s="115" t="s">
        <v>342</v>
      </c>
      <c r="E3125" s="115" t="s">
        <v>13</v>
      </c>
      <c r="F3125" s="115" t="s">
        <v>343</v>
      </c>
      <c r="G3125" s="115" t="s">
        <v>344</v>
      </c>
      <c r="H3125" s="115">
        <v>0.56000000000000005</v>
      </c>
      <c r="I3125" s="115">
        <v>0.48</v>
      </c>
      <c r="J3125" s="115" t="s">
        <v>350</v>
      </c>
      <c r="K3125" s="115">
        <v>1.92285010918E-2</v>
      </c>
      <c r="L3125" s="115">
        <v>3723.9858402882701</v>
      </c>
      <c r="M3125" s="115">
        <v>9.2718713986336905</v>
      </c>
      <c r="N3125" s="115">
        <v>1.36327230508051</v>
      </c>
      <c r="O3125" s="115">
        <v>0.17828418931171</v>
      </c>
      <c r="P3125" s="115">
        <v>2.6213683006669999E-2</v>
      </c>
      <c r="Q3125" s="115">
        <v>71.606665795853203</v>
      </c>
      <c r="R3125" s="115">
        <v>1200</v>
      </c>
      <c r="S3125" s="115" t="s">
        <v>351</v>
      </c>
      <c r="T3125" s="115">
        <v>1200</v>
      </c>
      <c r="U3125" s="115" t="s">
        <v>352</v>
      </c>
      <c r="V3125" s="115" t="s">
        <v>350</v>
      </c>
      <c r="Z3125" s="115">
        <v>0</v>
      </c>
      <c r="AA3125" s="115">
        <v>1</v>
      </c>
      <c r="AB3125" s="115">
        <v>0.17828418931171</v>
      </c>
      <c r="AC3125" s="115">
        <v>2.6213683006669999E-2</v>
      </c>
      <c r="AD3125" s="115">
        <v>71.606665795854298</v>
      </c>
      <c r="AF3125" s="115">
        <v>-1</v>
      </c>
      <c r="AG3125" s="115">
        <v>-1</v>
      </c>
      <c r="AH3125" s="115">
        <v>-1</v>
      </c>
      <c r="AI3125" s="115">
        <v>-1</v>
      </c>
      <c r="AJ3125" s="115">
        <v>0</v>
      </c>
      <c r="AM3125" s="115" t="s">
        <v>348</v>
      </c>
      <c r="AN3125" s="115">
        <v>-1</v>
      </c>
      <c r="AQ3125" s="115">
        <v>615</v>
      </c>
      <c r="AR3125" s="115" t="s">
        <v>261</v>
      </c>
      <c r="AS3125" s="115" t="s">
        <v>370</v>
      </c>
      <c r="AT3125" s="115" t="s">
        <v>296</v>
      </c>
      <c r="AV3125" s="115">
        <v>40.128269619154302</v>
      </c>
      <c r="AW3125" s="115">
        <v>5.8075154699999999E-2</v>
      </c>
    </row>
    <row r="3126" spans="1:49" x14ac:dyDescent="0.25">
      <c r="A3126" s="117">
        <v>230000</v>
      </c>
      <c r="B3126" s="117">
        <v>870000</v>
      </c>
      <c r="C3126" s="117">
        <v>870000</v>
      </c>
      <c r="D3126" s="115" t="s">
        <v>342</v>
      </c>
      <c r="E3126" s="115" t="s">
        <v>13</v>
      </c>
      <c r="F3126" s="115" t="s">
        <v>343</v>
      </c>
      <c r="G3126" s="115" t="s">
        <v>344</v>
      </c>
      <c r="H3126" s="115">
        <v>0.56000000000000005</v>
      </c>
      <c r="I3126" s="115">
        <v>0.48</v>
      </c>
      <c r="J3126" s="115" t="s">
        <v>350</v>
      </c>
      <c r="K3126" s="115">
        <v>2.5883985228930002E-2</v>
      </c>
      <c r="L3126" s="115">
        <v>3723.9858402882701</v>
      </c>
      <c r="M3126" s="115">
        <v>9.2718713986336905</v>
      </c>
      <c r="N3126" s="115">
        <v>1.36327230508051</v>
      </c>
      <c r="O3126" s="115">
        <v>0.23999298232680999</v>
      </c>
      <c r="P3126" s="115">
        <v>3.5286920207710001E-2</v>
      </c>
      <c r="Q3126" s="115">
        <v>96.391594482781102</v>
      </c>
      <c r="R3126" s="115">
        <v>1210</v>
      </c>
      <c r="S3126" s="115" t="s">
        <v>353</v>
      </c>
      <c r="T3126" s="115">
        <v>1210</v>
      </c>
      <c r="U3126" s="115" t="s">
        <v>352</v>
      </c>
      <c r="V3126" s="115" t="s">
        <v>350</v>
      </c>
      <c r="Z3126" s="115">
        <v>0</v>
      </c>
      <c r="AA3126" s="115">
        <v>1</v>
      </c>
      <c r="AB3126" s="115">
        <v>0.23999298232680999</v>
      </c>
      <c r="AC3126" s="115">
        <v>3.5286920207710001E-2</v>
      </c>
      <c r="AD3126" s="115">
        <v>96.391594482782594</v>
      </c>
      <c r="AF3126" s="115">
        <v>-1</v>
      </c>
      <c r="AG3126" s="115">
        <v>-1</v>
      </c>
      <c r="AH3126" s="115">
        <v>-1</v>
      </c>
      <c r="AI3126" s="115">
        <v>-1</v>
      </c>
      <c r="AJ3126" s="115">
        <v>0</v>
      </c>
      <c r="AM3126" s="115" t="s">
        <v>348</v>
      </c>
      <c r="AN3126" s="115">
        <v>-1</v>
      </c>
      <c r="AQ3126" s="115">
        <v>615</v>
      </c>
      <c r="AR3126" s="115" t="s">
        <v>261</v>
      </c>
      <c r="AS3126" s="115" t="s">
        <v>370</v>
      </c>
      <c r="AT3126" s="115" t="s">
        <v>296</v>
      </c>
      <c r="AV3126" s="115">
        <v>79.028879261007901</v>
      </c>
      <c r="AW3126" s="115">
        <v>7.8176475699999998E-2</v>
      </c>
    </row>
    <row r="3127" spans="1:49" x14ac:dyDescent="0.25">
      <c r="A3127" s="117">
        <v>230000</v>
      </c>
      <c r="B3127" s="117">
        <v>870000</v>
      </c>
      <c r="C3127" s="117">
        <v>870000</v>
      </c>
      <c r="D3127" s="115" t="s">
        <v>342</v>
      </c>
      <c r="E3127" s="115" t="s">
        <v>13</v>
      </c>
      <c r="F3127" s="115" t="s">
        <v>343</v>
      </c>
      <c r="G3127" s="115" t="s">
        <v>344</v>
      </c>
      <c r="H3127" s="115">
        <v>0.56000000000000005</v>
      </c>
      <c r="I3127" s="115">
        <v>0.48</v>
      </c>
      <c r="J3127" s="115" t="s">
        <v>350</v>
      </c>
      <c r="K3127" s="115">
        <v>0.32590748445352002</v>
      </c>
      <c r="L3127" s="115">
        <v>3723.9858402882701</v>
      </c>
      <c r="M3127" s="115">
        <v>9.2718713986336905</v>
      </c>
      <c r="N3127" s="115">
        <v>1.36327230508051</v>
      </c>
      <c r="O3127" s="115">
        <v>3.0217722837052801</v>
      </c>
      <c r="P3127" s="115">
        <v>0.44430064757394</v>
      </c>
      <c r="Q3127" s="115">
        <v>1213.6748573488901</v>
      </c>
      <c r="R3127" s="115">
        <v>1210</v>
      </c>
      <c r="S3127" s="115" t="s">
        <v>353</v>
      </c>
      <c r="T3127" s="115">
        <v>1210</v>
      </c>
      <c r="U3127" s="115" t="s">
        <v>352</v>
      </c>
      <c r="V3127" s="115" t="s">
        <v>350</v>
      </c>
      <c r="Z3127" s="115">
        <v>0</v>
      </c>
      <c r="AA3127" s="115">
        <v>1</v>
      </c>
      <c r="AB3127" s="115">
        <v>3.0217722837052801</v>
      </c>
      <c r="AC3127" s="115">
        <v>0.44430064757394</v>
      </c>
      <c r="AD3127" s="115">
        <v>1213.6748573488901</v>
      </c>
      <c r="AF3127" s="115">
        <v>-1</v>
      </c>
      <c r="AG3127" s="115">
        <v>-1</v>
      </c>
      <c r="AH3127" s="115">
        <v>-1</v>
      </c>
      <c r="AI3127" s="115">
        <v>-1</v>
      </c>
      <c r="AJ3127" s="115">
        <v>0</v>
      </c>
      <c r="AM3127" s="115" t="s">
        <v>348</v>
      </c>
      <c r="AN3127" s="115">
        <v>-1</v>
      </c>
      <c r="AQ3127" s="115">
        <v>615</v>
      </c>
      <c r="AR3127" s="115" t="s">
        <v>261</v>
      </c>
      <c r="AS3127" s="115" t="s">
        <v>370</v>
      </c>
      <c r="AT3127" s="115" t="s">
        <v>296</v>
      </c>
      <c r="AV3127" s="115">
        <v>145.276655844017</v>
      </c>
      <c r="AW3127" s="115">
        <v>0.98432672939999999</v>
      </c>
    </row>
    <row r="3128" spans="1:49" x14ac:dyDescent="0.25">
      <c r="A3128" s="117">
        <v>230000</v>
      </c>
      <c r="B3128" s="117">
        <v>870000</v>
      </c>
      <c r="C3128" s="117">
        <v>870000</v>
      </c>
      <c r="D3128" s="115" t="s">
        <v>342</v>
      </c>
      <c r="E3128" s="115" t="s">
        <v>13</v>
      </c>
      <c r="F3128" s="115" t="s">
        <v>343</v>
      </c>
      <c r="G3128" s="115" t="s">
        <v>344</v>
      </c>
      <c r="H3128" s="115">
        <v>0.56000000000000005</v>
      </c>
      <c r="I3128" s="115">
        <v>0.48</v>
      </c>
      <c r="J3128" s="115" t="s">
        <v>350</v>
      </c>
      <c r="K3128" s="115">
        <v>9.4052322321369994E-2</v>
      </c>
      <c r="L3128" s="115">
        <v>3723.9858402882701</v>
      </c>
      <c r="M3128" s="115">
        <v>9.2718713986336905</v>
      </c>
      <c r="N3128" s="115">
        <v>1.36327230508051</v>
      </c>
      <c r="O3128" s="115">
        <v>0.87204103730658</v>
      </c>
      <c r="P3128" s="115">
        <v>0.12821892624923001</v>
      </c>
      <c r="Q3128" s="115">
        <v>350.24951657101002</v>
      </c>
      <c r="R3128" s="115">
        <v>1210</v>
      </c>
      <c r="S3128" s="115" t="s">
        <v>353</v>
      </c>
      <c r="T3128" s="115">
        <v>1210</v>
      </c>
      <c r="U3128" s="115" t="s">
        <v>352</v>
      </c>
      <c r="V3128" s="115" t="s">
        <v>350</v>
      </c>
      <c r="Z3128" s="115">
        <v>0</v>
      </c>
      <c r="AA3128" s="115">
        <v>1</v>
      </c>
      <c r="AB3128" s="115">
        <v>0.87204103730658</v>
      </c>
      <c r="AC3128" s="115">
        <v>0.12821892624923001</v>
      </c>
      <c r="AD3128" s="115">
        <v>350.24951657101002</v>
      </c>
      <c r="AF3128" s="115">
        <v>-1</v>
      </c>
      <c r="AG3128" s="115">
        <v>-1</v>
      </c>
      <c r="AH3128" s="115">
        <v>-1</v>
      </c>
      <c r="AI3128" s="115">
        <v>-1</v>
      </c>
      <c r="AJ3128" s="115">
        <v>0</v>
      </c>
      <c r="AM3128" s="115" t="s">
        <v>348</v>
      </c>
      <c r="AN3128" s="115">
        <v>-1</v>
      </c>
      <c r="AQ3128" s="115">
        <v>615</v>
      </c>
      <c r="AR3128" s="115" t="s">
        <v>261</v>
      </c>
      <c r="AS3128" s="115" t="s">
        <v>370</v>
      </c>
      <c r="AT3128" s="115" t="s">
        <v>296</v>
      </c>
      <c r="AV3128" s="115">
        <v>92.597665899363605</v>
      </c>
      <c r="AW3128" s="115">
        <v>0.28406286829999999</v>
      </c>
    </row>
    <row r="3129" spans="1:49" x14ac:dyDescent="0.25">
      <c r="A3129" s="117">
        <v>230000</v>
      </c>
      <c r="B3129" s="117">
        <v>870000</v>
      </c>
      <c r="C3129" s="117">
        <v>870000</v>
      </c>
      <c r="D3129" s="115" t="s">
        <v>342</v>
      </c>
      <c r="E3129" s="115" t="s">
        <v>13</v>
      </c>
      <c r="F3129" s="115" t="s">
        <v>343</v>
      </c>
      <c r="G3129" s="115" t="s">
        <v>344</v>
      </c>
      <c r="H3129" s="115">
        <v>0.56000000000000005</v>
      </c>
      <c r="I3129" s="115">
        <v>0.48</v>
      </c>
      <c r="J3129" s="115" t="s">
        <v>350</v>
      </c>
      <c r="K3129" s="115">
        <v>1.0269924123339999E-2</v>
      </c>
      <c r="L3129" s="115">
        <v>3723.9858402882701</v>
      </c>
      <c r="M3129" s="115">
        <v>9.2718713986336905</v>
      </c>
      <c r="N3129" s="115">
        <v>1.36327230508051</v>
      </c>
      <c r="O3129" s="115">
        <v>9.5221415745340002E-2</v>
      </c>
      <c r="P3129" s="115">
        <v>1.400070313262E-2</v>
      </c>
      <c r="Q3129" s="115">
        <v>38.245052016156798</v>
      </c>
      <c r="R3129" s="115">
        <v>1210</v>
      </c>
      <c r="S3129" s="115" t="s">
        <v>353</v>
      </c>
      <c r="T3129" s="115">
        <v>1210</v>
      </c>
      <c r="U3129" s="115" t="s">
        <v>352</v>
      </c>
      <c r="V3129" s="115" t="s">
        <v>350</v>
      </c>
      <c r="Z3129" s="115">
        <v>0</v>
      </c>
      <c r="AA3129" s="115">
        <v>1</v>
      </c>
      <c r="AB3129" s="115">
        <v>9.5221415745340002E-2</v>
      </c>
      <c r="AC3129" s="115">
        <v>1.400070313262E-2</v>
      </c>
      <c r="AD3129" s="115">
        <v>38.245052016158297</v>
      </c>
      <c r="AF3129" s="115">
        <v>-1</v>
      </c>
      <c r="AG3129" s="115">
        <v>-1</v>
      </c>
      <c r="AH3129" s="115">
        <v>-1</v>
      </c>
      <c r="AI3129" s="115">
        <v>-1</v>
      </c>
      <c r="AJ3129" s="115">
        <v>0</v>
      </c>
      <c r="AM3129" s="115" t="s">
        <v>348</v>
      </c>
      <c r="AN3129" s="115">
        <v>-1</v>
      </c>
      <c r="AQ3129" s="115">
        <v>615</v>
      </c>
      <c r="AR3129" s="115" t="s">
        <v>261</v>
      </c>
      <c r="AS3129" s="115" t="s">
        <v>370</v>
      </c>
      <c r="AT3129" s="115" t="s">
        <v>296</v>
      </c>
      <c r="AV3129" s="115">
        <v>32.9207000265842</v>
      </c>
      <c r="AW3129" s="115">
        <v>3.1017884799999999E-2</v>
      </c>
    </row>
    <row r="3130" spans="1:49" x14ac:dyDescent="0.25">
      <c r="A3130" s="117">
        <v>230000</v>
      </c>
      <c r="B3130" s="117">
        <v>870000</v>
      </c>
      <c r="C3130" s="117">
        <v>870000</v>
      </c>
      <c r="D3130" s="115" t="s">
        <v>342</v>
      </c>
      <c r="E3130" s="115" t="s">
        <v>13</v>
      </c>
      <c r="F3130" s="115" t="s">
        <v>343</v>
      </c>
      <c r="G3130" s="115" t="s">
        <v>344</v>
      </c>
      <c r="H3130" s="115">
        <v>0.56000000000000005</v>
      </c>
      <c r="I3130" s="115">
        <v>0.48</v>
      </c>
      <c r="J3130" s="115" t="s">
        <v>350</v>
      </c>
      <c r="K3130" s="115">
        <v>3.6386666647170003E-2</v>
      </c>
      <c r="L3130" s="115">
        <v>3723.9858402882701</v>
      </c>
      <c r="M3130" s="115">
        <v>9.2718713986336905</v>
      </c>
      <c r="N3130" s="115">
        <v>1.36327230508051</v>
      </c>
      <c r="O3130" s="115">
        <v>0.33737249377756001</v>
      </c>
      <c r="P3130" s="115">
        <v>4.9604934914290001E-2</v>
      </c>
      <c r="Q3130" s="115">
        <v>135.503431369369</v>
      </c>
      <c r="R3130" s="115">
        <v>1210</v>
      </c>
      <c r="S3130" s="115" t="s">
        <v>353</v>
      </c>
      <c r="T3130" s="115">
        <v>1210</v>
      </c>
      <c r="U3130" s="115" t="s">
        <v>352</v>
      </c>
      <c r="V3130" s="115" t="s">
        <v>350</v>
      </c>
      <c r="Z3130" s="115">
        <v>0</v>
      </c>
      <c r="AA3130" s="115">
        <v>1</v>
      </c>
      <c r="AB3130" s="115">
        <v>0.33737249377756001</v>
      </c>
      <c r="AC3130" s="115">
        <v>4.9604934914290001E-2</v>
      </c>
      <c r="AD3130" s="115">
        <v>135.503431369368</v>
      </c>
      <c r="AF3130" s="115">
        <v>-1</v>
      </c>
      <c r="AG3130" s="115">
        <v>-1</v>
      </c>
      <c r="AH3130" s="115">
        <v>-1</v>
      </c>
      <c r="AI3130" s="115">
        <v>-1</v>
      </c>
      <c r="AJ3130" s="115">
        <v>0</v>
      </c>
      <c r="AM3130" s="115" t="s">
        <v>348</v>
      </c>
      <c r="AN3130" s="115">
        <v>-1</v>
      </c>
      <c r="AQ3130" s="115">
        <v>615</v>
      </c>
      <c r="AR3130" s="115" t="s">
        <v>261</v>
      </c>
      <c r="AS3130" s="115" t="s">
        <v>370</v>
      </c>
      <c r="AT3130" s="115" t="s">
        <v>296</v>
      </c>
      <c r="AV3130" s="115">
        <v>49.252525594475401</v>
      </c>
      <c r="AW3130" s="115">
        <v>0.10989734900000001</v>
      </c>
    </row>
    <row r="3131" spans="1:49" x14ac:dyDescent="0.25">
      <c r="A3131" s="117">
        <v>230000</v>
      </c>
      <c r="B3131" s="117">
        <v>870000</v>
      </c>
      <c r="C3131" s="117">
        <v>870000</v>
      </c>
      <c r="D3131" s="115" t="s">
        <v>342</v>
      </c>
      <c r="E3131" s="115" t="s">
        <v>13</v>
      </c>
      <c r="F3131" s="115" t="s">
        <v>343</v>
      </c>
      <c r="G3131" s="115" t="s">
        <v>344</v>
      </c>
      <c r="H3131" s="115">
        <v>0.56000000000000005</v>
      </c>
      <c r="I3131" s="115">
        <v>0.48</v>
      </c>
      <c r="J3131" s="115" t="s">
        <v>350</v>
      </c>
      <c r="K3131" s="115">
        <v>0.18498127391522001</v>
      </c>
      <c r="L3131" s="115">
        <v>3732.437882574</v>
      </c>
      <c r="M3131" s="115">
        <v>9.2916310353062705</v>
      </c>
      <c r="N3131" s="115">
        <v>1.36613394709892</v>
      </c>
      <c r="O3131" s="115">
        <v>1.7187777456611499</v>
      </c>
      <c r="P3131" s="115">
        <v>0.25270919787318002</v>
      </c>
      <c r="Q3131" s="115">
        <v>690.431114327969</v>
      </c>
      <c r="R3131" s="115">
        <v>1200</v>
      </c>
      <c r="S3131" s="115" t="s">
        <v>351</v>
      </c>
      <c r="T3131" s="115">
        <v>1200</v>
      </c>
      <c r="U3131" s="115" t="s">
        <v>352</v>
      </c>
      <c r="V3131" s="115" t="s">
        <v>350</v>
      </c>
      <c r="Z3131" s="115">
        <v>0</v>
      </c>
      <c r="AA3131" s="115">
        <v>1</v>
      </c>
      <c r="AB3131" s="115">
        <v>1.7187777456611499</v>
      </c>
      <c r="AC3131" s="115">
        <v>0.25270919787318002</v>
      </c>
      <c r="AD3131" s="115">
        <v>690.431114327969</v>
      </c>
      <c r="AF3131" s="115">
        <v>-1</v>
      </c>
      <c r="AG3131" s="115">
        <v>-1</v>
      </c>
      <c r="AH3131" s="115">
        <v>-1</v>
      </c>
      <c r="AI3131" s="115">
        <v>-1</v>
      </c>
      <c r="AJ3131" s="115">
        <v>0</v>
      </c>
      <c r="AM3131" s="115" t="s">
        <v>348</v>
      </c>
      <c r="AN3131" s="115">
        <v>-1</v>
      </c>
      <c r="AQ3131" s="115">
        <v>615</v>
      </c>
      <c r="AR3131" s="115" t="s">
        <v>261</v>
      </c>
      <c r="AS3131" s="115" t="s">
        <v>370</v>
      </c>
      <c r="AT3131" s="115" t="s">
        <v>296</v>
      </c>
      <c r="AV3131" s="115">
        <v>129.973176287998</v>
      </c>
      <c r="AW3131" s="115">
        <v>0.55996035229999996</v>
      </c>
    </row>
    <row r="3132" spans="1:49" x14ac:dyDescent="0.25">
      <c r="A3132" s="117">
        <v>230000</v>
      </c>
      <c r="B3132" s="117">
        <v>870000</v>
      </c>
      <c r="C3132" s="117">
        <v>870000</v>
      </c>
      <c r="D3132" s="115" t="s">
        <v>342</v>
      </c>
      <c r="E3132" s="115" t="s">
        <v>13</v>
      </c>
      <c r="F3132" s="115" t="s">
        <v>343</v>
      </c>
      <c r="G3132" s="115" t="s">
        <v>344</v>
      </c>
      <c r="H3132" s="115">
        <v>0.56000000000000005</v>
      </c>
      <c r="I3132" s="115">
        <v>0.48</v>
      </c>
      <c r="J3132" s="115" t="s">
        <v>350</v>
      </c>
      <c r="K3132" s="115">
        <v>1.012640221594E-2</v>
      </c>
      <c r="L3132" s="115">
        <v>3732.437882574</v>
      </c>
      <c r="M3132" s="115">
        <v>9.2916310353062705</v>
      </c>
      <c r="N3132" s="115">
        <v>1.36613394709892</v>
      </c>
      <c r="O3132" s="115">
        <v>9.4090793105649995E-2</v>
      </c>
      <c r="P3132" s="115">
        <v>1.383402182917E-2</v>
      </c>
      <c r="Q3132" s="115">
        <v>37.796167244970697</v>
      </c>
      <c r="R3132" s="115">
        <v>1210</v>
      </c>
      <c r="S3132" s="115" t="s">
        <v>353</v>
      </c>
      <c r="T3132" s="115">
        <v>1210</v>
      </c>
      <c r="U3132" s="115" t="s">
        <v>352</v>
      </c>
      <c r="V3132" s="115" t="s">
        <v>350</v>
      </c>
      <c r="Z3132" s="115">
        <v>0</v>
      </c>
      <c r="AA3132" s="115">
        <v>1</v>
      </c>
      <c r="AB3132" s="115">
        <v>9.4090793105649995E-2</v>
      </c>
      <c r="AC3132" s="115">
        <v>1.383402182917E-2</v>
      </c>
      <c r="AD3132" s="115">
        <v>37.796167244972203</v>
      </c>
      <c r="AF3132" s="115">
        <v>-1</v>
      </c>
      <c r="AG3132" s="115">
        <v>-1</v>
      </c>
      <c r="AH3132" s="115">
        <v>-1</v>
      </c>
      <c r="AI3132" s="115">
        <v>-1</v>
      </c>
      <c r="AJ3132" s="115">
        <v>0</v>
      </c>
      <c r="AM3132" s="115" t="s">
        <v>348</v>
      </c>
      <c r="AN3132" s="115">
        <v>-1</v>
      </c>
      <c r="AQ3132" s="115">
        <v>615</v>
      </c>
      <c r="AR3132" s="115" t="s">
        <v>261</v>
      </c>
      <c r="AS3132" s="115" t="s">
        <v>370</v>
      </c>
      <c r="AT3132" s="115" t="s">
        <v>296</v>
      </c>
      <c r="AV3132" s="115">
        <v>26.6134950271604</v>
      </c>
      <c r="AW3132" s="115">
        <v>3.0653825799999999E-2</v>
      </c>
    </row>
    <row r="3133" spans="1:49" x14ac:dyDescent="0.25">
      <c r="A3133" s="117">
        <v>230000</v>
      </c>
      <c r="B3133" s="117">
        <v>870000</v>
      </c>
      <c r="C3133" s="117">
        <v>870000</v>
      </c>
      <c r="D3133" s="115" t="s">
        <v>342</v>
      </c>
      <c r="E3133" s="115" t="s">
        <v>13</v>
      </c>
      <c r="F3133" s="115" t="s">
        <v>343</v>
      </c>
      <c r="G3133" s="115" t="s">
        <v>344</v>
      </c>
      <c r="H3133" s="115">
        <v>0.56000000000000005</v>
      </c>
      <c r="I3133" s="115">
        <v>0.48</v>
      </c>
      <c r="J3133" s="115" t="s">
        <v>350</v>
      </c>
      <c r="K3133" s="115">
        <v>4.7254104402970003E-2</v>
      </c>
      <c r="L3133" s="115">
        <v>3732.437882574</v>
      </c>
      <c r="M3133" s="115">
        <v>9.2916310353062705</v>
      </c>
      <c r="N3133" s="115">
        <v>1.36613394709892</v>
      </c>
      <c r="O3133" s="115">
        <v>0.43906770301626002</v>
      </c>
      <c r="P3133" s="115">
        <v>6.4555436164649996E-2</v>
      </c>
      <c r="Q3133" s="115">
        <v>176.37300938076299</v>
      </c>
      <c r="R3133" s="115">
        <v>1210</v>
      </c>
      <c r="S3133" s="115" t="s">
        <v>353</v>
      </c>
      <c r="T3133" s="115">
        <v>1210</v>
      </c>
      <c r="U3133" s="115" t="s">
        <v>352</v>
      </c>
      <c r="V3133" s="115" t="s">
        <v>350</v>
      </c>
      <c r="Z3133" s="115">
        <v>0</v>
      </c>
      <c r="AA3133" s="115">
        <v>1</v>
      </c>
      <c r="AB3133" s="115">
        <v>0.43906770301626002</v>
      </c>
      <c r="AC3133" s="115">
        <v>6.4555436164649996E-2</v>
      </c>
      <c r="AD3133" s="115">
        <v>176.373009380762</v>
      </c>
      <c r="AF3133" s="115">
        <v>-1</v>
      </c>
      <c r="AG3133" s="115">
        <v>-1</v>
      </c>
      <c r="AH3133" s="115">
        <v>-1</v>
      </c>
      <c r="AI3133" s="115">
        <v>-1</v>
      </c>
      <c r="AJ3133" s="115">
        <v>0</v>
      </c>
      <c r="AM3133" s="115" t="s">
        <v>348</v>
      </c>
      <c r="AN3133" s="115">
        <v>-1</v>
      </c>
      <c r="AQ3133" s="115">
        <v>615</v>
      </c>
      <c r="AR3133" s="115" t="s">
        <v>261</v>
      </c>
      <c r="AS3133" s="115" t="s">
        <v>370</v>
      </c>
      <c r="AT3133" s="115" t="s">
        <v>296</v>
      </c>
      <c r="AV3133" s="115">
        <v>61.101126537486699</v>
      </c>
      <c r="AW3133" s="115">
        <v>0.14304380320000001</v>
      </c>
    </row>
    <row r="3134" spans="1:49" x14ac:dyDescent="0.25">
      <c r="A3134" s="117">
        <v>230000</v>
      </c>
      <c r="B3134" s="117">
        <v>870000</v>
      </c>
      <c r="C3134" s="117">
        <v>870000</v>
      </c>
      <c r="D3134" s="115" t="s">
        <v>342</v>
      </c>
      <c r="E3134" s="115" t="s">
        <v>13</v>
      </c>
      <c r="F3134" s="115" t="s">
        <v>343</v>
      </c>
      <c r="G3134" s="115" t="s">
        <v>344</v>
      </c>
      <c r="H3134" s="115">
        <v>0.56000000000000005</v>
      </c>
      <c r="I3134" s="115">
        <v>0.48</v>
      </c>
      <c r="J3134" s="115" t="s">
        <v>350</v>
      </c>
      <c r="K3134" s="115">
        <v>0.11849725874187</v>
      </c>
      <c r="L3134" s="115">
        <v>3732.437882574</v>
      </c>
      <c r="M3134" s="115">
        <v>9.2916310353062705</v>
      </c>
      <c r="N3134" s="115">
        <v>1.36613394709892</v>
      </c>
      <c r="O3134" s="115">
        <v>1.10103280692467</v>
      </c>
      <c r="P3134" s="115">
        <v>0.16188312780542999</v>
      </c>
      <c r="Q3134" s="115">
        <v>442.28365750932898</v>
      </c>
      <c r="R3134" s="115">
        <v>1210</v>
      </c>
      <c r="S3134" s="115" t="s">
        <v>353</v>
      </c>
      <c r="T3134" s="115">
        <v>1210</v>
      </c>
      <c r="U3134" s="115" t="s">
        <v>352</v>
      </c>
      <c r="V3134" s="115" t="s">
        <v>350</v>
      </c>
      <c r="Z3134" s="115">
        <v>0</v>
      </c>
      <c r="AA3134" s="115">
        <v>1</v>
      </c>
      <c r="AB3134" s="115">
        <v>1.10103280692467</v>
      </c>
      <c r="AC3134" s="115">
        <v>0.16188312780542999</v>
      </c>
      <c r="AD3134" s="115">
        <v>442.28365750932898</v>
      </c>
      <c r="AF3134" s="115">
        <v>-1</v>
      </c>
      <c r="AG3134" s="115">
        <v>-1</v>
      </c>
      <c r="AH3134" s="115">
        <v>-1</v>
      </c>
      <c r="AI3134" s="115">
        <v>-1</v>
      </c>
      <c r="AJ3134" s="115">
        <v>0</v>
      </c>
      <c r="AM3134" s="115" t="s">
        <v>348</v>
      </c>
      <c r="AN3134" s="115">
        <v>-1</v>
      </c>
      <c r="AQ3134" s="115">
        <v>615</v>
      </c>
      <c r="AR3134" s="115" t="s">
        <v>261</v>
      </c>
      <c r="AS3134" s="115" t="s">
        <v>370</v>
      </c>
      <c r="AT3134" s="115" t="s">
        <v>296</v>
      </c>
      <c r="AV3134" s="115">
        <v>89.058028083660503</v>
      </c>
      <c r="AW3134" s="115">
        <v>0.35870531830000002</v>
      </c>
    </row>
    <row r="3135" spans="1:49" x14ac:dyDescent="0.25">
      <c r="A3135" s="117">
        <v>230000</v>
      </c>
      <c r="B3135" s="117">
        <v>870000</v>
      </c>
      <c r="C3135" s="117">
        <v>870000</v>
      </c>
      <c r="D3135" s="115" t="s">
        <v>342</v>
      </c>
      <c r="E3135" s="115" t="s">
        <v>13</v>
      </c>
      <c r="F3135" s="115" t="s">
        <v>343</v>
      </c>
      <c r="G3135" s="115" t="s">
        <v>344</v>
      </c>
      <c r="H3135" s="115">
        <v>0.56000000000000005</v>
      </c>
      <c r="I3135" s="115">
        <v>0.48</v>
      </c>
      <c r="J3135" s="115" t="s">
        <v>350</v>
      </c>
      <c r="K3135" s="115">
        <v>0.14663175696269001</v>
      </c>
      <c r="L3135" s="115">
        <v>3732.437882574</v>
      </c>
      <c r="M3135" s="115">
        <v>9.2916310353062705</v>
      </c>
      <c r="N3135" s="115">
        <v>1.36613394709892</v>
      </c>
      <c r="O3135" s="115">
        <v>1.36244818375608</v>
      </c>
      <c r="P3135" s="115">
        <v>0.20031862090948999</v>
      </c>
      <c r="Q3135" s="115">
        <v>547.29392447595501</v>
      </c>
      <c r="R3135" s="115">
        <v>1210</v>
      </c>
      <c r="S3135" s="115" t="s">
        <v>353</v>
      </c>
      <c r="T3135" s="115">
        <v>1210</v>
      </c>
      <c r="U3135" s="115" t="s">
        <v>352</v>
      </c>
      <c r="V3135" s="115" t="s">
        <v>350</v>
      </c>
      <c r="Z3135" s="115">
        <v>0</v>
      </c>
      <c r="AA3135" s="115">
        <v>1</v>
      </c>
      <c r="AB3135" s="115">
        <v>1.36244818375608</v>
      </c>
      <c r="AC3135" s="115">
        <v>0.20031862090948999</v>
      </c>
      <c r="AD3135" s="115">
        <v>547.29392447595501</v>
      </c>
      <c r="AF3135" s="115">
        <v>-1</v>
      </c>
      <c r="AG3135" s="115">
        <v>-1</v>
      </c>
      <c r="AH3135" s="115">
        <v>-1</v>
      </c>
      <c r="AI3135" s="115">
        <v>-1</v>
      </c>
      <c r="AJ3135" s="115">
        <v>0</v>
      </c>
      <c r="AM3135" s="115" t="s">
        <v>348</v>
      </c>
      <c r="AN3135" s="115">
        <v>-1</v>
      </c>
      <c r="AQ3135" s="115">
        <v>615</v>
      </c>
      <c r="AR3135" s="115" t="s">
        <v>261</v>
      </c>
      <c r="AS3135" s="115" t="s">
        <v>370</v>
      </c>
      <c r="AT3135" s="115" t="s">
        <v>296</v>
      </c>
      <c r="AV3135" s="115">
        <v>97.601348953389902</v>
      </c>
      <c r="AW3135" s="115">
        <v>0.44387179599999999</v>
      </c>
    </row>
    <row r="3136" spans="1:49" x14ac:dyDescent="0.25">
      <c r="A3136" s="117">
        <v>230000</v>
      </c>
      <c r="B3136" s="117">
        <v>870000</v>
      </c>
      <c r="C3136" s="117">
        <v>870000</v>
      </c>
      <c r="D3136" s="115" t="s">
        <v>342</v>
      </c>
      <c r="E3136" s="115" t="s">
        <v>13</v>
      </c>
      <c r="F3136" s="115" t="s">
        <v>343</v>
      </c>
      <c r="G3136" s="115" t="s">
        <v>344</v>
      </c>
      <c r="H3136" s="115">
        <v>0.56000000000000005</v>
      </c>
      <c r="I3136" s="115">
        <v>0.48</v>
      </c>
      <c r="J3136" s="115" t="s">
        <v>350</v>
      </c>
      <c r="K3136" s="115">
        <v>5.797223966185E-2</v>
      </c>
      <c r="L3136" s="115">
        <v>3732.437882574</v>
      </c>
      <c r="M3136" s="115">
        <v>9.2916310353062705</v>
      </c>
      <c r="N3136" s="115">
        <v>1.36613394709892</v>
      </c>
      <c r="O3136" s="115">
        <v>0.53865666122832001</v>
      </c>
      <c r="P3136" s="115">
        <v>7.9197844591409994E-2</v>
      </c>
      <c r="Q3136" s="115">
        <v>216.377783451574</v>
      </c>
      <c r="R3136" s="115">
        <v>1210</v>
      </c>
      <c r="S3136" s="115" t="s">
        <v>353</v>
      </c>
      <c r="T3136" s="115">
        <v>1210</v>
      </c>
      <c r="U3136" s="115" t="s">
        <v>352</v>
      </c>
      <c r="V3136" s="115" t="s">
        <v>350</v>
      </c>
      <c r="Z3136" s="115">
        <v>0</v>
      </c>
      <c r="AA3136" s="115">
        <v>1</v>
      </c>
      <c r="AB3136" s="115">
        <v>0.53865666122832001</v>
      </c>
      <c r="AC3136" s="115">
        <v>7.9197844591409994E-2</v>
      </c>
      <c r="AD3136" s="115">
        <v>216.37778345157199</v>
      </c>
      <c r="AF3136" s="115">
        <v>-1</v>
      </c>
      <c r="AG3136" s="115">
        <v>-1</v>
      </c>
      <c r="AH3136" s="115">
        <v>-1</v>
      </c>
      <c r="AI3136" s="115">
        <v>-1</v>
      </c>
      <c r="AJ3136" s="115">
        <v>0</v>
      </c>
      <c r="AM3136" s="115" t="s">
        <v>348</v>
      </c>
      <c r="AN3136" s="115">
        <v>-1</v>
      </c>
      <c r="AQ3136" s="115">
        <v>615</v>
      </c>
      <c r="AR3136" s="115" t="s">
        <v>261</v>
      </c>
      <c r="AS3136" s="115" t="s">
        <v>370</v>
      </c>
      <c r="AT3136" s="115" t="s">
        <v>296</v>
      </c>
      <c r="AV3136" s="115">
        <v>71.561661413899103</v>
      </c>
      <c r="AW3136" s="115">
        <v>0.1754888755</v>
      </c>
    </row>
    <row r="3137" spans="1:49" x14ac:dyDescent="0.25">
      <c r="A3137" s="117">
        <v>230000</v>
      </c>
      <c r="B3137" s="117">
        <v>870000</v>
      </c>
      <c r="C3137" s="117">
        <v>870000</v>
      </c>
      <c r="D3137" s="115" t="s">
        <v>342</v>
      </c>
      <c r="E3137" s="115" t="s">
        <v>13</v>
      </c>
      <c r="F3137" s="115" t="s">
        <v>343</v>
      </c>
      <c r="G3137" s="115" t="s">
        <v>344</v>
      </c>
      <c r="H3137" s="115">
        <v>0.56000000000000005</v>
      </c>
      <c r="I3137" s="115">
        <v>0.48</v>
      </c>
      <c r="J3137" s="115" t="s">
        <v>350</v>
      </c>
      <c r="K3137" s="115">
        <v>5.2300417859399997E-2</v>
      </c>
      <c r="L3137" s="115">
        <v>3732.437882574</v>
      </c>
      <c r="M3137" s="115">
        <v>9.2916310353062705</v>
      </c>
      <c r="N3137" s="115">
        <v>1.36613394709892</v>
      </c>
      <c r="O3137" s="115">
        <v>0.48595618574193999</v>
      </c>
      <c r="P3137" s="115">
        <v>7.1449376285190005E-2</v>
      </c>
      <c r="Q3137" s="115">
        <v>195.20806089289701</v>
      </c>
      <c r="R3137" s="115">
        <v>1210</v>
      </c>
      <c r="S3137" s="115" t="s">
        <v>353</v>
      </c>
      <c r="T3137" s="115">
        <v>1210</v>
      </c>
      <c r="U3137" s="115" t="s">
        <v>352</v>
      </c>
      <c r="V3137" s="115" t="s">
        <v>350</v>
      </c>
      <c r="Z3137" s="115">
        <v>0</v>
      </c>
      <c r="AA3137" s="115">
        <v>1</v>
      </c>
      <c r="AB3137" s="115">
        <v>0.48595618574193999</v>
      </c>
      <c r="AC3137" s="115">
        <v>7.1449376285190005E-2</v>
      </c>
      <c r="AD3137" s="115">
        <v>195.20806089289499</v>
      </c>
      <c r="AF3137" s="115">
        <v>-1</v>
      </c>
      <c r="AG3137" s="115">
        <v>-1</v>
      </c>
      <c r="AH3137" s="115">
        <v>-1</v>
      </c>
      <c r="AI3137" s="115">
        <v>-1</v>
      </c>
      <c r="AJ3137" s="115">
        <v>0</v>
      </c>
      <c r="AM3137" s="115" t="s">
        <v>348</v>
      </c>
      <c r="AN3137" s="115">
        <v>-1</v>
      </c>
      <c r="AQ3137" s="115">
        <v>615</v>
      </c>
      <c r="AR3137" s="115" t="s">
        <v>261</v>
      </c>
      <c r="AS3137" s="115" t="s">
        <v>370</v>
      </c>
      <c r="AT3137" s="115" t="s">
        <v>296</v>
      </c>
      <c r="AV3137" s="115">
        <v>64.255994683317894</v>
      </c>
      <c r="AW3137" s="115">
        <v>0.1583195952</v>
      </c>
    </row>
    <row r="3138" spans="1:49" x14ac:dyDescent="0.25">
      <c r="A3138" s="117">
        <v>230000</v>
      </c>
      <c r="B3138" s="117">
        <v>870000</v>
      </c>
      <c r="C3138" s="117">
        <v>870000</v>
      </c>
      <c r="D3138" s="115" t="s">
        <v>342</v>
      </c>
      <c r="E3138" s="115" t="s">
        <v>13</v>
      </c>
      <c r="F3138" s="115" t="s">
        <v>343</v>
      </c>
      <c r="G3138" s="115" t="s">
        <v>344</v>
      </c>
      <c r="H3138" s="115">
        <v>0.56000000000000005</v>
      </c>
      <c r="I3138" s="115">
        <v>0.48</v>
      </c>
      <c r="J3138" s="115" t="s">
        <v>350</v>
      </c>
      <c r="K3138" s="115">
        <v>0.32897206601777002</v>
      </c>
      <c r="L3138" s="115">
        <v>3732.4378822959102</v>
      </c>
      <c r="M3138" s="115">
        <v>9.2916310346139905</v>
      </c>
      <c r="N3138" s="115">
        <v>1.3661339469971301</v>
      </c>
      <c r="O3138" s="115">
        <v>3.05668705813182</v>
      </c>
      <c r="P3138" s="115">
        <v>0.44941990700065998</v>
      </c>
      <c r="Q3138" s="115">
        <v>1227.8678014218799</v>
      </c>
      <c r="R3138" s="115">
        <v>1210</v>
      </c>
      <c r="S3138" s="115" t="s">
        <v>353</v>
      </c>
      <c r="T3138" s="115">
        <v>1210</v>
      </c>
      <c r="U3138" s="115" t="s">
        <v>352</v>
      </c>
      <c r="V3138" s="115" t="s">
        <v>350</v>
      </c>
      <c r="Z3138" s="115">
        <v>0</v>
      </c>
      <c r="AA3138" s="115">
        <v>1</v>
      </c>
      <c r="AB3138" s="115">
        <v>3.05668705813182</v>
      </c>
      <c r="AC3138" s="115">
        <v>0.44941990700065998</v>
      </c>
      <c r="AD3138" s="115">
        <v>1227.8678014218799</v>
      </c>
      <c r="AF3138" s="115">
        <v>-1</v>
      </c>
      <c r="AG3138" s="115">
        <v>-1</v>
      </c>
      <c r="AH3138" s="115">
        <v>-1</v>
      </c>
      <c r="AI3138" s="115">
        <v>-1</v>
      </c>
      <c r="AJ3138" s="115">
        <v>0</v>
      </c>
      <c r="AM3138" s="115" t="s">
        <v>348</v>
      </c>
      <c r="AN3138" s="115">
        <v>-1</v>
      </c>
      <c r="AQ3138" s="115">
        <v>615</v>
      </c>
      <c r="AR3138" s="115" t="s">
        <v>261</v>
      </c>
      <c r="AS3138" s="115" t="s">
        <v>370</v>
      </c>
      <c r="AT3138" s="115" t="s">
        <v>296</v>
      </c>
      <c r="AV3138" s="115">
        <v>155.099720583232</v>
      </c>
      <c r="AW3138" s="115">
        <v>0.99583763290000005</v>
      </c>
    </row>
    <row r="3139" spans="1:49" x14ac:dyDescent="0.25">
      <c r="A3139" s="117">
        <v>230000</v>
      </c>
      <c r="B3139" s="117">
        <v>870000</v>
      </c>
      <c r="C3139" s="117">
        <v>870000</v>
      </c>
      <c r="D3139" s="115" t="s">
        <v>342</v>
      </c>
      <c r="E3139" s="115" t="s">
        <v>13</v>
      </c>
      <c r="F3139" s="115" t="s">
        <v>343</v>
      </c>
      <c r="G3139" s="115" t="s">
        <v>344</v>
      </c>
      <c r="H3139" s="115">
        <v>0.56000000000000005</v>
      </c>
      <c r="I3139" s="115">
        <v>0.48</v>
      </c>
      <c r="J3139" s="115" t="s">
        <v>350</v>
      </c>
      <c r="K3139" s="115">
        <v>8.4093950813430005E-2</v>
      </c>
      <c r="L3139" s="115">
        <v>3732.4378822959102</v>
      </c>
      <c r="M3139" s="115">
        <v>9.2916310346139905</v>
      </c>
      <c r="N3139" s="115">
        <v>1.3661339469971301</v>
      </c>
      <c r="O3139" s="115">
        <v>0.78136996320143004</v>
      </c>
      <c r="P3139" s="115">
        <v>0.11488360094334001</v>
      </c>
      <c r="Q3139" s="115">
        <v>313.87544768800097</v>
      </c>
      <c r="R3139" s="115">
        <v>1210</v>
      </c>
      <c r="S3139" s="115" t="s">
        <v>353</v>
      </c>
      <c r="T3139" s="115">
        <v>1210</v>
      </c>
      <c r="U3139" s="115" t="s">
        <v>352</v>
      </c>
      <c r="V3139" s="115" t="s">
        <v>350</v>
      </c>
      <c r="Z3139" s="115">
        <v>0</v>
      </c>
      <c r="AA3139" s="115">
        <v>1</v>
      </c>
      <c r="AB3139" s="115">
        <v>0.78136996320143004</v>
      </c>
      <c r="AC3139" s="115">
        <v>0.11488360094334001</v>
      </c>
      <c r="AD3139" s="115">
        <v>313.87544768800302</v>
      </c>
      <c r="AF3139" s="115">
        <v>-1</v>
      </c>
      <c r="AG3139" s="115">
        <v>-1</v>
      </c>
      <c r="AH3139" s="115">
        <v>-1</v>
      </c>
      <c r="AI3139" s="115">
        <v>-1</v>
      </c>
      <c r="AJ3139" s="115">
        <v>0</v>
      </c>
      <c r="AM3139" s="115" t="s">
        <v>348</v>
      </c>
      <c r="AN3139" s="115">
        <v>-1</v>
      </c>
      <c r="AQ3139" s="115">
        <v>615</v>
      </c>
      <c r="AR3139" s="115" t="s">
        <v>261</v>
      </c>
      <c r="AS3139" s="115" t="s">
        <v>370</v>
      </c>
      <c r="AT3139" s="115" t="s">
        <v>296</v>
      </c>
      <c r="AV3139" s="115">
        <v>78.197592915929803</v>
      </c>
      <c r="AW3139" s="115">
        <v>0.25456240689999998</v>
      </c>
    </row>
    <row r="3140" spans="1:49" x14ac:dyDescent="0.25">
      <c r="A3140" s="117">
        <v>230000</v>
      </c>
      <c r="B3140" s="117">
        <v>870000</v>
      </c>
      <c r="C3140" s="117">
        <v>870000</v>
      </c>
      <c r="D3140" s="115" t="s">
        <v>342</v>
      </c>
      <c r="E3140" s="115" t="s">
        <v>13</v>
      </c>
      <c r="F3140" s="115" t="s">
        <v>343</v>
      </c>
      <c r="G3140" s="115" t="s">
        <v>344</v>
      </c>
      <c r="H3140" s="115">
        <v>0.56000000000000005</v>
      </c>
      <c r="I3140" s="115">
        <v>0.48</v>
      </c>
      <c r="J3140" s="115" t="s">
        <v>350</v>
      </c>
      <c r="K3140" s="115">
        <v>0.20469743697477999</v>
      </c>
      <c r="L3140" s="115">
        <v>3732.4378822959102</v>
      </c>
      <c r="M3140" s="115">
        <v>9.2916310346139905</v>
      </c>
      <c r="N3140" s="115">
        <v>1.3661339469971301</v>
      </c>
      <c r="O3140" s="115">
        <v>1.9019730581008401</v>
      </c>
      <c r="P3140" s="115">
        <v>0.27964411751454998</v>
      </c>
      <c r="Q3140" s="115">
        <v>764.02046817356404</v>
      </c>
      <c r="R3140" s="115">
        <v>1210</v>
      </c>
      <c r="S3140" s="115" t="s">
        <v>353</v>
      </c>
      <c r="T3140" s="115">
        <v>1210</v>
      </c>
      <c r="U3140" s="115" t="s">
        <v>352</v>
      </c>
      <c r="V3140" s="115" t="s">
        <v>350</v>
      </c>
      <c r="Z3140" s="115">
        <v>0</v>
      </c>
      <c r="AA3140" s="115">
        <v>1</v>
      </c>
      <c r="AB3140" s="115">
        <v>1.9019730581008401</v>
      </c>
      <c r="AC3140" s="115">
        <v>0.27964411751454998</v>
      </c>
      <c r="AD3140" s="115">
        <v>764.02046817356404</v>
      </c>
      <c r="AF3140" s="115">
        <v>-1</v>
      </c>
      <c r="AG3140" s="115">
        <v>-1</v>
      </c>
      <c r="AH3140" s="115">
        <v>-1</v>
      </c>
      <c r="AI3140" s="115">
        <v>-1</v>
      </c>
      <c r="AJ3140" s="115">
        <v>0</v>
      </c>
      <c r="AM3140" s="115" t="s">
        <v>348</v>
      </c>
      <c r="AN3140" s="115">
        <v>-1</v>
      </c>
      <c r="AQ3140" s="115">
        <v>615</v>
      </c>
      <c r="AR3140" s="115" t="s">
        <v>261</v>
      </c>
      <c r="AS3140" s="115" t="s">
        <v>370</v>
      </c>
      <c r="AT3140" s="115" t="s">
        <v>296</v>
      </c>
      <c r="AV3140" s="115">
        <v>118.686468440947</v>
      </c>
      <c r="AW3140" s="115">
        <v>0.61964352649999999</v>
      </c>
    </row>
    <row r="3141" spans="1:49" x14ac:dyDescent="0.25">
      <c r="A3141" s="117">
        <v>230000</v>
      </c>
      <c r="B3141" s="117">
        <v>870000</v>
      </c>
      <c r="C3141" s="117">
        <v>870000</v>
      </c>
      <c r="D3141" s="115" t="s">
        <v>342</v>
      </c>
      <c r="E3141" s="115" t="s">
        <v>13</v>
      </c>
      <c r="F3141" s="115" t="s">
        <v>343</v>
      </c>
      <c r="G3141" s="115" t="s">
        <v>344</v>
      </c>
      <c r="H3141" s="115">
        <v>0.56000000000000005</v>
      </c>
      <c r="I3141" s="115">
        <v>0.48</v>
      </c>
      <c r="J3141" s="115" t="s">
        <v>350</v>
      </c>
      <c r="K3141" s="115">
        <v>9.0100499277079998E-2</v>
      </c>
      <c r="L3141" s="115">
        <v>3783.5977809412502</v>
      </c>
      <c r="M3141" s="115">
        <v>10.570065523682199</v>
      </c>
      <c r="N3141" s="115">
        <v>1.4400906133837801</v>
      </c>
      <c r="O3141" s="115">
        <v>0.95236818107530996</v>
      </c>
      <c r="P3141" s="115">
        <v>0.12975288327012</v>
      </c>
      <c r="Q3141" s="115">
        <v>340.904049126492</v>
      </c>
      <c r="R3141" s="115">
        <v>1200</v>
      </c>
      <c r="S3141" s="115" t="s">
        <v>351</v>
      </c>
      <c r="T3141" s="115">
        <v>1200</v>
      </c>
      <c r="U3141" s="115" t="s">
        <v>352</v>
      </c>
      <c r="V3141" s="115" t="s">
        <v>350</v>
      </c>
      <c r="Z3141" s="115">
        <v>0</v>
      </c>
      <c r="AA3141" s="115">
        <v>1</v>
      </c>
      <c r="AB3141" s="115">
        <v>0.95236818107530996</v>
      </c>
      <c r="AC3141" s="115">
        <v>0.12975288327012</v>
      </c>
      <c r="AD3141" s="115">
        <v>340.904049126492</v>
      </c>
      <c r="AF3141" s="115">
        <v>-1</v>
      </c>
      <c r="AG3141" s="115">
        <v>-1</v>
      </c>
      <c r="AH3141" s="115">
        <v>-1</v>
      </c>
      <c r="AI3141" s="115">
        <v>-1</v>
      </c>
      <c r="AJ3141" s="115">
        <v>0</v>
      </c>
      <c r="AM3141" s="115" t="s">
        <v>348</v>
      </c>
      <c r="AN3141" s="115">
        <v>-1</v>
      </c>
      <c r="AQ3141" s="115">
        <v>615</v>
      </c>
      <c r="AR3141" s="115" t="s">
        <v>261</v>
      </c>
      <c r="AS3141" s="115" t="s">
        <v>370</v>
      </c>
      <c r="AT3141" s="115" t="s">
        <v>296</v>
      </c>
      <c r="AV3141" s="115">
        <v>112.35439845790999</v>
      </c>
      <c r="AW3141" s="115">
        <v>0.27648341370000001</v>
      </c>
    </row>
    <row r="3142" spans="1:49" x14ac:dyDescent="0.25">
      <c r="A3142" s="117">
        <v>230000</v>
      </c>
      <c r="B3142" s="117">
        <v>870000</v>
      </c>
      <c r="C3142" s="117">
        <v>870000</v>
      </c>
      <c r="D3142" s="115" t="s">
        <v>342</v>
      </c>
      <c r="E3142" s="115" t="s">
        <v>13</v>
      </c>
      <c r="F3142" s="115" t="s">
        <v>343</v>
      </c>
      <c r="G3142" s="115" t="s">
        <v>344</v>
      </c>
      <c r="H3142" s="115">
        <v>0.56000000000000005</v>
      </c>
      <c r="I3142" s="115">
        <v>0.48</v>
      </c>
      <c r="J3142" s="115" t="s">
        <v>350</v>
      </c>
      <c r="K3142" s="115">
        <v>0.29326008483015997</v>
      </c>
      <c r="L3142" s="115">
        <v>3783.5977809412502</v>
      </c>
      <c r="M3142" s="115">
        <v>10.570065523682199</v>
      </c>
      <c r="N3142" s="115">
        <v>1.4400906133837801</v>
      </c>
      <c r="O3142" s="115">
        <v>3.0997783121354399</v>
      </c>
      <c r="P3142" s="115">
        <v>0.42232109544405</v>
      </c>
      <c r="Q3142" s="115">
        <v>1109.5782062020501</v>
      </c>
      <c r="R3142" s="115">
        <v>1400</v>
      </c>
      <c r="S3142" s="115" t="s">
        <v>356</v>
      </c>
      <c r="T3142" s="115">
        <v>1400</v>
      </c>
      <c r="U3142" s="115" t="s">
        <v>352</v>
      </c>
      <c r="V3142" s="115" t="s">
        <v>350</v>
      </c>
      <c r="Z3142" s="115">
        <v>0</v>
      </c>
      <c r="AA3142" s="115">
        <v>1</v>
      </c>
      <c r="AB3142" s="115">
        <v>3.0997783121354399</v>
      </c>
      <c r="AC3142" s="115">
        <v>0.42232109544405</v>
      </c>
      <c r="AD3142" s="115">
        <v>1109.5782062020501</v>
      </c>
      <c r="AF3142" s="115">
        <v>-1</v>
      </c>
      <c r="AG3142" s="115">
        <v>-1</v>
      </c>
      <c r="AH3142" s="115">
        <v>-1</v>
      </c>
      <c r="AI3142" s="115">
        <v>-1</v>
      </c>
      <c r="AJ3142" s="115">
        <v>0</v>
      </c>
      <c r="AM3142" s="115" t="s">
        <v>348</v>
      </c>
      <c r="AN3142" s="115">
        <v>-1</v>
      </c>
      <c r="AQ3142" s="115">
        <v>615</v>
      </c>
      <c r="AR3142" s="115" t="s">
        <v>261</v>
      </c>
      <c r="AS3142" s="115" t="s">
        <v>370</v>
      </c>
      <c r="AT3142" s="115" t="s">
        <v>296</v>
      </c>
      <c r="AV3142" s="115">
        <v>137.95401490466301</v>
      </c>
      <c r="AW3142" s="115">
        <v>0.89990122159999997</v>
      </c>
    </row>
    <row r="3143" spans="1:49" x14ac:dyDescent="0.25">
      <c r="A3143" s="117">
        <v>230000</v>
      </c>
      <c r="B3143" s="117">
        <v>870000</v>
      </c>
      <c r="C3143" s="117">
        <v>870000</v>
      </c>
      <c r="D3143" s="115" t="s">
        <v>342</v>
      </c>
      <c r="E3143" s="115" t="s">
        <v>13</v>
      </c>
      <c r="F3143" s="115" t="s">
        <v>343</v>
      </c>
      <c r="G3143" s="115" t="s">
        <v>344</v>
      </c>
      <c r="H3143" s="115">
        <v>0.56000000000000005</v>
      </c>
      <c r="I3143" s="115">
        <v>0.48</v>
      </c>
      <c r="J3143" s="115" t="s">
        <v>345</v>
      </c>
      <c r="K3143" s="115">
        <v>5.3973598480599998E-3</v>
      </c>
      <c r="L3143" s="115">
        <v>3783.5977809412502</v>
      </c>
      <c r="M3143" s="115">
        <v>10.570065523682199</v>
      </c>
      <c r="N3143" s="115">
        <v>1.4400906133837801</v>
      </c>
      <c r="O3143" s="115">
        <v>5.705044724898E-2</v>
      </c>
      <c r="P3143" s="115">
        <v>7.7726872542499999E-3</v>
      </c>
      <c r="Q3143" s="115">
        <v>20.421438744095202</v>
      </c>
      <c r="R3143" s="115">
        <v>1400</v>
      </c>
      <c r="S3143" s="115" t="s">
        <v>356</v>
      </c>
      <c r="T3143" s="115">
        <v>1400</v>
      </c>
      <c r="U3143" s="115" t="s">
        <v>347</v>
      </c>
      <c r="V3143" s="115" t="s">
        <v>345</v>
      </c>
      <c r="Z3143" s="115">
        <v>0</v>
      </c>
      <c r="AA3143" s="115">
        <v>1</v>
      </c>
      <c r="AB3143" s="115">
        <v>5.705044724898E-2</v>
      </c>
      <c r="AC3143" s="115">
        <v>7.7726872542499999E-3</v>
      </c>
      <c r="AD3143" s="115">
        <v>20.4214387440941</v>
      </c>
      <c r="AF3143" s="115">
        <v>-1</v>
      </c>
      <c r="AG3143" s="115">
        <v>-1</v>
      </c>
      <c r="AH3143" s="115">
        <v>-1</v>
      </c>
      <c r="AI3143" s="115">
        <v>-1</v>
      </c>
      <c r="AJ3143" s="115">
        <v>0</v>
      </c>
      <c r="AM3143" s="115" t="s">
        <v>348</v>
      </c>
      <c r="AN3143" s="115">
        <v>-1</v>
      </c>
      <c r="AQ3143" s="115">
        <v>615</v>
      </c>
      <c r="AR3143" s="115" t="s">
        <v>261</v>
      </c>
      <c r="AS3143" s="115" t="s">
        <v>370</v>
      </c>
      <c r="AT3143" s="115" t="s">
        <v>296</v>
      </c>
      <c r="AV3143" s="115">
        <v>30.569372890625399</v>
      </c>
      <c r="AW3143" s="115">
        <v>1.65623996E-2</v>
      </c>
    </row>
    <row r="3144" spans="1:49" x14ac:dyDescent="0.25">
      <c r="A3144" s="117">
        <v>230000</v>
      </c>
      <c r="B3144" s="117">
        <v>870000</v>
      </c>
      <c r="C3144" s="117">
        <v>870000</v>
      </c>
      <c r="D3144" s="115" t="s">
        <v>342</v>
      </c>
      <c r="E3144" s="115" t="s">
        <v>13</v>
      </c>
      <c r="F3144" s="115" t="s">
        <v>343</v>
      </c>
      <c r="G3144" s="115" t="s">
        <v>344</v>
      </c>
      <c r="H3144" s="115">
        <v>0.56000000000000005</v>
      </c>
      <c r="I3144" s="115">
        <v>0.48</v>
      </c>
      <c r="J3144" s="115" t="s">
        <v>350</v>
      </c>
      <c r="K3144" s="115">
        <v>8.9662880148400001E-2</v>
      </c>
      <c r="L3144" s="115">
        <v>3783.5977809412502</v>
      </c>
      <c r="M3144" s="115">
        <v>10.570065523682199</v>
      </c>
      <c r="N3144" s="115">
        <v>1.4400906133837801</v>
      </c>
      <c r="O3144" s="115">
        <v>0.94774251821066002</v>
      </c>
      <c r="P3144" s="115">
        <v>0.12912267207066</v>
      </c>
      <c r="Q3144" s="115">
        <v>339.248274362291</v>
      </c>
      <c r="R3144" s="115">
        <v>1210</v>
      </c>
      <c r="S3144" s="115" t="s">
        <v>353</v>
      </c>
      <c r="T3144" s="115">
        <v>1210</v>
      </c>
      <c r="U3144" s="115" t="s">
        <v>352</v>
      </c>
      <c r="V3144" s="115" t="s">
        <v>350</v>
      </c>
      <c r="Z3144" s="115">
        <v>0</v>
      </c>
      <c r="AA3144" s="115">
        <v>1</v>
      </c>
      <c r="AB3144" s="115">
        <v>0.94774251821066002</v>
      </c>
      <c r="AC3144" s="115">
        <v>0.12912267207066</v>
      </c>
      <c r="AD3144" s="115">
        <v>339.24827436228998</v>
      </c>
      <c r="AF3144" s="115">
        <v>-1</v>
      </c>
      <c r="AG3144" s="115">
        <v>-1</v>
      </c>
      <c r="AH3144" s="115">
        <v>-1</v>
      </c>
      <c r="AI3144" s="115">
        <v>-1</v>
      </c>
      <c r="AJ3144" s="115">
        <v>0</v>
      </c>
      <c r="AM3144" s="115" t="s">
        <v>348</v>
      </c>
      <c r="AN3144" s="115">
        <v>-1</v>
      </c>
      <c r="AQ3144" s="115">
        <v>615</v>
      </c>
      <c r="AR3144" s="115" t="s">
        <v>261</v>
      </c>
      <c r="AS3144" s="115" t="s">
        <v>370</v>
      </c>
      <c r="AT3144" s="115" t="s">
        <v>296</v>
      </c>
      <c r="AV3144" s="115">
        <v>82.193424818793105</v>
      </c>
      <c r="AW3144" s="115">
        <v>0.2751405307</v>
      </c>
    </row>
    <row r="3145" spans="1:49" x14ac:dyDescent="0.25">
      <c r="A3145" s="117">
        <v>230000</v>
      </c>
      <c r="B3145" s="117">
        <v>870000</v>
      </c>
      <c r="C3145" s="117">
        <v>870000</v>
      </c>
      <c r="D3145" s="115" t="s">
        <v>342</v>
      </c>
      <c r="E3145" s="115" t="s">
        <v>13</v>
      </c>
      <c r="F3145" s="115" t="s">
        <v>343</v>
      </c>
      <c r="G3145" s="115" t="s">
        <v>344</v>
      </c>
      <c r="H3145" s="115">
        <v>0.56000000000000005</v>
      </c>
      <c r="I3145" s="115">
        <v>0.48</v>
      </c>
      <c r="J3145" s="115" t="s">
        <v>350</v>
      </c>
      <c r="K3145" s="117">
        <v>3.30429322E-7</v>
      </c>
      <c r="L3145" s="115">
        <v>3783.5977809412502</v>
      </c>
      <c r="M3145" s="115">
        <v>10.570065523682199</v>
      </c>
      <c r="N3145" s="115">
        <v>1.4400906133837801</v>
      </c>
      <c r="O3145" s="117">
        <v>3.4926595844859999E-6</v>
      </c>
      <c r="P3145" s="117">
        <v>4.75848164999E-7</v>
      </c>
      <c r="Q3145" s="115">
        <v>1.2502116494699999E-3</v>
      </c>
      <c r="R3145" s="115">
        <v>1210</v>
      </c>
      <c r="S3145" s="115" t="s">
        <v>353</v>
      </c>
      <c r="T3145" s="115">
        <v>1210</v>
      </c>
      <c r="U3145" s="115" t="s">
        <v>352</v>
      </c>
      <c r="V3145" s="115" t="s">
        <v>350</v>
      </c>
      <c r="Z3145" s="115">
        <v>0</v>
      </c>
      <c r="AA3145" s="115">
        <v>1</v>
      </c>
      <c r="AB3145" s="117">
        <v>3.4926595844859999E-6</v>
      </c>
      <c r="AC3145" s="117">
        <v>4.75848164999E-7</v>
      </c>
      <c r="AD3145" s="115">
        <v>1.2502116476199999E-3</v>
      </c>
      <c r="AF3145" s="115">
        <v>-1</v>
      </c>
      <c r="AG3145" s="115">
        <v>-1</v>
      </c>
      <c r="AH3145" s="115">
        <v>-1</v>
      </c>
      <c r="AI3145" s="115">
        <v>-1</v>
      </c>
      <c r="AJ3145" s="115">
        <v>0</v>
      </c>
      <c r="AM3145" s="115" t="s">
        <v>348</v>
      </c>
      <c r="AN3145" s="115">
        <v>-1</v>
      </c>
      <c r="AQ3145" s="115">
        <v>615</v>
      </c>
      <c r="AR3145" s="115" t="s">
        <v>261</v>
      </c>
      <c r="AS3145" s="115" t="s">
        <v>370</v>
      </c>
      <c r="AT3145" s="115" t="s">
        <v>296</v>
      </c>
      <c r="AV3145" s="115">
        <v>1.48195575566</v>
      </c>
      <c r="AW3145" s="117">
        <v>1.0139592E-6</v>
      </c>
    </row>
    <row r="3146" spans="1:49" x14ac:dyDescent="0.25">
      <c r="A3146" s="117">
        <v>230000</v>
      </c>
      <c r="B3146" s="117">
        <v>870000</v>
      </c>
      <c r="C3146" s="117">
        <v>870000</v>
      </c>
      <c r="D3146" s="115" t="s">
        <v>342</v>
      </c>
      <c r="E3146" s="115" t="s">
        <v>13</v>
      </c>
      <c r="F3146" s="115" t="s">
        <v>343</v>
      </c>
      <c r="G3146" s="115" t="s">
        <v>344</v>
      </c>
      <c r="H3146" s="115">
        <v>0.56000000000000005</v>
      </c>
      <c r="I3146" s="115">
        <v>0.48</v>
      </c>
      <c r="J3146" s="115" t="s">
        <v>350</v>
      </c>
      <c r="K3146" s="115">
        <v>5.4388958165099997E-2</v>
      </c>
      <c r="L3146" s="115">
        <v>3783.5977809412502</v>
      </c>
      <c r="M3146" s="115">
        <v>10.570065523682199</v>
      </c>
      <c r="N3146" s="115">
        <v>1.4400906133837801</v>
      </c>
      <c r="O3146" s="115">
        <v>0.57489485156994002</v>
      </c>
      <c r="P3146" s="115">
        <v>7.832502812528E-2</v>
      </c>
      <c r="Q3146" s="115">
        <v>205.78594142118601</v>
      </c>
      <c r="R3146" s="115">
        <v>1450</v>
      </c>
      <c r="S3146" s="115" t="s">
        <v>374</v>
      </c>
      <c r="T3146" s="115">
        <v>1450</v>
      </c>
      <c r="U3146" s="115" t="s">
        <v>352</v>
      </c>
      <c r="V3146" s="115" t="s">
        <v>350</v>
      </c>
      <c r="Z3146" s="115">
        <v>0</v>
      </c>
      <c r="AA3146" s="115">
        <v>1</v>
      </c>
      <c r="AB3146" s="115">
        <v>0.57489485156994002</v>
      </c>
      <c r="AC3146" s="115">
        <v>7.832502812528E-2</v>
      </c>
      <c r="AD3146" s="115">
        <v>205.78594142118499</v>
      </c>
      <c r="AF3146" s="115">
        <v>-1</v>
      </c>
      <c r="AG3146" s="115">
        <v>-1</v>
      </c>
      <c r="AH3146" s="115">
        <v>-1</v>
      </c>
      <c r="AI3146" s="115">
        <v>-1</v>
      </c>
      <c r="AJ3146" s="115">
        <v>0</v>
      </c>
      <c r="AM3146" s="115" t="s">
        <v>348</v>
      </c>
      <c r="AN3146" s="115">
        <v>-1</v>
      </c>
      <c r="AQ3146" s="115">
        <v>615</v>
      </c>
      <c r="AR3146" s="115" t="s">
        <v>261</v>
      </c>
      <c r="AS3146" s="115" t="s">
        <v>370</v>
      </c>
      <c r="AT3146" s="115" t="s">
        <v>296</v>
      </c>
      <c r="AV3146" s="115">
        <v>86.289333534630103</v>
      </c>
      <c r="AW3146" s="115">
        <v>0.1668985737</v>
      </c>
    </row>
    <row r="3147" spans="1:49" x14ac:dyDescent="0.25">
      <c r="A3147" s="117">
        <v>230000</v>
      </c>
      <c r="B3147" s="117">
        <v>870000</v>
      </c>
      <c r="C3147" s="117">
        <v>870000</v>
      </c>
      <c r="D3147" s="115" t="s">
        <v>342</v>
      </c>
      <c r="E3147" s="115" t="s">
        <v>13</v>
      </c>
      <c r="F3147" s="115" t="s">
        <v>343</v>
      </c>
      <c r="G3147" s="115" t="s">
        <v>344</v>
      </c>
      <c r="H3147" s="115">
        <v>0.56000000000000005</v>
      </c>
      <c r="I3147" s="115">
        <v>0.48</v>
      </c>
      <c r="J3147" s="115" t="s">
        <v>345</v>
      </c>
      <c r="K3147" s="115">
        <v>7.0542952152499996E-3</v>
      </c>
      <c r="L3147" s="115">
        <v>3783.5977809412502</v>
      </c>
      <c r="M3147" s="115">
        <v>10.570065523682199</v>
      </c>
      <c r="N3147" s="115">
        <v>1.4400906133837801</v>
      </c>
      <c r="O3147" s="115">
        <v>7.4564362648639998E-2</v>
      </c>
      <c r="P3147" s="115">
        <v>1.0158824323519999E-2</v>
      </c>
      <c r="Q3147" s="115">
        <v>26.690615722543299</v>
      </c>
      <c r="R3147" s="115">
        <v>1450</v>
      </c>
      <c r="S3147" s="115" t="s">
        <v>374</v>
      </c>
      <c r="T3147" s="115">
        <v>1450</v>
      </c>
      <c r="U3147" s="115" t="s">
        <v>347</v>
      </c>
      <c r="V3147" s="115" t="s">
        <v>345</v>
      </c>
      <c r="Z3147" s="115">
        <v>0</v>
      </c>
      <c r="AA3147" s="115">
        <v>1</v>
      </c>
      <c r="AB3147" s="115">
        <v>7.4564362648639998E-2</v>
      </c>
      <c r="AC3147" s="115">
        <v>1.0158824323519999E-2</v>
      </c>
      <c r="AD3147" s="115">
        <v>26.690615722544099</v>
      </c>
      <c r="AF3147" s="115">
        <v>-1</v>
      </c>
      <c r="AG3147" s="115">
        <v>-1</v>
      </c>
      <c r="AH3147" s="115">
        <v>-1</v>
      </c>
      <c r="AI3147" s="115">
        <v>-1</v>
      </c>
      <c r="AJ3147" s="115">
        <v>0</v>
      </c>
      <c r="AM3147" s="115" t="s">
        <v>348</v>
      </c>
      <c r="AN3147" s="115">
        <v>-1</v>
      </c>
      <c r="AQ3147" s="115">
        <v>615</v>
      </c>
      <c r="AR3147" s="115" t="s">
        <v>261</v>
      </c>
      <c r="AS3147" s="115" t="s">
        <v>370</v>
      </c>
      <c r="AT3147" s="115" t="s">
        <v>296</v>
      </c>
      <c r="AV3147" s="115">
        <v>21.435086875950301</v>
      </c>
      <c r="AW3147" s="115">
        <v>2.1646890299999999E-2</v>
      </c>
    </row>
    <row r="3148" spans="1:49" x14ac:dyDescent="0.25">
      <c r="A3148" s="117">
        <v>230000</v>
      </c>
      <c r="B3148" s="117">
        <v>870000</v>
      </c>
      <c r="C3148" s="117">
        <v>870000</v>
      </c>
      <c r="D3148" s="115" t="s">
        <v>342</v>
      </c>
      <c r="E3148" s="115" t="s">
        <v>13</v>
      </c>
      <c r="F3148" s="115" t="s">
        <v>343</v>
      </c>
      <c r="G3148" s="115" t="s">
        <v>344</v>
      </c>
      <c r="H3148" s="115">
        <v>0.56000000000000005</v>
      </c>
      <c r="I3148" s="115">
        <v>0.48</v>
      </c>
      <c r="J3148" s="115" t="s">
        <v>350</v>
      </c>
      <c r="K3148" s="115">
        <v>7.7899045869580005E-2</v>
      </c>
      <c r="L3148" s="115">
        <v>3783.5977809412502</v>
      </c>
      <c r="M3148" s="115">
        <v>10.570065523682199</v>
      </c>
      <c r="N3148" s="115">
        <v>1.4400906133837801</v>
      </c>
      <c r="O3148" s="115">
        <v>0.82339801907377996</v>
      </c>
      <c r="P3148" s="115">
        <v>0.11218168474833</v>
      </c>
      <c r="Q3148" s="115">
        <v>294.738657089583</v>
      </c>
      <c r="R3148" s="115">
        <v>1450</v>
      </c>
      <c r="S3148" s="115" t="s">
        <v>374</v>
      </c>
      <c r="T3148" s="115">
        <v>1450</v>
      </c>
      <c r="U3148" s="115" t="s">
        <v>352</v>
      </c>
      <c r="V3148" s="115" t="s">
        <v>350</v>
      </c>
      <c r="Z3148" s="115">
        <v>0</v>
      </c>
      <c r="AA3148" s="115">
        <v>1</v>
      </c>
      <c r="AB3148" s="115">
        <v>0.82339801907377996</v>
      </c>
      <c r="AC3148" s="115">
        <v>0.11218168474833</v>
      </c>
      <c r="AD3148" s="115">
        <v>294.73865708958402</v>
      </c>
      <c r="AF3148" s="115">
        <v>-1</v>
      </c>
      <c r="AG3148" s="115">
        <v>-1</v>
      </c>
      <c r="AH3148" s="115">
        <v>-1</v>
      </c>
      <c r="AI3148" s="115">
        <v>-1</v>
      </c>
      <c r="AJ3148" s="115">
        <v>0</v>
      </c>
      <c r="AM3148" s="115" t="s">
        <v>348</v>
      </c>
      <c r="AN3148" s="115">
        <v>-1</v>
      </c>
      <c r="AQ3148" s="115">
        <v>615</v>
      </c>
      <c r="AR3148" s="115" t="s">
        <v>261</v>
      </c>
      <c r="AS3148" s="115" t="s">
        <v>370</v>
      </c>
      <c r="AT3148" s="115" t="s">
        <v>296</v>
      </c>
      <c r="AV3148" s="115">
        <v>91.661095375692099</v>
      </c>
      <c r="AW3148" s="115">
        <v>0.23904189540000001</v>
      </c>
    </row>
    <row r="3149" spans="1:49" x14ac:dyDescent="0.25">
      <c r="A3149" s="117">
        <v>230000</v>
      </c>
      <c r="B3149" s="117">
        <v>870000</v>
      </c>
      <c r="C3149" s="117">
        <v>870000</v>
      </c>
      <c r="D3149" s="115" t="s">
        <v>342</v>
      </c>
      <c r="E3149" s="115" t="s">
        <v>13</v>
      </c>
      <c r="F3149" s="115" t="s">
        <v>343</v>
      </c>
      <c r="G3149" s="115" t="s">
        <v>344</v>
      </c>
      <c r="H3149" s="115">
        <v>0.56000000000000005</v>
      </c>
      <c r="I3149" s="115">
        <v>0.48</v>
      </c>
      <c r="J3149" s="115" t="s">
        <v>350</v>
      </c>
      <c r="K3149" s="115">
        <v>8.6733967351300002E-3</v>
      </c>
      <c r="L3149" s="115">
        <v>3729.0572715220401</v>
      </c>
      <c r="M3149" s="115">
        <v>9.2837275825182601</v>
      </c>
      <c r="N3149" s="115">
        <v>1.36498934561666</v>
      </c>
      <c r="O3149" s="115">
        <v>8.0521452504100005E-2</v>
      </c>
      <c r="P3149" s="115">
        <v>1.1839094133759999E-2</v>
      </c>
      <c r="Q3149" s="115">
        <v>32.343593163954402</v>
      </c>
      <c r="R3149" s="115">
        <v>1210</v>
      </c>
      <c r="S3149" s="115" t="s">
        <v>353</v>
      </c>
      <c r="T3149" s="115">
        <v>1210</v>
      </c>
      <c r="U3149" s="115" t="s">
        <v>352</v>
      </c>
      <c r="V3149" s="115" t="s">
        <v>350</v>
      </c>
      <c r="Z3149" s="115">
        <v>0</v>
      </c>
      <c r="AA3149" s="115">
        <v>1</v>
      </c>
      <c r="AB3149" s="115">
        <v>8.0521452504100005E-2</v>
      </c>
      <c r="AC3149" s="115">
        <v>1.1839094133759999E-2</v>
      </c>
      <c r="AD3149" s="115">
        <v>32.343593163955703</v>
      </c>
      <c r="AF3149" s="115">
        <v>-1</v>
      </c>
      <c r="AG3149" s="115">
        <v>-1</v>
      </c>
      <c r="AH3149" s="115">
        <v>-1</v>
      </c>
      <c r="AI3149" s="115">
        <v>-1</v>
      </c>
      <c r="AJ3149" s="115">
        <v>0</v>
      </c>
      <c r="AM3149" s="115" t="s">
        <v>348</v>
      </c>
      <c r="AN3149" s="115">
        <v>-1</v>
      </c>
      <c r="AQ3149" s="115">
        <v>615</v>
      </c>
      <c r="AR3149" s="115" t="s">
        <v>261</v>
      </c>
      <c r="AS3149" s="115" t="s">
        <v>370</v>
      </c>
      <c r="AT3149" s="115" t="s">
        <v>296</v>
      </c>
      <c r="AV3149" s="115">
        <v>28.510806183481499</v>
      </c>
      <c r="AW3149" s="115">
        <v>2.62316246E-2</v>
      </c>
    </row>
    <row r="3150" spans="1:49" x14ac:dyDescent="0.25">
      <c r="A3150" s="117">
        <v>230000</v>
      </c>
      <c r="B3150" s="117">
        <v>870000</v>
      </c>
      <c r="C3150" s="117">
        <v>870000</v>
      </c>
      <c r="D3150" s="115" t="s">
        <v>342</v>
      </c>
      <c r="E3150" s="115" t="s">
        <v>13</v>
      </c>
      <c r="F3150" s="115" t="s">
        <v>343</v>
      </c>
      <c r="G3150" s="115" t="s">
        <v>344</v>
      </c>
      <c r="H3150" s="115">
        <v>0.56000000000000005</v>
      </c>
      <c r="I3150" s="115">
        <v>0.48</v>
      </c>
      <c r="J3150" s="115" t="s">
        <v>350</v>
      </c>
      <c r="K3150" s="115">
        <v>0.37123037674808002</v>
      </c>
      <c r="L3150" s="115">
        <v>3729.0572715220401</v>
      </c>
      <c r="M3150" s="115">
        <v>9.2837275825182601</v>
      </c>
      <c r="N3150" s="115">
        <v>1.36498934561666</v>
      </c>
      <c r="O3150" s="115">
        <v>3.4464016880848298</v>
      </c>
      <c r="P3150" s="115">
        <v>0.50672550903039004</v>
      </c>
      <c r="Q3150" s="115">
        <v>1384.33933582231</v>
      </c>
      <c r="R3150" s="115">
        <v>1210</v>
      </c>
      <c r="S3150" s="115" t="s">
        <v>353</v>
      </c>
      <c r="T3150" s="115">
        <v>1210</v>
      </c>
      <c r="U3150" s="115" t="s">
        <v>352</v>
      </c>
      <c r="V3150" s="115" t="s">
        <v>350</v>
      </c>
      <c r="Z3150" s="115">
        <v>0</v>
      </c>
      <c r="AA3150" s="115">
        <v>1</v>
      </c>
      <c r="AB3150" s="115">
        <v>3.4464016880848298</v>
      </c>
      <c r="AC3150" s="115">
        <v>0.50672550903039004</v>
      </c>
      <c r="AD3150" s="115">
        <v>1384.33933582231</v>
      </c>
      <c r="AF3150" s="115">
        <v>-1</v>
      </c>
      <c r="AG3150" s="115">
        <v>-1</v>
      </c>
      <c r="AH3150" s="115">
        <v>-1</v>
      </c>
      <c r="AI3150" s="115">
        <v>-1</v>
      </c>
      <c r="AJ3150" s="115">
        <v>0</v>
      </c>
      <c r="AM3150" s="115" t="s">
        <v>348</v>
      </c>
      <c r="AN3150" s="115">
        <v>-1</v>
      </c>
      <c r="AQ3150" s="115">
        <v>615</v>
      </c>
      <c r="AR3150" s="115" t="s">
        <v>261</v>
      </c>
      <c r="AS3150" s="115" t="s">
        <v>370</v>
      </c>
      <c r="AT3150" s="115" t="s">
        <v>296</v>
      </c>
      <c r="AV3150" s="115">
        <v>158.292152212595</v>
      </c>
      <c r="AW3150" s="115">
        <v>1.1227407428</v>
      </c>
    </row>
    <row r="3151" spans="1:49" x14ac:dyDescent="0.25">
      <c r="A3151" s="117">
        <v>230000</v>
      </c>
      <c r="B3151" s="117">
        <v>870000</v>
      </c>
      <c r="C3151" s="117">
        <v>870000</v>
      </c>
      <c r="D3151" s="115" t="s">
        <v>342</v>
      </c>
      <c r="E3151" s="115" t="s">
        <v>13</v>
      </c>
      <c r="F3151" s="115" t="s">
        <v>343</v>
      </c>
      <c r="G3151" s="115" t="s">
        <v>344</v>
      </c>
      <c r="H3151" s="115">
        <v>0.56000000000000005</v>
      </c>
      <c r="I3151" s="115">
        <v>0.48</v>
      </c>
      <c r="J3151" s="115" t="s">
        <v>350</v>
      </c>
      <c r="K3151" s="115">
        <v>0.21341091005648999</v>
      </c>
      <c r="L3151" s="115">
        <v>3729.0572715220401</v>
      </c>
      <c r="M3151" s="115">
        <v>9.2837275825182601</v>
      </c>
      <c r="N3151" s="115">
        <v>1.36498934561666</v>
      </c>
      <c r="O3151" s="115">
        <v>1.98124875210183</v>
      </c>
      <c r="P3151" s="115">
        <v>0.29130361846546998</v>
      </c>
      <c r="Q3151" s="115">
        <v>795.82150596832105</v>
      </c>
      <c r="R3151" s="115">
        <v>1210</v>
      </c>
      <c r="S3151" s="115" t="s">
        <v>353</v>
      </c>
      <c r="T3151" s="115">
        <v>1210</v>
      </c>
      <c r="U3151" s="115" t="s">
        <v>352</v>
      </c>
      <c r="V3151" s="115" t="s">
        <v>350</v>
      </c>
      <c r="Z3151" s="115">
        <v>0</v>
      </c>
      <c r="AA3151" s="115">
        <v>1</v>
      </c>
      <c r="AB3151" s="115">
        <v>1.98124875210183</v>
      </c>
      <c r="AC3151" s="115">
        <v>0.29130361846546998</v>
      </c>
      <c r="AD3151" s="115">
        <v>795.82150596832105</v>
      </c>
      <c r="AF3151" s="115">
        <v>-1</v>
      </c>
      <c r="AG3151" s="115">
        <v>-1</v>
      </c>
      <c r="AH3151" s="115">
        <v>-1</v>
      </c>
      <c r="AI3151" s="115">
        <v>-1</v>
      </c>
      <c r="AJ3151" s="115">
        <v>0</v>
      </c>
      <c r="AM3151" s="115" t="s">
        <v>348</v>
      </c>
      <c r="AN3151" s="115">
        <v>-1</v>
      </c>
      <c r="AQ3151" s="115">
        <v>615</v>
      </c>
      <c r="AR3151" s="115" t="s">
        <v>261</v>
      </c>
      <c r="AS3151" s="115" t="s">
        <v>370</v>
      </c>
      <c r="AT3151" s="115" t="s">
        <v>296</v>
      </c>
      <c r="AV3151" s="115">
        <v>130.654967649589</v>
      </c>
      <c r="AW3151" s="115">
        <v>0.64543512240000001</v>
      </c>
    </row>
    <row r="3152" spans="1:49" x14ac:dyDescent="0.25">
      <c r="A3152" s="117">
        <v>230000</v>
      </c>
      <c r="B3152" s="117">
        <v>870000</v>
      </c>
      <c r="C3152" s="117">
        <v>870000</v>
      </c>
      <c r="D3152" s="115" t="s">
        <v>342</v>
      </c>
      <c r="E3152" s="115" t="s">
        <v>13</v>
      </c>
      <c r="F3152" s="115" t="s">
        <v>343</v>
      </c>
      <c r="G3152" s="115" t="s">
        <v>344</v>
      </c>
      <c r="H3152" s="115">
        <v>0.56000000000000005</v>
      </c>
      <c r="I3152" s="115">
        <v>0.48</v>
      </c>
      <c r="J3152" s="115" t="s">
        <v>350</v>
      </c>
      <c r="K3152" s="115">
        <v>2.1882194923940002E-2</v>
      </c>
      <c r="L3152" s="115">
        <v>3729.0572715220401</v>
      </c>
      <c r="M3152" s="115">
        <v>9.2837275825182601</v>
      </c>
      <c r="N3152" s="115">
        <v>1.36498934561666</v>
      </c>
      <c r="O3152" s="115">
        <v>0.20314833658143</v>
      </c>
      <c r="P3152" s="115">
        <v>2.9868962929879998E-2</v>
      </c>
      <c r="Q3152" s="115">
        <v>81.599958097984995</v>
      </c>
      <c r="R3152" s="115">
        <v>1210</v>
      </c>
      <c r="S3152" s="115" t="s">
        <v>353</v>
      </c>
      <c r="T3152" s="115">
        <v>1210</v>
      </c>
      <c r="U3152" s="115" t="s">
        <v>352</v>
      </c>
      <c r="V3152" s="115" t="s">
        <v>350</v>
      </c>
      <c r="Z3152" s="115">
        <v>0</v>
      </c>
      <c r="AA3152" s="115">
        <v>1</v>
      </c>
      <c r="AB3152" s="115">
        <v>0.20314833658143</v>
      </c>
      <c r="AC3152" s="115">
        <v>2.9868962929879998E-2</v>
      </c>
      <c r="AD3152" s="115">
        <v>81.599958097986104</v>
      </c>
      <c r="AF3152" s="115">
        <v>-1</v>
      </c>
      <c r="AG3152" s="115">
        <v>-1</v>
      </c>
      <c r="AH3152" s="115">
        <v>-1</v>
      </c>
      <c r="AI3152" s="115">
        <v>-1</v>
      </c>
      <c r="AJ3152" s="115">
        <v>0</v>
      </c>
      <c r="AM3152" s="115" t="s">
        <v>348</v>
      </c>
      <c r="AN3152" s="115">
        <v>-1</v>
      </c>
      <c r="AQ3152" s="115">
        <v>615</v>
      </c>
      <c r="AR3152" s="115" t="s">
        <v>261</v>
      </c>
      <c r="AS3152" s="115" t="s">
        <v>370</v>
      </c>
      <c r="AT3152" s="115" t="s">
        <v>296</v>
      </c>
      <c r="AV3152" s="115">
        <v>73.283950362924699</v>
      </c>
      <c r="AW3152" s="115">
        <v>6.6180014699999998E-2</v>
      </c>
    </row>
    <row r="3153" spans="1:49" x14ac:dyDescent="0.25">
      <c r="A3153" s="117">
        <v>230000</v>
      </c>
      <c r="B3153" s="117">
        <v>870000</v>
      </c>
      <c r="C3153" s="117">
        <v>870000</v>
      </c>
      <c r="D3153" s="115" t="s">
        <v>342</v>
      </c>
      <c r="E3153" s="115" t="s">
        <v>13</v>
      </c>
      <c r="F3153" s="115" t="s">
        <v>343</v>
      </c>
      <c r="G3153" s="115" t="s">
        <v>344</v>
      </c>
      <c r="H3153" s="115">
        <v>0.56000000000000005</v>
      </c>
      <c r="I3153" s="115">
        <v>0.48</v>
      </c>
      <c r="J3153" s="115" t="s">
        <v>350</v>
      </c>
      <c r="K3153" s="115">
        <v>2.56657525028E-3</v>
      </c>
      <c r="L3153" s="115">
        <v>3729.0572715220401</v>
      </c>
      <c r="M3153" s="115">
        <v>9.2837275825182601</v>
      </c>
      <c r="N3153" s="115">
        <v>1.36498934561666</v>
      </c>
      <c r="O3153" s="115">
        <v>2.3827385443639999E-2</v>
      </c>
      <c r="P3153" s="115">
        <v>3.5033478713499999E-3</v>
      </c>
      <c r="Q3153" s="115">
        <v>9.5709060999688802</v>
      </c>
      <c r="R3153" s="115">
        <v>1210</v>
      </c>
      <c r="S3153" s="115" t="s">
        <v>353</v>
      </c>
      <c r="T3153" s="115">
        <v>1210</v>
      </c>
      <c r="U3153" s="115" t="s">
        <v>352</v>
      </c>
      <c r="V3153" s="115" t="s">
        <v>350</v>
      </c>
      <c r="Z3153" s="115">
        <v>0</v>
      </c>
      <c r="AA3153" s="115">
        <v>1</v>
      </c>
      <c r="AB3153" s="115">
        <v>2.3827385443639999E-2</v>
      </c>
      <c r="AC3153" s="115">
        <v>3.5033478713499999E-3</v>
      </c>
      <c r="AD3153" s="115">
        <v>9.5709060999678304</v>
      </c>
      <c r="AF3153" s="115">
        <v>-1</v>
      </c>
      <c r="AG3153" s="115">
        <v>-1</v>
      </c>
      <c r="AH3153" s="115">
        <v>-1</v>
      </c>
      <c r="AI3153" s="115">
        <v>-1</v>
      </c>
      <c r="AJ3153" s="115">
        <v>0</v>
      </c>
      <c r="AM3153" s="115" t="s">
        <v>348</v>
      </c>
      <c r="AN3153" s="115">
        <v>-1</v>
      </c>
      <c r="AQ3153" s="115">
        <v>615</v>
      </c>
      <c r="AR3153" s="115" t="s">
        <v>261</v>
      </c>
      <c r="AS3153" s="115" t="s">
        <v>370</v>
      </c>
      <c r="AT3153" s="115" t="s">
        <v>296</v>
      </c>
      <c r="AV3153" s="115">
        <v>14.015272805922599</v>
      </c>
      <c r="AW3153" s="115">
        <v>7.7622921000000001E-3</v>
      </c>
    </row>
    <row r="3154" spans="1:49" x14ac:dyDescent="0.25">
      <c r="A3154" s="117">
        <v>230000</v>
      </c>
      <c r="B3154" s="117">
        <v>870000</v>
      </c>
      <c r="C3154" s="117">
        <v>870000</v>
      </c>
      <c r="D3154" s="115" t="s">
        <v>342</v>
      </c>
      <c r="E3154" s="115" t="s">
        <v>13</v>
      </c>
      <c r="F3154" s="115" t="s">
        <v>343</v>
      </c>
      <c r="G3154" s="115" t="s">
        <v>344</v>
      </c>
      <c r="H3154" s="115">
        <v>0.56000000000000005</v>
      </c>
      <c r="I3154" s="115">
        <v>0.48</v>
      </c>
      <c r="J3154" s="115" t="s">
        <v>350</v>
      </c>
      <c r="K3154" s="115">
        <v>1.8853306095000001E-2</v>
      </c>
      <c r="L3154" s="115">
        <v>3743.29970779</v>
      </c>
      <c r="M3154" s="115">
        <v>9.3170157760306296</v>
      </c>
      <c r="N3154" s="115">
        <v>1.36980991920633</v>
      </c>
      <c r="O3154" s="115">
        <v>0.17565655031749</v>
      </c>
      <c r="P3154" s="115">
        <v>2.5825445698769999E-2</v>
      </c>
      <c r="Q3154" s="115">
        <v>70.573575196307701</v>
      </c>
      <c r="R3154" s="115">
        <v>1210</v>
      </c>
      <c r="S3154" s="115" t="s">
        <v>353</v>
      </c>
      <c r="T3154" s="115">
        <v>1210</v>
      </c>
      <c r="U3154" s="115" t="s">
        <v>352</v>
      </c>
      <c r="V3154" s="115" t="s">
        <v>350</v>
      </c>
      <c r="Z3154" s="115">
        <v>0</v>
      </c>
      <c r="AA3154" s="115">
        <v>1</v>
      </c>
      <c r="AB3154" s="115">
        <v>0.17565655031749</v>
      </c>
      <c r="AC3154" s="115">
        <v>2.5825445698769999E-2</v>
      </c>
      <c r="AD3154" s="115">
        <v>70.573575196307303</v>
      </c>
      <c r="AF3154" s="115">
        <v>-1</v>
      </c>
      <c r="AG3154" s="115">
        <v>-1</v>
      </c>
      <c r="AH3154" s="115">
        <v>-1</v>
      </c>
      <c r="AI3154" s="115">
        <v>-1</v>
      </c>
      <c r="AJ3154" s="115">
        <v>0</v>
      </c>
      <c r="AM3154" s="115" t="s">
        <v>348</v>
      </c>
      <c r="AN3154" s="115">
        <v>-1</v>
      </c>
      <c r="AQ3154" s="115">
        <v>615</v>
      </c>
      <c r="AR3154" s="115" t="s">
        <v>261</v>
      </c>
      <c r="AS3154" s="115" t="s">
        <v>370</v>
      </c>
      <c r="AT3154" s="115" t="s">
        <v>296</v>
      </c>
      <c r="AV3154" s="115">
        <v>53.156965021463002</v>
      </c>
      <c r="AW3154" s="115">
        <v>5.7237287300000002E-2</v>
      </c>
    </row>
    <row r="3155" spans="1:49" x14ac:dyDescent="0.25">
      <c r="A3155" s="117">
        <v>230000</v>
      </c>
      <c r="B3155" s="117">
        <v>870000</v>
      </c>
      <c r="C3155" s="117">
        <v>870000</v>
      </c>
      <c r="D3155" s="115" t="s">
        <v>342</v>
      </c>
      <c r="E3155" s="115" t="s">
        <v>13</v>
      </c>
      <c r="F3155" s="115" t="s">
        <v>343</v>
      </c>
      <c r="G3155" s="115" t="s">
        <v>344</v>
      </c>
      <c r="H3155" s="115">
        <v>0.56000000000000005</v>
      </c>
      <c r="I3155" s="115">
        <v>0.48</v>
      </c>
      <c r="J3155" s="115" t="s">
        <v>350</v>
      </c>
      <c r="K3155" s="115">
        <v>1.6995578862729999E-2</v>
      </c>
      <c r="L3155" s="115">
        <v>3743.29970779</v>
      </c>
      <c r="M3155" s="115">
        <v>9.3170157760306296</v>
      </c>
      <c r="N3155" s="115">
        <v>1.36980991920633</v>
      </c>
      <c r="O3155" s="115">
        <v>0.15834807638689</v>
      </c>
      <c r="P3155" s="115">
        <v>2.3280712508830001E-2</v>
      </c>
      <c r="Q3155" s="115">
        <v>63.619545390605403</v>
      </c>
      <c r="R3155" s="115">
        <v>1210</v>
      </c>
      <c r="S3155" s="115" t="s">
        <v>353</v>
      </c>
      <c r="T3155" s="115">
        <v>1210</v>
      </c>
      <c r="U3155" s="115" t="s">
        <v>352</v>
      </c>
      <c r="V3155" s="115" t="s">
        <v>350</v>
      </c>
      <c r="Z3155" s="115">
        <v>0</v>
      </c>
      <c r="AA3155" s="115">
        <v>1</v>
      </c>
      <c r="AB3155" s="115">
        <v>0.15834807638689</v>
      </c>
      <c r="AC3155" s="115">
        <v>2.3280712508830001E-2</v>
      </c>
      <c r="AD3155" s="115">
        <v>63.619545390606902</v>
      </c>
      <c r="AF3155" s="115">
        <v>-1</v>
      </c>
      <c r="AG3155" s="115">
        <v>-1</v>
      </c>
      <c r="AH3155" s="115">
        <v>-1</v>
      </c>
      <c r="AI3155" s="115">
        <v>-1</v>
      </c>
      <c r="AJ3155" s="115">
        <v>0</v>
      </c>
      <c r="AM3155" s="115" t="s">
        <v>348</v>
      </c>
      <c r="AN3155" s="115">
        <v>-1</v>
      </c>
      <c r="AQ3155" s="115">
        <v>615</v>
      </c>
      <c r="AR3155" s="115" t="s">
        <v>261</v>
      </c>
      <c r="AS3155" s="115" t="s">
        <v>370</v>
      </c>
      <c r="AT3155" s="115" t="s">
        <v>296</v>
      </c>
      <c r="AV3155" s="115">
        <v>58.566110948638702</v>
      </c>
      <c r="AW3155" s="115">
        <v>5.15973604E-2</v>
      </c>
    </row>
    <row r="3156" spans="1:49" x14ac:dyDescent="0.25">
      <c r="A3156" s="117">
        <v>230000</v>
      </c>
      <c r="B3156" s="117">
        <v>870000</v>
      </c>
      <c r="C3156" s="117">
        <v>870000</v>
      </c>
      <c r="D3156" s="115" t="s">
        <v>342</v>
      </c>
      <c r="E3156" s="115" t="s">
        <v>13</v>
      </c>
      <c r="F3156" s="115" t="s">
        <v>343</v>
      </c>
      <c r="G3156" s="115" t="s">
        <v>344</v>
      </c>
      <c r="H3156" s="115">
        <v>0.56000000000000005</v>
      </c>
      <c r="I3156" s="115">
        <v>0.48</v>
      </c>
      <c r="J3156" s="115" t="s">
        <v>350</v>
      </c>
      <c r="K3156" s="115">
        <v>0.20113156722753001</v>
      </c>
      <c r="L3156" s="115">
        <v>3743.29970779</v>
      </c>
      <c r="M3156" s="115">
        <v>9.3170157760306296</v>
      </c>
      <c r="N3156" s="115">
        <v>1.36980991920633</v>
      </c>
      <c r="O3156" s="115">
        <v>1.8739459849167299</v>
      </c>
      <c r="P3156" s="115">
        <v>0.27551201585378998</v>
      </c>
      <c r="Q3156" s="115">
        <v>752.89573683018796</v>
      </c>
      <c r="R3156" s="115">
        <v>1210</v>
      </c>
      <c r="S3156" s="115" t="s">
        <v>353</v>
      </c>
      <c r="T3156" s="115">
        <v>1210</v>
      </c>
      <c r="U3156" s="115" t="s">
        <v>352</v>
      </c>
      <c r="V3156" s="115" t="s">
        <v>350</v>
      </c>
      <c r="Z3156" s="115">
        <v>0</v>
      </c>
      <c r="AA3156" s="115">
        <v>1</v>
      </c>
      <c r="AB3156" s="115">
        <v>1.8739459849167299</v>
      </c>
      <c r="AC3156" s="115">
        <v>0.27551201585378998</v>
      </c>
      <c r="AD3156" s="115">
        <v>752.89573683018796</v>
      </c>
      <c r="AF3156" s="115">
        <v>-1</v>
      </c>
      <c r="AG3156" s="115">
        <v>-1</v>
      </c>
      <c r="AH3156" s="115">
        <v>-1</v>
      </c>
      <c r="AI3156" s="115">
        <v>-1</v>
      </c>
      <c r="AJ3156" s="115">
        <v>0</v>
      </c>
      <c r="AM3156" s="115" t="s">
        <v>348</v>
      </c>
      <c r="AN3156" s="115">
        <v>-1</v>
      </c>
      <c r="AQ3156" s="115">
        <v>615</v>
      </c>
      <c r="AR3156" s="115" t="s">
        <v>261</v>
      </c>
      <c r="AS3156" s="115" t="s">
        <v>370</v>
      </c>
      <c r="AT3156" s="115" t="s">
        <v>296</v>
      </c>
      <c r="AV3156" s="115">
        <v>132.578452283313</v>
      </c>
      <c r="AW3156" s="115">
        <v>0.61062103550000002</v>
      </c>
    </row>
    <row r="3157" spans="1:49" x14ac:dyDescent="0.25">
      <c r="A3157" s="117">
        <v>230000</v>
      </c>
      <c r="B3157" s="117">
        <v>870000</v>
      </c>
      <c r="C3157" s="117">
        <v>870000</v>
      </c>
      <c r="D3157" s="115" t="s">
        <v>342</v>
      </c>
      <c r="E3157" s="115" t="s">
        <v>13</v>
      </c>
      <c r="F3157" s="115" t="s">
        <v>343</v>
      </c>
      <c r="G3157" s="115" t="s">
        <v>344</v>
      </c>
      <c r="H3157" s="115">
        <v>0.56000000000000005</v>
      </c>
      <c r="I3157" s="115">
        <v>0.48</v>
      </c>
      <c r="J3157" s="115" t="s">
        <v>350</v>
      </c>
      <c r="K3157" s="115">
        <v>0.38078300145962002</v>
      </c>
      <c r="L3157" s="115">
        <v>3743.29970779</v>
      </c>
      <c r="M3157" s="115">
        <v>9.3170157760306296</v>
      </c>
      <c r="N3157" s="115">
        <v>1.36980991920633</v>
      </c>
      <c r="O3157" s="115">
        <v>3.5477612318435701</v>
      </c>
      <c r="P3157" s="115">
        <v>0.52160033246453996</v>
      </c>
      <c r="Q3157" s="115">
        <v>1425.38489809519</v>
      </c>
      <c r="R3157" s="115">
        <v>1210</v>
      </c>
      <c r="S3157" s="115" t="s">
        <v>353</v>
      </c>
      <c r="T3157" s="115">
        <v>1210</v>
      </c>
      <c r="U3157" s="115" t="s">
        <v>352</v>
      </c>
      <c r="V3157" s="115" t="s">
        <v>350</v>
      </c>
      <c r="Z3157" s="115">
        <v>0</v>
      </c>
      <c r="AA3157" s="115">
        <v>1</v>
      </c>
      <c r="AB3157" s="115">
        <v>3.5477612318435701</v>
      </c>
      <c r="AC3157" s="115">
        <v>0.52160033246453996</v>
      </c>
      <c r="AD3157" s="115">
        <v>1425.38489809519</v>
      </c>
      <c r="AF3157" s="115">
        <v>-1</v>
      </c>
      <c r="AG3157" s="115">
        <v>-1</v>
      </c>
      <c r="AH3157" s="115">
        <v>-1</v>
      </c>
      <c r="AI3157" s="115">
        <v>-1</v>
      </c>
      <c r="AJ3157" s="115">
        <v>0</v>
      </c>
      <c r="AM3157" s="115" t="s">
        <v>348</v>
      </c>
      <c r="AN3157" s="115">
        <v>-1</v>
      </c>
      <c r="AQ3157" s="115">
        <v>615</v>
      </c>
      <c r="AR3157" s="115" t="s">
        <v>261</v>
      </c>
      <c r="AS3157" s="115" t="s">
        <v>370</v>
      </c>
      <c r="AT3157" s="115" t="s">
        <v>296</v>
      </c>
      <c r="AV3157" s="115">
        <v>161.58165497920299</v>
      </c>
      <c r="AW3157" s="115">
        <v>1.1560299254999999</v>
      </c>
    </row>
    <row r="3158" spans="1:49" x14ac:dyDescent="0.25">
      <c r="A3158" s="117">
        <v>230000</v>
      </c>
      <c r="B3158" s="117">
        <v>870000</v>
      </c>
      <c r="C3158" s="117">
        <v>870000</v>
      </c>
      <c r="D3158" s="115" t="s">
        <v>342</v>
      </c>
      <c r="E3158" s="115" t="s">
        <v>13</v>
      </c>
      <c r="F3158" s="115" t="s">
        <v>343</v>
      </c>
      <c r="G3158" s="115" t="s">
        <v>344</v>
      </c>
      <c r="H3158" s="115">
        <v>0.56000000000000005</v>
      </c>
      <c r="I3158" s="115">
        <v>0.48</v>
      </c>
      <c r="J3158" s="115" t="s">
        <v>350</v>
      </c>
      <c r="K3158" s="115">
        <v>0.35528090733238998</v>
      </c>
      <c r="L3158" s="115">
        <v>3737.7151616463998</v>
      </c>
      <c r="M3158" s="115">
        <v>9.3039620782812094</v>
      </c>
      <c r="N3158" s="115">
        <v>1.36791952671908</v>
      </c>
      <c r="O3158" s="115">
        <v>3.3055200889579299</v>
      </c>
      <c r="P3158" s="115">
        <v>0.48599569061045</v>
      </c>
      <c r="Q3158" s="115">
        <v>1327.9388339797699</v>
      </c>
      <c r="R3158" s="115">
        <v>1210</v>
      </c>
      <c r="S3158" s="115" t="s">
        <v>353</v>
      </c>
      <c r="T3158" s="115">
        <v>1210</v>
      </c>
      <c r="U3158" s="115" t="s">
        <v>352</v>
      </c>
      <c r="V3158" s="115" t="s">
        <v>350</v>
      </c>
      <c r="Z3158" s="115">
        <v>0</v>
      </c>
      <c r="AA3158" s="115">
        <v>1</v>
      </c>
      <c r="AB3158" s="115">
        <v>3.3055200889579299</v>
      </c>
      <c r="AC3158" s="115">
        <v>0.48599569061045</v>
      </c>
      <c r="AD3158" s="115">
        <v>1327.9388339797699</v>
      </c>
      <c r="AF3158" s="115">
        <v>-1</v>
      </c>
      <c r="AG3158" s="115">
        <v>-1</v>
      </c>
      <c r="AH3158" s="115">
        <v>-1</v>
      </c>
      <c r="AI3158" s="115">
        <v>-1</v>
      </c>
      <c r="AJ3158" s="115">
        <v>0</v>
      </c>
      <c r="AM3158" s="115" t="s">
        <v>348</v>
      </c>
      <c r="AN3158" s="115">
        <v>-1</v>
      </c>
      <c r="AQ3158" s="115">
        <v>615</v>
      </c>
      <c r="AR3158" s="115" t="s">
        <v>261</v>
      </c>
      <c r="AS3158" s="115" t="s">
        <v>370</v>
      </c>
      <c r="AT3158" s="115" t="s">
        <v>296</v>
      </c>
      <c r="AV3158" s="115">
        <v>157.531262161006</v>
      </c>
      <c r="AW3158" s="115">
        <v>1.0769982433</v>
      </c>
    </row>
    <row r="3159" spans="1:49" x14ac:dyDescent="0.25">
      <c r="A3159" s="117">
        <v>230000</v>
      </c>
      <c r="B3159" s="117">
        <v>870000</v>
      </c>
      <c r="C3159" s="117">
        <v>870000</v>
      </c>
      <c r="D3159" s="115" t="s">
        <v>342</v>
      </c>
      <c r="E3159" s="115" t="s">
        <v>13</v>
      </c>
      <c r="F3159" s="115" t="s">
        <v>343</v>
      </c>
      <c r="G3159" s="115" t="s">
        <v>344</v>
      </c>
      <c r="H3159" s="115">
        <v>0.56000000000000005</v>
      </c>
      <c r="I3159" s="115">
        <v>0.48</v>
      </c>
      <c r="J3159" s="115" t="s">
        <v>350</v>
      </c>
      <c r="K3159" s="115">
        <v>0.26248254640455998</v>
      </c>
      <c r="L3159" s="115">
        <v>3737.7151616463998</v>
      </c>
      <c r="M3159" s="115">
        <v>9.3039620782812094</v>
      </c>
      <c r="N3159" s="115">
        <v>1.36791952671908</v>
      </c>
      <c r="O3159" s="115">
        <v>2.4421276579587099</v>
      </c>
      <c r="P3159" s="115">
        <v>0.35905500064974</v>
      </c>
      <c r="Q3159" s="115">
        <v>981.08499336387797</v>
      </c>
      <c r="R3159" s="115">
        <v>1210</v>
      </c>
      <c r="S3159" s="115" t="s">
        <v>353</v>
      </c>
      <c r="T3159" s="115">
        <v>1210</v>
      </c>
      <c r="U3159" s="115" t="s">
        <v>352</v>
      </c>
      <c r="V3159" s="115" t="s">
        <v>350</v>
      </c>
      <c r="Z3159" s="115">
        <v>0</v>
      </c>
      <c r="AA3159" s="115">
        <v>1</v>
      </c>
      <c r="AB3159" s="115">
        <v>2.4421276579587099</v>
      </c>
      <c r="AC3159" s="115">
        <v>0.35905500064974</v>
      </c>
      <c r="AD3159" s="115">
        <v>981.08499336387797</v>
      </c>
      <c r="AF3159" s="115">
        <v>-1</v>
      </c>
      <c r="AG3159" s="115">
        <v>-1</v>
      </c>
      <c r="AH3159" s="115">
        <v>-1</v>
      </c>
      <c r="AI3159" s="115">
        <v>-1</v>
      </c>
      <c r="AJ3159" s="115">
        <v>0</v>
      </c>
      <c r="AM3159" s="115" t="s">
        <v>348</v>
      </c>
      <c r="AN3159" s="115">
        <v>-1</v>
      </c>
      <c r="AQ3159" s="115">
        <v>615</v>
      </c>
      <c r="AR3159" s="115" t="s">
        <v>261</v>
      </c>
      <c r="AS3159" s="115" t="s">
        <v>370</v>
      </c>
      <c r="AT3159" s="115" t="s">
        <v>296</v>
      </c>
      <c r="AV3159" s="115">
        <v>142.50959644632499</v>
      </c>
      <c r="AW3159" s="115">
        <v>0.79568937009999996</v>
      </c>
    </row>
    <row r="3160" spans="1:49" x14ac:dyDescent="0.25">
      <c r="A3160" s="117">
        <v>230000</v>
      </c>
      <c r="B3160" s="117">
        <v>870000</v>
      </c>
      <c r="C3160" s="117">
        <v>870000</v>
      </c>
      <c r="D3160" s="115" t="s">
        <v>342</v>
      </c>
      <c r="E3160" s="115" t="s">
        <v>13</v>
      </c>
      <c r="F3160" s="115" t="s">
        <v>343</v>
      </c>
      <c r="G3160" s="115" t="s">
        <v>344</v>
      </c>
      <c r="H3160" s="115">
        <v>0.56000000000000005</v>
      </c>
      <c r="I3160" s="115">
        <v>0.48</v>
      </c>
      <c r="J3160" s="115" t="s">
        <v>350</v>
      </c>
      <c r="K3160" s="115">
        <v>4.7018658771119999E-2</v>
      </c>
      <c r="L3160" s="115">
        <v>3751.05068957302</v>
      </c>
      <c r="M3160" s="115">
        <v>9.4880427775390803</v>
      </c>
      <c r="N3160" s="115">
        <v>1.44696607681289</v>
      </c>
      <c r="O3160" s="115">
        <v>0.44611504576293998</v>
      </c>
      <c r="P3160" s="115">
        <v>6.8034404219049993E-2</v>
      </c>
      <c r="Q3160" s="115">
        <v>176.369372406227</v>
      </c>
      <c r="R3160" s="115">
        <v>1330</v>
      </c>
      <c r="S3160" s="115" t="s">
        <v>354</v>
      </c>
      <c r="T3160" s="115">
        <v>1330</v>
      </c>
      <c r="U3160" s="115" t="s">
        <v>352</v>
      </c>
      <c r="V3160" s="115" t="s">
        <v>350</v>
      </c>
      <c r="Z3160" s="115">
        <v>0</v>
      </c>
      <c r="AA3160" s="115">
        <v>1</v>
      </c>
      <c r="AB3160" s="115">
        <v>0.44611504576293998</v>
      </c>
      <c r="AC3160" s="115">
        <v>6.8034404219049993E-2</v>
      </c>
      <c r="AD3160" s="115">
        <v>244.056538490111</v>
      </c>
      <c r="AF3160" s="115">
        <v>-1</v>
      </c>
      <c r="AG3160" s="115">
        <v>-1</v>
      </c>
      <c r="AH3160" s="115">
        <v>-1</v>
      </c>
      <c r="AI3160" s="115">
        <v>-1</v>
      </c>
      <c r="AJ3160" s="115">
        <v>0</v>
      </c>
      <c r="AM3160" s="115" t="s">
        <v>348</v>
      </c>
      <c r="AN3160" s="115">
        <v>-1</v>
      </c>
      <c r="AQ3160" s="115">
        <v>615</v>
      </c>
      <c r="AR3160" s="115" t="s">
        <v>261</v>
      </c>
      <c r="AS3160" s="115" t="s">
        <v>370</v>
      </c>
      <c r="AT3160" s="115" t="s">
        <v>296</v>
      </c>
      <c r="AV3160" s="115">
        <v>65.155478586648798</v>
      </c>
      <c r="AW3160" s="115">
        <v>0.1979371764</v>
      </c>
    </row>
    <row r="3161" spans="1:49" x14ac:dyDescent="0.25">
      <c r="A3161" s="117">
        <v>230000</v>
      </c>
      <c r="B3161" s="117">
        <v>870000</v>
      </c>
      <c r="C3161" s="117">
        <v>870000</v>
      </c>
      <c r="D3161" s="115" t="s">
        <v>342</v>
      </c>
      <c r="E3161" s="115" t="s">
        <v>13</v>
      </c>
      <c r="F3161" s="115" t="s">
        <v>343</v>
      </c>
      <c r="G3161" s="115" t="s">
        <v>344</v>
      </c>
      <c r="H3161" s="115">
        <v>0.56000000000000005</v>
      </c>
      <c r="I3161" s="115">
        <v>0.48</v>
      </c>
      <c r="J3161" s="115" t="s">
        <v>350</v>
      </c>
      <c r="K3161" s="115">
        <v>4.367908270036E-2</v>
      </c>
      <c r="L3161" s="115">
        <v>3751.05068957302</v>
      </c>
      <c r="M3161" s="115">
        <v>9.4880427775390803</v>
      </c>
      <c r="N3161" s="115">
        <v>1.44696607681289</v>
      </c>
      <c r="O3161" s="115">
        <v>0.41442900514469999</v>
      </c>
      <c r="P3161" s="115">
        <v>6.3202150933720003E-2</v>
      </c>
      <c r="Q3161" s="115">
        <v>163.84245328310999</v>
      </c>
      <c r="R3161" s="115">
        <v>1210</v>
      </c>
      <c r="S3161" s="115" t="s">
        <v>353</v>
      </c>
      <c r="T3161" s="115">
        <v>1210</v>
      </c>
      <c r="U3161" s="115" t="s">
        <v>352</v>
      </c>
      <c r="V3161" s="115" t="s">
        <v>350</v>
      </c>
      <c r="Z3161" s="115">
        <v>0</v>
      </c>
      <c r="AA3161" s="115">
        <v>1</v>
      </c>
      <c r="AB3161" s="115">
        <v>0.41442900514469999</v>
      </c>
      <c r="AC3161" s="115">
        <v>6.3202150933720003E-2</v>
      </c>
      <c r="AD3161" s="115">
        <v>188.086032656469</v>
      </c>
      <c r="AF3161" s="115">
        <v>-1</v>
      </c>
      <c r="AG3161" s="115">
        <v>-1</v>
      </c>
      <c r="AH3161" s="115">
        <v>-1</v>
      </c>
      <c r="AI3161" s="115">
        <v>-1</v>
      </c>
      <c r="AJ3161" s="115">
        <v>0</v>
      </c>
      <c r="AM3161" s="115" t="s">
        <v>348</v>
      </c>
      <c r="AN3161" s="115">
        <v>-1</v>
      </c>
      <c r="AQ3161" s="115">
        <v>615</v>
      </c>
      <c r="AR3161" s="115" t="s">
        <v>261</v>
      </c>
      <c r="AS3161" s="115" t="s">
        <v>370</v>
      </c>
      <c r="AT3161" s="115" t="s">
        <v>296</v>
      </c>
      <c r="AV3161" s="115">
        <v>64.222618993561099</v>
      </c>
      <c r="AW3161" s="115">
        <v>0.15254341660000001</v>
      </c>
    </row>
    <row r="3162" spans="1:49" x14ac:dyDescent="0.25">
      <c r="A3162" s="117">
        <v>230000</v>
      </c>
      <c r="B3162" s="117">
        <v>870000</v>
      </c>
      <c r="C3162" s="117">
        <v>870000</v>
      </c>
      <c r="D3162" s="115" t="s">
        <v>342</v>
      </c>
      <c r="E3162" s="115" t="s">
        <v>13</v>
      </c>
      <c r="F3162" s="115" t="s">
        <v>343</v>
      </c>
      <c r="G3162" s="115" t="s">
        <v>344</v>
      </c>
      <c r="H3162" s="115">
        <v>0.56000000000000005</v>
      </c>
      <c r="I3162" s="115">
        <v>0.48</v>
      </c>
      <c r="J3162" s="115" t="s">
        <v>350</v>
      </c>
      <c r="K3162" s="115">
        <v>6.1551698949000001E-4</v>
      </c>
      <c r="L3162" s="115">
        <v>3748.27968693818</v>
      </c>
      <c r="M3162" s="115">
        <v>9.7713948913695692</v>
      </c>
      <c r="N3162" s="115">
        <v>1.58734927234336</v>
      </c>
      <c r="O3162" s="115">
        <v>6.0144595667099999E-3</v>
      </c>
      <c r="P3162" s="115">
        <v>9.7704044539000004E-4</v>
      </c>
      <c r="Q3162" s="115">
        <v>2.3071298286932</v>
      </c>
      <c r="R3162" s="115">
        <v>1200</v>
      </c>
      <c r="S3162" s="115" t="s">
        <v>351</v>
      </c>
      <c r="T3162" s="115">
        <v>1200</v>
      </c>
      <c r="U3162" s="115" t="s">
        <v>352</v>
      </c>
      <c r="V3162" s="115" t="s">
        <v>350</v>
      </c>
      <c r="Z3162" s="115">
        <v>0</v>
      </c>
      <c r="AA3162" s="115">
        <v>1</v>
      </c>
      <c r="AB3162" s="115">
        <v>6.0144595667099999E-3</v>
      </c>
      <c r="AC3162" s="115">
        <v>9.7704044539000004E-4</v>
      </c>
      <c r="AD3162" s="115">
        <v>2.3071298286937298</v>
      </c>
      <c r="AF3162" s="115">
        <v>-1</v>
      </c>
      <c r="AG3162" s="115">
        <v>-1</v>
      </c>
      <c r="AH3162" s="115">
        <v>-1</v>
      </c>
      <c r="AI3162" s="115">
        <v>-1</v>
      </c>
      <c r="AJ3162" s="115">
        <v>0</v>
      </c>
      <c r="AM3162" s="115" t="s">
        <v>348</v>
      </c>
      <c r="AN3162" s="115">
        <v>-1</v>
      </c>
      <c r="AQ3162" s="115">
        <v>615</v>
      </c>
      <c r="AR3162" s="115" t="s">
        <v>261</v>
      </c>
      <c r="AS3162" s="115" t="s">
        <v>370</v>
      </c>
      <c r="AT3162" s="115" t="s">
        <v>296</v>
      </c>
      <c r="AV3162" s="115">
        <v>6.3842541740330701</v>
      </c>
      <c r="AW3162" s="115">
        <v>1.8711515000000001E-3</v>
      </c>
    </row>
    <row r="3163" spans="1:49" x14ac:dyDescent="0.25">
      <c r="A3163" s="117">
        <v>230000</v>
      </c>
      <c r="B3163" s="117">
        <v>870000</v>
      </c>
      <c r="C3163" s="117">
        <v>870000</v>
      </c>
      <c r="D3163" s="115" t="s">
        <v>342</v>
      </c>
      <c r="E3163" s="115" t="s">
        <v>13</v>
      </c>
      <c r="F3163" s="115" t="s">
        <v>343</v>
      </c>
      <c r="G3163" s="115" t="s">
        <v>344</v>
      </c>
      <c r="H3163" s="115">
        <v>0.56000000000000005</v>
      </c>
      <c r="I3163" s="115">
        <v>0.48</v>
      </c>
      <c r="J3163" s="115" t="s">
        <v>350</v>
      </c>
      <c r="K3163" s="115">
        <v>3.13497845037E-3</v>
      </c>
      <c r="L3163" s="115">
        <v>3748.27968693818</v>
      </c>
      <c r="M3163" s="115">
        <v>9.7713948913695692</v>
      </c>
      <c r="N3163" s="115">
        <v>1.58734927234336</v>
      </c>
      <c r="O3163" s="115">
        <v>3.0633112414549999E-2</v>
      </c>
      <c r="P3163" s="115">
        <v>4.9763057620099997E-3</v>
      </c>
      <c r="Q3163" s="115">
        <v>11.7507760445333</v>
      </c>
      <c r="R3163" s="115">
        <v>1210</v>
      </c>
      <c r="S3163" s="115" t="s">
        <v>353</v>
      </c>
      <c r="T3163" s="115">
        <v>1210</v>
      </c>
      <c r="U3163" s="115" t="s">
        <v>352</v>
      </c>
      <c r="V3163" s="115" t="s">
        <v>350</v>
      </c>
      <c r="Z3163" s="115">
        <v>0</v>
      </c>
      <c r="AA3163" s="115">
        <v>1</v>
      </c>
      <c r="AB3163" s="115">
        <v>3.0633112414549999E-2</v>
      </c>
      <c r="AC3163" s="115">
        <v>4.9763057620099997E-3</v>
      </c>
      <c r="AD3163" s="115">
        <v>11.750776044534099</v>
      </c>
      <c r="AF3163" s="115">
        <v>-1</v>
      </c>
      <c r="AG3163" s="115">
        <v>-1</v>
      </c>
      <c r="AH3163" s="115">
        <v>-1</v>
      </c>
      <c r="AI3163" s="115">
        <v>-1</v>
      </c>
      <c r="AJ3163" s="115">
        <v>0</v>
      </c>
      <c r="AM3163" s="115" t="s">
        <v>348</v>
      </c>
      <c r="AN3163" s="115">
        <v>-1</v>
      </c>
      <c r="AQ3163" s="115">
        <v>615</v>
      </c>
      <c r="AR3163" s="115" t="s">
        <v>261</v>
      </c>
      <c r="AS3163" s="115" t="s">
        <v>370</v>
      </c>
      <c r="AT3163" s="115" t="s">
        <v>296</v>
      </c>
      <c r="AV3163" s="115">
        <v>21.624357131341799</v>
      </c>
      <c r="AW3163" s="115">
        <v>9.5302319999999996E-3</v>
      </c>
    </row>
    <row r="3164" spans="1:49" x14ac:dyDescent="0.25">
      <c r="A3164" s="117">
        <v>230000</v>
      </c>
      <c r="B3164" s="117">
        <v>870000</v>
      </c>
      <c r="C3164" s="117">
        <v>870000</v>
      </c>
      <c r="D3164" s="115" t="s">
        <v>342</v>
      </c>
      <c r="E3164" s="115" t="s">
        <v>13</v>
      </c>
      <c r="F3164" s="115" t="s">
        <v>343</v>
      </c>
      <c r="G3164" s="115" t="s">
        <v>344</v>
      </c>
      <c r="H3164" s="115">
        <v>0.56000000000000005</v>
      </c>
      <c r="I3164" s="115">
        <v>0.48</v>
      </c>
      <c r="J3164" s="115" t="s">
        <v>350</v>
      </c>
      <c r="K3164" s="115">
        <v>7.2143953337400002E-3</v>
      </c>
      <c r="L3164" s="115">
        <v>3748.27968693818</v>
      </c>
      <c r="M3164" s="115">
        <v>9.7713948913695692</v>
      </c>
      <c r="N3164" s="115">
        <v>1.58734927234336</v>
      </c>
      <c r="O3164" s="115">
        <v>7.04947057085E-2</v>
      </c>
      <c r="P3164" s="115">
        <v>1.1451765183420001E-2</v>
      </c>
      <c r="Q3164" s="115">
        <v>27.041571483029202</v>
      </c>
      <c r="R3164" s="115">
        <v>1210</v>
      </c>
      <c r="S3164" s="115" t="s">
        <v>353</v>
      </c>
      <c r="T3164" s="115">
        <v>1210</v>
      </c>
      <c r="U3164" s="115" t="s">
        <v>352</v>
      </c>
      <c r="V3164" s="115" t="s">
        <v>350</v>
      </c>
      <c r="Z3164" s="115">
        <v>0</v>
      </c>
      <c r="AA3164" s="115">
        <v>1</v>
      </c>
      <c r="AB3164" s="115">
        <v>7.04947057085E-2</v>
      </c>
      <c r="AC3164" s="115">
        <v>1.1451765183420001E-2</v>
      </c>
      <c r="AD3164" s="115">
        <v>27.041571483028701</v>
      </c>
      <c r="AF3164" s="115">
        <v>-1</v>
      </c>
      <c r="AG3164" s="115">
        <v>-1</v>
      </c>
      <c r="AH3164" s="115">
        <v>-1</v>
      </c>
      <c r="AI3164" s="115">
        <v>-1</v>
      </c>
      <c r="AJ3164" s="115">
        <v>0</v>
      </c>
      <c r="AM3164" s="115" t="s">
        <v>348</v>
      </c>
      <c r="AN3164" s="115">
        <v>-1</v>
      </c>
      <c r="AQ3164" s="115">
        <v>615</v>
      </c>
      <c r="AR3164" s="115" t="s">
        <v>261</v>
      </c>
      <c r="AS3164" s="115" t="s">
        <v>370</v>
      </c>
      <c r="AT3164" s="115" t="s">
        <v>296</v>
      </c>
      <c r="AV3164" s="115">
        <v>42.658827095967801</v>
      </c>
      <c r="AW3164" s="115">
        <v>2.1931525899999998E-2</v>
      </c>
    </row>
    <row r="3165" spans="1:49" x14ac:dyDescent="0.25">
      <c r="A3165" s="117">
        <v>230000</v>
      </c>
      <c r="B3165" s="117">
        <v>870000</v>
      </c>
      <c r="C3165" s="117">
        <v>870000</v>
      </c>
      <c r="D3165" s="115" t="s">
        <v>342</v>
      </c>
      <c r="E3165" s="115" t="s">
        <v>13</v>
      </c>
      <c r="F3165" s="115" t="s">
        <v>343</v>
      </c>
      <c r="G3165" s="115" t="s">
        <v>344</v>
      </c>
      <c r="H3165" s="115">
        <v>0.56000000000000005</v>
      </c>
      <c r="I3165" s="115">
        <v>0.48</v>
      </c>
      <c r="J3165" s="115" t="s">
        <v>350</v>
      </c>
      <c r="K3165" s="115">
        <v>0.18897450252232001</v>
      </c>
      <c r="L3165" s="115">
        <v>3748.27968693818</v>
      </c>
      <c r="M3165" s="115">
        <v>9.7713948913695692</v>
      </c>
      <c r="N3165" s="115">
        <v>1.58734927234336</v>
      </c>
      <c r="O3165" s="115">
        <v>1.84654448854576</v>
      </c>
      <c r="P3165" s="115">
        <v>0.29996853907026</v>
      </c>
      <c r="Q3165" s="115">
        <v>708.32928915368404</v>
      </c>
      <c r="R3165" s="115">
        <v>1330</v>
      </c>
      <c r="S3165" s="115" t="s">
        <v>354</v>
      </c>
      <c r="T3165" s="115">
        <v>1330</v>
      </c>
      <c r="U3165" s="115" t="s">
        <v>352</v>
      </c>
      <c r="V3165" s="115" t="s">
        <v>350</v>
      </c>
      <c r="Z3165" s="115">
        <v>0</v>
      </c>
      <c r="AA3165" s="115">
        <v>1</v>
      </c>
      <c r="AB3165" s="115">
        <v>1.84654448854576</v>
      </c>
      <c r="AC3165" s="115">
        <v>0.29996853907026</v>
      </c>
      <c r="AD3165" s="115">
        <v>708.32928915368404</v>
      </c>
      <c r="AF3165" s="115">
        <v>-1</v>
      </c>
      <c r="AG3165" s="115">
        <v>-1</v>
      </c>
      <c r="AH3165" s="115">
        <v>-1</v>
      </c>
      <c r="AI3165" s="115">
        <v>-1</v>
      </c>
      <c r="AJ3165" s="115">
        <v>0</v>
      </c>
      <c r="AM3165" s="115" t="s">
        <v>348</v>
      </c>
      <c r="AN3165" s="115">
        <v>-1</v>
      </c>
      <c r="AQ3165" s="115">
        <v>615</v>
      </c>
      <c r="AR3165" s="115" t="s">
        <v>261</v>
      </c>
      <c r="AS3165" s="115" t="s">
        <v>370</v>
      </c>
      <c r="AT3165" s="115" t="s">
        <v>296</v>
      </c>
      <c r="AV3165" s="115">
        <v>111.379087077261</v>
      </c>
      <c r="AW3165" s="115">
        <v>0.57447630910000003</v>
      </c>
    </row>
    <row r="3166" spans="1:49" x14ac:dyDescent="0.25">
      <c r="A3166" s="117">
        <v>230000</v>
      </c>
      <c r="B3166" s="117">
        <v>870000</v>
      </c>
      <c r="C3166" s="117">
        <v>870000</v>
      </c>
      <c r="D3166" s="115" t="s">
        <v>342</v>
      </c>
      <c r="E3166" s="115" t="s">
        <v>13</v>
      </c>
      <c r="F3166" s="115" t="s">
        <v>343</v>
      </c>
      <c r="G3166" s="115" t="s">
        <v>344</v>
      </c>
      <c r="H3166" s="115">
        <v>0.56000000000000005</v>
      </c>
      <c r="I3166" s="115">
        <v>0.48</v>
      </c>
      <c r="J3166" s="115" t="s">
        <v>350</v>
      </c>
      <c r="K3166" s="115">
        <v>0.23913181953522999</v>
      </c>
      <c r="L3166" s="115">
        <v>3748.27968693818</v>
      </c>
      <c r="M3166" s="115">
        <v>9.7713948913695692</v>
      </c>
      <c r="N3166" s="115">
        <v>1.58734927234336</v>
      </c>
      <c r="O3166" s="115">
        <v>2.3366514397704701</v>
      </c>
      <c r="P3166" s="115">
        <v>0.37958571973339</v>
      </c>
      <c r="Q3166" s="115">
        <v>896.33294166447797</v>
      </c>
      <c r="R3166" s="115">
        <v>1210</v>
      </c>
      <c r="S3166" s="115" t="s">
        <v>353</v>
      </c>
      <c r="T3166" s="115">
        <v>1210</v>
      </c>
      <c r="U3166" s="115" t="s">
        <v>352</v>
      </c>
      <c r="V3166" s="115" t="s">
        <v>350</v>
      </c>
      <c r="Z3166" s="115">
        <v>0</v>
      </c>
      <c r="AA3166" s="115">
        <v>1</v>
      </c>
      <c r="AB3166" s="115">
        <v>2.3366514397704701</v>
      </c>
      <c r="AC3166" s="115">
        <v>0.37958571973339</v>
      </c>
      <c r="AD3166" s="115">
        <v>896.33294166447797</v>
      </c>
      <c r="AF3166" s="115">
        <v>-1</v>
      </c>
      <c r="AG3166" s="115">
        <v>-1</v>
      </c>
      <c r="AH3166" s="115">
        <v>-1</v>
      </c>
      <c r="AI3166" s="115">
        <v>-1</v>
      </c>
      <c r="AJ3166" s="115">
        <v>0</v>
      </c>
      <c r="AM3166" s="115" t="s">
        <v>348</v>
      </c>
      <c r="AN3166" s="115">
        <v>-1</v>
      </c>
      <c r="AQ3166" s="115">
        <v>615</v>
      </c>
      <c r="AR3166" s="115" t="s">
        <v>261</v>
      </c>
      <c r="AS3166" s="115" t="s">
        <v>370</v>
      </c>
      <c r="AT3166" s="115" t="s">
        <v>296</v>
      </c>
      <c r="AV3166" s="115">
        <v>128.51158109153999</v>
      </c>
      <c r="AW3166" s="115">
        <v>0.72695291289999997</v>
      </c>
    </row>
    <row r="3167" spans="1:49" x14ac:dyDescent="0.25">
      <c r="A3167" s="117">
        <v>230000</v>
      </c>
      <c r="B3167" s="117">
        <v>870000</v>
      </c>
      <c r="C3167" s="117">
        <v>870000</v>
      </c>
      <c r="D3167" s="115" t="s">
        <v>342</v>
      </c>
      <c r="E3167" s="115" t="s">
        <v>13</v>
      </c>
      <c r="F3167" s="115" t="s">
        <v>343</v>
      </c>
      <c r="G3167" s="115" t="s">
        <v>344</v>
      </c>
      <c r="H3167" s="115">
        <v>0.56000000000000005</v>
      </c>
      <c r="I3167" s="115">
        <v>0.48</v>
      </c>
      <c r="J3167" s="115" t="s">
        <v>350</v>
      </c>
      <c r="K3167" s="115">
        <v>3.7974228339320001E-2</v>
      </c>
      <c r="L3167" s="115">
        <v>3748.27968693818</v>
      </c>
      <c r="M3167" s="115">
        <v>9.7713948913695692</v>
      </c>
      <c r="N3167" s="115">
        <v>1.58734927234336</v>
      </c>
      <c r="O3167" s="115">
        <v>0.37106118079856998</v>
      </c>
      <c r="P3167" s="115">
        <v>6.0278363722220001E-2</v>
      </c>
      <c r="Q3167" s="115">
        <v>142.33802871143999</v>
      </c>
      <c r="R3167" s="115">
        <v>1210</v>
      </c>
      <c r="S3167" s="115" t="s">
        <v>353</v>
      </c>
      <c r="T3167" s="115">
        <v>1210</v>
      </c>
      <c r="U3167" s="115" t="s">
        <v>352</v>
      </c>
      <c r="V3167" s="115" t="s">
        <v>350</v>
      </c>
      <c r="Z3167" s="115">
        <v>0</v>
      </c>
      <c r="AA3167" s="115">
        <v>1</v>
      </c>
      <c r="AB3167" s="115">
        <v>0.37106118079856998</v>
      </c>
      <c r="AC3167" s="115">
        <v>6.0278363722220001E-2</v>
      </c>
      <c r="AD3167" s="115">
        <v>142.33802871144101</v>
      </c>
      <c r="AF3167" s="115">
        <v>-1</v>
      </c>
      <c r="AG3167" s="115">
        <v>-1</v>
      </c>
      <c r="AH3167" s="115">
        <v>-1</v>
      </c>
      <c r="AI3167" s="115">
        <v>-1</v>
      </c>
      <c r="AJ3167" s="115">
        <v>0</v>
      </c>
      <c r="AM3167" s="115" t="s">
        <v>348</v>
      </c>
      <c r="AN3167" s="115">
        <v>-1</v>
      </c>
      <c r="AQ3167" s="115">
        <v>615</v>
      </c>
      <c r="AR3167" s="115" t="s">
        <v>261</v>
      </c>
      <c r="AS3167" s="115" t="s">
        <v>370</v>
      </c>
      <c r="AT3167" s="115" t="s">
        <v>296</v>
      </c>
      <c r="AV3167" s="115">
        <v>53.887986843503398</v>
      </c>
      <c r="AW3167" s="115">
        <v>0.1154404126</v>
      </c>
    </row>
    <row r="3168" spans="1:49" x14ac:dyDescent="0.25">
      <c r="A3168" s="117">
        <v>230000</v>
      </c>
      <c r="B3168" s="117">
        <v>870000</v>
      </c>
      <c r="C3168" s="117">
        <v>870000</v>
      </c>
      <c r="D3168" s="115" t="s">
        <v>342</v>
      </c>
      <c r="E3168" s="115" t="s">
        <v>13</v>
      </c>
      <c r="F3168" s="115" t="s">
        <v>343</v>
      </c>
      <c r="G3168" s="115" t="s">
        <v>344</v>
      </c>
      <c r="H3168" s="115">
        <v>0.56000000000000005</v>
      </c>
      <c r="I3168" s="115">
        <v>0.48</v>
      </c>
      <c r="J3168" s="115" t="s">
        <v>350</v>
      </c>
      <c r="K3168" s="115">
        <v>8.3997106455150003E-2</v>
      </c>
      <c r="L3168" s="115">
        <v>3748.27968693818</v>
      </c>
      <c r="M3168" s="115">
        <v>9.7713948913695692</v>
      </c>
      <c r="N3168" s="115">
        <v>1.58734927234336</v>
      </c>
      <c r="O3168" s="115">
        <v>0.82076889690573995</v>
      </c>
      <c r="P3168" s="115">
        <v>0.13333274581054</v>
      </c>
      <c r="Q3168" s="115">
        <v>314.84464788744901</v>
      </c>
      <c r="R3168" s="115">
        <v>1210</v>
      </c>
      <c r="S3168" s="115" t="s">
        <v>353</v>
      </c>
      <c r="T3168" s="115">
        <v>1210</v>
      </c>
      <c r="U3168" s="115" t="s">
        <v>352</v>
      </c>
      <c r="V3168" s="115" t="s">
        <v>350</v>
      </c>
      <c r="Z3168" s="115">
        <v>0</v>
      </c>
      <c r="AA3168" s="115">
        <v>1</v>
      </c>
      <c r="AB3168" s="115">
        <v>0.82076889690573995</v>
      </c>
      <c r="AC3168" s="115">
        <v>0.13333274581054</v>
      </c>
      <c r="AD3168" s="115">
        <v>314.84464788744901</v>
      </c>
      <c r="AF3168" s="115">
        <v>-1</v>
      </c>
      <c r="AG3168" s="115">
        <v>-1</v>
      </c>
      <c r="AH3168" s="115">
        <v>-1</v>
      </c>
      <c r="AI3168" s="115">
        <v>-1</v>
      </c>
      <c r="AJ3168" s="115">
        <v>0</v>
      </c>
      <c r="AM3168" s="115" t="s">
        <v>348</v>
      </c>
      <c r="AN3168" s="115">
        <v>-1</v>
      </c>
      <c r="AQ3168" s="115">
        <v>615</v>
      </c>
      <c r="AR3168" s="115" t="s">
        <v>261</v>
      </c>
      <c r="AS3168" s="115" t="s">
        <v>370</v>
      </c>
      <c r="AT3168" s="115" t="s">
        <v>296</v>
      </c>
      <c r="AV3168" s="115">
        <v>73.767616169418403</v>
      </c>
      <c r="AW3168" s="115">
        <v>0.2553484573</v>
      </c>
    </row>
    <row r="3169" spans="1:49" x14ac:dyDescent="0.25">
      <c r="A3169" s="117">
        <v>230000</v>
      </c>
      <c r="B3169" s="117">
        <v>870000</v>
      </c>
      <c r="C3169" s="117">
        <v>870000</v>
      </c>
      <c r="D3169" s="115" t="s">
        <v>342</v>
      </c>
      <c r="E3169" s="115" t="s">
        <v>13</v>
      </c>
      <c r="F3169" s="115" t="s">
        <v>343</v>
      </c>
      <c r="G3169" s="115" t="s">
        <v>344</v>
      </c>
      <c r="H3169" s="115">
        <v>0.56000000000000005</v>
      </c>
      <c r="I3169" s="115">
        <v>0.48</v>
      </c>
      <c r="J3169" s="115" t="s">
        <v>350</v>
      </c>
      <c r="K3169" s="115">
        <v>5.6720906134300003E-2</v>
      </c>
      <c r="L3169" s="115">
        <v>3748.27968693818</v>
      </c>
      <c r="M3169" s="115">
        <v>9.7713948913695692</v>
      </c>
      <c r="N3169" s="115">
        <v>1.58734927234336</v>
      </c>
      <c r="O3169" s="115">
        <v>0.55424237243463004</v>
      </c>
      <c r="P3169" s="115">
        <v>9.0035889078949993E-2</v>
      </c>
      <c r="Q3169" s="115">
        <v>212.605820287954</v>
      </c>
      <c r="R3169" s="115">
        <v>1210</v>
      </c>
      <c r="S3169" s="115" t="s">
        <v>353</v>
      </c>
      <c r="T3169" s="115">
        <v>1210</v>
      </c>
      <c r="U3169" s="115" t="s">
        <v>352</v>
      </c>
      <c r="V3169" s="115" t="s">
        <v>350</v>
      </c>
      <c r="Z3169" s="115">
        <v>0</v>
      </c>
      <c r="AA3169" s="115">
        <v>1</v>
      </c>
      <c r="AB3169" s="115">
        <v>0.55424237243463004</v>
      </c>
      <c r="AC3169" s="115">
        <v>9.0035889078949993E-2</v>
      </c>
      <c r="AD3169" s="115">
        <v>212.605820287954</v>
      </c>
      <c r="AF3169" s="115">
        <v>-1</v>
      </c>
      <c r="AG3169" s="115">
        <v>-1</v>
      </c>
      <c r="AH3169" s="115">
        <v>-1</v>
      </c>
      <c r="AI3169" s="115">
        <v>-1</v>
      </c>
      <c r="AJ3169" s="115">
        <v>0</v>
      </c>
      <c r="AM3169" s="115" t="s">
        <v>348</v>
      </c>
      <c r="AN3169" s="115">
        <v>-1</v>
      </c>
      <c r="AQ3169" s="115">
        <v>615</v>
      </c>
      <c r="AR3169" s="115" t="s">
        <v>261</v>
      </c>
      <c r="AS3169" s="115" t="s">
        <v>370</v>
      </c>
      <c r="AT3169" s="115" t="s">
        <v>296</v>
      </c>
      <c r="AV3169" s="115">
        <v>66.544721956656403</v>
      </c>
      <c r="AW3169" s="115">
        <v>0.17242970020000001</v>
      </c>
    </row>
    <row r="3170" spans="1:49" x14ac:dyDescent="0.25">
      <c r="A3170" s="117">
        <v>230000</v>
      </c>
      <c r="B3170" s="117">
        <v>870000</v>
      </c>
      <c r="C3170" s="117">
        <v>870000</v>
      </c>
      <c r="D3170" s="115" t="s">
        <v>342</v>
      </c>
      <c r="E3170" s="115" t="s">
        <v>13</v>
      </c>
      <c r="F3170" s="115" t="s">
        <v>343</v>
      </c>
      <c r="G3170" s="115" t="s">
        <v>344</v>
      </c>
      <c r="H3170" s="115">
        <v>0.56000000000000005</v>
      </c>
      <c r="I3170" s="115">
        <v>0.48</v>
      </c>
      <c r="J3170" s="115" t="s">
        <v>350</v>
      </c>
      <c r="K3170" s="115">
        <v>6.2475943957129999E-2</v>
      </c>
      <c r="L3170" s="115">
        <v>3729.4668731044799</v>
      </c>
      <c r="M3170" s="115">
        <v>9.2846766358747992</v>
      </c>
      <c r="N3170" s="115">
        <v>1.3651264807802601</v>
      </c>
      <c r="O3170" s="115">
        <v>0.58006893716301</v>
      </c>
      <c r="P3170" s="115">
        <v>8.5287565507619997E-2</v>
      </c>
      <c r="Q3170" s="115">
        <v>233.001963354059</v>
      </c>
      <c r="R3170" s="115">
        <v>1200</v>
      </c>
      <c r="S3170" s="115" t="s">
        <v>351</v>
      </c>
      <c r="T3170" s="115">
        <v>1200</v>
      </c>
      <c r="U3170" s="115" t="s">
        <v>352</v>
      </c>
      <c r="V3170" s="115" t="s">
        <v>350</v>
      </c>
      <c r="Z3170" s="115">
        <v>0</v>
      </c>
      <c r="AA3170" s="115">
        <v>1</v>
      </c>
      <c r="AB3170" s="115">
        <v>0.58006893716301</v>
      </c>
      <c r="AC3170" s="115">
        <v>8.5287565507619997E-2</v>
      </c>
      <c r="AD3170" s="115">
        <v>249.281539424969</v>
      </c>
      <c r="AF3170" s="115">
        <v>-1</v>
      </c>
      <c r="AG3170" s="115">
        <v>-1</v>
      </c>
      <c r="AH3170" s="115">
        <v>-1</v>
      </c>
      <c r="AI3170" s="115">
        <v>-1</v>
      </c>
      <c r="AJ3170" s="115">
        <v>0</v>
      </c>
      <c r="AM3170" s="115" t="s">
        <v>348</v>
      </c>
      <c r="AN3170" s="115">
        <v>-1</v>
      </c>
      <c r="AQ3170" s="115">
        <v>615</v>
      </c>
      <c r="AR3170" s="115" t="s">
        <v>261</v>
      </c>
      <c r="AS3170" s="115" t="s">
        <v>370</v>
      </c>
      <c r="AT3170" s="115" t="s">
        <v>296</v>
      </c>
      <c r="AV3170" s="115">
        <v>79.993903509268407</v>
      </c>
      <c r="AW3170" s="115">
        <v>0.2021748089</v>
      </c>
    </row>
    <row r="3171" spans="1:49" x14ac:dyDescent="0.25">
      <c r="A3171" s="117">
        <v>230000</v>
      </c>
      <c r="B3171" s="117">
        <v>870000</v>
      </c>
      <c r="C3171" s="117">
        <v>870000</v>
      </c>
      <c r="D3171" s="115" t="s">
        <v>342</v>
      </c>
      <c r="E3171" s="115" t="s">
        <v>13</v>
      </c>
      <c r="F3171" s="115" t="s">
        <v>343</v>
      </c>
      <c r="G3171" s="115" t="s">
        <v>344</v>
      </c>
      <c r="H3171" s="115">
        <v>0.56000000000000005</v>
      </c>
      <c r="I3171" s="115">
        <v>0.48</v>
      </c>
      <c r="J3171" s="115" t="s">
        <v>350</v>
      </c>
      <c r="K3171" s="115">
        <v>0.40841749200559002</v>
      </c>
      <c r="L3171" s="115">
        <v>3729.4668731044799</v>
      </c>
      <c r="M3171" s="115">
        <v>9.2846766358747992</v>
      </c>
      <c r="N3171" s="115">
        <v>1.3651264807802601</v>
      </c>
      <c r="O3171" s="115">
        <v>3.7920243457069098</v>
      </c>
      <c r="P3171" s="115">
        <v>0.55754153355069003</v>
      </c>
      <c r="Q3171" s="115">
        <v>1523.1795068312699</v>
      </c>
      <c r="R3171" s="115">
        <v>1210</v>
      </c>
      <c r="S3171" s="115" t="s">
        <v>353</v>
      </c>
      <c r="T3171" s="115">
        <v>1210</v>
      </c>
      <c r="U3171" s="115" t="s">
        <v>352</v>
      </c>
      <c r="V3171" s="115" t="s">
        <v>350</v>
      </c>
      <c r="Z3171" s="115">
        <v>0</v>
      </c>
      <c r="AA3171" s="115">
        <v>1</v>
      </c>
      <c r="AB3171" s="115">
        <v>3.7920243457069098</v>
      </c>
      <c r="AC3171" s="115">
        <v>0.55754153355069003</v>
      </c>
      <c r="AD3171" s="115">
        <v>1523.1795068312699</v>
      </c>
      <c r="AF3171" s="115">
        <v>-1</v>
      </c>
      <c r="AG3171" s="115">
        <v>-1</v>
      </c>
      <c r="AH3171" s="115">
        <v>-1</v>
      </c>
      <c r="AI3171" s="115">
        <v>-1</v>
      </c>
      <c r="AJ3171" s="115">
        <v>0</v>
      </c>
      <c r="AM3171" s="115" t="s">
        <v>348</v>
      </c>
      <c r="AN3171" s="115">
        <v>-1</v>
      </c>
      <c r="AQ3171" s="115">
        <v>615</v>
      </c>
      <c r="AR3171" s="115" t="s">
        <v>261</v>
      </c>
      <c r="AS3171" s="115" t="s">
        <v>370</v>
      </c>
      <c r="AT3171" s="115" t="s">
        <v>296</v>
      </c>
      <c r="AV3171" s="115">
        <v>159.69378634204901</v>
      </c>
      <c r="AW3171" s="115">
        <v>1.2353442878000001</v>
      </c>
    </row>
    <row r="3172" spans="1:49" x14ac:dyDescent="0.25">
      <c r="A3172" s="117">
        <v>230000</v>
      </c>
      <c r="B3172" s="117">
        <v>870000</v>
      </c>
      <c r="C3172" s="117">
        <v>870000</v>
      </c>
      <c r="D3172" s="115" t="s">
        <v>342</v>
      </c>
      <c r="E3172" s="115" t="s">
        <v>13</v>
      </c>
      <c r="F3172" s="115" t="s">
        <v>343</v>
      </c>
      <c r="G3172" s="115" t="s">
        <v>344</v>
      </c>
      <c r="H3172" s="115">
        <v>0.56000000000000005</v>
      </c>
      <c r="I3172" s="115">
        <v>0.48</v>
      </c>
      <c r="J3172" s="115" t="s">
        <v>350</v>
      </c>
      <c r="K3172" s="115">
        <v>0.12877590952911</v>
      </c>
      <c r="L3172" s="115">
        <v>3729.4668731044799</v>
      </c>
      <c r="M3172" s="115">
        <v>9.2846766358747992</v>
      </c>
      <c r="N3172" s="115">
        <v>1.3651264807802601</v>
      </c>
      <c r="O3172" s="115">
        <v>1.1956426784684699</v>
      </c>
      <c r="P3172" s="115">
        <v>0.17579540418475001</v>
      </c>
      <c r="Q3172" s="115">
        <v>480.26548864272303</v>
      </c>
      <c r="R3172" s="115">
        <v>1210</v>
      </c>
      <c r="S3172" s="115" t="s">
        <v>353</v>
      </c>
      <c r="T3172" s="115">
        <v>1210</v>
      </c>
      <c r="U3172" s="115" t="s">
        <v>352</v>
      </c>
      <c r="V3172" s="115" t="s">
        <v>350</v>
      </c>
      <c r="Z3172" s="115">
        <v>0</v>
      </c>
      <c r="AA3172" s="115">
        <v>1</v>
      </c>
      <c r="AB3172" s="115">
        <v>1.1956426784684699</v>
      </c>
      <c r="AC3172" s="115">
        <v>0.17579540418475001</v>
      </c>
      <c r="AD3172" s="115">
        <v>480.26548864272303</v>
      </c>
      <c r="AF3172" s="115">
        <v>-1</v>
      </c>
      <c r="AG3172" s="115">
        <v>-1</v>
      </c>
      <c r="AH3172" s="115">
        <v>-1</v>
      </c>
      <c r="AI3172" s="115">
        <v>-1</v>
      </c>
      <c r="AJ3172" s="115">
        <v>0</v>
      </c>
      <c r="AM3172" s="115" t="s">
        <v>348</v>
      </c>
      <c r="AN3172" s="115">
        <v>-1</v>
      </c>
      <c r="AQ3172" s="115">
        <v>615</v>
      </c>
      <c r="AR3172" s="115" t="s">
        <v>261</v>
      </c>
      <c r="AS3172" s="115" t="s">
        <v>370</v>
      </c>
      <c r="AT3172" s="115" t="s">
        <v>296</v>
      </c>
      <c r="AV3172" s="115">
        <v>103.19462935385501</v>
      </c>
      <c r="AW3172" s="115">
        <v>0.38950972309999998</v>
      </c>
    </row>
    <row r="3173" spans="1:49" x14ac:dyDescent="0.25">
      <c r="A3173" s="117">
        <v>230000</v>
      </c>
      <c r="B3173" s="117">
        <v>870000</v>
      </c>
      <c r="C3173" s="117">
        <v>870000</v>
      </c>
      <c r="D3173" s="115" t="s">
        <v>342</v>
      </c>
      <c r="E3173" s="115" t="s">
        <v>13</v>
      </c>
      <c r="F3173" s="115" t="s">
        <v>343</v>
      </c>
      <c r="G3173" s="115" t="s">
        <v>344</v>
      </c>
      <c r="H3173" s="115">
        <v>0.56000000000000005</v>
      </c>
      <c r="I3173" s="115">
        <v>0.48</v>
      </c>
      <c r="J3173" s="115" t="s">
        <v>350</v>
      </c>
      <c r="K3173" s="115">
        <v>2.9643247309000002E-4</v>
      </c>
      <c r="L3173" s="115">
        <v>3729.4668731044799</v>
      </c>
      <c r="M3173" s="115">
        <v>9.2846766358747992</v>
      </c>
      <c r="N3173" s="115">
        <v>1.3651264807802601</v>
      </c>
      <c r="O3173" s="115">
        <v>2.7522796570699998E-3</v>
      </c>
      <c r="P3173" s="115">
        <v>4.0466781878000001E-4</v>
      </c>
      <c r="Q3173" s="115">
        <v>1.10553508852769</v>
      </c>
      <c r="R3173" s="115">
        <v>1210</v>
      </c>
      <c r="S3173" s="115" t="s">
        <v>353</v>
      </c>
      <c r="T3173" s="115">
        <v>1210</v>
      </c>
      <c r="U3173" s="115" t="s">
        <v>352</v>
      </c>
      <c r="V3173" s="115" t="s">
        <v>350</v>
      </c>
      <c r="Z3173" s="115">
        <v>0</v>
      </c>
      <c r="AA3173" s="115">
        <v>1</v>
      </c>
      <c r="AB3173" s="115">
        <v>2.7522796570699998E-3</v>
      </c>
      <c r="AC3173" s="115">
        <v>4.0466781878000001E-4</v>
      </c>
      <c r="AD3173" s="115">
        <v>1.1055350885283901</v>
      </c>
      <c r="AF3173" s="115">
        <v>-1</v>
      </c>
      <c r="AG3173" s="115">
        <v>-1</v>
      </c>
      <c r="AH3173" s="115">
        <v>-1</v>
      </c>
      <c r="AI3173" s="115">
        <v>-1</v>
      </c>
      <c r="AJ3173" s="115">
        <v>0</v>
      </c>
      <c r="AM3173" s="115" t="s">
        <v>348</v>
      </c>
      <c r="AN3173" s="115">
        <v>-1</v>
      </c>
      <c r="AQ3173" s="115">
        <v>615</v>
      </c>
      <c r="AR3173" s="115" t="s">
        <v>261</v>
      </c>
      <c r="AS3173" s="115" t="s">
        <v>370</v>
      </c>
      <c r="AT3173" s="115" t="s">
        <v>296</v>
      </c>
      <c r="AV3173" s="115">
        <v>10.673562008258999</v>
      </c>
      <c r="AW3173" s="115">
        <v>8.9662209999999995E-4</v>
      </c>
    </row>
    <row r="3174" spans="1:49" x14ac:dyDescent="0.25">
      <c r="A3174" s="117">
        <v>230000</v>
      </c>
      <c r="B3174" s="117">
        <v>870000</v>
      </c>
      <c r="C3174" s="117">
        <v>870000</v>
      </c>
      <c r="D3174" s="115" t="s">
        <v>342</v>
      </c>
      <c r="E3174" s="115" t="s">
        <v>13</v>
      </c>
      <c r="F3174" s="115" t="s">
        <v>343</v>
      </c>
      <c r="G3174" s="115" t="s">
        <v>344</v>
      </c>
      <c r="H3174" s="115">
        <v>0.56000000000000005</v>
      </c>
      <c r="I3174" s="115">
        <v>0.48</v>
      </c>
      <c r="J3174" s="115" t="s">
        <v>350</v>
      </c>
      <c r="K3174" s="115">
        <v>1.4590346433E-4</v>
      </c>
      <c r="L3174" s="115">
        <v>3729.4668731044799</v>
      </c>
      <c r="M3174" s="115">
        <v>9.2846766358747992</v>
      </c>
      <c r="N3174" s="115">
        <v>1.3651264807802601</v>
      </c>
      <c r="O3174" s="115">
        <v>1.3546664864E-3</v>
      </c>
      <c r="P3174" s="115">
        <v>1.9917668279999999E-4</v>
      </c>
      <c r="Q3174" s="115">
        <v>0.54414213690855995</v>
      </c>
      <c r="R3174" s="115">
        <v>1210</v>
      </c>
      <c r="S3174" s="115" t="s">
        <v>353</v>
      </c>
      <c r="T3174" s="115">
        <v>1210</v>
      </c>
      <c r="U3174" s="115" t="s">
        <v>352</v>
      </c>
      <c r="V3174" s="115" t="s">
        <v>350</v>
      </c>
      <c r="Z3174" s="115">
        <v>0</v>
      </c>
      <c r="AA3174" s="115">
        <v>1</v>
      </c>
      <c r="AB3174" s="115">
        <v>1.3546664864E-3</v>
      </c>
      <c r="AC3174" s="115">
        <v>1.9917668279999999E-4</v>
      </c>
      <c r="AD3174" s="115">
        <v>0.54414213690971003</v>
      </c>
      <c r="AF3174" s="115">
        <v>-1</v>
      </c>
      <c r="AG3174" s="115">
        <v>-1</v>
      </c>
      <c r="AH3174" s="115">
        <v>-1</v>
      </c>
      <c r="AI3174" s="115">
        <v>-1</v>
      </c>
      <c r="AJ3174" s="115">
        <v>0</v>
      </c>
      <c r="AM3174" s="115" t="s">
        <v>348</v>
      </c>
      <c r="AN3174" s="115">
        <v>-1</v>
      </c>
      <c r="AQ3174" s="115">
        <v>615</v>
      </c>
      <c r="AR3174" s="115" t="s">
        <v>261</v>
      </c>
      <c r="AS3174" s="115" t="s">
        <v>370</v>
      </c>
      <c r="AT3174" s="115" t="s">
        <v>296</v>
      </c>
      <c r="AV3174" s="115">
        <v>14.7088336969643</v>
      </c>
      <c r="AW3174" s="115">
        <v>4.413156E-4</v>
      </c>
    </row>
    <row r="3175" spans="1:49" x14ac:dyDescent="0.25">
      <c r="A3175" s="117">
        <v>230000</v>
      </c>
      <c r="B3175" s="117">
        <v>870000</v>
      </c>
      <c r="C3175" s="117">
        <v>870000</v>
      </c>
      <c r="D3175" s="115" t="s">
        <v>342</v>
      </c>
      <c r="E3175" s="115" t="s">
        <v>13</v>
      </c>
      <c r="F3175" s="115" t="s">
        <v>343</v>
      </c>
      <c r="G3175" s="115" t="s">
        <v>344</v>
      </c>
      <c r="H3175" s="115">
        <v>0.56000000000000005</v>
      </c>
      <c r="I3175" s="115">
        <v>0.48</v>
      </c>
      <c r="J3175" s="115" t="s">
        <v>350</v>
      </c>
      <c r="K3175" s="115">
        <v>1.328665093515E-2</v>
      </c>
      <c r="L3175" s="115">
        <v>3729.4668731044799</v>
      </c>
      <c r="M3175" s="115">
        <v>9.2846766358747992</v>
      </c>
      <c r="N3175" s="115">
        <v>1.3651264807802601</v>
      </c>
      <c r="O3175" s="115">
        <v>0.12336225750661001</v>
      </c>
      <c r="P3175" s="115">
        <v>1.813795903245E-2</v>
      </c>
      <c r="Q3175" s="115">
        <v>49.552124517144598</v>
      </c>
      <c r="R3175" s="115">
        <v>1210</v>
      </c>
      <c r="S3175" s="115" t="s">
        <v>353</v>
      </c>
      <c r="T3175" s="115">
        <v>1210</v>
      </c>
      <c r="U3175" s="115" t="s">
        <v>352</v>
      </c>
      <c r="V3175" s="115" t="s">
        <v>350</v>
      </c>
      <c r="Z3175" s="115">
        <v>0</v>
      </c>
      <c r="AA3175" s="115">
        <v>1</v>
      </c>
      <c r="AB3175" s="115">
        <v>0.12336225750661001</v>
      </c>
      <c r="AC3175" s="115">
        <v>1.813795903245E-2</v>
      </c>
      <c r="AD3175" s="115">
        <v>49.552124517146098</v>
      </c>
      <c r="AF3175" s="115">
        <v>-1</v>
      </c>
      <c r="AG3175" s="115">
        <v>-1</v>
      </c>
      <c r="AH3175" s="115">
        <v>-1</v>
      </c>
      <c r="AI3175" s="115">
        <v>-1</v>
      </c>
      <c r="AJ3175" s="115">
        <v>0</v>
      </c>
      <c r="AM3175" s="115" t="s">
        <v>348</v>
      </c>
      <c r="AN3175" s="115">
        <v>-1</v>
      </c>
      <c r="AQ3175" s="115">
        <v>615</v>
      </c>
      <c r="AR3175" s="115" t="s">
        <v>261</v>
      </c>
      <c r="AS3175" s="115" t="s">
        <v>370</v>
      </c>
      <c r="AT3175" s="115" t="s">
        <v>296</v>
      </c>
      <c r="AV3175" s="115">
        <v>38.414444156926201</v>
      </c>
      <c r="AW3175" s="115">
        <v>4.0188259900000002E-2</v>
      </c>
    </row>
    <row r="3176" spans="1:49" x14ac:dyDescent="0.25">
      <c r="A3176" s="117">
        <v>230000</v>
      </c>
      <c r="B3176" s="117">
        <v>870000</v>
      </c>
      <c r="C3176" s="117">
        <v>870000</v>
      </c>
      <c r="D3176" s="115" t="s">
        <v>342</v>
      </c>
      <c r="E3176" s="115" t="s">
        <v>13</v>
      </c>
      <c r="F3176" s="115" t="s">
        <v>343</v>
      </c>
      <c r="G3176" s="115" t="s">
        <v>344</v>
      </c>
      <c r="H3176" s="115">
        <v>0.56000000000000005</v>
      </c>
      <c r="I3176" s="115">
        <v>0.48</v>
      </c>
      <c r="J3176" s="115" t="s">
        <v>350</v>
      </c>
      <c r="K3176" s="115">
        <v>0.17054804626487999</v>
      </c>
      <c r="L3176" s="115">
        <v>3832.2717959850502</v>
      </c>
      <c r="M3176" s="115">
        <v>10.830820639946801</v>
      </c>
      <c r="N3176" s="115">
        <v>1.4391182632149899</v>
      </c>
      <c r="O3176" s="115">
        <v>1.84717529958828</v>
      </c>
      <c r="P3176" s="115">
        <v>0.24543880813541999</v>
      </c>
      <c r="Q3176" s="115">
        <v>653.586467561257</v>
      </c>
      <c r="R3176" s="115">
        <v>1400</v>
      </c>
      <c r="S3176" s="115" t="s">
        <v>356</v>
      </c>
      <c r="T3176" s="115">
        <v>1400</v>
      </c>
      <c r="U3176" s="115" t="s">
        <v>352</v>
      </c>
      <c r="V3176" s="115" t="s">
        <v>350</v>
      </c>
      <c r="Z3176" s="115">
        <v>0</v>
      </c>
      <c r="AA3176" s="115">
        <v>1</v>
      </c>
      <c r="AB3176" s="115">
        <v>1.84717529958828</v>
      </c>
      <c r="AC3176" s="115">
        <v>0.24543880813541999</v>
      </c>
      <c r="AD3176" s="115">
        <v>890.19758522478196</v>
      </c>
      <c r="AF3176" s="115">
        <v>-1</v>
      </c>
      <c r="AG3176" s="115">
        <v>-1</v>
      </c>
      <c r="AH3176" s="115">
        <v>-1</v>
      </c>
      <c r="AI3176" s="115">
        <v>-1</v>
      </c>
      <c r="AJ3176" s="115">
        <v>0</v>
      </c>
      <c r="AM3176" s="115" t="s">
        <v>348</v>
      </c>
      <c r="AN3176" s="115">
        <v>-1</v>
      </c>
      <c r="AQ3176" s="115">
        <v>615</v>
      </c>
      <c r="AR3176" s="115" t="s">
        <v>261</v>
      </c>
      <c r="AS3176" s="115" t="s">
        <v>370</v>
      </c>
      <c r="AT3176" s="115" t="s">
        <v>296</v>
      </c>
      <c r="AV3176" s="115">
        <v>141.34647676866899</v>
      </c>
      <c r="AW3176" s="115">
        <v>0.72197695480000001</v>
      </c>
    </row>
    <row r="3177" spans="1:49" x14ac:dyDescent="0.25">
      <c r="A3177" s="117">
        <v>230000</v>
      </c>
      <c r="B3177" s="117">
        <v>870000</v>
      </c>
      <c r="C3177" s="117">
        <v>870000</v>
      </c>
      <c r="D3177" s="115" t="s">
        <v>342</v>
      </c>
      <c r="E3177" s="115" t="s">
        <v>13</v>
      </c>
      <c r="F3177" s="115" t="s">
        <v>343</v>
      </c>
      <c r="G3177" s="115" t="s">
        <v>344</v>
      </c>
      <c r="H3177" s="115">
        <v>0.56000000000000005</v>
      </c>
      <c r="I3177" s="115">
        <v>0.48</v>
      </c>
      <c r="J3177" s="115" t="s">
        <v>345</v>
      </c>
      <c r="K3177" s="115">
        <v>0.17278728438900001</v>
      </c>
      <c r="L3177" s="115">
        <v>3832.2717959850502</v>
      </c>
      <c r="M3177" s="115">
        <v>10.830820639946801</v>
      </c>
      <c r="N3177" s="115">
        <v>1.4391182632149899</v>
      </c>
      <c r="O3177" s="115">
        <v>1.8714280860807799</v>
      </c>
      <c r="P3177" s="115">
        <v>0.24866133661553</v>
      </c>
      <c r="Q3177" s="115">
        <v>662.16783666882804</v>
      </c>
      <c r="R3177" s="115">
        <v>1400</v>
      </c>
      <c r="S3177" s="115" t="s">
        <v>356</v>
      </c>
      <c r="T3177" s="115">
        <v>1400</v>
      </c>
      <c r="U3177" s="115" t="s">
        <v>347</v>
      </c>
      <c r="V3177" s="115" t="s">
        <v>345</v>
      </c>
      <c r="Z3177" s="115">
        <v>0</v>
      </c>
      <c r="AA3177" s="115">
        <v>1</v>
      </c>
      <c r="AB3177" s="115">
        <v>1.8714280860807799</v>
      </c>
      <c r="AC3177" s="115">
        <v>0.24866133661553</v>
      </c>
      <c r="AD3177" s="115">
        <v>801.26617335841695</v>
      </c>
      <c r="AF3177" s="115">
        <v>-1</v>
      </c>
      <c r="AG3177" s="115">
        <v>-1</v>
      </c>
      <c r="AH3177" s="115">
        <v>-1</v>
      </c>
      <c r="AI3177" s="115">
        <v>-1</v>
      </c>
      <c r="AJ3177" s="115">
        <v>0</v>
      </c>
      <c r="AM3177" s="115" t="s">
        <v>348</v>
      </c>
      <c r="AN3177" s="115">
        <v>-1</v>
      </c>
      <c r="AQ3177" s="115">
        <v>615</v>
      </c>
      <c r="AR3177" s="115" t="s">
        <v>261</v>
      </c>
      <c r="AS3177" s="115" t="s">
        <v>370</v>
      </c>
      <c r="AT3177" s="115" t="s">
        <v>296</v>
      </c>
      <c r="AV3177" s="115">
        <v>128.43464181959601</v>
      </c>
      <c r="AW3177" s="115">
        <v>0.64985091110000004</v>
      </c>
    </row>
    <row r="3178" spans="1:49" x14ac:dyDescent="0.25">
      <c r="A3178" s="117">
        <v>230000</v>
      </c>
      <c r="B3178" s="117">
        <v>870000</v>
      </c>
      <c r="C3178" s="117">
        <v>870000</v>
      </c>
      <c r="D3178" s="115" t="s">
        <v>342</v>
      </c>
      <c r="E3178" s="115" t="s">
        <v>13</v>
      </c>
      <c r="F3178" s="115" t="s">
        <v>343</v>
      </c>
      <c r="G3178" s="115" t="s">
        <v>344</v>
      </c>
      <c r="H3178" s="115">
        <v>0.56000000000000005</v>
      </c>
      <c r="I3178" s="115">
        <v>0.48</v>
      </c>
      <c r="J3178" s="115" t="s">
        <v>350</v>
      </c>
      <c r="K3178" s="115">
        <v>4.9342464243500002E-3</v>
      </c>
      <c r="L3178" s="115">
        <v>3832.2717959850502</v>
      </c>
      <c r="M3178" s="115">
        <v>10.830820639946801</v>
      </c>
      <c r="N3178" s="115">
        <v>1.4391182632149899</v>
      </c>
      <c r="O3178" s="115">
        <v>5.3441938015449997E-2</v>
      </c>
      <c r="P3178" s="115">
        <v>7.1009641444800004E-3</v>
      </c>
      <c r="Q3178" s="115">
        <v>18.9093734064842</v>
      </c>
      <c r="R3178" s="115">
        <v>1430</v>
      </c>
      <c r="S3178" s="115" t="s">
        <v>362</v>
      </c>
      <c r="T3178" s="115">
        <v>1430</v>
      </c>
      <c r="U3178" s="115" t="s">
        <v>352</v>
      </c>
      <c r="V3178" s="115" t="s">
        <v>350</v>
      </c>
      <c r="Z3178" s="115">
        <v>0</v>
      </c>
      <c r="AA3178" s="115">
        <v>1</v>
      </c>
      <c r="AB3178" s="115">
        <v>5.3441938015449997E-2</v>
      </c>
      <c r="AC3178" s="115">
        <v>7.1009641444800004E-3</v>
      </c>
      <c r="AD3178" s="115">
        <v>18.909373406483901</v>
      </c>
      <c r="AF3178" s="115">
        <v>-1</v>
      </c>
      <c r="AG3178" s="115">
        <v>-1</v>
      </c>
      <c r="AH3178" s="115">
        <v>-1</v>
      </c>
      <c r="AI3178" s="115">
        <v>-1</v>
      </c>
      <c r="AJ3178" s="115">
        <v>0</v>
      </c>
      <c r="AM3178" s="115" t="s">
        <v>348</v>
      </c>
      <c r="AN3178" s="115">
        <v>-1</v>
      </c>
      <c r="AQ3178" s="115">
        <v>615</v>
      </c>
      <c r="AR3178" s="115" t="s">
        <v>261</v>
      </c>
      <c r="AS3178" s="115" t="s">
        <v>370</v>
      </c>
      <c r="AT3178" s="115" t="s">
        <v>296</v>
      </c>
      <c r="AV3178" s="115">
        <v>71.209938781962904</v>
      </c>
      <c r="AW3178" s="115">
        <v>1.53360693E-2</v>
      </c>
    </row>
    <row r="3179" spans="1:49" x14ac:dyDescent="0.25">
      <c r="A3179" s="117">
        <v>230000</v>
      </c>
      <c r="B3179" s="117">
        <v>870000</v>
      </c>
      <c r="C3179" s="117">
        <v>870000</v>
      </c>
      <c r="D3179" s="115" t="s">
        <v>342</v>
      </c>
      <c r="E3179" s="115" t="s">
        <v>13</v>
      </c>
      <c r="F3179" s="115" t="s">
        <v>343</v>
      </c>
      <c r="G3179" s="115" t="s">
        <v>344</v>
      </c>
      <c r="H3179" s="115">
        <v>0.56000000000000005</v>
      </c>
      <c r="I3179" s="115">
        <v>0.48</v>
      </c>
      <c r="J3179" s="115" t="s">
        <v>350</v>
      </c>
      <c r="K3179" s="115">
        <v>4.7692180257090003E-2</v>
      </c>
      <c r="L3179" s="115">
        <v>3729.8839912865801</v>
      </c>
      <c r="M3179" s="115">
        <v>7.6600439454495204</v>
      </c>
      <c r="N3179" s="115">
        <v>1.0566631633421899</v>
      </c>
      <c r="O3179" s="115">
        <v>0.36532419662366</v>
      </c>
      <c r="P3179" s="115">
        <v>5.039457005715E-2</v>
      </c>
      <c r="Q3179" s="115">
        <v>177.88629965049901</v>
      </c>
      <c r="R3179" s="115">
        <v>1200</v>
      </c>
      <c r="S3179" s="115" t="s">
        <v>351</v>
      </c>
      <c r="T3179" s="115">
        <v>1200</v>
      </c>
      <c r="U3179" s="115" t="s">
        <v>352</v>
      </c>
      <c r="V3179" s="115" t="s">
        <v>350</v>
      </c>
      <c r="Z3179" s="115">
        <v>0</v>
      </c>
      <c r="AA3179" s="115">
        <v>1</v>
      </c>
      <c r="AB3179" s="115">
        <v>0.36532419662366</v>
      </c>
      <c r="AC3179" s="115">
        <v>5.039457005715E-2</v>
      </c>
      <c r="AD3179" s="115">
        <v>249.902666814193</v>
      </c>
      <c r="AF3179" s="115">
        <v>-1</v>
      </c>
      <c r="AG3179" s="115">
        <v>-1</v>
      </c>
      <c r="AH3179" s="115">
        <v>-1</v>
      </c>
      <c r="AI3179" s="115">
        <v>-1</v>
      </c>
      <c r="AJ3179" s="115">
        <v>0</v>
      </c>
      <c r="AM3179" s="115" t="s">
        <v>348</v>
      </c>
      <c r="AN3179" s="115">
        <v>-1</v>
      </c>
      <c r="AQ3179" s="115">
        <v>615</v>
      </c>
      <c r="AR3179" s="115" t="s">
        <v>261</v>
      </c>
      <c r="AS3179" s="115" t="s">
        <v>370</v>
      </c>
      <c r="AT3179" s="115" t="s">
        <v>296</v>
      </c>
      <c r="AV3179" s="115">
        <v>93.678441557085407</v>
      </c>
      <c r="AW3179" s="115">
        <v>0.2026785619</v>
      </c>
    </row>
    <row r="3180" spans="1:49" x14ac:dyDescent="0.25">
      <c r="A3180" s="117">
        <v>230000</v>
      </c>
      <c r="B3180" s="117">
        <v>870000</v>
      </c>
      <c r="C3180" s="117">
        <v>870000</v>
      </c>
      <c r="D3180" s="115" t="s">
        <v>342</v>
      </c>
      <c r="E3180" s="115" t="s">
        <v>13</v>
      </c>
      <c r="F3180" s="115" t="s">
        <v>343</v>
      </c>
      <c r="G3180" s="115" t="s">
        <v>344</v>
      </c>
      <c r="H3180" s="115">
        <v>0.56000000000000005</v>
      </c>
      <c r="I3180" s="115">
        <v>0.48</v>
      </c>
      <c r="J3180" s="115" t="s">
        <v>350</v>
      </c>
      <c r="K3180" s="115">
        <v>0.52959720711069003</v>
      </c>
      <c r="L3180" s="115">
        <v>3729.8839912865801</v>
      </c>
      <c r="M3180" s="115">
        <v>7.6600439454495204</v>
      </c>
      <c r="N3180" s="115">
        <v>1.0566631633421899</v>
      </c>
      <c r="O3180" s="115">
        <v>4.05673787985525</v>
      </c>
      <c r="P3180" s="115">
        <v>0.55960586016277003</v>
      </c>
      <c r="Q3180" s="115">
        <v>1975.3361446322599</v>
      </c>
      <c r="R3180" s="115">
        <v>1750</v>
      </c>
      <c r="S3180" s="115" t="s">
        <v>371</v>
      </c>
      <c r="T3180" s="115">
        <v>1750</v>
      </c>
      <c r="U3180" s="115" t="s">
        <v>352</v>
      </c>
      <c r="V3180" s="115" t="s">
        <v>350</v>
      </c>
      <c r="Z3180" s="115">
        <v>0</v>
      </c>
      <c r="AA3180" s="115">
        <v>1</v>
      </c>
      <c r="AB3180" s="115">
        <v>4.05673787985525</v>
      </c>
      <c r="AC3180" s="115">
        <v>0.55960586016277003</v>
      </c>
      <c r="AD3180" s="115">
        <v>2054.2833500245201</v>
      </c>
      <c r="AF3180" s="115">
        <v>-1</v>
      </c>
      <c r="AG3180" s="115">
        <v>-1</v>
      </c>
      <c r="AH3180" s="115">
        <v>-1</v>
      </c>
      <c r="AI3180" s="115">
        <v>-1</v>
      </c>
      <c r="AJ3180" s="115">
        <v>0</v>
      </c>
      <c r="AM3180" s="115" t="s">
        <v>348</v>
      </c>
      <c r="AN3180" s="115">
        <v>-1</v>
      </c>
      <c r="AQ3180" s="115">
        <v>615</v>
      </c>
      <c r="AR3180" s="115" t="s">
        <v>261</v>
      </c>
      <c r="AS3180" s="115" t="s">
        <v>370</v>
      </c>
      <c r="AT3180" s="115" t="s">
        <v>296</v>
      </c>
      <c r="AV3180" s="115">
        <v>184.013811580724</v>
      </c>
      <c r="AW3180" s="115">
        <v>1.666085442</v>
      </c>
    </row>
    <row r="3181" spans="1:49" x14ac:dyDescent="0.25">
      <c r="A3181" s="117">
        <v>230000</v>
      </c>
      <c r="B3181" s="117">
        <v>870000</v>
      </c>
      <c r="C3181" s="117">
        <v>870000</v>
      </c>
      <c r="D3181" s="115" t="s">
        <v>342</v>
      </c>
      <c r="E3181" s="115" t="s">
        <v>13</v>
      </c>
      <c r="F3181" s="115" t="s">
        <v>343</v>
      </c>
      <c r="G3181" s="115" t="s">
        <v>344</v>
      </c>
      <c r="H3181" s="115">
        <v>0.56000000000000005</v>
      </c>
      <c r="I3181" s="115">
        <v>0.48</v>
      </c>
      <c r="J3181" s="115" t="s">
        <v>350</v>
      </c>
      <c r="K3181" s="115">
        <v>3.8599146775889999E-2</v>
      </c>
      <c r="L3181" s="115">
        <v>3786.33444559589</v>
      </c>
      <c r="M3181" s="115">
        <v>11.402629385293199</v>
      </c>
      <c r="N3181" s="115">
        <v>1.51986374183207</v>
      </c>
      <c r="O3181" s="115">
        <v>0.44013176527406001</v>
      </c>
      <c r="P3181" s="115">
        <v>5.8665443650330003E-2</v>
      </c>
      <c r="Q3181" s="115">
        <v>146.14927900818299</v>
      </c>
      <c r="R3181" s="115">
        <v>1210</v>
      </c>
      <c r="S3181" s="115" t="s">
        <v>353</v>
      </c>
      <c r="T3181" s="115">
        <v>1210</v>
      </c>
      <c r="U3181" s="115" t="s">
        <v>352</v>
      </c>
      <c r="V3181" s="115" t="s">
        <v>350</v>
      </c>
      <c r="Z3181" s="115">
        <v>0</v>
      </c>
      <c r="AA3181" s="115">
        <v>1</v>
      </c>
      <c r="AB3181" s="115">
        <v>0.44013176527406001</v>
      </c>
      <c r="AC3181" s="115">
        <v>5.8665443650330003E-2</v>
      </c>
      <c r="AD3181" s="115">
        <v>146.149279008181</v>
      </c>
      <c r="AF3181" s="115">
        <v>-1</v>
      </c>
      <c r="AG3181" s="115">
        <v>-1</v>
      </c>
      <c r="AH3181" s="115">
        <v>-1</v>
      </c>
      <c r="AI3181" s="115">
        <v>-1</v>
      </c>
      <c r="AJ3181" s="115">
        <v>0</v>
      </c>
      <c r="AM3181" s="115" t="s">
        <v>348</v>
      </c>
      <c r="AN3181" s="115">
        <v>-1</v>
      </c>
      <c r="AQ3181" s="115">
        <v>615</v>
      </c>
      <c r="AR3181" s="115" t="s">
        <v>261</v>
      </c>
      <c r="AS3181" s="115" t="s">
        <v>370</v>
      </c>
      <c r="AT3181" s="115" t="s">
        <v>296</v>
      </c>
      <c r="AV3181" s="115">
        <v>70.198310741080704</v>
      </c>
      <c r="AW3181" s="115">
        <v>0.1185314509</v>
      </c>
    </row>
    <row r="3182" spans="1:49" x14ac:dyDescent="0.25">
      <c r="A3182" s="117">
        <v>230000</v>
      </c>
      <c r="B3182" s="117">
        <v>870000</v>
      </c>
      <c r="C3182" s="117">
        <v>870000</v>
      </c>
      <c r="D3182" s="115" t="s">
        <v>342</v>
      </c>
      <c r="E3182" s="115" t="s">
        <v>13</v>
      </c>
      <c r="F3182" s="115" t="s">
        <v>343</v>
      </c>
      <c r="G3182" s="115" t="s">
        <v>344</v>
      </c>
      <c r="H3182" s="115">
        <v>0.56000000000000005</v>
      </c>
      <c r="I3182" s="115">
        <v>0.48</v>
      </c>
      <c r="J3182" s="115" t="s">
        <v>350</v>
      </c>
      <c r="K3182" s="115">
        <v>7.0827274284099998E-3</v>
      </c>
      <c r="L3182" s="115">
        <v>3786.33444559589</v>
      </c>
      <c r="M3182" s="115">
        <v>11.402629385293199</v>
      </c>
      <c r="N3182" s="115">
        <v>1.51986374183207</v>
      </c>
      <c r="O3182" s="115">
        <v>8.0761715903269998E-2</v>
      </c>
      <c r="P3182" s="115">
        <v>1.0764780611719999E-2</v>
      </c>
      <c r="Q3182" s="115">
        <v>26.817574830978302</v>
      </c>
      <c r="R3182" s="115">
        <v>1210</v>
      </c>
      <c r="S3182" s="115" t="s">
        <v>353</v>
      </c>
      <c r="T3182" s="115">
        <v>1210</v>
      </c>
      <c r="U3182" s="115" t="s">
        <v>352</v>
      </c>
      <c r="V3182" s="115" t="s">
        <v>350</v>
      </c>
      <c r="Z3182" s="115">
        <v>0</v>
      </c>
      <c r="AA3182" s="115">
        <v>1</v>
      </c>
      <c r="AB3182" s="115">
        <v>8.0761715903269998E-2</v>
      </c>
      <c r="AC3182" s="115">
        <v>1.0764780611719999E-2</v>
      </c>
      <c r="AD3182" s="115">
        <v>26.817574830978302</v>
      </c>
      <c r="AF3182" s="115">
        <v>-1</v>
      </c>
      <c r="AG3182" s="115">
        <v>-1</v>
      </c>
      <c r="AH3182" s="115">
        <v>-1</v>
      </c>
      <c r="AI3182" s="115">
        <v>-1</v>
      </c>
      <c r="AJ3182" s="115">
        <v>0</v>
      </c>
      <c r="AM3182" s="115" t="s">
        <v>348</v>
      </c>
      <c r="AN3182" s="115">
        <v>-1</v>
      </c>
      <c r="AQ3182" s="115">
        <v>615</v>
      </c>
      <c r="AR3182" s="115" t="s">
        <v>261</v>
      </c>
      <c r="AS3182" s="115" t="s">
        <v>370</v>
      </c>
      <c r="AT3182" s="115" t="s">
        <v>296</v>
      </c>
      <c r="AV3182" s="115">
        <v>21.4253266441271</v>
      </c>
      <c r="AW3182" s="115">
        <v>2.1749857899999999E-2</v>
      </c>
    </row>
    <row r="3183" spans="1:49" x14ac:dyDescent="0.25">
      <c r="A3183" s="117">
        <v>230000</v>
      </c>
      <c r="B3183" s="117">
        <v>870000</v>
      </c>
      <c r="C3183" s="117">
        <v>870000</v>
      </c>
      <c r="D3183" s="115" t="s">
        <v>342</v>
      </c>
      <c r="E3183" s="115" t="s">
        <v>13</v>
      </c>
      <c r="F3183" s="115" t="s">
        <v>343</v>
      </c>
      <c r="G3183" s="115" t="s">
        <v>344</v>
      </c>
      <c r="H3183" s="115">
        <v>0.56000000000000005</v>
      </c>
      <c r="I3183" s="115">
        <v>0.48</v>
      </c>
      <c r="J3183" s="115" t="s">
        <v>350</v>
      </c>
      <c r="K3183" s="115">
        <v>0.55390736370851001</v>
      </c>
      <c r="L3183" s="115">
        <v>3786.33444559589</v>
      </c>
      <c r="M3183" s="115">
        <v>11.402629385293199</v>
      </c>
      <c r="N3183" s="115">
        <v>1.51986374183207</v>
      </c>
      <c r="O3183" s="115">
        <v>6.31600038215299</v>
      </c>
      <c r="P3183" s="115">
        <v>0.84186371843436003</v>
      </c>
      <c r="Q3183" s="115">
        <v>2097.2785308787502</v>
      </c>
      <c r="R3183" s="115">
        <v>1410</v>
      </c>
      <c r="S3183" s="115" t="s">
        <v>357</v>
      </c>
      <c r="T3183" s="115">
        <v>1410</v>
      </c>
      <c r="U3183" s="115" t="s">
        <v>352</v>
      </c>
      <c r="V3183" s="115" t="s">
        <v>350</v>
      </c>
      <c r="Z3183" s="115">
        <v>0</v>
      </c>
      <c r="AA3183" s="115">
        <v>1</v>
      </c>
      <c r="AB3183" s="115">
        <v>6.31600038215299</v>
      </c>
      <c r="AC3183" s="115">
        <v>0.84186371843436003</v>
      </c>
      <c r="AD3183" s="115">
        <v>2097.2785308787502</v>
      </c>
      <c r="AF3183" s="115">
        <v>-1</v>
      </c>
      <c r="AG3183" s="115">
        <v>-1</v>
      </c>
      <c r="AH3183" s="115">
        <v>-1</v>
      </c>
      <c r="AI3183" s="115">
        <v>-1</v>
      </c>
      <c r="AJ3183" s="115">
        <v>0</v>
      </c>
      <c r="AM3183" s="115" t="s">
        <v>348</v>
      </c>
      <c r="AN3183" s="115">
        <v>-1</v>
      </c>
      <c r="AQ3183" s="115">
        <v>615</v>
      </c>
      <c r="AR3183" s="115" t="s">
        <v>261</v>
      </c>
      <c r="AS3183" s="115" t="s">
        <v>370</v>
      </c>
      <c r="AT3183" s="115" t="s">
        <v>296</v>
      </c>
      <c r="AV3183" s="115">
        <v>189.59750941001201</v>
      </c>
      <c r="AW3183" s="115">
        <v>1.7009558239</v>
      </c>
    </row>
    <row r="3184" spans="1:49" x14ac:dyDescent="0.25">
      <c r="A3184" s="117">
        <v>230000</v>
      </c>
      <c r="B3184" s="117">
        <v>870000</v>
      </c>
      <c r="C3184" s="117">
        <v>870000</v>
      </c>
      <c r="D3184" s="115" t="s">
        <v>342</v>
      </c>
      <c r="E3184" s="115" t="s">
        <v>13</v>
      </c>
      <c r="F3184" s="115" t="s">
        <v>343</v>
      </c>
      <c r="G3184" s="115" t="s">
        <v>344</v>
      </c>
      <c r="H3184" s="115">
        <v>0.56000000000000005</v>
      </c>
      <c r="I3184" s="115">
        <v>0.48</v>
      </c>
      <c r="J3184" s="115" t="s">
        <v>350</v>
      </c>
      <c r="K3184" s="115">
        <v>1.8174215755090001E-2</v>
      </c>
      <c r="L3184" s="115">
        <v>3786.33444559589</v>
      </c>
      <c r="M3184" s="115">
        <v>11.402629385293199</v>
      </c>
      <c r="N3184" s="115">
        <v>1.51986374183207</v>
      </c>
      <c r="O3184" s="115">
        <v>0.20723384662364</v>
      </c>
      <c r="P3184" s="115">
        <v>2.7622331562389999E-2</v>
      </c>
      <c r="Q3184" s="115">
        <v>68.8136591351888</v>
      </c>
      <c r="R3184" s="115">
        <v>1210</v>
      </c>
      <c r="S3184" s="115" t="s">
        <v>353</v>
      </c>
      <c r="T3184" s="115">
        <v>1210</v>
      </c>
      <c r="U3184" s="115" t="s">
        <v>352</v>
      </c>
      <c r="V3184" s="115" t="s">
        <v>350</v>
      </c>
      <c r="Z3184" s="115">
        <v>0</v>
      </c>
      <c r="AA3184" s="115">
        <v>1</v>
      </c>
      <c r="AB3184" s="115">
        <v>0.20723384662364</v>
      </c>
      <c r="AC3184" s="115">
        <v>2.7622331562389999E-2</v>
      </c>
      <c r="AD3184" s="115">
        <v>68.813659135189198</v>
      </c>
      <c r="AF3184" s="115">
        <v>-1</v>
      </c>
      <c r="AG3184" s="115">
        <v>-1</v>
      </c>
      <c r="AH3184" s="115">
        <v>-1</v>
      </c>
      <c r="AI3184" s="115">
        <v>-1</v>
      </c>
      <c r="AJ3184" s="115">
        <v>0</v>
      </c>
      <c r="AM3184" s="115" t="s">
        <v>348</v>
      </c>
      <c r="AN3184" s="115">
        <v>-1</v>
      </c>
      <c r="AQ3184" s="115">
        <v>615</v>
      </c>
      <c r="AR3184" s="115" t="s">
        <v>261</v>
      </c>
      <c r="AS3184" s="115" t="s">
        <v>370</v>
      </c>
      <c r="AT3184" s="115" t="s">
        <v>296</v>
      </c>
      <c r="AV3184" s="115">
        <v>39.711685592851097</v>
      </c>
      <c r="AW3184" s="115">
        <v>5.5809942500000001E-2</v>
      </c>
    </row>
    <row r="3185" spans="1:49" x14ac:dyDescent="0.25">
      <c r="A3185" s="117">
        <v>230000</v>
      </c>
      <c r="B3185" s="117">
        <v>870000</v>
      </c>
      <c r="C3185" s="117">
        <v>870000</v>
      </c>
      <c r="D3185" s="115" t="s">
        <v>342</v>
      </c>
      <c r="E3185" s="115" t="s">
        <v>13</v>
      </c>
      <c r="F3185" s="115" t="s">
        <v>343</v>
      </c>
      <c r="G3185" s="115" t="s">
        <v>344</v>
      </c>
      <c r="H3185" s="115">
        <v>0.56000000000000005</v>
      </c>
      <c r="I3185" s="115">
        <v>0.48</v>
      </c>
      <c r="J3185" s="115" t="s">
        <v>350</v>
      </c>
      <c r="K3185" s="115">
        <v>0.18498152491850001</v>
      </c>
      <c r="L3185" s="115">
        <v>3723.9858395946299</v>
      </c>
      <c r="M3185" s="115">
        <v>9.2718713969066702</v>
      </c>
      <c r="N3185" s="115">
        <v>1.36327230482658</v>
      </c>
      <c r="O3185" s="115">
        <v>1.7151249098480299</v>
      </c>
      <c r="P3185" s="115">
        <v>0.25218018982598001</v>
      </c>
      <c r="Q3185" s="115">
        <v>688.86857938312301</v>
      </c>
      <c r="R3185" s="115">
        <v>1200</v>
      </c>
      <c r="S3185" s="115" t="s">
        <v>351</v>
      </c>
      <c r="T3185" s="115">
        <v>1200</v>
      </c>
      <c r="U3185" s="115" t="s">
        <v>352</v>
      </c>
      <c r="V3185" s="115" t="s">
        <v>350</v>
      </c>
      <c r="Z3185" s="115">
        <v>0</v>
      </c>
      <c r="AA3185" s="115">
        <v>1</v>
      </c>
      <c r="AB3185" s="115">
        <v>1.7151249098480299</v>
      </c>
      <c r="AC3185" s="115">
        <v>0.25218018982598001</v>
      </c>
      <c r="AD3185" s="115">
        <v>688.86857938312301</v>
      </c>
      <c r="AF3185" s="115">
        <v>-1</v>
      </c>
      <c r="AG3185" s="115">
        <v>-1</v>
      </c>
      <c r="AH3185" s="115">
        <v>-1</v>
      </c>
      <c r="AI3185" s="115">
        <v>-1</v>
      </c>
      <c r="AJ3185" s="115">
        <v>0</v>
      </c>
      <c r="AM3185" s="115" t="s">
        <v>348</v>
      </c>
      <c r="AN3185" s="115">
        <v>-1</v>
      </c>
      <c r="AQ3185" s="115">
        <v>615</v>
      </c>
      <c r="AR3185" s="115" t="s">
        <v>261</v>
      </c>
      <c r="AS3185" s="115" t="s">
        <v>370</v>
      </c>
      <c r="AT3185" s="115" t="s">
        <v>296</v>
      </c>
      <c r="AV3185" s="115">
        <v>129.97327867996299</v>
      </c>
      <c r="AW3185" s="115">
        <v>0.55869308949999996</v>
      </c>
    </row>
    <row r="3186" spans="1:49" x14ac:dyDescent="0.25">
      <c r="A3186" s="117">
        <v>230000</v>
      </c>
      <c r="B3186" s="117">
        <v>870000</v>
      </c>
      <c r="C3186" s="117">
        <v>870000</v>
      </c>
      <c r="D3186" s="115" t="s">
        <v>342</v>
      </c>
      <c r="E3186" s="115" t="s">
        <v>13</v>
      </c>
      <c r="F3186" s="115" t="s">
        <v>343</v>
      </c>
      <c r="G3186" s="115" t="s">
        <v>344</v>
      </c>
      <c r="H3186" s="115">
        <v>0.56000000000000005</v>
      </c>
      <c r="I3186" s="115">
        <v>0.48</v>
      </c>
      <c r="J3186" s="115" t="s">
        <v>350</v>
      </c>
      <c r="K3186" s="115">
        <v>3.4351441799699997E-2</v>
      </c>
      <c r="L3186" s="115">
        <v>3723.9858395946299</v>
      </c>
      <c r="M3186" s="115">
        <v>9.2718713969066702</v>
      </c>
      <c r="N3186" s="115">
        <v>1.36327230482658</v>
      </c>
      <c r="O3186" s="115">
        <v>0.31850215066521997</v>
      </c>
      <c r="P3186" s="115">
        <v>4.68303692364E-2</v>
      </c>
      <c r="Q3186" s="115">
        <v>127.924282831775</v>
      </c>
      <c r="R3186" s="115">
        <v>1210</v>
      </c>
      <c r="S3186" s="115" t="s">
        <v>353</v>
      </c>
      <c r="T3186" s="115">
        <v>1210</v>
      </c>
      <c r="U3186" s="115" t="s">
        <v>352</v>
      </c>
      <c r="V3186" s="115" t="s">
        <v>350</v>
      </c>
      <c r="Z3186" s="115">
        <v>0</v>
      </c>
      <c r="AA3186" s="115">
        <v>1</v>
      </c>
      <c r="AB3186" s="115">
        <v>0.31850215066521997</v>
      </c>
      <c r="AC3186" s="115">
        <v>4.68303692364E-2</v>
      </c>
      <c r="AD3186" s="115">
        <v>127.92428283177399</v>
      </c>
      <c r="AF3186" s="115">
        <v>-1</v>
      </c>
      <c r="AG3186" s="115">
        <v>-1</v>
      </c>
      <c r="AH3186" s="115">
        <v>-1</v>
      </c>
      <c r="AI3186" s="115">
        <v>-1</v>
      </c>
      <c r="AJ3186" s="115">
        <v>0</v>
      </c>
      <c r="AM3186" s="115" t="s">
        <v>348</v>
      </c>
      <c r="AN3186" s="115">
        <v>-1</v>
      </c>
      <c r="AQ3186" s="115">
        <v>615</v>
      </c>
      <c r="AR3186" s="115" t="s">
        <v>261</v>
      </c>
      <c r="AS3186" s="115" t="s">
        <v>370</v>
      </c>
      <c r="AT3186" s="115" t="s">
        <v>296</v>
      </c>
      <c r="AV3186" s="115">
        <v>47.212648677236302</v>
      </c>
      <c r="AW3186" s="115">
        <v>0.1037504321</v>
      </c>
    </row>
    <row r="3187" spans="1:49" x14ac:dyDescent="0.25">
      <c r="A3187" s="117">
        <v>230000</v>
      </c>
      <c r="B3187" s="117">
        <v>870000</v>
      </c>
      <c r="C3187" s="117">
        <v>870000</v>
      </c>
      <c r="D3187" s="115" t="s">
        <v>342</v>
      </c>
      <c r="E3187" s="115" t="s">
        <v>13</v>
      </c>
      <c r="F3187" s="115" t="s">
        <v>343</v>
      </c>
      <c r="G3187" s="115" t="s">
        <v>344</v>
      </c>
      <c r="H3187" s="115">
        <v>0.56000000000000005</v>
      </c>
      <c r="I3187" s="115">
        <v>0.48</v>
      </c>
      <c r="J3187" s="115" t="s">
        <v>350</v>
      </c>
      <c r="K3187" s="115">
        <v>9.4181093143849995E-2</v>
      </c>
      <c r="L3187" s="115">
        <v>3723.9858395946299</v>
      </c>
      <c r="M3187" s="115">
        <v>9.2718713969066702</v>
      </c>
      <c r="N3187" s="115">
        <v>1.36327230482658</v>
      </c>
      <c r="O3187" s="115">
        <v>0.87323498364992003</v>
      </c>
      <c r="P3187" s="115">
        <v>0.12839447592131001</v>
      </c>
      <c r="Q3187" s="115">
        <v>350.72905722526201</v>
      </c>
      <c r="R3187" s="115">
        <v>1210</v>
      </c>
      <c r="S3187" s="115" t="s">
        <v>353</v>
      </c>
      <c r="T3187" s="115">
        <v>1210</v>
      </c>
      <c r="U3187" s="115" t="s">
        <v>352</v>
      </c>
      <c r="V3187" s="115" t="s">
        <v>350</v>
      </c>
      <c r="Z3187" s="115">
        <v>0</v>
      </c>
      <c r="AA3187" s="115">
        <v>1</v>
      </c>
      <c r="AB3187" s="115">
        <v>0.87323498364992003</v>
      </c>
      <c r="AC3187" s="115">
        <v>0.12839447592131001</v>
      </c>
      <c r="AD3187" s="115">
        <v>350.72905722526099</v>
      </c>
      <c r="AF3187" s="115">
        <v>-1</v>
      </c>
      <c r="AG3187" s="115">
        <v>-1</v>
      </c>
      <c r="AH3187" s="115">
        <v>-1</v>
      </c>
      <c r="AI3187" s="115">
        <v>-1</v>
      </c>
      <c r="AJ3187" s="115">
        <v>0</v>
      </c>
      <c r="AM3187" s="115" t="s">
        <v>348</v>
      </c>
      <c r="AN3187" s="115">
        <v>-1</v>
      </c>
      <c r="AQ3187" s="115">
        <v>615</v>
      </c>
      <c r="AR3187" s="115" t="s">
        <v>261</v>
      </c>
      <c r="AS3187" s="115" t="s">
        <v>370</v>
      </c>
      <c r="AT3187" s="115" t="s">
        <v>296</v>
      </c>
      <c r="AV3187" s="115">
        <v>85.105051321459598</v>
      </c>
      <c r="AW3187" s="115">
        <v>0.28445179009999999</v>
      </c>
    </row>
    <row r="3188" spans="1:49" x14ac:dyDescent="0.25">
      <c r="A3188" s="117">
        <v>230000</v>
      </c>
      <c r="B3188" s="117">
        <v>870000</v>
      </c>
      <c r="C3188" s="117">
        <v>870000</v>
      </c>
      <c r="D3188" s="115" t="s">
        <v>342</v>
      </c>
      <c r="E3188" s="115" t="s">
        <v>13</v>
      </c>
      <c r="F3188" s="115" t="s">
        <v>343</v>
      </c>
      <c r="G3188" s="115" t="s">
        <v>344</v>
      </c>
      <c r="H3188" s="115">
        <v>0.56000000000000005</v>
      </c>
      <c r="I3188" s="115">
        <v>0.48</v>
      </c>
      <c r="J3188" s="115" t="s">
        <v>350</v>
      </c>
      <c r="K3188" s="115">
        <v>2.9537687382230001E-2</v>
      </c>
      <c r="L3188" s="115">
        <v>3723.9858395946299</v>
      </c>
      <c r="M3188" s="115">
        <v>9.2718713969066702</v>
      </c>
      <c r="N3188" s="115">
        <v>1.36327230482658</v>
      </c>
      <c r="O3188" s="115">
        <v>0.27386963877008003</v>
      </c>
      <c r="P3188" s="115">
        <v>4.0267911156819998E-2</v>
      </c>
      <c r="Q3188" s="115">
        <v>109.99792954580499</v>
      </c>
      <c r="R3188" s="115">
        <v>1210</v>
      </c>
      <c r="S3188" s="115" t="s">
        <v>353</v>
      </c>
      <c r="T3188" s="115">
        <v>1210</v>
      </c>
      <c r="U3188" s="115" t="s">
        <v>352</v>
      </c>
      <c r="V3188" s="115" t="s">
        <v>350</v>
      </c>
      <c r="Z3188" s="115">
        <v>0</v>
      </c>
      <c r="AA3188" s="115">
        <v>1</v>
      </c>
      <c r="AB3188" s="115">
        <v>0.27386963877008003</v>
      </c>
      <c r="AC3188" s="115">
        <v>4.0267911156819998E-2</v>
      </c>
      <c r="AD3188" s="115">
        <v>109.997929545806</v>
      </c>
      <c r="AF3188" s="115">
        <v>-1</v>
      </c>
      <c r="AG3188" s="115">
        <v>-1</v>
      </c>
      <c r="AH3188" s="115">
        <v>-1</v>
      </c>
      <c r="AI3188" s="115">
        <v>-1</v>
      </c>
      <c r="AJ3188" s="115">
        <v>0</v>
      </c>
      <c r="AM3188" s="115" t="s">
        <v>348</v>
      </c>
      <c r="AN3188" s="115">
        <v>-1</v>
      </c>
      <c r="AQ3188" s="115">
        <v>615</v>
      </c>
      <c r="AR3188" s="115" t="s">
        <v>261</v>
      </c>
      <c r="AS3188" s="115" t="s">
        <v>370</v>
      </c>
      <c r="AT3188" s="115" t="s">
        <v>296</v>
      </c>
      <c r="AV3188" s="115">
        <v>44.5714461546415</v>
      </c>
      <c r="AW3188" s="115">
        <v>8.9211621699999993E-2</v>
      </c>
    </row>
    <row r="3189" spans="1:49" x14ac:dyDescent="0.25">
      <c r="A3189" s="117">
        <v>230000</v>
      </c>
      <c r="B3189" s="117">
        <v>870000</v>
      </c>
      <c r="C3189" s="117">
        <v>870000</v>
      </c>
      <c r="D3189" s="115" t="s">
        <v>342</v>
      </c>
      <c r="E3189" s="115" t="s">
        <v>13</v>
      </c>
      <c r="F3189" s="115" t="s">
        <v>343</v>
      </c>
      <c r="G3189" s="115" t="s">
        <v>344</v>
      </c>
      <c r="H3189" s="115">
        <v>0.56000000000000005</v>
      </c>
      <c r="I3189" s="115">
        <v>0.48</v>
      </c>
      <c r="J3189" s="115" t="s">
        <v>350</v>
      </c>
      <c r="K3189" s="115">
        <v>0.16483706308344001</v>
      </c>
      <c r="L3189" s="115">
        <v>3723.9858395946299</v>
      </c>
      <c r="M3189" s="115">
        <v>9.2718713969066702</v>
      </c>
      <c r="N3189" s="115">
        <v>1.36327230482658</v>
      </c>
      <c r="O3189" s="115">
        <v>1.5283480503534701</v>
      </c>
      <c r="P3189" s="115">
        <v>0.22471780291061</v>
      </c>
      <c r="Q3189" s="115">
        <v>613.85088876310795</v>
      </c>
      <c r="R3189" s="115">
        <v>1210</v>
      </c>
      <c r="S3189" s="115" t="s">
        <v>353</v>
      </c>
      <c r="T3189" s="115">
        <v>1210</v>
      </c>
      <c r="U3189" s="115" t="s">
        <v>352</v>
      </c>
      <c r="V3189" s="115" t="s">
        <v>350</v>
      </c>
      <c r="Z3189" s="115">
        <v>0</v>
      </c>
      <c r="AA3189" s="115">
        <v>1</v>
      </c>
      <c r="AB3189" s="115">
        <v>1.5283480503534701</v>
      </c>
      <c r="AC3189" s="115">
        <v>0.22471780291061</v>
      </c>
      <c r="AD3189" s="115">
        <v>613.85088876310795</v>
      </c>
      <c r="AF3189" s="115">
        <v>-1</v>
      </c>
      <c r="AG3189" s="115">
        <v>-1</v>
      </c>
      <c r="AH3189" s="115">
        <v>-1</v>
      </c>
      <c r="AI3189" s="115">
        <v>-1</v>
      </c>
      <c r="AJ3189" s="115">
        <v>0</v>
      </c>
      <c r="AM3189" s="115" t="s">
        <v>348</v>
      </c>
      <c r="AN3189" s="115">
        <v>-1</v>
      </c>
      <c r="AQ3189" s="115">
        <v>615</v>
      </c>
      <c r="AR3189" s="115" t="s">
        <v>261</v>
      </c>
      <c r="AS3189" s="115" t="s">
        <v>370</v>
      </c>
      <c r="AT3189" s="115" t="s">
        <v>296</v>
      </c>
      <c r="AV3189" s="115">
        <v>104.56808726968799</v>
      </c>
      <c r="AW3189" s="115">
        <v>0.4978514913</v>
      </c>
    </row>
    <row r="3190" spans="1:49" x14ac:dyDescent="0.25">
      <c r="A3190" s="117">
        <v>230000</v>
      </c>
      <c r="B3190" s="117">
        <v>870000</v>
      </c>
      <c r="C3190" s="117">
        <v>870000</v>
      </c>
      <c r="D3190" s="115" t="s">
        <v>342</v>
      </c>
      <c r="E3190" s="115" t="s">
        <v>13</v>
      </c>
      <c r="F3190" s="115" t="s">
        <v>343</v>
      </c>
      <c r="G3190" s="115" t="s">
        <v>344</v>
      </c>
      <c r="H3190" s="115">
        <v>0.56000000000000005</v>
      </c>
      <c r="I3190" s="115">
        <v>0.48</v>
      </c>
      <c r="J3190" s="115" t="s">
        <v>350</v>
      </c>
      <c r="K3190" s="115">
        <v>2.611812178977E-2</v>
      </c>
      <c r="L3190" s="115">
        <v>3723.9858395946299</v>
      </c>
      <c r="M3190" s="115">
        <v>9.2718713969066702</v>
      </c>
      <c r="N3190" s="115">
        <v>1.36327230482658</v>
      </c>
      <c r="O3190" s="115">
        <v>0.24216386636355999</v>
      </c>
      <c r="P3190" s="115">
        <v>3.560611209009E-2</v>
      </c>
      <c r="Q3190" s="115">
        <v>97.263515701941202</v>
      </c>
      <c r="R3190" s="115">
        <v>1210</v>
      </c>
      <c r="S3190" s="115" t="s">
        <v>353</v>
      </c>
      <c r="T3190" s="115">
        <v>1210</v>
      </c>
      <c r="U3190" s="115" t="s">
        <v>352</v>
      </c>
      <c r="V3190" s="115" t="s">
        <v>350</v>
      </c>
      <c r="Z3190" s="115">
        <v>0</v>
      </c>
      <c r="AA3190" s="115">
        <v>1</v>
      </c>
      <c r="AB3190" s="115">
        <v>0.24216386636355999</v>
      </c>
      <c r="AC3190" s="115">
        <v>3.560611209009E-2</v>
      </c>
      <c r="AD3190" s="115">
        <v>97.263515701939696</v>
      </c>
      <c r="AF3190" s="115">
        <v>-1</v>
      </c>
      <c r="AG3190" s="115">
        <v>-1</v>
      </c>
      <c r="AH3190" s="115">
        <v>-1</v>
      </c>
      <c r="AI3190" s="115">
        <v>-1</v>
      </c>
      <c r="AJ3190" s="115">
        <v>0</v>
      </c>
      <c r="AM3190" s="115" t="s">
        <v>348</v>
      </c>
      <c r="AN3190" s="115">
        <v>-1</v>
      </c>
      <c r="AQ3190" s="115">
        <v>615</v>
      </c>
      <c r="AR3190" s="115" t="s">
        <v>261</v>
      </c>
      <c r="AS3190" s="115" t="s">
        <v>370</v>
      </c>
      <c r="AT3190" s="115" t="s">
        <v>296</v>
      </c>
      <c r="AV3190" s="115">
        <v>53.122442282607302</v>
      </c>
      <c r="AW3190" s="115">
        <v>7.8883629900000002E-2</v>
      </c>
    </row>
    <row r="3191" spans="1:49" x14ac:dyDescent="0.25">
      <c r="A3191" s="117">
        <v>230000</v>
      </c>
      <c r="B3191" s="117">
        <v>870000</v>
      </c>
      <c r="C3191" s="117">
        <v>870000</v>
      </c>
      <c r="D3191" s="115" t="s">
        <v>342</v>
      </c>
      <c r="E3191" s="115" t="s">
        <v>13</v>
      </c>
      <c r="F3191" s="115" t="s">
        <v>343</v>
      </c>
      <c r="G3191" s="115" t="s">
        <v>344</v>
      </c>
      <c r="H3191" s="115">
        <v>0.56000000000000005</v>
      </c>
      <c r="I3191" s="115">
        <v>0.48</v>
      </c>
      <c r="J3191" s="115" t="s">
        <v>350</v>
      </c>
      <c r="K3191" s="115">
        <v>8.3756521619429994E-2</v>
      </c>
      <c r="L3191" s="115">
        <v>3723.9858395946299</v>
      </c>
      <c r="M3191" s="115">
        <v>9.2718713969066702</v>
      </c>
      <c r="N3191" s="115">
        <v>1.36327230482658</v>
      </c>
      <c r="O3191" s="115">
        <v>0.77657969710762997</v>
      </c>
      <c r="P3191" s="115">
        <v>0.11418294627238</v>
      </c>
      <c r="Q3191" s="115">
        <v>311.90810048447702</v>
      </c>
      <c r="R3191" s="115">
        <v>1210</v>
      </c>
      <c r="S3191" s="115" t="s">
        <v>353</v>
      </c>
      <c r="T3191" s="115">
        <v>1210</v>
      </c>
      <c r="U3191" s="115" t="s">
        <v>352</v>
      </c>
      <c r="V3191" s="115" t="s">
        <v>350</v>
      </c>
      <c r="Z3191" s="115">
        <v>0</v>
      </c>
      <c r="AA3191" s="115">
        <v>1</v>
      </c>
      <c r="AB3191" s="115">
        <v>0.77657969710762997</v>
      </c>
      <c r="AC3191" s="115">
        <v>0.11418294627238</v>
      </c>
      <c r="AD3191" s="115">
        <v>311.90810048447599</v>
      </c>
      <c r="AF3191" s="115">
        <v>-1</v>
      </c>
      <c r="AG3191" s="115">
        <v>-1</v>
      </c>
      <c r="AH3191" s="115">
        <v>-1</v>
      </c>
      <c r="AI3191" s="115">
        <v>-1</v>
      </c>
      <c r="AJ3191" s="115">
        <v>0</v>
      </c>
      <c r="AM3191" s="115" t="s">
        <v>348</v>
      </c>
      <c r="AN3191" s="115">
        <v>-1</v>
      </c>
      <c r="AQ3191" s="115">
        <v>615</v>
      </c>
      <c r="AR3191" s="115" t="s">
        <v>261</v>
      </c>
      <c r="AS3191" s="115" t="s">
        <v>370</v>
      </c>
      <c r="AT3191" s="115" t="s">
        <v>296</v>
      </c>
      <c r="AV3191" s="115">
        <v>75.239824439452505</v>
      </c>
      <c r="AW3191" s="115">
        <v>0.25296682929999997</v>
      </c>
    </row>
    <row r="3192" spans="1:49" x14ac:dyDescent="0.25">
      <c r="A3192" s="117">
        <v>230000</v>
      </c>
      <c r="B3192" s="117">
        <v>870000</v>
      </c>
      <c r="C3192" s="117">
        <v>870000</v>
      </c>
      <c r="D3192" s="115" t="s">
        <v>342</v>
      </c>
      <c r="E3192" s="115" t="s">
        <v>13</v>
      </c>
      <c r="F3192" s="115" t="s">
        <v>343</v>
      </c>
      <c r="G3192" s="115" t="s">
        <v>344</v>
      </c>
      <c r="H3192" s="115">
        <v>0.56000000000000005</v>
      </c>
      <c r="I3192" s="115">
        <v>0.48</v>
      </c>
      <c r="J3192" s="115" t="s">
        <v>350</v>
      </c>
      <c r="K3192" s="115">
        <v>4.0265352836449997E-2</v>
      </c>
      <c r="L3192" s="115">
        <v>3754.55562237202</v>
      </c>
      <c r="M3192" s="115">
        <v>9.3433241562623195</v>
      </c>
      <c r="N3192" s="115">
        <v>1.37361973910728</v>
      </c>
      <c r="O3192" s="115">
        <v>0.37621224381724999</v>
      </c>
      <c r="P3192" s="115">
        <v>5.5309283458269999E-2</v>
      </c>
      <c r="Q3192" s="115">
        <v>151.178506878897</v>
      </c>
      <c r="R3192" s="115">
        <v>1210</v>
      </c>
      <c r="S3192" s="115" t="s">
        <v>353</v>
      </c>
      <c r="T3192" s="115">
        <v>1210</v>
      </c>
      <c r="U3192" s="115" t="s">
        <v>352</v>
      </c>
      <c r="V3192" s="115" t="s">
        <v>350</v>
      </c>
      <c r="Z3192" s="115">
        <v>0</v>
      </c>
      <c r="AA3192" s="115">
        <v>1</v>
      </c>
      <c r="AB3192" s="115">
        <v>0.37621224381724999</v>
      </c>
      <c r="AC3192" s="115">
        <v>5.5309283458269999E-2</v>
      </c>
      <c r="AD3192" s="115">
        <v>188.495217003644</v>
      </c>
      <c r="AF3192" s="115">
        <v>-1</v>
      </c>
      <c r="AG3192" s="115">
        <v>-1</v>
      </c>
      <c r="AH3192" s="115">
        <v>-1</v>
      </c>
      <c r="AI3192" s="115">
        <v>-1</v>
      </c>
      <c r="AJ3192" s="115">
        <v>0</v>
      </c>
      <c r="AM3192" s="115" t="s">
        <v>348</v>
      </c>
      <c r="AN3192" s="115">
        <v>-1</v>
      </c>
      <c r="AQ3192" s="115">
        <v>615</v>
      </c>
      <c r="AR3192" s="115" t="s">
        <v>261</v>
      </c>
      <c r="AS3192" s="115" t="s">
        <v>370</v>
      </c>
      <c r="AT3192" s="115" t="s">
        <v>296</v>
      </c>
      <c r="AV3192" s="115">
        <v>90.436473504796396</v>
      </c>
      <c r="AW3192" s="115">
        <v>0.15287527740000001</v>
      </c>
    </row>
    <row r="3193" spans="1:49" x14ac:dyDescent="0.25">
      <c r="A3193" s="117">
        <v>230000</v>
      </c>
      <c r="B3193" s="117">
        <v>870000</v>
      </c>
      <c r="C3193" s="117">
        <v>870000</v>
      </c>
      <c r="D3193" s="115" t="s">
        <v>342</v>
      </c>
      <c r="E3193" s="115" t="s">
        <v>13</v>
      </c>
      <c r="F3193" s="115" t="s">
        <v>343</v>
      </c>
      <c r="G3193" s="115" t="s">
        <v>344</v>
      </c>
      <c r="H3193" s="115">
        <v>0.56000000000000005</v>
      </c>
      <c r="I3193" s="115">
        <v>0.48</v>
      </c>
      <c r="J3193" s="115" t="s">
        <v>350</v>
      </c>
      <c r="K3193" s="115">
        <v>2.8151161899939998E-2</v>
      </c>
      <c r="L3193" s="115">
        <v>3772.1340353292298</v>
      </c>
      <c r="M3193" s="115">
        <v>11.012568426246601</v>
      </c>
      <c r="N3193" s="115">
        <v>1.67973505803431</v>
      </c>
      <c r="O3193" s="115">
        <v>0.31001659670151999</v>
      </c>
      <c r="P3193" s="115">
        <v>4.728649356774E-2</v>
      </c>
      <c r="Q3193" s="115">
        <v>106.189955936857</v>
      </c>
      <c r="R3193" s="115">
        <v>1200</v>
      </c>
      <c r="S3193" s="115" t="s">
        <v>351</v>
      </c>
      <c r="T3193" s="115">
        <v>1200</v>
      </c>
      <c r="U3193" s="115" t="s">
        <v>352</v>
      </c>
      <c r="V3193" s="115" t="s">
        <v>350</v>
      </c>
      <c r="Z3193" s="115">
        <v>0</v>
      </c>
      <c r="AA3193" s="115">
        <v>1</v>
      </c>
      <c r="AB3193" s="115">
        <v>0.31001659670151999</v>
      </c>
      <c r="AC3193" s="115">
        <v>4.728649356774E-2</v>
      </c>
      <c r="AD3193" s="115">
        <v>106.18995593685599</v>
      </c>
      <c r="AF3193" s="115">
        <v>-1</v>
      </c>
      <c r="AG3193" s="115">
        <v>-1</v>
      </c>
      <c r="AH3193" s="115">
        <v>-1</v>
      </c>
      <c r="AI3193" s="115">
        <v>-1</v>
      </c>
      <c r="AJ3193" s="115">
        <v>0</v>
      </c>
      <c r="AM3193" s="115" t="s">
        <v>348</v>
      </c>
      <c r="AN3193" s="115">
        <v>-1</v>
      </c>
      <c r="AQ3193" s="115">
        <v>615</v>
      </c>
      <c r="AR3193" s="115" t="s">
        <v>261</v>
      </c>
      <c r="AS3193" s="115" t="s">
        <v>370</v>
      </c>
      <c r="AT3193" s="115" t="s">
        <v>296</v>
      </c>
      <c r="AV3193" s="115">
        <v>51.000404344290502</v>
      </c>
      <c r="AW3193" s="115">
        <v>8.61232408E-2</v>
      </c>
    </row>
    <row r="3194" spans="1:49" x14ac:dyDescent="0.25">
      <c r="A3194" s="117">
        <v>230000</v>
      </c>
      <c r="B3194" s="117">
        <v>870000</v>
      </c>
      <c r="C3194" s="117">
        <v>870000</v>
      </c>
      <c r="D3194" s="115" t="s">
        <v>342</v>
      </c>
      <c r="E3194" s="115" t="s">
        <v>13</v>
      </c>
      <c r="F3194" s="115" t="s">
        <v>343</v>
      </c>
      <c r="G3194" s="115" t="s">
        <v>344</v>
      </c>
      <c r="H3194" s="115">
        <v>0.56000000000000005</v>
      </c>
      <c r="I3194" s="115">
        <v>0.48</v>
      </c>
      <c r="J3194" s="115" t="s">
        <v>350</v>
      </c>
      <c r="K3194" s="115">
        <v>1.8351701865769999E-2</v>
      </c>
      <c r="L3194" s="115">
        <v>3772.1340353292298</v>
      </c>
      <c r="M3194" s="115">
        <v>11.012568426246601</v>
      </c>
      <c r="N3194" s="115">
        <v>1.67973505803431</v>
      </c>
      <c r="O3194" s="115">
        <v>0.20209937253495</v>
      </c>
      <c r="P3194" s="115">
        <v>3.0825996998539999E-2</v>
      </c>
      <c r="Q3194" s="115">
        <v>69.225079214116207</v>
      </c>
      <c r="R3194" s="115">
        <v>1400</v>
      </c>
      <c r="S3194" s="115" t="s">
        <v>356</v>
      </c>
      <c r="T3194" s="115">
        <v>1400</v>
      </c>
      <c r="U3194" s="115" t="s">
        <v>352</v>
      </c>
      <c r="V3194" s="115" t="s">
        <v>350</v>
      </c>
      <c r="Z3194" s="115">
        <v>0</v>
      </c>
      <c r="AA3194" s="115">
        <v>1</v>
      </c>
      <c r="AB3194" s="115">
        <v>0.20209937253495</v>
      </c>
      <c r="AC3194" s="115">
        <v>3.0825996998539999E-2</v>
      </c>
      <c r="AD3194" s="115">
        <v>69.225079214118097</v>
      </c>
      <c r="AF3194" s="115">
        <v>-1</v>
      </c>
      <c r="AG3194" s="115">
        <v>-1</v>
      </c>
      <c r="AH3194" s="115">
        <v>-1</v>
      </c>
      <c r="AI3194" s="115">
        <v>-1</v>
      </c>
      <c r="AJ3194" s="115">
        <v>0</v>
      </c>
      <c r="AM3194" s="115" t="s">
        <v>348</v>
      </c>
      <c r="AN3194" s="115">
        <v>-1</v>
      </c>
      <c r="AQ3194" s="115">
        <v>615</v>
      </c>
      <c r="AR3194" s="115" t="s">
        <v>261</v>
      </c>
      <c r="AS3194" s="115" t="s">
        <v>370</v>
      </c>
      <c r="AT3194" s="115" t="s">
        <v>296</v>
      </c>
      <c r="AV3194" s="115">
        <v>47.022852760690597</v>
      </c>
      <c r="AW3194" s="115">
        <v>5.6143616600000001E-2</v>
      </c>
    </row>
    <row r="3195" spans="1:49" x14ac:dyDescent="0.25">
      <c r="A3195" s="117">
        <v>230000</v>
      </c>
      <c r="B3195" s="117">
        <v>870000</v>
      </c>
      <c r="C3195" s="117">
        <v>870000</v>
      </c>
      <c r="D3195" s="115" t="s">
        <v>342</v>
      </c>
      <c r="E3195" s="115" t="s">
        <v>13</v>
      </c>
      <c r="F3195" s="115" t="s">
        <v>343</v>
      </c>
      <c r="G3195" s="115" t="s">
        <v>344</v>
      </c>
      <c r="H3195" s="115">
        <v>0.56000000000000005</v>
      </c>
      <c r="I3195" s="115">
        <v>0.48</v>
      </c>
      <c r="J3195" s="115" t="s">
        <v>350</v>
      </c>
      <c r="K3195" s="115">
        <v>6.6805714703119995E-2</v>
      </c>
      <c r="L3195" s="115">
        <v>3772.1340353292298</v>
      </c>
      <c r="M3195" s="115">
        <v>11.012568426246601</v>
      </c>
      <c r="N3195" s="115">
        <v>1.67973505803431</v>
      </c>
      <c r="O3195" s="115">
        <v>0.73570250443252005</v>
      </c>
      <c r="P3195" s="115">
        <v>0.11221590106388001</v>
      </c>
      <c r="Q3195" s="115">
        <v>252.00011018616701</v>
      </c>
      <c r="R3195" s="115">
        <v>1210</v>
      </c>
      <c r="S3195" s="115" t="s">
        <v>353</v>
      </c>
      <c r="T3195" s="115">
        <v>1210</v>
      </c>
      <c r="U3195" s="115" t="s">
        <v>352</v>
      </c>
      <c r="V3195" s="115" t="s">
        <v>350</v>
      </c>
      <c r="Z3195" s="115">
        <v>0</v>
      </c>
      <c r="AA3195" s="115">
        <v>1</v>
      </c>
      <c r="AB3195" s="115">
        <v>0.73570250443252005</v>
      </c>
      <c r="AC3195" s="115">
        <v>0.11221590106388001</v>
      </c>
      <c r="AD3195" s="115">
        <v>252.000110186168</v>
      </c>
      <c r="AF3195" s="115">
        <v>-1</v>
      </c>
      <c r="AG3195" s="115">
        <v>-1</v>
      </c>
      <c r="AH3195" s="115">
        <v>-1</v>
      </c>
      <c r="AI3195" s="115">
        <v>-1</v>
      </c>
      <c r="AJ3195" s="115">
        <v>0</v>
      </c>
      <c r="AM3195" s="115" t="s">
        <v>348</v>
      </c>
      <c r="AN3195" s="115">
        <v>-1</v>
      </c>
      <c r="AQ3195" s="115">
        <v>615</v>
      </c>
      <c r="AR3195" s="115" t="s">
        <v>261</v>
      </c>
      <c r="AS3195" s="115" t="s">
        <v>370</v>
      </c>
      <c r="AT3195" s="115" t="s">
        <v>296</v>
      </c>
      <c r="AV3195" s="115">
        <v>78.410979363424104</v>
      </c>
      <c r="AW3195" s="115">
        <v>0.2043796514</v>
      </c>
    </row>
    <row r="3196" spans="1:49" x14ac:dyDescent="0.25">
      <c r="A3196" s="117">
        <v>230000</v>
      </c>
      <c r="B3196" s="117">
        <v>870000</v>
      </c>
      <c r="C3196" s="117">
        <v>870000</v>
      </c>
      <c r="D3196" s="115" t="s">
        <v>342</v>
      </c>
      <c r="E3196" s="115" t="s">
        <v>13</v>
      </c>
      <c r="F3196" s="115" t="s">
        <v>343</v>
      </c>
      <c r="G3196" s="115" t="s">
        <v>344</v>
      </c>
      <c r="H3196" s="115">
        <v>0.56000000000000005</v>
      </c>
      <c r="I3196" s="115">
        <v>0.48</v>
      </c>
      <c r="J3196" s="115" t="s">
        <v>350</v>
      </c>
      <c r="K3196" s="115">
        <v>0.19829329363570999</v>
      </c>
      <c r="L3196" s="115">
        <v>3772.1340353292298</v>
      </c>
      <c r="M3196" s="115">
        <v>11.012568426246601</v>
      </c>
      <c r="N3196" s="115">
        <v>1.67973505803431</v>
      </c>
      <c r="O3196" s="115">
        <v>2.1837184646291798</v>
      </c>
      <c r="P3196" s="115">
        <v>0.33308019709300002</v>
      </c>
      <c r="Q3196" s="115">
        <v>747.98888190083005</v>
      </c>
      <c r="R3196" s="115">
        <v>1410</v>
      </c>
      <c r="S3196" s="115" t="s">
        <v>357</v>
      </c>
      <c r="T3196" s="115">
        <v>1410</v>
      </c>
      <c r="U3196" s="115" t="s">
        <v>352</v>
      </c>
      <c r="V3196" s="115" t="s">
        <v>350</v>
      </c>
      <c r="Z3196" s="115">
        <v>0</v>
      </c>
      <c r="AA3196" s="115">
        <v>1</v>
      </c>
      <c r="AB3196" s="115">
        <v>2.1837184646291798</v>
      </c>
      <c r="AC3196" s="115">
        <v>0.33308019709300002</v>
      </c>
      <c r="AD3196" s="115">
        <v>747.98888190083005</v>
      </c>
      <c r="AF3196" s="115">
        <v>-1</v>
      </c>
      <c r="AG3196" s="115">
        <v>-1</v>
      </c>
      <c r="AH3196" s="115">
        <v>-1</v>
      </c>
      <c r="AI3196" s="115">
        <v>-1</v>
      </c>
      <c r="AJ3196" s="115">
        <v>0</v>
      </c>
      <c r="AM3196" s="115" t="s">
        <v>348</v>
      </c>
      <c r="AN3196" s="115">
        <v>-1</v>
      </c>
      <c r="AQ3196" s="115">
        <v>615</v>
      </c>
      <c r="AR3196" s="115" t="s">
        <v>261</v>
      </c>
      <c r="AS3196" s="115" t="s">
        <v>370</v>
      </c>
      <c r="AT3196" s="115" t="s">
        <v>296</v>
      </c>
      <c r="AV3196" s="115">
        <v>120.594381177355</v>
      </c>
      <c r="AW3196" s="115">
        <v>0.60664142899999995</v>
      </c>
    </row>
    <row r="3197" spans="1:49" x14ac:dyDescent="0.25">
      <c r="A3197" s="117">
        <v>230000</v>
      </c>
      <c r="B3197" s="117">
        <v>870000</v>
      </c>
      <c r="C3197" s="117">
        <v>870000</v>
      </c>
      <c r="D3197" s="115" t="s">
        <v>342</v>
      </c>
      <c r="E3197" s="115" t="s">
        <v>13</v>
      </c>
      <c r="F3197" s="115" t="s">
        <v>343</v>
      </c>
      <c r="G3197" s="115" t="s">
        <v>344</v>
      </c>
      <c r="H3197" s="115">
        <v>0.56000000000000005</v>
      </c>
      <c r="I3197" s="115">
        <v>0.48</v>
      </c>
      <c r="J3197" s="115" t="s">
        <v>350</v>
      </c>
      <c r="K3197" s="115">
        <v>0.19355230485743999</v>
      </c>
      <c r="L3197" s="115">
        <v>3772.1340353292298</v>
      </c>
      <c r="M3197" s="115">
        <v>11.012568426246601</v>
      </c>
      <c r="N3197" s="115">
        <v>1.67973505803431</v>
      </c>
      <c r="O3197" s="115">
        <v>2.1315080013003298</v>
      </c>
      <c r="P3197" s="115">
        <v>0.32511659203239002</v>
      </c>
      <c r="Q3197" s="115">
        <v>730.10523676917705</v>
      </c>
      <c r="R3197" s="115">
        <v>1300</v>
      </c>
      <c r="S3197" s="115" t="s">
        <v>346</v>
      </c>
      <c r="T3197" s="115">
        <v>1300</v>
      </c>
      <c r="U3197" s="115" t="s">
        <v>352</v>
      </c>
      <c r="V3197" s="115" t="s">
        <v>350</v>
      </c>
      <c r="Z3197" s="115">
        <v>0</v>
      </c>
      <c r="AA3197" s="115">
        <v>1</v>
      </c>
      <c r="AB3197" s="115">
        <v>2.1315080013003298</v>
      </c>
      <c r="AC3197" s="115">
        <v>0.32511659203239002</v>
      </c>
      <c r="AD3197" s="115">
        <v>730.10523676917705</v>
      </c>
      <c r="AF3197" s="115">
        <v>-1</v>
      </c>
      <c r="AG3197" s="115">
        <v>-1</v>
      </c>
      <c r="AH3197" s="115">
        <v>-1</v>
      </c>
      <c r="AI3197" s="115">
        <v>-1</v>
      </c>
      <c r="AJ3197" s="115">
        <v>0</v>
      </c>
      <c r="AM3197" s="115" t="s">
        <v>348</v>
      </c>
      <c r="AN3197" s="115">
        <v>-1</v>
      </c>
      <c r="AQ3197" s="115">
        <v>615</v>
      </c>
      <c r="AR3197" s="115" t="s">
        <v>261</v>
      </c>
      <c r="AS3197" s="115" t="s">
        <v>370</v>
      </c>
      <c r="AT3197" s="115" t="s">
        <v>296</v>
      </c>
      <c r="AV3197" s="115">
        <v>120.14192801176399</v>
      </c>
      <c r="AW3197" s="115">
        <v>0.59213725610000001</v>
      </c>
    </row>
    <row r="3198" spans="1:49" x14ac:dyDescent="0.25">
      <c r="A3198" s="117">
        <v>230000</v>
      </c>
      <c r="B3198" s="117">
        <v>870000</v>
      </c>
      <c r="C3198" s="117">
        <v>870000</v>
      </c>
      <c r="D3198" s="115" t="s">
        <v>342</v>
      </c>
      <c r="E3198" s="115" t="s">
        <v>13</v>
      </c>
      <c r="F3198" s="115" t="s">
        <v>343</v>
      </c>
      <c r="G3198" s="115" t="s">
        <v>344</v>
      </c>
      <c r="H3198" s="115">
        <v>0.56000000000000005</v>
      </c>
      <c r="I3198" s="115">
        <v>0.48</v>
      </c>
      <c r="J3198" s="115" t="s">
        <v>350</v>
      </c>
      <c r="K3198" s="115">
        <v>0.11260927677493</v>
      </c>
      <c r="L3198" s="115">
        <v>3772.1340353292298</v>
      </c>
      <c r="M3198" s="115">
        <v>11.012568426246601</v>
      </c>
      <c r="N3198" s="115">
        <v>1.67973505803431</v>
      </c>
      <c r="O3198" s="115">
        <v>1.24011736591414</v>
      </c>
      <c r="P3198" s="115">
        <v>0.18915375005874999</v>
      </c>
      <c r="Q3198" s="115">
        <v>424.77728561654999</v>
      </c>
      <c r="R3198" s="115">
        <v>1410</v>
      </c>
      <c r="S3198" s="115" t="s">
        <v>357</v>
      </c>
      <c r="T3198" s="115">
        <v>1410</v>
      </c>
      <c r="U3198" s="115" t="s">
        <v>352</v>
      </c>
      <c r="V3198" s="115" t="s">
        <v>350</v>
      </c>
      <c r="Z3198" s="115">
        <v>0</v>
      </c>
      <c r="AA3198" s="115">
        <v>1</v>
      </c>
      <c r="AB3198" s="115">
        <v>1.24011736591414</v>
      </c>
      <c r="AC3198" s="115">
        <v>0.18915375005874999</v>
      </c>
      <c r="AD3198" s="115">
        <v>424.77728561654999</v>
      </c>
      <c r="AF3198" s="115">
        <v>-1</v>
      </c>
      <c r="AG3198" s="115">
        <v>-1</v>
      </c>
      <c r="AH3198" s="115">
        <v>-1</v>
      </c>
      <c r="AI3198" s="115">
        <v>-1</v>
      </c>
      <c r="AJ3198" s="115">
        <v>0</v>
      </c>
      <c r="AM3198" s="115" t="s">
        <v>348</v>
      </c>
      <c r="AN3198" s="115">
        <v>-1</v>
      </c>
      <c r="AQ3198" s="115">
        <v>615</v>
      </c>
      <c r="AR3198" s="115" t="s">
        <v>261</v>
      </c>
      <c r="AS3198" s="115" t="s">
        <v>370</v>
      </c>
      <c r="AT3198" s="115" t="s">
        <v>296</v>
      </c>
      <c r="AV3198" s="115">
        <v>104.672170805677</v>
      </c>
      <c r="AW3198" s="115">
        <v>0.3445071254</v>
      </c>
    </row>
    <row r="3199" spans="1:49" x14ac:dyDescent="0.25">
      <c r="A3199" s="117">
        <v>230000</v>
      </c>
      <c r="B3199" s="117">
        <v>870000</v>
      </c>
      <c r="C3199" s="117">
        <v>870000</v>
      </c>
      <c r="D3199" s="115" t="s">
        <v>342</v>
      </c>
      <c r="E3199" s="115" t="s">
        <v>13</v>
      </c>
      <c r="F3199" s="115" t="s">
        <v>343</v>
      </c>
      <c r="G3199" s="115" t="s">
        <v>344</v>
      </c>
      <c r="H3199" s="115">
        <v>0.56000000000000005</v>
      </c>
      <c r="I3199" s="115">
        <v>0.48</v>
      </c>
      <c r="J3199" s="115" t="s">
        <v>350</v>
      </c>
      <c r="K3199" s="115">
        <v>3.2632149866450001E-2</v>
      </c>
      <c r="L3199" s="115">
        <v>3731.5510520120101</v>
      </c>
      <c r="M3199" s="115">
        <v>7.7869253812360499</v>
      </c>
      <c r="N3199" s="115">
        <v>1.0615903117222201</v>
      </c>
      <c r="O3199" s="115">
        <v>0.25410411603938998</v>
      </c>
      <c r="P3199" s="115">
        <v>3.4641974148889997E-2</v>
      </c>
      <c r="Q3199" s="115">
        <v>121.768533163583</v>
      </c>
      <c r="R3199" s="115">
        <v>1400</v>
      </c>
      <c r="S3199" s="115" t="s">
        <v>356</v>
      </c>
      <c r="T3199" s="115">
        <v>1400</v>
      </c>
      <c r="U3199" s="115" t="s">
        <v>352</v>
      </c>
      <c r="V3199" s="115" t="s">
        <v>350</v>
      </c>
      <c r="Z3199" s="115">
        <v>0</v>
      </c>
      <c r="AA3199" s="115">
        <v>1</v>
      </c>
      <c r="AB3199" s="115">
        <v>0.25410411603938998</v>
      </c>
      <c r="AC3199" s="115">
        <v>3.4641974148889997E-2</v>
      </c>
      <c r="AD3199" s="115">
        <v>162.18179665954801</v>
      </c>
      <c r="AF3199" s="115">
        <v>-1</v>
      </c>
      <c r="AG3199" s="115">
        <v>-1</v>
      </c>
      <c r="AH3199" s="115">
        <v>-1</v>
      </c>
      <c r="AI3199" s="115">
        <v>-1</v>
      </c>
      <c r="AJ3199" s="115">
        <v>0</v>
      </c>
      <c r="AM3199" s="115" t="s">
        <v>348</v>
      </c>
      <c r="AN3199" s="115">
        <v>-1</v>
      </c>
      <c r="AQ3199" s="115">
        <v>615</v>
      </c>
      <c r="AR3199" s="115" t="s">
        <v>261</v>
      </c>
      <c r="AS3199" s="115" t="s">
        <v>370</v>
      </c>
      <c r="AT3199" s="115" t="s">
        <v>296</v>
      </c>
      <c r="AV3199" s="115">
        <v>107.48484913607101</v>
      </c>
      <c r="AW3199" s="115">
        <v>0.13153430390000001</v>
      </c>
    </row>
    <row r="3200" spans="1:49" x14ac:dyDescent="0.25">
      <c r="A3200" s="117">
        <v>230000</v>
      </c>
      <c r="B3200" s="117">
        <v>870000</v>
      </c>
      <c r="C3200" s="117">
        <v>870000</v>
      </c>
      <c r="D3200" s="115" t="s">
        <v>342</v>
      </c>
      <c r="E3200" s="115" t="s">
        <v>13</v>
      </c>
      <c r="F3200" s="115" t="s">
        <v>343</v>
      </c>
      <c r="G3200" s="115" t="s">
        <v>344</v>
      </c>
      <c r="H3200" s="115">
        <v>0.56000000000000005</v>
      </c>
      <c r="I3200" s="115">
        <v>0.48</v>
      </c>
      <c r="J3200" s="115" t="s">
        <v>350</v>
      </c>
      <c r="K3200" s="115">
        <v>4.7732556989999997E-5</v>
      </c>
      <c r="L3200" s="115">
        <v>3731.5510520120101</v>
      </c>
      <c r="M3200" s="115">
        <v>7.7869253812360499</v>
      </c>
      <c r="N3200" s="115">
        <v>1.0615903117222201</v>
      </c>
      <c r="O3200" s="115">
        <v>3.7168985955E-4</v>
      </c>
      <c r="P3200" s="115">
        <v>5.0672420049999997E-5</v>
      </c>
      <c r="Q3200" s="115">
        <v>0.17811647325871999</v>
      </c>
      <c r="R3200" s="115">
        <v>1720</v>
      </c>
      <c r="S3200" s="115" t="s">
        <v>360</v>
      </c>
      <c r="T3200" s="115">
        <v>1720</v>
      </c>
      <c r="U3200" s="115" t="s">
        <v>352</v>
      </c>
      <c r="V3200" s="115" t="s">
        <v>350</v>
      </c>
      <c r="Z3200" s="115">
        <v>0</v>
      </c>
      <c r="AA3200" s="115">
        <v>1</v>
      </c>
      <c r="AB3200" s="115">
        <v>3.7168985955E-4</v>
      </c>
      <c r="AC3200" s="115">
        <v>5.0672420049999997E-5</v>
      </c>
      <c r="AD3200" s="115">
        <v>1181.35237227623</v>
      </c>
      <c r="AF3200" s="115">
        <v>-1</v>
      </c>
      <c r="AG3200" s="115">
        <v>-1</v>
      </c>
      <c r="AH3200" s="115">
        <v>-1</v>
      </c>
      <c r="AI3200" s="115">
        <v>-1</v>
      </c>
      <c r="AJ3200" s="115">
        <v>0</v>
      </c>
      <c r="AM3200" s="115" t="s">
        <v>348</v>
      </c>
      <c r="AN3200" s="115">
        <v>-1</v>
      </c>
      <c r="AQ3200" s="115">
        <v>615</v>
      </c>
      <c r="AR3200" s="115" t="s">
        <v>261</v>
      </c>
      <c r="AS3200" s="115" t="s">
        <v>370</v>
      </c>
      <c r="AT3200" s="115" t="s">
        <v>296</v>
      </c>
      <c r="AV3200" s="115">
        <v>2.3009739382107801</v>
      </c>
      <c r="AW3200" s="115">
        <v>0.95811222409999997</v>
      </c>
    </row>
    <row r="3201" spans="1:49" x14ac:dyDescent="0.25">
      <c r="A3201" s="117">
        <v>230000</v>
      </c>
      <c r="B3201" s="117">
        <v>870000</v>
      </c>
      <c r="C3201" s="117">
        <v>870000</v>
      </c>
      <c r="D3201" s="115" t="s">
        <v>342</v>
      </c>
      <c r="E3201" s="115" t="s">
        <v>13</v>
      </c>
      <c r="F3201" s="115" t="s">
        <v>343</v>
      </c>
      <c r="G3201" s="115" t="s">
        <v>344</v>
      </c>
      <c r="H3201" s="115">
        <v>0.56000000000000005</v>
      </c>
      <c r="I3201" s="115">
        <v>0.48</v>
      </c>
      <c r="J3201" s="115" t="s">
        <v>350</v>
      </c>
      <c r="K3201" s="115">
        <v>8.3634646650000005E-5</v>
      </c>
      <c r="L3201" s="115">
        <v>3731.5510520120101</v>
      </c>
      <c r="M3201" s="115">
        <v>7.7869253812360499</v>
      </c>
      <c r="N3201" s="115">
        <v>1.0615903117222201</v>
      </c>
      <c r="O3201" s="115">
        <v>6.5125675281000001E-4</v>
      </c>
      <c r="P3201" s="115">
        <v>8.8785730610000001E-5</v>
      </c>
      <c r="Q3201" s="115">
        <v>0.31208695372131001</v>
      </c>
      <c r="R3201" s="115">
        <v>1750</v>
      </c>
      <c r="S3201" s="115" t="s">
        <v>371</v>
      </c>
      <c r="T3201" s="115">
        <v>1750</v>
      </c>
      <c r="U3201" s="115" t="s">
        <v>352</v>
      </c>
      <c r="V3201" s="115" t="s">
        <v>350</v>
      </c>
      <c r="Z3201" s="115">
        <v>0</v>
      </c>
      <c r="AA3201" s="115">
        <v>1</v>
      </c>
      <c r="AB3201" s="115">
        <v>6.5125675281000001E-4</v>
      </c>
      <c r="AC3201" s="115">
        <v>8.8785730610000001E-5</v>
      </c>
      <c r="AD3201" s="115">
        <v>917.18706299706696</v>
      </c>
      <c r="AF3201" s="115">
        <v>-1</v>
      </c>
      <c r="AG3201" s="115">
        <v>-1</v>
      </c>
      <c r="AH3201" s="115">
        <v>-1</v>
      </c>
      <c r="AI3201" s="115">
        <v>-1</v>
      </c>
      <c r="AJ3201" s="115">
        <v>0</v>
      </c>
      <c r="AM3201" s="115" t="s">
        <v>348</v>
      </c>
      <c r="AN3201" s="115">
        <v>-1</v>
      </c>
      <c r="AQ3201" s="115">
        <v>615</v>
      </c>
      <c r="AR3201" s="115" t="s">
        <v>261</v>
      </c>
      <c r="AS3201" s="115" t="s">
        <v>370</v>
      </c>
      <c r="AT3201" s="115" t="s">
        <v>296</v>
      </c>
      <c r="AV3201" s="115">
        <v>7.7231713022392601</v>
      </c>
      <c r="AW3201" s="115">
        <v>0.74386623110000005</v>
      </c>
    </row>
    <row r="3202" spans="1:49" x14ac:dyDescent="0.25">
      <c r="A3202" s="117">
        <v>230000</v>
      </c>
      <c r="B3202" s="117">
        <v>870000</v>
      </c>
      <c r="C3202" s="117">
        <v>870000</v>
      </c>
      <c r="D3202" s="115" t="s">
        <v>342</v>
      </c>
      <c r="E3202" s="115" t="s">
        <v>13</v>
      </c>
      <c r="F3202" s="115" t="s">
        <v>343</v>
      </c>
      <c r="G3202" s="115" t="s">
        <v>344</v>
      </c>
      <c r="H3202" s="115">
        <v>0.56000000000000005</v>
      </c>
      <c r="I3202" s="115">
        <v>0.48</v>
      </c>
      <c r="J3202" s="115" t="s">
        <v>350</v>
      </c>
      <c r="K3202" s="115">
        <v>1.9753688001099999E-3</v>
      </c>
      <c r="L3202" s="115">
        <v>3765.1245500213499</v>
      </c>
      <c r="M3202" s="115">
        <v>9.8368722044836403</v>
      </c>
      <c r="N3202" s="115">
        <v>1.4146400829672801</v>
      </c>
      <c r="O3202" s="115">
        <v>1.9431450443460001E-2</v>
      </c>
      <c r="P3202" s="115">
        <v>2.79443588328E-3</v>
      </c>
      <c r="Q3202" s="115">
        <v>7.4375095646629701</v>
      </c>
      <c r="R3202" s="115">
        <v>1300</v>
      </c>
      <c r="S3202" s="115" t="s">
        <v>346</v>
      </c>
      <c r="T3202" s="115">
        <v>1300</v>
      </c>
      <c r="U3202" s="115" t="s">
        <v>352</v>
      </c>
      <c r="V3202" s="115" t="s">
        <v>350</v>
      </c>
      <c r="Z3202" s="115">
        <v>0</v>
      </c>
      <c r="AA3202" s="115">
        <v>1</v>
      </c>
      <c r="AB3202" s="115">
        <v>1.9431450443460001E-2</v>
      </c>
      <c r="AC3202" s="115">
        <v>2.79443588328E-3</v>
      </c>
      <c r="AD3202" s="115">
        <v>21.321009198941201</v>
      </c>
      <c r="AF3202" s="115">
        <v>-1</v>
      </c>
      <c r="AG3202" s="115">
        <v>-1</v>
      </c>
      <c r="AH3202" s="115">
        <v>-1</v>
      </c>
      <c r="AI3202" s="115">
        <v>-1</v>
      </c>
      <c r="AJ3202" s="115">
        <v>0</v>
      </c>
      <c r="AM3202" s="115" t="s">
        <v>348</v>
      </c>
      <c r="AN3202" s="115">
        <v>-1</v>
      </c>
      <c r="AQ3202" s="115">
        <v>615</v>
      </c>
      <c r="AR3202" s="115" t="s">
        <v>261</v>
      </c>
      <c r="AS3202" s="115" t="s">
        <v>370</v>
      </c>
      <c r="AT3202" s="115" t="s">
        <v>296</v>
      </c>
      <c r="AV3202" s="115">
        <v>13.933088103668799</v>
      </c>
      <c r="AW3202" s="115">
        <v>1.72919783E-2</v>
      </c>
    </row>
    <row r="3203" spans="1:49" x14ac:dyDescent="0.25">
      <c r="A3203" s="117">
        <v>230000</v>
      </c>
      <c r="B3203" s="117">
        <v>870000</v>
      </c>
      <c r="C3203" s="117">
        <v>870000</v>
      </c>
      <c r="D3203" s="115" t="s">
        <v>342</v>
      </c>
      <c r="E3203" s="115" t="s">
        <v>13</v>
      </c>
      <c r="F3203" s="115" t="s">
        <v>343</v>
      </c>
      <c r="G3203" s="115" t="s">
        <v>344</v>
      </c>
      <c r="H3203" s="115">
        <v>0.56000000000000005</v>
      </c>
      <c r="I3203" s="115">
        <v>0.48</v>
      </c>
      <c r="J3203" s="115" t="s">
        <v>350</v>
      </c>
      <c r="K3203" s="115">
        <v>2.4052630345350001E-2</v>
      </c>
      <c r="L3203" s="115">
        <v>3765.1245500213499</v>
      </c>
      <c r="M3203" s="115">
        <v>9.8368722044836403</v>
      </c>
      <c r="N3203" s="115">
        <v>1.4146400829672801</v>
      </c>
      <c r="O3203" s="115">
        <v>0.23660265088891999</v>
      </c>
      <c r="P3203" s="115">
        <v>3.4025814987329997E-2</v>
      </c>
      <c r="Q3203" s="115">
        <v>90.561149005877098</v>
      </c>
      <c r="R3203" s="115">
        <v>1410</v>
      </c>
      <c r="S3203" s="115" t="s">
        <v>357</v>
      </c>
      <c r="T3203" s="115">
        <v>1410</v>
      </c>
      <c r="U3203" s="115" t="s">
        <v>352</v>
      </c>
      <c r="V3203" s="115" t="s">
        <v>350</v>
      </c>
      <c r="Z3203" s="115">
        <v>0</v>
      </c>
      <c r="AA3203" s="115">
        <v>1</v>
      </c>
      <c r="AB3203" s="115">
        <v>0.23660265088891999</v>
      </c>
      <c r="AC3203" s="115">
        <v>3.4025814987329997E-2</v>
      </c>
      <c r="AD3203" s="115">
        <v>347.79376170810099</v>
      </c>
      <c r="AF3203" s="115">
        <v>-1</v>
      </c>
      <c r="AG3203" s="115">
        <v>-1</v>
      </c>
      <c r="AH3203" s="115">
        <v>-1</v>
      </c>
      <c r="AI3203" s="115">
        <v>-1</v>
      </c>
      <c r="AJ3203" s="115">
        <v>0</v>
      </c>
      <c r="AM3203" s="115" t="s">
        <v>348</v>
      </c>
      <c r="AN3203" s="115">
        <v>-1</v>
      </c>
      <c r="AQ3203" s="115">
        <v>615</v>
      </c>
      <c r="AR3203" s="115" t="s">
        <v>261</v>
      </c>
      <c r="AS3203" s="115" t="s">
        <v>370</v>
      </c>
      <c r="AT3203" s="115" t="s">
        <v>296</v>
      </c>
      <c r="AV3203" s="115">
        <v>47.173488422578899</v>
      </c>
      <c r="AW3203" s="115">
        <v>0.28207117739999998</v>
      </c>
    </row>
    <row r="3204" spans="1:49" x14ac:dyDescent="0.25">
      <c r="A3204" s="117">
        <v>230000</v>
      </c>
      <c r="B3204" s="117">
        <v>870000</v>
      </c>
      <c r="C3204" s="117">
        <v>870000</v>
      </c>
      <c r="D3204" s="115" t="s">
        <v>342</v>
      </c>
      <c r="E3204" s="115" t="s">
        <v>13</v>
      </c>
      <c r="F3204" s="115" t="s">
        <v>343</v>
      </c>
      <c r="G3204" s="115" t="s">
        <v>344</v>
      </c>
      <c r="H3204" s="115">
        <v>0.56000000000000005</v>
      </c>
      <c r="I3204" s="115">
        <v>0.48</v>
      </c>
      <c r="J3204" s="115" t="s">
        <v>350</v>
      </c>
      <c r="K3204" s="115">
        <v>2.1948948152599999E-3</v>
      </c>
      <c r="L3204" s="115">
        <v>3765.1245500213499</v>
      </c>
      <c r="M3204" s="115">
        <v>9.8368722044836403</v>
      </c>
      <c r="N3204" s="115">
        <v>1.4146400829672801</v>
      </c>
      <c r="O3204" s="115">
        <v>2.15908998E-2</v>
      </c>
      <c r="P3204" s="115">
        <v>3.1049861835600002E-3</v>
      </c>
      <c r="Q3204" s="115">
        <v>8.2640523536537707</v>
      </c>
      <c r="R3204" s="115">
        <v>1210</v>
      </c>
      <c r="S3204" s="115" t="s">
        <v>353</v>
      </c>
      <c r="T3204" s="115">
        <v>1210</v>
      </c>
      <c r="U3204" s="115" t="s">
        <v>352</v>
      </c>
      <c r="V3204" s="115" t="s">
        <v>350</v>
      </c>
      <c r="Z3204" s="115">
        <v>0</v>
      </c>
      <c r="AA3204" s="115">
        <v>1</v>
      </c>
      <c r="AB3204" s="115">
        <v>2.15908998E-2</v>
      </c>
      <c r="AC3204" s="115">
        <v>3.1049861835600002E-3</v>
      </c>
      <c r="AD3204" s="115">
        <v>511.73515449520698</v>
      </c>
      <c r="AF3204" s="115">
        <v>-1</v>
      </c>
      <c r="AG3204" s="115">
        <v>-1</v>
      </c>
      <c r="AH3204" s="115">
        <v>-1</v>
      </c>
      <c r="AI3204" s="115">
        <v>-1</v>
      </c>
      <c r="AJ3204" s="115">
        <v>0</v>
      </c>
      <c r="AM3204" s="115" t="s">
        <v>348</v>
      </c>
      <c r="AN3204" s="115">
        <v>-1</v>
      </c>
      <c r="AQ3204" s="115">
        <v>615</v>
      </c>
      <c r="AR3204" s="115" t="s">
        <v>261</v>
      </c>
      <c r="AS3204" s="115" t="s">
        <v>370</v>
      </c>
      <c r="AT3204" s="115" t="s">
        <v>296</v>
      </c>
      <c r="AV3204" s="115">
        <v>61.073421520868898</v>
      </c>
      <c r="AW3204" s="115">
        <v>0.41503256649999998</v>
      </c>
    </row>
    <row r="3205" spans="1:49" x14ac:dyDescent="0.25">
      <c r="A3205" s="117">
        <v>230000</v>
      </c>
      <c r="B3205" s="117">
        <v>870000</v>
      </c>
      <c r="C3205" s="117">
        <v>870000</v>
      </c>
      <c r="D3205" s="115" t="s">
        <v>342</v>
      </c>
      <c r="E3205" s="115" t="s">
        <v>13</v>
      </c>
      <c r="F3205" s="115" t="s">
        <v>343</v>
      </c>
      <c r="G3205" s="115" t="s">
        <v>344</v>
      </c>
      <c r="H3205" s="115">
        <v>0.56000000000000005</v>
      </c>
      <c r="I3205" s="115">
        <v>0.48</v>
      </c>
      <c r="J3205" s="115" t="s">
        <v>350</v>
      </c>
      <c r="K3205" s="115">
        <v>3.4337379799970001E-2</v>
      </c>
      <c r="L3205" s="115">
        <v>3765.1245500213499</v>
      </c>
      <c r="M3205" s="115">
        <v>9.8368722044836403</v>
      </c>
      <c r="N3205" s="115">
        <v>1.4146400829672801</v>
      </c>
      <c r="O3205" s="115">
        <v>0.33777241692917997</v>
      </c>
      <c r="P3205" s="115">
        <v>4.8575033809109998E-2</v>
      </c>
      <c r="Q3205" s="115">
        <v>129.28451166829601</v>
      </c>
      <c r="R3205" s="115">
        <v>1430</v>
      </c>
      <c r="S3205" s="115" t="s">
        <v>362</v>
      </c>
      <c r="T3205" s="115">
        <v>1430</v>
      </c>
      <c r="U3205" s="115" t="s">
        <v>352</v>
      </c>
      <c r="V3205" s="115" t="s">
        <v>350</v>
      </c>
      <c r="Z3205" s="115">
        <v>0</v>
      </c>
      <c r="AA3205" s="115">
        <v>1</v>
      </c>
      <c r="AB3205" s="115">
        <v>0.33777241692917997</v>
      </c>
      <c r="AC3205" s="115">
        <v>4.8575033809109998E-2</v>
      </c>
      <c r="AD3205" s="115">
        <v>129.28451166829601</v>
      </c>
      <c r="AF3205" s="115">
        <v>-1</v>
      </c>
      <c r="AG3205" s="115">
        <v>-1</v>
      </c>
      <c r="AH3205" s="115">
        <v>-1</v>
      </c>
      <c r="AI3205" s="115">
        <v>-1</v>
      </c>
      <c r="AJ3205" s="115">
        <v>0</v>
      </c>
      <c r="AM3205" s="115" t="s">
        <v>348</v>
      </c>
      <c r="AN3205" s="115">
        <v>-1</v>
      </c>
      <c r="AQ3205" s="115">
        <v>615</v>
      </c>
      <c r="AR3205" s="115" t="s">
        <v>261</v>
      </c>
      <c r="AS3205" s="115" t="s">
        <v>370</v>
      </c>
      <c r="AT3205" s="115" t="s">
        <v>296</v>
      </c>
      <c r="AV3205" s="115">
        <v>69.785525316154605</v>
      </c>
      <c r="AW3205" s="115">
        <v>0.1048536185</v>
      </c>
    </row>
    <row r="3206" spans="1:49" x14ac:dyDescent="0.25">
      <c r="A3206" s="117">
        <v>230000</v>
      </c>
      <c r="B3206" s="117">
        <v>870000</v>
      </c>
      <c r="C3206" s="117">
        <v>870000</v>
      </c>
      <c r="D3206" s="115" t="s">
        <v>342</v>
      </c>
      <c r="E3206" s="115" t="s">
        <v>13</v>
      </c>
      <c r="F3206" s="115" t="s">
        <v>343</v>
      </c>
      <c r="G3206" s="115" t="s">
        <v>344</v>
      </c>
      <c r="H3206" s="115">
        <v>0.56000000000000005</v>
      </c>
      <c r="I3206" s="115">
        <v>0.48</v>
      </c>
      <c r="J3206" s="115" t="s">
        <v>350</v>
      </c>
      <c r="K3206" s="115">
        <v>9.1515535647479995E-2</v>
      </c>
      <c r="L3206" s="115">
        <v>3728.5549383223201</v>
      </c>
      <c r="M3206" s="115">
        <v>9.2825463150766794</v>
      </c>
      <c r="N3206" s="115">
        <v>1.3648180219221</v>
      </c>
      <c r="O3206" s="115">
        <v>0.84949719819684</v>
      </c>
      <c r="P3206" s="115">
        <v>0.12490205233754</v>
      </c>
      <c r="Q3206" s="115">
        <v>341.22070237165002</v>
      </c>
      <c r="R3206" s="115">
        <v>1200</v>
      </c>
      <c r="S3206" s="115" t="s">
        <v>351</v>
      </c>
      <c r="T3206" s="115">
        <v>1200</v>
      </c>
      <c r="U3206" s="115" t="s">
        <v>352</v>
      </c>
      <c r="V3206" s="115" t="s">
        <v>350</v>
      </c>
      <c r="Z3206" s="115">
        <v>0</v>
      </c>
      <c r="AA3206" s="115">
        <v>1</v>
      </c>
      <c r="AB3206" s="115">
        <v>0.84949719819684</v>
      </c>
      <c r="AC3206" s="115">
        <v>0.12490205233754</v>
      </c>
      <c r="AD3206" s="115">
        <v>1079.3648445582101</v>
      </c>
      <c r="AF3206" s="115">
        <v>-1</v>
      </c>
      <c r="AG3206" s="115">
        <v>-1</v>
      </c>
      <c r="AH3206" s="115">
        <v>-1</v>
      </c>
      <c r="AI3206" s="115">
        <v>-1</v>
      </c>
      <c r="AJ3206" s="115">
        <v>0</v>
      </c>
      <c r="AM3206" s="115" t="s">
        <v>348</v>
      </c>
      <c r="AN3206" s="115">
        <v>-1</v>
      </c>
      <c r="AQ3206" s="115">
        <v>615</v>
      </c>
      <c r="AR3206" s="115" t="s">
        <v>261</v>
      </c>
      <c r="AS3206" s="115" t="s">
        <v>370</v>
      </c>
      <c r="AT3206" s="115" t="s">
        <v>296</v>
      </c>
      <c r="AV3206" s="115">
        <v>104.619034163162</v>
      </c>
      <c r="AW3206" s="115">
        <v>0.87539727860000005</v>
      </c>
    </row>
    <row r="3207" spans="1:49" x14ac:dyDescent="0.25">
      <c r="A3207" s="117">
        <v>230000</v>
      </c>
      <c r="B3207" s="117">
        <v>870000</v>
      </c>
      <c r="C3207" s="117">
        <v>870000</v>
      </c>
      <c r="D3207" s="115" t="s">
        <v>342</v>
      </c>
      <c r="E3207" s="115" t="s">
        <v>13</v>
      </c>
      <c r="F3207" s="115" t="s">
        <v>343</v>
      </c>
      <c r="G3207" s="115" t="s">
        <v>344</v>
      </c>
      <c r="H3207" s="115">
        <v>0.56000000000000005</v>
      </c>
      <c r="I3207" s="115">
        <v>0.48</v>
      </c>
      <c r="J3207" s="115" t="s">
        <v>350</v>
      </c>
      <c r="K3207" s="115">
        <v>2.7198658163580001E-2</v>
      </c>
      <c r="L3207" s="115">
        <v>3728.5549383223201</v>
      </c>
      <c r="M3207" s="115">
        <v>9.2825463150766794</v>
      </c>
      <c r="N3207" s="115">
        <v>1.3648180219221</v>
      </c>
      <c r="O3207" s="115">
        <v>0.2524728041114</v>
      </c>
      <c r="P3207" s="115">
        <v>3.7121218833749997E-2</v>
      </c>
      <c r="Q3207" s="115">
        <v>101.411691211571</v>
      </c>
      <c r="R3207" s="115">
        <v>1210</v>
      </c>
      <c r="S3207" s="115" t="s">
        <v>353</v>
      </c>
      <c r="T3207" s="115">
        <v>1210</v>
      </c>
      <c r="U3207" s="115" t="s">
        <v>352</v>
      </c>
      <c r="V3207" s="115" t="s">
        <v>350</v>
      </c>
      <c r="Z3207" s="115">
        <v>0</v>
      </c>
      <c r="AA3207" s="115">
        <v>1</v>
      </c>
      <c r="AB3207" s="115">
        <v>0.2524728041114</v>
      </c>
      <c r="AC3207" s="115">
        <v>3.7121218833749997E-2</v>
      </c>
      <c r="AD3207" s="115">
        <v>101.41169121157201</v>
      </c>
      <c r="AF3207" s="115">
        <v>-1</v>
      </c>
      <c r="AG3207" s="115">
        <v>-1</v>
      </c>
      <c r="AH3207" s="115">
        <v>-1</v>
      </c>
      <c r="AI3207" s="115">
        <v>-1</v>
      </c>
      <c r="AJ3207" s="115">
        <v>0</v>
      </c>
      <c r="AM3207" s="115" t="s">
        <v>348</v>
      </c>
      <c r="AN3207" s="115">
        <v>-1</v>
      </c>
      <c r="AQ3207" s="115">
        <v>615</v>
      </c>
      <c r="AR3207" s="115" t="s">
        <v>261</v>
      </c>
      <c r="AS3207" s="115" t="s">
        <v>370</v>
      </c>
      <c r="AT3207" s="115" t="s">
        <v>296</v>
      </c>
      <c r="AV3207" s="115">
        <v>52.999947282167199</v>
      </c>
      <c r="AW3207" s="115">
        <v>8.2247924700000002E-2</v>
      </c>
    </row>
    <row r="3208" spans="1:49" x14ac:dyDescent="0.25">
      <c r="A3208" s="117">
        <v>230000</v>
      </c>
      <c r="B3208" s="117">
        <v>870000</v>
      </c>
      <c r="C3208" s="117">
        <v>870000</v>
      </c>
      <c r="D3208" s="115" t="s">
        <v>342</v>
      </c>
      <c r="E3208" s="115" t="s">
        <v>13</v>
      </c>
      <c r="F3208" s="115" t="s">
        <v>343</v>
      </c>
      <c r="G3208" s="115" t="s">
        <v>344</v>
      </c>
      <c r="H3208" s="115">
        <v>0.56000000000000005</v>
      </c>
      <c r="I3208" s="115">
        <v>0.48</v>
      </c>
      <c r="J3208" s="115" t="s">
        <v>350</v>
      </c>
      <c r="K3208" s="115">
        <v>1.3371797324300001E-3</v>
      </c>
      <c r="L3208" s="115">
        <v>3728.5549383223201</v>
      </c>
      <c r="M3208" s="115">
        <v>9.2825463150766794</v>
      </c>
      <c r="N3208" s="115">
        <v>1.3648180219221</v>
      </c>
      <c r="O3208" s="115">
        <v>1.241243279787E-2</v>
      </c>
      <c r="P3208" s="115">
        <v>1.8250069973700001E-3</v>
      </c>
      <c r="Q3208" s="115">
        <v>4.9857480947801296</v>
      </c>
      <c r="R3208" s="115">
        <v>1210</v>
      </c>
      <c r="S3208" s="115" t="s">
        <v>353</v>
      </c>
      <c r="T3208" s="115">
        <v>1210</v>
      </c>
      <c r="U3208" s="115" t="s">
        <v>352</v>
      </c>
      <c r="V3208" s="115" t="s">
        <v>350</v>
      </c>
      <c r="Z3208" s="115">
        <v>0</v>
      </c>
      <c r="AA3208" s="115">
        <v>1</v>
      </c>
      <c r="AB3208" s="115">
        <v>1.241243279787E-2</v>
      </c>
      <c r="AC3208" s="115">
        <v>1.8250069973700001E-3</v>
      </c>
      <c r="AD3208" s="115">
        <v>4.9857480947798303</v>
      </c>
      <c r="AF3208" s="115">
        <v>-1</v>
      </c>
      <c r="AG3208" s="115">
        <v>-1</v>
      </c>
      <c r="AH3208" s="115">
        <v>-1</v>
      </c>
      <c r="AI3208" s="115">
        <v>-1</v>
      </c>
      <c r="AJ3208" s="115">
        <v>0</v>
      </c>
      <c r="AM3208" s="115" t="s">
        <v>348</v>
      </c>
      <c r="AN3208" s="115">
        <v>-1</v>
      </c>
      <c r="AQ3208" s="115">
        <v>615</v>
      </c>
      <c r="AR3208" s="115" t="s">
        <v>261</v>
      </c>
      <c r="AS3208" s="115" t="s">
        <v>370</v>
      </c>
      <c r="AT3208" s="115" t="s">
        <v>296</v>
      </c>
      <c r="AV3208" s="115">
        <v>23.9596230868821</v>
      </c>
      <c r="AW3208" s="115">
        <v>4.0435912999999997E-3</v>
      </c>
    </row>
    <row r="3209" spans="1:49" x14ac:dyDescent="0.25">
      <c r="A3209" s="117">
        <v>230000</v>
      </c>
      <c r="B3209" s="117">
        <v>870000</v>
      </c>
      <c r="C3209" s="117">
        <v>870000</v>
      </c>
      <c r="D3209" s="115" t="s">
        <v>342</v>
      </c>
      <c r="E3209" s="115" t="s">
        <v>13</v>
      </c>
      <c r="F3209" s="115" t="s">
        <v>343</v>
      </c>
      <c r="G3209" s="115" t="s">
        <v>344</v>
      </c>
      <c r="H3209" s="115">
        <v>0.56000000000000005</v>
      </c>
      <c r="I3209" s="115">
        <v>0.48</v>
      </c>
      <c r="J3209" s="115" t="s">
        <v>350</v>
      </c>
      <c r="K3209" s="115">
        <v>0.19518337030187999</v>
      </c>
      <c r="L3209" s="115">
        <v>3723.9863641347702</v>
      </c>
      <c r="M3209" s="115">
        <v>9.2718727028977899</v>
      </c>
      <c r="N3209" s="115">
        <v>1.3632724968507599</v>
      </c>
      <c r="O3209" s="115">
        <v>1.8097153631616301</v>
      </c>
      <c r="P3209" s="115">
        <v>0.26608812057518999</v>
      </c>
      <c r="Q3209" s="115">
        <v>726.86020951008402</v>
      </c>
      <c r="R3209" s="115">
        <v>1200</v>
      </c>
      <c r="S3209" s="115" t="s">
        <v>351</v>
      </c>
      <c r="T3209" s="115">
        <v>1200</v>
      </c>
      <c r="U3209" s="115" t="s">
        <v>352</v>
      </c>
      <c r="V3209" s="115" t="s">
        <v>350</v>
      </c>
      <c r="Z3209" s="115">
        <v>0</v>
      </c>
      <c r="AA3209" s="115">
        <v>1</v>
      </c>
      <c r="AB3209" s="115">
        <v>1.8097153631616301</v>
      </c>
      <c r="AC3209" s="115">
        <v>0.26608812057518999</v>
      </c>
      <c r="AD3209" s="115">
        <v>872.05546558985395</v>
      </c>
      <c r="AF3209" s="115">
        <v>-1</v>
      </c>
      <c r="AG3209" s="115">
        <v>-1</v>
      </c>
      <c r="AH3209" s="115">
        <v>-1</v>
      </c>
      <c r="AI3209" s="115">
        <v>-1</v>
      </c>
      <c r="AJ3209" s="115">
        <v>0</v>
      </c>
      <c r="AM3209" s="115" t="s">
        <v>348</v>
      </c>
      <c r="AN3209" s="115">
        <v>-1</v>
      </c>
      <c r="AQ3209" s="115">
        <v>615</v>
      </c>
      <c r="AR3209" s="115" t="s">
        <v>261</v>
      </c>
      <c r="AS3209" s="115" t="s">
        <v>370</v>
      </c>
      <c r="AT3209" s="115" t="s">
        <v>296</v>
      </c>
      <c r="AV3209" s="115">
        <v>139.17148522637399</v>
      </c>
      <c r="AW3209" s="115">
        <v>0.70726315129999995</v>
      </c>
    </row>
    <row r="3210" spans="1:49" x14ac:dyDescent="0.25">
      <c r="A3210" s="117">
        <v>230000</v>
      </c>
      <c r="B3210" s="117">
        <v>870000</v>
      </c>
      <c r="C3210" s="117">
        <v>870000</v>
      </c>
      <c r="D3210" s="115" t="s">
        <v>342</v>
      </c>
      <c r="E3210" s="115" t="s">
        <v>13</v>
      </c>
      <c r="F3210" s="115" t="s">
        <v>343</v>
      </c>
      <c r="G3210" s="115" t="s">
        <v>344</v>
      </c>
      <c r="H3210" s="115">
        <v>0.56000000000000005</v>
      </c>
      <c r="I3210" s="115">
        <v>0.48</v>
      </c>
      <c r="J3210" s="115" t="s">
        <v>350</v>
      </c>
      <c r="K3210" s="115">
        <v>9.0777247380469994E-2</v>
      </c>
      <c r="L3210" s="115">
        <v>3723.9863641347702</v>
      </c>
      <c r="M3210" s="115">
        <v>9.2718727028977899</v>
      </c>
      <c r="N3210" s="115">
        <v>1.3632724968507599</v>
      </c>
      <c r="O3210" s="115">
        <v>0.84167508203120001</v>
      </c>
      <c r="P3210" s="115">
        <v>0.12375412469361</v>
      </c>
      <c r="Q3210" s="115">
        <v>338.05323141857002</v>
      </c>
      <c r="R3210" s="115">
        <v>1210</v>
      </c>
      <c r="S3210" s="115" t="s">
        <v>353</v>
      </c>
      <c r="T3210" s="115">
        <v>1210</v>
      </c>
      <c r="U3210" s="115" t="s">
        <v>352</v>
      </c>
      <c r="V3210" s="115" t="s">
        <v>350</v>
      </c>
      <c r="Z3210" s="115">
        <v>0</v>
      </c>
      <c r="AA3210" s="115">
        <v>1</v>
      </c>
      <c r="AB3210" s="115">
        <v>0.84167508203120001</v>
      </c>
      <c r="AC3210" s="115">
        <v>0.12375412469361</v>
      </c>
      <c r="AD3210" s="115">
        <v>338.05323141857099</v>
      </c>
      <c r="AF3210" s="115">
        <v>-1</v>
      </c>
      <c r="AG3210" s="115">
        <v>-1</v>
      </c>
      <c r="AH3210" s="115">
        <v>-1</v>
      </c>
      <c r="AI3210" s="115">
        <v>-1</v>
      </c>
      <c r="AJ3210" s="115">
        <v>0</v>
      </c>
      <c r="AM3210" s="115" t="s">
        <v>348</v>
      </c>
      <c r="AN3210" s="115">
        <v>-1</v>
      </c>
      <c r="AQ3210" s="115">
        <v>615</v>
      </c>
      <c r="AR3210" s="115" t="s">
        <v>261</v>
      </c>
      <c r="AS3210" s="115" t="s">
        <v>370</v>
      </c>
      <c r="AT3210" s="115" t="s">
        <v>296</v>
      </c>
      <c r="AV3210" s="115">
        <v>78.011429660745193</v>
      </c>
      <c r="AW3210" s="115">
        <v>0.27417131500000003</v>
      </c>
    </row>
    <row r="3211" spans="1:49" x14ac:dyDescent="0.25">
      <c r="A3211" s="117">
        <v>230000</v>
      </c>
      <c r="B3211" s="117">
        <v>870000</v>
      </c>
      <c r="C3211" s="117">
        <v>870000</v>
      </c>
      <c r="D3211" s="115" t="s">
        <v>342</v>
      </c>
      <c r="E3211" s="115" t="s">
        <v>13</v>
      </c>
      <c r="F3211" s="115" t="s">
        <v>343</v>
      </c>
      <c r="G3211" s="115" t="s">
        <v>344</v>
      </c>
      <c r="H3211" s="115">
        <v>0.56000000000000005</v>
      </c>
      <c r="I3211" s="115">
        <v>0.48</v>
      </c>
      <c r="J3211" s="115" t="s">
        <v>350</v>
      </c>
      <c r="K3211" s="115">
        <v>4.4577375401300004E-3</v>
      </c>
      <c r="L3211" s="115">
        <v>3723.9863641347702</v>
      </c>
      <c r="M3211" s="115">
        <v>9.2718727028977899</v>
      </c>
      <c r="N3211" s="115">
        <v>1.3632724968507599</v>
      </c>
      <c r="O3211" s="115">
        <v>4.133157501503E-2</v>
      </c>
      <c r="P3211" s="115">
        <v>6.0771109866399999E-3</v>
      </c>
      <c r="Q3211" s="115">
        <v>16.600553814343201</v>
      </c>
      <c r="R3211" s="115">
        <v>1210</v>
      </c>
      <c r="S3211" s="115" t="s">
        <v>353</v>
      </c>
      <c r="T3211" s="115">
        <v>1210</v>
      </c>
      <c r="U3211" s="115" t="s">
        <v>352</v>
      </c>
      <c r="V3211" s="115" t="s">
        <v>350</v>
      </c>
      <c r="Z3211" s="115">
        <v>0</v>
      </c>
      <c r="AA3211" s="115">
        <v>1</v>
      </c>
      <c r="AB3211" s="115">
        <v>4.133157501503E-2</v>
      </c>
      <c r="AC3211" s="115">
        <v>6.0771109866399999E-3</v>
      </c>
      <c r="AD3211" s="115">
        <v>16.600553814343002</v>
      </c>
      <c r="AF3211" s="115">
        <v>-1</v>
      </c>
      <c r="AG3211" s="115">
        <v>-1</v>
      </c>
      <c r="AH3211" s="115">
        <v>-1</v>
      </c>
      <c r="AI3211" s="115">
        <v>-1</v>
      </c>
      <c r="AJ3211" s="115">
        <v>0</v>
      </c>
      <c r="AM3211" s="115" t="s">
        <v>348</v>
      </c>
      <c r="AN3211" s="115">
        <v>-1</v>
      </c>
      <c r="AQ3211" s="115">
        <v>615</v>
      </c>
      <c r="AR3211" s="115" t="s">
        <v>261</v>
      </c>
      <c r="AS3211" s="115" t="s">
        <v>370</v>
      </c>
      <c r="AT3211" s="115" t="s">
        <v>296</v>
      </c>
      <c r="AV3211" s="115">
        <v>24.605475649582399</v>
      </c>
      <c r="AW3211" s="115">
        <v>1.34635473E-2</v>
      </c>
    </row>
    <row r="3212" spans="1:49" x14ac:dyDescent="0.25">
      <c r="A3212" s="117">
        <v>230000</v>
      </c>
      <c r="B3212" s="117">
        <v>870000</v>
      </c>
      <c r="C3212" s="117">
        <v>870000</v>
      </c>
      <c r="D3212" s="115" t="s">
        <v>342</v>
      </c>
      <c r="E3212" s="115" t="s">
        <v>13</v>
      </c>
      <c r="F3212" s="115" t="s">
        <v>343</v>
      </c>
      <c r="G3212" s="115" t="s">
        <v>344</v>
      </c>
      <c r="H3212" s="115">
        <v>0.56000000000000005</v>
      </c>
      <c r="I3212" s="115">
        <v>0.48</v>
      </c>
      <c r="J3212" s="115" t="s">
        <v>350</v>
      </c>
      <c r="K3212" s="115">
        <v>9.5381584901640004E-2</v>
      </c>
      <c r="L3212" s="115">
        <v>3723.9863641347702</v>
      </c>
      <c r="M3212" s="115">
        <v>9.2718727028977899</v>
      </c>
      <c r="N3212" s="115">
        <v>1.3632724968507599</v>
      </c>
      <c r="O3212" s="115">
        <v>0.88436591340871995</v>
      </c>
      <c r="P3212" s="115">
        <v>0.13003109140245001</v>
      </c>
      <c r="Q3212" s="115">
        <v>355.199721563303</v>
      </c>
      <c r="R3212" s="115">
        <v>1210</v>
      </c>
      <c r="S3212" s="115" t="s">
        <v>353</v>
      </c>
      <c r="T3212" s="115">
        <v>1210</v>
      </c>
      <c r="U3212" s="115" t="s">
        <v>352</v>
      </c>
      <c r="V3212" s="115" t="s">
        <v>350</v>
      </c>
      <c r="Z3212" s="115">
        <v>0</v>
      </c>
      <c r="AA3212" s="115">
        <v>1</v>
      </c>
      <c r="AB3212" s="115">
        <v>0.88436591340871995</v>
      </c>
      <c r="AC3212" s="115">
        <v>0.13003109140245001</v>
      </c>
      <c r="AD3212" s="115">
        <v>355.19972156330198</v>
      </c>
      <c r="AF3212" s="115">
        <v>-1</v>
      </c>
      <c r="AG3212" s="115">
        <v>-1</v>
      </c>
      <c r="AH3212" s="115">
        <v>-1</v>
      </c>
      <c r="AI3212" s="115">
        <v>-1</v>
      </c>
      <c r="AJ3212" s="115">
        <v>0</v>
      </c>
      <c r="AM3212" s="115" t="s">
        <v>348</v>
      </c>
      <c r="AN3212" s="115">
        <v>-1</v>
      </c>
      <c r="AQ3212" s="115">
        <v>615</v>
      </c>
      <c r="AR3212" s="115" t="s">
        <v>261</v>
      </c>
      <c r="AS3212" s="115" t="s">
        <v>370</v>
      </c>
      <c r="AT3212" s="115" t="s">
        <v>296</v>
      </c>
      <c r="AV3212" s="115">
        <v>82.821130459268701</v>
      </c>
      <c r="AW3212" s="115">
        <v>0.28807763310000001</v>
      </c>
    </row>
    <row r="3213" spans="1:49" x14ac:dyDescent="0.25">
      <c r="A3213" s="117">
        <v>230000</v>
      </c>
      <c r="B3213" s="117">
        <v>870000</v>
      </c>
      <c r="C3213" s="117">
        <v>870000</v>
      </c>
      <c r="D3213" s="115" t="s">
        <v>342</v>
      </c>
      <c r="E3213" s="115" t="s">
        <v>13</v>
      </c>
      <c r="F3213" s="115" t="s">
        <v>343</v>
      </c>
      <c r="G3213" s="115" t="s">
        <v>344</v>
      </c>
      <c r="H3213" s="115">
        <v>0.56000000000000005</v>
      </c>
      <c r="I3213" s="115">
        <v>0.48</v>
      </c>
      <c r="J3213" s="115" t="s">
        <v>350</v>
      </c>
      <c r="K3213" s="115">
        <v>2.297582140707E-2</v>
      </c>
      <c r="L3213" s="115">
        <v>3723.9863641347702</v>
      </c>
      <c r="M3213" s="115">
        <v>9.2718727028977899</v>
      </c>
      <c r="N3213" s="115">
        <v>1.3632724968507599</v>
      </c>
      <c r="O3213" s="115">
        <v>0.21302889133094</v>
      </c>
      <c r="P3213" s="115">
        <v>3.1322305416819997E-2</v>
      </c>
      <c r="Q3213" s="115">
        <v>85.561645624754206</v>
      </c>
      <c r="R3213" s="115">
        <v>1210</v>
      </c>
      <c r="S3213" s="115" t="s">
        <v>353</v>
      </c>
      <c r="T3213" s="115">
        <v>1210</v>
      </c>
      <c r="U3213" s="115" t="s">
        <v>352</v>
      </c>
      <c r="V3213" s="115" t="s">
        <v>350</v>
      </c>
      <c r="Z3213" s="115">
        <v>0</v>
      </c>
      <c r="AA3213" s="115">
        <v>1</v>
      </c>
      <c r="AB3213" s="115">
        <v>0.21302889133094</v>
      </c>
      <c r="AC3213" s="115">
        <v>3.1322305416819997E-2</v>
      </c>
      <c r="AD3213" s="115">
        <v>85.561645624755002</v>
      </c>
      <c r="AF3213" s="115">
        <v>-1</v>
      </c>
      <c r="AG3213" s="115">
        <v>-1</v>
      </c>
      <c r="AH3213" s="115">
        <v>-1</v>
      </c>
      <c r="AI3213" s="115">
        <v>-1</v>
      </c>
      <c r="AJ3213" s="115">
        <v>0</v>
      </c>
      <c r="AM3213" s="115" t="s">
        <v>348</v>
      </c>
      <c r="AN3213" s="115">
        <v>-1</v>
      </c>
      <c r="AQ3213" s="115">
        <v>615</v>
      </c>
      <c r="AR3213" s="115" t="s">
        <v>261</v>
      </c>
      <c r="AS3213" s="115" t="s">
        <v>370</v>
      </c>
      <c r="AT3213" s="115" t="s">
        <v>296</v>
      </c>
      <c r="AV3213" s="115">
        <v>39.0628694845418</v>
      </c>
      <c r="AW3213" s="115">
        <v>6.93930621E-2</v>
      </c>
    </row>
    <row r="3214" spans="1:49" x14ac:dyDescent="0.25">
      <c r="A3214" s="117">
        <v>230000</v>
      </c>
      <c r="B3214" s="117">
        <v>870000</v>
      </c>
      <c r="C3214" s="117">
        <v>870000</v>
      </c>
      <c r="D3214" s="115" t="s">
        <v>342</v>
      </c>
      <c r="E3214" s="115" t="s">
        <v>13</v>
      </c>
      <c r="F3214" s="115" t="s">
        <v>343</v>
      </c>
      <c r="G3214" s="115" t="s">
        <v>344</v>
      </c>
      <c r="H3214" s="115">
        <v>0.56000000000000005</v>
      </c>
      <c r="I3214" s="115">
        <v>0.48</v>
      </c>
      <c r="J3214" s="115" t="s">
        <v>350</v>
      </c>
      <c r="K3214" s="115">
        <v>0.28960772930509998</v>
      </c>
      <c r="L3214" s="115">
        <v>3772.12490882047</v>
      </c>
      <c r="M3214" s="115">
        <v>9.5549241144939003</v>
      </c>
      <c r="N3214" s="115">
        <v>1.27534476516033</v>
      </c>
      <c r="O3214" s="115">
        <v>2.7671798764811801</v>
      </c>
      <c r="P3214" s="115">
        <v>0.36934970151923002</v>
      </c>
      <c r="Q3214" s="115">
        <v>1092.4365294987199</v>
      </c>
      <c r="R3214" s="115">
        <v>1400</v>
      </c>
      <c r="S3214" s="115" t="s">
        <v>356</v>
      </c>
      <c r="T3214" s="115">
        <v>1400</v>
      </c>
      <c r="U3214" s="115" t="s">
        <v>352</v>
      </c>
      <c r="V3214" s="115" t="s">
        <v>350</v>
      </c>
      <c r="Z3214" s="115">
        <v>0</v>
      </c>
      <c r="AA3214" s="115">
        <v>1</v>
      </c>
      <c r="AB3214" s="115">
        <v>2.7671798764811801</v>
      </c>
      <c r="AC3214" s="115">
        <v>0.36934970151923002</v>
      </c>
      <c r="AD3214" s="115">
        <v>1092.4365294987199</v>
      </c>
      <c r="AF3214" s="115">
        <v>-1</v>
      </c>
      <c r="AG3214" s="115">
        <v>-1</v>
      </c>
      <c r="AH3214" s="115">
        <v>-1</v>
      </c>
      <c r="AI3214" s="115">
        <v>-1</v>
      </c>
      <c r="AJ3214" s="115">
        <v>0</v>
      </c>
      <c r="AM3214" s="115" t="s">
        <v>348</v>
      </c>
      <c r="AN3214" s="115">
        <v>-1</v>
      </c>
      <c r="AQ3214" s="115">
        <v>615</v>
      </c>
      <c r="AR3214" s="115" t="s">
        <v>261</v>
      </c>
      <c r="AS3214" s="115" t="s">
        <v>370</v>
      </c>
      <c r="AT3214" s="115" t="s">
        <v>296</v>
      </c>
      <c r="AV3214" s="115">
        <v>190.71149110880401</v>
      </c>
      <c r="AW3214" s="115">
        <v>0.88599880740000003</v>
      </c>
    </row>
    <row r="3215" spans="1:49" x14ac:dyDescent="0.25">
      <c r="A3215" s="117">
        <v>230000</v>
      </c>
      <c r="B3215" s="117">
        <v>870000</v>
      </c>
      <c r="C3215" s="117">
        <v>870000</v>
      </c>
      <c r="D3215" s="115" t="s">
        <v>342</v>
      </c>
      <c r="E3215" s="115" t="s">
        <v>13</v>
      </c>
      <c r="F3215" s="115" t="s">
        <v>343</v>
      </c>
      <c r="G3215" s="115" t="s">
        <v>344</v>
      </c>
      <c r="H3215" s="115">
        <v>0.56000000000000005</v>
      </c>
      <c r="I3215" s="115">
        <v>0.48</v>
      </c>
      <c r="J3215" s="115" t="s">
        <v>350</v>
      </c>
      <c r="K3215" s="115">
        <v>0.11845274611442</v>
      </c>
      <c r="L3215" s="115">
        <v>3772.12490882047</v>
      </c>
      <c r="M3215" s="115">
        <v>9.5549241144939003</v>
      </c>
      <c r="N3215" s="115">
        <v>1.27534476516033</v>
      </c>
      <c r="O3215" s="115">
        <v>1.1318070002767799</v>
      </c>
      <c r="P3215" s="115">
        <v>0.15106808967589999</v>
      </c>
      <c r="Q3215" s="115">
        <v>446.81855413642501</v>
      </c>
      <c r="R3215" s="115">
        <v>1720</v>
      </c>
      <c r="S3215" s="115" t="s">
        <v>360</v>
      </c>
      <c r="T3215" s="115">
        <v>1720</v>
      </c>
      <c r="U3215" s="115" t="s">
        <v>352</v>
      </c>
      <c r="V3215" s="115" t="s">
        <v>350</v>
      </c>
      <c r="Z3215" s="115">
        <v>0</v>
      </c>
      <c r="AA3215" s="115">
        <v>1</v>
      </c>
      <c r="AB3215" s="115">
        <v>1.1318070002767799</v>
      </c>
      <c r="AC3215" s="115">
        <v>0.15106808967589999</v>
      </c>
      <c r="AD3215" s="115">
        <v>446.81855413642501</v>
      </c>
      <c r="AF3215" s="115">
        <v>-1</v>
      </c>
      <c r="AG3215" s="115">
        <v>-1</v>
      </c>
      <c r="AH3215" s="115">
        <v>-1</v>
      </c>
      <c r="AI3215" s="115">
        <v>-1</v>
      </c>
      <c r="AJ3215" s="115">
        <v>0</v>
      </c>
      <c r="AM3215" s="115" t="s">
        <v>348</v>
      </c>
      <c r="AN3215" s="115">
        <v>-1</v>
      </c>
      <c r="AQ3215" s="115">
        <v>615</v>
      </c>
      <c r="AR3215" s="115" t="s">
        <v>261</v>
      </c>
      <c r="AS3215" s="115" t="s">
        <v>370</v>
      </c>
      <c r="AT3215" s="115" t="s">
        <v>296</v>
      </c>
      <c r="AV3215" s="115">
        <v>88.955481392456093</v>
      </c>
      <c r="AW3215" s="115">
        <v>0.36238325560000001</v>
      </c>
    </row>
    <row r="3216" spans="1:49" x14ac:dyDescent="0.25">
      <c r="A3216" s="117">
        <v>230000</v>
      </c>
      <c r="B3216" s="117">
        <v>870000</v>
      </c>
      <c r="C3216" s="117">
        <v>870000</v>
      </c>
      <c r="D3216" s="115" t="s">
        <v>342</v>
      </c>
      <c r="E3216" s="115" t="s">
        <v>13</v>
      </c>
      <c r="F3216" s="115" t="s">
        <v>343</v>
      </c>
      <c r="G3216" s="115" t="s">
        <v>344</v>
      </c>
      <c r="H3216" s="115">
        <v>0.56000000000000005</v>
      </c>
      <c r="I3216" s="115">
        <v>0.48</v>
      </c>
      <c r="J3216" s="115" t="s">
        <v>350</v>
      </c>
      <c r="K3216" s="115">
        <v>0.20970272609790999</v>
      </c>
      <c r="L3216" s="115">
        <v>3772.12490882047</v>
      </c>
      <c r="M3216" s="115">
        <v>9.5549241144939003</v>
      </c>
      <c r="N3216" s="115">
        <v>1.27534476516033</v>
      </c>
      <c r="O3216" s="115">
        <v>2.0036936344680698</v>
      </c>
      <c r="P3216" s="115">
        <v>0.26744327396882001</v>
      </c>
      <c r="Q3216" s="115">
        <v>791.02487656150095</v>
      </c>
      <c r="R3216" s="115">
        <v>1750</v>
      </c>
      <c r="S3216" s="115" t="s">
        <v>371</v>
      </c>
      <c r="T3216" s="115">
        <v>1750</v>
      </c>
      <c r="U3216" s="115" t="s">
        <v>352</v>
      </c>
      <c r="V3216" s="115" t="s">
        <v>350</v>
      </c>
      <c r="Z3216" s="115">
        <v>0</v>
      </c>
      <c r="AA3216" s="115">
        <v>1</v>
      </c>
      <c r="AB3216" s="115">
        <v>2.0036936344680698</v>
      </c>
      <c r="AC3216" s="115">
        <v>0.26744327396882001</v>
      </c>
      <c r="AD3216" s="115">
        <v>791.02487656150095</v>
      </c>
      <c r="AF3216" s="115">
        <v>-1</v>
      </c>
      <c r="AG3216" s="115">
        <v>-1</v>
      </c>
      <c r="AH3216" s="115">
        <v>-1</v>
      </c>
      <c r="AI3216" s="115">
        <v>-1</v>
      </c>
      <c r="AJ3216" s="115">
        <v>0</v>
      </c>
      <c r="AM3216" s="115" t="s">
        <v>348</v>
      </c>
      <c r="AN3216" s="115">
        <v>-1</v>
      </c>
      <c r="AQ3216" s="115">
        <v>615</v>
      </c>
      <c r="AR3216" s="115" t="s">
        <v>261</v>
      </c>
      <c r="AS3216" s="115" t="s">
        <v>370</v>
      </c>
      <c r="AT3216" s="115" t="s">
        <v>296</v>
      </c>
      <c r="AV3216" s="115">
        <v>116.899334098311</v>
      </c>
      <c r="AW3216" s="115">
        <v>0.64154491209999998</v>
      </c>
    </row>
    <row r="3217" spans="1:49" x14ac:dyDescent="0.25">
      <c r="A3217" s="117">
        <v>230000</v>
      </c>
      <c r="B3217" s="117">
        <v>870000</v>
      </c>
      <c r="C3217" s="117">
        <v>870000</v>
      </c>
      <c r="D3217" s="115" t="s">
        <v>342</v>
      </c>
      <c r="E3217" s="115" t="s">
        <v>13</v>
      </c>
      <c r="F3217" s="115" t="s">
        <v>343</v>
      </c>
      <c r="G3217" s="115" t="s">
        <v>344</v>
      </c>
      <c r="H3217" s="115">
        <v>0.56000000000000005</v>
      </c>
      <c r="I3217" s="115">
        <v>0.48</v>
      </c>
      <c r="J3217" s="115" t="s">
        <v>350</v>
      </c>
      <c r="K3217" s="115">
        <v>0.23590646156516001</v>
      </c>
      <c r="L3217" s="115">
        <v>3437.1098869645698</v>
      </c>
      <c r="M3217" s="115">
        <v>8.9728987050536002</v>
      </c>
      <c r="N3217" s="115">
        <v>1.3094163285039699</v>
      </c>
      <c r="O3217" s="115">
        <v>2.1167647834918402</v>
      </c>
      <c r="P3217" s="115">
        <v>0.30889977277302</v>
      </c>
      <c r="Q3217" s="115">
        <v>810.83643144445796</v>
      </c>
      <c r="R3217" s="115">
        <v>1400</v>
      </c>
      <c r="S3217" s="115" t="s">
        <v>356</v>
      </c>
      <c r="T3217" s="115">
        <v>1400</v>
      </c>
      <c r="U3217" s="115" t="s">
        <v>352</v>
      </c>
      <c r="V3217" s="115" t="s">
        <v>350</v>
      </c>
      <c r="Z3217" s="115">
        <v>0</v>
      </c>
      <c r="AA3217" s="115">
        <v>1</v>
      </c>
      <c r="AB3217" s="115">
        <v>2.1167647834918402</v>
      </c>
      <c r="AC3217" s="115">
        <v>0.30889977277302</v>
      </c>
      <c r="AD3217" s="115">
        <v>810.83643144445796</v>
      </c>
      <c r="AF3217" s="115">
        <v>-1</v>
      </c>
      <c r="AG3217" s="115">
        <v>-1</v>
      </c>
      <c r="AH3217" s="115">
        <v>-1</v>
      </c>
      <c r="AI3217" s="115">
        <v>-1</v>
      </c>
      <c r="AJ3217" s="115">
        <v>0</v>
      </c>
      <c r="AM3217" s="115" t="s">
        <v>348</v>
      </c>
      <c r="AN3217" s="115">
        <v>-1</v>
      </c>
      <c r="AQ3217" s="115">
        <v>615</v>
      </c>
      <c r="AR3217" s="115" t="s">
        <v>261</v>
      </c>
      <c r="AS3217" s="115" t="s">
        <v>370</v>
      </c>
      <c r="AT3217" s="115" t="s">
        <v>296</v>
      </c>
      <c r="AV3217" s="115">
        <v>155.045478318156</v>
      </c>
      <c r="AW3217" s="115">
        <v>0.65761267759999997</v>
      </c>
    </row>
    <row r="3218" spans="1:49" x14ac:dyDescent="0.25">
      <c r="A3218" s="117">
        <v>230000</v>
      </c>
      <c r="B3218" s="117">
        <v>870000</v>
      </c>
      <c r="C3218" s="117">
        <v>870000</v>
      </c>
      <c r="D3218" s="115" t="s">
        <v>342</v>
      </c>
      <c r="E3218" s="115" t="s">
        <v>13</v>
      </c>
      <c r="F3218" s="115" t="s">
        <v>343</v>
      </c>
      <c r="G3218" s="115" t="s">
        <v>344</v>
      </c>
      <c r="H3218" s="115">
        <v>0.56000000000000005</v>
      </c>
      <c r="I3218" s="115">
        <v>0.48</v>
      </c>
      <c r="J3218" s="115" t="s">
        <v>372</v>
      </c>
      <c r="K3218" s="115">
        <v>0.27342391091537999</v>
      </c>
      <c r="L3218" s="115">
        <v>3437.1098869645698</v>
      </c>
      <c r="M3218" s="115">
        <v>8.9728987050536002</v>
      </c>
      <c r="N3218" s="115">
        <v>1.3094163285039699</v>
      </c>
      <c r="O3218" s="115">
        <v>2.45340505618335</v>
      </c>
      <c r="P3218" s="115">
        <v>0.35802573355602002</v>
      </c>
      <c r="Q3218" s="115">
        <v>939.78802753979198</v>
      </c>
      <c r="R3218" s="115">
        <v>3100</v>
      </c>
      <c r="S3218" s="115" t="s">
        <v>373</v>
      </c>
      <c r="T3218" s="115">
        <v>3100</v>
      </c>
      <c r="U3218" s="115" t="s">
        <v>352</v>
      </c>
      <c r="V3218" s="115" t="s">
        <v>350</v>
      </c>
      <c r="Y3218" s="115" t="s">
        <v>372</v>
      </c>
      <c r="Z3218" s="115">
        <v>0</v>
      </c>
      <c r="AA3218" s="115">
        <v>1</v>
      </c>
      <c r="AB3218" s="115">
        <v>2.45340505618335</v>
      </c>
      <c r="AC3218" s="115">
        <v>0.35802573355602002</v>
      </c>
      <c r="AD3218" s="115">
        <v>939.78802753979198</v>
      </c>
      <c r="AF3218" s="115">
        <v>-1</v>
      </c>
      <c r="AG3218" s="115">
        <v>-1</v>
      </c>
      <c r="AH3218" s="115">
        <v>-1</v>
      </c>
      <c r="AI3218" s="115">
        <v>-1</v>
      </c>
      <c r="AJ3218" s="115">
        <v>0</v>
      </c>
      <c r="AM3218" s="115" t="s">
        <v>348</v>
      </c>
      <c r="AN3218" s="115">
        <v>-1</v>
      </c>
      <c r="AQ3218" s="115">
        <v>615</v>
      </c>
      <c r="AR3218" s="115" t="s">
        <v>261</v>
      </c>
      <c r="AS3218" s="115" t="s">
        <v>370</v>
      </c>
      <c r="AT3218" s="115" t="s">
        <v>296</v>
      </c>
      <c r="AV3218" s="115">
        <v>136.62630351780101</v>
      </c>
      <c r="AW3218" s="115">
        <v>0.76219629160000002</v>
      </c>
    </row>
    <row r="3219" spans="1:49" x14ac:dyDescent="0.25">
      <c r="A3219" s="117">
        <v>230000</v>
      </c>
      <c r="B3219" s="117">
        <v>870000</v>
      </c>
      <c r="C3219" s="117">
        <v>870000</v>
      </c>
      <c r="D3219" s="115" t="s">
        <v>342</v>
      </c>
      <c r="E3219" s="115" t="s">
        <v>13</v>
      </c>
      <c r="F3219" s="115" t="s">
        <v>343</v>
      </c>
      <c r="G3219" s="115" t="s">
        <v>344</v>
      </c>
      <c r="H3219" s="115">
        <v>0.56000000000000005</v>
      </c>
      <c r="I3219" s="115">
        <v>0.48</v>
      </c>
      <c r="J3219" s="115" t="s">
        <v>350</v>
      </c>
      <c r="K3219" s="115">
        <v>0.10843308114133</v>
      </c>
      <c r="L3219" s="115">
        <v>3437.1098869645698</v>
      </c>
      <c r="M3219" s="115">
        <v>8.9728987050536002</v>
      </c>
      <c r="N3219" s="115">
        <v>1.3094163285039699</v>
      </c>
      <c r="O3219" s="115">
        <v>0.97295905335805999</v>
      </c>
      <c r="P3219" s="115">
        <v>0.14198404699646</v>
      </c>
      <c r="Q3219" s="115">
        <v>372.69641526491802</v>
      </c>
      <c r="R3219" s="115">
        <v>1300</v>
      </c>
      <c r="S3219" s="115" t="s">
        <v>346</v>
      </c>
      <c r="T3219" s="115">
        <v>1300</v>
      </c>
      <c r="U3219" s="115" t="s">
        <v>352</v>
      </c>
      <c r="V3219" s="115" t="s">
        <v>350</v>
      </c>
      <c r="Z3219" s="115">
        <v>0</v>
      </c>
      <c r="AA3219" s="115">
        <v>1</v>
      </c>
      <c r="AB3219" s="115">
        <v>0.97295905335805999</v>
      </c>
      <c r="AC3219" s="115">
        <v>0.14198404699646</v>
      </c>
      <c r="AD3219" s="115">
        <v>372.69641526491802</v>
      </c>
      <c r="AF3219" s="115">
        <v>-1</v>
      </c>
      <c r="AG3219" s="115">
        <v>-1</v>
      </c>
      <c r="AH3219" s="115">
        <v>-1</v>
      </c>
      <c r="AI3219" s="115">
        <v>-1</v>
      </c>
      <c r="AJ3219" s="115">
        <v>0</v>
      </c>
      <c r="AM3219" s="115" t="s">
        <v>348</v>
      </c>
      <c r="AN3219" s="115">
        <v>-1</v>
      </c>
      <c r="AQ3219" s="115">
        <v>615</v>
      </c>
      <c r="AR3219" s="115" t="s">
        <v>261</v>
      </c>
      <c r="AS3219" s="115" t="s">
        <v>370</v>
      </c>
      <c r="AT3219" s="115" t="s">
        <v>296</v>
      </c>
      <c r="AV3219" s="115">
        <v>84.504685851221694</v>
      </c>
      <c r="AW3219" s="115">
        <v>0.3022679767</v>
      </c>
    </row>
    <row r="3220" spans="1:49" x14ac:dyDescent="0.25">
      <c r="A3220" s="117">
        <v>230000</v>
      </c>
      <c r="B3220" s="117">
        <v>870000</v>
      </c>
      <c r="C3220" s="117">
        <v>870000</v>
      </c>
      <c r="D3220" s="115" t="s">
        <v>342</v>
      </c>
      <c r="E3220" s="115" t="s">
        <v>13</v>
      </c>
      <c r="F3220" s="115" t="s">
        <v>343</v>
      </c>
      <c r="G3220" s="115" t="s">
        <v>344</v>
      </c>
      <c r="H3220" s="115">
        <v>0.56000000000000005</v>
      </c>
      <c r="I3220" s="115">
        <v>0.48</v>
      </c>
      <c r="J3220" s="115" t="s">
        <v>350</v>
      </c>
      <c r="K3220" s="115">
        <v>2.6900881852799999E-3</v>
      </c>
      <c r="L3220" s="115">
        <v>3754.1383018399802</v>
      </c>
      <c r="M3220" s="115">
        <v>10.1770052984145</v>
      </c>
      <c r="N3220" s="115">
        <v>1.4302178352216499</v>
      </c>
      <c r="O3220" s="115">
        <v>2.7377041714800002E-2</v>
      </c>
      <c r="P3220" s="115">
        <v>3.8474121008999999E-3</v>
      </c>
      <c r="Q3220" s="115">
        <v>10.098963091690599</v>
      </c>
      <c r="R3220" s="115">
        <v>1400</v>
      </c>
      <c r="S3220" s="115" t="s">
        <v>356</v>
      </c>
      <c r="T3220" s="115">
        <v>1400</v>
      </c>
      <c r="U3220" s="115" t="s">
        <v>352</v>
      </c>
      <c r="V3220" s="115" t="s">
        <v>350</v>
      </c>
      <c r="Z3220" s="115">
        <v>0</v>
      </c>
      <c r="AA3220" s="115">
        <v>1</v>
      </c>
      <c r="AB3220" s="115">
        <v>2.7377041714800002E-2</v>
      </c>
      <c r="AC3220" s="115">
        <v>3.8474121008999999E-3</v>
      </c>
      <c r="AD3220" s="115">
        <v>177.693626329377</v>
      </c>
      <c r="AF3220" s="115">
        <v>-1</v>
      </c>
      <c r="AG3220" s="115">
        <v>-1</v>
      </c>
      <c r="AH3220" s="115">
        <v>-1</v>
      </c>
      <c r="AI3220" s="115">
        <v>-1</v>
      </c>
      <c r="AJ3220" s="115">
        <v>0</v>
      </c>
      <c r="AM3220" s="115" t="s">
        <v>348</v>
      </c>
      <c r="AN3220" s="115">
        <v>-1</v>
      </c>
      <c r="AQ3220" s="115">
        <v>615</v>
      </c>
      <c r="AR3220" s="115" t="s">
        <v>261</v>
      </c>
      <c r="AS3220" s="115" t="s">
        <v>370</v>
      </c>
      <c r="AT3220" s="115" t="s">
        <v>296</v>
      </c>
      <c r="AV3220" s="115">
        <v>19.062928223088299</v>
      </c>
      <c r="AW3220" s="115">
        <v>0.1441148632</v>
      </c>
    </row>
    <row r="3221" spans="1:49" x14ac:dyDescent="0.25">
      <c r="A3221" s="117">
        <v>230000</v>
      </c>
      <c r="B3221" s="117">
        <v>870000</v>
      </c>
      <c r="C3221" s="117">
        <v>870000</v>
      </c>
      <c r="D3221" s="115" t="s">
        <v>342</v>
      </c>
      <c r="E3221" s="115" t="s">
        <v>13</v>
      </c>
      <c r="F3221" s="115" t="s">
        <v>343</v>
      </c>
      <c r="G3221" s="115" t="s">
        <v>344</v>
      </c>
      <c r="H3221" s="115">
        <v>0.56000000000000005</v>
      </c>
      <c r="I3221" s="115">
        <v>0.48</v>
      </c>
      <c r="J3221" s="115" t="s">
        <v>350</v>
      </c>
      <c r="K3221" s="115">
        <v>4.8911454452899997E-3</v>
      </c>
      <c r="L3221" s="115">
        <v>3754.1383018399802</v>
      </c>
      <c r="M3221" s="115">
        <v>10.1770052984145</v>
      </c>
      <c r="N3221" s="115">
        <v>1.4302178352216499</v>
      </c>
      <c r="O3221" s="115">
        <v>4.9777213112050002E-2</v>
      </c>
      <c r="P3221" s="115">
        <v>6.9954034505199996E-3</v>
      </c>
      <c r="Q3221" s="115">
        <v>18.362036456040801</v>
      </c>
      <c r="R3221" s="115">
        <v>1210</v>
      </c>
      <c r="S3221" s="115" t="s">
        <v>353</v>
      </c>
      <c r="T3221" s="115">
        <v>1210</v>
      </c>
      <c r="U3221" s="115" t="s">
        <v>352</v>
      </c>
      <c r="V3221" s="115" t="s">
        <v>350</v>
      </c>
      <c r="Z3221" s="115">
        <v>0</v>
      </c>
      <c r="AA3221" s="115">
        <v>1</v>
      </c>
      <c r="AB3221" s="115">
        <v>4.9777213112050002E-2</v>
      </c>
      <c r="AC3221" s="115">
        <v>6.9954034505199996E-3</v>
      </c>
      <c r="AD3221" s="115">
        <v>83.3932374345695</v>
      </c>
      <c r="AF3221" s="115">
        <v>-1</v>
      </c>
      <c r="AG3221" s="115">
        <v>-1</v>
      </c>
      <c r="AH3221" s="115">
        <v>-1</v>
      </c>
      <c r="AI3221" s="115">
        <v>-1</v>
      </c>
      <c r="AJ3221" s="115">
        <v>0</v>
      </c>
      <c r="AM3221" s="115" t="s">
        <v>348</v>
      </c>
      <c r="AN3221" s="115">
        <v>-1</v>
      </c>
      <c r="AQ3221" s="115">
        <v>615</v>
      </c>
      <c r="AR3221" s="115" t="s">
        <v>261</v>
      </c>
      <c r="AS3221" s="115" t="s">
        <v>370</v>
      </c>
      <c r="AT3221" s="115" t="s">
        <v>296</v>
      </c>
      <c r="AV3221" s="115">
        <v>19.942417916770001</v>
      </c>
      <c r="AW3221" s="115">
        <v>6.7634418000000002E-2</v>
      </c>
    </row>
    <row r="3222" spans="1:49" x14ac:dyDescent="0.25">
      <c r="A3222" s="117">
        <v>230000</v>
      </c>
      <c r="B3222" s="117">
        <v>870000</v>
      </c>
      <c r="C3222" s="117">
        <v>870000</v>
      </c>
      <c r="D3222" s="115" t="s">
        <v>342</v>
      </c>
      <c r="E3222" s="115" t="s">
        <v>13</v>
      </c>
      <c r="F3222" s="115" t="s">
        <v>343</v>
      </c>
      <c r="G3222" s="115" t="s">
        <v>344</v>
      </c>
      <c r="H3222" s="115">
        <v>0.56000000000000005</v>
      </c>
      <c r="I3222" s="115">
        <v>0.48</v>
      </c>
      <c r="J3222" s="115" t="s">
        <v>350</v>
      </c>
      <c r="K3222" s="115">
        <v>5.1404504033159999E-2</v>
      </c>
      <c r="L3222" s="115">
        <v>3754.1383018399802</v>
      </c>
      <c r="M3222" s="115">
        <v>10.1770052984145</v>
      </c>
      <c r="N3222" s="115">
        <v>1.4302178352216499</v>
      </c>
      <c r="O3222" s="115">
        <v>0.52314390990792003</v>
      </c>
      <c r="P3222" s="115">
        <v>7.3519638478959995E-2</v>
      </c>
      <c r="Q3222" s="115">
        <v>192.979617478004</v>
      </c>
      <c r="R3222" s="115">
        <v>1210</v>
      </c>
      <c r="S3222" s="115" t="s">
        <v>353</v>
      </c>
      <c r="T3222" s="115">
        <v>1210</v>
      </c>
      <c r="U3222" s="115" t="s">
        <v>352</v>
      </c>
      <c r="V3222" s="115" t="s">
        <v>350</v>
      </c>
      <c r="Z3222" s="115">
        <v>0</v>
      </c>
      <c r="AA3222" s="115">
        <v>1</v>
      </c>
      <c r="AB3222" s="115">
        <v>0.52314390990792003</v>
      </c>
      <c r="AC3222" s="115">
        <v>7.3519638478959995E-2</v>
      </c>
      <c r="AD3222" s="115">
        <v>1053.5929950586601</v>
      </c>
      <c r="AF3222" s="115">
        <v>-1</v>
      </c>
      <c r="AG3222" s="115">
        <v>-1</v>
      </c>
      <c r="AH3222" s="115">
        <v>-1</v>
      </c>
      <c r="AI3222" s="115">
        <v>-1</v>
      </c>
      <c r="AJ3222" s="115">
        <v>0</v>
      </c>
      <c r="AM3222" s="115" t="s">
        <v>348</v>
      </c>
      <c r="AN3222" s="115">
        <v>-1</v>
      </c>
      <c r="AQ3222" s="115">
        <v>615</v>
      </c>
      <c r="AR3222" s="115" t="s">
        <v>261</v>
      </c>
      <c r="AS3222" s="115" t="s">
        <v>370</v>
      </c>
      <c r="AT3222" s="115" t="s">
        <v>296</v>
      </c>
      <c r="AV3222" s="115">
        <v>70.260908891422005</v>
      </c>
      <c r="AW3222" s="115">
        <v>0.8544955353</v>
      </c>
    </row>
    <row r="3223" spans="1:49" x14ac:dyDescent="0.25">
      <c r="A3223" s="117">
        <v>230000</v>
      </c>
      <c r="B3223" s="117">
        <v>870000</v>
      </c>
      <c r="C3223" s="117">
        <v>870000</v>
      </c>
      <c r="D3223" s="115" t="s">
        <v>342</v>
      </c>
      <c r="E3223" s="115" t="s">
        <v>13</v>
      </c>
      <c r="F3223" s="115" t="s">
        <v>343</v>
      </c>
      <c r="G3223" s="115" t="s">
        <v>344</v>
      </c>
      <c r="H3223" s="115">
        <v>0.56000000000000005</v>
      </c>
      <c r="I3223" s="115">
        <v>0.48</v>
      </c>
      <c r="J3223" s="115" t="s">
        <v>350</v>
      </c>
      <c r="K3223" s="115">
        <v>3.6301854943160003E-2</v>
      </c>
      <c r="L3223" s="115">
        <v>3754.1383018399802</v>
      </c>
      <c r="M3223" s="115">
        <v>10.1770052984145</v>
      </c>
      <c r="N3223" s="115">
        <v>1.4302178352216499</v>
      </c>
      <c r="O3223" s="115">
        <v>0.36944417009882002</v>
      </c>
      <c r="P3223" s="115">
        <v>5.191956039133E-2</v>
      </c>
      <c r="Q3223" s="115">
        <v>136.28218406996001</v>
      </c>
      <c r="R3223" s="115">
        <v>1430</v>
      </c>
      <c r="S3223" s="115" t="s">
        <v>362</v>
      </c>
      <c r="T3223" s="115">
        <v>1430</v>
      </c>
      <c r="U3223" s="115" t="s">
        <v>352</v>
      </c>
      <c r="V3223" s="115" t="s">
        <v>350</v>
      </c>
      <c r="Z3223" s="115">
        <v>0</v>
      </c>
      <c r="AA3223" s="115">
        <v>1</v>
      </c>
      <c r="AB3223" s="115">
        <v>0.36944417009882002</v>
      </c>
      <c r="AC3223" s="115">
        <v>5.191956039133E-2</v>
      </c>
      <c r="AD3223" s="115">
        <v>698.214901314646</v>
      </c>
      <c r="AF3223" s="115">
        <v>-1</v>
      </c>
      <c r="AG3223" s="115">
        <v>-1</v>
      </c>
      <c r="AH3223" s="115">
        <v>-1</v>
      </c>
      <c r="AI3223" s="115">
        <v>-1</v>
      </c>
      <c r="AJ3223" s="115">
        <v>0</v>
      </c>
      <c r="AM3223" s="115" t="s">
        <v>348</v>
      </c>
      <c r="AN3223" s="115">
        <v>-1</v>
      </c>
      <c r="AQ3223" s="115">
        <v>615</v>
      </c>
      <c r="AR3223" s="115" t="s">
        <v>261</v>
      </c>
      <c r="AS3223" s="115" t="s">
        <v>370</v>
      </c>
      <c r="AT3223" s="115" t="s">
        <v>296</v>
      </c>
      <c r="AV3223" s="115">
        <v>52.7156039557809</v>
      </c>
      <c r="AW3223" s="115">
        <v>0.56627323709999999</v>
      </c>
    </row>
    <row r="3224" spans="1:49" x14ac:dyDescent="0.25">
      <c r="A3224" s="117">
        <v>230000</v>
      </c>
      <c r="B3224" s="117">
        <v>870000</v>
      </c>
      <c r="C3224" s="117">
        <v>870000</v>
      </c>
      <c r="D3224" s="115" t="s">
        <v>342</v>
      </c>
      <c r="E3224" s="115" t="s">
        <v>13</v>
      </c>
      <c r="F3224" s="115" t="s">
        <v>343</v>
      </c>
      <c r="G3224" s="115" t="s">
        <v>344</v>
      </c>
      <c r="H3224" s="115">
        <v>0.56000000000000005</v>
      </c>
      <c r="I3224" s="115">
        <v>0.48</v>
      </c>
      <c r="J3224" s="115" t="s">
        <v>350</v>
      </c>
      <c r="K3224" s="115">
        <v>1.5592758493899999E-3</v>
      </c>
      <c r="L3224" s="115">
        <v>3731.8641853014301</v>
      </c>
      <c r="M3224" s="115">
        <v>8.6170079369970605</v>
      </c>
      <c r="N3224" s="115">
        <v>1.2281281513909501</v>
      </c>
      <c r="O3224" s="115">
        <v>1.34362923702E-2</v>
      </c>
      <c r="P3224" s="115">
        <v>1.91499056642E-3</v>
      </c>
      <c r="Q3224" s="115">
        <v>5.8190056973626696</v>
      </c>
      <c r="R3224" s="115">
        <v>1400</v>
      </c>
      <c r="S3224" s="115" t="s">
        <v>356</v>
      </c>
      <c r="T3224" s="115">
        <v>1400</v>
      </c>
      <c r="U3224" s="115" t="s">
        <v>352</v>
      </c>
      <c r="V3224" s="115" t="s">
        <v>350</v>
      </c>
      <c r="Z3224" s="115">
        <v>0</v>
      </c>
      <c r="AA3224" s="115">
        <v>1</v>
      </c>
      <c r="AB3224" s="115">
        <v>1.34362923702E-2</v>
      </c>
      <c r="AC3224" s="115">
        <v>1.91499056642E-3</v>
      </c>
      <c r="AD3224" s="115">
        <v>21.149716310253101</v>
      </c>
      <c r="AF3224" s="115">
        <v>-1</v>
      </c>
      <c r="AG3224" s="115">
        <v>-1</v>
      </c>
      <c r="AH3224" s="115">
        <v>-1</v>
      </c>
      <c r="AI3224" s="115">
        <v>-1</v>
      </c>
      <c r="AJ3224" s="115">
        <v>0</v>
      </c>
      <c r="AM3224" s="115" t="s">
        <v>348</v>
      </c>
      <c r="AN3224" s="115">
        <v>-1</v>
      </c>
      <c r="AQ3224" s="115">
        <v>615</v>
      </c>
      <c r="AR3224" s="115" t="s">
        <v>261</v>
      </c>
      <c r="AS3224" s="115" t="s">
        <v>370</v>
      </c>
      <c r="AT3224" s="115" t="s">
        <v>296</v>
      </c>
      <c r="AV3224" s="115">
        <v>19.8897684642819</v>
      </c>
      <c r="AW3224" s="115">
        <v>1.7153054599999999E-2</v>
      </c>
    </row>
    <row r="3225" spans="1:49" x14ac:dyDescent="0.25">
      <c r="A3225" s="117">
        <v>230000</v>
      </c>
      <c r="B3225" s="117">
        <v>870000</v>
      </c>
      <c r="C3225" s="117">
        <v>870000</v>
      </c>
      <c r="D3225" s="115" t="s">
        <v>342</v>
      </c>
      <c r="E3225" s="115" t="s">
        <v>13</v>
      </c>
      <c r="F3225" s="115" t="s">
        <v>343</v>
      </c>
      <c r="G3225" s="115" t="s">
        <v>344</v>
      </c>
      <c r="H3225" s="115">
        <v>0.56000000000000005</v>
      </c>
      <c r="I3225" s="115">
        <v>0.48</v>
      </c>
      <c r="J3225" s="115" t="s">
        <v>350</v>
      </c>
      <c r="K3225" s="115">
        <v>4.0979759743279998E-2</v>
      </c>
      <c r="L3225" s="115">
        <v>3731.8641853014301</v>
      </c>
      <c r="M3225" s="115">
        <v>8.6170079369970605</v>
      </c>
      <c r="N3225" s="115">
        <v>1.2281281513909501</v>
      </c>
      <c r="O3225" s="115">
        <v>0.35312291496414</v>
      </c>
      <c r="P3225" s="115">
        <v>5.0328396577970003E-2</v>
      </c>
      <c r="Q3225" s="115">
        <v>152.930897708233</v>
      </c>
      <c r="R3225" s="115">
        <v>1720</v>
      </c>
      <c r="S3225" s="115" t="s">
        <v>360</v>
      </c>
      <c r="T3225" s="115">
        <v>1720</v>
      </c>
      <c r="U3225" s="115" t="s">
        <v>352</v>
      </c>
      <c r="V3225" s="115" t="s">
        <v>350</v>
      </c>
      <c r="Z3225" s="115">
        <v>0</v>
      </c>
      <c r="AA3225" s="115">
        <v>1</v>
      </c>
      <c r="AB3225" s="115">
        <v>0.35312291496414</v>
      </c>
      <c r="AC3225" s="115">
        <v>5.0328396577970003E-2</v>
      </c>
      <c r="AD3225" s="115">
        <v>328.83819101131502</v>
      </c>
      <c r="AF3225" s="115">
        <v>-1</v>
      </c>
      <c r="AG3225" s="115">
        <v>-1</v>
      </c>
      <c r="AH3225" s="115">
        <v>-1</v>
      </c>
      <c r="AI3225" s="115">
        <v>-1</v>
      </c>
      <c r="AJ3225" s="115">
        <v>0</v>
      </c>
      <c r="AM3225" s="115" t="s">
        <v>348</v>
      </c>
      <c r="AN3225" s="115">
        <v>-1</v>
      </c>
      <c r="AQ3225" s="115">
        <v>615</v>
      </c>
      <c r="AR3225" s="115" t="s">
        <v>261</v>
      </c>
      <c r="AS3225" s="115" t="s">
        <v>370</v>
      </c>
      <c r="AT3225" s="115" t="s">
        <v>296</v>
      </c>
      <c r="AV3225" s="115">
        <v>54.680720062867202</v>
      </c>
      <c r="AW3225" s="115">
        <v>0.26669764070000002</v>
      </c>
    </row>
    <row r="3226" spans="1:49" x14ac:dyDescent="0.25">
      <c r="A3226" s="117">
        <v>230000</v>
      </c>
      <c r="B3226" s="117">
        <v>870000</v>
      </c>
      <c r="C3226" s="117">
        <v>870000</v>
      </c>
      <c r="D3226" s="115" t="s">
        <v>342</v>
      </c>
      <c r="E3226" s="115" t="s">
        <v>13</v>
      </c>
      <c r="F3226" s="115" t="s">
        <v>343</v>
      </c>
      <c r="G3226" s="115" t="s">
        <v>344</v>
      </c>
      <c r="H3226" s="115">
        <v>0.56000000000000005</v>
      </c>
      <c r="I3226" s="115">
        <v>0.48</v>
      </c>
      <c r="J3226" s="115" t="s">
        <v>350</v>
      </c>
      <c r="K3226" s="115">
        <v>6.6214704896230006E-2</v>
      </c>
      <c r="L3226" s="115">
        <v>3731.8641853014301</v>
      </c>
      <c r="M3226" s="115">
        <v>8.6170079369970605</v>
      </c>
      <c r="N3226" s="115">
        <v>1.2281281513909501</v>
      </c>
      <c r="O3226" s="115">
        <v>0.57057263763674004</v>
      </c>
      <c r="P3226" s="115">
        <v>8.1320143119100005E-2</v>
      </c>
      <c r="Q3226" s="115">
        <v>247.104285742548</v>
      </c>
      <c r="R3226" s="115">
        <v>1750</v>
      </c>
      <c r="S3226" s="115" t="s">
        <v>371</v>
      </c>
      <c r="T3226" s="115">
        <v>1750</v>
      </c>
      <c r="U3226" s="115" t="s">
        <v>352</v>
      </c>
      <c r="V3226" s="115" t="s">
        <v>350</v>
      </c>
      <c r="Z3226" s="115">
        <v>0</v>
      </c>
      <c r="AA3226" s="115">
        <v>1</v>
      </c>
      <c r="AB3226" s="115">
        <v>0.57057263763674004</v>
      </c>
      <c r="AC3226" s="115">
        <v>8.1320143119100005E-2</v>
      </c>
      <c r="AD3226" s="115">
        <v>643.45863284528696</v>
      </c>
      <c r="AF3226" s="115">
        <v>-1</v>
      </c>
      <c r="AG3226" s="115">
        <v>-1</v>
      </c>
      <c r="AH3226" s="115">
        <v>-1</v>
      </c>
      <c r="AI3226" s="115">
        <v>-1</v>
      </c>
      <c r="AJ3226" s="115">
        <v>0</v>
      </c>
      <c r="AM3226" s="115" t="s">
        <v>348</v>
      </c>
      <c r="AN3226" s="115">
        <v>-1</v>
      </c>
      <c r="AQ3226" s="115">
        <v>615</v>
      </c>
      <c r="AR3226" s="115" t="s">
        <v>261</v>
      </c>
      <c r="AS3226" s="115" t="s">
        <v>370</v>
      </c>
      <c r="AT3226" s="115" t="s">
        <v>296</v>
      </c>
      <c r="AV3226" s="115">
        <v>79.390948764551197</v>
      </c>
      <c r="AW3226" s="115">
        <v>0.52186426019999999</v>
      </c>
    </row>
    <row r="3227" spans="1:49" x14ac:dyDescent="0.25">
      <c r="A3227" s="117">
        <v>230000</v>
      </c>
      <c r="B3227" s="117">
        <v>870000</v>
      </c>
      <c r="C3227" s="117">
        <v>870000</v>
      </c>
      <c r="D3227" s="115" t="s">
        <v>342</v>
      </c>
      <c r="E3227" s="115" t="s">
        <v>13</v>
      </c>
      <c r="F3227" s="115" t="s">
        <v>343</v>
      </c>
      <c r="G3227" s="115" t="s">
        <v>344</v>
      </c>
      <c r="H3227" s="115">
        <v>0.56000000000000005</v>
      </c>
      <c r="I3227" s="115">
        <v>0.48</v>
      </c>
      <c r="J3227" s="115" t="s">
        <v>350</v>
      </c>
      <c r="K3227" s="115">
        <v>0.61770462308567997</v>
      </c>
      <c r="L3227" s="115">
        <v>3804.32401021753</v>
      </c>
      <c r="M3227" s="115">
        <v>11.680851914091701</v>
      </c>
      <c r="N3227" s="115">
        <v>1.54224361728453</v>
      </c>
      <c r="O3227" s="115">
        <v>7.2153162289137702</v>
      </c>
      <c r="P3227" s="115">
        <v>0.95265101232103999</v>
      </c>
      <c r="Q3227" s="115">
        <v>2349.9485288272399</v>
      </c>
      <c r="R3227" s="115">
        <v>1400</v>
      </c>
      <c r="S3227" s="115" t="s">
        <v>356</v>
      </c>
      <c r="T3227" s="115">
        <v>1400</v>
      </c>
      <c r="U3227" s="115" t="s">
        <v>352</v>
      </c>
      <c r="V3227" s="115" t="s">
        <v>350</v>
      </c>
      <c r="Z3227" s="115">
        <v>0</v>
      </c>
      <c r="AA3227" s="115">
        <v>1</v>
      </c>
      <c r="AB3227" s="115">
        <v>7.2153162289137702</v>
      </c>
      <c r="AC3227" s="115">
        <v>0.95265101232103999</v>
      </c>
      <c r="AD3227" s="115">
        <v>2349.9485288272399</v>
      </c>
      <c r="AF3227" s="115">
        <v>-1</v>
      </c>
      <c r="AG3227" s="115">
        <v>-1</v>
      </c>
      <c r="AH3227" s="115">
        <v>-1</v>
      </c>
      <c r="AI3227" s="115">
        <v>-1</v>
      </c>
      <c r="AJ3227" s="115">
        <v>0</v>
      </c>
      <c r="AM3227" s="115" t="s">
        <v>348</v>
      </c>
      <c r="AN3227" s="115">
        <v>-1</v>
      </c>
      <c r="AQ3227" s="115">
        <v>615</v>
      </c>
      <c r="AR3227" s="115" t="s">
        <v>261</v>
      </c>
      <c r="AS3227" s="115" t="s">
        <v>370</v>
      </c>
      <c r="AT3227" s="115" t="s">
        <v>296</v>
      </c>
      <c r="AV3227" s="115">
        <v>200.10943182802299</v>
      </c>
      <c r="AW3227" s="115">
        <v>1.9058787744000001</v>
      </c>
    </row>
    <row r="3228" spans="1:49" x14ac:dyDescent="0.25">
      <c r="A3228" s="117">
        <v>230000</v>
      </c>
      <c r="B3228" s="117">
        <v>870000</v>
      </c>
      <c r="C3228" s="117">
        <v>870000</v>
      </c>
      <c r="D3228" s="115" t="s">
        <v>342</v>
      </c>
      <c r="E3228" s="115" t="s">
        <v>13</v>
      </c>
      <c r="F3228" s="115" t="s">
        <v>343</v>
      </c>
      <c r="G3228" s="115" t="s">
        <v>344</v>
      </c>
      <c r="H3228" s="115">
        <v>0.56000000000000005</v>
      </c>
      <c r="I3228" s="115">
        <v>0.48</v>
      </c>
      <c r="J3228" s="115" t="s">
        <v>350</v>
      </c>
      <c r="K3228" s="115">
        <v>5.8792773129999998E-5</v>
      </c>
      <c r="L3228" s="115">
        <v>3804.32401021753</v>
      </c>
      <c r="M3228" s="115">
        <v>11.680851914091701</v>
      </c>
      <c r="N3228" s="115">
        <v>1.54224361728453</v>
      </c>
      <c r="O3228" s="115">
        <v>6.8674967657999999E-4</v>
      </c>
      <c r="P3228" s="115">
        <v>9.0672779099999998E-5</v>
      </c>
      <c r="Q3228" s="115">
        <v>0.22366675845714001</v>
      </c>
      <c r="R3228" s="115">
        <v>1720</v>
      </c>
      <c r="S3228" s="115" t="s">
        <v>360</v>
      </c>
      <c r="T3228" s="115">
        <v>1720</v>
      </c>
      <c r="U3228" s="115" t="s">
        <v>352</v>
      </c>
      <c r="V3228" s="115" t="s">
        <v>350</v>
      </c>
      <c r="Z3228" s="115">
        <v>0</v>
      </c>
      <c r="AA3228" s="115">
        <v>1</v>
      </c>
      <c r="AB3228" s="115">
        <v>6.8674967657999999E-4</v>
      </c>
      <c r="AC3228" s="115">
        <v>9.0672779099999998E-5</v>
      </c>
      <c r="AD3228" s="115">
        <v>0.22366675845896</v>
      </c>
      <c r="AF3228" s="115">
        <v>-1</v>
      </c>
      <c r="AG3228" s="115">
        <v>-1</v>
      </c>
      <c r="AH3228" s="115">
        <v>-1</v>
      </c>
      <c r="AI3228" s="115">
        <v>-1</v>
      </c>
      <c r="AJ3228" s="115">
        <v>0</v>
      </c>
      <c r="AM3228" s="115" t="s">
        <v>348</v>
      </c>
      <c r="AN3228" s="115">
        <v>-1</v>
      </c>
      <c r="AQ3228" s="115">
        <v>615</v>
      </c>
      <c r="AR3228" s="115" t="s">
        <v>261</v>
      </c>
      <c r="AS3228" s="115" t="s">
        <v>370</v>
      </c>
      <c r="AT3228" s="115" t="s">
        <v>296</v>
      </c>
      <c r="AV3228" s="115">
        <v>8.6968271458744795</v>
      </c>
      <c r="AW3228" s="115">
        <v>1.814005E-4</v>
      </c>
    </row>
    <row r="3229" spans="1:49" x14ac:dyDescent="0.25">
      <c r="A3229" s="117">
        <v>230000</v>
      </c>
      <c r="B3229" s="117">
        <v>870000</v>
      </c>
      <c r="C3229" s="117">
        <v>870000</v>
      </c>
      <c r="D3229" s="115" t="s">
        <v>342</v>
      </c>
      <c r="E3229" s="115" t="s">
        <v>13</v>
      </c>
      <c r="F3229" s="115" t="s">
        <v>343</v>
      </c>
      <c r="G3229" s="115" t="s">
        <v>344</v>
      </c>
      <c r="H3229" s="115">
        <v>0.56000000000000005</v>
      </c>
      <c r="I3229" s="115">
        <v>0.48</v>
      </c>
      <c r="J3229" s="115" t="s">
        <v>350</v>
      </c>
      <c r="K3229" s="115">
        <v>0.188755881151</v>
      </c>
      <c r="L3229" s="115">
        <v>3736.7523671009999</v>
      </c>
      <c r="M3229" s="115">
        <v>9.5151940996059601</v>
      </c>
      <c r="N3229" s="115">
        <v>1.47168695420294</v>
      </c>
      <c r="O3229" s="115">
        <v>1.7960488465939799</v>
      </c>
      <c r="P3229" s="115">
        <v>0.27778956781900999</v>
      </c>
      <c r="Q3229" s="115">
        <v>705.33398569526105</v>
      </c>
      <c r="R3229" s="115">
        <v>1200</v>
      </c>
      <c r="S3229" s="115" t="s">
        <v>351</v>
      </c>
      <c r="T3229" s="115">
        <v>1200</v>
      </c>
      <c r="U3229" s="115" t="s">
        <v>352</v>
      </c>
      <c r="V3229" s="115" t="s">
        <v>350</v>
      </c>
      <c r="Z3229" s="115">
        <v>0</v>
      </c>
      <c r="AA3229" s="115">
        <v>1</v>
      </c>
      <c r="AB3229" s="115">
        <v>1.7960488465939799</v>
      </c>
      <c r="AC3229" s="115">
        <v>0.27778956781900999</v>
      </c>
      <c r="AD3229" s="115">
        <v>705.33398569526105</v>
      </c>
      <c r="AF3229" s="115">
        <v>-1</v>
      </c>
      <c r="AG3229" s="115">
        <v>-1</v>
      </c>
      <c r="AH3229" s="115">
        <v>-1</v>
      </c>
      <c r="AI3229" s="115">
        <v>-1</v>
      </c>
      <c r="AJ3229" s="115">
        <v>0</v>
      </c>
      <c r="AM3229" s="115" t="s">
        <v>348</v>
      </c>
      <c r="AN3229" s="115">
        <v>-1</v>
      </c>
      <c r="AQ3229" s="115">
        <v>615</v>
      </c>
      <c r="AR3229" s="115" t="s">
        <v>261</v>
      </c>
      <c r="AS3229" s="115" t="s">
        <v>370</v>
      </c>
      <c r="AT3229" s="115" t="s">
        <v>296</v>
      </c>
      <c r="AV3229" s="115">
        <v>130.58425520121</v>
      </c>
      <c r="AW3229" s="115">
        <v>0.57204702809999997</v>
      </c>
    </row>
    <row r="3230" spans="1:49" x14ac:dyDescent="0.25">
      <c r="A3230" s="117">
        <v>230000</v>
      </c>
      <c r="B3230" s="117">
        <v>870000</v>
      </c>
      <c r="C3230" s="117">
        <v>870000</v>
      </c>
      <c r="D3230" s="115" t="s">
        <v>342</v>
      </c>
      <c r="E3230" s="115" t="s">
        <v>13</v>
      </c>
      <c r="F3230" s="115" t="s">
        <v>343</v>
      </c>
      <c r="G3230" s="115" t="s">
        <v>344</v>
      </c>
      <c r="H3230" s="115">
        <v>0.56000000000000005</v>
      </c>
      <c r="I3230" s="115">
        <v>0.48</v>
      </c>
      <c r="J3230" s="115" t="s">
        <v>350</v>
      </c>
      <c r="K3230" s="115">
        <v>9.1201835463490005E-2</v>
      </c>
      <c r="L3230" s="115">
        <v>3736.7523671009999</v>
      </c>
      <c r="M3230" s="115">
        <v>9.5151940996059601</v>
      </c>
      <c r="N3230" s="115">
        <v>1.47168695420294</v>
      </c>
      <c r="O3230" s="115">
        <v>0.86780316667546997</v>
      </c>
      <c r="P3230" s="115">
        <v>0.13422055145098</v>
      </c>
      <c r="Q3230" s="115">
        <v>340.79867455216697</v>
      </c>
      <c r="R3230" s="115">
        <v>1330</v>
      </c>
      <c r="S3230" s="115" t="s">
        <v>354</v>
      </c>
      <c r="T3230" s="115">
        <v>1330</v>
      </c>
      <c r="U3230" s="115" t="s">
        <v>352</v>
      </c>
      <c r="V3230" s="115" t="s">
        <v>350</v>
      </c>
      <c r="Z3230" s="115">
        <v>0</v>
      </c>
      <c r="AA3230" s="115">
        <v>1</v>
      </c>
      <c r="AB3230" s="115">
        <v>0.86780316667546997</v>
      </c>
      <c r="AC3230" s="115">
        <v>0.13422055145098</v>
      </c>
      <c r="AD3230" s="115">
        <v>340.79867455216799</v>
      </c>
      <c r="AF3230" s="115">
        <v>-1</v>
      </c>
      <c r="AG3230" s="115">
        <v>-1</v>
      </c>
      <c r="AH3230" s="115">
        <v>-1</v>
      </c>
      <c r="AI3230" s="115">
        <v>-1</v>
      </c>
      <c r="AJ3230" s="115">
        <v>0</v>
      </c>
      <c r="AM3230" s="115" t="s">
        <v>348</v>
      </c>
      <c r="AN3230" s="115">
        <v>-1</v>
      </c>
      <c r="AQ3230" s="115">
        <v>615</v>
      </c>
      <c r="AR3230" s="115" t="s">
        <v>261</v>
      </c>
      <c r="AS3230" s="115" t="s">
        <v>370</v>
      </c>
      <c r="AT3230" s="115" t="s">
        <v>296</v>
      </c>
      <c r="AV3230" s="115">
        <v>83.145212603189293</v>
      </c>
      <c r="AW3230" s="115">
        <v>0.27639795179999999</v>
      </c>
    </row>
    <row r="3231" spans="1:49" x14ac:dyDescent="0.25">
      <c r="A3231" s="117">
        <v>230000</v>
      </c>
      <c r="B3231" s="117">
        <v>870000</v>
      </c>
      <c r="C3231" s="117">
        <v>870000</v>
      </c>
      <c r="D3231" s="115" t="s">
        <v>342</v>
      </c>
      <c r="E3231" s="115" t="s">
        <v>13</v>
      </c>
      <c r="F3231" s="115" t="s">
        <v>343</v>
      </c>
      <c r="G3231" s="115" t="s">
        <v>344</v>
      </c>
      <c r="H3231" s="115">
        <v>0.56000000000000005</v>
      </c>
      <c r="I3231" s="115">
        <v>0.48</v>
      </c>
      <c r="J3231" s="115" t="s">
        <v>350</v>
      </c>
      <c r="K3231" s="115">
        <v>0.25491949090324001</v>
      </c>
      <c r="L3231" s="115">
        <v>3736.7523671009999</v>
      </c>
      <c r="M3231" s="115">
        <v>9.5151940996059601</v>
      </c>
      <c r="N3231" s="115">
        <v>1.47168695420294</v>
      </c>
      <c r="O3231" s="115">
        <v>2.4256084357171401</v>
      </c>
      <c r="P3231" s="115">
        <v>0.37516168913435999</v>
      </c>
      <c r="Q3231" s="115">
        <v>952.57101105289496</v>
      </c>
      <c r="R3231" s="115">
        <v>1210</v>
      </c>
      <c r="S3231" s="115" t="s">
        <v>353</v>
      </c>
      <c r="T3231" s="115">
        <v>1210</v>
      </c>
      <c r="U3231" s="115" t="s">
        <v>352</v>
      </c>
      <c r="V3231" s="115" t="s">
        <v>350</v>
      </c>
      <c r="Z3231" s="115">
        <v>0</v>
      </c>
      <c r="AA3231" s="115">
        <v>1</v>
      </c>
      <c r="AB3231" s="115">
        <v>2.4256084357171401</v>
      </c>
      <c r="AC3231" s="115">
        <v>0.37516168913435999</v>
      </c>
      <c r="AD3231" s="115">
        <v>952.57101105289496</v>
      </c>
      <c r="AF3231" s="115">
        <v>-1</v>
      </c>
      <c r="AG3231" s="115">
        <v>-1</v>
      </c>
      <c r="AH3231" s="115">
        <v>-1</v>
      </c>
      <c r="AI3231" s="115">
        <v>-1</v>
      </c>
      <c r="AJ3231" s="115">
        <v>0</v>
      </c>
      <c r="AM3231" s="115" t="s">
        <v>348</v>
      </c>
      <c r="AN3231" s="115">
        <v>-1</v>
      </c>
      <c r="AQ3231" s="115">
        <v>615</v>
      </c>
      <c r="AR3231" s="115" t="s">
        <v>261</v>
      </c>
      <c r="AS3231" s="115" t="s">
        <v>370</v>
      </c>
      <c r="AT3231" s="115" t="s">
        <v>296</v>
      </c>
      <c r="AV3231" s="115">
        <v>129.62271058928701</v>
      </c>
      <c r="AW3231" s="115">
        <v>0.77256367479999999</v>
      </c>
    </row>
    <row r="3232" spans="1:49" x14ac:dyDescent="0.25">
      <c r="A3232" s="117">
        <v>230000</v>
      </c>
      <c r="B3232" s="117">
        <v>870000</v>
      </c>
      <c r="C3232" s="117">
        <v>870000</v>
      </c>
      <c r="D3232" s="115" t="s">
        <v>342</v>
      </c>
      <c r="E3232" s="115" t="s">
        <v>13</v>
      </c>
      <c r="F3232" s="115" t="s">
        <v>343</v>
      </c>
      <c r="G3232" s="115" t="s">
        <v>344</v>
      </c>
      <c r="H3232" s="115">
        <v>0.56000000000000005</v>
      </c>
      <c r="I3232" s="115">
        <v>0.48</v>
      </c>
      <c r="J3232" s="115" t="s">
        <v>350</v>
      </c>
      <c r="K3232" s="115">
        <v>3.1460890735500002E-3</v>
      </c>
      <c r="L3232" s="115">
        <v>3736.7523671009999</v>
      </c>
      <c r="M3232" s="115">
        <v>9.5151940996059601</v>
      </c>
      <c r="N3232" s="115">
        <v>1.47168695420294</v>
      </c>
      <c r="O3232" s="115">
        <v>2.993564818954E-2</v>
      </c>
      <c r="P3232" s="115">
        <v>4.6300582463099996E-3</v>
      </c>
      <c r="Q3232" s="115">
        <v>11.7561557927247</v>
      </c>
      <c r="R3232" s="115">
        <v>1210</v>
      </c>
      <c r="S3232" s="115" t="s">
        <v>353</v>
      </c>
      <c r="T3232" s="115">
        <v>1210</v>
      </c>
      <c r="U3232" s="115" t="s">
        <v>352</v>
      </c>
      <c r="V3232" s="115" t="s">
        <v>350</v>
      </c>
      <c r="Z3232" s="115">
        <v>0</v>
      </c>
      <c r="AA3232" s="115">
        <v>1</v>
      </c>
      <c r="AB3232" s="115">
        <v>2.993564818954E-2</v>
      </c>
      <c r="AC3232" s="115">
        <v>4.6300582463099996E-3</v>
      </c>
      <c r="AD3232" s="115">
        <v>11.7561557927236</v>
      </c>
      <c r="AF3232" s="115">
        <v>-1</v>
      </c>
      <c r="AG3232" s="115">
        <v>-1</v>
      </c>
      <c r="AH3232" s="115">
        <v>-1</v>
      </c>
      <c r="AI3232" s="115">
        <v>-1</v>
      </c>
      <c r="AJ3232" s="115">
        <v>0</v>
      </c>
      <c r="AM3232" s="115" t="s">
        <v>348</v>
      </c>
      <c r="AN3232" s="115">
        <v>-1</v>
      </c>
      <c r="AQ3232" s="115">
        <v>615</v>
      </c>
      <c r="AR3232" s="115" t="s">
        <v>261</v>
      </c>
      <c r="AS3232" s="115" t="s">
        <v>370</v>
      </c>
      <c r="AT3232" s="115" t="s">
        <v>296</v>
      </c>
      <c r="AV3232" s="115">
        <v>56.253525455025702</v>
      </c>
      <c r="AW3232" s="115">
        <v>9.5345950999999995E-3</v>
      </c>
    </row>
    <row r="3233" spans="1:49" x14ac:dyDescent="0.25">
      <c r="A3233" s="117">
        <v>230000</v>
      </c>
      <c r="B3233" s="117">
        <v>870000</v>
      </c>
      <c r="C3233" s="117">
        <v>870000</v>
      </c>
      <c r="D3233" s="115" t="s">
        <v>342</v>
      </c>
      <c r="E3233" s="115" t="s">
        <v>13</v>
      </c>
      <c r="F3233" s="115" t="s">
        <v>343</v>
      </c>
      <c r="G3233" s="115" t="s">
        <v>344</v>
      </c>
      <c r="H3233" s="115">
        <v>0.56000000000000005</v>
      </c>
      <c r="I3233" s="115">
        <v>0.48</v>
      </c>
      <c r="J3233" s="115" t="s">
        <v>350</v>
      </c>
      <c r="K3233" s="115">
        <v>4.8077760634959998E-2</v>
      </c>
      <c r="L3233" s="115">
        <v>3736.7523671009999</v>
      </c>
      <c r="M3233" s="115">
        <v>9.5151940996059601</v>
      </c>
      <c r="N3233" s="115">
        <v>1.47168695420294</v>
      </c>
      <c r="O3233" s="115">
        <v>0.45746922431607001</v>
      </c>
      <c r="P3233" s="115">
        <v>7.0755413113760005E-2</v>
      </c>
      <c r="Q3233" s="115">
        <v>179.65468585761701</v>
      </c>
      <c r="R3233" s="115">
        <v>1210</v>
      </c>
      <c r="S3233" s="115" t="s">
        <v>353</v>
      </c>
      <c r="T3233" s="115">
        <v>1210</v>
      </c>
      <c r="U3233" s="115" t="s">
        <v>352</v>
      </c>
      <c r="V3233" s="115" t="s">
        <v>350</v>
      </c>
      <c r="Z3233" s="115">
        <v>0</v>
      </c>
      <c r="AA3233" s="115">
        <v>1</v>
      </c>
      <c r="AB3233" s="115">
        <v>0.45746922431607001</v>
      </c>
      <c r="AC3233" s="115">
        <v>7.0755413113760005E-2</v>
      </c>
      <c r="AD3233" s="115">
        <v>179.65468585761499</v>
      </c>
      <c r="AF3233" s="115">
        <v>-1</v>
      </c>
      <c r="AG3233" s="115">
        <v>-1</v>
      </c>
      <c r="AH3233" s="115">
        <v>-1</v>
      </c>
      <c r="AI3233" s="115">
        <v>-1</v>
      </c>
      <c r="AJ3233" s="115">
        <v>0</v>
      </c>
      <c r="AM3233" s="115" t="s">
        <v>348</v>
      </c>
      <c r="AN3233" s="115">
        <v>-1</v>
      </c>
      <c r="AQ3233" s="115">
        <v>615</v>
      </c>
      <c r="AR3233" s="115" t="s">
        <v>261</v>
      </c>
      <c r="AS3233" s="115" t="s">
        <v>370</v>
      </c>
      <c r="AT3233" s="115" t="s">
        <v>296</v>
      </c>
      <c r="AV3233" s="115">
        <v>74.957937104126003</v>
      </c>
      <c r="AW3233" s="115">
        <v>0.14570534130000001</v>
      </c>
    </row>
    <row r="3234" spans="1:49" x14ac:dyDescent="0.25">
      <c r="A3234" s="117">
        <v>230000</v>
      </c>
      <c r="B3234" s="117">
        <v>870000</v>
      </c>
      <c r="C3234" s="117">
        <v>870000</v>
      </c>
      <c r="D3234" s="115" t="s">
        <v>342</v>
      </c>
      <c r="E3234" s="115" t="s">
        <v>13</v>
      </c>
      <c r="F3234" s="115" t="s">
        <v>343</v>
      </c>
      <c r="G3234" s="115" t="s">
        <v>344</v>
      </c>
      <c r="H3234" s="115">
        <v>0.56000000000000005</v>
      </c>
      <c r="I3234" s="115">
        <v>0.48</v>
      </c>
      <c r="J3234" s="115" t="s">
        <v>350</v>
      </c>
      <c r="K3234" s="115">
        <v>3.1662396441639998E-2</v>
      </c>
      <c r="L3234" s="115">
        <v>3736.7523671009999</v>
      </c>
      <c r="M3234" s="115">
        <v>9.5151940996059601</v>
      </c>
      <c r="N3234" s="115">
        <v>1.47168695420294</v>
      </c>
      <c r="O3234" s="115">
        <v>0.30127384780090999</v>
      </c>
      <c r="P3234" s="115">
        <v>4.6597135781960002E-2</v>
      </c>
      <c r="Q3234" s="115">
        <v>118.314534851403</v>
      </c>
      <c r="R3234" s="115">
        <v>1210</v>
      </c>
      <c r="S3234" s="115" t="s">
        <v>353</v>
      </c>
      <c r="T3234" s="115">
        <v>1210</v>
      </c>
      <c r="U3234" s="115" t="s">
        <v>352</v>
      </c>
      <c r="V3234" s="115" t="s">
        <v>350</v>
      </c>
      <c r="Z3234" s="115">
        <v>0</v>
      </c>
      <c r="AA3234" s="115">
        <v>1</v>
      </c>
      <c r="AB3234" s="115">
        <v>0.30127384780090999</v>
      </c>
      <c r="AC3234" s="115">
        <v>4.6597135781960002E-2</v>
      </c>
      <c r="AD3234" s="115">
        <v>118.314534851402</v>
      </c>
      <c r="AF3234" s="115">
        <v>-1</v>
      </c>
      <c r="AG3234" s="115">
        <v>-1</v>
      </c>
      <c r="AH3234" s="115">
        <v>-1</v>
      </c>
      <c r="AI3234" s="115">
        <v>-1</v>
      </c>
      <c r="AJ3234" s="115">
        <v>0</v>
      </c>
      <c r="AM3234" s="115" t="s">
        <v>348</v>
      </c>
      <c r="AN3234" s="115">
        <v>-1</v>
      </c>
      <c r="AQ3234" s="115">
        <v>615</v>
      </c>
      <c r="AR3234" s="115" t="s">
        <v>261</v>
      </c>
      <c r="AS3234" s="115" t="s">
        <v>370</v>
      </c>
      <c r="AT3234" s="115" t="s">
        <v>296</v>
      </c>
      <c r="AV3234" s="115">
        <v>51.1748492739898</v>
      </c>
      <c r="AW3234" s="115">
        <v>9.59566382E-2</v>
      </c>
    </row>
    <row r="3235" spans="1:49" x14ac:dyDescent="0.25">
      <c r="A3235" s="117">
        <v>230000</v>
      </c>
      <c r="B3235" s="117">
        <v>870000</v>
      </c>
      <c r="C3235" s="117">
        <v>870000</v>
      </c>
      <c r="D3235" s="115" t="s">
        <v>342</v>
      </c>
      <c r="E3235" s="115" t="s">
        <v>13</v>
      </c>
      <c r="F3235" s="115" t="s">
        <v>343</v>
      </c>
      <c r="G3235" s="115" t="s">
        <v>344</v>
      </c>
      <c r="H3235" s="115">
        <v>0.56000000000000005</v>
      </c>
      <c r="I3235" s="115">
        <v>0.48</v>
      </c>
      <c r="J3235" s="115" t="s">
        <v>350</v>
      </c>
      <c r="K3235" s="115">
        <v>2.8754280718900002E-3</v>
      </c>
      <c r="L3235" s="115">
        <v>3723.9858400108201</v>
      </c>
      <c r="M3235" s="115">
        <v>9.2718713979428902</v>
      </c>
      <c r="N3235" s="115">
        <v>1.3632723049789399</v>
      </c>
      <c r="O3235" s="115">
        <v>2.666059929665E-2</v>
      </c>
      <c r="P3235" s="115">
        <v>3.9199914553699998E-3</v>
      </c>
      <c r="Q3235" s="115">
        <v>10.7080534237103</v>
      </c>
      <c r="R3235" s="115">
        <v>1210</v>
      </c>
      <c r="S3235" s="115" t="s">
        <v>353</v>
      </c>
      <c r="T3235" s="115">
        <v>1210</v>
      </c>
      <c r="U3235" s="115" t="s">
        <v>352</v>
      </c>
      <c r="V3235" s="115" t="s">
        <v>350</v>
      </c>
      <c r="Z3235" s="115">
        <v>0</v>
      </c>
      <c r="AA3235" s="115">
        <v>1</v>
      </c>
      <c r="AB3235" s="115">
        <v>2.666059929665E-2</v>
      </c>
      <c r="AC3235" s="115">
        <v>3.9199914553699998E-3</v>
      </c>
      <c r="AD3235" s="115">
        <v>10.708053423709901</v>
      </c>
      <c r="AF3235" s="115">
        <v>-1</v>
      </c>
      <c r="AG3235" s="115">
        <v>-1</v>
      </c>
      <c r="AH3235" s="115">
        <v>-1</v>
      </c>
      <c r="AI3235" s="115">
        <v>-1</v>
      </c>
      <c r="AJ3235" s="115">
        <v>0</v>
      </c>
      <c r="AM3235" s="115" t="s">
        <v>348</v>
      </c>
      <c r="AN3235" s="115">
        <v>-1</v>
      </c>
      <c r="AQ3235" s="115">
        <v>615</v>
      </c>
      <c r="AR3235" s="115" t="s">
        <v>261</v>
      </c>
      <c r="AS3235" s="115" t="s">
        <v>370</v>
      </c>
      <c r="AT3235" s="115" t="s">
        <v>296</v>
      </c>
      <c r="AV3235" s="115">
        <v>65.273495343080796</v>
      </c>
      <c r="AW3235" s="115">
        <v>8.6845527000000006E-3</v>
      </c>
    </row>
    <row r="3236" spans="1:49" x14ac:dyDescent="0.25">
      <c r="A3236" s="117">
        <v>230000</v>
      </c>
      <c r="B3236" s="117">
        <v>870000</v>
      </c>
      <c r="C3236" s="117">
        <v>870000</v>
      </c>
      <c r="D3236" s="115" t="s">
        <v>342</v>
      </c>
      <c r="E3236" s="115" t="s">
        <v>13</v>
      </c>
      <c r="F3236" s="115" t="s">
        <v>343</v>
      </c>
      <c r="G3236" s="115" t="s">
        <v>344</v>
      </c>
      <c r="H3236" s="115">
        <v>0.56000000000000005</v>
      </c>
      <c r="I3236" s="115">
        <v>0.48</v>
      </c>
      <c r="J3236" s="115" t="s">
        <v>350</v>
      </c>
      <c r="K3236" s="115">
        <v>5.7244424697000001E-2</v>
      </c>
      <c r="L3236" s="115">
        <v>3723.9858400108201</v>
      </c>
      <c r="M3236" s="115">
        <v>9.2718713979428902</v>
      </c>
      <c r="N3236" s="115">
        <v>1.3632723049789399</v>
      </c>
      <c r="O3236" s="115">
        <v>0.53076294403988999</v>
      </c>
      <c r="P3236" s="115">
        <v>7.8039738803880002E-2</v>
      </c>
      <c r="Q3236" s="115">
        <v>213.17742699122701</v>
      </c>
      <c r="R3236" s="115">
        <v>1210</v>
      </c>
      <c r="S3236" s="115" t="s">
        <v>353</v>
      </c>
      <c r="T3236" s="115">
        <v>1210</v>
      </c>
      <c r="U3236" s="115" t="s">
        <v>352</v>
      </c>
      <c r="V3236" s="115" t="s">
        <v>350</v>
      </c>
      <c r="Z3236" s="115">
        <v>0</v>
      </c>
      <c r="AA3236" s="115">
        <v>1</v>
      </c>
      <c r="AB3236" s="115">
        <v>0.53076294403988999</v>
      </c>
      <c r="AC3236" s="115">
        <v>7.8039738803880002E-2</v>
      </c>
      <c r="AD3236" s="115">
        <v>213.17742699122701</v>
      </c>
      <c r="AF3236" s="115">
        <v>-1</v>
      </c>
      <c r="AG3236" s="115">
        <v>-1</v>
      </c>
      <c r="AH3236" s="115">
        <v>-1</v>
      </c>
      <c r="AI3236" s="115">
        <v>-1</v>
      </c>
      <c r="AJ3236" s="115">
        <v>0</v>
      </c>
      <c r="AM3236" s="115" t="s">
        <v>348</v>
      </c>
      <c r="AN3236" s="115">
        <v>-1</v>
      </c>
      <c r="AQ3236" s="115">
        <v>615</v>
      </c>
      <c r="AR3236" s="115" t="s">
        <v>261</v>
      </c>
      <c r="AS3236" s="115" t="s">
        <v>370</v>
      </c>
      <c r="AT3236" s="115" t="s">
        <v>296</v>
      </c>
      <c r="AV3236" s="115">
        <v>109.275078359669</v>
      </c>
      <c r="AW3236" s="115">
        <v>0.1728932903</v>
      </c>
    </row>
    <row r="3237" spans="1:49" x14ac:dyDescent="0.25">
      <c r="A3237" s="117">
        <v>230000</v>
      </c>
      <c r="B3237" s="117">
        <v>870000</v>
      </c>
      <c r="C3237" s="117">
        <v>870000</v>
      </c>
      <c r="D3237" s="115" t="s">
        <v>342</v>
      </c>
      <c r="E3237" s="115" t="s">
        <v>13</v>
      </c>
      <c r="F3237" s="115" t="s">
        <v>343</v>
      </c>
      <c r="G3237" s="115" t="s">
        <v>344</v>
      </c>
      <c r="H3237" s="115">
        <v>0.56000000000000005</v>
      </c>
      <c r="I3237" s="115">
        <v>0.48</v>
      </c>
      <c r="J3237" s="115" t="s">
        <v>350</v>
      </c>
      <c r="K3237" s="115">
        <v>0.44326628140218</v>
      </c>
      <c r="L3237" s="115">
        <v>3723.9858400108201</v>
      </c>
      <c r="M3237" s="115">
        <v>9.2718713979428902</v>
      </c>
      <c r="N3237" s="115">
        <v>1.3632723049789399</v>
      </c>
      <c r="O3237" s="115">
        <v>4.1099079562054603</v>
      </c>
      <c r="P3237" s="115">
        <v>0.60429264516659997</v>
      </c>
      <c r="Q3237" s="115">
        <v>1650.7173552960001</v>
      </c>
      <c r="R3237" s="115">
        <v>1210</v>
      </c>
      <c r="S3237" s="115" t="s">
        <v>353</v>
      </c>
      <c r="T3237" s="115">
        <v>1210</v>
      </c>
      <c r="U3237" s="115" t="s">
        <v>352</v>
      </c>
      <c r="V3237" s="115" t="s">
        <v>350</v>
      </c>
      <c r="Z3237" s="115">
        <v>0</v>
      </c>
      <c r="AA3237" s="115">
        <v>1</v>
      </c>
      <c r="AB3237" s="115">
        <v>4.1099079562054603</v>
      </c>
      <c r="AC3237" s="115">
        <v>0.60429264516659997</v>
      </c>
      <c r="AD3237" s="115">
        <v>1650.7173552960001</v>
      </c>
      <c r="AF3237" s="115">
        <v>-1</v>
      </c>
      <c r="AG3237" s="115">
        <v>-1</v>
      </c>
      <c r="AH3237" s="115">
        <v>-1</v>
      </c>
      <c r="AI3237" s="115">
        <v>-1</v>
      </c>
      <c r="AJ3237" s="115">
        <v>0</v>
      </c>
      <c r="AM3237" s="115" t="s">
        <v>348</v>
      </c>
      <c r="AN3237" s="115">
        <v>-1</v>
      </c>
      <c r="AQ3237" s="115">
        <v>615</v>
      </c>
      <c r="AR3237" s="115" t="s">
        <v>261</v>
      </c>
      <c r="AS3237" s="115" t="s">
        <v>370</v>
      </c>
      <c r="AT3237" s="115" t="s">
        <v>296</v>
      </c>
      <c r="AV3237" s="115">
        <v>171.496101962908</v>
      </c>
      <c r="AW3237" s="115">
        <v>1.3387813100999999</v>
      </c>
    </row>
    <row r="3238" spans="1:49" x14ac:dyDescent="0.25">
      <c r="A3238" s="117">
        <v>230000</v>
      </c>
      <c r="B3238" s="117">
        <v>870000</v>
      </c>
      <c r="C3238" s="117">
        <v>870000</v>
      </c>
      <c r="D3238" s="115" t="s">
        <v>342</v>
      </c>
      <c r="E3238" s="115" t="s">
        <v>13</v>
      </c>
      <c r="F3238" s="115" t="s">
        <v>343</v>
      </c>
      <c r="G3238" s="115" t="s">
        <v>344</v>
      </c>
      <c r="H3238" s="115">
        <v>0.56000000000000005</v>
      </c>
      <c r="I3238" s="115">
        <v>0.48</v>
      </c>
      <c r="J3238" s="115" t="s">
        <v>350</v>
      </c>
      <c r="K3238" s="115">
        <v>0.11332863377252</v>
      </c>
      <c r="L3238" s="115">
        <v>3723.9858400108201</v>
      </c>
      <c r="M3238" s="115">
        <v>9.2718713979428902</v>
      </c>
      <c r="N3238" s="115">
        <v>1.3632723049789399</v>
      </c>
      <c r="O3238" s="115">
        <v>1.0507685180434201</v>
      </c>
      <c r="P3238" s="115">
        <v>0.15449778778317999</v>
      </c>
      <c r="Q3238" s="115">
        <v>422.03422743665499</v>
      </c>
      <c r="R3238" s="115">
        <v>1210</v>
      </c>
      <c r="S3238" s="115" t="s">
        <v>353</v>
      </c>
      <c r="T3238" s="115">
        <v>1210</v>
      </c>
      <c r="U3238" s="115" t="s">
        <v>352</v>
      </c>
      <c r="V3238" s="115" t="s">
        <v>350</v>
      </c>
      <c r="Z3238" s="115">
        <v>0</v>
      </c>
      <c r="AA3238" s="115">
        <v>1</v>
      </c>
      <c r="AB3238" s="115">
        <v>1.0507685180434201</v>
      </c>
      <c r="AC3238" s="115">
        <v>0.15449778778317999</v>
      </c>
      <c r="AD3238" s="115">
        <v>422.03422743665499</v>
      </c>
      <c r="AF3238" s="115">
        <v>-1</v>
      </c>
      <c r="AG3238" s="115">
        <v>-1</v>
      </c>
      <c r="AH3238" s="115">
        <v>-1</v>
      </c>
      <c r="AI3238" s="115">
        <v>-1</v>
      </c>
      <c r="AJ3238" s="115">
        <v>0</v>
      </c>
      <c r="AM3238" s="115" t="s">
        <v>348</v>
      </c>
      <c r="AN3238" s="115">
        <v>-1</v>
      </c>
      <c r="AQ3238" s="115">
        <v>615</v>
      </c>
      <c r="AR3238" s="115" t="s">
        <v>261</v>
      </c>
      <c r="AS3238" s="115" t="s">
        <v>370</v>
      </c>
      <c r="AT3238" s="115" t="s">
        <v>296</v>
      </c>
      <c r="AV3238" s="115">
        <v>117.136712842552</v>
      </c>
      <c r="AW3238" s="115">
        <v>0.34228242289999999</v>
      </c>
    </row>
    <row r="3239" spans="1:49" x14ac:dyDescent="0.25">
      <c r="A3239" s="117">
        <v>230000</v>
      </c>
      <c r="B3239" s="117">
        <v>870000</v>
      </c>
      <c r="C3239" s="117">
        <v>870000</v>
      </c>
      <c r="D3239" s="115" t="s">
        <v>342</v>
      </c>
      <c r="E3239" s="115" t="s">
        <v>13</v>
      </c>
      <c r="F3239" s="115" t="s">
        <v>343</v>
      </c>
      <c r="G3239" s="115" t="s">
        <v>344</v>
      </c>
      <c r="H3239" s="115">
        <v>0.56000000000000005</v>
      </c>
      <c r="I3239" s="115">
        <v>0.48</v>
      </c>
      <c r="J3239" s="115" t="s">
        <v>350</v>
      </c>
      <c r="K3239" s="115">
        <v>1.04868586237E-3</v>
      </c>
      <c r="L3239" s="115">
        <v>3723.9858400108201</v>
      </c>
      <c r="M3239" s="115">
        <v>9.2718713979428902</v>
      </c>
      <c r="N3239" s="115">
        <v>1.3632723049789399</v>
      </c>
      <c r="O3239" s="115">
        <v>9.7232804527800001E-3</v>
      </c>
      <c r="P3239" s="115">
        <v>1.4296443927900001E-3</v>
      </c>
      <c r="Q3239" s="115">
        <v>3.9052913021040299</v>
      </c>
      <c r="R3239" s="115">
        <v>1210</v>
      </c>
      <c r="S3239" s="115" t="s">
        <v>353</v>
      </c>
      <c r="T3239" s="115">
        <v>1210</v>
      </c>
      <c r="U3239" s="115" t="s">
        <v>352</v>
      </c>
      <c r="V3239" s="115" t="s">
        <v>350</v>
      </c>
      <c r="Z3239" s="115">
        <v>0</v>
      </c>
      <c r="AA3239" s="115">
        <v>1</v>
      </c>
      <c r="AB3239" s="115">
        <v>9.7232804527800001E-3</v>
      </c>
      <c r="AC3239" s="115">
        <v>1.4296443927900001E-3</v>
      </c>
      <c r="AD3239" s="115">
        <v>3.9052913021045899</v>
      </c>
      <c r="AF3239" s="115">
        <v>-1</v>
      </c>
      <c r="AG3239" s="115">
        <v>-1</v>
      </c>
      <c r="AH3239" s="115">
        <v>-1</v>
      </c>
      <c r="AI3239" s="115">
        <v>-1</v>
      </c>
      <c r="AJ3239" s="115">
        <v>0</v>
      </c>
      <c r="AM3239" s="115" t="s">
        <v>348</v>
      </c>
      <c r="AN3239" s="115">
        <v>-1</v>
      </c>
      <c r="AQ3239" s="115">
        <v>615</v>
      </c>
      <c r="AR3239" s="115" t="s">
        <v>261</v>
      </c>
      <c r="AS3239" s="115" t="s">
        <v>370</v>
      </c>
      <c r="AT3239" s="115" t="s">
        <v>296</v>
      </c>
      <c r="AV3239" s="115">
        <v>12.301714960311401</v>
      </c>
      <c r="AW3239" s="115">
        <v>3.1673083999999999E-3</v>
      </c>
    </row>
    <row r="3240" spans="1:49" x14ac:dyDescent="0.25">
      <c r="A3240" s="117">
        <v>230000</v>
      </c>
      <c r="B3240" s="117">
        <v>870000</v>
      </c>
      <c r="C3240" s="117">
        <v>870000</v>
      </c>
      <c r="D3240" s="115" t="s">
        <v>342</v>
      </c>
      <c r="E3240" s="115" t="s">
        <v>13</v>
      </c>
      <c r="F3240" s="115" t="s">
        <v>343</v>
      </c>
      <c r="G3240" s="115" t="s">
        <v>344</v>
      </c>
      <c r="H3240" s="115">
        <v>0.56000000000000005</v>
      </c>
      <c r="I3240" s="115">
        <v>0.48</v>
      </c>
      <c r="J3240" s="115" t="s">
        <v>350</v>
      </c>
      <c r="K3240" s="115">
        <v>1.51974888422E-3</v>
      </c>
      <c r="L3240" s="115">
        <v>3723.9858402882701</v>
      </c>
      <c r="M3240" s="115">
        <v>9.2718713986336905</v>
      </c>
      <c r="N3240" s="115">
        <v>1.36327230508051</v>
      </c>
      <c r="O3240" s="115">
        <v>1.409091621273E-2</v>
      </c>
      <c r="P3240" s="115">
        <v>2.0718315645300001E-3</v>
      </c>
      <c r="Q3240" s="115">
        <v>5.6595233256403601</v>
      </c>
      <c r="R3240" s="115">
        <v>1210</v>
      </c>
      <c r="S3240" s="115" t="s">
        <v>353</v>
      </c>
      <c r="T3240" s="115">
        <v>1210</v>
      </c>
      <c r="U3240" s="115" t="s">
        <v>352</v>
      </c>
      <c r="V3240" s="115" t="s">
        <v>350</v>
      </c>
      <c r="Z3240" s="115">
        <v>0</v>
      </c>
      <c r="AA3240" s="115">
        <v>1</v>
      </c>
      <c r="AB3240" s="115">
        <v>1.409091621273E-2</v>
      </c>
      <c r="AC3240" s="115">
        <v>2.0718315645300001E-3</v>
      </c>
      <c r="AD3240" s="115">
        <v>5.6595233256409498</v>
      </c>
      <c r="AF3240" s="115">
        <v>-1</v>
      </c>
      <c r="AG3240" s="115">
        <v>-1</v>
      </c>
      <c r="AH3240" s="115">
        <v>-1</v>
      </c>
      <c r="AI3240" s="115">
        <v>-1</v>
      </c>
      <c r="AJ3240" s="115">
        <v>0</v>
      </c>
      <c r="AM3240" s="115" t="s">
        <v>348</v>
      </c>
      <c r="AN3240" s="115">
        <v>-1</v>
      </c>
      <c r="AQ3240" s="115">
        <v>615</v>
      </c>
      <c r="AR3240" s="115" t="s">
        <v>261</v>
      </c>
      <c r="AS3240" s="115" t="s">
        <v>370</v>
      </c>
      <c r="AT3240" s="115" t="s">
        <v>296</v>
      </c>
      <c r="AV3240" s="115">
        <v>14.354996255546601</v>
      </c>
      <c r="AW3240" s="115">
        <v>4.5900432000000003E-3</v>
      </c>
    </row>
    <row r="3241" spans="1:49" x14ac:dyDescent="0.25">
      <c r="A3241" s="117">
        <v>230000</v>
      </c>
      <c r="B3241" s="117">
        <v>870000</v>
      </c>
      <c r="C3241" s="117">
        <v>870000</v>
      </c>
      <c r="D3241" s="115" t="s">
        <v>342</v>
      </c>
      <c r="E3241" s="115" t="s">
        <v>13</v>
      </c>
      <c r="F3241" s="115" t="s">
        <v>343</v>
      </c>
      <c r="G3241" s="115" t="s">
        <v>344</v>
      </c>
      <c r="H3241" s="115">
        <v>0.56000000000000005</v>
      </c>
      <c r="I3241" s="115">
        <v>0.48</v>
      </c>
      <c r="J3241" s="115" t="s">
        <v>350</v>
      </c>
      <c r="K3241" s="115">
        <v>0.30014304758945998</v>
      </c>
      <c r="L3241" s="115">
        <v>3723.9858402882701</v>
      </c>
      <c r="M3241" s="115">
        <v>9.2718713986336905</v>
      </c>
      <c r="N3241" s="115">
        <v>1.36327230508051</v>
      </c>
      <c r="O3241" s="115">
        <v>2.78288773844353</v>
      </c>
      <c r="P3241" s="115">
        <v>0.40917670434117998</v>
      </c>
      <c r="Q3241" s="115">
        <v>1117.7284592841399</v>
      </c>
      <c r="R3241" s="115">
        <v>1210</v>
      </c>
      <c r="S3241" s="115" t="s">
        <v>353</v>
      </c>
      <c r="T3241" s="115">
        <v>1210</v>
      </c>
      <c r="U3241" s="115" t="s">
        <v>352</v>
      </c>
      <c r="V3241" s="115" t="s">
        <v>350</v>
      </c>
      <c r="Z3241" s="115">
        <v>0</v>
      </c>
      <c r="AA3241" s="115">
        <v>1</v>
      </c>
      <c r="AB3241" s="115">
        <v>2.78288773844353</v>
      </c>
      <c r="AC3241" s="115">
        <v>0.40917670434117998</v>
      </c>
      <c r="AD3241" s="115">
        <v>1117.7284592841399</v>
      </c>
      <c r="AF3241" s="115">
        <v>-1</v>
      </c>
      <c r="AG3241" s="115">
        <v>-1</v>
      </c>
      <c r="AH3241" s="115">
        <v>-1</v>
      </c>
      <c r="AI3241" s="115">
        <v>-1</v>
      </c>
      <c r="AJ3241" s="115">
        <v>0</v>
      </c>
      <c r="AM3241" s="115" t="s">
        <v>348</v>
      </c>
      <c r="AN3241" s="115">
        <v>-1</v>
      </c>
      <c r="AQ3241" s="115">
        <v>615</v>
      </c>
      <c r="AR3241" s="115" t="s">
        <v>261</v>
      </c>
      <c r="AS3241" s="115" t="s">
        <v>370</v>
      </c>
      <c r="AT3241" s="115" t="s">
        <v>296</v>
      </c>
      <c r="AV3241" s="115">
        <v>138.65391612910801</v>
      </c>
      <c r="AW3241" s="115">
        <v>0.90651132140000001</v>
      </c>
    </row>
    <row r="3242" spans="1:49" x14ac:dyDescent="0.25">
      <c r="A3242" s="117">
        <v>230000</v>
      </c>
      <c r="B3242" s="117">
        <v>870000</v>
      </c>
      <c r="C3242" s="117">
        <v>870000</v>
      </c>
      <c r="D3242" s="115" t="s">
        <v>342</v>
      </c>
      <c r="E3242" s="115" t="s">
        <v>13</v>
      </c>
      <c r="F3242" s="115" t="s">
        <v>343</v>
      </c>
      <c r="G3242" s="115" t="s">
        <v>344</v>
      </c>
      <c r="H3242" s="115">
        <v>0.56000000000000005</v>
      </c>
      <c r="I3242" s="115">
        <v>0.48</v>
      </c>
      <c r="J3242" s="115" t="s">
        <v>350</v>
      </c>
      <c r="K3242" s="115">
        <v>0.12847423871006999</v>
      </c>
      <c r="L3242" s="115">
        <v>3723.9858402882701</v>
      </c>
      <c r="M3242" s="115">
        <v>9.2718713986336905</v>
      </c>
      <c r="N3242" s="115">
        <v>1.36327230508051</v>
      </c>
      <c r="O3242" s="115">
        <v>1.1911966193571899</v>
      </c>
      <c r="P3242" s="115">
        <v>0.17514537154974999</v>
      </c>
      <c r="Q3242" s="115">
        <v>478.436245798139</v>
      </c>
      <c r="R3242" s="115">
        <v>1210</v>
      </c>
      <c r="S3242" s="115" t="s">
        <v>353</v>
      </c>
      <c r="T3242" s="115">
        <v>1210</v>
      </c>
      <c r="U3242" s="115" t="s">
        <v>352</v>
      </c>
      <c r="V3242" s="115" t="s">
        <v>350</v>
      </c>
      <c r="Z3242" s="115">
        <v>0</v>
      </c>
      <c r="AA3242" s="115">
        <v>1</v>
      </c>
      <c r="AB3242" s="115">
        <v>1.1911966193571899</v>
      </c>
      <c r="AC3242" s="115">
        <v>0.17514537154974999</v>
      </c>
      <c r="AD3242" s="115">
        <v>478.436245798139</v>
      </c>
      <c r="AF3242" s="115">
        <v>-1</v>
      </c>
      <c r="AG3242" s="115">
        <v>-1</v>
      </c>
      <c r="AH3242" s="115">
        <v>-1</v>
      </c>
      <c r="AI3242" s="115">
        <v>-1</v>
      </c>
      <c r="AJ3242" s="115">
        <v>0</v>
      </c>
      <c r="AM3242" s="115" t="s">
        <v>348</v>
      </c>
      <c r="AN3242" s="115">
        <v>-1</v>
      </c>
      <c r="AQ3242" s="115">
        <v>615</v>
      </c>
      <c r="AR3242" s="115" t="s">
        <v>261</v>
      </c>
      <c r="AS3242" s="115" t="s">
        <v>370</v>
      </c>
      <c r="AT3242" s="115" t="s">
        <v>296</v>
      </c>
      <c r="AV3242" s="115">
        <v>101.936299985331</v>
      </c>
      <c r="AW3242" s="115">
        <v>0.38802615229999998</v>
      </c>
    </row>
    <row r="3243" spans="1:49" x14ac:dyDescent="0.25">
      <c r="A3243" s="117">
        <v>230000</v>
      </c>
      <c r="B3243" s="117">
        <v>870000</v>
      </c>
      <c r="C3243" s="117">
        <v>870000</v>
      </c>
      <c r="D3243" s="115" t="s">
        <v>342</v>
      </c>
      <c r="E3243" s="115" t="s">
        <v>13</v>
      </c>
      <c r="F3243" s="115" t="s">
        <v>343</v>
      </c>
      <c r="G3243" s="115" t="s">
        <v>344</v>
      </c>
      <c r="H3243" s="115">
        <v>0.56000000000000005</v>
      </c>
      <c r="I3243" s="115">
        <v>0.48</v>
      </c>
      <c r="J3243" s="115" t="s">
        <v>350</v>
      </c>
      <c r="K3243" s="115">
        <v>3.2239417568790001E-2</v>
      </c>
      <c r="L3243" s="115">
        <v>3723.9858402882701</v>
      </c>
      <c r="M3243" s="115">
        <v>9.2718713986336905</v>
      </c>
      <c r="N3243" s="115">
        <v>1.36327230508051</v>
      </c>
      <c r="O3243" s="115">
        <v>0.29891973366474001</v>
      </c>
      <c r="P3243" s="115">
        <v>4.3951105103460002E-2</v>
      </c>
      <c r="Q3243" s="115">
        <v>120.05913452534401</v>
      </c>
      <c r="R3243" s="115">
        <v>1210</v>
      </c>
      <c r="S3243" s="115" t="s">
        <v>353</v>
      </c>
      <c r="T3243" s="115">
        <v>1210</v>
      </c>
      <c r="U3243" s="115" t="s">
        <v>352</v>
      </c>
      <c r="V3243" s="115" t="s">
        <v>350</v>
      </c>
      <c r="Z3243" s="115">
        <v>0</v>
      </c>
      <c r="AA3243" s="115">
        <v>1</v>
      </c>
      <c r="AB3243" s="115">
        <v>0.29891973366474001</v>
      </c>
      <c r="AC3243" s="115">
        <v>4.3951105103460002E-2</v>
      </c>
      <c r="AD3243" s="115">
        <v>120.059134525345</v>
      </c>
      <c r="AF3243" s="115">
        <v>-1</v>
      </c>
      <c r="AG3243" s="115">
        <v>-1</v>
      </c>
      <c r="AH3243" s="115">
        <v>-1</v>
      </c>
      <c r="AI3243" s="115">
        <v>-1</v>
      </c>
      <c r="AJ3243" s="115">
        <v>0</v>
      </c>
      <c r="AM3243" s="115" t="s">
        <v>348</v>
      </c>
      <c r="AN3243" s="115">
        <v>-1</v>
      </c>
      <c r="AQ3243" s="115">
        <v>615</v>
      </c>
      <c r="AR3243" s="115" t="s">
        <v>261</v>
      </c>
      <c r="AS3243" s="115" t="s">
        <v>370</v>
      </c>
      <c r="AT3243" s="115" t="s">
        <v>296</v>
      </c>
      <c r="AV3243" s="115">
        <v>57.2759441570524</v>
      </c>
      <c r="AW3243" s="115">
        <v>9.7371560800000007E-2</v>
      </c>
    </row>
    <row r="3244" spans="1:49" x14ac:dyDescent="0.25">
      <c r="A3244" s="117">
        <v>230000</v>
      </c>
      <c r="B3244" s="117">
        <v>870000</v>
      </c>
      <c r="C3244" s="117">
        <v>870000</v>
      </c>
      <c r="D3244" s="115" t="s">
        <v>342</v>
      </c>
      <c r="E3244" s="115" t="s">
        <v>13</v>
      </c>
      <c r="F3244" s="115" t="s">
        <v>343</v>
      </c>
      <c r="G3244" s="115" t="s">
        <v>344</v>
      </c>
      <c r="H3244" s="115">
        <v>0.56000000000000005</v>
      </c>
      <c r="I3244" s="115">
        <v>0.48</v>
      </c>
      <c r="J3244" s="115" t="s">
        <v>350</v>
      </c>
      <c r="K3244" s="115">
        <v>6.9335031148549997E-2</v>
      </c>
      <c r="L3244" s="115">
        <v>3723.9858402882701</v>
      </c>
      <c r="M3244" s="115">
        <v>9.2718713986336905</v>
      </c>
      <c r="N3244" s="115">
        <v>1.36327230508051</v>
      </c>
      <c r="O3244" s="115">
        <v>0.64286549222964995</v>
      </c>
      <c r="P3244" s="115">
        <v>9.4522527736709994E-2</v>
      </c>
      <c r="Q3244" s="115">
        <v>258.20267423316102</v>
      </c>
      <c r="R3244" s="115">
        <v>1210</v>
      </c>
      <c r="S3244" s="115" t="s">
        <v>353</v>
      </c>
      <c r="T3244" s="115">
        <v>1210</v>
      </c>
      <c r="U3244" s="115" t="s">
        <v>352</v>
      </c>
      <c r="V3244" s="115" t="s">
        <v>350</v>
      </c>
      <c r="Z3244" s="115">
        <v>0</v>
      </c>
      <c r="AA3244" s="115">
        <v>1</v>
      </c>
      <c r="AB3244" s="115">
        <v>0.64286549222964995</v>
      </c>
      <c r="AC3244" s="115">
        <v>9.4522527736709994E-2</v>
      </c>
      <c r="AD3244" s="115">
        <v>258.20267423316102</v>
      </c>
      <c r="AF3244" s="115">
        <v>-1</v>
      </c>
      <c r="AG3244" s="115">
        <v>-1</v>
      </c>
      <c r="AH3244" s="115">
        <v>-1</v>
      </c>
      <c r="AI3244" s="115">
        <v>-1</v>
      </c>
      <c r="AJ3244" s="115">
        <v>0</v>
      </c>
      <c r="AM3244" s="115" t="s">
        <v>348</v>
      </c>
      <c r="AN3244" s="115">
        <v>-1</v>
      </c>
      <c r="AQ3244" s="115">
        <v>615</v>
      </c>
      <c r="AR3244" s="115" t="s">
        <v>261</v>
      </c>
      <c r="AS3244" s="115" t="s">
        <v>370</v>
      </c>
      <c r="AT3244" s="115" t="s">
        <v>296</v>
      </c>
      <c r="AV3244" s="115">
        <v>69.911561723488703</v>
      </c>
      <c r="AW3244" s="115">
        <v>0.20941011700000001</v>
      </c>
    </row>
    <row r="3245" spans="1:49" x14ac:dyDescent="0.25">
      <c r="A3245" s="117">
        <v>230000</v>
      </c>
      <c r="B3245" s="117">
        <v>870000</v>
      </c>
      <c r="C3245" s="117">
        <v>870000</v>
      </c>
      <c r="D3245" s="115" t="s">
        <v>342</v>
      </c>
      <c r="E3245" s="115" t="s">
        <v>13</v>
      </c>
      <c r="F3245" s="115" t="s">
        <v>343</v>
      </c>
      <c r="G3245" s="115" t="s">
        <v>344</v>
      </c>
      <c r="H3245" s="115">
        <v>0.56000000000000005</v>
      </c>
      <c r="I3245" s="115">
        <v>0.48</v>
      </c>
      <c r="J3245" s="115" t="s">
        <v>350</v>
      </c>
      <c r="K3245" s="115">
        <v>8.6051969720759999E-2</v>
      </c>
      <c r="L3245" s="115">
        <v>3723.9858402882701</v>
      </c>
      <c r="M3245" s="115">
        <v>9.2718713986336905</v>
      </c>
      <c r="N3245" s="115">
        <v>1.36327230508051</v>
      </c>
      <c r="O3245" s="115">
        <v>0.79786279685007999</v>
      </c>
      <c r="P3245" s="115">
        <v>0.11731226711794999</v>
      </c>
      <c r="Q3245" s="115">
        <v>320.45631676905498</v>
      </c>
      <c r="R3245" s="115">
        <v>1210</v>
      </c>
      <c r="S3245" s="115" t="s">
        <v>353</v>
      </c>
      <c r="T3245" s="115">
        <v>1210</v>
      </c>
      <c r="U3245" s="115" t="s">
        <v>352</v>
      </c>
      <c r="V3245" s="115" t="s">
        <v>350</v>
      </c>
      <c r="Z3245" s="115">
        <v>0</v>
      </c>
      <c r="AA3245" s="115">
        <v>1</v>
      </c>
      <c r="AB3245" s="115">
        <v>0.79786279685007999</v>
      </c>
      <c r="AC3245" s="115">
        <v>0.11731226711794999</v>
      </c>
      <c r="AD3245" s="115">
        <v>320.456316769056</v>
      </c>
      <c r="AF3245" s="115">
        <v>-1</v>
      </c>
      <c r="AG3245" s="115">
        <v>-1</v>
      </c>
      <c r="AH3245" s="115">
        <v>-1</v>
      </c>
      <c r="AI3245" s="115">
        <v>-1</v>
      </c>
      <c r="AJ3245" s="115">
        <v>0</v>
      </c>
      <c r="AM3245" s="115" t="s">
        <v>348</v>
      </c>
      <c r="AN3245" s="115">
        <v>-1</v>
      </c>
      <c r="AQ3245" s="115">
        <v>615</v>
      </c>
      <c r="AR3245" s="115" t="s">
        <v>261</v>
      </c>
      <c r="AS3245" s="115" t="s">
        <v>370</v>
      </c>
      <c r="AT3245" s="115" t="s">
        <v>296</v>
      </c>
      <c r="AV3245" s="115">
        <v>79.6195831055566</v>
      </c>
      <c r="AW3245" s="115">
        <v>0.25989968920000001</v>
      </c>
    </row>
    <row r="3246" spans="1:49" x14ac:dyDescent="0.25">
      <c r="A3246" s="117">
        <v>230000</v>
      </c>
      <c r="B3246" s="117">
        <v>870000</v>
      </c>
      <c r="C3246" s="117">
        <v>870000</v>
      </c>
      <c r="D3246" s="115" t="s">
        <v>342</v>
      </c>
      <c r="E3246" s="115" t="s">
        <v>13</v>
      </c>
      <c r="F3246" s="115" t="s">
        <v>343</v>
      </c>
      <c r="G3246" s="115" t="s">
        <v>344</v>
      </c>
      <c r="H3246" s="115">
        <v>0.56000000000000005</v>
      </c>
      <c r="I3246" s="115">
        <v>0.48</v>
      </c>
      <c r="J3246" s="115" t="s">
        <v>350</v>
      </c>
      <c r="K3246" s="115">
        <v>2.6191626496679998E-2</v>
      </c>
      <c r="L3246" s="115">
        <v>3709.97179619893</v>
      </c>
      <c r="M3246" s="115">
        <v>9.2391250590237792</v>
      </c>
      <c r="N3246" s="115">
        <v>1.3585304906209901</v>
      </c>
      <c r="O3246" s="115">
        <v>0.24198771270214001</v>
      </c>
      <c r="P3246" s="115">
        <v>3.5582123194699999E-2</v>
      </c>
      <c r="Q3246" s="115">
        <v>97.170195599289201</v>
      </c>
      <c r="R3246" s="115">
        <v>1200</v>
      </c>
      <c r="S3246" s="115" t="s">
        <v>351</v>
      </c>
      <c r="T3246" s="115">
        <v>1200</v>
      </c>
      <c r="U3246" s="115" t="s">
        <v>352</v>
      </c>
      <c r="V3246" s="115" t="s">
        <v>350</v>
      </c>
      <c r="Z3246" s="115">
        <v>0</v>
      </c>
      <c r="AA3246" s="115">
        <v>1</v>
      </c>
      <c r="AB3246" s="115">
        <v>0.24198771270214001</v>
      </c>
      <c r="AC3246" s="115">
        <v>3.5582123194699999E-2</v>
      </c>
      <c r="AD3246" s="115">
        <v>1212.6986540696701</v>
      </c>
      <c r="AF3246" s="115">
        <v>-1</v>
      </c>
      <c r="AG3246" s="115">
        <v>-1</v>
      </c>
      <c r="AH3246" s="115">
        <v>-1</v>
      </c>
      <c r="AI3246" s="115">
        <v>-1</v>
      </c>
      <c r="AJ3246" s="115">
        <v>0</v>
      </c>
      <c r="AM3246" s="115" t="s">
        <v>348</v>
      </c>
      <c r="AN3246" s="115">
        <v>-1</v>
      </c>
      <c r="AQ3246" s="115">
        <v>615</v>
      </c>
      <c r="AR3246" s="115" t="s">
        <v>261</v>
      </c>
      <c r="AS3246" s="115" t="s">
        <v>370</v>
      </c>
      <c r="AT3246" s="115" t="s">
        <v>296</v>
      </c>
      <c r="AV3246" s="115">
        <v>50.152844021471999</v>
      </c>
      <c r="AW3246" s="115">
        <v>0.98353499919999998</v>
      </c>
    </row>
    <row r="3247" spans="1:49" x14ac:dyDescent="0.25">
      <c r="A3247" s="117">
        <v>230000</v>
      </c>
      <c r="B3247" s="117">
        <v>870000</v>
      </c>
      <c r="C3247" s="117">
        <v>870000</v>
      </c>
      <c r="D3247" s="115" t="s">
        <v>342</v>
      </c>
      <c r="E3247" s="115" t="s">
        <v>13</v>
      </c>
      <c r="F3247" s="115" t="s">
        <v>343</v>
      </c>
      <c r="G3247" s="115" t="s">
        <v>344</v>
      </c>
      <c r="H3247" s="115">
        <v>0.56000000000000005</v>
      </c>
      <c r="I3247" s="115">
        <v>0.48</v>
      </c>
      <c r="J3247" s="115" t="s">
        <v>350</v>
      </c>
      <c r="K3247" s="115">
        <v>4.4099855936679998E-2</v>
      </c>
      <c r="L3247" s="115">
        <v>3709.97179619893</v>
      </c>
      <c r="M3247" s="115">
        <v>9.2391250590237792</v>
      </c>
      <c r="N3247" s="115">
        <v>1.3585304906209901</v>
      </c>
      <c r="O3247" s="115">
        <v>0.40744408408393001</v>
      </c>
      <c r="P3247" s="115">
        <v>5.991099892197E-2</v>
      </c>
      <c r="Q3247" s="115">
        <v>163.609221741526</v>
      </c>
      <c r="R3247" s="115">
        <v>1210</v>
      </c>
      <c r="S3247" s="115" t="s">
        <v>353</v>
      </c>
      <c r="T3247" s="115">
        <v>1210</v>
      </c>
      <c r="U3247" s="115" t="s">
        <v>352</v>
      </c>
      <c r="V3247" s="115" t="s">
        <v>350</v>
      </c>
      <c r="Z3247" s="115">
        <v>0</v>
      </c>
      <c r="AA3247" s="115">
        <v>1</v>
      </c>
      <c r="AB3247" s="115">
        <v>0.40744408408393001</v>
      </c>
      <c r="AC3247" s="115">
        <v>5.991099892197E-2</v>
      </c>
      <c r="AD3247" s="115">
        <v>1079.18633558996</v>
      </c>
      <c r="AF3247" s="115">
        <v>-1</v>
      </c>
      <c r="AG3247" s="115">
        <v>-1</v>
      </c>
      <c r="AH3247" s="115">
        <v>-1</v>
      </c>
      <c r="AI3247" s="115">
        <v>-1</v>
      </c>
      <c r="AJ3247" s="115">
        <v>0</v>
      </c>
      <c r="AM3247" s="115" t="s">
        <v>348</v>
      </c>
      <c r="AN3247" s="115">
        <v>-1</v>
      </c>
      <c r="AQ3247" s="115">
        <v>615</v>
      </c>
      <c r="AR3247" s="115" t="s">
        <v>261</v>
      </c>
      <c r="AS3247" s="115" t="s">
        <v>370</v>
      </c>
      <c r="AT3247" s="115" t="s">
        <v>296</v>
      </c>
      <c r="AV3247" s="115">
        <v>72.398934382848594</v>
      </c>
      <c r="AW3247" s="115">
        <v>0.87525250249999997</v>
      </c>
    </row>
    <row r="3248" spans="1:49" x14ac:dyDescent="0.25">
      <c r="A3248" s="117">
        <v>230000</v>
      </c>
      <c r="B3248" s="117">
        <v>870000</v>
      </c>
      <c r="C3248" s="117">
        <v>870000</v>
      </c>
      <c r="D3248" s="115" t="s">
        <v>342</v>
      </c>
      <c r="E3248" s="115" t="s">
        <v>13</v>
      </c>
      <c r="F3248" s="115" t="s">
        <v>343</v>
      </c>
      <c r="G3248" s="115" t="s">
        <v>344</v>
      </c>
      <c r="H3248" s="115">
        <v>0.56000000000000005</v>
      </c>
      <c r="I3248" s="115">
        <v>0.48</v>
      </c>
      <c r="J3248" s="115" t="s">
        <v>350</v>
      </c>
      <c r="K3248" s="115">
        <v>0.10231405785848</v>
      </c>
      <c r="L3248" s="115">
        <v>3733.1404395148702</v>
      </c>
      <c r="M3248" s="115">
        <v>9.4063640721984392</v>
      </c>
      <c r="N3248" s="115">
        <v>1.4215161520367099</v>
      </c>
      <c r="O3248" s="115">
        <v>0.96240327792084002</v>
      </c>
      <c r="P3248" s="115">
        <v>0.14544108582625001</v>
      </c>
      <c r="Q3248" s="115">
        <v>381.95274692235898</v>
      </c>
      <c r="R3248" s="115">
        <v>1210</v>
      </c>
      <c r="S3248" s="115" t="s">
        <v>353</v>
      </c>
      <c r="T3248" s="115">
        <v>1210</v>
      </c>
      <c r="U3248" s="115" t="s">
        <v>352</v>
      </c>
      <c r="V3248" s="115" t="s">
        <v>350</v>
      </c>
      <c r="Z3248" s="115">
        <v>0</v>
      </c>
      <c r="AA3248" s="115">
        <v>1</v>
      </c>
      <c r="AB3248" s="115">
        <v>0.96240327792084002</v>
      </c>
      <c r="AC3248" s="115">
        <v>0.14544108582625001</v>
      </c>
      <c r="AD3248" s="115">
        <v>381.95274692235898</v>
      </c>
      <c r="AF3248" s="115">
        <v>-1</v>
      </c>
      <c r="AG3248" s="115">
        <v>-1</v>
      </c>
      <c r="AH3248" s="115">
        <v>-1</v>
      </c>
      <c r="AI3248" s="115">
        <v>-1</v>
      </c>
      <c r="AJ3248" s="115">
        <v>0</v>
      </c>
      <c r="AM3248" s="115" t="s">
        <v>348</v>
      </c>
      <c r="AN3248" s="115">
        <v>-1</v>
      </c>
      <c r="AQ3248" s="115">
        <v>615</v>
      </c>
      <c r="AR3248" s="115" t="s">
        <v>261</v>
      </c>
      <c r="AS3248" s="115" t="s">
        <v>370</v>
      </c>
      <c r="AT3248" s="115" t="s">
        <v>296</v>
      </c>
      <c r="AV3248" s="115">
        <v>92.511548798422496</v>
      </c>
      <c r="AW3248" s="115">
        <v>0.30977513940000001</v>
      </c>
    </row>
    <row r="3249" spans="1:49" x14ac:dyDescent="0.25">
      <c r="A3249" s="117">
        <v>230000</v>
      </c>
      <c r="B3249" s="117">
        <v>870000</v>
      </c>
      <c r="C3249" s="117">
        <v>870000</v>
      </c>
      <c r="D3249" s="115" t="s">
        <v>342</v>
      </c>
      <c r="E3249" s="115" t="s">
        <v>13</v>
      </c>
      <c r="F3249" s="115" t="s">
        <v>343</v>
      </c>
      <c r="G3249" s="115" t="s">
        <v>344</v>
      </c>
      <c r="H3249" s="115">
        <v>0.56000000000000005</v>
      </c>
      <c r="I3249" s="115">
        <v>0.48</v>
      </c>
      <c r="J3249" s="115" t="s">
        <v>350</v>
      </c>
      <c r="K3249" s="115">
        <v>0.15541700744258</v>
      </c>
      <c r="L3249" s="115">
        <v>3733.1404395148702</v>
      </c>
      <c r="M3249" s="115">
        <v>9.4063640721984392</v>
      </c>
      <c r="N3249" s="115">
        <v>1.4215161520367099</v>
      </c>
      <c r="O3249" s="115">
        <v>1.4619089550165101</v>
      </c>
      <c r="P3249" s="115">
        <v>0.22092778638084001</v>
      </c>
      <c r="Q3249" s="115">
        <v>580.19351547228996</v>
      </c>
      <c r="R3249" s="115">
        <v>1210</v>
      </c>
      <c r="S3249" s="115" t="s">
        <v>353</v>
      </c>
      <c r="T3249" s="115">
        <v>1210</v>
      </c>
      <c r="U3249" s="115" t="s">
        <v>352</v>
      </c>
      <c r="V3249" s="115" t="s">
        <v>350</v>
      </c>
      <c r="Z3249" s="115">
        <v>0</v>
      </c>
      <c r="AA3249" s="115">
        <v>1</v>
      </c>
      <c r="AB3249" s="115">
        <v>1.4619089550165101</v>
      </c>
      <c r="AC3249" s="115">
        <v>0.22092778638084001</v>
      </c>
      <c r="AD3249" s="115">
        <v>580.19351547228996</v>
      </c>
      <c r="AF3249" s="115">
        <v>-1</v>
      </c>
      <c r="AG3249" s="115">
        <v>-1</v>
      </c>
      <c r="AH3249" s="115">
        <v>-1</v>
      </c>
      <c r="AI3249" s="115">
        <v>-1</v>
      </c>
      <c r="AJ3249" s="115">
        <v>0</v>
      </c>
      <c r="AM3249" s="115" t="s">
        <v>348</v>
      </c>
      <c r="AN3249" s="115">
        <v>-1</v>
      </c>
      <c r="AQ3249" s="115">
        <v>615</v>
      </c>
      <c r="AR3249" s="115" t="s">
        <v>261</v>
      </c>
      <c r="AS3249" s="115" t="s">
        <v>370</v>
      </c>
      <c r="AT3249" s="115" t="s">
        <v>296</v>
      </c>
      <c r="AV3249" s="115">
        <v>104.769702788004</v>
      </c>
      <c r="AW3249" s="115">
        <v>0.47055435159999998</v>
      </c>
    </row>
    <row r="3250" spans="1:49" x14ac:dyDescent="0.25">
      <c r="A3250" s="117">
        <v>230000</v>
      </c>
      <c r="B3250" s="117">
        <v>870000</v>
      </c>
      <c r="C3250" s="117">
        <v>870000</v>
      </c>
      <c r="D3250" s="115" t="s">
        <v>342</v>
      </c>
      <c r="E3250" s="115" t="s">
        <v>13</v>
      </c>
      <c r="F3250" s="115" t="s">
        <v>343</v>
      </c>
      <c r="G3250" s="115" t="s">
        <v>344</v>
      </c>
      <c r="H3250" s="115">
        <v>0.56000000000000005</v>
      </c>
      <c r="I3250" s="115">
        <v>0.48</v>
      </c>
      <c r="J3250" s="115" t="s">
        <v>350</v>
      </c>
      <c r="K3250" s="115">
        <v>0.14927102719447</v>
      </c>
      <c r="L3250" s="115">
        <v>3733.1404395148702</v>
      </c>
      <c r="M3250" s="115">
        <v>9.4063640721984392</v>
      </c>
      <c r="N3250" s="115">
        <v>1.4215161520367099</v>
      </c>
      <c r="O3250" s="115">
        <v>1.40409762722229</v>
      </c>
      <c r="P3250" s="115">
        <v>0.21219117618805999</v>
      </c>
      <c r="Q3250" s="115">
        <v>557.24970806762894</v>
      </c>
      <c r="R3250" s="115">
        <v>1210</v>
      </c>
      <c r="S3250" s="115" t="s">
        <v>353</v>
      </c>
      <c r="T3250" s="115">
        <v>1210</v>
      </c>
      <c r="U3250" s="115" t="s">
        <v>352</v>
      </c>
      <c r="V3250" s="115" t="s">
        <v>350</v>
      </c>
      <c r="Z3250" s="115">
        <v>0</v>
      </c>
      <c r="AA3250" s="115">
        <v>1</v>
      </c>
      <c r="AB3250" s="115">
        <v>1.40409762722229</v>
      </c>
      <c r="AC3250" s="115">
        <v>0.21219117618805999</v>
      </c>
      <c r="AD3250" s="115">
        <v>557.24970806762894</v>
      </c>
      <c r="AF3250" s="115">
        <v>-1</v>
      </c>
      <c r="AG3250" s="115">
        <v>-1</v>
      </c>
      <c r="AH3250" s="115">
        <v>-1</v>
      </c>
      <c r="AI3250" s="115">
        <v>-1</v>
      </c>
      <c r="AJ3250" s="115">
        <v>0</v>
      </c>
      <c r="AM3250" s="115" t="s">
        <v>348</v>
      </c>
      <c r="AN3250" s="115">
        <v>-1</v>
      </c>
      <c r="AQ3250" s="115">
        <v>615</v>
      </c>
      <c r="AR3250" s="115" t="s">
        <v>261</v>
      </c>
      <c r="AS3250" s="115" t="s">
        <v>370</v>
      </c>
      <c r="AT3250" s="115" t="s">
        <v>296</v>
      </c>
      <c r="AV3250" s="115">
        <v>102.88023333258</v>
      </c>
      <c r="AW3250" s="115">
        <v>0.4519462353</v>
      </c>
    </row>
    <row r="3251" spans="1:49" x14ac:dyDescent="0.25">
      <c r="A3251" s="117">
        <v>230000</v>
      </c>
      <c r="B3251" s="117">
        <v>870000</v>
      </c>
      <c r="C3251" s="117">
        <v>870000</v>
      </c>
      <c r="D3251" s="115" t="s">
        <v>342</v>
      </c>
      <c r="E3251" s="115" t="s">
        <v>13</v>
      </c>
      <c r="F3251" s="115" t="s">
        <v>343</v>
      </c>
      <c r="G3251" s="115" t="s">
        <v>344</v>
      </c>
      <c r="H3251" s="115">
        <v>0.56000000000000005</v>
      </c>
      <c r="I3251" s="115">
        <v>0.48</v>
      </c>
      <c r="J3251" s="115" t="s">
        <v>350</v>
      </c>
      <c r="K3251" s="115">
        <v>8.8560497782300008E-3</v>
      </c>
      <c r="L3251" s="115">
        <v>3733.1404395148702</v>
      </c>
      <c r="M3251" s="115">
        <v>9.4063640721984392</v>
      </c>
      <c r="N3251" s="115">
        <v>1.4215161520367099</v>
      </c>
      <c r="O3251" s="115">
        <v>8.3303228455619993E-2</v>
      </c>
      <c r="P3251" s="115">
        <v>1.2589017803000001E-2</v>
      </c>
      <c r="Q3251" s="115">
        <v>33.060877561500703</v>
      </c>
      <c r="R3251" s="115">
        <v>1210</v>
      </c>
      <c r="S3251" s="115" t="s">
        <v>353</v>
      </c>
      <c r="T3251" s="115">
        <v>1210</v>
      </c>
      <c r="U3251" s="115" t="s">
        <v>352</v>
      </c>
      <c r="V3251" s="115" t="s">
        <v>350</v>
      </c>
      <c r="Z3251" s="115">
        <v>0</v>
      </c>
      <c r="AA3251" s="115">
        <v>1</v>
      </c>
      <c r="AB3251" s="115">
        <v>8.3303228455619993E-2</v>
      </c>
      <c r="AC3251" s="115">
        <v>1.2589017803000001E-2</v>
      </c>
      <c r="AD3251" s="115">
        <v>33.060877561499098</v>
      </c>
      <c r="AF3251" s="115">
        <v>-1</v>
      </c>
      <c r="AG3251" s="115">
        <v>-1</v>
      </c>
      <c r="AH3251" s="115">
        <v>-1</v>
      </c>
      <c r="AI3251" s="115">
        <v>-1</v>
      </c>
      <c r="AJ3251" s="115">
        <v>0</v>
      </c>
      <c r="AM3251" s="115" t="s">
        <v>348</v>
      </c>
      <c r="AN3251" s="115">
        <v>-1</v>
      </c>
      <c r="AQ3251" s="115">
        <v>615</v>
      </c>
      <c r="AR3251" s="115" t="s">
        <v>261</v>
      </c>
      <c r="AS3251" s="115" t="s">
        <v>370</v>
      </c>
      <c r="AT3251" s="115" t="s">
        <v>296</v>
      </c>
      <c r="AV3251" s="115">
        <v>68.295793834183698</v>
      </c>
      <c r="AW3251" s="115">
        <v>2.68133638E-2</v>
      </c>
    </row>
    <row r="3252" spans="1:49" x14ac:dyDescent="0.25">
      <c r="A3252" s="117">
        <v>230000</v>
      </c>
      <c r="B3252" s="117">
        <v>870000</v>
      </c>
      <c r="C3252" s="117">
        <v>870000</v>
      </c>
      <c r="D3252" s="115" t="s">
        <v>342</v>
      </c>
      <c r="E3252" s="115" t="s">
        <v>13</v>
      </c>
      <c r="F3252" s="115" t="s">
        <v>343</v>
      </c>
      <c r="G3252" s="115" t="s">
        <v>344</v>
      </c>
      <c r="H3252" s="115">
        <v>0.56000000000000005</v>
      </c>
      <c r="I3252" s="115">
        <v>0.48</v>
      </c>
      <c r="J3252" s="115" t="s">
        <v>350</v>
      </c>
      <c r="K3252" s="115">
        <v>4.831612201418E-2</v>
      </c>
      <c r="L3252" s="115">
        <v>3733.1404395148702</v>
      </c>
      <c r="M3252" s="115">
        <v>9.4063640721984392</v>
      </c>
      <c r="N3252" s="115">
        <v>1.4215161520367099</v>
      </c>
      <c r="O3252" s="115">
        <v>0.45447903422220998</v>
      </c>
      <c r="P3252" s="115">
        <v>6.8682147846940003E-2</v>
      </c>
      <c r="Q3252" s="115">
        <v>180.370868971699</v>
      </c>
      <c r="R3252" s="115">
        <v>1330</v>
      </c>
      <c r="S3252" s="115" t="s">
        <v>354</v>
      </c>
      <c r="T3252" s="115">
        <v>1330</v>
      </c>
      <c r="U3252" s="115" t="s">
        <v>352</v>
      </c>
      <c r="V3252" s="115" t="s">
        <v>350</v>
      </c>
      <c r="Z3252" s="115">
        <v>0</v>
      </c>
      <c r="AA3252" s="115">
        <v>1</v>
      </c>
      <c r="AB3252" s="115">
        <v>0.45447903422220998</v>
      </c>
      <c r="AC3252" s="115">
        <v>6.8682147846940003E-2</v>
      </c>
      <c r="AD3252" s="115">
        <v>180.37086897170099</v>
      </c>
      <c r="AF3252" s="115">
        <v>-1</v>
      </c>
      <c r="AG3252" s="115">
        <v>-1</v>
      </c>
      <c r="AH3252" s="115">
        <v>-1</v>
      </c>
      <c r="AI3252" s="115">
        <v>-1</v>
      </c>
      <c r="AJ3252" s="115">
        <v>0</v>
      </c>
      <c r="AM3252" s="115" t="s">
        <v>348</v>
      </c>
      <c r="AN3252" s="115">
        <v>-1</v>
      </c>
      <c r="AQ3252" s="115">
        <v>615</v>
      </c>
      <c r="AR3252" s="115" t="s">
        <v>261</v>
      </c>
      <c r="AS3252" s="115" t="s">
        <v>370</v>
      </c>
      <c r="AT3252" s="115" t="s">
        <v>296</v>
      </c>
      <c r="AV3252" s="115">
        <v>56.391298004625803</v>
      </c>
      <c r="AW3252" s="115">
        <v>0.14628618730000001</v>
      </c>
    </row>
    <row r="3253" spans="1:49" x14ac:dyDescent="0.25">
      <c r="A3253" s="117">
        <v>230000</v>
      </c>
      <c r="B3253" s="117">
        <v>870000</v>
      </c>
      <c r="C3253" s="117">
        <v>870000</v>
      </c>
      <c r="D3253" s="115" t="s">
        <v>342</v>
      </c>
      <c r="E3253" s="115" t="s">
        <v>13</v>
      </c>
      <c r="F3253" s="115" t="s">
        <v>343</v>
      </c>
      <c r="G3253" s="115" t="s">
        <v>344</v>
      </c>
      <c r="H3253" s="115">
        <v>0.56000000000000005</v>
      </c>
      <c r="I3253" s="115">
        <v>0.48</v>
      </c>
      <c r="J3253" s="115" t="s">
        <v>350</v>
      </c>
      <c r="K3253" s="115">
        <v>0.15066871967942999</v>
      </c>
      <c r="L3253" s="115">
        <v>3733.1404395148702</v>
      </c>
      <c r="M3253" s="115">
        <v>9.4063640721984392</v>
      </c>
      <c r="N3253" s="115">
        <v>1.4215161520367099</v>
      </c>
      <c r="O3253" s="115">
        <v>1.41724483159679</v>
      </c>
      <c r="P3253" s="115">
        <v>0.21417801863100999</v>
      </c>
      <c r="Q3253" s="115">
        <v>562.46749040523605</v>
      </c>
      <c r="R3253" s="115">
        <v>1210</v>
      </c>
      <c r="S3253" s="115" t="s">
        <v>353</v>
      </c>
      <c r="T3253" s="115">
        <v>1210</v>
      </c>
      <c r="U3253" s="115" t="s">
        <v>352</v>
      </c>
      <c r="V3253" s="115" t="s">
        <v>350</v>
      </c>
      <c r="Z3253" s="115">
        <v>0</v>
      </c>
      <c r="AA3253" s="115">
        <v>1</v>
      </c>
      <c r="AB3253" s="115">
        <v>1.41724483159679</v>
      </c>
      <c r="AC3253" s="115">
        <v>0.21417801863100999</v>
      </c>
      <c r="AD3253" s="115">
        <v>562.46749040523605</v>
      </c>
      <c r="AF3253" s="115">
        <v>-1</v>
      </c>
      <c r="AG3253" s="115">
        <v>-1</v>
      </c>
      <c r="AH3253" s="115">
        <v>-1</v>
      </c>
      <c r="AI3253" s="115">
        <v>-1</v>
      </c>
      <c r="AJ3253" s="115">
        <v>0</v>
      </c>
      <c r="AM3253" s="115" t="s">
        <v>348</v>
      </c>
      <c r="AN3253" s="115">
        <v>-1</v>
      </c>
      <c r="AQ3253" s="115">
        <v>615</v>
      </c>
      <c r="AR3253" s="115" t="s">
        <v>261</v>
      </c>
      <c r="AS3253" s="115" t="s">
        <v>370</v>
      </c>
      <c r="AT3253" s="115" t="s">
        <v>296</v>
      </c>
      <c r="AV3253" s="115">
        <v>106.960286165265</v>
      </c>
      <c r="AW3253" s="115">
        <v>0.45617801330000002</v>
      </c>
    </row>
    <row r="3254" spans="1:49" x14ac:dyDescent="0.25">
      <c r="A3254" s="117">
        <v>230000</v>
      </c>
      <c r="B3254" s="117">
        <v>870000</v>
      </c>
      <c r="C3254" s="117">
        <v>870000</v>
      </c>
      <c r="D3254" s="115" t="s">
        <v>342</v>
      </c>
      <c r="E3254" s="115" t="s">
        <v>13</v>
      </c>
      <c r="F3254" s="115" t="s">
        <v>343</v>
      </c>
      <c r="G3254" s="115" t="s">
        <v>344</v>
      </c>
      <c r="H3254" s="115">
        <v>0.56000000000000005</v>
      </c>
      <c r="I3254" s="115">
        <v>0.48</v>
      </c>
      <c r="J3254" s="115" t="s">
        <v>350</v>
      </c>
      <c r="K3254" s="115">
        <v>2.9204697005000002E-3</v>
      </c>
      <c r="L3254" s="115">
        <v>3733.1404395148702</v>
      </c>
      <c r="M3254" s="115">
        <v>9.4063640721984392</v>
      </c>
      <c r="N3254" s="115">
        <v>1.4215161520367099</v>
      </c>
      <c r="O3254" s="115">
        <v>2.7471001264790001E-2</v>
      </c>
      <c r="P3254" s="115">
        <v>4.1514948508000003E-3</v>
      </c>
      <c r="Q3254" s="115">
        <v>10.9025235413405</v>
      </c>
      <c r="R3254" s="115">
        <v>1210</v>
      </c>
      <c r="S3254" s="115" t="s">
        <v>353</v>
      </c>
      <c r="T3254" s="115">
        <v>1210</v>
      </c>
      <c r="U3254" s="115" t="s">
        <v>352</v>
      </c>
      <c r="V3254" s="115" t="s">
        <v>350</v>
      </c>
      <c r="Z3254" s="115">
        <v>0</v>
      </c>
      <c r="AA3254" s="115">
        <v>1</v>
      </c>
      <c r="AB3254" s="115">
        <v>2.7471001264790001E-2</v>
      </c>
      <c r="AC3254" s="115">
        <v>4.1514948508000003E-3</v>
      </c>
      <c r="AD3254" s="115">
        <v>10.902523541339599</v>
      </c>
      <c r="AF3254" s="115">
        <v>-1</v>
      </c>
      <c r="AG3254" s="115">
        <v>-1</v>
      </c>
      <c r="AH3254" s="115">
        <v>-1</v>
      </c>
      <c r="AI3254" s="115">
        <v>-1</v>
      </c>
      <c r="AJ3254" s="115">
        <v>0</v>
      </c>
      <c r="AM3254" s="115" t="s">
        <v>348</v>
      </c>
      <c r="AN3254" s="115">
        <v>-1</v>
      </c>
      <c r="AQ3254" s="115">
        <v>615</v>
      </c>
      <c r="AR3254" s="115" t="s">
        <v>261</v>
      </c>
      <c r="AS3254" s="115" t="s">
        <v>370</v>
      </c>
      <c r="AT3254" s="115" t="s">
        <v>296</v>
      </c>
      <c r="AV3254" s="115">
        <v>35.274170295682097</v>
      </c>
      <c r="AW3254" s="115">
        <v>8.8422737999999997E-3</v>
      </c>
    </row>
    <row r="3255" spans="1:49" x14ac:dyDescent="0.25">
      <c r="A3255" s="117">
        <v>230000</v>
      </c>
      <c r="B3255" s="117">
        <v>870000</v>
      </c>
      <c r="C3255" s="117">
        <v>870000</v>
      </c>
      <c r="D3255" s="115" t="s">
        <v>342</v>
      </c>
      <c r="E3255" s="115" t="s">
        <v>13</v>
      </c>
      <c r="F3255" s="115" t="s">
        <v>343</v>
      </c>
      <c r="G3255" s="115" t="s">
        <v>344</v>
      </c>
      <c r="H3255" s="115">
        <v>0.56000000000000005</v>
      </c>
      <c r="I3255" s="115">
        <v>0.48</v>
      </c>
      <c r="J3255" s="115" t="s">
        <v>350</v>
      </c>
      <c r="K3255" s="115">
        <v>0.24095026190393001</v>
      </c>
      <c r="L3255" s="115">
        <v>3790.7933363604802</v>
      </c>
      <c r="M3255" s="115">
        <v>9.7996637628702299</v>
      </c>
      <c r="N3255" s="115">
        <v>1.5971325569778401</v>
      </c>
      <c r="O3255" s="115">
        <v>2.36123155023405</v>
      </c>
      <c r="P3255" s="115">
        <v>0.38482950789909998</v>
      </c>
      <c r="Q3255" s="115">
        <v>913.39264721973905</v>
      </c>
      <c r="R3255" s="115">
        <v>1200</v>
      </c>
      <c r="S3255" s="115" t="s">
        <v>351</v>
      </c>
      <c r="T3255" s="115">
        <v>1200</v>
      </c>
      <c r="U3255" s="115" t="s">
        <v>352</v>
      </c>
      <c r="V3255" s="115" t="s">
        <v>350</v>
      </c>
      <c r="Z3255" s="115">
        <v>0</v>
      </c>
      <c r="AA3255" s="115">
        <v>1</v>
      </c>
      <c r="AB3255" s="115">
        <v>2.36123155023405</v>
      </c>
      <c r="AC3255" s="115">
        <v>0.38482950789909998</v>
      </c>
      <c r="AD3255" s="115">
        <v>913.39264721973905</v>
      </c>
      <c r="AF3255" s="115">
        <v>-1</v>
      </c>
      <c r="AG3255" s="115">
        <v>-1</v>
      </c>
      <c r="AH3255" s="115">
        <v>-1</v>
      </c>
      <c r="AI3255" s="115">
        <v>-1</v>
      </c>
      <c r="AJ3255" s="115">
        <v>0</v>
      </c>
      <c r="AM3255" s="115" t="s">
        <v>348</v>
      </c>
      <c r="AN3255" s="115">
        <v>-1</v>
      </c>
      <c r="AQ3255" s="115">
        <v>615</v>
      </c>
      <c r="AR3255" s="115" t="s">
        <v>261</v>
      </c>
      <c r="AS3255" s="115" t="s">
        <v>370</v>
      </c>
      <c r="AT3255" s="115" t="s">
        <v>296</v>
      </c>
      <c r="AV3255" s="115">
        <v>140.60609511483699</v>
      </c>
      <c r="AW3255" s="115">
        <v>0.74078884609999995</v>
      </c>
    </row>
    <row r="3256" spans="1:49" x14ac:dyDescent="0.25">
      <c r="A3256" s="117">
        <v>230000</v>
      </c>
      <c r="B3256" s="117">
        <v>870000</v>
      </c>
      <c r="C3256" s="117">
        <v>870000</v>
      </c>
      <c r="D3256" s="115" t="s">
        <v>342</v>
      </c>
      <c r="E3256" s="115" t="s">
        <v>13</v>
      </c>
      <c r="F3256" s="115" t="s">
        <v>343</v>
      </c>
      <c r="G3256" s="115" t="s">
        <v>344</v>
      </c>
      <c r="H3256" s="115">
        <v>0.56000000000000005</v>
      </c>
      <c r="I3256" s="115">
        <v>0.48</v>
      </c>
      <c r="J3256" s="115" t="s">
        <v>350</v>
      </c>
      <c r="K3256" s="115">
        <v>1.535953452468E-2</v>
      </c>
      <c r="L3256" s="115">
        <v>3790.7933363604802</v>
      </c>
      <c r="M3256" s="115">
        <v>9.7996637628702299</v>
      </c>
      <c r="N3256" s="115">
        <v>1.5971325569778401</v>
      </c>
      <c r="O3256" s="115">
        <v>0.15051827389611</v>
      </c>
      <c r="P3256" s="115">
        <v>2.4531212649399999E-2</v>
      </c>
      <c r="Q3256" s="115">
        <v>58.224821125774703</v>
      </c>
      <c r="R3256" s="115">
        <v>1400</v>
      </c>
      <c r="S3256" s="115" t="s">
        <v>356</v>
      </c>
      <c r="T3256" s="115">
        <v>1400</v>
      </c>
      <c r="U3256" s="115" t="s">
        <v>352</v>
      </c>
      <c r="V3256" s="115" t="s">
        <v>350</v>
      </c>
      <c r="Z3256" s="115">
        <v>0</v>
      </c>
      <c r="AA3256" s="115">
        <v>1</v>
      </c>
      <c r="AB3256" s="115">
        <v>0.15051827389611</v>
      </c>
      <c r="AC3256" s="115">
        <v>2.4531212649399999E-2</v>
      </c>
      <c r="AD3256" s="115">
        <v>58.224821125775101</v>
      </c>
      <c r="AF3256" s="115">
        <v>-1</v>
      </c>
      <c r="AG3256" s="115">
        <v>-1</v>
      </c>
      <c r="AH3256" s="115">
        <v>-1</v>
      </c>
      <c r="AI3256" s="115">
        <v>-1</v>
      </c>
      <c r="AJ3256" s="115">
        <v>0</v>
      </c>
      <c r="AM3256" s="115" t="s">
        <v>348</v>
      </c>
      <c r="AN3256" s="115">
        <v>-1</v>
      </c>
      <c r="AQ3256" s="115">
        <v>615</v>
      </c>
      <c r="AR3256" s="115" t="s">
        <v>261</v>
      </c>
      <c r="AS3256" s="115" t="s">
        <v>370</v>
      </c>
      <c r="AT3256" s="115" t="s">
        <v>296</v>
      </c>
      <c r="AV3256" s="115">
        <v>31.7694441107211</v>
      </c>
      <c r="AW3256" s="115">
        <v>4.7222077100000003E-2</v>
      </c>
    </row>
    <row r="3257" spans="1:49" x14ac:dyDescent="0.25">
      <c r="A3257" s="117">
        <v>230000</v>
      </c>
      <c r="B3257" s="117">
        <v>870000</v>
      </c>
      <c r="C3257" s="117">
        <v>870000</v>
      </c>
      <c r="D3257" s="115" t="s">
        <v>342</v>
      </c>
      <c r="E3257" s="115" t="s">
        <v>13</v>
      </c>
      <c r="F3257" s="115" t="s">
        <v>343</v>
      </c>
      <c r="G3257" s="115" t="s">
        <v>344</v>
      </c>
      <c r="H3257" s="115">
        <v>0.56000000000000005</v>
      </c>
      <c r="I3257" s="115">
        <v>0.48</v>
      </c>
      <c r="J3257" s="115" t="s">
        <v>350</v>
      </c>
      <c r="K3257" s="115">
        <v>2.7844819323830001E-2</v>
      </c>
      <c r="L3257" s="115">
        <v>3790.7933363604802</v>
      </c>
      <c r="M3257" s="115">
        <v>9.7996637628702299</v>
      </c>
      <c r="N3257" s="115">
        <v>1.5971325569778401</v>
      </c>
      <c r="O3257" s="115">
        <v>0.27286986691147003</v>
      </c>
      <c r="P3257" s="115">
        <v>4.4471867485259997E-2</v>
      </c>
      <c r="Q3257" s="115">
        <v>105.553955544963</v>
      </c>
      <c r="R3257" s="115">
        <v>1330</v>
      </c>
      <c r="S3257" s="115" t="s">
        <v>354</v>
      </c>
      <c r="T3257" s="115">
        <v>1330</v>
      </c>
      <c r="U3257" s="115" t="s">
        <v>352</v>
      </c>
      <c r="V3257" s="115" t="s">
        <v>350</v>
      </c>
      <c r="Z3257" s="115">
        <v>0</v>
      </c>
      <c r="AA3257" s="115">
        <v>1</v>
      </c>
      <c r="AB3257" s="115">
        <v>0.27286986691147003</v>
      </c>
      <c r="AC3257" s="115">
        <v>4.4471867485259997E-2</v>
      </c>
      <c r="AD3257" s="115">
        <v>105.553955544964</v>
      </c>
      <c r="AF3257" s="115">
        <v>-1</v>
      </c>
      <c r="AG3257" s="115">
        <v>-1</v>
      </c>
      <c r="AH3257" s="115">
        <v>-1</v>
      </c>
      <c r="AI3257" s="115">
        <v>-1</v>
      </c>
      <c r="AJ3257" s="115">
        <v>0</v>
      </c>
      <c r="AM3257" s="115" t="s">
        <v>348</v>
      </c>
      <c r="AN3257" s="115">
        <v>-1</v>
      </c>
      <c r="AQ3257" s="115">
        <v>615</v>
      </c>
      <c r="AR3257" s="115" t="s">
        <v>261</v>
      </c>
      <c r="AS3257" s="115" t="s">
        <v>370</v>
      </c>
      <c r="AT3257" s="115" t="s">
        <v>296</v>
      </c>
      <c r="AV3257" s="115">
        <v>67.250801770615993</v>
      </c>
      <c r="AW3257" s="115">
        <v>8.5607425400000006E-2</v>
      </c>
    </row>
    <row r="3258" spans="1:49" x14ac:dyDescent="0.25">
      <c r="A3258" s="117">
        <v>230000</v>
      </c>
      <c r="B3258" s="117">
        <v>870000</v>
      </c>
      <c r="C3258" s="117">
        <v>870000</v>
      </c>
      <c r="D3258" s="115" t="s">
        <v>342</v>
      </c>
      <c r="E3258" s="115" t="s">
        <v>13</v>
      </c>
      <c r="F3258" s="115" t="s">
        <v>343</v>
      </c>
      <c r="G3258" s="115" t="s">
        <v>344</v>
      </c>
      <c r="H3258" s="115">
        <v>0.56000000000000005</v>
      </c>
      <c r="I3258" s="115">
        <v>0.48</v>
      </c>
      <c r="J3258" s="115" t="s">
        <v>350</v>
      </c>
      <c r="K3258" s="115">
        <v>0.13333461829484999</v>
      </c>
      <c r="L3258" s="115">
        <v>3790.7933363604802</v>
      </c>
      <c r="M3258" s="115">
        <v>9.7996637628702299</v>
      </c>
      <c r="N3258" s="115">
        <v>1.5971325569778401</v>
      </c>
      <c r="O3258" s="115">
        <v>1.3066344272402299</v>
      </c>
      <c r="P3258" s="115">
        <v>0.21295305985092</v>
      </c>
      <c r="Q3258" s="115">
        <v>505.443982538309</v>
      </c>
      <c r="R3258" s="115">
        <v>1450</v>
      </c>
      <c r="S3258" s="115" t="s">
        <v>374</v>
      </c>
      <c r="T3258" s="115">
        <v>1450</v>
      </c>
      <c r="U3258" s="115" t="s">
        <v>352</v>
      </c>
      <c r="V3258" s="115" t="s">
        <v>350</v>
      </c>
      <c r="Z3258" s="115">
        <v>0</v>
      </c>
      <c r="AA3258" s="115">
        <v>1</v>
      </c>
      <c r="AB3258" s="115">
        <v>1.3066344272402299</v>
      </c>
      <c r="AC3258" s="115">
        <v>0.21295305985092</v>
      </c>
      <c r="AD3258" s="115">
        <v>505.443982538309</v>
      </c>
      <c r="AF3258" s="115">
        <v>-1</v>
      </c>
      <c r="AG3258" s="115">
        <v>-1</v>
      </c>
      <c r="AH3258" s="115">
        <v>-1</v>
      </c>
      <c r="AI3258" s="115">
        <v>-1</v>
      </c>
      <c r="AJ3258" s="115">
        <v>0</v>
      </c>
      <c r="AM3258" s="115" t="s">
        <v>348</v>
      </c>
      <c r="AN3258" s="115">
        <v>-1</v>
      </c>
      <c r="AQ3258" s="115">
        <v>615</v>
      </c>
      <c r="AR3258" s="115" t="s">
        <v>261</v>
      </c>
      <c r="AS3258" s="115" t="s">
        <v>370</v>
      </c>
      <c r="AT3258" s="115" t="s">
        <v>296</v>
      </c>
      <c r="AV3258" s="115">
        <v>95.638842559406996</v>
      </c>
      <c r="AW3258" s="115">
        <v>0.4099302373</v>
      </c>
    </row>
    <row r="3259" spans="1:49" x14ac:dyDescent="0.25">
      <c r="A3259" s="117">
        <v>230000</v>
      </c>
      <c r="B3259" s="117">
        <v>870000</v>
      </c>
      <c r="C3259" s="117">
        <v>870000</v>
      </c>
      <c r="D3259" s="115" t="s">
        <v>342</v>
      </c>
      <c r="E3259" s="115" t="s">
        <v>13</v>
      </c>
      <c r="F3259" s="115" t="s">
        <v>343</v>
      </c>
      <c r="G3259" s="115" t="s">
        <v>344</v>
      </c>
      <c r="H3259" s="115">
        <v>0.56000000000000005</v>
      </c>
      <c r="I3259" s="115">
        <v>0.48</v>
      </c>
      <c r="J3259" s="115" t="s">
        <v>350</v>
      </c>
      <c r="K3259" s="115">
        <v>0.19603077274635</v>
      </c>
      <c r="L3259" s="115">
        <v>3790.7933363604802</v>
      </c>
      <c r="M3259" s="115">
        <v>9.7996637628702299</v>
      </c>
      <c r="N3259" s="115">
        <v>1.5971325569778401</v>
      </c>
      <c r="O3259" s="115">
        <v>1.9210356600898999</v>
      </c>
      <c r="P3259" s="115">
        <v>0.31308712932271998</v>
      </c>
      <c r="Q3259" s="115">
        <v>743.11214704847896</v>
      </c>
      <c r="R3259" s="115">
        <v>1300</v>
      </c>
      <c r="S3259" s="115" t="s">
        <v>346</v>
      </c>
      <c r="T3259" s="115">
        <v>1300</v>
      </c>
      <c r="U3259" s="115" t="s">
        <v>352</v>
      </c>
      <c r="V3259" s="115" t="s">
        <v>350</v>
      </c>
      <c r="Z3259" s="115">
        <v>0</v>
      </c>
      <c r="AA3259" s="115">
        <v>1</v>
      </c>
      <c r="AB3259" s="115">
        <v>1.9210356600898999</v>
      </c>
      <c r="AC3259" s="115">
        <v>0.31308712932271998</v>
      </c>
      <c r="AD3259" s="115">
        <v>743.11214704847896</v>
      </c>
      <c r="AF3259" s="115">
        <v>-1</v>
      </c>
      <c r="AG3259" s="115">
        <v>-1</v>
      </c>
      <c r="AH3259" s="115">
        <v>-1</v>
      </c>
      <c r="AI3259" s="115">
        <v>-1</v>
      </c>
      <c r="AJ3259" s="115">
        <v>0</v>
      </c>
      <c r="AM3259" s="115" t="s">
        <v>348</v>
      </c>
      <c r="AN3259" s="115">
        <v>-1</v>
      </c>
      <c r="AQ3259" s="115">
        <v>615</v>
      </c>
      <c r="AR3259" s="115" t="s">
        <v>261</v>
      </c>
      <c r="AS3259" s="115" t="s">
        <v>370</v>
      </c>
      <c r="AT3259" s="115" t="s">
        <v>296</v>
      </c>
      <c r="AV3259" s="115">
        <v>112.71774687563099</v>
      </c>
      <c r="AW3259" s="115">
        <v>0.60268625060000003</v>
      </c>
    </row>
    <row r="3260" spans="1:49" x14ac:dyDescent="0.25">
      <c r="A3260" s="117">
        <v>230000</v>
      </c>
      <c r="B3260" s="117">
        <v>870000</v>
      </c>
      <c r="C3260" s="117">
        <v>870000</v>
      </c>
      <c r="D3260" s="115" t="s">
        <v>342</v>
      </c>
      <c r="E3260" s="115" t="s">
        <v>13</v>
      </c>
      <c r="F3260" s="115" t="s">
        <v>343</v>
      </c>
      <c r="G3260" s="115" t="s">
        <v>344</v>
      </c>
      <c r="H3260" s="115">
        <v>0.56000000000000005</v>
      </c>
      <c r="I3260" s="115">
        <v>0.48</v>
      </c>
      <c r="J3260" s="115" t="s">
        <v>350</v>
      </c>
      <c r="K3260" s="115">
        <v>4.2434466901400004E-3</v>
      </c>
      <c r="L3260" s="115">
        <v>3790.7933363604802</v>
      </c>
      <c r="M3260" s="115">
        <v>9.7996637628702299</v>
      </c>
      <c r="N3260" s="115">
        <v>1.5971325569778401</v>
      </c>
      <c r="O3260" s="115">
        <v>4.1584350759029998E-2</v>
      </c>
      <c r="P3260" s="115">
        <v>6.7773468626199998E-3</v>
      </c>
      <c r="Q3260" s="115">
        <v>16.086029436183601</v>
      </c>
      <c r="R3260" s="115">
        <v>1300</v>
      </c>
      <c r="S3260" s="115" t="s">
        <v>346</v>
      </c>
      <c r="T3260" s="115">
        <v>1300</v>
      </c>
      <c r="U3260" s="115" t="s">
        <v>352</v>
      </c>
      <c r="V3260" s="115" t="s">
        <v>350</v>
      </c>
      <c r="Z3260" s="115">
        <v>0</v>
      </c>
      <c r="AA3260" s="115">
        <v>1</v>
      </c>
      <c r="AB3260" s="115">
        <v>4.1584350759029998E-2</v>
      </c>
      <c r="AC3260" s="115">
        <v>6.7773468626199998E-3</v>
      </c>
      <c r="AD3260" s="115">
        <v>16.086029436182599</v>
      </c>
      <c r="AF3260" s="115">
        <v>-1</v>
      </c>
      <c r="AG3260" s="115">
        <v>-1</v>
      </c>
      <c r="AH3260" s="115">
        <v>-1</v>
      </c>
      <c r="AI3260" s="115">
        <v>-1</v>
      </c>
      <c r="AJ3260" s="115">
        <v>0</v>
      </c>
      <c r="AM3260" s="115" t="s">
        <v>348</v>
      </c>
      <c r="AN3260" s="115">
        <v>-1</v>
      </c>
      <c r="AQ3260" s="115">
        <v>615</v>
      </c>
      <c r="AR3260" s="115" t="s">
        <v>261</v>
      </c>
      <c r="AS3260" s="115" t="s">
        <v>370</v>
      </c>
      <c r="AT3260" s="115" t="s">
        <v>296</v>
      </c>
      <c r="AV3260" s="115">
        <v>58.439185263232602</v>
      </c>
      <c r="AW3260" s="115">
        <v>1.3046252600000001E-2</v>
      </c>
    </row>
    <row r="3261" spans="1:49" x14ac:dyDescent="0.25">
      <c r="A3261" s="117">
        <v>230000</v>
      </c>
      <c r="B3261" s="117">
        <v>870000</v>
      </c>
      <c r="C3261" s="117">
        <v>870000</v>
      </c>
      <c r="D3261" s="115" t="s">
        <v>342</v>
      </c>
      <c r="E3261" s="115" t="s">
        <v>13</v>
      </c>
      <c r="F3261" s="115" t="s">
        <v>343</v>
      </c>
      <c r="G3261" s="115" t="s">
        <v>344</v>
      </c>
      <c r="H3261" s="115">
        <v>0.56000000000000005</v>
      </c>
      <c r="I3261" s="115">
        <v>0.48</v>
      </c>
      <c r="J3261" s="115" t="s">
        <v>350</v>
      </c>
      <c r="K3261" s="115">
        <v>0.44810146927946998</v>
      </c>
      <c r="L3261" s="115">
        <v>3739.6601332703499</v>
      </c>
      <c r="M3261" s="115">
        <v>9.3499935108353505</v>
      </c>
      <c r="N3261" s="115">
        <v>1.38880116629572</v>
      </c>
      <c r="O3261" s="115">
        <v>4.1897458299589099</v>
      </c>
      <c r="P3261" s="115">
        <v>0.62232384315416001</v>
      </c>
      <c r="Q3261" s="115">
        <v>1675.7472003243299</v>
      </c>
      <c r="R3261" s="115">
        <v>1200</v>
      </c>
      <c r="S3261" s="115" t="s">
        <v>351</v>
      </c>
      <c r="T3261" s="115">
        <v>1200</v>
      </c>
      <c r="U3261" s="115" t="s">
        <v>352</v>
      </c>
      <c r="V3261" s="115" t="s">
        <v>350</v>
      </c>
      <c r="Z3261" s="115">
        <v>0</v>
      </c>
      <c r="AA3261" s="115">
        <v>1</v>
      </c>
      <c r="AB3261" s="115">
        <v>4.1897458299589099</v>
      </c>
      <c r="AC3261" s="115">
        <v>0.62232384315416001</v>
      </c>
      <c r="AD3261" s="115">
        <v>1675.7472003243299</v>
      </c>
      <c r="AF3261" s="115">
        <v>-1</v>
      </c>
      <c r="AG3261" s="115">
        <v>-1</v>
      </c>
      <c r="AH3261" s="115">
        <v>-1</v>
      </c>
      <c r="AI3261" s="115">
        <v>-1</v>
      </c>
      <c r="AJ3261" s="115">
        <v>0</v>
      </c>
      <c r="AM3261" s="115" t="s">
        <v>348</v>
      </c>
      <c r="AN3261" s="115">
        <v>-1</v>
      </c>
      <c r="AQ3261" s="115">
        <v>615</v>
      </c>
      <c r="AR3261" s="115" t="s">
        <v>261</v>
      </c>
      <c r="AS3261" s="115" t="s">
        <v>370</v>
      </c>
      <c r="AT3261" s="115" t="s">
        <v>296</v>
      </c>
      <c r="AV3261" s="115">
        <v>199.59080472983101</v>
      </c>
      <c r="AW3261" s="115">
        <v>1.3590812655</v>
      </c>
    </row>
    <row r="3262" spans="1:49" x14ac:dyDescent="0.25">
      <c r="A3262" s="117">
        <v>230000</v>
      </c>
      <c r="B3262" s="117">
        <v>870000</v>
      </c>
      <c r="C3262" s="117">
        <v>870000</v>
      </c>
      <c r="D3262" s="115" t="s">
        <v>342</v>
      </c>
      <c r="E3262" s="115" t="s">
        <v>13</v>
      </c>
      <c r="F3262" s="115" t="s">
        <v>343</v>
      </c>
      <c r="G3262" s="115" t="s">
        <v>344</v>
      </c>
      <c r="H3262" s="115">
        <v>0.56000000000000005</v>
      </c>
      <c r="I3262" s="115">
        <v>0.48</v>
      </c>
      <c r="J3262" s="115" t="s">
        <v>350</v>
      </c>
      <c r="K3262" s="115">
        <v>1.768207803306E-2</v>
      </c>
      <c r="L3262" s="115">
        <v>3739.6601332703499</v>
      </c>
      <c r="M3262" s="115">
        <v>9.3499935108353505</v>
      </c>
      <c r="N3262" s="115">
        <v>1.38880116629572</v>
      </c>
      <c r="O3262" s="115">
        <v>0.16532731486728</v>
      </c>
      <c r="P3262" s="115">
        <v>2.455689059485E-2</v>
      </c>
      <c r="Q3262" s="115">
        <v>66.124962293643605</v>
      </c>
      <c r="R3262" s="115">
        <v>1300</v>
      </c>
      <c r="S3262" s="115" t="s">
        <v>346</v>
      </c>
      <c r="T3262" s="115">
        <v>1300</v>
      </c>
      <c r="U3262" s="115" t="s">
        <v>352</v>
      </c>
      <c r="V3262" s="115" t="s">
        <v>350</v>
      </c>
      <c r="Z3262" s="115">
        <v>0</v>
      </c>
      <c r="AA3262" s="115">
        <v>1</v>
      </c>
      <c r="AB3262" s="115">
        <v>0.16532731486728</v>
      </c>
      <c r="AC3262" s="115">
        <v>2.455689059485E-2</v>
      </c>
      <c r="AD3262" s="115">
        <v>66.124962293642099</v>
      </c>
      <c r="AF3262" s="115">
        <v>-1</v>
      </c>
      <c r="AG3262" s="115">
        <v>-1</v>
      </c>
      <c r="AH3262" s="115">
        <v>-1</v>
      </c>
      <c r="AI3262" s="115">
        <v>-1</v>
      </c>
      <c r="AJ3262" s="115">
        <v>0</v>
      </c>
      <c r="AM3262" s="115" t="s">
        <v>348</v>
      </c>
      <c r="AN3262" s="115">
        <v>-1</v>
      </c>
      <c r="AQ3262" s="115">
        <v>615</v>
      </c>
      <c r="AR3262" s="115" t="s">
        <v>261</v>
      </c>
      <c r="AS3262" s="115" t="s">
        <v>370</v>
      </c>
      <c r="AT3262" s="115" t="s">
        <v>296</v>
      </c>
      <c r="AV3262" s="115">
        <v>55.566272243577899</v>
      </c>
      <c r="AW3262" s="115">
        <v>5.3629328699999999E-2</v>
      </c>
    </row>
    <row r="3263" spans="1:49" x14ac:dyDescent="0.25">
      <c r="A3263" s="117">
        <v>230000</v>
      </c>
      <c r="B3263" s="117">
        <v>870000</v>
      </c>
      <c r="C3263" s="117">
        <v>870000</v>
      </c>
      <c r="D3263" s="115" t="s">
        <v>342</v>
      </c>
      <c r="E3263" s="115" t="s">
        <v>13</v>
      </c>
      <c r="F3263" s="115" t="s">
        <v>343</v>
      </c>
      <c r="G3263" s="115" t="s">
        <v>344</v>
      </c>
      <c r="H3263" s="115">
        <v>0.56000000000000005</v>
      </c>
      <c r="I3263" s="115">
        <v>0.48</v>
      </c>
      <c r="J3263" s="115" t="s">
        <v>350</v>
      </c>
      <c r="K3263" s="115">
        <v>0.13097117829643001</v>
      </c>
      <c r="L3263" s="115">
        <v>3739.6601332703499</v>
      </c>
      <c r="M3263" s="115">
        <v>9.3499935108353505</v>
      </c>
      <c r="N3263" s="115">
        <v>1.38880116629572</v>
      </c>
      <c r="O3263" s="115">
        <v>1.2245796671781299</v>
      </c>
      <c r="P3263" s="115">
        <v>0.18189292516920999</v>
      </c>
      <c r="Q3263" s="115">
        <v>489.78769408262502</v>
      </c>
      <c r="R3263" s="115">
        <v>1210</v>
      </c>
      <c r="S3263" s="115" t="s">
        <v>353</v>
      </c>
      <c r="T3263" s="115">
        <v>1210</v>
      </c>
      <c r="U3263" s="115" t="s">
        <v>352</v>
      </c>
      <c r="V3263" s="115" t="s">
        <v>350</v>
      </c>
      <c r="Z3263" s="115">
        <v>0</v>
      </c>
      <c r="AA3263" s="115">
        <v>1</v>
      </c>
      <c r="AB3263" s="115">
        <v>1.2245796671781299</v>
      </c>
      <c r="AC3263" s="115">
        <v>0.18189292516920999</v>
      </c>
      <c r="AD3263" s="115">
        <v>489.78769408262502</v>
      </c>
      <c r="AF3263" s="115">
        <v>-1</v>
      </c>
      <c r="AG3263" s="115">
        <v>-1</v>
      </c>
      <c r="AH3263" s="115">
        <v>-1</v>
      </c>
      <c r="AI3263" s="115">
        <v>-1</v>
      </c>
      <c r="AJ3263" s="115">
        <v>0</v>
      </c>
      <c r="AM3263" s="115" t="s">
        <v>348</v>
      </c>
      <c r="AN3263" s="115">
        <v>-1</v>
      </c>
      <c r="AQ3263" s="115">
        <v>615</v>
      </c>
      <c r="AR3263" s="115" t="s">
        <v>261</v>
      </c>
      <c r="AS3263" s="115" t="s">
        <v>370</v>
      </c>
      <c r="AT3263" s="115" t="s">
        <v>296</v>
      </c>
      <c r="AV3263" s="115">
        <v>92.548404970399005</v>
      </c>
      <c r="AW3263" s="115">
        <v>0.39723251749999999</v>
      </c>
    </row>
    <row r="3264" spans="1:49" x14ac:dyDescent="0.25">
      <c r="A3264" s="117">
        <v>230000</v>
      </c>
      <c r="B3264" s="117">
        <v>870000</v>
      </c>
      <c r="C3264" s="117">
        <v>870000</v>
      </c>
      <c r="D3264" s="115" t="s">
        <v>342</v>
      </c>
      <c r="E3264" s="115" t="s">
        <v>13</v>
      </c>
      <c r="F3264" s="115" t="s">
        <v>343</v>
      </c>
      <c r="G3264" s="115" t="s">
        <v>344</v>
      </c>
      <c r="H3264" s="115">
        <v>0.56000000000000005</v>
      </c>
      <c r="I3264" s="115">
        <v>0.48</v>
      </c>
      <c r="J3264" s="115" t="s">
        <v>350</v>
      </c>
      <c r="K3264" s="115">
        <v>2.1008727920839999E-2</v>
      </c>
      <c r="L3264" s="115">
        <v>3739.6601332703499</v>
      </c>
      <c r="M3264" s="115">
        <v>9.3499935108353505</v>
      </c>
      <c r="N3264" s="115">
        <v>1.38880116629572</v>
      </c>
      <c r="O3264" s="115">
        <v>0.19643146973083001</v>
      </c>
      <c r="P3264" s="115">
        <v>2.9176945838860002E-2</v>
      </c>
      <c r="Q3264" s="115">
        <v>78.565502256318993</v>
      </c>
      <c r="R3264" s="115">
        <v>1210</v>
      </c>
      <c r="S3264" s="115" t="s">
        <v>353</v>
      </c>
      <c r="T3264" s="115">
        <v>1210</v>
      </c>
      <c r="U3264" s="115" t="s">
        <v>352</v>
      </c>
      <c r="V3264" s="115" t="s">
        <v>350</v>
      </c>
      <c r="Z3264" s="115">
        <v>0</v>
      </c>
      <c r="AA3264" s="115">
        <v>1</v>
      </c>
      <c r="AB3264" s="115">
        <v>0.19643146973083001</v>
      </c>
      <c r="AC3264" s="115">
        <v>2.9176945838860002E-2</v>
      </c>
      <c r="AD3264" s="115">
        <v>78.565502256320201</v>
      </c>
      <c r="AF3264" s="115">
        <v>-1</v>
      </c>
      <c r="AG3264" s="115">
        <v>-1</v>
      </c>
      <c r="AH3264" s="115">
        <v>-1</v>
      </c>
      <c r="AI3264" s="115">
        <v>-1</v>
      </c>
      <c r="AJ3264" s="115">
        <v>0</v>
      </c>
      <c r="AM3264" s="115" t="s">
        <v>348</v>
      </c>
      <c r="AN3264" s="115">
        <v>-1</v>
      </c>
      <c r="AQ3264" s="115">
        <v>615</v>
      </c>
      <c r="AR3264" s="115" t="s">
        <v>261</v>
      </c>
      <c r="AS3264" s="115" t="s">
        <v>370</v>
      </c>
      <c r="AT3264" s="115" t="s">
        <v>296</v>
      </c>
      <c r="AV3264" s="115">
        <v>37.815063372405</v>
      </c>
      <c r="AW3264" s="115">
        <v>6.37189799E-2</v>
      </c>
    </row>
    <row r="3265" spans="1:49" x14ac:dyDescent="0.25">
      <c r="A3265" s="117">
        <v>230000</v>
      </c>
      <c r="B3265" s="117">
        <v>870000</v>
      </c>
      <c r="C3265" s="117">
        <v>870000</v>
      </c>
      <c r="D3265" s="115" t="s">
        <v>342</v>
      </c>
      <c r="E3265" s="115" t="s">
        <v>13</v>
      </c>
      <c r="F3265" s="115" t="s">
        <v>343</v>
      </c>
      <c r="G3265" s="115" t="s">
        <v>344</v>
      </c>
      <c r="H3265" s="115">
        <v>0.56000000000000005</v>
      </c>
      <c r="I3265" s="115">
        <v>0.48</v>
      </c>
      <c r="J3265" s="115" t="s">
        <v>350</v>
      </c>
      <c r="K3265" s="115">
        <v>0.13363113589225001</v>
      </c>
      <c r="L3265" s="115">
        <v>3734.4160411318899</v>
      </c>
      <c r="M3265" s="115">
        <v>9.2962482819364993</v>
      </c>
      <c r="N3265" s="115">
        <v>1.3668023607472199</v>
      </c>
      <c r="O3265" s="115">
        <v>1.2422682174516</v>
      </c>
      <c r="P3265" s="115">
        <v>0.18264735200686</v>
      </c>
      <c r="Q3265" s="115">
        <v>499.03425747071702</v>
      </c>
      <c r="R3265" s="115">
        <v>1210</v>
      </c>
      <c r="S3265" s="115" t="s">
        <v>353</v>
      </c>
      <c r="T3265" s="115">
        <v>1210</v>
      </c>
      <c r="U3265" s="115" t="s">
        <v>352</v>
      </c>
      <c r="V3265" s="115" t="s">
        <v>350</v>
      </c>
      <c r="Z3265" s="115">
        <v>0</v>
      </c>
      <c r="AA3265" s="115">
        <v>1</v>
      </c>
      <c r="AB3265" s="115">
        <v>1.2422682174516</v>
      </c>
      <c r="AC3265" s="115">
        <v>0.18264735200686</v>
      </c>
      <c r="AD3265" s="115">
        <v>499.03425747071702</v>
      </c>
      <c r="AF3265" s="115">
        <v>-1</v>
      </c>
      <c r="AG3265" s="115">
        <v>-1</v>
      </c>
      <c r="AH3265" s="115">
        <v>-1</v>
      </c>
      <c r="AI3265" s="115">
        <v>-1</v>
      </c>
      <c r="AJ3265" s="115">
        <v>0</v>
      </c>
      <c r="AM3265" s="115" t="s">
        <v>348</v>
      </c>
      <c r="AN3265" s="115">
        <v>-1</v>
      </c>
      <c r="AQ3265" s="115">
        <v>615</v>
      </c>
      <c r="AR3265" s="115" t="s">
        <v>261</v>
      </c>
      <c r="AS3265" s="115" t="s">
        <v>370</v>
      </c>
      <c r="AT3265" s="115" t="s">
        <v>296</v>
      </c>
      <c r="AV3265" s="115">
        <v>121.634075809305</v>
      </c>
      <c r="AW3265" s="115">
        <v>0.40473175789999999</v>
      </c>
    </row>
    <row r="3266" spans="1:49" x14ac:dyDescent="0.25">
      <c r="A3266" s="117">
        <v>230000</v>
      </c>
      <c r="B3266" s="117">
        <v>870000</v>
      </c>
      <c r="C3266" s="117">
        <v>870000</v>
      </c>
      <c r="D3266" s="115" t="s">
        <v>342</v>
      </c>
      <c r="E3266" s="115" t="s">
        <v>13</v>
      </c>
      <c r="F3266" s="115" t="s">
        <v>343</v>
      </c>
      <c r="G3266" s="115" t="s">
        <v>344</v>
      </c>
      <c r="H3266" s="115">
        <v>0.56000000000000005</v>
      </c>
      <c r="I3266" s="115">
        <v>0.48</v>
      </c>
      <c r="J3266" s="115" t="s">
        <v>350</v>
      </c>
      <c r="K3266" s="115">
        <v>0.41302604775555002</v>
      </c>
      <c r="L3266" s="115">
        <v>3734.4160411318899</v>
      </c>
      <c r="M3266" s="115">
        <v>9.2962482819364993</v>
      </c>
      <c r="N3266" s="115">
        <v>1.3668023607472199</v>
      </c>
      <c r="O3266" s="115">
        <v>3.8395926868425998</v>
      </c>
      <c r="P3266" s="115">
        <v>0.56452497712239003</v>
      </c>
      <c r="Q3266" s="115">
        <v>1542.41109814365</v>
      </c>
      <c r="R3266" s="115">
        <v>1210</v>
      </c>
      <c r="S3266" s="115" t="s">
        <v>353</v>
      </c>
      <c r="T3266" s="115">
        <v>1210</v>
      </c>
      <c r="U3266" s="115" t="s">
        <v>352</v>
      </c>
      <c r="V3266" s="115" t="s">
        <v>350</v>
      </c>
      <c r="Z3266" s="115">
        <v>0</v>
      </c>
      <c r="AA3266" s="115">
        <v>1</v>
      </c>
      <c r="AB3266" s="115">
        <v>3.8395926868425998</v>
      </c>
      <c r="AC3266" s="115">
        <v>0.56452497712239003</v>
      </c>
      <c r="AD3266" s="115">
        <v>1542.41109814365</v>
      </c>
      <c r="AF3266" s="115">
        <v>-1</v>
      </c>
      <c r="AG3266" s="115">
        <v>-1</v>
      </c>
      <c r="AH3266" s="115">
        <v>-1</v>
      </c>
      <c r="AI3266" s="115">
        <v>-1</v>
      </c>
      <c r="AJ3266" s="115">
        <v>0</v>
      </c>
      <c r="AM3266" s="115" t="s">
        <v>348</v>
      </c>
      <c r="AN3266" s="115">
        <v>-1</v>
      </c>
      <c r="AQ3266" s="115">
        <v>615</v>
      </c>
      <c r="AR3266" s="115" t="s">
        <v>261</v>
      </c>
      <c r="AS3266" s="115" t="s">
        <v>370</v>
      </c>
      <c r="AT3266" s="115" t="s">
        <v>296</v>
      </c>
      <c r="AV3266" s="115">
        <v>166.88921927601899</v>
      </c>
      <c r="AW3266" s="115">
        <v>1.2509416853999999</v>
      </c>
    </row>
    <row r="3267" spans="1:49" x14ac:dyDescent="0.25">
      <c r="A3267" s="117">
        <v>230000</v>
      </c>
      <c r="B3267" s="117">
        <v>870000</v>
      </c>
      <c r="C3267" s="117">
        <v>870000</v>
      </c>
      <c r="D3267" s="115" t="s">
        <v>342</v>
      </c>
      <c r="E3267" s="115" t="s">
        <v>13</v>
      </c>
      <c r="F3267" s="115" t="s">
        <v>343</v>
      </c>
      <c r="G3267" s="115" t="s">
        <v>344</v>
      </c>
      <c r="H3267" s="115">
        <v>0.56000000000000005</v>
      </c>
      <c r="I3267" s="115">
        <v>0.48</v>
      </c>
      <c r="J3267" s="115" t="s">
        <v>350</v>
      </c>
      <c r="K3267" s="115">
        <v>7.1106270135169999E-2</v>
      </c>
      <c r="L3267" s="115">
        <v>3734.4160411318899</v>
      </c>
      <c r="M3267" s="115">
        <v>9.2962482819364993</v>
      </c>
      <c r="N3267" s="115">
        <v>1.3668023607472199</v>
      </c>
      <c r="O3267" s="115">
        <v>0.66102154157897997</v>
      </c>
      <c r="P3267" s="115">
        <v>9.7188217884680003E-2</v>
      </c>
      <c r="Q3267" s="115">
        <v>265.54039581783701</v>
      </c>
      <c r="R3267" s="115">
        <v>1210</v>
      </c>
      <c r="S3267" s="115" t="s">
        <v>353</v>
      </c>
      <c r="T3267" s="115">
        <v>1210</v>
      </c>
      <c r="U3267" s="115" t="s">
        <v>352</v>
      </c>
      <c r="V3267" s="115" t="s">
        <v>350</v>
      </c>
      <c r="Z3267" s="115">
        <v>0</v>
      </c>
      <c r="AA3267" s="115">
        <v>1</v>
      </c>
      <c r="AB3267" s="115">
        <v>0.66102154157897997</v>
      </c>
      <c r="AC3267" s="115">
        <v>9.7188217884680003E-2</v>
      </c>
      <c r="AD3267" s="115">
        <v>265.54039581783701</v>
      </c>
      <c r="AF3267" s="115">
        <v>-1</v>
      </c>
      <c r="AG3267" s="115">
        <v>-1</v>
      </c>
      <c r="AH3267" s="115">
        <v>-1</v>
      </c>
      <c r="AI3267" s="115">
        <v>-1</v>
      </c>
      <c r="AJ3267" s="115">
        <v>0</v>
      </c>
      <c r="AM3267" s="115" t="s">
        <v>348</v>
      </c>
      <c r="AN3267" s="115">
        <v>-1</v>
      </c>
      <c r="AQ3267" s="115">
        <v>615</v>
      </c>
      <c r="AR3267" s="115" t="s">
        <v>261</v>
      </c>
      <c r="AS3267" s="115" t="s">
        <v>370</v>
      </c>
      <c r="AT3267" s="115" t="s">
        <v>296</v>
      </c>
      <c r="AV3267" s="115">
        <v>111.53857438204</v>
      </c>
      <c r="AW3267" s="115">
        <v>0.21536122939999999</v>
      </c>
    </row>
    <row r="3268" spans="1:49" x14ac:dyDescent="0.25">
      <c r="A3268" s="117">
        <v>230000</v>
      </c>
      <c r="B3268" s="117">
        <v>870000</v>
      </c>
      <c r="C3268" s="117">
        <v>870000</v>
      </c>
      <c r="D3268" s="115" t="s">
        <v>342</v>
      </c>
      <c r="E3268" s="115" t="s">
        <v>13</v>
      </c>
      <c r="F3268" s="115" t="s">
        <v>343</v>
      </c>
      <c r="G3268" s="115" t="s">
        <v>344</v>
      </c>
      <c r="H3268" s="115">
        <v>0.56000000000000005</v>
      </c>
      <c r="I3268" s="115">
        <v>0.48</v>
      </c>
      <c r="J3268" s="115" t="s">
        <v>350</v>
      </c>
      <c r="K3268" s="115">
        <v>0.36932072978276997</v>
      </c>
      <c r="L3268" s="115">
        <v>3738.1750840629602</v>
      </c>
      <c r="M3268" s="115">
        <v>9.3050399015999208</v>
      </c>
      <c r="N3268" s="115">
        <v>1.3680757138046999</v>
      </c>
      <c r="O3268" s="115">
        <v>3.4365441271166701</v>
      </c>
      <c r="P3268" s="115">
        <v>0.50525872102043001</v>
      </c>
      <c r="Q3268" s="115">
        <v>1380.5855501019</v>
      </c>
      <c r="R3268" s="115">
        <v>1200</v>
      </c>
      <c r="S3268" s="115" t="s">
        <v>351</v>
      </c>
      <c r="T3268" s="115">
        <v>1200</v>
      </c>
      <c r="U3268" s="115" t="s">
        <v>352</v>
      </c>
      <c r="V3268" s="115" t="s">
        <v>350</v>
      </c>
      <c r="Z3268" s="115">
        <v>0</v>
      </c>
      <c r="AA3268" s="115">
        <v>1</v>
      </c>
      <c r="AB3268" s="115">
        <v>3.4365441271166701</v>
      </c>
      <c r="AC3268" s="115">
        <v>0.50525872102043001</v>
      </c>
      <c r="AD3268" s="115">
        <v>1380.5855501019</v>
      </c>
      <c r="AF3268" s="115">
        <v>-1</v>
      </c>
      <c r="AG3268" s="115">
        <v>-1</v>
      </c>
      <c r="AH3268" s="115">
        <v>-1</v>
      </c>
      <c r="AI3268" s="115">
        <v>-1</v>
      </c>
      <c r="AJ3268" s="115">
        <v>0</v>
      </c>
      <c r="AM3268" s="115" t="s">
        <v>348</v>
      </c>
      <c r="AN3268" s="115">
        <v>-1</v>
      </c>
      <c r="AQ3268" s="115">
        <v>615</v>
      </c>
      <c r="AR3268" s="115" t="s">
        <v>261</v>
      </c>
      <c r="AS3268" s="115" t="s">
        <v>370</v>
      </c>
      <c r="AT3268" s="115" t="s">
        <v>296</v>
      </c>
      <c r="AV3268" s="115">
        <v>155.53132815085399</v>
      </c>
      <c r="AW3268" s="115">
        <v>1.1196963098999999</v>
      </c>
    </row>
    <row r="3269" spans="1:49" x14ac:dyDescent="0.25">
      <c r="A3269" s="117">
        <v>230000</v>
      </c>
      <c r="B3269" s="117">
        <v>870000</v>
      </c>
      <c r="C3269" s="117">
        <v>870000</v>
      </c>
      <c r="D3269" s="115" t="s">
        <v>342</v>
      </c>
      <c r="E3269" s="115" t="s">
        <v>13</v>
      </c>
      <c r="F3269" s="115" t="s">
        <v>343</v>
      </c>
      <c r="G3269" s="115" t="s">
        <v>344</v>
      </c>
      <c r="H3269" s="115">
        <v>0.56000000000000005</v>
      </c>
      <c r="I3269" s="115">
        <v>0.48</v>
      </c>
      <c r="J3269" s="115" t="s">
        <v>350</v>
      </c>
      <c r="K3269" s="115">
        <v>6.2096203351509997E-2</v>
      </c>
      <c r="L3269" s="115">
        <v>3738.1750840629602</v>
      </c>
      <c r="M3269" s="115">
        <v>9.3050399015999208</v>
      </c>
      <c r="N3269" s="115">
        <v>1.3680757138046999</v>
      </c>
      <c r="O3269" s="115">
        <v>0.57780764992365996</v>
      </c>
      <c r="P3269" s="115">
        <v>8.4952307724669995E-2</v>
      </c>
      <c r="Q3269" s="115">
        <v>232.12648018352101</v>
      </c>
      <c r="R3269" s="115">
        <v>1210</v>
      </c>
      <c r="S3269" s="115" t="s">
        <v>353</v>
      </c>
      <c r="T3269" s="115">
        <v>1210</v>
      </c>
      <c r="U3269" s="115" t="s">
        <v>352</v>
      </c>
      <c r="V3269" s="115" t="s">
        <v>350</v>
      </c>
      <c r="Z3269" s="115">
        <v>0</v>
      </c>
      <c r="AA3269" s="115">
        <v>1</v>
      </c>
      <c r="AB3269" s="115">
        <v>0.57780764992365996</v>
      </c>
      <c r="AC3269" s="115">
        <v>8.4952307724669995E-2</v>
      </c>
      <c r="AD3269" s="115">
        <v>232.12648018352201</v>
      </c>
      <c r="AF3269" s="115">
        <v>-1</v>
      </c>
      <c r="AG3269" s="115">
        <v>-1</v>
      </c>
      <c r="AH3269" s="115">
        <v>-1</v>
      </c>
      <c r="AI3269" s="115">
        <v>-1</v>
      </c>
      <c r="AJ3269" s="115">
        <v>0</v>
      </c>
      <c r="AM3269" s="115" t="s">
        <v>348</v>
      </c>
      <c r="AN3269" s="115">
        <v>-1</v>
      </c>
      <c r="AQ3269" s="115">
        <v>615</v>
      </c>
      <c r="AR3269" s="115" t="s">
        <v>261</v>
      </c>
      <c r="AS3269" s="115" t="s">
        <v>370</v>
      </c>
      <c r="AT3269" s="115" t="s">
        <v>296</v>
      </c>
      <c r="AV3269" s="115">
        <v>83.752519931981197</v>
      </c>
      <c r="AW3269" s="115">
        <v>0.18826154110000001</v>
      </c>
    </row>
    <row r="3270" spans="1:49" x14ac:dyDescent="0.25">
      <c r="A3270" s="117">
        <v>230000</v>
      </c>
      <c r="B3270" s="117">
        <v>870000</v>
      </c>
      <c r="C3270" s="117">
        <v>870000</v>
      </c>
      <c r="D3270" s="115" t="s">
        <v>342</v>
      </c>
      <c r="E3270" s="115" t="s">
        <v>13</v>
      </c>
      <c r="F3270" s="115" t="s">
        <v>343</v>
      </c>
      <c r="G3270" s="115" t="s">
        <v>344</v>
      </c>
      <c r="H3270" s="115">
        <v>0.56000000000000005</v>
      </c>
      <c r="I3270" s="115">
        <v>0.48</v>
      </c>
      <c r="J3270" s="115" t="s">
        <v>350</v>
      </c>
      <c r="K3270" s="115">
        <v>1.4854567942629999E-2</v>
      </c>
      <c r="L3270" s="115">
        <v>3738.1750840629602</v>
      </c>
      <c r="M3270" s="115">
        <v>9.3050399015999208</v>
      </c>
      <c r="N3270" s="115">
        <v>1.3680757138046999</v>
      </c>
      <c r="O3270" s="115">
        <v>0.13822234742726</v>
      </c>
      <c r="P3270" s="115">
        <v>2.032217364138E-2</v>
      </c>
      <c r="Q3270" s="115">
        <v>55.528975767685999</v>
      </c>
      <c r="R3270" s="115">
        <v>1210</v>
      </c>
      <c r="S3270" s="115" t="s">
        <v>353</v>
      </c>
      <c r="T3270" s="115">
        <v>1210</v>
      </c>
      <c r="U3270" s="115" t="s">
        <v>352</v>
      </c>
      <c r="V3270" s="115" t="s">
        <v>350</v>
      </c>
      <c r="Z3270" s="115">
        <v>0</v>
      </c>
      <c r="AA3270" s="115">
        <v>1</v>
      </c>
      <c r="AB3270" s="115">
        <v>0.13822234742726</v>
      </c>
      <c r="AC3270" s="115">
        <v>2.032217364138E-2</v>
      </c>
      <c r="AD3270" s="115">
        <v>55.528975767685999</v>
      </c>
      <c r="AF3270" s="115">
        <v>-1</v>
      </c>
      <c r="AG3270" s="115">
        <v>-1</v>
      </c>
      <c r="AH3270" s="115">
        <v>-1</v>
      </c>
      <c r="AI3270" s="115">
        <v>-1</v>
      </c>
      <c r="AJ3270" s="115">
        <v>0</v>
      </c>
      <c r="AM3270" s="115" t="s">
        <v>348</v>
      </c>
      <c r="AN3270" s="115">
        <v>-1</v>
      </c>
      <c r="AQ3270" s="115">
        <v>615</v>
      </c>
      <c r="AR3270" s="115" t="s">
        <v>261</v>
      </c>
      <c r="AS3270" s="115" t="s">
        <v>370</v>
      </c>
      <c r="AT3270" s="115" t="s">
        <v>296</v>
      </c>
      <c r="AV3270" s="115">
        <v>38.652161567104997</v>
      </c>
      <c r="AW3270" s="115">
        <v>4.5035665699999998E-2</v>
      </c>
    </row>
    <row r="3271" spans="1:49" x14ac:dyDescent="0.25">
      <c r="A3271" s="117">
        <v>230000</v>
      </c>
      <c r="B3271" s="117">
        <v>870000</v>
      </c>
      <c r="C3271" s="117">
        <v>870000</v>
      </c>
      <c r="D3271" s="115" t="s">
        <v>342</v>
      </c>
      <c r="E3271" s="115" t="s">
        <v>13</v>
      </c>
      <c r="F3271" s="115" t="s">
        <v>343</v>
      </c>
      <c r="G3271" s="115" t="s">
        <v>344</v>
      </c>
      <c r="H3271" s="115">
        <v>0.56000000000000005</v>
      </c>
      <c r="I3271" s="115">
        <v>0.48</v>
      </c>
      <c r="J3271" s="115" t="s">
        <v>350</v>
      </c>
      <c r="K3271" s="115">
        <v>5.6114127132850002E-2</v>
      </c>
      <c r="L3271" s="115">
        <v>3738.1750840629602</v>
      </c>
      <c r="M3271" s="115">
        <v>9.3050399015999208</v>
      </c>
      <c r="N3271" s="115">
        <v>1.3680757138046999</v>
      </c>
      <c r="O3271" s="115">
        <v>0.52214419201468998</v>
      </c>
      <c r="P3271" s="115">
        <v>7.6768374531809999E-2</v>
      </c>
      <c r="Q3271" s="115">
        <v>209.76443191199101</v>
      </c>
      <c r="R3271" s="115">
        <v>1210</v>
      </c>
      <c r="S3271" s="115" t="s">
        <v>353</v>
      </c>
      <c r="T3271" s="115">
        <v>1210</v>
      </c>
      <c r="U3271" s="115" t="s">
        <v>352</v>
      </c>
      <c r="V3271" s="115" t="s">
        <v>350</v>
      </c>
      <c r="Z3271" s="115">
        <v>0</v>
      </c>
      <c r="AA3271" s="115">
        <v>1</v>
      </c>
      <c r="AB3271" s="115">
        <v>0.52214419201468998</v>
      </c>
      <c r="AC3271" s="115">
        <v>7.6768374531809999E-2</v>
      </c>
      <c r="AD3271" s="115">
        <v>209.76443191199201</v>
      </c>
      <c r="AF3271" s="115">
        <v>-1</v>
      </c>
      <c r="AG3271" s="115">
        <v>-1</v>
      </c>
      <c r="AH3271" s="115">
        <v>-1</v>
      </c>
      <c r="AI3271" s="115">
        <v>-1</v>
      </c>
      <c r="AJ3271" s="115">
        <v>0</v>
      </c>
      <c r="AM3271" s="115" t="s">
        <v>348</v>
      </c>
      <c r="AN3271" s="115">
        <v>-1</v>
      </c>
      <c r="AQ3271" s="115">
        <v>615</v>
      </c>
      <c r="AR3271" s="115" t="s">
        <v>261</v>
      </c>
      <c r="AS3271" s="115" t="s">
        <v>370</v>
      </c>
      <c r="AT3271" s="115" t="s">
        <v>296</v>
      </c>
      <c r="AV3271" s="115">
        <v>60.293197470727399</v>
      </c>
      <c r="AW3271" s="115">
        <v>0.1701252489</v>
      </c>
    </row>
    <row r="3272" spans="1:49" x14ac:dyDescent="0.25">
      <c r="A3272" s="117">
        <v>230000</v>
      </c>
      <c r="B3272" s="117">
        <v>870000</v>
      </c>
      <c r="C3272" s="117">
        <v>870000</v>
      </c>
      <c r="D3272" s="115" t="s">
        <v>342</v>
      </c>
      <c r="E3272" s="115" t="s">
        <v>13</v>
      </c>
      <c r="F3272" s="115" t="s">
        <v>343</v>
      </c>
      <c r="G3272" s="115" t="s">
        <v>344</v>
      </c>
      <c r="H3272" s="115">
        <v>0.56000000000000005</v>
      </c>
      <c r="I3272" s="115">
        <v>0.48</v>
      </c>
      <c r="J3272" s="115" t="s">
        <v>350</v>
      </c>
      <c r="K3272" s="115">
        <v>0.11537782536608</v>
      </c>
      <c r="L3272" s="115">
        <v>3738.1750840629602</v>
      </c>
      <c r="M3272" s="115">
        <v>9.3050399015999208</v>
      </c>
      <c r="N3272" s="115">
        <v>1.3680757138046999</v>
      </c>
      <c r="O3272" s="115">
        <v>1.07359526879124</v>
      </c>
      <c r="P3272" s="115">
        <v>0.15784560079494001</v>
      </c>
      <c r="Q3272" s="115">
        <v>431.30251203686299</v>
      </c>
      <c r="R3272" s="115">
        <v>1210</v>
      </c>
      <c r="S3272" s="115" t="s">
        <v>353</v>
      </c>
      <c r="T3272" s="115">
        <v>1210</v>
      </c>
      <c r="U3272" s="115" t="s">
        <v>352</v>
      </c>
      <c r="V3272" s="115" t="s">
        <v>350</v>
      </c>
      <c r="Z3272" s="115">
        <v>0</v>
      </c>
      <c r="AA3272" s="115">
        <v>1</v>
      </c>
      <c r="AB3272" s="115">
        <v>1.07359526879124</v>
      </c>
      <c r="AC3272" s="115">
        <v>0.15784560079494001</v>
      </c>
      <c r="AD3272" s="115">
        <v>431.30251203686299</v>
      </c>
      <c r="AF3272" s="115">
        <v>-1</v>
      </c>
      <c r="AG3272" s="115">
        <v>-1</v>
      </c>
      <c r="AH3272" s="115">
        <v>-1</v>
      </c>
      <c r="AI3272" s="115">
        <v>-1</v>
      </c>
      <c r="AJ3272" s="115">
        <v>0</v>
      </c>
      <c r="AM3272" s="115" t="s">
        <v>348</v>
      </c>
      <c r="AN3272" s="115">
        <v>-1</v>
      </c>
      <c r="AQ3272" s="115">
        <v>615</v>
      </c>
      <c r="AR3272" s="115" t="s">
        <v>261</v>
      </c>
      <c r="AS3272" s="115" t="s">
        <v>370</v>
      </c>
      <c r="AT3272" s="115" t="s">
        <v>296</v>
      </c>
      <c r="AV3272" s="115">
        <v>91.912406054191607</v>
      </c>
      <c r="AW3272" s="115">
        <v>0.34979927979999997</v>
      </c>
    </row>
    <row r="3273" spans="1:49" x14ac:dyDescent="0.25">
      <c r="A3273" s="117">
        <v>230000</v>
      </c>
      <c r="B3273" s="117">
        <v>870000</v>
      </c>
      <c r="C3273" s="117">
        <v>870000</v>
      </c>
      <c r="D3273" s="115" t="s">
        <v>342</v>
      </c>
      <c r="E3273" s="115" t="s">
        <v>13</v>
      </c>
      <c r="F3273" s="115" t="s">
        <v>343</v>
      </c>
      <c r="G3273" s="115" t="s">
        <v>344</v>
      </c>
      <c r="H3273" s="115">
        <v>0.56000000000000005</v>
      </c>
      <c r="I3273" s="115">
        <v>0.48</v>
      </c>
      <c r="J3273" s="115" t="s">
        <v>350</v>
      </c>
      <c r="K3273" s="115">
        <v>0.38253292234244002</v>
      </c>
      <c r="L3273" s="115">
        <v>3798.0562762121499</v>
      </c>
      <c r="M3273" s="115">
        <v>11.516719166309199</v>
      </c>
      <c r="N3273" s="115">
        <v>1.6448243785629499</v>
      </c>
      <c r="O3273" s="115">
        <v>4.4055242384855502</v>
      </c>
      <c r="P3273" s="115">
        <v>0.62919947627178996</v>
      </c>
      <c r="Q3273" s="115">
        <v>1452.88156656051</v>
      </c>
      <c r="R3273" s="115">
        <v>1400</v>
      </c>
      <c r="S3273" s="115" t="s">
        <v>356</v>
      </c>
      <c r="T3273" s="115">
        <v>1400</v>
      </c>
      <c r="U3273" s="115" t="s">
        <v>352</v>
      </c>
      <c r="V3273" s="115" t="s">
        <v>350</v>
      </c>
      <c r="Z3273" s="115">
        <v>0</v>
      </c>
      <c r="AA3273" s="115">
        <v>1</v>
      </c>
      <c r="AB3273" s="115">
        <v>4.4055242384855502</v>
      </c>
      <c r="AC3273" s="115">
        <v>0.62919947627178996</v>
      </c>
      <c r="AD3273" s="115">
        <v>1452.88156656051</v>
      </c>
      <c r="AF3273" s="115">
        <v>-1</v>
      </c>
      <c r="AG3273" s="115">
        <v>-1</v>
      </c>
      <c r="AH3273" s="115">
        <v>-1</v>
      </c>
      <c r="AI3273" s="115">
        <v>-1</v>
      </c>
      <c r="AJ3273" s="115">
        <v>0</v>
      </c>
      <c r="AM3273" s="115" t="s">
        <v>348</v>
      </c>
      <c r="AN3273" s="115">
        <v>-1</v>
      </c>
      <c r="AQ3273" s="115">
        <v>615</v>
      </c>
      <c r="AR3273" s="115" t="s">
        <v>261</v>
      </c>
      <c r="AS3273" s="115" t="s">
        <v>370</v>
      </c>
      <c r="AT3273" s="115" t="s">
        <v>296</v>
      </c>
      <c r="AV3273" s="115">
        <v>200.40057348021901</v>
      </c>
      <c r="AW3273" s="115">
        <v>1.1783305487</v>
      </c>
    </row>
    <row r="3274" spans="1:49" x14ac:dyDescent="0.25">
      <c r="A3274" s="117">
        <v>230000</v>
      </c>
      <c r="B3274" s="117">
        <v>870000</v>
      </c>
      <c r="C3274" s="117">
        <v>870000</v>
      </c>
      <c r="D3274" s="115" t="s">
        <v>342</v>
      </c>
      <c r="E3274" s="115" t="s">
        <v>13</v>
      </c>
      <c r="F3274" s="115" t="s">
        <v>343</v>
      </c>
      <c r="G3274" s="115" t="s">
        <v>344</v>
      </c>
      <c r="H3274" s="115">
        <v>0.56000000000000005</v>
      </c>
      <c r="I3274" s="115">
        <v>0.48</v>
      </c>
      <c r="J3274" s="115" t="s">
        <v>350</v>
      </c>
      <c r="K3274" s="115">
        <v>0.11727709851011001</v>
      </c>
      <c r="L3274" s="115">
        <v>3798.0562762121499</v>
      </c>
      <c r="M3274" s="115">
        <v>11.516719166309199</v>
      </c>
      <c r="N3274" s="115">
        <v>1.6448243785629499</v>
      </c>
      <c r="O3274" s="115">
        <v>1.3506474081805899</v>
      </c>
      <c r="P3274" s="115">
        <v>0.19290023067657</v>
      </c>
      <c r="Q3274" s="115">
        <v>445.42502005230102</v>
      </c>
      <c r="R3274" s="115">
        <v>1300</v>
      </c>
      <c r="S3274" s="115" t="s">
        <v>346</v>
      </c>
      <c r="T3274" s="115">
        <v>1300</v>
      </c>
      <c r="U3274" s="115" t="s">
        <v>352</v>
      </c>
      <c r="V3274" s="115" t="s">
        <v>350</v>
      </c>
      <c r="Z3274" s="115">
        <v>0</v>
      </c>
      <c r="AA3274" s="115">
        <v>1</v>
      </c>
      <c r="AB3274" s="115">
        <v>1.3506474081805899</v>
      </c>
      <c r="AC3274" s="115">
        <v>0.19290023067657</v>
      </c>
      <c r="AD3274" s="115">
        <v>445.42502005230102</v>
      </c>
      <c r="AF3274" s="115">
        <v>-1</v>
      </c>
      <c r="AG3274" s="115">
        <v>-1</v>
      </c>
      <c r="AH3274" s="115">
        <v>-1</v>
      </c>
      <c r="AI3274" s="115">
        <v>-1</v>
      </c>
      <c r="AJ3274" s="115">
        <v>0</v>
      </c>
      <c r="AM3274" s="115" t="s">
        <v>348</v>
      </c>
      <c r="AN3274" s="115">
        <v>-1</v>
      </c>
      <c r="AQ3274" s="115">
        <v>615</v>
      </c>
      <c r="AR3274" s="115" t="s">
        <v>261</v>
      </c>
      <c r="AS3274" s="115" t="s">
        <v>370</v>
      </c>
      <c r="AT3274" s="115" t="s">
        <v>296</v>
      </c>
      <c r="AV3274" s="115">
        <v>87.735233911105695</v>
      </c>
      <c r="AW3274" s="115">
        <v>0.36125305759999998</v>
      </c>
    </row>
    <row r="3275" spans="1:49" x14ac:dyDescent="0.25">
      <c r="A3275" s="117">
        <v>230000</v>
      </c>
      <c r="B3275" s="117">
        <v>870000</v>
      </c>
      <c r="C3275" s="117">
        <v>870000</v>
      </c>
      <c r="D3275" s="115" t="s">
        <v>342</v>
      </c>
      <c r="E3275" s="115" t="s">
        <v>13</v>
      </c>
      <c r="F3275" s="115" t="s">
        <v>343</v>
      </c>
      <c r="G3275" s="115" t="s">
        <v>344</v>
      </c>
      <c r="H3275" s="115">
        <v>0.56000000000000005</v>
      </c>
      <c r="I3275" s="115">
        <v>0.48</v>
      </c>
      <c r="J3275" s="115" t="s">
        <v>350</v>
      </c>
      <c r="K3275" s="115">
        <v>0.11795343267726</v>
      </c>
      <c r="L3275" s="115">
        <v>3798.0562762121499</v>
      </c>
      <c r="M3275" s="115">
        <v>11.516719166309199</v>
      </c>
      <c r="N3275" s="115">
        <v>1.6448243785629499</v>
      </c>
      <c r="O3275" s="115">
        <v>1.3584365588462299</v>
      </c>
      <c r="P3275" s="115">
        <v>0.19401268160275001</v>
      </c>
      <c r="Q3275" s="115">
        <v>447.99377528065799</v>
      </c>
      <c r="R3275" s="115">
        <v>1410</v>
      </c>
      <c r="S3275" s="115" t="s">
        <v>357</v>
      </c>
      <c r="T3275" s="115">
        <v>1410</v>
      </c>
      <c r="U3275" s="115" t="s">
        <v>352</v>
      </c>
      <c r="V3275" s="115" t="s">
        <v>350</v>
      </c>
      <c r="Z3275" s="115">
        <v>0</v>
      </c>
      <c r="AA3275" s="115">
        <v>1</v>
      </c>
      <c r="AB3275" s="115">
        <v>1.3584365588462299</v>
      </c>
      <c r="AC3275" s="115">
        <v>0.19401268160275001</v>
      </c>
      <c r="AD3275" s="115">
        <v>447.99377528065799</v>
      </c>
      <c r="AF3275" s="115">
        <v>-1</v>
      </c>
      <c r="AG3275" s="115">
        <v>-1</v>
      </c>
      <c r="AH3275" s="115">
        <v>-1</v>
      </c>
      <c r="AI3275" s="115">
        <v>-1</v>
      </c>
      <c r="AJ3275" s="115">
        <v>0</v>
      </c>
      <c r="AM3275" s="115" t="s">
        <v>348</v>
      </c>
      <c r="AN3275" s="115">
        <v>-1</v>
      </c>
      <c r="AQ3275" s="115">
        <v>615</v>
      </c>
      <c r="AR3275" s="115" t="s">
        <v>261</v>
      </c>
      <c r="AS3275" s="115" t="s">
        <v>370</v>
      </c>
      <c r="AT3275" s="115" t="s">
        <v>296</v>
      </c>
      <c r="AV3275" s="115">
        <v>88.069783175348903</v>
      </c>
      <c r="AW3275" s="115">
        <v>0.3633363952</v>
      </c>
    </row>
    <row r="3276" spans="1:49" x14ac:dyDescent="0.25">
      <c r="A3276" s="117">
        <v>230000</v>
      </c>
      <c r="B3276" s="117">
        <v>870000</v>
      </c>
      <c r="C3276" s="117">
        <v>870000</v>
      </c>
      <c r="D3276" s="115" t="s">
        <v>342</v>
      </c>
      <c r="E3276" s="115" t="s">
        <v>13</v>
      </c>
      <c r="F3276" s="115" t="s">
        <v>343</v>
      </c>
      <c r="G3276" s="115" t="s">
        <v>344</v>
      </c>
      <c r="H3276" s="115">
        <v>0.56000000000000005</v>
      </c>
      <c r="I3276" s="115">
        <v>0.48</v>
      </c>
      <c r="J3276" s="115" t="s">
        <v>350</v>
      </c>
      <c r="K3276" s="115">
        <v>2.7005193151430001E-2</v>
      </c>
      <c r="L3276" s="115">
        <v>3784.20998830691</v>
      </c>
      <c r="M3276" s="115">
        <v>11.5018423944161</v>
      </c>
      <c r="N3276" s="115">
        <v>1.5434852852865799</v>
      </c>
      <c r="O3276" s="115">
        <v>0.31060947545856998</v>
      </c>
      <c r="P3276" s="115">
        <v>4.1682118255560001E-2</v>
      </c>
      <c r="Q3276" s="115">
        <v>102.193321659817</v>
      </c>
      <c r="R3276" s="115">
        <v>1200</v>
      </c>
      <c r="S3276" s="115" t="s">
        <v>351</v>
      </c>
      <c r="T3276" s="115">
        <v>1200</v>
      </c>
      <c r="U3276" s="115" t="s">
        <v>352</v>
      </c>
      <c r="V3276" s="115" t="s">
        <v>350</v>
      </c>
      <c r="Z3276" s="115">
        <v>0</v>
      </c>
      <c r="AA3276" s="115">
        <v>1</v>
      </c>
      <c r="AB3276" s="115">
        <v>0.31060947545856998</v>
      </c>
      <c r="AC3276" s="115">
        <v>4.1682118255560001E-2</v>
      </c>
      <c r="AD3276" s="115">
        <v>102.19332165981901</v>
      </c>
      <c r="AF3276" s="115">
        <v>-1</v>
      </c>
      <c r="AG3276" s="115">
        <v>-1</v>
      </c>
      <c r="AH3276" s="115">
        <v>-1</v>
      </c>
      <c r="AI3276" s="115">
        <v>-1</v>
      </c>
      <c r="AJ3276" s="115">
        <v>0</v>
      </c>
      <c r="AM3276" s="115" t="s">
        <v>348</v>
      </c>
      <c r="AN3276" s="115">
        <v>-1</v>
      </c>
      <c r="AQ3276" s="115">
        <v>615</v>
      </c>
      <c r="AR3276" s="115" t="s">
        <v>261</v>
      </c>
      <c r="AS3276" s="115" t="s">
        <v>370</v>
      </c>
      <c r="AT3276" s="115" t="s">
        <v>296</v>
      </c>
      <c r="AV3276" s="115">
        <v>59.614124860248197</v>
      </c>
      <c r="AW3276" s="115">
        <v>8.2881850500000007E-2</v>
      </c>
    </row>
    <row r="3277" spans="1:49" x14ac:dyDescent="0.25">
      <c r="A3277" s="117">
        <v>230000</v>
      </c>
      <c r="B3277" s="117">
        <v>870000</v>
      </c>
      <c r="C3277" s="117">
        <v>870000</v>
      </c>
      <c r="D3277" s="115" t="s">
        <v>342</v>
      </c>
      <c r="E3277" s="115" t="s">
        <v>13</v>
      </c>
      <c r="F3277" s="115" t="s">
        <v>343</v>
      </c>
      <c r="G3277" s="115" t="s">
        <v>344</v>
      </c>
      <c r="H3277" s="115">
        <v>0.56000000000000005</v>
      </c>
      <c r="I3277" s="115">
        <v>0.48</v>
      </c>
      <c r="J3277" s="115" t="s">
        <v>345</v>
      </c>
      <c r="K3277" s="115">
        <v>9.9100636971000003E-4</v>
      </c>
      <c r="L3277" s="115">
        <v>3784.20998830691</v>
      </c>
      <c r="M3277" s="115">
        <v>11.5018423944161</v>
      </c>
      <c r="N3277" s="115">
        <v>1.5434852852865799</v>
      </c>
      <c r="O3277" s="115">
        <v>1.1398399076370001E-2</v>
      </c>
      <c r="P3277" s="115">
        <v>1.5296037492800001E-3</v>
      </c>
      <c r="Q3277" s="115">
        <v>3.7501762027664101</v>
      </c>
      <c r="R3277" s="115">
        <v>1200</v>
      </c>
      <c r="S3277" s="115" t="s">
        <v>351</v>
      </c>
      <c r="T3277" s="115">
        <v>1200</v>
      </c>
      <c r="U3277" s="115" t="s">
        <v>347</v>
      </c>
      <c r="V3277" s="115" t="s">
        <v>345</v>
      </c>
      <c r="Z3277" s="115">
        <v>0</v>
      </c>
      <c r="AA3277" s="115">
        <v>1</v>
      </c>
      <c r="AB3277" s="115">
        <v>1.1398399076370001E-2</v>
      </c>
      <c r="AC3277" s="115">
        <v>1.5296037492800001E-3</v>
      </c>
      <c r="AD3277" s="115">
        <v>3.7501762027665801</v>
      </c>
      <c r="AF3277" s="115">
        <v>-1</v>
      </c>
      <c r="AG3277" s="115">
        <v>-1</v>
      </c>
      <c r="AH3277" s="115">
        <v>-1</v>
      </c>
      <c r="AI3277" s="115">
        <v>-1</v>
      </c>
      <c r="AJ3277" s="115">
        <v>0</v>
      </c>
      <c r="AM3277" s="115" t="s">
        <v>348</v>
      </c>
      <c r="AN3277" s="115">
        <v>-1</v>
      </c>
      <c r="AQ3277" s="115">
        <v>615</v>
      </c>
      <c r="AR3277" s="115" t="s">
        <v>261</v>
      </c>
      <c r="AS3277" s="115" t="s">
        <v>370</v>
      </c>
      <c r="AT3277" s="115" t="s">
        <v>296</v>
      </c>
      <c r="AV3277" s="115">
        <v>25.428267890676199</v>
      </c>
      <c r="AW3277" s="115">
        <v>3.0415054E-3</v>
      </c>
    </row>
    <row r="3278" spans="1:49" x14ac:dyDescent="0.25">
      <c r="A3278" s="117">
        <v>230000</v>
      </c>
      <c r="B3278" s="117">
        <v>870000</v>
      </c>
      <c r="C3278" s="117">
        <v>870000</v>
      </c>
      <c r="D3278" s="115" t="s">
        <v>342</v>
      </c>
      <c r="E3278" s="115" t="s">
        <v>13</v>
      </c>
      <c r="F3278" s="115" t="s">
        <v>343</v>
      </c>
      <c r="G3278" s="115" t="s">
        <v>344</v>
      </c>
      <c r="H3278" s="115">
        <v>0.56000000000000005</v>
      </c>
      <c r="I3278" s="115">
        <v>0.48</v>
      </c>
      <c r="J3278" s="115" t="s">
        <v>350</v>
      </c>
      <c r="K3278" s="115">
        <v>3.1299356137769997E-2</v>
      </c>
      <c r="L3278" s="115">
        <v>3784.20998830691</v>
      </c>
      <c r="M3278" s="115">
        <v>11.5018423944161</v>
      </c>
      <c r="N3278" s="115">
        <v>1.5434852852865799</v>
      </c>
      <c r="O3278" s="115">
        <v>0.36000026134339003</v>
      </c>
      <c r="P3278" s="115">
        <v>4.8310095637599998E-2</v>
      </c>
      <c r="Q3278" s="115">
        <v>118.443336124143</v>
      </c>
      <c r="R3278" s="115">
        <v>1400</v>
      </c>
      <c r="S3278" s="115" t="s">
        <v>356</v>
      </c>
      <c r="T3278" s="115">
        <v>1400</v>
      </c>
      <c r="U3278" s="115" t="s">
        <v>352</v>
      </c>
      <c r="V3278" s="115" t="s">
        <v>350</v>
      </c>
      <c r="Z3278" s="115">
        <v>0</v>
      </c>
      <c r="AA3278" s="115">
        <v>1</v>
      </c>
      <c r="AB3278" s="115">
        <v>0.36000026134339003</v>
      </c>
      <c r="AC3278" s="115">
        <v>4.8310095637599998E-2</v>
      </c>
      <c r="AD3278" s="115">
        <v>118.443336124144</v>
      </c>
      <c r="AF3278" s="115">
        <v>-1</v>
      </c>
      <c r="AG3278" s="115">
        <v>-1</v>
      </c>
      <c r="AH3278" s="115">
        <v>-1</v>
      </c>
      <c r="AI3278" s="115">
        <v>-1</v>
      </c>
      <c r="AJ3278" s="115">
        <v>0</v>
      </c>
      <c r="AM3278" s="115" t="s">
        <v>348</v>
      </c>
      <c r="AN3278" s="115">
        <v>-1</v>
      </c>
      <c r="AQ3278" s="115">
        <v>615</v>
      </c>
      <c r="AR3278" s="115" t="s">
        <v>261</v>
      </c>
      <c r="AS3278" s="115" t="s">
        <v>370</v>
      </c>
      <c r="AT3278" s="115" t="s">
        <v>296</v>
      </c>
      <c r="AV3278" s="115">
        <v>184.47254167600499</v>
      </c>
      <c r="AW3278" s="115">
        <v>9.6061099900000002E-2</v>
      </c>
    </row>
    <row r="3279" spans="1:49" x14ac:dyDescent="0.25">
      <c r="A3279" s="117">
        <v>230000</v>
      </c>
      <c r="B3279" s="117">
        <v>870000</v>
      </c>
      <c r="C3279" s="117">
        <v>870000</v>
      </c>
      <c r="D3279" s="115" t="s">
        <v>342</v>
      </c>
      <c r="E3279" s="115" t="s">
        <v>13</v>
      </c>
      <c r="F3279" s="115" t="s">
        <v>343</v>
      </c>
      <c r="G3279" s="115" t="s">
        <v>344</v>
      </c>
      <c r="H3279" s="115">
        <v>0.56000000000000005</v>
      </c>
      <c r="I3279" s="115">
        <v>0.48</v>
      </c>
      <c r="J3279" s="115" t="s">
        <v>345</v>
      </c>
      <c r="K3279" s="115">
        <v>0.27308333921110001</v>
      </c>
      <c r="L3279" s="115">
        <v>3784.20998830691</v>
      </c>
      <c r="M3279" s="115">
        <v>11.5018423944161</v>
      </c>
      <c r="N3279" s="115">
        <v>1.5434852852865799</v>
      </c>
      <c r="O3279" s="115">
        <v>3.14096152814697</v>
      </c>
      <c r="P3279" s="115">
        <v>0.42150011572925999</v>
      </c>
      <c r="Q3279" s="115">
        <v>1033.4046998828501</v>
      </c>
      <c r="R3279" s="115">
        <v>1400</v>
      </c>
      <c r="S3279" s="115" t="s">
        <v>356</v>
      </c>
      <c r="T3279" s="115">
        <v>1400</v>
      </c>
      <c r="U3279" s="115" t="s">
        <v>347</v>
      </c>
      <c r="V3279" s="115" t="s">
        <v>345</v>
      </c>
      <c r="Z3279" s="115">
        <v>0</v>
      </c>
      <c r="AA3279" s="115">
        <v>1</v>
      </c>
      <c r="AB3279" s="115">
        <v>3.14096152814697</v>
      </c>
      <c r="AC3279" s="115">
        <v>0.42150011572925999</v>
      </c>
      <c r="AD3279" s="115">
        <v>1033.4046998828501</v>
      </c>
      <c r="AF3279" s="115">
        <v>-1</v>
      </c>
      <c r="AG3279" s="115">
        <v>-1</v>
      </c>
      <c r="AH3279" s="115">
        <v>-1</v>
      </c>
      <c r="AI3279" s="115">
        <v>-1</v>
      </c>
      <c r="AJ3279" s="115">
        <v>0</v>
      </c>
      <c r="AM3279" s="115" t="s">
        <v>348</v>
      </c>
      <c r="AN3279" s="115">
        <v>-1</v>
      </c>
      <c r="AQ3279" s="115">
        <v>615</v>
      </c>
      <c r="AR3279" s="115" t="s">
        <v>261</v>
      </c>
      <c r="AS3279" s="115" t="s">
        <v>370</v>
      </c>
      <c r="AT3279" s="115" t="s">
        <v>296</v>
      </c>
      <c r="AV3279" s="115">
        <v>143.71879651478</v>
      </c>
      <c r="AW3279" s="115">
        <v>0.83812222209999998</v>
      </c>
    </row>
    <row r="3280" spans="1:49" x14ac:dyDescent="0.25">
      <c r="A3280" s="117">
        <v>230000</v>
      </c>
      <c r="B3280" s="117">
        <v>870000</v>
      </c>
      <c r="C3280" s="117">
        <v>870000</v>
      </c>
      <c r="D3280" s="115" t="s">
        <v>342</v>
      </c>
      <c r="E3280" s="115" t="s">
        <v>13</v>
      </c>
      <c r="F3280" s="115" t="s">
        <v>343</v>
      </c>
      <c r="G3280" s="115" t="s">
        <v>344</v>
      </c>
      <c r="H3280" s="115">
        <v>0.56000000000000005</v>
      </c>
      <c r="I3280" s="115">
        <v>0.48</v>
      </c>
      <c r="J3280" s="115" t="s">
        <v>350</v>
      </c>
      <c r="K3280" s="115">
        <v>2.040598388644E-2</v>
      </c>
      <c r="L3280" s="115">
        <v>3784.20998830691</v>
      </c>
      <c r="M3280" s="115">
        <v>11.5018423944161</v>
      </c>
      <c r="N3280" s="115">
        <v>1.5434852852865799</v>
      </c>
      <c r="O3280" s="115">
        <v>0.23470641056482</v>
      </c>
      <c r="P3280" s="115">
        <v>3.1496335860509997E-2</v>
      </c>
      <c r="Q3280" s="115">
        <v>77.220528044296103</v>
      </c>
      <c r="R3280" s="115">
        <v>1410</v>
      </c>
      <c r="S3280" s="115" t="s">
        <v>357</v>
      </c>
      <c r="T3280" s="115">
        <v>1410</v>
      </c>
      <c r="U3280" s="115" t="s">
        <v>352</v>
      </c>
      <c r="V3280" s="115" t="s">
        <v>350</v>
      </c>
      <c r="Z3280" s="115">
        <v>0</v>
      </c>
      <c r="AA3280" s="115">
        <v>1</v>
      </c>
      <c r="AB3280" s="115">
        <v>0.23470641056482</v>
      </c>
      <c r="AC3280" s="115">
        <v>3.1496335860509997E-2</v>
      </c>
      <c r="AD3280" s="115">
        <v>77.220528044294596</v>
      </c>
      <c r="AF3280" s="115">
        <v>-1</v>
      </c>
      <c r="AG3280" s="115">
        <v>-1</v>
      </c>
      <c r="AH3280" s="115">
        <v>-1</v>
      </c>
      <c r="AI3280" s="115">
        <v>-1</v>
      </c>
      <c r="AJ3280" s="115">
        <v>0</v>
      </c>
      <c r="AM3280" s="115" t="s">
        <v>348</v>
      </c>
      <c r="AN3280" s="115">
        <v>-1</v>
      </c>
      <c r="AQ3280" s="115">
        <v>615</v>
      </c>
      <c r="AR3280" s="115" t="s">
        <v>261</v>
      </c>
      <c r="AS3280" s="115" t="s">
        <v>370</v>
      </c>
      <c r="AT3280" s="115" t="s">
        <v>296</v>
      </c>
      <c r="AV3280" s="115">
        <v>48.132909721618802</v>
      </c>
      <c r="AW3280" s="115">
        <v>6.2628165499999999E-2</v>
      </c>
    </row>
    <row r="3281" spans="1:49" x14ac:dyDescent="0.25">
      <c r="A3281" s="117">
        <v>230000</v>
      </c>
      <c r="B3281" s="117">
        <v>870000</v>
      </c>
      <c r="C3281" s="117">
        <v>870000</v>
      </c>
      <c r="D3281" s="115" t="s">
        <v>342</v>
      </c>
      <c r="E3281" s="115" t="s">
        <v>13</v>
      </c>
      <c r="F3281" s="115" t="s">
        <v>343</v>
      </c>
      <c r="G3281" s="115" t="s">
        <v>344</v>
      </c>
      <c r="H3281" s="115">
        <v>0.56000000000000005</v>
      </c>
      <c r="I3281" s="115">
        <v>0.48</v>
      </c>
      <c r="J3281" s="115" t="s">
        <v>350</v>
      </c>
      <c r="K3281" s="115">
        <v>1.7621330461599999E-2</v>
      </c>
      <c r="L3281" s="115">
        <v>3784.20998830691</v>
      </c>
      <c r="M3281" s="115">
        <v>11.5018423944161</v>
      </c>
      <c r="N3281" s="115">
        <v>1.5434852852865799</v>
      </c>
      <c r="O3281" s="115">
        <v>0.20267776574931001</v>
      </c>
      <c r="P3281" s="115">
        <v>2.7198264274659999E-2</v>
      </c>
      <c r="Q3281" s="115">
        <v>66.682814740066306</v>
      </c>
      <c r="R3281" s="115">
        <v>1300</v>
      </c>
      <c r="S3281" s="115" t="s">
        <v>346</v>
      </c>
      <c r="T3281" s="115">
        <v>1300</v>
      </c>
      <c r="U3281" s="115" t="s">
        <v>352</v>
      </c>
      <c r="V3281" s="115" t="s">
        <v>350</v>
      </c>
      <c r="Z3281" s="115">
        <v>0</v>
      </c>
      <c r="AA3281" s="115">
        <v>1</v>
      </c>
      <c r="AB3281" s="115">
        <v>0.20267776574931001</v>
      </c>
      <c r="AC3281" s="115">
        <v>2.7198264274659999E-2</v>
      </c>
      <c r="AD3281" s="115">
        <v>66.682814740067002</v>
      </c>
      <c r="AF3281" s="115">
        <v>-1</v>
      </c>
      <c r="AG3281" s="115">
        <v>-1</v>
      </c>
      <c r="AH3281" s="115">
        <v>-1</v>
      </c>
      <c r="AI3281" s="115">
        <v>-1</v>
      </c>
      <c r="AJ3281" s="115">
        <v>0</v>
      </c>
      <c r="AM3281" s="115" t="s">
        <v>348</v>
      </c>
      <c r="AN3281" s="115">
        <v>-1</v>
      </c>
      <c r="AQ3281" s="115">
        <v>615</v>
      </c>
      <c r="AR3281" s="115" t="s">
        <v>261</v>
      </c>
      <c r="AS3281" s="115" t="s">
        <v>370</v>
      </c>
      <c r="AT3281" s="115" t="s">
        <v>296</v>
      </c>
      <c r="AV3281" s="115">
        <v>46.219276357918801</v>
      </c>
      <c r="AW3281" s="115">
        <v>5.4081763800000002E-2</v>
      </c>
    </row>
    <row r="3282" spans="1:49" x14ac:dyDescent="0.25">
      <c r="A3282" s="117">
        <v>230000</v>
      </c>
      <c r="B3282" s="117">
        <v>870000</v>
      </c>
      <c r="C3282" s="117">
        <v>870000</v>
      </c>
      <c r="D3282" s="115" t="s">
        <v>342</v>
      </c>
      <c r="E3282" s="115" t="s">
        <v>13</v>
      </c>
      <c r="F3282" s="115" t="s">
        <v>343</v>
      </c>
      <c r="G3282" s="115" t="s">
        <v>344</v>
      </c>
      <c r="H3282" s="115">
        <v>0.56000000000000005</v>
      </c>
      <c r="I3282" s="115">
        <v>0.48</v>
      </c>
      <c r="J3282" s="115" t="s">
        <v>350</v>
      </c>
      <c r="K3282" s="115">
        <v>8.6889445670499995E-3</v>
      </c>
      <c r="L3282" s="115">
        <v>3784.20998830691</v>
      </c>
      <c r="M3282" s="115">
        <v>11.5018423944161</v>
      </c>
      <c r="N3282" s="115">
        <v>1.5434852852865799</v>
      </c>
      <c r="O3282" s="115">
        <v>9.9938870984099995E-2</v>
      </c>
      <c r="P3282" s="115">
        <v>1.341125808392E-2</v>
      </c>
      <c r="Q3282" s="115">
        <v>32.880790818502099</v>
      </c>
      <c r="R3282" s="115">
        <v>1410</v>
      </c>
      <c r="S3282" s="115" t="s">
        <v>357</v>
      </c>
      <c r="T3282" s="115">
        <v>1410</v>
      </c>
      <c r="U3282" s="115" t="s">
        <v>352</v>
      </c>
      <c r="V3282" s="115" t="s">
        <v>350</v>
      </c>
      <c r="Z3282" s="115">
        <v>0</v>
      </c>
      <c r="AA3282" s="115">
        <v>1</v>
      </c>
      <c r="AB3282" s="115">
        <v>9.9938870984099995E-2</v>
      </c>
      <c r="AC3282" s="115">
        <v>1.341125808392E-2</v>
      </c>
      <c r="AD3282" s="115">
        <v>32.880790818503002</v>
      </c>
      <c r="AF3282" s="115">
        <v>-1</v>
      </c>
      <c r="AG3282" s="115">
        <v>-1</v>
      </c>
      <c r="AH3282" s="115">
        <v>-1</v>
      </c>
      <c r="AI3282" s="115">
        <v>-1</v>
      </c>
      <c r="AJ3282" s="115">
        <v>0</v>
      </c>
      <c r="AM3282" s="115" t="s">
        <v>348</v>
      </c>
      <c r="AN3282" s="115">
        <v>-1</v>
      </c>
      <c r="AQ3282" s="115">
        <v>615</v>
      </c>
      <c r="AR3282" s="115" t="s">
        <v>261</v>
      </c>
      <c r="AS3282" s="115" t="s">
        <v>370</v>
      </c>
      <c r="AT3282" s="115" t="s">
        <v>296</v>
      </c>
      <c r="AV3282" s="115">
        <v>27.898166413255801</v>
      </c>
      <c r="AW3282" s="115">
        <v>2.6667308000000001E-2</v>
      </c>
    </row>
    <row r="3283" spans="1:49" x14ac:dyDescent="0.25">
      <c r="A3283" s="117">
        <v>230000</v>
      </c>
      <c r="B3283" s="117">
        <v>870000</v>
      </c>
      <c r="C3283" s="117">
        <v>870000</v>
      </c>
      <c r="D3283" s="115" t="s">
        <v>342</v>
      </c>
      <c r="E3283" s="115" t="s">
        <v>13</v>
      </c>
      <c r="F3283" s="115" t="s">
        <v>343</v>
      </c>
      <c r="G3283" s="115" t="s">
        <v>344</v>
      </c>
      <c r="H3283" s="115">
        <v>0.56000000000000005</v>
      </c>
      <c r="I3283" s="115">
        <v>0.48</v>
      </c>
      <c r="J3283" s="115" t="s">
        <v>350</v>
      </c>
      <c r="K3283" s="115">
        <v>0.23866829983675</v>
      </c>
      <c r="L3283" s="115">
        <v>3784.20998830691</v>
      </c>
      <c r="M3283" s="115">
        <v>11.5018423944161</v>
      </c>
      <c r="N3283" s="115">
        <v>1.5434852852865799</v>
      </c>
      <c r="O3283" s="115">
        <v>2.74512516926558</v>
      </c>
      <c r="P3283" s="115">
        <v>0.36838100886239</v>
      </c>
      <c r="Q3283" s="115">
        <v>903.17096413446598</v>
      </c>
      <c r="R3283" s="115">
        <v>1410</v>
      </c>
      <c r="S3283" s="115" t="s">
        <v>357</v>
      </c>
      <c r="T3283" s="115">
        <v>1410</v>
      </c>
      <c r="U3283" s="115" t="s">
        <v>352</v>
      </c>
      <c r="V3283" s="115" t="s">
        <v>350</v>
      </c>
      <c r="Z3283" s="115">
        <v>0</v>
      </c>
      <c r="AA3283" s="115">
        <v>1</v>
      </c>
      <c r="AB3283" s="115">
        <v>2.74512516926558</v>
      </c>
      <c r="AC3283" s="115">
        <v>0.36838100886239</v>
      </c>
      <c r="AD3283" s="115">
        <v>903.17096413446598</v>
      </c>
      <c r="AF3283" s="115">
        <v>-1</v>
      </c>
      <c r="AG3283" s="115">
        <v>-1</v>
      </c>
      <c r="AH3283" s="115">
        <v>-1</v>
      </c>
      <c r="AI3283" s="115">
        <v>-1</v>
      </c>
      <c r="AJ3283" s="115">
        <v>0</v>
      </c>
      <c r="AM3283" s="115" t="s">
        <v>348</v>
      </c>
      <c r="AN3283" s="115">
        <v>-1</v>
      </c>
      <c r="AQ3283" s="115">
        <v>615</v>
      </c>
      <c r="AR3283" s="115" t="s">
        <v>261</v>
      </c>
      <c r="AS3283" s="115" t="s">
        <v>370</v>
      </c>
      <c r="AT3283" s="115" t="s">
        <v>296</v>
      </c>
      <c r="AV3283" s="115">
        <v>138.63762819042</v>
      </c>
      <c r="AW3283" s="115">
        <v>0.73249875440000001</v>
      </c>
    </row>
    <row r="3284" spans="1:49" x14ac:dyDescent="0.25">
      <c r="A3284" s="117">
        <v>230000</v>
      </c>
      <c r="B3284" s="117">
        <v>870000</v>
      </c>
      <c r="C3284" s="117">
        <v>870000</v>
      </c>
      <c r="D3284" s="115" t="s">
        <v>342</v>
      </c>
      <c r="E3284" s="115" t="s">
        <v>13</v>
      </c>
      <c r="F3284" s="115" t="s">
        <v>343</v>
      </c>
      <c r="G3284" s="115" t="s">
        <v>344</v>
      </c>
      <c r="H3284" s="115">
        <v>0.56000000000000005</v>
      </c>
      <c r="I3284" s="115">
        <v>0.48</v>
      </c>
      <c r="J3284" s="115" t="s">
        <v>350</v>
      </c>
      <c r="K3284" s="115">
        <v>2.06975910326E-2</v>
      </c>
      <c r="L3284" s="115">
        <v>3783.9032698790402</v>
      </c>
      <c r="M3284" s="115">
        <v>11.0020822258625</v>
      </c>
      <c r="N3284" s="115">
        <v>1.84133628234929</v>
      </c>
      <c r="O3284" s="115">
        <v>0.22771659841802</v>
      </c>
      <c r="P3284" s="115">
        <v>3.8111225325560001E-2</v>
      </c>
      <c r="Q3284" s="115">
        <v>78.317682386904494</v>
      </c>
      <c r="R3284" s="115">
        <v>1400</v>
      </c>
      <c r="S3284" s="115" t="s">
        <v>356</v>
      </c>
      <c r="T3284" s="115">
        <v>1400</v>
      </c>
      <c r="U3284" s="115" t="s">
        <v>352</v>
      </c>
      <c r="V3284" s="115" t="s">
        <v>350</v>
      </c>
      <c r="Z3284" s="115">
        <v>0</v>
      </c>
      <c r="AA3284" s="115">
        <v>1</v>
      </c>
      <c r="AB3284" s="115">
        <v>0.22771659841802</v>
      </c>
      <c r="AC3284" s="115">
        <v>3.8111225325560001E-2</v>
      </c>
      <c r="AD3284" s="115">
        <v>78.317682386904195</v>
      </c>
      <c r="AF3284" s="115">
        <v>-1</v>
      </c>
      <c r="AG3284" s="115">
        <v>-1</v>
      </c>
      <c r="AH3284" s="115">
        <v>-1</v>
      </c>
      <c r="AI3284" s="115">
        <v>-1</v>
      </c>
      <c r="AJ3284" s="115">
        <v>0</v>
      </c>
      <c r="AM3284" s="115" t="s">
        <v>348</v>
      </c>
      <c r="AN3284" s="115">
        <v>-1</v>
      </c>
      <c r="AQ3284" s="115">
        <v>615</v>
      </c>
      <c r="AR3284" s="115" t="s">
        <v>261</v>
      </c>
      <c r="AS3284" s="115" t="s">
        <v>370</v>
      </c>
      <c r="AT3284" s="115" t="s">
        <v>296</v>
      </c>
      <c r="AV3284" s="115">
        <v>103.36508815115999</v>
      </c>
      <c r="AW3284" s="115">
        <v>6.3517990600000004E-2</v>
      </c>
    </row>
    <row r="3285" spans="1:49" x14ac:dyDescent="0.25">
      <c r="A3285" s="117">
        <v>230000</v>
      </c>
      <c r="B3285" s="117">
        <v>870000</v>
      </c>
      <c r="C3285" s="117">
        <v>870000</v>
      </c>
      <c r="D3285" s="115" t="s">
        <v>342</v>
      </c>
      <c r="E3285" s="115" t="s">
        <v>13</v>
      </c>
      <c r="F3285" s="115" t="s">
        <v>343</v>
      </c>
      <c r="G3285" s="115" t="s">
        <v>344</v>
      </c>
      <c r="H3285" s="115">
        <v>0.56000000000000005</v>
      </c>
      <c r="I3285" s="115">
        <v>0.48</v>
      </c>
      <c r="J3285" s="115" t="s">
        <v>350</v>
      </c>
      <c r="K3285" s="115">
        <v>6.02440696079E-3</v>
      </c>
      <c r="L3285" s="115">
        <v>3783.9032698790402</v>
      </c>
      <c r="M3285" s="115">
        <v>11.0020822258625</v>
      </c>
      <c r="N3285" s="115">
        <v>1.84133628234929</v>
      </c>
      <c r="O3285" s="115">
        <v>6.6281020744729996E-2</v>
      </c>
      <c r="P3285" s="115">
        <v>1.109295911655E-2</v>
      </c>
      <c r="Q3285" s="115">
        <v>22.795773198037999</v>
      </c>
      <c r="R3285" s="115">
        <v>1430</v>
      </c>
      <c r="S3285" s="115" t="s">
        <v>362</v>
      </c>
      <c r="T3285" s="115">
        <v>1430</v>
      </c>
      <c r="U3285" s="115" t="s">
        <v>352</v>
      </c>
      <c r="V3285" s="115" t="s">
        <v>350</v>
      </c>
      <c r="Z3285" s="115">
        <v>0</v>
      </c>
      <c r="AA3285" s="115">
        <v>1</v>
      </c>
      <c r="AB3285" s="115">
        <v>6.6281020744729996E-2</v>
      </c>
      <c r="AC3285" s="115">
        <v>1.109295911655E-2</v>
      </c>
      <c r="AD3285" s="115">
        <v>52.394758461371602</v>
      </c>
      <c r="AF3285" s="115">
        <v>-1</v>
      </c>
      <c r="AG3285" s="115">
        <v>-1</v>
      </c>
      <c r="AH3285" s="115">
        <v>-1</v>
      </c>
      <c r="AI3285" s="115">
        <v>-1</v>
      </c>
      <c r="AJ3285" s="115">
        <v>0</v>
      </c>
      <c r="AM3285" s="115" t="s">
        <v>348</v>
      </c>
      <c r="AN3285" s="115">
        <v>-1</v>
      </c>
      <c r="AQ3285" s="115">
        <v>615</v>
      </c>
      <c r="AR3285" s="115" t="s">
        <v>261</v>
      </c>
      <c r="AS3285" s="115" t="s">
        <v>370</v>
      </c>
      <c r="AT3285" s="115" t="s">
        <v>296</v>
      </c>
      <c r="AV3285" s="115">
        <v>35.426574449550102</v>
      </c>
      <c r="AW3285" s="115">
        <v>4.2493721399999997E-2</v>
      </c>
    </row>
    <row r="3286" spans="1:49" x14ac:dyDescent="0.25">
      <c r="A3286" s="117">
        <v>230000</v>
      </c>
      <c r="B3286" s="117">
        <v>870000</v>
      </c>
      <c r="C3286" s="117">
        <v>870000</v>
      </c>
      <c r="D3286" s="115" t="s">
        <v>342</v>
      </c>
      <c r="E3286" s="115" t="s">
        <v>13</v>
      </c>
      <c r="F3286" s="115" t="s">
        <v>343</v>
      </c>
      <c r="G3286" s="115" t="s">
        <v>344</v>
      </c>
      <c r="H3286" s="115">
        <v>0.56000000000000005</v>
      </c>
      <c r="I3286" s="115">
        <v>0.48</v>
      </c>
      <c r="J3286" s="115" t="s">
        <v>350</v>
      </c>
      <c r="K3286" s="115">
        <v>6.7713647704659999E-2</v>
      </c>
      <c r="L3286" s="115">
        <v>3783.9032698790402</v>
      </c>
      <c r="M3286" s="115">
        <v>11.0020822258625</v>
      </c>
      <c r="N3286" s="115">
        <v>1.84133628234929</v>
      </c>
      <c r="O3286" s="115">
        <v>0.74499111985980004</v>
      </c>
      <c r="P3286" s="115">
        <v>0.12468359632881</v>
      </c>
      <c r="Q3286" s="115">
        <v>256.22189296511499</v>
      </c>
      <c r="R3286" s="115">
        <v>1430</v>
      </c>
      <c r="S3286" s="115" t="s">
        <v>362</v>
      </c>
      <c r="T3286" s="115">
        <v>1430</v>
      </c>
      <c r="U3286" s="115" t="s">
        <v>352</v>
      </c>
      <c r="V3286" s="115" t="s">
        <v>350</v>
      </c>
      <c r="Z3286" s="115">
        <v>0</v>
      </c>
      <c r="AA3286" s="115">
        <v>1</v>
      </c>
      <c r="AB3286" s="115">
        <v>0.74499111985980004</v>
      </c>
      <c r="AC3286" s="115">
        <v>0.12468359632881</v>
      </c>
      <c r="AD3286" s="115">
        <v>735.64268023011698</v>
      </c>
      <c r="AF3286" s="115">
        <v>-1</v>
      </c>
      <c r="AG3286" s="115">
        <v>-1</v>
      </c>
      <c r="AH3286" s="115">
        <v>-1</v>
      </c>
      <c r="AI3286" s="115">
        <v>-1</v>
      </c>
      <c r="AJ3286" s="115">
        <v>0</v>
      </c>
      <c r="AM3286" s="115" t="s">
        <v>348</v>
      </c>
      <c r="AN3286" s="115">
        <v>-1</v>
      </c>
      <c r="AQ3286" s="115">
        <v>615</v>
      </c>
      <c r="AR3286" s="115" t="s">
        <v>261</v>
      </c>
      <c r="AS3286" s="115" t="s">
        <v>370</v>
      </c>
      <c r="AT3286" s="115" t="s">
        <v>296</v>
      </c>
      <c r="AV3286" s="115">
        <v>66.991252187469001</v>
      </c>
      <c r="AW3286" s="115">
        <v>0.59662828889999997</v>
      </c>
    </row>
    <row r="3287" spans="1:49" x14ac:dyDescent="0.25">
      <c r="A3287" s="117">
        <v>230000</v>
      </c>
      <c r="B3287" s="117">
        <v>870000</v>
      </c>
      <c r="C3287" s="117">
        <v>870000</v>
      </c>
      <c r="D3287" s="115" t="s">
        <v>342</v>
      </c>
      <c r="E3287" s="115" t="s">
        <v>13</v>
      </c>
      <c r="F3287" s="115" t="s">
        <v>343</v>
      </c>
      <c r="G3287" s="115" t="s">
        <v>344</v>
      </c>
      <c r="H3287" s="115">
        <v>0.56000000000000005</v>
      </c>
      <c r="I3287" s="115">
        <v>0.48</v>
      </c>
      <c r="J3287" s="115" t="s">
        <v>350</v>
      </c>
      <c r="K3287" s="115">
        <v>0.12143533004397999</v>
      </c>
      <c r="L3287" s="115">
        <v>3783.9032698790402</v>
      </c>
      <c r="M3287" s="115">
        <v>11.0020822258625</v>
      </c>
      <c r="N3287" s="115">
        <v>1.84133628234929</v>
      </c>
      <c r="O3287" s="115">
        <v>1.33604148626872</v>
      </c>
      <c r="P3287" s="115">
        <v>0.22360327916905001</v>
      </c>
      <c r="Q3287" s="115">
        <v>459.49954243229001</v>
      </c>
      <c r="R3287" s="115">
        <v>1300</v>
      </c>
      <c r="S3287" s="115" t="s">
        <v>346</v>
      </c>
      <c r="T3287" s="115">
        <v>1300</v>
      </c>
      <c r="U3287" s="115" t="s">
        <v>352</v>
      </c>
      <c r="V3287" s="115" t="s">
        <v>350</v>
      </c>
      <c r="Z3287" s="115">
        <v>0</v>
      </c>
      <c r="AA3287" s="115">
        <v>1</v>
      </c>
      <c r="AB3287" s="115">
        <v>1.33604148626872</v>
      </c>
      <c r="AC3287" s="115">
        <v>0.22360327916905001</v>
      </c>
      <c r="AD3287" s="115">
        <v>1297.5420142232399</v>
      </c>
      <c r="AF3287" s="115">
        <v>-1</v>
      </c>
      <c r="AG3287" s="115">
        <v>-1</v>
      </c>
      <c r="AH3287" s="115">
        <v>-1</v>
      </c>
      <c r="AI3287" s="115">
        <v>-1</v>
      </c>
      <c r="AJ3287" s="115">
        <v>0</v>
      </c>
      <c r="AM3287" s="115" t="s">
        <v>348</v>
      </c>
      <c r="AN3287" s="115">
        <v>-1</v>
      </c>
      <c r="AQ3287" s="115">
        <v>615</v>
      </c>
      <c r="AR3287" s="115" t="s">
        <v>261</v>
      </c>
      <c r="AS3287" s="115" t="s">
        <v>370</v>
      </c>
      <c r="AT3287" s="115" t="s">
        <v>296</v>
      </c>
      <c r="AV3287" s="115">
        <v>93.195059997088407</v>
      </c>
      <c r="AW3287" s="115">
        <v>1.0523455102999999</v>
      </c>
    </row>
    <row r="3288" spans="1:49" x14ac:dyDescent="0.25">
      <c r="A3288" s="117">
        <v>230000</v>
      </c>
      <c r="B3288" s="117">
        <v>870000</v>
      </c>
      <c r="C3288" s="117">
        <v>880000</v>
      </c>
      <c r="D3288" s="115" t="s">
        <v>342</v>
      </c>
      <c r="E3288" s="115" t="s">
        <v>13</v>
      </c>
      <c r="F3288" s="115" t="s">
        <v>343</v>
      </c>
      <c r="G3288" s="115" t="s">
        <v>344</v>
      </c>
      <c r="H3288" s="115">
        <v>0.56000000000000005</v>
      </c>
      <c r="I3288" s="115">
        <v>0.48</v>
      </c>
      <c r="J3288" s="115" t="s">
        <v>350</v>
      </c>
      <c r="K3288" s="115">
        <v>3.0003707255040001E-2</v>
      </c>
      <c r="L3288" s="115">
        <v>3759.0871912715902</v>
      </c>
      <c r="M3288" s="115">
        <v>10.066328541774199</v>
      </c>
      <c r="N3288" s="115">
        <v>1.53009043769415</v>
      </c>
      <c r="O3288" s="115">
        <v>0.30202717470048002</v>
      </c>
      <c r="P3288" s="115">
        <v>4.5908385566310002E-2</v>
      </c>
      <c r="Q3288" s="115">
        <v>112.786551633098</v>
      </c>
      <c r="R3288" s="115">
        <v>1200</v>
      </c>
      <c r="S3288" s="115" t="s">
        <v>351</v>
      </c>
      <c r="T3288" s="115">
        <v>1200</v>
      </c>
      <c r="U3288" s="115" t="s">
        <v>352</v>
      </c>
      <c r="V3288" s="115" t="s">
        <v>350</v>
      </c>
      <c r="Z3288" s="115">
        <v>0</v>
      </c>
      <c r="AA3288" s="115">
        <v>1</v>
      </c>
      <c r="AB3288" s="115">
        <v>0.30202717470048002</v>
      </c>
      <c r="AC3288" s="115">
        <v>4.5908385566310002E-2</v>
      </c>
      <c r="AD3288" s="115">
        <v>112.786551633098</v>
      </c>
      <c r="AF3288" s="115">
        <v>-1</v>
      </c>
      <c r="AG3288" s="115">
        <v>-1</v>
      </c>
      <c r="AH3288" s="115">
        <v>-1</v>
      </c>
      <c r="AI3288" s="115">
        <v>-1</v>
      </c>
      <c r="AJ3288" s="115">
        <v>0</v>
      </c>
      <c r="AM3288" s="115" t="s">
        <v>348</v>
      </c>
      <c r="AN3288" s="115">
        <v>-1</v>
      </c>
      <c r="AQ3288" s="115">
        <v>615</v>
      </c>
      <c r="AR3288" s="115" t="s">
        <v>261</v>
      </c>
      <c r="AS3288" s="115" t="s">
        <v>370</v>
      </c>
      <c r="AT3288" s="115" t="s">
        <v>296</v>
      </c>
      <c r="AV3288" s="115">
        <v>44.105585564714602</v>
      </c>
      <c r="AW3288" s="115">
        <v>9.1473277899999997E-2</v>
      </c>
    </row>
    <row r="3289" spans="1:49" x14ac:dyDescent="0.25">
      <c r="A3289" s="117">
        <v>230000</v>
      </c>
      <c r="B3289" s="117">
        <v>870000</v>
      </c>
      <c r="C3289" s="117">
        <v>880000</v>
      </c>
      <c r="D3289" s="115" t="s">
        <v>342</v>
      </c>
      <c r="E3289" s="115" t="s">
        <v>13</v>
      </c>
      <c r="F3289" s="115" t="s">
        <v>343</v>
      </c>
      <c r="G3289" s="115" t="s">
        <v>344</v>
      </c>
      <c r="H3289" s="115">
        <v>0.56000000000000005</v>
      </c>
      <c r="I3289" s="115">
        <v>0.48</v>
      </c>
      <c r="J3289" s="115" t="s">
        <v>350</v>
      </c>
      <c r="K3289" s="115">
        <v>2.6846707355499998E-2</v>
      </c>
      <c r="L3289" s="115">
        <v>3759.0871912715902</v>
      </c>
      <c r="M3289" s="115">
        <v>10.066328541774199</v>
      </c>
      <c r="N3289" s="115">
        <v>1.53009043769415</v>
      </c>
      <c r="O3289" s="115">
        <v>0.27024777650533</v>
      </c>
      <c r="P3289" s="115">
        <v>4.1077890208220003E-2</v>
      </c>
      <c r="Q3289" s="115">
        <v>100.91911374788</v>
      </c>
      <c r="R3289" s="115">
        <v>1400</v>
      </c>
      <c r="S3289" s="115" t="s">
        <v>356</v>
      </c>
      <c r="T3289" s="115">
        <v>1400</v>
      </c>
      <c r="U3289" s="115" t="s">
        <v>352</v>
      </c>
      <c r="V3289" s="115" t="s">
        <v>350</v>
      </c>
      <c r="Z3289" s="115">
        <v>0</v>
      </c>
      <c r="AA3289" s="115">
        <v>1</v>
      </c>
      <c r="AB3289" s="115">
        <v>0.27024777650533</v>
      </c>
      <c r="AC3289" s="115">
        <v>4.1077890208220003E-2</v>
      </c>
      <c r="AD3289" s="115">
        <v>100.91911374788</v>
      </c>
      <c r="AF3289" s="115">
        <v>-1</v>
      </c>
      <c r="AG3289" s="115">
        <v>-1</v>
      </c>
      <c r="AH3289" s="115">
        <v>-1</v>
      </c>
      <c r="AI3289" s="115">
        <v>-1</v>
      </c>
      <c r="AJ3289" s="115">
        <v>0</v>
      </c>
      <c r="AM3289" s="115" t="s">
        <v>348</v>
      </c>
      <c r="AN3289" s="115">
        <v>-1</v>
      </c>
      <c r="AQ3289" s="115">
        <v>615</v>
      </c>
      <c r="AR3289" s="115" t="s">
        <v>261</v>
      </c>
      <c r="AS3289" s="115" t="s">
        <v>370</v>
      </c>
      <c r="AT3289" s="115" t="s">
        <v>296</v>
      </c>
      <c r="AV3289" s="115">
        <v>41.726300591433002</v>
      </c>
      <c r="AW3289" s="115">
        <v>8.1848429599999994E-2</v>
      </c>
    </row>
    <row r="3290" spans="1:49" x14ac:dyDescent="0.25">
      <c r="A3290" s="117">
        <v>230000</v>
      </c>
      <c r="B3290" s="117">
        <v>870000</v>
      </c>
      <c r="C3290" s="117">
        <v>880000</v>
      </c>
      <c r="D3290" s="115" t="s">
        <v>342</v>
      </c>
      <c r="E3290" s="115" t="s">
        <v>13</v>
      </c>
      <c r="F3290" s="115" t="s">
        <v>343</v>
      </c>
      <c r="G3290" s="115" t="s">
        <v>344</v>
      </c>
      <c r="H3290" s="115">
        <v>0.56000000000000005</v>
      </c>
      <c r="I3290" s="115">
        <v>0.48</v>
      </c>
      <c r="J3290" s="115" t="s">
        <v>350</v>
      </c>
      <c r="K3290" s="115">
        <v>7.0440075299180005E-2</v>
      </c>
      <c r="L3290" s="115">
        <v>3759.0871912715902</v>
      </c>
      <c r="M3290" s="115">
        <v>10.066328541774199</v>
      </c>
      <c r="N3290" s="115">
        <v>1.53009043769415</v>
      </c>
      <c r="O3290" s="115">
        <v>0.70907294046894997</v>
      </c>
      <c r="P3290" s="115">
        <v>0.10777968564574</v>
      </c>
      <c r="Q3290" s="115">
        <v>264.790384809388</v>
      </c>
      <c r="R3290" s="115">
        <v>1210</v>
      </c>
      <c r="S3290" s="115" t="s">
        <v>353</v>
      </c>
      <c r="T3290" s="115">
        <v>1210</v>
      </c>
      <c r="U3290" s="115" t="s">
        <v>352</v>
      </c>
      <c r="V3290" s="115" t="s">
        <v>350</v>
      </c>
      <c r="Z3290" s="115">
        <v>0</v>
      </c>
      <c r="AA3290" s="115">
        <v>1</v>
      </c>
      <c r="AB3290" s="115">
        <v>0.70907294046894997</v>
      </c>
      <c r="AC3290" s="115">
        <v>0.10777968564574</v>
      </c>
      <c r="AD3290" s="115">
        <v>264.79038480938698</v>
      </c>
      <c r="AF3290" s="115">
        <v>-1</v>
      </c>
      <c r="AG3290" s="115">
        <v>-1</v>
      </c>
      <c r="AH3290" s="115">
        <v>-1</v>
      </c>
      <c r="AI3290" s="115">
        <v>-1</v>
      </c>
      <c r="AJ3290" s="115">
        <v>0</v>
      </c>
      <c r="AM3290" s="115" t="s">
        <v>348</v>
      </c>
      <c r="AN3290" s="115">
        <v>-1</v>
      </c>
      <c r="AQ3290" s="115">
        <v>615</v>
      </c>
      <c r="AR3290" s="115" t="s">
        <v>261</v>
      </c>
      <c r="AS3290" s="115" t="s">
        <v>370</v>
      </c>
      <c r="AT3290" s="115" t="s">
        <v>296</v>
      </c>
      <c r="AV3290" s="115">
        <v>76.779315656315205</v>
      </c>
      <c r="AW3290" s="115">
        <v>0.21475294789999999</v>
      </c>
    </row>
    <row r="3291" spans="1:49" x14ac:dyDescent="0.25">
      <c r="A3291" s="117">
        <v>230000</v>
      </c>
      <c r="B3291" s="117">
        <v>870000</v>
      </c>
      <c r="C3291" s="117">
        <v>880000</v>
      </c>
      <c r="D3291" s="115" t="s">
        <v>342</v>
      </c>
      <c r="E3291" s="115" t="s">
        <v>13</v>
      </c>
      <c r="F3291" s="115" t="s">
        <v>343</v>
      </c>
      <c r="G3291" s="115" t="s">
        <v>344</v>
      </c>
      <c r="H3291" s="115">
        <v>0.56000000000000005</v>
      </c>
      <c r="I3291" s="115">
        <v>0.48</v>
      </c>
      <c r="J3291" s="115" t="s">
        <v>350</v>
      </c>
      <c r="K3291" s="115">
        <v>0.208371847778</v>
      </c>
      <c r="L3291" s="115">
        <v>3759.0871912715902</v>
      </c>
      <c r="M3291" s="115">
        <v>10.066328541774199</v>
      </c>
      <c r="N3291" s="115">
        <v>1.53009043769415</v>
      </c>
      <c r="O3291" s="115">
        <v>2.0975394785899502</v>
      </c>
      <c r="P3291" s="115">
        <v>0.31882777176978</v>
      </c>
      <c r="Q3291" s="115">
        <v>783.28794400388904</v>
      </c>
      <c r="R3291" s="115">
        <v>1210</v>
      </c>
      <c r="S3291" s="115" t="s">
        <v>353</v>
      </c>
      <c r="T3291" s="115">
        <v>1210</v>
      </c>
      <c r="U3291" s="115" t="s">
        <v>352</v>
      </c>
      <c r="V3291" s="115" t="s">
        <v>350</v>
      </c>
      <c r="Z3291" s="115">
        <v>0</v>
      </c>
      <c r="AA3291" s="115">
        <v>1</v>
      </c>
      <c r="AB3291" s="115">
        <v>2.0975394785899502</v>
      </c>
      <c r="AC3291" s="115">
        <v>0.31882777176978</v>
      </c>
      <c r="AD3291" s="115">
        <v>783.28794400388904</v>
      </c>
      <c r="AF3291" s="115">
        <v>-1</v>
      </c>
      <c r="AG3291" s="115">
        <v>-1</v>
      </c>
      <c r="AH3291" s="115">
        <v>-1</v>
      </c>
      <c r="AI3291" s="115">
        <v>-1</v>
      </c>
      <c r="AJ3291" s="115">
        <v>0</v>
      </c>
      <c r="AM3291" s="115" t="s">
        <v>348</v>
      </c>
      <c r="AN3291" s="115">
        <v>-1</v>
      </c>
      <c r="AQ3291" s="115">
        <v>615</v>
      </c>
      <c r="AR3291" s="115" t="s">
        <v>261</v>
      </c>
      <c r="AS3291" s="115" t="s">
        <v>370</v>
      </c>
      <c r="AT3291" s="115" t="s">
        <v>296</v>
      </c>
      <c r="AV3291" s="115">
        <v>116.268433345004</v>
      </c>
      <c r="AW3291" s="115">
        <v>0.63527002759999995</v>
      </c>
    </row>
    <row r="3292" spans="1:49" x14ac:dyDescent="0.25">
      <c r="A3292" s="117">
        <v>230000</v>
      </c>
      <c r="B3292" s="117">
        <v>870000</v>
      </c>
      <c r="C3292" s="117">
        <v>880000</v>
      </c>
      <c r="D3292" s="115" t="s">
        <v>342</v>
      </c>
      <c r="E3292" s="115" t="s">
        <v>13</v>
      </c>
      <c r="F3292" s="115" t="s">
        <v>343</v>
      </c>
      <c r="G3292" s="115" t="s">
        <v>344</v>
      </c>
      <c r="H3292" s="115">
        <v>0.56000000000000005</v>
      </c>
      <c r="I3292" s="115">
        <v>0.48</v>
      </c>
      <c r="J3292" s="115" t="s">
        <v>350</v>
      </c>
      <c r="K3292" s="115">
        <v>7.2619477204889996E-2</v>
      </c>
      <c r="L3292" s="115">
        <v>3759.0871912715902</v>
      </c>
      <c r="M3292" s="115">
        <v>10.066328541774199</v>
      </c>
      <c r="N3292" s="115">
        <v>1.53009043769415</v>
      </c>
      <c r="O3292" s="115">
        <v>0.73101151607629999</v>
      </c>
      <c r="P3292" s="115">
        <v>0.11111436766155</v>
      </c>
      <c r="Q3292" s="115">
        <v>272.98294659774098</v>
      </c>
      <c r="R3292" s="115">
        <v>1210</v>
      </c>
      <c r="S3292" s="115" t="s">
        <v>353</v>
      </c>
      <c r="T3292" s="115">
        <v>1210</v>
      </c>
      <c r="U3292" s="115" t="s">
        <v>352</v>
      </c>
      <c r="V3292" s="115" t="s">
        <v>350</v>
      </c>
      <c r="Z3292" s="115">
        <v>0</v>
      </c>
      <c r="AA3292" s="115">
        <v>1</v>
      </c>
      <c r="AB3292" s="115">
        <v>0.73101151607629999</v>
      </c>
      <c r="AC3292" s="115">
        <v>0.11111436766155</v>
      </c>
      <c r="AD3292" s="115">
        <v>272.98294659774001</v>
      </c>
      <c r="AF3292" s="115">
        <v>-1</v>
      </c>
      <c r="AG3292" s="115">
        <v>-1</v>
      </c>
      <c r="AH3292" s="115">
        <v>-1</v>
      </c>
      <c r="AI3292" s="115">
        <v>-1</v>
      </c>
      <c r="AJ3292" s="115">
        <v>0</v>
      </c>
      <c r="AM3292" s="115" t="s">
        <v>348</v>
      </c>
      <c r="AN3292" s="115">
        <v>-1</v>
      </c>
      <c r="AQ3292" s="115">
        <v>615</v>
      </c>
      <c r="AR3292" s="115" t="s">
        <v>261</v>
      </c>
      <c r="AS3292" s="115" t="s">
        <v>370</v>
      </c>
      <c r="AT3292" s="115" t="s">
        <v>296</v>
      </c>
      <c r="AV3292" s="115">
        <v>77.702716531793598</v>
      </c>
      <c r="AW3292" s="115">
        <v>0.22139736139999999</v>
      </c>
    </row>
    <row r="3293" spans="1:49" x14ac:dyDescent="0.25">
      <c r="A3293" s="117">
        <v>230000</v>
      </c>
      <c r="B3293" s="117">
        <v>870000</v>
      </c>
      <c r="C3293" s="117">
        <v>880000</v>
      </c>
      <c r="D3293" s="115" t="s">
        <v>342</v>
      </c>
      <c r="E3293" s="115" t="s">
        <v>13</v>
      </c>
      <c r="F3293" s="115" t="s">
        <v>343</v>
      </c>
      <c r="G3293" s="115" t="s">
        <v>344</v>
      </c>
      <c r="H3293" s="115">
        <v>0.56000000000000005</v>
      </c>
      <c r="I3293" s="115">
        <v>0.48</v>
      </c>
      <c r="J3293" s="115" t="s">
        <v>350</v>
      </c>
      <c r="K3293" s="115">
        <v>0.10841062097616</v>
      </c>
      <c r="L3293" s="115">
        <v>3759.0871912715902</v>
      </c>
      <c r="M3293" s="115">
        <v>10.066328541774199</v>
      </c>
      <c r="N3293" s="115">
        <v>1.53009043769415</v>
      </c>
      <c r="O3293" s="115">
        <v>1.09129692816387</v>
      </c>
      <c r="P3293" s="115">
        <v>0.16587805450012</v>
      </c>
      <c r="Q3293" s="115">
        <v>407.52497670931598</v>
      </c>
      <c r="R3293" s="115">
        <v>1300</v>
      </c>
      <c r="S3293" s="115" t="s">
        <v>346</v>
      </c>
      <c r="T3293" s="115">
        <v>1300</v>
      </c>
      <c r="U3293" s="115" t="s">
        <v>352</v>
      </c>
      <c r="V3293" s="115" t="s">
        <v>350</v>
      </c>
      <c r="Z3293" s="115">
        <v>0</v>
      </c>
      <c r="AA3293" s="115">
        <v>1</v>
      </c>
      <c r="AB3293" s="115">
        <v>1.09129692816387</v>
      </c>
      <c r="AC3293" s="115">
        <v>0.16587805450012</v>
      </c>
      <c r="AD3293" s="115">
        <v>407.52497670931598</v>
      </c>
      <c r="AF3293" s="115">
        <v>-1</v>
      </c>
      <c r="AG3293" s="115">
        <v>-1</v>
      </c>
      <c r="AH3293" s="115">
        <v>-1</v>
      </c>
      <c r="AI3293" s="115">
        <v>-1</v>
      </c>
      <c r="AJ3293" s="115">
        <v>0</v>
      </c>
      <c r="AM3293" s="115" t="s">
        <v>348</v>
      </c>
      <c r="AN3293" s="115">
        <v>-1</v>
      </c>
      <c r="AQ3293" s="115">
        <v>615</v>
      </c>
      <c r="AR3293" s="115" t="s">
        <v>261</v>
      </c>
      <c r="AS3293" s="115" t="s">
        <v>370</v>
      </c>
      <c r="AT3293" s="115" t="s">
        <v>296</v>
      </c>
      <c r="AV3293" s="115">
        <v>83.979066342025604</v>
      </c>
      <c r="AW3293" s="115">
        <v>0.3305149852</v>
      </c>
    </row>
    <row r="3294" spans="1:49" x14ac:dyDescent="0.25">
      <c r="A3294" s="117">
        <v>230000</v>
      </c>
      <c r="B3294" s="117">
        <v>870000</v>
      </c>
      <c r="C3294" s="117">
        <v>880000</v>
      </c>
      <c r="D3294" s="115" t="s">
        <v>342</v>
      </c>
      <c r="E3294" s="115" t="s">
        <v>13</v>
      </c>
      <c r="F3294" s="115" t="s">
        <v>343</v>
      </c>
      <c r="G3294" s="115" t="s">
        <v>344</v>
      </c>
      <c r="H3294" s="115">
        <v>0.56000000000000005</v>
      </c>
      <c r="I3294" s="115">
        <v>0.48</v>
      </c>
      <c r="J3294" s="115" t="s">
        <v>350</v>
      </c>
      <c r="K3294" s="115">
        <v>0.10107101770706001</v>
      </c>
      <c r="L3294" s="115">
        <v>3759.0871912715902</v>
      </c>
      <c r="M3294" s="115">
        <v>10.066328541774199</v>
      </c>
      <c r="N3294" s="115">
        <v>1.53009043769415</v>
      </c>
      <c r="O3294" s="115">
        <v>1.0174140702907699</v>
      </c>
      <c r="P3294" s="115">
        <v>0.15464779772159001</v>
      </c>
      <c r="Q3294" s="115">
        <v>379.93476807140502</v>
      </c>
      <c r="R3294" s="115">
        <v>1410</v>
      </c>
      <c r="S3294" s="115" t="s">
        <v>357</v>
      </c>
      <c r="T3294" s="115">
        <v>1410</v>
      </c>
      <c r="U3294" s="115" t="s">
        <v>352</v>
      </c>
      <c r="V3294" s="115" t="s">
        <v>350</v>
      </c>
      <c r="Z3294" s="115">
        <v>0</v>
      </c>
      <c r="AA3294" s="115">
        <v>1</v>
      </c>
      <c r="AB3294" s="115">
        <v>1.0174140702907699</v>
      </c>
      <c r="AC3294" s="115">
        <v>0.15464779772159001</v>
      </c>
      <c r="AD3294" s="115">
        <v>379.93476807140502</v>
      </c>
      <c r="AF3294" s="115">
        <v>-1</v>
      </c>
      <c r="AG3294" s="115">
        <v>-1</v>
      </c>
      <c r="AH3294" s="115">
        <v>-1</v>
      </c>
      <c r="AI3294" s="115">
        <v>-1</v>
      </c>
      <c r="AJ3294" s="115">
        <v>0</v>
      </c>
      <c r="AM3294" s="115" t="s">
        <v>348</v>
      </c>
      <c r="AN3294" s="115">
        <v>-1</v>
      </c>
      <c r="AQ3294" s="115">
        <v>615</v>
      </c>
      <c r="AR3294" s="115" t="s">
        <v>261</v>
      </c>
      <c r="AS3294" s="115" t="s">
        <v>370</v>
      </c>
      <c r="AT3294" s="115" t="s">
        <v>296</v>
      </c>
      <c r="AV3294" s="115">
        <v>81.1083676016802</v>
      </c>
      <c r="AW3294" s="115">
        <v>0.30813849799999998</v>
      </c>
    </row>
    <row r="3295" spans="1:49" x14ac:dyDescent="0.25">
      <c r="A3295" s="117">
        <v>230000</v>
      </c>
      <c r="B3295" s="117">
        <v>870000</v>
      </c>
      <c r="C3295" s="117">
        <v>880000</v>
      </c>
      <c r="D3295" s="115" t="s">
        <v>342</v>
      </c>
      <c r="E3295" s="115" t="s">
        <v>13</v>
      </c>
      <c r="F3295" s="115" t="s">
        <v>343</v>
      </c>
      <c r="G3295" s="115" t="s">
        <v>344</v>
      </c>
      <c r="H3295" s="115">
        <v>0.56000000000000005</v>
      </c>
      <c r="I3295" s="115">
        <v>0.48</v>
      </c>
      <c r="J3295" s="115" t="s">
        <v>350</v>
      </c>
      <c r="K3295" s="115">
        <v>5.3069936953699997E-3</v>
      </c>
      <c r="L3295" s="115">
        <v>3767.18844357343</v>
      </c>
      <c r="M3295" s="115">
        <v>9.5616181592325393</v>
      </c>
      <c r="N3295" s="115">
        <v>1.49913451724716</v>
      </c>
      <c r="O3295" s="115">
        <v>5.0743447288590003E-2</v>
      </c>
      <c r="P3295" s="115">
        <v>7.9558974315399999E-3</v>
      </c>
      <c r="Q3295" s="115">
        <v>19.992445319318598</v>
      </c>
      <c r="R3295" s="115">
        <v>1330</v>
      </c>
      <c r="S3295" s="115" t="s">
        <v>354</v>
      </c>
      <c r="T3295" s="115">
        <v>1330</v>
      </c>
      <c r="U3295" s="115" t="s">
        <v>352</v>
      </c>
      <c r="V3295" s="115" t="s">
        <v>350</v>
      </c>
      <c r="Z3295" s="115">
        <v>0</v>
      </c>
      <c r="AA3295" s="115">
        <v>1</v>
      </c>
      <c r="AB3295" s="115">
        <v>5.0743447288590003E-2</v>
      </c>
      <c r="AC3295" s="115">
        <v>7.9558974315399999E-3</v>
      </c>
      <c r="AD3295" s="115">
        <v>47.345392724073299</v>
      </c>
      <c r="AF3295" s="115">
        <v>-1</v>
      </c>
      <c r="AG3295" s="115">
        <v>-1</v>
      </c>
      <c r="AH3295" s="115">
        <v>-1</v>
      </c>
      <c r="AI3295" s="115">
        <v>-1</v>
      </c>
      <c r="AJ3295" s="115">
        <v>0</v>
      </c>
      <c r="AM3295" s="115" t="s">
        <v>348</v>
      </c>
      <c r="AN3295" s="115">
        <v>-1</v>
      </c>
      <c r="AQ3295" s="115">
        <v>615</v>
      </c>
      <c r="AR3295" s="115" t="s">
        <v>261</v>
      </c>
      <c r="AS3295" s="115" t="s">
        <v>370</v>
      </c>
      <c r="AT3295" s="115" t="s">
        <v>296</v>
      </c>
      <c r="AV3295" s="115">
        <v>19.605824991738999</v>
      </c>
      <c r="AW3295" s="115">
        <v>3.8398534200000001E-2</v>
      </c>
    </row>
    <row r="3296" spans="1:49" x14ac:dyDescent="0.25">
      <c r="A3296" s="117">
        <v>230000</v>
      </c>
      <c r="B3296" s="117">
        <v>870000</v>
      </c>
      <c r="C3296" s="117">
        <v>880000</v>
      </c>
      <c r="D3296" s="115" t="s">
        <v>342</v>
      </c>
      <c r="E3296" s="115" t="s">
        <v>13</v>
      </c>
      <c r="F3296" s="115" t="s">
        <v>343</v>
      </c>
      <c r="G3296" s="115" t="s">
        <v>344</v>
      </c>
      <c r="H3296" s="115">
        <v>0.56000000000000005</v>
      </c>
      <c r="I3296" s="115">
        <v>0.48</v>
      </c>
      <c r="J3296" s="115" t="s">
        <v>350</v>
      </c>
      <c r="K3296" s="115">
        <v>3.020803545991E-2</v>
      </c>
      <c r="L3296" s="115">
        <v>3767.18844357343</v>
      </c>
      <c r="M3296" s="115">
        <v>9.5616181592325393</v>
      </c>
      <c r="N3296" s="115">
        <v>1.49913451724716</v>
      </c>
      <c r="O3296" s="115">
        <v>0.28883770040823997</v>
      </c>
      <c r="P3296" s="115">
        <v>4.5285908656179999E-2</v>
      </c>
      <c r="Q3296" s="115">
        <v>113.79936208764001</v>
      </c>
      <c r="R3296" s="115">
        <v>1450</v>
      </c>
      <c r="S3296" s="115" t="s">
        <v>374</v>
      </c>
      <c r="T3296" s="115">
        <v>1450</v>
      </c>
      <c r="U3296" s="115" t="s">
        <v>352</v>
      </c>
      <c r="V3296" s="115" t="s">
        <v>350</v>
      </c>
      <c r="Z3296" s="115">
        <v>0</v>
      </c>
      <c r="AA3296" s="115">
        <v>1</v>
      </c>
      <c r="AB3296" s="115">
        <v>0.28883770040823997</v>
      </c>
      <c r="AC3296" s="115">
        <v>4.5285908656179999E-2</v>
      </c>
      <c r="AD3296" s="115">
        <v>276.11003930538601</v>
      </c>
      <c r="AF3296" s="115">
        <v>-1</v>
      </c>
      <c r="AG3296" s="115">
        <v>-1</v>
      </c>
      <c r="AH3296" s="115">
        <v>-1</v>
      </c>
      <c r="AI3296" s="115">
        <v>-1</v>
      </c>
      <c r="AJ3296" s="115">
        <v>0</v>
      </c>
      <c r="AM3296" s="115" t="s">
        <v>348</v>
      </c>
      <c r="AN3296" s="115">
        <v>-1</v>
      </c>
      <c r="AQ3296" s="115">
        <v>615</v>
      </c>
      <c r="AR3296" s="115" t="s">
        <v>261</v>
      </c>
      <c r="AS3296" s="115" t="s">
        <v>370</v>
      </c>
      <c r="AT3296" s="115" t="s">
        <v>296</v>
      </c>
      <c r="AV3296" s="115">
        <v>49.9035577418801</v>
      </c>
      <c r="AW3296" s="115">
        <v>0.2239335274</v>
      </c>
    </row>
    <row r="3297" spans="1:49" x14ac:dyDescent="0.25">
      <c r="A3297" s="117">
        <v>230000</v>
      </c>
      <c r="B3297" s="117">
        <v>870000</v>
      </c>
      <c r="C3297" s="117">
        <v>880000</v>
      </c>
      <c r="D3297" s="115" t="s">
        <v>342</v>
      </c>
      <c r="E3297" s="115" t="s">
        <v>13</v>
      </c>
      <c r="F3297" s="115" t="s">
        <v>343</v>
      </c>
      <c r="G3297" s="115" t="s">
        <v>344</v>
      </c>
      <c r="H3297" s="115">
        <v>0.56000000000000005</v>
      </c>
      <c r="I3297" s="115">
        <v>0.48</v>
      </c>
      <c r="J3297" s="115" t="s">
        <v>350</v>
      </c>
      <c r="K3297" s="115">
        <v>4.8196959609739999E-2</v>
      </c>
      <c r="L3297" s="115">
        <v>3767.18844357343</v>
      </c>
      <c r="M3297" s="115">
        <v>9.5616181592325393</v>
      </c>
      <c r="N3297" s="115">
        <v>1.49913451724716</v>
      </c>
      <c r="O3297" s="115">
        <v>0.46084092422430001</v>
      </c>
      <c r="P3297" s="115">
        <v>7.2253725777329997E-2</v>
      </c>
      <c r="Q3297" s="115">
        <v>181.567029257195</v>
      </c>
      <c r="R3297" s="115">
        <v>1300</v>
      </c>
      <c r="S3297" s="115" t="s">
        <v>346</v>
      </c>
      <c r="T3297" s="115">
        <v>1300</v>
      </c>
      <c r="U3297" s="115" t="s">
        <v>352</v>
      </c>
      <c r="V3297" s="115" t="s">
        <v>350</v>
      </c>
      <c r="Z3297" s="115">
        <v>0</v>
      </c>
      <c r="AA3297" s="115">
        <v>1</v>
      </c>
      <c r="AB3297" s="115">
        <v>0.46084092422430001</v>
      </c>
      <c r="AC3297" s="115">
        <v>7.2253725777329997E-2</v>
      </c>
      <c r="AD3297" s="115">
        <v>429.11863121555803</v>
      </c>
      <c r="AF3297" s="115">
        <v>-1</v>
      </c>
      <c r="AG3297" s="115">
        <v>-1</v>
      </c>
      <c r="AH3297" s="115">
        <v>-1</v>
      </c>
      <c r="AI3297" s="115">
        <v>-1</v>
      </c>
      <c r="AJ3297" s="115">
        <v>0</v>
      </c>
      <c r="AM3297" s="115" t="s">
        <v>348</v>
      </c>
      <c r="AN3297" s="115">
        <v>-1</v>
      </c>
      <c r="AQ3297" s="115">
        <v>615</v>
      </c>
      <c r="AR3297" s="115" t="s">
        <v>261</v>
      </c>
      <c r="AS3297" s="115" t="s">
        <v>370</v>
      </c>
      <c r="AT3297" s="115" t="s">
        <v>296</v>
      </c>
      <c r="AV3297" s="115">
        <v>69.009502100430694</v>
      </c>
      <c r="AW3297" s="115">
        <v>0.34802808699999999</v>
      </c>
    </row>
    <row r="3298" spans="1:49" x14ac:dyDescent="0.25">
      <c r="A3298" s="117">
        <v>230000</v>
      </c>
      <c r="B3298" s="117">
        <v>870000</v>
      </c>
      <c r="C3298" s="117">
        <v>880000</v>
      </c>
      <c r="D3298" s="115" t="s">
        <v>342</v>
      </c>
      <c r="E3298" s="115" t="s">
        <v>13</v>
      </c>
      <c r="F3298" s="115" t="s">
        <v>343</v>
      </c>
      <c r="G3298" s="115" t="s">
        <v>344</v>
      </c>
      <c r="H3298" s="115">
        <v>0.56000000000000005</v>
      </c>
      <c r="I3298" s="115">
        <v>0.48</v>
      </c>
      <c r="J3298" s="115" t="s">
        <v>350</v>
      </c>
      <c r="K3298" s="115">
        <v>1.94492386102E-3</v>
      </c>
      <c r="L3298" s="115">
        <v>3767.18844357343</v>
      </c>
      <c r="M3298" s="115">
        <v>9.5616181592325393</v>
      </c>
      <c r="N3298" s="115">
        <v>1.49913451724716</v>
      </c>
      <c r="O3298" s="115">
        <v>1.8596619307880001E-2</v>
      </c>
      <c r="P3298" s="115">
        <v>2.9157024934700002E-3</v>
      </c>
      <c r="Q3298" s="115">
        <v>7.3268946928760599</v>
      </c>
      <c r="R3298" s="115">
        <v>1300</v>
      </c>
      <c r="S3298" s="115" t="s">
        <v>346</v>
      </c>
      <c r="T3298" s="115">
        <v>1300</v>
      </c>
      <c r="U3298" s="115" t="s">
        <v>352</v>
      </c>
      <c r="V3298" s="115" t="s">
        <v>350</v>
      </c>
      <c r="Z3298" s="115">
        <v>0</v>
      </c>
      <c r="AA3298" s="115">
        <v>1</v>
      </c>
      <c r="AB3298" s="115">
        <v>1.8596619307880001E-2</v>
      </c>
      <c r="AC3298" s="115">
        <v>2.9157024934700002E-3</v>
      </c>
      <c r="AD3298" s="115">
        <v>19.0888782849098</v>
      </c>
      <c r="AF3298" s="115">
        <v>-1</v>
      </c>
      <c r="AG3298" s="115">
        <v>-1</v>
      </c>
      <c r="AH3298" s="115">
        <v>-1</v>
      </c>
      <c r="AI3298" s="115">
        <v>-1</v>
      </c>
      <c r="AJ3298" s="115">
        <v>0</v>
      </c>
      <c r="AM3298" s="115" t="s">
        <v>348</v>
      </c>
      <c r="AN3298" s="115">
        <v>-1</v>
      </c>
      <c r="AQ3298" s="115">
        <v>615</v>
      </c>
      <c r="AR3298" s="115" t="s">
        <v>261</v>
      </c>
      <c r="AS3298" s="115" t="s">
        <v>370</v>
      </c>
      <c r="AT3298" s="115" t="s">
        <v>296</v>
      </c>
      <c r="AV3298" s="115">
        <v>16.911354887675198</v>
      </c>
      <c r="AW3298" s="115">
        <v>1.5481653099999999E-2</v>
      </c>
    </row>
    <row r="3299" spans="1:49" x14ac:dyDescent="0.25">
      <c r="A3299" s="117">
        <v>230000</v>
      </c>
      <c r="B3299" s="117">
        <v>880000</v>
      </c>
      <c r="C3299" s="117">
        <v>880000</v>
      </c>
      <c r="D3299" s="115" t="s">
        <v>342</v>
      </c>
      <c r="E3299" s="115" t="s">
        <v>13</v>
      </c>
      <c r="F3299" s="115" t="s">
        <v>343</v>
      </c>
      <c r="G3299" s="115" t="s">
        <v>344</v>
      </c>
      <c r="H3299" s="115">
        <v>0.56000000000000005</v>
      </c>
      <c r="I3299" s="115">
        <v>0.48</v>
      </c>
      <c r="J3299" s="115" t="s">
        <v>350</v>
      </c>
      <c r="K3299" s="115">
        <v>1.6037849459579999E-2</v>
      </c>
      <c r="L3299" s="115">
        <v>3774.2132500850598</v>
      </c>
      <c r="M3299" s="115">
        <v>10.352470964337799</v>
      </c>
      <c r="N3299" s="115">
        <v>1.3786707843891299</v>
      </c>
      <c r="O3299" s="115">
        <v>0.16603137086076</v>
      </c>
      <c r="P3299" s="115">
        <v>2.211091449436E-2</v>
      </c>
      <c r="Q3299" s="115">
        <v>60.530263933231502</v>
      </c>
      <c r="R3299" s="115">
        <v>1200</v>
      </c>
      <c r="S3299" s="115" t="s">
        <v>351</v>
      </c>
      <c r="T3299" s="115">
        <v>1200</v>
      </c>
      <c r="U3299" s="115" t="s">
        <v>352</v>
      </c>
      <c r="V3299" s="115" t="s">
        <v>350</v>
      </c>
      <c r="Z3299" s="115">
        <v>0</v>
      </c>
      <c r="AA3299" s="115">
        <v>1</v>
      </c>
      <c r="AB3299" s="115">
        <v>0.16603137086076</v>
      </c>
      <c r="AC3299" s="115">
        <v>2.211091449436E-2</v>
      </c>
      <c r="AD3299" s="115">
        <v>60.530263933231502</v>
      </c>
      <c r="AF3299" s="115">
        <v>-1</v>
      </c>
      <c r="AG3299" s="115">
        <v>-1</v>
      </c>
      <c r="AH3299" s="115">
        <v>-1</v>
      </c>
      <c r="AI3299" s="115">
        <v>-1</v>
      </c>
      <c r="AJ3299" s="115">
        <v>0</v>
      </c>
      <c r="AM3299" s="115" t="s">
        <v>348</v>
      </c>
      <c r="AN3299" s="115">
        <v>-1</v>
      </c>
      <c r="AQ3299" s="115">
        <v>615</v>
      </c>
      <c r="AR3299" s="115" t="s">
        <v>261</v>
      </c>
      <c r="AS3299" s="115" t="s">
        <v>370</v>
      </c>
      <c r="AT3299" s="115" t="s">
        <v>296</v>
      </c>
      <c r="AV3299" s="115">
        <v>39.0468045310025</v>
      </c>
      <c r="AW3299" s="115">
        <v>4.9091860399999999E-2</v>
      </c>
    </row>
    <row r="3300" spans="1:49" x14ac:dyDescent="0.25">
      <c r="A3300" s="117">
        <v>230000</v>
      </c>
      <c r="B3300" s="117">
        <v>880000</v>
      </c>
      <c r="C3300" s="117">
        <v>880000</v>
      </c>
      <c r="D3300" s="115" t="s">
        <v>342</v>
      </c>
      <c r="E3300" s="115" t="s">
        <v>13</v>
      </c>
      <c r="F3300" s="115" t="s">
        <v>343</v>
      </c>
      <c r="G3300" s="115" t="s">
        <v>344</v>
      </c>
      <c r="H3300" s="115">
        <v>0.56000000000000005</v>
      </c>
      <c r="I3300" s="115">
        <v>0.48</v>
      </c>
      <c r="J3300" s="115" t="s">
        <v>345</v>
      </c>
      <c r="K3300" s="115">
        <v>3.2546106968899999E-3</v>
      </c>
      <c r="L3300" s="115">
        <v>3774.2132500850598</v>
      </c>
      <c r="M3300" s="115">
        <v>10.352470964337799</v>
      </c>
      <c r="N3300" s="115">
        <v>1.3786707843891299</v>
      </c>
      <c r="O3300" s="115">
        <v>3.369326273981E-2</v>
      </c>
      <c r="P3300" s="115">
        <v>4.4870366823599999E-3</v>
      </c>
      <c r="Q3300" s="115">
        <v>12.2835948160859</v>
      </c>
      <c r="R3300" s="115">
        <v>1200</v>
      </c>
      <c r="S3300" s="115" t="s">
        <v>351</v>
      </c>
      <c r="T3300" s="115">
        <v>1200</v>
      </c>
      <c r="U3300" s="115" t="s">
        <v>347</v>
      </c>
      <c r="V3300" s="115" t="s">
        <v>345</v>
      </c>
      <c r="Z3300" s="115">
        <v>0</v>
      </c>
      <c r="AA3300" s="115">
        <v>1</v>
      </c>
      <c r="AB3300" s="115">
        <v>3.369326273981E-2</v>
      </c>
      <c r="AC3300" s="115">
        <v>4.4870366823599999E-3</v>
      </c>
      <c r="AD3300" s="115">
        <v>12.2835948160853</v>
      </c>
      <c r="AF3300" s="115">
        <v>-1</v>
      </c>
      <c r="AG3300" s="115">
        <v>-1</v>
      </c>
      <c r="AH3300" s="115">
        <v>-1</v>
      </c>
      <c r="AI3300" s="115">
        <v>-1</v>
      </c>
      <c r="AJ3300" s="115">
        <v>0</v>
      </c>
      <c r="AM3300" s="115" t="s">
        <v>348</v>
      </c>
      <c r="AN3300" s="115">
        <v>-1</v>
      </c>
      <c r="AQ3300" s="115">
        <v>615</v>
      </c>
      <c r="AR3300" s="115" t="s">
        <v>261</v>
      </c>
      <c r="AS3300" s="115" t="s">
        <v>370</v>
      </c>
      <c r="AT3300" s="115" t="s">
        <v>296</v>
      </c>
      <c r="AV3300" s="115">
        <v>32.118339236069701</v>
      </c>
      <c r="AW3300" s="115">
        <v>9.9623639999999996E-3</v>
      </c>
    </row>
    <row r="3301" spans="1:49" x14ac:dyDescent="0.25">
      <c r="A3301" s="117">
        <v>230000</v>
      </c>
      <c r="B3301" s="117">
        <v>880000</v>
      </c>
      <c r="C3301" s="117">
        <v>880000</v>
      </c>
      <c r="D3301" s="115" t="s">
        <v>342</v>
      </c>
      <c r="E3301" s="115" t="s">
        <v>13</v>
      </c>
      <c r="F3301" s="115" t="s">
        <v>343</v>
      </c>
      <c r="G3301" s="115" t="s">
        <v>344</v>
      </c>
      <c r="H3301" s="115">
        <v>0.56000000000000005</v>
      </c>
      <c r="I3301" s="115">
        <v>0.48</v>
      </c>
      <c r="J3301" s="115" t="s">
        <v>350</v>
      </c>
      <c r="K3301" s="115">
        <v>3.596268717507E-2</v>
      </c>
      <c r="L3301" s="115">
        <v>3774.2132500850598</v>
      </c>
      <c r="M3301" s="115">
        <v>10.352470964337799</v>
      </c>
      <c r="N3301" s="115">
        <v>1.3786707843891299</v>
      </c>
      <c r="O3301" s="115">
        <v>0.37230267477946999</v>
      </c>
      <c r="P3301" s="115">
        <v>4.9580706136389999E-2</v>
      </c>
      <c r="Q3301" s="115">
        <v>135.730850444813</v>
      </c>
      <c r="R3301" s="115">
        <v>1400</v>
      </c>
      <c r="S3301" s="115" t="s">
        <v>356</v>
      </c>
      <c r="T3301" s="115">
        <v>1400</v>
      </c>
      <c r="U3301" s="115" t="s">
        <v>352</v>
      </c>
      <c r="V3301" s="115" t="s">
        <v>350</v>
      </c>
      <c r="Z3301" s="115">
        <v>0</v>
      </c>
      <c r="AA3301" s="115">
        <v>1</v>
      </c>
      <c r="AB3301" s="115">
        <v>0.37230267477946999</v>
      </c>
      <c r="AC3301" s="115">
        <v>4.9580706136389999E-2</v>
      </c>
      <c r="AD3301" s="115">
        <v>135.82966047570201</v>
      </c>
      <c r="AF3301" s="115">
        <v>-1</v>
      </c>
      <c r="AG3301" s="115">
        <v>-1</v>
      </c>
      <c r="AH3301" s="115">
        <v>-1</v>
      </c>
      <c r="AI3301" s="115">
        <v>-1</v>
      </c>
      <c r="AJ3301" s="115">
        <v>0</v>
      </c>
      <c r="AM3301" s="115" t="s">
        <v>348</v>
      </c>
      <c r="AN3301" s="115">
        <v>-1</v>
      </c>
      <c r="AQ3301" s="115">
        <v>615</v>
      </c>
      <c r="AR3301" s="115" t="s">
        <v>261</v>
      </c>
      <c r="AS3301" s="115" t="s">
        <v>370</v>
      </c>
      <c r="AT3301" s="115" t="s">
        <v>296</v>
      </c>
      <c r="AV3301" s="115">
        <v>116.16846084524001</v>
      </c>
      <c r="AW3301" s="115">
        <v>0.1101619306</v>
      </c>
    </row>
    <row r="3302" spans="1:49" x14ac:dyDescent="0.25">
      <c r="A3302" s="117">
        <v>230000</v>
      </c>
      <c r="B3302" s="117">
        <v>880000</v>
      </c>
      <c r="C3302" s="117">
        <v>880000</v>
      </c>
      <c r="D3302" s="115" t="s">
        <v>342</v>
      </c>
      <c r="E3302" s="115" t="s">
        <v>13</v>
      </c>
      <c r="F3302" s="115" t="s">
        <v>343</v>
      </c>
      <c r="G3302" s="115" t="s">
        <v>344</v>
      </c>
      <c r="H3302" s="115">
        <v>0.56000000000000005</v>
      </c>
      <c r="I3302" s="115">
        <v>0.48</v>
      </c>
      <c r="J3302" s="115" t="s">
        <v>345</v>
      </c>
      <c r="K3302" s="115">
        <v>0.25438973407097998</v>
      </c>
      <c r="L3302" s="115">
        <v>3774.2132500850598</v>
      </c>
      <c r="M3302" s="115">
        <v>10.352470964337799</v>
      </c>
      <c r="N3302" s="115">
        <v>1.3786707843891299</v>
      </c>
      <c r="O3302" s="115">
        <v>2.63356233559549</v>
      </c>
      <c r="P3302" s="115">
        <v>0.35071969421218002</v>
      </c>
      <c r="Q3302" s="115">
        <v>960.12110501632696</v>
      </c>
      <c r="R3302" s="115">
        <v>1400</v>
      </c>
      <c r="S3302" s="115" t="s">
        <v>356</v>
      </c>
      <c r="T3302" s="115">
        <v>1400</v>
      </c>
      <c r="U3302" s="115" t="s">
        <v>347</v>
      </c>
      <c r="V3302" s="115" t="s">
        <v>345</v>
      </c>
      <c r="Z3302" s="115">
        <v>0</v>
      </c>
      <c r="AA3302" s="115">
        <v>1</v>
      </c>
      <c r="AB3302" s="115">
        <v>2.63356233559549</v>
      </c>
      <c r="AC3302" s="115">
        <v>0.35071969421218002</v>
      </c>
      <c r="AD3302" s="115">
        <v>1074.09595342016</v>
      </c>
      <c r="AF3302" s="115">
        <v>-1</v>
      </c>
      <c r="AG3302" s="115">
        <v>-1</v>
      </c>
      <c r="AH3302" s="115">
        <v>-1</v>
      </c>
      <c r="AI3302" s="115">
        <v>-1</v>
      </c>
      <c r="AJ3302" s="115">
        <v>0</v>
      </c>
      <c r="AM3302" s="115" t="s">
        <v>348</v>
      </c>
      <c r="AN3302" s="115">
        <v>-1</v>
      </c>
      <c r="AQ3302" s="115">
        <v>615</v>
      </c>
      <c r="AR3302" s="115" t="s">
        <v>261</v>
      </c>
      <c r="AS3302" s="115" t="s">
        <v>370</v>
      </c>
      <c r="AT3302" s="115" t="s">
        <v>296</v>
      </c>
      <c r="AV3302" s="115">
        <v>147.51257008777799</v>
      </c>
      <c r="AW3302" s="115">
        <v>0.87112404980000002</v>
      </c>
    </row>
    <row r="3303" spans="1:49" x14ac:dyDescent="0.25">
      <c r="A3303" s="117">
        <v>230000</v>
      </c>
      <c r="B3303" s="117">
        <v>880000</v>
      </c>
      <c r="C3303" s="117">
        <v>880000</v>
      </c>
      <c r="D3303" s="115" t="s">
        <v>342</v>
      </c>
      <c r="E3303" s="115" t="s">
        <v>13</v>
      </c>
      <c r="F3303" s="115" t="s">
        <v>343</v>
      </c>
      <c r="G3303" s="115" t="s">
        <v>344</v>
      </c>
      <c r="H3303" s="115">
        <v>0.56000000000000005</v>
      </c>
      <c r="I3303" s="115">
        <v>0.48</v>
      </c>
      <c r="J3303" s="115" t="s">
        <v>350</v>
      </c>
      <c r="K3303" s="115">
        <v>5.7838241482599997E-3</v>
      </c>
      <c r="L3303" s="115">
        <v>3774.2132500850598</v>
      </c>
      <c r="M3303" s="115">
        <v>10.352470964337799</v>
      </c>
      <c r="N3303" s="115">
        <v>1.3786707843891299</v>
      </c>
      <c r="O3303" s="115">
        <v>5.9876871557729999E-2</v>
      </c>
      <c r="P3303" s="115">
        <v>7.9739893752500002E-3</v>
      </c>
      <c r="Q3303" s="115">
        <v>21.829385736539901</v>
      </c>
      <c r="R3303" s="115">
        <v>1410</v>
      </c>
      <c r="S3303" s="115" t="s">
        <v>357</v>
      </c>
      <c r="T3303" s="115">
        <v>1410</v>
      </c>
      <c r="U3303" s="115" t="s">
        <v>352</v>
      </c>
      <c r="V3303" s="115" t="s">
        <v>350</v>
      </c>
      <c r="Z3303" s="115">
        <v>0</v>
      </c>
      <c r="AA3303" s="115">
        <v>1</v>
      </c>
      <c r="AB3303" s="115">
        <v>5.9876871557729999E-2</v>
      </c>
      <c r="AC3303" s="115">
        <v>7.9739893752500002E-3</v>
      </c>
      <c r="AD3303" s="115">
        <v>21.829385736539301</v>
      </c>
      <c r="AF3303" s="115">
        <v>-1</v>
      </c>
      <c r="AG3303" s="115">
        <v>-1</v>
      </c>
      <c r="AH3303" s="115">
        <v>-1</v>
      </c>
      <c r="AI3303" s="115">
        <v>-1</v>
      </c>
      <c r="AJ3303" s="115">
        <v>0</v>
      </c>
      <c r="AM3303" s="115" t="s">
        <v>348</v>
      </c>
      <c r="AN3303" s="115">
        <v>-1</v>
      </c>
      <c r="AQ3303" s="115">
        <v>615</v>
      </c>
      <c r="AR3303" s="115" t="s">
        <v>261</v>
      </c>
      <c r="AS3303" s="115" t="s">
        <v>370</v>
      </c>
      <c r="AT3303" s="115" t="s">
        <v>296</v>
      </c>
      <c r="AV3303" s="115">
        <v>21.354731093608301</v>
      </c>
      <c r="AW3303" s="115">
        <v>1.7704286900000001E-2</v>
      </c>
    </row>
    <row r="3304" spans="1:49" x14ac:dyDescent="0.25">
      <c r="A3304" s="117">
        <v>230000</v>
      </c>
      <c r="B3304" s="117">
        <v>880000</v>
      </c>
      <c r="C3304" s="117">
        <v>880000</v>
      </c>
      <c r="D3304" s="115" t="s">
        <v>342</v>
      </c>
      <c r="E3304" s="115" t="s">
        <v>13</v>
      </c>
      <c r="F3304" s="115" t="s">
        <v>343</v>
      </c>
      <c r="G3304" s="115" t="s">
        <v>344</v>
      </c>
      <c r="H3304" s="115">
        <v>0.56000000000000005</v>
      </c>
      <c r="I3304" s="115">
        <v>0.48</v>
      </c>
      <c r="J3304" s="115" t="s">
        <v>350</v>
      </c>
      <c r="K3304" s="115">
        <v>1.2861620398570001E-2</v>
      </c>
      <c r="L3304" s="115">
        <v>3774.2132500850598</v>
      </c>
      <c r="M3304" s="115">
        <v>10.352470964337799</v>
      </c>
      <c r="N3304" s="115">
        <v>1.3786707843891299</v>
      </c>
      <c r="O3304" s="115">
        <v>0.13314955173057999</v>
      </c>
      <c r="P3304" s="115">
        <v>1.7731940283409998E-2</v>
      </c>
      <c r="Q3304" s="115">
        <v>48.542498125866103</v>
      </c>
      <c r="R3304" s="115">
        <v>1410</v>
      </c>
      <c r="S3304" s="115" t="s">
        <v>357</v>
      </c>
      <c r="T3304" s="115">
        <v>1410</v>
      </c>
      <c r="U3304" s="115" t="s">
        <v>352</v>
      </c>
      <c r="V3304" s="115" t="s">
        <v>350</v>
      </c>
      <c r="Z3304" s="115">
        <v>0</v>
      </c>
      <c r="AA3304" s="115">
        <v>1</v>
      </c>
      <c r="AB3304" s="115">
        <v>0.13314955173057999</v>
      </c>
      <c r="AC3304" s="115">
        <v>1.7731940283409998E-2</v>
      </c>
      <c r="AD3304" s="115">
        <v>48.542498125866501</v>
      </c>
      <c r="AF3304" s="115">
        <v>-1</v>
      </c>
      <c r="AG3304" s="115">
        <v>-1</v>
      </c>
      <c r="AH3304" s="115">
        <v>-1</v>
      </c>
      <c r="AI3304" s="115">
        <v>-1</v>
      </c>
      <c r="AJ3304" s="115">
        <v>0</v>
      </c>
      <c r="AM3304" s="115" t="s">
        <v>348</v>
      </c>
      <c r="AN3304" s="115">
        <v>-1</v>
      </c>
      <c r="AQ3304" s="115">
        <v>615</v>
      </c>
      <c r="AR3304" s="115" t="s">
        <v>261</v>
      </c>
      <c r="AS3304" s="115" t="s">
        <v>370</v>
      </c>
      <c r="AT3304" s="115" t="s">
        <v>296</v>
      </c>
      <c r="AV3304" s="115">
        <v>43.227595901553002</v>
      </c>
      <c r="AW3304" s="115">
        <v>3.9369422600000002E-2</v>
      </c>
    </row>
    <row r="3305" spans="1:49" x14ac:dyDescent="0.25">
      <c r="A3305" s="117">
        <v>230000</v>
      </c>
      <c r="B3305" s="117">
        <v>880000</v>
      </c>
      <c r="C3305" s="117">
        <v>880000</v>
      </c>
      <c r="D3305" s="115" t="s">
        <v>342</v>
      </c>
      <c r="E3305" s="115" t="s">
        <v>13</v>
      </c>
      <c r="F3305" s="115" t="s">
        <v>343</v>
      </c>
      <c r="G3305" s="115" t="s">
        <v>344</v>
      </c>
      <c r="H3305" s="115">
        <v>0.56000000000000005</v>
      </c>
      <c r="I3305" s="115">
        <v>0.48</v>
      </c>
      <c r="J3305" s="115" t="s">
        <v>350</v>
      </c>
      <c r="K3305" s="115">
        <v>1.058343855435E-2</v>
      </c>
      <c r="L3305" s="115">
        <v>3774.2132500850598</v>
      </c>
      <c r="M3305" s="115">
        <v>10.352470964337799</v>
      </c>
      <c r="N3305" s="115">
        <v>1.3786707843891299</v>
      </c>
      <c r="O3305" s="115">
        <v>0.10956474033683</v>
      </c>
      <c r="P3305" s="115">
        <v>1.459107753327E-2</v>
      </c>
      <c r="Q3305" s="115">
        <v>39.944154023315299</v>
      </c>
      <c r="R3305" s="115">
        <v>1410</v>
      </c>
      <c r="S3305" s="115" t="s">
        <v>357</v>
      </c>
      <c r="T3305" s="115">
        <v>1410</v>
      </c>
      <c r="U3305" s="115" t="s">
        <v>352</v>
      </c>
      <c r="V3305" s="115" t="s">
        <v>350</v>
      </c>
      <c r="Z3305" s="115">
        <v>0</v>
      </c>
      <c r="AA3305" s="115">
        <v>1</v>
      </c>
      <c r="AB3305" s="115">
        <v>0.10956474033683</v>
      </c>
      <c r="AC3305" s="115">
        <v>1.459107753327E-2</v>
      </c>
      <c r="AD3305" s="115">
        <v>39.944154023314901</v>
      </c>
      <c r="AF3305" s="115">
        <v>-1</v>
      </c>
      <c r="AG3305" s="115">
        <v>-1</v>
      </c>
      <c r="AH3305" s="115">
        <v>-1</v>
      </c>
      <c r="AI3305" s="115">
        <v>-1</v>
      </c>
      <c r="AJ3305" s="115">
        <v>0</v>
      </c>
      <c r="AM3305" s="115" t="s">
        <v>348</v>
      </c>
      <c r="AN3305" s="115">
        <v>-1</v>
      </c>
      <c r="AQ3305" s="115">
        <v>615</v>
      </c>
      <c r="AR3305" s="115" t="s">
        <v>261</v>
      </c>
      <c r="AS3305" s="115" t="s">
        <v>370</v>
      </c>
      <c r="AT3305" s="115" t="s">
        <v>296</v>
      </c>
      <c r="AV3305" s="115">
        <v>41.745914466632399</v>
      </c>
      <c r="AW3305" s="115">
        <v>3.2395907600000003E-2</v>
      </c>
    </row>
    <row r="3306" spans="1:49" x14ac:dyDescent="0.25">
      <c r="A3306" s="117">
        <v>230000</v>
      </c>
      <c r="B3306" s="117">
        <v>880000</v>
      </c>
      <c r="C3306" s="117">
        <v>880000</v>
      </c>
      <c r="D3306" s="115" t="s">
        <v>342</v>
      </c>
      <c r="E3306" s="115" t="s">
        <v>13</v>
      </c>
      <c r="F3306" s="115" t="s">
        <v>343</v>
      </c>
      <c r="G3306" s="115" t="s">
        <v>344</v>
      </c>
      <c r="H3306" s="115">
        <v>0.56000000000000005</v>
      </c>
      <c r="I3306" s="115">
        <v>0.48</v>
      </c>
      <c r="J3306" s="115" t="s">
        <v>350</v>
      </c>
      <c r="K3306" s="115">
        <v>2.4943362807499998E-3</v>
      </c>
      <c r="L3306" s="115">
        <v>3774.2132500850598</v>
      </c>
      <c r="M3306" s="115">
        <v>10.352470964337799</v>
      </c>
      <c r="N3306" s="115">
        <v>1.3786707843891299</v>
      </c>
      <c r="O3306" s="115">
        <v>2.582254392184E-2</v>
      </c>
      <c r="P3306" s="115">
        <v>3.4388685567199998E-3</v>
      </c>
      <c r="Q3306" s="115">
        <v>9.4141570410047404</v>
      </c>
      <c r="R3306" s="115">
        <v>1430</v>
      </c>
      <c r="S3306" s="115" t="s">
        <v>362</v>
      </c>
      <c r="T3306" s="115">
        <v>1430</v>
      </c>
      <c r="U3306" s="115" t="s">
        <v>352</v>
      </c>
      <c r="V3306" s="115" t="s">
        <v>350</v>
      </c>
      <c r="Z3306" s="115">
        <v>0</v>
      </c>
      <c r="AA3306" s="115">
        <v>1</v>
      </c>
      <c r="AB3306" s="115">
        <v>2.582254392184E-2</v>
      </c>
      <c r="AC3306" s="115">
        <v>3.4388685567199998E-3</v>
      </c>
      <c r="AD3306" s="115">
        <v>9.4141570410029303</v>
      </c>
      <c r="AF3306" s="115">
        <v>-1</v>
      </c>
      <c r="AG3306" s="115">
        <v>-1</v>
      </c>
      <c r="AH3306" s="115">
        <v>-1</v>
      </c>
      <c r="AI3306" s="115">
        <v>-1</v>
      </c>
      <c r="AJ3306" s="115">
        <v>0</v>
      </c>
      <c r="AM3306" s="115" t="s">
        <v>348</v>
      </c>
      <c r="AN3306" s="115">
        <v>-1</v>
      </c>
      <c r="AQ3306" s="115">
        <v>615</v>
      </c>
      <c r="AR3306" s="115" t="s">
        <v>261</v>
      </c>
      <c r="AS3306" s="115" t="s">
        <v>370</v>
      </c>
      <c r="AT3306" s="115" t="s">
        <v>296</v>
      </c>
      <c r="AV3306" s="115">
        <v>14.031431367440801</v>
      </c>
      <c r="AW3306" s="115">
        <v>7.6351639000000002E-3</v>
      </c>
    </row>
    <row r="3307" spans="1:49" x14ac:dyDescent="0.25">
      <c r="A3307" s="117">
        <v>230000</v>
      </c>
      <c r="B3307" s="117">
        <v>880000</v>
      </c>
      <c r="C3307" s="117">
        <v>880000</v>
      </c>
      <c r="D3307" s="115" t="s">
        <v>342</v>
      </c>
      <c r="E3307" s="115" t="s">
        <v>13</v>
      </c>
      <c r="F3307" s="115" t="s">
        <v>343</v>
      </c>
      <c r="G3307" s="115" t="s">
        <v>344</v>
      </c>
      <c r="H3307" s="115">
        <v>0.56000000000000005</v>
      </c>
      <c r="I3307" s="115">
        <v>0.48</v>
      </c>
      <c r="J3307" s="115" t="s">
        <v>350</v>
      </c>
      <c r="K3307" s="115">
        <v>1.6271686265860001E-2</v>
      </c>
      <c r="L3307" s="115">
        <v>3774.2132500850598</v>
      </c>
      <c r="M3307" s="115">
        <v>10.352470964337799</v>
      </c>
      <c r="N3307" s="115">
        <v>1.3786707843891299</v>
      </c>
      <c r="O3307" s="115">
        <v>0.16845215960814999</v>
      </c>
      <c r="P3307" s="115">
        <v>2.2433298467489999E-2</v>
      </c>
      <c r="Q3307" s="115">
        <v>61.4128139058435</v>
      </c>
      <c r="R3307" s="115">
        <v>1750</v>
      </c>
      <c r="S3307" s="115" t="s">
        <v>371</v>
      </c>
      <c r="T3307" s="115">
        <v>1750</v>
      </c>
      <c r="U3307" s="115" t="s">
        <v>352</v>
      </c>
      <c r="V3307" s="115" t="s">
        <v>350</v>
      </c>
      <c r="Z3307" s="115">
        <v>0</v>
      </c>
      <c r="AA3307" s="115">
        <v>1</v>
      </c>
      <c r="AB3307" s="115">
        <v>0.16845215960814999</v>
      </c>
      <c r="AC3307" s="115">
        <v>2.2433298467489999E-2</v>
      </c>
      <c r="AD3307" s="115">
        <v>630.94410730976801</v>
      </c>
      <c r="AF3307" s="115">
        <v>-1</v>
      </c>
      <c r="AG3307" s="115">
        <v>-1</v>
      </c>
      <c r="AH3307" s="115">
        <v>-1</v>
      </c>
      <c r="AI3307" s="115">
        <v>-1</v>
      </c>
      <c r="AJ3307" s="115">
        <v>0</v>
      </c>
      <c r="AM3307" s="115" t="s">
        <v>348</v>
      </c>
      <c r="AN3307" s="115">
        <v>-1</v>
      </c>
      <c r="AQ3307" s="115">
        <v>615</v>
      </c>
      <c r="AR3307" s="115" t="s">
        <v>261</v>
      </c>
      <c r="AS3307" s="115" t="s">
        <v>370</v>
      </c>
      <c r="AT3307" s="115" t="s">
        <v>296</v>
      </c>
      <c r="AV3307" s="115">
        <v>46.296416458098598</v>
      </c>
      <c r="AW3307" s="115">
        <v>0.51171460449999995</v>
      </c>
    </row>
    <row r="3308" spans="1:49" x14ac:dyDescent="0.25">
      <c r="A3308" s="117">
        <v>230000</v>
      </c>
      <c r="B3308" s="117">
        <v>880000</v>
      </c>
      <c r="C3308" s="117">
        <v>880000</v>
      </c>
      <c r="D3308" s="115" t="s">
        <v>342</v>
      </c>
      <c r="E3308" s="115" t="s">
        <v>13</v>
      </c>
      <c r="F3308" s="115" t="s">
        <v>343</v>
      </c>
      <c r="G3308" s="115" t="s">
        <v>344</v>
      </c>
      <c r="H3308" s="115">
        <v>0.56000000000000005</v>
      </c>
      <c r="I3308" s="115">
        <v>0.48</v>
      </c>
      <c r="J3308" s="115" t="s">
        <v>350</v>
      </c>
      <c r="K3308" s="115">
        <v>7.8998367341420003E-2</v>
      </c>
      <c r="L3308" s="115">
        <v>3774.2132500850598</v>
      </c>
      <c r="M3308" s="115">
        <v>10.352470964337799</v>
      </c>
      <c r="N3308" s="115">
        <v>1.3786707843891299</v>
      </c>
      <c r="O3308" s="115">
        <v>0.81782830413215002</v>
      </c>
      <c r="P3308" s="115">
        <v>0.10891274106805</v>
      </c>
      <c r="Q3308" s="115">
        <v>298.156684755078</v>
      </c>
      <c r="R3308" s="115">
        <v>1410</v>
      </c>
      <c r="S3308" s="115" t="s">
        <v>357</v>
      </c>
      <c r="T3308" s="115">
        <v>1410</v>
      </c>
      <c r="U3308" s="115" t="s">
        <v>352</v>
      </c>
      <c r="V3308" s="115" t="s">
        <v>350</v>
      </c>
      <c r="Z3308" s="115">
        <v>0</v>
      </c>
      <c r="AA3308" s="115">
        <v>1</v>
      </c>
      <c r="AB3308" s="115">
        <v>0.81782830413215002</v>
      </c>
      <c r="AC3308" s="115">
        <v>0.10891274106805</v>
      </c>
      <c r="AD3308" s="115">
        <v>298.156684755078</v>
      </c>
      <c r="AF3308" s="115">
        <v>-1</v>
      </c>
      <c r="AG3308" s="115">
        <v>-1</v>
      </c>
      <c r="AH3308" s="115">
        <v>-1</v>
      </c>
      <c r="AI3308" s="115">
        <v>-1</v>
      </c>
      <c r="AJ3308" s="115">
        <v>0</v>
      </c>
      <c r="AM3308" s="115" t="s">
        <v>348</v>
      </c>
      <c r="AN3308" s="115">
        <v>-1</v>
      </c>
      <c r="AQ3308" s="115">
        <v>615</v>
      </c>
      <c r="AR3308" s="115" t="s">
        <v>261</v>
      </c>
      <c r="AS3308" s="115" t="s">
        <v>370</v>
      </c>
      <c r="AT3308" s="115" t="s">
        <v>296</v>
      </c>
      <c r="AV3308" s="115">
        <v>71.859432649588896</v>
      </c>
      <c r="AW3308" s="115">
        <v>0.24181401850000001</v>
      </c>
    </row>
    <row r="3309" spans="1:49" x14ac:dyDescent="0.25">
      <c r="A3309" s="117">
        <v>230000</v>
      </c>
      <c r="B3309" s="117">
        <v>880000</v>
      </c>
      <c r="C3309" s="117">
        <v>880000</v>
      </c>
      <c r="D3309" s="115" t="s">
        <v>342</v>
      </c>
      <c r="E3309" s="115" t="s">
        <v>13</v>
      </c>
      <c r="F3309" s="115" t="s">
        <v>343</v>
      </c>
      <c r="G3309" s="115" t="s">
        <v>344</v>
      </c>
      <c r="H3309" s="115">
        <v>0.56000000000000005</v>
      </c>
      <c r="I3309" s="115">
        <v>0.48</v>
      </c>
      <c r="J3309" s="115" t="s">
        <v>350</v>
      </c>
      <c r="K3309" s="115">
        <v>0.20617105567359001</v>
      </c>
      <c r="L3309" s="115">
        <v>3735.5423273452998</v>
      </c>
      <c r="M3309" s="115">
        <v>9.3851421796653796</v>
      </c>
      <c r="N3309" s="115">
        <v>1.4092399144340699</v>
      </c>
      <c r="O3309" s="115">
        <v>1.9349446708284299</v>
      </c>
      <c r="P3309" s="115">
        <v>0.29054448085624002</v>
      </c>
      <c r="Q3309" s="115">
        <v>770.16070514219405</v>
      </c>
      <c r="R3309" s="115">
        <v>1200</v>
      </c>
      <c r="S3309" s="115" t="s">
        <v>351</v>
      </c>
      <c r="T3309" s="115">
        <v>1200</v>
      </c>
      <c r="U3309" s="115" t="s">
        <v>352</v>
      </c>
      <c r="V3309" s="115" t="s">
        <v>350</v>
      </c>
      <c r="Z3309" s="115">
        <v>0</v>
      </c>
      <c r="AA3309" s="115">
        <v>1</v>
      </c>
      <c r="AB3309" s="115">
        <v>1.9349446708284299</v>
      </c>
      <c r="AC3309" s="115">
        <v>0.29054448085624002</v>
      </c>
      <c r="AD3309" s="115">
        <v>770.16070514219405</v>
      </c>
      <c r="AF3309" s="115">
        <v>-1</v>
      </c>
      <c r="AG3309" s="115">
        <v>-1</v>
      </c>
      <c r="AH3309" s="115">
        <v>-1</v>
      </c>
      <c r="AI3309" s="115">
        <v>-1</v>
      </c>
      <c r="AJ3309" s="115">
        <v>0</v>
      </c>
      <c r="AM3309" s="115" t="s">
        <v>348</v>
      </c>
      <c r="AN3309" s="115">
        <v>-1</v>
      </c>
      <c r="AQ3309" s="115">
        <v>615</v>
      </c>
      <c r="AR3309" s="115" t="s">
        <v>261</v>
      </c>
      <c r="AS3309" s="115" t="s">
        <v>370</v>
      </c>
      <c r="AT3309" s="115" t="s">
        <v>296</v>
      </c>
      <c r="AV3309" s="115">
        <v>151.00976385992999</v>
      </c>
      <c r="AW3309" s="115">
        <v>0.62462344290000005</v>
      </c>
    </row>
    <row r="3310" spans="1:49" x14ac:dyDescent="0.25">
      <c r="A3310" s="117">
        <v>230000</v>
      </c>
      <c r="B3310" s="117">
        <v>880000</v>
      </c>
      <c r="C3310" s="117">
        <v>880000</v>
      </c>
      <c r="D3310" s="115" t="s">
        <v>342</v>
      </c>
      <c r="E3310" s="115" t="s">
        <v>13</v>
      </c>
      <c r="F3310" s="115" t="s">
        <v>343</v>
      </c>
      <c r="G3310" s="115" t="s">
        <v>344</v>
      </c>
      <c r="H3310" s="115">
        <v>0.56000000000000005</v>
      </c>
      <c r="I3310" s="115">
        <v>0.48</v>
      </c>
      <c r="J3310" s="115" t="s">
        <v>350</v>
      </c>
      <c r="K3310" s="115">
        <v>4.7105570678810001E-2</v>
      </c>
      <c r="L3310" s="115">
        <v>3735.5423273452998</v>
      </c>
      <c r="M3310" s="115">
        <v>9.3851421796653796</v>
      </c>
      <c r="N3310" s="115">
        <v>1.4092399144340699</v>
      </c>
      <c r="O3310" s="115">
        <v>0.44209247827497</v>
      </c>
      <c r="P3310" s="115">
        <v>6.6383050392780002E-2</v>
      </c>
      <c r="Q3310" s="115">
        <v>175.96485312447601</v>
      </c>
      <c r="R3310" s="115">
        <v>1210</v>
      </c>
      <c r="S3310" s="115" t="s">
        <v>353</v>
      </c>
      <c r="T3310" s="115">
        <v>1210</v>
      </c>
      <c r="U3310" s="115" t="s">
        <v>352</v>
      </c>
      <c r="V3310" s="115" t="s">
        <v>350</v>
      </c>
      <c r="Z3310" s="115">
        <v>0</v>
      </c>
      <c r="AA3310" s="115">
        <v>1</v>
      </c>
      <c r="AB3310" s="115">
        <v>0.44209247827497</v>
      </c>
      <c r="AC3310" s="115">
        <v>6.6383050392780002E-2</v>
      </c>
      <c r="AD3310" s="115">
        <v>175.96485312447601</v>
      </c>
      <c r="AF3310" s="115">
        <v>-1</v>
      </c>
      <c r="AG3310" s="115">
        <v>-1</v>
      </c>
      <c r="AH3310" s="115">
        <v>-1</v>
      </c>
      <c r="AI3310" s="115">
        <v>-1</v>
      </c>
      <c r="AJ3310" s="115">
        <v>0</v>
      </c>
      <c r="AM3310" s="115" t="s">
        <v>348</v>
      </c>
      <c r="AN3310" s="115">
        <v>-1</v>
      </c>
      <c r="AQ3310" s="115">
        <v>615</v>
      </c>
      <c r="AR3310" s="115" t="s">
        <v>261</v>
      </c>
      <c r="AS3310" s="115" t="s">
        <v>370</v>
      </c>
      <c r="AT3310" s="115" t="s">
        <v>296</v>
      </c>
      <c r="AV3310" s="115">
        <v>65.818073122126506</v>
      </c>
      <c r="AW3310" s="115">
        <v>0.14271277630000001</v>
      </c>
    </row>
    <row r="3311" spans="1:49" x14ac:dyDescent="0.25">
      <c r="A3311" s="117">
        <v>230000</v>
      </c>
      <c r="B3311" s="117">
        <v>880000</v>
      </c>
      <c r="C3311" s="117">
        <v>880000</v>
      </c>
      <c r="D3311" s="115" t="s">
        <v>342</v>
      </c>
      <c r="E3311" s="115" t="s">
        <v>13</v>
      </c>
      <c r="F3311" s="115" t="s">
        <v>343</v>
      </c>
      <c r="G3311" s="115" t="s">
        <v>344</v>
      </c>
      <c r="H3311" s="115">
        <v>0.56000000000000005</v>
      </c>
      <c r="I3311" s="115">
        <v>0.48</v>
      </c>
      <c r="J3311" s="115" t="s">
        <v>350</v>
      </c>
      <c r="K3311" s="115">
        <v>3.6819412016540001E-2</v>
      </c>
      <c r="L3311" s="115">
        <v>3735.5423273452998</v>
      </c>
      <c r="M3311" s="115">
        <v>9.3851421796653796</v>
      </c>
      <c r="N3311" s="115">
        <v>1.4092399144340699</v>
      </c>
      <c r="O3311" s="115">
        <v>0.34555541674691997</v>
      </c>
      <c r="P3311" s="115">
        <v>5.1887385039700001E-2</v>
      </c>
      <c r="Q3311" s="115">
        <v>137.54047205575901</v>
      </c>
      <c r="R3311" s="115">
        <v>1300</v>
      </c>
      <c r="S3311" s="115" t="s">
        <v>346</v>
      </c>
      <c r="T3311" s="115">
        <v>1300</v>
      </c>
      <c r="U3311" s="115" t="s">
        <v>352</v>
      </c>
      <c r="V3311" s="115" t="s">
        <v>350</v>
      </c>
      <c r="Z3311" s="115">
        <v>0</v>
      </c>
      <c r="AA3311" s="115">
        <v>1</v>
      </c>
      <c r="AB3311" s="115">
        <v>0.34555541674691997</v>
      </c>
      <c r="AC3311" s="115">
        <v>5.1887385039700001E-2</v>
      </c>
      <c r="AD3311" s="115">
        <v>137.54047205576001</v>
      </c>
      <c r="AF3311" s="115">
        <v>-1</v>
      </c>
      <c r="AG3311" s="115">
        <v>-1</v>
      </c>
      <c r="AH3311" s="115">
        <v>-1</v>
      </c>
      <c r="AI3311" s="115">
        <v>-1</v>
      </c>
      <c r="AJ3311" s="115">
        <v>0</v>
      </c>
      <c r="AM3311" s="115" t="s">
        <v>348</v>
      </c>
      <c r="AN3311" s="115">
        <v>-1</v>
      </c>
      <c r="AQ3311" s="115">
        <v>615</v>
      </c>
      <c r="AR3311" s="115" t="s">
        <v>261</v>
      </c>
      <c r="AS3311" s="115" t="s">
        <v>370</v>
      </c>
      <c r="AT3311" s="115" t="s">
        <v>296</v>
      </c>
      <c r="AV3311" s="115">
        <v>74.391680483930898</v>
      </c>
      <c r="AW3311" s="115">
        <v>0.1115494502</v>
      </c>
    </row>
    <row r="3312" spans="1:49" x14ac:dyDescent="0.25">
      <c r="A3312" s="117">
        <v>230000</v>
      </c>
      <c r="B3312" s="117">
        <v>880000</v>
      </c>
      <c r="C3312" s="117">
        <v>880000</v>
      </c>
      <c r="D3312" s="115" t="s">
        <v>342</v>
      </c>
      <c r="E3312" s="115" t="s">
        <v>13</v>
      </c>
      <c r="F3312" s="115" t="s">
        <v>343</v>
      </c>
      <c r="G3312" s="115" t="s">
        <v>344</v>
      </c>
      <c r="H3312" s="115">
        <v>0.56000000000000005</v>
      </c>
      <c r="I3312" s="115">
        <v>0.48</v>
      </c>
      <c r="J3312" s="115" t="s">
        <v>350</v>
      </c>
      <c r="K3312" s="115">
        <v>0.18441660390433001</v>
      </c>
      <c r="L3312" s="115">
        <v>3735.5423273452998</v>
      </c>
      <c r="M3312" s="115">
        <v>9.3851421796653796</v>
      </c>
      <c r="N3312" s="115">
        <v>1.4092399144340699</v>
      </c>
      <c r="O3312" s="115">
        <v>1.7307760479331999</v>
      </c>
      <c r="P3312" s="115">
        <v>0.25988723910636002</v>
      </c>
      <c r="Q3312" s="115">
        <v>688.89602974990896</v>
      </c>
      <c r="R3312" s="115">
        <v>1210</v>
      </c>
      <c r="S3312" s="115" t="s">
        <v>353</v>
      </c>
      <c r="T3312" s="115">
        <v>1210</v>
      </c>
      <c r="U3312" s="115" t="s">
        <v>352</v>
      </c>
      <c r="V3312" s="115" t="s">
        <v>350</v>
      </c>
      <c r="Z3312" s="115">
        <v>0</v>
      </c>
      <c r="AA3312" s="115">
        <v>1</v>
      </c>
      <c r="AB3312" s="115">
        <v>1.7307760479331999</v>
      </c>
      <c r="AC3312" s="115">
        <v>0.25988723910636002</v>
      </c>
      <c r="AD3312" s="115">
        <v>688.89602974990896</v>
      </c>
      <c r="AF3312" s="115">
        <v>-1</v>
      </c>
      <c r="AG3312" s="115">
        <v>-1</v>
      </c>
      <c r="AH3312" s="115">
        <v>-1</v>
      </c>
      <c r="AI3312" s="115">
        <v>-1</v>
      </c>
      <c r="AJ3312" s="115">
        <v>0</v>
      </c>
      <c r="AM3312" s="115" t="s">
        <v>348</v>
      </c>
      <c r="AN3312" s="115">
        <v>-1</v>
      </c>
      <c r="AQ3312" s="115">
        <v>615</v>
      </c>
      <c r="AR3312" s="115" t="s">
        <v>261</v>
      </c>
      <c r="AS3312" s="115" t="s">
        <v>370</v>
      </c>
      <c r="AT3312" s="115" t="s">
        <v>296</v>
      </c>
      <c r="AV3312" s="115">
        <v>109.729365327929</v>
      </c>
      <c r="AW3312" s="115">
        <v>0.55871535260000005</v>
      </c>
    </row>
    <row r="3313" spans="1:49" x14ac:dyDescent="0.25">
      <c r="A3313" s="117">
        <v>230000</v>
      </c>
      <c r="B3313" s="117">
        <v>880000</v>
      </c>
      <c r="C3313" s="117">
        <v>880000</v>
      </c>
      <c r="D3313" s="115" t="s">
        <v>342</v>
      </c>
      <c r="E3313" s="115" t="s">
        <v>13</v>
      </c>
      <c r="F3313" s="115" t="s">
        <v>343</v>
      </c>
      <c r="G3313" s="115" t="s">
        <v>344</v>
      </c>
      <c r="H3313" s="115">
        <v>0.56000000000000005</v>
      </c>
      <c r="I3313" s="115">
        <v>0.48</v>
      </c>
      <c r="J3313" s="115" t="s">
        <v>350</v>
      </c>
      <c r="K3313" s="115">
        <v>3.9175409489640003E-2</v>
      </c>
      <c r="L3313" s="115">
        <v>3735.5423273452998</v>
      </c>
      <c r="M3313" s="115">
        <v>9.3851421796653796</v>
      </c>
      <c r="N3313" s="115">
        <v>1.4092399144340699</v>
      </c>
      <c r="O3313" s="115">
        <v>0.36766678800695002</v>
      </c>
      <c r="P3313" s="115">
        <v>5.5207550717109997E-2</v>
      </c>
      <c r="Q3313" s="115">
        <v>146.34140033966099</v>
      </c>
      <c r="R3313" s="115">
        <v>1210</v>
      </c>
      <c r="S3313" s="115" t="s">
        <v>353</v>
      </c>
      <c r="T3313" s="115">
        <v>1210</v>
      </c>
      <c r="U3313" s="115" t="s">
        <v>352</v>
      </c>
      <c r="V3313" s="115" t="s">
        <v>350</v>
      </c>
      <c r="Z3313" s="115">
        <v>0</v>
      </c>
      <c r="AA3313" s="115">
        <v>1</v>
      </c>
      <c r="AB3313" s="115">
        <v>0.36766678800695002</v>
      </c>
      <c r="AC3313" s="115">
        <v>5.5207550717109997E-2</v>
      </c>
      <c r="AD3313" s="115">
        <v>146.34140033966301</v>
      </c>
      <c r="AF3313" s="115">
        <v>-1</v>
      </c>
      <c r="AG3313" s="115">
        <v>-1</v>
      </c>
      <c r="AH3313" s="115">
        <v>-1</v>
      </c>
      <c r="AI3313" s="115">
        <v>-1</v>
      </c>
      <c r="AJ3313" s="115">
        <v>0</v>
      </c>
      <c r="AM3313" s="115" t="s">
        <v>348</v>
      </c>
      <c r="AN3313" s="115">
        <v>-1</v>
      </c>
      <c r="AQ3313" s="115">
        <v>615</v>
      </c>
      <c r="AR3313" s="115" t="s">
        <v>261</v>
      </c>
      <c r="AS3313" s="115" t="s">
        <v>370</v>
      </c>
      <c r="AT3313" s="115" t="s">
        <v>296</v>
      </c>
      <c r="AV3313" s="115">
        <v>57.510440822945199</v>
      </c>
      <c r="AW3313" s="115">
        <v>0.11868726709999999</v>
      </c>
    </row>
    <row r="3314" spans="1:49" x14ac:dyDescent="0.25">
      <c r="A3314" s="117">
        <v>230000</v>
      </c>
      <c r="B3314" s="117">
        <v>880000</v>
      </c>
      <c r="C3314" s="117">
        <v>880000</v>
      </c>
      <c r="D3314" s="115" t="s">
        <v>342</v>
      </c>
      <c r="E3314" s="115" t="s">
        <v>13</v>
      </c>
      <c r="F3314" s="115" t="s">
        <v>343</v>
      </c>
      <c r="G3314" s="115" t="s">
        <v>344</v>
      </c>
      <c r="H3314" s="115">
        <v>0.56000000000000005</v>
      </c>
      <c r="I3314" s="115">
        <v>0.48</v>
      </c>
      <c r="J3314" s="115" t="s">
        <v>350</v>
      </c>
      <c r="K3314" s="115">
        <v>7.9543127778549994E-2</v>
      </c>
      <c r="L3314" s="115">
        <v>3735.5423273452998</v>
      </c>
      <c r="M3314" s="115">
        <v>9.3851421796653796</v>
      </c>
      <c r="N3314" s="115">
        <v>1.4092399144340699</v>
      </c>
      <c r="O3314" s="115">
        <v>0.74652356361703998</v>
      </c>
      <c r="P3314" s="115">
        <v>0.11209535058447</v>
      </c>
      <c r="Q3314" s="115">
        <v>297.13672066623201</v>
      </c>
      <c r="R3314" s="115">
        <v>1210</v>
      </c>
      <c r="S3314" s="115" t="s">
        <v>353</v>
      </c>
      <c r="T3314" s="115">
        <v>1210</v>
      </c>
      <c r="U3314" s="115" t="s">
        <v>352</v>
      </c>
      <c r="V3314" s="115" t="s">
        <v>350</v>
      </c>
      <c r="Z3314" s="115">
        <v>0</v>
      </c>
      <c r="AA3314" s="115">
        <v>1</v>
      </c>
      <c r="AB3314" s="115">
        <v>0.74652356361703998</v>
      </c>
      <c r="AC3314" s="115">
        <v>0.11209535058447</v>
      </c>
      <c r="AD3314" s="115">
        <v>297.13672066623297</v>
      </c>
      <c r="AF3314" s="115">
        <v>-1</v>
      </c>
      <c r="AG3314" s="115">
        <v>-1</v>
      </c>
      <c r="AH3314" s="115">
        <v>-1</v>
      </c>
      <c r="AI3314" s="115">
        <v>-1</v>
      </c>
      <c r="AJ3314" s="115">
        <v>0</v>
      </c>
      <c r="AM3314" s="115" t="s">
        <v>348</v>
      </c>
      <c r="AN3314" s="115">
        <v>-1</v>
      </c>
      <c r="AQ3314" s="115">
        <v>615</v>
      </c>
      <c r="AR3314" s="115" t="s">
        <v>261</v>
      </c>
      <c r="AS3314" s="115" t="s">
        <v>370</v>
      </c>
      <c r="AT3314" s="115" t="s">
        <v>296</v>
      </c>
      <c r="AV3314" s="115">
        <v>83.671103167189798</v>
      </c>
      <c r="AW3314" s="115">
        <v>0.240986797</v>
      </c>
    </row>
    <row r="3315" spans="1:49" x14ac:dyDescent="0.25">
      <c r="A3315" s="117">
        <v>230000</v>
      </c>
      <c r="B3315" s="117">
        <v>880000</v>
      </c>
      <c r="C3315" s="117">
        <v>880000</v>
      </c>
      <c r="D3315" s="115" t="s">
        <v>342</v>
      </c>
      <c r="E3315" s="115" t="s">
        <v>13</v>
      </c>
      <c r="F3315" s="115" t="s">
        <v>343</v>
      </c>
      <c r="G3315" s="115" t="s">
        <v>344</v>
      </c>
      <c r="H3315" s="115">
        <v>0.56000000000000005</v>
      </c>
      <c r="I3315" s="115">
        <v>0.48</v>
      </c>
      <c r="J3315" s="115" t="s">
        <v>350</v>
      </c>
      <c r="K3315" s="115">
        <v>2.453227408039E-2</v>
      </c>
      <c r="L3315" s="115">
        <v>3735.5423273452998</v>
      </c>
      <c r="M3315" s="115">
        <v>9.3851421796653796</v>
      </c>
      <c r="N3315" s="115">
        <v>1.4092399144340699</v>
      </c>
      <c r="O3315" s="115">
        <v>0.23023888023499001</v>
      </c>
      <c r="P3315" s="115">
        <v>3.4571859825920002E-2</v>
      </c>
      <c r="Q3315" s="115">
        <v>91.641348213340393</v>
      </c>
      <c r="R3315" s="115">
        <v>1210</v>
      </c>
      <c r="S3315" s="115" t="s">
        <v>353</v>
      </c>
      <c r="T3315" s="115">
        <v>1210</v>
      </c>
      <c r="U3315" s="115" t="s">
        <v>352</v>
      </c>
      <c r="V3315" s="115" t="s">
        <v>350</v>
      </c>
      <c r="Z3315" s="115">
        <v>0</v>
      </c>
      <c r="AA3315" s="115">
        <v>1</v>
      </c>
      <c r="AB3315" s="115">
        <v>0.23023888023499001</v>
      </c>
      <c r="AC3315" s="115">
        <v>3.4571859825920002E-2</v>
      </c>
      <c r="AD3315" s="115">
        <v>91.641348213340393</v>
      </c>
      <c r="AF3315" s="115">
        <v>-1</v>
      </c>
      <c r="AG3315" s="115">
        <v>-1</v>
      </c>
      <c r="AH3315" s="115">
        <v>-1</v>
      </c>
      <c r="AI3315" s="115">
        <v>-1</v>
      </c>
      <c r="AJ3315" s="115">
        <v>0</v>
      </c>
      <c r="AM3315" s="115" t="s">
        <v>348</v>
      </c>
      <c r="AN3315" s="115">
        <v>-1</v>
      </c>
      <c r="AQ3315" s="115">
        <v>615</v>
      </c>
      <c r="AR3315" s="115" t="s">
        <v>261</v>
      </c>
      <c r="AS3315" s="115" t="s">
        <v>370</v>
      </c>
      <c r="AT3315" s="115" t="s">
        <v>296</v>
      </c>
      <c r="AV3315" s="115">
        <v>39.877460949042401</v>
      </c>
      <c r="AW3315" s="115">
        <v>7.4323883399999999E-2</v>
      </c>
    </row>
    <row r="3316" spans="1:49" x14ac:dyDescent="0.25">
      <c r="A3316" s="117">
        <v>230000</v>
      </c>
      <c r="B3316" s="117">
        <v>880000</v>
      </c>
      <c r="C3316" s="117">
        <v>880000</v>
      </c>
      <c r="D3316" s="115" t="s">
        <v>342</v>
      </c>
      <c r="E3316" s="115" t="s">
        <v>13</v>
      </c>
      <c r="F3316" s="115" t="s">
        <v>343</v>
      </c>
      <c r="G3316" s="115" t="s">
        <v>344</v>
      </c>
      <c r="H3316" s="115">
        <v>0.56000000000000005</v>
      </c>
      <c r="I3316" s="115">
        <v>0.48</v>
      </c>
      <c r="J3316" s="115" t="s">
        <v>350</v>
      </c>
      <c r="K3316" s="115">
        <v>0.23783184206269001</v>
      </c>
      <c r="L3316" s="115">
        <v>3514.1599776645799</v>
      </c>
      <c r="M3316" s="115">
        <v>8.9208179185341407</v>
      </c>
      <c r="N3316" s="115">
        <v>1.19259516463828</v>
      </c>
      <c r="O3316" s="115">
        <v>2.1216545582708299</v>
      </c>
      <c r="P3316" s="115">
        <v>0.28363710484097998</v>
      </c>
      <c r="Q3316" s="115">
        <v>835.77914079095297</v>
      </c>
      <c r="R3316" s="115">
        <v>1400</v>
      </c>
      <c r="S3316" s="115" t="s">
        <v>356</v>
      </c>
      <c r="T3316" s="115">
        <v>1400</v>
      </c>
      <c r="U3316" s="115" t="s">
        <v>352</v>
      </c>
      <c r="V3316" s="115" t="s">
        <v>350</v>
      </c>
      <c r="Z3316" s="115">
        <v>0</v>
      </c>
      <c r="AA3316" s="115">
        <v>1</v>
      </c>
      <c r="AB3316" s="115">
        <v>2.1216545582708299</v>
      </c>
      <c r="AC3316" s="115">
        <v>0.28363710484097998</v>
      </c>
      <c r="AD3316" s="115">
        <v>936.59935107623596</v>
      </c>
      <c r="AF3316" s="115">
        <v>-1</v>
      </c>
      <c r="AG3316" s="115">
        <v>-1</v>
      </c>
      <c r="AH3316" s="115">
        <v>-1</v>
      </c>
      <c r="AI3316" s="115">
        <v>-1</v>
      </c>
      <c r="AJ3316" s="115">
        <v>0</v>
      </c>
      <c r="AM3316" s="115" t="s">
        <v>348</v>
      </c>
      <c r="AN3316" s="115">
        <v>-1</v>
      </c>
      <c r="AQ3316" s="115">
        <v>615</v>
      </c>
      <c r="AR3316" s="115" t="s">
        <v>261</v>
      </c>
      <c r="AS3316" s="115" t="s">
        <v>370</v>
      </c>
      <c r="AT3316" s="115" t="s">
        <v>296</v>
      </c>
      <c r="AV3316" s="115">
        <v>138.70033099835899</v>
      </c>
      <c r="AW3316" s="115">
        <v>0.75961017929999997</v>
      </c>
    </row>
    <row r="3317" spans="1:49" x14ac:dyDescent="0.25">
      <c r="A3317" s="117">
        <v>230000</v>
      </c>
      <c r="B3317" s="117">
        <v>880000</v>
      </c>
      <c r="C3317" s="117">
        <v>880000</v>
      </c>
      <c r="D3317" s="115" t="s">
        <v>342</v>
      </c>
      <c r="E3317" s="115" t="s">
        <v>13</v>
      </c>
      <c r="F3317" s="115" t="s">
        <v>343</v>
      </c>
      <c r="G3317" s="115" t="s">
        <v>344</v>
      </c>
      <c r="H3317" s="115">
        <v>0.56000000000000005</v>
      </c>
      <c r="I3317" s="115">
        <v>0.48</v>
      </c>
      <c r="J3317" s="115" t="s">
        <v>372</v>
      </c>
      <c r="K3317" s="115">
        <v>0.23426910412652999</v>
      </c>
      <c r="L3317" s="115">
        <v>3514.1599776645799</v>
      </c>
      <c r="M3317" s="115">
        <v>8.9208179185341407</v>
      </c>
      <c r="N3317" s="115">
        <v>1.19259516463828</v>
      </c>
      <c r="O3317" s="115">
        <v>2.0898720218508902</v>
      </c>
      <c r="P3317" s="115">
        <v>0.27938820080544002</v>
      </c>
      <c r="Q3317" s="115">
        <v>823.259109724788</v>
      </c>
      <c r="R3317" s="115">
        <v>3100</v>
      </c>
      <c r="S3317" s="115" t="s">
        <v>373</v>
      </c>
      <c r="T3317" s="115">
        <v>3100</v>
      </c>
      <c r="U3317" s="115" t="s">
        <v>352</v>
      </c>
      <c r="V3317" s="115" t="s">
        <v>350</v>
      </c>
      <c r="Y3317" s="115" t="s">
        <v>372</v>
      </c>
      <c r="Z3317" s="115">
        <v>0</v>
      </c>
      <c r="AA3317" s="115">
        <v>1</v>
      </c>
      <c r="AB3317" s="115">
        <v>2.0898720218508902</v>
      </c>
      <c r="AC3317" s="115">
        <v>0.27938820080544002</v>
      </c>
      <c r="AD3317" s="115">
        <v>828.99835547757698</v>
      </c>
      <c r="AF3317" s="115">
        <v>-1</v>
      </c>
      <c r="AG3317" s="115">
        <v>-1</v>
      </c>
      <c r="AH3317" s="115">
        <v>-1</v>
      </c>
      <c r="AI3317" s="115">
        <v>-1</v>
      </c>
      <c r="AJ3317" s="115">
        <v>0</v>
      </c>
      <c r="AM3317" s="115" t="s">
        <v>348</v>
      </c>
      <c r="AN3317" s="115">
        <v>-1</v>
      </c>
      <c r="AQ3317" s="115">
        <v>615</v>
      </c>
      <c r="AR3317" s="115" t="s">
        <v>261</v>
      </c>
      <c r="AS3317" s="115" t="s">
        <v>370</v>
      </c>
      <c r="AT3317" s="115" t="s">
        <v>296</v>
      </c>
      <c r="AV3317" s="115">
        <v>134.23502285348499</v>
      </c>
      <c r="AW3317" s="115">
        <v>0.67234254299999996</v>
      </c>
    </row>
    <row r="3318" spans="1:49" x14ac:dyDescent="0.25">
      <c r="A3318" s="117">
        <v>230000</v>
      </c>
      <c r="B3318" s="117">
        <v>880000</v>
      </c>
      <c r="C3318" s="117">
        <v>880000</v>
      </c>
      <c r="D3318" s="115" t="s">
        <v>342</v>
      </c>
      <c r="E3318" s="115" t="s">
        <v>13</v>
      </c>
      <c r="F3318" s="115" t="s">
        <v>343</v>
      </c>
      <c r="G3318" s="115" t="s">
        <v>344</v>
      </c>
      <c r="H3318" s="115">
        <v>0.56000000000000005</v>
      </c>
      <c r="I3318" s="115">
        <v>0.48</v>
      </c>
      <c r="J3318" s="115" t="s">
        <v>350</v>
      </c>
      <c r="K3318" s="115">
        <v>1.0702513619999999E-4</v>
      </c>
      <c r="L3318" s="115">
        <v>3514.1599776645799</v>
      </c>
      <c r="M3318" s="115">
        <v>8.9208179185341407</v>
      </c>
      <c r="N3318" s="115">
        <v>1.19259516463828</v>
      </c>
      <c r="O3318" s="115">
        <v>9.5475175279999996E-4</v>
      </c>
      <c r="P3318" s="115">
        <v>1.2763765992999999E-4</v>
      </c>
      <c r="Q3318" s="115">
        <v>0.37610345026274</v>
      </c>
      <c r="R3318" s="115">
        <v>1430</v>
      </c>
      <c r="S3318" s="115" t="s">
        <v>362</v>
      </c>
      <c r="T3318" s="115">
        <v>1430</v>
      </c>
      <c r="U3318" s="115" t="s">
        <v>352</v>
      </c>
      <c r="V3318" s="115" t="s">
        <v>350</v>
      </c>
      <c r="Z3318" s="115">
        <v>0</v>
      </c>
      <c r="AA3318" s="115">
        <v>1</v>
      </c>
      <c r="AB3318" s="115">
        <v>9.5475175279999996E-4</v>
      </c>
      <c r="AC3318" s="115">
        <v>1.2763765992999999E-4</v>
      </c>
      <c r="AD3318" s="115">
        <v>0.37610345026134001</v>
      </c>
      <c r="AF3318" s="115">
        <v>-1</v>
      </c>
      <c r="AG3318" s="115">
        <v>-1</v>
      </c>
      <c r="AH3318" s="115">
        <v>-1</v>
      </c>
      <c r="AI3318" s="115">
        <v>-1</v>
      </c>
      <c r="AJ3318" s="115">
        <v>0</v>
      </c>
      <c r="AM3318" s="115" t="s">
        <v>348</v>
      </c>
      <c r="AN3318" s="115">
        <v>-1</v>
      </c>
      <c r="AQ3318" s="115">
        <v>615</v>
      </c>
      <c r="AR3318" s="115" t="s">
        <v>261</v>
      </c>
      <c r="AS3318" s="115" t="s">
        <v>370</v>
      </c>
      <c r="AT3318" s="115" t="s">
        <v>296</v>
      </c>
      <c r="AV3318" s="115">
        <v>12.0957536701306</v>
      </c>
      <c r="AW3318" s="115">
        <v>3.050312E-4</v>
      </c>
    </row>
    <row r="3319" spans="1:49" x14ac:dyDescent="0.25">
      <c r="A3319" s="117">
        <v>230000</v>
      </c>
      <c r="B3319" s="117">
        <v>880000</v>
      </c>
      <c r="C3319" s="117">
        <v>880000</v>
      </c>
      <c r="D3319" s="115" t="s">
        <v>342</v>
      </c>
      <c r="E3319" s="115" t="s">
        <v>13</v>
      </c>
      <c r="F3319" s="115" t="s">
        <v>343</v>
      </c>
      <c r="G3319" s="115" t="s">
        <v>344</v>
      </c>
      <c r="H3319" s="115">
        <v>0.56000000000000005</v>
      </c>
      <c r="I3319" s="115">
        <v>0.48</v>
      </c>
      <c r="J3319" s="115" t="s">
        <v>350</v>
      </c>
      <c r="K3319" s="115">
        <v>2.8593970848299999E-2</v>
      </c>
      <c r="L3319" s="115">
        <v>3514.1599776645799</v>
      </c>
      <c r="M3319" s="115">
        <v>8.9208179185341407</v>
      </c>
      <c r="N3319" s="115">
        <v>1.19259516463828</v>
      </c>
      <c r="O3319" s="115">
        <v>0.25508160750559</v>
      </c>
      <c r="P3319" s="115">
        <v>3.4101031371490002E-2</v>
      </c>
      <c r="Q3319" s="115">
        <v>100.483787957617</v>
      </c>
      <c r="R3319" s="115">
        <v>1410</v>
      </c>
      <c r="S3319" s="115" t="s">
        <v>357</v>
      </c>
      <c r="T3319" s="115">
        <v>1410</v>
      </c>
      <c r="U3319" s="115" t="s">
        <v>352</v>
      </c>
      <c r="V3319" s="115" t="s">
        <v>350</v>
      </c>
      <c r="Z3319" s="115">
        <v>0</v>
      </c>
      <c r="AA3319" s="115">
        <v>1</v>
      </c>
      <c r="AB3319" s="115">
        <v>0.25508160750559</v>
      </c>
      <c r="AC3319" s="115">
        <v>3.4101031371490002E-2</v>
      </c>
      <c r="AD3319" s="115">
        <v>404.945794863044</v>
      </c>
      <c r="AF3319" s="115">
        <v>-1</v>
      </c>
      <c r="AG3319" s="115">
        <v>-1</v>
      </c>
      <c r="AH3319" s="115">
        <v>-1</v>
      </c>
      <c r="AI3319" s="115">
        <v>-1</v>
      </c>
      <c r="AJ3319" s="115">
        <v>0</v>
      </c>
      <c r="AM3319" s="115" t="s">
        <v>348</v>
      </c>
      <c r="AN3319" s="115">
        <v>-1</v>
      </c>
      <c r="AQ3319" s="115">
        <v>615</v>
      </c>
      <c r="AR3319" s="115" t="s">
        <v>261</v>
      </c>
      <c r="AS3319" s="115" t="s">
        <v>370</v>
      </c>
      <c r="AT3319" s="115" t="s">
        <v>296</v>
      </c>
      <c r="AV3319" s="115">
        <v>55.513919065795697</v>
      </c>
      <c r="AW3319" s="115">
        <v>0.32842319129999997</v>
      </c>
    </row>
    <row r="3320" spans="1:49" x14ac:dyDescent="0.25">
      <c r="A3320" s="117">
        <v>230000</v>
      </c>
      <c r="B3320" s="117">
        <v>880000</v>
      </c>
      <c r="C3320" s="117">
        <v>880000</v>
      </c>
      <c r="D3320" s="115" t="s">
        <v>342</v>
      </c>
      <c r="E3320" s="115" t="s">
        <v>13</v>
      </c>
      <c r="F3320" s="115" t="s">
        <v>343</v>
      </c>
      <c r="G3320" s="115" t="s">
        <v>344</v>
      </c>
      <c r="H3320" s="115">
        <v>0.56000000000000005</v>
      </c>
      <c r="I3320" s="115">
        <v>0.48</v>
      </c>
      <c r="J3320" s="115" t="s">
        <v>350</v>
      </c>
      <c r="K3320" s="115">
        <v>6.7862084599929998E-2</v>
      </c>
      <c r="L3320" s="115">
        <v>3732.437882574</v>
      </c>
      <c r="M3320" s="115">
        <v>9.2916310353062705</v>
      </c>
      <c r="N3320" s="115">
        <v>1.36613394709892</v>
      </c>
      <c r="O3320" s="115">
        <v>0.63054945138935004</v>
      </c>
      <c r="P3320" s="115">
        <v>9.2708697492870001E-2</v>
      </c>
      <c r="Q3320" s="115">
        <v>253.29101535124599</v>
      </c>
      <c r="R3320" s="115">
        <v>1200</v>
      </c>
      <c r="S3320" s="115" t="s">
        <v>351</v>
      </c>
      <c r="T3320" s="115">
        <v>1200</v>
      </c>
      <c r="U3320" s="115" t="s">
        <v>352</v>
      </c>
      <c r="V3320" s="115" t="s">
        <v>350</v>
      </c>
      <c r="Z3320" s="115">
        <v>0</v>
      </c>
      <c r="AA3320" s="115">
        <v>1</v>
      </c>
      <c r="AB3320" s="115">
        <v>0.63054945138935004</v>
      </c>
      <c r="AC3320" s="115">
        <v>9.2708697492870001E-2</v>
      </c>
      <c r="AD3320" s="115">
        <v>253.29101535124499</v>
      </c>
      <c r="AF3320" s="115">
        <v>-1</v>
      </c>
      <c r="AG3320" s="115">
        <v>-1</v>
      </c>
      <c r="AH3320" s="115">
        <v>-1</v>
      </c>
      <c r="AI3320" s="115">
        <v>-1</v>
      </c>
      <c r="AJ3320" s="115">
        <v>0</v>
      </c>
      <c r="AM3320" s="115" t="s">
        <v>348</v>
      </c>
      <c r="AN3320" s="115">
        <v>-1</v>
      </c>
      <c r="AQ3320" s="115">
        <v>615</v>
      </c>
      <c r="AR3320" s="115" t="s">
        <v>261</v>
      </c>
      <c r="AS3320" s="115" t="s">
        <v>370</v>
      </c>
      <c r="AT3320" s="115" t="s">
        <v>296</v>
      </c>
      <c r="AV3320" s="115">
        <v>168.48272394760201</v>
      </c>
      <c r="AW3320" s="115">
        <v>0.2054266142</v>
      </c>
    </row>
    <row r="3321" spans="1:49" x14ac:dyDescent="0.25">
      <c r="A3321" s="117">
        <v>230000</v>
      </c>
      <c r="B3321" s="117">
        <v>880000</v>
      </c>
      <c r="C3321" s="117">
        <v>880000</v>
      </c>
      <c r="D3321" s="115" t="s">
        <v>342</v>
      </c>
      <c r="E3321" s="115" t="s">
        <v>13</v>
      </c>
      <c r="F3321" s="115" t="s">
        <v>343</v>
      </c>
      <c r="G3321" s="115" t="s">
        <v>344</v>
      </c>
      <c r="H3321" s="115">
        <v>0.56000000000000005</v>
      </c>
      <c r="I3321" s="115">
        <v>0.48</v>
      </c>
      <c r="J3321" s="115" t="s">
        <v>345</v>
      </c>
      <c r="K3321" s="115">
        <v>0.15712775943762999</v>
      </c>
      <c r="L3321" s="115">
        <v>3732.437882574</v>
      </c>
      <c r="M3321" s="115">
        <v>9.2916310353062705</v>
      </c>
      <c r="N3321" s="115">
        <v>1.36613394709892</v>
      </c>
      <c r="O3321" s="115">
        <v>1.45997316609882</v>
      </c>
      <c r="P3321" s="115">
        <v>0.21465756619932999</v>
      </c>
      <c r="Q3321" s="115">
        <v>586.46960172898503</v>
      </c>
      <c r="R3321" s="115">
        <v>1200</v>
      </c>
      <c r="S3321" s="115" t="s">
        <v>351</v>
      </c>
      <c r="T3321" s="115">
        <v>1200</v>
      </c>
      <c r="U3321" s="115" t="s">
        <v>347</v>
      </c>
      <c r="V3321" s="115" t="s">
        <v>345</v>
      </c>
      <c r="Z3321" s="115">
        <v>0</v>
      </c>
      <c r="AA3321" s="115">
        <v>1</v>
      </c>
      <c r="AB3321" s="115">
        <v>1.45997316609882</v>
      </c>
      <c r="AC3321" s="115">
        <v>0.21465756619932999</v>
      </c>
      <c r="AD3321" s="115">
        <v>586.46960172898503</v>
      </c>
      <c r="AF3321" s="115">
        <v>-1</v>
      </c>
      <c r="AG3321" s="115">
        <v>-1</v>
      </c>
      <c r="AH3321" s="115">
        <v>-1</v>
      </c>
      <c r="AI3321" s="115">
        <v>-1</v>
      </c>
      <c r="AJ3321" s="115">
        <v>0</v>
      </c>
      <c r="AM3321" s="115" t="s">
        <v>348</v>
      </c>
      <c r="AN3321" s="115">
        <v>-1</v>
      </c>
      <c r="AQ3321" s="115">
        <v>615</v>
      </c>
      <c r="AR3321" s="115" t="s">
        <v>261</v>
      </c>
      <c r="AS3321" s="115" t="s">
        <v>370</v>
      </c>
      <c r="AT3321" s="115" t="s">
        <v>296</v>
      </c>
      <c r="AV3321" s="115">
        <v>126.04481078920099</v>
      </c>
      <c r="AW3321" s="115">
        <v>0.47564444579999998</v>
      </c>
    </row>
    <row r="3322" spans="1:49" x14ac:dyDescent="0.25">
      <c r="A3322" s="117">
        <v>230000</v>
      </c>
      <c r="B3322" s="117">
        <v>880000</v>
      </c>
      <c r="C3322" s="117">
        <v>880000</v>
      </c>
      <c r="D3322" s="115" t="s">
        <v>342</v>
      </c>
      <c r="E3322" s="115" t="s">
        <v>13</v>
      </c>
      <c r="F3322" s="115" t="s">
        <v>343</v>
      </c>
      <c r="G3322" s="115" t="s">
        <v>344</v>
      </c>
      <c r="H3322" s="115">
        <v>0.56000000000000005</v>
      </c>
      <c r="I3322" s="115">
        <v>0.48</v>
      </c>
      <c r="J3322" s="115" t="s">
        <v>350</v>
      </c>
      <c r="K3322" s="115">
        <v>6.7126444680899996E-2</v>
      </c>
      <c r="L3322" s="115">
        <v>3732.437882574</v>
      </c>
      <c r="M3322" s="115">
        <v>9.2916310353062705</v>
      </c>
      <c r="N3322" s="115">
        <v>1.36613394709892</v>
      </c>
      <c r="O3322" s="115">
        <v>0.62371415668681995</v>
      </c>
      <c r="P3322" s="115">
        <v>9.1703714826630006E-2</v>
      </c>
      <c r="Q3322" s="115">
        <v>250.54528504950301</v>
      </c>
      <c r="R3322" s="115">
        <v>1210</v>
      </c>
      <c r="S3322" s="115" t="s">
        <v>353</v>
      </c>
      <c r="T3322" s="115">
        <v>1210</v>
      </c>
      <c r="U3322" s="115" t="s">
        <v>352</v>
      </c>
      <c r="V3322" s="115" t="s">
        <v>350</v>
      </c>
      <c r="Z3322" s="115">
        <v>0</v>
      </c>
      <c r="AA3322" s="115">
        <v>1</v>
      </c>
      <c r="AB3322" s="115">
        <v>0.62371415668681995</v>
      </c>
      <c r="AC3322" s="115">
        <v>9.1703714826630006E-2</v>
      </c>
      <c r="AD3322" s="115">
        <v>250.54528504950301</v>
      </c>
      <c r="AF3322" s="115">
        <v>-1</v>
      </c>
      <c r="AG3322" s="115">
        <v>-1</v>
      </c>
      <c r="AH3322" s="115">
        <v>-1</v>
      </c>
      <c r="AI3322" s="115">
        <v>-1</v>
      </c>
      <c r="AJ3322" s="115">
        <v>0</v>
      </c>
      <c r="AM3322" s="115" t="s">
        <v>348</v>
      </c>
      <c r="AN3322" s="115">
        <v>-1</v>
      </c>
      <c r="AQ3322" s="115">
        <v>615</v>
      </c>
      <c r="AR3322" s="115" t="s">
        <v>261</v>
      </c>
      <c r="AS3322" s="115" t="s">
        <v>370</v>
      </c>
      <c r="AT3322" s="115" t="s">
        <v>296</v>
      </c>
      <c r="AV3322" s="115">
        <v>75.145921856467496</v>
      </c>
      <c r="AW3322" s="115">
        <v>0.20319974460000001</v>
      </c>
    </row>
    <row r="3323" spans="1:49" x14ac:dyDescent="0.25">
      <c r="A3323" s="117">
        <v>230000</v>
      </c>
      <c r="B3323" s="117">
        <v>880000</v>
      </c>
      <c r="C3323" s="117">
        <v>880000</v>
      </c>
      <c r="D3323" s="115" t="s">
        <v>342</v>
      </c>
      <c r="E3323" s="115" t="s">
        <v>13</v>
      </c>
      <c r="F3323" s="115" t="s">
        <v>343</v>
      </c>
      <c r="G3323" s="115" t="s">
        <v>344</v>
      </c>
      <c r="H3323" s="115">
        <v>0.56000000000000005</v>
      </c>
      <c r="I3323" s="115">
        <v>0.48</v>
      </c>
      <c r="J3323" s="115" t="s">
        <v>345</v>
      </c>
      <c r="K3323" s="115">
        <v>8.0455364041000005E-4</v>
      </c>
      <c r="L3323" s="115">
        <v>3732.437882574</v>
      </c>
      <c r="M3323" s="115">
        <v>9.2916310353062705</v>
      </c>
      <c r="N3323" s="115">
        <v>1.36613394709892</v>
      </c>
      <c r="O3323" s="115">
        <v>7.4756155748499998E-3</v>
      </c>
      <c r="P3323" s="115">
        <v>1.0991280404300001E-3</v>
      </c>
      <c r="Q3323" s="115">
        <v>3.0029464860515001</v>
      </c>
      <c r="R3323" s="115">
        <v>1210</v>
      </c>
      <c r="S3323" s="115" t="s">
        <v>353</v>
      </c>
      <c r="T3323" s="115">
        <v>1210</v>
      </c>
      <c r="U3323" s="115" t="s">
        <v>347</v>
      </c>
      <c r="V3323" s="115" t="s">
        <v>345</v>
      </c>
      <c r="Z3323" s="115">
        <v>0</v>
      </c>
      <c r="AA3323" s="115">
        <v>1</v>
      </c>
      <c r="AB3323" s="115">
        <v>7.4756155748499998E-3</v>
      </c>
      <c r="AC3323" s="115">
        <v>1.0991280404300001E-3</v>
      </c>
      <c r="AD3323" s="115">
        <v>3.0029464860521302</v>
      </c>
      <c r="AF3323" s="115">
        <v>-1</v>
      </c>
      <c r="AG3323" s="115">
        <v>-1</v>
      </c>
      <c r="AH3323" s="115">
        <v>-1</v>
      </c>
      <c r="AI3323" s="115">
        <v>-1</v>
      </c>
      <c r="AJ3323" s="115">
        <v>0</v>
      </c>
      <c r="AM3323" s="115" t="s">
        <v>348</v>
      </c>
      <c r="AN3323" s="115">
        <v>-1</v>
      </c>
      <c r="AQ3323" s="115">
        <v>615</v>
      </c>
      <c r="AR3323" s="115" t="s">
        <v>261</v>
      </c>
      <c r="AS3323" s="115" t="s">
        <v>370</v>
      </c>
      <c r="AT3323" s="115" t="s">
        <v>296</v>
      </c>
      <c r="AV3323" s="115">
        <v>20.3933544543737</v>
      </c>
      <c r="AW3323" s="115">
        <v>2.4354797000000002E-3</v>
      </c>
    </row>
    <row r="3324" spans="1:49" x14ac:dyDescent="0.25">
      <c r="A3324" s="117">
        <v>230000</v>
      </c>
      <c r="B3324" s="117">
        <v>880000</v>
      </c>
      <c r="C3324" s="117">
        <v>880000</v>
      </c>
      <c r="D3324" s="115" t="s">
        <v>342</v>
      </c>
      <c r="E3324" s="115" t="s">
        <v>13</v>
      </c>
      <c r="F3324" s="115" t="s">
        <v>343</v>
      </c>
      <c r="G3324" s="115" t="s">
        <v>344</v>
      </c>
      <c r="H3324" s="115">
        <v>0.56000000000000005</v>
      </c>
      <c r="I3324" s="115">
        <v>0.48</v>
      </c>
      <c r="J3324" s="115" t="s">
        <v>350</v>
      </c>
      <c r="K3324" s="115">
        <v>3.8681252582610001E-2</v>
      </c>
      <c r="L3324" s="115">
        <v>3732.437882574</v>
      </c>
      <c r="M3324" s="115">
        <v>9.2916310353062705</v>
      </c>
      <c r="N3324" s="115">
        <v>1.36613394709892</v>
      </c>
      <c r="O3324" s="115">
        <v>0.35941192698112001</v>
      </c>
      <c r="P3324" s="115">
        <v>5.2843772269409998E-2</v>
      </c>
      <c r="Q3324" s="115">
        <v>144.375372484758</v>
      </c>
      <c r="R3324" s="115">
        <v>1210</v>
      </c>
      <c r="S3324" s="115" t="s">
        <v>353</v>
      </c>
      <c r="T3324" s="115">
        <v>1210</v>
      </c>
      <c r="U3324" s="115" t="s">
        <v>352</v>
      </c>
      <c r="V3324" s="115" t="s">
        <v>350</v>
      </c>
      <c r="Z3324" s="115">
        <v>0</v>
      </c>
      <c r="AA3324" s="115">
        <v>1</v>
      </c>
      <c r="AB3324" s="115">
        <v>0.35941192698112001</v>
      </c>
      <c r="AC3324" s="115">
        <v>5.2843772269409998E-2</v>
      </c>
      <c r="AD3324" s="115">
        <v>144.375372484758</v>
      </c>
      <c r="AF3324" s="115">
        <v>-1</v>
      </c>
      <c r="AG3324" s="115">
        <v>-1</v>
      </c>
      <c r="AH3324" s="115">
        <v>-1</v>
      </c>
      <c r="AI3324" s="115">
        <v>-1</v>
      </c>
      <c r="AJ3324" s="115">
        <v>0</v>
      </c>
      <c r="AM3324" s="115" t="s">
        <v>348</v>
      </c>
      <c r="AN3324" s="115">
        <v>-1</v>
      </c>
      <c r="AQ3324" s="115">
        <v>615</v>
      </c>
      <c r="AR3324" s="115" t="s">
        <v>261</v>
      </c>
      <c r="AS3324" s="115" t="s">
        <v>370</v>
      </c>
      <c r="AT3324" s="115" t="s">
        <v>296</v>
      </c>
      <c r="AV3324" s="115">
        <v>73.876886638299297</v>
      </c>
      <c r="AW3324" s="115">
        <v>0.1170927595</v>
      </c>
    </row>
    <row r="3325" spans="1:49" x14ac:dyDescent="0.25">
      <c r="A3325" s="117">
        <v>230000</v>
      </c>
      <c r="B3325" s="117">
        <v>880000</v>
      </c>
      <c r="C3325" s="117">
        <v>880000</v>
      </c>
      <c r="D3325" s="115" t="s">
        <v>342</v>
      </c>
      <c r="E3325" s="115" t="s">
        <v>13</v>
      </c>
      <c r="F3325" s="115" t="s">
        <v>343</v>
      </c>
      <c r="G3325" s="115" t="s">
        <v>344</v>
      </c>
      <c r="H3325" s="115">
        <v>0.56000000000000005</v>
      </c>
      <c r="I3325" s="115">
        <v>0.48</v>
      </c>
      <c r="J3325" s="115" t="s">
        <v>350</v>
      </c>
      <c r="K3325" s="115">
        <v>0.1334061803222</v>
      </c>
      <c r="L3325" s="115">
        <v>3732.437882574</v>
      </c>
      <c r="M3325" s="115">
        <v>9.2916310353062705</v>
      </c>
      <c r="N3325" s="115">
        <v>1.36613394709892</v>
      </c>
      <c r="O3325" s="115">
        <v>1.2395610053834401</v>
      </c>
      <c r="P3325" s="115">
        <v>0.18225071169095999</v>
      </c>
      <c r="Q3325" s="115">
        <v>497.930281204089</v>
      </c>
      <c r="R3325" s="115">
        <v>1210</v>
      </c>
      <c r="S3325" s="115" t="s">
        <v>353</v>
      </c>
      <c r="T3325" s="115">
        <v>1210</v>
      </c>
      <c r="U3325" s="115" t="s">
        <v>352</v>
      </c>
      <c r="V3325" s="115" t="s">
        <v>350</v>
      </c>
      <c r="Z3325" s="115">
        <v>0</v>
      </c>
      <c r="AA3325" s="115">
        <v>1</v>
      </c>
      <c r="AB3325" s="115">
        <v>1.2395610053834401</v>
      </c>
      <c r="AC3325" s="115">
        <v>0.18225071169095999</v>
      </c>
      <c r="AD3325" s="115">
        <v>497.930281204089</v>
      </c>
      <c r="AF3325" s="115">
        <v>-1</v>
      </c>
      <c r="AG3325" s="115">
        <v>-1</v>
      </c>
      <c r="AH3325" s="115">
        <v>-1</v>
      </c>
      <c r="AI3325" s="115">
        <v>-1</v>
      </c>
      <c r="AJ3325" s="115">
        <v>0</v>
      </c>
      <c r="AM3325" s="115" t="s">
        <v>348</v>
      </c>
      <c r="AN3325" s="115">
        <v>-1</v>
      </c>
      <c r="AQ3325" s="115">
        <v>615</v>
      </c>
      <c r="AR3325" s="115" t="s">
        <v>261</v>
      </c>
      <c r="AS3325" s="115" t="s">
        <v>370</v>
      </c>
      <c r="AT3325" s="115" t="s">
        <v>296</v>
      </c>
      <c r="AV3325" s="115">
        <v>94.072755851010697</v>
      </c>
      <c r="AW3325" s="115">
        <v>0.40383639999999998</v>
      </c>
    </row>
    <row r="3326" spans="1:49" x14ac:dyDescent="0.25">
      <c r="A3326" s="117">
        <v>230000</v>
      </c>
      <c r="B3326" s="117">
        <v>880000</v>
      </c>
      <c r="C3326" s="117">
        <v>880000</v>
      </c>
      <c r="D3326" s="115" t="s">
        <v>342</v>
      </c>
      <c r="E3326" s="115" t="s">
        <v>13</v>
      </c>
      <c r="F3326" s="115" t="s">
        <v>343</v>
      </c>
      <c r="G3326" s="115" t="s">
        <v>344</v>
      </c>
      <c r="H3326" s="115">
        <v>0.56000000000000005</v>
      </c>
      <c r="I3326" s="115">
        <v>0.48</v>
      </c>
      <c r="J3326" s="115" t="s">
        <v>345</v>
      </c>
      <c r="K3326" s="115">
        <v>2.70969357739E-3</v>
      </c>
      <c r="L3326" s="115">
        <v>3732.437882574</v>
      </c>
      <c r="M3326" s="115">
        <v>9.2916310353062705</v>
      </c>
      <c r="N3326" s="115">
        <v>1.36613394709892</v>
      </c>
      <c r="O3326" s="115">
        <v>2.517747293991E-2</v>
      </c>
      <c r="P3326" s="115">
        <v>3.70180438231E-3</v>
      </c>
      <c r="Q3326" s="115">
        <v>10.113762958443999</v>
      </c>
      <c r="R3326" s="115">
        <v>1210</v>
      </c>
      <c r="S3326" s="115" t="s">
        <v>353</v>
      </c>
      <c r="T3326" s="115">
        <v>1210</v>
      </c>
      <c r="U3326" s="115" t="s">
        <v>347</v>
      </c>
      <c r="V3326" s="115" t="s">
        <v>345</v>
      </c>
      <c r="Z3326" s="115">
        <v>0</v>
      </c>
      <c r="AA3326" s="115">
        <v>1</v>
      </c>
      <c r="AB3326" s="115">
        <v>2.517747293991E-2</v>
      </c>
      <c r="AC3326" s="115">
        <v>3.70180438231E-3</v>
      </c>
      <c r="AD3326" s="115">
        <v>10.1137629584449</v>
      </c>
      <c r="AF3326" s="115">
        <v>-1</v>
      </c>
      <c r="AG3326" s="115">
        <v>-1</v>
      </c>
      <c r="AH3326" s="115">
        <v>-1</v>
      </c>
      <c r="AI3326" s="115">
        <v>-1</v>
      </c>
      <c r="AJ3326" s="115">
        <v>0</v>
      </c>
      <c r="AM3326" s="115" t="s">
        <v>348</v>
      </c>
      <c r="AN3326" s="115">
        <v>-1</v>
      </c>
      <c r="AQ3326" s="115">
        <v>615</v>
      </c>
      <c r="AR3326" s="115" t="s">
        <v>261</v>
      </c>
      <c r="AS3326" s="115" t="s">
        <v>370</v>
      </c>
      <c r="AT3326" s="115" t="s">
        <v>296</v>
      </c>
      <c r="AV3326" s="115">
        <v>40.239403951671498</v>
      </c>
      <c r="AW3326" s="115">
        <v>8.2025653000000007E-3</v>
      </c>
    </row>
    <row r="3327" spans="1:49" x14ac:dyDescent="0.25">
      <c r="A3327" s="117">
        <v>230000</v>
      </c>
      <c r="B3327" s="117">
        <v>880000</v>
      </c>
      <c r="C3327" s="117">
        <v>880000</v>
      </c>
      <c r="D3327" s="115" t="s">
        <v>342</v>
      </c>
      <c r="E3327" s="115" t="s">
        <v>13</v>
      </c>
      <c r="F3327" s="115" t="s">
        <v>343</v>
      </c>
      <c r="G3327" s="115" t="s">
        <v>344</v>
      </c>
      <c r="H3327" s="115">
        <v>0.56000000000000005</v>
      </c>
      <c r="I3327" s="115">
        <v>0.48</v>
      </c>
      <c r="J3327" s="115" t="s">
        <v>350</v>
      </c>
      <c r="K3327" s="115">
        <v>0.12127770416425999</v>
      </c>
      <c r="L3327" s="115">
        <v>3732.437882574</v>
      </c>
      <c r="M3327" s="115">
        <v>9.2916310353062705</v>
      </c>
      <c r="N3327" s="115">
        <v>1.36613394709892</v>
      </c>
      <c r="O3327" s="115">
        <v>1.1268676799033399</v>
      </c>
      <c r="P3327" s="115">
        <v>0.16568158868501001</v>
      </c>
      <c r="Q3327" s="115">
        <v>452.66149733429103</v>
      </c>
      <c r="R3327" s="115">
        <v>1210</v>
      </c>
      <c r="S3327" s="115" t="s">
        <v>353</v>
      </c>
      <c r="T3327" s="115">
        <v>1210</v>
      </c>
      <c r="U3327" s="115" t="s">
        <v>352</v>
      </c>
      <c r="V3327" s="115" t="s">
        <v>350</v>
      </c>
      <c r="Z3327" s="115">
        <v>0</v>
      </c>
      <c r="AA3327" s="115">
        <v>1</v>
      </c>
      <c r="AB3327" s="115">
        <v>1.1268676799033399</v>
      </c>
      <c r="AC3327" s="115">
        <v>0.16568158868501001</v>
      </c>
      <c r="AD3327" s="115">
        <v>452.66149733429103</v>
      </c>
      <c r="AF3327" s="115">
        <v>-1</v>
      </c>
      <c r="AG3327" s="115">
        <v>-1</v>
      </c>
      <c r="AH3327" s="115">
        <v>-1</v>
      </c>
      <c r="AI3327" s="115">
        <v>-1</v>
      </c>
      <c r="AJ3327" s="115">
        <v>0</v>
      </c>
      <c r="AM3327" s="115" t="s">
        <v>348</v>
      </c>
      <c r="AN3327" s="115">
        <v>-1</v>
      </c>
      <c r="AQ3327" s="115">
        <v>615</v>
      </c>
      <c r="AR3327" s="115" t="s">
        <v>261</v>
      </c>
      <c r="AS3327" s="115" t="s">
        <v>370</v>
      </c>
      <c r="AT3327" s="115" t="s">
        <v>296</v>
      </c>
      <c r="AV3327" s="115">
        <v>90.110325904141703</v>
      </c>
      <c r="AW3327" s="115">
        <v>0.36712205790000002</v>
      </c>
    </row>
    <row r="3328" spans="1:49" x14ac:dyDescent="0.25">
      <c r="A3328" s="117">
        <v>230000</v>
      </c>
      <c r="B3328" s="117">
        <v>880000</v>
      </c>
      <c r="C3328" s="117">
        <v>880000</v>
      </c>
      <c r="D3328" s="115" t="s">
        <v>342</v>
      </c>
      <c r="E3328" s="115" t="s">
        <v>13</v>
      </c>
      <c r="F3328" s="115" t="s">
        <v>343</v>
      </c>
      <c r="G3328" s="115" t="s">
        <v>344</v>
      </c>
      <c r="H3328" s="115">
        <v>0.56000000000000005</v>
      </c>
      <c r="I3328" s="115">
        <v>0.48</v>
      </c>
      <c r="J3328" s="115" t="s">
        <v>345</v>
      </c>
      <c r="K3328" s="115">
        <v>5.1426611860999998E-3</v>
      </c>
      <c r="L3328" s="115">
        <v>3732.437882574</v>
      </c>
      <c r="M3328" s="115">
        <v>9.2916310353062705</v>
      </c>
      <c r="N3328" s="115">
        <v>1.36613394709892</v>
      </c>
      <c r="O3328" s="115">
        <v>4.7783710280870001E-2</v>
      </c>
      <c r="P3328" s="115">
        <v>7.0255640247600002E-3</v>
      </c>
      <c r="Q3328" s="115">
        <v>19.194663428261201</v>
      </c>
      <c r="R3328" s="115">
        <v>1210</v>
      </c>
      <c r="S3328" s="115" t="s">
        <v>353</v>
      </c>
      <c r="T3328" s="115">
        <v>1210</v>
      </c>
      <c r="U3328" s="115" t="s">
        <v>347</v>
      </c>
      <c r="V3328" s="115" t="s">
        <v>345</v>
      </c>
      <c r="Z3328" s="115">
        <v>0</v>
      </c>
      <c r="AA3328" s="115">
        <v>1</v>
      </c>
      <c r="AB3328" s="115">
        <v>4.7783710280870001E-2</v>
      </c>
      <c r="AC3328" s="115">
        <v>7.0255640247600002E-3</v>
      </c>
      <c r="AD3328" s="115">
        <v>19.194663428261901</v>
      </c>
      <c r="AF3328" s="115">
        <v>-1</v>
      </c>
      <c r="AG3328" s="115">
        <v>-1</v>
      </c>
      <c r="AH3328" s="115">
        <v>-1</v>
      </c>
      <c r="AI3328" s="115">
        <v>-1</v>
      </c>
      <c r="AJ3328" s="115">
        <v>0</v>
      </c>
      <c r="AM3328" s="115" t="s">
        <v>348</v>
      </c>
      <c r="AN3328" s="115">
        <v>-1</v>
      </c>
      <c r="AQ3328" s="115">
        <v>615</v>
      </c>
      <c r="AR3328" s="115" t="s">
        <v>261</v>
      </c>
      <c r="AS3328" s="115" t="s">
        <v>370</v>
      </c>
      <c r="AT3328" s="115" t="s">
        <v>296</v>
      </c>
      <c r="AV3328" s="115">
        <v>39.187115945529897</v>
      </c>
      <c r="AW3328" s="115">
        <v>1.5567447999999999E-2</v>
      </c>
    </row>
    <row r="3329" spans="1:49" x14ac:dyDescent="0.25">
      <c r="A3329" s="117">
        <v>230000</v>
      </c>
      <c r="B3329" s="117">
        <v>880000</v>
      </c>
      <c r="C3329" s="117">
        <v>880000</v>
      </c>
      <c r="D3329" s="115" t="s">
        <v>342</v>
      </c>
      <c r="E3329" s="115" t="s">
        <v>13</v>
      </c>
      <c r="F3329" s="115" t="s">
        <v>343</v>
      </c>
      <c r="G3329" s="115" t="s">
        <v>344</v>
      </c>
      <c r="H3329" s="115">
        <v>0.56000000000000005</v>
      </c>
      <c r="I3329" s="115">
        <v>0.48</v>
      </c>
      <c r="J3329" s="115" t="s">
        <v>350</v>
      </c>
      <c r="K3329" s="115">
        <v>2.3625119430420002E-2</v>
      </c>
      <c r="L3329" s="115">
        <v>3732.437882574</v>
      </c>
      <c r="M3329" s="115">
        <v>9.2916310353062705</v>
      </c>
      <c r="N3329" s="115">
        <v>1.36613394709892</v>
      </c>
      <c r="O3329" s="115">
        <v>0.21951589291252999</v>
      </c>
      <c r="P3329" s="115">
        <v>3.2275077658159998E-2</v>
      </c>
      <c r="Q3329" s="115">
        <v>88.179290742446</v>
      </c>
      <c r="R3329" s="115">
        <v>1210</v>
      </c>
      <c r="S3329" s="115" t="s">
        <v>353</v>
      </c>
      <c r="T3329" s="115">
        <v>1210</v>
      </c>
      <c r="U3329" s="115" t="s">
        <v>352</v>
      </c>
      <c r="V3329" s="115" t="s">
        <v>350</v>
      </c>
      <c r="Z3329" s="115">
        <v>0</v>
      </c>
      <c r="AA3329" s="115">
        <v>1</v>
      </c>
      <c r="AB3329" s="115">
        <v>0.21951589291252999</v>
      </c>
      <c r="AC3329" s="115">
        <v>3.2275077658159998E-2</v>
      </c>
      <c r="AD3329" s="115">
        <v>88.179290742445204</v>
      </c>
      <c r="AF3329" s="115">
        <v>-1</v>
      </c>
      <c r="AG3329" s="115">
        <v>-1</v>
      </c>
      <c r="AH3329" s="115">
        <v>-1</v>
      </c>
      <c r="AI3329" s="115">
        <v>-1</v>
      </c>
      <c r="AJ3329" s="115">
        <v>0</v>
      </c>
      <c r="AM3329" s="115" t="s">
        <v>348</v>
      </c>
      <c r="AN3329" s="115">
        <v>-1</v>
      </c>
      <c r="AQ3329" s="115">
        <v>615</v>
      </c>
      <c r="AR3329" s="115" t="s">
        <v>261</v>
      </c>
      <c r="AS3329" s="115" t="s">
        <v>370</v>
      </c>
      <c r="AT3329" s="115" t="s">
        <v>296</v>
      </c>
      <c r="AV3329" s="115">
        <v>46.552244439795203</v>
      </c>
      <c r="AW3329" s="115">
        <v>7.1516050900000003E-2</v>
      </c>
    </row>
    <row r="3330" spans="1:49" x14ac:dyDescent="0.25">
      <c r="A3330" s="117">
        <v>230000</v>
      </c>
      <c r="B3330" s="117">
        <v>880000</v>
      </c>
      <c r="C3330" s="117">
        <v>880000</v>
      </c>
      <c r="D3330" s="115" t="s">
        <v>342</v>
      </c>
      <c r="E3330" s="115" t="s">
        <v>13</v>
      </c>
      <c r="F3330" s="115" t="s">
        <v>343</v>
      </c>
      <c r="G3330" s="115" t="s">
        <v>344</v>
      </c>
      <c r="H3330" s="115">
        <v>0.56000000000000005</v>
      </c>
      <c r="I3330" s="115">
        <v>0.48</v>
      </c>
      <c r="J3330" s="115" t="s">
        <v>350</v>
      </c>
      <c r="K3330" s="115">
        <v>8.0265306400369996E-2</v>
      </c>
      <c r="L3330" s="115">
        <v>3756.5458611374702</v>
      </c>
      <c r="M3330" s="115">
        <v>9.9618760824337702</v>
      </c>
      <c r="N3330" s="115">
        <v>1.32119434285243</v>
      </c>
      <c r="O3330" s="115">
        <v>0.79959303607912002</v>
      </c>
      <c r="P3330" s="115">
        <v>0.10604606874349</v>
      </c>
      <c r="Q3330" s="115">
        <v>301.520304551263</v>
      </c>
      <c r="R3330" s="115">
        <v>1400</v>
      </c>
      <c r="S3330" s="115" t="s">
        <v>356</v>
      </c>
      <c r="T3330" s="115">
        <v>1400</v>
      </c>
      <c r="U3330" s="115" t="s">
        <v>352</v>
      </c>
      <c r="V3330" s="115" t="s">
        <v>350</v>
      </c>
      <c r="Z3330" s="115">
        <v>0</v>
      </c>
      <c r="AA3330" s="115">
        <v>1</v>
      </c>
      <c r="AB3330" s="115">
        <v>0.79959303607912002</v>
      </c>
      <c r="AC3330" s="115">
        <v>0.10604606874349</v>
      </c>
      <c r="AD3330" s="115">
        <v>301.52030455126402</v>
      </c>
      <c r="AF3330" s="115">
        <v>-1</v>
      </c>
      <c r="AG3330" s="115">
        <v>-1</v>
      </c>
      <c r="AH3330" s="115">
        <v>-1</v>
      </c>
      <c r="AI3330" s="115">
        <v>-1</v>
      </c>
      <c r="AJ3330" s="115">
        <v>0</v>
      </c>
      <c r="AM3330" s="115" t="s">
        <v>348</v>
      </c>
      <c r="AN3330" s="115">
        <v>-1</v>
      </c>
      <c r="AQ3330" s="115">
        <v>615</v>
      </c>
      <c r="AR3330" s="115" t="s">
        <v>261</v>
      </c>
      <c r="AS3330" s="115" t="s">
        <v>370</v>
      </c>
      <c r="AT3330" s="115" t="s">
        <v>296</v>
      </c>
      <c r="AV3330" s="115">
        <v>114.634518756248</v>
      </c>
      <c r="AW3330" s="115">
        <v>0.244542015</v>
      </c>
    </row>
    <row r="3331" spans="1:49" x14ac:dyDescent="0.25">
      <c r="A3331" s="117">
        <v>230000</v>
      </c>
      <c r="B3331" s="117">
        <v>880000</v>
      </c>
      <c r="C3331" s="117">
        <v>880000</v>
      </c>
      <c r="D3331" s="115" t="s">
        <v>342</v>
      </c>
      <c r="E3331" s="115" t="s">
        <v>13</v>
      </c>
      <c r="F3331" s="115" t="s">
        <v>343</v>
      </c>
      <c r="G3331" s="115" t="s">
        <v>344</v>
      </c>
      <c r="H3331" s="115">
        <v>0.56000000000000005</v>
      </c>
      <c r="I3331" s="115">
        <v>0.48</v>
      </c>
      <c r="J3331" s="115" t="s">
        <v>345</v>
      </c>
      <c r="K3331" s="115">
        <v>0.16385294196082001</v>
      </c>
      <c r="L3331" s="115">
        <v>3756.5458611374702</v>
      </c>
      <c r="M3331" s="115">
        <v>9.9618760824337702</v>
      </c>
      <c r="N3331" s="115">
        <v>1.32119434285243</v>
      </c>
      <c r="O3331" s="115">
        <v>1.6322827035559</v>
      </c>
      <c r="P3331" s="115">
        <v>0.21648157997836001</v>
      </c>
      <c r="Q3331" s="115">
        <v>615.52109095811602</v>
      </c>
      <c r="R3331" s="115">
        <v>1400</v>
      </c>
      <c r="S3331" s="115" t="s">
        <v>356</v>
      </c>
      <c r="T3331" s="115">
        <v>1400</v>
      </c>
      <c r="U3331" s="115" t="s">
        <v>347</v>
      </c>
      <c r="V3331" s="115" t="s">
        <v>345</v>
      </c>
      <c r="Z3331" s="115">
        <v>0</v>
      </c>
      <c r="AA3331" s="115">
        <v>1</v>
      </c>
      <c r="AB3331" s="115">
        <v>1.6322827035559</v>
      </c>
      <c r="AC3331" s="115">
        <v>0.21648157997836001</v>
      </c>
      <c r="AD3331" s="115">
        <v>615.87038048278202</v>
      </c>
      <c r="AF3331" s="115">
        <v>-1</v>
      </c>
      <c r="AG3331" s="115">
        <v>-1</v>
      </c>
      <c r="AH3331" s="115">
        <v>-1</v>
      </c>
      <c r="AI3331" s="115">
        <v>-1</v>
      </c>
      <c r="AJ3331" s="115">
        <v>0</v>
      </c>
      <c r="AM3331" s="115" t="s">
        <v>348</v>
      </c>
      <c r="AN3331" s="115">
        <v>-1</v>
      </c>
      <c r="AQ3331" s="115">
        <v>615</v>
      </c>
      <c r="AR3331" s="115" t="s">
        <v>261</v>
      </c>
      <c r="AS3331" s="115" t="s">
        <v>370</v>
      </c>
      <c r="AT3331" s="115" t="s">
        <v>296</v>
      </c>
      <c r="AV3331" s="115">
        <v>167.16056981530801</v>
      </c>
      <c r="AW3331" s="115">
        <v>0.49948935970000002</v>
      </c>
    </row>
    <row r="3332" spans="1:49" x14ac:dyDescent="0.25">
      <c r="A3332" s="117">
        <v>230000</v>
      </c>
      <c r="B3332" s="117">
        <v>880000</v>
      </c>
      <c r="C3332" s="117">
        <v>880000</v>
      </c>
      <c r="D3332" s="115" t="s">
        <v>342</v>
      </c>
      <c r="E3332" s="115" t="s">
        <v>13</v>
      </c>
      <c r="F3332" s="115" t="s">
        <v>343</v>
      </c>
      <c r="G3332" s="115" t="s">
        <v>344</v>
      </c>
      <c r="H3332" s="115">
        <v>0.56000000000000005</v>
      </c>
      <c r="I3332" s="115">
        <v>0.48</v>
      </c>
      <c r="J3332" s="115" t="s">
        <v>350</v>
      </c>
      <c r="K3332" s="115">
        <v>3.287112652E-5</v>
      </c>
      <c r="L3332" s="115">
        <v>3756.5458611374702</v>
      </c>
      <c r="M3332" s="115">
        <v>9.9618760824337702</v>
      </c>
      <c r="N3332" s="115">
        <v>1.32119434285243</v>
      </c>
      <c r="O3332" s="115">
        <v>3.2745808916999998E-4</v>
      </c>
      <c r="P3332" s="115">
        <v>4.3429146410000003E-5</v>
      </c>
      <c r="Q3332" s="115">
        <v>0.12348189431344</v>
      </c>
      <c r="R3332" s="115">
        <v>1850</v>
      </c>
      <c r="S3332" s="115" t="s">
        <v>375</v>
      </c>
      <c r="T3332" s="115">
        <v>1850</v>
      </c>
      <c r="U3332" s="115" t="s">
        <v>352</v>
      </c>
      <c r="V3332" s="115" t="s">
        <v>350</v>
      </c>
      <c r="Z3332" s="115">
        <v>0</v>
      </c>
      <c r="AA3332" s="115">
        <v>1</v>
      </c>
      <c r="AB3332" s="115">
        <v>3.2745808916999998E-4</v>
      </c>
      <c r="AC3332" s="115">
        <v>4.3429146410000003E-5</v>
      </c>
      <c r="AD3332" s="115">
        <v>2.5282057789939798</v>
      </c>
      <c r="AF3332" s="115">
        <v>-1</v>
      </c>
      <c r="AG3332" s="115">
        <v>-1</v>
      </c>
      <c r="AH3332" s="115">
        <v>-1</v>
      </c>
      <c r="AI3332" s="115">
        <v>-1</v>
      </c>
      <c r="AJ3332" s="115">
        <v>0</v>
      </c>
      <c r="AM3332" s="115" t="s">
        <v>348</v>
      </c>
      <c r="AN3332" s="115">
        <v>-1</v>
      </c>
      <c r="AQ3332" s="115">
        <v>615</v>
      </c>
      <c r="AR3332" s="115" t="s">
        <v>261</v>
      </c>
      <c r="AS3332" s="115" t="s">
        <v>370</v>
      </c>
      <c r="AT3332" s="115" t="s">
        <v>296</v>
      </c>
      <c r="AV3332" s="115">
        <v>77.577223806676002</v>
      </c>
      <c r="AW3332" s="115">
        <v>2.0504507999999999E-3</v>
      </c>
    </row>
    <row r="3333" spans="1:49" x14ac:dyDescent="0.25">
      <c r="A3333" s="117">
        <v>230000</v>
      </c>
      <c r="B3333" s="117">
        <v>880000</v>
      </c>
      <c r="C3333" s="117">
        <v>880000</v>
      </c>
      <c r="D3333" s="115" t="s">
        <v>342</v>
      </c>
      <c r="E3333" s="115" t="s">
        <v>13</v>
      </c>
      <c r="F3333" s="115" t="s">
        <v>343</v>
      </c>
      <c r="G3333" s="115" t="s">
        <v>344</v>
      </c>
      <c r="H3333" s="115">
        <v>0.56000000000000005</v>
      </c>
      <c r="I3333" s="115">
        <v>0.48</v>
      </c>
      <c r="J3333" s="115" t="s">
        <v>345</v>
      </c>
      <c r="K3333" s="115">
        <v>5.2367392939460002E-2</v>
      </c>
      <c r="L3333" s="115">
        <v>3756.5458611374702</v>
      </c>
      <c r="M3333" s="115">
        <v>9.9618760824337702</v>
      </c>
      <c r="N3333" s="115">
        <v>1.32119434285243</v>
      </c>
      <c r="O3333" s="115">
        <v>0.52167747922306995</v>
      </c>
      <c r="P3333" s="115">
        <v>6.9187503301550005E-2</v>
      </c>
      <c r="Q3333" s="115">
        <v>196.72051320531</v>
      </c>
      <c r="R3333" s="115">
        <v>1850</v>
      </c>
      <c r="S3333" s="115" t="s">
        <v>375</v>
      </c>
      <c r="T3333" s="115">
        <v>1850</v>
      </c>
      <c r="U3333" s="115" t="s">
        <v>347</v>
      </c>
      <c r="V3333" s="115" t="s">
        <v>345</v>
      </c>
      <c r="Z3333" s="115">
        <v>0</v>
      </c>
      <c r="AA3333" s="115">
        <v>1</v>
      </c>
      <c r="AB3333" s="115">
        <v>0.52167747922306995</v>
      </c>
      <c r="AC3333" s="115">
        <v>6.9187503301550005E-2</v>
      </c>
      <c r="AD3333" s="115">
        <v>318.07879291321598</v>
      </c>
      <c r="AF3333" s="115">
        <v>-1</v>
      </c>
      <c r="AG3333" s="115">
        <v>-1</v>
      </c>
      <c r="AH3333" s="115">
        <v>-1</v>
      </c>
      <c r="AI3333" s="115">
        <v>-1</v>
      </c>
      <c r="AJ3333" s="115">
        <v>0</v>
      </c>
      <c r="AM3333" s="115" t="s">
        <v>348</v>
      </c>
      <c r="AN3333" s="115">
        <v>-1</v>
      </c>
      <c r="AQ3333" s="115">
        <v>615</v>
      </c>
      <c r="AR3333" s="115" t="s">
        <v>261</v>
      </c>
      <c r="AS3333" s="115" t="s">
        <v>370</v>
      </c>
      <c r="AT3333" s="115" t="s">
        <v>296</v>
      </c>
      <c r="AV3333" s="115">
        <v>127.607869106908</v>
      </c>
      <c r="AW3333" s="115">
        <v>0.25797144599999999</v>
      </c>
    </row>
    <row r="3334" spans="1:49" x14ac:dyDescent="0.25">
      <c r="A3334" s="117">
        <v>230000</v>
      </c>
      <c r="B3334" s="117">
        <v>880000</v>
      </c>
      <c r="C3334" s="117">
        <v>880000</v>
      </c>
      <c r="D3334" s="115" t="s">
        <v>342</v>
      </c>
      <c r="E3334" s="115" t="s">
        <v>13</v>
      </c>
      <c r="F3334" s="115" t="s">
        <v>343</v>
      </c>
      <c r="G3334" s="115" t="s">
        <v>344</v>
      </c>
      <c r="H3334" s="115">
        <v>0.56000000000000005</v>
      </c>
      <c r="I3334" s="115">
        <v>0.48</v>
      </c>
      <c r="J3334" s="115" t="s">
        <v>350</v>
      </c>
      <c r="K3334" s="115">
        <v>7.1157467185599996E-2</v>
      </c>
      <c r="L3334" s="115">
        <v>3756.5458611374702</v>
      </c>
      <c r="M3334" s="115">
        <v>9.9618760824337702</v>
      </c>
      <c r="N3334" s="115">
        <v>1.32119434285243</v>
      </c>
      <c r="O3334" s="115">
        <v>0.70886187044283999</v>
      </c>
      <c r="P3334" s="115">
        <v>9.4012843097319998E-2</v>
      </c>
      <c r="Q3334" s="115">
        <v>267.30628884510901</v>
      </c>
      <c r="R3334" s="115">
        <v>1450</v>
      </c>
      <c r="S3334" s="115" t="s">
        <v>374</v>
      </c>
      <c r="T3334" s="115">
        <v>1450</v>
      </c>
      <c r="U3334" s="115" t="s">
        <v>352</v>
      </c>
      <c r="V3334" s="115" t="s">
        <v>350</v>
      </c>
      <c r="Z3334" s="115">
        <v>0</v>
      </c>
      <c r="AA3334" s="115">
        <v>1</v>
      </c>
      <c r="AB3334" s="115">
        <v>0.70886187044283999</v>
      </c>
      <c r="AC3334" s="115">
        <v>9.4012843097319998E-2</v>
      </c>
      <c r="AD3334" s="115">
        <v>267.30628884510799</v>
      </c>
      <c r="AF3334" s="115">
        <v>-1</v>
      </c>
      <c r="AG3334" s="115">
        <v>-1</v>
      </c>
      <c r="AH3334" s="115">
        <v>-1</v>
      </c>
      <c r="AI3334" s="115">
        <v>-1</v>
      </c>
      <c r="AJ3334" s="115">
        <v>0</v>
      </c>
      <c r="AM3334" s="115" t="s">
        <v>348</v>
      </c>
      <c r="AN3334" s="115">
        <v>-1</v>
      </c>
      <c r="AQ3334" s="115">
        <v>615</v>
      </c>
      <c r="AR3334" s="115" t="s">
        <v>261</v>
      </c>
      <c r="AS3334" s="115" t="s">
        <v>370</v>
      </c>
      <c r="AT3334" s="115" t="s">
        <v>296</v>
      </c>
      <c r="AV3334" s="115">
        <v>86.335244396061697</v>
      </c>
      <c r="AW3334" s="115">
        <v>0.21679342160000001</v>
      </c>
    </row>
    <row r="3335" spans="1:49" x14ac:dyDescent="0.25">
      <c r="A3335" s="117">
        <v>230000</v>
      </c>
      <c r="B3335" s="117">
        <v>880000</v>
      </c>
      <c r="C3335" s="117">
        <v>880000</v>
      </c>
      <c r="D3335" s="115" t="s">
        <v>342</v>
      </c>
      <c r="E3335" s="115" t="s">
        <v>13</v>
      </c>
      <c r="F3335" s="115" t="s">
        <v>343</v>
      </c>
      <c r="G3335" s="115" t="s">
        <v>344</v>
      </c>
      <c r="H3335" s="115">
        <v>0.56000000000000005</v>
      </c>
      <c r="I3335" s="115">
        <v>0.48</v>
      </c>
      <c r="J3335" s="115" t="s">
        <v>345</v>
      </c>
      <c r="K3335" s="115">
        <v>1.132731395781E-2</v>
      </c>
      <c r="L3335" s="115">
        <v>3756.5458611374702</v>
      </c>
      <c r="M3335" s="115">
        <v>9.9618760824337702</v>
      </c>
      <c r="N3335" s="115">
        <v>1.32119434285243</v>
      </c>
      <c r="O3335" s="115">
        <v>0.11284129799452999</v>
      </c>
      <c r="P3335" s="115">
        <v>1.4965583120769999E-2</v>
      </c>
      <c r="Q3335" s="115">
        <v>42.551574366019601</v>
      </c>
      <c r="R3335" s="115">
        <v>1450</v>
      </c>
      <c r="S3335" s="115" t="s">
        <v>374</v>
      </c>
      <c r="T3335" s="115">
        <v>1450</v>
      </c>
      <c r="U3335" s="115" t="s">
        <v>347</v>
      </c>
      <c r="V3335" s="115" t="s">
        <v>345</v>
      </c>
      <c r="Z3335" s="115">
        <v>0</v>
      </c>
      <c r="AA3335" s="115">
        <v>1</v>
      </c>
      <c r="AB3335" s="115">
        <v>0.11284129799452999</v>
      </c>
      <c r="AC3335" s="115">
        <v>1.4965583120769999E-2</v>
      </c>
      <c r="AD3335" s="115">
        <v>42.551574366020702</v>
      </c>
      <c r="AF3335" s="115">
        <v>-1</v>
      </c>
      <c r="AG3335" s="115">
        <v>-1</v>
      </c>
      <c r="AH3335" s="115">
        <v>-1</v>
      </c>
      <c r="AI3335" s="115">
        <v>-1</v>
      </c>
      <c r="AJ3335" s="115">
        <v>0</v>
      </c>
      <c r="AM3335" s="115" t="s">
        <v>348</v>
      </c>
      <c r="AN3335" s="115">
        <v>-1</v>
      </c>
      <c r="AQ3335" s="115">
        <v>615</v>
      </c>
      <c r="AR3335" s="115" t="s">
        <v>261</v>
      </c>
      <c r="AS3335" s="115" t="s">
        <v>370</v>
      </c>
      <c r="AT3335" s="115" t="s">
        <v>296</v>
      </c>
      <c r="AV3335" s="115">
        <v>29.178883734285701</v>
      </c>
      <c r="AW3335" s="115">
        <v>3.4510603700000003E-2</v>
      </c>
    </row>
    <row r="3336" spans="1:49" x14ac:dyDescent="0.25">
      <c r="A3336" s="117">
        <v>230000</v>
      </c>
      <c r="B3336" s="117">
        <v>880000</v>
      </c>
      <c r="C3336" s="117">
        <v>880000</v>
      </c>
      <c r="D3336" s="115" t="s">
        <v>342</v>
      </c>
      <c r="E3336" s="115" t="s">
        <v>13</v>
      </c>
      <c r="F3336" s="115" t="s">
        <v>343</v>
      </c>
      <c r="G3336" s="115" t="s">
        <v>344</v>
      </c>
      <c r="H3336" s="115">
        <v>0.56000000000000005</v>
      </c>
      <c r="I3336" s="115">
        <v>0.48</v>
      </c>
      <c r="J3336" s="115" t="s">
        <v>350</v>
      </c>
      <c r="K3336" s="115">
        <v>1.479393755167E-2</v>
      </c>
      <c r="L3336" s="115">
        <v>3756.5458611374702</v>
      </c>
      <c r="M3336" s="115">
        <v>9.9618760824337702</v>
      </c>
      <c r="N3336" s="115">
        <v>1.32119434285243</v>
      </c>
      <c r="O3336" s="115">
        <v>0.14737537266101999</v>
      </c>
      <c r="P3336" s="115">
        <v>1.9545666601780001E-2</v>
      </c>
      <c r="Q3336" s="115">
        <v>55.5741048796596</v>
      </c>
      <c r="R3336" s="115">
        <v>1450</v>
      </c>
      <c r="S3336" s="115" t="s">
        <v>374</v>
      </c>
      <c r="T3336" s="115">
        <v>1450</v>
      </c>
      <c r="U3336" s="115" t="s">
        <v>352</v>
      </c>
      <c r="V3336" s="115" t="s">
        <v>350</v>
      </c>
      <c r="Z3336" s="115">
        <v>0</v>
      </c>
      <c r="AA3336" s="115">
        <v>1</v>
      </c>
      <c r="AB3336" s="115">
        <v>0.14737537266101999</v>
      </c>
      <c r="AC3336" s="115">
        <v>1.9545666601780001E-2</v>
      </c>
      <c r="AD3336" s="115">
        <v>55.574104879658101</v>
      </c>
      <c r="AF3336" s="115">
        <v>-1</v>
      </c>
      <c r="AG3336" s="115">
        <v>-1</v>
      </c>
      <c r="AH3336" s="115">
        <v>-1</v>
      </c>
      <c r="AI3336" s="115">
        <v>-1</v>
      </c>
      <c r="AJ3336" s="115">
        <v>0</v>
      </c>
      <c r="AM3336" s="115" t="s">
        <v>348</v>
      </c>
      <c r="AN3336" s="115">
        <v>-1</v>
      </c>
      <c r="AQ3336" s="115">
        <v>615</v>
      </c>
      <c r="AR3336" s="115" t="s">
        <v>261</v>
      </c>
      <c r="AS3336" s="115" t="s">
        <v>370</v>
      </c>
      <c r="AT3336" s="115" t="s">
        <v>296</v>
      </c>
      <c r="AV3336" s="115">
        <v>30.955156971118001</v>
      </c>
      <c r="AW3336" s="115">
        <v>4.5072266700000002E-2</v>
      </c>
    </row>
    <row r="3337" spans="1:49" x14ac:dyDescent="0.25">
      <c r="A3337" s="117">
        <v>230000</v>
      </c>
      <c r="B3337" s="117">
        <v>880000</v>
      </c>
      <c r="C3337" s="117">
        <v>880000</v>
      </c>
      <c r="D3337" s="115" t="s">
        <v>342</v>
      </c>
      <c r="E3337" s="115" t="s">
        <v>13</v>
      </c>
      <c r="F3337" s="115" t="s">
        <v>343</v>
      </c>
      <c r="G3337" s="115" t="s">
        <v>344</v>
      </c>
      <c r="H3337" s="115">
        <v>0.56000000000000005</v>
      </c>
      <c r="I3337" s="115">
        <v>0.48</v>
      </c>
      <c r="J3337" s="115" t="s">
        <v>350</v>
      </c>
      <c r="K3337" s="115">
        <v>3.9612711606999999E-4</v>
      </c>
      <c r="L3337" s="115">
        <v>3756.5458611374702</v>
      </c>
      <c r="M3337" s="115">
        <v>9.9618760824337702</v>
      </c>
      <c r="N3337" s="115">
        <v>1.32119434285243</v>
      </c>
      <c r="O3337" s="115">
        <v>3.9461692432400004E-3</v>
      </c>
      <c r="P3337" s="115">
        <v>5.2336090480999999E-4</v>
      </c>
      <c r="Q3337" s="115">
        <v>1.4880696783796199</v>
      </c>
      <c r="R3337" s="115">
        <v>1430</v>
      </c>
      <c r="S3337" s="115" t="s">
        <v>362</v>
      </c>
      <c r="T3337" s="115">
        <v>1430</v>
      </c>
      <c r="U3337" s="115" t="s">
        <v>352</v>
      </c>
      <c r="V3337" s="115" t="s">
        <v>350</v>
      </c>
      <c r="Z3337" s="115">
        <v>0</v>
      </c>
      <c r="AA3337" s="115">
        <v>1</v>
      </c>
      <c r="AB3337" s="115">
        <v>3.9461692432400004E-3</v>
      </c>
      <c r="AC3337" s="115">
        <v>5.2336090480999999E-4</v>
      </c>
      <c r="AD3337" s="115">
        <v>1.4880696783785601</v>
      </c>
      <c r="AF3337" s="115">
        <v>-1</v>
      </c>
      <c r="AG3337" s="115">
        <v>-1</v>
      </c>
      <c r="AH3337" s="115">
        <v>-1</v>
      </c>
      <c r="AI3337" s="115">
        <v>-1</v>
      </c>
      <c r="AJ3337" s="115">
        <v>0</v>
      </c>
      <c r="AM3337" s="115" t="s">
        <v>348</v>
      </c>
      <c r="AN3337" s="115">
        <v>-1</v>
      </c>
      <c r="AQ3337" s="115">
        <v>615</v>
      </c>
      <c r="AR3337" s="115" t="s">
        <v>261</v>
      </c>
      <c r="AS3337" s="115" t="s">
        <v>370</v>
      </c>
      <c r="AT3337" s="115" t="s">
        <v>296</v>
      </c>
      <c r="AV3337" s="115">
        <v>6.91347320743811</v>
      </c>
      <c r="AW3337" s="115">
        <v>1.2068692E-3</v>
      </c>
    </row>
    <row r="3338" spans="1:49" x14ac:dyDescent="0.25">
      <c r="A3338" s="117">
        <v>230000</v>
      </c>
      <c r="B3338" s="117">
        <v>880000</v>
      </c>
      <c r="C3338" s="117">
        <v>880000</v>
      </c>
      <c r="D3338" s="115" t="s">
        <v>342</v>
      </c>
      <c r="E3338" s="115" t="s">
        <v>13</v>
      </c>
      <c r="F3338" s="115" t="s">
        <v>343</v>
      </c>
      <c r="G3338" s="115" t="s">
        <v>344</v>
      </c>
      <c r="H3338" s="115">
        <v>0.56000000000000005</v>
      </c>
      <c r="I3338" s="115">
        <v>0.48</v>
      </c>
      <c r="J3338" s="115" t="s">
        <v>350</v>
      </c>
      <c r="K3338" s="115">
        <v>0.1398054954637</v>
      </c>
      <c r="L3338" s="115">
        <v>3756.5458611374702</v>
      </c>
      <c r="M3338" s="115">
        <v>9.9618760824337702</v>
      </c>
      <c r="N3338" s="115">
        <v>1.32119434285243</v>
      </c>
      <c r="O3338" s="115">
        <v>1.3927250214526801</v>
      </c>
      <c r="P3338" s="115">
        <v>0.18471022970632001</v>
      </c>
      <c r="Q3338" s="115">
        <v>525.18575534845399</v>
      </c>
      <c r="R3338" s="115">
        <v>1750</v>
      </c>
      <c r="S3338" s="115" t="s">
        <v>371</v>
      </c>
      <c r="T3338" s="115">
        <v>1750</v>
      </c>
      <c r="U3338" s="115" t="s">
        <v>352</v>
      </c>
      <c r="V3338" s="115" t="s">
        <v>350</v>
      </c>
      <c r="Z3338" s="115">
        <v>0</v>
      </c>
      <c r="AA3338" s="115">
        <v>1</v>
      </c>
      <c r="AB3338" s="115">
        <v>1.3927250214526801</v>
      </c>
      <c r="AC3338" s="115">
        <v>0.18471022970632001</v>
      </c>
      <c r="AD3338" s="115">
        <v>655.43013286447297</v>
      </c>
      <c r="AF3338" s="115">
        <v>-1</v>
      </c>
      <c r="AG3338" s="115">
        <v>-1</v>
      </c>
      <c r="AH3338" s="115">
        <v>-1</v>
      </c>
      <c r="AI3338" s="115">
        <v>-1</v>
      </c>
      <c r="AJ3338" s="115">
        <v>0</v>
      </c>
      <c r="AM3338" s="115" t="s">
        <v>348</v>
      </c>
      <c r="AN3338" s="115">
        <v>-1</v>
      </c>
      <c r="AQ3338" s="115">
        <v>615</v>
      </c>
      <c r="AR3338" s="115" t="s">
        <v>261</v>
      </c>
      <c r="AS3338" s="115" t="s">
        <v>370</v>
      </c>
      <c r="AT3338" s="115" t="s">
        <v>296</v>
      </c>
      <c r="AV3338" s="115">
        <v>104.34180594285201</v>
      </c>
      <c r="AW3338" s="115">
        <v>0.53157350599999997</v>
      </c>
    </row>
    <row r="3339" spans="1:49" x14ac:dyDescent="0.25">
      <c r="A3339" s="117">
        <v>230000</v>
      </c>
      <c r="B3339" s="117">
        <v>880000</v>
      </c>
      <c r="C3339" s="117">
        <v>880000</v>
      </c>
      <c r="D3339" s="115" t="s">
        <v>342</v>
      </c>
      <c r="E3339" s="115" t="s">
        <v>13</v>
      </c>
      <c r="F3339" s="115" t="s">
        <v>343</v>
      </c>
      <c r="G3339" s="115" t="s">
        <v>344</v>
      </c>
      <c r="H3339" s="115">
        <v>0.56000000000000005</v>
      </c>
      <c r="I3339" s="115">
        <v>0.48</v>
      </c>
      <c r="J3339" s="115" t="s">
        <v>350</v>
      </c>
      <c r="K3339" s="115">
        <v>2.2620644754400001E-3</v>
      </c>
      <c r="L3339" s="115">
        <v>3727.0182616351399</v>
      </c>
      <c r="M3339" s="115">
        <v>9.3624615625524097</v>
      </c>
      <c r="N3339" s="115">
        <v>1.4050202133676699</v>
      </c>
      <c r="O3339" s="115">
        <v>2.1178491703359999E-2</v>
      </c>
      <c r="P3339" s="115">
        <v>3.1782463119399999E-3</v>
      </c>
      <c r="Q3339" s="115">
        <v>8.4307556089759004</v>
      </c>
      <c r="R3339" s="115">
        <v>1200</v>
      </c>
      <c r="S3339" s="115" t="s">
        <v>351</v>
      </c>
      <c r="T3339" s="115">
        <v>1200</v>
      </c>
      <c r="U3339" s="115" t="s">
        <v>352</v>
      </c>
      <c r="V3339" s="115" t="s">
        <v>350</v>
      </c>
      <c r="Z3339" s="115">
        <v>0</v>
      </c>
      <c r="AA3339" s="115">
        <v>1</v>
      </c>
      <c r="AB3339" s="115">
        <v>2.1178491703359999E-2</v>
      </c>
      <c r="AC3339" s="115">
        <v>3.1782463119399999E-3</v>
      </c>
      <c r="AD3339" s="115">
        <v>8.4307556089759395</v>
      </c>
      <c r="AF3339" s="115">
        <v>-1</v>
      </c>
      <c r="AG3339" s="115">
        <v>-1</v>
      </c>
      <c r="AH3339" s="115">
        <v>-1</v>
      </c>
      <c r="AI3339" s="115">
        <v>-1</v>
      </c>
      <c r="AJ3339" s="115">
        <v>0</v>
      </c>
      <c r="AM3339" s="115" t="s">
        <v>348</v>
      </c>
      <c r="AN3339" s="115">
        <v>-1</v>
      </c>
      <c r="AQ3339" s="115">
        <v>615</v>
      </c>
      <c r="AR3339" s="115" t="s">
        <v>261</v>
      </c>
      <c r="AS3339" s="115" t="s">
        <v>370</v>
      </c>
      <c r="AT3339" s="115" t="s">
        <v>296</v>
      </c>
      <c r="AV3339" s="115">
        <v>17.446778731264398</v>
      </c>
      <c r="AW3339" s="115">
        <v>6.8375958000000004E-3</v>
      </c>
    </row>
    <row r="3340" spans="1:49" x14ac:dyDescent="0.25">
      <c r="A3340" s="117">
        <v>230000</v>
      </c>
      <c r="B3340" s="117">
        <v>880000</v>
      </c>
      <c r="C3340" s="117">
        <v>880000</v>
      </c>
      <c r="D3340" s="115" t="s">
        <v>342</v>
      </c>
      <c r="E3340" s="115" t="s">
        <v>13</v>
      </c>
      <c r="F3340" s="115" t="s">
        <v>343</v>
      </c>
      <c r="G3340" s="115" t="s">
        <v>344</v>
      </c>
      <c r="H3340" s="115">
        <v>0.56000000000000005</v>
      </c>
      <c r="I3340" s="115">
        <v>0.48</v>
      </c>
      <c r="J3340" s="115" t="s">
        <v>350</v>
      </c>
      <c r="K3340" s="115">
        <v>0.1864952328302</v>
      </c>
      <c r="L3340" s="115">
        <v>3727.0182616351399</v>
      </c>
      <c r="M3340" s="115">
        <v>9.3624615625524097</v>
      </c>
      <c r="N3340" s="115">
        <v>1.4050202133676699</v>
      </c>
      <c r="O3340" s="115">
        <v>1.74605444897206</v>
      </c>
      <c r="P3340" s="115">
        <v>0.26202957182315001</v>
      </c>
      <c r="Q3340" s="115">
        <v>695.07113846607501</v>
      </c>
      <c r="R3340" s="115">
        <v>1200</v>
      </c>
      <c r="S3340" s="115" t="s">
        <v>351</v>
      </c>
      <c r="T3340" s="115">
        <v>1200</v>
      </c>
      <c r="U3340" s="115" t="s">
        <v>352</v>
      </c>
      <c r="V3340" s="115" t="s">
        <v>350</v>
      </c>
      <c r="Z3340" s="115">
        <v>0</v>
      </c>
      <c r="AA3340" s="115">
        <v>1</v>
      </c>
      <c r="AB3340" s="115">
        <v>1.74605444897206</v>
      </c>
      <c r="AC3340" s="115">
        <v>0.26202957182315001</v>
      </c>
      <c r="AD3340" s="115">
        <v>695.07113846607501</v>
      </c>
      <c r="AF3340" s="115">
        <v>-1</v>
      </c>
      <c r="AG3340" s="115">
        <v>-1</v>
      </c>
      <c r="AH3340" s="115">
        <v>-1</v>
      </c>
      <c r="AI3340" s="115">
        <v>-1</v>
      </c>
      <c r="AJ3340" s="115">
        <v>0</v>
      </c>
      <c r="AM3340" s="115" t="s">
        <v>348</v>
      </c>
      <c r="AN3340" s="115">
        <v>-1</v>
      </c>
      <c r="AQ3340" s="115">
        <v>615</v>
      </c>
      <c r="AR3340" s="115" t="s">
        <v>261</v>
      </c>
      <c r="AS3340" s="115" t="s">
        <v>370</v>
      </c>
      <c r="AT3340" s="115" t="s">
        <v>296</v>
      </c>
      <c r="AV3340" s="115">
        <v>128.43397143612</v>
      </c>
      <c r="AW3340" s="115">
        <v>0.56372355110000005</v>
      </c>
    </row>
    <row r="3341" spans="1:49" x14ac:dyDescent="0.25">
      <c r="A3341" s="117">
        <v>230000</v>
      </c>
      <c r="B3341" s="117">
        <v>880000</v>
      </c>
      <c r="C3341" s="117">
        <v>880000</v>
      </c>
      <c r="D3341" s="115" t="s">
        <v>342</v>
      </c>
      <c r="E3341" s="115" t="s">
        <v>13</v>
      </c>
      <c r="F3341" s="115" t="s">
        <v>343</v>
      </c>
      <c r="G3341" s="115" t="s">
        <v>344</v>
      </c>
      <c r="H3341" s="115">
        <v>0.56000000000000005</v>
      </c>
      <c r="I3341" s="115">
        <v>0.48</v>
      </c>
      <c r="J3341" s="115" t="s">
        <v>350</v>
      </c>
      <c r="K3341" s="115">
        <v>0.13610650035485999</v>
      </c>
      <c r="L3341" s="115">
        <v>3727.0182616351399</v>
      </c>
      <c r="M3341" s="115">
        <v>9.3624615625524097</v>
      </c>
      <c r="N3341" s="115">
        <v>1.4050202133676699</v>
      </c>
      <c r="O3341" s="115">
        <v>1.27429187798593</v>
      </c>
      <c r="P3341" s="115">
        <v>0.19123238416930999</v>
      </c>
      <c r="Q3341" s="115">
        <v>507.271412349824</v>
      </c>
      <c r="R3341" s="115">
        <v>1210</v>
      </c>
      <c r="S3341" s="115" t="s">
        <v>353</v>
      </c>
      <c r="T3341" s="115">
        <v>1210</v>
      </c>
      <c r="U3341" s="115" t="s">
        <v>352</v>
      </c>
      <c r="V3341" s="115" t="s">
        <v>350</v>
      </c>
      <c r="Z3341" s="115">
        <v>0</v>
      </c>
      <c r="AA3341" s="115">
        <v>1</v>
      </c>
      <c r="AB3341" s="115">
        <v>1.27429187798593</v>
      </c>
      <c r="AC3341" s="115">
        <v>0.19123238416930999</v>
      </c>
      <c r="AD3341" s="115">
        <v>507.271412349824</v>
      </c>
      <c r="AF3341" s="115">
        <v>-1</v>
      </c>
      <c r="AG3341" s="115">
        <v>-1</v>
      </c>
      <c r="AH3341" s="115">
        <v>-1</v>
      </c>
      <c r="AI3341" s="115">
        <v>-1</v>
      </c>
      <c r="AJ3341" s="115">
        <v>0</v>
      </c>
      <c r="AM3341" s="115" t="s">
        <v>348</v>
      </c>
      <c r="AN3341" s="115">
        <v>-1</v>
      </c>
      <c r="AQ3341" s="115">
        <v>615</v>
      </c>
      <c r="AR3341" s="115" t="s">
        <v>261</v>
      </c>
      <c r="AS3341" s="115" t="s">
        <v>370</v>
      </c>
      <c r="AT3341" s="115" t="s">
        <v>296</v>
      </c>
      <c r="AV3341" s="115">
        <v>96.621692044956802</v>
      </c>
      <c r="AW3341" s="115">
        <v>0.41141233770000002</v>
      </c>
    </row>
    <row r="3342" spans="1:49" x14ac:dyDescent="0.25">
      <c r="A3342" s="117">
        <v>230000</v>
      </c>
      <c r="B3342" s="117">
        <v>880000</v>
      </c>
      <c r="C3342" s="117">
        <v>880000</v>
      </c>
      <c r="D3342" s="115" t="s">
        <v>342</v>
      </c>
      <c r="E3342" s="115" t="s">
        <v>13</v>
      </c>
      <c r="F3342" s="115" t="s">
        <v>343</v>
      </c>
      <c r="G3342" s="115" t="s">
        <v>344</v>
      </c>
      <c r="H3342" s="115">
        <v>0.56000000000000005</v>
      </c>
      <c r="I3342" s="115">
        <v>0.48</v>
      </c>
      <c r="J3342" s="115" t="s">
        <v>350</v>
      </c>
      <c r="K3342" s="115">
        <v>0.19243291029672999</v>
      </c>
      <c r="L3342" s="115">
        <v>3727.0182616351399</v>
      </c>
      <c r="M3342" s="115">
        <v>9.3624615625524097</v>
      </c>
      <c r="N3342" s="115">
        <v>1.4050202133676699</v>
      </c>
      <c r="O3342" s="115">
        <v>1.8016457260233001</v>
      </c>
      <c r="P3342" s="115">
        <v>0.27037212868408</v>
      </c>
      <c r="Q3342" s="115">
        <v>717.20097081553899</v>
      </c>
      <c r="R3342" s="115">
        <v>1210</v>
      </c>
      <c r="S3342" s="115" t="s">
        <v>353</v>
      </c>
      <c r="T3342" s="115">
        <v>1210</v>
      </c>
      <c r="U3342" s="115" t="s">
        <v>352</v>
      </c>
      <c r="V3342" s="115" t="s">
        <v>350</v>
      </c>
      <c r="Z3342" s="115">
        <v>0</v>
      </c>
      <c r="AA3342" s="115">
        <v>1</v>
      </c>
      <c r="AB3342" s="115">
        <v>1.8016457260233001</v>
      </c>
      <c r="AC3342" s="115">
        <v>0.27037212868408</v>
      </c>
      <c r="AD3342" s="115">
        <v>717.20097081553899</v>
      </c>
      <c r="AF3342" s="115">
        <v>-1</v>
      </c>
      <c r="AG3342" s="115">
        <v>-1</v>
      </c>
      <c r="AH3342" s="115">
        <v>-1</v>
      </c>
      <c r="AI3342" s="115">
        <v>-1</v>
      </c>
      <c r="AJ3342" s="115">
        <v>0</v>
      </c>
      <c r="AM3342" s="115" t="s">
        <v>348</v>
      </c>
      <c r="AN3342" s="115">
        <v>-1</v>
      </c>
      <c r="AQ3342" s="115">
        <v>615</v>
      </c>
      <c r="AR3342" s="115" t="s">
        <v>261</v>
      </c>
      <c r="AS3342" s="115" t="s">
        <v>370</v>
      </c>
      <c r="AT3342" s="115" t="s">
        <v>296</v>
      </c>
      <c r="AV3342" s="115">
        <v>111.76654567867099</v>
      </c>
      <c r="AW3342" s="115">
        <v>0.58167150919999999</v>
      </c>
    </row>
    <row r="3343" spans="1:49" x14ac:dyDescent="0.25">
      <c r="A3343" s="117">
        <v>230000</v>
      </c>
      <c r="B3343" s="117">
        <v>880000</v>
      </c>
      <c r="C3343" s="117">
        <v>880000</v>
      </c>
      <c r="D3343" s="115" t="s">
        <v>342</v>
      </c>
      <c r="E3343" s="115" t="s">
        <v>13</v>
      </c>
      <c r="F3343" s="115" t="s">
        <v>343</v>
      </c>
      <c r="G3343" s="115" t="s">
        <v>344</v>
      </c>
      <c r="H3343" s="115">
        <v>0.56000000000000005</v>
      </c>
      <c r="I3343" s="115">
        <v>0.48</v>
      </c>
      <c r="J3343" s="115" t="s">
        <v>350</v>
      </c>
      <c r="K3343" s="115">
        <v>3.5719720920200003E-2</v>
      </c>
      <c r="L3343" s="115">
        <v>3727.0182616351399</v>
      </c>
      <c r="M3343" s="115">
        <v>9.3624615625524097</v>
      </c>
      <c r="N3343" s="115">
        <v>1.4050202133676699</v>
      </c>
      <c r="O3343" s="115">
        <v>0.33442451414053997</v>
      </c>
      <c r="P3343" s="115">
        <v>5.0186929908739998E-2</v>
      </c>
      <c r="Q3343" s="115">
        <v>133.12805217012601</v>
      </c>
      <c r="R3343" s="115">
        <v>1330</v>
      </c>
      <c r="S3343" s="115" t="s">
        <v>354</v>
      </c>
      <c r="T3343" s="115">
        <v>1330</v>
      </c>
      <c r="U3343" s="115" t="s">
        <v>352</v>
      </c>
      <c r="V3343" s="115" t="s">
        <v>350</v>
      </c>
      <c r="Z3343" s="115">
        <v>0</v>
      </c>
      <c r="AA3343" s="115">
        <v>1</v>
      </c>
      <c r="AB3343" s="115">
        <v>0.33442451414053997</v>
      </c>
      <c r="AC3343" s="115">
        <v>5.0186929908739998E-2</v>
      </c>
      <c r="AD3343" s="115">
        <v>133.12805217012499</v>
      </c>
      <c r="AF3343" s="115">
        <v>-1</v>
      </c>
      <c r="AG3343" s="115">
        <v>-1</v>
      </c>
      <c r="AH3343" s="115">
        <v>-1</v>
      </c>
      <c r="AI3343" s="115">
        <v>-1</v>
      </c>
      <c r="AJ3343" s="115">
        <v>0</v>
      </c>
      <c r="AM3343" s="115" t="s">
        <v>348</v>
      </c>
      <c r="AN3343" s="115">
        <v>-1</v>
      </c>
      <c r="AQ3343" s="115">
        <v>615</v>
      </c>
      <c r="AR3343" s="115" t="s">
        <v>261</v>
      </c>
      <c r="AS3343" s="115" t="s">
        <v>370</v>
      </c>
      <c r="AT3343" s="115" t="s">
        <v>296</v>
      </c>
      <c r="AV3343" s="115">
        <v>67.862904157450501</v>
      </c>
      <c r="AW3343" s="115">
        <v>0.1079708452</v>
      </c>
    </row>
    <row r="3344" spans="1:49" x14ac:dyDescent="0.25">
      <c r="A3344" s="117">
        <v>230000</v>
      </c>
      <c r="B3344" s="117">
        <v>880000</v>
      </c>
      <c r="C3344" s="117">
        <v>880000</v>
      </c>
      <c r="D3344" s="115" t="s">
        <v>342</v>
      </c>
      <c r="E3344" s="115" t="s">
        <v>13</v>
      </c>
      <c r="F3344" s="115" t="s">
        <v>343</v>
      </c>
      <c r="G3344" s="115" t="s">
        <v>344</v>
      </c>
      <c r="H3344" s="115">
        <v>0.56000000000000005</v>
      </c>
      <c r="I3344" s="115">
        <v>0.48</v>
      </c>
      <c r="J3344" s="115" t="s">
        <v>350</v>
      </c>
      <c r="K3344" s="115">
        <v>3.2853010056690002E-2</v>
      </c>
      <c r="L3344" s="115">
        <v>3727.0182616351399</v>
      </c>
      <c r="M3344" s="115">
        <v>9.3624615625524097</v>
      </c>
      <c r="N3344" s="115">
        <v>1.4050202133676699</v>
      </c>
      <c r="O3344" s="115">
        <v>0.30758504386992003</v>
      </c>
      <c r="P3344" s="115">
        <v>4.6159143199620001E-2</v>
      </c>
      <c r="Q3344" s="115">
        <v>122.443768430974</v>
      </c>
      <c r="R3344" s="115">
        <v>1210</v>
      </c>
      <c r="S3344" s="115" t="s">
        <v>353</v>
      </c>
      <c r="T3344" s="115">
        <v>1210</v>
      </c>
      <c r="U3344" s="115" t="s">
        <v>352</v>
      </c>
      <c r="V3344" s="115" t="s">
        <v>350</v>
      </c>
      <c r="Z3344" s="115">
        <v>0</v>
      </c>
      <c r="AA3344" s="115">
        <v>1</v>
      </c>
      <c r="AB3344" s="115">
        <v>0.30758504386992003</v>
      </c>
      <c r="AC3344" s="115">
        <v>4.6159143199620001E-2</v>
      </c>
      <c r="AD3344" s="115">
        <v>122.443768430972</v>
      </c>
      <c r="AF3344" s="115">
        <v>-1</v>
      </c>
      <c r="AG3344" s="115">
        <v>-1</v>
      </c>
      <c r="AH3344" s="115">
        <v>-1</v>
      </c>
      <c r="AI3344" s="115">
        <v>-1</v>
      </c>
      <c r="AJ3344" s="115">
        <v>0</v>
      </c>
      <c r="AM3344" s="115" t="s">
        <v>348</v>
      </c>
      <c r="AN3344" s="115">
        <v>-1</v>
      </c>
      <c r="AQ3344" s="115">
        <v>615</v>
      </c>
      <c r="AR3344" s="115" t="s">
        <v>261</v>
      </c>
      <c r="AS3344" s="115" t="s">
        <v>370</v>
      </c>
      <c r="AT3344" s="115" t="s">
        <v>296</v>
      </c>
      <c r="AV3344" s="115">
        <v>63.5456331094353</v>
      </c>
      <c r="AW3344" s="115">
        <v>9.9305570499999996E-2</v>
      </c>
    </row>
    <row r="3345" spans="1:49" x14ac:dyDescent="0.25">
      <c r="A3345" s="117">
        <v>230000</v>
      </c>
      <c r="B3345" s="117">
        <v>880000</v>
      </c>
      <c r="C3345" s="117">
        <v>880000</v>
      </c>
      <c r="D3345" s="115" t="s">
        <v>342</v>
      </c>
      <c r="E3345" s="115" t="s">
        <v>13</v>
      </c>
      <c r="F3345" s="115" t="s">
        <v>343</v>
      </c>
      <c r="G3345" s="115" t="s">
        <v>344</v>
      </c>
      <c r="H3345" s="115">
        <v>0.56000000000000005</v>
      </c>
      <c r="I3345" s="115">
        <v>0.48</v>
      </c>
      <c r="J3345" s="115" t="s">
        <v>350</v>
      </c>
      <c r="K3345" s="115">
        <v>2.4871990869839999E-2</v>
      </c>
      <c r="L3345" s="115">
        <v>3727.0182616351399</v>
      </c>
      <c r="M3345" s="115">
        <v>9.3624615625524097</v>
      </c>
      <c r="N3345" s="115">
        <v>1.4050202133676699</v>
      </c>
      <c r="O3345" s="115">
        <v>0.23286305850305999</v>
      </c>
      <c r="P3345" s="115">
        <v>3.4945649918820001E-2</v>
      </c>
      <c r="Q3345" s="115">
        <v>92.698364175127296</v>
      </c>
      <c r="R3345" s="115">
        <v>1210</v>
      </c>
      <c r="S3345" s="115" t="s">
        <v>353</v>
      </c>
      <c r="T3345" s="115">
        <v>1210</v>
      </c>
      <c r="U3345" s="115" t="s">
        <v>352</v>
      </c>
      <c r="V3345" s="115" t="s">
        <v>350</v>
      </c>
      <c r="Z3345" s="115">
        <v>0</v>
      </c>
      <c r="AA3345" s="115">
        <v>1</v>
      </c>
      <c r="AB3345" s="115">
        <v>0.23286305850305999</v>
      </c>
      <c r="AC3345" s="115">
        <v>3.4945649918820001E-2</v>
      </c>
      <c r="AD3345" s="115">
        <v>92.698364175128503</v>
      </c>
      <c r="AF3345" s="115">
        <v>-1</v>
      </c>
      <c r="AG3345" s="115">
        <v>-1</v>
      </c>
      <c r="AH3345" s="115">
        <v>-1</v>
      </c>
      <c r="AI3345" s="115">
        <v>-1</v>
      </c>
      <c r="AJ3345" s="115">
        <v>0</v>
      </c>
      <c r="AM3345" s="115" t="s">
        <v>348</v>
      </c>
      <c r="AN3345" s="115">
        <v>-1</v>
      </c>
      <c r="AQ3345" s="115">
        <v>615</v>
      </c>
      <c r="AR3345" s="115" t="s">
        <v>261</v>
      </c>
      <c r="AS3345" s="115" t="s">
        <v>370</v>
      </c>
      <c r="AT3345" s="115" t="s">
        <v>296</v>
      </c>
      <c r="AV3345" s="115">
        <v>47.577366646693903</v>
      </c>
      <c r="AW3345" s="115">
        <v>7.5181155E-2</v>
      </c>
    </row>
    <row r="3346" spans="1:49" x14ac:dyDescent="0.25">
      <c r="A3346" s="117">
        <v>230000</v>
      </c>
      <c r="B3346" s="117">
        <v>880000</v>
      </c>
      <c r="C3346" s="117">
        <v>880000</v>
      </c>
      <c r="D3346" s="115" t="s">
        <v>342</v>
      </c>
      <c r="E3346" s="115" t="s">
        <v>13</v>
      </c>
      <c r="F3346" s="115" t="s">
        <v>343</v>
      </c>
      <c r="G3346" s="115" t="s">
        <v>344</v>
      </c>
      <c r="H3346" s="115">
        <v>0.56000000000000005</v>
      </c>
      <c r="I3346" s="115">
        <v>0.48</v>
      </c>
      <c r="J3346" s="115" t="s">
        <v>350</v>
      </c>
      <c r="K3346" s="115">
        <v>7.0220238178900002E-3</v>
      </c>
      <c r="L3346" s="115">
        <v>3727.0182616351399</v>
      </c>
      <c r="M3346" s="115">
        <v>9.3624615625524097</v>
      </c>
      <c r="N3346" s="115">
        <v>1.4050202133676699</v>
      </c>
      <c r="O3346" s="115">
        <v>6.5743428086350003E-2</v>
      </c>
      <c r="P3346" s="115">
        <v>9.8660854028800003E-3</v>
      </c>
      <c r="Q3346" s="115">
        <v>26.1712110029241</v>
      </c>
      <c r="R3346" s="115">
        <v>1210</v>
      </c>
      <c r="S3346" s="115" t="s">
        <v>353</v>
      </c>
      <c r="T3346" s="115">
        <v>1210</v>
      </c>
      <c r="U3346" s="115" t="s">
        <v>352</v>
      </c>
      <c r="V3346" s="115" t="s">
        <v>350</v>
      </c>
      <c r="Z3346" s="115">
        <v>0</v>
      </c>
      <c r="AA3346" s="115">
        <v>1</v>
      </c>
      <c r="AB3346" s="115">
        <v>6.5743428086350003E-2</v>
      </c>
      <c r="AC3346" s="115">
        <v>9.8660854028800003E-3</v>
      </c>
      <c r="AD3346" s="115">
        <v>26.1712110029241</v>
      </c>
      <c r="AF3346" s="115">
        <v>-1</v>
      </c>
      <c r="AG3346" s="115">
        <v>-1</v>
      </c>
      <c r="AH3346" s="115">
        <v>-1</v>
      </c>
      <c r="AI3346" s="115">
        <v>-1</v>
      </c>
      <c r="AJ3346" s="115">
        <v>0</v>
      </c>
      <c r="AM3346" s="115" t="s">
        <v>348</v>
      </c>
      <c r="AN3346" s="115">
        <v>-1</v>
      </c>
      <c r="AQ3346" s="115">
        <v>615</v>
      </c>
      <c r="AR3346" s="115" t="s">
        <v>261</v>
      </c>
      <c r="AS3346" s="115" t="s">
        <v>370</v>
      </c>
      <c r="AT3346" s="115" t="s">
        <v>296</v>
      </c>
      <c r="AV3346" s="115">
        <v>21.396656010753599</v>
      </c>
      <c r="AW3346" s="115">
        <v>2.1225637499999998E-2</v>
      </c>
    </row>
    <row r="3347" spans="1:49" x14ac:dyDescent="0.25">
      <c r="A3347" s="117">
        <v>230000</v>
      </c>
      <c r="B3347" s="117">
        <v>880000</v>
      </c>
      <c r="C3347" s="117">
        <v>880000</v>
      </c>
      <c r="D3347" s="115" t="s">
        <v>342</v>
      </c>
      <c r="E3347" s="115" t="s">
        <v>13</v>
      </c>
      <c r="F3347" s="115" t="s">
        <v>343</v>
      </c>
      <c r="G3347" s="115" t="s">
        <v>344</v>
      </c>
      <c r="H3347" s="115">
        <v>0.56000000000000005</v>
      </c>
      <c r="I3347" s="115">
        <v>0.48</v>
      </c>
      <c r="J3347" s="115" t="s">
        <v>350</v>
      </c>
      <c r="K3347" s="115">
        <v>0.20938089497168999</v>
      </c>
      <c r="L3347" s="115">
        <v>3791.3302911954902</v>
      </c>
      <c r="M3347" s="115">
        <v>10.7769316508458</v>
      </c>
      <c r="N3347" s="115">
        <v>1.48532965181513</v>
      </c>
      <c r="O3347" s="115">
        <v>2.2564835941028498</v>
      </c>
      <c r="P3347" s="115">
        <v>0.31099965182504002</v>
      </c>
      <c r="Q3347" s="115">
        <v>793.832129503798</v>
      </c>
      <c r="R3347" s="115">
        <v>1200</v>
      </c>
      <c r="S3347" s="115" t="s">
        <v>351</v>
      </c>
      <c r="T3347" s="115">
        <v>1200</v>
      </c>
      <c r="U3347" s="115" t="s">
        <v>352</v>
      </c>
      <c r="V3347" s="115" t="s">
        <v>350</v>
      </c>
      <c r="Z3347" s="115">
        <v>0</v>
      </c>
      <c r="AA3347" s="115">
        <v>1</v>
      </c>
      <c r="AB3347" s="115">
        <v>2.2564835941028498</v>
      </c>
      <c r="AC3347" s="115">
        <v>0.31099965182504002</v>
      </c>
      <c r="AD3347" s="115">
        <v>912.30514208770501</v>
      </c>
      <c r="AF3347" s="115">
        <v>-1</v>
      </c>
      <c r="AG3347" s="115">
        <v>-1</v>
      </c>
      <c r="AH3347" s="115">
        <v>-1</v>
      </c>
      <c r="AI3347" s="115">
        <v>-1</v>
      </c>
      <c r="AJ3347" s="115">
        <v>0</v>
      </c>
      <c r="AM3347" s="115" t="s">
        <v>348</v>
      </c>
      <c r="AN3347" s="115">
        <v>-1</v>
      </c>
      <c r="AQ3347" s="115">
        <v>615</v>
      </c>
      <c r="AR3347" s="115" t="s">
        <v>261</v>
      </c>
      <c r="AS3347" s="115" t="s">
        <v>370</v>
      </c>
      <c r="AT3347" s="115" t="s">
        <v>296</v>
      </c>
      <c r="AV3347" s="115">
        <v>161.00223634485999</v>
      </c>
      <c r="AW3347" s="115">
        <v>0.73990684679999996</v>
      </c>
    </row>
    <row r="3348" spans="1:49" x14ac:dyDescent="0.25">
      <c r="A3348" s="117">
        <v>230000</v>
      </c>
      <c r="B3348" s="117">
        <v>880000</v>
      </c>
      <c r="C3348" s="117">
        <v>880000</v>
      </c>
      <c r="D3348" s="115" t="s">
        <v>342</v>
      </c>
      <c r="E3348" s="115" t="s">
        <v>13</v>
      </c>
      <c r="F3348" s="115" t="s">
        <v>343</v>
      </c>
      <c r="G3348" s="115" t="s">
        <v>344</v>
      </c>
      <c r="H3348" s="115">
        <v>0.56000000000000005</v>
      </c>
      <c r="I3348" s="115">
        <v>0.48</v>
      </c>
      <c r="J3348" s="115" t="s">
        <v>350</v>
      </c>
      <c r="K3348" s="115">
        <v>7.5150524372899997E-3</v>
      </c>
      <c r="L3348" s="115">
        <v>3791.3302911954902</v>
      </c>
      <c r="M3348" s="115">
        <v>10.7769316508458</v>
      </c>
      <c r="N3348" s="115">
        <v>1.48532965181513</v>
      </c>
      <c r="O3348" s="115">
        <v>8.0989206469279998E-2</v>
      </c>
      <c r="P3348" s="115">
        <v>1.116233022006E-2</v>
      </c>
      <c r="Q3348" s="115">
        <v>28.4920459454504</v>
      </c>
      <c r="R3348" s="115">
        <v>1300</v>
      </c>
      <c r="S3348" s="115" t="s">
        <v>346</v>
      </c>
      <c r="T3348" s="115">
        <v>1300</v>
      </c>
      <c r="U3348" s="115" t="s">
        <v>352</v>
      </c>
      <c r="V3348" s="115" t="s">
        <v>350</v>
      </c>
      <c r="Z3348" s="115">
        <v>0</v>
      </c>
      <c r="AA3348" s="115">
        <v>1</v>
      </c>
      <c r="AB3348" s="115">
        <v>8.0989206469279998E-2</v>
      </c>
      <c r="AC3348" s="115">
        <v>1.116233022006E-2</v>
      </c>
      <c r="AD3348" s="115">
        <v>28.492045945451299</v>
      </c>
      <c r="AF3348" s="115">
        <v>-1</v>
      </c>
      <c r="AG3348" s="115">
        <v>-1</v>
      </c>
      <c r="AH3348" s="115">
        <v>-1</v>
      </c>
      <c r="AI3348" s="115">
        <v>-1</v>
      </c>
      <c r="AJ3348" s="115">
        <v>0</v>
      </c>
      <c r="AM3348" s="115" t="s">
        <v>348</v>
      </c>
      <c r="AN3348" s="115">
        <v>-1</v>
      </c>
      <c r="AQ3348" s="115">
        <v>615</v>
      </c>
      <c r="AR3348" s="115" t="s">
        <v>261</v>
      </c>
      <c r="AS3348" s="115" t="s">
        <v>370</v>
      </c>
      <c r="AT3348" s="115" t="s">
        <v>296</v>
      </c>
      <c r="AV3348" s="115">
        <v>64.344593860037307</v>
      </c>
      <c r="AW3348" s="115">
        <v>2.3107904299999999E-2</v>
      </c>
    </row>
    <row r="3349" spans="1:49" x14ac:dyDescent="0.25">
      <c r="A3349" s="117">
        <v>230000</v>
      </c>
      <c r="B3349" s="117">
        <v>880000</v>
      </c>
      <c r="C3349" s="117">
        <v>880000</v>
      </c>
      <c r="D3349" s="115" t="s">
        <v>342</v>
      </c>
      <c r="E3349" s="115" t="s">
        <v>13</v>
      </c>
      <c r="F3349" s="115" t="s">
        <v>343</v>
      </c>
      <c r="G3349" s="115" t="s">
        <v>344</v>
      </c>
      <c r="H3349" s="115">
        <v>0.56000000000000005</v>
      </c>
      <c r="I3349" s="115">
        <v>0.48</v>
      </c>
      <c r="J3349" s="115" t="s">
        <v>350</v>
      </c>
      <c r="K3349" s="115">
        <v>0.14180451731519</v>
      </c>
      <c r="L3349" s="115">
        <v>3791.3302911954902</v>
      </c>
      <c r="M3349" s="115">
        <v>10.7769316508458</v>
      </c>
      <c r="N3349" s="115">
        <v>1.48532965181513</v>
      </c>
      <c r="O3349" s="115">
        <v>1.5282175908869899</v>
      </c>
      <c r="P3349" s="115">
        <v>0.21062645432957999</v>
      </c>
      <c r="Q3349" s="115">
        <v>537.62776192544004</v>
      </c>
      <c r="R3349" s="115">
        <v>1410</v>
      </c>
      <c r="S3349" s="115" t="s">
        <v>357</v>
      </c>
      <c r="T3349" s="115">
        <v>1410</v>
      </c>
      <c r="U3349" s="115" t="s">
        <v>352</v>
      </c>
      <c r="V3349" s="115" t="s">
        <v>350</v>
      </c>
      <c r="Z3349" s="115">
        <v>0</v>
      </c>
      <c r="AA3349" s="115">
        <v>1</v>
      </c>
      <c r="AB3349" s="115">
        <v>1.5282175908869899</v>
      </c>
      <c r="AC3349" s="115">
        <v>0.21062645432957999</v>
      </c>
      <c r="AD3349" s="115">
        <v>537.62776192544004</v>
      </c>
      <c r="AF3349" s="115">
        <v>-1</v>
      </c>
      <c r="AG3349" s="115">
        <v>-1</v>
      </c>
      <c r="AH3349" s="115">
        <v>-1</v>
      </c>
      <c r="AI3349" s="115">
        <v>-1</v>
      </c>
      <c r="AJ3349" s="115">
        <v>0</v>
      </c>
      <c r="AM3349" s="115" t="s">
        <v>348</v>
      </c>
      <c r="AN3349" s="115">
        <v>-1</v>
      </c>
      <c r="AQ3349" s="115">
        <v>615</v>
      </c>
      <c r="AR3349" s="115" t="s">
        <v>261</v>
      </c>
      <c r="AS3349" s="115" t="s">
        <v>370</v>
      </c>
      <c r="AT3349" s="115" t="s">
        <v>296</v>
      </c>
      <c r="AV3349" s="115">
        <v>99.395266495678797</v>
      </c>
      <c r="AW3349" s="115">
        <v>0.43603224810000002</v>
      </c>
    </row>
    <row r="3350" spans="1:49" x14ac:dyDescent="0.25">
      <c r="A3350" s="117">
        <v>230000</v>
      </c>
      <c r="B3350" s="117">
        <v>880000</v>
      </c>
      <c r="C3350" s="117">
        <v>880000</v>
      </c>
      <c r="D3350" s="115" t="s">
        <v>342</v>
      </c>
      <c r="E3350" s="115" t="s">
        <v>13</v>
      </c>
      <c r="F3350" s="115" t="s">
        <v>343</v>
      </c>
      <c r="G3350" s="115" t="s">
        <v>344</v>
      </c>
      <c r="H3350" s="115">
        <v>0.56000000000000005</v>
      </c>
      <c r="I3350" s="115">
        <v>0.48</v>
      </c>
      <c r="J3350" s="115" t="s">
        <v>350</v>
      </c>
      <c r="K3350" s="115">
        <v>0.22781458702171001</v>
      </c>
      <c r="L3350" s="115">
        <v>3791.3302911954902</v>
      </c>
      <c r="M3350" s="115">
        <v>10.7769316508458</v>
      </c>
      <c r="N3350" s="115">
        <v>1.48532965181513</v>
      </c>
      <c r="O3350" s="115">
        <v>2.4551422333986399</v>
      </c>
      <c r="P3350" s="115">
        <v>0.33837976121935998</v>
      </c>
      <c r="Q3350" s="115">
        <v>863.72034455160497</v>
      </c>
      <c r="R3350" s="115">
        <v>1430</v>
      </c>
      <c r="S3350" s="115" t="s">
        <v>362</v>
      </c>
      <c r="T3350" s="115">
        <v>1430</v>
      </c>
      <c r="U3350" s="115" t="s">
        <v>352</v>
      </c>
      <c r="V3350" s="115" t="s">
        <v>350</v>
      </c>
      <c r="Z3350" s="115">
        <v>0</v>
      </c>
      <c r="AA3350" s="115">
        <v>1</v>
      </c>
      <c r="AB3350" s="115">
        <v>2.4551422333986399</v>
      </c>
      <c r="AC3350" s="115">
        <v>0.33837976121935998</v>
      </c>
      <c r="AD3350" s="115">
        <v>863.72034455160497</v>
      </c>
      <c r="AF3350" s="115">
        <v>-1</v>
      </c>
      <c r="AG3350" s="115">
        <v>-1</v>
      </c>
      <c r="AH3350" s="115">
        <v>-1</v>
      </c>
      <c r="AI3350" s="115">
        <v>-1</v>
      </c>
      <c r="AJ3350" s="115">
        <v>0</v>
      </c>
      <c r="AM3350" s="115" t="s">
        <v>348</v>
      </c>
      <c r="AN3350" s="115">
        <v>-1</v>
      </c>
      <c r="AQ3350" s="115">
        <v>615</v>
      </c>
      <c r="AR3350" s="115" t="s">
        <v>261</v>
      </c>
      <c r="AS3350" s="115" t="s">
        <v>370</v>
      </c>
      <c r="AT3350" s="115" t="s">
        <v>296</v>
      </c>
      <c r="AV3350" s="115">
        <v>119.883700200033</v>
      </c>
      <c r="AW3350" s="115">
        <v>0.70050311799999998</v>
      </c>
    </row>
    <row r="3351" spans="1:49" x14ac:dyDescent="0.25">
      <c r="A3351" s="117">
        <v>230000</v>
      </c>
      <c r="B3351" s="117">
        <v>880000</v>
      </c>
      <c r="C3351" s="117">
        <v>880000</v>
      </c>
      <c r="D3351" s="115" t="s">
        <v>342</v>
      </c>
      <c r="E3351" s="115" t="s">
        <v>13</v>
      </c>
      <c r="F3351" s="115" t="s">
        <v>343</v>
      </c>
      <c r="G3351" s="115" t="s">
        <v>344</v>
      </c>
      <c r="H3351" s="115">
        <v>0.56000000000000005</v>
      </c>
      <c r="I3351" s="115">
        <v>0.48</v>
      </c>
      <c r="J3351" s="115" t="s">
        <v>350</v>
      </c>
      <c r="K3351" s="115">
        <v>0.45799036905804003</v>
      </c>
      <c r="L3351" s="115">
        <v>3723.9858402882701</v>
      </c>
      <c r="M3351" s="115">
        <v>9.2718713986336905</v>
      </c>
      <c r="N3351" s="115">
        <v>1.36327230508051</v>
      </c>
      <c r="O3351" s="115">
        <v>4.2464278037190102</v>
      </c>
      <c r="P3351" s="115">
        <v>0.62436558613044002</v>
      </c>
      <c r="Q3351" s="115">
        <v>1705.5496493605699</v>
      </c>
      <c r="R3351" s="115">
        <v>1200</v>
      </c>
      <c r="S3351" s="115" t="s">
        <v>351</v>
      </c>
      <c r="T3351" s="115">
        <v>1200</v>
      </c>
      <c r="U3351" s="115" t="s">
        <v>352</v>
      </c>
      <c r="V3351" s="115" t="s">
        <v>350</v>
      </c>
      <c r="Z3351" s="115">
        <v>0</v>
      </c>
      <c r="AA3351" s="115">
        <v>1</v>
      </c>
      <c r="AB3351" s="115">
        <v>4.2464278037190102</v>
      </c>
      <c r="AC3351" s="115">
        <v>0.62436558613044002</v>
      </c>
      <c r="AD3351" s="115">
        <v>1705.5496493605699</v>
      </c>
      <c r="AF3351" s="115">
        <v>-1</v>
      </c>
      <c r="AG3351" s="115">
        <v>-1</v>
      </c>
      <c r="AH3351" s="115">
        <v>-1</v>
      </c>
      <c r="AI3351" s="115">
        <v>-1</v>
      </c>
      <c r="AJ3351" s="115">
        <v>0</v>
      </c>
      <c r="AM3351" s="115" t="s">
        <v>348</v>
      </c>
      <c r="AN3351" s="115">
        <v>-1</v>
      </c>
      <c r="AQ3351" s="115">
        <v>615</v>
      </c>
      <c r="AR3351" s="115" t="s">
        <v>261</v>
      </c>
      <c r="AS3351" s="115" t="s">
        <v>370</v>
      </c>
      <c r="AT3351" s="115" t="s">
        <v>296</v>
      </c>
      <c r="AV3351" s="115">
        <v>187.87480725817099</v>
      </c>
      <c r="AW3351" s="115">
        <v>1.3832519459999999</v>
      </c>
    </row>
    <row r="3352" spans="1:49" x14ac:dyDescent="0.25">
      <c r="A3352" s="117">
        <v>230000</v>
      </c>
      <c r="B3352" s="117">
        <v>880000</v>
      </c>
      <c r="C3352" s="117">
        <v>880000</v>
      </c>
      <c r="D3352" s="115" t="s">
        <v>342</v>
      </c>
      <c r="E3352" s="115" t="s">
        <v>13</v>
      </c>
      <c r="F3352" s="115" t="s">
        <v>343</v>
      </c>
      <c r="G3352" s="115" t="s">
        <v>344</v>
      </c>
      <c r="H3352" s="115">
        <v>0.56000000000000005</v>
      </c>
      <c r="I3352" s="115">
        <v>0.48</v>
      </c>
      <c r="J3352" s="115" t="s">
        <v>350</v>
      </c>
      <c r="K3352" s="115">
        <v>3.3397532294899999E-3</v>
      </c>
      <c r="L3352" s="115">
        <v>3723.9858402882701</v>
      </c>
      <c r="M3352" s="115">
        <v>9.2718713986336905</v>
      </c>
      <c r="N3352" s="115">
        <v>1.36327230508051</v>
      </c>
      <c r="O3352" s="115">
        <v>3.0965762447079999E-2</v>
      </c>
      <c r="P3352" s="115">
        <v>4.5529930835699998E-3</v>
      </c>
      <c r="Q3352" s="115">
        <v>12.437193736711301</v>
      </c>
      <c r="R3352" s="115">
        <v>1200</v>
      </c>
      <c r="S3352" s="115" t="s">
        <v>351</v>
      </c>
      <c r="T3352" s="115">
        <v>1200</v>
      </c>
      <c r="U3352" s="115" t="s">
        <v>352</v>
      </c>
      <c r="V3352" s="115" t="s">
        <v>350</v>
      </c>
      <c r="Z3352" s="115">
        <v>0</v>
      </c>
      <c r="AA3352" s="115">
        <v>1</v>
      </c>
      <c r="AB3352" s="115">
        <v>3.0965762447079999E-2</v>
      </c>
      <c r="AC3352" s="115">
        <v>4.5529930835699998E-3</v>
      </c>
      <c r="AD3352" s="115">
        <v>12.4371937367111</v>
      </c>
      <c r="AF3352" s="115">
        <v>-1</v>
      </c>
      <c r="AG3352" s="115">
        <v>-1</v>
      </c>
      <c r="AH3352" s="115">
        <v>-1</v>
      </c>
      <c r="AI3352" s="115">
        <v>-1</v>
      </c>
      <c r="AJ3352" s="115">
        <v>0</v>
      </c>
      <c r="AM3352" s="115" t="s">
        <v>348</v>
      </c>
      <c r="AN3352" s="115">
        <v>-1</v>
      </c>
      <c r="AQ3352" s="115">
        <v>615</v>
      </c>
      <c r="AR3352" s="115" t="s">
        <v>261</v>
      </c>
      <c r="AS3352" s="115" t="s">
        <v>370</v>
      </c>
      <c r="AT3352" s="115" t="s">
        <v>296</v>
      </c>
      <c r="AV3352" s="115">
        <v>21.2971798818906</v>
      </c>
      <c r="AW3352" s="115">
        <v>1.0086937299999999E-2</v>
      </c>
    </row>
    <row r="3353" spans="1:49" x14ac:dyDescent="0.25">
      <c r="A3353" s="117">
        <v>230000</v>
      </c>
      <c r="B3353" s="117">
        <v>880000</v>
      </c>
      <c r="C3353" s="117">
        <v>880000</v>
      </c>
      <c r="D3353" s="115" t="s">
        <v>342</v>
      </c>
      <c r="E3353" s="115" t="s">
        <v>13</v>
      </c>
      <c r="F3353" s="115" t="s">
        <v>343</v>
      </c>
      <c r="G3353" s="115" t="s">
        <v>344</v>
      </c>
      <c r="H3353" s="115">
        <v>0.56000000000000005</v>
      </c>
      <c r="I3353" s="115">
        <v>0.48</v>
      </c>
      <c r="J3353" s="115" t="s">
        <v>350</v>
      </c>
      <c r="K3353" s="115">
        <v>2.7235135032199998E-3</v>
      </c>
      <c r="L3353" s="115">
        <v>3723.9858402882701</v>
      </c>
      <c r="M3353" s="115">
        <v>9.2718713986336905</v>
      </c>
      <c r="N3353" s="115">
        <v>1.36327230508051</v>
      </c>
      <c r="O3353" s="115">
        <v>2.5252066954339999E-2</v>
      </c>
      <c r="P3353" s="115">
        <v>3.7128905314499998E-3</v>
      </c>
      <c r="Q3353" s="115">
        <v>10.1423257218438</v>
      </c>
      <c r="R3353" s="115">
        <v>1200</v>
      </c>
      <c r="S3353" s="115" t="s">
        <v>351</v>
      </c>
      <c r="T3353" s="115">
        <v>1200</v>
      </c>
      <c r="U3353" s="115" t="s">
        <v>352</v>
      </c>
      <c r="V3353" s="115" t="s">
        <v>350</v>
      </c>
      <c r="Z3353" s="115">
        <v>0</v>
      </c>
      <c r="AA3353" s="115">
        <v>1</v>
      </c>
      <c r="AB3353" s="115">
        <v>2.5252066954339999E-2</v>
      </c>
      <c r="AC3353" s="115">
        <v>3.7128905314499998E-3</v>
      </c>
      <c r="AD3353" s="115">
        <v>10.1423257218428</v>
      </c>
      <c r="AF3353" s="115">
        <v>-1</v>
      </c>
      <c r="AG3353" s="115">
        <v>-1</v>
      </c>
      <c r="AH3353" s="115">
        <v>-1</v>
      </c>
      <c r="AI3353" s="115">
        <v>-1</v>
      </c>
      <c r="AJ3353" s="115">
        <v>0</v>
      </c>
      <c r="AM3353" s="115" t="s">
        <v>348</v>
      </c>
      <c r="AN3353" s="115">
        <v>-1</v>
      </c>
      <c r="AQ3353" s="115">
        <v>615</v>
      </c>
      <c r="AR3353" s="115" t="s">
        <v>261</v>
      </c>
      <c r="AS3353" s="115" t="s">
        <v>370</v>
      </c>
      <c r="AT3353" s="115" t="s">
        <v>296</v>
      </c>
      <c r="AV3353" s="115">
        <v>19.143769286126101</v>
      </c>
      <c r="AW3353" s="115">
        <v>8.2257305000000003E-3</v>
      </c>
    </row>
    <row r="3354" spans="1:49" x14ac:dyDescent="0.25">
      <c r="A3354" s="117">
        <v>230000</v>
      </c>
      <c r="B3354" s="117">
        <v>880000</v>
      </c>
      <c r="C3354" s="117">
        <v>880000</v>
      </c>
      <c r="D3354" s="115" t="s">
        <v>342</v>
      </c>
      <c r="E3354" s="115" t="s">
        <v>13</v>
      </c>
      <c r="F3354" s="115" t="s">
        <v>343</v>
      </c>
      <c r="G3354" s="115" t="s">
        <v>344</v>
      </c>
      <c r="H3354" s="115">
        <v>0.56000000000000005</v>
      </c>
      <c r="I3354" s="115">
        <v>0.48</v>
      </c>
      <c r="J3354" s="115" t="s">
        <v>350</v>
      </c>
      <c r="K3354" s="115">
        <v>2.8237915703190002E-2</v>
      </c>
      <c r="L3354" s="115">
        <v>3723.9858402882701</v>
      </c>
      <c r="M3354" s="115">
        <v>9.2718713986336905</v>
      </c>
      <c r="N3354" s="115">
        <v>1.36327230508051</v>
      </c>
      <c r="O3354" s="115">
        <v>0.26181832296544</v>
      </c>
      <c r="P3354" s="115">
        <v>3.8495968431350003E-2</v>
      </c>
      <c r="Q3354" s="115">
        <v>105.15759823793699</v>
      </c>
      <c r="R3354" s="115">
        <v>1210</v>
      </c>
      <c r="S3354" s="115" t="s">
        <v>353</v>
      </c>
      <c r="T3354" s="115">
        <v>1210</v>
      </c>
      <c r="U3354" s="115" t="s">
        <v>352</v>
      </c>
      <c r="V3354" s="115" t="s">
        <v>350</v>
      </c>
      <c r="Z3354" s="115">
        <v>0</v>
      </c>
      <c r="AA3354" s="115">
        <v>1</v>
      </c>
      <c r="AB3354" s="115">
        <v>0.26181832296544</v>
      </c>
      <c r="AC3354" s="115">
        <v>3.8495968431350003E-2</v>
      </c>
      <c r="AD3354" s="115">
        <v>105.157598237938</v>
      </c>
      <c r="AF3354" s="115">
        <v>-1</v>
      </c>
      <c r="AG3354" s="115">
        <v>-1</v>
      </c>
      <c r="AH3354" s="115">
        <v>-1</v>
      </c>
      <c r="AI3354" s="115">
        <v>-1</v>
      </c>
      <c r="AJ3354" s="115">
        <v>0</v>
      </c>
      <c r="AM3354" s="115" t="s">
        <v>348</v>
      </c>
      <c r="AN3354" s="115">
        <v>-1</v>
      </c>
      <c r="AQ3354" s="115">
        <v>615</v>
      </c>
      <c r="AR3354" s="115" t="s">
        <v>261</v>
      </c>
      <c r="AS3354" s="115" t="s">
        <v>370</v>
      </c>
      <c r="AT3354" s="115" t="s">
        <v>296</v>
      </c>
      <c r="AV3354" s="115">
        <v>69.8288127194879</v>
      </c>
      <c r="AW3354" s="115">
        <v>8.5285967800000001E-2</v>
      </c>
    </row>
    <row r="3355" spans="1:49" x14ac:dyDescent="0.25">
      <c r="A3355" s="117">
        <v>230000</v>
      </c>
      <c r="B3355" s="117">
        <v>880000</v>
      </c>
      <c r="C3355" s="117">
        <v>880000</v>
      </c>
      <c r="D3355" s="115" t="s">
        <v>342</v>
      </c>
      <c r="E3355" s="115" t="s">
        <v>13</v>
      </c>
      <c r="F3355" s="115" t="s">
        <v>343</v>
      </c>
      <c r="G3355" s="115" t="s">
        <v>344</v>
      </c>
      <c r="H3355" s="115">
        <v>0.56000000000000005</v>
      </c>
      <c r="I3355" s="115">
        <v>0.48</v>
      </c>
      <c r="J3355" s="115" t="s">
        <v>350</v>
      </c>
      <c r="K3355" s="115">
        <v>7.5717515956699996E-2</v>
      </c>
      <c r="L3355" s="115">
        <v>3723.9858402882701</v>
      </c>
      <c r="M3355" s="115">
        <v>9.2718713986336905</v>
      </c>
      <c r="N3355" s="115">
        <v>1.36327230508051</v>
      </c>
      <c r="O3355" s="115">
        <v>0.70204307057457005</v>
      </c>
      <c r="P3355" s="115">
        <v>0.10322359251326001</v>
      </c>
      <c r="Q3355" s="115">
        <v>281.97095728457401</v>
      </c>
      <c r="R3355" s="115">
        <v>1210</v>
      </c>
      <c r="S3355" s="115" t="s">
        <v>353</v>
      </c>
      <c r="T3355" s="115">
        <v>1210</v>
      </c>
      <c r="U3355" s="115" t="s">
        <v>352</v>
      </c>
      <c r="V3355" s="115" t="s">
        <v>350</v>
      </c>
      <c r="Z3355" s="115">
        <v>0</v>
      </c>
      <c r="AA3355" s="115">
        <v>1</v>
      </c>
      <c r="AB3355" s="115">
        <v>0.70204307057457005</v>
      </c>
      <c r="AC3355" s="115">
        <v>0.10322359251326001</v>
      </c>
      <c r="AD3355" s="115">
        <v>281.97095728457401</v>
      </c>
      <c r="AF3355" s="115">
        <v>-1</v>
      </c>
      <c r="AG3355" s="115">
        <v>-1</v>
      </c>
      <c r="AH3355" s="115">
        <v>-1</v>
      </c>
      <c r="AI3355" s="115">
        <v>-1</v>
      </c>
      <c r="AJ3355" s="115">
        <v>0</v>
      </c>
      <c r="AM3355" s="115" t="s">
        <v>348</v>
      </c>
      <c r="AN3355" s="115">
        <v>-1</v>
      </c>
      <c r="AQ3355" s="115">
        <v>615</v>
      </c>
      <c r="AR3355" s="115" t="s">
        <v>261</v>
      </c>
      <c r="AS3355" s="115" t="s">
        <v>370</v>
      </c>
      <c r="AT3355" s="115" t="s">
        <v>296</v>
      </c>
      <c r="AV3355" s="115">
        <v>80.710248764075303</v>
      </c>
      <c r="AW3355" s="115">
        <v>0.22868690780000001</v>
      </c>
    </row>
    <row r="3356" spans="1:49" x14ac:dyDescent="0.25">
      <c r="A3356" s="117">
        <v>230000</v>
      </c>
      <c r="B3356" s="117">
        <v>880000</v>
      </c>
      <c r="C3356" s="117">
        <v>880000</v>
      </c>
      <c r="D3356" s="115" t="s">
        <v>342</v>
      </c>
      <c r="E3356" s="115" t="s">
        <v>13</v>
      </c>
      <c r="F3356" s="115" t="s">
        <v>343</v>
      </c>
      <c r="G3356" s="115" t="s">
        <v>344</v>
      </c>
      <c r="H3356" s="115">
        <v>0.56000000000000005</v>
      </c>
      <c r="I3356" s="115">
        <v>0.48</v>
      </c>
      <c r="J3356" s="115" t="s">
        <v>350</v>
      </c>
      <c r="K3356" s="115">
        <v>3.5456866481400002E-3</v>
      </c>
      <c r="L3356" s="115">
        <v>3723.9858402882701</v>
      </c>
      <c r="M3356" s="115">
        <v>9.2718713986336905</v>
      </c>
      <c r="N3356" s="115">
        <v>1.36327230508051</v>
      </c>
      <c r="O3356" s="115">
        <v>3.2875150621429997E-2</v>
      </c>
      <c r="P3356" s="115">
        <v>4.8337364099000002E-3</v>
      </c>
      <c r="Q3356" s="115">
        <v>13.2040868717837</v>
      </c>
      <c r="R3356" s="115">
        <v>1210</v>
      </c>
      <c r="S3356" s="115" t="s">
        <v>353</v>
      </c>
      <c r="T3356" s="115">
        <v>1210</v>
      </c>
      <c r="U3356" s="115" t="s">
        <v>352</v>
      </c>
      <c r="V3356" s="115" t="s">
        <v>350</v>
      </c>
      <c r="Z3356" s="115">
        <v>0</v>
      </c>
      <c r="AA3356" s="115">
        <v>1</v>
      </c>
      <c r="AB3356" s="115">
        <v>3.2875150621429997E-2</v>
      </c>
      <c r="AC3356" s="115">
        <v>4.8337364099000002E-3</v>
      </c>
      <c r="AD3356" s="115">
        <v>13.2040868717827</v>
      </c>
      <c r="AF3356" s="115">
        <v>-1</v>
      </c>
      <c r="AG3356" s="115">
        <v>-1</v>
      </c>
      <c r="AH3356" s="115">
        <v>-1</v>
      </c>
      <c r="AI3356" s="115">
        <v>-1</v>
      </c>
      <c r="AJ3356" s="115">
        <v>0</v>
      </c>
      <c r="AM3356" s="115" t="s">
        <v>348</v>
      </c>
      <c r="AN3356" s="115">
        <v>-1</v>
      </c>
      <c r="AQ3356" s="115">
        <v>615</v>
      </c>
      <c r="AR3356" s="115" t="s">
        <v>261</v>
      </c>
      <c r="AS3356" s="115" t="s">
        <v>370</v>
      </c>
      <c r="AT3356" s="115" t="s">
        <v>296</v>
      </c>
      <c r="AV3356" s="115">
        <v>15.211098712082499</v>
      </c>
      <c r="AW3356" s="115">
        <v>1.0708910699999999E-2</v>
      </c>
    </row>
    <row r="3357" spans="1:49" x14ac:dyDescent="0.25">
      <c r="A3357" s="117">
        <v>230000</v>
      </c>
      <c r="B3357" s="117">
        <v>880000</v>
      </c>
      <c r="C3357" s="117">
        <v>880000</v>
      </c>
      <c r="D3357" s="115" t="s">
        <v>342</v>
      </c>
      <c r="E3357" s="115" t="s">
        <v>13</v>
      </c>
      <c r="F3357" s="115" t="s">
        <v>343</v>
      </c>
      <c r="G3357" s="115" t="s">
        <v>344</v>
      </c>
      <c r="H3357" s="115">
        <v>0.56000000000000005</v>
      </c>
      <c r="I3357" s="115">
        <v>0.48</v>
      </c>
      <c r="J3357" s="115" t="s">
        <v>350</v>
      </c>
      <c r="K3357" s="115">
        <v>3.5097587658400001E-2</v>
      </c>
      <c r="L3357" s="115">
        <v>3723.9858402882701</v>
      </c>
      <c r="M3357" s="115">
        <v>9.2718713986336905</v>
      </c>
      <c r="N3357" s="115">
        <v>1.36327230508051</v>
      </c>
      <c r="O3357" s="115">
        <v>0.32542031917098002</v>
      </c>
      <c r="P3357" s="115">
        <v>4.7847569229830002E-2</v>
      </c>
      <c r="Q3357" s="115">
        <v>130.702919468169</v>
      </c>
      <c r="R3357" s="115">
        <v>1210</v>
      </c>
      <c r="S3357" s="115" t="s">
        <v>353</v>
      </c>
      <c r="T3357" s="115">
        <v>1210</v>
      </c>
      <c r="U3357" s="115" t="s">
        <v>352</v>
      </c>
      <c r="V3357" s="115" t="s">
        <v>350</v>
      </c>
      <c r="Z3357" s="115">
        <v>0</v>
      </c>
      <c r="AA3357" s="115">
        <v>1</v>
      </c>
      <c r="AB3357" s="115">
        <v>0.32542031917098002</v>
      </c>
      <c r="AC3357" s="115">
        <v>4.7847569229830002E-2</v>
      </c>
      <c r="AD3357" s="115">
        <v>130.70291946817099</v>
      </c>
      <c r="AF3357" s="115">
        <v>-1</v>
      </c>
      <c r="AG3357" s="115">
        <v>-1</v>
      </c>
      <c r="AH3357" s="115">
        <v>-1</v>
      </c>
      <c r="AI3357" s="115">
        <v>-1</v>
      </c>
      <c r="AJ3357" s="115">
        <v>0</v>
      </c>
      <c r="AM3357" s="115" t="s">
        <v>348</v>
      </c>
      <c r="AN3357" s="115">
        <v>-1</v>
      </c>
      <c r="AQ3357" s="115">
        <v>615</v>
      </c>
      <c r="AR3357" s="115" t="s">
        <v>261</v>
      </c>
      <c r="AS3357" s="115" t="s">
        <v>370</v>
      </c>
      <c r="AT3357" s="115" t="s">
        <v>296</v>
      </c>
      <c r="AV3357" s="115">
        <v>79.725748909977696</v>
      </c>
      <c r="AW3357" s="115">
        <v>0.1060039898</v>
      </c>
    </row>
    <row r="3358" spans="1:49" x14ac:dyDescent="0.25">
      <c r="A3358" s="117">
        <v>230000</v>
      </c>
      <c r="B3358" s="117">
        <v>880000</v>
      </c>
      <c r="C3358" s="117">
        <v>880000</v>
      </c>
      <c r="D3358" s="115" t="s">
        <v>342</v>
      </c>
      <c r="E3358" s="115" t="s">
        <v>13</v>
      </c>
      <c r="F3358" s="115" t="s">
        <v>343</v>
      </c>
      <c r="G3358" s="115" t="s">
        <v>344</v>
      </c>
      <c r="H3358" s="115">
        <v>0.56000000000000005</v>
      </c>
      <c r="I3358" s="115">
        <v>0.48</v>
      </c>
      <c r="J3358" s="115" t="s">
        <v>350</v>
      </c>
      <c r="K3358" s="115">
        <v>1.1111112002749999E-2</v>
      </c>
      <c r="L3358" s="115">
        <v>3723.9858402882701</v>
      </c>
      <c r="M3358" s="115">
        <v>9.2718713986336905</v>
      </c>
      <c r="N3358" s="115">
        <v>1.36327230508051</v>
      </c>
      <c r="O3358" s="115">
        <v>0.10302080158532</v>
      </c>
      <c r="P3358" s="115">
        <v>1.5147471271990001E-2</v>
      </c>
      <c r="Q3358" s="115">
        <v>41.377623768101799</v>
      </c>
      <c r="R3358" s="115">
        <v>1210</v>
      </c>
      <c r="S3358" s="115" t="s">
        <v>353</v>
      </c>
      <c r="T3358" s="115">
        <v>1210</v>
      </c>
      <c r="U3358" s="115" t="s">
        <v>352</v>
      </c>
      <c r="V3358" s="115" t="s">
        <v>350</v>
      </c>
      <c r="Z3358" s="115">
        <v>0</v>
      </c>
      <c r="AA3358" s="115">
        <v>1</v>
      </c>
      <c r="AB3358" s="115">
        <v>0.10302080158532</v>
      </c>
      <c r="AC3358" s="115">
        <v>1.5147471271990001E-2</v>
      </c>
      <c r="AD3358" s="115">
        <v>41.377623768101401</v>
      </c>
      <c r="AF3358" s="115">
        <v>-1</v>
      </c>
      <c r="AG3358" s="115">
        <v>-1</v>
      </c>
      <c r="AH3358" s="115">
        <v>-1</v>
      </c>
      <c r="AI3358" s="115">
        <v>-1</v>
      </c>
      <c r="AJ3358" s="115">
        <v>0</v>
      </c>
      <c r="AM3358" s="115" t="s">
        <v>348</v>
      </c>
      <c r="AN3358" s="115">
        <v>-1</v>
      </c>
      <c r="AQ3358" s="115">
        <v>615</v>
      </c>
      <c r="AR3358" s="115" t="s">
        <v>261</v>
      </c>
      <c r="AS3358" s="115" t="s">
        <v>370</v>
      </c>
      <c r="AT3358" s="115" t="s">
        <v>296</v>
      </c>
      <c r="AV3358" s="115">
        <v>28.9564496137397</v>
      </c>
      <c r="AW3358" s="115">
        <v>3.3558494500000001E-2</v>
      </c>
    </row>
    <row r="3359" spans="1:49" x14ac:dyDescent="0.25">
      <c r="A3359" s="117">
        <v>230000</v>
      </c>
      <c r="B3359" s="117">
        <v>880000</v>
      </c>
      <c r="C3359" s="117">
        <v>880000</v>
      </c>
      <c r="D3359" s="115" t="s">
        <v>342</v>
      </c>
      <c r="E3359" s="115" t="s">
        <v>13</v>
      </c>
      <c r="F3359" s="115" t="s">
        <v>343</v>
      </c>
      <c r="G3359" s="115" t="s">
        <v>344</v>
      </c>
      <c r="H3359" s="115">
        <v>0.56000000000000005</v>
      </c>
      <c r="I3359" s="115">
        <v>0.48</v>
      </c>
      <c r="J3359" s="115" t="s">
        <v>350</v>
      </c>
      <c r="K3359" s="115">
        <v>0.31649780761301</v>
      </c>
      <c r="L3359" s="115">
        <v>3752.8939756227301</v>
      </c>
      <c r="M3359" s="115">
        <v>9.7531178409617301</v>
      </c>
      <c r="N3359" s="115">
        <v>1.5747143092459099</v>
      </c>
      <c r="O3359" s="115">
        <v>3.0868404140557599</v>
      </c>
      <c r="P3359" s="115">
        <v>0.49839362649316998</v>
      </c>
      <c r="Q3359" s="115">
        <v>1187.78271548868</v>
      </c>
      <c r="R3359" s="115">
        <v>1200</v>
      </c>
      <c r="S3359" s="115" t="s">
        <v>351</v>
      </c>
      <c r="T3359" s="115">
        <v>1200</v>
      </c>
      <c r="U3359" s="115" t="s">
        <v>352</v>
      </c>
      <c r="V3359" s="115" t="s">
        <v>350</v>
      </c>
      <c r="Z3359" s="115">
        <v>0</v>
      </c>
      <c r="AA3359" s="115">
        <v>1</v>
      </c>
      <c r="AB3359" s="115">
        <v>3.0868404140557599</v>
      </c>
      <c r="AC3359" s="115">
        <v>0.49839362649316998</v>
      </c>
      <c r="AD3359" s="115">
        <v>1187.78271548868</v>
      </c>
      <c r="AF3359" s="115">
        <v>-1</v>
      </c>
      <c r="AG3359" s="115">
        <v>-1</v>
      </c>
      <c r="AH3359" s="115">
        <v>-1</v>
      </c>
      <c r="AI3359" s="115">
        <v>-1</v>
      </c>
      <c r="AJ3359" s="115">
        <v>0</v>
      </c>
      <c r="AM3359" s="115" t="s">
        <v>348</v>
      </c>
      <c r="AN3359" s="115">
        <v>-1</v>
      </c>
      <c r="AQ3359" s="115">
        <v>615</v>
      </c>
      <c r="AR3359" s="115" t="s">
        <v>261</v>
      </c>
      <c r="AS3359" s="115" t="s">
        <v>370</v>
      </c>
      <c r="AT3359" s="115" t="s">
        <v>296</v>
      </c>
      <c r="AV3359" s="115">
        <v>151.163071255414</v>
      </c>
      <c r="AW3359" s="115">
        <v>0.96332742540000005</v>
      </c>
    </row>
    <row r="3360" spans="1:49" x14ac:dyDescent="0.25">
      <c r="A3360" s="117">
        <v>230000</v>
      </c>
      <c r="B3360" s="117">
        <v>880000</v>
      </c>
      <c r="C3360" s="117">
        <v>880000</v>
      </c>
      <c r="D3360" s="115" t="s">
        <v>342</v>
      </c>
      <c r="E3360" s="115" t="s">
        <v>13</v>
      </c>
      <c r="F3360" s="115" t="s">
        <v>343</v>
      </c>
      <c r="G3360" s="115" t="s">
        <v>344</v>
      </c>
      <c r="H3360" s="115">
        <v>0.56000000000000005</v>
      </c>
      <c r="I3360" s="115">
        <v>0.48</v>
      </c>
      <c r="J3360" s="115" t="s">
        <v>350</v>
      </c>
      <c r="K3360" s="115">
        <v>0.1249470901372</v>
      </c>
      <c r="L3360" s="115">
        <v>3752.8939756227301</v>
      </c>
      <c r="M3360" s="115">
        <v>9.7531178409617301</v>
      </c>
      <c r="N3360" s="115">
        <v>1.5747143092459099</v>
      </c>
      <c r="O3360" s="115">
        <v>1.2186236939934201</v>
      </c>
      <c r="P3360" s="115">
        <v>0.19675597073768999</v>
      </c>
      <c r="Q3360" s="115">
        <v>468.91318184750702</v>
      </c>
      <c r="R3360" s="115">
        <v>1210</v>
      </c>
      <c r="S3360" s="115" t="s">
        <v>353</v>
      </c>
      <c r="T3360" s="115">
        <v>1210</v>
      </c>
      <c r="U3360" s="115" t="s">
        <v>352</v>
      </c>
      <c r="V3360" s="115" t="s">
        <v>350</v>
      </c>
      <c r="Z3360" s="115">
        <v>0</v>
      </c>
      <c r="AA3360" s="115">
        <v>1</v>
      </c>
      <c r="AB3360" s="115">
        <v>1.2186236939934201</v>
      </c>
      <c r="AC3360" s="115">
        <v>0.19675597073768999</v>
      </c>
      <c r="AD3360" s="115">
        <v>468.91318184750702</v>
      </c>
      <c r="AF3360" s="115">
        <v>-1</v>
      </c>
      <c r="AG3360" s="115">
        <v>-1</v>
      </c>
      <c r="AH3360" s="115">
        <v>-1</v>
      </c>
      <c r="AI3360" s="115">
        <v>-1</v>
      </c>
      <c r="AJ3360" s="115">
        <v>0</v>
      </c>
      <c r="AM3360" s="115" t="s">
        <v>348</v>
      </c>
      <c r="AN3360" s="115">
        <v>-1</v>
      </c>
      <c r="AQ3360" s="115">
        <v>615</v>
      </c>
      <c r="AR3360" s="115" t="s">
        <v>261</v>
      </c>
      <c r="AS3360" s="115" t="s">
        <v>370</v>
      </c>
      <c r="AT3360" s="115" t="s">
        <v>296</v>
      </c>
      <c r="AV3360" s="115">
        <v>92.999230018998503</v>
      </c>
      <c r="AW3360" s="115">
        <v>0.38030266169999999</v>
      </c>
    </row>
    <row r="3361" spans="1:49" x14ac:dyDescent="0.25">
      <c r="A3361" s="117">
        <v>230000</v>
      </c>
      <c r="B3361" s="117">
        <v>880000</v>
      </c>
      <c r="C3361" s="117">
        <v>880000</v>
      </c>
      <c r="D3361" s="115" t="s">
        <v>342</v>
      </c>
      <c r="E3361" s="115" t="s">
        <v>13</v>
      </c>
      <c r="F3361" s="115" t="s">
        <v>343</v>
      </c>
      <c r="G3361" s="115" t="s">
        <v>344</v>
      </c>
      <c r="H3361" s="115">
        <v>0.56000000000000005</v>
      </c>
      <c r="I3361" s="115">
        <v>0.48</v>
      </c>
      <c r="J3361" s="115" t="s">
        <v>350</v>
      </c>
      <c r="K3361" s="115">
        <v>0.17631855577961</v>
      </c>
      <c r="L3361" s="115">
        <v>3752.8939756227301</v>
      </c>
      <c r="M3361" s="115">
        <v>9.7531178409617301</v>
      </c>
      <c r="N3361" s="115">
        <v>1.5747143092459099</v>
      </c>
      <c r="O3361" s="115">
        <v>1.7196556520667601</v>
      </c>
      <c r="P3361" s="115">
        <v>0.27765135277172998</v>
      </c>
      <c r="Q3361" s="115">
        <v>661.70484577581396</v>
      </c>
      <c r="R3361" s="115">
        <v>1300</v>
      </c>
      <c r="S3361" s="115" t="s">
        <v>346</v>
      </c>
      <c r="T3361" s="115">
        <v>1300</v>
      </c>
      <c r="U3361" s="115" t="s">
        <v>352</v>
      </c>
      <c r="V3361" s="115" t="s">
        <v>350</v>
      </c>
      <c r="Z3361" s="115">
        <v>0</v>
      </c>
      <c r="AA3361" s="115">
        <v>1</v>
      </c>
      <c r="AB3361" s="115">
        <v>1.7196556520667601</v>
      </c>
      <c r="AC3361" s="115">
        <v>0.27765135277172998</v>
      </c>
      <c r="AD3361" s="115">
        <v>661.70484577581396</v>
      </c>
      <c r="AF3361" s="115">
        <v>-1</v>
      </c>
      <c r="AG3361" s="115">
        <v>-1</v>
      </c>
      <c r="AH3361" s="115">
        <v>-1</v>
      </c>
      <c r="AI3361" s="115">
        <v>-1</v>
      </c>
      <c r="AJ3361" s="115">
        <v>0</v>
      </c>
      <c r="AM3361" s="115" t="s">
        <v>348</v>
      </c>
      <c r="AN3361" s="115">
        <v>-1</v>
      </c>
      <c r="AQ3361" s="115">
        <v>615</v>
      </c>
      <c r="AR3361" s="115" t="s">
        <v>261</v>
      </c>
      <c r="AS3361" s="115" t="s">
        <v>370</v>
      </c>
      <c r="AT3361" s="115" t="s">
        <v>296</v>
      </c>
      <c r="AV3361" s="115">
        <v>150.16311077926301</v>
      </c>
      <c r="AW3361" s="115">
        <v>0.53666248640000003</v>
      </c>
    </row>
    <row r="3362" spans="1:49" x14ac:dyDescent="0.25">
      <c r="A3362" s="117">
        <v>230000</v>
      </c>
      <c r="B3362" s="117">
        <v>880000</v>
      </c>
      <c r="C3362" s="117">
        <v>880000</v>
      </c>
      <c r="D3362" s="115" t="s">
        <v>342</v>
      </c>
      <c r="E3362" s="115" t="s">
        <v>13</v>
      </c>
      <c r="F3362" s="115" t="s">
        <v>343</v>
      </c>
      <c r="G3362" s="115" t="s">
        <v>344</v>
      </c>
      <c r="H3362" s="115">
        <v>0.56000000000000005</v>
      </c>
      <c r="I3362" s="115">
        <v>0.48</v>
      </c>
      <c r="J3362" s="115" t="s">
        <v>350</v>
      </c>
      <c r="K3362" s="115">
        <v>4.7435646461110002E-2</v>
      </c>
      <c r="L3362" s="115">
        <v>3725.41429643738</v>
      </c>
      <c r="M3362" s="115">
        <v>9.3145171564492006</v>
      </c>
      <c r="N3362" s="115">
        <v>1.3829247073254101</v>
      </c>
      <c r="O3362" s="115">
        <v>0.44184014278931</v>
      </c>
      <c r="P3362" s="115">
        <v>6.5599927499019994E-2</v>
      </c>
      <c r="Q3362" s="115">
        <v>176.717435486987</v>
      </c>
      <c r="R3362" s="115">
        <v>1200</v>
      </c>
      <c r="S3362" s="115" t="s">
        <v>351</v>
      </c>
      <c r="T3362" s="115">
        <v>1200</v>
      </c>
      <c r="U3362" s="115" t="s">
        <v>352</v>
      </c>
      <c r="V3362" s="115" t="s">
        <v>350</v>
      </c>
      <c r="Z3362" s="115">
        <v>0</v>
      </c>
      <c r="AA3362" s="115">
        <v>1</v>
      </c>
      <c r="AB3362" s="115">
        <v>0.44184014278931</v>
      </c>
      <c r="AC3362" s="115">
        <v>6.5599927499019994E-2</v>
      </c>
      <c r="AD3362" s="115">
        <v>176.71743548698799</v>
      </c>
      <c r="AF3362" s="115">
        <v>-1</v>
      </c>
      <c r="AG3362" s="115">
        <v>-1</v>
      </c>
      <c r="AH3362" s="115">
        <v>-1</v>
      </c>
      <c r="AI3362" s="115">
        <v>-1</v>
      </c>
      <c r="AJ3362" s="115">
        <v>0</v>
      </c>
      <c r="AM3362" s="115" t="s">
        <v>348</v>
      </c>
      <c r="AN3362" s="115">
        <v>-1</v>
      </c>
      <c r="AQ3362" s="115">
        <v>615</v>
      </c>
      <c r="AR3362" s="115" t="s">
        <v>261</v>
      </c>
      <c r="AS3362" s="115" t="s">
        <v>370</v>
      </c>
      <c r="AT3362" s="115" t="s">
        <v>296</v>
      </c>
      <c r="AV3362" s="115">
        <v>56.342391417577403</v>
      </c>
      <c r="AW3362" s="115">
        <v>0.14332314309999999</v>
      </c>
    </row>
    <row r="3363" spans="1:49" x14ac:dyDescent="0.25">
      <c r="A3363" s="117">
        <v>230000</v>
      </c>
      <c r="B3363" s="117">
        <v>880000</v>
      </c>
      <c r="C3363" s="117">
        <v>880000</v>
      </c>
      <c r="D3363" s="115" t="s">
        <v>342</v>
      </c>
      <c r="E3363" s="115" t="s">
        <v>13</v>
      </c>
      <c r="F3363" s="115" t="s">
        <v>343</v>
      </c>
      <c r="G3363" s="115" t="s">
        <v>344</v>
      </c>
      <c r="H3363" s="115">
        <v>0.56000000000000005</v>
      </c>
      <c r="I3363" s="115">
        <v>0.48</v>
      </c>
      <c r="J3363" s="115" t="s">
        <v>350</v>
      </c>
      <c r="K3363" s="115">
        <v>0.13754600207025999</v>
      </c>
      <c r="L3363" s="115">
        <v>3725.41429643738</v>
      </c>
      <c r="M3363" s="115">
        <v>9.3145171564492006</v>
      </c>
      <c r="N3363" s="115">
        <v>1.3829247073254101</v>
      </c>
      <c r="O3363" s="115">
        <v>1.2811745960844401</v>
      </c>
      <c r="P3363" s="115">
        <v>0.19021576465678999</v>
      </c>
      <c r="Q3363" s="115">
        <v>512.41584253035501</v>
      </c>
      <c r="R3363" s="115">
        <v>1200</v>
      </c>
      <c r="S3363" s="115" t="s">
        <v>351</v>
      </c>
      <c r="T3363" s="115">
        <v>1200</v>
      </c>
      <c r="U3363" s="115" t="s">
        <v>352</v>
      </c>
      <c r="V3363" s="115" t="s">
        <v>350</v>
      </c>
      <c r="Z3363" s="115">
        <v>0</v>
      </c>
      <c r="AA3363" s="115">
        <v>1</v>
      </c>
      <c r="AB3363" s="115">
        <v>1.2811745960844401</v>
      </c>
      <c r="AC3363" s="115">
        <v>0.19021576465678999</v>
      </c>
      <c r="AD3363" s="115">
        <v>512.41584253035501</v>
      </c>
      <c r="AF3363" s="115">
        <v>-1</v>
      </c>
      <c r="AG3363" s="115">
        <v>-1</v>
      </c>
      <c r="AH3363" s="115">
        <v>-1</v>
      </c>
      <c r="AI3363" s="115">
        <v>-1</v>
      </c>
      <c r="AJ3363" s="115">
        <v>0</v>
      </c>
      <c r="AM3363" s="115" t="s">
        <v>348</v>
      </c>
      <c r="AN3363" s="115">
        <v>-1</v>
      </c>
      <c r="AQ3363" s="115">
        <v>615</v>
      </c>
      <c r="AR3363" s="115" t="s">
        <v>261</v>
      </c>
      <c r="AS3363" s="115" t="s">
        <v>370</v>
      </c>
      <c r="AT3363" s="115" t="s">
        <v>296</v>
      </c>
      <c r="AV3363" s="115">
        <v>105.069830081692</v>
      </c>
      <c r="AW3363" s="115">
        <v>0.41558462489999998</v>
      </c>
    </row>
    <row r="3364" spans="1:49" x14ac:dyDescent="0.25">
      <c r="A3364" s="117">
        <v>230000</v>
      </c>
      <c r="B3364" s="117">
        <v>880000</v>
      </c>
      <c r="C3364" s="117">
        <v>880000</v>
      </c>
      <c r="D3364" s="115" t="s">
        <v>342</v>
      </c>
      <c r="E3364" s="115" t="s">
        <v>13</v>
      </c>
      <c r="F3364" s="115" t="s">
        <v>343</v>
      </c>
      <c r="G3364" s="115" t="s">
        <v>344</v>
      </c>
      <c r="H3364" s="115">
        <v>0.56000000000000005</v>
      </c>
      <c r="I3364" s="115">
        <v>0.48</v>
      </c>
      <c r="J3364" s="115" t="s">
        <v>350</v>
      </c>
      <c r="K3364" s="115">
        <v>7.4385975832299998E-3</v>
      </c>
      <c r="L3364" s="115">
        <v>3725.41429643738</v>
      </c>
      <c r="M3364" s="115">
        <v>9.3145171564492006</v>
      </c>
      <c r="N3364" s="115">
        <v>1.3829247073254101</v>
      </c>
      <c r="O3364" s="115">
        <v>6.9286944808929996E-2</v>
      </c>
      <c r="P3364" s="115">
        <v>1.0287020385700001E-2</v>
      </c>
      <c r="Q3364" s="115">
        <v>27.711857782016999</v>
      </c>
      <c r="R3364" s="115">
        <v>1210</v>
      </c>
      <c r="S3364" s="115" t="s">
        <v>353</v>
      </c>
      <c r="T3364" s="115">
        <v>1210</v>
      </c>
      <c r="U3364" s="115" t="s">
        <v>352</v>
      </c>
      <c r="V3364" s="115" t="s">
        <v>350</v>
      </c>
      <c r="Z3364" s="115">
        <v>0</v>
      </c>
      <c r="AA3364" s="115">
        <v>1</v>
      </c>
      <c r="AB3364" s="115">
        <v>6.9286944808929996E-2</v>
      </c>
      <c r="AC3364" s="115">
        <v>1.0287020385700001E-2</v>
      </c>
      <c r="AD3364" s="115">
        <v>27.7118577820161</v>
      </c>
      <c r="AF3364" s="115">
        <v>-1</v>
      </c>
      <c r="AG3364" s="115">
        <v>-1</v>
      </c>
      <c r="AH3364" s="115">
        <v>-1</v>
      </c>
      <c r="AI3364" s="115">
        <v>-1</v>
      </c>
      <c r="AJ3364" s="115">
        <v>0</v>
      </c>
      <c r="AM3364" s="115" t="s">
        <v>348</v>
      </c>
      <c r="AN3364" s="115">
        <v>-1</v>
      </c>
      <c r="AQ3364" s="115">
        <v>615</v>
      </c>
      <c r="AR3364" s="115" t="s">
        <v>261</v>
      </c>
      <c r="AS3364" s="115" t="s">
        <v>370</v>
      </c>
      <c r="AT3364" s="115" t="s">
        <v>296</v>
      </c>
      <c r="AV3364" s="115">
        <v>27.483657058161999</v>
      </c>
      <c r="AW3364" s="115">
        <v>2.24751482E-2</v>
      </c>
    </row>
    <row r="3365" spans="1:49" x14ac:dyDescent="0.25">
      <c r="A3365" s="117">
        <v>230000</v>
      </c>
      <c r="B3365" s="117">
        <v>880000</v>
      </c>
      <c r="C3365" s="117">
        <v>880000</v>
      </c>
      <c r="D3365" s="115" t="s">
        <v>342</v>
      </c>
      <c r="E3365" s="115" t="s">
        <v>13</v>
      </c>
      <c r="F3365" s="115" t="s">
        <v>343</v>
      </c>
      <c r="G3365" s="115" t="s">
        <v>344</v>
      </c>
      <c r="H3365" s="115">
        <v>0.56000000000000005</v>
      </c>
      <c r="I3365" s="115">
        <v>0.48</v>
      </c>
      <c r="J3365" s="115" t="s">
        <v>350</v>
      </c>
      <c r="K3365" s="115">
        <v>0.10208722133115999</v>
      </c>
      <c r="L3365" s="115">
        <v>3725.41429643738</v>
      </c>
      <c r="M3365" s="115">
        <v>9.3145171564492006</v>
      </c>
      <c r="N3365" s="115">
        <v>1.3829247073254101</v>
      </c>
      <c r="O3365" s="115">
        <v>0.95089317454338995</v>
      </c>
      <c r="P3365" s="115">
        <v>0.14117894068107001</v>
      </c>
      <c r="Q3365" s="115">
        <v>380.31719383069998</v>
      </c>
      <c r="R3365" s="115">
        <v>1210</v>
      </c>
      <c r="S3365" s="115" t="s">
        <v>353</v>
      </c>
      <c r="T3365" s="115">
        <v>1210</v>
      </c>
      <c r="U3365" s="115" t="s">
        <v>352</v>
      </c>
      <c r="V3365" s="115" t="s">
        <v>350</v>
      </c>
      <c r="Z3365" s="115">
        <v>0</v>
      </c>
      <c r="AA3365" s="115">
        <v>1</v>
      </c>
      <c r="AB3365" s="115">
        <v>0.95089317454338995</v>
      </c>
      <c r="AC3365" s="115">
        <v>0.14117894068107001</v>
      </c>
      <c r="AD3365" s="115">
        <v>380.31719383069998</v>
      </c>
      <c r="AF3365" s="115">
        <v>-1</v>
      </c>
      <c r="AG3365" s="115">
        <v>-1</v>
      </c>
      <c r="AH3365" s="115">
        <v>-1</v>
      </c>
      <c r="AI3365" s="115">
        <v>-1</v>
      </c>
      <c r="AJ3365" s="115">
        <v>0</v>
      </c>
      <c r="AM3365" s="115" t="s">
        <v>348</v>
      </c>
      <c r="AN3365" s="115">
        <v>-1</v>
      </c>
      <c r="AQ3365" s="115">
        <v>615</v>
      </c>
      <c r="AR3365" s="115" t="s">
        <v>261</v>
      </c>
      <c r="AS3365" s="115" t="s">
        <v>370</v>
      </c>
      <c r="AT3365" s="115" t="s">
        <v>296</v>
      </c>
      <c r="AV3365" s="115">
        <v>94.958122417901805</v>
      </c>
      <c r="AW3365" s="115">
        <v>0.3084486568</v>
      </c>
    </row>
    <row r="3366" spans="1:49" x14ac:dyDescent="0.25">
      <c r="A3366" s="117">
        <v>230000</v>
      </c>
      <c r="B3366" s="117">
        <v>880000</v>
      </c>
      <c r="C3366" s="117">
        <v>880000</v>
      </c>
      <c r="D3366" s="115" t="s">
        <v>342</v>
      </c>
      <c r="E3366" s="115" t="s">
        <v>13</v>
      </c>
      <c r="F3366" s="115" t="s">
        <v>343</v>
      </c>
      <c r="G3366" s="115" t="s">
        <v>344</v>
      </c>
      <c r="H3366" s="115">
        <v>0.56000000000000005</v>
      </c>
      <c r="I3366" s="115">
        <v>0.48</v>
      </c>
      <c r="J3366" s="115" t="s">
        <v>350</v>
      </c>
      <c r="K3366" s="115">
        <v>3.3551952690210003E-2</v>
      </c>
      <c r="L3366" s="115">
        <v>3725.41429643738</v>
      </c>
      <c r="M3366" s="115">
        <v>9.3145171564492006</v>
      </c>
      <c r="N3366" s="115">
        <v>1.3829247073254101</v>
      </c>
      <c r="O3366" s="115">
        <v>0.31252023896540998</v>
      </c>
      <c r="P3366" s="115">
        <v>4.6399824354309997E-2</v>
      </c>
      <c r="Q3366" s="115">
        <v>124.994924225532</v>
      </c>
      <c r="R3366" s="115">
        <v>1210</v>
      </c>
      <c r="S3366" s="115" t="s">
        <v>353</v>
      </c>
      <c r="T3366" s="115">
        <v>1210</v>
      </c>
      <c r="U3366" s="115" t="s">
        <v>352</v>
      </c>
      <c r="V3366" s="115" t="s">
        <v>350</v>
      </c>
      <c r="Z3366" s="115">
        <v>0</v>
      </c>
      <c r="AA3366" s="115">
        <v>1</v>
      </c>
      <c r="AB3366" s="115">
        <v>0.31252023896540998</v>
      </c>
      <c r="AC3366" s="115">
        <v>4.6399824354309997E-2</v>
      </c>
      <c r="AD3366" s="115">
        <v>124.99492422553099</v>
      </c>
      <c r="AF3366" s="115">
        <v>-1</v>
      </c>
      <c r="AG3366" s="115">
        <v>-1</v>
      </c>
      <c r="AH3366" s="115">
        <v>-1</v>
      </c>
      <c r="AI3366" s="115">
        <v>-1</v>
      </c>
      <c r="AJ3366" s="115">
        <v>0</v>
      </c>
      <c r="AM3366" s="115" t="s">
        <v>348</v>
      </c>
      <c r="AN3366" s="115">
        <v>-1</v>
      </c>
      <c r="AQ3366" s="115">
        <v>615</v>
      </c>
      <c r="AR3366" s="115" t="s">
        <v>261</v>
      </c>
      <c r="AS3366" s="115" t="s">
        <v>370</v>
      </c>
      <c r="AT3366" s="115" t="s">
        <v>296</v>
      </c>
      <c r="AV3366" s="115">
        <v>46.639448614024197</v>
      </c>
      <c r="AW3366" s="115">
        <v>0.1013746344</v>
      </c>
    </row>
    <row r="3367" spans="1:49" x14ac:dyDescent="0.25">
      <c r="A3367" s="117">
        <v>230000</v>
      </c>
      <c r="B3367" s="117">
        <v>880000</v>
      </c>
      <c r="C3367" s="117">
        <v>880000</v>
      </c>
      <c r="D3367" s="115" t="s">
        <v>342</v>
      </c>
      <c r="E3367" s="115" t="s">
        <v>13</v>
      </c>
      <c r="F3367" s="115" t="s">
        <v>343</v>
      </c>
      <c r="G3367" s="115" t="s">
        <v>344</v>
      </c>
      <c r="H3367" s="115">
        <v>0.56000000000000005</v>
      </c>
      <c r="I3367" s="115">
        <v>0.48</v>
      </c>
      <c r="J3367" s="115" t="s">
        <v>350</v>
      </c>
      <c r="K3367" s="115">
        <v>1.6814286298850002E-2</v>
      </c>
      <c r="L3367" s="115">
        <v>3725.41429643738</v>
      </c>
      <c r="M3367" s="115">
        <v>9.3145171564492006</v>
      </c>
      <c r="N3367" s="115">
        <v>1.3829247073254101</v>
      </c>
      <c r="O3367" s="115">
        <v>0.15661695820411001</v>
      </c>
      <c r="P3367" s="115">
        <v>2.325289195872E-2</v>
      </c>
      <c r="Q3367" s="115">
        <v>62.640182562138101</v>
      </c>
      <c r="R3367" s="115">
        <v>1300</v>
      </c>
      <c r="S3367" s="115" t="s">
        <v>346</v>
      </c>
      <c r="T3367" s="115">
        <v>1300</v>
      </c>
      <c r="U3367" s="115" t="s">
        <v>352</v>
      </c>
      <c r="V3367" s="115" t="s">
        <v>350</v>
      </c>
      <c r="Z3367" s="115">
        <v>0</v>
      </c>
      <c r="AA3367" s="115">
        <v>1</v>
      </c>
      <c r="AB3367" s="115">
        <v>0.15661695820411001</v>
      </c>
      <c r="AC3367" s="115">
        <v>2.325289195872E-2</v>
      </c>
      <c r="AD3367" s="115">
        <v>62.640182562137703</v>
      </c>
      <c r="AF3367" s="115">
        <v>-1</v>
      </c>
      <c r="AG3367" s="115">
        <v>-1</v>
      </c>
      <c r="AH3367" s="115">
        <v>-1</v>
      </c>
      <c r="AI3367" s="115">
        <v>-1</v>
      </c>
      <c r="AJ3367" s="115">
        <v>0</v>
      </c>
      <c r="AM3367" s="115" t="s">
        <v>348</v>
      </c>
      <c r="AN3367" s="115">
        <v>-1</v>
      </c>
      <c r="AQ3367" s="115">
        <v>615</v>
      </c>
      <c r="AR3367" s="115" t="s">
        <v>261</v>
      </c>
      <c r="AS3367" s="115" t="s">
        <v>370</v>
      </c>
      <c r="AT3367" s="115" t="s">
        <v>296</v>
      </c>
      <c r="AV3367" s="115">
        <v>53.711420984285702</v>
      </c>
      <c r="AW3367" s="115">
        <v>5.0803067799999997E-2</v>
      </c>
    </row>
    <row r="3368" spans="1:49" x14ac:dyDescent="0.25">
      <c r="A3368" s="117">
        <v>230000</v>
      </c>
      <c r="B3368" s="117">
        <v>880000</v>
      </c>
      <c r="C3368" s="117">
        <v>880000</v>
      </c>
      <c r="D3368" s="115" t="s">
        <v>342</v>
      </c>
      <c r="E3368" s="115" t="s">
        <v>13</v>
      </c>
      <c r="F3368" s="115" t="s">
        <v>343</v>
      </c>
      <c r="G3368" s="115" t="s">
        <v>344</v>
      </c>
      <c r="H3368" s="115">
        <v>0.56000000000000005</v>
      </c>
      <c r="I3368" s="115">
        <v>0.48</v>
      </c>
      <c r="J3368" s="115" t="s">
        <v>350</v>
      </c>
      <c r="K3368" s="115">
        <v>0.21135361958716001</v>
      </c>
      <c r="L3368" s="115">
        <v>3725.41429643738</v>
      </c>
      <c r="M3368" s="115">
        <v>9.3145171564492006</v>
      </c>
      <c r="N3368" s="115">
        <v>1.3829247073254101</v>
      </c>
      <c r="O3368" s="115">
        <v>1.96865691572228</v>
      </c>
      <c r="P3368" s="115">
        <v>0.29228614250974</v>
      </c>
      <c r="Q3368" s="115">
        <v>787.37979601381198</v>
      </c>
      <c r="R3368" s="115">
        <v>1210</v>
      </c>
      <c r="S3368" s="115" t="s">
        <v>353</v>
      </c>
      <c r="T3368" s="115">
        <v>1210</v>
      </c>
      <c r="U3368" s="115" t="s">
        <v>352</v>
      </c>
      <c r="V3368" s="115" t="s">
        <v>350</v>
      </c>
      <c r="Z3368" s="115">
        <v>0</v>
      </c>
      <c r="AA3368" s="115">
        <v>1</v>
      </c>
      <c r="AB3368" s="115">
        <v>1.96865691572228</v>
      </c>
      <c r="AC3368" s="115">
        <v>0.29228614250974</v>
      </c>
      <c r="AD3368" s="115">
        <v>787.37979601381198</v>
      </c>
      <c r="AF3368" s="115">
        <v>-1</v>
      </c>
      <c r="AG3368" s="115">
        <v>-1</v>
      </c>
      <c r="AH3368" s="115">
        <v>-1</v>
      </c>
      <c r="AI3368" s="115">
        <v>-1</v>
      </c>
      <c r="AJ3368" s="115">
        <v>0</v>
      </c>
      <c r="AM3368" s="115" t="s">
        <v>348</v>
      </c>
      <c r="AN3368" s="115">
        <v>-1</v>
      </c>
      <c r="AQ3368" s="115">
        <v>615</v>
      </c>
      <c r="AR3368" s="115" t="s">
        <v>261</v>
      </c>
      <c r="AS3368" s="115" t="s">
        <v>370</v>
      </c>
      <c r="AT3368" s="115" t="s">
        <v>296</v>
      </c>
      <c r="AV3368" s="115">
        <v>119.759310366481</v>
      </c>
      <c r="AW3368" s="115">
        <v>0.63858864230000001</v>
      </c>
    </row>
    <row r="3369" spans="1:49" x14ac:dyDescent="0.25">
      <c r="A3369" s="117">
        <v>230000</v>
      </c>
      <c r="B3369" s="117">
        <v>880000</v>
      </c>
      <c r="C3369" s="117">
        <v>880000</v>
      </c>
      <c r="D3369" s="115" t="s">
        <v>342</v>
      </c>
      <c r="E3369" s="115" t="s">
        <v>13</v>
      </c>
      <c r="F3369" s="115" t="s">
        <v>343</v>
      </c>
      <c r="G3369" s="115" t="s">
        <v>344</v>
      </c>
      <c r="H3369" s="115">
        <v>0.56000000000000005</v>
      </c>
      <c r="I3369" s="115">
        <v>0.48</v>
      </c>
      <c r="J3369" s="115" t="s">
        <v>350</v>
      </c>
      <c r="K3369" s="115">
        <v>6.1536127853019998E-2</v>
      </c>
      <c r="L3369" s="115">
        <v>3725.41429643738</v>
      </c>
      <c r="M3369" s="115">
        <v>9.3145171564492006</v>
      </c>
      <c r="N3369" s="115">
        <v>1.3829247073254101</v>
      </c>
      <c r="O3369" s="115">
        <v>0.57317931862840998</v>
      </c>
      <c r="P3369" s="115">
        <v>8.509983160107E-2</v>
      </c>
      <c r="Q3369" s="115">
        <v>229.24757045104201</v>
      </c>
      <c r="R3369" s="115">
        <v>1210</v>
      </c>
      <c r="S3369" s="115" t="s">
        <v>353</v>
      </c>
      <c r="T3369" s="115">
        <v>1210</v>
      </c>
      <c r="U3369" s="115" t="s">
        <v>352</v>
      </c>
      <c r="V3369" s="115" t="s">
        <v>350</v>
      </c>
      <c r="Z3369" s="115">
        <v>0</v>
      </c>
      <c r="AA3369" s="115">
        <v>1</v>
      </c>
      <c r="AB3369" s="115">
        <v>0.57317931862840998</v>
      </c>
      <c r="AC3369" s="115">
        <v>8.509983160107E-2</v>
      </c>
      <c r="AD3369" s="115">
        <v>229.247570451044</v>
      </c>
      <c r="AF3369" s="115">
        <v>-1</v>
      </c>
      <c r="AG3369" s="115">
        <v>-1</v>
      </c>
      <c r="AH3369" s="115">
        <v>-1</v>
      </c>
      <c r="AI3369" s="115">
        <v>-1</v>
      </c>
      <c r="AJ3369" s="115">
        <v>0</v>
      </c>
      <c r="AM3369" s="115" t="s">
        <v>348</v>
      </c>
      <c r="AN3369" s="115">
        <v>-1</v>
      </c>
      <c r="AQ3369" s="115">
        <v>615</v>
      </c>
      <c r="AR3369" s="115" t="s">
        <v>261</v>
      </c>
      <c r="AS3369" s="115" t="s">
        <v>370</v>
      </c>
      <c r="AT3369" s="115" t="s">
        <v>296</v>
      </c>
      <c r="AV3369" s="115">
        <v>67.628862894009998</v>
      </c>
      <c r="AW3369" s="115">
        <v>0.18592665890000001</v>
      </c>
    </row>
    <row r="3370" spans="1:49" x14ac:dyDescent="0.25">
      <c r="A3370" s="117">
        <v>230000</v>
      </c>
      <c r="B3370" s="117">
        <v>880000</v>
      </c>
      <c r="C3370" s="117">
        <v>880000</v>
      </c>
      <c r="D3370" s="115" t="s">
        <v>342</v>
      </c>
      <c r="E3370" s="115" t="s">
        <v>13</v>
      </c>
      <c r="F3370" s="115" t="s">
        <v>343</v>
      </c>
      <c r="G3370" s="115" t="s">
        <v>344</v>
      </c>
      <c r="H3370" s="115">
        <v>0.56000000000000005</v>
      </c>
      <c r="I3370" s="115">
        <v>0.48</v>
      </c>
      <c r="J3370" s="115" t="s">
        <v>350</v>
      </c>
      <c r="K3370" s="115">
        <v>8.3660579390000002E-5</v>
      </c>
      <c r="L3370" s="115">
        <v>3792.04175760724</v>
      </c>
      <c r="M3370" s="115">
        <v>10.661871318702801</v>
      </c>
      <c r="N3370" s="115">
        <v>1.4453541296063901</v>
      </c>
      <c r="O3370" s="115">
        <v>8.9197833199999995E-4</v>
      </c>
      <c r="P3370" s="115">
        <v>1.2091916392E-4</v>
      </c>
      <c r="Q3370" s="115">
        <v>0.31724441054662</v>
      </c>
      <c r="R3370" s="115">
        <v>1210</v>
      </c>
      <c r="S3370" s="115" t="s">
        <v>353</v>
      </c>
      <c r="T3370" s="115">
        <v>1210</v>
      </c>
      <c r="U3370" s="115" t="s">
        <v>352</v>
      </c>
      <c r="V3370" s="115" t="s">
        <v>350</v>
      </c>
      <c r="Z3370" s="115">
        <v>0</v>
      </c>
      <c r="AA3370" s="115">
        <v>1</v>
      </c>
      <c r="AB3370" s="115">
        <v>8.9197833199999995E-4</v>
      </c>
      <c r="AC3370" s="115">
        <v>1.2091916392E-4</v>
      </c>
      <c r="AD3370" s="115">
        <v>0.31724441054709002</v>
      </c>
      <c r="AF3370" s="115">
        <v>-1</v>
      </c>
      <c r="AG3370" s="115">
        <v>-1</v>
      </c>
      <c r="AH3370" s="115">
        <v>-1</v>
      </c>
      <c r="AI3370" s="115">
        <v>-1</v>
      </c>
      <c r="AJ3370" s="115">
        <v>0</v>
      </c>
      <c r="AM3370" s="115" t="s">
        <v>348</v>
      </c>
      <c r="AN3370" s="115">
        <v>-1</v>
      </c>
      <c r="AQ3370" s="115">
        <v>615</v>
      </c>
      <c r="AR3370" s="115" t="s">
        <v>261</v>
      </c>
      <c r="AS3370" s="115" t="s">
        <v>370</v>
      </c>
      <c r="AT3370" s="115" t="s">
        <v>296</v>
      </c>
      <c r="AV3370" s="115">
        <v>23.5806924821294</v>
      </c>
      <c r="AW3370" s="115">
        <v>2.572947E-4</v>
      </c>
    </row>
    <row r="3371" spans="1:49" x14ac:dyDescent="0.25">
      <c r="A3371" s="117">
        <v>230000</v>
      </c>
      <c r="B3371" s="117">
        <v>880000</v>
      </c>
      <c r="C3371" s="117">
        <v>880000</v>
      </c>
      <c r="D3371" s="115" t="s">
        <v>342</v>
      </c>
      <c r="E3371" s="115" t="s">
        <v>13</v>
      </c>
      <c r="F3371" s="115" t="s">
        <v>343</v>
      </c>
      <c r="G3371" s="115" t="s">
        <v>344</v>
      </c>
      <c r="H3371" s="115">
        <v>0.56000000000000005</v>
      </c>
      <c r="I3371" s="115">
        <v>0.48</v>
      </c>
      <c r="J3371" s="115" t="s">
        <v>350</v>
      </c>
      <c r="K3371" s="115">
        <v>8.2960735359000004E-2</v>
      </c>
      <c r="L3371" s="115">
        <v>3792.04175760724</v>
      </c>
      <c r="M3371" s="115">
        <v>10.661871318702801</v>
      </c>
      <c r="N3371" s="115">
        <v>1.4453541296063901</v>
      </c>
      <c r="O3371" s="115">
        <v>0.88451668490265001</v>
      </c>
      <c r="P3371" s="115">
        <v>0.11990764144631</v>
      </c>
      <c r="Q3371" s="115">
        <v>314.590572723143</v>
      </c>
      <c r="R3371" s="115">
        <v>1210</v>
      </c>
      <c r="S3371" s="115" t="s">
        <v>353</v>
      </c>
      <c r="T3371" s="115">
        <v>1210</v>
      </c>
      <c r="U3371" s="115" t="s">
        <v>352</v>
      </c>
      <c r="V3371" s="115" t="s">
        <v>350</v>
      </c>
      <c r="Z3371" s="115">
        <v>0</v>
      </c>
      <c r="AA3371" s="115">
        <v>1</v>
      </c>
      <c r="AB3371" s="115">
        <v>0.88451668490265001</v>
      </c>
      <c r="AC3371" s="115">
        <v>0.11990764144631</v>
      </c>
      <c r="AD3371" s="115">
        <v>314.59057272314402</v>
      </c>
      <c r="AF3371" s="115">
        <v>-1</v>
      </c>
      <c r="AG3371" s="115">
        <v>-1</v>
      </c>
      <c r="AH3371" s="115">
        <v>-1</v>
      </c>
      <c r="AI3371" s="115">
        <v>-1</v>
      </c>
      <c r="AJ3371" s="115">
        <v>0</v>
      </c>
      <c r="AM3371" s="115" t="s">
        <v>348</v>
      </c>
      <c r="AN3371" s="115">
        <v>-1</v>
      </c>
      <c r="AQ3371" s="115">
        <v>615</v>
      </c>
      <c r="AR3371" s="115" t="s">
        <v>261</v>
      </c>
      <c r="AS3371" s="115" t="s">
        <v>370</v>
      </c>
      <c r="AT3371" s="115" t="s">
        <v>296</v>
      </c>
      <c r="AV3371" s="115">
        <v>79.527397969297695</v>
      </c>
      <c r="AW3371" s="115">
        <v>0.2551423947</v>
      </c>
    </row>
    <row r="3372" spans="1:49" x14ac:dyDescent="0.25">
      <c r="A3372" s="117">
        <v>230000</v>
      </c>
      <c r="B3372" s="117">
        <v>880000</v>
      </c>
      <c r="C3372" s="117">
        <v>880000</v>
      </c>
      <c r="D3372" s="115" t="s">
        <v>342</v>
      </c>
      <c r="E3372" s="115" t="s">
        <v>13</v>
      </c>
      <c r="F3372" s="115" t="s">
        <v>343</v>
      </c>
      <c r="G3372" s="115" t="s">
        <v>344</v>
      </c>
      <c r="H3372" s="115">
        <v>0.56000000000000005</v>
      </c>
      <c r="I3372" s="115">
        <v>0.48</v>
      </c>
      <c r="J3372" s="115" t="s">
        <v>350</v>
      </c>
      <c r="K3372" s="115">
        <v>6.3949135115030004E-2</v>
      </c>
      <c r="L3372" s="115">
        <v>3792.04175760724</v>
      </c>
      <c r="M3372" s="115">
        <v>10.661871318702801</v>
      </c>
      <c r="N3372" s="115">
        <v>1.4453541296063901</v>
      </c>
      <c r="O3372" s="115">
        <v>0.68181744953888002</v>
      </c>
      <c r="P3372" s="115">
        <v>9.242914652327E-2</v>
      </c>
      <c r="Q3372" s="115">
        <v>242.49779071909501</v>
      </c>
      <c r="R3372" s="115">
        <v>1210</v>
      </c>
      <c r="S3372" s="115" t="s">
        <v>353</v>
      </c>
      <c r="T3372" s="115">
        <v>1210</v>
      </c>
      <c r="U3372" s="115" t="s">
        <v>352</v>
      </c>
      <c r="V3372" s="115" t="s">
        <v>350</v>
      </c>
      <c r="Z3372" s="115">
        <v>0</v>
      </c>
      <c r="AA3372" s="115">
        <v>1</v>
      </c>
      <c r="AB3372" s="115">
        <v>0.68181744953888002</v>
      </c>
      <c r="AC3372" s="115">
        <v>9.242914652327E-2</v>
      </c>
      <c r="AD3372" s="115">
        <v>242.497790719097</v>
      </c>
      <c r="AF3372" s="115">
        <v>-1</v>
      </c>
      <c r="AG3372" s="115">
        <v>-1</v>
      </c>
      <c r="AH3372" s="115">
        <v>-1</v>
      </c>
      <c r="AI3372" s="115">
        <v>-1</v>
      </c>
      <c r="AJ3372" s="115">
        <v>0</v>
      </c>
      <c r="AM3372" s="115" t="s">
        <v>348</v>
      </c>
      <c r="AN3372" s="115">
        <v>-1</v>
      </c>
      <c r="AQ3372" s="115">
        <v>615</v>
      </c>
      <c r="AR3372" s="115" t="s">
        <v>261</v>
      </c>
      <c r="AS3372" s="115" t="s">
        <v>370</v>
      </c>
      <c r="AT3372" s="115" t="s">
        <v>296</v>
      </c>
      <c r="AV3372" s="115">
        <v>67.942263948591801</v>
      </c>
      <c r="AW3372" s="115">
        <v>0.19667298520000001</v>
      </c>
    </row>
    <row r="3373" spans="1:49" x14ac:dyDescent="0.25">
      <c r="A3373" s="117">
        <v>230000</v>
      </c>
      <c r="B3373" s="117">
        <v>880000</v>
      </c>
      <c r="C3373" s="117">
        <v>880000</v>
      </c>
      <c r="D3373" s="115" t="s">
        <v>342</v>
      </c>
      <c r="E3373" s="115" t="s">
        <v>13</v>
      </c>
      <c r="F3373" s="115" t="s">
        <v>343</v>
      </c>
      <c r="G3373" s="115" t="s">
        <v>344</v>
      </c>
      <c r="H3373" s="115">
        <v>0.56000000000000005</v>
      </c>
      <c r="I3373" s="115">
        <v>0.48</v>
      </c>
      <c r="J3373" s="115" t="s">
        <v>350</v>
      </c>
      <c r="K3373" s="115">
        <v>8.6748677909349994E-2</v>
      </c>
      <c r="L3373" s="115">
        <v>3792.04175760724</v>
      </c>
      <c r="M3373" s="115">
        <v>10.661871318702801</v>
      </c>
      <c r="N3373" s="115">
        <v>1.4453541296063901</v>
      </c>
      <c r="O3373" s="115">
        <v>0.92490324093717002</v>
      </c>
      <c r="P3373" s="115">
        <v>0.12538255985418001</v>
      </c>
      <c r="Q3373" s="115">
        <v>328.95460904950602</v>
      </c>
      <c r="R3373" s="115">
        <v>1450</v>
      </c>
      <c r="S3373" s="115" t="s">
        <v>374</v>
      </c>
      <c r="T3373" s="115">
        <v>1450</v>
      </c>
      <c r="U3373" s="115" t="s">
        <v>352</v>
      </c>
      <c r="V3373" s="115" t="s">
        <v>350</v>
      </c>
      <c r="Z3373" s="115">
        <v>0</v>
      </c>
      <c r="AA3373" s="115">
        <v>1</v>
      </c>
      <c r="AB3373" s="115">
        <v>0.92490324093717002</v>
      </c>
      <c r="AC3373" s="115">
        <v>0.12538255985418001</v>
      </c>
      <c r="AD3373" s="115">
        <v>328.95460904950602</v>
      </c>
      <c r="AF3373" s="115">
        <v>-1</v>
      </c>
      <c r="AG3373" s="115">
        <v>-1</v>
      </c>
      <c r="AH3373" s="115">
        <v>-1</v>
      </c>
      <c r="AI3373" s="115">
        <v>-1</v>
      </c>
      <c r="AJ3373" s="115">
        <v>0</v>
      </c>
      <c r="AM3373" s="115" t="s">
        <v>348</v>
      </c>
      <c r="AN3373" s="115">
        <v>-1</v>
      </c>
      <c r="AQ3373" s="115">
        <v>615</v>
      </c>
      <c r="AR3373" s="115" t="s">
        <v>261</v>
      </c>
      <c r="AS3373" s="115" t="s">
        <v>370</v>
      </c>
      <c r="AT3373" s="115" t="s">
        <v>296</v>
      </c>
      <c r="AV3373" s="115">
        <v>93.894042866980598</v>
      </c>
      <c r="AW3373" s="115">
        <v>0.26679205919999999</v>
      </c>
    </row>
    <row r="3374" spans="1:49" x14ac:dyDescent="0.25">
      <c r="A3374" s="117">
        <v>230000</v>
      </c>
      <c r="B3374" s="117">
        <v>880000</v>
      </c>
      <c r="C3374" s="117">
        <v>880000</v>
      </c>
      <c r="D3374" s="115" t="s">
        <v>342</v>
      </c>
      <c r="E3374" s="115" t="s">
        <v>13</v>
      </c>
      <c r="F3374" s="115" t="s">
        <v>343</v>
      </c>
      <c r="G3374" s="115" t="s">
        <v>344</v>
      </c>
      <c r="H3374" s="115">
        <v>0.56000000000000005</v>
      </c>
      <c r="I3374" s="115">
        <v>0.48</v>
      </c>
      <c r="J3374" s="115" t="s">
        <v>350</v>
      </c>
      <c r="K3374" s="115">
        <v>0.35018051422133001</v>
      </c>
      <c r="L3374" s="115">
        <v>3792.04175760724</v>
      </c>
      <c r="M3374" s="115">
        <v>10.661871318702801</v>
      </c>
      <c r="N3374" s="115">
        <v>1.4453541296063901</v>
      </c>
      <c r="O3374" s="115">
        <v>3.73357958094505</v>
      </c>
      <c r="P3374" s="115">
        <v>0.50613485233749</v>
      </c>
      <c r="Q3374" s="115">
        <v>1327.89913262767</v>
      </c>
      <c r="R3374" s="115">
        <v>1410</v>
      </c>
      <c r="S3374" s="115" t="s">
        <v>357</v>
      </c>
      <c r="T3374" s="115">
        <v>1410</v>
      </c>
      <c r="U3374" s="115" t="s">
        <v>352</v>
      </c>
      <c r="V3374" s="115" t="s">
        <v>350</v>
      </c>
      <c r="Z3374" s="115">
        <v>0</v>
      </c>
      <c r="AA3374" s="115">
        <v>1</v>
      </c>
      <c r="AB3374" s="115">
        <v>3.73357958094505</v>
      </c>
      <c r="AC3374" s="115">
        <v>0.50613485233749</v>
      </c>
      <c r="AD3374" s="115">
        <v>1327.89913262767</v>
      </c>
      <c r="AF3374" s="115">
        <v>-1</v>
      </c>
      <c r="AG3374" s="115">
        <v>-1</v>
      </c>
      <c r="AH3374" s="115">
        <v>-1</v>
      </c>
      <c r="AI3374" s="115">
        <v>-1</v>
      </c>
      <c r="AJ3374" s="115">
        <v>0</v>
      </c>
      <c r="AM3374" s="115" t="s">
        <v>348</v>
      </c>
      <c r="AN3374" s="115">
        <v>-1</v>
      </c>
      <c r="AQ3374" s="115">
        <v>615</v>
      </c>
      <c r="AR3374" s="115" t="s">
        <v>261</v>
      </c>
      <c r="AS3374" s="115" t="s">
        <v>370</v>
      </c>
      <c r="AT3374" s="115" t="s">
        <v>296</v>
      </c>
      <c r="AV3374" s="115">
        <v>150.60469396892501</v>
      </c>
      <c r="AW3374" s="115">
        <v>1.0769660443</v>
      </c>
    </row>
    <row r="3375" spans="1:49" x14ac:dyDescent="0.25">
      <c r="A3375" s="117">
        <v>230000</v>
      </c>
      <c r="B3375" s="117">
        <v>880000</v>
      </c>
      <c r="C3375" s="117">
        <v>880000</v>
      </c>
      <c r="D3375" s="115" t="s">
        <v>342</v>
      </c>
      <c r="E3375" s="115" t="s">
        <v>13</v>
      </c>
      <c r="F3375" s="115" t="s">
        <v>343</v>
      </c>
      <c r="G3375" s="115" t="s">
        <v>344</v>
      </c>
      <c r="H3375" s="115">
        <v>0.56000000000000005</v>
      </c>
      <c r="I3375" s="115">
        <v>0.48</v>
      </c>
      <c r="J3375" s="115" t="s">
        <v>350</v>
      </c>
      <c r="K3375" s="115">
        <v>3.384073041473E-2</v>
      </c>
      <c r="L3375" s="115">
        <v>3792.04175760724</v>
      </c>
      <c r="M3375" s="115">
        <v>10.661871318702801</v>
      </c>
      <c r="N3375" s="115">
        <v>1.4453541296063901</v>
      </c>
      <c r="O3375" s="115">
        <v>0.36080551301286001</v>
      </c>
      <c r="P3375" s="115">
        <v>4.8911839453839999E-2</v>
      </c>
      <c r="Q3375" s="115">
        <v>128.325462840619</v>
      </c>
      <c r="R3375" s="115">
        <v>1430</v>
      </c>
      <c r="S3375" s="115" t="s">
        <v>362</v>
      </c>
      <c r="T3375" s="115">
        <v>1430</v>
      </c>
      <c r="U3375" s="115" t="s">
        <v>352</v>
      </c>
      <c r="V3375" s="115" t="s">
        <v>350</v>
      </c>
      <c r="Z3375" s="115">
        <v>0</v>
      </c>
      <c r="AA3375" s="115">
        <v>1</v>
      </c>
      <c r="AB3375" s="115">
        <v>0.36080551301286001</v>
      </c>
      <c r="AC3375" s="115">
        <v>4.8911839453839999E-2</v>
      </c>
      <c r="AD3375" s="115">
        <v>128.32546284062099</v>
      </c>
      <c r="AF3375" s="115">
        <v>-1</v>
      </c>
      <c r="AG3375" s="115">
        <v>-1</v>
      </c>
      <c r="AH3375" s="115">
        <v>-1</v>
      </c>
      <c r="AI3375" s="115">
        <v>-1</v>
      </c>
      <c r="AJ3375" s="115">
        <v>0</v>
      </c>
      <c r="AM3375" s="115" t="s">
        <v>348</v>
      </c>
      <c r="AN3375" s="115">
        <v>-1</v>
      </c>
      <c r="AQ3375" s="115">
        <v>615</v>
      </c>
      <c r="AR3375" s="115" t="s">
        <v>261</v>
      </c>
      <c r="AS3375" s="115" t="s">
        <v>370</v>
      </c>
      <c r="AT3375" s="115" t="s">
        <v>296</v>
      </c>
      <c r="AV3375" s="115">
        <v>84.362853317555206</v>
      </c>
      <c r="AW3375" s="115">
        <v>0.1040758012</v>
      </c>
    </row>
    <row r="3376" spans="1:49" x14ac:dyDescent="0.25">
      <c r="A3376" s="117">
        <v>230000</v>
      </c>
      <c r="B3376" s="117">
        <v>880000</v>
      </c>
      <c r="C3376" s="117">
        <v>880000</v>
      </c>
      <c r="D3376" s="115" t="s">
        <v>342</v>
      </c>
      <c r="E3376" s="115" t="s">
        <v>13</v>
      </c>
      <c r="F3376" s="115" t="s">
        <v>343</v>
      </c>
      <c r="G3376" s="115" t="s">
        <v>344</v>
      </c>
      <c r="H3376" s="115">
        <v>0.56000000000000005</v>
      </c>
      <c r="I3376" s="115">
        <v>0.48</v>
      </c>
      <c r="J3376" s="115" t="s">
        <v>350</v>
      </c>
      <c r="K3376" s="115">
        <v>0.18393445384401</v>
      </c>
      <c r="L3376" s="115">
        <v>3741.99944015848</v>
      </c>
      <c r="M3376" s="115">
        <v>9.3139782760095606</v>
      </c>
      <c r="N3376" s="115">
        <v>1.36937010514755</v>
      </c>
      <c r="O3376" s="115">
        <v>1.7131615073128501</v>
      </c>
      <c r="P3376" s="115">
        <v>0.25187434240063</v>
      </c>
      <c r="Q3376" s="115">
        <v>688.28262331016901</v>
      </c>
      <c r="R3376" s="115">
        <v>1200</v>
      </c>
      <c r="S3376" s="115" t="s">
        <v>351</v>
      </c>
      <c r="T3376" s="115">
        <v>1200</v>
      </c>
      <c r="U3376" s="115" t="s">
        <v>352</v>
      </c>
      <c r="V3376" s="115" t="s">
        <v>350</v>
      </c>
      <c r="Z3376" s="115">
        <v>0</v>
      </c>
      <c r="AA3376" s="115">
        <v>1</v>
      </c>
      <c r="AB3376" s="115">
        <v>1.7131615073128501</v>
      </c>
      <c r="AC3376" s="115">
        <v>0.25187434240063</v>
      </c>
      <c r="AD3376" s="115">
        <v>1259.01995947207</v>
      </c>
      <c r="AF3376" s="115">
        <v>-1</v>
      </c>
      <c r="AG3376" s="115">
        <v>-1</v>
      </c>
      <c r="AH3376" s="115">
        <v>-1</v>
      </c>
      <c r="AI3376" s="115">
        <v>-1</v>
      </c>
      <c r="AJ3376" s="115">
        <v>0</v>
      </c>
      <c r="AM3376" s="115" t="s">
        <v>348</v>
      </c>
      <c r="AN3376" s="115">
        <v>-1</v>
      </c>
      <c r="AQ3376" s="115">
        <v>615</v>
      </c>
      <c r="AR3376" s="115" t="s">
        <v>261</v>
      </c>
      <c r="AS3376" s="115" t="s">
        <v>370</v>
      </c>
      <c r="AT3376" s="115" t="s">
        <v>296</v>
      </c>
      <c r="AV3376" s="115">
        <v>211.32910452651001</v>
      </c>
      <c r="AW3376" s="115">
        <v>1.0211029679000001</v>
      </c>
    </row>
    <row r="3377" spans="1:49" x14ac:dyDescent="0.25">
      <c r="A3377" s="117">
        <v>230000</v>
      </c>
      <c r="B3377" s="117">
        <v>880000</v>
      </c>
      <c r="C3377" s="117">
        <v>880000</v>
      </c>
      <c r="D3377" s="115" t="s">
        <v>342</v>
      </c>
      <c r="E3377" s="115" t="s">
        <v>13</v>
      </c>
      <c r="F3377" s="115" t="s">
        <v>343</v>
      </c>
      <c r="G3377" s="115" t="s">
        <v>344</v>
      </c>
      <c r="H3377" s="115">
        <v>0.56000000000000005</v>
      </c>
      <c r="I3377" s="115">
        <v>0.48</v>
      </c>
      <c r="J3377" s="115" t="s">
        <v>350</v>
      </c>
      <c r="K3377" s="115">
        <v>7.3084786960309997E-2</v>
      </c>
      <c r="L3377" s="115">
        <v>3741.99944015848</v>
      </c>
      <c r="M3377" s="115">
        <v>9.3139782760095606</v>
      </c>
      <c r="N3377" s="115">
        <v>1.36937010514755</v>
      </c>
      <c r="O3377" s="115">
        <v>0.68071011805518</v>
      </c>
      <c r="P3377" s="115">
        <v>0.10008012240453</v>
      </c>
      <c r="Q3377" s="115">
        <v>273.48323188960802</v>
      </c>
      <c r="R3377" s="115">
        <v>1210</v>
      </c>
      <c r="S3377" s="115" t="s">
        <v>353</v>
      </c>
      <c r="T3377" s="115">
        <v>1210</v>
      </c>
      <c r="U3377" s="115" t="s">
        <v>352</v>
      </c>
      <c r="V3377" s="115" t="s">
        <v>350</v>
      </c>
      <c r="Z3377" s="115">
        <v>0</v>
      </c>
      <c r="AA3377" s="115">
        <v>1</v>
      </c>
      <c r="AB3377" s="115">
        <v>0.68071011805518</v>
      </c>
      <c r="AC3377" s="115">
        <v>0.10008012240453</v>
      </c>
      <c r="AD3377" s="115">
        <v>273.48323188960802</v>
      </c>
      <c r="AF3377" s="115">
        <v>-1</v>
      </c>
      <c r="AG3377" s="115">
        <v>-1</v>
      </c>
      <c r="AH3377" s="115">
        <v>-1</v>
      </c>
      <c r="AI3377" s="115">
        <v>-1</v>
      </c>
      <c r="AJ3377" s="115">
        <v>0</v>
      </c>
      <c r="AM3377" s="115" t="s">
        <v>348</v>
      </c>
      <c r="AN3377" s="115">
        <v>-1</v>
      </c>
      <c r="AQ3377" s="115">
        <v>615</v>
      </c>
      <c r="AR3377" s="115" t="s">
        <v>261</v>
      </c>
      <c r="AS3377" s="115" t="s">
        <v>370</v>
      </c>
      <c r="AT3377" s="115" t="s">
        <v>296</v>
      </c>
      <c r="AV3377" s="115">
        <v>69.147132744780805</v>
      </c>
      <c r="AW3377" s="115">
        <v>0.22180310780000001</v>
      </c>
    </row>
    <row r="3378" spans="1:49" x14ac:dyDescent="0.25">
      <c r="A3378" s="117">
        <v>230000</v>
      </c>
      <c r="B3378" s="117">
        <v>880000</v>
      </c>
      <c r="C3378" s="117">
        <v>880000</v>
      </c>
      <c r="D3378" s="115" t="s">
        <v>342</v>
      </c>
      <c r="E3378" s="115" t="s">
        <v>13</v>
      </c>
      <c r="F3378" s="115" t="s">
        <v>343</v>
      </c>
      <c r="G3378" s="115" t="s">
        <v>344</v>
      </c>
      <c r="H3378" s="115">
        <v>0.56000000000000005</v>
      </c>
      <c r="I3378" s="115">
        <v>0.48</v>
      </c>
      <c r="J3378" s="115" t="s">
        <v>350</v>
      </c>
      <c r="K3378" s="115">
        <v>7.056563227748E-2</v>
      </c>
      <c r="L3378" s="115">
        <v>3741.99944015848</v>
      </c>
      <c r="M3378" s="115">
        <v>9.3139782760095606</v>
      </c>
      <c r="N3378" s="115">
        <v>1.36937010514755</v>
      </c>
      <c r="O3378" s="115">
        <v>0.6572467660654</v>
      </c>
      <c r="P3378" s="115">
        <v>9.6630467291620004E-2</v>
      </c>
      <c r="Q3378" s="115">
        <v>264.05655647678901</v>
      </c>
      <c r="R3378" s="115">
        <v>1210</v>
      </c>
      <c r="S3378" s="115" t="s">
        <v>353</v>
      </c>
      <c r="T3378" s="115">
        <v>1210</v>
      </c>
      <c r="U3378" s="115" t="s">
        <v>352</v>
      </c>
      <c r="V3378" s="115" t="s">
        <v>350</v>
      </c>
      <c r="Z3378" s="115">
        <v>0</v>
      </c>
      <c r="AA3378" s="115">
        <v>1</v>
      </c>
      <c r="AB3378" s="115">
        <v>0.6572467660654</v>
      </c>
      <c r="AC3378" s="115">
        <v>9.6630467291620004E-2</v>
      </c>
      <c r="AD3378" s="115">
        <v>264.05655647678901</v>
      </c>
      <c r="AF3378" s="115">
        <v>-1</v>
      </c>
      <c r="AG3378" s="115">
        <v>-1</v>
      </c>
      <c r="AH3378" s="115">
        <v>-1</v>
      </c>
      <c r="AI3378" s="115">
        <v>-1</v>
      </c>
      <c r="AJ3378" s="115">
        <v>0</v>
      </c>
      <c r="AM3378" s="115" t="s">
        <v>348</v>
      </c>
      <c r="AN3378" s="115">
        <v>-1</v>
      </c>
      <c r="AQ3378" s="115">
        <v>615</v>
      </c>
      <c r="AR3378" s="115" t="s">
        <v>261</v>
      </c>
      <c r="AS3378" s="115" t="s">
        <v>370</v>
      </c>
      <c r="AT3378" s="115" t="s">
        <v>296</v>
      </c>
      <c r="AV3378" s="115">
        <v>67.775452194083201</v>
      </c>
      <c r="AW3378" s="115">
        <v>0.21415779109999999</v>
      </c>
    </row>
    <row r="3379" spans="1:49" x14ac:dyDescent="0.25">
      <c r="A3379" s="117">
        <v>230000</v>
      </c>
      <c r="B3379" s="117">
        <v>880000</v>
      </c>
      <c r="C3379" s="117">
        <v>880000</v>
      </c>
      <c r="D3379" s="115" t="s">
        <v>342</v>
      </c>
      <c r="E3379" s="115" t="s">
        <v>13</v>
      </c>
      <c r="F3379" s="115" t="s">
        <v>343</v>
      </c>
      <c r="G3379" s="115" t="s">
        <v>344</v>
      </c>
      <c r="H3379" s="115">
        <v>0.56000000000000005</v>
      </c>
      <c r="I3379" s="115">
        <v>0.48</v>
      </c>
      <c r="J3379" s="115" t="s">
        <v>350</v>
      </c>
      <c r="K3379" s="115">
        <v>0.13765655449410999</v>
      </c>
      <c r="L3379" s="115">
        <v>3741.99944015848</v>
      </c>
      <c r="M3379" s="115">
        <v>9.3139782760095606</v>
      </c>
      <c r="N3379" s="115">
        <v>1.36937010514755</v>
      </c>
      <c r="O3379" s="115">
        <v>1.2821301581084801</v>
      </c>
      <c r="P3379" s="115">
        <v>0.18850277050184999</v>
      </c>
      <c r="Q3379" s="115">
        <v>515.11074985111304</v>
      </c>
      <c r="R3379" s="115">
        <v>1210</v>
      </c>
      <c r="S3379" s="115" t="s">
        <v>353</v>
      </c>
      <c r="T3379" s="115">
        <v>1210</v>
      </c>
      <c r="U3379" s="115" t="s">
        <v>352</v>
      </c>
      <c r="V3379" s="115" t="s">
        <v>350</v>
      </c>
      <c r="Z3379" s="115">
        <v>0</v>
      </c>
      <c r="AA3379" s="115">
        <v>1</v>
      </c>
      <c r="AB3379" s="115">
        <v>1.2821301581084801</v>
      </c>
      <c r="AC3379" s="115">
        <v>0.18850277050184999</v>
      </c>
      <c r="AD3379" s="115">
        <v>515.11074985111304</v>
      </c>
      <c r="AF3379" s="115">
        <v>-1</v>
      </c>
      <c r="AG3379" s="115">
        <v>-1</v>
      </c>
      <c r="AH3379" s="115">
        <v>-1</v>
      </c>
      <c r="AI3379" s="115">
        <v>-1</v>
      </c>
      <c r="AJ3379" s="115">
        <v>0</v>
      </c>
      <c r="AM3379" s="115" t="s">
        <v>348</v>
      </c>
      <c r="AN3379" s="115">
        <v>-1</v>
      </c>
      <c r="AQ3379" s="115">
        <v>615</v>
      </c>
      <c r="AR3379" s="115" t="s">
        <v>261</v>
      </c>
      <c r="AS3379" s="115" t="s">
        <v>370</v>
      </c>
      <c r="AT3379" s="115" t="s">
        <v>296</v>
      </c>
      <c r="AV3379" s="115">
        <v>98.068525252716896</v>
      </c>
      <c r="AW3379" s="115">
        <v>0.41777027560000002</v>
      </c>
    </row>
    <row r="3380" spans="1:49" x14ac:dyDescent="0.25">
      <c r="A3380" s="117">
        <v>230000</v>
      </c>
      <c r="B3380" s="117">
        <v>880000</v>
      </c>
      <c r="C3380" s="117">
        <v>880000</v>
      </c>
      <c r="D3380" s="115" t="s">
        <v>342</v>
      </c>
      <c r="E3380" s="115" t="s">
        <v>13</v>
      </c>
      <c r="F3380" s="115" t="s">
        <v>343</v>
      </c>
      <c r="G3380" s="115" t="s">
        <v>344</v>
      </c>
      <c r="H3380" s="115">
        <v>0.56000000000000005</v>
      </c>
      <c r="I3380" s="115">
        <v>0.48</v>
      </c>
      <c r="J3380" s="115" t="s">
        <v>350</v>
      </c>
      <c r="K3380" s="115">
        <v>2.4470161745399998E-3</v>
      </c>
      <c r="L3380" s="115">
        <v>3750.9855758634499</v>
      </c>
      <c r="M3380" s="115">
        <v>9.3349775028526896</v>
      </c>
      <c r="N3380" s="115">
        <v>1.37241094026444</v>
      </c>
      <c r="O3380" s="115">
        <v>2.2842840938509999E-2</v>
      </c>
      <c r="P3380" s="115">
        <v>3.3583117689500001E-3</v>
      </c>
      <c r="Q3380" s="115">
        <v>9.1787223746303699</v>
      </c>
      <c r="R3380" s="115">
        <v>1210</v>
      </c>
      <c r="S3380" s="115" t="s">
        <v>353</v>
      </c>
      <c r="T3380" s="115">
        <v>1210</v>
      </c>
      <c r="U3380" s="115" t="s">
        <v>352</v>
      </c>
      <c r="V3380" s="115" t="s">
        <v>350</v>
      </c>
      <c r="Z3380" s="115">
        <v>0</v>
      </c>
      <c r="AA3380" s="115">
        <v>1</v>
      </c>
      <c r="AB3380" s="115">
        <v>2.2842840938509999E-2</v>
      </c>
      <c r="AC3380" s="115">
        <v>3.3583117689500001E-3</v>
      </c>
      <c r="AD3380" s="115">
        <v>10.3343704871117</v>
      </c>
      <c r="AF3380" s="115">
        <v>-1</v>
      </c>
      <c r="AG3380" s="115">
        <v>-1</v>
      </c>
      <c r="AH3380" s="115">
        <v>-1</v>
      </c>
      <c r="AI3380" s="115">
        <v>-1</v>
      </c>
      <c r="AJ3380" s="115">
        <v>0</v>
      </c>
      <c r="AM3380" s="115" t="s">
        <v>348</v>
      </c>
      <c r="AN3380" s="115">
        <v>-1</v>
      </c>
      <c r="AQ3380" s="115">
        <v>615</v>
      </c>
      <c r="AR3380" s="115" t="s">
        <v>261</v>
      </c>
      <c r="AS3380" s="115" t="s">
        <v>370</v>
      </c>
      <c r="AT3380" s="115" t="s">
        <v>296</v>
      </c>
      <c r="AV3380" s="115">
        <v>13.4108929821206</v>
      </c>
      <c r="AW3380" s="115">
        <v>8.3814845999999991E-3</v>
      </c>
    </row>
    <row r="3381" spans="1:49" x14ac:dyDescent="0.25">
      <c r="A3381" s="117">
        <v>230000</v>
      </c>
      <c r="B3381" s="117">
        <v>880000</v>
      </c>
      <c r="C3381" s="117">
        <v>880000</v>
      </c>
      <c r="D3381" s="115" t="s">
        <v>342</v>
      </c>
      <c r="E3381" s="115" t="s">
        <v>13</v>
      </c>
      <c r="F3381" s="115" t="s">
        <v>343</v>
      </c>
      <c r="G3381" s="115" t="s">
        <v>344</v>
      </c>
      <c r="H3381" s="115">
        <v>0.56000000000000005</v>
      </c>
      <c r="I3381" s="115">
        <v>0.48</v>
      </c>
      <c r="J3381" s="115" t="s">
        <v>350</v>
      </c>
      <c r="K3381" s="115">
        <v>2.290860456481E-2</v>
      </c>
      <c r="L3381" s="115">
        <v>3750.9855758634499</v>
      </c>
      <c r="M3381" s="115">
        <v>9.3349775028526896</v>
      </c>
      <c r="N3381" s="115">
        <v>1.37241094026444</v>
      </c>
      <c r="O3381" s="115">
        <v>0.21385130823430001</v>
      </c>
      <c r="P3381" s="115">
        <v>3.144001953094E-2</v>
      </c>
      <c r="Q3381" s="115">
        <v>85.929845285784594</v>
      </c>
      <c r="R3381" s="115">
        <v>1210</v>
      </c>
      <c r="S3381" s="115" t="s">
        <v>353</v>
      </c>
      <c r="T3381" s="115">
        <v>1210</v>
      </c>
      <c r="U3381" s="115" t="s">
        <v>352</v>
      </c>
      <c r="V3381" s="115" t="s">
        <v>350</v>
      </c>
      <c r="Z3381" s="115">
        <v>0</v>
      </c>
      <c r="AA3381" s="115">
        <v>1</v>
      </c>
      <c r="AB3381" s="115">
        <v>0.21385130823430001</v>
      </c>
      <c r="AC3381" s="115">
        <v>3.144001953094E-2</v>
      </c>
      <c r="AD3381" s="115">
        <v>96.123742974370998</v>
      </c>
      <c r="AF3381" s="115">
        <v>-1</v>
      </c>
      <c r="AG3381" s="115">
        <v>-1</v>
      </c>
      <c r="AH3381" s="115">
        <v>-1</v>
      </c>
      <c r="AI3381" s="115">
        <v>-1</v>
      </c>
      <c r="AJ3381" s="115">
        <v>0</v>
      </c>
      <c r="AM3381" s="115" t="s">
        <v>348</v>
      </c>
      <c r="AN3381" s="115">
        <v>-1</v>
      </c>
      <c r="AQ3381" s="115">
        <v>615</v>
      </c>
      <c r="AR3381" s="115" t="s">
        <v>261</v>
      </c>
      <c r="AS3381" s="115" t="s">
        <v>370</v>
      </c>
      <c r="AT3381" s="115" t="s">
        <v>296</v>
      </c>
      <c r="AV3381" s="115">
        <v>45.005023359557597</v>
      </c>
      <c r="AW3381" s="115">
        <v>7.7959239999999999E-2</v>
      </c>
    </row>
    <row r="3382" spans="1:49" x14ac:dyDescent="0.25">
      <c r="A3382" s="117">
        <v>230000</v>
      </c>
      <c r="B3382" s="117">
        <v>880000</v>
      </c>
      <c r="C3382" s="117">
        <v>880000</v>
      </c>
      <c r="D3382" s="115" t="s">
        <v>342</v>
      </c>
      <c r="E3382" s="115" t="s">
        <v>13</v>
      </c>
      <c r="F3382" s="115" t="s">
        <v>343</v>
      </c>
      <c r="G3382" s="115" t="s">
        <v>344</v>
      </c>
      <c r="H3382" s="115">
        <v>0.56000000000000005</v>
      </c>
      <c r="I3382" s="115">
        <v>0.48</v>
      </c>
      <c r="J3382" s="115" t="s">
        <v>350</v>
      </c>
      <c r="K3382" s="115">
        <v>3.710196614531E-2</v>
      </c>
      <c r="L3382" s="115">
        <v>3750.9855758634499</v>
      </c>
      <c r="M3382" s="115">
        <v>9.3349775028526896</v>
      </c>
      <c r="N3382" s="115">
        <v>1.37241094026444</v>
      </c>
      <c r="O3382" s="115">
        <v>0.34634601927809</v>
      </c>
      <c r="P3382" s="115">
        <v>5.0919144243140001E-2</v>
      </c>
      <c r="Q3382" s="115">
        <v>139.16893984723899</v>
      </c>
      <c r="R3382" s="115">
        <v>1210</v>
      </c>
      <c r="S3382" s="115" t="s">
        <v>353</v>
      </c>
      <c r="T3382" s="115">
        <v>1210</v>
      </c>
      <c r="U3382" s="115" t="s">
        <v>352</v>
      </c>
      <c r="V3382" s="115" t="s">
        <v>350</v>
      </c>
      <c r="Z3382" s="115">
        <v>0</v>
      </c>
      <c r="AA3382" s="115">
        <v>1</v>
      </c>
      <c r="AB3382" s="115">
        <v>0.34634601927809</v>
      </c>
      <c r="AC3382" s="115">
        <v>5.0919144243140001E-2</v>
      </c>
      <c r="AD3382" s="115">
        <v>156.46012899291199</v>
      </c>
      <c r="AF3382" s="115">
        <v>-1</v>
      </c>
      <c r="AG3382" s="115">
        <v>-1</v>
      </c>
      <c r="AH3382" s="115">
        <v>-1</v>
      </c>
      <c r="AI3382" s="115">
        <v>-1</v>
      </c>
      <c r="AJ3382" s="115">
        <v>0</v>
      </c>
      <c r="AM3382" s="115" t="s">
        <v>348</v>
      </c>
      <c r="AN3382" s="115">
        <v>-1</v>
      </c>
      <c r="AQ3382" s="115">
        <v>615</v>
      </c>
      <c r="AR3382" s="115" t="s">
        <v>261</v>
      </c>
      <c r="AS3382" s="115" t="s">
        <v>370</v>
      </c>
      <c r="AT3382" s="115" t="s">
        <v>296</v>
      </c>
      <c r="AV3382" s="115">
        <v>71.249120270137198</v>
      </c>
      <c r="AW3382" s="115">
        <v>0.1268938597</v>
      </c>
    </row>
    <row r="3383" spans="1:49" x14ac:dyDescent="0.25">
      <c r="A3383" s="117">
        <v>230000</v>
      </c>
      <c r="B3383" s="117">
        <v>880000</v>
      </c>
      <c r="C3383" s="117">
        <v>880000</v>
      </c>
      <c r="D3383" s="115" t="s">
        <v>342</v>
      </c>
      <c r="E3383" s="115" t="s">
        <v>13</v>
      </c>
      <c r="F3383" s="115" t="s">
        <v>343</v>
      </c>
      <c r="G3383" s="115" t="s">
        <v>344</v>
      </c>
      <c r="H3383" s="115">
        <v>0.56000000000000005</v>
      </c>
      <c r="I3383" s="115">
        <v>0.48</v>
      </c>
      <c r="J3383" s="115" t="s">
        <v>350</v>
      </c>
      <c r="K3383" s="115">
        <v>0.19671168517376</v>
      </c>
      <c r="L3383" s="115">
        <v>3787.1948233308599</v>
      </c>
      <c r="M3383" s="115">
        <v>11.4340832284157</v>
      </c>
      <c r="N3383" s="115">
        <v>1.5339469411762501</v>
      </c>
      <c r="O3383" s="115">
        <v>2.2492177802787201</v>
      </c>
      <c r="P3383" s="115">
        <v>0.30174528776590998</v>
      </c>
      <c r="Q3383" s="115">
        <v>744.98547577876195</v>
      </c>
      <c r="R3383" s="115">
        <v>1410</v>
      </c>
      <c r="S3383" s="115" t="s">
        <v>357</v>
      </c>
      <c r="T3383" s="115">
        <v>1410</v>
      </c>
      <c r="U3383" s="115" t="s">
        <v>352</v>
      </c>
      <c r="V3383" s="115" t="s">
        <v>350</v>
      </c>
      <c r="Z3383" s="115">
        <v>0</v>
      </c>
      <c r="AA3383" s="115">
        <v>1</v>
      </c>
      <c r="AB3383" s="115">
        <v>2.2492177802787201</v>
      </c>
      <c r="AC3383" s="115">
        <v>0.30174528776590998</v>
      </c>
      <c r="AD3383" s="115">
        <v>744.98547577876195</v>
      </c>
      <c r="AF3383" s="115">
        <v>-1</v>
      </c>
      <c r="AG3383" s="115">
        <v>-1</v>
      </c>
      <c r="AH3383" s="115">
        <v>-1</v>
      </c>
      <c r="AI3383" s="115">
        <v>-1</v>
      </c>
      <c r="AJ3383" s="115">
        <v>0</v>
      </c>
      <c r="AM3383" s="115" t="s">
        <v>348</v>
      </c>
      <c r="AN3383" s="115">
        <v>-1</v>
      </c>
      <c r="AQ3383" s="115">
        <v>615</v>
      </c>
      <c r="AR3383" s="115" t="s">
        <v>261</v>
      </c>
      <c r="AS3383" s="115" t="s">
        <v>370</v>
      </c>
      <c r="AT3383" s="115" t="s">
        <v>296</v>
      </c>
      <c r="AV3383" s="115">
        <v>128.24415085740699</v>
      </c>
      <c r="AW3383" s="115">
        <v>0.60420557649999995</v>
      </c>
    </row>
    <row r="3384" spans="1:49" x14ac:dyDescent="0.25">
      <c r="A3384" s="117">
        <v>230000</v>
      </c>
      <c r="B3384" s="117">
        <v>880000</v>
      </c>
      <c r="C3384" s="117">
        <v>880000</v>
      </c>
      <c r="D3384" s="115" t="s">
        <v>342</v>
      </c>
      <c r="E3384" s="115" t="s">
        <v>13</v>
      </c>
      <c r="F3384" s="115" t="s">
        <v>343</v>
      </c>
      <c r="G3384" s="115" t="s">
        <v>344</v>
      </c>
      <c r="H3384" s="115">
        <v>0.56000000000000005</v>
      </c>
      <c r="I3384" s="115">
        <v>0.48</v>
      </c>
      <c r="J3384" s="115" t="s">
        <v>350</v>
      </c>
      <c r="K3384" s="115">
        <v>1.2029520854990001E-2</v>
      </c>
      <c r="L3384" s="115">
        <v>3787.1948233308599</v>
      </c>
      <c r="M3384" s="115">
        <v>11.4340832284157</v>
      </c>
      <c r="N3384" s="115">
        <v>1.5339469411762501</v>
      </c>
      <c r="O3384" s="115">
        <v>0.13754654265401001</v>
      </c>
      <c r="P3384" s="115">
        <v>1.845264671934E-2</v>
      </c>
      <c r="Q3384" s="115">
        <v>45.558139109198997</v>
      </c>
      <c r="R3384" s="115">
        <v>1300</v>
      </c>
      <c r="S3384" s="115" t="s">
        <v>346</v>
      </c>
      <c r="T3384" s="115">
        <v>1300</v>
      </c>
      <c r="U3384" s="115" t="s">
        <v>352</v>
      </c>
      <c r="V3384" s="115" t="s">
        <v>350</v>
      </c>
      <c r="Z3384" s="115">
        <v>0</v>
      </c>
      <c r="AA3384" s="115">
        <v>1</v>
      </c>
      <c r="AB3384" s="115">
        <v>0.13754654265401001</v>
      </c>
      <c r="AC3384" s="115">
        <v>1.845264671934E-2</v>
      </c>
      <c r="AD3384" s="115">
        <v>45.558139109198699</v>
      </c>
      <c r="AF3384" s="115">
        <v>-1</v>
      </c>
      <c r="AG3384" s="115">
        <v>-1</v>
      </c>
      <c r="AH3384" s="115">
        <v>-1</v>
      </c>
      <c r="AI3384" s="115">
        <v>-1</v>
      </c>
      <c r="AJ3384" s="115">
        <v>0</v>
      </c>
      <c r="AM3384" s="115" t="s">
        <v>348</v>
      </c>
      <c r="AN3384" s="115">
        <v>-1</v>
      </c>
      <c r="AQ3384" s="115">
        <v>615</v>
      </c>
      <c r="AR3384" s="115" t="s">
        <v>261</v>
      </c>
      <c r="AS3384" s="115" t="s">
        <v>370</v>
      </c>
      <c r="AT3384" s="115" t="s">
        <v>296</v>
      </c>
      <c r="AV3384" s="115">
        <v>48.163864818807298</v>
      </c>
      <c r="AW3384" s="115">
        <v>3.6949017899999999E-2</v>
      </c>
    </row>
    <row r="3385" spans="1:49" x14ac:dyDescent="0.25">
      <c r="A3385" s="117">
        <v>230000</v>
      </c>
      <c r="B3385" s="117">
        <v>880000</v>
      </c>
      <c r="C3385" s="117">
        <v>880000</v>
      </c>
      <c r="D3385" s="115" t="s">
        <v>342</v>
      </c>
      <c r="E3385" s="115" t="s">
        <v>13</v>
      </c>
      <c r="F3385" s="115" t="s">
        <v>343</v>
      </c>
      <c r="G3385" s="115" t="s">
        <v>344</v>
      </c>
      <c r="H3385" s="115">
        <v>0.56000000000000005</v>
      </c>
      <c r="I3385" s="115">
        <v>0.48</v>
      </c>
      <c r="J3385" s="115" t="s">
        <v>350</v>
      </c>
      <c r="K3385" s="115">
        <v>0.35755765382053001</v>
      </c>
      <c r="L3385" s="115">
        <v>3787.1948233308599</v>
      </c>
      <c r="M3385" s="115">
        <v>11.4340832284157</v>
      </c>
      <c r="N3385" s="115">
        <v>1.5339469411762501</v>
      </c>
      <c r="O3385" s="115">
        <v>4.0883439727411099</v>
      </c>
      <c r="P3385" s="115">
        <v>0.54847446937217004</v>
      </c>
      <c r="Q3385" s="115">
        <v>1354.14049559147</v>
      </c>
      <c r="R3385" s="115">
        <v>1410</v>
      </c>
      <c r="S3385" s="115" t="s">
        <v>357</v>
      </c>
      <c r="T3385" s="115">
        <v>1410</v>
      </c>
      <c r="U3385" s="115" t="s">
        <v>352</v>
      </c>
      <c r="V3385" s="115" t="s">
        <v>350</v>
      </c>
      <c r="Z3385" s="115">
        <v>0</v>
      </c>
      <c r="AA3385" s="115">
        <v>1</v>
      </c>
      <c r="AB3385" s="115">
        <v>4.0883439727411099</v>
      </c>
      <c r="AC3385" s="115">
        <v>0.54847446937217004</v>
      </c>
      <c r="AD3385" s="115">
        <v>1354.14049559147</v>
      </c>
      <c r="AF3385" s="115">
        <v>-1</v>
      </c>
      <c r="AG3385" s="115">
        <v>-1</v>
      </c>
      <c r="AH3385" s="115">
        <v>-1</v>
      </c>
      <c r="AI3385" s="115">
        <v>-1</v>
      </c>
      <c r="AJ3385" s="115">
        <v>0</v>
      </c>
      <c r="AM3385" s="115" t="s">
        <v>348</v>
      </c>
      <c r="AN3385" s="115">
        <v>-1</v>
      </c>
      <c r="AQ3385" s="115">
        <v>615</v>
      </c>
      <c r="AR3385" s="115" t="s">
        <v>261</v>
      </c>
      <c r="AS3385" s="115" t="s">
        <v>370</v>
      </c>
      <c r="AT3385" s="115" t="s">
        <v>296</v>
      </c>
      <c r="AV3385" s="115">
        <v>154.65961997273499</v>
      </c>
      <c r="AW3385" s="115">
        <v>1.0982485770999999</v>
      </c>
    </row>
    <row r="3386" spans="1:49" x14ac:dyDescent="0.25">
      <c r="A3386" s="117">
        <v>230000</v>
      </c>
      <c r="B3386" s="117">
        <v>880000</v>
      </c>
      <c r="C3386" s="117">
        <v>880000</v>
      </c>
      <c r="D3386" s="115" t="s">
        <v>342</v>
      </c>
      <c r="E3386" s="115" t="s">
        <v>13</v>
      </c>
      <c r="F3386" s="115" t="s">
        <v>343</v>
      </c>
      <c r="G3386" s="115" t="s">
        <v>344</v>
      </c>
      <c r="H3386" s="115">
        <v>0.56000000000000005</v>
      </c>
      <c r="I3386" s="115">
        <v>0.48</v>
      </c>
      <c r="J3386" s="115" t="s">
        <v>350</v>
      </c>
      <c r="K3386" s="115">
        <v>3.831033167016E-2</v>
      </c>
      <c r="L3386" s="115">
        <v>3787.1948233308599</v>
      </c>
      <c r="M3386" s="115">
        <v>11.4340832284157</v>
      </c>
      <c r="N3386" s="115">
        <v>1.5339469411762501</v>
      </c>
      <c r="O3386" s="115">
        <v>0.4380435208249</v>
      </c>
      <c r="P3386" s="115">
        <v>5.8766016080899999E-2</v>
      </c>
      <c r="Q3386" s="115">
        <v>145.08868978134399</v>
      </c>
      <c r="R3386" s="115">
        <v>1210</v>
      </c>
      <c r="S3386" s="115" t="s">
        <v>353</v>
      </c>
      <c r="T3386" s="115">
        <v>1210</v>
      </c>
      <c r="U3386" s="115" t="s">
        <v>352</v>
      </c>
      <c r="V3386" s="115" t="s">
        <v>350</v>
      </c>
      <c r="Z3386" s="115">
        <v>0</v>
      </c>
      <c r="AA3386" s="115">
        <v>1</v>
      </c>
      <c r="AB3386" s="115">
        <v>0.4380435208249</v>
      </c>
      <c r="AC3386" s="115">
        <v>5.8766016080899999E-2</v>
      </c>
      <c r="AD3386" s="115">
        <v>145.08868978134601</v>
      </c>
      <c r="AF3386" s="115">
        <v>-1</v>
      </c>
      <c r="AG3386" s="115">
        <v>-1</v>
      </c>
      <c r="AH3386" s="115">
        <v>-1</v>
      </c>
      <c r="AI3386" s="115">
        <v>-1</v>
      </c>
      <c r="AJ3386" s="115">
        <v>0</v>
      </c>
      <c r="AM3386" s="115" t="s">
        <v>348</v>
      </c>
      <c r="AN3386" s="115">
        <v>-1</v>
      </c>
      <c r="AQ3386" s="115">
        <v>615</v>
      </c>
      <c r="AR3386" s="115" t="s">
        <v>261</v>
      </c>
      <c r="AS3386" s="115" t="s">
        <v>370</v>
      </c>
      <c r="AT3386" s="115" t="s">
        <v>296</v>
      </c>
      <c r="AV3386" s="115">
        <v>81.469548889658796</v>
      </c>
      <c r="AW3386" s="115">
        <v>0.1176712813</v>
      </c>
    </row>
    <row r="3387" spans="1:49" x14ac:dyDescent="0.25">
      <c r="A3387" s="117">
        <v>230000</v>
      </c>
      <c r="B3387" s="117">
        <v>880000</v>
      </c>
      <c r="C3387" s="117">
        <v>880000</v>
      </c>
      <c r="D3387" s="115" t="s">
        <v>342</v>
      </c>
      <c r="E3387" s="115" t="s">
        <v>13</v>
      </c>
      <c r="F3387" s="115" t="s">
        <v>343</v>
      </c>
      <c r="G3387" s="115" t="s">
        <v>344</v>
      </c>
      <c r="H3387" s="115">
        <v>0.56000000000000005</v>
      </c>
      <c r="I3387" s="115">
        <v>0.48</v>
      </c>
      <c r="J3387" s="115" t="s">
        <v>350</v>
      </c>
      <c r="K3387" s="115">
        <v>1.315426228652E-2</v>
      </c>
      <c r="L3387" s="115">
        <v>3787.1948233308599</v>
      </c>
      <c r="M3387" s="115">
        <v>11.4340832284157</v>
      </c>
      <c r="N3387" s="115">
        <v>1.5339469411762501</v>
      </c>
      <c r="O3387" s="115">
        <v>0.15040692979258</v>
      </c>
      <c r="P3387" s="115">
        <v>2.0177940397850001E-2</v>
      </c>
      <c r="Q3387" s="115">
        <v>49.817754036278998</v>
      </c>
      <c r="R3387" s="115">
        <v>1210</v>
      </c>
      <c r="S3387" s="115" t="s">
        <v>353</v>
      </c>
      <c r="T3387" s="115">
        <v>1210</v>
      </c>
      <c r="U3387" s="115" t="s">
        <v>352</v>
      </c>
      <c r="V3387" s="115" t="s">
        <v>350</v>
      </c>
      <c r="Z3387" s="115">
        <v>0</v>
      </c>
      <c r="AA3387" s="115">
        <v>1</v>
      </c>
      <c r="AB3387" s="115">
        <v>0.15040692979258</v>
      </c>
      <c r="AC3387" s="115">
        <v>2.0177940397850001E-2</v>
      </c>
      <c r="AD3387" s="115">
        <v>49.817754036277897</v>
      </c>
      <c r="AF3387" s="115">
        <v>-1</v>
      </c>
      <c r="AG3387" s="115">
        <v>-1</v>
      </c>
      <c r="AH3387" s="115">
        <v>-1</v>
      </c>
      <c r="AI3387" s="115">
        <v>-1</v>
      </c>
      <c r="AJ3387" s="115">
        <v>0</v>
      </c>
      <c r="AM3387" s="115" t="s">
        <v>348</v>
      </c>
      <c r="AN3387" s="115">
        <v>-1</v>
      </c>
      <c r="AQ3387" s="115">
        <v>615</v>
      </c>
      <c r="AR3387" s="115" t="s">
        <v>261</v>
      </c>
      <c r="AS3387" s="115" t="s">
        <v>370</v>
      </c>
      <c r="AT3387" s="115" t="s">
        <v>296</v>
      </c>
      <c r="AV3387" s="115">
        <v>31.882042410022802</v>
      </c>
      <c r="AW3387" s="115">
        <v>4.0403693499999997E-2</v>
      </c>
    </row>
    <row r="3388" spans="1:49" x14ac:dyDescent="0.25">
      <c r="A3388" s="117">
        <v>230000</v>
      </c>
      <c r="B3388" s="117">
        <v>880000</v>
      </c>
      <c r="C3388" s="117">
        <v>880000</v>
      </c>
      <c r="D3388" s="115" t="s">
        <v>342</v>
      </c>
      <c r="E3388" s="115" t="s">
        <v>13</v>
      </c>
      <c r="F3388" s="115" t="s">
        <v>343</v>
      </c>
      <c r="G3388" s="115" t="s">
        <v>344</v>
      </c>
      <c r="H3388" s="115">
        <v>0.56000000000000005</v>
      </c>
      <c r="I3388" s="115">
        <v>0.48</v>
      </c>
      <c r="J3388" s="115" t="s">
        <v>350</v>
      </c>
      <c r="K3388" s="115">
        <v>1.641326642888E-2</v>
      </c>
      <c r="L3388" s="115">
        <v>3711.5032761059401</v>
      </c>
      <c r="M3388" s="115">
        <v>7.3758687280136801</v>
      </c>
      <c r="N3388" s="115">
        <v>1.01572150580047</v>
      </c>
      <c r="O3388" s="115">
        <v>0.12106209857736</v>
      </c>
      <c r="P3388" s="115">
        <v>1.667130769225E-2</v>
      </c>
      <c r="Q3388" s="115">
        <v>60.917892122402698</v>
      </c>
      <c r="R3388" s="115">
        <v>1210</v>
      </c>
      <c r="S3388" s="115" t="s">
        <v>353</v>
      </c>
      <c r="T3388" s="115">
        <v>1210</v>
      </c>
      <c r="U3388" s="115" t="s">
        <v>352</v>
      </c>
      <c r="V3388" s="115" t="s">
        <v>350</v>
      </c>
      <c r="Z3388" s="115">
        <v>0</v>
      </c>
      <c r="AA3388" s="115">
        <v>1</v>
      </c>
      <c r="AB3388" s="115">
        <v>0.12106209857736</v>
      </c>
      <c r="AC3388" s="115">
        <v>1.667130769225E-2</v>
      </c>
      <c r="AD3388" s="115">
        <v>93.594997789550902</v>
      </c>
      <c r="AF3388" s="115">
        <v>-1</v>
      </c>
      <c r="AG3388" s="115">
        <v>-1</v>
      </c>
      <c r="AH3388" s="115">
        <v>-1</v>
      </c>
      <c r="AI3388" s="115">
        <v>-1</v>
      </c>
      <c r="AJ3388" s="115">
        <v>0</v>
      </c>
      <c r="AM3388" s="115" t="s">
        <v>348</v>
      </c>
      <c r="AN3388" s="115">
        <v>-1</v>
      </c>
      <c r="AQ3388" s="115">
        <v>615</v>
      </c>
      <c r="AR3388" s="115" t="s">
        <v>261</v>
      </c>
      <c r="AS3388" s="115" t="s">
        <v>370</v>
      </c>
      <c r="AT3388" s="115" t="s">
        <v>296</v>
      </c>
      <c r="AV3388" s="115">
        <v>40.697677618880903</v>
      </c>
      <c r="AW3388" s="115">
        <v>7.5908351799999996E-2</v>
      </c>
    </row>
    <row r="3389" spans="1:49" x14ac:dyDescent="0.25">
      <c r="A3389" s="117">
        <v>230000</v>
      </c>
      <c r="B3389" s="117">
        <v>880000</v>
      </c>
      <c r="C3389" s="117">
        <v>880000</v>
      </c>
      <c r="D3389" s="115" t="s">
        <v>342</v>
      </c>
      <c r="E3389" s="115" t="s">
        <v>13</v>
      </c>
      <c r="F3389" s="115" t="s">
        <v>343</v>
      </c>
      <c r="G3389" s="115" t="s">
        <v>344</v>
      </c>
      <c r="H3389" s="115">
        <v>0.56000000000000005</v>
      </c>
      <c r="I3389" s="115">
        <v>0.48</v>
      </c>
      <c r="J3389" s="115" t="s">
        <v>350</v>
      </c>
      <c r="K3389" s="115">
        <v>4.1302650461009997E-2</v>
      </c>
      <c r="L3389" s="115">
        <v>3711.5032761059401</v>
      </c>
      <c r="M3389" s="115">
        <v>7.3758687280136801</v>
      </c>
      <c r="N3389" s="115">
        <v>1.01572150580047</v>
      </c>
      <c r="O3389" s="115">
        <v>0.30464292791946002</v>
      </c>
      <c r="P3389" s="115">
        <v>4.1951990319809999E-2</v>
      </c>
      <c r="Q3389" s="115">
        <v>153.294922497908</v>
      </c>
      <c r="R3389" s="115">
        <v>1210</v>
      </c>
      <c r="S3389" s="115" t="s">
        <v>353</v>
      </c>
      <c r="T3389" s="115">
        <v>1210</v>
      </c>
      <c r="U3389" s="115" t="s">
        <v>352</v>
      </c>
      <c r="V3389" s="115" t="s">
        <v>350</v>
      </c>
      <c r="Z3389" s="115">
        <v>0</v>
      </c>
      <c r="AA3389" s="115">
        <v>1</v>
      </c>
      <c r="AB3389" s="115">
        <v>0.30464292791946002</v>
      </c>
      <c r="AC3389" s="115">
        <v>4.1951990319809999E-2</v>
      </c>
      <c r="AD3389" s="115">
        <v>203.50970808627</v>
      </c>
      <c r="AF3389" s="115">
        <v>-1</v>
      </c>
      <c r="AG3389" s="115">
        <v>-1</v>
      </c>
      <c r="AH3389" s="115">
        <v>-1</v>
      </c>
      <c r="AI3389" s="115">
        <v>-1</v>
      </c>
      <c r="AJ3389" s="115">
        <v>0</v>
      </c>
      <c r="AM3389" s="115" t="s">
        <v>348</v>
      </c>
      <c r="AN3389" s="115">
        <v>-1</v>
      </c>
      <c r="AQ3389" s="115">
        <v>615</v>
      </c>
      <c r="AR3389" s="115" t="s">
        <v>261</v>
      </c>
      <c r="AS3389" s="115" t="s">
        <v>370</v>
      </c>
      <c r="AT3389" s="115" t="s">
        <v>296</v>
      </c>
      <c r="AV3389" s="115">
        <v>77.409350854762593</v>
      </c>
      <c r="AW3389" s="115">
        <v>0.16505248019999999</v>
      </c>
    </row>
    <row r="3390" spans="1:49" x14ac:dyDescent="0.25">
      <c r="A3390" s="117">
        <v>420000</v>
      </c>
      <c r="B3390" s="117">
        <v>660000</v>
      </c>
      <c r="C3390" s="117">
        <v>660000</v>
      </c>
      <c r="D3390" s="115" t="s">
        <v>342</v>
      </c>
      <c r="E3390" s="115" t="s">
        <v>13</v>
      </c>
      <c r="F3390" s="115" t="s">
        <v>343</v>
      </c>
      <c r="G3390" s="115" t="s">
        <v>344</v>
      </c>
      <c r="H3390" s="115">
        <v>0.56000000000000005</v>
      </c>
      <c r="I3390" s="115">
        <v>0.48</v>
      </c>
      <c r="J3390" s="115" t="s">
        <v>350</v>
      </c>
      <c r="K3390" s="115">
        <v>3.2417952273230001E-2</v>
      </c>
      <c r="L3390" s="115">
        <v>3733.2615128082098</v>
      </c>
      <c r="M3390" s="115">
        <v>7.8148310151418396</v>
      </c>
      <c r="N3390" s="115">
        <v>1.06275046800605</v>
      </c>
      <c r="O3390" s="115">
        <v>0.25334081887227999</v>
      </c>
      <c r="P3390" s="115">
        <v>3.4452193950180003E-2</v>
      </c>
      <c r="Q3390" s="115">
        <v>121.02469354573201</v>
      </c>
      <c r="R3390" s="115">
        <v>1750</v>
      </c>
      <c r="S3390" s="115" t="s">
        <v>371</v>
      </c>
      <c r="T3390" s="115">
        <v>1750</v>
      </c>
      <c r="U3390" s="115" t="s">
        <v>352</v>
      </c>
      <c r="V3390" s="115" t="s">
        <v>350</v>
      </c>
      <c r="Z3390" s="115">
        <v>0</v>
      </c>
      <c r="AA3390" s="115">
        <v>1</v>
      </c>
      <c r="AB3390" s="115">
        <v>0.25334081887227999</v>
      </c>
      <c r="AC3390" s="115">
        <v>3.4452193950180003E-2</v>
      </c>
      <c r="AD3390" s="115">
        <v>2110.1841084276698</v>
      </c>
      <c r="AF3390" s="115">
        <v>-1</v>
      </c>
      <c r="AG3390" s="115">
        <v>-1</v>
      </c>
      <c r="AH3390" s="115">
        <v>-1</v>
      </c>
      <c r="AI3390" s="115">
        <v>-1</v>
      </c>
      <c r="AJ3390" s="115">
        <v>0</v>
      </c>
      <c r="AM3390" s="115" t="s">
        <v>348</v>
      </c>
      <c r="AN3390" s="115">
        <v>-1</v>
      </c>
      <c r="AQ3390" s="115">
        <v>615</v>
      </c>
      <c r="AR3390" s="115" t="s">
        <v>261</v>
      </c>
      <c r="AS3390" s="115" t="s">
        <v>370</v>
      </c>
      <c r="AT3390" s="115" t="s">
        <v>296</v>
      </c>
      <c r="AV3390" s="115">
        <v>148.11785391821601</v>
      </c>
      <c r="AW3390" s="115">
        <v>1.7114226346000001</v>
      </c>
    </row>
    <row r="3391" spans="1:49" x14ac:dyDescent="0.25">
      <c r="A3391" s="117">
        <v>430000</v>
      </c>
      <c r="B3391" s="117">
        <v>710000</v>
      </c>
      <c r="C3391" s="117">
        <v>710000</v>
      </c>
      <c r="D3391" s="115" t="s">
        <v>342</v>
      </c>
      <c r="E3391" s="115" t="s">
        <v>13</v>
      </c>
      <c r="F3391" s="115" t="s">
        <v>343</v>
      </c>
      <c r="G3391" s="115" t="s">
        <v>344</v>
      </c>
      <c r="H3391" s="115">
        <v>0.56000000000000005</v>
      </c>
      <c r="I3391" s="115">
        <v>0.48</v>
      </c>
      <c r="J3391" s="115" t="s">
        <v>350</v>
      </c>
      <c r="K3391" s="115">
        <v>1.074742657597E-2</v>
      </c>
      <c r="L3391" s="115">
        <v>3723.2242181123802</v>
      </c>
      <c r="M3391" s="115">
        <v>7.5425882104501003</v>
      </c>
      <c r="N3391" s="115">
        <v>1.0334002340039601</v>
      </c>
      <c r="O3391" s="115">
        <v>8.1063412984630004E-2</v>
      </c>
      <c r="P3391" s="115">
        <v>1.110639313855E-2</v>
      </c>
      <c r="Q3391" s="115">
        <v>40.015078910058399</v>
      </c>
      <c r="R3391" s="115">
        <v>1750</v>
      </c>
      <c r="S3391" s="115" t="s">
        <v>371</v>
      </c>
      <c r="T3391" s="115">
        <v>1750</v>
      </c>
      <c r="U3391" s="115" t="s">
        <v>352</v>
      </c>
      <c r="V3391" s="115" t="s">
        <v>350</v>
      </c>
      <c r="Z3391" s="115">
        <v>0</v>
      </c>
      <c r="AA3391" s="115">
        <v>1</v>
      </c>
      <c r="AB3391" s="115">
        <v>8.1063412984630004E-2</v>
      </c>
      <c r="AC3391" s="115">
        <v>1.110639313855E-2</v>
      </c>
      <c r="AD3391" s="115">
        <v>2199.2909940596201</v>
      </c>
      <c r="AF3391" s="115">
        <v>-1</v>
      </c>
      <c r="AG3391" s="115">
        <v>-1</v>
      </c>
      <c r="AH3391" s="115">
        <v>-1</v>
      </c>
      <c r="AI3391" s="115">
        <v>-1</v>
      </c>
      <c r="AJ3391" s="115">
        <v>0</v>
      </c>
      <c r="AM3391" s="115" t="s">
        <v>348</v>
      </c>
      <c r="AN3391" s="115">
        <v>-1</v>
      </c>
      <c r="AQ3391" s="115">
        <v>615</v>
      </c>
      <c r="AR3391" s="115" t="s">
        <v>261</v>
      </c>
      <c r="AS3391" s="115" t="s">
        <v>370</v>
      </c>
      <c r="AT3391" s="115" t="s">
        <v>296</v>
      </c>
      <c r="AV3391" s="115">
        <v>36.360394946593402</v>
      </c>
      <c r="AW3391" s="115">
        <v>1.7836909927</v>
      </c>
    </row>
    <row r="3392" spans="1:49" x14ac:dyDescent="0.25">
      <c r="A3392" s="117">
        <v>440000</v>
      </c>
      <c r="B3392" s="117">
        <v>810000</v>
      </c>
      <c r="C3392" s="117">
        <v>810000</v>
      </c>
      <c r="D3392" s="115" t="s">
        <v>342</v>
      </c>
      <c r="E3392" s="115" t="s">
        <v>13</v>
      </c>
      <c r="F3392" s="115" t="s">
        <v>343</v>
      </c>
      <c r="G3392" s="115" t="s">
        <v>344</v>
      </c>
      <c r="H3392" s="115">
        <v>0.56000000000000005</v>
      </c>
      <c r="I3392" s="115">
        <v>0.48</v>
      </c>
      <c r="J3392" s="115" t="s">
        <v>350</v>
      </c>
      <c r="K3392" s="115">
        <v>8.18340135643E-3</v>
      </c>
      <c r="L3392" s="115">
        <v>3729.6089081252298</v>
      </c>
      <c r="M3392" s="115">
        <v>7.6940617673781198</v>
      </c>
      <c r="N3392" s="115">
        <v>1.04773201374793</v>
      </c>
      <c r="O3392" s="115">
        <v>6.2963595503609998E-2</v>
      </c>
      <c r="P3392" s="115">
        <v>8.5740115824799994E-3</v>
      </c>
      <c r="Q3392" s="115">
        <v>30.520886597705399</v>
      </c>
      <c r="R3392" s="115">
        <v>1750</v>
      </c>
      <c r="S3392" s="115" t="s">
        <v>371</v>
      </c>
      <c r="T3392" s="115">
        <v>1750</v>
      </c>
      <c r="U3392" s="115" t="s">
        <v>352</v>
      </c>
      <c r="V3392" s="115" t="s">
        <v>350</v>
      </c>
      <c r="Z3392" s="115">
        <v>0</v>
      </c>
      <c r="AA3392" s="115">
        <v>1</v>
      </c>
      <c r="AB3392" s="115">
        <v>6.2963595503609998E-2</v>
      </c>
      <c r="AC3392" s="115">
        <v>8.5740115824799994E-3</v>
      </c>
      <c r="AD3392" s="115">
        <v>2172.3893443668599</v>
      </c>
      <c r="AF3392" s="115">
        <v>-1</v>
      </c>
      <c r="AG3392" s="115">
        <v>-1</v>
      </c>
      <c r="AH3392" s="115">
        <v>-1</v>
      </c>
      <c r="AI3392" s="115">
        <v>-1</v>
      </c>
      <c r="AJ3392" s="115">
        <v>0</v>
      </c>
      <c r="AM3392" s="115" t="s">
        <v>348</v>
      </c>
      <c r="AN3392" s="115">
        <v>-1</v>
      </c>
      <c r="AQ3392" s="115">
        <v>615</v>
      </c>
      <c r="AR3392" s="115" t="s">
        <v>261</v>
      </c>
      <c r="AS3392" s="115" t="s">
        <v>370</v>
      </c>
      <c r="AT3392" s="115" t="s">
        <v>296</v>
      </c>
      <c r="AV3392" s="115">
        <v>27.8380110549612</v>
      </c>
      <c r="AW3392" s="115">
        <v>1.7618729475999999</v>
      </c>
    </row>
    <row r="3393" spans="1:49" x14ac:dyDescent="0.25">
      <c r="A3393" s="117">
        <v>440000</v>
      </c>
      <c r="B3393" s="117">
        <v>810000</v>
      </c>
      <c r="C3393" s="117">
        <v>810000</v>
      </c>
      <c r="D3393" s="115" t="s">
        <v>342</v>
      </c>
      <c r="E3393" s="115" t="s">
        <v>13</v>
      </c>
      <c r="F3393" s="115" t="s">
        <v>343</v>
      </c>
      <c r="G3393" s="115" t="s">
        <v>344</v>
      </c>
      <c r="H3393" s="115">
        <v>0.56000000000000005</v>
      </c>
      <c r="I3393" s="115">
        <v>0.48</v>
      </c>
      <c r="J3393" s="115" t="s">
        <v>350</v>
      </c>
      <c r="K3393" s="115">
        <v>8.8144594825809996E-2</v>
      </c>
      <c r="L3393" s="115">
        <v>3574.1855329879099</v>
      </c>
      <c r="M3393" s="115">
        <v>8.4388784487781905</v>
      </c>
      <c r="N3393" s="115">
        <v>1.1914339289087199</v>
      </c>
      <c r="O3393" s="115">
        <v>0.74384152165182005</v>
      </c>
      <c r="P3393" s="115">
        <v>0.10501846092538</v>
      </c>
      <c r="Q3393" s="115">
        <v>315.04513563749498</v>
      </c>
      <c r="R3393" s="115">
        <v>1410</v>
      </c>
      <c r="S3393" s="115" t="s">
        <v>357</v>
      </c>
      <c r="T3393" s="115">
        <v>1410</v>
      </c>
      <c r="U3393" s="115" t="s">
        <v>352</v>
      </c>
      <c r="V3393" s="115" t="s">
        <v>350</v>
      </c>
      <c r="Z3393" s="115">
        <v>0</v>
      </c>
      <c r="AA3393" s="115">
        <v>1</v>
      </c>
      <c r="AB3393" s="115">
        <v>0.74384152165182005</v>
      </c>
      <c r="AC3393" s="115">
        <v>0.10501846092538</v>
      </c>
      <c r="AD3393" s="115">
        <v>445.44190976429502</v>
      </c>
      <c r="AF3393" s="115">
        <v>-1</v>
      </c>
      <c r="AG3393" s="115">
        <v>-1</v>
      </c>
      <c r="AH3393" s="115">
        <v>-1</v>
      </c>
      <c r="AI3393" s="115">
        <v>-1</v>
      </c>
      <c r="AJ3393" s="115">
        <v>0</v>
      </c>
      <c r="AM3393" s="115" t="s">
        <v>348</v>
      </c>
      <c r="AN3393" s="115">
        <v>-1</v>
      </c>
      <c r="AQ3393" s="115">
        <v>615</v>
      </c>
      <c r="AR3393" s="115" t="s">
        <v>261</v>
      </c>
      <c r="AS3393" s="115" t="s">
        <v>370</v>
      </c>
      <c r="AT3393" s="115" t="s">
        <v>296</v>
      </c>
      <c r="AV3393" s="115">
        <v>76.281506490926802</v>
      </c>
      <c r="AW3393" s="115">
        <v>0.3612667557</v>
      </c>
    </row>
    <row r="3394" spans="1:49" x14ac:dyDescent="0.25">
      <c r="A3394" s="117">
        <v>450000</v>
      </c>
      <c r="B3394" s="117">
        <v>830000</v>
      </c>
      <c r="C3394" s="117">
        <v>830000</v>
      </c>
      <c r="D3394" s="115" t="s">
        <v>342</v>
      </c>
      <c r="E3394" s="115" t="s">
        <v>13</v>
      </c>
      <c r="F3394" s="115" t="s">
        <v>343</v>
      </c>
      <c r="G3394" s="115" t="s">
        <v>344</v>
      </c>
      <c r="H3394" s="115">
        <v>0.56000000000000005</v>
      </c>
      <c r="I3394" s="115">
        <v>0.48</v>
      </c>
      <c r="J3394" s="115" t="s">
        <v>350</v>
      </c>
      <c r="K3394" s="115">
        <v>8.2034329767899997E-3</v>
      </c>
      <c r="L3394" s="115">
        <v>3725.0863716894701</v>
      </c>
      <c r="M3394" s="115">
        <v>7.6687591668196102</v>
      </c>
      <c r="N3394" s="115">
        <v>1.05447093331468</v>
      </c>
      <c r="O3394" s="115">
        <v>6.2910151840189998E-2</v>
      </c>
      <c r="P3394" s="115">
        <v>8.6502816274200006E-3</v>
      </c>
      <c r="Q3394" s="115">
        <v>30.558496382930802</v>
      </c>
      <c r="R3394" s="115">
        <v>1750</v>
      </c>
      <c r="S3394" s="115" t="s">
        <v>371</v>
      </c>
      <c r="T3394" s="115">
        <v>1750</v>
      </c>
      <c r="U3394" s="115" t="s">
        <v>352</v>
      </c>
      <c r="V3394" s="115" t="s">
        <v>350</v>
      </c>
      <c r="Z3394" s="115">
        <v>0</v>
      </c>
      <c r="AA3394" s="115">
        <v>1</v>
      </c>
      <c r="AB3394" s="115">
        <v>6.2910151840189998E-2</v>
      </c>
      <c r="AC3394" s="115">
        <v>8.6502816274200006E-3</v>
      </c>
      <c r="AD3394" s="115">
        <v>2074.04051001887</v>
      </c>
      <c r="AF3394" s="115">
        <v>-1</v>
      </c>
      <c r="AG3394" s="115">
        <v>-1</v>
      </c>
      <c r="AH3394" s="115">
        <v>-1</v>
      </c>
      <c r="AI3394" s="115">
        <v>-1</v>
      </c>
      <c r="AJ3394" s="115">
        <v>0</v>
      </c>
      <c r="AM3394" s="115" t="s">
        <v>348</v>
      </c>
      <c r="AN3394" s="115">
        <v>-1</v>
      </c>
      <c r="AQ3394" s="115">
        <v>615</v>
      </c>
      <c r="AR3394" s="115" t="s">
        <v>261</v>
      </c>
      <c r="AS3394" s="115" t="s">
        <v>370</v>
      </c>
      <c r="AT3394" s="115" t="s">
        <v>296</v>
      </c>
      <c r="AV3394" s="115">
        <v>78.281710672363801</v>
      </c>
      <c r="AW3394" s="115">
        <v>1.6821090916999999</v>
      </c>
    </row>
    <row r="3395" spans="1:49" x14ac:dyDescent="0.25">
      <c r="A3395" s="117">
        <v>450000</v>
      </c>
      <c r="B3395" s="117">
        <v>850000</v>
      </c>
      <c r="C3395" s="117">
        <v>850000</v>
      </c>
      <c r="D3395" s="115" t="s">
        <v>342</v>
      </c>
      <c r="E3395" s="115" t="s">
        <v>13</v>
      </c>
      <c r="F3395" s="115" t="s">
        <v>343</v>
      </c>
      <c r="G3395" s="115" t="s">
        <v>344</v>
      </c>
      <c r="H3395" s="115">
        <v>0.56000000000000005</v>
      </c>
      <c r="I3395" s="115">
        <v>0.48</v>
      </c>
      <c r="J3395" s="115" t="s">
        <v>350</v>
      </c>
      <c r="K3395" s="115">
        <v>1.587648403532E-2</v>
      </c>
      <c r="L3395" s="115">
        <v>3834.8213269243502</v>
      </c>
      <c r="M3395" s="115">
        <v>10.4726166024604</v>
      </c>
      <c r="N3395" s="115">
        <v>1.39865906681591</v>
      </c>
      <c r="O3395" s="115">
        <v>0.16626833029700999</v>
      </c>
      <c r="P3395" s="115">
        <v>2.2205788345159998E-2</v>
      </c>
      <c r="Q3395" s="115">
        <v>60.883479575226701</v>
      </c>
      <c r="R3395" s="115">
        <v>1400</v>
      </c>
      <c r="S3395" s="115" t="s">
        <v>356</v>
      </c>
      <c r="T3395" s="115">
        <v>1400</v>
      </c>
      <c r="U3395" s="115" t="s">
        <v>352</v>
      </c>
      <c r="V3395" s="115" t="s">
        <v>350</v>
      </c>
      <c r="Z3395" s="115">
        <v>0</v>
      </c>
      <c r="AA3395" s="115">
        <v>1</v>
      </c>
      <c r="AB3395" s="115">
        <v>0.16626833029700999</v>
      </c>
      <c r="AC3395" s="115">
        <v>2.2205788345159998E-2</v>
      </c>
      <c r="AD3395" s="115">
        <v>759.46385345756198</v>
      </c>
      <c r="AF3395" s="115">
        <v>-1</v>
      </c>
      <c r="AG3395" s="115">
        <v>-1</v>
      </c>
      <c r="AH3395" s="115">
        <v>-1</v>
      </c>
      <c r="AI3395" s="115">
        <v>-1</v>
      </c>
      <c r="AJ3395" s="115">
        <v>0</v>
      </c>
      <c r="AM3395" s="115" t="s">
        <v>348</v>
      </c>
      <c r="AN3395" s="115">
        <v>-1</v>
      </c>
      <c r="AQ3395" s="115">
        <v>615</v>
      </c>
      <c r="AR3395" s="115" t="s">
        <v>261</v>
      </c>
      <c r="AS3395" s="115" t="s">
        <v>370</v>
      </c>
      <c r="AT3395" s="115" t="s">
        <v>296</v>
      </c>
      <c r="AV3395" s="115">
        <v>91.561732366900301</v>
      </c>
      <c r="AW3395" s="115">
        <v>0.6159479752</v>
      </c>
    </row>
    <row r="3396" spans="1:49" x14ac:dyDescent="0.25">
      <c r="A3396" s="117">
        <v>450000</v>
      </c>
      <c r="B3396" s="117">
        <v>850000</v>
      </c>
      <c r="C3396" s="117">
        <v>850000</v>
      </c>
      <c r="D3396" s="115" t="s">
        <v>342</v>
      </c>
      <c r="E3396" s="115" t="s">
        <v>13</v>
      </c>
      <c r="F3396" s="115" t="s">
        <v>343</v>
      </c>
      <c r="G3396" s="115" t="s">
        <v>344</v>
      </c>
      <c r="H3396" s="115">
        <v>0.56000000000000005</v>
      </c>
      <c r="I3396" s="115">
        <v>0.48</v>
      </c>
      <c r="J3396" s="115" t="s">
        <v>345</v>
      </c>
      <c r="K3396" s="115">
        <v>1.4296620688979999E-2</v>
      </c>
      <c r="L3396" s="115">
        <v>3834.8213269243502</v>
      </c>
      <c r="M3396" s="115">
        <v>10.4726166024604</v>
      </c>
      <c r="N3396" s="115">
        <v>1.39865906681591</v>
      </c>
      <c r="O3396" s="115">
        <v>0.14972302718655001</v>
      </c>
      <c r="P3396" s="115">
        <v>1.999609815147E-2</v>
      </c>
      <c r="Q3396" s="115">
        <v>54.824985921071402</v>
      </c>
      <c r="R3396" s="115">
        <v>1400</v>
      </c>
      <c r="S3396" s="115" t="s">
        <v>356</v>
      </c>
      <c r="T3396" s="115">
        <v>1400</v>
      </c>
      <c r="U3396" s="115" t="s">
        <v>347</v>
      </c>
      <c r="V3396" s="115" t="s">
        <v>345</v>
      </c>
      <c r="Z3396" s="115">
        <v>0</v>
      </c>
      <c r="AA3396" s="115">
        <v>1</v>
      </c>
      <c r="AB3396" s="115">
        <v>0.14972302718655001</v>
      </c>
      <c r="AC3396" s="115">
        <v>1.999609815147E-2</v>
      </c>
      <c r="AD3396" s="115">
        <v>697.59056614494</v>
      </c>
      <c r="AF3396" s="115">
        <v>-1</v>
      </c>
      <c r="AG3396" s="115">
        <v>-1</v>
      </c>
      <c r="AH3396" s="115">
        <v>-1</v>
      </c>
      <c r="AI3396" s="115">
        <v>-1</v>
      </c>
      <c r="AJ3396" s="115">
        <v>0</v>
      </c>
      <c r="AM3396" s="115" t="s">
        <v>348</v>
      </c>
      <c r="AN3396" s="115">
        <v>-1</v>
      </c>
      <c r="AQ3396" s="115">
        <v>615</v>
      </c>
      <c r="AR3396" s="115" t="s">
        <v>261</v>
      </c>
      <c r="AS3396" s="115" t="s">
        <v>370</v>
      </c>
      <c r="AT3396" s="115" t="s">
        <v>296</v>
      </c>
      <c r="AV3396" s="115">
        <v>49.985304183353698</v>
      </c>
      <c r="AW3396" s="115">
        <v>0.56576688249999996</v>
      </c>
    </row>
    <row r="3397" spans="1:49" x14ac:dyDescent="0.25">
      <c r="A3397" s="117">
        <v>450000</v>
      </c>
      <c r="B3397" s="117">
        <v>850000</v>
      </c>
      <c r="C3397" s="117">
        <v>850000</v>
      </c>
      <c r="D3397" s="115" t="s">
        <v>342</v>
      </c>
      <c r="E3397" s="115" t="s">
        <v>13</v>
      </c>
      <c r="F3397" s="115" t="s">
        <v>343</v>
      </c>
      <c r="G3397" s="115" t="s">
        <v>344</v>
      </c>
      <c r="H3397" s="115">
        <v>0.56000000000000005</v>
      </c>
      <c r="I3397" s="115">
        <v>0.48</v>
      </c>
      <c r="J3397" s="115" t="s">
        <v>345</v>
      </c>
      <c r="K3397" s="115">
        <v>1.6095689887149999E-2</v>
      </c>
      <c r="L3397" s="115">
        <v>3834.8213269243502</v>
      </c>
      <c r="M3397" s="115">
        <v>10.4726166024604</v>
      </c>
      <c r="N3397" s="115">
        <v>1.39865906681591</v>
      </c>
      <c r="O3397" s="115">
        <v>0.16856398914031001</v>
      </c>
      <c r="P3397" s="115">
        <v>2.2512382597329999E-2</v>
      </c>
      <c r="Q3397" s="115">
        <v>61.724094850837901</v>
      </c>
      <c r="R3397" s="115">
        <v>1400</v>
      </c>
      <c r="S3397" s="115" t="s">
        <v>356</v>
      </c>
      <c r="T3397" s="115">
        <v>1400</v>
      </c>
      <c r="U3397" s="115" t="s">
        <v>347</v>
      </c>
      <c r="V3397" s="115" t="s">
        <v>345</v>
      </c>
      <c r="Z3397" s="115">
        <v>0</v>
      </c>
      <c r="AA3397" s="115">
        <v>1</v>
      </c>
      <c r="AB3397" s="115">
        <v>0.16856398914031001</v>
      </c>
      <c r="AC3397" s="115">
        <v>2.2512382597329999E-2</v>
      </c>
      <c r="AD3397" s="115">
        <v>697.59056614494</v>
      </c>
      <c r="AF3397" s="115">
        <v>-1</v>
      </c>
      <c r="AG3397" s="115">
        <v>-1</v>
      </c>
      <c r="AH3397" s="115">
        <v>-1</v>
      </c>
      <c r="AI3397" s="115">
        <v>-1</v>
      </c>
      <c r="AJ3397" s="115">
        <v>0</v>
      </c>
      <c r="AM3397" s="115" t="s">
        <v>348</v>
      </c>
      <c r="AN3397" s="115">
        <v>-1</v>
      </c>
      <c r="AQ3397" s="115">
        <v>615</v>
      </c>
      <c r="AR3397" s="115" t="s">
        <v>261</v>
      </c>
      <c r="AS3397" s="115" t="s">
        <v>370</v>
      </c>
      <c r="AT3397" s="115" t="s">
        <v>296</v>
      </c>
      <c r="AV3397" s="115">
        <v>91.540654618905293</v>
      </c>
      <c r="AW3397" s="115">
        <v>0.56576688249999996</v>
      </c>
    </row>
    <row r="3398" spans="1:49" x14ac:dyDescent="0.25">
      <c r="A3398" s="117">
        <v>450000</v>
      </c>
      <c r="B3398" s="117">
        <v>850000</v>
      </c>
      <c r="C3398" s="117">
        <v>850000</v>
      </c>
      <c r="D3398" s="115" t="s">
        <v>342</v>
      </c>
      <c r="E3398" s="115" t="s">
        <v>13</v>
      </c>
      <c r="F3398" s="115" t="s">
        <v>343</v>
      </c>
      <c r="G3398" s="115" t="s">
        <v>344</v>
      </c>
      <c r="H3398" s="115">
        <v>0.56000000000000005</v>
      </c>
      <c r="I3398" s="115">
        <v>0.48</v>
      </c>
      <c r="J3398" s="115" t="s">
        <v>350</v>
      </c>
      <c r="K3398" s="115">
        <v>0.16185690329317001</v>
      </c>
      <c r="L3398" s="115">
        <v>3834.8213269243502</v>
      </c>
      <c r="M3398" s="115">
        <v>10.4726166024604</v>
      </c>
      <c r="N3398" s="115">
        <v>1.39865906681591</v>
      </c>
      <c r="O3398" s="115">
        <v>1.69506529265091</v>
      </c>
      <c r="P3398" s="115">
        <v>0.22638262531774</v>
      </c>
      <c r="Q3398" s="115">
        <v>620.69230465859096</v>
      </c>
      <c r="R3398" s="115">
        <v>1410</v>
      </c>
      <c r="S3398" s="115" t="s">
        <v>357</v>
      </c>
      <c r="T3398" s="115">
        <v>1410</v>
      </c>
      <c r="U3398" s="115" t="s">
        <v>352</v>
      </c>
      <c r="V3398" s="115" t="s">
        <v>350</v>
      </c>
      <c r="Z3398" s="115">
        <v>0</v>
      </c>
      <c r="AA3398" s="115">
        <v>1</v>
      </c>
      <c r="AB3398" s="115">
        <v>1.69506529265091</v>
      </c>
      <c r="AC3398" s="115">
        <v>0.22638262531774</v>
      </c>
      <c r="AD3398" s="115">
        <v>689.85467592880605</v>
      </c>
      <c r="AF3398" s="115">
        <v>-1</v>
      </c>
      <c r="AG3398" s="115">
        <v>-1</v>
      </c>
      <c r="AH3398" s="115">
        <v>-1</v>
      </c>
      <c r="AI3398" s="115">
        <v>-1</v>
      </c>
      <c r="AJ3398" s="115">
        <v>0</v>
      </c>
      <c r="AM3398" s="115" t="s">
        <v>348</v>
      </c>
      <c r="AN3398" s="115">
        <v>-1</v>
      </c>
      <c r="AQ3398" s="115">
        <v>615</v>
      </c>
      <c r="AR3398" s="115" t="s">
        <v>261</v>
      </c>
      <c r="AS3398" s="115" t="s">
        <v>370</v>
      </c>
      <c r="AT3398" s="115" t="s">
        <v>296</v>
      </c>
      <c r="AV3398" s="115">
        <v>103.476759825465</v>
      </c>
      <c r="AW3398" s="115">
        <v>0.55949284340000005</v>
      </c>
    </row>
    <row r="3399" spans="1:49" x14ac:dyDescent="0.25">
      <c r="A3399" s="117">
        <v>450000</v>
      </c>
      <c r="B3399" s="117">
        <v>850000</v>
      </c>
      <c r="C3399" s="117">
        <v>850000</v>
      </c>
      <c r="D3399" s="115" t="s">
        <v>342</v>
      </c>
      <c r="E3399" s="115" t="s">
        <v>13</v>
      </c>
      <c r="F3399" s="115" t="s">
        <v>343</v>
      </c>
      <c r="G3399" s="115" t="s">
        <v>344</v>
      </c>
      <c r="H3399" s="115">
        <v>0.56000000000000005</v>
      </c>
      <c r="I3399" s="115">
        <v>0.48</v>
      </c>
      <c r="J3399" s="115" t="s">
        <v>345</v>
      </c>
      <c r="K3399" s="115">
        <v>1.82505670621E-3</v>
      </c>
      <c r="L3399" s="115">
        <v>3834.8213269243502</v>
      </c>
      <c r="M3399" s="115">
        <v>10.4726166024604</v>
      </c>
      <c r="N3399" s="115">
        <v>1.39865906681591</v>
      </c>
      <c r="O3399" s="115">
        <v>1.911311916192E-2</v>
      </c>
      <c r="P3399" s="115">
        <v>2.5526321095899998E-3</v>
      </c>
      <c r="Q3399" s="115">
        <v>6.9987663798357502</v>
      </c>
      <c r="R3399" s="115">
        <v>1410</v>
      </c>
      <c r="S3399" s="115" t="s">
        <v>357</v>
      </c>
      <c r="T3399" s="115">
        <v>1410</v>
      </c>
      <c r="U3399" s="115" t="s">
        <v>347</v>
      </c>
      <c r="V3399" s="115" t="s">
        <v>345</v>
      </c>
      <c r="Z3399" s="115">
        <v>0</v>
      </c>
      <c r="AA3399" s="115">
        <v>1</v>
      </c>
      <c r="AB3399" s="115">
        <v>1.911311916192E-2</v>
      </c>
      <c r="AC3399" s="115">
        <v>2.5526321095899998E-3</v>
      </c>
      <c r="AD3399" s="115">
        <v>7.8049404087236702</v>
      </c>
      <c r="AF3399" s="115">
        <v>-1</v>
      </c>
      <c r="AG3399" s="115">
        <v>-1</v>
      </c>
      <c r="AH3399" s="115">
        <v>-1</v>
      </c>
      <c r="AI3399" s="115">
        <v>-1</v>
      </c>
      <c r="AJ3399" s="115">
        <v>0</v>
      </c>
      <c r="AM3399" s="115" t="s">
        <v>348</v>
      </c>
      <c r="AN3399" s="115">
        <v>-1</v>
      </c>
      <c r="AQ3399" s="115">
        <v>615</v>
      </c>
      <c r="AR3399" s="115" t="s">
        <v>261</v>
      </c>
      <c r="AS3399" s="115" t="s">
        <v>370</v>
      </c>
      <c r="AT3399" s="115" t="s">
        <v>296</v>
      </c>
      <c r="AV3399" s="115">
        <v>45.4282468630091</v>
      </c>
      <c r="AW3399" s="115">
        <v>6.3300409000000002E-3</v>
      </c>
    </row>
    <row r="3400" spans="1:49" x14ac:dyDescent="0.25">
      <c r="A3400" s="117">
        <v>450000</v>
      </c>
      <c r="B3400" s="117">
        <v>850000</v>
      </c>
      <c r="C3400" s="117">
        <v>850000</v>
      </c>
      <c r="D3400" s="115" t="s">
        <v>342</v>
      </c>
      <c r="E3400" s="115" t="s">
        <v>13</v>
      </c>
      <c r="F3400" s="115" t="s">
        <v>343</v>
      </c>
      <c r="G3400" s="115" t="s">
        <v>344</v>
      </c>
      <c r="H3400" s="115">
        <v>0.56000000000000005</v>
      </c>
      <c r="I3400" s="115">
        <v>0.48</v>
      </c>
      <c r="J3400" s="115" t="s">
        <v>350</v>
      </c>
      <c r="K3400" s="115">
        <v>3.5376412522720002E-2</v>
      </c>
      <c r="L3400" s="115">
        <v>3834.8213269243502</v>
      </c>
      <c r="M3400" s="115">
        <v>10.4726166024604</v>
      </c>
      <c r="N3400" s="115">
        <v>1.39865906681591</v>
      </c>
      <c r="O3400" s="115">
        <v>0.37048360512100997</v>
      </c>
      <c r="P3400" s="115">
        <v>4.9479540126329997E-2</v>
      </c>
      <c r="Q3400" s="115">
        <v>135.662221212231</v>
      </c>
      <c r="R3400" s="115">
        <v>1750</v>
      </c>
      <c r="S3400" s="115" t="s">
        <v>371</v>
      </c>
      <c r="T3400" s="115">
        <v>1750</v>
      </c>
      <c r="U3400" s="115" t="s">
        <v>352</v>
      </c>
      <c r="V3400" s="115" t="s">
        <v>350</v>
      </c>
      <c r="Z3400" s="115">
        <v>0</v>
      </c>
      <c r="AA3400" s="115">
        <v>1</v>
      </c>
      <c r="AB3400" s="115">
        <v>0.37048360512100997</v>
      </c>
      <c r="AC3400" s="115">
        <v>4.9479540126329997E-2</v>
      </c>
      <c r="AD3400" s="115">
        <v>135.662221212231</v>
      </c>
      <c r="AF3400" s="115">
        <v>-1</v>
      </c>
      <c r="AG3400" s="115">
        <v>-1</v>
      </c>
      <c r="AH3400" s="115">
        <v>-1</v>
      </c>
      <c r="AI3400" s="115">
        <v>-1</v>
      </c>
      <c r="AJ3400" s="115">
        <v>0</v>
      </c>
      <c r="AM3400" s="115" t="s">
        <v>348</v>
      </c>
      <c r="AN3400" s="115">
        <v>-1</v>
      </c>
      <c r="AQ3400" s="115">
        <v>615</v>
      </c>
      <c r="AR3400" s="115" t="s">
        <v>261</v>
      </c>
      <c r="AS3400" s="115" t="s">
        <v>370</v>
      </c>
      <c r="AT3400" s="115" t="s">
        <v>296</v>
      </c>
      <c r="AV3400" s="115">
        <v>92.969956936540598</v>
      </c>
      <c r="AW3400" s="115">
        <v>0.1100261324</v>
      </c>
    </row>
    <row r="3401" spans="1:49" x14ac:dyDescent="0.25">
      <c r="A3401" s="117">
        <v>450000</v>
      </c>
      <c r="B3401" s="117">
        <v>850000</v>
      </c>
      <c r="C3401" s="117">
        <v>850000</v>
      </c>
      <c r="D3401" s="115" t="s">
        <v>342</v>
      </c>
      <c r="E3401" s="115" t="s">
        <v>13</v>
      </c>
      <c r="F3401" s="115" t="s">
        <v>343</v>
      </c>
      <c r="G3401" s="115" t="s">
        <v>344</v>
      </c>
      <c r="H3401" s="115">
        <v>0.56000000000000005</v>
      </c>
      <c r="I3401" s="115">
        <v>0.48</v>
      </c>
      <c r="J3401" s="115" t="s">
        <v>350</v>
      </c>
      <c r="K3401" s="115">
        <v>1.1029976964800001E-3</v>
      </c>
      <c r="L3401" s="115">
        <v>3834.8213269243502</v>
      </c>
      <c r="M3401" s="115">
        <v>10.4726166024604</v>
      </c>
      <c r="N3401" s="115">
        <v>1.39865906681591</v>
      </c>
      <c r="O3401" s="115">
        <v>1.1551271988650001E-2</v>
      </c>
      <c r="P3401" s="115">
        <v>1.54271772886E-3</v>
      </c>
      <c r="Q3401" s="115">
        <v>4.2297990900176003</v>
      </c>
      <c r="R3401" s="115">
        <v>1210</v>
      </c>
      <c r="S3401" s="115" t="s">
        <v>353</v>
      </c>
      <c r="T3401" s="115">
        <v>1210</v>
      </c>
      <c r="U3401" s="115" t="s">
        <v>352</v>
      </c>
      <c r="V3401" s="115" t="s">
        <v>350</v>
      </c>
      <c r="Z3401" s="115">
        <v>0</v>
      </c>
      <c r="AA3401" s="115">
        <v>1</v>
      </c>
      <c r="AB3401" s="115">
        <v>1.1551271988650001E-2</v>
      </c>
      <c r="AC3401" s="115">
        <v>1.54271772886E-3</v>
      </c>
      <c r="AD3401" s="115">
        <v>23.718014513464201</v>
      </c>
      <c r="AF3401" s="115">
        <v>-1</v>
      </c>
      <c r="AG3401" s="115">
        <v>-1</v>
      </c>
      <c r="AH3401" s="115">
        <v>-1</v>
      </c>
      <c r="AI3401" s="115">
        <v>-1</v>
      </c>
      <c r="AJ3401" s="115">
        <v>0</v>
      </c>
      <c r="AM3401" s="115" t="s">
        <v>348</v>
      </c>
      <c r="AN3401" s="115">
        <v>-1</v>
      </c>
      <c r="AQ3401" s="115">
        <v>615</v>
      </c>
      <c r="AR3401" s="115" t="s">
        <v>261</v>
      </c>
      <c r="AS3401" s="115" t="s">
        <v>370</v>
      </c>
      <c r="AT3401" s="115" t="s">
        <v>296</v>
      </c>
      <c r="AV3401" s="115">
        <v>9.71691248229072</v>
      </c>
      <c r="AW3401" s="115">
        <v>1.9236021499999999E-2</v>
      </c>
    </row>
    <row r="3402" spans="1:49" x14ac:dyDescent="0.25">
      <c r="A3402" s="117">
        <v>450000</v>
      </c>
      <c r="B3402" s="117">
        <v>860000</v>
      </c>
      <c r="C3402" s="117">
        <v>860000</v>
      </c>
      <c r="D3402" s="115" t="s">
        <v>342</v>
      </c>
      <c r="E3402" s="115" t="s">
        <v>13</v>
      </c>
      <c r="F3402" s="115" t="s">
        <v>343</v>
      </c>
      <c r="G3402" s="115" t="s">
        <v>344</v>
      </c>
      <c r="H3402" s="115">
        <v>0.56000000000000005</v>
      </c>
      <c r="I3402" s="115">
        <v>0.48</v>
      </c>
      <c r="J3402" s="115" t="s">
        <v>350</v>
      </c>
      <c r="K3402" s="115">
        <v>2.3832632416599998E-3</v>
      </c>
      <c r="L3402" s="115">
        <v>3744.0310389841102</v>
      </c>
      <c r="M3402" s="115">
        <v>8.7260657800849195</v>
      </c>
      <c r="N3402" s="115">
        <v>1.1848186852356699</v>
      </c>
      <c r="O3402" s="115">
        <v>2.079651181804E-2</v>
      </c>
      <c r="P3402" s="115">
        <v>2.8237348205600002E-3</v>
      </c>
      <c r="Q3402" s="115">
        <v>8.9230115508711503</v>
      </c>
      <c r="R3402" s="115">
        <v>1210</v>
      </c>
      <c r="S3402" s="115" t="s">
        <v>353</v>
      </c>
      <c r="T3402" s="115">
        <v>1210</v>
      </c>
      <c r="U3402" s="115" t="s">
        <v>352</v>
      </c>
      <c r="V3402" s="115" t="s">
        <v>350</v>
      </c>
      <c r="Z3402" s="115">
        <v>0</v>
      </c>
      <c r="AA3402" s="115">
        <v>1</v>
      </c>
      <c r="AB3402" s="115">
        <v>2.079651181804E-2</v>
      </c>
      <c r="AC3402" s="115">
        <v>2.8237348205600002E-3</v>
      </c>
      <c r="AD3402" s="115">
        <v>135.45517732276801</v>
      </c>
      <c r="AF3402" s="115">
        <v>-1</v>
      </c>
      <c r="AG3402" s="115">
        <v>-1</v>
      </c>
      <c r="AH3402" s="115">
        <v>-1</v>
      </c>
      <c r="AI3402" s="115">
        <v>-1</v>
      </c>
      <c r="AJ3402" s="115">
        <v>0</v>
      </c>
      <c r="AM3402" s="115" t="s">
        <v>348</v>
      </c>
      <c r="AN3402" s="115">
        <v>-1</v>
      </c>
      <c r="AQ3402" s="115">
        <v>615</v>
      </c>
      <c r="AR3402" s="115" t="s">
        <v>261</v>
      </c>
      <c r="AS3402" s="115" t="s">
        <v>370</v>
      </c>
      <c r="AT3402" s="115" t="s">
        <v>296</v>
      </c>
      <c r="AV3402" s="115">
        <v>12.4257487486224</v>
      </c>
      <c r="AW3402" s="115">
        <v>0.1098582136</v>
      </c>
    </row>
    <row r="3403" spans="1:49" x14ac:dyDescent="0.25">
      <c r="A3403" s="117">
        <v>450000</v>
      </c>
      <c r="B3403" s="117">
        <v>860000</v>
      </c>
      <c r="C3403" s="117">
        <v>860000</v>
      </c>
      <c r="D3403" s="115" t="s">
        <v>342</v>
      </c>
      <c r="E3403" s="115" t="s">
        <v>13</v>
      </c>
      <c r="F3403" s="115" t="s">
        <v>343</v>
      </c>
      <c r="G3403" s="115" t="s">
        <v>344</v>
      </c>
      <c r="H3403" s="115">
        <v>0.56000000000000005</v>
      </c>
      <c r="I3403" s="115">
        <v>0.48</v>
      </c>
      <c r="J3403" s="115" t="s">
        <v>350</v>
      </c>
      <c r="K3403" s="115">
        <v>1.1429621561639999E-2</v>
      </c>
      <c r="L3403" s="115">
        <v>3744.0310389841102</v>
      </c>
      <c r="M3403" s="115">
        <v>8.7260657800849195</v>
      </c>
      <c r="N3403" s="115">
        <v>1.1848186852356699</v>
      </c>
      <c r="O3403" s="115">
        <v>9.9735629588360006E-2</v>
      </c>
      <c r="P3403" s="115">
        <v>1.3542029191400001E-2</v>
      </c>
      <c r="Q3403" s="115">
        <v>42.792857890629698</v>
      </c>
      <c r="R3403" s="115">
        <v>1210</v>
      </c>
      <c r="S3403" s="115" t="s">
        <v>353</v>
      </c>
      <c r="T3403" s="115">
        <v>1210</v>
      </c>
      <c r="U3403" s="115" t="s">
        <v>352</v>
      </c>
      <c r="V3403" s="115" t="s">
        <v>350</v>
      </c>
      <c r="Z3403" s="115">
        <v>0</v>
      </c>
      <c r="AA3403" s="115">
        <v>1</v>
      </c>
      <c r="AB3403" s="115">
        <v>9.9735629588360006E-2</v>
      </c>
      <c r="AC3403" s="115">
        <v>1.3542029191400001E-2</v>
      </c>
      <c r="AD3403" s="115">
        <v>90.400999249076506</v>
      </c>
      <c r="AF3403" s="115">
        <v>-1</v>
      </c>
      <c r="AG3403" s="115">
        <v>-1</v>
      </c>
      <c r="AH3403" s="115">
        <v>-1</v>
      </c>
      <c r="AI3403" s="115">
        <v>-1</v>
      </c>
      <c r="AJ3403" s="115">
        <v>0</v>
      </c>
      <c r="AM3403" s="115" t="s">
        <v>348</v>
      </c>
      <c r="AN3403" s="115">
        <v>-1</v>
      </c>
      <c r="AQ3403" s="115">
        <v>615</v>
      </c>
      <c r="AR3403" s="115" t="s">
        <v>261</v>
      </c>
      <c r="AS3403" s="115" t="s">
        <v>370</v>
      </c>
      <c r="AT3403" s="115" t="s">
        <v>296</v>
      </c>
      <c r="AV3403" s="115">
        <v>37.9311998755947</v>
      </c>
      <c r="AW3403" s="115">
        <v>7.3317923199999996E-2</v>
      </c>
    </row>
    <row r="3404" spans="1:49" x14ac:dyDescent="0.25">
      <c r="A3404" s="117">
        <v>450000</v>
      </c>
      <c r="B3404" s="117">
        <v>860000</v>
      </c>
      <c r="C3404" s="117">
        <v>860000</v>
      </c>
      <c r="D3404" s="115" t="s">
        <v>342</v>
      </c>
      <c r="E3404" s="115" t="s">
        <v>13</v>
      </c>
      <c r="F3404" s="115" t="s">
        <v>343</v>
      </c>
      <c r="G3404" s="115" t="s">
        <v>344</v>
      </c>
      <c r="H3404" s="115">
        <v>0.56000000000000005</v>
      </c>
      <c r="I3404" s="115">
        <v>0.48</v>
      </c>
      <c r="J3404" s="115" t="s">
        <v>350</v>
      </c>
      <c r="K3404" s="115">
        <v>5.6555248428299997E-3</v>
      </c>
      <c r="L3404" s="115">
        <v>3744.0310389841102</v>
      </c>
      <c r="M3404" s="115">
        <v>8.7260657800849195</v>
      </c>
      <c r="N3404" s="115">
        <v>1.1848186852356699</v>
      </c>
      <c r="O3404" s="115">
        <v>4.9350481799500003E-2</v>
      </c>
      <c r="P3404" s="115">
        <v>6.7007715086000001E-3</v>
      </c>
      <c r="Q3404" s="115">
        <v>21.174460553331201</v>
      </c>
      <c r="R3404" s="115">
        <v>1210</v>
      </c>
      <c r="S3404" s="115" t="s">
        <v>353</v>
      </c>
      <c r="T3404" s="115">
        <v>1210</v>
      </c>
      <c r="U3404" s="115" t="s">
        <v>352</v>
      </c>
      <c r="V3404" s="115" t="s">
        <v>350</v>
      </c>
      <c r="Z3404" s="115">
        <v>0</v>
      </c>
      <c r="AA3404" s="115">
        <v>1</v>
      </c>
      <c r="AB3404" s="115">
        <v>4.9350481799500003E-2</v>
      </c>
      <c r="AC3404" s="115">
        <v>6.7007715086000001E-3</v>
      </c>
      <c r="AD3404" s="115">
        <v>51.477574671168199</v>
      </c>
      <c r="AF3404" s="115">
        <v>-1</v>
      </c>
      <c r="AG3404" s="115">
        <v>-1</v>
      </c>
      <c r="AH3404" s="115">
        <v>-1</v>
      </c>
      <c r="AI3404" s="115">
        <v>-1</v>
      </c>
      <c r="AJ3404" s="115">
        <v>0</v>
      </c>
      <c r="AM3404" s="115" t="s">
        <v>348</v>
      </c>
      <c r="AN3404" s="115">
        <v>-1</v>
      </c>
      <c r="AQ3404" s="115">
        <v>615</v>
      </c>
      <c r="AR3404" s="115" t="s">
        <v>261</v>
      </c>
      <c r="AS3404" s="115" t="s">
        <v>370</v>
      </c>
      <c r="AT3404" s="115" t="s">
        <v>296</v>
      </c>
      <c r="AV3404" s="115">
        <v>23.121463568996699</v>
      </c>
      <c r="AW3404" s="115">
        <v>4.1749857799999998E-2</v>
      </c>
    </row>
    <row r="3405" spans="1:49" x14ac:dyDescent="0.25">
      <c r="A3405" s="117">
        <v>450000</v>
      </c>
      <c r="B3405" s="117">
        <v>860000</v>
      </c>
      <c r="C3405" s="117">
        <v>860000</v>
      </c>
      <c r="D3405" s="115" t="s">
        <v>342</v>
      </c>
      <c r="E3405" s="115" t="s">
        <v>13</v>
      </c>
      <c r="F3405" s="115" t="s">
        <v>343</v>
      </c>
      <c r="G3405" s="115" t="s">
        <v>344</v>
      </c>
      <c r="H3405" s="115">
        <v>0.56000000000000005</v>
      </c>
      <c r="I3405" s="115">
        <v>0.48</v>
      </c>
      <c r="J3405" s="115" t="s">
        <v>350</v>
      </c>
      <c r="K3405" s="115">
        <v>0.31606724099944999</v>
      </c>
      <c r="L3405" s="115">
        <v>3744.0310389841102</v>
      </c>
      <c r="M3405" s="115">
        <v>8.7260657800849195</v>
      </c>
      <c r="N3405" s="115">
        <v>1.1848186852356699</v>
      </c>
      <c r="O3405" s="115">
        <v>2.7580235358911902</v>
      </c>
      <c r="P3405" s="115">
        <v>0.37448237292704001</v>
      </c>
      <c r="Q3405" s="115">
        <v>1183.36556070802</v>
      </c>
      <c r="R3405" s="115">
        <v>1750</v>
      </c>
      <c r="S3405" s="115" t="s">
        <v>371</v>
      </c>
      <c r="T3405" s="115">
        <v>1750</v>
      </c>
      <c r="U3405" s="115" t="s">
        <v>352</v>
      </c>
      <c r="V3405" s="115" t="s">
        <v>350</v>
      </c>
      <c r="Z3405" s="115">
        <v>0</v>
      </c>
      <c r="AA3405" s="115">
        <v>1</v>
      </c>
      <c r="AB3405" s="115">
        <v>2.7580235358911902</v>
      </c>
      <c r="AC3405" s="115">
        <v>0.37448237292704001</v>
      </c>
      <c r="AD3405" s="115">
        <v>1347.4671136218001</v>
      </c>
      <c r="AF3405" s="115">
        <v>-1</v>
      </c>
      <c r="AG3405" s="115">
        <v>-1</v>
      </c>
      <c r="AH3405" s="115">
        <v>-1</v>
      </c>
      <c r="AI3405" s="115">
        <v>-1</v>
      </c>
      <c r="AJ3405" s="115">
        <v>0</v>
      </c>
      <c r="AM3405" s="115" t="s">
        <v>348</v>
      </c>
      <c r="AN3405" s="115">
        <v>-1</v>
      </c>
      <c r="AQ3405" s="115">
        <v>615</v>
      </c>
      <c r="AR3405" s="115" t="s">
        <v>261</v>
      </c>
      <c r="AS3405" s="115" t="s">
        <v>370</v>
      </c>
      <c r="AT3405" s="115" t="s">
        <v>296</v>
      </c>
      <c r="AV3405" s="115">
        <v>146.077899402794</v>
      </c>
      <c r="AW3405" s="115">
        <v>1.0928362641</v>
      </c>
    </row>
    <row r="3406" spans="1:49" x14ac:dyDescent="0.25">
      <c r="A3406" s="117">
        <v>450000</v>
      </c>
      <c r="B3406" s="117">
        <v>870000</v>
      </c>
      <c r="C3406" s="117">
        <v>870000</v>
      </c>
      <c r="D3406" s="115" t="s">
        <v>342</v>
      </c>
      <c r="E3406" s="115" t="s">
        <v>13</v>
      </c>
      <c r="F3406" s="115" t="s">
        <v>343</v>
      </c>
      <c r="G3406" s="115" t="s">
        <v>344</v>
      </c>
      <c r="H3406" s="115">
        <v>0.56000000000000005</v>
      </c>
      <c r="I3406" s="115">
        <v>0.48</v>
      </c>
      <c r="J3406" s="115" t="s">
        <v>350</v>
      </c>
      <c r="K3406" s="115">
        <v>4.6899159245000001E-4</v>
      </c>
      <c r="L3406" s="115">
        <v>3769.25623195555</v>
      </c>
      <c r="M3406" s="115">
        <v>9.8005123641042005</v>
      </c>
      <c r="N3406" s="115">
        <v>1.3053215664328801</v>
      </c>
      <c r="O3406" s="115">
        <v>4.5963579005200003E-3</v>
      </c>
      <c r="P3406" s="115">
        <v>6.1218484009999997E-4</v>
      </c>
      <c r="Q3406" s="115">
        <v>1.7677494825995299</v>
      </c>
      <c r="R3406" s="115">
        <v>1400</v>
      </c>
      <c r="S3406" s="115" t="s">
        <v>356</v>
      </c>
      <c r="T3406" s="115">
        <v>1400</v>
      </c>
      <c r="U3406" s="115" t="s">
        <v>352</v>
      </c>
      <c r="V3406" s="115" t="s">
        <v>350</v>
      </c>
      <c r="Z3406" s="115">
        <v>0</v>
      </c>
      <c r="AA3406" s="115">
        <v>1</v>
      </c>
      <c r="AB3406" s="115">
        <v>4.5963579005200003E-3</v>
      </c>
      <c r="AC3406" s="115">
        <v>6.1218484009999997E-4</v>
      </c>
      <c r="AD3406" s="115">
        <v>192.074321614094</v>
      </c>
      <c r="AF3406" s="115">
        <v>-1</v>
      </c>
      <c r="AG3406" s="115">
        <v>-1</v>
      </c>
      <c r="AH3406" s="115">
        <v>-1</v>
      </c>
      <c r="AI3406" s="115">
        <v>-1</v>
      </c>
      <c r="AJ3406" s="115">
        <v>0</v>
      </c>
      <c r="AM3406" s="115" t="s">
        <v>348</v>
      </c>
      <c r="AN3406" s="115">
        <v>-1</v>
      </c>
      <c r="AQ3406" s="115">
        <v>615</v>
      </c>
      <c r="AR3406" s="115" t="s">
        <v>261</v>
      </c>
      <c r="AS3406" s="115" t="s">
        <v>370</v>
      </c>
      <c r="AT3406" s="115" t="s">
        <v>296</v>
      </c>
      <c r="AV3406" s="115">
        <v>109.290360107553</v>
      </c>
      <c r="AW3406" s="115">
        <v>0.1557780386</v>
      </c>
    </row>
    <row r="3407" spans="1:49" x14ac:dyDescent="0.25">
      <c r="A3407" s="117">
        <v>450000</v>
      </c>
      <c r="B3407" s="117">
        <v>870000</v>
      </c>
      <c r="C3407" s="117">
        <v>870000</v>
      </c>
      <c r="D3407" s="115" t="s">
        <v>342</v>
      </c>
      <c r="E3407" s="115" t="s">
        <v>13</v>
      </c>
      <c r="F3407" s="115" t="s">
        <v>343</v>
      </c>
      <c r="G3407" s="115" t="s">
        <v>344</v>
      </c>
      <c r="H3407" s="115">
        <v>0.56000000000000005</v>
      </c>
      <c r="I3407" s="115">
        <v>0.48</v>
      </c>
      <c r="J3407" s="115" t="s">
        <v>345</v>
      </c>
      <c r="K3407" s="115">
        <v>4.5828333712640001E-2</v>
      </c>
      <c r="L3407" s="115">
        <v>3769.25623195555</v>
      </c>
      <c r="M3407" s="115">
        <v>9.8005123641042005</v>
      </c>
      <c r="N3407" s="115">
        <v>1.3053215664328801</v>
      </c>
      <c r="O3407" s="115">
        <v>0.44914115117706999</v>
      </c>
      <c r="P3407" s="115">
        <v>5.9820712348790002E-2</v>
      </c>
      <c r="Q3407" s="115">
        <v>172.738732446526</v>
      </c>
      <c r="R3407" s="115">
        <v>1400</v>
      </c>
      <c r="S3407" s="115" t="s">
        <v>356</v>
      </c>
      <c r="T3407" s="115">
        <v>1400</v>
      </c>
      <c r="U3407" s="115" t="s">
        <v>347</v>
      </c>
      <c r="V3407" s="115" t="s">
        <v>345</v>
      </c>
      <c r="Z3407" s="115">
        <v>0</v>
      </c>
      <c r="AA3407" s="115">
        <v>1</v>
      </c>
      <c r="AB3407" s="115">
        <v>0.44914115117706999</v>
      </c>
      <c r="AC3407" s="115">
        <v>5.9820712348790002E-2</v>
      </c>
      <c r="AD3407" s="115">
        <v>1117.9714968251501</v>
      </c>
      <c r="AF3407" s="115">
        <v>-1</v>
      </c>
      <c r="AG3407" s="115">
        <v>-1</v>
      </c>
      <c r="AH3407" s="115">
        <v>-1</v>
      </c>
      <c r="AI3407" s="115">
        <v>-1</v>
      </c>
      <c r="AJ3407" s="115">
        <v>0</v>
      </c>
      <c r="AM3407" s="115" t="s">
        <v>348</v>
      </c>
      <c r="AN3407" s="115">
        <v>-1</v>
      </c>
      <c r="AQ3407" s="115">
        <v>615</v>
      </c>
      <c r="AR3407" s="115" t="s">
        <v>261</v>
      </c>
      <c r="AS3407" s="115" t="s">
        <v>370</v>
      </c>
      <c r="AT3407" s="115" t="s">
        <v>296</v>
      </c>
      <c r="AV3407" s="115">
        <v>115.43697582572101</v>
      </c>
      <c r="AW3407" s="115">
        <v>0.90670843209999996</v>
      </c>
    </row>
    <row r="3408" spans="1:49" x14ac:dyDescent="0.25">
      <c r="A3408" s="117">
        <v>450000</v>
      </c>
      <c r="B3408" s="117">
        <v>870000</v>
      </c>
      <c r="C3408" s="117">
        <v>870000</v>
      </c>
      <c r="D3408" s="115" t="s">
        <v>342</v>
      </c>
      <c r="E3408" s="115" t="s">
        <v>13</v>
      </c>
      <c r="F3408" s="115" t="s">
        <v>343</v>
      </c>
      <c r="G3408" s="115" t="s">
        <v>344</v>
      </c>
      <c r="H3408" s="115">
        <v>0.56000000000000005</v>
      </c>
      <c r="I3408" s="115">
        <v>0.48</v>
      </c>
      <c r="J3408" s="115" t="s">
        <v>350</v>
      </c>
      <c r="K3408" s="115">
        <v>0.25357346975204997</v>
      </c>
      <c r="L3408" s="115">
        <v>3769.25623195555</v>
      </c>
      <c r="M3408" s="115">
        <v>9.8005123641042005</v>
      </c>
      <c r="N3408" s="115">
        <v>1.3053215664328801</v>
      </c>
      <c r="O3408" s="115">
        <v>2.4851499255137699</v>
      </c>
      <c r="P3408" s="115">
        <v>0.33099491874255998</v>
      </c>
      <c r="Q3408" s="115">
        <v>955.783381121508</v>
      </c>
      <c r="R3408" s="115">
        <v>1750</v>
      </c>
      <c r="S3408" s="115" t="s">
        <v>371</v>
      </c>
      <c r="T3408" s="115">
        <v>1750</v>
      </c>
      <c r="U3408" s="115" t="s">
        <v>352</v>
      </c>
      <c r="V3408" s="115" t="s">
        <v>350</v>
      </c>
      <c r="Z3408" s="115">
        <v>0</v>
      </c>
      <c r="AA3408" s="115">
        <v>1</v>
      </c>
      <c r="AB3408" s="115">
        <v>2.4851499255137699</v>
      </c>
      <c r="AC3408" s="115">
        <v>0.33099491874255998</v>
      </c>
      <c r="AD3408" s="115">
        <v>955.783381121508</v>
      </c>
      <c r="AF3408" s="115">
        <v>-1</v>
      </c>
      <c r="AG3408" s="115">
        <v>-1</v>
      </c>
      <c r="AH3408" s="115">
        <v>-1</v>
      </c>
      <c r="AI3408" s="115">
        <v>-1</v>
      </c>
      <c r="AJ3408" s="115">
        <v>0</v>
      </c>
      <c r="AM3408" s="115" t="s">
        <v>348</v>
      </c>
      <c r="AN3408" s="115">
        <v>-1</v>
      </c>
      <c r="AQ3408" s="115">
        <v>615</v>
      </c>
      <c r="AR3408" s="115" t="s">
        <v>261</v>
      </c>
      <c r="AS3408" s="115" t="s">
        <v>370</v>
      </c>
      <c r="AT3408" s="115" t="s">
        <v>296</v>
      </c>
      <c r="AV3408" s="115">
        <v>139.871556802047</v>
      </c>
      <c r="AW3408" s="115">
        <v>0.77516900330000005</v>
      </c>
    </row>
    <row r="3409" spans="1:49" x14ac:dyDescent="0.25">
      <c r="A3409" s="117">
        <v>450000</v>
      </c>
      <c r="B3409" s="117">
        <v>870000</v>
      </c>
      <c r="C3409" s="117">
        <v>870000</v>
      </c>
      <c r="D3409" s="115" t="s">
        <v>342</v>
      </c>
      <c r="E3409" s="115" t="s">
        <v>13</v>
      </c>
      <c r="F3409" s="115" t="s">
        <v>343</v>
      </c>
      <c r="G3409" s="115" t="s">
        <v>344</v>
      </c>
      <c r="H3409" s="115">
        <v>0.56000000000000005</v>
      </c>
      <c r="I3409" s="115">
        <v>0.48</v>
      </c>
      <c r="J3409" s="115" t="s">
        <v>350</v>
      </c>
      <c r="K3409" s="115">
        <v>6.0370981326159999E-2</v>
      </c>
      <c r="L3409" s="115">
        <v>3832.2717959850502</v>
      </c>
      <c r="M3409" s="115">
        <v>10.830820639946801</v>
      </c>
      <c r="N3409" s="115">
        <v>1.4391182632149899</v>
      </c>
      <c r="O3409" s="115">
        <v>0.65386727060123995</v>
      </c>
      <c r="P3409" s="115">
        <v>8.6880981794690004E-2</v>
      </c>
      <c r="Q3409" s="115">
        <v>231.35800903219001</v>
      </c>
      <c r="R3409" s="115">
        <v>1400</v>
      </c>
      <c r="S3409" s="115" t="s">
        <v>356</v>
      </c>
      <c r="T3409" s="115">
        <v>1400</v>
      </c>
      <c r="U3409" s="115" t="s">
        <v>352</v>
      </c>
      <c r="V3409" s="115" t="s">
        <v>350</v>
      </c>
      <c r="Z3409" s="115">
        <v>0</v>
      </c>
      <c r="AA3409" s="115">
        <v>1</v>
      </c>
      <c r="AB3409" s="115">
        <v>0.65386727060123995</v>
      </c>
      <c r="AC3409" s="115">
        <v>8.6880981794690004E-2</v>
      </c>
      <c r="AD3409" s="115">
        <v>890.19758522478196</v>
      </c>
      <c r="AF3409" s="115">
        <v>-1</v>
      </c>
      <c r="AG3409" s="115">
        <v>-1</v>
      </c>
      <c r="AH3409" s="115">
        <v>-1</v>
      </c>
      <c r="AI3409" s="115">
        <v>-1</v>
      </c>
      <c r="AJ3409" s="115">
        <v>0</v>
      </c>
      <c r="AM3409" s="115" t="s">
        <v>348</v>
      </c>
      <c r="AN3409" s="115">
        <v>-1</v>
      </c>
      <c r="AQ3409" s="115">
        <v>615</v>
      </c>
      <c r="AR3409" s="115" t="s">
        <v>261</v>
      </c>
      <c r="AS3409" s="115" t="s">
        <v>370</v>
      </c>
      <c r="AT3409" s="115" t="s">
        <v>296</v>
      </c>
      <c r="AV3409" s="115">
        <v>77.108798284418995</v>
      </c>
      <c r="AW3409" s="115">
        <v>0.72197695480000001</v>
      </c>
    </row>
    <row r="3410" spans="1:49" x14ac:dyDescent="0.25">
      <c r="A3410" s="117">
        <v>450000</v>
      </c>
      <c r="B3410" s="117">
        <v>870000</v>
      </c>
      <c r="C3410" s="117">
        <v>870000</v>
      </c>
      <c r="D3410" s="115" t="s">
        <v>342</v>
      </c>
      <c r="E3410" s="115" t="s">
        <v>13</v>
      </c>
      <c r="F3410" s="115" t="s">
        <v>343</v>
      </c>
      <c r="G3410" s="115" t="s">
        <v>344</v>
      </c>
      <c r="H3410" s="115">
        <v>0.56000000000000005</v>
      </c>
      <c r="I3410" s="115">
        <v>0.48</v>
      </c>
      <c r="J3410" s="115" t="s">
        <v>350</v>
      </c>
      <c r="K3410" s="115">
        <v>1.37075577832E-3</v>
      </c>
      <c r="L3410" s="115">
        <v>3832.2717959850502</v>
      </c>
      <c r="M3410" s="115">
        <v>10.830820639946801</v>
      </c>
      <c r="N3410" s="115">
        <v>1.4391182632149899</v>
      </c>
      <c r="O3410" s="115">
        <v>1.4846409976200001E-2</v>
      </c>
      <c r="P3410" s="115">
        <v>1.9726796749899998E-3</v>
      </c>
      <c r="Q3410" s="115">
        <v>5.2531087084584298</v>
      </c>
      <c r="R3410" s="115">
        <v>1400</v>
      </c>
      <c r="S3410" s="115" t="s">
        <v>356</v>
      </c>
      <c r="T3410" s="115">
        <v>1400</v>
      </c>
      <c r="U3410" s="115" t="s">
        <v>352</v>
      </c>
      <c r="V3410" s="115" t="s">
        <v>350</v>
      </c>
      <c r="Z3410" s="115">
        <v>0</v>
      </c>
      <c r="AA3410" s="115">
        <v>1</v>
      </c>
      <c r="AB3410" s="115">
        <v>1.4846409976200001E-2</v>
      </c>
      <c r="AC3410" s="115">
        <v>1.9726796749899998E-3</v>
      </c>
      <c r="AD3410" s="115">
        <v>890.19758522478196</v>
      </c>
      <c r="AF3410" s="115">
        <v>-1</v>
      </c>
      <c r="AG3410" s="115">
        <v>-1</v>
      </c>
      <c r="AH3410" s="115">
        <v>-1</v>
      </c>
      <c r="AI3410" s="115">
        <v>-1</v>
      </c>
      <c r="AJ3410" s="115">
        <v>0</v>
      </c>
      <c r="AM3410" s="115" t="s">
        <v>348</v>
      </c>
      <c r="AN3410" s="115">
        <v>-1</v>
      </c>
      <c r="AQ3410" s="115">
        <v>615</v>
      </c>
      <c r="AR3410" s="115" t="s">
        <v>261</v>
      </c>
      <c r="AS3410" s="115" t="s">
        <v>370</v>
      </c>
      <c r="AT3410" s="115" t="s">
        <v>296</v>
      </c>
      <c r="AV3410" s="115">
        <v>34.052116449147299</v>
      </c>
      <c r="AW3410" s="115">
        <v>0.72197695480000001</v>
      </c>
    </row>
    <row r="3411" spans="1:49" x14ac:dyDescent="0.25">
      <c r="A3411" s="117">
        <v>450000</v>
      </c>
      <c r="B3411" s="117">
        <v>870000</v>
      </c>
      <c r="C3411" s="117">
        <v>870000</v>
      </c>
      <c r="D3411" s="115" t="s">
        <v>342</v>
      </c>
      <c r="E3411" s="115" t="s">
        <v>13</v>
      </c>
      <c r="F3411" s="115" t="s">
        <v>343</v>
      </c>
      <c r="G3411" s="115" t="s">
        <v>344</v>
      </c>
      <c r="H3411" s="115">
        <v>0.56000000000000005</v>
      </c>
      <c r="I3411" s="115">
        <v>0.48</v>
      </c>
      <c r="J3411" s="115" t="s">
        <v>345</v>
      </c>
      <c r="K3411" s="115">
        <v>1.9145728292330001E-2</v>
      </c>
      <c r="L3411" s="115">
        <v>3832.2717959850502</v>
      </c>
      <c r="M3411" s="115">
        <v>10.830820639946801</v>
      </c>
      <c r="N3411" s="115">
        <v>1.4391182632149899</v>
      </c>
      <c r="O3411" s="115">
        <v>0.20736394915542999</v>
      </c>
      <c r="P3411" s="115">
        <v>2.7552967248049998E-2</v>
      </c>
      <c r="Q3411" s="115">
        <v>73.371634548308407</v>
      </c>
      <c r="R3411" s="115">
        <v>1400</v>
      </c>
      <c r="S3411" s="115" t="s">
        <v>356</v>
      </c>
      <c r="T3411" s="115">
        <v>1400</v>
      </c>
      <c r="U3411" s="115" t="s">
        <v>347</v>
      </c>
      <c r="V3411" s="115" t="s">
        <v>345</v>
      </c>
      <c r="Z3411" s="115">
        <v>0</v>
      </c>
      <c r="AA3411" s="115">
        <v>1</v>
      </c>
      <c r="AB3411" s="115">
        <v>0.20736394915542999</v>
      </c>
      <c r="AC3411" s="115">
        <v>2.7552967248049998E-2</v>
      </c>
      <c r="AD3411" s="115">
        <v>801.26617335841695</v>
      </c>
      <c r="AF3411" s="115">
        <v>-1</v>
      </c>
      <c r="AG3411" s="115">
        <v>-1</v>
      </c>
      <c r="AH3411" s="115">
        <v>-1</v>
      </c>
      <c r="AI3411" s="115">
        <v>-1</v>
      </c>
      <c r="AJ3411" s="115">
        <v>0</v>
      </c>
      <c r="AM3411" s="115" t="s">
        <v>348</v>
      </c>
      <c r="AN3411" s="115">
        <v>-1</v>
      </c>
      <c r="AQ3411" s="115">
        <v>615</v>
      </c>
      <c r="AR3411" s="115" t="s">
        <v>261</v>
      </c>
      <c r="AS3411" s="115" t="s">
        <v>370</v>
      </c>
      <c r="AT3411" s="115" t="s">
        <v>296</v>
      </c>
      <c r="AV3411" s="115">
        <v>64.455964856257296</v>
      </c>
      <c r="AW3411" s="115">
        <v>0.64985091110000004</v>
      </c>
    </row>
    <row r="3412" spans="1:49" x14ac:dyDescent="0.25">
      <c r="A3412" s="117">
        <v>450000</v>
      </c>
      <c r="B3412" s="117">
        <v>870000</v>
      </c>
      <c r="C3412" s="117">
        <v>870000</v>
      </c>
      <c r="D3412" s="115" t="s">
        <v>342</v>
      </c>
      <c r="E3412" s="115" t="s">
        <v>13</v>
      </c>
      <c r="F3412" s="115" t="s">
        <v>343</v>
      </c>
      <c r="G3412" s="115" t="s">
        <v>344</v>
      </c>
      <c r="H3412" s="115">
        <v>0.56000000000000005</v>
      </c>
      <c r="I3412" s="115">
        <v>0.48</v>
      </c>
      <c r="J3412" s="115" t="s">
        <v>345</v>
      </c>
      <c r="K3412" s="115">
        <v>1.7150845650610001E-2</v>
      </c>
      <c r="L3412" s="115">
        <v>3832.2717959850502</v>
      </c>
      <c r="M3412" s="115">
        <v>10.830820639946801</v>
      </c>
      <c r="N3412" s="115">
        <v>1.4391182632149899</v>
      </c>
      <c r="O3412" s="115">
        <v>0.18575773306525001</v>
      </c>
      <c r="P3412" s="115">
        <v>2.4682095205379999E-2</v>
      </c>
      <c r="Q3412" s="115">
        <v>65.7267020641562</v>
      </c>
      <c r="R3412" s="115">
        <v>1400</v>
      </c>
      <c r="S3412" s="115" t="s">
        <v>356</v>
      </c>
      <c r="T3412" s="115">
        <v>1400</v>
      </c>
      <c r="U3412" s="115" t="s">
        <v>347</v>
      </c>
      <c r="V3412" s="115" t="s">
        <v>345</v>
      </c>
      <c r="Z3412" s="115">
        <v>0</v>
      </c>
      <c r="AA3412" s="115">
        <v>1</v>
      </c>
      <c r="AB3412" s="115">
        <v>0.18575773306525001</v>
      </c>
      <c r="AC3412" s="115">
        <v>2.4682095205379999E-2</v>
      </c>
      <c r="AD3412" s="115">
        <v>801.26617335841695</v>
      </c>
      <c r="AF3412" s="115">
        <v>-1</v>
      </c>
      <c r="AG3412" s="115">
        <v>-1</v>
      </c>
      <c r="AH3412" s="115">
        <v>-1</v>
      </c>
      <c r="AI3412" s="115">
        <v>-1</v>
      </c>
      <c r="AJ3412" s="115">
        <v>0</v>
      </c>
      <c r="AM3412" s="115" t="s">
        <v>348</v>
      </c>
      <c r="AN3412" s="115">
        <v>-1</v>
      </c>
      <c r="AQ3412" s="115">
        <v>615</v>
      </c>
      <c r="AR3412" s="115" t="s">
        <v>261</v>
      </c>
      <c r="AS3412" s="115" t="s">
        <v>370</v>
      </c>
      <c r="AT3412" s="115" t="s">
        <v>296</v>
      </c>
      <c r="AV3412" s="115">
        <v>54.2980583693315</v>
      </c>
      <c r="AW3412" s="115">
        <v>0.64985091110000004</v>
      </c>
    </row>
    <row r="3413" spans="1:49" x14ac:dyDescent="0.25">
      <c r="A3413" s="117">
        <v>450000</v>
      </c>
      <c r="B3413" s="117">
        <v>870000</v>
      </c>
      <c r="C3413" s="117">
        <v>870000</v>
      </c>
      <c r="D3413" s="115" t="s">
        <v>342</v>
      </c>
      <c r="E3413" s="115" t="s">
        <v>13</v>
      </c>
      <c r="F3413" s="115" t="s">
        <v>343</v>
      </c>
      <c r="G3413" s="115" t="s">
        <v>344</v>
      </c>
      <c r="H3413" s="115">
        <v>0.56000000000000005</v>
      </c>
      <c r="I3413" s="115">
        <v>0.48</v>
      </c>
      <c r="J3413" s="115" t="s">
        <v>350</v>
      </c>
      <c r="K3413" s="115">
        <v>0.16272998921446</v>
      </c>
      <c r="L3413" s="115">
        <v>3832.2717959850502</v>
      </c>
      <c r="M3413" s="115">
        <v>10.830820639946801</v>
      </c>
      <c r="N3413" s="115">
        <v>1.4391182632149899</v>
      </c>
      <c r="O3413" s="115">
        <v>1.76249932592236</v>
      </c>
      <c r="P3413" s="115">
        <v>0.23418769945130999</v>
      </c>
      <c r="Q3413" s="115">
        <v>623.62554802754903</v>
      </c>
      <c r="R3413" s="115">
        <v>1410</v>
      </c>
      <c r="S3413" s="115" t="s">
        <v>357</v>
      </c>
      <c r="T3413" s="115">
        <v>1410</v>
      </c>
      <c r="U3413" s="115" t="s">
        <v>352</v>
      </c>
      <c r="V3413" s="115" t="s">
        <v>350</v>
      </c>
      <c r="Z3413" s="115">
        <v>0</v>
      </c>
      <c r="AA3413" s="115">
        <v>1</v>
      </c>
      <c r="AB3413" s="115">
        <v>1.76249932592236</v>
      </c>
      <c r="AC3413" s="115">
        <v>0.23418769945130999</v>
      </c>
      <c r="AD3413" s="115">
        <v>623.62554802754903</v>
      </c>
      <c r="AF3413" s="115">
        <v>-1</v>
      </c>
      <c r="AG3413" s="115">
        <v>-1</v>
      </c>
      <c r="AH3413" s="115">
        <v>-1</v>
      </c>
      <c r="AI3413" s="115">
        <v>-1</v>
      </c>
      <c r="AJ3413" s="115">
        <v>0</v>
      </c>
      <c r="AM3413" s="115" t="s">
        <v>348</v>
      </c>
      <c r="AN3413" s="115">
        <v>-1</v>
      </c>
      <c r="AQ3413" s="115">
        <v>615</v>
      </c>
      <c r="AR3413" s="115" t="s">
        <v>261</v>
      </c>
      <c r="AS3413" s="115" t="s">
        <v>370</v>
      </c>
      <c r="AT3413" s="115" t="s">
        <v>296</v>
      </c>
      <c r="AV3413" s="115">
        <v>103.997609397885</v>
      </c>
      <c r="AW3413" s="115">
        <v>0.50577903329999996</v>
      </c>
    </row>
    <row r="3414" spans="1:49" x14ac:dyDescent="0.25">
      <c r="A3414" s="117">
        <v>450000</v>
      </c>
      <c r="B3414" s="117">
        <v>870000</v>
      </c>
      <c r="C3414" s="117">
        <v>870000</v>
      </c>
      <c r="D3414" s="115" t="s">
        <v>342</v>
      </c>
      <c r="E3414" s="115" t="s">
        <v>13</v>
      </c>
      <c r="F3414" s="115" t="s">
        <v>343</v>
      </c>
      <c r="G3414" s="115" t="s">
        <v>344</v>
      </c>
      <c r="H3414" s="115">
        <v>0.56000000000000005</v>
      </c>
      <c r="I3414" s="115">
        <v>0.48</v>
      </c>
      <c r="J3414" s="115" t="s">
        <v>345</v>
      </c>
      <c r="K3414" s="115">
        <v>1.7507785256199999E-3</v>
      </c>
      <c r="L3414" s="115">
        <v>3832.2717959850502</v>
      </c>
      <c r="M3414" s="115">
        <v>10.830820639946801</v>
      </c>
      <c r="N3414" s="115">
        <v>1.4391182632149899</v>
      </c>
      <c r="O3414" s="115">
        <v>1.896236819134E-2</v>
      </c>
      <c r="P3414" s="115">
        <v>2.5195773510700002E-3</v>
      </c>
      <c r="Q3414" s="115">
        <v>6.70945916478047</v>
      </c>
      <c r="R3414" s="115">
        <v>1410</v>
      </c>
      <c r="S3414" s="115" t="s">
        <v>357</v>
      </c>
      <c r="T3414" s="115">
        <v>1410</v>
      </c>
      <c r="U3414" s="115" t="s">
        <v>347</v>
      </c>
      <c r="V3414" s="115" t="s">
        <v>345</v>
      </c>
      <c r="Z3414" s="115">
        <v>0</v>
      </c>
      <c r="AA3414" s="115">
        <v>1</v>
      </c>
      <c r="AB3414" s="115">
        <v>1.896236819134E-2</v>
      </c>
      <c r="AC3414" s="115">
        <v>2.5195773510700002E-3</v>
      </c>
      <c r="AD3414" s="115">
        <v>6.7094591647791697</v>
      </c>
      <c r="AF3414" s="115">
        <v>-1</v>
      </c>
      <c r="AG3414" s="115">
        <v>-1</v>
      </c>
      <c r="AH3414" s="115">
        <v>-1</v>
      </c>
      <c r="AI3414" s="115">
        <v>-1</v>
      </c>
      <c r="AJ3414" s="115">
        <v>0</v>
      </c>
      <c r="AM3414" s="115" t="s">
        <v>348</v>
      </c>
      <c r="AN3414" s="115">
        <v>-1</v>
      </c>
      <c r="AQ3414" s="115">
        <v>615</v>
      </c>
      <c r="AR3414" s="115" t="s">
        <v>261</v>
      </c>
      <c r="AS3414" s="115" t="s">
        <v>370</v>
      </c>
      <c r="AT3414" s="115" t="s">
        <v>296</v>
      </c>
      <c r="AV3414" s="115">
        <v>43.593969297518498</v>
      </c>
      <c r="AW3414" s="115">
        <v>5.4415727000000002E-3</v>
      </c>
    </row>
    <row r="3415" spans="1:49" x14ac:dyDescent="0.25">
      <c r="A3415" s="117">
        <v>450000</v>
      </c>
      <c r="B3415" s="117">
        <v>870000</v>
      </c>
      <c r="C3415" s="117">
        <v>870000</v>
      </c>
      <c r="D3415" s="115" t="s">
        <v>342</v>
      </c>
      <c r="E3415" s="115" t="s">
        <v>13</v>
      </c>
      <c r="F3415" s="115" t="s">
        <v>343</v>
      </c>
      <c r="G3415" s="115" t="s">
        <v>344</v>
      </c>
      <c r="H3415" s="115">
        <v>0.56000000000000005</v>
      </c>
      <c r="I3415" s="115">
        <v>0.48</v>
      </c>
      <c r="J3415" s="115" t="s">
        <v>350</v>
      </c>
      <c r="K3415" s="115">
        <v>6.9748053297700001E-3</v>
      </c>
      <c r="L3415" s="115">
        <v>3832.2717959850502</v>
      </c>
      <c r="M3415" s="115">
        <v>10.830820639946801</v>
      </c>
      <c r="N3415" s="115">
        <v>1.4391182632149899</v>
      </c>
      <c r="O3415" s="115">
        <v>7.5542865525330002E-2</v>
      </c>
      <c r="P3415" s="115">
        <v>1.0037569732440001E-2</v>
      </c>
      <c r="Q3415" s="115">
        <v>26.729349747782901</v>
      </c>
      <c r="R3415" s="115">
        <v>1750</v>
      </c>
      <c r="S3415" s="115" t="s">
        <v>371</v>
      </c>
      <c r="T3415" s="115">
        <v>1750</v>
      </c>
      <c r="U3415" s="115" t="s">
        <v>352</v>
      </c>
      <c r="V3415" s="115" t="s">
        <v>350</v>
      </c>
      <c r="Z3415" s="115">
        <v>0</v>
      </c>
      <c r="AA3415" s="115">
        <v>1</v>
      </c>
      <c r="AB3415" s="115">
        <v>7.5542865525330002E-2</v>
      </c>
      <c r="AC3415" s="115">
        <v>1.0037569732440001E-2</v>
      </c>
      <c r="AD3415" s="115">
        <v>26.729349747784099</v>
      </c>
      <c r="AF3415" s="115">
        <v>-1</v>
      </c>
      <c r="AG3415" s="115">
        <v>-1</v>
      </c>
      <c r="AH3415" s="115">
        <v>-1</v>
      </c>
      <c r="AI3415" s="115">
        <v>-1</v>
      </c>
      <c r="AJ3415" s="115">
        <v>0</v>
      </c>
      <c r="AM3415" s="115" t="s">
        <v>348</v>
      </c>
      <c r="AN3415" s="115">
        <v>-1</v>
      </c>
      <c r="AQ3415" s="115">
        <v>615</v>
      </c>
      <c r="AR3415" s="115" t="s">
        <v>261</v>
      </c>
      <c r="AS3415" s="115" t="s">
        <v>370</v>
      </c>
      <c r="AT3415" s="115" t="s">
        <v>296</v>
      </c>
      <c r="AV3415" s="115">
        <v>33.617606464315003</v>
      </c>
      <c r="AW3415" s="115">
        <v>2.1678304700000001E-2</v>
      </c>
    </row>
    <row r="3416" spans="1:49" x14ac:dyDescent="0.25">
      <c r="A3416" s="117">
        <v>450000</v>
      </c>
      <c r="B3416" s="117">
        <v>870000</v>
      </c>
      <c r="C3416" s="117">
        <v>870000</v>
      </c>
      <c r="D3416" s="115" t="s">
        <v>342</v>
      </c>
      <c r="E3416" s="115" t="s">
        <v>13</v>
      </c>
      <c r="F3416" s="115" t="s">
        <v>343</v>
      </c>
      <c r="G3416" s="115" t="s">
        <v>344</v>
      </c>
      <c r="H3416" s="115">
        <v>0.56000000000000005</v>
      </c>
      <c r="I3416" s="115">
        <v>0.48</v>
      </c>
      <c r="J3416" s="115" t="s">
        <v>350</v>
      </c>
      <c r="K3416" s="115">
        <v>2.4931996082000002E-4</v>
      </c>
      <c r="L3416" s="115">
        <v>3731.5510520120101</v>
      </c>
      <c r="M3416" s="115">
        <v>7.7869253812360499</v>
      </c>
      <c r="N3416" s="115">
        <v>1.0615903117222201</v>
      </c>
      <c r="O3416" s="115">
        <v>1.9414359310200001E-3</v>
      </c>
      <c r="P3416" s="115">
        <v>2.6467565493000001E-4</v>
      </c>
      <c r="Q3416" s="115">
        <v>0.93035016211903998</v>
      </c>
      <c r="R3416" s="115">
        <v>1400</v>
      </c>
      <c r="S3416" s="115" t="s">
        <v>356</v>
      </c>
      <c r="T3416" s="115">
        <v>1400</v>
      </c>
      <c r="U3416" s="115" t="s">
        <v>352</v>
      </c>
      <c r="V3416" s="115" t="s">
        <v>350</v>
      </c>
      <c r="Z3416" s="115">
        <v>0</v>
      </c>
      <c r="AA3416" s="115">
        <v>1</v>
      </c>
      <c r="AB3416" s="115">
        <v>1.9414359310200001E-3</v>
      </c>
      <c r="AC3416" s="115">
        <v>2.6467565493000001E-4</v>
      </c>
      <c r="AD3416" s="115">
        <v>162.18179665954801</v>
      </c>
      <c r="AF3416" s="115">
        <v>-1</v>
      </c>
      <c r="AG3416" s="115">
        <v>-1</v>
      </c>
      <c r="AH3416" s="115">
        <v>-1</v>
      </c>
      <c r="AI3416" s="115">
        <v>-1</v>
      </c>
      <c r="AJ3416" s="115">
        <v>0</v>
      </c>
      <c r="AM3416" s="115" t="s">
        <v>348</v>
      </c>
      <c r="AN3416" s="115">
        <v>-1</v>
      </c>
      <c r="AQ3416" s="115">
        <v>615</v>
      </c>
      <c r="AR3416" s="115" t="s">
        <v>261</v>
      </c>
      <c r="AS3416" s="115" t="s">
        <v>370</v>
      </c>
      <c r="AT3416" s="115" t="s">
        <v>296</v>
      </c>
      <c r="AV3416" s="115">
        <v>26.694791409426202</v>
      </c>
      <c r="AW3416" s="115">
        <v>0.13153430390000001</v>
      </c>
    </row>
    <row r="3417" spans="1:49" x14ac:dyDescent="0.25">
      <c r="A3417" s="117">
        <v>450000</v>
      </c>
      <c r="B3417" s="117">
        <v>870000</v>
      </c>
      <c r="C3417" s="117">
        <v>870000</v>
      </c>
      <c r="D3417" s="115" t="s">
        <v>342</v>
      </c>
      <c r="E3417" s="115" t="s">
        <v>13</v>
      </c>
      <c r="F3417" s="115" t="s">
        <v>343</v>
      </c>
      <c r="G3417" s="115" t="s">
        <v>344</v>
      </c>
      <c r="H3417" s="115">
        <v>0.56000000000000005</v>
      </c>
      <c r="I3417" s="115">
        <v>0.48</v>
      </c>
      <c r="J3417" s="115" t="s">
        <v>350</v>
      </c>
      <c r="K3417" s="115">
        <v>2.8957829871999999E-4</v>
      </c>
      <c r="L3417" s="115">
        <v>3731.5510520120101</v>
      </c>
      <c r="M3417" s="115">
        <v>7.7869253812360499</v>
      </c>
      <c r="N3417" s="115">
        <v>1.0615903117222201</v>
      </c>
      <c r="O3417" s="115">
        <v>2.2549246041500002E-3</v>
      </c>
      <c r="P3417" s="115">
        <v>3.074135164E-4</v>
      </c>
      <c r="Q3417" s="115">
        <v>1.08057620522846</v>
      </c>
      <c r="R3417" s="115">
        <v>1750</v>
      </c>
      <c r="S3417" s="115" t="s">
        <v>371</v>
      </c>
      <c r="T3417" s="115">
        <v>1750</v>
      </c>
      <c r="U3417" s="115" t="s">
        <v>352</v>
      </c>
      <c r="V3417" s="115" t="s">
        <v>350</v>
      </c>
      <c r="Z3417" s="115">
        <v>0</v>
      </c>
      <c r="AA3417" s="115">
        <v>1</v>
      </c>
      <c r="AB3417" s="115">
        <v>2.2549246041500002E-3</v>
      </c>
      <c r="AC3417" s="115">
        <v>3.074135164E-4</v>
      </c>
      <c r="AD3417" s="115">
        <v>917.18706299706696</v>
      </c>
      <c r="AF3417" s="115">
        <v>-1</v>
      </c>
      <c r="AG3417" s="115">
        <v>-1</v>
      </c>
      <c r="AH3417" s="115">
        <v>-1</v>
      </c>
      <c r="AI3417" s="115">
        <v>-1</v>
      </c>
      <c r="AJ3417" s="115">
        <v>0</v>
      </c>
      <c r="AM3417" s="115" t="s">
        <v>348</v>
      </c>
      <c r="AN3417" s="115">
        <v>-1</v>
      </c>
      <c r="AQ3417" s="115">
        <v>615</v>
      </c>
      <c r="AR3417" s="115" t="s">
        <v>261</v>
      </c>
      <c r="AS3417" s="115" t="s">
        <v>370</v>
      </c>
      <c r="AT3417" s="115" t="s">
        <v>296</v>
      </c>
      <c r="AV3417" s="115">
        <v>14.174514092549799</v>
      </c>
      <c r="AW3417" s="115">
        <v>0.74386623110000005</v>
      </c>
    </row>
    <row r="3418" spans="1:49" x14ac:dyDescent="0.25">
      <c r="A3418" s="117">
        <v>450000</v>
      </c>
      <c r="B3418" s="117">
        <v>880000</v>
      </c>
      <c r="C3418" s="117">
        <v>880000</v>
      </c>
      <c r="D3418" s="115" t="s">
        <v>342</v>
      </c>
      <c r="E3418" s="115" t="s">
        <v>13</v>
      </c>
      <c r="F3418" s="115" t="s">
        <v>343</v>
      </c>
      <c r="G3418" s="115" t="s">
        <v>344</v>
      </c>
      <c r="H3418" s="115">
        <v>0.56000000000000005</v>
      </c>
      <c r="I3418" s="115">
        <v>0.48</v>
      </c>
      <c r="J3418" s="115" t="s">
        <v>350</v>
      </c>
      <c r="K3418" s="115">
        <v>2.6180288899999999E-5</v>
      </c>
      <c r="L3418" s="115">
        <v>3774.2132500850598</v>
      </c>
      <c r="M3418" s="115">
        <v>10.352470964337799</v>
      </c>
      <c r="N3418" s="115">
        <v>1.3786707843891299</v>
      </c>
      <c r="O3418" s="115">
        <v>2.7103068066999998E-4</v>
      </c>
      <c r="P3418" s="115">
        <v>3.6093999429999997E-5</v>
      </c>
      <c r="Q3418" s="115">
        <v>9.8809993257430007E-2</v>
      </c>
      <c r="R3418" s="115">
        <v>1400</v>
      </c>
      <c r="S3418" s="115" t="s">
        <v>356</v>
      </c>
      <c r="T3418" s="115">
        <v>1400</v>
      </c>
      <c r="U3418" s="115" t="s">
        <v>352</v>
      </c>
      <c r="V3418" s="115" t="s">
        <v>350</v>
      </c>
      <c r="Z3418" s="115">
        <v>0</v>
      </c>
      <c r="AA3418" s="115">
        <v>1</v>
      </c>
      <c r="AB3418" s="115">
        <v>2.7103068066999998E-4</v>
      </c>
      <c r="AC3418" s="115">
        <v>3.6093999429999997E-5</v>
      </c>
      <c r="AD3418" s="115">
        <v>135.82966047570201</v>
      </c>
      <c r="AF3418" s="115">
        <v>-1</v>
      </c>
      <c r="AG3418" s="115">
        <v>-1</v>
      </c>
      <c r="AH3418" s="115">
        <v>-1</v>
      </c>
      <c r="AI3418" s="115">
        <v>-1</v>
      </c>
      <c r="AJ3418" s="115">
        <v>0</v>
      </c>
      <c r="AM3418" s="115" t="s">
        <v>348</v>
      </c>
      <c r="AN3418" s="115">
        <v>-1</v>
      </c>
      <c r="AQ3418" s="115">
        <v>615</v>
      </c>
      <c r="AR3418" s="115" t="s">
        <v>261</v>
      </c>
      <c r="AS3418" s="115" t="s">
        <v>370</v>
      </c>
      <c r="AT3418" s="115" t="s">
        <v>296</v>
      </c>
      <c r="AV3418" s="115">
        <v>61.729091023808699</v>
      </c>
      <c r="AW3418" s="115">
        <v>0.1101619306</v>
      </c>
    </row>
    <row r="3419" spans="1:49" x14ac:dyDescent="0.25">
      <c r="A3419" s="117">
        <v>450000</v>
      </c>
      <c r="B3419" s="117">
        <v>880000</v>
      </c>
      <c r="C3419" s="117">
        <v>880000</v>
      </c>
      <c r="D3419" s="115" t="s">
        <v>342</v>
      </c>
      <c r="E3419" s="115" t="s">
        <v>13</v>
      </c>
      <c r="F3419" s="115" t="s">
        <v>343</v>
      </c>
      <c r="G3419" s="115" t="s">
        <v>344</v>
      </c>
      <c r="H3419" s="115">
        <v>0.56000000000000005</v>
      </c>
      <c r="I3419" s="115">
        <v>0.48</v>
      </c>
      <c r="J3419" s="115" t="s">
        <v>345</v>
      </c>
      <c r="K3419" s="115">
        <v>3.01983064689E-2</v>
      </c>
      <c r="L3419" s="115">
        <v>3774.2132500850598</v>
      </c>
      <c r="M3419" s="115">
        <v>10.352470964337799</v>
      </c>
      <c r="N3419" s="115">
        <v>1.3786707843891299</v>
      </c>
      <c r="O3419" s="115">
        <v>0.31262709089146001</v>
      </c>
      <c r="P3419" s="115">
        <v>4.1633522866700003E-2</v>
      </c>
      <c r="Q3419" s="115">
        <v>113.97484840505101</v>
      </c>
      <c r="R3419" s="115">
        <v>1400</v>
      </c>
      <c r="S3419" s="115" t="s">
        <v>356</v>
      </c>
      <c r="T3419" s="115">
        <v>1400</v>
      </c>
      <c r="U3419" s="115" t="s">
        <v>347</v>
      </c>
      <c r="V3419" s="115" t="s">
        <v>345</v>
      </c>
      <c r="Z3419" s="115">
        <v>0</v>
      </c>
      <c r="AA3419" s="115">
        <v>1</v>
      </c>
      <c r="AB3419" s="115">
        <v>0.31262709089146001</v>
      </c>
      <c r="AC3419" s="115">
        <v>4.1633522866700003E-2</v>
      </c>
      <c r="AD3419" s="115">
        <v>1074.09595342016</v>
      </c>
      <c r="AF3419" s="115">
        <v>-1</v>
      </c>
      <c r="AG3419" s="115">
        <v>-1</v>
      </c>
      <c r="AH3419" s="115">
        <v>-1</v>
      </c>
      <c r="AI3419" s="115">
        <v>-1</v>
      </c>
      <c r="AJ3419" s="115">
        <v>0</v>
      </c>
      <c r="AM3419" s="115" t="s">
        <v>348</v>
      </c>
      <c r="AN3419" s="115">
        <v>-1</v>
      </c>
      <c r="AQ3419" s="115">
        <v>615</v>
      </c>
      <c r="AR3419" s="115" t="s">
        <v>261</v>
      </c>
      <c r="AS3419" s="115" t="s">
        <v>370</v>
      </c>
      <c r="AT3419" s="115" t="s">
        <v>296</v>
      </c>
      <c r="AV3419" s="115">
        <v>69.787795313249603</v>
      </c>
      <c r="AW3419" s="115">
        <v>0.87112404980000002</v>
      </c>
    </row>
    <row r="3420" spans="1:49" x14ac:dyDescent="0.25">
      <c r="A3420" s="117">
        <v>450000</v>
      </c>
      <c r="B3420" s="117">
        <v>880000</v>
      </c>
      <c r="C3420" s="117">
        <v>880000</v>
      </c>
      <c r="D3420" s="115" t="s">
        <v>342</v>
      </c>
      <c r="E3420" s="115" t="s">
        <v>13</v>
      </c>
      <c r="F3420" s="115" t="s">
        <v>343</v>
      </c>
      <c r="G3420" s="115" t="s">
        <v>344</v>
      </c>
      <c r="H3420" s="115">
        <v>0.56000000000000005</v>
      </c>
      <c r="I3420" s="115">
        <v>0.48</v>
      </c>
      <c r="J3420" s="115" t="s">
        <v>350</v>
      </c>
      <c r="K3420" s="115">
        <v>0.15090066609979</v>
      </c>
      <c r="L3420" s="115">
        <v>3774.2132500850598</v>
      </c>
      <c r="M3420" s="115">
        <v>10.352470964337799</v>
      </c>
      <c r="N3420" s="115">
        <v>1.3786707843891299</v>
      </c>
      <c r="O3420" s="115">
        <v>1.56219476429733</v>
      </c>
      <c r="P3420" s="115">
        <v>0.20804233969663999</v>
      </c>
      <c r="Q3420" s="115">
        <v>569.53129344049705</v>
      </c>
      <c r="R3420" s="115">
        <v>1750</v>
      </c>
      <c r="S3420" s="115" t="s">
        <v>371</v>
      </c>
      <c r="T3420" s="115">
        <v>1750</v>
      </c>
      <c r="U3420" s="115" t="s">
        <v>352</v>
      </c>
      <c r="V3420" s="115" t="s">
        <v>350</v>
      </c>
      <c r="Z3420" s="115">
        <v>0</v>
      </c>
      <c r="AA3420" s="115">
        <v>1</v>
      </c>
      <c r="AB3420" s="115">
        <v>1.56219476429733</v>
      </c>
      <c r="AC3420" s="115">
        <v>0.20804233969663999</v>
      </c>
      <c r="AD3420" s="115">
        <v>630.94410730976801</v>
      </c>
      <c r="AF3420" s="115">
        <v>-1</v>
      </c>
      <c r="AG3420" s="115">
        <v>-1</v>
      </c>
      <c r="AH3420" s="115">
        <v>-1</v>
      </c>
      <c r="AI3420" s="115">
        <v>-1</v>
      </c>
      <c r="AJ3420" s="115">
        <v>0</v>
      </c>
      <c r="AM3420" s="115" t="s">
        <v>348</v>
      </c>
      <c r="AN3420" s="115">
        <v>-1</v>
      </c>
      <c r="AQ3420" s="115">
        <v>615</v>
      </c>
      <c r="AR3420" s="115" t="s">
        <v>261</v>
      </c>
      <c r="AS3420" s="115" t="s">
        <v>370</v>
      </c>
      <c r="AT3420" s="115" t="s">
        <v>296</v>
      </c>
      <c r="AV3420" s="115">
        <v>101.02444513626899</v>
      </c>
      <c r="AW3420" s="115">
        <v>0.51171460449999995</v>
      </c>
    </row>
    <row r="3421" spans="1:49" x14ac:dyDescent="0.25">
      <c r="A3421" s="117">
        <v>450000</v>
      </c>
      <c r="B3421" s="117">
        <v>880000</v>
      </c>
      <c r="C3421" s="117">
        <v>880000</v>
      </c>
      <c r="D3421" s="115" t="s">
        <v>342</v>
      </c>
      <c r="E3421" s="115" t="s">
        <v>13</v>
      </c>
      <c r="F3421" s="115" t="s">
        <v>343</v>
      </c>
      <c r="G3421" s="115" t="s">
        <v>344</v>
      </c>
      <c r="H3421" s="115">
        <v>0.56000000000000005</v>
      </c>
      <c r="I3421" s="115">
        <v>0.48</v>
      </c>
      <c r="J3421" s="115" t="s">
        <v>350</v>
      </c>
      <c r="K3421" s="115">
        <v>2.868970421273E-2</v>
      </c>
      <c r="L3421" s="115">
        <v>3514.1599776645799</v>
      </c>
      <c r="M3421" s="115">
        <v>8.9208179185341407</v>
      </c>
      <c r="N3421" s="115">
        <v>1.19259516463828</v>
      </c>
      <c r="O3421" s="115">
        <v>0.25593562741838</v>
      </c>
      <c r="P3421" s="115">
        <v>3.4215202519000003E-2</v>
      </c>
      <c r="Q3421" s="115">
        <v>100.820210315417</v>
      </c>
      <c r="R3421" s="115">
        <v>1400</v>
      </c>
      <c r="S3421" s="115" t="s">
        <v>356</v>
      </c>
      <c r="T3421" s="115">
        <v>1400</v>
      </c>
      <c r="U3421" s="115" t="s">
        <v>352</v>
      </c>
      <c r="V3421" s="115" t="s">
        <v>350</v>
      </c>
      <c r="Z3421" s="115">
        <v>0</v>
      </c>
      <c r="AA3421" s="115">
        <v>1</v>
      </c>
      <c r="AB3421" s="115">
        <v>0.25593562741838</v>
      </c>
      <c r="AC3421" s="115">
        <v>3.4215202519000003E-2</v>
      </c>
      <c r="AD3421" s="115">
        <v>936.59935107623596</v>
      </c>
      <c r="AF3421" s="115">
        <v>-1</v>
      </c>
      <c r="AG3421" s="115">
        <v>-1</v>
      </c>
      <c r="AH3421" s="115">
        <v>-1</v>
      </c>
      <c r="AI3421" s="115">
        <v>-1</v>
      </c>
      <c r="AJ3421" s="115">
        <v>0</v>
      </c>
      <c r="AM3421" s="115" t="s">
        <v>348</v>
      </c>
      <c r="AN3421" s="115">
        <v>-1</v>
      </c>
      <c r="AQ3421" s="115">
        <v>615</v>
      </c>
      <c r="AR3421" s="115" t="s">
        <v>261</v>
      </c>
      <c r="AS3421" s="115" t="s">
        <v>370</v>
      </c>
      <c r="AT3421" s="115" t="s">
        <v>296</v>
      </c>
      <c r="AV3421" s="115">
        <v>46.266675376741198</v>
      </c>
      <c r="AW3421" s="115">
        <v>0.75961017929999997</v>
      </c>
    </row>
    <row r="3422" spans="1:49" x14ac:dyDescent="0.25">
      <c r="A3422" s="117">
        <v>450000</v>
      </c>
      <c r="B3422" s="117">
        <v>880000</v>
      </c>
      <c r="C3422" s="117">
        <v>880000</v>
      </c>
      <c r="D3422" s="115" t="s">
        <v>342</v>
      </c>
      <c r="E3422" s="115" t="s">
        <v>13</v>
      </c>
      <c r="F3422" s="115" t="s">
        <v>343</v>
      </c>
      <c r="G3422" s="115" t="s">
        <v>344</v>
      </c>
      <c r="H3422" s="115">
        <v>0.56000000000000005</v>
      </c>
      <c r="I3422" s="115">
        <v>0.48</v>
      </c>
      <c r="J3422" s="115" t="s">
        <v>372</v>
      </c>
      <c r="K3422" s="115">
        <v>1.6331771350700001E-3</v>
      </c>
      <c r="L3422" s="115">
        <v>3514.1599776645799</v>
      </c>
      <c r="M3422" s="115">
        <v>8.9208179185341407</v>
      </c>
      <c r="N3422" s="115">
        <v>1.19259516463828</v>
      </c>
      <c r="O3422" s="115">
        <v>1.456927585071E-2</v>
      </c>
      <c r="P3422" s="115">
        <v>1.9477191542799999E-3</v>
      </c>
      <c r="Q3422" s="115">
        <v>5.7392457245174704</v>
      </c>
      <c r="R3422" s="115">
        <v>3100</v>
      </c>
      <c r="S3422" s="115" t="s">
        <v>373</v>
      </c>
      <c r="T3422" s="115">
        <v>3100</v>
      </c>
      <c r="U3422" s="115" t="s">
        <v>352</v>
      </c>
      <c r="V3422" s="115" t="s">
        <v>350</v>
      </c>
      <c r="Y3422" s="115" t="s">
        <v>372</v>
      </c>
      <c r="Z3422" s="115">
        <v>0</v>
      </c>
      <c r="AA3422" s="115">
        <v>1</v>
      </c>
      <c r="AB3422" s="115">
        <v>1.456927585071E-2</v>
      </c>
      <c r="AC3422" s="115">
        <v>1.9477191542799999E-3</v>
      </c>
      <c r="AD3422" s="115">
        <v>828.99835547757698</v>
      </c>
      <c r="AF3422" s="115">
        <v>-1</v>
      </c>
      <c r="AG3422" s="115">
        <v>-1</v>
      </c>
      <c r="AH3422" s="115">
        <v>-1</v>
      </c>
      <c r="AI3422" s="115">
        <v>-1</v>
      </c>
      <c r="AJ3422" s="115">
        <v>0</v>
      </c>
      <c r="AM3422" s="115" t="s">
        <v>348</v>
      </c>
      <c r="AN3422" s="115">
        <v>-1</v>
      </c>
      <c r="AQ3422" s="115">
        <v>615</v>
      </c>
      <c r="AR3422" s="115" t="s">
        <v>261</v>
      </c>
      <c r="AS3422" s="115" t="s">
        <v>370</v>
      </c>
      <c r="AT3422" s="115" t="s">
        <v>296</v>
      </c>
      <c r="AV3422" s="115">
        <v>17.5989419944937</v>
      </c>
      <c r="AW3422" s="115">
        <v>0.67234254299999996</v>
      </c>
    </row>
    <row r="3423" spans="1:49" x14ac:dyDescent="0.25">
      <c r="A3423" s="117">
        <v>450000</v>
      </c>
      <c r="B3423" s="117">
        <v>880000</v>
      </c>
      <c r="C3423" s="117">
        <v>880000</v>
      </c>
      <c r="D3423" s="115" t="s">
        <v>342</v>
      </c>
      <c r="E3423" s="115" t="s">
        <v>13</v>
      </c>
      <c r="F3423" s="115" t="s">
        <v>343</v>
      </c>
      <c r="G3423" s="115" t="s">
        <v>344</v>
      </c>
      <c r="H3423" s="115">
        <v>0.56000000000000005</v>
      </c>
      <c r="I3423" s="115">
        <v>0.48</v>
      </c>
      <c r="J3423" s="115" t="s">
        <v>350</v>
      </c>
      <c r="K3423" s="115">
        <v>8.663863023842E-2</v>
      </c>
      <c r="L3423" s="115">
        <v>3514.1599776645799</v>
      </c>
      <c r="M3423" s="115">
        <v>8.9208179185341407</v>
      </c>
      <c r="N3423" s="115">
        <v>1.19259516463828</v>
      </c>
      <c r="O3423" s="115">
        <v>0.77288744506823004</v>
      </c>
      <c r="P3423" s="115">
        <v>0.10332481149323</v>
      </c>
      <c r="Q3423" s="115">
        <v>304.46200690356699</v>
      </c>
      <c r="R3423" s="115">
        <v>1410</v>
      </c>
      <c r="S3423" s="115" t="s">
        <v>357</v>
      </c>
      <c r="T3423" s="115">
        <v>1410</v>
      </c>
      <c r="U3423" s="115" t="s">
        <v>352</v>
      </c>
      <c r="V3423" s="115" t="s">
        <v>350</v>
      </c>
      <c r="Z3423" s="115">
        <v>0</v>
      </c>
      <c r="AA3423" s="115">
        <v>1</v>
      </c>
      <c r="AB3423" s="115">
        <v>0.77288744506823004</v>
      </c>
      <c r="AC3423" s="115">
        <v>0.10332481149323</v>
      </c>
      <c r="AD3423" s="115">
        <v>404.945794863044</v>
      </c>
      <c r="AF3423" s="115">
        <v>-1</v>
      </c>
      <c r="AG3423" s="115">
        <v>-1</v>
      </c>
      <c r="AH3423" s="115">
        <v>-1</v>
      </c>
      <c r="AI3423" s="115">
        <v>-1</v>
      </c>
      <c r="AJ3423" s="115">
        <v>0</v>
      </c>
      <c r="AM3423" s="115" t="s">
        <v>348</v>
      </c>
      <c r="AN3423" s="115">
        <v>-1</v>
      </c>
      <c r="AQ3423" s="115">
        <v>615</v>
      </c>
      <c r="AR3423" s="115" t="s">
        <v>261</v>
      </c>
      <c r="AS3423" s="115" t="s">
        <v>370</v>
      </c>
      <c r="AT3423" s="115" t="s">
        <v>296</v>
      </c>
      <c r="AV3423" s="115">
        <v>76.109720648642906</v>
      </c>
      <c r="AW3423" s="115">
        <v>0.32842319129999997</v>
      </c>
    </row>
    <row r="3424" spans="1:49" x14ac:dyDescent="0.25">
      <c r="A3424" s="117">
        <v>450000</v>
      </c>
      <c r="B3424" s="117">
        <v>880000</v>
      </c>
      <c r="C3424" s="117">
        <v>880000</v>
      </c>
      <c r="D3424" s="115" t="s">
        <v>342</v>
      </c>
      <c r="E3424" s="115" t="s">
        <v>13</v>
      </c>
      <c r="F3424" s="115" t="s">
        <v>343</v>
      </c>
      <c r="G3424" s="115" t="s">
        <v>344</v>
      </c>
      <c r="H3424" s="115">
        <v>0.56000000000000005</v>
      </c>
      <c r="I3424" s="115">
        <v>0.48</v>
      </c>
      <c r="J3424" s="115" t="s">
        <v>350</v>
      </c>
      <c r="K3424" s="115">
        <v>8.8042777353200003E-3</v>
      </c>
      <c r="L3424" s="115">
        <v>3711.5032761059401</v>
      </c>
      <c r="M3424" s="115">
        <v>7.3758687280136801</v>
      </c>
      <c r="N3424" s="115">
        <v>1.01572150580047</v>
      </c>
      <c r="O3424" s="115">
        <v>6.4939196820719997E-2</v>
      </c>
      <c r="P3424" s="115">
        <v>8.9426942387999999E-3</v>
      </c>
      <c r="Q3424" s="115">
        <v>32.677105658401601</v>
      </c>
      <c r="R3424" s="115">
        <v>1210</v>
      </c>
      <c r="S3424" s="115" t="s">
        <v>353</v>
      </c>
      <c r="T3424" s="115">
        <v>1210</v>
      </c>
      <c r="U3424" s="115" t="s">
        <v>352</v>
      </c>
      <c r="V3424" s="115" t="s">
        <v>350</v>
      </c>
      <c r="Z3424" s="115">
        <v>0</v>
      </c>
      <c r="AA3424" s="115">
        <v>1</v>
      </c>
      <c r="AB3424" s="115">
        <v>6.4939196820719997E-2</v>
      </c>
      <c r="AC3424" s="115">
        <v>8.9426942387999999E-3</v>
      </c>
      <c r="AD3424" s="115">
        <v>93.594997789550902</v>
      </c>
      <c r="AF3424" s="115">
        <v>-1</v>
      </c>
      <c r="AG3424" s="115">
        <v>-1</v>
      </c>
      <c r="AH3424" s="115">
        <v>-1</v>
      </c>
      <c r="AI3424" s="115">
        <v>-1</v>
      </c>
      <c r="AJ3424" s="115">
        <v>0</v>
      </c>
      <c r="AM3424" s="115" t="s">
        <v>348</v>
      </c>
      <c r="AN3424" s="115">
        <v>-1</v>
      </c>
      <c r="AQ3424" s="115">
        <v>615</v>
      </c>
      <c r="AR3424" s="115" t="s">
        <v>261</v>
      </c>
      <c r="AS3424" s="115" t="s">
        <v>370</v>
      </c>
      <c r="AT3424" s="115" t="s">
        <v>296</v>
      </c>
      <c r="AV3424" s="115">
        <v>36.840210481068603</v>
      </c>
      <c r="AW3424" s="115">
        <v>7.5908351799999996E-2</v>
      </c>
    </row>
    <row r="3425" spans="1:49" x14ac:dyDescent="0.25">
      <c r="A3425" s="117">
        <v>450000</v>
      </c>
      <c r="B3425" s="117">
        <v>880000</v>
      </c>
      <c r="C3425" s="117">
        <v>880000</v>
      </c>
      <c r="D3425" s="115" t="s">
        <v>342</v>
      </c>
      <c r="E3425" s="115" t="s">
        <v>13</v>
      </c>
      <c r="F3425" s="115" t="s">
        <v>343</v>
      </c>
      <c r="G3425" s="115" t="s">
        <v>344</v>
      </c>
      <c r="H3425" s="115">
        <v>0.56000000000000005</v>
      </c>
      <c r="I3425" s="115">
        <v>0.48</v>
      </c>
      <c r="J3425" s="115" t="s">
        <v>350</v>
      </c>
      <c r="K3425" s="115">
        <v>0.53771375806036004</v>
      </c>
      <c r="L3425" s="115">
        <v>3711.5032761059401</v>
      </c>
      <c r="M3425" s="115">
        <v>7.3758687280136801</v>
      </c>
      <c r="N3425" s="115">
        <v>1.01572150580047</v>
      </c>
      <c r="O3425" s="115">
        <v>3.9661060927001599</v>
      </c>
      <c r="P3425" s="115">
        <v>0.54616742802670004</v>
      </c>
      <c r="Q3425" s="115">
        <v>1995.7263746482799</v>
      </c>
      <c r="R3425" s="115">
        <v>1750</v>
      </c>
      <c r="S3425" s="115" t="s">
        <v>371</v>
      </c>
      <c r="T3425" s="115">
        <v>1750</v>
      </c>
      <c r="U3425" s="115" t="s">
        <v>352</v>
      </c>
      <c r="V3425" s="115" t="s">
        <v>350</v>
      </c>
      <c r="Z3425" s="115">
        <v>0</v>
      </c>
      <c r="AA3425" s="115">
        <v>1</v>
      </c>
      <c r="AB3425" s="115">
        <v>3.9661060927001599</v>
      </c>
      <c r="AC3425" s="115">
        <v>0.54616742802670004</v>
      </c>
      <c r="AD3425" s="115">
        <v>1995.7263746482799</v>
      </c>
      <c r="AF3425" s="115">
        <v>-1</v>
      </c>
      <c r="AG3425" s="115">
        <v>-1</v>
      </c>
      <c r="AH3425" s="115">
        <v>-1</v>
      </c>
      <c r="AI3425" s="115">
        <v>-1</v>
      </c>
      <c r="AJ3425" s="115">
        <v>0</v>
      </c>
      <c r="AM3425" s="115" t="s">
        <v>348</v>
      </c>
      <c r="AN3425" s="115">
        <v>-1</v>
      </c>
      <c r="AQ3425" s="115">
        <v>615</v>
      </c>
      <c r="AR3425" s="115" t="s">
        <v>261</v>
      </c>
      <c r="AS3425" s="115" t="s">
        <v>370</v>
      </c>
      <c r="AT3425" s="115" t="s">
        <v>296</v>
      </c>
      <c r="AV3425" s="115">
        <v>186.976832228587</v>
      </c>
      <c r="AW3425" s="115">
        <v>1.6185939778</v>
      </c>
    </row>
    <row r="3426" spans="1:49" x14ac:dyDescent="0.25">
      <c r="A3426" s="117">
        <v>450000</v>
      </c>
      <c r="B3426" s="117">
        <v>880000</v>
      </c>
      <c r="C3426" s="117">
        <v>880000</v>
      </c>
      <c r="D3426" s="115" t="s">
        <v>342</v>
      </c>
      <c r="E3426" s="115" t="s">
        <v>13</v>
      </c>
      <c r="F3426" s="115" t="s">
        <v>343</v>
      </c>
      <c r="G3426" s="115" t="s">
        <v>344</v>
      </c>
      <c r="H3426" s="115">
        <v>0.56000000000000005</v>
      </c>
      <c r="I3426" s="115">
        <v>0.48</v>
      </c>
      <c r="J3426" s="115" t="s">
        <v>350</v>
      </c>
      <c r="K3426" s="115">
        <v>1.352950053769E-2</v>
      </c>
      <c r="L3426" s="115">
        <v>3711.5032761059401</v>
      </c>
      <c r="M3426" s="115">
        <v>7.3758687280136801</v>
      </c>
      <c r="N3426" s="115">
        <v>1.01572150580047</v>
      </c>
      <c r="O3426" s="115">
        <v>9.9791819921590003E-2</v>
      </c>
      <c r="P3426" s="115">
        <v>1.3742204658869999E-2</v>
      </c>
      <c r="Q3426" s="115">
        <v>50.214785569713598</v>
      </c>
      <c r="R3426" s="115">
        <v>1210</v>
      </c>
      <c r="S3426" s="115" t="s">
        <v>353</v>
      </c>
      <c r="T3426" s="115">
        <v>1210</v>
      </c>
      <c r="U3426" s="115" t="s">
        <v>352</v>
      </c>
      <c r="V3426" s="115" t="s">
        <v>350</v>
      </c>
      <c r="Z3426" s="115">
        <v>0</v>
      </c>
      <c r="AA3426" s="115">
        <v>1</v>
      </c>
      <c r="AB3426" s="115">
        <v>9.9791819921590003E-2</v>
      </c>
      <c r="AC3426" s="115">
        <v>1.3742204658869999E-2</v>
      </c>
      <c r="AD3426" s="115">
        <v>203.50970808627</v>
      </c>
      <c r="AF3426" s="115">
        <v>-1</v>
      </c>
      <c r="AG3426" s="115">
        <v>-1</v>
      </c>
      <c r="AH3426" s="115">
        <v>-1</v>
      </c>
      <c r="AI3426" s="115">
        <v>-1</v>
      </c>
      <c r="AJ3426" s="115">
        <v>0</v>
      </c>
      <c r="AM3426" s="115" t="s">
        <v>348</v>
      </c>
      <c r="AN3426" s="115">
        <v>-1</v>
      </c>
      <c r="AQ3426" s="115">
        <v>615</v>
      </c>
      <c r="AR3426" s="115" t="s">
        <v>261</v>
      </c>
      <c r="AS3426" s="115" t="s">
        <v>370</v>
      </c>
      <c r="AT3426" s="115" t="s">
        <v>296</v>
      </c>
      <c r="AV3426" s="115">
        <v>70.833592573266102</v>
      </c>
      <c r="AW3426" s="115">
        <v>0.16505248019999999</v>
      </c>
    </row>
    <row r="3427" spans="1:49" x14ac:dyDescent="0.25">
      <c r="A3427" s="117">
        <v>180000</v>
      </c>
      <c r="B3427" s="117">
        <v>720000</v>
      </c>
      <c r="C3427" s="117">
        <v>720000</v>
      </c>
      <c r="D3427" s="115" t="s">
        <v>342</v>
      </c>
      <c r="E3427" s="115" t="s">
        <v>13</v>
      </c>
      <c r="F3427" s="115" t="s">
        <v>343</v>
      </c>
      <c r="G3427" s="115" t="s">
        <v>344</v>
      </c>
      <c r="H3427" s="115">
        <v>0.56000000000000005</v>
      </c>
      <c r="I3427" s="115">
        <v>0.48</v>
      </c>
      <c r="J3427" s="115" t="s">
        <v>350</v>
      </c>
      <c r="K3427" s="115">
        <v>6.0282606618999998E-4</v>
      </c>
      <c r="L3427" s="115">
        <v>3658.5104824855298</v>
      </c>
      <c r="M3427" s="115">
        <v>9.1188019828410596</v>
      </c>
      <c r="N3427" s="115">
        <v>1.3411044800191201</v>
      </c>
      <c r="O3427" s="115">
        <v>5.4970515276900004E-3</v>
      </c>
      <c r="P3427" s="115">
        <v>8.0845273803999997E-4</v>
      </c>
      <c r="Q3427" s="115">
        <v>2.2054454822752798</v>
      </c>
      <c r="R3427" s="115">
        <v>1210</v>
      </c>
      <c r="S3427" s="115" t="s">
        <v>353</v>
      </c>
      <c r="T3427" s="115">
        <v>1210</v>
      </c>
      <c r="U3427" s="115" t="s">
        <v>352</v>
      </c>
      <c r="V3427" s="115" t="s">
        <v>350</v>
      </c>
      <c r="Z3427" s="115">
        <v>0</v>
      </c>
      <c r="AA3427" s="115">
        <v>1</v>
      </c>
      <c r="AB3427" s="115">
        <v>5.4970515276900004E-3</v>
      </c>
      <c r="AC3427" s="115">
        <v>8.0845273803999997E-4</v>
      </c>
      <c r="AD3427" s="115">
        <v>559.07813198481699</v>
      </c>
      <c r="AF3427" s="115">
        <v>-1</v>
      </c>
      <c r="AG3427" s="115">
        <v>-1</v>
      </c>
      <c r="AH3427" s="115">
        <v>-1</v>
      </c>
      <c r="AI3427" s="115">
        <v>-1</v>
      </c>
      <c r="AJ3427" s="115">
        <v>0</v>
      </c>
      <c r="AM3427" s="115" t="s">
        <v>348</v>
      </c>
      <c r="AN3427" s="115">
        <v>-1</v>
      </c>
      <c r="AQ3427" s="115">
        <v>601</v>
      </c>
      <c r="AR3427" s="115" t="s">
        <v>263</v>
      </c>
      <c r="AS3427" s="115" t="s">
        <v>376</v>
      </c>
      <c r="AT3427" s="115" t="s">
        <v>296</v>
      </c>
      <c r="AV3427" s="115">
        <v>10.407371119518301</v>
      </c>
      <c r="AW3427" s="115">
        <v>0.4534291419</v>
      </c>
    </row>
    <row r="3428" spans="1:49" x14ac:dyDescent="0.25">
      <c r="A3428" s="117">
        <v>180000</v>
      </c>
      <c r="B3428" s="117">
        <v>720000</v>
      </c>
      <c r="C3428" s="117">
        <v>720000</v>
      </c>
      <c r="D3428" s="115" t="s">
        <v>342</v>
      </c>
      <c r="E3428" s="115" t="s">
        <v>13</v>
      </c>
      <c r="F3428" s="115" t="s">
        <v>343</v>
      </c>
      <c r="G3428" s="115" t="s">
        <v>344</v>
      </c>
      <c r="H3428" s="115">
        <v>0.56000000000000005</v>
      </c>
      <c r="I3428" s="115">
        <v>0.48</v>
      </c>
      <c r="J3428" s="115" t="s">
        <v>350</v>
      </c>
      <c r="K3428" s="115">
        <v>1.8352949061100001E-3</v>
      </c>
      <c r="L3428" s="115">
        <v>3658.5104824855298</v>
      </c>
      <c r="M3428" s="115">
        <v>9.1188019828410596</v>
      </c>
      <c r="N3428" s="115">
        <v>1.3411044800191201</v>
      </c>
      <c r="O3428" s="115">
        <v>1.6735690828959999E-2</v>
      </c>
      <c r="P3428" s="115">
        <v>2.4613222207399998E-3</v>
      </c>
      <c r="Q3428" s="115">
        <v>6.7144456524666998</v>
      </c>
      <c r="R3428" s="115">
        <v>1210</v>
      </c>
      <c r="S3428" s="115" t="s">
        <v>353</v>
      </c>
      <c r="T3428" s="115">
        <v>1210</v>
      </c>
      <c r="U3428" s="115" t="s">
        <v>352</v>
      </c>
      <c r="V3428" s="115" t="s">
        <v>350</v>
      </c>
      <c r="Z3428" s="115">
        <v>0</v>
      </c>
      <c r="AA3428" s="115">
        <v>1</v>
      </c>
      <c r="AB3428" s="115">
        <v>1.6735690828959999E-2</v>
      </c>
      <c r="AC3428" s="115">
        <v>2.4613222207399998E-3</v>
      </c>
      <c r="AD3428" s="115">
        <v>7.1769087174742001</v>
      </c>
      <c r="AF3428" s="115">
        <v>-1</v>
      </c>
      <c r="AG3428" s="115">
        <v>-1</v>
      </c>
      <c r="AH3428" s="115">
        <v>-1</v>
      </c>
      <c r="AI3428" s="115">
        <v>-1</v>
      </c>
      <c r="AJ3428" s="115">
        <v>0</v>
      </c>
      <c r="AM3428" s="115" t="s">
        <v>348</v>
      </c>
      <c r="AN3428" s="115">
        <v>-1</v>
      </c>
      <c r="AQ3428" s="115">
        <v>601</v>
      </c>
      <c r="AR3428" s="115" t="s">
        <v>263</v>
      </c>
      <c r="AS3428" s="115" t="s">
        <v>376</v>
      </c>
      <c r="AT3428" s="115" t="s">
        <v>296</v>
      </c>
      <c r="AV3428" s="115">
        <v>12.4767115542761</v>
      </c>
      <c r="AW3428" s="115">
        <v>5.8206882999999997E-3</v>
      </c>
    </row>
    <row r="3429" spans="1:49" x14ac:dyDescent="0.25">
      <c r="A3429" s="117">
        <v>180000</v>
      </c>
      <c r="B3429" s="117">
        <v>730000</v>
      </c>
      <c r="C3429" s="117">
        <v>730000</v>
      </c>
      <c r="D3429" s="115" t="s">
        <v>342</v>
      </c>
      <c r="E3429" s="115" t="s">
        <v>13</v>
      </c>
      <c r="F3429" s="115" t="s">
        <v>343</v>
      </c>
      <c r="G3429" s="115" t="s">
        <v>344</v>
      </c>
      <c r="H3429" s="115">
        <v>0.56000000000000005</v>
      </c>
      <c r="I3429" s="115">
        <v>0.48</v>
      </c>
      <c r="J3429" s="115" t="s">
        <v>350</v>
      </c>
      <c r="K3429" s="115">
        <v>4.8968777421000004E-3</v>
      </c>
      <c r="L3429" s="115">
        <v>3666.3510416090598</v>
      </c>
      <c r="M3429" s="115">
        <v>7.5637464336432503</v>
      </c>
      <c r="N3429" s="115">
        <v>1.03163700667148</v>
      </c>
      <c r="O3429" s="115">
        <v>3.7038741557819999E-2</v>
      </c>
      <c r="P3429" s="115">
        <v>5.0518002959000002E-3</v>
      </c>
      <c r="Q3429" s="115">
        <v>17.953672810395201</v>
      </c>
      <c r="R3429" s="115">
        <v>1780</v>
      </c>
      <c r="S3429" s="115" t="s">
        <v>361</v>
      </c>
      <c r="T3429" s="115">
        <v>1780</v>
      </c>
      <c r="U3429" s="115" t="s">
        <v>352</v>
      </c>
      <c r="V3429" s="115" t="s">
        <v>350</v>
      </c>
      <c r="Z3429" s="115">
        <v>0</v>
      </c>
      <c r="AA3429" s="115">
        <v>1</v>
      </c>
      <c r="AB3429" s="115">
        <v>3.7038741557819999E-2</v>
      </c>
      <c r="AC3429" s="115">
        <v>5.0518002959000002E-3</v>
      </c>
      <c r="AD3429" s="115">
        <v>579.05343959416302</v>
      </c>
      <c r="AF3429" s="115">
        <v>-1</v>
      </c>
      <c r="AG3429" s="115">
        <v>-1</v>
      </c>
      <c r="AH3429" s="115">
        <v>-1</v>
      </c>
      <c r="AI3429" s="115">
        <v>-1</v>
      </c>
      <c r="AJ3429" s="115">
        <v>0</v>
      </c>
      <c r="AM3429" s="115" t="s">
        <v>348</v>
      </c>
      <c r="AN3429" s="115">
        <v>-1</v>
      </c>
      <c r="AQ3429" s="115">
        <v>601</v>
      </c>
      <c r="AR3429" s="115" t="s">
        <v>263</v>
      </c>
      <c r="AS3429" s="115" t="s">
        <v>376</v>
      </c>
      <c r="AT3429" s="115" t="s">
        <v>296</v>
      </c>
      <c r="AV3429" s="115">
        <v>23.477811110273201</v>
      </c>
      <c r="AW3429" s="115">
        <v>0.46962971580000001</v>
      </c>
    </row>
    <row r="3430" spans="1:49" x14ac:dyDescent="0.25">
      <c r="A3430" s="117">
        <v>210000</v>
      </c>
      <c r="B3430" s="117">
        <v>840000</v>
      </c>
      <c r="C3430" s="117">
        <v>840000</v>
      </c>
      <c r="D3430" s="115" t="s">
        <v>342</v>
      </c>
      <c r="E3430" s="115" t="s">
        <v>13</v>
      </c>
      <c r="F3430" s="115" t="s">
        <v>343</v>
      </c>
      <c r="G3430" s="115" t="s">
        <v>344</v>
      </c>
      <c r="H3430" s="115">
        <v>0.56000000000000005</v>
      </c>
      <c r="I3430" s="115">
        <v>0.48</v>
      </c>
      <c r="J3430" s="115" t="s">
        <v>350</v>
      </c>
      <c r="K3430" s="115">
        <v>0.14708423781765001</v>
      </c>
      <c r="L3430" s="115">
        <v>3658.5104823492402</v>
      </c>
      <c r="M3430" s="115">
        <v>9.1188019825013598</v>
      </c>
      <c r="N3430" s="115">
        <v>1.34110447996916</v>
      </c>
      <c r="O3430" s="115">
        <v>1.3412320394063699</v>
      </c>
      <c r="P3430" s="115">
        <v>0.19725533027011</v>
      </c>
      <c r="Q3430" s="115">
        <v>538.10922584425305</v>
      </c>
      <c r="R3430" s="115">
        <v>1200</v>
      </c>
      <c r="S3430" s="115" t="s">
        <v>351</v>
      </c>
      <c r="T3430" s="115">
        <v>1200</v>
      </c>
      <c r="U3430" s="115" t="s">
        <v>352</v>
      </c>
      <c r="V3430" s="115" t="s">
        <v>350</v>
      </c>
      <c r="Z3430" s="115">
        <v>0</v>
      </c>
      <c r="AA3430" s="115">
        <v>1</v>
      </c>
      <c r="AB3430" s="115">
        <v>1.3412320394063699</v>
      </c>
      <c r="AC3430" s="115">
        <v>0.19725533027011</v>
      </c>
      <c r="AD3430" s="115">
        <v>1259.10996079956</v>
      </c>
      <c r="AF3430" s="115">
        <v>-1</v>
      </c>
      <c r="AG3430" s="115">
        <v>-1</v>
      </c>
      <c r="AH3430" s="115">
        <v>-1</v>
      </c>
      <c r="AI3430" s="115">
        <v>-1</v>
      </c>
      <c r="AJ3430" s="115">
        <v>0</v>
      </c>
      <c r="AM3430" s="115" t="s">
        <v>348</v>
      </c>
      <c r="AN3430" s="115">
        <v>-1</v>
      </c>
      <c r="AQ3430" s="115">
        <v>601</v>
      </c>
      <c r="AR3430" s="115" t="s">
        <v>263</v>
      </c>
      <c r="AS3430" s="115" t="s">
        <v>376</v>
      </c>
      <c r="AT3430" s="115" t="s">
        <v>296</v>
      </c>
      <c r="AV3430" s="115">
        <v>116.53735783146701</v>
      </c>
      <c r="AW3430" s="115">
        <v>1.0211759617</v>
      </c>
    </row>
    <row r="3431" spans="1:49" x14ac:dyDescent="0.25">
      <c r="A3431" s="117">
        <v>210000</v>
      </c>
      <c r="B3431" s="117">
        <v>840000</v>
      </c>
      <c r="C3431" s="117">
        <v>840000</v>
      </c>
      <c r="D3431" s="115" t="s">
        <v>342</v>
      </c>
      <c r="E3431" s="115" t="s">
        <v>13</v>
      </c>
      <c r="F3431" s="115" t="s">
        <v>343</v>
      </c>
      <c r="G3431" s="115" t="s">
        <v>344</v>
      </c>
      <c r="H3431" s="115">
        <v>0.56000000000000005</v>
      </c>
      <c r="I3431" s="115">
        <v>0.48</v>
      </c>
      <c r="J3431" s="115" t="s">
        <v>350</v>
      </c>
      <c r="K3431" s="115">
        <v>1.4809510012149999E-2</v>
      </c>
      <c r="L3431" s="115">
        <v>3658.5104823492402</v>
      </c>
      <c r="M3431" s="115">
        <v>9.1188019825013598</v>
      </c>
      <c r="N3431" s="115">
        <v>1.34110447996916</v>
      </c>
      <c r="O3431" s="115">
        <v>0.13504498925874001</v>
      </c>
      <c r="P3431" s="115">
        <v>1.9861100223450001E-2</v>
      </c>
      <c r="Q3431" s="115">
        <v>54.180747617939701</v>
      </c>
      <c r="R3431" s="115">
        <v>1210</v>
      </c>
      <c r="S3431" s="115" t="s">
        <v>353</v>
      </c>
      <c r="T3431" s="115">
        <v>1210</v>
      </c>
      <c r="U3431" s="115" t="s">
        <v>352</v>
      </c>
      <c r="V3431" s="115" t="s">
        <v>350</v>
      </c>
      <c r="Z3431" s="115">
        <v>0</v>
      </c>
      <c r="AA3431" s="115">
        <v>1</v>
      </c>
      <c r="AB3431" s="115">
        <v>0.13504498925874001</v>
      </c>
      <c r="AC3431" s="115">
        <v>1.9861100223450001E-2</v>
      </c>
      <c r="AD3431" s="115">
        <v>54.180747617939303</v>
      </c>
      <c r="AF3431" s="115">
        <v>-1</v>
      </c>
      <c r="AG3431" s="115">
        <v>-1</v>
      </c>
      <c r="AH3431" s="115">
        <v>-1</v>
      </c>
      <c r="AI3431" s="115">
        <v>-1</v>
      </c>
      <c r="AJ3431" s="115">
        <v>0</v>
      </c>
      <c r="AM3431" s="115" t="s">
        <v>348</v>
      </c>
      <c r="AN3431" s="115">
        <v>-1</v>
      </c>
      <c r="AQ3431" s="115">
        <v>601</v>
      </c>
      <c r="AR3431" s="115" t="s">
        <v>263</v>
      </c>
      <c r="AS3431" s="115" t="s">
        <v>376</v>
      </c>
      <c r="AT3431" s="115" t="s">
        <v>296</v>
      </c>
      <c r="AV3431" s="115">
        <v>37.3926019664462</v>
      </c>
      <c r="AW3431" s="115">
        <v>4.3942212199999997E-2</v>
      </c>
    </row>
    <row r="3432" spans="1:49" x14ac:dyDescent="0.25">
      <c r="A3432" s="117">
        <v>210000</v>
      </c>
      <c r="B3432" s="117">
        <v>840000</v>
      </c>
      <c r="C3432" s="117">
        <v>840000</v>
      </c>
      <c r="D3432" s="115" t="s">
        <v>342</v>
      </c>
      <c r="E3432" s="115" t="s">
        <v>13</v>
      </c>
      <c r="F3432" s="115" t="s">
        <v>343</v>
      </c>
      <c r="G3432" s="115" t="s">
        <v>344</v>
      </c>
      <c r="H3432" s="115">
        <v>0.56000000000000005</v>
      </c>
      <c r="I3432" s="115">
        <v>0.48</v>
      </c>
      <c r="J3432" s="115" t="s">
        <v>350</v>
      </c>
      <c r="K3432" s="115">
        <v>0.25647494018862999</v>
      </c>
      <c r="L3432" s="115">
        <v>3658.5104823492402</v>
      </c>
      <c r="M3432" s="115">
        <v>9.1188019825013598</v>
      </c>
      <c r="N3432" s="115">
        <v>1.34110447996916</v>
      </c>
      <c r="O3432" s="115">
        <v>2.3387441930540001</v>
      </c>
      <c r="P3432" s="115">
        <v>0.34395969128678999</v>
      </c>
      <c r="Q3432" s="115">
        <v>938.31625713999995</v>
      </c>
      <c r="R3432" s="115">
        <v>1200</v>
      </c>
      <c r="S3432" s="115" t="s">
        <v>351</v>
      </c>
      <c r="T3432" s="115">
        <v>1200</v>
      </c>
      <c r="U3432" s="115" t="s">
        <v>352</v>
      </c>
      <c r="V3432" s="115" t="s">
        <v>350</v>
      </c>
      <c r="Z3432" s="115">
        <v>0</v>
      </c>
      <c r="AA3432" s="115">
        <v>1</v>
      </c>
      <c r="AB3432" s="115">
        <v>2.3387441930540001</v>
      </c>
      <c r="AC3432" s="115">
        <v>0.34395969128678999</v>
      </c>
      <c r="AD3432" s="115">
        <v>1382.21775668277</v>
      </c>
      <c r="AF3432" s="115">
        <v>-1</v>
      </c>
      <c r="AG3432" s="115">
        <v>-1</v>
      </c>
      <c r="AH3432" s="115">
        <v>-1</v>
      </c>
      <c r="AI3432" s="115">
        <v>-1</v>
      </c>
      <c r="AJ3432" s="115">
        <v>0</v>
      </c>
      <c r="AM3432" s="115" t="s">
        <v>348</v>
      </c>
      <c r="AN3432" s="115">
        <v>-1</v>
      </c>
      <c r="AQ3432" s="115">
        <v>601</v>
      </c>
      <c r="AR3432" s="115" t="s">
        <v>263</v>
      </c>
      <c r="AS3432" s="115" t="s">
        <v>376</v>
      </c>
      <c r="AT3432" s="115" t="s">
        <v>296</v>
      </c>
      <c r="AV3432" s="115">
        <v>158.82344365850699</v>
      </c>
      <c r="AW3432" s="115">
        <v>1.1210200784</v>
      </c>
    </row>
    <row r="3433" spans="1:49" x14ac:dyDescent="0.25">
      <c r="A3433" s="117">
        <v>210000</v>
      </c>
      <c r="B3433" s="117">
        <v>840000</v>
      </c>
      <c r="C3433" s="117">
        <v>840000</v>
      </c>
      <c r="D3433" s="115" t="s">
        <v>342</v>
      </c>
      <c r="E3433" s="115" t="s">
        <v>13</v>
      </c>
      <c r="F3433" s="115" t="s">
        <v>343</v>
      </c>
      <c r="G3433" s="115" t="s">
        <v>344</v>
      </c>
      <c r="H3433" s="115">
        <v>0.56000000000000005</v>
      </c>
      <c r="I3433" s="115">
        <v>0.48</v>
      </c>
      <c r="J3433" s="115" t="s">
        <v>350</v>
      </c>
      <c r="K3433" s="115">
        <v>0.10534871845231999</v>
      </c>
      <c r="L3433" s="115">
        <v>3658.5104823492402</v>
      </c>
      <c r="M3433" s="115">
        <v>9.1188019825013598</v>
      </c>
      <c r="N3433" s="115">
        <v>1.34110447996916</v>
      </c>
      <c r="O3433" s="115">
        <v>0.96065410267702001</v>
      </c>
      <c r="P3433" s="115">
        <v>0.14128363827542001</v>
      </c>
      <c r="Q3433" s="115">
        <v>385.41939075988199</v>
      </c>
      <c r="R3433" s="115">
        <v>1210</v>
      </c>
      <c r="S3433" s="115" t="s">
        <v>353</v>
      </c>
      <c r="T3433" s="115">
        <v>1210</v>
      </c>
      <c r="U3433" s="115" t="s">
        <v>352</v>
      </c>
      <c r="V3433" s="115" t="s">
        <v>350</v>
      </c>
      <c r="Z3433" s="115">
        <v>0</v>
      </c>
      <c r="AA3433" s="115">
        <v>1</v>
      </c>
      <c r="AB3433" s="115">
        <v>0.96065410267702001</v>
      </c>
      <c r="AC3433" s="115">
        <v>0.14128363827542001</v>
      </c>
      <c r="AD3433" s="115">
        <v>572.20969731492096</v>
      </c>
      <c r="AF3433" s="115">
        <v>-1</v>
      </c>
      <c r="AG3433" s="115">
        <v>-1</v>
      </c>
      <c r="AH3433" s="115">
        <v>-1</v>
      </c>
      <c r="AI3433" s="115">
        <v>-1</v>
      </c>
      <c r="AJ3433" s="115">
        <v>0</v>
      </c>
      <c r="AM3433" s="115" t="s">
        <v>348</v>
      </c>
      <c r="AN3433" s="115">
        <v>-1</v>
      </c>
      <c r="AQ3433" s="115">
        <v>601</v>
      </c>
      <c r="AR3433" s="115" t="s">
        <v>263</v>
      </c>
      <c r="AS3433" s="115" t="s">
        <v>376</v>
      </c>
      <c r="AT3433" s="115" t="s">
        <v>296</v>
      </c>
      <c r="AV3433" s="115">
        <v>83.561221289499898</v>
      </c>
      <c r="AW3433" s="115">
        <v>0.46407923550000002</v>
      </c>
    </row>
    <row r="3434" spans="1:49" x14ac:dyDescent="0.25">
      <c r="A3434" s="117">
        <v>210000</v>
      </c>
      <c r="B3434" s="117">
        <v>840000</v>
      </c>
      <c r="C3434" s="117">
        <v>840000</v>
      </c>
      <c r="D3434" s="115" t="s">
        <v>342</v>
      </c>
      <c r="E3434" s="115" t="s">
        <v>13</v>
      </c>
      <c r="F3434" s="115" t="s">
        <v>343</v>
      </c>
      <c r="G3434" s="115" t="s">
        <v>344</v>
      </c>
      <c r="H3434" s="115">
        <v>0.56000000000000005</v>
      </c>
      <c r="I3434" s="115">
        <v>0.48</v>
      </c>
      <c r="J3434" s="115" t="s">
        <v>350</v>
      </c>
      <c r="K3434" s="115">
        <v>6.6086318337479993E-2</v>
      </c>
      <c r="L3434" s="115">
        <v>3658.5104823492402</v>
      </c>
      <c r="M3434" s="115">
        <v>9.1188019825013598</v>
      </c>
      <c r="N3434" s="115">
        <v>1.34110447996916</v>
      </c>
      <c r="O3434" s="115">
        <v>0.60262805067211</v>
      </c>
      <c r="P3434" s="115">
        <v>8.8628657587070003E-2</v>
      </c>
      <c r="Q3434" s="115">
        <v>241.77748837757201</v>
      </c>
      <c r="R3434" s="115">
        <v>1210</v>
      </c>
      <c r="S3434" s="115" t="s">
        <v>353</v>
      </c>
      <c r="T3434" s="115">
        <v>1210</v>
      </c>
      <c r="U3434" s="115" t="s">
        <v>352</v>
      </c>
      <c r="V3434" s="115" t="s">
        <v>350</v>
      </c>
      <c r="Z3434" s="115">
        <v>0</v>
      </c>
      <c r="AA3434" s="115">
        <v>1</v>
      </c>
      <c r="AB3434" s="115">
        <v>0.60262805067211</v>
      </c>
      <c r="AC3434" s="115">
        <v>8.8628657587070003E-2</v>
      </c>
      <c r="AD3434" s="115">
        <v>294.24737618852498</v>
      </c>
      <c r="AF3434" s="115">
        <v>-1</v>
      </c>
      <c r="AG3434" s="115">
        <v>-1</v>
      </c>
      <c r="AH3434" s="115">
        <v>-1</v>
      </c>
      <c r="AI3434" s="115">
        <v>-1</v>
      </c>
      <c r="AJ3434" s="115">
        <v>0</v>
      </c>
      <c r="AM3434" s="115" t="s">
        <v>348</v>
      </c>
      <c r="AN3434" s="115">
        <v>-1</v>
      </c>
      <c r="AQ3434" s="115">
        <v>601</v>
      </c>
      <c r="AR3434" s="115" t="s">
        <v>263</v>
      </c>
      <c r="AS3434" s="115" t="s">
        <v>376</v>
      </c>
      <c r="AT3434" s="115" t="s">
        <v>296</v>
      </c>
      <c r="AV3434" s="115">
        <v>62.367118982053398</v>
      </c>
      <c r="AW3434" s="115">
        <v>0.2386434519</v>
      </c>
    </row>
    <row r="3435" spans="1:49" x14ac:dyDescent="0.25">
      <c r="A3435" s="117">
        <v>220000</v>
      </c>
      <c r="B3435" s="117">
        <v>850000</v>
      </c>
      <c r="C3435" s="117">
        <v>850000</v>
      </c>
      <c r="D3435" s="115" t="s">
        <v>342</v>
      </c>
      <c r="E3435" s="115" t="s">
        <v>13</v>
      </c>
      <c r="F3435" s="115" t="s">
        <v>343</v>
      </c>
      <c r="G3435" s="115" t="s">
        <v>344</v>
      </c>
      <c r="H3435" s="115">
        <v>0.56000000000000005</v>
      </c>
      <c r="I3435" s="115">
        <v>0.48</v>
      </c>
      <c r="J3435" s="115" t="s">
        <v>350</v>
      </c>
      <c r="K3435" s="115">
        <v>6.0374683182389997E-2</v>
      </c>
      <c r="L3435" s="115">
        <v>3658.5104824855198</v>
      </c>
      <c r="M3435" s="115">
        <v>9.1188019828410596</v>
      </c>
      <c r="N3435" s="115">
        <v>1.3411044800191201</v>
      </c>
      <c r="O3435" s="115">
        <v>0.55054478071697999</v>
      </c>
      <c r="P3435" s="115">
        <v>8.0968758095639998E-2</v>
      </c>
      <c r="Q3435" s="115">
        <v>220.88141129952001</v>
      </c>
      <c r="R3435" s="115">
        <v>1200</v>
      </c>
      <c r="S3435" s="115" t="s">
        <v>351</v>
      </c>
      <c r="T3435" s="115">
        <v>1200</v>
      </c>
      <c r="U3435" s="115" t="s">
        <v>352</v>
      </c>
      <c r="V3435" s="115" t="s">
        <v>350</v>
      </c>
      <c r="Z3435" s="115">
        <v>0</v>
      </c>
      <c r="AA3435" s="115">
        <v>1</v>
      </c>
      <c r="AB3435" s="115">
        <v>0.55054478071697999</v>
      </c>
      <c r="AC3435" s="115">
        <v>8.0968758095639998E-2</v>
      </c>
      <c r="AD3435" s="115">
        <v>1516.93520340803</v>
      </c>
      <c r="AF3435" s="115">
        <v>-1</v>
      </c>
      <c r="AG3435" s="115">
        <v>-1</v>
      </c>
      <c r="AH3435" s="115">
        <v>-1</v>
      </c>
      <c r="AI3435" s="115">
        <v>-1</v>
      </c>
      <c r="AJ3435" s="115">
        <v>0</v>
      </c>
      <c r="AM3435" s="115" t="s">
        <v>348</v>
      </c>
      <c r="AN3435" s="115">
        <v>-1</v>
      </c>
      <c r="AQ3435" s="115">
        <v>601</v>
      </c>
      <c r="AR3435" s="115" t="s">
        <v>263</v>
      </c>
      <c r="AS3435" s="115" t="s">
        <v>376</v>
      </c>
      <c r="AT3435" s="115" t="s">
        <v>296</v>
      </c>
      <c r="AV3435" s="115">
        <v>73.007794855775003</v>
      </c>
      <c r="AW3435" s="115">
        <v>1.2302799703</v>
      </c>
    </row>
    <row r="3436" spans="1:49" x14ac:dyDescent="0.25">
      <c r="A3436" s="117">
        <v>220000</v>
      </c>
      <c r="B3436" s="117">
        <v>850000</v>
      </c>
      <c r="C3436" s="117">
        <v>850000</v>
      </c>
      <c r="D3436" s="115" t="s">
        <v>342</v>
      </c>
      <c r="E3436" s="115" t="s">
        <v>13</v>
      </c>
      <c r="F3436" s="115" t="s">
        <v>343</v>
      </c>
      <c r="G3436" s="115" t="s">
        <v>344</v>
      </c>
      <c r="H3436" s="115">
        <v>0.56000000000000005</v>
      </c>
      <c r="I3436" s="115">
        <v>0.48</v>
      </c>
      <c r="J3436" s="115" t="s">
        <v>350</v>
      </c>
      <c r="K3436" s="115">
        <v>3.36993820383E-3</v>
      </c>
      <c r="L3436" s="115">
        <v>3658.5104824855198</v>
      </c>
      <c r="M3436" s="115">
        <v>9.1188019828410596</v>
      </c>
      <c r="N3436" s="115">
        <v>1.3411044800191201</v>
      </c>
      <c r="O3436" s="115">
        <v>3.0729799175139998E-2</v>
      </c>
      <c r="P3436" s="115">
        <v>4.5194392225400004E-3</v>
      </c>
      <c r="Q3436" s="115">
        <v>12.3289542440441</v>
      </c>
      <c r="R3436" s="115">
        <v>1210</v>
      </c>
      <c r="S3436" s="115" t="s">
        <v>353</v>
      </c>
      <c r="T3436" s="115">
        <v>1210</v>
      </c>
      <c r="U3436" s="115" t="s">
        <v>352</v>
      </c>
      <c r="V3436" s="115" t="s">
        <v>350</v>
      </c>
      <c r="Z3436" s="115">
        <v>0</v>
      </c>
      <c r="AA3436" s="115">
        <v>1</v>
      </c>
      <c r="AB3436" s="115">
        <v>3.0729799175139998E-2</v>
      </c>
      <c r="AC3436" s="115">
        <v>4.5194392225400004E-3</v>
      </c>
      <c r="AD3436" s="115">
        <v>13.0372003787617</v>
      </c>
      <c r="AF3436" s="115">
        <v>-1</v>
      </c>
      <c r="AG3436" s="115">
        <v>-1</v>
      </c>
      <c r="AH3436" s="115">
        <v>-1</v>
      </c>
      <c r="AI3436" s="115">
        <v>-1</v>
      </c>
      <c r="AJ3436" s="115">
        <v>0</v>
      </c>
      <c r="AM3436" s="115" t="s">
        <v>348</v>
      </c>
      <c r="AN3436" s="115">
        <v>-1</v>
      </c>
      <c r="AQ3436" s="115">
        <v>601</v>
      </c>
      <c r="AR3436" s="115" t="s">
        <v>263</v>
      </c>
      <c r="AS3436" s="115" t="s">
        <v>376</v>
      </c>
      <c r="AT3436" s="115" t="s">
        <v>296</v>
      </c>
      <c r="AV3436" s="115">
        <v>16.4550768271585</v>
      </c>
      <c r="AW3436" s="115">
        <v>1.05735607E-2</v>
      </c>
    </row>
    <row r="3437" spans="1:49" x14ac:dyDescent="0.25">
      <c r="A3437" s="117">
        <v>220000</v>
      </c>
      <c r="B3437" s="117">
        <v>850000</v>
      </c>
      <c r="C3437" s="117">
        <v>860000</v>
      </c>
      <c r="D3437" s="115" t="s">
        <v>342</v>
      </c>
      <c r="E3437" s="115" t="s">
        <v>13</v>
      </c>
      <c r="F3437" s="115" t="s">
        <v>343</v>
      </c>
      <c r="G3437" s="115" t="s">
        <v>344</v>
      </c>
      <c r="H3437" s="115">
        <v>0.56000000000000005</v>
      </c>
      <c r="I3437" s="115">
        <v>0.48</v>
      </c>
      <c r="J3437" s="115" t="s">
        <v>350</v>
      </c>
      <c r="K3437" s="115">
        <v>2.8679583182629999E-2</v>
      </c>
      <c r="L3437" s="115">
        <v>3658.5104816677799</v>
      </c>
      <c r="M3437" s="115">
        <v>9.11880198080285</v>
      </c>
      <c r="N3437" s="115">
        <v>1.3411044797193601</v>
      </c>
      <c r="O3437" s="115">
        <v>0.26152343993443999</v>
      </c>
      <c r="P3437" s="115">
        <v>3.8462317482719999E-2</v>
      </c>
      <c r="Q3437" s="115">
        <v>104.92455568354799</v>
      </c>
      <c r="R3437" s="115">
        <v>1210</v>
      </c>
      <c r="S3437" s="115" t="s">
        <v>353</v>
      </c>
      <c r="T3437" s="115">
        <v>1210</v>
      </c>
      <c r="U3437" s="115" t="s">
        <v>352</v>
      </c>
      <c r="V3437" s="115" t="s">
        <v>350</v>
      </c>
      <c r="Z3437" s="115">
        <v>0</v>
      </c>
      <c r="AA3437" s="115">
        <v>1</v>
      </c>
      <c r="AB3437" s="115">
        <v>0.26152343993443999</v>
      </c>
      <c r="AC3437" s="115">
        <v>3.8462317482719999E-2</v>
      </c>
      <c r="AD3437" s="115">
        <v>408.09703776101998</v>
      </c>
      <c r="AF3437" s="115">
        <v>-1</v>
      </c>
      <c r="AG3437" s="115">
        <v>-1</v>
      </c>
      <c r="AH3437" s="115">
        <v>-1</v>
      </c>
      <c r="AI3437" s="115">
        <v>-1</v>
      </c>
      <c r="AJ3437" s="115">
        <v>0</v>
      </c>
      <c r="AM3437" s="115" t="s">
        <v>348</v>
      </c>
      <c r="AN3437" s="115">
        <v>-1</v>
      </c>
      <c r="AQ3437" s="115">
        <v>601</v>
      </c>
      <c r="AR3437" s="115" t="s">
        <v>263</v>
      </c>
      <c r="AS3437" s="115" t="s">
        <v>376</v>
      </c>
      <c r="AT3437" s="115" t="s">
        <v>296</v>
      </c>
      <c r="AV3437" s="115">
        <v>52.357488069167701</v>
      </c>
      <c r="AW3437" s="115">
        <v>0.33097894379999998</v>
      </c>
    </row>
    <row r="3438" spans="1:49" x14ac:dyDescent="0.25">
      <c r="A3438" s="117">
        <v>220000</v>
      </c>
      <c r="B3438" s="117">
        <v>850000</v>
      </c>
      <c r="C3438" s="117">
        <v>860000</v>
      </c>
      <c r="D3438" s="115" t="s">
        <v>342</v>
      </c>
      <c r="E3438" s="115" t="s">
        <v>13</v>
      </c>
      <c r="F3438" s="115" t="s">
        <v>343</v>
      </c>
      <c r="G3438" s="115" t="s">
        <v>344</v>
      </c>
      <c r="H3438" s="115">
        <v>0.56000000000000005</v>
      </c>
      <c r="I3438" s="115">
        <v>0.48</v>
      </c>
      <c r="J3438" s="115" t="s">
        <v>350</v>
      </c>
      <c r="K3438" s="115">
        <v>1.4579887885000001E-4</v>
      </c>
      <c r="L3438" s="115">
        <v>3658.5104816677799</v>
      </c>
      <c r="M3438" s="115">
        <v>9.11880198080285</v>
      </c>
      <c r="N3438" s="115">
        <v>1.3411044797193601</v>
      </c>
      <c r="O3438" s="115">
        <v>1.3295111052499999E-3</v>
      </c>
      <c r="P3438" s="115">
        <v>1.9553152956E-4</v>
      </c>
      <c r="Q3438" s="115">
        <v>0.53340672648813003</v>
      </c>
      <c r="R3438" s="115">
        <v>1210</v>
      </c>
      <c r="S3438" s="115" t="s">
        <v>353</v>
      </c>
      <c r="T3438" s="115">
        <v>1210</v>
      </c>
      <c r="U3438" s="115" t="s">
        <v>352</v>
      </c>
      <c r="V3438" s="115" t="s">
        <v>350</v>
      </c>
      <c r="Z3438" s="115">
        <v>0</v>
      </c>
      <c r="AA3438" s="115">
        <v>1</v>
      </c>
      <c r="AB3438" s="115">
        <v>1.3295111052499999E-3</v>
      </c>
      <c r="AC3438" s="115">
        <v>1.9553152956E-4</v>
      </c>
      <c r="AD3438" s="115">
        <v>108.261819670701</v>
      </c>
      <c r="AF3438" s="115">
        <v>-1</v>
      </c>
      <c r="AG3438" s="115">
        <v>-1</v>
      </c>
      <c r="AH3438" s="115">
        <v>-1</v>
      </c>
      <c r="AI3438" s="115">
        <v>-1</v>
      </c>
      <c r="AJ3438" s="115">
        <v>0</v>
      </c>
      <c r="AM3438" s="115" t="s">
        <v>348</v>
      </c>
      <c r="AN3438" s="115">
        <v>-1</v>
      </c>
      <c r="AQ3438" s="115">
        <v>601</v>
      </c>
      <c r="AR3438" s="115" t="s">
        <v>263</v>
      </c>
      <c r="AS3438" s="115" t="s">
        <v>376</v>
      </c>
      <c r="AT3438" s="115" t="s">
        <v>296</v>
      </c>
      <c r="AV3438" s="115">
        <v>3.6252800065174799</v>
      </c>
      <c r="AW3438" s="115">
        <v>8.7803584500000004E-2</v>
      </c>
    </row>
    <row r="3439" spans="1:49" x14ac:dyDescent="0.25">
      <c r="A3439" s="117">
        <v>220000</v>
      </c>
      <c r="B3439" s="117">
        <v>860000</v>
      </c>
      <c r="C3439" s="117">
        <v>860000</v>
      </c>
      <c r="D3439" s="115" t="s">
        <v>342</v>
      </c>
      <c r="E3439" s="115" t="s">
        <v>13</v>
      </c>
      <c r="F3439" s="115" t="s">
        <v>343</v>
      </c>
      <c r="G3439" s="115" t="s">
        <v>344</v>
      </c>
      <c r="H3439" s="115">
        <v>0.56000000000000005</v>
      </c>
      <c r="I3439" s="115">
        <v>0.48</v>
      </c>
      <c r="J3439" s="115" t="s">
        <v>350</v>
      </c>
      <c r="K3439" s="115">
        <v>0.17510059065229999</v>
      </c>
      <c r="L3439" s="115">
        <v>3658.51048194036</v>
      </c>
      <c r="M3439" s="115">
        <v>9.1188019814822496</v>
      </c>
      <c r="N3439" s="115">
        <v>1.3411044798192799</v>
      </c>
      <c r="O3439" s="115">
        <v>1.5967076129989699</v>
      </c>
      <c r="P3439" s="115">
        <v>0.23482818654281001</v>
      </c>
      <c r="Q3439" s="115">
        <v>640.607346295414</v>
      </c>
      <c r="R3439" s="115">
        <v>1200</v>
      </c>
      <c r="S3439" s="115" t="s">
        <v>351</v>
      </c>
      <c r="T3439" s="115">
        <v>1200</v>
      </c>
      <c r="U3439" s="115" t="s">
        <v>352</v>
      </c>
      <c r="V3439" s="115" t="s">
        <v>350</v>
      </c>
      <c r="Z3439" s="115">
        <v>0</v>
      </c>
      <c r="AA3439" s="115">
        <v>1</v>
      </c>
      <c r="AB3439" s="115">
        <v>1.5967076129989699</v>
      </c>
      <c r="AC3439" s="115">
        <v>0.23482818654281001</v>
      </c>
      <c r="AD3439" s="115">
        <v>1339.3257876109001</v>
      </c>
      <c r="AF3439" s="115">
        <v>-1</v>
      </c>
      <c r="AG3439" s="115">
        <v>-1</v>
      </c>
      <c r="AH3439" s="115">
        <v>-1</v>
      </c>
      <c r="AI3439" s="115">
        <v>-1</v>
      </c>
      <c r="AJ3439" s="115">
        <v>0</v>
      </c>
      <c r="AM3439" s="115" t="s">
        <v>348</v>
      </c>
      <c r="AN3439" s="115">
        <v>-1</v>
      </c>
      <c r="AQ3439" s="115">
        <v>601</v>
      </c>
      <c r="AR3439" s="115" t="s">
        <v>263</v>
      </c>
      <c r="AS3439" s="115" t="s">
        <v>376</v>
      </c>
      <c r="AT3439" s="115" t="s">
        <v>296</v>
      </c>
      <c r="AV3439" s="115">
        <v>128.19251110968199</v>
      </c>
      <c r="AW3439" s="115">
        <v>1.0862334043999999</v>
      </c>
    </row>
    <row r="3440" spans="1:49" x14ac:dyDescent="0.25">
      <c r="A3440" s="117">
        <v>220000</v>
      </c>
      <c r="B3440" s="117">
        <v>860000</v>
      </c>
      <c r="C3440" s="117">
        <v>860000</v>
      </c>
      <c r="D3440" s="115" t="s">
        <v>342</v>
      </c>
      <c r="E3440" s="115" t="s">
        <v>13</v>
      </c>
      <c r="F3440" s="115" t="s">
        <v>343</v>
      </c>
      <c r="G3440" s="115" t="s">
        <v>344</v>
      </c>
      <c r="H3440" s="115">
        <v>0.56000000000000005</v>
      </c>
      <c r="I3440" s="115">
        <v>0.48</v>
      </c>
      <c r="J3440" s="115" t="s">
        <v>350</v>
      </c>
      <c r="K3440" s="115">
        <v>1.935602190944E-2</v>
      </c>
      <c r="L3440" s="115">
        <v>3658.51048194036</v>
      </c>
      <c r="M3440" s="115">
        <v>9.1188019814822496</v>
      </c>
      <c r="N3440" s="115">
        <v>1.3411044798192799</v>
      </c>
      <c r="O3440" s="115">
        <v>0.17650373094145</v>
      </c>
      <c r="P3440" s="115">
        <v>2.5958447694229999E-2</v>
      </c>
      <c r="Q3440" s="115">
        <v>70.814209044368198</v>
      </c>
      <c r="R3440" s="115">
        <v>1210</v>
      </c>
      <c r="S3440" s="115" t="s">
        <v>353</v>
      </c>
      <c r="T3440" s="115">
        <v>1210</v>
      </c>
      <c r="U3440" s="115" t="s">
        <v>352</v>
      </c>
      <c r="V3440" s="115" t="s">
        <v>350</v>
      </c>
      <c r="Z3440" s="115">
        <v>0</v>
      </c>
      <c r="AA3440" s="115">
        <v>1</v>
      </c>
      <c r="AB3440" s="115">
        <v>0.17650373094145</v>
      </c>
      <c r="AC3440" s="115">
        <v>2.5958447694229999E-2</v>
      </c>
      <c r="AD3440" s="115">
        <v>70.814209044368994</v>
      </c>
      <c r="AF3440" s="115">
        <v>-1</v>
      </c>
      <c r="AG3440" s="115">
        <v>-1</v>
      </c>
      <c r="AH3440" s="115">
        <v>-1</v>
      </c>
      <c r="AI3440" s="115">
        <v>-1</v>
      </c>
      <c r="AJ3440" s="115">
        <v>0</v>
      </c>
      <c r="AM3440" s="115" t="s">
        <v>348</v>
      </c>
      <c r="AN3440" s="115">
        <v>-1</v>
      </c>
      <c r="AQ3440" s="115">
        <v>601</v>
      </c>
      <c r="AR3440" s="115" t="s">
        <v>263</v>
      </c>
      <c r="AS3440" s="115" t="s">
        <v>376</v>
      </c>
      <c r="AT3440" s="115" t="s">
        <v>296</v>
      </c>
      <c r="AV3440" s="115">
        <v>40.749851074842603</v>
      </c>
      <c r="AW3440" s="115">
        <v>5.7432448499999997E-2</v>
      </c>
    </row>
    <row r="3441" spans="1:49" x14ac:dyDescent="0.25">
      <c r="A3441" s="117">
        <v>220000</v>
      </c>
      <c r="B3441" s="117">
        <v>860000</v>
      </c>
      <c r="C3441" s="117">
        <v>860000</v>
      </c>
      <c r="D3441" s="115" t="s">
        <v>342</v>
      </c>
      <c r="E3441" s="115" t="s">
        <v>13</v>
      </c>
      <c r="F3441" s="115" t="s">
        <v>343</v>
      </c>
      <c r="G3441" s="115" t="s">
        <v>344</v>
      </c>
      <c r="H3441" s="115">
        <v>0.56000000000000005</v>
      </c>
      <c r="I3441" s="115">
        <v>0.48</v>
      </c>
      <c r="J3441" s="115" t="s">
        <v>350</v>
      </c>
      <c r="K3441" s="115">
        <v>3.2454669036000001E-4</v>
      </c>
      <c r="L3441" s="115">
        <v>3658.51048194036</v>
      </c>
      <c r="M3441" s="115">
        <v>9.1188019814822496</v>
      </c>
      <c r="N3441" s="115">
        <v>1.3411044798192799</v>
      </c>
      <c r="O3441" s="115">
        <v>2.9594770031500001E-3</v>
      </c>
      <c r="P3441" s="115">
        <v>4.3525102035E-4</v>
      </c>
      <c r="Q3441" s="115">
        <v>1.1873574685684301</v>
      </c>
      <c r="R3441" s="115">
        <v>1210</v>
      </c>
      <c r="S3441" s="115" t="s">
        <v>353</v>
      </c>
      <c r="T3441" s="115">
        <v>1210</v>
      </c>
      <c r="U3441" s="115" t="s">
        <v>352</v>
      </c>
      <c r="V3441" s="115" t="s">
        <v>350</v>
      </c>
      <c r="Z3441" s="115">
        <v>0</v>
      </c>
      <c r="AA3441" s="115">
        <v>1</v>
      </c>
      <c r="AB3441" s="115">
        <v>2.9594770031500001E-3</v>
      </c>
      <c r="AC3441" s="115">
        <v>4.3525102035E-4</v>
      </c>
      <c r="AD3441" s="115">
        <v>1.1873574685700801</v>
      </c>
      <c r="AF3441" s="115">
        <v>-1</v>
      </c>
      <c r="AG3441" s="115">
        <v>-1</v>
      </c>
      <c r="AH3441" s="115">
        <v>-1</v>
      </c>
      <c r="AI3441" s="115">
        <v>-1</v>
      </c>
      <c r="AJ3441" s="115">
        <v>0</v>
      </c>
      <c r="AM3441" s="115" t="s">
        <v>348</v>
      </c>
      <c r="AN3441" s="115">
        <v>-1</v>
      </c>
      <c r="AQ3441" s="115">
        <v>601</v>
      </c>
      <c r="AR3441" s="115" t="s">
        <v>263</v>
      </c>
      <c r="AS3441" s="115" t="s">
        <v>376</v>
      </c>
      <c r="AT3441" s="115" t="s">
        <v>296</v>
      </c>
      <c r="AV3441" s="115">
        <v>5.52315955136861</v>
      </c>
      <c r="AW3441" s="115">
        <v>9.6298249999999998E-4</v>
      </c>
    </row>
    <row r="3442" spans="1:49" x14ac:dyDescent="0.25">
      <c r="A3442" s="117">
        <v>230000</v>
      </c>
      <c r="B3442" s="117">
        <v>870000</v>
      </c>
      <c r="C3442" s="117">
        <v>870000</v>
      </c>
      <c r="D3442" s="115" t="s">
        <v>342</v>
      </c>
      <c r="E3442" s="115" t="s">
        <v>13</v>
      </c>
      <c r="F3442" s="115" t="s">
        <v>343</v>
      </c>
      <c r="G3442" s="115" t="s">
        <v>344</v>
      </c>
      <c r="H3442" s="115">
        <v>0.56000000000000005</v>
      </c>
      <c r="I3442" s="115">
        <v>0.48</v>
      </c>
      <c r="J3442" s="115" t="s">
        <v>350</v>
      </c>
      <c r="K3442" s="115">
        <v>8.5854594339299997E-3</v>
      </c>
      <c r="L3442" s="115">
        <v>3662.1090305675498</v>
      </c>
      <c r="M3442" s="115">
        <v>9.0554953916856693</v>
      </c>
      <c r="N3442" s="115">
        <v>1.32576709593089</v>
      </c>
      <c r="O3442" s="115">
        <v>7.7745588339509994E-2</v>
      </c>
      <c r="P3442" s="115">
        <v>1.1382319620960001E-2</v>
      </c>
      <c r="Q3442" s="115">
        <v>31.440888524588399</v>
      </c>
      <c r="R3442" s="115">
        <v>1200</v>
      </c>
      <c r="S3442" s="115" t="s">
        <v>351</v>
      </c>
      <c r="T3442" s="115">
        <v>1200</v>
      </c>
      <c r="U3442" s="115" t="s">
        <v>352</v>
      </c>
      <c r="V3442" s="115" t="s">
        <v>350</v>
      </c>
      <c r="Z3442" s="115">
        <v>0</v>
      </c>
      <c r="AA3442" s="115">
        <v>1</v>
      </c>
      <c r="AB3442" s="115">
        <v>7.7745588339509994E-2</v>
      </c>
      <c r="AC3442" s="115">
        <v>1.1382319620960001E-2</v>
      </c>
      <c r="AD3442" s="115">
        <v>1238.2874568868201</v>
      </c>
      <c r="AF3442" s="115">
        <v>-1</v>
      </c>
      <c r="AG3442" s="115">
        <v>-1</v>
      </c>
      <c r="AH3442" s="115">
        <v>-1</v>
      </c>
      <c r="AI3442" s="115">
        <v>-1</v>
      </c>
      <c r="AJ3442" s="115">
        <v>0</v>
      </c>
      <c r="AM3442" s="115" t="s">
        <v>348</v>
      </c>
      <c r="AN3442" s="115">
        <v>-1</v>
      </c>
      <c r="AQ3442" s="115">
        <v>601</v>
      </c>
      <c r="AR3442" s="115" t="s">
        <v>263</v>
      </c>
      <c r="AS3442" s="115" t="s">
        <v>376</v>
      </c>
      <c r="AT3442" s="115" t="s">
        <v>296</v>
      </c>
      <c r="AV3442" s="115">
        <v>31.230594408510701</v>
      </c>
      <c r="AW3442" s="115">
        <v>1.0042882862</v>
      </c>
    </row>
    <row r="3443" spans="1:49" x14ac:dyDescent="0.25">
      <c r="A3443" s="117">
        <v>230000</v>
      </c>
      <c r="B3443" s="117">
        <v>870000</v>
      </c>
      <c r="C3443" s="117">
        <v>870000</v>
      </c>
      <c r="D3443" s="115" t="s">
        <v>342</v>
      </c>
      <c r="E3443" s="115" t="s">
        <v>13</v>
      </c>
      <c r="F3443" s="115" t="s">
        <v>343</v>
      </c>
      <c r="G3443" s="115" t="s">
        <v>344</v>
      </c>
      <c r="H3443" s="115">
        <v>0.56000000000000005</v>
      </c>
      <c r="I3443" s="115">
        <v>0.48</v>
      </c>
      <c r="J3443" s="115" t="s">
        <v>350</v>
      </c>
      <c r="K3443" s="115">
        <v>2.8996955773789999E-2</v>
      </c>
      <c r="L3443" s="115">
        <v>3662.1090305675498</v>
      </c>
      <c r="M3443" s="115">
        <v>9.0554953916856693</v>
      </c>
      <c r="N3443" s="115">
        <v>1.32576709593089</v>
      </c>
      <c r="O3443" s="115">
        <v>0.26258179938248999</v>
      </c>
      <c r="P3443" s="115">
        <v>3.8443209847049999E-2</v>
      </c>
      <c r="Q3443" s="115">
        <v>106.190013598175</v>
      </c>
      <c r="R3443" s="115">
        <v>1210</v>
      </c>
      <c r="S3443" s="115" t="s">
        <v>353</v>
      </c>
      <c r="T3443" s="115">
        <v>1210</v>
      </c>
      <c r="U3443" s="115" t="s">
        <v>352</v>
      </c>
      <c r="V3443" s="115" t="s">
        <v>350</v>
      </c>
      <c r="Z3443" s="115">
        <v>0</v>
      </c>
      <c r="AA3443" s="115">
        <v>1</v>
      </c>
      <c r="AB3443" s="115">
        <v>0.26258179938248999</v>
      </c>
      <c r="AC3443" s="115">
        <v>3.8443209847049999E-2</v>
      </c>
      <c r="AD3443" s="115">
        <v>339.67468768523798</v>
      </c>
      <c r="AF3443" s="115">
        <v>-1</v>
      </c>
      <c r="AG3443" s="115">
        <v>-1</v>
      </c>
      <c r="AH3443" s="115">
        <v>-1</v>
      </c>
      <c r="AI3443" s="115">
        <v>-1</v>
      </c>
      <c r="AJ3443" s="115">
        <v>0</v>
      </c>
      <c r="AM3443" s="115" t="s">
        <v>348</v>
      </c>
      <c r="AN3443" s="115">
        <v>-1</v>
      </c>
      <c r="AQ3443" s="115">
        <v>601</v>
      </c>
      <c r="AR3443" s="115" t="s">
        <v>263</v>
      </c>
      <c r="AS3443" s="115" t="s">
        <v>376</v>
      </c>
      <c r="AT3443" s="115" t="s">
        <v>296</v>
      </c>
      <c r="AV3443" s="115">
        <v>45.759681594253301</v>
      </c>
      <c r="AW3443" s="115">
        <v>0.27548636469999999</v>
      </c>
    </row>
    <row r="3444" spans="1:49" x14ac:dyDescent="0.25">
      <c r="A3444" s="117">
        <v>230000</v>
      </c>
      <c r="B3444" s="117">
        <v>870000</v>
      </c>
      <c r="C3444" s="117">
        <v>870000</v>
      </c>
      <c r="D3444" s="115" t="s">
        <v>342</v>
      </c>
      <c r="E3444" s="115" t="s">
        <v>13</v>
      </c>
      <c r="F3444" s="115" t="s">
        <v>343</v>
      </c>
      <c r="G3444" s="115" t="s">
        <v>344</v>
      </c>
      <c r="H3444" s="115">
        <v>0.56000000000000005</v>
      </c>
      <c r="I3444" s="115">
        <v>0.48</v>
      </c>
      <c r="J3444" s="115" t="s">
        <v>350</v>
      </c>
      <c r="K3444" s="115">
        <v>0.21999988284967001</v>
      </c>
      <c r="L3444" s="115">
        <v>3661.59283657989</v>
      </c>
      <c r="M3444" s="115">
        <v>8.5652329440585397</v>
      </c>
      <c r="N3444" s="115">
        <v>1.21271110487123</v>
      </c>
      <c r="O3444" s="115">
        <v>1.88435024427305</v>
      </c>
      <c r="P3444" s="115">
        <v>0.26679630100217</v>
      </c>
      <c r="Q3444" s="115">
        <v>805.54999509078596</v>
      </c>
      <c r="R3444" s="115">
        <v>1200</v>
      </c>
      <c r="S3444" s="115" t="s">
        <v>351</v>
      </c>
      <c r="T3444" s="115">
        <v>1200</v>
      </c>
      <c r="U3444" s="115" t="s">
        <v>352</v>
      </c>
      <c r="V3444" s="115" t="s">
        <v>350</v>
      </c>
      <c r="Z3444" s="115">
        <v>0</v>
      </c>
      <c r="AA3444" s="115">
        <v>1</v>
      </c>
      <c r="AB3444" s="115">
        <v>1.88435024427305</v>
      </c>
      <c r="AC3444" s="115">
        <v>0.26679630100217</v>
      </c>
      <c r="AD3444" s="115">
        <v>1205.96982636181</v>
      </c>
      <c r="AF3444" s="115">
        <v>-1</v>
      </c>
      <c r="AG3444" s="115">
        <v>-1</v>
      </c>
      <c r="AH3444" s="115">
        <v>-1</v>
      </c>
      <c r="AI3444" s="115">
        <v>-1</v>
      </c>
      <c r="AJ3444" s="115">
        <v>0</v>
      </c>
      <c r="AM3444" s="115" t="s">
        <v>348</v>
      </c>
      <c r="AN3444" s="115">
        <v>-1</v>
      </c>
      <c r="AQ3444" s="115">
        <v>601</v>
      </c>
      <c r="AR3444" s="115" t="s">
        <v>263</v>
      </c>
      <c r="AS3444" s="115" t="s">
        <v>376</v>
      </c>
      <c r="AT3444" s="115" t="s">
        <v>296</v>
      </c>
      <c r="AV3444" s="115">
        <v>161.05498829752401</v>
      </c>
      <c r="AW3444" s="115">
        <v>0.97807771809999999</v>
      </c>
    </row>
    <row r="3445" spans="1:49" x14ac:dyDescent="0.25">
      <c r="A3445" s="117">
        <v>230000</v>
      </c>
      <c r="B3445" s="117">
        <v>870000</v>
      </c>
      <c r="C3445" s="117">
        <v>870000</v>
      </c>
      <c r="D3445" s="115" t="s">
        <v>342</v>
      </c>
      <c r="E3445" s="115" t="s">
        <v>13</v>
      </c>
      <c r="F3445" s="115" t="s">
        <v>343</v>
      </c>
      <c r="G3445" s="115" t="s">
        <v>344</v>
      </c>
      <c r="H3445" s="115">
        <v>0.56000000000000005</v>
      </c>
      <c r="I3445" s="115">
        <v>0.48</v>
      </c>
      <c r="J3445" s="115" t="s">
        <v>350</v>
      </c>
      <c r="K3445" s="115">
        <v>1.669127304971E-2</v>
      </c>
      <c r="L3445" s="115">
        <v>3661.59283657989</v>
      </c>
      <c r="M3445" s="115">
        <v>8.5652329440585397</v>
      </c>
      <c r="N3445" s="115">
        <v>1.21271110487123</v>
      </c>
      <c r="O3445" s="115">
        <v>0.14296464180366</v>
      </c>
      <c r="P3445" s="115">
        <v>2.0241692181819999E-2</v>
      </c>
      <c r="Q3445" s="115">
        <v>61.116645832220797</v>
      </c>
      <c r="R3445" s="115">
        <v>1210</v>
      </c>
      <c r="S3445" s="115" t="s">
        <v>353</v>
      </c>
      <c r="T3445" s="115">
        <v>1210</v>
      </c>
      <c r="U3445" s="115" t="s">
        <v>352</v>
      </c>
      <c r="V3445" s="115" t="s">
        <v>350</v>
      </c>
      <c r="Z3445" s="115">
        <v>0</v>
      </c>
      <c r="AA3445" s="115">
        <v>1</v>
      </c>
      <c r="AB3445" s="115">
        <v>0.14296464180366</v>
      </c>
      <c r="AC3445" s="115">
        <v>2.0241692181819999E-2</v>
      </c>
      <c r="AD3445" s="115">
        <v>61.116645832219298</v>
      </c>
      <c r="AF3445" s="115">
        <v>-1</v>
      </c>
      <c r="AG3445" s="115">
        <v>-1</v>
      </c>
      <c r="AH3445" s="115">
        <v>-1</v>
      </c>
      <c r="AI3445" s="115">
        <v>-1</v>
      </c>
      <c r="AJ3445" s="115">
        <v>0</v>
      </c>
      <c r="AM3445" s="115" t="s">
        <v>348</v>
      </c>
      <c r="AN3445" s="115">
        <v>-1</v>
      </c>
      <c r="AQ3445" s="115">
        <v>601</v>
      </c>
      <c r="AR3445" s="115" t="s">
        <v>263</v>
      </c>
      <c r="AS3445" s="115" t="s">
        <v>376</v>
      </c>
      <c r="AT3445" s="115" t="s">
        <v>296</v>
      </c>
      <c r="AV3445" s="115">
        <v>35.836081691783903</v>
      </c>
      <c r="AW3445" s="115">
        <v>4.9567433799999998E-2</v>
      </c>
    </row>
    <row r="3446" spans="1:49" x14ac:dyDescent="0.25">
      <c r="A3446" s="117">
        <v>230000</v>
      </c>
      <c r="B3446" s="117">
        <v>870000</v>
      </c>
      <c r="C3446" s="117">
        <v>870000</v>
      </c>
      <c r="D3446" s="115" t="s">
        <v>342</v>
      </c>
      <c r="E3446" s="115" t="s">
        <v>13</v>
      </c>
      <c r="F3446" s="115" t="s">
        <v>343</v>
      </c>
      <c r="G3446" s="115" t="s">
        <v>344</v>
      </c>
      <c r="H3446" s="115">
        <v>0.56000000000000005</v>
      </c>
      <c r="I3446" s="115">
        <v>0.48</v>
      </c>
      <c r="J3446" s="115" t="s">
        <v>350</v>
      </c>
      <c r="K3446" s="115">
        <v>0.20702497754918001</v>
      </c>
      <c r="L3446" s="115">
        <v>3661.59283657989</v>
      </c>
      <c r="M3446" s="115">
        <v>8.5652329440585397</v>
      </c>
      <c r="N3446" s="115">
        <v>1.21271110487123</v>
      </c>
      <c r="O3446" s="115">
        <v>1.77321715794727</v>
      </c>
      <c r="P3446" s="115">
        <v>0.25106148925961003</v>
      </c>
      <c r="Q3446" s="115">
        <v>758.04117478721605</v>
      </c>
      <c r="R3446" s="115">
        <v>1780</v>
      </c>
      <c r="S3446" s="115" t="s">
        <v>361</v>
      </c>
      <c r="T3446" s="115">
        <v>1780</v>
      </c>
      <c r="U3446" s="115" t="s">
        <v>352</v>
      </c>
      <c r="V3446" s="115" t="s">
        <v>350</v>
      </c>
      <c r="Z3446" s="115">
        <v>0</v>
      </c>
      <c r="AA3446" s="115">
        <v>1</v>
      </c>
      <c r="AB3446" s="115">
        <v>1.77321715794727</v>
      </c>
      <c r="AC3446" s="115">
        <v>0.25106148925961003</v>
      </c>
      <c r="AD3446" s="115">
        <v>994.91119033701295</v>
      </c>
      <c r="AF3446" s="115">
        <v>-1</v>
      </c>
      <c r="AG3446" s="115">
        <v>-1</v>
      </c>
      <c r="AH3446" s="115">
        <v>-1</v>
      </c>
      <c r="AI3446" s="115">
        <v>-1</v>
      </c>
      <c r="AJ3446" s="115">
        <v>0</v>
      </c>
      <c r="AM3446" s="115" t="s">
        <v>348</v>
      </c>
      <c r="AN3446" s="115">
        <v>-1</v>
      </c>
      <c r="AQ3446" s="115">
        <v>601</v>
      </c>
      <c r="AR3446" s="115" t="s">
        <v>263</v>
      </c>
      <c r="AS3446" s="115" t="s">
        <v>376</v>
      </c>
      <c r="AT3446" s="115" t="s">
        <v>296</v>
      </c>
      <c r="AV3446" s="115">
        <v>110.61081628238099</v>
      </c>
      <c r="AW3446" s="115">
        <v>0.80690283080000003</v>
      </c>
    </row>
    <row r="3447" spans="1:49" x14ac:dyDescent="0.25">
      <c r="A3447" s="117">
        <v>230000</v>
      </c>
      <c r="B3447" s="117">
        <v>880000</v>
      </c>
      <c r="C3447" s="117">
        <v>880000</v>
      </c>
      <c r="D3447" s="115" t="s">
        <v>342</v>
      </c>
      <c r="E3447" s="115" t="s">
        <v>13</v>
      </c>
      <c r="F3447" s="115" t="s">
        <v>343</v>
      </c>
      <c r="G3447" s="115" t="s">
        <v>344</v>
      </c>
      <c r="H3447" s="115">
        <v>0.56000000000000005</v>
      </c>
      <c r="I3447" s="115">
        <v>0.48</v>
      </c>
      <c r="J3447" s="115" t="s">
        <v>350</v>
      </c>
      <c r="K3447" s="115">
        <v>2.2180636200640001E-2</v>
      </c>
      <c r="L3447" s="115">
        <v>3658.51048194036</v>
      </c>
      <c r="M3447" s="115">
        <v>9.1188019814822496</v>
      </c>
      <c r="N3447" s="115">
        <v>1.3411044798192799</v>
      </c>
      <c r="O3447" s="115">
        <v>0.20226082933697001</v>
      </c>
      <c r="P3447" s="115">
        <v>2.9746550573919998E-2</v>
      </c>
      <c r="Q3447" s="115">
        <v>81.148090036165698</v>
      </c>
      <c r="R3447" s="115">
        <v>1210</v>
      </c>
      <c r="S3447" s="115" t="s">
        <v>353</v>
      </c>
      <c r="T3447" s="115">
        <v>1210</v>
      </c>
      <c r="U3447" s="115" t="s">
        <v>352</v>
      </c>
      <c r="V3447" s="115" t="s">
        <v>350</v>
      </c>
      <c r="Z3447" s="115">
        <v>0</v>
      </c>
      <c r="AA3447" s="115">
        <v>1</v>
      </c>
      <c r="AB3447" s="115">
        <v>0.20226082933697001</v>
      </c>
      <c r="AC3447" s="115">
        <v>2.9746550573919998E-2</v>
      </c>
      <c r="AD3447" s="115">
        <v>495.66037946124197</v>
      </c>
      <c r="AF3447" s="115">
        <v>-1</v>
      </c>
      <c r="AG3447" s="115">
        <v>-1</v>
      </c>
      <c r="AH3447" s="115">
        <v>-1</v>
      </c>
      <c r="AI3447" s="115">
        <v>-1</v>
      </c>
      <c r="AJ3447" s="115">
        <v>0</v>
      </c>
      <c r="AM3447" s="115" t="s">
        <v>348</v>
      </c>
      <c r="AN3447" s="115">
        <v>-1</v>
      </c>
      <c r="AQ3447" s="115">
        <v>601</v>
      </c>
      <c r="AR3447" s="115" t="s">
        <v>263</v>
      </c>
      <c r="AS3447" s="115" t="s">
        <v>376</v>
      </c>
      <c r="AT3447" s="115" t="s">
        <v>296</v>
      </c>
      <c r="AV3447" s="115">
        <v>47.311650150182601</v>
      </c>
      <c r="AW3447" s="115">
        <v>0.4019954416</v>
      </c>
    </row>
    <row r="3448" spans="1:49" x14ac:dyDescent="0.25">
      <c r="A3448" s="117">
        <v>230000</v>
      </c>
      <c r="B3448" s="117">
        <v>880000</v>
      </c>
      <c r="C3448" s="117">
        <v>880000</v>
      </c>
      <c r="D3448" s="115" t="s">
        <v>342</v>
      </c>
      <c r="E3448" s="115" t="s">
        <v>13</v>
      </c>
      <c r="F3448" s="115" t="s">
        <v>343</v>
      </c>
      <c r="G3448" s="115" t="s">
        <v>344</v>
      </c>
      <c r="H3448" s="115">
        <v>0.56000000000000005</v>
      </c>
      <c r="I3448" s="115">
        <v>0.48</v>
      </c>
      <c r="J3448" s="115" t="s">
        <v>350</v>
      </c>
      <c r="K3448" s="115">
        <v>2.956861970556E-2</v>
      </c>
      <c r="L3448" s="115">
        <v>3658.5104823492402</v>
      </c>
      <c r="M3448" s="115">
        <v>9.1188019825013598</v>
      </c>
      <c r="N3448" s="115">
        <v>1.34110447996916</v>
      </c>
      <c r="O3448" s="115">
        <v>0.26963038799097</v>
      </c>
      <c r="P3448" s="115">
        <v>3.965460835364E-2</v>
      </c>
      <c r="Q3448" s="115">
        <v>108.177105141422</v>
      </c>
      <c r="R3448" s="115">
        <v>1210</v>
      </c>
      <c r="S3448" s="115" t="s">
        <v>353</v>
      </c>
      <c r="T3448" s="115">
        <v>1210</v>
      </c>
      <c r="U3448" s="115" t="s">
        <v>352</v>
      </c>
      <c r="V3448" s="115" t="s">
        <v>350</v>
      </c>
      <c r="Z3448" s="115">
        <v>0</v>
      </c>
      <c r="AA3448" s="115">
        <v>1</v>
      </c>
      <c r="AB3448" s="115">
        <v>0.26963038799097</v>
      </c>
      <c r="AC3448" s="115">
        <v>3.965460835364E-2</v>
      </c>
      <c r="AD3448" s="115">
        <v>946.34049297030504</v>
      </c>
      <c r="AF3448" s="115">
        <v>-1</v>
      </c>
      <c r="AG3448" s="115">
        <v>-1</v>
      </c>
      <c r="AH3448" s="115">
        <v>-1</v>
      </c>
      <c r="AI3448" s="115">
        <v>-1</v>
      </c>
      <c r="AJ3448" s="115">
        <v>0</v>
      </c>
      <c r="AM3448" s="115" t="s">
        <v>348</v>
      </c>
      <c r="AN3448" s="115">
        <v>-1</v>
      </c>
      <c r="AQ3448" s="115">
        <v>601</v>
      </c>
      <c r="AR3448" s="115" t="s">
        <v>263</v>
      </c>
      <c r="AS3448" s="115" t="s">
        <v>376</v>
      </c>
      <c r="AT3448" s="115" t="s">
        <v>296</v>
      </c>
      <c r="AV3448" s="115">
        <v>59.833873638448303</v>
      </c>
      <c r="AW3448" s="115">
        <v>0.7675105377</v>
      </c>
    </row>
    <row r="3449" spans="1:49" x14ac:dyDescent="0.25">
      <c r="A3449" s="117">
        <v>230000</v>
      </c>
      <c r="B3449" s="117">
        <v>880000</v>
      </c>
      <c r="C3449" s="117">
        <v>880000</v>
      </c>
      <c r="D3449" s="115" t="s">
        <v>342</v>
      </c>
      <c r="E3449" s="115" t="s">
        <v>13</v>
      </c>
      <c r="F3449" s="115" t="s">
        <v>343</v>
      </c>
      <c r="G3449" s="115" t="s">
        <v>344</v>
      </c>
      <c r="H3449" s="115">
        <v>0.56000000000000005</v>
      </c>
      <c r="I3449" s="115">
        <v>0.48</v>
      </c>
      <c r="J3449" s="115" t="s">
        <v>350</v>
      </c>
      <c r="K3449" s="115">
        <v>4.0805297352649997E-2</v>
      </c>
      <c r="L3449" s="115">
        <v>3658.5104823492402</v>
      </c>
      <c r="M3449" s="115">
        <v>9.1188019825013598</v>
      </c>
      <c r="N3449" s="115">
        <v>1.34110447996916</v>
      </c>
      <c r="O3449" s="115">
        <v>0.37209542639592003</v>
      </c>
      <c r="P3449" s="115">
        <v>5.4724167086109998E-2</v>
      </c>
      <c r="Q3449" s="115">
        <v>149.28660810005499</v>
      </c>
      <c r="R3449" s="115">
        <v>1210</v>
      </c>
      <c r="S3449" s="115" t="s">
        <v>353</v>
      </c>
      <c r="T3449" s="115">
        <v>1210</v>
      </c>
      <c r="U3449" s="115" t="s">
        <v>352</v>
      </c>
      <c r="V3449" s="115" t="s">
        <v>350</v>
      </c>
      <c r="Z3449" s="115">
        <v>0</v>
      </c>
      <c r="AA3449" s="115">
        <v>1</v>
      </c>
      <c r="AB3449" s="115">
        <v>0.37209542639592003</v>
      </c>
      <c r="AC3449" s="115">
        <v>5.4724167086109998E-2</v>
      </c>
      <c r="AD3449" s="115">
        <v>432.68075786484002</v>
      </c>
      <c r="AF3449" s="115">
        <v>-1</v>
      </c>
      <c r="AG3449" s="115">
        <v>-1</v>
      </c>
      <c r="AH3449" s="115">
        <v>-1</v>
      </c>
      <c r="AI3449" s="115">
        <v>-1</v>
      </c>
      <c r="AJ3449" s="115">
        <v>0</v>
      </c>
      <c r="AM3449" s="115" t="s">
        <v>348</v>
      </c>
      <c r="AN3449" s="115">
        <v>-1</v>
      </c>
      <c r="AQ3449" s="115">
        <v>601</v>
      </c>
      <c r="AR3449" s="115" t="s">
        <v>263</v>
      </c>
      <c r="AS3449" s="115" t="s">
        <v>376</v>
      </c>
      <c r="AT3449" s="115" t="s">
        <v>296</v>
      </c>
      <c r="AV3449" s="115">
        <v>55.644523771733098</v>
      </c>
      <c r="AW3449" s="115">
        <v>0.35091707859999999</v>
      </c>
    </row>
    <row r="3450" spans="1:49" x14ac:dyDescent="0.25">
      <c r="A3450" s="117">
        <v>230000</v>
      </c>
      <c r="B3450" s="117">
        <v>880000</v>
      </c>
      <c r="C3450" s="117">
        <v>880000</v>
      </c>
      <c r="D3450" s="115" t="s">
        <v>342</v>
      </c>
      <c r="E3450" s="115" t="s">
        <v>13</v>
      </c>
      <c r="F3450" s="115" t="s">
        <v>343</v>
      </c>
      <c r="G3450" s="115" t="s">
        <v>344</v>
      </c>
      <c r="H3450" s="115">
        <v>0.56000000000000005</v>
      </c>
      <c r="I3450" s="115">
        <v>0.48</v>
      </c>
      <c r="J3450" s="115" t="s">
        <v>350</v>
      </c>
      <c r="K3450" s="115">
        <v>0.16704642992626001</v>
      </c>
      <c r="L3450" s="115">
        <v>3665.1386587245302</v>
      </c>
      <c r="M3450" s="115">
        <v>9.1342777560178607</v>
      </c>
      <c r="N3450" s="115">
        <v>1.34334499967632</v>
      </c>
      <c r="O3450" s="115">
        <v>1.52584848909771</v>
      </c>
      <c r="P3450" s="115">
        <v>0.22440098635523001</v>
      </c>
      <c r="Q3450" s="115">
        <v>612.24832812468696</v>
      </c>
      <c r="R3450" s="115">
        <v>1200</v>
      </c>
      <c r="S3450" s="115" t="s">
        <v>351</v>
      </c>
      <c r="T3450" s="115">
        <v>1200</v>
      </c>
      <c r="U3450" s="115" t="s">
        <v>352</v>
      </c>
      <c r="V3450" s="115" t="s">
        <v>350</v>
      </c>
      <c r="Z3450" s="115">
        <v>0</v>
      </c>
      <c r="AA3450" s="115">
        <v>1</v>
      </c>
      <c r="AB3450" s="115">
        <v>1.52584848909771</v>
      </c>
      <c r="AC3450" s="115">
        <v>0.22440098635523001</v>
      </c>
      <c r="AD3450" s="115">
        <v>1352.17930857992</v>
      </c>
      <c r="AF3450" s="115">
        <v>-1</v>
      </c>
      <c r="AG3450" s="115">
        <v>-1</v>
      </c>
      <c r="AH3450" s="115">
        <v>-1</v>
      </c>
      <c r="AI3450" s="115">
        <v>-1</v>
      </c>
      <c r="AJ3450" s="115">
        <v>0</v>
      </c>
      <c r="AM3450" s="115" t="s">
        <v>348</v>
      </c>
      <c r="AN3450" s="115">
        <v>-1</v>
      </c>
      <c r="AQ3450" s="115">
        <v>601</v>
      </c>
      <c r="AR3450" s="115" t="s">
        <v>263</v>
      </c>
      <c r="AS3450" s="115" t="s">
        <v>376</v>
      </c>
      <c r="AT3450" s="115" t="s">
        <v>296</v>
      </c>
      <c r="AV3450" s="115">
        <v>122.059986921156</v>
      </c>
      <c r="AW3450" s="115">
        <v>1.0966579956</v>
      </c>
    </row>
    <row r="3451" spans="1:49" x14ac:dyDescent="0.25">
      <c r="A3451" s="117">
        <v>230000</v>
      </c>
      <c r="B3451" s="117">
        <v>880000</v>
      </c>
      <c r="C3451" s="117">
        <v>880000</v>
      </c>
      <c r="D3451" s="115" t="s">
        <v>342</v>
      </c>
      <c r="E3451" s="115" t="s">
        <v>13</v>
      </c>
      <c r="F3451" s="115" t="s">
        <v>343</v>
      </c>
      <c r="G3451" s="115" t="s">
        <v>344</v>
      </c>
      <c r="H3451" s="115">
        <v>0.56000000000000005</v>
      </c>
      <c r="I3451" s="115">
        <v>0.48</v>
      </c>
      <c r="J3451" s="115" t="s">
        <v>350</v>
      </c>
      <c r="K3451" s="115">
        <v>2.217907987576E-2</v>
      </c>
      <c r="L3451" s="115">
        <v>3665.1386587245302</v>
      </c>
      <c r="M3451" s="115">
        <v>9.1342777560178607</v>
      </c>
      <c r="N3451" s="115">
        <v>1.34334499967632</v>
      </c>
      <c r="O3451" s="115">
        <v>0.20258987595812</v>
      </c>
      <c r="P3451" s="115">
        <v>2.9794156048519999E-2</v>
      </c>
      <c r="Q3451" s="115">
        <v>81.289403067598201</v>
      </c>
      <c r="R3451" s="115">
        <v>1210</v>
      </c>
      <c r="S3451" s="115" t="s">
        <v>353</v>
      </c>
      <c r="T3451" s="115">
        <v>1210</v>
      </c>
      <c r="U3451" s="115" t="s">
        <v>352</v>
      </c>
      <c r="V3451" s="115" t="s">
        <v>350</v>
      </c>
      <c r="Z3451" s="115">
        <v>0</v>
      </c>
      <c r="AA3451" s="115">
        <v>1</v>
      </c>
      <c r="AB3451" s="115">
        <v>0.20258987595812</v>
      </c>
      <c r="AC3451" s="115">
        <v>2.9794156048519999E-2</v>
      </c>
      <c r="AD3451" s="115">
        <v>81.289403067600006</v>
      </c>
      <c r="AF3451" s="115">
        <v>-1</v>
      </c>
      <c r="AG3451" s="115">
        <v>-1</v>
      </c>
      <c r="AH3451" s="115">
        <v>-1</v>
      </c>
      <c r="AI3451" s="115">
        <v>-1</v>
      </c>
      <c r="AJ3451" s="115">
        <v>0</v>
      </c>
      <c r="AM3451" s="115" t="s">
        <v>348</v>
      </c>
      <c r="AN3451" s="115">
        <v>-1</v>
      </c>
      <c r="AQ3451" s="115">
        <v>601</v>
      </c>
      <c r="AR3451" s="115" t="s">
        <v>263</v>
      </c>
      <c r="AS3451" s="115" t="s">
        <v>376</v>
      </c>
      <c r="AT3451" s="115" t="s">
        <v>296</v>
      </c>
      <c r="AV3451" s="115">
        <v>41.757973095396601</v>
      </c>
      <c r="AW3451" s="115">
        <v>6.5928145199999996E-2</v>
      </c>
    </row>
    <row r="3452" spans="1:49" x14ac:dyDescent="0.25">
      <c r="A3452" s="117">
        <v>230000</v>
      </c>
      <c r="B3452" s="117">
        <v>880000</v>
      </c>
      <c r="C3452" s="117">
        <v>880000</v>
      </c>
      <c r="D3452" s="115" t="s">
        <v>342</v>
      </c>
      <c r="E3452" s="115" t="s">
        <v>13</v>
      </c>
      <c r="F3452" s="115" t="s">
        <v>343</v>
      </c>
      <c r="G3452" s="115" t="s">
        <v>344</v>
      </c>
      <c r="H3452" s="115">
        <v>0.56000000000000005</v>
      </c>
      <c r="I3452" s="115">
        <v>0.48</v>
      </c>
      <c r="J3452" s="115" t="s">
        <v>350</v>
      </c>
      <c r="K3452" s="115">
        <v>0.15427607223626999</v>
      </c>
      <c r="L3452" s="115">
        <v>3658.5104816677799</v>
      </c>
      <c r="M3452" s="115">
        <v>9.11880198080285</v>
      </c>
      <c r="N3452" s="115">
        <v>1.3411044797193601</v>
      </c>
      <c r="O3452" s="115">
        <v>1.40681295309861</v>
      </c>
      <c r="P3452" s="115">
        <v>0.20690033158957</v>
      </c>
      <c r="Q3452" s="115">
        <v>564.42062734694503</v>
      </c>
      <c r="R3452" s="115">
        <v>1200</v>
      </c>
      <c r="S3452" s="115" t="s">
        <v>351</v>
      </c>
      <c r="T3452" s="115">
        <v>1200</v>
      </c>
      <c r="U3452" s="115" t="s">
        <v>352</v>
      </c>
      <c r="V3452" s="115" t="s">
        <v>350</v>
      </c>
      <c r="Z3452" s="115">
        <v>0</v>
      </c>
      <c r="AA3452" s="115">
        <v>1</v>
      </c>
      <c r="AB3452" s="115">
        <v>1.40681295309861</v>
      </c>
      <c r="AC3452" s="115">
        <v>0.20690033158957</v>
      </c>
      <c r="AD3452" s="115">
        <v>741.15518205535795</v>
      </c>
      <c r="AF3452" s="115">
        <v>-1</v>
      </c>
      <c r="AG3452" s="115">
        <v>-1</v>
      </c>
      <c r="AH3452" s="115">
        <v>-1</v>
      </c>
      <c r="AI3452" s="115">
        <v>-1</v>
      </c>
      <c r="AJ3452" s="115">
        <v>0</v>
      </c>
      <c r="AM3452" s="115" t="s">
        <v>348</v>
      </c>
      <c r="AN3452" s="115">
        <v>-1</v>
      </c>
      <c r="AQ3452" s="115">
        <v>601</v>
      </c>
      <c r="AR3452" s="115" t="s">
        <v>263</v>
      </c>
      <c r="AS3452" s="115" t="s">
        <v>376</v>
      </c>
      <c r="AT3452" s="115" t="s">
        <v>296</v>
      </c>
      <c r="AV3452" s="115">
        <v>119.411425063447</v>
      </c>
      <c r="AW3452" s="115">
        <v>0.6010990933</v>
      </c>
    </row>
    <row r="3453" spans="1:49" x14ac:dyDescent="0.25">
      <c r="A3453" s="117">
        <v>230000</v>
      </c>
      <c r="B3453" s="117">
        <v>880000</v>
      </c>
      <c r="C3453" s="117">
        <v>880000</v>
      </c>
      <c r="D3453" s="115" t="s">
        <v>342</v>
      </c>
      <c r="E3453" s="115" t="s">
        <v>13</v>
      </c>
      <c r="F3453" s="115" t="s">
        <v>343</v>
      </c>
      <c r="G3453" s="115" t="s">
        <v>344</v>
      </c>
      <c r="H3453" s="115">
        <v>0.56000000000000005</v>
      </c>
      <c r="I3453" s="115">
        <v>0.48</v>
      </c>
      <c r="J3453" s="115" t="s">
        <v>350</v>
      </c>
      <c r="K3453" s="115">
        <v>1.4470215172330001E-2</v>
      </c>
      <c r="L3453" s="115">
        <v>3658.5104816677799</v>
      </c>
      <c r="M3453" s="115">
        <v>9.11880198080285</v>
      </c>
      <c r="N3453" s="115">
        <v>1.3411044797193601</v>
      </c>
      <c r="O3453" s="115">
        <v>0.13195102677612</v>
      </c>
      <c r="P3453" s="115">
        <v>1.940607039012E-2</v>
      </c>
      <c r="Q3453" s="115">
        <v>52.9394338799721</v>
      </c>
      <c r="R3453" s="115">
        <v>1210</v>
      </c>
      <c r="S3453" s="115" t="s">
        <v>353</v>
      </c>
      <c r="T3453" s="115">
        <v>1210</v>
      </c>
      <c r="U3453" s="115" t="s">
        <v>352</v>
      </c>
      <c r="V3453" s="115" t="s">
        <v>350</v>
      </c>
      <c r="Z3453" s="115">
        <v>0</v>
      </c>
      <c r="AA3453" s="115">
        <v>1</v>
      </c>
      <c r="AB3453" s="115">
        <v>0.13195102677612</v>
      </c>
      <c r="AC3453" s="115">
        <v>1.940607039012E-2</v>
      </c>
      <c r="AD3453" s="115">
        <v>52.939433879973599</v>
      </c>
      <c r="AF3453" s="115">
        <v>-1</v>
      </c>
      <c r="AG3453" s="115">
        <v>-1</v>
      </c>
      <c r="AH3453" s="115">
        <v>-1</v>
      </c>
      <c r="AI3453" s="115">
        <v>-1</v>
      </c>
      <c r="AJ3453" s="115">
        <v>0</v>
      </c>
      <c r="AM3453" s="115" t="s">
        <v>348</v>
      </c>
      <c r="AN3453" s="115">
        <v>-1</v>
      </c>
      <c r="AQ3453" s="115">
        <v>601</v>
      </c>
      <c r="AR3453" s="115" t="s">
        <v>263</v>
      </c>
      <c r="AS3453" s="115" t="s">
        <v>376</v>
      </c>
      <c r="AT3453" s="115" t="s">
        <v>296</v>
      </c>
      <c r="AV3453" s="115">
        <v>36.967176221345703</v>
      </c>
      <c r="AW3453" s="115">
        <v>4.2935469499999997E-2</v>
      </c>
    </row>
    <row r="3454" spans="1:49" x14ac:dyDescent="0.25">
      <c r="A3454" s="117">
        <v>230000</v>
      </c>
      <c r="B3454" s="117">
        <v>880000</v>
      </c>
      <c r="C3454" s="117">
        <v>880000</v>
      </c>
      <c r="D3454" s="115" t="s">
        <v>342</v>
      </c>
      <c r="E3454" s="115" t="s">
        <v>13</v>
      </c>
      <c r="F3454" s="115" t="s">
        <v>343</v>
      </c>
      <c r="G3454" s="115" t="s">
        <v>344</v>
      </c>
      <c r="H3454" s="115">
        <v>0.56000000000000005</v>
      </c>
      <c r="I3454" s="115">
        <v>0.48</v>
      </c>
      <c r="J3454" s="115" t="s">
        <v>350</v>
      </c>
      <c r="K3454" s="115">
        <v>0.13470345769542999</v>
      </c>
      <c r="L3454" s="115">
        <v>3658.5104816677799</v>
      </c>
      <c r="M3454" s="115">
        <v>9.11880198080285</v>
      </c>
      <c r="N3454" s="115">
        <v>1.3411044797193601</v>
      </c>
      <c r="O3454" s="115">
        <v>1.22833415685412</v>
      </c>
      <c r="P3454" s="115">
        <v>0.18065141054903</v>
      </c>
      <c r="Q3454" s="115">
        <v>492.81401189564201</v>
      </c>
      <c r="R3454" s="115">
        <v>1210</v>
      </c>
      <c r="S3454" s="115" t="s">
        <v>353</v>
      </c>
      <c r="T3454" s="115">
        <v>1210</v>
      </c>
      <c r="U3454" s="115" t="s">
        <v>352</v>
      </c>
      <c r="V3454" s="115" t="s">
        <v>350</v>
      </c>
      <c r="Z3454" s="115">
        <v>0</v>
      </c>
      <c r="AA3454" s="115">
        <v>1</v>
      </c>
      <c r="AB3454" s="115">
        <v>1.22833415685412</v>
      </c>
      <c r="AC3454" s="115">
        <v>0.18065141054903</v>
      </c>
      <c r="AD3454" s="115">
        <v>876.77174324922703</v>
      </c>
      <c r="AF3454" s="115">
        <v>-1</v>
      </c>
      <c r="AG3454" s="115">
        <v>-1</v>
      </c>
      <c r="AH3454" s="115">
        <v>-1</v>
      </c>
      <c r="AI3454" s="115">
        <v>-1</v>
      </c>
      <c r="AJ3454" s="115">
        <v>0</v>
      </c>
      <c r="AM3454" s="115" t="s">
        <v>348</v>
      </c>
      <c r="AN3454" s="115">
        <v>-1</v>
      </c>
      <c r="AQ3454" s="115">
        <v>601</v>
      </c>
      <c r="AR3454" s="115" t="s">
        <v>263</v>
      </c>
      <c r="AS3454" s="115" t="s">
        <v>376</v>
      </c>
      <c r="AT3454" s="115" t="s">
        <v>296</v>
      </c>
      <c r="AV3454" s="115">
        <v>99.839036233659698</v>
      </c>
      <c r="AW3454" s="115">
        <v>0.71108819400000001</v>
      </c>
    </row>
    <row r="3455" spans="1:49" x14ac:dyDescent="0.25">
      <c r="A3455" s="117">
        <v>230000</v>
      </c>
      <c r="B3455" s="117">
        <v>880000</v>
      </c>
      <c r="C3455" s="117">
        <v>880000</v>
      </c>
      <c r="D3455" s="115" t="s">
        <v>342</v>
      </c>
      <c r="E3455" s="115" t="s">
        <v>13</v>
      </c>
      <c r="F3455" s="115" t="s">
        <v>343</v>
      </c>
      <c r="G3455" s="115" t="s">
        <v>344</v>
      </c>
      <c r="H3455" s="115">
        <v>0.56000000000000005</v>
      </c>
      <c r="I3455" s="115">
        <v>0.48</v>
      </c>
      <c r="J3455" s="115" t="s">
        <v>350</v>
      </c>
      <c r="K3455" s="115">
        <v>0.10515250871034</v>
      </c>
      <c r="L3455" s="115">
        <v>3658.5104816677799</v>
      </c>
      <c r="M3455" s="115">
        <v>9.11880198080285</v>
      </c>
      <c r="N3455" s="115">
        <v>1.3411044797193601</v>
      </c>
      <c r="O3455" s="115">
        <v>0.95886490471425001</v>
      </c>
      <c r="P3455" s="115">
        <v>0.14102050048517001</v>
      </c>
      <c r="Q3455" s="115">
        <v>384.70155529044899</v>
      </c>
      <c r="R3455" s="115">
        <v>1210</v>
      </c>
      <c r="S3455" s="115" t="s">
        <v>353</v>
      </c>
      <c r="T3455" s="115">
        <v>1210</v>
      </c>
      <c r="U3455" s="115" t="s">
        <v>352</v>
      </c>
      <c r="V3455" s="115" t="s">
        <v>350</v>
      </c>
      <c r="Z3455" s="115">
        <v>0</v>
      </c>
      <c r="AA3455" s="115">
        <v>1</v>
      </c>
      <c r="AB3455" s="115">
        <v>0.95886490471425001</v>
      </c>
      <c r="AC3455" s="115">
        <v>0.14102050048517001</v>
      </c>
      <c r="AD3455" s="115">
        <v>589.22771150337701</v>
      </c>
      <c r="AF3455" s="115">
        <v>-1</v>
      </c>
      <c r="AG3455" s="115">
        <v>-1</v>
      </c>
      <c r="AH3455" s="115">
        <v>-1</v>
      </c>
      <c r="AI3455" s="115">
        <v>-1</v>
      </c>
      <c r="AJ3455" s="115">
        <v>0</v>
      </c>
      <c r="AM3455" s="115" t="s">
        <v>348</v>
      </c>
      <c r="AN3455" s="115">
        <v>-1</v>
      </c>
      <c r="AQ3455" s="115">
        <v>601</v>
      </c>
      <c r="AR3455" s="115" t="s">
        <v>263</v>
      </c>
      <c r="AS3455" s="115" t="s">
        <v>376</v>
      </c>
      <c r="AT3455" s="115" t="s">
        <v>296</v>
      </c>
      <c r="AV3455" s="115">
        <v>83.405119911061007</v>
      </c>
      <c r="AW3455" s="115">
        <v>0.4778813556</v>
      </c>
    </row>
    <row r="3456" spans="1:49" x14ac:dyDescent="0.25">
      <c r="A3456" s="117">
        <v>230000</v>
      </c>
      <c r="B3456" s="117">
        <v>880000</v>
      </c>
      <c r="C3456" s="117">
        <v>880000</v>
      </c>
      <c r="D3456" s="115" t="s">
        <v>342</v>
      </c>
      <c r="E3456" s="115" t="s">
        <v>13</v>
      </c>
      <c r="F3456" s="115" t="s">
        <v>343</v>
      </c>
      <c r="G3456" s="115" t="s">
        <v>344</v>
      </c>
      <c r="H3456" s="115">
        <v>0.56000000000000005</v>
      </c>
      <c r="I3456" s="115">
        <v>0.48</v>
      </c>
      <c r="J3456" s="115" t="s">
        <v>350</v>
      </c>
      <c r="K3456" s="115">
        <v>0.16490886381558001</v>
      </c>
      <c r="L3456" s="115">
        <v>3658.51048194036</v>
      </c>
      <c r="M3456" s="115">
        <v>9.1188019814822496</v>
      </c>
      <c r="N3456" s="115">
        <v>1.3411044798192799</v>
      </c>
      <c r="O3456" s="115">
        <v>1.5037712741255</v>
      </c>
      <c r="P3456" s="115">
        <v>0.22116001602498001</v>
      </c>
      <c r="Q3456" s="115">
        <v>603.32080683417905</v>
      </c>
      <c r="R3456" s="115">
        <v>1200</v>
      </c>
      <c r="S3456" s="115" t="s">
        <v>351</v>
      </c>
      <c r="T3456" s="115">
        <v>1200</v>
      </c>
      <c r="U3456" s="115" t="s">
        <v>352</v>
      </c>
      <c r="V3456" s="115" t="s">
        <v>350</v>
      </c>
      <c r="Z3456" s="115">
        <v>0</v>
      </c>
      <c r="AA3456" s="115">
        <v>1</v>
      </c>
      <c r="AB3456" s="115">
        <v>1.5037712741255</v>
      </c>
      <c r="AC3456" s="115">
        <v>0.22116001602498001</v>
      </c>
      <c r="AD3456" s="115">
        <v>761.80602479389302</v>
      </c>
      <c r="AF3456" s="115">
        <v>-1</v>
      </c>
      <c r="AG3456" s="115">
        <v>-1</v>
      </c>
      <c r="AH3456" s="115">
        <v>-1</v>
      </c>
      <c r="AI3456" s="115">
        <v>-1</v>
      </c>
      <c r="AJ3456" s="115">
        <v>0</v>
      </c>
      <c r="AM3456" s="115" t="s">
        <v>348</v>
      </c>
      <c r="AN3456" s="115">
        <v>-1</v>
      </c>
      <c r="AQ3456" s="115">
        <v>601</v>
      </c>
      <c r="AR3456" s="115" t="s">
        <v>263</v>
      </c>
      <c r="AS3456" s="115" t="s">
        <v>376</v>
      </c>
      <c r="AT3456" s="115" t="s">
        <v>296</v>
      </c>
      <c r="AV3456" s="115">
        <v>123.918811551766</v>
      </c>
      <c r="AW3456" s="115">
        <v>0.61784754649999996</v>
      </c>
    </row>
    <row r="3457" spans="1:49" x14ac:dyDescent="0.25">
      <c r="A3457" s="117">
        <v>230000</v>
      </c>
      <c r="B3457" s="117">
        <v>880000</v>
      </c>
      <c r="C3457" s="117">
        <v>880000</v>
      </c>
      <c r="D3457" s="115" t="s">
        <v>342</v>
      </c>
      <c r="E3457" s="115" t="s">
        <v>13</v>
      </c>
      <c r="F3457" s="115" t="s">
        <v>343</v>
      </c>
      <c r="G3457" s="115" t="s">
        <v>344</v>
      </c>
      <c r="H3457" s="115">
        <v>0.56000000000000005</v>
      </c>
      <c r="I3457" s="115">
        <v>0.48</v>
      </c>
      <c r="J3457" s="115" t="s">
        <v>350</v>
      </c>
      <c r="K3457" s="115">
        <v>0.17436660679196</v>
      </c>
      <c r="L3457" s="115">
        <v>3658.51048194036</v>
      </c>
      <c r="M3457" s="115">
        <v>9.1188019814822496</v>
      </c>
      <c r="N3457" s="115">
        <v>1.3411044798192799</v>
      </c>
      <c r="O3457" s="115">
        <v>1.5900145595188799</v>
      </c>
      <c r="P3457" s="115">
        <v>0.23384383749957999</v>
      </c>
      <c r="Q3457" s="115">
        <v>637.92205864876701</v>
      </c>
      <c r="R3457" s="115">
        <v>1210</v>
      </c>
      <c r="S3457" s="115" t="s">
        <v>353</v>
      </c>
      <c r="T3457" s="115">
        <v>1210</v>
      </c>
      <c r="U3457" s="115" t="s">
        <v>352</v>
      </c>
      <c r="V3457" s="115" t="s">
        <v>350</v>
      </c>
      <c r="Z3457" s="115">
        <v>0</v>
      </c>
      <c r="AA3457" s="115">
        <v>1</v>
      </c>
      <c r="AB3457" s="115">
        <v>1.5900145595188799</v>
      </c>
      <c r="AC3457" s="115">
        <v>0.23384383749957999</v>
      </c>
      <c r="AD3457" s="115">
        <v>926.27687138136002</v>
      </c>
      <c r="AF3457" s="115">
        <v>-1</v>
      </c>
      <c r="AG3457" s="115">
        <v>-1</v>
      </c>
      <c r="AH3457" s="115">
        <v>-1</v>
      </c>
      <c r="AI3457" s="115">
        <v>-1</v>
      </c>
      <c r="AJ3457" s="115">
        <v>0</v>
      </c>
      <c r="AM3457" s="115" t="s">
        <v>348</v>
      </c>
      <c r="AN3457" s="115">
        <v>-1</v>
      </c>
      <c r="AQ3457" s="115">
        <v>601</v>
      </c>
      <c r="AR3457" s="115" t="s">
        <v>263</v>
      </c>
      <c r="AS3457" s="115" t="s">
        <v>376</v>
      </c>
      <c r="AT3457" s="115" t="s">
        <v>296</v>
      </c>
      <c r="AV3457" s="115">
        <v>108.842627802156</v>
      </c>
      <c r="AW3457" s="115">
        <v>0.75123833849999999</v>
      </c>
    </row>
    <row r="3458" spans="1:49" x14ac:dyDescent="0.25">
      <c r="A3458" s="117">
        <v>230000</v>
      </c>
      <c r="B3458" s="117">
        <v>880000</v>
      </c>
      <c r="C3458" s="117">
        <v>880000</v>
      </c>
      <c r="D3458" s="115" t="s">
        <v>342</v>
      </c>
      <c r="E3458" s="115" t="s">
        <v>13</v>
      </c>
      <c r="F3458" s="115" t="s">
        <v>343</v>
      </c>
      <c r="G3458" s="115" t="s">
        <v>344</v>
      </c>
      <c r="H3458" s="115">
        <v>0.56000000000000005</v>
      </c>
      <c r="I3458" s="115">
        <v>0.48</v>
      </c>
      <c r="J3458" s="115" t="s">
        <v>350</v>
      </c>
      <c r="K3458" s="115">
        <v>0.10991888528714</v>
      </c>
      <c r="L3458" s="115">
        <v>3658.51048194036</v>
      </c>
      <c r="M3458" s="115">
        <v>9.1188019814822496</v>
      </c>
      <c r="N3458" s="115">
        <v>1.3411044798192799</v>
      </c>
      <c r="O3458" s="115">
        <v>1.0023285489587701</v>
      </c>
      <c r="P3458" s="115">
        <v>0.14741270947533</v>
      </c>
      <c r="Q3458" s="115">
        <v>402.13939398623501</v>
      </c>
      <c r="R3458" s="115">
        <v>1210</v>
      </c>
      <c r="S3458" s="115" t="s">
        <v>353</v>
      </c>
      <c r="T3458" s="115">
        <v>1210</v>
      </c>
      <c r="U3458" s="115" t="s">
        <v>352</v>
      </c>
      <c r="V3458" s="115" t="s">
        <v>350</v>
      </c>
      <c r="Z3458" s="115">
        <v>0</v>
      </c>
      <c r="AA3458" s="115">
        <v>1</v>
      </c>
      <c r="AB3458" s="115">
        <v>1.0023285489587701</v>
      </c>
      <c r="AC3458" s="115">
        <v>0.14741270947533</v>
      </c>
      <c r="AD3458" s="115">
        <v>457.64384542755403</v>
      </c>
      <c r="AF3458" s="115">
        <v>-1</v>
      </c>
      <c r="AG3458" s="115">
        <v>-1</v>
      </c>
      <c r="AH3458" s="115">
        <v>-1</v>
      </c>
      <c r="AI3458" s="115">
        <v>-1</v>
      </c>
      <c r="AJ3458" s="115">
        <v>0</v>
      </c>
      <c r="AM3458" s="115" t="s">
        <v>348</v>
      </c>
      <c r="AN3458" s="115">
        <v>-1</v>
      </c>
      <c r="AQ3458" s="115">
        <v>601</v>
      </c>
      <c r="AR3458" s="115" t="s">
        <v>263</v>
      </c>
      <c r="AS3458" s="115" t="s">
        <v>376</v>
      </c>
      <c r="AT3458" s="115" t="s">
        <v>296</v>
      </c>
      <c r="AV3458" s="115">
        <v>82.991614472324201</v>
      </c>
      <c r="AW3458" s="115">
        <v>0.3711628917</v>
      </c>
    </row>
    <row r="3459" spans="1:49" x14ac:dyDescent="0.25">
      <c r="A3459" s="117">
        <v>230000</v>
      </c>
      <c r="B3459" s="117">
        <v>880000</v>
      </c>
      <c r="C3459" s="117">
        <v>880000</v>
      </c>
      <c r="D3459" s="115" t="s">
        <v>342</v>
      </c>
      <c r="E3459" s="115" t="s">
        <v>13</v>
      </c>
      <c r="F3459" s="115" t="s">
        <v>343</v>
      </c>
      <c r="G3459" s="115" t="s">
        <v>344</v>
      </c>
      <c r="H3459" s="115">
        <v>0.56000000000000005</v>
      </c>
      <c r="I3459" s="115">
        <v>0.48</v>
      </c>
      <c r="J3459" s="115" t="s">
        <v>350</v>
      </c>
      <c r="K3459" s="115">
        <v>3.105215326836E-2</v>
      </c>
      <c r="L3459" s="115">
        <v>3658.51048194036</v>
      </c>
      <c r="M3459" s="115">
        <v>9.1188019814822496</v>
      </c>
      <c r="N3459" s="115">
        <v>1.3411044798192799</v>
      </c>
      <c r="O3459" s="115">
        <v>0.28315843675286001</v>
      </c>
      <c r="P3459" s="115">
        <v>4.1644181856239998E-2</v>
      </c>
      <c r="Q3459" s="115">
        <v>113.60462821913499</v>
      </c>
      <c r="R3459" s="115">
        <v>1210</v>
      </c>
      <c r="S3459" s="115" t="s">
        <v>353</v>
      </c>
      <c r="T3459" s="115">
        <v>1210</v>
      </c>
      <c r="U3459" s="115" t="s">
        <v>352</v>
      </c>
      <c r="V3459" s="115" t="s">
        <v>350</v>
      </c>
      <c r="Z3459" s="115">
        <v>0</v>
      </c>
      <c r="AA3459" s="115">
        <v>1</v>
      </c>
      <c r="AB3459" s="115">
        <v>0.28315843675286001</v>
      </c>
      <c r="AC3459" s="115">
        <v>4.1644181856239998E-2</v>
      </c>
      <c r="AD3459" s="115">
        <v>114.36732975869199</v>
      </c>
      <c r="AF3459" s="115">
        <v>-1</v>
      </c>
      <c r="AG3459" s="115">
        <v>-1</v>
      </c>
      <c r="AH3459" s="115">
        <v>-1</v>
      </c>
      <c r="AI3459" s="115">
        <v>-1</v>
      </c>
      <c r="AJ3459" s="115">
        <v>0</v>
      </c>
      <c r="AM3459" s="115" t="s">
        <v>348</v>
      </c>
      <c r="AN3459" s="115">
        <v>-1</v>
      </c>
      <c r="AQ3459" s="115">
        <v>601</v>
      </c>
      <c r="AR3459" s="115" t="s">
        <v>263</v>
      </c>
      <c r="AS3459" s="115" t="s">
        <v>376</v>
      </c>
      <c r="AT3459" s="115" t="s">
        <v>296</v>
      </c>
      <c r="AV3459" s="115">
        <v>49.7074852902009</v>
      </c>
      <c r="AW3459" s="115">
        <v>9.2755336399999999E-2</v>
      </c>
    </row>
    <row r="3460" spans="1:49" x14ac:dyDescent="0.25">
      <c r="A3460" s="117">
        <v>390000</v>
      </c>
      <c r="B3460" s="117">
        <v>610000</v>
      </c>
      <c r="C3460" s="117">
        <v>610000</v>
      </c>
      <c r="D3460" s="115" t="s">
        <v>342</v>
      </c>
      <c r="E3460" s="115" t="s">
        <v>13</v>
      </c>
      <c r="F3460" s="115" t="s">
        <v>343</v>
      </c>
      <c r="G3460" s="115" t="s">
        <v>344</v>
      </c>
      <c r="H3460" s="115">
        <v>0.56000000000000005</v>
      </c>
      <c r="I3460" s="115">
        <v>0.48</v>
      </c>
      <c r="J3460" s="115" t="s">
        <v>350</v>
      </c>
      <c r="K3460" s="115">
        <v>6.2702669123599994E-2</v>
      </c>
      <c r="L3460" s="115">
        <v>3632.25984751954</v>
      </c>
      <c r="M3460" s="115">
        <v>7.84729319867792</v>
      </c>
      <c r="N3460" s="115">
        <v>1.09153000017937</v>
      </c>
      <c r="O3460" s="115">
        <v>0.49204622895262001</v>
      </c>
      <c r="P3460" s="115">
        <v>6.8441844439730004E-2</v>
      </c>
      <c r="Q3460" s="115">
        <v>227.752387389977</v>
      </c>
      <c r="R3460" s="115">
        <v>1200</v>
      </c>
      <c r="S3460" s="115" t="s">
        <v>351</v>
      </c>
      <c r="T3460" s="115">
        <v>1200</v>
      </c>
      <c r="U3460" s="115" t="s">
        <v>352</v>
      </c>
      <c r="V3460" s="115" t="s">
        <v>350</v>
      </c>
      <c r="Z3460" s="115">
        <v>0</v>
      </c>
      <c r="AA3460" s="115">
        <v>1</v>
      </c>
      <c r="AB3460" s="115">
        <v>0.49204622895262001</v>
      </c>
      <c r="AC3460" s="115">
        <v>6.8441844439730004E-2</v>
      </c>
      <c r="AD3460" s="115">
        <v>437.05065745405898</v>
      </c>
      <c r="AF3460" s="115">
        <v>-1</v>
      </c>
      <c r="AG3460" s="115">
        <v>-1</v>
      </c>
      <c r="AH3460" s="115">
        <v>-1</v>
      </c>
      <c r="AI3460" s="115">
        <v>-1</v>
      </c>
      <c r="AJ3460" s="115">
        <v>0</v>
      </c>
      <c r="AM3460" s="115" t="s">
        <v>348</v>
      </c>
      <c r="AN3460" s="115">
        <v>-1</v>
      </c>
      <c r="AQ3460" s="115">
        <v>601</v>
      </c>
      <c r="AR3460" s="115" t="s">
        <v>263</v>
      </c>
      <c r="AS3460" s="115" t="s">
        <v>376</v>
      </c>
      <c r="AT3460" s="115" t="s">
        <v>296</v>
      </c>
      <c r="AV3460" s="115">
        <v>76.951867345289998</v>
      </c>
      <c r="AW3460" s="115">
        <v>0.3544611983</v>
      </c>
    </row>
    <row r="3461" spans="1:49" x14ac:dyDescent="0.25">
      <c r="A3461" s="117">
        <v>410000</v>
      </c>
      <c r="B3461" s="117">
        <v>640000</v>
      </c>
      <c r="C3461" s="117">
        <v>640000</v>
      </c>
      <c r="D3461" s="115" t="s">
        <v>342</v>
      </c>
      <c r="E3461" s="115" t="s">
        <v>13</v>
      </c>
      <c r="F3461" s="115" t="s">
        <v>343</v>
      </c>
      <c r="G3461" s="115" t="s">
        <v>344</v>
      </c>
      <c r="H3461" s="115">
        <v>0.56000000000000005</v>
      </c>
      <c r="I3461" s="115">
        <v>0.48</v>
      </c>
      <c r="J3461" s="115" t="s">
        <v>350</v>
      </c>
      <c r="K3461" s="115">
        <v>0.26558590132206999</v>
      </c>
      <c r="L3461" s="115">
        <v>3643.2862252989398</v>
      </c>
      <c r="M3461" s="115">
        <v>9.0832297101228097</v>
      </c>
      <c r="N3461" s="115">
        <v>1.3359535285813799</v>
      </c>
      <c r="O3461" s="115">
        <v>2.4123777494784502</v>
      </c>
      <c r="P3461" s="115">
        <v>0.35481042201270002</v>
      </c>
      <c r="Q3461" s="115">
        <v>967.60545592033498</v>
      </c>
      <c r="R3461" s="115">
        <v>1210</v>
      </c>
      <c r="S3461" s="115" t="s">
        <v>353</v>
      </c>
      <c r="T3461" s="115">
        <v>1210</v>
      </c>
      <c r="U3461" s="115" t="s">
        <v>352</v>
      </c>
      <c r="V3461" s="115" t="s">
        <v>350</v>
      </c>
      <c r="Z3461" s="115">
        <v>0</v>
      </c>
      <c r="AA3461" s="115">
        <v>1</v>
      </c>
      <c r="AB3461" s="115">
        <v>2.4123777494784502</v>
      </c>
      <c r="AC3461" s="115">
        <v>0.35481042201270002</v>
      </c>
      <c r="AD3461" s="115">
        <v>967.60545592033498</v>
      </c>
      <c r="AF3461" s="115">
        <v>-1</v>
      </c>
      <c r="AG3461" s="115">
        <v>-1</v>
      </c>
      <c r="AH3461" s="115">
        <v>-1</v>
      </c>
      <c r="AI3461" s="115">
        <v>-1</v>
      </c>
      <c r="AJ3461" s="115">
        <v>0</v>
      </c>
      <c r="AM3461" s="115" t="s">
        <v>348</v>
      </c>
      <c r="AN3461" s="115">
        <v>-1</v>
      </c>
      <c r="AQ3461" s="115">
        <v>601</v>
      </c>
      <c r="AR3461" s="115" t="s">
        <v>263</v>
      </c>
      <c r="AS3461" s="115" t="s">
        <v>376</v>
      </c>
      <c r="AT3461" s="115" t="s">
        <v>296</v>
      </c>
      <c r="AV3461" s="115">
        <v>131.180757915523</v>
      </c>
      <c r="AW3461" s="115">
        <v>0.78475706079999996</v>
      </c>
    </row>
    <row r="3462" spans="1:49" x14ac:dyDescent="0.25">
      <c r="A3462" s="117">
        <v>410000</v>
      </c>
      <c r="B3462" s="117">
        <v>640000</v>
      </c>
      <c r="C3462" s="117">
        <v>640000</v>
      </c>
      <c r="D3462" s="115" t="s">
        <v>342</v>
      </c>
      <c r="E3462" s="115" t="s">
        <v>13</v>
      </c>
      <c r="F3462" s="115" t="s">
        <v>343</v>
      </c>
      <c r="G3462" s="115" t="s">
        <v>344</v>
      </c>
      <c r="H3462" s="115">
        <v>0.56000000000000005</v>
      </c>
      <c r="I3462" s="115">
        <v>0.48</v>
      </c>
      <c r="J3462" s="115" t="s">
        <v>350</v>
      </c>
      <c r="K3462" s="115">
        <v>0.13867552341229</v>
      </c>
      <c r="L3462" s="115">
        <v>3643.2862252989398</v>
      </c>
      <c r="M3462" s="115">
        <v>9.0832297101228097</v>
      </c>
      <c r="N3462" s="115">
        <v>1.3359535285813799</v>
      </c>
      <c r="O3462" s="115">
        <v>1.2596216343254201</v>
      </c>
      <c r="P3462" s="115">
        <v>0.18526405483052999</v>
      </c>
      <c r="Q3462" s="115">
        <v>505.23462423414998</v>
      </c>
      <c r="R3462" s="115">
        <v>1210</v>
      </c>
      <c r="S3462" s="115" t="s">
        <v>353</v>
      </c>
      <c r="T3462" s="115">
        <v>1210</v>
      </c>
      <c r="U3462" s="115" t="s">
        <v>352</v>
      </c>
      <c r="V3462" s="115" t="s">
        <v>350</v>
      </c>
      <c r="Z3462" s="115">
        <v>0</v>
      </c>
      <c r="AA3462" s="115">
        <v>1</v>
      </c>
      <c r="AB3462" s="115">
        <v>1.2596216343254201</v>
      </c>
      <c r="AC3462" s="115">
        <v>0.18526405483052999</v>
      </c>
      <c r="AD3462" s="115">
        <v>505.23462423414998</v>
      </c>
      <c r="AF3462" s="115">
        <v>-1</v>
      </c>
      <c r="AG3462" s="115">
        <v>-1</v>
      </c>
      <c r="AH3462" s="115">
        <v>-1</v>
      </c>
      <c r="AI3462" s="115">
        <v>-1</v>
      </c>
      <c r="AJ3462" s="115">
        <v>0</v>
      </c>
      <c r="AM3462" s="115" t="s">
        <v>348</v>
      </c>
      <c r="AN3462" s="115">
        <v>-1</v>
      </c>
      <c r="AQ3462" s="115">
        <v>601</v>
      </c>
      <c r="AR3462" s="115" t="s">
        <v>263</v>
      </c>
      <c r="AS3462" s="115" t="s">
        <v>376</v>
      </c>
      <c r="AT3462" s="115" t="s">
        <v>296</v>
      </c>
      <c r="AV3462" s="115">
        <v>99.923408847861495</v>
      </c>
      <c r="AW3462" s="115">
        <v>0.40976044140000001</v>
      </c>
    </row>
    <row r="3463" spans="1:49" x14ac:dyDescent="0.25">
      <c r="A3463" s="117">
        <v>410000</v>
      </c>
      <c r="B3463" s="117">
        <v>640000</v>
      </c>
      <c r="C3463" s="117">
        <v>640000</v>
      </c>
      <c r="D3463" s="115" t="s">
        <v>342</v>
      </c>
      <c r="E3463" s="115" t="s">
        <v>13</v>
      </c>
      <c r="F3463" s="115" t="s">
        <v>343</v>
      </c>
      <c r="G3463" s="115" t="s">
        <v>344</v>
      </c>
      <c r="H3463" s="115">
        <v>0.56000000000000005</v>
      </c>
      <c r="I3463" s="115">
        <v>0.48</v>
      </c>
      <c r="J3463" s="115" t="s">
        <v>350</v>
      </c>
      <c r="K3463" s="115">
        <v>0.12352557610313</v>
      </c>
      <c r="L3463" s="115">
        <v>3643.2862252989398</v>
      </c>
      <c r="M3463" s="115">
        <v>9.0832297101228097</v>
      </c>
      <c r="N3463" s="115">
        <v>1.3359535285813799</v>
      </c>
      <c r="O3463" s="115">
        <v>1.1220111828199899</v>
      </c>
      <c r="P3463" s="115">
        <v>0.16502442926502001</v>
      </c>
      <c r="Q3463" s="115">
        <v>450.03902988865298</v>
      </c>
      <c r="R3463" s="115">
        <v>1210</v>
      </c>
      <c r="S3463" s="115" t="s">
        <v>353</v>
      </c>
      <c r="T3463" s="115">
        <v>1210</v>
      </c>
      <c r="U3463" s="115" t="s">
        <v>352</v>
      </c>
      <c r="V3463" s="115" t="s">
        <v>350</v>
      </c>
      <c r="Z3463" s="115">
        <v>0</v>
      </c>
      <c r="AA3463" s="115">
        <v>1</v>
      </c>
      <c r="AB3463" s="115">
        <v>1.1220111828199899</v>
      </c>
      <c r="AC3463" s="115">
        <v>0.16502442926502001</v>
      </c>
      <c r="AD3463" s="115">
        <v>450.03902988865298</v>
      </c>
      <c r="AF3463" s="115">
        <v>-1</v>
      </c>
      <c r="AG3463" s="115">
        <v>-1</v>
      </c>
      <c r="AH3463" s="115">
        <v>-1</v>
      </c>
      <c r="AI3463" s="115">
        <v>-1</v>
      </c>
      <c r="AJ3463" s="115">
        <v>0</v>
      </c>
      <c r="AM3463" s="115" t="s">
        <v>348</v>
      </c>
      <c r="AN3463" s="115">
        <v>-1</v>
      </c>
      <c r="AQ3463" s="115">
        <v>601</v>
      </c>
      <c r="AR3463" s="115" t="s">
        <v>263</v>
      </c>
      <c r="AS3463" s="115" t="s">
        <v>376</v>
      </c>
      <c r="AT3463" s="115" t="s">
        <v>296</v>
      </c>
      <c r="AV3463" s="115">
        <v>93.107005224772806</v>
      </c>
      <c r="AW3463" s="115">
        <v>0.36499515809999999</v>
      </c>
    </row>
    <row r="3464" spans="1:49" x14ac:dyDescent="0.25">
      <c r="A3464" s="117">
        <v>410000</v>
      </c>
      <c r="B3464" s="117">
        <v>640000</v>
      </c>
      <c r="C3464" s="117">
        <v>640000</v>
      </c>
      <c r="D3464" s="115" t="s">
        <v>342</v>
      </c>
      <c r="E3464" s="115" t="s">
        <v>13</v>
      </c>
      <c r="F3464" s="115" t="s">
        <v>343</v>
      </c>
      <c r="G3464" s="115" t="s">
        <v>344</v>
      </c>
      <c r="H3464" s="115">
        <v>0.56000000000000005</v>
      </c>
      <c r="I3464" s="115">
        <v>0.48</v>
      </c>
      <c r="J3464" s="115" t="s">
        <v>350</v>
      </c>
      <c r="K3464" s="115">
        <v>2.3422011852200001E-2</v>
      </c>
      <c r="L3464" s="115">
        <v>3643.2862252989398</v>
      </c>
      <c r="M3464" s="115">
        <v>9.0832297101228097</v>
      </c>
      <c r="N3464" s="115">
        <v>1.3359535285813799</v>
      </c>
      <c r="O3464" s="115">
        <v>0.21274751392682001</v>
      </c>
      <c r="P3464" s="115">
        <v>3.1290719380430002E-2</v>
      </c>
      <c r="Q3464" s="115">
        <v>85.333093149937994</v>
      </c>
      <c r="R3464" s="115">
        <v>1210</v>
      </c>
      <c r="S3464" s="115" t="s">
        <v>353</v>
      </c>
      <c r="T3464" s="115">
        <v>1210</v>
      </c>
      <c r="U3464" s="115" t="s">
        <v>352</v>
      </c>
      <c r="V3464" s="115" t="s">
        <v>350</v>
      </c>
      <c r="Z3464" s="115">
        <v>0</v>
      </c>
      <c r="AA3464" s="115">
        <v>1</v>
      </c>
      <c r="AB3464" s="115">
        <v>0.21274751392682001</v>
      </c>
      <c r="AC3464" s="115">
        <v>3.1290719380430002E-2</v>
      </c>
      <c r="AD3464" s="115">
        <v>85.333093149936502</v>
      </c>
      <c r="AF3464" s="115">
        <v>-1</v>
      </c>
      <c r="AG3464" s="115">
        <v>-1</v>
      </c>
      <c r="AH3464" s="115">
        <v>-1</v>
      </c>
      <c r="AI3464" s="115">
        <v>-1</v>
      </c>
      <c r="AJ3464" s="115">
        <v>0</v>
      </c>
      <c r="AM3464" s="115" t="s">
        <v>348</v>
      </c>
      <c r="AN3464" s="115">
        <v>-1</v>
      </c>
      <c r="AQ3464" s="115">
        <v>601</v>
      </c>
      <c r="AR3464" s="115" t="s">
        <v>263</v>
      </c>
      <c r="AS3464" s="115" t="s">
        <v>376</v>
      </c>
      <c r="AT3464" s="115" t="s">
        <v>296</v>
      </c>
      <c r="AV3464" s="115">
        <v>45.474001649549997</v>
      </c>
      <c r="AW3464" s="115">
        <v>6.92076992E-2</v>
      </c>
    </row>
    <row r="3465" spans="1:49" x14ac:dyDescent="0.25">
      <c r="A3465" s="117">
        <v>410000</v>
      </c>
      <c r="B3465" s="117">
        <v>640000</v>
      </c>
      <c r="C3465" s="117">
        <v>640000</v>
      </c>
      <c r="D3465" s="115" t="s">
        <v>342</v>
      </c>
      <c r="E3465" s="115" t="s">
        <v>13</v>
      </c>
      <c r="F3465" s="115" t="s">
        <v>343</v>
      </c>
      <c r="G3465" s="115" t="s">
        <v>344</v>
      </c>
      <c r="H3465" s="115">
        <v>0.56000000000000005</v>
      </c>
      <c r="I3465" s="115">
        <v>0.48</v>
      </c>
      <c r="J3465" s="115" t="s">
        <v>350</v>
      </c>
      <c r="K3465" s="115">
        <v>5.935150416526E-2</v>
      </c>
      <c r="L3465" s="115">
        <v>3643.2862252989398</v>
      </c>
      <c r="M3465" s="115">
        <v>9.0832297101228097</v>
      </c>
      <c r="N3465" s="115">
        <v>1.3359535285813799</v>
      </c>
      <c r="O3465" s="115">
        <v>0.53910334597440002</v>
      </c>
      <c r="P3465" s="115">
        <v>7.9290851416189995E-2</v>
      </c>
      <c r="Q3465" s="115">
        <v>216.23451757607901</v>
      </c>
      <c r="R3465" s="115">
        <v>1210</v>
      </c>
      <c r="S3465" s="115" t="s">
        <v>353</v>
      </c>
      <c r="T3465" s="115">
        <v>1210</v>
      </c>
      <c r="U3465" s="115" t="s">
        <v>352</v>
      </c>
      <c r="V3465" s="115" t="s">
        <v>350</v>
      </c>
      <c r="Z3465" s="115">
        <v>0</v>
      </c>
      <c r="AA3465" s="115">
        <v>1</v>
      </c>
      <c r="AB3465" s="115">
        <v>0.53910334597440002</v>
      </c>
      <c r="AC3465" s="115">
        <v>7.9290851416189995E-2</v>
      </c>
      <c r="AD3465" s="115">
        <v>216.23451757607799</v>
      </c>
      <c r="AF3465" s="115">
        <v>-1</v>
      </c>
      <c r="AG3465" s="115">
        <v>-1</v>
      </c>
      <c r="AH3465" s="115">
        <v>-1</v>
      </c>
      <c r="AI3465" s="115">
        <v>-1</v>
      </c>
      <c r="AJ3465" s="115">
        <v>0</v>
      </c>
      <c r="AM3465" s="115" t="s">
        <v>348</v>
      </c>
      <c r="AN3465" s="115">
        <v>-1</v>
      </c>
      <c r="AQ3465" s="115">
        <v>601</v>
      </c>
      <c r="AR3465" s="115" t="s">
        <v>263</v>
      </c>
      <c r="AS3465" s="115" t="s">
        <v>376</v>
      </c>
      <c r="AT3465" s="115" t="s">
        <v>296</v>
      </c>
      <c r="AV3465" s="115">
        <v>62.071752746872697</v>
      </c>
      <c r="AW3465" s="115">
        <v>0.17537268249999999</v>
      </c>
    </row>
    <row r="3466" spans="1:49" x14ac:dyDescent="0.25">
      <c r="A3466" s="117">
        <v>410000</v>
      </c>
      <c r="B3466" s="117">
        <v>640000</v>
      </c>
      <c r="C3466" s="117">
        <v>640000</v>
      </c>
      <c r="D3466" s="115" t="s">
        <v>342</v>
      </c>
      <c r="E3466" s="115" t="s">
        <v>13</v>
      </c>
      <c r="F3466" s="115" t="s">
        <v>343</v>
      </c>
      <c r="G3466" s="115" t="s">
        <v>344</v>
      </c>
      <c r="H3466" s="115">
        <v>0.56000000000000005</v>
      </c>
      <c r="I3466" s="115">
        <v>0.48</v>
      </c>
      <c r="J3466" s="115" t="s">
        <v>350</v>
      </c>
      <c r="K3466" s="115">
        <v>7.2029366978599999E-3</v>
      </c>
      <c r="L3466" s="115">
        <v>3643.2862252989398</v>
      </c>
      <c r="M3466" s="115">
        <v>9.0832297101228097</v>
      </c>
      <c r="N3466" s="115">
        <v>1.3359535285813799</v>
      </c>
      <c r="O3466" s="115">
        <v>6.5425928614180007E-2</v>
      </c>
      <c r="P3466" s="115">
        <v>9.6227886976599994E-3</v>
      </c>
      <c r="Q3466" s="115">
        <v>26.242360053031799</v>
      </c>
      <c r="R3466" s="115">
        <v>1210</v>
      </c>
      <c r="S3466" s="115" t="s">
        <v>353</v>
      </c>
      <c r="T3466" s="115">
        <v>1210</v>
      </c>
      <c r="U3466" s="115" t="s">
        <v>352</v>
      </c>
      <c r="V3466" s="115" t="s">
        <v>350</v>
      </c>
      <c r="Z3466" s="115">
        <v>0</v>
      </c>
      <c r="AA3466" s="115">
        <v>1</v>
      </c>
      <c r="AB3466" s="115">
        <v>6.5425928614180007E-2</v>
      </c>
      <c r="AC3466" s="115">
        <v>9.6227886976599994E-3</v>
      </c>
      <c r="AD3466" s="115">
        <v>26.242360053032002</v>
      </c>
      <c r="AF3466" s="115">
        <v>-1</v>
      </c>
      <c r="AG3466" s="115">
        <v>-1</v>
      </c>
      <c r="AH3466" s="115">
        <v>-1</v>
      </c>
      <c r="AI3466" s="115">
        <v>-1</v>
      </c>
      <c r="AJ3466" s="115">
        <v>0</v>
      </c>
      <c r="AM3466" s="115" t="s">
        <v>348</v>
      </c>
      <c r="AN3466" s="115">
        <v>-1</v>
      </c>
      <c r="AQ3466" s="115">
        <v>601</v>
      </c>
      <c r="AR3466" s="115" t="s">
        <v>263</v>
      </c>
      <c r="AS3466" s="115" t="s">
        <v>376</v>
      </c>
      <c r="AT3466" s="115" t="s">
        <v>296</v>
      </c>
      <c r="AV3466" s="115">
        <v>69.522876754986697</v>
      </c>
      <c r="AW3466" s="115">
        <v>2.12833415E-2</v>
      </c>
    </row>
    <row r="3467" spans="1:49" x14ac:dyDescent="0.25">
      <c r="A3467" s="117">
        <v>440000</v>
      </c>
      <c r="B3467" s="117">
        <v>720000</v>
      </c>
      <c r="C3467" s="117">
        <v>720000</v>
      </c>
      <c r="D3467" s="115" t="s">
        <v>342</v>
      </c>
      <c r="E3467" s="115" t="s">
        <v>13</v>
      </c>
      <c r="F3467" s="115" t="s">
        <v>343</v>
      </c>
      <c r="G3467" s="115" t="s">
        <v>344</v>
      </c>
      <c r="H3467" s="115">
        <v>0.56000000000000005</v>
      </c>
      <c r="I3467" s="115">
        <v>0.48</v>
      </c>
      <c r="J3467" s="115" t="s">
        <v>350</v>
      </c>
      <c r="K3467" s="115">
        <v>0.19958315419209</v>
      </c>
      <c r="L3467" s="115">
        <v>3658.5104824855298</v>
      </c>
      <c r="M3467" s="115">
        <v>9.1188019828410596</v>
      </c>
      <c r="N3467" s="115">
        <v>1.3411044800191201</v>
      </c>
      <c r="O3467" s="115">
        <v>1.8199592621885601</v>
      </c>
      <c r="P3467" s="115">
        <v>0.26766186222337002</v>
      </c>
      <c r="Q3467" s="115">
        <v>730.17706173931197</v>
      </c>
      <c r="R3467" s="115">
        <v>1200</v>
      </c>
      <c r="S3467" s="115" t="s">
        <v>351</v>
      </c>
      <c r="T3467" s="115">
        <v>1200</v>
      </c>
      <c r="U3467" s="115" t="s">
        <v>352</v>
      </c>
      <c r="V3467" s="115" t="s">
        <v>350</v>
      </c>
      <c r="Z3467" s="115">
        <v>0</v>
      </c>
      <c r="AA3467" s="115">
        <v>1</v>
      </c>
      <c r="AB3467" s="115">
        <v>1.8199592621885601</v>
      </c>
      <c r="AC3467" s="115">
        <v>0.26766186222337002</v>
      </c>
      <c r="AD3467" s="115">
        <v>949.01597291207497</v>
      </c>
      <c r="AF3467" s="115">
        <v>-1</v>
      </c>
      <c r="AG3467" s="115">
        <v>-1</v>
      </c>
      <c r="AH3467" s="115">
        <v>-1</v>
      </c>
      <c r="AI3467" s="115">
        <v>-1</v>
      </c>
      <c r="AJ3467" s="115">
        <v>0</v>
      </c>
      <c r="AM3467" s="115" t="s">
        <v>348</v>
      </c>
      <c r="AN3467" s="115">
        <v>-1</v>
      </c>
      <c r="AQ3467" s="115">
        <v>601</v>
      </c>
      <c r="AR3467" s="115" t="s">
        <v>263</v>
      </c>
      <c r="AS3467" s="115" t="s">
        <v>376</v>
      </c>
      <c r="AT3467" s="115" t="s">
        <v>296</v>
      </c>
      <c r="AV3467" s="115">
        <v>143.90538119818601</v>
      </c>
      <c r="AW3467" s="115">
        <v>0.76968043220000004</v>
      </c>
    </row>
    <row r="3468" spans="1:49" x14ac:dyDescent="0.25">
      <c r="A3468" s="117">
        <v>440000</v>
      </c>
      <c r="B3468" s="117">
        <v>720000</v>
      </c>
      <c r="C3468" s="117">
        <v>720000</v>
      </c>
      <c r="D3468" s="115" t="s">
        <v>342</v>
      </c>
      <c r="E3468" s="115" t="s">
        <v>13</v>
      </c>
      <c r="F3468" s="115" t="s">
        <v>343</v>
      </c>
      <c r="G3468" s="115" t="s">
        <v>344</v>
      </c>
      <c r="H3468" s="115">
        <v>0.56000000000000005</v>
      </c>
      <c r="I3468" s="115">
        <v>0.48</v>
      </c>
      <c r="J3468" s="115" t="s">
        <v>350</v>
      </c>
      <c r="K3468" s="115">
        <v>8.63105704228E-3</v>
      </c>
      <c r="L3468" s="115">
        <v>3658.5104824855298</v>
      </c>
      <c r="M3468" s="115">
        <v>9.1188019828410596</v>
      </c>
      <c r="N3468" s="115">
        <v>1.3411044800191201</v>
      </c>
      <c r="O3468" s="115">
        <v>7.8704900071180001E-2</v>
      </c>
      <c r="P3468" s="115">
        <v>1.15751492667E-2</v>
      </c>
      <c r="Q3468" s="115">
        <v>31.576812664122901</v>
      </c>
      <c r="R3468" s="115">
        <v>1210</v>
      </c>
      <c r="S3468" s="115" t="s">
        <v>353</v>
      </c>
      <c r="T3468" s="115">
        <v>1210</v>
      </c>
      <c r="U3468" s="115" t="s">
        <v>352</v>
      </c>
      <c r="V3468" s="115" t="s">
        <v>350</v>
      </c>
      <c r="Z3468" s="115">
        <v>0</v>
      </c>
      <c r="AA3468" s="115">
        <v>1</v>
      </c>
      <c r="AB3468" s="115">
        <v>7.8704900071180001E-2</v>
      </c>
      <c r="AC3468" s="115">
        <v>1.15751492667E-2</v>
      </c>
      <c r="AD3468" s="115">
        <v>31.576812664122201</v>
      </c>
      <c r="AF3468" s="115">
        <v>-1</v>
      </c>
      <c r="AG3468" s="115">
        <v>-1</v>
      </c>
      <c r="AH3468" s="115">
        <v>-1</v>
      </c>
      <c r="AI3468" s="115">
        <v>-1</v>
      </c>
      <c r="AJ3468" s="115">
        <v>0</v>
      </c>
      <c r="AM3468" s="115" t="s">
        <v>348</v>
      </c>
      <c r="AN3468" s="115">
        <v>-1</v>
      </c>
      <c r="AQ3468" s="115">
        <v>601</v>
      </c>
      <c r="AR3468" s="115" t="s">
        <v>263</v>
      </c>
      <c r="AS3468" s="115" t="s">
        <v>376</v>
      </c>
      <c r="AT3468" s="115" t="s">
        <v>296</v>
      </c>
      <c r="AV3468" s="115">
        <v>26.390836645433399</v>
      </c>
      <c r="AW3468" s="115">
        <v>2.5609742599999999E-2</v>
      </c>
    </row>
    <row r="3469" spans="1:49" x14ac:dyDescent="0.25">
      <c r="A3469" s="117">
        <v>440000</v>
      </c>
      <c r="B3469" s="117">
        <v>720000</v>
      </c>
      <c r="C3469" s="117">
        <v>720000</v>
      </c>
      <c r="D3469" s="115" t="s">
        <v>342</v>
      </c>
      <c r="E3469" s="115" t="s">
        <v>13</v>
      </c>
      <c r="F3469" s="115" t="s">
        <v>343</v>
      </c>
      <c r="G3469" s="115" t="s">
        <v>344</v>
      </c>
      <c r="H3469" s="115">
        <v>0.56000000000000005</v>
      </c>
      <c r="I3469" s="115">
        <v>0.48</v>
      </c>
      <c r="J3469" s="115" t="s">
        <v>350</v>
      </c>
      <c r="K3469" s="115">
        <v>0.17183594273788</v>
      </c>
      <c r="L3469" s="115">
        <v>3658.5104824855298</v>
      </c>
      <c r="M3469" s="115">
        <v>9.1188019828410596</v>
      </c>
      <c r="N3469" s="115">
        <v>1.3411044800191201</v>
      </c>
      <c r="O3469" s="115">
        <v>1.56693793536162</v>
      </c>
      <c r="P3469" s="115">
        <v>0.23044995263408999</v>
      </c>
      <c r="Q3469" s="115">
        <v>628.66359777435002</v>
      </c>
      <c r="R3469" s="115">
        <v>1210</v>
      </c>
      <c r="S3469" s="115" t="s">
        <v>353</v>
      </c>
      <c r="T3469" s="115">
        <v>1210</v>
      </c>
      <c r="U3469" s="115" t="s">
        <v>352</v>
      </c>
      <c r="V3469" s="115" t="s">
        <v>350</v>
      </c>
      <c r="Z3469" s="115">
        <v>0</v>
      </c>
      <c r="AA3469" s="115">
        <v>1</v>
      </c>
      <c r="AB3469" s="115">
        <v>1.56693793536162</v>
      </c>
      <c r="AC3469" s="115">
        <v>0.23044995263408999</v>
      </c>
      <c r="AD3469" s="115">
        <v>713.24624373589097</v>
      </c>
      <c r="AF3469" s="115">
        <v>-1</v>
      </c>
      <c r="AG3469" s="115">
        <v>-1</v>
      </c>
      <c r="AH3469" s="115">
        <v>-1</v>
      </c>
      <c r="AI3469" s="115">
        <v>-1</v>
      </c>
      <c r="AJ3469" s="115">
        <v>0</v>
      </c>
      <c r="AM3469" s="115" t="s">
        <v>348</v>
      </c>
      <c r="AN3469" s="115">
        <v>-1</v>
      </c>
      <c r="AQ3469" s="115">
        <v>601</v>
      </c>
      <c r="AR3469" s="115" t="s">
        <v>263</v>
      </c>
      <c r="AS3469" s="115" t="s">
        <v>376</v>
      </c>
      <c r="AT3469" s="115" t="s">
        <v>296</v>
      </c>
      <c r="AV3469" s="115">
        <v>106.54655448194001</v>
      </c>
      <c r="AW3469" s="115">
        <v>0.57846410680000004</v>
      </c>
    </row>
    <row r="3470" spans="1:49" x14ac:dyDescent="0.25">
      <c r="A3470" s="117">
        <v>440000</v>
      </c>
      <c r="B3470" s="117">
        <v>720000</v>
      </c>
      <c r="C3470" s="117">
        <v>720000</v>
      </c>
      <c r="D3470" s="115" t="s">
        <v>342</v>
      </c>
      <c r="E3470" s="115" t="s">
        <v>13</v>
      </c>
      <c r="F3470" s="115" t="s">
        <v>343</v>
      </c>
      <c r="G3470" s="115" t="s">
        <v>344</v>
      </c>
      <c r="H3470" s="115">
        <v>0.56000000000000005</v>
      </c>
      <c r="I3470" s="115">
        <v>0.48</v>
      </c>
      <c r="J3470" s="115" t="s">
        <v>350</v>
      </c>
      <c r="K3470" s="115">
        <v>9.7099973294300004E-3</v>
      </c>
      <c r="L3470" s="115">
        <v>3658.5104824855298</v>
      </c>
      <c r="M3470" s="115">
        <v>9.1188019828410596</v>
      </c>
      <c r="N3470" s="115">
        <v>1.3411044800191201</v>
      </c>
      <c r="O3470" s="115">
        <v>8.8543542901050001E-2</v>
      </c>
      <c r="P3470" s="115">
        <v>1.3022120919480001E-2</v>
      </c>
      <c r="Q3470" s="115">
        <v>35.524127014651697</v>
      </c>
      <c r="R3470" s="115">
        <v>1210</v>
      </c>
      <c r="S3470" s="115" t="s">
        <v>353</v>
      </c>
      <c r="T3470" s="115">
        <v>1210</v>
      </c>
      <c r="U3470" s="115" t="s">
        <v>352</v>
      </c>
      <c r="V3470" s="115" t="s">
        <v>350</v>
      </c>
      <c r="Z3470" s="115">
        <v>0</v>
      </c>
      <c r="AA3470" s="115">
        <v>1</v>
      </c>
      <c r="AB3470" s="115">
        <v>8.8543542901050001E-2</v>
      </c>
      <c r="AC3470" s="115">
        <v>1.3022120919480001E-2</v>
      </c>
      <c r="AD3470" s="115">
        <v>713.24624373589097</v>
      </c>
      <c r="AF3470" s="115">
        <v>-1</v>
      </c>
      <c r="AG3470" s="115">
        <v>-1</v>
      </c>
      <c r="AH3470" s="115">
        <v>-1</v>
      </c>
      <c r="AI3470" s="115">
        <v>-1</v>
      </c>
      <c r="AJ3470" s="115">
        <v>0</v>
      </c>
      <c r="AM3470" s="115" t="s">
        <v>348</v>
      </c>
      <c r="AN3470" s="115">
        <v>-1</v>
      </c>
      <c r="AQ3470" s="115">
        <v>601</v>
      </c>
      <c r="AR3470" s="115" t="s">
        <v>263</v>
      </c>
      <c r="AS3470" s="115" t="s">
        <v>376</v>
      </c>
      <c r="AT3470" s="115" t="s">
        <v>296</v>
      </c>
      <c r="AV3470" s="115">
        <v>27.618241272996499</v>
      </c>
      <c r="AW3470" s="115">
        <v>0.57846410680000004</v>
      </c>
    </row>
    <row r="3471" spans="1:49" x14ac:dyDescent="0.25">
      <c r="A3471" s="117">
        <v>440000</v>
      </c>
      <c r="B3471" s="117">
        <v>720000</v>
      </c>
      <c r="C3471" s="117">
        <v>720000</v>
      </c>
      <c r="D3471" s="115" t="s">
        <v>342</v>
      </c>
      <c r="E3471" s="115" t="s">
        <v>13</v>
      </c>
      <c r="F3471" s="115" t="s">
        <v>343</v>
      </c>
      <c r="G3471" s="115" t="s">
        <v>344</v>
      </c>
      <c r="H3471" s="115">
        <v>0.56000000000000005</v>
      </c>
      <c r="I3471" s="115">
        <v>0.48</v>
      </c>
      <c r="J3471" s="115" t="s">
        <v>350</v>
      </c>
      <c r="K3471" s="115">
        <v>0.14393346496227</v>
      </c>
      <c r="L3471" s="115">
        <v>3658.5104824855298</v>
      </c>
      <c r="M3471" s="115">
        <v>9.1188019828410596</v>
      </c>
      <c r="N3471" s="115">
        <v>1.3411044800191201</v>
      </c>
      <c r="O3471" s="115">
        <v>1.3125007656951699</v>
      </c>
      <c r="P3471" s="115">
        <v>0.19302981468558</v>
      </c>
      <c r="Q3471" s="115">
        <v>526.58209034494598</v>
      </c>
      <c r="R3471" s="115">
        <v>1210</v>
      </c>
      <c r="S3471" s="115" t="s">
        <v>353</v>
      </c>
      <c r="T3471" s="115">
        <v>1210</v>
      </c>
      <c r="U3471" s="115" t="s">
        <v>352</v>
      </c>
      <c r="V3471" s="115" t="s">
        <v>350</v>
      </c>
      <c r="Z3471" s="115">
        <v>0</v>
      </c>
      <c r="AA3471" s="115">
        <v>1</v>
      </c>
      <c r="AB3471" s="115">
        <v>1.3125007656951699</v>
      </c>
      <c r="AC3471" s="115">
        <v>0.19302981468558</v>
      </c>
      <c r="AD3471" s="115">
        <v>559.07813198481699</v>
      </c>
      <c r="AF3471" s="115">
        <v>-1</v>
      </c>
      <c r="AG3471" s="115">
        <v>-1</v>
      </c>
      <c r="AH3471" s="115">
        <v>-1</v>
      </c>
      <c r="AI3471" s="115">
        <v>-1</v>
      </c>
      <c r="AJ3471" s="115">
        <v>0</v>
      </c>
      <c r="AM3471" s="115" t="s">
        <v>348</v>
      </c>
      <c r="AN3471" s="115">
        <v>-1</v>
      </c>
      <c r="AQ3471" s="115">
        <v>601</v>
      </c>
      <c r="AR3471" s="115" t="s">
        <v>263</v>
      </c>
      <c r="AS3471" s="115" t="s">
        <v>376</v>
      </c>
      <c r="AT3471" s="115" t="s">
        <v>296</v>
      </c>
      <c r="AV3471" s="115">
        <v>100.426852901798</v>
      </c>
      <c r="AW3471" s="115">
        <v>0.4534291419</v>
      </c>
    </row>
    <row r="3472" spans="1:49" x14ac:dyDescent="0.25">
      <c r="A3472" s="117">
        <v>440000</v>
      </c>
      <c r="B3472" s="117">
        <v>720000</v>
      </c>
      <c r="C3472" s="117">
        <v>720000</v>
      </c>
      <c r="D3472" s="115" t="s">
        <v>342</v>
      </c>
      <c r="E3472" s="115" t="s">
        <v>13</v>
      </c>
      <c r="F3472" s="115" t="s">
        <v>343</v>
      </c>
      <c r="G3472" s="115" t="s">
        <v>344</v>
      </c>
      <c r="H3472" s="115">
        <v>0.56000000000000005</v>
      </c>
      <c r="I3472" s="115">
        <v>0.48</v>
      </c>
      <c r="J3472" s="115" t="s">
        <v>350</v>
      </c>
      <c r="K3472" s="115">
        <v>3.3081819443999999E-3</v>
      </c>
      <c r="L3472" s="115">
        <v>3658.5104824855298</v>
      </c>
      <c r="M3472" s="115">
        <v>9.1188019828410596</v>
      </c>
      <c r="N3472" s="115">
        <v>1.3411044800191201</v>
      </c>
      <c r="O3472" s="115">
        <v>3.016665607427E-2</v>
      </c>
      <c r="P3472" s="115">
        <v>4.4366176263599998E-3</v>
      </c>
      <c r="Q3472" s="115">
        <v>12.1030183215896</v>
      </c>
      <c r="R3472" s="115">
        <v>1210</v>
      </c>
      <c r="S3472" s="115" t="s">
        <v>353</v>
      </c>
      <c r="T3472" s="115">
        <v>1210</v>
      </c>
      <c r="U3472" s="115" t="s">
        <v>352</v>
      </c>
      <c r="V3472" s="115" t="s">
        <v>350</v>
      </c>
      <c r="Z3472" s="115">
        <v>0</v>
      </c>
      <c r="AA3472" s="115">
        <v>1</v>
      </c>
      <c r="AB3472" s="115">
        <v>3.016665607427E-2</v>
      </c>
      <c r="AC3472" s="115">
        <v>4.4366176263599998E-3</v>
      </c>
      <c r="AD3472" s="115">
        <v>559.07813198481699</v>
      </c>
      <c r="AF3472" s="115">
        <v>-1</v>
      </c>
      <c r="AG3472" s="115">
        <v>-1</v>
      </c>
      <c r="AH3472" s="115">
        <v>-1</v>
      </c>
      <c r="AI3472" s="115">
        <v>-1</v>
      </c>
      <c r="AJ3472" s="115">
        <v>0</v>
      </c>
      <c r="AM3472" s="115" t="s">
        <v>348</v>
      </c>
      <c r="AN3472" s="115">
        <v>-1</v>
      </c>
      <c r="AQ3472" s="115">
        <v>601</v>
      </c>
      <c r="AR3472" s="115" t="s">
        <v>263</v>
      </c>
      <c r="AS3472" s="115" t="s">
        <v>376</v>
      </c>
      <c r="AT3472" s="115" t="s">
        <v>296</v>
      </c>
      <c r="AV3472" s="115">
        <v>19.305777916199499</v>
      </c>
      <c r="AW3472" s="115">
        <v>0.4534291419</v>
      </c>
    </row>
    <row r="3473" spans="1:49" x14ac:dyDescent="0.25">
      <c r="A3473" s="117">
        <v>440000</v>
      </c>
      <c r="B3473" s="117">
        <v>720000</v>
      </c>
      <c r="C3473" s="117">
        <v>720000</v>
      </c>
      <c r="D3473" s="115" t="s">
        <v>342</v>
      </c>
      <c r="E3473" s="115" t="s">
        <v>13</v>
      </c>
      <c r="F3473" s="115" t="s">
        <v>343</v>
      </c>
      <c r="G3473" s="115" t="s">
        <v>344</v>
      </c>
      <c r="H3473" s="115">
        <v>0.56000000000000005</v>
      </c>
      <c r="I3473" s="115">
        <v>0.48</v>
      </c>
      <c r="J3473" s="115" t="s">
        <v>350</v>
      </c>
      <c r="K3473" s="115">
        <v>1.2640747268E-4</v>
      </c>
      <c r="L3473" s="115">
        <v>3658.5104824855298</v>
      </c>
      <c r="M3473" s="115">
        <v>9.1188019828410596</v>
      </c>
      <c r="N3473" s="115">
        <v>1.3411044800191201</v>
      </c>
      <c r="O3473" s="115">
        <v>1.15268471259E-3</v>
      </c>
      <c r="P3473" s="115">
        <v>1.6952562793E-4</v>
      </c>
      <c r="Q3473" s="115">
        <v>0.46246306389355002</v>
      </c>
      <c r="R3473" s="115">
        <v>1210</v>
      </c>
      <c r="S3473" s="115" t="s">
        <v>353</v>
      </c>
      <c r="T3473" s="115">
        <v>1210</v>
      </c>
      <c r="U3473" s="115" t="s">
        <v>352</v>
      </c>
      <c r="V3473" s="115" t="s">
        <v>350</v>
      </c>
      <c r="Z3473" s="115">
        <v>0</v>
      </c>
      <c r="AA3473" s="115">
        <v>1</v>
      </c>
      <c r="AB3473" s="115">
        <v>1.15268471259E-3</v>
      </c>
      <c r="AC3473" s="115">
        <v>1.6952562793E-4</v>
      </c>
      <c r="AD3473" s="115">
        <v>7.1769087174742001</v>
      </c>
      <c r="AF3473" s="115">
        <v>-1</v>
      </c>
      <c r="AG3473" s="115">
        <v>-1</v>
      </c>
      <c r="AH3473" s="115">
        <v>-1</v>
      </c>
      <c r="AI3473" s="115">
        <v>-1</v>
      </c>
      <c r="AJ3473" s="115">
        <v>0</v>
      </c>
      <c r="AM3473" s="115" t="s">
        <v>348</v>
      </c>
      <c r="AN3473" s="115">
        <v>-1</v>
      </c>
      <c r="AQ3473" s="115">
        <v>601</v>
      </c>
      <c r="AR3473" s="115" t="s">
        <v>263</v>
      </c>
      <c r="AS3473" s="115" t="s">
        <v>376</v>
      </c>
      <c r="AT3473" s="115" t="s">
        <v>296</v>
      </c>
      <c r="AV3473" s="115">
        <v>4.5505868246884402</v>
      </c>
      <c r="AW3473" s="115">
        <v>5.8206882999999997E-3</v>
      </c>
    </row>
    <row r="3474" spans="1:49" x14ac:dyDescent="0.25">
      <c r="A3474" s="117">
        <v>440000</v>
      </c>
      <c r="B3474" s="117">
        <v>730000</v>
      </c>
      <c r="C3474" s="117">
        <v>730000</v>
      </c>
      <c r="D3474" s="115" t="s">
        <v>342</v>
      </c>
      <c r="E3474" s="115" t="s">
        <v>13</v>
      </c>
      <c r="F3474" s="115" t="s">
        <v>343</v>
      </c>
      <c r="G3474" s="115" t="s">
        <v>344</v>
      </c>
      <c r="H3474" s="115">
        <v>0.56000000000000005</v>
      </c>
      <c r="I3474" s="115">
        <v>0.48</v>
      </c>
      <c r="J3474" s="115" t="s">
        <v>350</v>
      </c>
      <c r="K3474" s="115">
        <v>7.4277611314499999E-3</v>
      </c>
      <c r="L3474" s="115">
        <v>3661.48818784486</v>
      </c>
      <c r="M3474" s="115">
        <v>9.1257924146342706</v>
      </c>
      <c r="N3474" s="115">
        <v>1.3421179029121999</v>
      </c>
      <c r="O3474" s="115">
        <v>6.7784206191169996E-2</v>
      </c>
      <c r="P3474" s="115">
        <v>9.9689311930800002E-3</v>
      </c>
      <c r="Q3474" s="115">
        <v>27.196659644966601</v>
      </c>
      <c r="R3474" s="115">
        <v>1200</v>
      </c>
      <c r="S3474" s="115" t="s">
        <v>351</v>
      </c>
      <c r="T3474" s="115">
        <v>1200</v>
      </c>
      <c r="U3474" s="115" t="s">
        <v>352</v>
      </c>
      <c r="V3474" s="115" t="s">
        <v>350</v>
      </c>
      <c r="Z3474" s="115">
        <v>0</v>
      </c>
      <c r="AA3474" s="115">
        <v>1</v>
      </c>
      <c r="AB3474" s="115">
        <v>6.7784206191169996E-2</v>
      </c>
      <c r="AC3474" s="115">
        <v>9.9689311930800002E-3</v>
      </c>
      <c r="AD3474" s="115">
        <v>27.196659644965099</v>
      </c>
      <c r="AF3474" s="115">
        <v>-1</v>
      </c>
      <c r="AG3474" s="115">
        <v>-1</v>
      </c>
      <c r="AH3474" s="115">
        <v>-1</v>
      </c>
      <c r="AI3474" s="115">
        <v>-1</v>
      </c>
      <c r="AJ3474" s="115">
        <v>0</v>
      </c>
      <c r="AM3474" s="115" t="s">
        <v>348</v>
      </c>
      <c r="AN3474" s="115">
        <v>-1</v>
      </c>
      <c r="AQ3474" s="115">
        <v>601</v>
      </c>
      <c r="AR3474" s="115" t="s">
        <v>263</v>
      </c>
      <c r="AS3474" s="115" t="s">
        <v>376</v>
      </c>
      <c r="AT3474" s="115" t="s">
        <v>296</v>
      </c>
      <c r="AV3474" s="115">
        <v>29.3203239983144</v>
      </c>
      <c r="AW3474" s="115">
        <v>2.20573071E-2</v>
      </c>
    </row>
    <row r="3475" spans="1:49" x14ac:dyDescent="0.25">
      <c r="A3475" s="117">
        <v>440000</v>
      </c>
      <c r="B3475" s="117">
        <v>730000</v>
      </c>
      <c r="C3475" s="117">
        <v>730000</v>
      </c>
      <c r="D3475" s="115" t="s">
        <v>342</v>
      </c>
      <c r="E3475" s="115" t="s">
        <v>13</v>
      </c>
      <c r="F3475" s="115" t="s">
        <v>343</v>
      </c>
      <c r="G3475" s="115" t="s">
        <v>344</v>
      </c>
      <c r="H3475" s="115">
        <v>0.56000000000000005</v>
      </c>
      <c r="I3475" s="115">
        <v>0.48</v>
      </c>
      <c r="J3475" s="115" t="s">
        <v>350</v>
      </c>
      <c r="K3475" s="115">
        <v>0.21932065347785001</v>
      </c>
      <c r="L3475" s="115">
        <v>3661.48818784486</v>
      </c>
      <c r="M3475" s="115">
        <v>9.1257924146342706</v>
      </c>
      <c r="N3475" s="115">
        <v>1.3421179029121999</v>
      </c>
      <c r="O3475" s="115">
        <v>2.0014747558808499</v>
      </c>
      <c r="P3475" s="115">
        <v>0.29435417551102999</v>
      </c>
      <c r="Q3475" s="115">
        <v>803.03998205958999</v>
      </c>
      <c r="R3475" s="115">
        <v>1200</v>
      </c>
      <c r="S3475" s="115" t="s">
        <v>351</v>
      </c>
      <c r="T3475" s="115">
        <v>1200</v>
      </c>
      <c r="U3475" s="115" t="s">
        <v>352</v>
      </c>
      <c r="V3475" s="115" t="s">
        <v>350</v>
      </c>
      <c r="Z3475" s="115">
        <v>0</v>
      </c>
      <c r="AA3475" s="115">
        <v>1</v>
      </c>
      <c r="AB3475" s="115">
        <v>2.0014747558808499</v>
      </c>
      <c r="AC3475" s="115">
        <v>0.29435417551102999</v>
      </c>
      <c r="AD3475" s="115">
        <v>803.03998205958999</v>
      </c>
      <c r="AF3475" s="115">
        <v>-1</v>
      </c>
      <c r="AG3475" s="115">
        <v>-1</v>
      </c>
      <c r="AH3475" s="115">
        <v>-1</v>
      </c>
      <c r="AI3475" s="115">
        <v>-1</v>
      </c>
      <c r="AJ3475" s="115">
        <v>0</v>
      </c>
      <c r="AM3475" s="115" t="s">
        <v>348</v>
      </c>
      <c r="AN3475" s="115">
        <v>-1</v>
      </c>
      <c r="AQ3475" s="115">
        <v>601</v>
      </c>
      <c r="AR3475" s="115" t="s">
        <v>263</v>
      </c>
      <c r="AS3475" s="115" t="s">
        <v>376</v>
      </c>
      <c r="AT3475" s="115" t="s">
        <v>296</v>
      </c>
      <c r="AV3475" s="115">
        <v>132.532628044961</v>
      </c>
      <c r="AW3475" s="115">
        <v>0.6512895232</v>
      </c>
    </row>
    <row r="3476" spans="1:49" x14ac:dyDescent="0.25">
      <c r="A3476" s="117">
        <v>440000</v>
      </c>
      <c r="B3476" s="117">
        <v>730000</v>
      </c>
      <c r="C3476" s="117">
        <v>730000</v>
      </c>
      <c r="D3476" s="115" t="s">
        <v>342</v>
      </c>
      <c r="E3476" s="115" t="s">
        <v>13</v>
      </c>
      <c r="F3476" s="115" t="s">
        <v>343</v>
      </c>
      <c r="G3476" s="115" t="s">
        <v>344</v>
      </c>
      <c r="H3476" s="115">
        <v>0.56000000000000005</v>
      </c>
      <c r="I3476" s="115">
        <v>0.48</v>
      </c>
      <c r="J3476" s="115" t="s">
        <v>350</v>
      </c>
      <c r="K3476" s="115">
        <v>0.11397564037204</v>
      </c>
      <c r="L3476" s="115">
        <v>3661.48818784486</v>
      </c>
      <c r="M3476" s="115">
        <v>9.1257924146342706</v>
      </c>
      <c r="N3476" s="115">
        <v>1.3421179029121999</v>
      </c>
      <c r="O3476" s="115">
        <v>1.04011803436029</v>
      </c>
      <c r="P3476" s="115">
        <v>0.1529687474392</v>
      </c>
      <c r="Q3476" s="115">
        <v>417.32046092429698</v>
      </c>
      <c r="R3476" s="115">
        <v>1210</v>
      </c>
      <c r="S3476" s="115" t="s">
        <v>353</v>
      </c>
      <c r="T3476" s="115">
        <v>1210</v>
      </c>
      <c r="U3476" s="115" t="s">
        <v>352</v>
      </c>
      <c r="V3476" s="115" t="s">
        <v>350</v>
      </c>
      <c r="Z3476" s="115">
        <v>0</v>
      </c>
      <c r="AA3476" s="115">
        <v>1</v>
      </c>
      <c r="AB3476" s="115">
        <v>1.04011803436029</v>
      </c>
      <c r="AC3476" s="115">
        <v>0.1529687474392</v>
      </c>
      <c r="AD3476" s="115">
        <v>417.32046092429698</v>
      </c>
      <c r="AF3476" s="115">
        <v>-1</v>
      </c>
      <c r="AG3476" s="115">
        <v>-1</v>
      </c>
      <c r="AH3476" s="115">
        <v>-1</v>
      </c>
      <c r="AI3476" s="115">
        <v>-1</v>
      </c>
      <c r="AJ3476" s="115">
        <v>0</v>
      </c>
      <c r="AM3476" s="115" t="s">
        <v>348</v>
      </c>
      <c r="AN3476" s="115">
        <v>-1</v>
      </c>
      <c r="AQ3476" s="115">
        <v>601</v>
      </c>
      <c r="AR3476" s="115" t="s">
        <v>263</v>
      </c>
      <c r="AS3476" s="115" t="s">
        <v>376</v>
      </c>
      <c r="AT3476" s="115" t="s">
        <v>296</v>
      </c>
      <c r="AV3476" s="115">
        <v>86.028792223872102</v>
      </c>
      <c r="AW3476" s="115">
        <v>0.33845941680000002</v>
      </c>
    </row>
    <row r="3477" spans="1:49" x14ac:dyDescent="0.25">
      <c r="A3477" s="117">
        <v>440000</v>
      </c>
      <c r="B3477" s="117">
        <v>730000</v>
      </c>
      <c r="C3477" s="117">
        <v>730000</v>
      </c>
      <c r="D3477" s="115" t="s">
        <v>342</v>
      </c>
      <c r="E3477" s="115" t="s">
        <v>13</v>
      </c>
      <c r="F3477" s="115" t="s">
        <v>343</v>
      </c>
      <c r="G3477" s="115" t="s">
        <v>344</v>
      </c>
      <c r="H3477" s="115">
        <v>0.56000000000000005</v>
      </c>
      <c r="I3477" s="115">
        <v>0.48</v>
      </c>
      <c r="J3477" s="115" t="s">
        <v>350</v>
      </c>
      <c r="K3477" s="115">
        <v>0.13421394636435999</v>
      </c>
      <c r="L3477" s="115">
        <v>3661.48818784486</v>
      </c>
      <c r="M3477" s="115">
        <v>9.1257924146342706</v>
      </c>
      <c r="N3477" s="115">
        <v>1.3421179029121999</v>
      </c>
      <c r="O3477" s="115">
        <v>1.22480861367004</v>
      </c>
      <c r="P3477" s="115">
        <v>0.18013094023611001</v>
      </c>
      <c r="Q3477" s="115">
        <v>491.42277925716297</v>
      </c>
      <c r="R3477" s="115">
        <v>1210</v>
      </c>
      <c r="S3477" s="115" t="s">
        <v>353</v>
      </c>
      <c r="T3477" s="115">
        <v>1210</v>
      </c>
      <c r="U3477" s="115" t="s">
        <v>352</v>
      </c>
      <c r="V3477" s="115" t="s">
        <v>350</v>
      </c>
      <c r="Z3477" s="115">
        <v>0</v>
      </c>
      <c r="AA3477" s="115">
        <v>1</v>
      </c>
      <c r="AB3477" s="115">
        <v>1.22480861367004</v>
      </c>
      <c r="AC3477" s="115">
        <v>0.18013094023611001</v>
      </c>
      <c r="AD3477" s="115">
        <v>491.42277925716297</v>
      </c>
      <c r="AF3477" s="115">
        <v>-1</v>
      </c>
      <c r="AG3477" s="115">
        <v>-1</v>
      </c>
      <c r="AH3477" s="115">
        <v>-1</v>
      </c>
      <c r="AI3477" s="115">
        <v>-1</v>
      </c>
      <c r="AJ3477" s="115">
        <v>0</v>
      </c>
      <c r="AM3477" s="115" t="s">
        <v>348</v>
      </c>
      <c r="AN3477" s="115">
        <v>-1</v>
      </c>
      <c r="AQ3477" s="115">
        <v>601</v>
      </c>
      <c r="AR3477" s="115" t="s">
        <v>263</v>
      </c>
      <c r="AS3477" s="115" t="s">
        <v>376</v>
      </c>
      <c r="AT3477" s="115" t="s">
        <v>296</v>
      </c>
      <c r="AV3477" s="115">
        <v>94.4674300615644</v>
      </c>
      <c r="AW3477" s="115">
        <v>0.39855862060000002</v>
      </c>
    </row>
    <row r="3478" spans="1:49" x14ac:dyDescent="0.25">
      <c r="A3478" s="117">
        <v>440000</v>
      </c>
      <c r="B3478" s="117">
        <v>730000</v>
      </c>
      <c r="C3478" s="117">
        <v>730000</v>
      </c>
      <c r="D3478" s="115" t="s">
        <v>342</v>
      </c>
      <c r="E3478" s="115" t="s">
        <v>13</v>
      </c>
      <c r="F3478" s="115" t="s">
        <v>343</v>
      </c>
      <c r="G3478" s="115" t="s">
        <v>344</v>
      </c>
      <c r="H3478" s="115">
        <v>0.56000000000000005</v>
      </c>
      <c r="I3478" s="115">
        <v>0.48</v>
      </c>
      <c r="J3478" s="115" t="s">
        <v>350</v>
      </c>
      <c r="K3478" s="115">
        <v>6.7095723449439995E-2</v>
      </c>
      <c r="L3478" s="115">
        <v>3661.48818784486</v>
      </c>
      <c r="M3478" s="115">
        <v>9.1257924146342706</v>
      </c>
      <c r="N3478" s="115">
        <v>1.3421179029121999</v>
      </c>
      <c r="O3478" s="115">
        <v>0.61230164410933996</v>
      </c>
      <c r="P3478" s="115">
        <v>9.0050371650339994E-2</v>
      </c>
      <c r="Q3478" s="115">
        <v>245.67019886504801</v>
      </c>
      <c r="R3478" s="115">
        <v>1210</v>
      </c>
      <c r="S3478" s="115" t="s">
        <v>353</v>
      </c>
      <c r="T3478" s="115">
        <v>1210</v>
      </c>
      <c r="U3478" s="115" t="s">
        <v>352</v>
      </c>
      <c r="V3478" s="115" t="s">
        <v>350</v>
      </c>
      <c r="Z3478" s="115">
        <v>0</v>
      </c>
      <c r="AA3478" s="115">
        <v>1</v>
      </c>
      <c r="AB3478" s="115">
        <v>0.61230164410933996</v>
      </c>
      <c r="AC3478" s="115">
        <v>9.0050371650339994E-2</v>
      </c>
      <c r="AD3478" s="115">
        <v>245.67019886505</v>
      </c>
      <c r="AF3478" s="115">
        <v>-1</v>
      </c>
      <c r="AG3478" s="115">
        <v>-1</v>
      </c>
      <c r="AH3478" s="115">
        <v>-1</v>
      </c>
      <c r="AI3478" s="115">
        <v>-1</v>
      </c>
      <c r="AJ3478" s="115">
        <v>0</v>
      </c>
      <c r="AM3478" s="115" t="s">
        <v>348</v>
      </c>
      <c r="AN3478" s="115">
        <v>-1</v>
      </c>
      <c r="AQ3478" s="115">
        <v>601</v>
      </c>
      <c r="AR3478" s="115" t="s">
        <v>263</v>
      </c>
      <c r="AS3478" s="115" t="s">
        <v>376</v>
      </c>
      <c r="AT3478" s="115" t="s">
        <v>296</v>
      </c>
      <c r="AV3478" s="115">
        <v>70.786686302582694</v>
      </c>
      <c r="AW3478" s="115">
        <v>0.19924590340000001</v>
      </c>
    </row>
    <row r="3479" spans="1:49" x14ac:dyDescent="0.25">
      <c r="A3479" s="117">
        <v>440000</v>
      </c>
      <c r="B3479" s="117">
        <v>730000</v>
      </c>
      <c r="C3479" s="117">
        <v>730000</v>
      </c>
      <c r="D3479" s="115" t="s">
        <v>342</v>
      </c>
      <c r="E3479" s="115" t="s">
        <v>13</v>
      </c>
      <c r="F3479" s="115" t="s">
        <v>343</v>
      </c>
      <c r="G3479" s="115" t="s">
        <v>344</v>
      </c>
      <c r="H3479" s="115">
        <v>0.56000000000000005</v>
      </c>
      <c r="I3479" s="115">
        <v>0.48</v>
      </c>
      <c r="J3479" s="115" t="s">
        <v>350</v>
      </c>
      <c r="K3479" s="115">
        <v>7.5729728803700005E-2</v>
      </c>
      <c r="L3479" s="115">
        <v>3661.48818784486</v>
      </c>
      <c r="M3479" s="115">
        <v>9.1257924146342706</v>
      </c>
      <c r="N3479" s="115">
        <v>1.3421179029121999</v>
      </c>
      <c r="O3479" s="115">
        <v>0.69109378467916005</v>
      </c>
      <c r="P3479" s="115">
        <v>0.10163822481013</v>
      </c>
      <c r="Q3479" s="115">
        <v>277.28350748346099</v>
      </c>
      <c r="R3479" s="115">
        <v>1210</v>
      </c>
      <c r="S3479" s="115" t="s">
        <v>353</v>
      </c>
      <c r="T3479" s="115">
        <v>1210</v>
      </c>
      <c r="U3479" s="115" t="s">
        <v>352</v>
      </c>
      <c r="V3479" s="115" t="s">
        <v>350</v>
      </c>
      <c r="Z3479" s="115">
        <v>0</v>
      </c>
      <c r="AA3479" s="115">
        <v>1</v>
      </c>
      <c r="AB3479" s="115">
        <v>0.69109378467916005</v>
      </c>
      <c r="AC3479" s="115">
        <v>0.10163822481013</v>
      </c>
      <c r="AD3479" s="115">
        <v>277.28350748346003</v>
      </c>
      <c r="AF3479" s="115">
        <v>-1</v>
      </c>
      <c r="AG3479" s="115">
        <v>-1</v>
      </c>
      <c r="AH3479" s="115">
        <v>-1</v>
      </c>
      <c r="AI3479" s="115">
        <v>-1</v>
      </c>
      <c r="AJ3479" s="115">
        <v>0</v>
      </c>
      <c r="AM3479" s="115" t="s">
        <v>348</v>
      </c>
      <c r="AN3479" s="115">
        <v>-1</v>
      </c>
      <c r="AQ3479" s="115">
        <v>601</v>
      </c>
      <c r="AR3479" s="115" t="s">
        <v>263</v>
      </c>
      <c r="AS3479" s="115" t="s">
        <v>376</v>
      </c>
      <c r="AT3479" s="115" t="s">
        <v>296</v>
      </c>
      <c r="AV3479" s="115">
        <v>75.424520108773905</v>
      </c>
      <c r="AW3479" s="115">
        <v>0.22488524530000001</v>
      </c>
    </row>
    <row r="3480" spans="1:49" x14ac:dyDescent="0.25">
      <c r="A3480" s="117">
        <v>440000</v>
      </c>
      <c r="B3480" s="117">
        <v>730000</v>
      </c>
      <c r="C3480" s="117">
        <v>730000</v>
      </c>
      <c r="D3480" s="115" t="s">
        <v>342</v>
      </c>
      <c r="E3480" s="115" t="s">
        <v>13</v>
      </c>
      <c r="F3480" s="115" t="s">
        <v>343</v>
      </c>
      <c r="G3480" s="115" t="s">
        <v>344</v>
      </c>
      <c r="H3480" s="115">
        <v>0.56000000000000005</v>
      </c>
      <c r="I3480" s="115">
        <v>0.48</v>
      </c>
      <c r="J3480" s="115" t="s">
        <v>350</v>
      </c>
      <c r="K3480" s="115">
        <v>1.4087081678700001E-3</v>
      </c>
      <c r="L3480" s="115">
        <v>3666.3510416090598</v>
      </c>
      <c r="M3480" s="115">
        <v>7.5637464336432503</v>
      </c>
      <c r="N3480" s="115">
        <v>1.03163700667148</v>
      </c>
      <c r="O3480" s="115">
        <v>1.0655111380820001E-2</v>
      </c>
      <c r="P3480" s="115">
        <v>1.45327547758E-3</v>
      </c>
      <c r="Q3480" s="115">
        <v>5.1648186586190397</v>
      </c>
      <c r="R3480" s="115">
        <v>1210</v>
      </c>
      <c r="S3480" s="115" t="s">
        <v>353</v>
      </c>
      <c r="T3480" s="115">
        <v>1210</v>
      </c>
      <c r="U3480" s="115" t="s">
        <v>352</v>
      </c>
      <c r="V3480" s="115" t="s">
        <v>350</v>
      </c>
      <c r="Z3480" s="115">
        <v>0</v>
      </c>
      <c r="AA3480" s="115">
        <v>1</v>
      </c>
      <c r="AB3480" s="115">
        <v>1.0655111380820001E-2</v>
      </c>
      <c r="AC3480" s="115">
        <v>1.45327547758E-3</v>
      </c>
      <c r="AD3480" s="115">
        <v>105.485842597059</v>
      </c>
      <c r="AF3480" s="115">
        <v>-1</v>
      </c>
      <c r="AG3480" s="115">
        <v>-1</v>
      </c>
      <c r="AH3480" s="115">
        <v>-1</v>
      </c>
      <c r="AI3480" s="115">
        <v>-1</v>
      </c>
      <c r="AJ3480" s="115">
        <v>0</v>
      </c>
      <c r="AM3480" s="115" t="s">
        <v>348</v>
      </c>
      <c r="AN3480" s="115">
        <v>-1</v>
      </c>
      <c r="AQ3480" s="115">
        <v>601</v>
      </c>
      <c r="AR3480" s="115" t="s">
        <v>263</v>
      </c>
      <c r="AS3480" s="115" t="s">
        <v>376</v>
      </c>
      <c r="AT3480" s="115" t="s">
        <v>296</v>
      </c>
      <c r="AV3480" s="115">
        <v>11.572636226125899</v>
      </c>
      <c r="AW3480" s="115">
        <v>8.5552183800000001E-2</v>
      </c>
    </row>
    <row r="3481" spans="1:49" x14ac:dyDescent="0.25">
      <c r="A3481" s="117">
        <v>440000</v>
      </c>
      <c r="B3481" s="117">
        <v>730000</v>
      </c>
      <c r="C3481" s="117">
        <v>730000</v>
      </c>
      <c r="D3481" s="115" t="s">
        <v>342</v>
      </c>
      <c r="E3481" s="115" t="s">
        <v>13</v>
      </c>
      <c r="F3481" s="115" t="s">
        <v>343</v>
      </c>
      <c r="G3481" s="115" t="s">
        <v>344</v>
      </c>
      <c r="H3481" s="115">
        <v>0.56000000000000005</v>
      </c>
      <c r="I3481" s="115">
        <v>0.48</v>
      </c>
      <c r="J3481" s="115" t="s">
        <v>350</v>
      </c>
      <c r="K3481" s="115">
        <v>2.55738194425E-2</v>
      </c>
      <c r="L3481" s="115">
        <v>3666.3510416090598</v>
      </c>
      <c r="M3481" s="115">
        <v>7.5637464336432503</v>
      </c>
      <c r="N3481" s="115">
        <v>1.03163700667148</v>
      </c>
      <c r="O3481" s="115">
        <v>0.19343388560284999</v>
      </c>
      <c r="P3481" s="115">
        <v>2.6382898538809998E-2</v>
      </c>
      <c r="Q3481" s="115">
        <v>93.762599550935803</v>
      </c>
      <c r="R3481" s="115">
        <v>1780</v>
      </c>
      <c r="S3481" s="115" t="s">
        <v>361</v>
      </c>
      <c r="T3481" s="115">
        <v>1780</v>
      </c>
      <c r="U3481" s="115" t="s">
        <v>352</v>
      </c>
      <c r="V3481" s="115" t="s">
        <v>350</v>
      </c>
      <c r="Z3481" s="115">
        <v>0</v>
      </c>
      <c r="AA3481" s="115">
        <v>1</v>
      </c>
      <c r="AB3481" s="115">
        <v>0.19343388560284999</v>
      </c>
      <c r="AC3481" s="115">
        <v>2.6382898538809998E-2</v>
      </c>
      <c r="AD3481" s="115">
        <v>579.05343959416302</v>
      </c>
      <c r="AF3481" s="115">
        <v>-1</v>
      </c>
      <c r="AG3481" s="115">
        <v>-1</v>
      </c>
      <c r="AH3481" s="115">
        <v>-1</v>
      </c>
      <c r="AI3481" s="115">
        <v>-1</v>
      </c>
      <c r="AJ3481" s="115">
        <v>0</v>
      </c>
      <c r="AM3481" s="115" t="s">
        <v>348</v>
      </c>
      <c r="AN3481" s="115">
        <v>-1</v>
      </c>
      <c r="AQ3481" s="115">
        <v>601</v>
      </c>
      <c r="AR3481" s="115" t="s">
        <v>263</v>
      </c>
      <c r="AS3481" s="115" t="s">
        <v>376</v>
      </c>
      <c r="AT3481" s="115" t="s">
        <v>296</v>
      </c>
      <c r="AV3481" s="115">
        <v>42.036600266424998</v>
      </c>
      <c r="AW3481" s="115">
        <v>0.46962971580000001</v>
      </c>
    </row>
    <row r="3482" spans="1:49" x14ac:dyDescent="0.25">
      <c r="A3482" s="117">
        <v>440000</v>
      </c>
      <c r="B3482" s="117">
        <v>730000</v>
      </c>
      <c r="C3482" s="117">
        <v>730000</v>
      </c>
      <c r="D3482" s="115" t="s">
        <v>342</v>
      </c>
      <c r="E3482" s="115" t="s">
        <v>13</v>
      </c>
      <c r="F3482" s="115" t="s">
        <v>343</v>
      </c>
      <c r="G3482" s="115" t="s">
        <v>344</v>
      </c>
      <c r="H3482" s="115">
        <v>0.56000000000000005</v>
      </c>
      <c r="I3482" s="115">
        <v>0.48</v>
      </c>
      <c r="J3482" s="115" t="s">
        <v>350</v>
      </c>
      <c r="K3482" s="115">
        <v>5.8693384005650003E-2</v>
      </c>
      <c r="L3482" s="115">
        <v>3643.6521946409598</v>
      </c>
      <c r="M3482" s="115">
        <v>9.0840684978563608</v>
      </c>
      <c r="N3482" s="115">
        <v>1.3360743955502099</v>
      </c>
      <c r="O3482" s="115">
        <v>0.53317472067839</v>
      </c>
      <c r="P3482" s="115">
        <v>7.8418727558150006E-2</v>
      </c>
      <c r="Q3482" s="115">
        <v>213.858277443124</v>
      </c>
      <c r="R3482" s="115">
        <v>1210</v>
      </c>
      <c r="S3482" s="115" t="s">
        <v>353</v>
      </c>
      <c r="T3482" s="115">
        <v>1210</v>
      </c>
      <c r="U3482" s="115" t="s">
        <v>352</v>
      </c>
      <c r="V3482" s="115" t="s">
        <v>350</v>
      </c>
      <c r="Z3482" s="115">
        <v>0</v>
      </c>
      <c r="AA3482" s="115">
        <v>1</v>
      </c>
      <c r="AB3482" s="115">
        <v>0.53317472067839</v>
      </c>
      <c r="AC3482" s="115">
        <v>7.8418727558150006E-2</v>
      </c>
      <c r="AD3482" s="115">
        <v>439.65583993823702</v>
      </c>
      <c r="AF3482" s="115">
        <v>-1</v>
      </c>
      <c r="AG3482" s="115">
        <v>-1</v>
      </c>
      <c r="AH3482" s="115">
        <v>-1</v>
      </c>
      <c r="AI3482" s="115">
        <v>-1</v>
      </c>
      <c r="AJ3482" s="115">
        <v>0</v>
      </c>
      <c r="AM3482" s="115" t="s">
        <v>348</v>
      </c>
      <c r="AN3482" s="115">
        <v>-1</v>
      </c>
      <c r="AQ3482" s="115">
        <v>601</v>
      </c>
      <c r="AR3482" s="115" t="s">
        <v>263</v>
      </c>
      <c r="AS3482" s="115" t="s">
        <v>376</v>
      </c>
      <c r="AT3482" s="115" t="s">
        <v>296</v>
      </c>
      <c r="AV3482" s="115">
        <v>74.009597878919706</v>
      </c>
      <c r="AW3482" s="115">
        <v>0.35657407940000002</v>
      </c>
    </row>
    <row r="3483" spans="1:49" x14ac:dyDescent="0.25">
      <c r="A3483" s="117">
        <v>440000</v>
      </c>
      <c r="B3483" s="117">
        <v>730000</v>
      </c>
      <c r="C3483" s="117">
        <v>730000</v>
      </c>
      <c r="D3483" s="115" t="s">
        <v>342</v>
      </c>
      <c r="E3483" s="115" t="s">
        <v>13</v>
      </c>
      <c r="F3483" s="115" t="s">
        <v>343</v>
      </c>
      <c r="G3483" s="115" t="s">
        <v>344</v>
      </c>
      <c r="H3483" s="115">
        <v>0.56000000000000005</v>
      </c>
      <c r="I3483" s="115">
        <v>0.48</v>
      </c>
      <c r="J3483" s="115" t="s">
        <v>350</v>
      </c>
      <c r="K3483" s="115">
        <v>0.20804410748401</v>
      </c>
      <c r="L3483" s="115">
        <v>3643.6521946409598</v>
      </c>
      <c r="M3483" s="115">
        <v>9.0840684978563608</v>
      </c>
      <c r="N3483" s="115">
        <v>1.3360743955502099</v>
      </c>
      <c r="O3483" s="115">
        <v>1.8898869229602</v>
      </c>
      <c r="P3483" s="115">
        <v>0.27796240515449</v>
      </c>
      <c r="Q3483" s="115">
        <v>758.04036881625802</v>
      </c>
      <c r="R3483" s="115">
        <v>1210</v>
      </c>
      <c r="S3483" s="115" t="s">
        <v>353</v>
      </c>
      <c r="T3483" s="115">
        <v>1210</v>
      </c>
      <c r="U3483" s="115" t="s">
        <v>352</v>
      </c>
      <c r="V3483" s="115" t="s">
        <v>350</v>
      </c>
      <c r="Z3483" s="115">
        <v>0</v>
      </c>
      <c r="AA3483" s="115">
        <v>1</v>
      </c>
      <c r="AB3483" s="115">
        <v>1.8898869229602</v>
      </c>
      <c r="AC3483" s="115">
        <v>0.27796240515449</v>
      </c>
      <c r="AD3483" s="115">
        <v>1428.4515451069501</v>
      </c>
      <c r="AF3483" s="115">
        <v>-1</v>
      </c>
      <c r="AG3483" s="115">
        <v>-1</v>
      </c>
      <c r="AH3483" s="115">
        <v>-1</v>
      </c>
      <c r="AI3483" s="115">
        <v>-1</v>
      </c>
      <c r="AJ3483" s="115">
        <v>0</v>
      </c>
      <c r="AM3483" s="115" t="s">
        <v>348</v>
      </c>
      <c r="AN3483" s="115">
        <v>-1</v>
      </c>
      <c r="AQ3483" s="115">
        <v>601</v>
      </c>
      <c r="AR3483" s="115" t="s">
        <v>263</v>
      </c>
      <c r="AS3483" s="115" t="s">
        <v>376</v>
      </c>
      <c r="AT3483" s="115" t="s">
        <v>296</v>
      </c>
      <c r="AV3483" s="115">
        <v>113.91800017970699</v>
      </c>
      <c r="AW3483" s="115">
        <v>1.1585170682000001</v>
      </c>
    </row>
    <row r="3484" spans="1:49" x14ac:dyDescent="0.25">
      <c r="A3484" s="117">
        <v>440000</v>
      </c>
      <c r="B3484" s="117">
        <v>730000</v>
      </c>
      <c r="C3484" s="117">
        <v>730000</v>
      </c>
      <c r="D3484" s="115" t="s">
        <v>342</v>
      </c>
      <c r="E3484" s="115" t="s">
        <v>13</v>
      </c>
      <c r="F3484" s="115" t="s">
        <v>343</v>
      </c>
      <c r="G3484" s="115" t="s">
        <v>344</v>
      </c>
      <c r="H3484" s="115">
        <v>0.56000000000000005</v>
      </c>
      <c r="I3484" s="115">
        <v>0.48</v>
      </c>
      <c r="J3484" s="115" t="s">
        <v>350</v>
      </c>
      <c r="K3484" s="115">
        <v>3.8660545387490003E-2</v>
      </c>
      <c r="L3484" s="115">
        <v>3643.6521946409598</v>
      </c>
      <c r="M3484" s="115">
        <v>9.0840684978563608</v>
      </c>
      <c r="N3484" s="115">
        <v>1.3360743955502099</v>
      </c>
      <c r="O3484" s="115">
        <v>0.35119504246448002</v>
      </c>
      <c r="P3484" s="115">
        <v>5.1653364810230001E-2</v>
      </c>
      <c r="Q3484" s="115">
        <v>140.865581047159</v>
      </c>
      <c r="R3484" s="115">
        <v>1210</v>
      </c>
      <c r="S3484" s="115" t="s">
        <v>353</v>
      </c>
      <c r="T3484" s="115">
        <v>1210</v>
      </c>
      <c r="U3484" s="115" t="s">
        <v>352</v>
      </c>
      <c r="V3484" s="115" t="s">
        <v>350</v>
      </c>
      <c r="Z3484" s="115">
        <v>0</v>
      </c>
      <c r="AA3484" s="115">
        <v>1</v>
      </c>
      <c r="AB3484" s="115">
        <v>0.35119504246448002</v>
      </c>
      <c r="AC3484" s="115">
        <v>5.1653364810230001E-2</v>
      </c>
      <c r="AD3484" s="115">
        <v>287.42838529180602</v>
      </c>
      <c r="AF3484" s="115">
        <v>-1</v>
      </c>
      <c r="AG3484" s="115">
        <v>-1</v>
      </c>
      <c r="AH3484" s="115">
        <v>-1</v>
      </c>
      <c r="AI3484" s="115">
        <v>-1</v>
      </c>
      <c r="AJ3484" s="115">
        <v>0</v>
      </c>
      <c r="AM3484" s="115" t="s">
        <v>348</v>
      </c>
      <c r="AN3484" s="115">
        <v>-1</v>
      </c>
      <c r="AQ3484" s="115">
        <v>601</v>
      </c>
      <c r="AR3484" s="115" t="s">
        <v>263</v>
      </c>
      <c r="AS3484" s="115" t="s">
        <v>376</v>
      </c>
      <c r="AT3484" s="115" t="s">
        <v>296</v>
      </c>
      <c r="AV3484" s="115">
        <v>59.383778136896098</v>
      </c>
      <c r="AW3484" s="115">
        <v>0.23311304569999999</v>
      </c>
    </row>
    <row r="3485" spans="1:49" x14ac:dyDescent="0.25">
      <c r="A3485" s="117">
        <v>440000</v>
      </c>
      <c r="B3485" s="117">
        <v>750000</v>
      </c>
      <c r="C3485" s="117">
        <v>750000</v>
      </c>
      <c r="D3485" s="115" t="s">
        <v>342</v>
      </c>
      <c r="E3485" s="115" t="s">
        <v>13</v>
      </c>
      <c r="F3485" s="115" t="s">
        <v>343</v>
      </c>
      <c r="G3485" s="115" t="s">
        <v>344</v>
      </c>
      <c r="H3485" s="115">
        <v>0.56000000000000005</v>
      </c>
      <c r="I3485" s="115">
        <v>0.48</v>
      </c>
      <c r="J3485" s="115" t="s">
        <v>350</v>
      </c>
      <c r="K3485" s="115">
        <v>2.7108435758680001E-2</v>
      </c>
      <c r="L3485" s="115">
        <v>3649.6723725218699</v>
      </c>
      <c r="M3485" s="115">
        <v>9.09815773823202</v>
      </c>
      <c r="N3485" s="115">
        <v>1.3381153775007</v>
      </c>
      <c r="O3485" s="115">
        <v>0.24663682456920999</v>
      </c>
      <c r="P3485" s="115">
        <v>3.6274214748679999E-2</v>
      </c>
      <c r="Q3485" s="115">
        <v>98.936909050745797</v>
      </c>
      <c r="R3485" s="115">
        <v>1210</v>
      </c>
      <c r="S3485" s="115" t="s">
        <v>353</v>
      </c>
      <c r="T3485" s="115">
        <v>1210</v>
      </c>
      <c r="U3485" s="115" t="s">
        <v>352</v>
      </c>
      <c r="V3485" s="115" t="s">
        <v>350</v>
      </c>
      <c r="Z3485" s="115">
        <v>0</v>
      </c>
      <c r="AA3485" s="115">
        <v>1</v>
      </c>
      <c r="AB3485" s="115">
        <v>0.24663682456920999</v>
      </c>
      <c r="AC3485" s="115">
        <v>3.6274214748679999E-2</v>
      </c>
      <c r="AD3485" s="115">
        <v>98.936909050745399</v>
      </c>
      <c r="AF3485" s="115">
        <v>-1</v>
      </c>
      <c r="AG3485" s="115">
        <v>-1</v>
      </c>
      <c r="AH3485" s="115">
        <v>-1</v>
      </c>
      <c r="AI3485" s="115">
        <v>-1</v>
      </c>
      <c r="AJ3485" s="115">
        <v>0</v>
      </c>
      <c r="AM3485" s="115" t="s">
        <v>348</v>
      </c>
      <c r="AN3485" s="115">
        <v>-1</v>
      </c>
      <c r="AQ3485" s="115">
        <v>601</v>
      </c>
      <c r="AR3485" s="115" t="s">
        <v>263</v>
      </c>
      <c r="AS3485" s="115" t="s">
        <v>376</v>
      </c>
      <c r="AT3485" s="115" t="s">
        <v>296</v>
      </c>
      <c r="AV3485" s="115">
        <v>46.069590924440597</v>
      </c>
      <c r="AW3485" s="115">
        <v>8.0240802099999994E-2</v>
      </c>
    </row>
    <row r="3486" spans="1:49" x14ac:dyDescent="0.25">
      <c r="A3486" s="117">
        <v>440000</v>
      </c>
      <c r="B3486" s="117">
        <v>750000</v>
      </c>
      <c r="C3486" s="117">
        <v>750000</v>
      </c>
      <c r="D3486" s="115" t="s">
        <v>342</v>
      </c>
      <c r="E3486" s="115" t="s">
        <v>13</v>
      </c>
      <c r="F3486" s="115" t="s">
        <v>343</v>
      </c>
      <c r="G3486" s="115" t="s">
        <v>344</v>
      </c>
      <c r="H3486" s="115">
        <v>0.56000000000000005</v>
      </c>
      <c r="I3486" s="115">
        <v>0.48</v>
      </c>
      <c r="J3486" s="115" t="s">
        <v>350</v>
      </c>
      <c r="K3486" s="115">
        <v>0.11797538102037999</v>
      </c>
      <c r="L3486" s="115">
        <v>3649.6723725218699</v>
      </c>
      <c r="M3486" s="115">
        <v>9.09815773823202</v>
      </c>
      <c r="N3486" s="115">
        <v>1.3381153775007</v>
      </c>
      <c r="O3486" s="115">
        <v>1.07335862575146</v>
      </c>
      <c r="P3486" s="115">
        <v>0.15786467150986999</v>
      </c>
      <c r="Q3486" s="115">
        <v>430.57148874782899</v>
      </c>
      <c r="R3486" s="115">
        <v>1210</v>
      </c>
      <c r="S3486" s="115" t="s">
        <v>353</v>
      </c>
      <c r="T3486" s="115">
        <v>1210</v>
      </c>
      <c r="U3486" s="115" t="s">
        <v>352</v>
      </c>
      <c r="V3486" s="115" t="s">
        <v>350</v>
      </c>
      <c r="Z3486" s="115">
        <v>0</v>
      </c>
      <c r="AA3486" s="115">
        <v>1</v>
      </c>
      <c r="AB3486" s="115">
        <v>1.07335862575146</v>
      </c>
      <c r="AC3486" s="115">
        <v>0.15786467150986999</v>
      </c>
      <c r="AD3486" s="115">
        <v>430.57148874782899</v>
      </c>
      <c r="AF3486" s="115">
        <v>-1</v>
      </c>
      <c r="AG3486" s="115">
        <v>-1</v>
      </c>
      <c r="AH3486" s="115">
        <v>-1</v>
      </c>
      <c r="AI3486" s="115">
        <v>-1</v>
      </c>
      <c r="AJ3486" s="115">
        <v>0</v>
      </c>
      <c r="AM3486" s="115" t="s">
        <v>348</v>
      </c>
      <c r="AN3486" s="115">
        <v>-1</v>
      </c>
      <c r="AQ3486" s="115">
        <v>601</v>
      </c>
      <c r="AR3486" s="115" t="s">
        <v>263</v>
      </c>
      <c r="AS3486" s="115" t="s">
        <v>376</v>
      </c>
      <c r="AT3486" s="115" t="s">
        <v>296</v>
      </c>
      <c r="AV3486" s="115">
        <v>91.856535466331593</v>
      </c>
      <c r="AW3486" s="115">
        <v>0.34920639799999997</v>
      </c>
    </row>
    <row r="3487" spans="1:49" x14ac:dyDescent="0.25">
      <c r="A3487" s="117">
        <v>440000</v>
      </c>
      <c r="B3487" s="117">
        <v>750000</v>
      </c>
      <c r="C3487" s="117">
        <v>750000</v>
      </c>
      <c r="D3487" s="115" t="s">
        <v>342</v>
      </c>
      <c r="E3487" s="115" t="s">
        <v>13</v>
      </c>
      <c r="F3487" s="115" t="s">
        <v>343</v>
      </c>
      <c r="G3487" s="115" t="s">
        <v>344</v>
      </c>
      <c r="H3487" s="115">
        <v>0.56000000000000005</v>
      </c>
      <c r="I3487" s="115">
        <v>0.48</v>
      </c>
      <c r="J3487" s="115" t="s">
        <v>350</v>
      </c>
      <c r="K3487" s="115">
        <v>5.0402454671729997E-2</v>
      </c>
      <c r="L3487" s="115">
        <v>3649.6723725218699</v>
      </c>
      <c r="M3487" s="115">
        <v>9.09815773823202</v>
      </c>
      <c r="N3487" s="115">
        <v>1.3381153775007</v>
      </c>
      <c r="O3487" s="115">
        <v>0.45856948299752998</v>
      </c>
      <c r="P3487" s="115">
        <v>6.7444299660030002E-2</v>
      </c>
      <c r="Q3487" s="115">
        <v>183.95244632271701</v>
      </c>
      <c r="R3487" s="115">
        <v>1210</v>
      </c>
      <c r="S3487" s="115" t="s">
        <v>353</v>
      </c>
      <c r="T3487" s="115">
        <v>1210</v>
      </c>
      <c r="U3487" s="115" t="s">
        <v>352</v>
      </c>
      <c r="V3487" s="115" t="s">
        <v>350</v>
      </c>
      <c r="Z3487" s="115">
        <v>0</v>
      </c>
      <c r="AA3487" s="115">
        <v>1</v>
      </c>
      <c r="AB3487" s="115">
        <v>0.45856948299752998</v>
      </c>
      <c r="AC3487" s="115">
        <v>6.7444299660030002E-2</v>
      </c>
      <c r="AD3487" s="115">
        <v>183.952446322718</v>
      </c>
      <c r="AF3487" s="115">
        <v>-1</v>
      </c>
      <c r="AG3487" s="115">
        <v>-1</v>
      </c>
      <c r="AH3487" s="115">
        <v>-1</v>
      </c>
      <c r="AI3487" s="115">
        <v>-1</v>
      </c>
      <c r="AJ3487" s="115">
        <v>0</v>
      </c>
      <c r="AM3487" s="115" t="s">
        <v>348</v>
      </c>
      <c r="AN3487" s="115">
        <v>-1</v>
      </c>
      <c r="AQ3487" s="115">
        <v>601</v>
      </c>
      <c r="AR3487" s="115" t="s">
        <v>263</v>
      </c>
      <c r="AS3487" s="115" t="s">
        <v>376</v>
      </c>
      <c r="AT3487" s="115" t="s">
        <v>296</v>
      </c>
      <c r="AV3487" s="115">
        <v>57.327778185378598</v>
      </c>
      <c r="AW3487" s="115">
        <v>0.14919095399999999</v>
      </c>
    </row>
    <row r="3488" spans="1:49" x14ac:dyDescent="0.25">
      <c r="A3488" s="117">
        <v>440000</v>
      </c>
      <c r="B3488" s="117">
        <v>750000</v>
      </c>
      <c r="C3488" s="117">
        <v>750000</v>
      </c>
      <c r="D3488" s="115" t="s">
        <v>342</v>
      </c>
      <c r="E3488" s="115" t="s">
        <v>13</v>
      </c>
      <c r="F3488" s="115" t="s">
        <v>343</v>
      </c>
      <c r="G3488" s="115" t="s">
        <v>344</v>
      </c>
      <c r="H3488" s="115">
        <v>0.56000000000000005</v>
      </c>
      <c r="I3488" s="115">
        <v>0.48</v>
      </c>
      <c r="J3488" s="115" t="s">
        <v>350</v>
      </c>
      <c r="K3488" s="115">
        <v>0.13742412364348</v>
      </c>
      <c r="L3488" s="115">
        <v>3649.6723725218699</v>
      </c>
      <c r="M3488" s="115">
        <v>9.09815773823202</v>
      </c>
      <c r="N3488" s="115">
        <v>1.3381153775007</v>
      </c>
      <c r="O3488" s="115">
        <v>1.2503063539467201</v>
      </c>
      <c r="P3488" s="115">
        <v>0.1838893330869</v>
      </c>
      <c r="Q3488" s="115">
        <v>501.55302737965701</v>
      </c>
      <c r="R3488" s="115">
        <v>1210</v>
      </c>
      <c r="S3488" s="115" t="s">
        <v>353</v>
      </c>
      <c r="T3488" s="115">
        <v>1210</v>
      </c>
      <c r="U3488" s="115" t="s">
        <v>352</v>
      </c>
      <c r="V3488" s="115" t="s">
        <v>350</v>
      </c>
      <c r="Z3488" s="115">
        <v>0</v>
      </c>
      <c r="AA3488" s="115">
        <v>1</v>
      </c>
      <c r="AB3488" s="115">
        <v>1.2503063539467201</v>
      </c>
      <c r="AC3488" s="115">
        <v>0.1838893330869</v>
      </c>
      <c r="AD3488" s="115">
        <v>501.55302737965701</v>
      </c>
      <c r="AF3488" s="115">
        <v>-1</v>
      </c>
      <c r="AG3488" s="115">
        <v>-1</v>
      </c>
      <c r="AH3488" s="115">
        <v>-1</v>
      </c>
      <c r="AI3488" s="115">
        <v>-1</v>
      </c>
      <c r="AJ3488" s="115">
        <v>0</v>
      </c>
      <c r="AM3488" s="115" t="s">
        <v>348</v>
      </c>
      <c r="AN3488" s="115">
        <v>-1</v>
      </c>
      <c r="AQ3488" s="115">
        <v>601</v>
      </c>
      <c r="AR3488" s="115" t="s">
        <v>263</v>
      </c>
      <c r="AS3488" s="115" t="s">
        <v>376</v>
      </c>
      <c r="AT3488" s="115" t="s">
        <v>296</v>
      </c>
      <c r="AV3488" s="115">
        <v>100.55458991574299</v>
      </c>
      <c r="AW3488" s="115">
        <v>0.4067745559</v>
      </c>
    </row>
    <row r="3489" spans="1:49" x14ac:dyDescent="0.25">
      <c r="A3489" s="117">
        <v>440000</v>
      </c>
      <c r="B3489" s="117">
        <v>750000</v>
      </c>
      <c r="C3489" s="117">
        <v>750000</v>
      </c>
      <c r="D3489" s="115" t="s">
        <v>342</v>
      </c>
      <c r="E3489" s="115" t="s">
        <v>13</v>
      </c>
      <c r="F3489" s="115" t="s">
        <v>343</v>
      </c>
      <c r="G3489" s="115" t="s">
        <v>344</v>
      </c>
      <c r="H3489" s="115">
        <v>0.56000000000000005</v>
      </c>
      <c r="I3489" s="115">
        <v>0.48</v>
      </c>
      <c r="J3489" s="115" t="s">
        <v>350</v>
      </c>
      <c r="K3489" s="115">
        <v>0.25282123205214002</v>
      </c>
      <c r="L3489" s="115">
        <v>3649.6723725218699</v>
      </c>
      <c r="M3489" s="115">
        <v>9.09815773823202</v>
      </c>
      <c r="N3489" s="115">
        <v>1.3381153775007</v>
      </c>
      <c r="O3489" s="115">
        <v>2.3002074487845401</v>
      </c>
      <c r="P3489" s="115">
        <v>0.33830397836763998</v>
      </c>
      <c r="Q3489" s="115">
        <v>922.71466580764104</v>
      </c>
      <c r="R3489" s="115">
        <v>1210</v>
      </c>
      <c r="S3489" s="115" t="s">
        <v>353</v>
      </c>
      <c r="T3489" s="115">
        <v>1210</v>
      </c>
      <c r="U3489" s="115" t="s">
        <v>352</v>
      </c>
      <c r="V3489" s="115" t="s">
        <v>350</v>
      </c>
      <c r="Z3489" s="115">
        <v>0</v>
      </c>
      <c r="AA3489" s="115">
        <v>1</v>
      </c>
      <c r="AB3489" s="115">
        <v>2.3002074487845401</v>
      </c>
      <c r="AC3489" s="115">
        <v>0.33830397836763998</v>
      </c>
      <c r="AD3489" s="115">
        <v>922.71466580764104</v>
      </c>
      <c r="AF3489" s="115">
        <v>-1</v>
      </c>
      <c r="AG3489" s="115">
        <v>-1</v>
      </c>
      <c r="AH3489" s="115">
        <v>-1</v>
      </c>
      <c r="AI3489" s="115">
        <v>-1</v>
      </c>
      <c r="AJ3489" s="115">
        <v>0</v>
      </c>
      <c r="AM3489" s="115" t="s">
        <v>348</v>
      </c>
      <c r="AN3489" s="115">
        <v>-1</v>
      </c>
      <c r="AQ3489" s="115">
        <v>601</v>
      </c>
      <c r="AR3489" s="115" t="s">
        <v>263</v>
      </c>
      <c r="AS3489" s="115" t="s">
        <v>376</v>
      </c>
      <c r="AT3489" s="115" t="s">
        <v>296</v>
      </c>
      <c r="AV3489" s="115">
        <v>128.26906233712799</v>
      </c>
      <c r="AW3489" s="115">
        <v>0.74834928290000002</v>
      </c>
    </row>
    <row r="3490" spans="1:49" x14ac:dyDescent="0.25">
      <c r="A3490" s="117">
        <v>440000</v>
      </c>
      <c r="B3490" s="117">
        <v>750000</v>
      </c>
      <c r="C3490" s="117">
        <v>750000</v>
      </c>
      <c r="D3490" s="115" t="s">
        <v>342</v>
      </c>
      <c r="E3490" s="115" t="s">
        <v>13</v>
      </c>
      <c r="F3490" s="115" t="s">
        <v>343</v>
      </c>
      <c r="G3490" s="115" t="s">
        <v>344</v>
      </c>
      <c r="H3490" s="115">
        <v>0.56000000000000005</v>
      </c>
      <c r="I3490" s="115">
        <v>0.48</v>
      </c>
      <c r="J3490" s="115" t="s">
        <v>350</v>
      </c>
      <c r="K3490" s="115">
        <v>3.2031826314360003E-2</v>
      </c>
      <c r="L3490" s="115">
        <v>3649.6723725218699</v>
      </c>
      <c r="M3490" s="115">
        <v>9.09815773823202</v>
      </c>
      <c r="N3490" s="115">
        <v>1.3381153775007</v>
      </c>
      <c r="O3490" s="115">
        <v>0.29143060845175001</v>
      </c>
      <c r="P3490" s="115">
        <v>4.2862279360680003E-2</v>
      </c>
      <c r="Q3490" s="115">
        <v>116.90567154096</v>
      </c>
      <c r="R3490" s="115">
        <v>1210</v>
      </c>
      <c r="S3490" s="115" t="s">
        <v>353</v>
      </c>
      <c r="T3490" s="115">
        <v>1210</v>
      </c>
      <c r="U3490" s="115" t="s">
        <v>352</v>
      </c>
      <c r="V3490" s="115" t="s">
        <v>350</v>
      </c>
      <c r="Z3490" s="115">
        <v>0</v>
      </c>
      <c r="AA3490" s="115">
        <v>1</v>
      </c>
      <c r="AB3490" s="115">
        <v>0.29143060845175001</v>
      </c>
      <c r="AC3490" s="115">
        <v>4.2862279360680003E-2</v>
      </c>
      <c r="AD3490" s="115">
        <v>116.90567154096</v>
      </c>
      <c r="AF3490" s="115">
        <v>-1</v>
      </c>
      <c r="AG3490" s="115">
        <v>-1</v>
      </c>
      <c r="AH3490" s="115">
        <v>-1</v>
      </c>
      <c r="AI3490" s="115">
        <v>-1</v>
      </c>
      <c r="AJ3490" s="115">
        <v>0</v>
      </c>
      <c r="AM3490" s="115" t="s">
        <v>348</v>
      </c>
      <c r="AN3490" s="115">
        <v>-1</v>
      </c>
      <c r="AQ3490" s="115">
        <v>601</v>
      </c>
      <c r="AR3490" s="115" t="s">
        <v>263</v>
      </c>
      <c r="AS3490" s="115" t="s">
        <v>376</v>
      </c>
      <c r="AT3490" s="115" t="s">
        <v>296</v>
      </c>
      <c r="AV3490" s="115">
        <v>76.880876567431599</v>
      </c>
      <c r="AW3490" s="115">
        <v>9.4814007699999994E-2</v>
      </c>
    </row>
    <row r="3491" spans="1:49" x14ac:dyDescent="0.25">
      <c r="A3491" s="117">
        <v>440000</v>
      </c>
      <c r="B3491" s="117">
        <v>770000</v>
      </c>
      <c r="C3491" s="117">
        <v>770000</v>
      </c>
      <c r="D3491" s="115" t="s">
        <v>342</v>
      </c>
      <c r="E3491" s="115" t="s">
        <v>13</v>
      </c>
      <c r="F3491" s="115" t="s">
        <v>343</v>
      </c>
      <c r="G3491" s="115" t="s">
        <v>344</v>
      </c>
      <c r="H3491" s="115">
        <v>0.56000000000000005</v>
      </c>
      <c r="I3491" s="115">
        <v>0.48</v>
      </c>
      <c r="J3491" s="115" t="s">
        <v>350</v>
      </c>
      <c r="K3491" s="115">
        <v>9.3436523731600003E-3</v>
      </c>
      <c r="L3491" s="115">
        <v>3698.0444695013002</v>
      </c>
      <c r="M3491" s="115">
        <v>10.627146723968201</v>
      </c>
      <c r="N3491" s="115">
        <v>2.0461455370270398</v>
      </c>
      <c r="O3491" s="115">
        <v>9.9296364707369994E-2</v>
      </c>
      <c r="P3491" s="115">
        <v>1.911847260288E-2</v>
      </c>
      <c r="Q3491" s="115">
        <v>34.553241983525503</v>
      </c>
      <c r="R3491" s="115">
        <v>1300</v>
      </c>
      <c r="S3491" s="115" t="s">
        <v>346</v>
      </c>
      <c r="T3491" s="115">
        <v>1300</v>
      </c>
      <c r="U3491" s="115" t="s">
        <v>352</v>
      </c>
      <c r="V3491" s="115" t="s">
        <v>350</v>
      </c>
      <c r="Z3491" s="115">
        <v>0</v>
      </c>
      <c r="AA3491" s="115">
        <v>1</v>
      </c>
      <c r="AB3491" s="115">
        <v>9.9296364707369994E-2</v>
      </c>
      <c r="AC3491" s="115">
        <v>1.911847260288E-2</v>
      </c>
      <c r="AD3491" s="115">
        <v>34.553241983525503</v>
      </c>
      <c r="AF3491" s="115">
        <v>-1</v>
      </c>
      <c r="AG3491" s="115">
        <v>-1</v>
      </c>
      <c r="AH3491" s="115">
        <v>-1</v>
      </c>
      <c r="AI3491" s="115">
        <v>-1</v>
      </c>
      <c r="AJ3491" s="115">
        <v>0</v>
      </c>
      <c r="AM3491" s="115" t="s">
        <v>348</v>
      </c>
      <c r="AN3491" s="115">
        <v>-1</v>
      </c>
      <c r="AQ3491" s="115">
        <v>601</v>
      </c>
      <c r="AR3491" s="115" t="s">
        <v>263</v>
      </c>
      <c r="AS3491" s="115" t="s">
        <v>376</v>
      </c>
      <c r="AT3491" s="115" t="s">
        <v>296</v>
      </c>
      <c r="AV3491" s="115">
        <v>47.107939686788001</v>
      </c>
      <c r="AW3491" s="115">
        <v>2.8023716099999998E-2</v>
      </c>
    </row>
    <row r="3492" spans="1:49" x14ac:dyDescent="0.25">
      <c r="A3492" s="117">
        <v>440000</v>
      </c>
      <c r="B3492" s="117">
        <v>770000</v>
      </c>
      <c r="C3492" s="117">
        <v>770000</v>
      </c>
      <c r="D3492" s="115" t="s">
        <v>342</v>
      </c>
      <c r="E3492" s="115" t="s">
        <v>13</v>
      </c>
      <c r="F3492" s="115" t="s">
        <v>343</v>
      </c>
      <c r="G3492" s="115" t="s">
        <v>344</v>
      </c>
      <c r="H3492" s="115">
        <v>0.56000000000000005</v>
      </c>
      <c r="I3492" s="115">
        <v>0.48</v>
      </c>
      <c r="J3492" s="115" t="s">
        <v>345</v>
      </c>
      <c r="K3492" s="115">
        <v>1.2939884091069999E-2</v>
      </c>
      <c r="L3492" s="115">
        <v>3698.0444695013002</v>
      </c>
      <c r="M3492" s="115">
        <v>10.627146723968201</v>
      </c>
      <c r="N3492" s="115">
        <v>2.0461455370270398</v>
      </c>
      <c r="O3492" s="115">
        <v>0.13751404682693999</v>
      </c>
      <c r="P3492" s="115">
        <v>2.6476886082589999E-2</v>
      </c>
      <c r="Q3492" s="115">
        <v>47.852266798969303</v>
      </c>
      <c r="R3492" s="115">
        <v>1300</v>
      </c>
      <c r="S3492" s="115" t="s">
        <v>346</v>
      </c>
      <c r="T3492" s="115">
        <v>1300</v>
      </c>
      <c r="U3492" s="115" t="s">
        <v>347</v>
      </c>
      <c r="V3492" s="115" t="s">
        <v>345</v>
      </c>
      <c r="Z3492" s="115">
        <v>0</v>
      </c>
      <c r="AA3492" s="115">
        <v>1</v>
      </c>
      <c r="AB3492" s="115">
        <v>0.13751404682693999</v>
      </c>
      <c r="AC3492" s="115">
        <v>2.6476886082589999E-2</v>
      </c>
      <c r="AD3492" s="115">
        <v>47.8522667989686</v>
      </c>
      <c r="AF3492" s="115">
        <v>-1</v>
      </c>
      <c r="AG3492" s="115">
        <v>-1</v>
      </c>
      <c r="AH3492" s="115">
        <v>-1</v>
      </c>
      <c r="AI3492" s="115">
        <v>-1</v>
      </c>
      <c r="AJ3492" s="115">
        <v>0</v>
      </c>
      <c r="AM3492" s="115" t="s">
        <v>348</v>
      </c>
      <c r="AN3492" s="115">
        <v>-1</v>
      </c>
      <c r="AQ3492" s="115">
        <v>601</v>
      </c>
      <c r="AR3492" s="115" t="s">
        <v>263</v>
      </c>
      <c r="AS3492" s="115" t="s">
        <v>376</v>
      </c>
      <c r="AT3492" s="115" t="s">
        <v>296</v>
      </c>
      <c r="AV3492" s="115">
        <v>40.269765585803299</v>
      </c>
      <c r="AW3492" s="115">
        <v>3.8809624299999998E-2</v>
      </c>
    </row>
    <row r="3493" spans="1:49" x14ac:dyDescent="0.25">
      <c r="A3493" s="117">
        <v>440000</v>
      </c>
      <c r="B3493" s="117">
        <v>770000</v>
      </c>
      <c r="C3493" s="117">
        <v>770000</v>
      </c>
      <c r="D3493" s="115" t="s">
        <v>342</v>
      </c>
      <c r="E3493" s="115" t="s">
        <v>13</v>
      </c>
      <c r="F3493" s="115" t="s">
        <v>343</v>
      </c>
      <c r="G3493" s="115" t="s">
        <v>344</v>
      </c>
      <c r="H3493" s="115">
        <v>0.56000000000000005</v>
      </c>
      <c r="I3493" s="115">
        <v>0.48</v>
      </c>
      <c r="J3493" s="115" t="s">
        <v>350</v>
      </c>
      <c r="K3493" s="115">
        <v>9.7220616470000001E-5</v>
      </c>
      <c r="L3493" s="115">
        <v>3698.0444695013002</v>
      </c>
      <c r="M3493" s="115">
        <v>10.627146723968201</v>
      </c>
      <c r="N3493" s="115">
        <v>2.0461455370270398</v>
      </c>
      <c r="O3493" s="115">
        <v>1.03317775589E-3</v>
      </c>
      <c r="P3493" s="115">
        <v>1.9892753051E-4</v>
      </c>
      <c r="Q3493" s="115">
        <v>0.35952616308426999</v>
      </c>
      <c r="R3493" s="115">
        <v>1210</v>
      </c>
      <c r="S3493" s="115" t="s">
        <v>353</v>
      </c>
      <c r="T3493" s="115">
        <v>1210</v>
      </c>
      <c r="U3493" s="115" t="s">
        <v>352</v>
      </c>
      <c r="V3493" s="115" t="s">
        <v>350</v>
      </c>
      <c r="Z3493" s="115">
        <v>0</v>
      </c>
      <c r="AA3493" s="115">
        <v>1</v>
      </c>
      <c r="AB3493" s="115">
        <v>1.03317775589E-3</v>
      </c>
      <c r="AC3493" s="115">
        <v>1.9892753051E-4</v>
      </c>
      <c r="AD3493" s="115">
        <v>0.35952616308315</v>
      </c>
      <c r="AF3493" s="115">
        <v>-1</v>
      </c>
      <c r="AG3493" s="115">
        <v>-1</v>
      </c>
      <c r="AH3493" s="115">
        <v>-1</v>
      </c>
      <c r="AI3493" s="115">
        <v>-1</v>
      </c>
      <c r="AJ3493" s="115">
        <v>0</v>
      </c>
      <c r="AM3493" s="115" t="s">
        <v>348</v>
      </c>
      <c r="AN3493" s="115">
        <v>-1</v>
      </c>
      <c r="AQ3493" s="115">
        <v>601</v>
      </c>
      <c r="AR3493" s="115" t="s">
        <v>263</v>
      </c>
      <c r="AS3493" s="115" t="s">
        <v>376</v>
      </c>
      <c r="AT3493" s="115" t="s">
        <v>296</v>
      </c>
      <c r="AV3493" s="115">
        <v>3.4579074884613101</v>
      </c>
      <c r="AW3493" s="115">
        <v>2.9158649999999999E-4</v>
      </c>
    </row>
    <row r="3494" spans="1:49" x14ac:dyDescent="0.25">
      <c r="A3494" s="117">
        <v>440000</v>
      </c>
      <c r="B3494" s="117">
        <v>770000</v>
      </c>
      <c r="C3494" s="117">
        <v>770000</v>
      </c>
      <c r="D3494" s="115" t="s">
        <v>342</v>
      </c>
      <c r="E3494" s="115" t="s">
        <v>13</v>
      </c>
      <c r="F3494" s="115" t="s">
        <v>343</v>
      </c>
      <c r="G3494" s="115" t="s">
        <v>344</v>
      </c>
      <c r="H3494" s="115">
        <v>0.56000000000000005</v>
      </c>
      <c r="I3494" s="115">
        <v>0.48</v>
      </c>
      <c r="J3494" s="115" t="s">
        <v>350</v>
      </c>
      <c r="K3494" s="115">
        <v>0.59538269651816</v>
      </c>
      <c r="L3494" s="115">
        <v>3698.0444695013002</v>
      </c>
      <c r="M3494" s="115">
        <v>10.627146723968201</v>
      </c>
      <c r="N3494" s="115">
        <v>2.0461455370270398</v>
      </c>
      <c r="O3494" s="115">
        <v>6.3272192728103303</v>
      </c>
      <c r="P3494" s="115">
        <v>1.21823964730376</v>
      </c>
      <c r="Q3494" s="115">
        <v>2201.7516880957601</v>
      </c>
      <c r="R3494" s="115">
        <v>1300</v>
      </c>
      <c r="S3494" s="115" t="s">
        <v>346</v>
      </c>
      <c r="T3494" s="115">
        <v>1300</v>
      </c>
      <c r="U3494" s="115" t="s">
        <v>352</v>
      </c>
      <c r="V3494" s="115" t="s">
        <v>350</v>
      </c>
      <c r="Z3494" s="115">
        <v>0</v>
      </c>
      <c r="AA3494" s="115">
        <v>1</v>
      </c>
      <c r="AB3494" s="115">
        <v>6.3272192728103303</v>
      </c>
      <c r="AC3494" s="115">
        <v>1.21823964730376</v>
      </c>
      <c r="AD3494" s="115">
        <v>2201.7516880957601</v>
      </c>
      <c r="AF3494" s="115">
        <v>-1</v>
      </c>
      <c r="AG3494" s="115">
        <v>-1</v>
      </c>
      <c r="AH3494" s="115">
        <v>-1</v>
      </c>
      <c r="AI3494" s="115">
        <v>-1</v>
      </c>
      <c r="AJ3494" s="115">
        <v>0</v>
      </c>
      <c r="AM3494" s="115" t="s">
        <v>348</v>
      </c>
      <c r="AN3494" s="115">
        <v>-1</v>
      </c>
      <c r="AQ3494" s="115">
        <v>601</v>
      </c>
      <c r="AR3494" s="115" t="s">
        <v>263</v>
      </c>
      <c r="AS3494" s="115" t="s">
        <v>376</v>
      </c>
      <c r="AT3494" s="115" t="s">
        <v>296</v>
      </c>
      <c r="AV3494" s="115">
        <v>192.64912881506999</v>
      </c>
      <c r="AW3494" s="115">
        <v>1.7856866895000001</v>
      </c>
    </row>
    <row r="3495" spans="1:49" x14ac:dyDescent="0.25">
      <c r="A3495" s="117">
        <v>440000</v>
      </c>
      <c r="B3495" s="117">
        <v>770000</v>
      </c>
      <c r="C3495" s="117">
        <v>770000</v>
      </c>
      <c r="D3495" s="115" t="s">
        <v>342</v>
      </c>
      <c r="E3495" s="115" t="s">
        <v>13</v>
      </c>
      <c r="F3495" s="115" t="s">
        <v>343</v>
      </c>
      <c r="G3495" s="115" t="s">
        <v>344</v>
      </c>
      <c r="H3495" s="115">
        <v>0.56000000000000005</v>
      </c>
      <c r="I3495" s="115">
        <v>0.48</v>
      </c>
      <c r="J3495" s="115" t="s">
        <v>350</v>
      </c>
      <c r="K3495" s="115">
        <v>0.13348887727988001</v>
      </c>
      <c r="L3495" s="115">
        <v>3654.3990461943499</v>
      </c>
      <c r="M3495" s="115">
        <v>9.1092122877347208</v>
      </c>
      <c r="N3495" s="115">
        <v>1.3397164811526301</v>
      </c>
      <c r="O3495" s="115">
        <v>1.2159785211938501</v>
      </c>
      <c r="P3495" s="115">
        <v>0.17883724894242001</v>
      </c>
      <c r="Q3495" s="115">
        <v>487.821625809171</v>
      </c>
      <c r="R3495" s="115">
        <v>1200</v>
      </c>
      <c r="S3495" s="115" t="s">
        <v>351</v>
      </c>
      <c r="T3495" s="115">
        <v>1200</v>
      </c>
      <c r="U3495" s="115" t="s">
        <v>352</v>
      </c>
      <c r="V3495" s="115" t="s">
        <v>350</v>
      </c>
      <c r="Z3495" s="115">
        <v>0</v>
      </c>
      <c r="AA3495" s="115">
        <v>1</v>
      </c>
      <c r="AB3495" s="115">
        <v>1.2159785211938501</v>
      </c>
      <c r="AC3495" s="115">
        <v>0.17883724894242001</v>
      </c>
      <c r="AD3495" s="115">
        <v>487.821625809171</v>
      </c>
      <c r="AF3495" s="115">
        <v>-1</v>
      </c>
      <c r="AG3495" s="115">
        <v>-1</v>
      </c>
      <c r="AH3495" s="115">
        <v>-1</v>
      </c>
      <c r="AI3495" s="115">
        <v>-1</v>
      </c>
      <c r="AJ3495" s="115">
        <v>0</v>
      </c>
      <c r="AM3495" s="115" t="s">
        <v>348</v>
      </c>
      <c r="AN3495" s="115">
        <v>-1</v>
      </c>
      <c r="AQ3495" s="115">
        <v>601</v>
      </c>
      <c r="AR3495" s="115" t="s">
        <v>263</v>
      </c>
      <c r="AS3495" s="115" t="s">
        <v>376</v>
      </c>
      <c r="AT3495" s="115" t="s">
        <v>296</v>
      </c>
      <c r="AV3495" s="115">
        <v>121.61486958120101</v>
      </c>
      <c r="AW3495" s="115">
        <v>0.39563797709999998</v>
      </c>
    </row>
    <row r="3496" spans="1:49" x14ac:dyDescent="0.25">
      <c r="A3496" s="117">
        <v>440000</v>
      </c>
      <c r="B3496" s="117">
        <v>770000</v>
      </c>
      <c r="C3496" s="117">
        <v>770000</v>
      </c>
      <c r="D3496" s="115" t="s">
        <v>342</v>
      </c>
      <c r="E3496" s="115" t="s">
        <v>13</v>
      </c>
      <c r="F3496" s="115" t="s">
        <v>343</v>
      </c>
      <c r="G3496" s="115" t="s">
        <v>344</v>
      </c>
      <c r="H3496" s="115">
        <v>0.56000000000000005</v>
      </c>
      <c r="I3496" s="115">
        <v>0.48</v>
      </c>
      <c r="J3496" s="115" t="s">
        <v>350</v>
      </c>
      <c r="K3496" s="115">
        <v>1.2388689538419999E-2</v>
      </c>
      <c r="L3496" s="115">
        <v>3654.3990461943499</v>
      </c>
      <c r="M3496" s="115">
        <v>9.1092122877347208</v>
      </c>
      <c r="N3496" s="115">
        <v>1.3397164811526301</v>
      </c>
      <c r="O3496" s="115">
        <v>0.11285120297237</v>
      </c>
      <c r="P3496" s="115">
        <v>1.659733155451E-2</v>
      </c>
      <c r="Q3496" s="115">
        <v>45.273215232829301</v>
      </c>
      <c r="R3496" s="115">
        <v>1210</v>
      </c>
      <c r="S3496" s="115" t="s">
        <v>353</v>
      </c>
      <c r="T3496" s="115">
        <v>1210</v>
      </c>
      <c r="U3496" s="115" t="s">
        <v>352</v>
      </c>
      <c r="V3496" s="115" t="s">
        <v>350</v>
      </c>
      <c r="Z3496" s="115">
        <v>0</v>
      </c>
      <c r="AA3496" s="115">
        <v>1</v>
      </c>
      <c r="AB3496" s="115">
        <v>0.11285120297237</v>
      </c>
      <c r="AC3496" s="115">
        <v>1.659733155451E-2</v>
      </c>
      <c r="AD3496" s="115">
        <v>45.273215232828498</v>
      </c>
      <c r="AF3496" s="115">
        <v>-1</v>
      </c>
      <c r="AG3496" s="115">
        <v>-1</v>
      </c>
      <c r="AH3496" s="115">
        <v>-1</v>
      </c>
      <c r="AI3496" s="115">
        <v>-1</v>
      </c>
      <c r="AJ3496" s="115">
        <v>0</v>
      </c>
      <c r="AM3496" s="115" t="s">
        <v>348</v>
      </c>
      <c r="AN3496" s="115">
        <v>-1</v>
      </c>
      <c r="AQ3496" s="115">
        <v>601</v>
      </c>
      <c r="AR3496" s="115" t="s">
        <v>263</v>
      </c>
      <c r="AS3496" s="115" t="s">
        <v>376</v>
      </c>
      <c r="AT3496" s="115" t="s">
        <v>296</v>
      </c>
      <c r="AV3496" s="115">
        <v>63.165523938178097</v>
      </c>
      <c r="AW3496" s="115">
        <v>3.6717936100000001E-2</v>
      </c>
    </row>
    <row r="3497" spans="1:49" x14ac:dyDescent="0.25">
      <c r="A3497" s="117">
        <v>440000</v>
      </c>
      <c r="B3497" s="117">
        <v>770000</v>
      </c>
      <c r="C3497" s="117">
        <v>770000</v>
      </c>
      <c r="D3497" s="115" t="s">
        <v>342</v>
      </c>
      <c r="E3497" s="115" t="s">
        <v>13</v>
      </c>
      <c r="F3497" s="115" t="s">
        <v>343</v>
      </c>
      <c r="G3497" s="115" t="s">
        <v>344</v>
      </c>
      <c r="H3497" s="115">
        <v>0.56000000000000005</v>
      </c>
      <c r="I3497" s="115">
        <v>0.48</v>
      </c>
      <c r="J3497" s="115" t="s">
        <v>350</v>
      </c>
      <c r="K3497" s="115">
        <v>5.5931950259399997E-3</v>
      </c>
      <c r="L3497" s="115">
        <v>3654.3990461943499</v>
      </c>
      <c r="M3497" s="115">
        <v>9.1092122877347208</v>
      </c>
      <c r="N3497" s="115">
        <v>1.3397164811526301</v>
      </c>
      <c r="O3497" s="115">
        <v>5.0949600858070002E-2</v>
      </c>
      <c r="P3497" s="115">
        <v>7.49329555856E-3</v>
      </c>
      <c r="Q3497" s="115">
        <v>20.439766568006998</v>
      </c>
      <c r="R3497" s="115">
        <v>1210</v>
      </c>
      <c r="S3497" s="115" t="s">
        <v>353</v>
      </c>
      <c r="T3497" s="115">
        <v>1210</v>
      </c>
      <c r="U3497" s="115" t="s">
        <v>352</v>
      </c>
      <c r="V3497" s="115" t="s">
        <v>350</v>
      </c>
      <c r="Z3497" s="115">
        <v>0</v>
      </c>
      <c r="AA3497" s="115">
        <v>1</v>
      </c>
      <c r="AB3497" s="115">
        <v>5.0949600858070002E-2</v>
      </c>
      <c r="AC3497" s="115">
        <v>7.49329555856E-3</v>
      </c>
      <c r="AD3497" s="115">
        <v>20.439766568005801</v>
      </c>
      <c r="AF3497" s="115">
        <v>-1</v>
      </c>
      <c r="AG3497" s="115">
        <v>-1</v>
      </c>
      <c r="AH3497" s="115">
        <v>-1</v>
      </c>
      <c r="AI3497" s="115">
        <v>-1</v>
      </c>
      <c r="AJ3497" s="115">
        <v>0</v>
      </c>
      <c r="AM3497" s="115" t="s">
        <v>348</v>
      </c>
      <c r="AN3497" s="115">
        <v>-1</v>
      </c>
      <c r="AQ3497" s="115">
        <v>601</v>
      </c>
      <c r="AR3497" s="115" t="s">
        <v>263</v>
      </c>
      <c r="AS3497" s="115" t="s">
        <v>376</v>
      </c>
      <c r="AT3497" s="115" t="s">
        <v>296</v>
      </c>
      <c r="AV3497" s="115">
        <v>31.360358165489298</v>
      </c>
      <c r="AW3497" s="115">
        <v>1.6577264000000001E-2</v>
      </c>
    </row>
    <row r="3498" spans="1:49" x14ac:dyDescent="0.25">
      <c r="A3498" s="117">
        <v>440000</v>
      </c>
      <c r="B3498" s="117">
        <v>770000</v>
      </c>
      <c r="C3498" s="117">
        <v>770000</v>
      </c>
      <c r="D3498" s="115" t="s">
        <v>342</v>
      </c>
      <c r="E3498" s="115" t="s">
        <v>13</v>
      </c>
      <c r="F3498" s="115" t="s">
        <v>343</v>
      </c>
      <c r="G3498" s="115" t="s">
        <v>344</v>
      </c>
      <c r="H3498" s="115">
        <v>0.56000000000000005</v>
      </c>
      <c r="I3498" s="115">
        <v>0.48</v>
      </c>
      <c r="J3498" s="115" t="s">
        <v>350</v>
      </c>
      <c r="K3498" s="115">
        <v>0.25776285543140998</v>
      </c>
      <c r="L3498" s="115">
        <v>3654.3990461943499</v>
      </c>
      <c r="M3498" s="115">
        <v>9.1092122877347208</v>
      </c>
      <c r="N3498" s="115">
        <v>1.3397164811526301</v>
      </c>
      <c r="O3498" s="115">
        <v>2.34801657001743</v>
      </c>
      <c r="P3498" s="115">
        <v>0.34532914565042999</v>
      </c>
      <c r="Q3498" s="115">
        <v>941.96833303289702</v>
      </c>
      <c r="R3498" s="115">
        <v>1210</v>
      </c>
      <c r="S3498" s="115" t="s">
        <v>353</v>
      </c>
      <c r="T3498" s="115">
        <v>1210</v>
      </c>
      <c r="U3498" s="115" t="s">
        <v>352</v>
      </c>
      <c r="V3498" s="115" t="s">
        <v>350</v>
      </c>
      <c r="Z3498" s="115">
        <v>0</v>
      </c>
      <c r="AA3498" s="115">
        <v>1</v>
      </c>
      <c r="AB3498" s="115">
        <v>2.34801657001743</v>
      </c>
      <c r="AC3498" s="115">
        <v>0.34532914565042999</v>
      </c>
      <c r="AD3498" s="115">
        <v>941.96833303289702</v>
      </c>
      <c r="AF3498" s="115">
        <v>-1</v>
      </c>
      <c r="AG3498" s="115">
        <v>-1</v>
      </c>
      <c r="AH3498" s="115">
        <v>-1</v>
      </c>
      <c r="AI3498" s="115">
        <v>-1</v>
      </c>
      <c r="AJ3498" s="115">
        <v>0</v>
      </c>
      <c r="AM3498" s="115" t="s">
        <v>348</v>
      </c>
      <c r="AN3498" s="115">
        <v>-1</v>
      </c>
      <c r="AQ3498" s="115">
        <v>601</v>
      </c>
      <c r="AR3498" s="115" t="s">
        <v>263</v>
      </c>
      <c r="AS3498" s="115" t="s">
        <v>376</v>
      </c>
      <c r="AT3498" s="115" t="s">
        <v>296</v>
      </c>
      <c r="AV3498" s="115">
        <v>130.63967064930799</v>
      </c>
      <c r="AW3498" s="115">
        <v>0.76396458479999996</v>
      </c>
    </row>
    <row r="3499" spans="1:49" x14ac:dyDescent="0.25">
      <c r="A3499" s="117">
        <v>440000</v>
      </c>
      <c r="B3499" s="117">
        <v>770000</v>
      </c>
      <c r="C3499" s="117">
        <v>770000</v>
      </c>
      <c r="D3499" s="115" t="s">
        <v>342</v>
      </c>
      <c r="E3499" s="115" t="s">
        <v>13</v>
      </c>
      <c r="F3499" s="115" t="s">
        <v>343</v>
      </c>
      <c r="G3499" s="115" t="s">
        <v>344</v>
      </c>
      <c r="H3499" s="115">
        <v>0.56000000000000005</v>
      </c>
      <c r="I3499" s="115">
        <v>0.48</v>
      </c>
      <c r="J3499" s="115" t="s">
        <v>350</v>
      </c>
      <c r="K3499" s="115">
        <v>0.20571037216490001</v>
      </c>
      <c r="L3499" s="115">
        <v>3654.3990461943499</v>
      </c>
      <c r="M3499" s="115">
        <v>9.1092122877347208</v>
      </c>
      <c r="N3499" s="115">
        <v>1.3397164811526301</v>
      </c>
      <c r="O3499" s="115">
        <v>1.87385944983905</v>
      </c>
      <c r="P3499" s="115">
        <v>0.27559357593335998</v>
      </c>
      <c r="Q3499" s="115">
        <v>751.74778783172201</v>
      </c>
      <c r="R3499" s="115">
        <v>1210</v>
      </c>
      <c r="S3499" s="115" t="s">
        <v>353</v>
      </c>
      <c r="T3499" s="115">
        <v>1210</v>
      </c>
      <c r="U3499" s="115" t="s">
        <v>352</v>
      </c>
      <c r="V3499" s="115" t="s">
        <v>350</v>
      </c>
      <c r="Z3499" s="115">
        <v>0</v>
      </c>
      <c r="AA3499" s="115">
        <v>1</v>
      </c>
      <c r="AB3499" s="115">
        <v>1.87385944983905</v>
      </c>
      <c r="AC3499" s="115">
        <v>0.27559357593335998</v>
      </c>
      <c r="AD3499" s="115">
        <v>751.74778783172201</v>
      </c>
      <c r="AF3499" s="115">
        <v>-1</v>
      </c>
      <c r="AG3499" s="115">
        <v>-1</v>
      </c>
      <c r="AH3499" s="115">
        <v>-1</v>
      </c>
      <c r="AI3499" s="115">
        <v>-1</v>
      </c>
      <c r="AJ3499" s="115">
        <v>0</v>
      </c>
      <c r="AM3499" s="115" t="s">
        <v>348</v>
      </c>
      <c r="AN3499" s="115">
        <v>-1</v>
      </c>
      <c r="AQ3499" s="115">
        <v>601</v>
      </c>
      <c r="AR3499" s="115" t="s">
        <v>263</v>
      </c>
      <c r="AS3499" s="115" t="s">
        <v>376</v>
      </c>
      <c r="AT3499" s="115" t="s">
        <v>296</v>
      </c>
      <c r="AV3499" s="115">
        <v>119.42754646652701</v>
      </c>
      <c r="AW3499" s="115">
        <v>0.60969001450000004</v>
      </c>
    </row>
    <row r="3500" spans="1:49" x14ac:dyDescent="0.25">
      <c r="A3500" s="117">
        <v>440000</v>
      </c>
      <c r="B3500" s="117">
        <v>770000</v>
      </c>
      <c r="C3500" s="117">
        <v>770000</v>
      </c>
      <c r="D3500" s="115" t="s">
        <v>342</v>
      </c>
      <c r="E3500" s="115" t="s">
        <v>13</v>
      </c>
      <c r="F3500" s="115" t="s">
        <v>343</v>
      </c>
      <c r="G3500" s="115" t="s">
        <v>344</v>
      </c>
      <c r="H3500" s="115">
        <v>0.56000000000000005</v>
      </c>
      <c r="I3500" s="115">
        <v>0.48</v>
      </c>
      <c r="J3500" s="115" t="s">
        <v>350</v>
      </c>
      <c r="K3500" s="115">
        <v>2.8194641122600002E-3</v>
      </c>
      <c r="L3500" s="115">
        <v>3654.3990461943499</v>
      </c>
      <c r="M3500" s="115">
        <v>9.1092122877347208</v>
      </c>
      <c r="N3500" s="115">
        <v>1.3397164811526301</v>
      </c>
      <c r="O3500" s="115">
        <v>2.5683097136230001E-2</v>
      </c>
      <c r="P3500" s="115">
        <v>3.7772825392099999E-3</v>
      </c>
      <c r="Q3500" s="115">
        <v>10.303446962625801</v>
      </c>
      <c r="R3500" s="115">
        <v>1210</v>
      </c>
      <c r="S3500" s="115" t="s">
        <v>353</v>
      </c>
      <c r="T3500" s="115">
        <v>1210</v>
      </c>
      <c r="U3500" s="115" t="s">
        <v>352</v>
      </c>
      <c r="V3500" s="115" t="s">
        <v>350</v>
      </c>
      <c r="Z3500" s="115">
        <v>0</v>
      </c>
      <c r="AA3500" s="115">
        <v>1</v>
      </c>
      <c r="AB3500" s="115">
        <v>2.5683097136230001E-2</v>
      </c>
      <c r="AC3500" s="115">
        <v>3.7772825392099999E-3</v>
      </c>
      <c r="AD3500" s="115">
        <v>10.3034469626275</v>
      </c>
      <c r="AF3500" s="115">
        <v>-1</v>
      </c>
      <c r="AG3500" s="115">
        <v>-1</v>
      </c>
      <c r="AH3500" s="115">
        <v>-1</v>
      </c>
      <c r="AI3500" s="115">
        <v>-1</v>
      </c>
      <c r="AJ3500" s="115">
        <v>0</v>
      </c>
      <c r="AM3500" s="115" t="s">
        <v>348</v>
      </c>
      <c r="AN3500" s="115">
        <v>-1</v>
      </c>
      <c r="AQ3500" s="115">
        <v>601</v>
      </c>
      <c r="AR3500" s="115" t="s">
        <v>263</v>
      </c>
      <c r="AS3500" s="115" t="s">
        <v>376</v>
      </c>
      <c r="AT3500" s="115" t="s">
        <v>296</v>
      </c>
      <c r="AV3500" s="115">
        <v>15.929839091448001</v>
      </c>
      <c r="AW3500" s="115">
        <v>8.3564047000000002E-3</v>
      </c>
    </row>
    <row r="3501" spans="1:49" x14ac:dyDescent="0.25">
      <c r="A3501" s="117">
        <v>440000</v>
      </c>
      <c r="B3501" s="117">
        <v>770000</v>
      </c>
      <c r="C3501" s="117">
        <v>770000</v>
      </c>
      <c r="D3501" s="115" t="s">
        <v>342</v>
      </c>
      <c r="E3501" s="115" t="s">
        <v>13</v>
      </c>
      <c r="F3501" s="115" t="s">
        <v>343</v>
      </c>
      <c r="G3501" s="115" t="s">
        <v>344</v>
      </c>
      <c r="H3501" s="115">
        <v>0.56000000000000005</v>
      </c>
      <c r="I3501" s="115">
        <v>0.48</v>
      </c>
      <c r="J3501" s="115" t="s">
        <v>350</v>
      </c>
      <c r="K3501" s="115">
        <v>7.4336257393119998E-2</v>
      </c>
      <c r="L3501" s="115">
        <v>3661.4881881176598</v>
      </c>
      <c r="M3501" s="115">
        <v>9.1257924153141907</v>
      </c>
      <c r="N3501" s="115">
        <v>1.3421179030121899</v>
      </c>
      <c r="O3501" s="115">
        <v>0.67837725390104997</v>
      </c>
      <c r="P3501" s="115">
        <v>9.9768021890240005E-2</v>
      </c>
      <c r="Q3501" s="115">
        <v>272.18132839381201</v>
      </c>
      <c r="R3501" s="115">
        <v>1200</v>
      </c>
      <c r="S3501" s="115" t="s">
        <v>351</v>
      </c>
      <c r="T3501" s="115">
        <v>1200</v>
      </c>
      <c r="U3501" s="115" t="s">
        <v>352</v>
      </c>
      <c r="V3501" s="115" t="s">
        <v>350</v>
      </c>
      <c r="Z3501" s="115">
        <v>0</v>
      </c>
      <c r="AA3501" s="115">
        <v>1</v>
      </c>
      <c r="AB3501" s="115">
        <v>0.67837725390104997</v>
      </c>
      <c r="AC3501" s="115">
        <v>9.9768021890240005E-2</v>
      </c>
      <c r="AD3501" s="115">
        <v>272.18132839381298</v>
      </c>
      <c r="AF3501" s="115">
        <v>-1</v>
      </c>
      <c r="AG3501" s="115">
        <v>-1</v>
      </c>
      <c r="AH3501" s="115">
        <v>-1</v>
      </c>
      <c r="AI3501" s="115">
        <v>-1</v>
      </c>
      <c r="AJ3501" s="115">
        <v>0</v>
      </c>
      <c r="AM3501" s="115" t="s">
        <v>348</v>
      </c>
      <c r="AN3501" s="115">
        <v>-1</v>
      </c>
      <c r="AQ3501" s="115">
        <v>601</v>
      </c>
      <c r="AR3501" s="115" t="s">
        <v>263</v>
      </c>
      <c r="AS3501" s="115" t="s">
        <v>376</v>
      </c>
      <c r="AT3501" s="115" t="s">
        <v>296</v>
      </c>
      <c r="AV3501" s="115">
        <v>112.04788700933899</v>
      </c>
      <c r="AW3501" s="115">
        <v>0.22074722499999999</v>
      </c>
    </row>
    <row r="3502" spans="1:49" x14ac:dyDescent="0.25">
      <c r="A3502" s="117">
        <v>440000</v>
      </c>
      <c r="B3502" s="117">
        <v>770000</v>
      </c>
      <c r="C3502" s="117">
        <v>770000</v>
      </c>
      <c r="D3502" s="115" t="s">
        <v>342</v>
      </c>
      <c r="E3502" s="115" t="s">
        <v>13</v>
      </c>
      <c r="F3502" s="115" t="s">
        <v>343</v>
      </c>
      <c r="G3502" s="115" t="s">
        <v>344</v>
      </c>
      <c r="H3502" s="115">
        <v>0.56000000000000005</v>
      </c>
      <c r="I3502" s="115">
        <v>0.48</v>
      </c>
      <c r="J3502" s="115" t="s">
        <v>350</v>
      </c>
      <c r="K3502" s="115">
        <v>0.19026658615252001</v>
      </c>
      <c r="L3502" s="115">
        <v>3661.4881881176598</v>
      </c>
      <c r="M3502" s="115">
        <v>9.1257924153141907</v>
      </c>
      <c r="N3502" s="115">
        <v>1.3421179030121899</v>
      </c>
      <c r="O3502" s="115">
        <v>1.7363333687984099</v>
      </c>
      <c r="P3502" s="115">
        <v>0.25536019162030998</v>
      </c>
      <c r="Q3502" s="115">
        <v>696.65885779093196</v>
      </c>
      <c r="R3502" s="115">
        <v>1210</v>
      </c>
      <c r="S3502" s="115" t="s">
        <v>353</v>
      </c>
      <c r="T3502" s="115">
        <v>1210</v>
      </c>
      <c r="U3502" s="115" t="s">
        <v>352</v>
      </c>
      <c r="V3502" s="115" t="s">
        <v>350</v>
      </c>
      <c r="Z3502" s="115">
        <v>0</v>
      </c>
      <c r="AA3502" s="115">
        <v>1</v>
      </c>
      <c r="AB3502" s="115">
        <v>1.7363333687984099</v>
      </c>
      <c r="AC3502" s="115">
        <v>0.25536019162030998</v>
      </c>
      <c r="AD3502" s="115">
        <v>696.65885779093196</v>
      </c>
      <c r="AF3502" s="115">
        <v>-1</v>
      </c>
      <c r="AG3502" s="115">
        <v>-1</v>
      </c>
      <c r="AH3502" s="115">
        <v>-1</v>
      </c>
      <c r="AI3502" s="115">
        <v>-1</v>
      </c>
      <c r="AJ3502" s="115">
        <v>0</v>
      </c>
      <c r="AM3502" s="115" t="s">
        <v>348</v>
      </c>
      <c r="AN3502" s="115">
        <v>-1</v>
      </c>
      <c r="AQ3502" s="115">
        <v>601</v>
      </c>
      <c r="AR3502" s="115" t="s">
        <v>263</v>
      </c>
      <c r="AS3502" s="115" t="s">
        <v>376</v>
      </c>
      <c r="AT3502" s="115" t="s">
        <v>296</v>
      </c>
      <c r="AV3502" s="115">
        <v>115.07533809405901</v>
      </c>
      <c r="AW3502" s="115">
        <v>0.56501123909999995</v>
      </c>
    </row>
    <row r="3503" spans="1:49" x14ac:dyDescent="0.25">
      <c r="A3503" s="117">
        <v>440000</v>
      </c>
      <c r="B3503" s="117">
        <v>770000</v>
      </c>
      <c r="C3503" s="117">
        <v>770000</v>
      </c>
      <c r="D3503" s="115" t="s">
        <v>342</v>
      </c>
      <c r="E3503" s="115" t="s">
        <v>13</v>
      </c>
      <c r="F3503" s="115" t="s">
        <v>343</v>
      </c>
      <c r="G3503" s="115" t="s">
        <v>344</v>
      </c>
      <c r="H3503" s="115">
        <v>0.56000000000000005</v>
      </c>
      <c r="I3503" s="115">
        <v>0.48</v>
      </c>
      <c r="J3503" s="115" t="s">
        <v>350</v>
      </c>
      <c r="K3503" s="115">
        <v>0.25897598514391001</v>
      </c>
      <c r="L3503" s="115">
        <v>3661.4881881176598</v>
      </c>
      <c r="M3503" s="115">
        <v>9.1257924153141907</v>
      </c>
      <c r="N3503" s="115">
        <v>1.3421179030121899</v>
      </c>
      <c r="O3503" s="115">
        <v>2.3633610809748502</v>
      </c>
      <c r="P3503" s="115">
        <v>0.34757630611186002</v>
      </c>
      <c r="Q3503" s="115">
        <v>948.23751061057806</v>
      </c>
      <c r="R3503" s="115">
        <v>1210</v>
      </c>
      <c r="S3503" s="115" t="s">
        <v>353</v>
      </c>
      <c r="T3503" s="115">
        <v>1210</v>
      </c>
      <c r="U3503" s="115" t="s">
        <v>352</v>
      </c>
      <c r="V3503" s="115" t="s">
        <v>350</v>
      </c>
      <c r="Z3503" s="115">
        <v>0</v>
      </c>
      <c r="AA3503" s="115">
        <v>1</v>
      </c>
      <c r="AB3503" s="115">
        <v>2.3633610809748502</v>
      </c>
      <c r="AC3503" s="115">
        <v>0.34757630611186002</v>
      </c>
      <c r="AD3503" s="115">
        <v>948.23751061057806</v>
      </c>
      <c r="AF3503" s="115">
        <v>-1</v>
      </c>
      <c r="AG3503" s="115">
        <v>-1</v>
      </c>
      <c r="AH3503" s="115">
        <v>-1</v>
      </c>
      <c r="AI3503" s="115">
        <v>-1</v>
      </c>
      <c r="AJ3503" s="115">
        <v>0</v>
      </c>
      <c r="AM3503" s="115" t="s">
        <v>348</v>
      </c>
      <c r="AN3503" s="115">
        <v>-1</v>
      </c>
      <c r="AQ3503" s="115">
        <v>601</v>
      </c>
      <c r="AR3503" s="115" t="s">
        <v>263</v>
      </c>
      <c r="AS3503" s="115" t="s">
        <v>376</v>
      </c>
      <c r="AT3503" s="115" t="s">
        <v>296</v>
      </c>
      <c r="AV3503" s="115">
        <v>130.374279272021</v>
      </c>
      <c r="AW3503" s="115">
        <v>0.76904907590000005</v>
      </c>
    </row>
    <row r="3504" spans="1:49" x14ac:dyDescent="0.25">
      <c r="A3504" s="117">
        <v>440000</v>
      </c>
      <c r="B3504" s="117">
        <v>770000</v>
      </c>
      <c r="C3504" s="117">
        <v>770000</v>
      </c>
      <c r="D3504" s="115" t="s">
        <v>342</v>
      </c>
      <c r="E3504" s="115" t="s">
        <v>13</v>
      </c>
      <c r="F3504" s="115" t="s">
        <v>343</v>
      </c>
      <c r="G3504" s="115" t="s">
        <v>344</v>
      </c>
      <c r="H3504" s="115">
        <v>0.56000000000000005</v>
      </c>
      <c r="I3504" s="115">
        <v>0.48</v>
      </c>
      <c r="J3504" s="115" t="s">
        <v>350</v>
      </c>
      <c r="K3504" s="115">
        <v>6.5679728791600001E-3</v>
      </c>
      <c r="L3504" s="115">
        <v>3661.4881881176598</v>
      </c>
      <c r="M3504" s="115">
        <v>9.1257924153141907</v>
      </c>
      <c r="N3504" s="115">
        <v>1.3421179030121899</v>
      </c>
      <c r="O3504" s="115">
        <v>5.9937957084710003E-2</v>
      </c>
      <c r="P3504" s="115">
        <v>8.8149939876300005E-3</v>
      </c>
      <c r="Q3504" s="115">
        <v>24.0485551169544</v>
      </c>
      <c r="R3504" s="115">
        <v>1210</v>
      </c>
      <c r="S3504" s="115" t="s">
        <v>353</v>
      </c>
      <c r="T3504" s="115">
        <v>1210</v>
      </c>
      <c r="U3504" s="115" t="s">
        <v>352</v>
      </c>
      <c r="V3504" s="115" t="s">
        <v>350</v>
      </c>
      <c r="Z3504" s="115">
        <v>0</v>
      </c>
      <c r="AA3504" s="115">
        <v>1</v>
      </c>
      <c r="AB3504" s="115">
        <v>5.9937957084710003E-2</v>
      </c>
      <c r="AC3504" s="115">
        <v>8.8149939876300005E-3</v>
      </c>
      <c r="AD3504" s="115">
        <v>24.048555116952901</v>
      </c>
      <c r="AF3504" s="115">
        <v>-1</v>
      </c>
      <c r="AG3504" s="115">
        <v>-1</v>
      </c>
      <c r="AH3504" s="115">
        <v>-1</v>
      </c>
      <c r="AI3504" s="115">
        <v>-1</v>
      </c>
      <c r="AJ3504" s="115">
        <v>0</v>
      </c>
      <c r="AM3504" s="115" t="s">
        <v>348</v>
      </c>
      <c r="AN3504" s="115">
        <v>-1</v>
      </c>
      <c r="AQ3504" s="115">
        <v>601</v>
      </c>
      <c r="AR3504" s="115" t="s">
        <v>263</v>
      </c>
      <c r="AS3504" s="115" t="s">
        <v>376</v>
      </c>
      <c r="AT3504" s="115" t="s">
        <v>296</v>
      </c>
      <c r="AV3504" s="115">
        <v>21.65259611494</v>
      </c>
      <c r="AW3504" s="115">
        <v>1.9504099899999999E-2</v>
      </c>
    </row>
    <row r="3505" spans="1:49" x14ac:dyDescent="0.25">
      <c r="A3505" s="117">
        <v>440000</v>
      </c>
      <c r="B3505" s="117">
        <v>770000</v>
      </c>
      <c r="C3505" s="117">
        <v>770000</v>
      </c>
      <c r="D3505" s="115" t="s">
        <v>342</v>
      </c>
      <c r="E3505" s="115" t="s">
        <v>13</v>
      </c>
      <c r="F3505" s="115" t="s">
        <v>343</v>
      </c>
      <c r="G3505" s="115" t="s">
        <v>344</v>
      </c>
      <c r="H3505" s="115">
        <v>0.56000000000000005</v>
      </c>
      <c r="I3505" s="115">
        <v>0.48</v>
      </c>
      <c r="J3505" s="115" t="s">
        <v>350</v>
      </c>
      <c r="K3505" s="115">
        <v>5.4491177832770001E-2</v>
      </c>
      <c r="L3505" s="115">
        <v>3661.4881881176598</v>
      </c>
      <c r="M3505" s="115">
        <v>9.1257924153141907</v>
      </c>
      <c r="N3505" s="115">
        <v>1.3421179030121899</v>
      </c>
      <c r="O3505" s="115">
        <v>0.49727517736785998</v>
      </c>
      <c r="P3505" s="115">
        <v>7.3133585325579994E-2</v>
      </c>
      <c r="Q3505" s="115">
        <v>199.51880399132099</v>
      </c>
      <c r="R3505" s="115">
        <v>1210</v>
      </c>
      <c r="S3505" s="115" t="s">
        <v>353</v>
      </c>
      <c r="T3505" s="115">
        <v>1210</v>
      </c>
      <c r="U3505" s="115" t="s">
        <v>352</v>
      </c>
      <c r="V3505" s="115" t="s">
        <v>350</v>
      </c>
      <c r="Z3505" s="115">
        <v>0</v>
      </c>
      <c r="AA3505" s="115">
        <v>1</v>
      </c>
      <c r="AB3505" s="115">
        <v>0.49727517736785998</v>
      </c>
      <c r="AC3505" s="115">
        <v>7.3133585325579994E-2</v>
      </c>
      <c r="AD3505" s="115">
        <v>199.51880399132</v>
      </c>
      <c r="AF3505" s="115">
        <v>-1</v>
      </c>
      <c r="AG3505" s="115">
        <v>-1</v>
      </c>
      <c r="AH3505" s="115">
        <v>-1</v>
      </c>
      <c r="AI3505" s="115">
        <v>-1</v>
      </c>
      <c r="AJ3505" s="115">
        <v>0</v>
      </c>
      <c r="AM3505" s="115" t="s">
        <v>348</v>
      </c>
      <c r="AN3505" s="115">
        <v>-1</v>
      </c>
      <c r="AQ3505" s="115">
        <v>601</v>
      </c>
      <c r="AR3505" s="115" t="s">
        <v>263</v>
      </c>
      <c r="AS3505" s="115" t="s">
        <v>376</v>
      </c>
      <c r="AT3505" s="115" t="s">
        <v>296</v>
      </c>
      <c r="AV3505" s="115">
        <v>74.014032532941599</v>
      </c>
      <c r="AW3505" s="115">
        <v>0.1618157372</v>
      </c>
    </row>
    <row r="3506" spans="1:49" x14ac:dyDescent="0.25">
      <c r="A3506" s="117">
        <v>440000</v>
      </c>
      <c r="B3506" s="117">
        <v>770000</v>
      </c>
      <c r="C3506" s="117">
        <v>770000</v>
      </c>
      <c r="D3506" s="115" t="s">
        <v>342</v>
      </c>
      <c r="E3506" s="115" t="s">
        <v>13</v>
      </c>
      <c r="F3506" s="115" t="s">
        <v>343</v>
      </c>
      <c r="G3506" s="115" t="s">
        <v>344</v>
      </c>
      <c r="H3506" s="115">
        <v>0.56000000000000005</v>
      </c>
      <c r="I3506" s="115">
        <v>0.48</v>
      </c>
      <c r="J3506" s="115" t="s">
        <v>350</v>
      </c>
      <c r="K3506" s="115">
        <v>3.312547405928E-2</v>
      </c>
      <c r="L3506" s="115">
        <v>3661.4881881176598</v>
      </c>
      <c r="M3506" s="115">
        <v>9.1257924153141907</v>
      </c>
      <c r="N3506" s="115">
        <v>1.3421179030121899</v>
      </c>
      <c r="O3506" s="115">
        <v>0.30229619992390999</v>
      </c>
      <c r="P3506" s="115">
        <v>4.4458291780729998E-2</v>
      </c>
      <c r="Q3506" s="115">
        <v>121.28853199387299</v>
      </c>
      <c r="R3506" s="115">
        <v>1210</v>
      </c>
      <c r="S3506" s="115" t="s">
        <v>353</v>
      </c>
      <c r="T3506" s="115">
        <v>1210</v>
      </c>
      <c r="U3506" s="115" t="s">
        <v>352</v>
      </c>
      <c r="V3506" s="115" t="s">
        <v>350</v>
      </c>
      <c r="Z3506" s="115">
        <v>0</v>
      </c>
      <c r="AA3506" s="115">
        <v>1</v>
      </c>
      <c r="AB3506" s="115">
        <v>0.30229619992390999</v>
      </c>
      <c r="AC3506" s="115">
        <v>4.4458291780729998E-2</v>
      </c>
      <c r="AD3506" s="115">
        <v>121.288531993872</v>
      </c>
      <c r="AF3506" s="115">
        <v>-1</v>
      </c>
      <c r="AG3506" s="115">
        <v>-1</v>
      </c>
      <c r="AH3506" s="115">
        <v>-1</v>
      </c>
      <c r="AI3506" s="115">
        <v>-1</v>
      </c>
      <c r="AJ3506" s="115">
        <v>0</v>
      </c>
      <c r="AM3506" s="115" t="s">
        <v>348</v>
      </c>
      <c r="AN3506" s="115">
        <v>-1</v>
      </c>
      <c r="AQ3506" s="115">
        <v>601</v>
      </c>
      <c r="AR3506" s="115" t="s">
        <v>263</v>
      </c>
      <c r="AS3506" s="115" t="s">
        <v>376</v>
      </c>
      <c r="AT3506" s="115" t="s">
        <v>296</v>
      </c>
      <c r="AV3506" s="115">
        <v>49.460473298538702</v>
      </c>
      <c r="AW3506" s="115">
        <v>9.8368639100000002E-2</v>
      </c>
    </row>
    <row r="3507" spans="1:49" x14ac:dyDescent="0.25">
      <c r="A3507" s="117">
        <v>440000</v>
      </c>
      <c r="B3507" s="117">
        <v>770000</v>
      </c>
      <c r="C3507" s="117">
        <v>780000</v>
      </c>
      <c r="D3507" s="115" t="s">
        <v>342</v>
      </c>
      <c r="E3507" s="115" t="s">
        <v>13</v>
      </c>
      <c r="F3507" s="115" t="s">
        <v>343</v>
      </c>
      <c r="G3507" s="115" t="s">
        <v>344</v>
      </c>
      <c r="H3507" s="115">
        <v>0.56000000000000005</v>
      </c>
      <c r="I3507" s="115">
        <v>0.48</v>
      </c>
      <c r="J3507" s="115" t="s">
        <v>350</v>
      </c>
      <c r="K3507" s="115">
        <v>1.44357864062E-3</v>
      </c>
      <c r="L3507" s="115">
        <v>3649.67237170611</v>
      </c>
      <c r="M3507" s="115">
        <v>9.0981577361984201</v>
      </c>
      <c r="N3507" s="115">
        <v>1.3381153772015999</v>
      </c>
      <c r="O3507" s="115">
        <v>1.313390617699E-2</v>
      </c>
      <c r="P3507" s="115">
        <v>1.9316747772099999E-3</v>
      </c>
      <c r="Q3507" s="115">
        <v>5.2685890810668203</v>
      </c>
      <c r="R3507" s="115">
        <v>1200</v>
      </c>
      <c r="S3507" s="115" t="s">
        <v>351</v>
      </c>
      <c r="T3507" s="115">
        <v>1200</v>
      </c>
      <c r="U3507" s="115" t="s">
        <v>352</v>
      </c>
      <c r="V3507" s="115" t="s">
        <v>350</v>
      </c>
      <c r="Z3507" s="115">
        <v>0</v>
      </c>
      <c r="AA3507" s="115">
        <v>1</v>
      </c>
      <c r="AB3507" s="115">
        <v>1.313390617699E-2</v>
      </c>
      <c r="AC3507" s="115">
        <v>1.9316747772099999E-3</v>
      </c>
      <c r="AD3507" s="115">
        <v>5.2685890810668603</v>
      </c>
      <c r="AF3507" s="115">
        <v>-1</v>
      </c>
      <c r="AG3507" s="115">
        <v>-1</v>
      </c>
      <c r="AH3507" s="115">
        <v>-1</v>
      </c>
      <c r="AI3507" s="115">
        <v>-1</v>
      </c>
      <c r="AJ3507" s="115">
        <v>0</v>
      </c>
      <c r="AM3507" s="115" t="s">
        <v>348</v>
      </c>
      <c r="AN3507" s="115">
        <v>-1</v>
      </c>
      <c r="AQ3507" s="115">
        <v>601</v>
      </c>
      <c r="AR3507" s="115" t="s">
        <v>263</v>
      </c>
      <c r="AS3507" s="115" t="s">
        <v>376</v>
      </c>
      <c r="AT3507" s="115" t="s">
        <v>296</v>
      </c>
      <c r="AV3507" s="115">
        <v>15.6401033544191</v>
      </c>
      <c r="AW3507" s="115">
        <v>4.2729837999999996E-3</v>
      </c>
    </row>
    <row r="3508" spans="1:49" x14ac:dyDescent="0.25">
      <c r="A3508" s="117">
        <v>440000</v>
      </c>
      <c r="B3508" s="117">
        <v>770000</v>
      </c>
      <c r="C3508" s="117">
        <v>780000</v>
      </c>
      <c r="D3508" s="115" t="s">
        <v>342</v>
      </c>
      <c r="E3508" s="115" t="s">
        <v>13</v>
      </c>
      <c r="F3508" s="115" t="s">
        <v>343</v>
      </c>
      <c r="G3508" s="115" t="s">
        <v>344</v>
      </c>
      <c r="H3508" s="115">
        <v>0.56000000000000005</v>
      </c>
      <c r="I3508" s="115">
        <v>0.48</v>
      </c>
      <c r="J3508" s="115" t="s">
        <v>350</v>
      </c>
      <c r="K3508" s="115">
        <v>4.8849245063879998E-2</v>
      </c>
      <c r="L3508" s="115">
        <v>3649.67237170611</v>
      </c>
      <c r="M3508" s="115">
        <v>9.0981577361984201</v>
      </c>
      <c r="N3508" s="115">
        <v>1.3381153772015999</v>
      </c>
      <c r="O3508" s="115">
        <v>0.44443813688544997</v>
      </c>
      <c r="P3508" s="115">
        <v>6.5365925984670004E-2</v>
      </c>
      <c r="Q3508" s="115">
        <v>178.283740088369</v>
      </c>
      <c r="R3508" s="115">
        <v>1210</v>
      </c>
      <c r="S3508" s="115" t="s">
        <v>353</v>
      </c>
      <c r="T3508" s="115">
        <v>1210</v>
      </c>
      <c r="U3508" s="115" t="s">
        <v>352</v>
      </c>
      <c r="V3508" s="115" t="s">
        <v>350</v>
      </c>
      <c r="Z3508" s="115">
        <v>0</v>
      </c>
      <c r="AA3508" s="115">
        <v>1</v>
      </c>
      <c r="AB3508" s="115">
        <v>0.44443813688544997</v>
      </c>
      <c r="AC3508" s="115">
        <v>6.5365925984670004E-2</v>
      </c>
      <c r="AD3508" s="115">
        <v>178.28374008837</v>
      </c>
      <c r="AF3508" s="115">
        <v>-1</v>
      </c>
      <c r="AG3508" s="115">
        <v>-1</v>
      </c>
      <c r="AH3508" s="115">
        <v>-1</v>
      </c>
      <c r="AI3508" s="115">
        <v>-1</v>
      </c>
      <c r="AJ3508" s="115">
        <v>0</v>
      </c>
      <c r="AM3508" s="115" t="s">
        <v>348</v>
      </c>
      <c r="AN3508" s="115">
        <v>-1</v>
      </c>
      <c r="AQ3508" s="115">
        <v>601</v>
      </c>
      <c r="AR3508" s="115" t="s">
        <v>263</v>
      </c>
      <c r="AS3508" s="115" t="s">
        <v>376</v>
      </c>
      <c r="AT3508" s="115" t="s">
        <v>296</v>
      </c>
      <c r="AV3508" s="115">
        <v>82.059322841276597</v>
      </c>
      <c r="AW3508" s="115">
        <v>0.14459346319999999</v>
      </c>
    </row>
    <row r="3509" spans="1:49" x14ac:dyDescent="0.25">
      <c r="A3509" s="117">
        <v>440000</v>
      </c>
      <c r="B3509" s="117">
        <v>770000</v>
      </c>
      <c r="C3509" s="117">
        <v>780000</v>
      </c>
      <c r="D3509" s="115" t="s">
        <v>342</v>
      </c>
      <c r="E3509" s="115" t="s">
        <v>13</v>
      </c>
      <c r="F3509" s="115" t="s">
        <v>343</v>
      </c>
      <c r="G3509" s="115" t="s">
        <v>344</v>
      </c>
      <c r="H3509" s="115">
        <v>0.56000000000000005</v>
      </c>
      <c r="I3509" s="115">
        <v>0.48</v>
      </c>
      <c r="J3509" s="115" t="s">
        <v>350</v>
      </c>
      <c r="K3509" s="115">
        <v>0.25255400865108002</v>
      </c>
      <c r="L3509" s="115">
        <v>3649.67237170611</v>
      </c>
      <c r="M3509" s="115">
        <v>9.0981577361984201</v>
      </c>
      <c r="N3509" s="115">
        <v>1.3381153772015999</v>
      </c>
      <c r="O3509" s="115">
        <v>2.2977762076168098</v>
      </c>
      <c r="P3509" s="115">
        <v>0.33794640254991998</v>
      </c>
      <c r="Q3509" s="115">
        <v>921.73938773749796</v>
      </c>
      <c r="R3509" s="115">
        <v>1210</v>
      </c>
      <c r="S3509" s="115" t="s">
        <v>353</v>
      </c>
      <c r="T3509" s="115">
        <v>1210</v>
      </c>
      <c r="U3509" s="115" t="s">
        <v>352</v>
      </c>
      <c r="V3509" s="115" t="s">
        <v>350</v>
      </c>
      <c r="Z3509" s="115">
        <v>0</v>
      </c>
      <c r="AA3509" s="115">
        <v>1</v>
      </c>
      <c r="AB3509" s="115">
        <v>2.2977762076168098</v>
      </c>
      <c r="AC3509" s="115">
        <v>0.33794640254991998</v>
      </c>
      <c r="AD3509" s="115">
        <v>921.73938773749796</v>
      </c>
      <c r="AF3509" s="115">
        <v>-1</v>
      </c>
      <c r="AG3509" s="115">
        <v>-1</v>
      </c>
      <c r="AH3509" s="115">
        <v>-1</v>
      </c>
      <c r="AI3509" s="115">
        <v>-1</v>
      </c>
      <c r="AJ3509" s="115">
        <v>0</v>
      </c>
      <c r="AM3509" s="115" t="s">
        <v>348</v>
      </c>
      <c r="AN3509" s="115">
        <v>-1</v>
      </c>
      <c r="AQ3509" s="115">
        <v>601</v>
      </c>
      <c r="AR3509" s="115" t="s">
        <v>263</v>
      </c>
      <c r="AS3509" s="115" t="s">
        <v>376</v>
      </c>
      <c r="AT3509" s="115" t="s">
        <v>296</v>
      </c>
      <c r="AV3509" s="115">
        <v>128.64379949539801</v>
      </c>
      <c r="AW3509" s="115">
        <v>0.74755830310000004</v>
      </c>
    </row>
    <row r="3510" spans="1:49" x14ac:dyDescent="0.25">
      <c r="A3510" s="117">
        <v>440000</v>
      </c>
      <c r="B3510" s="117">
        <v>770000</v>
      </c>
      <c r="C3510" s="117">
        <v>780000</v>
      </c>
      <c r="D3510" s="115" t="s">
        <v>342</v>
      </c>
      <c r="E3510" s="115" t="s">
        <v>13</v>
      </c>
      <c r="F3510" s="115" t="s">
        <v>343</v>
      </c>
      <c r="G3510" s="115" t="s">
        <v>344</v>
      </c>
      <c r="H3510" s="115">
        <v>0.56000000000000005</v>
      </c>
      <c r="I3510" s="115">
        <v>0.48</v>
      </c>
      <c r="J3510" s="115" t="s">
        <v>350</v>
      </c>
      <c r="K3510" s="115">
        <v>0.17737436475383001</v>
      </c>
      <c r="L3510" s="115">
        <v>3649.67237170611</v>
      </c>
      <c r="M3510" s="115">
        <v>9.0981577361984201</v>
      </c>
      <c r="N3510" s="115">
        <v>1.3381153772015999</v>
      </c>
      <c r="O3510" s="115">
        <v>1.61377994888835</v>
      </c>
      <c r="P3510" s="115">
        <v>0.23734736499847001</v>
      </c>
      <c r="Q3510" s="115">
        <v>647.35831849098201</v>
      </c>
      <c r="R3510" s="115">
        <v>1210</v>
      </c>
      <c r="S3510" s="115" t="s">
        <v>353</v>
      </c>
      <c r="T3510" s="115">
        <v>1210</v>
      </c>
      <c r="U3510" s="115" t="s">
        <v>352</v>
      </c>
      <c r="V3510" s="115" t="s">
        <v>350</v>
      </c>
      <c r="Z3510" s="115">
        <v>0</v>
      </c>
      <c r="AA3510" s="115">
        <v>1</v>
      </c>
      <c r="AB3510" s="115">
        <v>1.61377994888835</v>
      </c>
      <c r="AC3510" s="115">
        <v>0.23734736499847001</v>
      </c>
      <c r="AD3510" s="115">
        <v>647.35831849098201</v>
      </c>
      <c r="AF3510" s="115">
        <v>-1</v>
      </c>
      <c r="AG3510" s="115">
        <v>-1</v>
      </c>
      <c r="AH3510" s="115">
        <v>-1</v>
      </c>
      <c r="AI3510" s="115">
        <v>-1</v>
      </c>
      <c r="AJ3510" s="115">
        <v>0</v>
      </c>
      <c r="AM3510" s="115" t="s">
        <v>348</v>
      </c>
      <c r="AN3510" s="115">
        <v>-1</v>
      </c>
      <c r="AQ3510" s="115">
        <v>601</v>
      </c>
      <c r="AR3510" s="115" t="s">
        <v>263</v>
      </c>
      <c r="AS3510" s="115" t="s">
        <v>376</v>
      </c>
      <c r="AT3510" s="115" t="s">
        <v>296</v>
      </c>
      <c r="AV3510" s="115">
        <v>127.16397504266099</v>
      </c>
      <c r="AW3510" s="115">
        <v>0.52502702229999998</v>
      </c>
    </row>
    <row r="3511" spans="1:49" x14ac:dyDescent="0.25">
      <c r="A3511" s="117">
        <v>440000</v>
      </c>
      <c r="B3511" s="117">
        <v>770000</v>
      </c>
      <c r="C3511" s="117">
        <v>780000</v>
      </c>
      <c r="D3511" s="115" t="s">
        <v>342</v>
      </c>
      <c r="E3511" s="115" t="s">
        <v>13</v>
      </c>
      <c r="F3511" s="115" t="s">
        <v>343</v>
      </c>
      <c r="G3511" s="115" t="s">
        <v>344</v>
      </c>
      <c r="H3511" s="115">
        <v>0.56000000000000005</v>
      </c>
      <c r="I3511" s="115">
        <v>0.48</v>
      </c>
      <c r="J3511" s="115" t="s">
        <v>350</v>
      </c>
      <c r="K3511" s="115">
        <v>0.13754225662752001</v>
      </c>
      <c r="L3511" s="115">
        <v>3649.67237170611</v>
      </c>
      <c r="M3511" s="115">
        <v>9.0981577361984201</v>
      </c>
      <c r="N3511" s="115">
        <v>1.3381153772015999</v>
      </c>
      <c r="O3511" s="115">
        <v>1.25138114618989</v>
      </c>
      <c r="P3511" s="115">
        <v>0.18404740860829999</v>
      </c>
      <c r="Q3511" s="115">
        <v>501.98417395558602</v>
      </c>
      <c r="R3511" s="115">
        <v>1210</v>
      </c>
      <c r="S3511" s="115" t="s">
        <v>353</v>
      </c>
      <c r="T3511" s="115">
        <v>1210</v>
      </c>
      <c r="U3511" s="115" t="s">
        <v>352</v>
      </c>
      <c r="V3511" s="115" t="s">
        <v>350</v>
      </c>
      <c r="Z3511" s="115">
        <v>0</v>
      </c>
      <c r="AA3511" s="115">
        <v>1</v>
      </c>
      <c r="AB3511" s="115">
        <v>1.25138114618989</v>
      </c>
      <c r="AC3511" s="115">
        <v>0.18404740860829999</v>
      </c>
      <c r="AD3511" s="115">
        <v>501.98417395558602</v>
      </c>
      <c r="AF3511" s="115">
        <v>-1</v>
      </c>
      <c r="AG3511" s="115">
        <v>-1</v>
      </c>
      <c r="AH3511" s="115">
        <v>-1</v>
      </c>
      <c r="AI3511" s="115">
        <v>-1</v>
      </c>
      <c r="AJ3511" s="115">
        <v>0</v>
      </c>
      <c r="AM3511" s="115" t="s">
        <v>348</v>
      </c>
      <c r="AN3511" s="115">
        <v>-1</v>
      </c>
      <c r="AQ3511" s="115">
        <v>601</v>
      </c>
      <c r="AR3511" s="115" t="s">
        <v>263</v>
      </c>
      <c r="AS3511" s="115" t="s">
        <v>376</v>
      </c>
      <c r="AT3511" s="115" t="s">
        <v>296</v>
      </c>
      <c r="AV3511" s="115">
        <v>102.39901023870399</v>
      </c>
      <c r="AW3511" s="115">
        <v>0.40712422869999998</v>
      </c>
    </row>
    <row r="3512" spans="1:49" x14ac:dyDescent="0.25">
      <c r="A3512" s="117">
        <v>440000</v>
      </c>
      <c r="B3512" s="117">
        <v>780000</v>
      </c>
      <c r="C3512" s="117">
        <v>780000</v>
      </c>
      <c r="D3512" s="115" t="s">
        <v>342</v>
      </c>
      <c r="E3512" s="115" t="s">
        <v>13</v>
      </c>
      <c r="F3512" s="115" t="s">
        <v>343</v>
      </c>
      <c r="G3512" s="115" t="s">
        <v>344</v>
      </c>
      <c r="H3512" s="115">
        <v>0.56000000000000005</v>
      </c>
      <c r="I3512" s="115">
        <v>0.48</v>
      </c>
      <c r="J3512" s="115" t="s">
        <v>350</v>
      </c>
      <c r="K3512" s="115">
        <v>3.8793119012009998E-2</v>
      </c>
      <c r="L3512" s="115">
        <v>3646.1228725580299</v>
      </c>
      <c r="M3512" s="115">
        <v>9.1593839622954203</v>
      </c>
      <c r="N3512" s="115">
        <v>1.3742007692035101</v>
      </c>
      <c r="O3512" s="115">
        <v>0.35532107212602998</v>
      </c>
      <c r="P3512" s="115">
        <v>5.3309533986099999E-2</v>
      </c>
      <c r="Q3512" s="115">
        <v>141.444478527559</v>
      </c>
      <c r="R3512" s="115">
        <v>1200</v>
      </c>
      <c r="S3512" s="115" t="s">
        <v>351</v>
      </c>
      <c r="T3512" s="115">
        <v>1200</v>
      </c>
      <c r="U3512" s="115" t="s">
        <v>352</v>
      </c>
      <c r="V3512" s="115" t="s">
        <v>350</v>
      </c>
      <c r="Z3512" s="115">
        <v>0</v>
      </c>
      <c r="AA3512" s="115">
        <v>1</v>
      </c>
      <c r="AB3512" s="115">
        <v>0.35532107212602998</v>
      </c>
      <c r="AC3512" s="115">
        <v>5.3309533986099999E-2</v>
      </c>
      <c r="AD3512" s="115">
        <v>141.444478527558</v>
      </c>
      <c r="AF3512" s="115">
        <v>-1</v>
      </c>
      <c r="AG3512" s="115">
        <v>-1</v>
      </c>
      <c r="AH3512" s="115">
        <v>-1</v>
      </c>
      <c r="AI3512" s="115">
        <v>-1</v>
      </c>
      <c r="AJ3512" s="115">
        <v>0</v>
      </c>
      <c r="AM3512" s="115" t="s">
        <v>348</v>
      </c>
      <c r="AN3512" s="115">
        <v>-1</v>
      </c>
      <c r="AQ3512" s="115">
        <v>601</v>
      </c>
      <c r="AR3512" s="115" t="s">
        <v>263</v>
      </c>
      <c r="AS3512" s="115" t="s">
        <v>376</v>
      </c>
      <c r="AT3512" s="115" t="s">
        <v>296</v>
      </c>
      <c r="AV3512" s="115">
        <v>62.809261027441799</v>
      </c>
      <c r="AW3512" s="115">
        <v>0.1147157166</v>
      </c>
    </row>
    <row r="3513" spans="1:49" x14ac:dyDescent="0.25">
      <c r="A3513" s="117">
        <v>440000</v>
      </c>
      <c r="B3513" s="117">
        <v>780000</v>
      </c>
      <c r="C3513" s="117">
        <v>780000</v>
      </c>
      <c r="D3513" s="115" t="s">
        <v>342</v>
      </c>
      <c r="E3513" s="115" t="s">
        <v>13</v>
      </c>
      <c r="F3513" s="115" t="s">
        <v>343</v>
      </c>
      <c r="G3513" s="115" t="s">
        <v>344</v>
      </c>
      <c r="H3513" s="115">
        <v>0.56000000000000005</v>
      </c>
      <c r="I3513" s="115">
        <v>0.48</v>
      </c>
      <c r="J3513" s="115" t="s">
        <v>350</v>
      </c>
      <c r="K3513" s="115">
        <v>3.8037602534099998E-3</v>
      </c>
      <c r="L3513" s="115">
        <v>3646.1228725580299</v>
      </c>
      <c r="M3513" s="115">
        <v>9.1593839622954203</v>
      </c>
      <c r="N3513" s="115">
        <v>1.3742007692035101</v>
      </c>
      <c r="O3513" s="115">
        <v>3.4840100661499999E-2</v>
      </c>
      <c r="P3513" s="115">
        <v>5.2271302660999996E-3</v>
      </c>
      <c r="Q3513" s="115">
        <v>13.8689772616853</v>
      </c>
      <c r="R3513" s="115">
        <v>1800</v>
      </c>
      <c r="S3513" s="115" t="s">
        <v>377</v>
      </c>
      <c r="T3513" s="115">
        <v>1800</v>
      </c>
      <c r="U3513" s="115" t="s">
        <v>352</v>
      </c>
      <c r="V3513" s="115" t="s">
        <v>350</v>
      </c>
      <c r="Z3513" s="115">
        <v>0</v>
      </c>
      <c r="AA3513" s="115">
        <v>1</v>
      </c>
      <c r="AB3513" s="115">
        <v>3.4840100661499999E-2</v>
      </c>
      <c r="AC3513" s="115">
        <v>5.2271302660999996E-3</v>
      </c>
      <c r="AD3513" s="115">
        <v>13.868977261685799</v>
      </c>
      <c r="AF3513" s="115">
        <v>-1</v>
      </c>
      <c r="AG3513" s="115">
        <v>-1</v>
      </c>
      <c r="AH3513" s="115">
        <v>-1</v>
      </c>
      <c r="AI3513" s="115">
        <v>-1</v>
      </c>
      <c r="AJ3513" s="115">
        <v>0</v>
      </c>
      <c r="AM3513" s="115" t="s">
        <v>348</v>
      </c>
      <c r="AN3513" s="115">
        <v>-1</v>
      </c>
      <c r="AQ3513" s="115">
        <v>601</v>
      </c>
      <c r="AR3513" s="115" t="s">
        <v>263</v>
      </c>
      <c r="AS3513" s="115" t="s">
        <v>376</v>
      </c>
      <c r="AT3513" s="115" t="s">
        <v>296</v>
      </c>
      <c r="AV3513" s="115">
        <v>22.039377219325299</v>
      </c>
      <c r="AW3513" s="115">
        <v>1.1248156699999999E-2</v>
      </c>
    </row>
    <row r="3514" spans="1:49" x14ac:dyDescent="0.25">
      <c r="A3514" s="117">
        <v>440000</v>
      </c>
      <c r="B3514" s="117">
        <v>780000</v>
      </c>
      <c r="C3514" s="117">
        <v>780000</v>
      </c>
      <c r="D3514" s="115" t="s">
        <v>342</v>
      </c>
      <c r="E3514" s="115" t="s">
        <v>13</v>
      </c>
      <c r="F3514" s="115" t="s">
        <v>343</v>
      </c>
      <c r="G3514" s="115" t="s">
        <v>344</v>
      </c>
      <c r="H3514" s="115">
        <v>0.56000000000000005</v>
      </c>
      <c r="I3514" s="115">
        <v>0.48</v>
      </c>
      <c r="J3514" s="115" t="s">
        <v>350</v>
      </c>
      <c r="K3514" s="115">
        <v>0.25628949623036001</v>
      </c>
      <c r="L3514" s="115">
        <v>3646.1228725580299</v>
      </c>
      <c r="M3514" s="115">
        <v>9.1593839622954203</v>
      </c>
      <c r="N3514" s="115">
        <v>1.3742007692035101</v>
      </c>
      <c r="O3514" s="115">
        <v>2.3474539014771598</v>
      </c>
      <c r="P3514" s="115">
        <v>0.35219322285853999</v>
      </c>
      <c r="Q3514" s="115">
        <v>934.46299420190303</v>
      </c>
      <c r="R3514" s="115">
        <v>1200</v>
      </c>
      <c r="S3514" s="115" t="s">
        <v>351</v>
      </c>
      <c r="T3514" s="115">
        <v>1200</v>
      </c>
      <c r="U3514" s="115" t="s">
        <v>352</v>
      </c>
      <c r="V3514" s="115" t="s">
        <v>350</v>
      </c>
      <c r="Z3514" s="115">
        <v>0</v>
      </c>
      <c r="AA3514" s="115">
        <v>1</v>
      </c>
      <c r="AB3514" s="115">
        <v>2.3474539014771598</v>
      </c>
      <c r="AC3514" s="115">
        <v>0.35219322285853999</v>
      </c>
      <c r="AD3514" s="115">
        <v>934.46299420190303</v>
      </c>
      <c r="AF3514" s="115">
        <v>-1</v>
      </c>
      <c r="AG3514" s="115">
        <v>-1</v>
      </c>
      <c r="AH3514" s="115">
        <v>-1</v>
      </c>
      <c r="AI3514" s="115">
        <v>-1</v>
      </c>
      <c r="AJ3514" s="115">
        <v>0</v>
      </c>
      <c r="AM3514" s="115" t="s">
        <v>348</v>
      </c>
      <c r="AN3514" s="115">
        <v>-1</v>
      </c>
      <c r="AQ3514" s="115">
        <v>601</v>
      </c>
      <c r="AR3514" s="115" t="s">
        <v>263</v>
      </c>
      <c r="AS3514" s="115" t="s">
        <v>376</v>
      </c>
      <c r="AT3514" s="115" t="s">
        <v>296</v>
      </c>
      <c r="AV3514" s="115">
        <v>187.91765635794101</v>
      </c>
      <c r="AW3514" s="115">
        <v>0.7578775298</v>
      </c>
    </row>
    <row r="3515" spans="1:49" x14ac:dyDescent="0.25">
      <c r="A3515" s="117">
        <v>440000</v>
      </c>
      <c r="B3515" s="117">
        <v>780000</v>
      </c>
      <c r="C3515" s="117">
        <v>780000</v>
      </c>
      <c r="D3515" s="115" t="s">
        <v>342</v>
      </c>
      <c r="E3515" s="115" t="s">
        <v>13</v>
      </c>
      <c r="F3515" s="115" t="s">
        <v>343</v>
      </c>
      <c r="G3515" s="115" t="s">
        <v>344</v>
      </c>
      <c r="H3515" s="115">
        <v>0.56000000000000005</v>
      </c>
      <c r="I3515" s="115">
        <v>0.48</v>
      </c>
      <c r="J3515" s="115" t="s">
        <v>350</v>
      </c>
      <c r="K3515" s="115">
        <v>3.5047221836289999E-2</v>
      </c>
      <c r="L3515" s="115">
        <v>3646.1228725580299</v>
      </c>
      <c r="M3515" s="115">
        <v>9.1593839622954203</v>
      </c>
      <c r="N3515" s="115">
        <v>1.3742007692035101</v>
      </c>
      <c r="O3515" s="115">
        <v>0.32101096161032</v>
      </c>
      <c r="P3515" s="115">
        <v>4.8161919205869999E-2</v>
      </c>
      <c r="Q3515" s="115">
        <v>127.786477156912</v>
      </c>
      <c r="R3515" s="115">
        <v>1300</v>
      </c>
      <c r="S3515" s="115" t="s">
        <v>346</v>
      </c>
      <c r="T3515" s="115">
        <v>1300</v>
      </c>
      <c r="U3515" s="115" t="s">
        <v>352</v>
      </c>
      <c r="V3515" s="115" t="s">
        <v>350</v>
      </c>
      <c r="Z3515" s="115">
        <v>0</v>
      </c>
      <c r="AA3515" s="115">
        <v>1</v>
      </c>
      <c r="AB3515" s="115">
        <v>0.32101096161032</v>
      </c>
      <c r="AC3515" s="115">
        <v>4.8161919205869999E-2</v>
      </c>
      <c r="AD3515" s="115">
        <v>127.786477156912</v>
      </c>
      <c r="AF3515" s="115">
        <v>-1</v>
      </c>
      <c r="AG3515" s="115">
        <v>-1</v>
      </c>
      <c r="AH3515" s="115">
        <v>-1</v>
      </c>
      <c r="AI3515" s="115">
        <v>-1</v>
      </c>
      <c r="AJ3515" s="115">
        <v>0</v>
      </c>
      <c r="AM3515" s="115" t="s">
        <v>348</v>
      </c>
      <c r="AN3515" s="115">
        <v>-1</v>
      </c>
      <c r="AQ3515" s="115">
        <v>601</v>
      </c>
      <c r="AR3515" s="115" t="s">
        <v>263</v>
      </c>
      <c r="AS3515" s="115" t="s">
        <v>376</v>
      </c>
      <c r="AT3515" s="115" t="s">
        <v>296</v>
      </c>
      <c r="AV3515" s="115">
        <v>65.721043968489099</v>
      </c>
      <c r="AW3515" s="115">
        <v>0.1036386676</v>
      </c>
    </row>
    <row r="3516" spans="1:49" x14ac:dyDescent="0.25">
      <c r="A3516" s="117">
        <v>440000</v>
      </c>
      <c r="B3516" s="117">
        <v>780000</v>
      </c>
      <c r="C3516" s="117">
        <v>780000</v>
      </c>
      <c r="D3516" s="115" t="s">
        <v>342</v>
      </c>
      <c r="E3516" s="115" t="s">
        <v>13</v>
      </c>
      <c r="F3516" s="115" t="s">
        <v>343</v>
      </c>
      <c r="G3516" s="115" t="s">
        <v>344</v>
      </c>
      <c r="H3516" s="115">
        <v>0.56000000000000005</v>
      </c>
      <c r="I3516" s="115">
        <v>0.48</v>
      </c>
      <c r="J3516" s="115" t="s">
        <v>350</v>
      </c>
      <c r="K3516" s="115">
        <v>4.9523386739700002E-3</v>
      </c>
      <c r="L3516" s="115">
        <v>3646.1228725580299</v>
      </c>
      <c r="M3516" s="115">
        <v>9.1593839622954203</v>
      </c>
      <c r="N3516" s="115">
        <v>1.3742007692035101</v>
      </c>
      <c r="O3516" s="115">
        <v>4.5360371426270002E-2</v>
      </c>
      <c r="P3516" s="115">
        <v>6.8055076151299996E-3</v>
      </c>
      <c r="Q3516" s="115">
        <v>18.056835311837599</v>
      </c>
      <c r="R3516" s="115">
        <v>1210</v>
      </c>
      <c r="S3516" s="115" t="s">
        <v>353</v>
      </c>
      <c r="T3516" s="115">
        <v>1210</v>
      </c>
      <c r="U3516" s="115" t="s">
        <v>352</v>
      </c>
      <c r="V3516" s="115" t="s">
        <v>350</v>
      </c>
      <c r="Z3516" s="115">
        <v>0</v>
      </c>
      <c r="AA3516" s="115">
        <v>1</v>
      </c>
      <c r="AB3516" s="115">
        <v>4.5360371426270002E-2</v>
      </c>
      <c r="AC3516" s="115">
        <v>6.8055076151299996E-3</v>
      </c>
      <c r="AD3516" s="115">
        <v>18.056835311838299</v>
      </c>
      <c r="AF3516" s="115">
        <v>-1</v>
      </c>
      <c r="AG3516" s="115">
        <v>-1</v>
      </c>
      <c r="AH3516" s="115">
        <v>-1</v>
      </c>
      <c r="AI3516" s="115">
        <v>-1</v>
      </c>
      <c r="AJ3516" s="115">
        <v>0</v>
      </c>
      <c r="AM3516" s="115" t="s">
        <v>348</v>
      </c>
      <c r="AN3516" s="115">
        <v>-1</v>
      </c>
      <c r="AQ3516" s="115">
        <v>601</v>
      </c>
      <c r="AR3516" s="115" t="s">
        <v>263</v>
      </c>
      <c r="AS3516" s="115" t="s">
        <v>376</v>
      </c>
      <c r="AT3516" s="115" t="s">
        <v>296</v>
      </c>
      <c r="AV3516" s="115">
        <v>24.517838998468299</v>
      </c>
      <c r="AW3516" s="115">
        <v>1.46446353E-2</v>
      </c>
    </row>
    <row r="3517" spans="1:49" x14ac:dyDescent="0.25">
      <c r="A3517" s="117">
        <v>440000</v>
      </c>
      <c r="B3517" s="117">
        <v>780000</v>
      </c>
      <c r="C3517" s="117">
        <v>780000</v>
      </c>
      <c r="D3517" s="115" t="s">
        <v>342</v>
      </c>
      <c r="E3517" s="115" t="s">
        <v>13</v>
      </c>
      <c r="F3517" s="115" t="s">
        <v>343</v>
      </c>
      <c r="G3517" s="115" t="s">
        <v>344</v>
      </c>
      <c r="H3517" s="115">
        <v>0.56000000000000005</v>
      </c>
      <c r="I3517" s="115">
        <v>0.48</v>
      </c>
      <c r="J3517" s="115" t="s">
        <v>350</v>
      </c>
      <c r="K3517" s="115">
        <v>0.27887751759281998</v>
      </c>
      <c r="L3517" s="115">
        <v>3646.1228725580299</v>
      </c>
      <c r="M3517" s="115">
        <v>9.1593839622954203</v>
      </c>
      <c r="N3517" s="115">
        <v>1.3742007692035101</v>
      </c>
      <c r="O3517" s="115">
        <v>2.5543462620844499</v>
      </c>
      <c r="P3517" s="115">
        <v>0.38323369918962003</v>
      </c>
      <c r="Q3517" s="115">
        <v>1016.82169553739</v>
      </c>
      <c r="R3517" s="115">
        <v>1210</v>
      </c>
      <c r="S3517" s="115" t="s">
        <v>353</v>
      </c>
      <c r="T3517" s="115">
        <v>1210</v>
      </c>
      <c r="U3517" s="115" t="s">
        <v>352</v>
      </c>
      <c r="V3517" s="115" t="s">
        <v>350</v>
      </c>
      <c r="Z3517" s="115">
        <v>0</v>
      </c>
      <c r="AA3517" s="115">
        <v>1</v>
      </c>
      <c r="AB3517" s="115">
        <v>2.5543462620844499</v>
      </c>
      <c r="AC3517" s="115">
        <v>0.38323369918962003</v>
      </c>
      <c r="AD3517" s="115">
        <v>1016.82169553739</v>
      </c>
      <c r="AF3517" s="115">
        <v>-1</v>
      </c>
      <c r="AG3517" s="115">
        <v>-1</v>
      </c>
      <c r="AH3517" s="115">
        <v>-1</v>
      </c>
      <c r="AI3517" s="115">
        <v>-1</v>
      </c>
      <c r="AJ3517" s="115">
        <v>0</v>
      </c>
      <c r="AM3517" s="115" t="s">
        <v>348</v>
      </c>
      <c r="AN3517" s="115">
        <v>-1</v>
      </c>
      <c r="AQ3517" s="115">
        <v>601</v>
      </c>
      <c r="AR3517" s="115" t="s">
        <v>263</v>
      </c>
      <c r="AS3517" s="115" t="s">
        <v>376</v>
      </c>
      <c r="AT3517" s="115" t="s">
        <v>296</v>
      </c>
      <c r="AV3517" s="115">
        <v>135.40091098797501</v>
      </c>
      <c r="AW3517" s="115">
        <v>0.82467290800000004</v>
      </c>
    </row>
    <row r="3518" spans="1:49" x14ac:dyDescent="0.25">
      <c r="A3518" s="117">
        <v>440000</v>
      </c>
      <c r="B3518" s="117">
        <v>780000</v>
      </c>
      <c r="C3518" s="117">
        <v>780000</v>
      </c>
      <c r="D3518" s="115" t="s">
        <v>342</v>
      </c>
      <c r="E3518" s="115" t="s">
        <v>13</v>
      </c>
      <c r="F3518" s="115" t="s">
        <v>343</v>
      </c>
      <c r="G3518" s="115" t="s">
        <v>344</v>
      </c>
      <c r="H3518" s="115">
        <v>0.56000000000000005</v>
      </c>
      <c r="I3518" s="115">
        <v>0.48</v>
      </c>
      <c r="J3518" s="115" t="s">
        <v>350</v>
      </c>
      <c r="K3518" s="115">
        <v>6.4036164959499998E-3</v>
      </c>
      <c r="L3518" s="115">
        <v>3665.4569062184901</v>
      </c>
      <c r="M3518" s="115">
        <v>9.3016588944867102</v>
      </c>
      <c r="N3518" s="115">
        <v>1.4248243762248201</v>
      </c>
      <c r="O3518" s="115">
        <v>5.9564256336470001E-2</v>
      </c>
      <c r="P3518" s="115">
        <v>9.1240288794300003E-3</v>
      </c>
      <c r="Q3518" s="115">
        <v>23.472180309869199</v>
      </c>
      <c r="R3518" s="115">
        <v>1210</v>
      </c>
      <c r="S3518" s="115" t="s">
        <v>353</v>
      </c>
      <c r="T3518" s="115">
        <v>1210</v>
      </c>
      <c r="U3518" s="115" t="s">
        <v>352</v>
      </c>
      <c r="V3518" s="115" t="s">
        <v>350</v>
      </c>
      <c r="Z3518" s="115">
        <v>0</v>
      </c>
      <c r="AA3518" s="115">
        <v>1</v>
      </c>
      <c r="AB3518" s="115">
        <v>5.9564256336470001E-2</v>
      </c>
      <c r="AC3518" s="115">
        <v>9.1240288794300003E-3</v>
      </c>
      <c r="AD3518" s="115">
        <v>23.4721803098682</v>
      </c>
      <c r="AF3518" s="115">
        <v>-1</v>
      </c>
      <c r="AG3518" s="115">
        <v>-1</v>
      </c>
      <c r="AH3518" s="115">
        <v>-1</v>
      </c>
      <c r="AI3518" s="115">
        <v>-1</v>
      </c>
      <c r="AJ3518" s="115">
        <v>0</v>
      </c>
      <c r="AM3518" s="115" t="s">
        <v>348</v>
      </c>
      <c r="AN3518" s="115">
        <v>-1</v>
      </c>
      <c r="AQ3518" s="115">
        <v>601</v>
      </c>
      <c r="AR3518" s="115" t="s">
        <v>263</v>
      </c>
      <c r="AS3518" s="115" t="s">
        <v>376</v>
      </c>
      <c r="AT3518" s="115" t="s">
        <v>296</v>
      </c>
      <c r="AV3518" s="115">
        <v>25.169654798635801</v>
      </c>
      <c r="AW3518" s="115">
        <v>1.9036642600000001E-2</v>
      </c>
    </row>
    <row r="3519" spans="1:49" x14ac:dyDescent="0.25">
      <c r="A3519" s="117">
        <v>440000</v>
      </c>
      <c r="B3519" s="117">
        <v>780000</v>
      </c>
      <c r="C3519" s="117">
        <v>780000</v>
      </c>
      <c r="D3519" s="115" t="s">
        <v>342</v>
      </c>
      <c r="E3519" s="115" t="s">
        <v>13</v>
      </c>
      <c r="F3519" s="115" t="s">
        <v>343</v>
      </c>
      <c r="G3519" s="115" t="s">
        <v>344</v>
      </c>
      <c r="H3519" s="115">
        <v>0.56000000000000005</v>
      </c>
      <c r="I3519" s="115">
        <v>0.48</v>
      </c>
      <c r="J3519" s="115" t="s">
        <v>350</v>
      </c>
      <c r="K3519" s="115">
        <v>3.1818041349190002E-2</v>
      </c>
      <c r="L3519" s="115">
        <v>3665.4569062184901</v>
      </c>
      <c r="M3519" s="115">
        <v>9.3016588944867102</v>
      </c>
      <c r="N3519" s="115">
        <v>1.4248243762248201</v>
      </c>
      <c r="O3519" s="115">
        <v>0.29596056732092002</v>
      </c>
      <c r="P3519" s="115">
        <v>4.5335120918060003E-2</v>
      </c>
      <c r="Q3519" s="115">
        <v>116.62765940576701</v>
      </c>
      <c r="R3519" s="115">
        <v>1300</v>
      </c>
      <c r="S3519" s="115" t="s">
        <v>346</v>
      </c>
      <c r="T3519" s="115">
        <v>1300</v>
      </c>
      <c r="U3519" s="115" t="s">
        <v>352</v>
      </c>
      <c r="V3519" s="115" t="s">
        <v>350</v>
      </c>
      <c r="Z3519" s="115">
        <v>0</v>
      </c>
      <c r="AA3519" s="115">
        <v>1</v>
      </c>
      <c r="AB3519" s="115">
        <v>0.29596056732092002</v>
      </c>
      <c r="AC3519" s="115">
        <v>4.5335120918060003E-2</v>
      </c>
      <c r="AD3519" s="115">
        <v>116.627659405766</v>
      </c>
      <c r="AF3519" s="115">
        <v>-1</v>
      </c>
      <c r="AG3519" s="115">
        <v>-1</v>
      </c>
      <c r="AH3519" s="115">
        <v>-1</v>
      </c>
      <c r="AI3519" s="115">
        <v>-1</v>
      </c>
      <c r="AJ3519" s="115">
        <v>0</v>
      </c>
      <c r="AM3519" s="115" t="s">
        <v>348</v>
      </c>
      <c r="AN3519" s="115">
        <v>-1</v>
      </c>
      <c r="AQ3519" s="115">
        <v>601</v>
      </c>
      <c r="AR3519" s="115" t="s">
        <v>263</v>
      </c>
      <c r="AS3519" s="115" t="s">
        <v>376</v>
      </c>
      <c r="AT3519" s="115" t="s">
        <v>296</v>
      </c>
      <c r="AV3519" s="115">
        <v>61.8590796483914</v>
      </c>
      <c r="AW3519" s="115">
        <v>9.4588531599999998E-2</v>
      </c>
    </row>
    <row r="3520" spans="1:49" x14ac:dyDescent="0.25">
      <c r="A3520" s="117">
        <v>440000</v>
      </c>
      <c r="B3520" s="117">
        <v>780000</v>
      </c>
      <c r="C3520" s="117">
        <v>780000</v>
      </c>
      <c r="D3520" s="115" t="s">
        <v>342</v>
      </c>
      <c r="E3520" s="115" t="s">
        <v>13</v>
      </c>
      <c r="F3520" s="115" t="s">
        <v>343</v>
      </c>
      <c r="G3520" s="115" t="s">
        <v>344</v>
      </c>
      <c r="H3520" s="115">
        <v>0.56000000000000005</v>
      </c>
      <c r="I3520" s="115">
        <v>0.48</v>
      </c>
      <c r="J3520" s="115" t="s">
        <v>350</v>
      </c>
      <c r="K3520" s="115">
        <v>0.12119742545294</v>
      </c>
      <c r="L3520" s="115">
        <v>3665.4569062184901</v>
      </c>
      <c r="M3520" s="115">
        <v>9.3016588944867102</v>
      </c>
      <c r="N3520" s="115">
        <v>1.4248243762248201</v>
      </c>
      <c r="O3520" s="115">
        <v>1.1273371104532299</v>
      </c>
      <c r="P3520" s="115">
        <v>0.17268504612103999</v>
      </c>
      <c r="Q3520" s="115">
        <v>444.243940142383</v>
      </c>
      <c r="R3520" s="115">
        <v>1210</v>
      </c>
      <c r="S3520" s="115" t="s">
        <v>353</v>
      </c>
      <c r="T3520" s="115">
        <v>1210</v>
      </c>
      <c r="U3520" s="115" t="s">
        <v>352</v>
      </c>
      <c r="V3520" s="115" t="s">
        <v>350</v>
      </c>
      <c r="Z3520" s="115">
        <v>0</v>
      </c>
      <c r="AA3520" s="115">
        <v>1</v>
      </c>
      <c r="AB3520" s="115">
        <v>1.1273371104532299</v>
      </c>
      <c r="AC3520" s="115">
        <v>0.17268504612103999</v>
      </c>
      <c r="AD3520" s="115">
        <v>444.243940142383</v>
      </c>
      <c r="AF3520" s="115">
        <v>-1</v>
      </c>
      <c r="AG3520" s="115">
        <v>-1</v>
      </c>
      <c r="AH3520" s="115">
        <v>-1</v>
      </c>
      <c r="AI3520" s="115">
        <v>-1</v>
      </c>
      <c r="AJ3520" s="115">
        <v>0</v>
      </c>
      <c r="AM3520" s="115" t="s">
        <v>348</v>
      </c>
      <c r="AN3520" s="115">
        <v>-1</v>
      </c>
      <c r="AQ3520" s="115">
        <v>601</v>
      </c>
      <c r="AR3520" s="115" t="s">
        <v>263</v>
      </c>
      <c r="AS3520" s="115" t="s">
        <v>376</v>
      </c>
      <c r="AT3520" s="115" t="s">
        <v>296</v>
      </c>
      <c r="AV3520" s="115">
        <v>93.322149058563397</v>
      </c>
      <c r="AW3520" s="115">
        <v>0.36029516639999998</v>
      </c>
    </row>
    <row r="3521" spans="1:49" x14ac:dyDescent="0.25">
      <c r="A3521" s="117">
        <v>440000</v>
      </c>
      <c r="B3521" s="117">
        <v>780000</v>
      </c>
      <c r="C3521" s="117">
        <v>780000</v>
      </c>
      <c r="D3521" s="115" t="s">
        <v>342</v>
      </c>
      <c r="E3521" s="115" t="s">
        <v>13</v>
      </c>
      <c r="F3521" s="115" t="s">
        <v>343</v>
      </c>
      <c r="G3521" s="115" t="s">
        <v>344</v>
      </c>
      <c r="H3521" s="115">
        <v>0.56000000000000005</v>
      </c>
      <c r="I3521" s="115">
        <v>0.48</v>
      </c>
      <c r="J3521" s="115" t="s">
        <v>350</v>
      </c>
      <c r="K3521" s="115">
        <v>3.5525600304000003E-2</v>
      </c>
      <c r="L3521" s="115">
        <v>3665.4569062184901</v>
      </c>
      <c r="M3521" s="115">
        <v>9.3016588944867102</v>
      </c>
      <c r="N3521" s="115">
        <v>1.4248243762248201</v>
      </c>
      <c r="O3521" s="115">
        <v>0.33044701604968002</v>
      </c>
      <c r="P3521" s="115">
        <v>5.0617741293149998E-2</v>
      </c>
      <c r="Q3521" s="115">
        <v>130.21755698185399</v>
      </c>
      <c r="R3521" s="115">
        <v>1210</v>
      </c>
      <c r="S3521" s="115" t="s">
        <v>353</v>
      </c>
      <c r="T3521" s="115">
        <v>1210</v>
      </c>
      <c r="U3521" s="115" t="s">
        <v>352</v>
      </c>
      <c r="V3521" s="115" t="s">
        <v>350</v>
      </c>
      <c r="Z3521" s="115">
        <v>0</v>
      </c>
      <c r="AA3521" s="115">
        <v>1</v>
      </c>
      <c r="AB3521" s="115">
        <v>0.33044701604968002</v>
      </c>
      <c r="AC3521" s="115">
        <v>5.0617741293149998E-2</v>
      </c>
      <c r="AD3521" s="115">
        <v>130.21755698185399</v>
      </c>
      <c r="AF3521" s="115">
        <v>-1</v>
      </c>
      <c r="AG3521" s="115">
        <v>-1</v>
      </c>
      <c r="AH3521" s="115">
        <v>-1</v>
      </c>
      <c r="AI3521" s="115">
        <v>-1</v>
      </c>
      <c r="AJ3521" s="115">
        <v>0</v>
      </c>
      <c r="AM3521" s="115" t="s">
        <v>348</v>
      </c>
      <c r="AN3521" s="115">
        <v>-1</v>
      </c>
      <c r="AQ3521" s="115">
        <v>601</v>
      </c>
      <c r="AR3521" s="115" t="s">
        <v>263</v>
      </c>
      <c r="AS3521" s="115" t="s">
        <v>376</v>
      </c>
      <c r="AT3521" s="115" t="s">
        <v>296</v>
      </c>
      <c r="AV3521" s="115">
        <v>50.406776372768803</v>
      </c>
      <c r="AW3521" s="115">
        <v>0.1056103463</v>
      </c>
    </row>
    <row r="3522" spans="1:49" x14ac:dyDescent="0.25">
      <c r="A3522" s="117">
        <v>440000</v>
      </c>
      <c r="B3522" s="117">
        <v>780000</v>
      </c>
      <c r="C3522" s="117">
        <v>780000</v>
      </c>
      <c r="D3522" s="115" t="s">
        <v>342</v>
      </c>
      <c r="E3522" s="115" t="s">
        <v>13</v>
      </c>
      <c r="F3522" s="115" t="s">
        <v>343</v>
      </c>
      <c r="G3522" s="115" t="s">
        <v>344</v>
      </c>
      <c r="H3522" s="115">
        <v>0.56000000000000005</v>
      </c>
      <c r="I3522" s="115">
        <v>0.48</v>
      </c>
      <c r="J3522" s="115" t="s">
        <v>350</v>
      </c>
      <c r="K3522" s="115">
        <v>4.0593736526700001E-2</v>
      </c>
      <c r="L3522" s="115">
        <v>3665.4569062184901</v>
      </c>
      <c r="M3522" s="115">
        <v>9.3016588944867102</v>
      </c>
      <c r="N3522" s="115">
        <v>1.4248243762248201</v>
      </c>
      <c r="O3522" s="115">
        <v>0.37758909042403999</v>
      </c>
      <c r="P3522" s="115">
        <v>5.7838945325289999E-2</v>
      </c>
      <c r="Q3522" s="115">
        <v>148.79459190101301</v>
      </c>
      <c r="R3522" s="115">
        <v>1300</v>
      </c>
      <c r="S3522" s="115" t="s">
        <v>346</v>
      </c>
      <c r="T3522" s="115">
        <v>1300</v>
      </c>
      <c r="U3522" s="115" t="s">
        <v>352</v>
      </c>
      <c r="V3522" s="115" t="s">
        <v>350</v>
      </c>
      <c r="Z3522" s="115">
        <v>0</v>
      </c>
      <c r="AA3522" s="115">
        <v>1</v>
      </c>
      <c r="AB3522" s="115">
        <v>0.37758909042403999</v>
      </c>
      <c r="AC3522" s="115">
        <v>5.7838945325289999E-2</v>
      </c>
      <c r="AD3522" s="115">
        <v>148.794591901014</v>
      </c>
      <c r="AF3522" s="115">
        <v>-1</v>
      </c>
      <c r="AG3522" s="115">
        <v>-1</v>
      </c>
      <c r="AH3522" s="115">
        <v>-1</v>
      </c>
      <c r="AI3522" s="115">
        <v>-1</v>
      </c>
      <c r="AJ3522" s="115">
        <v>0</v>
      </c>
      <c r="AM3522" s="115" t="s">
        <v>348</v>
      </c>
      <c r="AN3522" s="115">
        <v>-1</v>
      </c>
      <c r="AQ3522" s="115">
        <v>601</v>
      </c>
      <c r="AR3522" s="115" t="s">
        <v>263</v>
      </c>
      <c r="AS3522" s="115" t="s">
        <v>376</v>
      </c>
      <c r="AT3522" s="115" t="s">
        <v>296</v>
      </c>
      <c r="AV3522" s="115">
        <v>52.184913942738604</v>
      </c>
      <c r="AW3522" s="115">
        <v>0.1206768791</v>
      </c>
    </row>
    <row r="3523" spans="1:49" x14ac:dyDescent="0.25">
      <c r="A3523" s="117">
        <v>440000</v>
      </c>
      <c r="B3523" s="117">
        <v>780000</v>
      </c>
      <c r="C3523" s="117">
        <v>780000</v>
      </c>
      <c r="D3523" s="115" t="s">
        <v>342</v>
      </c>
      <c r="E3523" s="115" t="s">
        <v>13</v>
      </c>
      <c r="F3523" s="115" t="s">
        <v>343</v>
      </c>
      <c r="G3523" s="115" t="s">
        <v>344</v>
      </c>
      <c r="H3523" s="115">
        <v>0.56000000000000005</v>
      </c>
      <c r="I3523" s="115">
        <v>0.48</v>
      </c>
      <c r="J3523" s="115" t="s">
        <v>350</v>
      </c>
      <c r="K3523" s="115">
        <v>4.4460694755530002E-2</v>
      </c>
      <c r="L3523" s="115">
        <v>3665.4569062184901</v>
      </c>
      <c r="M3523" s="115">
        <v>9.3016588944867102</v>
      </c>
      <c r="N3523" s="115">
        <v>1.4248243762248201</v>
      </c>
      <c r="O3523" s="115">
        <v>0.41355821682789001</v>
      </c>
      <c r="P3523" s="115">
        <v>6.3348681671569998E-2</v>
      </c>
      <c r="Q3523" s="115">
        <v>162.96876064695101</v>
      </c>
      <c r="R3523" s="115">
        <v>1210</v>
      </c>
      <c r="S3523" s="115" t="s">
        <v>353</v>
      </c>
      <c r="T3523" s="115">
        <v>1210</v>
      </c>
      <c r="U3523" s="115" t="s">
        <v>352</v>
      </c>
      <c r="V3523" s="115" t="s">
        <v>350</v>
      </c>
      <c r="Z3523" s="115">
        <v>0</v>
      </c>
      <c r="AA3523" s="115">
        <v>1</v>
      </c>
      <c r="AB3523" s="115">
        <v>0.41355821682789001</v>
      </c>
      <c r="AC3523" s="115">
        <v>6.3348681671569998E-2</v>
      </c>
      <c r="AD3523" s="115">
        <v>162.96876064695201</v>
      </c>
      <c r="AF3523" s="115">
        <v>-1</v>
      </c>
      <c r="AG3523" s="115">
        <v>-1</v>
      </c>
      <c r="AH3523" s="115">
        <v>-1</v>
      </c>
      <c r="AI3523" s="115">
        <v>-1</v>
      </c>
      <c r="AJ3523" s="115">
        <v>0</v>
      </c>
      <c r="AM3523" s="115" t="s">
        <v>348</v>
      </c>
      <c r="AN3523" s="115">
        <v>-1</v>
      </c>
      <c r="AQ3523" s="115">
        <v>601</v>
      </c>
      <c r="AR3523" s="115" t="s">
        <v>263</v>
      </c>
      <c r="AS3523" s="115" t="s">
        <v>376</v>
      </c>
      <c r="AT3523" s="115" t="s">
        <v>296</v>
      </c>
      <c r="AV3523" s="115">
        <v>77.7744408784244</v>
      </c>
      <c r="AW3523" s="115">
        <v>0.13217255529999999</v>
      </c>
    </row>
    <row r="3524" spans="1:49" x14ac:dyDescent="0.25">
      <c r="A3524" s="117">
        <v>440000</v>
      </c>
      <c r="B3524" s="117">
        <v>780000</v>
      </c>
      <c r="C3524" s="117">
        <v>780000</v>
      </c>
      <c r="D3524" s="115" t="s">
        <v>342</v>
      </c>
      <c r="E3524" s="115" t="s">
        <v>13</v>
      </c>
      <c r="F3524" s="115" t="s">
        <v>343</v>
      </c>
      <c r="G3524" s="115" t="s">
        <v>344</v>
      </c>
      <c r="H3524" s="115">
        <v>0.56000000000000005</v>
      </c>
      <c r="I3524" s="115">
        <v>0.48</v>
      </c>
      <c r="J3524" s="115" t="s">
        <v>350</v>
      </c>
      <c r="K3524" s="115">
        <v>0.33776433899070002</v>
      </c>
      <c r="L3524" s="115">
        <v>3665.4569062184901</v>
      </c>
      <c r="M3524" s="115">
        <v>9.3016588944867102</v>
      </c>
      <c r="N3524" s="115">
        <v>1.4248243762248201</v>
      </c>
      <c r="O3524" s="115">
        <v>3.1417686680132899</v>
      </c>
      <c r="P3524" s="115">
        <v>0.48125486361341002</v>
      </c>
      <c r="Q3524" s="115">
        <v>1238.0606290277899</v>
      </c>
      <c r="R3524" s="115">
        <v>1210</v>
      </c>
      <c r="S3524" s="115" t="s">
        <v>353</v>
      </c>
      <c r="T3524" s="115">
        <v>1210</v>
      </c>
      <c r="U3524" s="115" t="s">
        <v>352</v>
      </c>
      <c r="V3524" s="115" t="s">
        <v>350</v>
      </c>
      <c r="Z3524" s="115">
        <v>0</v>
      </c>
      <c r="AA3524" s="115">
        <v>1</v>
      </c>
      <c r="AB3524" s="115">
        <v>3.1417686680132899</v>
      </c>
      <c r="AC3524" s="115">
        <v>0.48125486361341002</v>
      </c>
      <c r="AD3524" s="115">
        <v>1238.0606290277899</v>
      </c>
      <c r="AF3524" s="115">
        <v>-1</v>
      </c>
      <c r="AG3524" s="115">
        <v>-1</v>
      </c>
      <c r="AH3524" s="115">
        <v>-1</v>
      </c>
      <c r="AI3524" s="115">
        <v>-1</v>
      </c>
      <c r="AJ3524" s="115">
        <v>0</v>
      </c>
      <c r="AM3524" s="115" t="s">
        <v>348</v>
      </c>
      <c r="AN3524" s="115">
        <v>-1</v>
      </c>
      <c r="AQ3524" s="115">
        <v>601</v>
      </c>
      <c r="AR3524" s="115" t="s">
        <v>263</v>
      </c>
      <c r="AS3524" s="115" t="s">
        <v>376</v>
      </c>
      <c r="AT3524" s="115" t="s">
        <v>296</v>
      </c>
      <c r="AV3524" s="115">
        <v>144.86475257497099</v>
      </c>
      <c r="AW3524" s="115">
        <v>1.0041043220000001</v>
      </c>
    </row>
    <row r="3525" spans="1:49" x14ac:dyDescent="0.25">
      <c r="A3525" s="117">
        <v>440000</v>
      </c>
      <c r="B3525" s="117">
        <v>780000</v>
      </c>
      <c r="C3525" s="117">
        <v>780000</v>
      </c>
      <c r="D3525" s="115" t="s">
        <v>342</v>
      </c>
      <c r="E3525" s="115" t="s">
        <v>13</v>
      </c>
      <c r="F3525" s="115" t="s">
        <v>343</v>
      </c>
      <c r="G3525" s="115" t="s">
        <v>344</v>
      </c>
      <c r="H3525" s="115">
        <v>0.56000000000000005</v>
      </c>
      <c r="I3525" s="115">
        <v>0.48</v>
      </c>
      <c r="J3525" s="115" t="s">
        <v>350</v>
      </c>
      <c r="K3525" s="115">
        <v>4.6243850664639999E-2</v>
      </c>
      <c r="L3525" s="115">
        <v>3661.4881872992601</v>
      </c>
      <c r="M3525" s="115">
        <v>9.1257924132744197</v>
      </c>
      <c r="N3525" s="115">
        <v>1.3421179027122101</v>
      </c>
      <c r="O3525" s="115">
        <v>0.42201178155597002</v>
      </c>
      <c r="P3525" s="115">
        <v>6.2064699867359997E-2</v>
      </c>
      <c r="Q3525" s="115">
        <v>169.32131294381401</v>
      </c>
      <c r="R3525" s="115">
        <v>1200</v>
      </c>
      <c r="S3525" s="115" t="s">
        <v>351</v>
      </c>
      <c r="T3525" s="115">
        <v>1200</v>
      </c>
      <c r="U3525" s="115" t="s">
        <v>352</v>
      </c>
      <c r="V3525" s="115" t="s">
        <v>350</v>
      </c>
      <c r="Z3525" s="115">
        <v>0</v>
      </c>
      <c r="AA3525" s="115">
        <v>1</v>
      </c>
      <c r="AB3525" s="115">
        <v>0.42201178155597002</v>
      </c>
      <c r="AC3525" s="115">
        <v>6.2064699867359997E-2</v>
      </c>
      <c r="AD3525" s="115">
        <v>169.32131294381199</v>
      </c>
      <c r="AF3525" s="115">
        <v>-1</v>
      </c>
      <c r="AG3525" s="115">
        <v>-1</v>
      </c>
      <c r="AH3525" s="115">
        <v>-1</v>
      </c>
      <c r="AI3525" s="115">
        <v>-1</v>
      </c>
      <c r="AJ3525" s="115">
        <v>0</v>
      </c>
      <c r="AM3525" s="115" t="s">
        <v>348</v>
      </c>
      <c r="AN3525" s="115">
        <v>-1</v>
      </c>
      <c r="AQ3525" s="115">
        <v>601</v>
      </c>
      <c r="AR3525" s="115" t="s">
        <v>263</v>
      </c>
      <c r="AS3525" s="115" t="s">
        <v>376</v>
      </c>
      <c r="AT3525" s="115" t="s">
        <v>296</v>
      </c>
      <c r="AV3525" s="115">
        <v>107.576790150173</v>
      </c>
      <c r="AW3525" s="115">
        <v>0.1373246658</v>
      </c>
    </row>
    <row r="3526" spans="1:49" x14ac:dyDescent="0.25">
      <c r="A3526" s="117">
        <v>440000</v>
      </c>
      <c r="B3526" s="117">
        <v>780000</v>
      </c>
      <c r="C3526" s="117">
        <v>780000</v>
      </c>
      <c r="D3526" s="115" t="s">
        <v>342</v>
      </c>
      <c r="E3526" s="115" t="s">
        <v>13</v>
      </c>
      <c r="F3526" s="115" t="s">
        <v>343</v>
      </c>
      <c r="G3526" s="115" t="s">
        <v>344</v>
      </c>
      <c r="H3526" s="115">
        <v>0.56000000000000005</v>
      </c>
      <c r="I3526" s="115">
        <v>0.48</v>
      </c>
      <c r="J3526" s="115" t="s">
        <v>350</v>
      </c>
      <c r="K3526" s="115">
        <v>0.10047616231692</v>
      </c>
      <c r="L3526" s="115">
        <v>3661.4881872992601</v>
      </c>
      <c r="M3526" s="115">
        <v>9.1257924132744197</v>
      </c>
      <c r="N3526" s="115">
        <v>1.3421179027122101</v>
      </c>
      <c r="O3526" s="115">
        <v>0.91692459978667995</v>
      </c>
      <c r="P3526" s="115">
        <v>0.13485085624134999</v>
      </c>
      <c r="Q3526" s="115">
        <v>367.89228142856899</v>
      </c>
      <c r="R3526" s="115">
        <v>1210</v>
      </c>
      <c r="S3526" s="115" t="s">
        <v>353</v>
      </c>
      <c r="T3526" s="115">
        <v>1210</v>
      </c>
      <c r="U3526" s="115" t="s">
        <v>352</v>
      </c>
      <c r="V3526" s="115" t="s">
        <v>350</v>
      </c>
      <c r="Z3526" s="115">
        <v>0</v>
      </c>
      <c r="AA3526" s="115">
        <v>1</v>
      </c>
      <c r="AB3526" s="115">
        <v>0.91692459978667995</v>
      </c>
      <c r="AC3526" s="115">
        <v>0.13485085624134999</v>
      </c>
      <c r="AD3526" s="115">
        <v>367.89228142856899</v>
      </c>
      <c r="AF3526" s="115">
        <v>-1</v>
      </c>
      <c r="AG3526" s="115">
        <v>-1</v>
      </c>
      <c r="AH3526" s="115">
        <v>-1</v>
      </c>
      <c r="AI3526" s="115">
        <v>-1</v>
      </c>
      <c r="AJ3526" s="115">
        <v>0</v>
      </c>
      <c r="AM3526" s="115" t="s">
        <v>348</v>
      </c>
      <c r="AN3526" s="115">
        <v>-1</v>
      </c>
      <c r="AQ3526" s="115">
        <v>601</v>
      </c>
      <c r="AR3526" s="115" t="s">
        <v>263</v>
      </c>
      <c r="AS3526" s="115" t="s">
        <v>376</v>
      </c>
      <c r="AT3526" s="115" t="s">
        <v>296</v>
      </c>
      <c r="AV3526" s="115">
        <v>95.082473281610902</v>
      </c>
      <c r="AW3526" s="115">
        <v>0.29837167999999997</v>
      </c>
    </row>
    <row r="3527" spans="1:49" x14ac:dyDescent="0.25">
      <c r="A3527" s="117">
        <v>440000</v>
      </c>
      <c r="B3527" s="117">
        <v>780000</v>
      </c>
      <c r="C3527" s="117">
        <v>780000</v>
      </c>
      <c r="D3527" s="115" t="s">
        <v>342</v>
      </c>
      <c r="E3527" s="115" t="s">
        <v>13</v>
      </c>
      <c r="F3527" s="115" t="s">
        <v>343</v>
      </c>
      <c r="G3527" s="115" t="s">
        <v>344</v>
      </c>
      <c r="H3527" s="115">
        <v>0.56000000000000005</v>
      </c>
      <c r="I3527" s="115">
        <v>0.48</v>
      </c>
      <c r="J3527" s="115" t="s">
        <v>350</v>
      </c>
      <c r="K3527" s="115">
        <v>0.27477997848316998</v>
      </c>
      <c r="L3527" s="115">
        <v>3661.4881872992601</v>
      </c>
      <c r="M3527" s="115">
        <v>9.1257924132744197</v>
      </c>
      <c r="N3527" s="115">
        <v>1.3421179027122101</v>
      </c>
      <c r="O3527" s="115">
        <v>2.5075850429614199</v>
      </c>
      <c r="P3527" s="115">
        <v>0.36878712842912997</v>
      </c>
      <c r="Q3527" s="115">
        <v>1006.10364532247</v>
      </c>
      <c r="R3527" s="115">
        <v>1210</v>
      </c>
      <c r="S3527" s="115" t="s">
        <v>353</v>
      </c>
      <c r="T3527" s="115">
        <v>1210</v>
      </c>
      <c r="U3527" s="115" t="s">
        <v>352</v>
      </c>
      <c r="V3527" s="115" t="s">
        <v>350</v>
      </c>
      <c r="Z3527" s="115">
        <v>0</v>
      </c>
      <c r="AA3527" s="115">
        <v>1</v>
      </c>
      <c r="AB3527" s="115">
        <v>2.5075850429614199</v>
      </c>
      <c r="AC3527" s="115">
        <v>0.36878712842912997</v>
      </c>
      <c r="AD3527" s="115">
        <v>1006.10364532247</v>
      </c>
      <c r="AF3527" s="115">
        <v>-1</v>
      </c>
      <c r="AG3527" s="115">
        <v>-1</v>
      </c>
      <c r="AH3527" s="115">
        <v>-1</v>
      </c>
      <c r="AI3527" s="115">
        <v>-1</v>
      </c>
      <c r="AJ3527" s="115">
        <v>0</v>
      </c>
      <c r="AM3527" s="115" t="s">
        <v>348</v>
      </c>
      <c r="AN3527" s="115">
        <v>-1</v>
      </c>
      <c r="AQ3527" s="115">
        <v>601</v>
      </c>
      <c r="AR3527" s="115" t="s">
        <v>263</v>
      </c>
      <c r="AS3527" s="115" t="s">
        <v>376</v>
      </c>
      <c r="AT3527" s="115" t="s">
        <v>296</v>
      </c>
      <c r="AV3527" s="115">
        <v>133.83685228261999</v>
      </c>
      <c r="AW3527" s="115">
        <v>0.81598024759999999</v>
      </c>
    </row>
    <row r="3528" spans="1:49" x14ac:dyDescent="0.25">
      <c r="A3528" s="117">
        <v>440000</v>
      </c>
      <c r="B3528" s="117">
        <v>780000</v>
      </c>
      <c r="C3528" s="117">
        <v>780000</v>
      </c>
      <c r="D3528" s="115" t="s">
        <v>342</v>
      </c>
      <c r="E3528" s="115" t="s">
        <v>13</v>
      </c>
      <c r="F3528" s="115" t="s">
        <v>343</v>
      </c>
      <c r="G3528" s="115" t="s">
        <v>344</v>
      </c>
      <c r="H3528" s="115">
        <v>0.56000000000000005</v>
      </c>
      <c r="I3528" s="115">
        <v>0.48</v>
      </c>
      <c r="J3528" s="115" t="s">
        <v>350</v>
      </c>
      <c r="K3528" s="115">
        <v>7.2092898599640007E-2</v>
      </c>
      <c r="L3528" s="115">
        <v>3661.4881872992601</v>
      </c>
      <c r="M3528" s="115">
        <v>9.1257924132744197</v>
      </c>
      <c r="N3528" s="115">
        <v>1.3421179027122101</v>
      </c>
      <c r="O3528" s="115">
        <v>0.65790482709160003</v>
      </c>
      <c r="P3528" s="115">
        <v>9.6757169869000001E-2</v>
      </c>
      <c r="Q3528" s="115">
        <v>263.96729661076301</v>
      </c>
      <c r="R3528" s="115">
        <v>1210</v>
      </c>
      <c r="S3528" s="115" t="s">
        <v>353</v>
      </c>
      <c r="T3528" s="115">
        <v>1210</v>
      </c>
      <c r="U3528" s="115" t="s">
        <v>352</v>
      </c>
      <c r="V3528" s="115" t="s">
        <v>350</v>
      </c>
      <c r="Z3528" s="115">
        <v>0</v>
      </c>
      <c r="AA3528" s="115">
        <v>1</v>
      </c>
      <c r="AB3528" s="115">
        <v>0.65790482709160003</v>
      </c>
      <c r="AC3528" s="115">
        <v>9.6757169869000001E-2</v>
      </c>
      <c r="AD3528" s="115">
        <v>263.96729661076398</v>
      </c>
      <c r="AF3528" s="115">
        <v>-1</v>
      </c>
      <c r="AG3528" s="115">
        <v>-1</v>
      </c>
      <c r="AH3528" s="115">
        <v>-1</v>
      </c>
      <c r="AI3528" s="115">
        <v>-1</v>
      </c>
      <c r="AJ3528" s="115">
        <v>0</v>
      </c>
      <c r="AM3528" s="115" t="s">
        <v>348</v>
      </c>
      <c r="AN3528" s="115">
        <v>-1</v>
      </c>
      <c r="AQ3528" s="115">
        <v>601</v>
      </c>
      <c r="AR3528" s="115" t="s">
        <v>263</v>
      </c>
      <c r="AS3528" s="115" t="s">
        <v>376</v>
      </c>
      <c r="AT3528" s="115" t="s">
        <v>296</v>
      </c>
      <c r="AV3528" s="115">
        <v>88.221078139746893</v>
      </c>
      <c r="AW3528" s="115">
        <v>0.21408539870000001</v>
      </c>
    </row>
    <row r="3529" spans="1:49" x14ac:dyDescent="0.25">
      <c r="A3529" s="117">
        <v>440000</v>
      </c>
      <c r="B3529" s="117">
        <v>780000</v>
      </c>
      <c r="C3529" s="117">
        <v>780000</v>
      </c>
      <c r="D3529" s="115" t="s">
        <v>342</v>
      </c>
      <c r="E3529" s="115" t="s">
        <v>13</v>
      </c>
      <c r="F3529" s="115" t="s">
        <v>343</v>
      </c>
      <c r="G3529" s="115" t="s">
        <v>344</v>
      </c>
      <c r="H3529" s="115">
        <v>0.56000000000000005</v>
      </c>
      <c r="I3529" s="115">
        <v>0.48</v>
      </c>
      <c r="J3529" s="115" t="s">
        <v>350</v>
      </c>
      <c r="K3529" s="115">
        <v>5.5450879585380003E-2</v>
      </c>
      <c r="L3529" s="115">
        <v>3661.4881872992601</v>
      </c>
      <c r="M3529" s="115">
        <v>9.1257924132744197</v>
      </c>
      <c r="N3529" s="115">
        <v>1.3421179027122101</v>
      </c>
      <c r="O3529" s="115">
        <v>0.50603321622968001</v>
      </c>
      <c r="P3529" s="115">
        <v>7.4421618212679994E-2</v>
      </c>
      <c r="Q3529" s="115">
        <v>203.032740577233</v>
      </c>
      <c r="R3529" s="115">
        <v>1210</v>
      </c>
      <c r="S3529" s="115" t="s">
        <v>353</v>
      </c>
      <c r="T3529" s="115">
        <v>1210</v>
      </c>
      <c r="U3529" s="115" t="s">
        <v>352</v>
      </c>
      <c r="V3529" s="115" t="s">
        <v>350</v>
      </c>
      <c r="Z3529" s="115">
        <v>0</v>
      </c>
      <c r="AA3529" s="115">
        <v>1</v>
      </c>
      <c r="AB3529" s="115">
        <v>0.50603321622968001</v>
      </c>
      <c r="AC3529" s="115">
        <v>7.4421618212679994E-2</v>
      </c>
      <c r="AD3529" s="115">
        <v>203.03274057723499</v>
      </c>
      <c r="AF3529" s="115">
        <v>-1</v>
      </c>
      <c r="AG3529" s="115">
        <v>-1</v>
      </c>
      <c r="AH3529" s="115">
        <v>-1</v>
      </c>
      <c r="AI3529" s="115">
        <v>-1</v>
      </c>
      <c r="AJ3529" s="115">
        <v>0</v>
      </c>
      <c r="AM3529" s="115" t="s">
        <v>348</v>
      </c>
      <c r="AN3529" s="115">
        <v>-1</v>
      </c>
      <c r="AQ3529" s="115">
        <v>601</v>
      </c>
      <c r="AR3529" s="115" t="s">
        <v>263</v>
      </c>
      <c r="AS3529" s="115" t="s">
        <v>376</v>
      </c>
      <c r="AT3529" s="115" t="s">
        <v>296</v>
      </c>
      <c r="AV3529" s="115">
        <v>65.614333879338801</v>
      </c>
      <c r="AW3529" s="115">
        <v>0.16466564519999999</v>
      </c>
    </row>
    <row r="3530" spans="1:49" x14ac:dyDescent="0.25">
      <c r="A3530" s="117">
        <v>440000</v>
      </c>
      <c r="B3530" s="117">
        <v>780000</v>
      </c>
      <c r="C3530" s="117">
        <v>780000</v>
      </c>
      <c r="D3530" s="115" t="s">
        <v>342</v>
      </c>
      <c r="E3530" s="115" t="s">
        <v>13</v>
      </c>
      <c r="F3530" s="115" t="s">
        <v>343</v>
      </c>
      <c r="G3530" s="115" t="s">
        <v>344</v>
      </c>
      <c r="H3530" s="115">
        <v>0.56000000000000005</v>
      </c>
      <c r="I3530" s="115">
        <v>0.48</v>
      </c>
      <c r="J3530" s="115" t="s">
        <v>350</v>
      </c>
      <c r="K3530" s="115">
        <v>6.8719684087189994E-2</v>
      </c>
      <c r="L3530" s="115">
        <v>3661.4881872992601</v>
      </c>
      <c r="M3530" s="115">
        <v>9.1257924132744197</v>
      </c>
      <c r="N3530" s="115">
        <v>1.3421179027122101</v>
      </c>
      <c r="O3530" s="115">
        <v>0.62712157168552995</v>
      </c>
      <c r="P3530" s="115">
        <v>9.2229918282150006E-2</v>
      </c>
      <c r="Q3530" s="115">
        <v>251.616311520198</v>
      </c>
      <c r="R3530" s="115">
        <v>1210</v>
      </c>
      <c r="S3530" s="115" t="s">
        <v>353</v>
      </c>
      <c r="T3530" s="115">
        <v>1210</v>
      </c>
      <c r="U3530" s="115" t="s">
        <v>352</v>
      </c>
      <c r="V3530" s="115" t="s">
        <v>350</v>
      </c>
      <c r="Z3530" s="115">
        <v>0</v>
      </c>
      <c r="AA3530" s="115">
        <v>1</v>
      </c>
      <c r="AB3530" s="115">
        <v>0.62712157168552995</v>
      </c>
      <c r="AC3530" s="115">
        <v>9.2229918282150006E-2</v>
      </c>
      <c r="AD3530" s="115">
        <v>251.616311520198</v>
      </c>
      <c r="AF3530" s="115">
        <v>-1</v>
      </c>
      <c r="AG3530" s="115">
        <v>-1</v>
      </c>
      <c r="AH3530" s="115">
        <v>-1</v>
      </c>
      <c r="AI3530" s="115">
        <v>-1</v>
      </c>
      <c r="AJ3530" s="115">
        <v>0</v>
      </c>
      <c r="AM3530" s="115" t="s">
        <v>348</v>
      </c>
      <c r="AN3530" s="115">
        <v>-1</v>
      </c>
      <c r="AQ3530" s="115">
        <v>601</v>
      </c>
      <c r="AR3530" s="115" t="s">
        <v>263</v>
      </c>
      <c r="AS3530" s="115" t="s">
        <v>376</v>
      </c>
      <c r="AT3530" s="115" t="s">
        <v>296</v>
      </c>
      <c r="AV3530" s="115">
        <v>74.513928555613504</v>
      </c>
      <c r="AW3530" s="115">
        <v>0.20406837920000001</v>
      </c>
    </row>
    <row r="3531" spans="1:49" x14ac:dyDescent="0.25">
      <c r="A3531" s="117">
        <v>440000</v>
      </c>
      <c r="B3531" s="117">
        <v>790000</v>
      </c>
      <c r="C3531" s="117">
        <v>790000</v>
      </c>
      <c r="D3531" s="115" t="s">
        <v>342</v>
      </c>
      <c r="E3531" s="115" t="s">
        <v>13</v>
      </c>
      <c r="F3531" s="115" t="s">
        <v>343</v>
      </c>
      <c r="G3531" s="115" t="s">
        <v>344</v>
      </c>
      <c r="H3531" s="115">
        <v>0.56000000000000005</v>
      </c>
      <c r="I3531" s="115">
        <v>0.48</v>
      </c>
      <c r="J3531" s="115" t="s">
        <v>350</v>
      </c>
      <c r="K3531" s="115">
        <v>1.3570137563540001E-2</v>
      </c>
      <c r="L3531" s="115">
        <v>3663.10394748823</v>
      </c>
      <c r="M3531" s="115">
        <v>9.1295472161966593</v>
      </c>
      <c r="N3531" s="115">
        <v>1.3426608640059099</v>
      </c>
      <c r="O3531" s="115">
        <v>0.12388921161666</v>
      </c>
      <c r="P3531" s="115">
        <v>1.8220092625740002E-2</v>
      </c>
      <c r="Q3531" s="115">
        <v>49.708824476979999</v>
      </c>
      <c r="R3531" s="115">
        <v>1200</v>
      </c>
      <c r="S3531" s="115" t="s">
        <v>351</v>
      </c>
      <c r="T3531" s="115">
        <v>1200</v>
      </c>
      <c r="U3531" s="115" t="s">
        <v>352</v>
      </c>
      <c r="V3531" s="115" t="s">
        <v>350</v>
      </c>
      <c r="Z3531" s="115">
        <v>0</v>
      </c>
      <c r="AA3531" s="115">
        <v>1</v>
      </c>
      <c r="AB3531" s="115">
        <v>0.12388921161666</v>
      </c>
      <c r="AC3531" s="115">
        <v>1.8220092625740002E-2</v>
      </c>
      <c r="AD3531" s="115">
        <v>49.708824476980702</v>
      </c>
      <c r="AF3531" s="115">
        <v>-1</v>
      </c>
      <c r="AG3531" s="115">
        <v>-1</v>
      </c>
      <c r="AH3531" s="115">
        <v>-1</v>
      </c>
      <c r="AI3531" s="115">
        <v>-1</v>
      </c>
      <c r="AJ3531" s="115">
        <v>0</v>
      </c>
      <c r="AM3531" s="115" t="s">
        <v>348</v>
      </c>
      <c r="AN3531" s="115">
        <v>-1</v>
      </c>
      <c r="AQ3531" s="115">
        <v>601</v>
      </c>
      <c r="AR3531" s="115" t="s">
        <v>263</v>
      </c>
      <c r="AS3531" s="115" t="s">
        <v>376</v>
      </c>
      <c r="AT3531" s="115" t="s">
        <v>296</v>
      </c>
      <c r="AV3531" s="115">
        <v>50.055861503745099</v>
      </c>
      <c r="AW3531" s="115">
        <v>4.0315348299999998E-2</v>
      </c>
    </row>
    <row r="3532" spans="1:49" x14ac:dyDescent="0.25">
      <c r="A3532" s="117">
        <v>440000</v>
      </c>
      <c r="B3532" s="117">
        <v>790000</v>
      </c>
      <c r="C3532" s="117">
        <v>790000</v>
      </c>
      <c r="D3532" s="115" t="s">
        <v>342</v>
      </c>
      <c r="E3532" s="115" t="s">
        <v>13</v>
      </c>
      <c r="F3532" s="115" t="s">
        <v>343</v>
      </c>
      <c r="G3532" s="115" t="s">
        <v>344</v>
      </c>
      <c r="H3532" s="115">
        <v>0.56000000000000005</v>
      </c>
      <c r="I3532" s="115">
        <v>0.48</v>
      </c>
      <c r="J3532" s="115" t="s">
        <v>350</v>
      </c>
      <c r="K3532" s="115">
        <v>4.7549823714200003E-3</v>
      </c>
      <c r="L3532" s="115">
        <v>3663.10394748823</v>
      </c>
      <c r="M3532" s="115">
        <v>9.1295472161966593</v>
      </c>
      <c r="N3532" s="115">
        <v>1.3426608640059099</v>
      </c>
      <c r="O3532" s="115">
        <v>4.3410836072069997E-2</v>
      </c>
      <c r="P3532" s="115">
        <v>6.38432873914E-3</v>
      </c>
      <c r="Q3532" s="115">
        <v>17.417994694989201</v>
      </c>
      <c r="R3532" s="115">
        <v>1210</v>
      </c>
      <c r="S3532" s="115" t="s">
        <v>353</v>
      </c>
      <c r="T3532" s="115">
        <v>1210</v>
      </c>
      <c r="U3532" s="115" t="s">
        <v>352</v>
      </c>
      <c r="V3532" s="115" t="s">
        <v>350</v>
      </c>
      <c r="Z3532" s="115">
        <v>0</v>
      </c>
      <c r="AA3532" s="115">
        <v>1</v>
      </c>
      <c r="AB3532" s="115">
        <v>4.3410836072069997E-2</v>
      </c>
      <c r="AC3532" s="115">
        <v>6.38432873914E-3</v>
      </c>
      <c r="AD3532" s="115">
        <v>17.4179946949893</v>
      </c>
      <c r="AF3532" s="115">
        <v>-1</v>
      </c>
      <c r="AG3532" s="115">
        <v>-1</v>
      </c>
      <c r="AH3532" s="115">
        <v>-1</v>
      </c>
      <c r="AI3532" s="115">
        <v>-1</v>
      </c>
      <c r="AJ3532" s="115">
        <v>0</v>
      </c>
      <c r="AM3532" s="115" t="s">
        <v>348</v>
      </c>
      <c r="AN3532" s="115">
        <v>-1</v>
      </c>
      <c r="AQ3532" s="115">
        <v>601</v>
      </c>
      <c r="AR3532" s="115" t="s">
        <v>263</v>
      </c>
      <c r="AS3532" s="115" t="s">
        <v>376</v>
      </c>
      <c r="AT3532" s="115" t="s">
        <v>296</v>
      </c>
      <c r="AV3532" s="115">
        <v>19.446259193304801</v>
      </c>
      <c r="AW3532" s="115">
        <v>1.4126516400000001E-2</v>
      </c>
    </row>
    <row r="3533" spans="1:49" x14ac:dyDescent="0.25">
      <c r="A3533" s="117">
        <v>440000</v>
      </c>
      <c r="B3533" s="117">
        <v>790000</v>
      </c>
      <c r="C3533" s="117">
        <v>790000</v>
      </c>
      <c r="D3533" s="115" t="s">
        <v>342</v>
      </c>
      <c r="E3533" s="115" t="s">
        <v>13</v>
      </c>
      <c r="F3533" s="115" t="s">
        <v>343</v>
      </c>
      <c r="G3533" s="115" t="s">
        <v>344</v>
      </c>
      <c r="H3533" s="115">
        <v>0.56000000000000005</v>
      </c>
      <c r="I3533" s="115">
        <v>0.48</v>
      </c>
      <c r="J3533" s="115" t="s">
        <v>350</v>
      </c>
      <c r="K3533" s="115">
        <v>0.16329867893592001</v>
      </c>
      <c r="L3533" s="115">
        <v>3663.10394748823</v>
      </c>
      <c r="M3533" s="115">
        <v>9.1295472161966593</v>
      </c>
      <c r="N3533" s="115">
        <v>1.3426608640059099</v>
      </c>
      <c r="O3533" s="115">
        <v>1.4908429996880399</v>
      </c>
      <c r="P3533" s="115">
        <v>0.21925474535112999</v>
      </c>
      <c r="Q3533" s="115">
        <v>598.18003542978897</v>
      </c>
      <c r="R3533" s="115">
        <v>1210</v>
      </c>
      <c r="S3533" s="115" t="s">
        <v>353</v>
      </c>
      <c r="T3533" s="115">
        <v>1210</v>
      </c>
      <c r="U3533" s="115" t="s">
        <v>352</v>
      </c>
      <c r="V3533" s="115" t="s">
        <v>350</v>
      </c>
      <c r="Z3533" s="115">
        <v>0</v>
      </c>
      <c r="AA3533" s="115">
        <v>1</v>
      </c>
      <c r="AB3533" s="115">
        <v>1.4908429996880399</v>
      </c>
      <c r="AC3533" s="115">
        <v>0.21925474535112999</v>
      </c>
      <c r="AD3533" s="115">
        <v>598.18003542978897</v>
      </c>
      <c r="AF3533" s="115">
        <v>-1</v>
      </c>
      <c r="AG3533" s="115">
        <v>-1</v>
      </c>
      <c r="AH3533" s="115">
        <v>-1</v>
      </c>
      <c r="AI3533" s="115">
        <v>-1</v>
      </c>
      <c r="AJ3533" s="115">
        <v>0</v>
      </c>
      <c r="AM3533" s="115" t="s">
        <v>348</v>
      </c>
      <c r="AN3533" s="115">
        <v>-1</v>
      </c>
      <c r="AQ3533" s="115">
        <v>601</v>
      </c>
      <c r="AR3533" s="115" t="s">
        <v>263</v>
      </c>
      <c r="AS3533" s="115" t="s">
        <v>376</v>
      </c>
      <c r="AT3533" s="115" t="s">
        <v>296</v>
      </c>
      <c r="AV3533" s="115">
        <v>113.374304125132</v>
      </c>
      <c r="AW3533" s="115">
        <v>0.48514195900000001</v>
      </c>
    </row>
    <row r="3534" spans="1:49" x14ac:dyDescent="0.25">
      <c r="A3534" s="117">
        <v>440000</v>
      </c>
      <c r="B3534" s="117">
        <v>790000</v>
      </c>
      <c r="C3534" s="117">
        <v>790000</v>
      </c>
      <c r="D3534" s="115" t="s">
        <v>342</v>
      </c>
      <c r="E3534" s="115" t="s">
        <v>13</v>
      </c>
      <c r="F3534" s="115" t="s">
        <v>343</v>
      </c>
      <c r="G3534" s="115" t="s">
        <v>344</v>
      </c>
      <c r="H3534" s="115">
        <v>0.56000000000000005</v>
      </c>
      <c r="I3534" s="115">
        <v>0.48</v>
      </c>
      <c r="J3534" s="115" t="s">
        <v>350</v>
      </c>
      <c r="K3534" s="115">
        <v>2.639248055974E-2</v>
      </c>
      <c r="L3534" s="115">
        <v>3663.10394748823</v>
      </c>
      <c r="M3534" s="115">
        <v>9.1295472161966593</v>
      </c>
      <c r="N3534" s="115">
        <v>1.3426608640059099</v>
      </c>
      <c r="O3534" s="115">
        <v>0.24095139742277999</v>
      </c>
      <c r="P3534" s="115">
        <v>3.5436150751610003E-2</v>
      </c>
      <c r="Q3534" s="115">
        <v>96.678399722422995</v>
      </c>
      <c r="R3534" s="115">
        <v>1210</v>
      </c>
      <c r="S3534" s="115" t="s">
        <v>353</v>
      </c>
      <c r="T3534" s="115">
        <v>1210</v>
      </c>
      <c r="U3534" s="115" t="s">
        <v>352</v>
      </c>
      <c r="V3534" s="115" t="s">
        <v>350</v>
      </c>
      <c r="Z3534" s="115">
        <v>0</v>
      </c>
      <c r="AA3534" s="115">
        <v>1</v>
      </c>
      <c r="AB3534" s="115">
        <v>0.24095139742277999</v>
      </c>
      <c r="AC3534" s="115">
        <v>3.5436150751610003E-2</v>
      </c>
      <c r="AD3534" s="115">
        <v>96.678399722422199</v>
      </c>
      <c r="AF3534" s="115">
        <v>-1</v>
      </c>
      <c r="AG3534" s="115">
        <v>-1</v>
      </c>
      <c r="AH3534" s="115">
        <v>-1</v>
      </c>
      <c r="AI3534" s="115">
        <v>-1</v>
      </c>
      <c r="AJ3534" s="115">
        <v>0</v>
      </c>
      <c r="AM3534" s="115" t="s">
        <v>348</v>
      </c>
      <c r="AN3534" s="115">
        <v>-1</v>
      </c>
      <c r="AQ3534" s="115">
        <v>601</v>
      </c>
      <c r="AR3534" s="115" t="s">
        <v>263</v>
      </c>
      <c r="AS3534" s="115" t="s">
        <v>376</v>
      </c>
      <c r="AT3534" s="115" t="s">
        <v>296</v>
      </c>
      <c r="AV3534" s="115">
        <v>50.034830146142902</v>
      </c>
      <c r="AW3534" s="115">
        <v>7.8409083300000001E-2</v>
      </c>
    </row>
    <row r="3535" spans="1:49" x14ac:dyDescent="0.25">
      <c r="A3535" s="117">
        <v>440000</v>
      </c>
      <c r="B3535" s="117">
        <v>790000</v>
      </c>
      <c r="C3535" s="117">
        <v>790000</v>
      </c>
      <c r="D3535" s="115" t="s">
        <v>342</v>
      </c>
      <c r="E3535" s="115" t="s">
        <v>13</v>
      </c>
      <c r="F3535" s="115" t="s">
        <v>343</v>
      </c>
      <c r="G3535" s="115" t="s">
        <v>344</v>
      </c>
      <c r="H3535" s="115">
        <v>0.56000000000000005</v>
      </c>
      <c r="I3535" s="115">
        <v>0.48</v>
      </c>
      <c r="J3535" s="115" t="s">
        <v>350</v>
      </c>
      <c r="K3535" s="115">
        <v>0.16889207281324001</v>
      </c>
      <c r="L3535" s="115">
        <v>3663.10394748823</v>
      </c>
      <c r="M3535" s="115">
        <v>9.1295472161966593</v>
      </c>
      <c r="N3535" s="115">
        <v>1.3426608640059099</v>
      </c>
      <c r="O3535" s="115">
        <v>1.54190815318981</v>
      </c>
      <c r="P3535" s="115">
        <v>0.22676477640716999</v>
      </c>
      <c r="Q3535" s="115">
        <v>618.669218621656</v>
      </c>
      <c r="R3535" s="115">
        <v>1210</v>
      </c>
      <c r="S3535" s="115" t="s">
        <v>353</v>
      </c>
      <c r="T3535" s="115">
        <v>1210</v>
      </c>
      <c r="U3535" s="115" t="s">
        <v>352</v>
      </c>
      <c r="V3535" s="115" t="s">
        <v>350</v>
      </c>
      <c r="Z3535" s="115">
        <v>0</v>
      </c>
      <c r="AA3535" s="115">
        <v>1</v>
      </c>
      <c r="AB3535" s="115">
        <v>1.54190815318981</v>
      </c>
      <c r="AC3535" s="115">
        <v>0.22676477640716999</v>
      </c>
      <c r="AD3535" s="115">
        <v>618.669218621656</v>
      </c>
      <c r="AF3535" s="115">
        <v>-1</v>
      </c>
      <c r="AG3535" s="115">
        <v>-1</v>
      </c>
      <c r="AH3535" s="115">
        <v>-1</v>
      </c>
      <c r="AI3535" s="115">
        <v>-1</v>
      </c>
      <c r="AJ3535" s="115">
        <v>0</v>
      </c>
      <c r="AM3535" s="115" t="s">
        <v>348</v>
      </c>
      <c r="AN3535" s="115">
        <v>-1</v>
      </c>
      <c r="AQ3535" s="115">
        <v>601</v>
      </c>
      <c r="AR3535" s="115" t="s">
        <v>263</v>
      </c>
      <c r="AS3535" s="115" t="s">
        <v>376</v>
      </c>
      <c r="AT3535" s="115" t="s">
        <v>296</v>
      </c>
      <c r="AV3535" s="115">
        <v>113.084918059866</v>
      </c>
      <c r="AW3535" s="115">
        <v>0.50175930140000002</v>
      </c>
    </row>
    <row r="3536" spans="1:49" x14ac:dyDescent="0.25">
      <c r="A3536" s="117">
        <v>440000</v>
      </c>
      <c r="B3536" s="117">
        <v>790000</v>
      </c>
      <c r="C3536" s="117">
        <v>790000</v>
      </c>
      <c r="D3536" s="115" t="s">
        <v>342</v>
      </c>
      <c r="E3536" s="115" t="s">
        <v>13</v>
      </c>
      <c r="F3536" s="115" t="s">
        <v>343</v>
      </c>
      <c r="G3536" s="115" t="s">
        <v>344</v>
      </c>
      <c r="H3536" s="115">
        <v>0.56000000000000005</v>
      </c>
      <c r="I3536" s="115">
        <v>0.48</v>
      </c>
      <c r="J3536" s="115" t="s">
        <v>350</v>
      </c>
      <c r="K3536" s="115">
        <v>0.24085510144704</v>
      </c>
      <c r="L3536" s="115">
        <v>3663.10394748823</v>
      </c>
      <c r="M3536" s="115">
        <v>9.1295472161966593</v>
      </c>
      <c r="N3536" s="115">
        <v>1.3426608640059099</v>
      </c>
      <c r="O3536" s="115">
        <v>2.1988980209226598</v>
      </c>
      <c r="P3536" s="115">
        <v>0.32338671860911999</v>
      </c>
      <c r="Q3536" s="115">
        <v>882.27727288335996</v>
      </c>
      <c r="R3536" s="115">
        <v>1210</v>
      </c>
      <c r="S3536" s="115" t="s">
        <v>353</v>
      </c>
      <c r="T3536" s="115">
        <v>1210</v>
      </c>
      <c r="U3536" s="115" t="s">
        <v>352</v>
      </c>
      <c r="V3536" s="115" t="s">
        <v>350</v>
      </c>
      <c r="Z3536" s="115">
        <v>0</v>
      </c>
      <c r="AA3536" s="115">
        <v>1</v>
      </c>
      <c r="AB3536" s="115">
        <v>2.1988980209226598</v>
      </c>
      <c r="AC3536" s="115">
        <v>0.32338671860911999</v>
      </c>
      <c r="AD3536" s="115">
        <v>882.27727288335996</v>
      </c>
      <c r="AF3536" s="115">
        <v>-1</v>
      </c>
      <c r="AG3536" s="115">
        <v>-1</v>
      </c>
      <c r="AH3536" s="115">
        <v>-1</v>
      </c>
      <c r="AI3536" s="115">
        <v>-1</v>
      </c>
      <c r="AJ3536" s="115">
        <v>0</v>
      </c>
      <c r="AM3536" s="115" t="s">
        <v>348</v>
      </c>
      <c r="AN3536" s="115">
        <v>-1</v>
      </c>
      <c r="AQ3536" s="115">
        <v>601</v>
      </c>
      <c r="AR3536" s="115" t="s">
        <v>263</v>
      </c>
      <c r="AS3536" s="115" t="s">
        <v>376</v>
      </c>
      <c r="AT3536" s="115" t="s">
        <v>296</v>
      </c>
      <c r="AV3536" s="115">
        <v>132.02000848263799</v>
      </c>
      <c r="AW3536" s="115">
        <v>0.71555334380000002</v>
      </c>
    </row>
    <row r="3537" spans="1:49" x14ac:dyDescent="0.25">
      <c r="A3537" s="117">
        <v>440000</v>
      </c>
      <c r="B3537" s="117">
        <v>790000</v>
      </c>
      <c r="C3537" s="117">
        <v>790000</v>
      </c>
      <c r="D3537" s="115" t="s">
        <v>342</v>
      </c>
      <c r="E3537" s="115" t="s">
        <v>13</v>
      </c>
      <c r="F3537" s="115" t="s">
        <v>343</v>
      </c>
      <c r="G3537" s="115" t="s">
        <v>344</v>
      </c>
      <c r="H3537" s="115">
        <v>0.56000000000000005</v>
      </c>
      <c r="I3537" s="115">
        <v>0.48</v>
      </c>
      <c r="J3537" s="115" t="s">
        <v>350</v>
      </c>
      <c r="K3537" s="115">
        <v>4.8628386805799999E-2</v>
      </c>
      <c r="L3537" s="115">
        <v>3654.9754807566201</v>
      </c>
      <c r="M3537" s="115">
        <v>9.1105447579982908</v>
      </c>
      <c r="N3537" s="115">
        <v>1.33990890413071</v>
      </c>
      <c r="O3537" s="115">
        <v>0.44303109450349998</v>
      </c>
      <c r="P3537" s="115">
        <v>6.5157608474600004E-2</v>
      </c>
      <c r="Q3537" s="115">
        <v>177.73556144395101</v>
      </c>
      <c r="R3537" s="115">
        <v>1200</v>
      </c>
      <c r="S3537" s="115" t="s">
        <v>351</v>
      </c>
      <c r="T3537" s="115">
        <v>1200</v>
      </c>
      <c r="U3537" s="115" t="s">
        <v>352</v>
      </c>
      <c r="V3537" s="115" t="s">
        <v>350</v>
      </c>
      <c r="Z3537" s="115">
        <v>0</v>
      </c>
      <c r="AA3537" s="115">
        <v>1</v>
      </c>
      <c r="AB3537" s="115">
        <v>0.44303109450349998</v>
      </c>
      <c r="AC3537" s="115">
        <v>6.5157608474600004E-2</v>
      </c>
      <c r="AD3537" s="115">
        <v>177.73556144395101</v>
      </c>
      <c r="AF3537" s="115">
        <v>-1</v>
      </c>
      <c r="AG3537" s="115">
        <v>-1</v>
      </c>
      <c r="AH3537" s="115">
        <v>-1</v>
      </c>
      <c r="AI3537" s="115">
        <v>-1</v>
      </c>
      <c r="AJ3537" s="115">
        <v>0</v>
      </c>
      <c r="AM3537" s="115" t="s">
        <v>348</v>
      </c>
      <c r="AN3537" s="115">
        <v>-1</v>
      </c>
      <c r="AQ3537" s="115">
        <v>601</v>
      </c>
      <c r="AR3537" s="115" t="s">
        <v>263</v>
      </c>
      <c r="AS3537" s="115" t="s">
        <v>376</v>
      </c>
      <c r="AT3537" s="115" t="s">
        <v>296</v>
      </c>
      <c r="AV3537" s="115">
        <v>67.757997169117502</v>
      </c>
      <c r="AW3537" s="115">
        <v>0.14414887379999999</v>
      </c>
    </row>
    <row r="3538" spans="1:49" x14ac:dyDescent="0.25">
      <c r="A3538" s="117">
        <v>440000</v>
      </c>
      <c r="B3538" s="117">
        <v>790000</v>
      </c>
      <c r="C3538" s="117">
        <v>790000</v>
      </c>
      <c r="D3538" s="115" t="s">
        <v>342</v>
      </c>
      <c r="E3538" s="115" t="s">
        <v>13</v>
      </c>
      <c r="F3538" s="115" t="s">
        <v>343</v>
      </c>
      <c r="G3538" s="115" t="s">
        <v>344</v>
      </c>
      <c r="H3538" s="115">
        <v>0.56000000000000005</v>
      </c>
      <c r="I3538" s="115">
        <v>0.48</v>
      </c>
      <c r="J3538" s="115" t="s">
        <v>350</v>
      </c>
      <c r="K3538" s="115">
        <v>0.17879603928884</v>
      </c>
      <c r="L3538" s="115">
        <v>3654.9754807566201</v>
      </c>
      <c r="M3538" s="115">
        <v>9.1105447579982908</v>
      </c>
      <c r="N3538" s="115">
        <v>1.33990890413071</v>
      </c>
      <c r="O3538" s="115">
        <v>1.6289293184938001</v>
      </c>
      <c r="P3538" s="115">
        <v>0.23957040506641999</v>
      </c>
      <c r="Q3538" s="115">
        <v>653.49513965711105</v>
      </c>
      <c r="R3538" s="115">
        <v>1210</v>
      </c>
      <c r="S3538" s="115" t="s">
        <v>353</v>
      </c>
      <c r="T3538" s="115">
        <v>1210</v>
      </c>
      <c r="U3538" s="115" t="s">
        <v>352</v>
      </c>
      <c r="V3538" s="115" t="s">
        <v>350</v>
      </c>
      <c r="Z3538" s="115">
        <v>0</v>
      </c>
      <c r="AA3538" s="115">
        <v>1</v>
      </c>
      <c r="AB3538" s="115">
        <v>1.6289293184938001</v>
      </c>
      <c r="AC3538" s="115">
        <v>0.23957040506641999</v>
      </c>
      <c r="AD3538" s="115">
        <v>653.49513965711105</v>
      </c>
      <c r="AF3538" s="115">
        <v>-1</v>
      </c>
      <c r="AG3538" s="115">
        <v>-1</v>
      </c>
      <c r="AH3538" s="115">
        <v>-1</v>
      </c>
      <c r="AI3538" s="115">
        <v>-1</v>
      </c>
      <c r="AJ3538" s="115">
        <v>0</v>
      </c>
      <c r="AM3538" s="115" t="s">
        <v>348</v>
      </c>
      <c r="AN3538" s="115">
        <v>-1</v>
      </c>
      <c r="AQ3538" s="115">
        <v>601</v>
      </c>
      <c r="AR3538" s="115" t="s">
        <v>263</v>
      </c>
      <c r="AS3538" s="115" t="s">
        <v>376</v>
      </c>
      <c r="AT3538" s="115" t="s">
        <v>296</v>
      </c>
      <c r="AV3538" s="115">
        <v>108.095902750562</v>
      </c>
      <c r="AW3538" s="115">
        <v>0.53000416839999998</v>
      </c>
    </row>
    <row r="3539" spans="1:49" x14ac:dyDescent="0.25">
      <c r="A3539" s="117">
        <v>440000</v>
      </c>
      <c r="B3539" s="117">
        <v>790000</v>
      </c>
      <c r="C3539" s="117">
        <v>790000</v>
      </c>
      <c r="D3539" s="115" t="s">
        <v>342</v>
      </c>
      <c r="E3539" s="115" t="s">
        <v>13</v>
      </c>
      <c r="F3539" s="115" t="s">
        <v>343</v>
      </c>
      <c r="G3539" s="115" t="s">
        <v>344</v>
      </c>
      <c r="H3539" s="115">
        <v>0.56000000000000005</v>
      </c>
      <c r="I3539" s="115">
        <v>0.48</v>
      </c>
      <c r="J3539" s="115" t="s">
        <v>350</v>
      </c>
      <c r="K3539" s="115">
        <v>8.8181931013729994E-2</v>
      </c>
      <c r="L3539" s="115">
        <v>3654.9754807566201</v>
      </c>
      <c r="M3539" s="115">
        <v>9.1105447579982908</v>
      </c>
      <c r="N3539" s="115">
        <v>1.33990890413071</v>
      </c>
      <c r="O3539" s="115">
        <v>0.80338542934738</v>
      </c>
      <c r="P3539" s="115">
        <v>0.11815575454874</v>
      </c>
      <c r="Q3539" s="115">
        <v>322.30279570098702</v>
      </c>
      <c r="R3539" s="115">
        <v>1210</v>
      </c>
      <c r="S3539" s="115" t="s">
        <v>353</v>
      </c>
      <c r="T3539" s="115">
        <v>1210</v>
      </c>
      <c r="U3539" s="115" t="s">
        <v>352</v>
      </c>
      <c r="V3539" s="115" t="s">
        <v>350</v>
      </c>
      <c r="Z3539" s="115">
        <v>0</v>
      </c>
      <c r="AA3539" s="115">
        <v>1</v>
      </c>
      <c r="AB3539" s="115">
        <v>0.80338542934738</v>
      </c>
      <c r="AC3539" s="115">
        <v>0.11815575454874</v>
      </c>
      <c r="AD3539" s="115">
        <v>322.30279570098901</v>
      </c>
      <c r="AF3539" s="115">
        <v>-1</v>
      </c>
      <c r="AG3539" s="115">
        <v>-1</v>
      </c>
      <c r="AH3539" s="115">
        <v>-1</v>
      </c>
      <c r="AI3539" s="115">
        <v>-1</v>
      </c>
      <c r="AJ3539" s="115">
        <v>0</v>
      </c>
      <c r="AM3539" s="115" t="s">
        <v>348</v>
      </c>
      <c r="AN3539" s="115">
        <v>-1</v>
      </c>
      <c r="AQ3539" s="115">
        <v>601</v>
      </c>
      <c r="AR3539" s="115" t="s">
        <v>263</v>
      </c>
      <c r="AS3539" s="115" t="s">
        <v>376</v>
      </c>
      <c r="AT3539" s="115" t="s">
        <v>296</v>
      </c>
      <c r="AV3539" s="115">
        <v>85.530096767927802</v>
      </c>
      <c r="AW3539" s="115">
        <v>0.261397239</v>
      </c>
    </row>
    <row r="3540" spans="1:49" x14ac:dyDescent="0.25">
      <c r="A3540" s="117">
        <v>440000</v>
      </c>
      <c r="B3540" s="117">
        <v>790000</v>
      </c>
      <c r="C3540" s="117">
        <v>790000</v>
      </c>
      <c r="D3540" s="115" t="s">
        <v>342</v>
      </c>
      <c r="E3540" s="115" t="s">
        <v>13</v>
      </c>
      <c r="F3540" s="115" t="s">
        <v>343</v>
      </c>
      <c r="G3540" s="115" t="s">
        <v>344</v>
      </c>
      <c r="H3540" s="115">
        <v>0.56000000000000005</v>
      </c>
      <c r="I3540" s="115">
        <v>0.48</v>
      </c>
      <c r="J3540" s="115" t="s">
        <v>350</v>
      </c>
      <c r="K3540" s="115">
        <v>2.2056256276520001E-2</v>
      </c>
      <c r="L3540" s="115">
        <v>3654.9754807566201</v>
      </c>
      <c r="M3540" s="115">
        <v>9.1105447579982908</v>
      </c>
      <c r="N3540" s="115">
        <v>1.33990890413071</v>
      </c>
      <c r="O3540" s="115">
        <v>0.20094451000110999</v>
      </c>
      <c r="P3540" s="115">
        <v>2.955337417669E-2</v>
      </c>
      <c r="Q3540" s="115">
        <v>80.615075887964906</v>
      </c>
      <c r="R3540" s="115">
        <v>1210</v>
      </c>
      <c r="S3540" s="115" t="s">
        <v>353</v>
      </c>
      <c r="T3540" s="115">
        <v>1210</v>
      </c>
      <c r="U3540" s="115" t="s">
        <v>352</v>
      </c>
      <c r="V3540" s="115" t="s">
        <v>350</v>
      </c>
      <c r="Z3540" s="115">
        <v>0</v>
      </c>
      <c r="AA3540" s="115">
        <v>1</v>
      </c>
      <c r="AB3540" s="115">
        <v>0.20094451000110999</v>
      </c>
      <c r="AC3540" s="115">
        <v>2.955337417669E-2</v>
      </c>
      <c r="AD3540" s="115">
        <v>80.615075887966</v>
      </c>
      <c r="AF3540" s="115">
        <v>-1</v>
      </c>
      <c r="AG3540" s="115">
        <v>-1</v>
      </c>
      <c r="AH3540" s="115">
        <v>-1</v>
      </c>
      <c r="AI3540" s="115">
        <v>-1</v>
      </c>
      <c r="AJ3540" s="115">
        <v>0</v>
      </c>
      <c r="AM3540" s="115" t="s">
        <v>348</v>
      </c>
      <c r="AN3540" s="115">
        <v>-1</v>
      </c>
      <c r="AQ3540" s="115">
        <v>601</v>
      </c>
      <c r="AR3540" s="115" t="s">
        <v>263</v>
      </c>
      <c r="AS3540" s="115" t="s">
        <v>376</v>
      </c>
      <c r="AT3540" s="115" t="s">
        <v>296</v>
      </c>
      <c r="AV3540" s="115">
        <v>45.652081200548899</v>
      </c>
      <c r="AW3540" s="115">
        <v>6.5381245700000007E-2</v>
      </c>
    </row>
    <row r="3541" spans="1:49" x14ac:dyDescent="0.25">
      <c r="A3541" s="117">
        <v>440000</v>
      </c>
      <c r="B3541" s="117">
        <v>790000</v>
      </c>
      <c r="C3541" s="117">
        <v>790000</v>
      </c>
      <c r="D3541" s="115" t="s">
        <v>342</v>
      </c>
      <c r="E3541" s="115" t="s">
        <v>13</v>
      </c>
      <c r="F3541" s="115" t="s">
        <v>343</v>
      </c>
      <c r="G3541" s="115" t="s">
        <v>344</v>
      </c>
      <c r="H3541" s="115">
        <v>0.56000000000000005</v>
      </c>
      <c r="I3541" s="115">
        <v>0.48</v>
      </c>
      <c r="J3541" s="115" t="s">
        <v>350</v>
      </c>
      <c r="K3541" s="115">
        <v>4.2260930986729998E-2</v>
      </c>
      <c r="L3541" s="115">
        <v>3654.9754807566201</v>
      </c>
      <c r="M3541" s="115">
        <v>9.1105447579982908</v>
      </c>
      <c r="N3541" s="115">
        <v>1.33990890413071</v>
      </c>
      <c r="O3541" s="115">
        <v>0.38502010326934</v>
      </c>
      <c r="P3541" s="115">
        <v>5.6625797725979997E-2</v>
      </c>
      <c r="Q3541" s="115">
        <v>154.462666550471</v>
      </c>
      <c r="R3541" s="115">
        <v>1210</v>
      </c>
      <c r="S3541" s="115" t="s">
        <v>353</v>
      </c>
      <c r="T3541" s="115">
        <v>1210</v>
      </c>
      <c r="U3541" s="115" t="s">
        <v>352</v>
      </c>
      <c r="V3541" s="115" t="s">
        <v>350</v>
      </c>
      <c r="Z3541" s="115">
        <v>0</v>
      </c>
      <c r="AA3541" s="115">
        <v>1</v>
      </c>
      <c r="AB3541" s="115">
        <v>0.38502010326934</v>
      </c>
      <c r="AC3541" s="115">
        <v>5.6625797725979997E-2</v>
      </c>
      <c r="AD3541" s="115">
        <v>154.46266655047</v>
      </c>
      <c r="AF3541" s="115">
        <v>-1</v>
      </c>
      <c r="AG3541" s="115">
        <v>-1</v>
      </c>
      <c r="AH3541" s="115">
        <v>-1</v>
      </c>
      <c r="AI3541" s="115">
        <v>-1</v>
      </c>
      <c r="AJ3541" s="115">
        <v>0</v>
      </c>
      <c r="AM3541" s="115" t="s">
        <v>348</v>
      </c>
      <c r="AN3541" s="115">
        <v>-1</v>
      </c>
      <c r="AQ3541" s="115">
        <v>601</v>
      </c>
      <c r="AR3541" s="115" t="s">
        <v>263</v>
      </c>
      <c r="AS3541" s="115" t="s">
        <v>376</v>
      </c>
      <c r="AT3541" s="115" t="s">
        <v>296</v>
      </c>
      <c r="AV3541" s="115">
        <v>63.242036148647799</v>
      </c>
      <c r="AW3541" s="115">
        <v>0.12527385769999999</v>
      </c>
    </row>
    <row r="3542" spans="1:49" x14ac:dyDescent="0.25">
      <c r="A3542" s="117">
        <v>440000</v>
      </c>
      <c r="B3542" s="117">
        <v>790000</v>
      </c>
      <c r="C3542" s="117">
        <v>790000</v>
      </c>
      <c r="D3542" s="115" t="s">
        <v>342</v>
      </c>
      <c r="E3542" s="115" t="s">
        <v>13</v>
      </c>
      <c r="F3542" s="115" t="s">
        <v>343</v>
      </c>
      <c r="G3542" s="115" t="s">
        <v>344</v>
      </c>
      <c r="H3542" s="115">
        <v>0.56000000000000005</v>
      </c>
      <c r="I3542" s="115">
        <v>0.48</v>
      </c>
      <c r="J3542" s="115" t="s">
        <v>350</v>
      </c>
      <c r="K3542" s="115">
        <v>0.23778616564731</v>
      </c>
      <c r="L3542" s="115">
        <v>3654.9754807566201</v>
      </c>
      <c r="M3542" s="115">
        <v>9.1105447579982908</v>
      </c>
      <c r="N3542" s="115">
        <v>1.33990890413071</v>
      </c>
      <c r="O3542" s="115">
        <v>2.1663615049626399</v>
      </c>
      <c r="P3542" s="115">
        <v>0.31861180062993</v>
      </c>
      <c r="Q3542" s="115">
        <v>869.10260510406101</v>
      </c>
      <c r="R3542" s="115">
        <v>1210</v>
      </c>
      <c r="S3542" s="115" t="s">
        <v>353</v>
      </c>
      <c r="T3542" s="115">
        <v>1210</v>
      </c>
      <c r="U3542" s="115" t="s">
        <v>352</v>
      </c>
      <c r="V3542" s="115" t="s">
        <v>350</v>
      </c>
      <c r="Z3542" s="115">
        <v>0</v>
      </c>
      <c r="AA3542" s="115">
        <v>1</v>
      </c>
      <c r="AB3542" s="115">
        <v>2.1663615049626399</v>
      </c>
      <c r="AC3542" s="115">
        <v>0.31861180062993</v>
      </c>
      <c r="AD3542" s="115">
        <v>869.10260510406101</v>
      </c>
      <c r="AF3542" s="115">
        <v>-1</v>
      </c>
      <c r="AG3542" s="115">
        <v>-1</v>
      </c>
      <c r="AH3542" s="115">
        <v>-1</v>
      </c>
      <c r="AI3542" s="115">
        <v>-1</v>
      </c>
      <c r="AJ3542" s="115">
        <v>0</v>
      </c>
      <c r="AM3542" s="115" t="s">
        <v>348</v>
      </c>
      <c r="AN3542" s="115">
        <v>-1</v>
      </c>
      <c r="AQ3542" s="115">
        <v>601</v>
      </c>
      <c r="AR3542" s="115" t="s">
        <v>263</v>
      </c>
      <c r="AS3542" s="115" t="s">
        <v>376</v>
      </c>
      <c r="AT3542" s="115" t="s">
        <v>296</v>
      </c>
      <c r="AV3542" s="115">
        <v>120.36321894480101</v>
      </c>
      <c r="AW3542" s="115">
        <v>0.70486829289999997</v>
      </c>
    </row>
    <row r="3543" spans="1:49" x14ac:dyDescent="0.25">
      <c r="A3543" s="117">
        <v>440000</v>
      </c>
      <c r="B3543" s="117">
        <v>790000</v>
      </c>
      <c r="C3543" s="117">
        <v>790000</v>
      </c>
      <c r="D3543" s="115" t="s">
        <v>342</v>
      </c>
      <c r="E3543" s="115" t="s">
        <v>13</v>
      </c>
      <c r="F3543" s="115" t="s">
        <v>343</v>
      </c>
      <c r="G3543" s="115" t="s">
        <v>344</v>
      </c>
      <c r="H3543" s="115">
        <v>0.56000000000000005</v>
      </c>
      <c r="I3543" s="115">
        <v>0.48</v>
      </c>
      <c r="J3543" s="115" t="s">
        <v>350</v>
      </c>
      <c r="K3543" s="115">
        <v>5.374364896E-5</v>
      </c>
      <c r="L3543" s="115">
        <v>3654.9754807566201</v>
      </c>
      <c r="M3543" s="115">
        <v>9.1105447579982908</v>
      </c>
      <c r="N3543" s="115">
        <v>1.33990890413071</v>
      </c>
      <c r="O3543" s="115">
        <v>4.8963391931999996E-4</v>
      </c>
      <c r="P3543" s="115">
        <v>7.2011593779999994E-5</v>
      </c>
      <c r="Q3543" s="115">
        <v>0.19643171920249999</v>
      </c>
      <c r="R3543" s="115">
        <v>1210</v>
      </c>
      <c r="S3543" s="115" t="s">
        <v>353</v>
      </c>
      <c r="T3543" s="115">
        <v>1210</v>
      </c>
      <c r="U3543" s="115" t="s">
        <v>352</v>
      </c>
      <c r="V3543" s="115" t="s">
        <v>350</v>
      </c>
      <c r="Z3543" s="115">
        <v>0</v>
      </c>
      <c r="AA3543" s="115">
        <v>1</v>
      </c>
      <c r="AB3543" s="115">
        <v>4.8963391931999996E-4</v>
      </c>
      <c r="AC3543" s="115">
        <v>7.2011593779999994E-5</v>
      </c>
      <c r="AD3543" s="115">
        <v>0.19643171920231001</v>
      </c>
      <c r="AF3543" s="115">
        <v>-1</v>
      </c>
      <c r="AG3543" s="115">
        <v>-1</v>
      </c>
      <c r="AH3543" s="115">
        <v>-1</v>
      </c>
      <c r="AI3543" s="115">
        <v>-1</v>
      </c>
      <c r="AJ3543" s="115">
        <v>0</v>
      </c>
      <c r="AM3543" s="115" t="s">
        <v>348</v>
      </c>
      <c r="AN3543" s="115">
        <v>-1</v>
      </c>
      <c r="AQ3543" s="115">
        <v>601</v>
      </c>
      <c r="AR3543" s="115" t="s">
        <v>263</v>
      </c>
      <c r="AS3543" s="115" t="s">
        <v>376</v>
      </c>
      <c r="AT3543" s="115" t="s">
        <v>296</v>
      </c>
      <c r="AV3543" s="115">
        <v>2.25354939980364</v>
      </c>
      <c r="AW3543" s="115">
        <v>1.59312E-4</v>
      </c>
    </row>
    <row r="3544" spans="1:49" x14ac:dyDescent="0.25">
      <c r="A3544" s="117">
        <v>440000</v>
      </c>
      <c r="B3544" s="117">
        <v>790000</v>
      </c>
      <c r="C3544" s="117">
        <v>790000</v>
      </c>
      <c r="D3544" s="115" t="s">
        <v>342</v>
      </c>
      <c r="E3544" s="115" t="s">
        <v>13</v>
      </c>
      <c r="F3544" s="115" t="s">
        <v>343</v>
      </c>
      <c r="G3544" s="115" t="s">
        <v>344</v>
      </c>
      <c r="H3544" s="115">
        <v>0.56000000000000005</v>
      </c>
      <c r="I3544" s="115">
        <v>0.48</v>
      </c>
      <c r="J3544" s="115" t="s">
        <v>350</v>
      </c>
      <c r="K3544" s="115">
        <v>5.9343790795709998E-2</v>
      </c>
      <c r="L3544" s="115">
        <v>3661.4881872992601</v>
      </c>
      <c r="M3544" s="115">
        <v>9.1257924132744197</v>
      </c>
      <c r="N3544" s="115">
        <v>1.3421179027122101</v>
      </c>
      <c r="O3544" s="115">
        <v>0.54155911581849003</v>
      </c>
      <c r="P3544" s="115">
        <v>7.9646364041739998E-2</v>
      </c>
      <c r="Q3544" s="115">
        <v>217.28658898807601</v>
      </c>
      <c r="R3544" s="115">
        <v>1200</v>
      </c>
      <c r="S3544" s="115" t="s">
        <v>351</v>
      </c>
      <c r="T3544" s="115">
        <v>1200</v>
      </c>
      <c r="U3544" s="115" t="s">
        <v>352</v>
      </c>
      <c r="V3544" s="115" t="s">
        <v>350</v>
      </c>
      <c r="Z3544" s="115">
        <v>0</v>
      </c>
      <c r="AA3544" s="115">
        <v>1</v>
      </c>
      <c r="AB3544" s="115">
        <v>0.54155911581849003</v>
      </c>
      <c r="AC3544" s="115">
        <v>7.9646364041739998E-2</v>
      </c>
      <c r="AD3544" s="115">
        <v>217.28658898807501</v>
      </c>
      <c r="AF3544" s="115">
        <v>-1</v>
      </c>
      <c r="AG3544" s="115">
        <v>-1</v>
      </c>
      <c r="AH3544" s="115">
        <v>-1</v>
      </c>
      <c r="AI3544" s="115">
        <v>-1</v>
      </c>
      <c r="AJ3544" s="115">
        <v>0</v>
      </c>
      <c r="AM3544" s="115" t="s">
        <v>348</v>
      </c>
      <c r="AN3544" s="115">
        <v>-1</v>
      </c>
      <c r="AQ3544" s="115">
        <v>601</v>
      </c>
      <c r="AR3544" s="115" t="s">
        <v>263</v>
      </c>
      <c r="AS3544" s="115" t="s">
        <v>376</v>
      </c>
      <c r="AT3544" s="115" t="s">
        <v>296</v>
      </c>
      <c r="AV3544" s="115">
        <v>109.620893665476</v>
      </c>
      <c r="AW3544" s="115">
        <v>0.176225944</v>
      </c>
    </row>
    <row r="3545" spans="1:49" x14ac:dyDescent="0.25">
      <c r="A3545" s="117">
        <v>440000</v>
      </c>
      <c r="B3545" s="117">
        <v>790000</v>
      </c>
      <c r="C3545" s="117">
        <v>790000</v>
      </c>
      <c r="D3545" s="115" t="s">
        <v>342</v>
      </c>
      <c r="E3545" s="115" t="s">
        <v>13</v>
      </c>
      <c r="F3545" s="115" t="s">
        <v>343</v>
      </c>
      <c r="G3545" s="115" t="s">
        <v>344</v>
      </c>
      <c r="H3545" s="115">
        <v>0.56000000000000005</v>
      </c>
      <c r="I3545" s="115">
        <v>0.48</v>
      </c>
      <c r="J3545" s="115" t="s">
        <v>350</v>
      </c>
      <c r="K3545" s="115">
        <v>1.559737608072E-2</v>
      </c>
      <c r="L3545" s="115">
        <v>3661.4881872992601</v>
      </c>
      <c r="M3545" s="115">
        <v>9.1257924132744197</v>
      </c>
      <c r="N3545" s="115">
        <v>1.3421179027122101</v>
      </c>
      <c r="O3545" s="115">
        <v>0.14233841630444999</v>
      </c>
      <c r="P3545" s="115">
        <v>2.0933517673270001E-2</v>
      </c>
      <c r="Q3545" s="115">
        <v>57.109608272431302</v>
      </c>
      <c r="R3545" s="115">
        <v>1210</v>
      </c>
      <c r="S3545" s="115" t="s">
        <v>353</v>
      </c>
      <c r="T3545" s="115">
        <v>1210</v>
      </c>
      <c r="U3545" s="115" t="s">
        <v>352</v>
      </c>
      <c r="V3545" s="115" t="s">
        <v>350</v>
      </c>
      <c r="Z3545" s="115">
        <v>0</v>
      </c>
      <c r="AA3545" s="115">
        <v>1</v>
      </c>
      <c r="AB3545" s="115">
        <v>0.14233841630444999</v>
      </c>
      <c r="AC3545" s="115">
        <v>2.0933517673270001E-2</v>
      </c>
      <c r="AD3545" s="115">
        <v>57.109608272430201</v>
      </c>
      <c r="AF3545" s="115">
        <v>-1</v>
      </c>
      <c r="AG3545" s="115">
        <v>-1</v>
      </c>
      <c r="AH3545" s="115">
        <v>-1</v>
      </c>
      <c r="AI3545" s="115">
        <v>-1</v>
      </c>
      <c r="AJ3545" s="115">
        <v>0</v>
      </c>
      <c r="AM3545" s="115" t="s">
        <v>348</v>
      </c>
      <c r="AN3545" s="115">
        <v>-1</v>
      </c>
      <c r="AQ3545" s="115">
        <v>601</v>
      </c>
      <c r="AR3545" s="115" t="s">
        <v>263</v>
      </c>
      <c r="AS3545" s="115" t="s">
        <v>376</v>
      </c>
      <c r="AT3545" s="115" t="s">
        <v>296</v>
      </c>
      <c r="AV3545" s="115">
        <v>76.184163421825104</v>
      </c>
      <c r="AW3545" s="115">
        <v>4.6317606099999999E-2</v>
      </c>
    </row>
    <row r="3546" spans="1:49" x14ac:dyDescent="0.25">
      <c r="A3546" s="117">
        <v>440000</v>
      </c>
      <c r="B3546" s="117">
        <v>790000</v>
      </c>
      <c r="C3546" s="117">
        <v>790000</v>
      </c>
      <c r="D3546" s="115" t="s">
        <v>342</v>
      </c>
      <c r="E3546" s="115" t="s">
        <v>13</v>
      </c>
      <c r="F3546" s="115" t="s">
        <v>343</v>
      </c>
      <c r="G3546" s="115" t="s">
        <v>344</v>
      </c>
      <c r="H3546" s="115">
        <v>0.56000000000000005</v>
      </c>
      <c r="I3546" s="115">
        <v>0.48</v>
      </c>
      <c r="J3546" s="115" t="s">
        <v>350</v>
      </c>
      <c r="K3546" s="115">
        <v>0.26910788876660002</v>
      </c>
      <c r="L3546" s="115">
        <v>3661.4881872992601</v>
      </c>
      <c r="M3546" s="115">
        <v>9.1257924132744197</v>
      </c>
      <c r="N3546" s="115">
        <v>1.3421179027122101</v>
      </c>
      <c r="O3546" s="115">
        <v>2.45582272965853</v>
      </c>
      <c r="P3546" s="115">
        <v>0.36117451527473998</v>
      </c>
      <c r="Q3546" s="115">
        <v>985.33535582795002</v>
      </c>
      <c r="R3546" s="115">
        <v>1210</v>
      </c>
      <c r="S3546" s="115" t="s">
        <v>353</v>
      </c>
      <c r="T3546" s="115">
        <v>1210</v>
      </c>
      <c r="U3546" s="115" t="s">
        <v>352</v>
      </c>
      <c r="V3546" s="115" t="s">
        <v>350</v>
      </c>
      <c r="Z3546" s="115">
        <v>0</v>
      </c>
      <c r="AA3546" s="115">
        <v>1</v>
      </c>
      <c r="AB3546" s="115">
        <v>2.45582272965853</v>
      </c>
      <c r="AC3546" s="115">
        <v>0.36117451527473998</v>
      </c>
      <c r="AD3546" s="115">
        <v>985.33535582795002</v>
      </c>
      <c r="AF3546" s="115">
        <v>-1</v>
      </c>
      <c r="AG3546" s="115">
        <v>-1</v>
      </c>
      <c r="AH3546" s="115">
        <v>-1</v>
      </c>
      <c r="AI3546" s="115">
        <v>-1</v>
      </c>
      <c r="AJ3546" s="115">
        <v>0</v>
      </c>
      <c r="AM3546" s="115" t="s">
        <v>348</v>
      </c>
      <c r="AN3546" s="115">
        <v>-1</v>
      </c>
      <c r="AQ3546" s="115">
        <v>601</v>
      </c>
      <c r="AR3546" s="115" t="s">
        <v>263</v>
      </c>
      <c r="AS3546" s="115" t="s">
        <v>376</v>
      </c>
      <c r="AT3546" s="115" t="s">
        <v>296</v>
      </c>
      <c r="AV3546" s="115">
        <v>132.62084811196999</v>
      </c>
      <c r="AW3546" s="115">
        <v>0.79913654160000003</v>
      </c>
    </row>
    <row r="3547" spans="1:49" x14ac:dyDescent="0.25">
      <c r="A3547" s="117">
        <v>440000</v>
      </c>
      <c r="B3547" s="117">
        <v>790000</v>
      </c>
      <c r="C3547" s="117">
        <v>790000</v>
      </c>
      <c r="D3547" s="115" t="s">
        <v>342</v>
      </c>
      <c r="E3547" s="115" t="s">
        <v>13</v>
      </c>
      <c r="F3547" s="115" t="s">
        <v>343</v>
      </c>
      <c r="G3547" s="115" t="s">
        <v>344</v>
      </c>
      <c r="H3547" s="115">
        <v>0.56000000000000005</v>
      </c>
      <c r="I3547" s="115">
        <v>0.48</v>
      </c>
      <c r="J3547" s="115" t="s">
        <v>350</v>
      </c>
      <c r="K3547" s="115">
        <v>0.16453655700961001</v>
      </c>
      <c r="L3547" s="115">
        <v>3661.4881872992601</v>
      </c>
      <c r="M3547" s="115">
        <v>9.1257924132744197</v>
      </c>
      <c r="N3547" s="115">
        <v>1.3421179027122101</v>
      </c>
      <c r="O3547" s="115">
        <v>1.5015264636646299</v>
      </c>
      <c r="P3547" s="115">
        <v>0.22082745881322999</v>
      </c>
      <c r="Q3547" s="115">
        <v>602.44865986959701</v>
      </c>
      <c r="R3547" s="115">
        <v>1210</v>
      </c>
      <c r="S3547" s="115" t="s">
        <v>353</v>
      </c>
      <c r="T3547" s="115">
        <v>1210</v>
      </c>
      <c r="U3547" s="115" t="s">
        <v>352</v>
      </c>
      <c r="V3547" s="115" t="s">
        <v>350</v>
      </c>
      <c r="Z3547" s="115">
        <v>0</v>
      </c>
      <c r="AA3547" s="115">
        <v>1</v>
      </c>
      <c r="AB3547" s="115">
        <v>1.5015264636646299</v>
      </c>
      <c r="AC3547" s="115">
        <v>0.22082745881322999</v>
      </c>
      <c r="AD3547" s="115">
        <v>602.44865986959701</v>
      </c>
      <c r="AF3547" s="115">
        <v>-1</v>
      </c>
      <c r="AG3547" s="115">
        <v>-1</v>
      </c>
      <c r="AH3547" s="115">
        <v>-1</v>
      </c>
      <c r="AI3547" s="115">
        <v>-1</v>
      </c>
      <c r="AJ3547" s="115">
        <v>0</v>
      </c>
      <c r="AM3547" s="115" t="s">
        <v>348</v>
      </c>
      <c r="AN3547" s="115">
        <v>-1</v>
      </c>
      <c r="AQ3547" s="115">
        <v>601</v>
      </c>
      <c r="AR3547" s="115" t="s">
        <v>263</v>
      </c>
      <c r="AS3547" s="115" t="s">
        <v>376</v>
      </c>
      <c r="AT3547" s="115" t="s">
        <v>296</v>
      </c>
      <c r="AV3547" s="115">
        <v>109.3462025812</v>
      </c>
      <c r="AW3547" s="115">
        <v>0.48860394150000003</v>
      </c>
    </row>
    <row r="3548" spans="1:49" x14ac:dyDescent="0.25">
      <c r="A3548" s="117">
        <v>440000</v>
      </c>
      <c r="B3548" s="117">
        <v>790000</v>
      </c>
      <c r="C3548" s="117">
        <v>790000</v>
      </c>
      <c r="D3548" s="115" t="s">
        <v>342</v>
      </c>
      <c r="E3548" s="115" t="s">
        <v>13</v>
      </c>
      <c r="F3548" s="115" t="s">
        <v>343</v>
      </c>
      <c r="G3548" s="115" t="s">
        <v>344</v>
      </c>
      <c r="H3548" s="115">
        <v>0.56000000000000005</v>
      </c>
      <c r="I3548" s="115">
        <v>0.48</v>
      </c>
      <c r="J3548" s="115" t="s">
        <v>350</v>
      </c>
      <c r="K3548" s="115">
        <v>2.9033989755350001E-2</v>
      </c>
      <c r="L3548" s="115">
        <v>3661.4881872992601</v>
      </c>
      <c r="M3548" s="115">
        <v>9.1257924132744197</v>
      </c>
      <c r="N3548" s="115">
        <v>1.3421179027122101</v>
      </c>
      <c r="O3548" s="115">
        <v>0.26495816343646</v>
      </c>
      <c r="P3548" s="115">
        <v>3.896703743781E-2</v>
      </c>
      <c r="Q3548" s="115">
        <v>106.307610519381</v>
      </c>
      <c r="R3548" s="115">
        <v>1210</v>
      </c>
      <c r="S3548" s="115" t="s">
        <v>353</v>
      </c>
      <c r="T3548" s="115">
        <v>1210</v>
      </c>
      <c r="U3548" s="115" t="s">
        <v>352</v>
      </c>
      <c r="V3548" s="115" t="s">
        <v>350</v>
      </c>
      <c r="Z3548" s="115">
        <v>0</v>
      </c>
      <c r="AA3548" s="115">
        <v>1</v>
      </c>
      <c r="AB3548" s="115">
        <v>0.26495816343646</v>
      </c>
      <c r="AC3548" s="115">
        <v>3.896703743781E-2</v>
      </c>
      <c r="AD3548" s="115">
        <v>106.307610519383</v>
      </c>
      <c r="AF3548" s="115">
        <v>-1</v>
      </c>
      <c r="AG3548" s="115">
        <v>-1</v>
      </c>
      <c r="AH3548" s="115">
        <v>-1</v>
      </c>
      <c r="AI3548" s="115">
        <v>-1</v>
      </c>
      <c r="AJ3548" s="115">
        <v>0</v>
      </c>
      <c r="AM3548" s="115" t="s">
        <v>348</v>
      </c>
      <c r="AN3548" s="115">
        <v>-1</v>
      </c>
      <c r="AQ3548" s="115">
        <v>601</v>
      </c>
      <c r="AR3548" s="115" t="s">
        <v>263</v>
      </c>
      <c r="AS3548" s="115" t="s">
        <v>376</v>
      </c>
      <c r="AT3548" s="115" t="s">
        <v>296</v>
      </c>
      <c r="AV3548" s="115">
        <v>44.780040844664001</v>
      </c>
      <c r="AW3548" s="115">
        <v>8.6218662200000004E-2</v>
      </c>
    </row>
    <row r="3549" spans="1:49" x14ac:dyDescent="0.25">
      <c r="A3549" s="117">
        <v>440000</v>
      </c>
      <c r="B3549" s="117">
        <v>790000</v>
      </c>
      <c r="C3549" s="117">
        <v>790000</v>
      </c>
      <c r="D3549" s="115" t="s">
        <v>342</v>
      </c>
      <c r="E3549" s="115" t="s">
        <v>13</v>
      </c>
      <c r="F3549" s="115" t="s">
        <v>343</v>
      </c>
      <c r="G3549" s="115" t="s">
        <v>344</v>
      </c>
      <c r="H3549" s="115">
        <v>0.56000000000000005</v>
      </c>
      <c r="I3549" s="115">
        <v>0.48</v>
      </c>
      <c r="J3549" s="115" t="s">
        <v>350</v>
      </c>
      <c r="K3549" s="115">
        <v>6.4650540325669997E-2</v>
      </c>
      <c r="L3549" s="115">
        <v>3661.4881872992601</v>
      </c>
      <c r="M3549" s="115">
        <v>9.1257924132744197</v>
      </c>
      <c r="N3549" s="115">
        <v>1.3421179027122101</v>
      </c>
      <c r="O3549" s="115">
        <v>0.58998741041816005</v>
      </c>
      <c r="P3549" s="115">
        <v>8.6768647591109999E-2</v>
      </c>
      <c r="Q3549" s="115">
        <v>236.71718970498401</v>
      </c>
      <c r="R3549" s="115">
        <v>1210</v>
      </c>
      <c r="S3549" s="115" t="s">
        <v>353</v>
      </c>
      <c r="T3549" s="115">
        <v>1210</v>
      </c>
      <c r="U3549" s="115" t="s">
        <v>352</v>
      </c>
      <c r="V3549" s="115" t="s">
        <v>350</v>
      </c>
      <c r="Z3549" s="115">
        <v>0</v>
      </c>
      <c r="AA3549" s="115">
        <v>1</v>
      </c>
      <c r="AB3549" s="115">
        <v>0.58998741041816005</v>
      </c>
      <c r="AC3549" s="115">
        <v>8.6768647591109999E-2</v>
      </c>
      <c r="AD3549" s="115">
        <v>236.71718970498301</v>
      </c>
      <c r="AF3549" s="115">
        <v>-1</v>
      </c>
      <c r="AG3549" s="115">
        <v>-1</v>
      </c>
      <c r="AH3549" s="115">
        <v>-1</v>
      </c>
      <c r="AI3549" s="115">
        <v>-1</v>
      </c>
      <c r="AJ3549" s="115">
        <v>0</v>
      </c>
      <c r="AM3549" s="115" t="s">
        <v>348</v>
      </c>
      <c r="AN3549" s="115">
        <v>-1</v>
      </c>
      <c r="AQ3549" s="115">
        <v>601</v>
      </c>
      <c r="AR3549" s="115" t="s">
        <v>263</v>
      </c>
      <c r="AS3549" s="115" t="s">
        <v>376</v>
      </c>
      <c r="AT3549" s="115" t="s">
        <v>296</v>
      </c>
      <c r="AV3549" s="115">
        <v>76.493156149670895</v>
      </c>
      <c r="AW3549" s="115">
        <v>0.19198474430000001</v>
      </c>
    </row>
    <row r="3550" spans="1:49" x14ac:dyDescent="0.25">
      <c r="A3550" s="117">
        <v>440000</v>
      </c>
      <c r="B3550" s="117">
        <v>790000</v>
      </c>
      <c r="C3550" s="117">
        <v>790000</v>
      </c>
      <c r="D3550" s="115" t="s">
        <v>342</v>
      </c>
      <c r="E3550" s="115" t="s">
        <v>13</v>
      </c>
      <c r="F3550" s="115" t="s">
        <v>343</v>
      </c>
      <c r="G3550" s="115" t="s">
        <v>344</v>
      </c>
      <c r="H3550" s="115">
        <v>0.56000000000000005</v>
      </c>
      <c r="I3550" s="115">
        <v>0.48</v>
      </c>
      <c r="J3550" s="115" t="s">
        <v>350</v>
      </c>
      <c r="K3550" s="115">
        <v>1.549331114135E-2</v>
      </c>
      <c r="L3550" s="115">
        <v>3661.4881872992601</v>
      </c>
      <c r="M3550" s="115">
        <v>9.1257924132744197</v>
      </c>
      <c r="N3550" s="115">
        <v>1.3421179027122101</v>
      </c>
      <c r="O3550" s="115">
        <v>0.14138874127025</v>
      </c>
      <c r="P3550" s="115">
        <v>2.079385025509E-2</v>
      </c>
      <c r="Q3550" s="115">
        <v>56.728575726212398</v>
      </c>
      <c r="R3550" s="115">
        <v>1210</v>
      </c>
      <c r="S3550" s="115" t="s">
        <v>353</v>
      </c>
      <c r="T3550" s="115">
        <v>1210</v>
      </c>
      <c r="U3550" s="115" t="s">
        <v>352</v>
      </c>
      <c r="V3550" s="115" t="s">
        <v>350</v>
      </c>
      <c r="Z3550" s="115">
        <v>0</v>
      </c>
      <c r="AA3550" s="115">
        <v>1</v>
      </c>
      <c r="AB3550" s="115">
        <v>0.14138874127025</v>
      </c>
      <c r="AC3550" s="115">
        <v>2.079385025509E-2</v>
      </c>
      <c r="AD3550" s="115">
        <v>56.728575726213101</v>
      </c>
      <c r="AF3550" s="115">
        <v>-1</v>
      </c>
      <c r="AG3550" s="115">
        <v>-1</v>
      </c>
      <c r="AH3550" s="115">
        <v>-1</v>
      </c>
      <c r="AI3550" s="115">
        <v>-1</v>
      </c>
      <c r="AJ3550" s="115">
        <v>0</v>
      </c>
      <c r="AM3550" s="115" t="s">
        <v>348</v>
      </c>
      <c r="AN3550" s="115">
        <v>-1</v>
      </c>
      <c r="AQ3550" s="115">
        <v>601</v>
      </c>
      <c r="AR3550" s="115" t="s">
        <v>263</v>
      </c>
      <c r="AS3550" s="115" t="s">
        <v>376</v>
      </c>
      <c r="AT3550" s="115" t="s">
        <v>296</v>
      </c>
      <c r="AV3550" s="115">
        <v>32.125940462392101</v>
      </c>
      <c r="AW3550" s="115">
        <v>4.6008577199999998E-2</v>
      </c>
    </row>
    <row r="3551" spans="1:49" x14ac:dyDescent="0.25">
      <c r="A3551" s="117">
        <v>440000</v>
      </c>
      <c r="B3551" s="117">
        <v>800000</v>
      </c>
      <c r="C3551" s="117">
        <v>800000</v>
      </c>
      <c r="D3551" s="115" t="s">
        <v>342</v>
      </c>
      <c r="E3551" s="115" t="s">
        <v>13</v>
      </c>
      <c r="F3551" s="115" t="s">
        <v>343</v>
      </c>
      <c r="G3551" s="115" t="s">
        <v>344</v>
      </c>
      <c r="H3551" s="115">
        <v>0.56000000000000005</v>
      </c>
      <c r="I3551" s="115">
        <v>0.48</v>
      </c>
      <c r="J3551" s="115" t="s">
        <v>350</v>
      </c>
      <c r="K3551" s="115">
        <v>0.15204854510978</v>
      </c>
      <c r="L3551" s="115">
        <v>3633.0519898821599</v>
      </c>
      <c r="M3551" s="115">
        <v>9.0592813824315606</v>
      </c>
      <c r="N3551" s="115">
        <v>1.33248446571623</v>
      </c>
      <c r="O3551" s="115">
        <v>1.37745055393886</v>
      </c>
      <c r="P3551" s="115">
        <v>0.20260232439354001</v>
      </c>
      <c r="Q3551" s="115">
        <v>552.40026936978495</v>
      </c>
      <c r="R3551" s="115">
        <v>1200</v>
      </c>
      <c r="S3551" s="115" t="s">
        <v>351</v>
      </c>
      <c r="T3551" s="115">
        <v>1200</v>
      </c>
      <c r="U3551" s="115" t="s">
        <v>352</v>
      </c>
      <c r="V3551" s="115" t="s">
        <v>350</v>
      </c>
      <c r="Z3551" s="115">
        <v>0</v>
      </c>
      <c r="AA3551" s="115">
        <v>1</v>
      </c>
      <c r="AB3551" s="115">
        <v>1.37745055393886</v>
      </c>
      <c r="AC3551" s="115">
        <v>0.20260232439354001</v>
      </c>
      <c r="AD3551" s="115">
        <v>552.40026936978495</v>
      </c>
      <c r="AF3551" s="115">
        <v>-1</v>
      </c>
      <c r="AG3551" s="115">
        <v>-1</v>
      </c>
      <c r="AH3551" s="115">
        <v>-1</v>
      </c>
      <c r="AI3551" s="115">
        <v>-1</v>
      </c>
      <c r="AJ3551" s="115">
        <v>0</v>
      </c>
      <c r="AM3551" s="115" t="s">
        <v>348</v>
      </c>
      <c r="AN3551" s="115">
        <v>-1</v>
      </c>
      <c r="AQ3551" s="115">
        <v>601</v>
      </c>
      <c r="AR3551" s="115" t="s">
        <v>263</v>
      </c>
      <c r="AS3551" s="115" t="s">
        <v>376</v>
      </c>
      <c r="AT3551" s="115" t="s">
        <v>296</v>
      </c>
      <c r="AV3551" s="115">
        <v>124.65883983848801</v>
      </c>
      <c r="AW3551" s="115">
        <v>0.44801319490000002</v>
      </c>
    </row>
    <row r="3552" spans="1:49" x14ac:dyDescent="0.25">
      <c r="A3552" s="117">
        <v>440000</v>
      </c>
      <c r="B3552" s="117">
        <v>800000</v>
      </c>
      <c r="C3552" s="117">
        <v>800000</v>
      </c>
      <c r="D3552" s="115" t="s">
        <v>342</v>
      </c>
      <c r="E3552" s="115" t="s">
        <v>13</v>
      </c>
      <c r="F3552" s="115" t="s">
        <v>343</v>
      </c>
      <c r="G3552" s="115" t="s">
        <v>344</v>
      </c>
      <c r="H3552" s="115">
        <v>0.56000000000000005</v>
      </c>
      <c r="I3552" s="115">
        <v>0.48</v>
      </c>
      <c r="J3552" s="115" t="s">
        <v>350</v>
      </c>
      <c r="K3552" s="115">
        <v>0.16080068725503999</v>
      </c>
      <c r="L3552" s="115">
        <v>3633.0519898821599</v>
      </c>
      <c r="M3552" s="115">
        <v>9.0592813824315606</v>
      </c>
      <c r="N3552" s="115">
        <v>1.33248446571623</v>
      </c>
      <c r="O3552" s="115">
        <v>1.4567386723317799</v>
      </c>
      <c r="P3552" s="115">
        <v>0.21426441784382999</v>
      </c>
      <c r="Q3552" s="115">
        <v>584.19725680634201</v>
      </c>
      <c r="R3552" s="115">
        <v>1210</v>
      </c>
      <c r="S3552" s="115" t="s">
        <v>353</v>
      </c>
      <c r="T3552" s="115">
        <v>1210</v>
      </c>
      <c r="U3552" s="115" t="s">
        <v>352</v>
      </c>
      <c r="V3552" s="115" t="s">
        <v>350</v>
      </c>
      <c r="Z3552" s="115">
        <v>0</v>
      </c>
      <c r="AA3552" s="115">
        <v>1</v>
      </c>
      <c r="AB3552" s="115">
        <v>1.4567386723317799</v>
      </c>
      <c r="AC3552" s="115">
        <v>0.21426441784382999</v>
      </c>
      <c r="AD3552" s="115">
        <v>584.19725680634201</v>
      </c>
      <c r="AF3552" s="115">
        <v>-1</v>
      </c>
      <c r="AG3552" s="115">
        <v>-1</v>
      </c>
      <c r="AH3552" s="115">
        <v>-1</v>
      </c>
      <c r="AI3552" s="115">
        <v>-1</v>
      </c>
      <c r="AJ3552" s="115">
        <v>0</v>
      </c>
      <c r="AM3552" s="115" t="s">
        <v>348</v>
      </c>
      <c r="AN3552" s="115">
        <v>-1</v>
      </c>
      <c r="AQ3552" s="115">
        <v>601</v>
      </c>
      <c r="AR3552" s="115" t="s">
        <v>263</v>
      </c>
      <c r="AS3552" s="115" t="s">
        <v>376</v>
      </c>
      <c r="AT3552" s="115" t="s">
        <v>296</v>
      </c>
      <c r="AV3552" s="115">
        <v>107.327416524206</v>
      </c>
      <c r="AW3552" s="115">
        <v>0.47380150589999998</v>
      </c>
    </row>
    <row r="3553" spans="1:49" x14ac:dyDescent="0.25">
      <c r="A3553" s="117">
        <v>440000</v>
      </c>
      <c r="B3553" s="117">
        <v>800000</v>
      </c>
      <c r="C3553" s="117">
        <v>800000</v>
      </c>
      <c r="D3553" s="115" t="s">
        <v>342</v>
      </c>
      <c r="E3553" s="115" t="s">
        <v>13</v>
      </c>
      <c r="F3553" s="115" t="s">
        <v>343</v>
      </c>
      <c r="G3553" s="115" t="s">
        <v>344</v>
      </c>
      <c r="H3553" s="115">
        <v>0.56000000000000005</v>
      </c>
      <c r="I3553" s="115">
        <v>0.48</v>
      </c>
      <c r="J3553" s="115" t="s">
        <v>350</v>
      </c>
      <c r="K3553" s="115">
        <v>0.24950182841856</v>
      </c>
      <c r="L3553" s="115">
        <v>3633.0519898821599</v>
      </c>
      <c r="M3553" s="115">
        <v>9.0592813824315606</v>
      </c>
      <c r="N3553" s="115">
        <v>1.33248446571623</v>
      </c>
      <c r="O3553" s="115">
        <v>2.2603072690749699</v>
      </c>
      <c r="P3553" s="115">
        <v>0.33245731053554001</v>
      </c>
      <c r="Q3553" s="115">
        <v>906.45311421532006</v>
      </c>
      <c r="R3553" s="115">
        <v>1210</v>
      </c>
      <c r="S3553" s="115" t="s">
        <v>353</v>
      </c>
      <c r="T3553" s="115">
        <v>1210</v>
      </c>
      <c r="U3553" s="115" t="s">
        <v>352</v>
      </c>
      <c r="V3553" s="115" t="s">
        <v>350</v>
      </c>
      <c r="Z3553" s="115">
        <v>0</v>
      </c>
      <c r="AA3553" s="115">
        <v>1</v>
      </c>
      <c r="AB3553" s="115">
        <v>2.2603072690749699</v>
      </c>
      <c r="AC3553" s="115">
        <v>0.33245731053554001</v>
      </c>
      <c r="AD3553" s="115">
        <v>906.45311421532006</v>
      </c>
      <c r="AF3553" s="115">
        <v>-1</v>
      </c>
      <c r="AG3553" s="115">
        <v>-1</v>
      </c>
      <c r="AH3553" s="115">
        <v>-1</v>
      </c>
      <c r="AI3553" s="115">
        <v>-1</v>
      </c>
      <c r="AJ3553" s="115">
        <v>0</v>
      </c>
      <c r="AM3553" s="115" t="s">
        <v>348</v>
      </c>
      <c r="AN3553" s="115">
        <v>-1</v>
      </c>
      <c r="AQ3553" s="115">
        <v>601</v>
      </c>
      <c r="AR3553" s="115" t="s">
        <v>263</v>
      </c>
      <c r="AS3553" s="115" t="s">
        <v>376</v>
      </c>
      <c r="AT3553" s="115" t="s">
        <v>296</v>
      </c>
      <c r="AV3553" s="115">
        <v>127.754465915119</v>
      </c>
      <c r="AW3553" s="115">
        <v>0.73516067659999995</v>
      </c>
    </row>
    <row r="3554" spans="1:49" x14ac:dyDescent="0.25">
      <c r="A3554" s="117">
        <v>440000</v>
      </c>
      <c r="B3554" s="117">
        <v>800000</v>
      </c>
      <c r="C3554" s="117">
        <v>800000</v>
      </c>
      <c r="D3554" s="115" t="s">
        <v>342</v>
      </c>
      <c r="E3554" s="115" t="s">
        <v>13</v>
      </c>
      <c r="F3554" s="115" t="s">
        <v>343</v>
      </c>
      <c r="G3554" s="115" t="s">
        <v>344</v>
      </c>
      <c r="H3554" s="115">
        <v>0.56000000000000005</v>
      </c>
      <c r="I3554" s="115">
        <v>0.48</v>
      </c>
      <c r="J3554" s="115" t="s">
        <v>350</v>
      </c>
      <c r="K3554" s="115">
        <v>2.3824217636490001E-2</v>
      </c>
      <c r="L3554" s="115">
        <v>3633.0519898821599</v>
      </c>
      <c r="M3554" s="115">
        <v>9.0592813824315606</v>
      </c>
      <c r="N3554" s="115">
        <v>1.33248446571623</v>
      </c>
      <c r="O3554" s="115">
        <v>0.21583029128525999</v>
      </c>
      <c r="P3554" s="115">
        <v>3.1745399908460002E-2</v>
      </c>
      <c r="Q3554" s="115">
        <v>86.554621291639293</v>
      </c>
      <c r="R3554" s="115">
        <v>1210</v>
      </c>
      <c r="S3554" s="115" t="s">
        <v>353</v>
      </c>
      <c r="T3554" s="115">
        <v>1210</v>
      </c>
      <c r="U3554" s="115" t="s">
        <v>352</v>
      </c>
      <c r="V3554" s="115" t="s">
        <v>350</v>
      </c>
      <c r="Z3554" s="115">
        <v>0</v>
      </c>
      <c r="AA3554" s="115">
        <v>1</v>
      </c>
      <c r="AB3554" s="115">
        <v>0.21583029128525999</v>
      </c>
      <c r="AC3554" s="115">
        <v>3.1745399908460002E-2</v>
      </c>
      <c r="AD3554" s="115">
        <v>86.554621291638199</v>
      </c>
      <c r="AF3554" s="115">
        <v>-1</v>
      </c>
      <c r="AG3554" s="115">
        <v>-1</v>
      </c>
      <c r="AH3554" s="115">
        <v>-1</v>
      </c>
      <c r="AI3554" s="115">
        <v>-1</v>
      </c>
      <c r="AJ3554" s="115">
        <v>0</v>
      </c>
      <c r="AM3554" s="115" t="s">
        <v>348</v>
      </c>
      <c r="AN3554" s="115">
        <v>-1</v>
      </c>
      <c r="AQ3554" s="115">
        <v>601</v>
      </c>
      <c r="AR3554" s="115" t="s">
        <v>263</v>
      </c>
      <c r="AS3554" s="115" t="s">
        <v>376</v>
      </c>
      <c r="AT3554" s="115" t="s">
        <v>296</v>
      </c>
      <c r="AV3554" s="115">
        <v>75.723344830671707</v>
      </c>
      <c r="AW3554" s="115">
        <v>7.0198395199999999E-2</v>
      </c>
    </row>
    <row r="3555" spans="1:49" x14ac:dyDescent="0.25">
      <c r="A3555" s="117">
        <v>440000</v>
      </c>
      <c r="B3555" s="117">
        <v>800000</v>
      </c>
      <c r="C3555" s="117">
        <v>800000</v>
      </c>
      <c r="D3555" s="115" t="s">
        <v>342</v>
      </c>
      <c r="E3555" s="115" t="s">
        <v>13</v>
      </c>
      <c r="F3555" s="115" t="s">
        <v>343</v>
      </c>
      <c r="G3555" s="115" t="s">
        <v>344</v>
      </c>
      <c r="H3555" s="115">
        <v>0.56000000000000005</v>
      </c>
      <c r="I3555" s="115">
        <v>0.48</v>
      </c>
      <c r="J3555" s="115" t="s">
        <v>350</v>
      </c>
      <c r="K3555" s="115">
        <v>5.1349281709199999E-3</v>
      </c>
      <c r="L3555" s="115">
        <v>3633.0519898821599</v>
      </c>
      <c r="M3555" s="115">
        <v>9.0592813824315606</v>
      </c>
      <c r="N3555" s="115">
        <v>1.33248446571623</v>
      </c>
      <c r="O3555" s="115">
        <v>4.651875917895E-2</v>
      </c>
      <c r="P3555" s="115">
        <v>6.8422120203200003E-3</v>
      </c>
      <c r="Q3555" s="115">
        <v>18.655461009270098</v>
      </c>
      <c r="R3555" s="115">
        <v>1210</v>
      </c>
      <c r="S3555" s="115" t="s">
        <v>353</v>
      </c>
      <c r="T3555" s="115">
        <v>1210</v>
      </c>
      <c r="U3555" s="115" t="s">
        <v>352</v>
      </c>
      <c r="V3555" s="115" t="s">
        <v>350</v>
      </c>
      <c r="Z3555" s="115">
        <v>0</v>
      </c>
      <c r="AA3555" s="115">
        <v>1</v>
      </c>
      <c r="AB3555" s="115">
        <v>4.651875917895E-2</v>
      </c>
      <c r="AC3555" s="115">
        <v>6.8422120203200003E-3</v>
      </c>
      <c r="AD3555" s="115">
        <v>18.655461009271502</v>
      </c>
      <c r="AF3555" s="115">
        <v>-1</v>
      </c>
      <c r="AG3555" s="115">
        <v>-1</v>
      </c>
      <c r="AH3555" s="115">
        <v>-1</v>
      </c>
      <c r="AI3555" s="115">
        <v>-1</v>
      </c>
      <c r="AJ3555" s="115">
        <v>0</v>
      </c>
      <c r="AM3555" s="115" t="s">
        <v>348</v>
      </c>
      <c r="AN3555" s="115">
        <v>-1</v>
      </c>
      <c r="AQ3555" s="115">
        <v>601</v>
      </c>
      <c r="AR3555" s="115" t="s">
        <v>263</v>
      </c>
      <c r="AS3555" s="115" t="s">
        <v>376</v>
      </c>
      <c r="AT3555" s="115" t="s">
        <v>296</v>
      </c>
      <c r="AV3555" s="115">
        <v>24.209452956202</v>
      </c>
      <c r="AW3555" s="115">
        <v>1.51301387E-2</v>
      </c>
    </row>
    <row r="3556" spans="1:49" x14ac:dyDescent="0.25">
      <c r="A3556" s="117">
        <v>440000</v>
      </c>
      <c r="B3556" s="117">
        <v>800000</v>
      </c>
      <c r="C3556" s="117">
        <v>800000</v>
      </c>
      <c r="D3556" s="115" t="s">
        <v>342</v>
      </c>
      <c r="E3556" s="115" t="s">
        <v>13</v>
      </c>
      <c r="F3556" s="115" t="s">
        <v>343</v>
      </c>
      <c r="G3556" s="115" t="s">
        <v>344</v>
      </c>
      <c r="H3556" s="115">
        <v>0.56000000000000005</v>
      </c>
      <c r="I3556" s="115">
        <v>0.48</v>
      </c>
      <c r="J3556" s="115" t="s">
        <v>350</v>
      </c>
      <c r="K3556" s="115">
        <v>2.0134055270350001E-2</v>
      </c>
      <c r="L3556" s="115">
        <v>3633.0519898821599</v>
      </c>
      <c r="M3556" s="115">
        <v>9.0592813824315606</v>
      </c>
      <c r="N3556" s="115">
        <v>1.33248446571623</v>
      </c>
      <c r="O3556" s="115">
        <v>0.18240007206357001</v>
      </c>
      <c r="P3556" s="115">
        <v>2.682831587962E-2</v>
      </c>
      <c r="Q3556" s="115">
        <v>73.148069564360597</v>
      </c>
      <c r="R3556" s="115">
        <v>1210</v>
      </c>
      <c r="S3556" s="115" t="s">
        <v>353</v>
      </c>
      <c r="T3556" s="115">
        <v>1210</v>
      </c>
      <c r="U3556" s="115" t="s">
        <v>352</v>
      </c>
      <c r="V3556" s="115" t="s">
        <v>350</v>
      </c>
      <c r="Z3556" s="115">
        <v>0</v>
      </c>
      <c r="AA3556" s="115">
        <v>1</v>
      </c>
      <c r="AB3556" s="115">
        <v>0.18240007206357001</v>
      </c>
      <c r="AC3556" s="115">
        <v>2.682831587962E-2</v>
      </c>
      <c r="AD3556" s="115">
        <v>73.148069564358806</v>
      </c>
      <c r="AF3556" s="115">
        <v>-1</v>
      </c>
      <c r="AG3556" s="115">
        <v>-1</v>
      </c>
      <c r="AH3556" s="115">
        <v>-1</v>
      </c>
      <c r="AI3556" s="115">
        <v>-1</v>
      </c>
      <c r="AJ3556" s="115">
        <v>0</v>
      </c>
      <c r="AM3556" s="115" t="s">
        <v>348</v>
      </c>
      <c r="AN3556" s="115">
        <v>-1</v>
      </c>
      <c r="AQ3556" s="115">
        <v>601</v>
      </c>
      <c r="AR3556" s="115" t="s">
        <v>263</v>
      </c>
      <c r="AS3556" s="115" t="s">
        <v>376</v>
      </c>
      <c r="AT3556" s="115" t="s">
        <v>296</v>
      </c>
      <c r="AV3556" s="115">
        <v>68.400261467284295</v>
      </c>
      <c r="AW3556" s="115">
        <v>5.9325279500000001E-2</v>
      </c>
    </row>
    <row r="3557" spans="1:49" x14ac:dyDescent="0.25">
      <c r="A3557" s="117">
        <v>440000</v>
      </c>
      <c r="B3557" s="117">
        <v>800000</v>
      </c>
      <c r="C3557" s="117">
        <v>800000</v>
      </c>
      <c r="D3557" s="115" t="s">
        <v>342</v>
      </c>
      <c r="E3557" s="115" t="s">
        <v>13</v>
      </c>
      <c r="F3557" s="115" t="s">
        <v>343</v>
      </c>
      <c r="G3557" s="115" t="s">
        <v>344</v>
      </c>
      <c r="H3557" s="115">
        <v>0.56000000000000005</v>
      </c>
      <c r="I3557" s="115">
        <v>0.48</v>
      </c>
      <c r="J3557" s="115" t="s">
        <v>350</v>
      </c>
      <c r="K3557" s="115">
        <v>6.3191918757899996E-3</v>
      </c>
      <c r="L3557" s="115">
        <v>3633.0519898821599</v>
      </c>
      <c r="M3557" s="115">
        <v>9.0592813824315606</v>
      </c>
      <c r="N3557" s="115">
        <v>1.33248446571623</v>
      </c>
      <c r="O3557" s="115">
        <v>5.7247337312399997E-2</v>
      </c>
      <c r="P3557" s="115">
        <v>8.4202250103699999E-3</v>
      </c>
      <c r="Q3557" s="115">
        <v>22.9579526188042</v>
      </c>
      <c r="R3557" s="115">
        <v>1210</v>
      </c>
      <c r="S3557" s="115" t="s">
        <v>353</v>
      </c>
      <c r="T3557" s="115">
        <v>1210</v>
      </c>
      <c r="U3557" s="115" t="s">
        <v>352</v>
      </c>
      <c r="V3557" s="115" t="s">
        <v>350</v>
      </c>
      <c r="Z3557" s="115">
        <v>0</v>
      </c>
      <c r="AA3557" s="115">
        <v>1</v>
      </c>
      <c r="AB3557" s="115">
        <v>5.7247337312399997E-2</v>
      </c>
      <c r="AC3557" s="115">
        <v>8.4202250103699999E-3</v>
      </c>
      <c r="AD3557" s="115">
        <v>22.957952618803802</v>
      </c>
      <c r="AF3557" s="115">
        <v>-1</v>
      </c>
      <c r="AG3557" s="115">
        <v>-1</v>
      </c>
      <c r="AH3557" s="115">
        <v>-1</v>
      </c>
      <c r="AI3557" s="115">
        <v>-1</v>
      </c>
      <c r="AJ3557" s="115">
        <v>0</v>
      </c>
      <c r="AM3557" s="115" t="s">
        <v>348</v>
      </c>
      <c r="AN3557" s="115">
        <v>-1</v>
      </c>
      <c r="AQ3557" s="115">
        <v>601</v>
      </c>
      <c r="AR3557" s="115" t="s">
        <v>263</v>
      </c>
      <c r="AS3557" s="115" t="s">
        <v>376</v>
      </c>
      <c r="AT3557" s="115" t="s">
        <v>296</v>
      </c>
      <c r="AV3557" s="115">
        <v>22.830068088374802</v>
      </c>
      <c r="AW3557" s="115">
        <v>1.8619588499999999E-2</v>
      </c>
    </row>
    <row r="3558" spans="1:49" x14ac:dyDescent="0.25">
      <c r="A3558" s="117">
        <v>440000</v>
      </c>
      <c r="B3558" s="117">
        <v>800000</v>
      </c>
      <c r="C3558" s="117">
        <v>800000</v>
      </c>
      <c r="D3558" s="115" t="s">
        <v>342</v>
      </c>
      <c r="E3558" s="115" t="s">
        <v>13</v>
      </c>
      <c r="F3558" s="115" t="s">
        <v>343</v>
      </c>
      <c r="G3558" s="115" t="s">
        <v>344</v>
      </c>
      <c r="H3558" s="115">
        <v>0.56000000000000005</v>
      </c>
      <c r="I3558" s="115">
        <v>0.48</v>
      </c>
      <c r="J3558" s="115" t="s">
        <v>350</v>
      </c>
      <c r="K3558" s="115">
        <v>0.12442324767917</v>
      </c>
      <c r="L3558" s="115">
        <v>3654.3990461943499</v>
      </c>
      <c r="M3558" s="115">
        <v>9.1092122877347208</v>
      </c>
      <c r="N3558" s="115">
        <v>1.3397164811526301</v>
      </c>
      <c r="O3558" s="115">
        <v>1.13339777663895</v>
      </c>
      <c r="P3558" s="115">
        <v>0.16669187555432</v>
      </c>
      <c r="Q3558" s="115">
        <v>454.69219764316301</v>
      </c>
      <c r="R3558" s="115">
        <v>1200</v>
      </c>
      <c r="S3558" s="115" t="s">
        <v>351</v>
      </c>
      <c r="T3558" s="115">
        <v>1200</v>
      </c>
      <c r="U3558" s="115" t="s">
        <v>352</v>
      </c>
      <c r="V3558" s="115" t="s">
        <v>350</v>
      </c>
      <c r="Z3558" s="115">
        <v>0</v>
      </c>
      <c r="AA3558" s="115">
        <v>1</v>
      </c>
      <c r="AB3558" s="115">
        <v>1.13339777663895</v>
      </c>
      <c r="AC3558" s="115">
        <v>0.16669187555432</v>
      </c>
      <c r="AD3558" s="115">
        <v>454.69219764316301</v>
      </c>
      <c r="AF3558" s="115">
        <v>-1</v>
      </c>
      <c r="AG3558" s="115">
        <v>-1</v>
      </c>
      <c r="AH3558" s="115">
        <v>-1</v>
      </c>
      <c r="AI3558" s="115">
        <v>-1</v>
      </c>
      <c r="AJ3558" s="115">
        <v>0</v>
      </c>
      <c r="AM3558" s="115" t="s">
        <v>348</v>
      </c>
      <c r="AN3558" s="115">
        <v>-1</v>
      </c>
      <c r="AQ3558" s="115">
        <v>601</v>
      </c>
      <c r="AR3558" s="115" t="s">
        <v>263</v>
      </c>
      <c r="AS3558" s="115" t="s">
        <v>376</v>
      </c>
      <c r="AT3558" s="115" t="s">
        <v>296</v>
      </c>
      <c r="AV3558" s="115">
        <v>120.148104864442</v>
      </c>
      <c r="AW3558" s="115">
        <v>0.36876901670000001</v>
      </c>
    </row>
    <row r="3559" spans="1:49" x14ac:dyDescent="0.25">
      <c r="A3559" s="117">
        <v>440000</v>
      </c>
      <c r="B3559" s="117">
        <v>800000</v>
      </c>
      <c r="C3559" s="117">
        <v>800000</v>
      </c>
      <c r="D3559" s="115" t="s">
        <v>342</v>
      </c>
      <c r="E3559" s="115" t="s">
        <v>13</v>
      </c>
      <c r="F3559" s="115" t="s">
        <v>343</v>
      </c>
      <c r="G3559" s="115" t="s">
        <v>344</v>
      </c>
      <c r="H3559" s="115">
        <v>0.56000000000000005</v>
      </c>
      <c r="I3559" s="115">
        <v>0.48</v>
      </c>
      <c r="J3559" s="115" t="s">
        <v>350</v>
      </c>
      <c r="K3559" s="115">
        <v>0.12879956893712</v>
      </c>
      <c r="L3559" s="115">
        <v>3654.3990461943499</v>
      </c>
      <c r="M3559" s="115">
        <v>9.1092122877347208</v>
      </c>
      <c r="N3559" s="115">
        <v>1.3397164811526301</v>
      </c>
      <c r="O3559" s="115">
        <v>1.1732626160170201</v>
      </c>
      <c r="P3559" s="115">
        <v>0.17255490527042</v>
      </c>
      <c r="Q3559" s="115">
        <v>470.68502187408501</v>
      </c>
      <c r="R3559" s="115">
        <v>1210</v>
      </c>
      <c r="S3559" s="115" t="s">
        <v>353</v>
      </c>
      <c r="T3559" s="115">
        <v>1210</v>
      </c>
      <c r="U3559" s="115" t="s">
        <v>352</v>
      </c>
      <c r="V3559" s="115" t="s">
        <v>350</v>
      </c>
      <c r="Z3559" s="115">
        <v>0</v>
      </c>
      <c r="AA3559" s="115">
        <v>1</v>
      </c>
      <c r="AB3559" s="115">
        <v>1.1732626160170201</v>
      </c>
      <c r="AC3559" s="115">
        <v>0.17255490527042</v>
      </c>
      <c r="AD3559" s="115">
        <v>470.68502187408501</v>
      </c>
      <c r="AF3559" s="115">
        <v>-1</v>
      </c>
      <c r="AG3559" s="115">
        <v>-1</v>
      </c>
      <c r="AH3559" s="115">
        <v>-1</v>
      </c>
      <c r="AI3559" s="115">
        <v>-1</v>
      </c>
      <c r="AJ3559" s="115">
        <v>0</v>
      </c>
      <c r="AM3559" s="115" t="s">
        <v>348</v>
      </c>
      <c r="AN3559" s="115">
        <v>-1</v>
      </c>
      <c r="AQ3559" s="115">
        <v>601</v>
      </c>
      <c r="AR3559" s="115" t="s">
        <v>263</v>
      </c>
      <c r="AS3559" s="115" t="s">
        <v>376</v>
      </c>
      <c r="AT3559" s="115" t="s">
        <v>296</v>
      </c>
      <c r="AV3559" s="115">
        <v>102.428436604571</v>
      </c>
      <c r="AW3559" s="115">
        <v>0.38173967710000001</v>
      </c>
    </row>
    <row r="3560" spans="1:49" x14ac:dyDescent="0.25">
      <c r="A3560" s="117">
        <v>440000</v>
      </c>
      <c r="B3560" s="117">
        <v>800000</v>
      </c>
      <c r="C3560" s="117">
        <v>800000</v>
      </c>
      <c r="D3560" s="115" t="s">
        <v>342</v>
      </c>
      <c r="E3560" s="115" t="s">
        <v>13</v>
      </c>
      <c r="F3560" s="115" t="s">
        <v>343</v>
      </c>
      <c r="G3560" s="115" t="s">
        <v>344</v>
      </c>
      <c r="H3560" s="115">
        <v>0.56000000000000005</v>
      </c>
      <c r="I3560" s="115">
        <v>0.48</v>
      </c>
      <c r="J3560" s="115" t="s">
        <v>350</v>
      </c>
      <c r="K3560" s="115">
        <v>0.29810529973420002</v>
      </c>
      <c r="L3560" s="115">
        <v>3654.3990461943499</v>
      </c>
      <c r="M3560" s="115">
        <v>9.1092122877347208</v>
      </c>
      <c r="N3560" s="115">
        <v>1.3397164811526301</v>
      </c>
      <c r="O3560" s="115">
        <v>2.7155044593776099</v>
      </c>
      <c r="P3560" s="115">
        <v>0.39937658317285002</v>
      </c>
      <c r="Q3560" s="115">
        <v>1089.39572301414</v>
      </c>
      <c r="R3560" s="115">
        <v>1210</v>
      </c>
      <c r="S3560" s="115" t="s">
        <v>353</v>
      </c>
      <c r="T3560" s="115">
        <v>1210</v>
      </c>
      <c r="U3560" s="115" t="s">
        <v>352</v>
      </c>
      <c r="V3560" s="115" t="s">
        <v>350</v>
      </c>
      <c r="Z3560" s="115">
        <v>0</v>
      </c>
      <c r="AA3560" s="115">
        <v>1</v>
      </c>
      <c r="AB3560" s="115">
        <v>2.7155044593776099</v>
      </c>
      <c r="AC3560" s="115">
        <v>0.39937658317285002</v>
      </c>
      <c r="AD3560" s="115">
        <v>1089.39572301414</v>
      </c>
      <c r="AF3560" s="115">
        <v>-1</v>
      </c>
      <c r="AG3560" s="115">
        <v>-1</v>
      </c>
      <c r="AH3560" s="115">
        <v>-1</v>
      </c>
      <c r="AI3560" s="115">
        <v>-1</v>
      </c>
      <c r="AJ3560" s="115">
        <v>0</v>
      </c>
      <c r="AM3560" s="115" t="s">
        <v>348</v>
      </c>
      <c r="AN3560" s="115">
        <v>-1</v>
      </c>
      <c r="AQ3560" s="115">
        <v>601</v>
      </c>
      <c r="AR3560" s="115" t="s">
        <v>263</v>
      </c>
      <c r="AS3560" s="115" t="s">
        <v>376</v>
      </c>
      <c r="AT3560" s="115" t="s">
        <v>296</v>
      </c>
      <c r="AV3560" s="115">
        <v>139.32677822048799</v>
      </c>
      <c r="AW3560" s="115">
        <v>0.88353262210000005</v>
      </c>
    </row>
    <row r="3561" spans="1:49" x14ac:dyDescent="0.25">
      <c r="A3561" s="117">
        <v>440000</v>
      </c>
      <c r="B3561" s="117">
        <v>800000</v>
      </c>
      <c r="C3561" s="117">
        <v>800000</v>
      </c>
      <c r="D3561" s="115" t="s">
        <v>342</v>
      </c>
      <c r="E3561" s="115" t="s">
        <v>13</v>
      </c>
      <c r="F3561" s="115" t="s">
        <v>343</v>
      </c>
      <c r="G3561" s="115" t="s">
        <v>344</v>
      </c>
      <c r="H3561" s="115">
        <v>0.56000000000000005</v>
      </c>
      <c r="I3561" s="115">
        <v>0.48</v>
      </c>
      <c r="J3561" s="115" t="s">
        <v>350</v>
      </c>
      <c r="K3561" s="115">
        <v>3.4878099869619997E-2</v>
      </c>
      <c r="L3561" s="115">
        <v>3654.3990461943499</v>
      </c>
      <c r="M3561" s="115">
        <v>9.1092122877347208</v>
      </c>
      <c r="N3561" s="115">
        <v>1.3397164811526301</v>
      </c>
      <c r="O3561" s="115">
        <v>0.31771201590523002</v>
      </c>
      <c r="P3561" s="115">
        <v>4.6726765226619997E-2</v>
      </c>
      <c r="Q3561" s="115">
        <v>127.458494896632</v>
      </c>
      <c r="R3561" s="115">
        <v>1210</v>
      </c>
      <c r="S3561" s="115" t="s">
        <v>353</v>
      </c>
      <c r="T3561" s="115">
        <v>1210</v>
      </c>
      <c r="U3561" s="115" t="s">
        <v>352</v>
      </c>
      <c r="V3561" s="115" t="s">
        <v>350</v>
      </c>
      <c r="Z3561" s="115">
        <v>0</v>
      </c>
      <c r="AA3561" s="115">
        <v>1</v>
      </c>
      <c r="AB3561" s="115">
        <v>0.31771201590523002</v>
      </c>
      <c r="AC3561" s="115">
        <v>4.6726765226619997E-2</v>
      </c>
      <c r="AD3561" s="115">
        <v>127.45849489663399</v>
      </c>
      <c r="AF3561" s="115">
        <v>-1</v>
      </c>
      <c r="AG3561" s="115">
        <v>-1</v>
      </c>
      <c r="AH3561" s="115">
        <v>-1</v>
      </c>
      <c r="AI3561" s="115">
        <v>-1</v>
      </c>
      <c r="AJ3561" s="115">
        <v>0</v>
      </c>
      <c r="AM3561" s="115" t="s">
        <v>348</v>
      </c>
      <c r="AN3561" s="115">
        <v>-1</v>
      </c>
      <c r="AQ3561" s="115">
        <v>601</v>
      </c>
      <c r="AR3561" s="115" t="s">
        <v>263</v>
      </c>
      <c r="AS3561" s="115" t="s">
        <v>376</v>
      </c>
      <c r="AT3561" s="115" t="s">
        <v>296</v>
      </c>
      <c r="AV3561" s="115">
        <v>82.698744800157002</v>
      </c>
      <c r="AW3561" s="115">
        <v>0.1033726641</v>
      </c>
    </row>
    <row r="3562" spans="1:49" x14ac:dyDescent="0.25">
      <c r="A3562" s="117">
        <v>440000</v>
      </c>
      <c r="B3562" s="117">
        <v>800000</v>
      </c>
      <c r="C3562" s="117">
        <v>800000</v>
      </c>
      <c r="D3562" s="115" t="s">
        <v>342</v>
      </c>
      <c r="E3562" s="115" t="s">
        <v>13</v>
      </c>
      <c r="F3562" s="115" t="s">
        <v>343</v>
      </c>
      <c r="G3562" s="115" t="s">
        <v>344</v>
      </c>
      <c r="H3562" s="115">
        <v>0.56000000000000005</v>
      </c>
      <c r="I3562" s="115">
        <v>0.48</v>
      </c>
      <c r="J3562" s="115" t="s">
        <v>350</v>
      </c>
      <c r="K3562" s="115">
        <v>1.8276750846179999E-2</v>
      </c>
      <c r="L3562" s="115">
        <v>3654.3990461943499</v>
      </c>
      <c r="M3562" s="115">
        <v>9.1092122877347208</v>
      </c>
      <c r="N3562" s="115">
        <v>1.3397164811526301</v>
      </c>
      <c r="O3562" s="115">
        <v>0.16648680338787999</v>
      </c>
      <c r="P3562" s="115">
        <v>2.4485664330539999E-2</v>
      </c>
      <c r="Q3562" s="115">
        <v>66.790540859812097</v>
      </c>
      <c r="R3562" s="115">
        <v>1210</v>
      </c>
      <c r="S3562" s="115" t="s">
        <v>353</v>
      </c>
      <c r="T3562" s="115">
        <v>1210</v>
      </c>
      <c r="U3562" s="115" t="s">
        <v>352</v>
      </c>
      <c r="V3562" s="115" t="s">
        <v>350</v>
      </c>
      <c r="Z3562" s="115">
        <v>0</v>
      </c>
      <c r="AA3562" s="115">
        <v>1</v>
      </c>
      <c r="AB3562" s="115">
        <v>0.16648680338787999</v>
      </c>
      <c r="AC3562" s="115">
        <v>2.4485664330539999E-2</v>
      </c>
      <c r="AD3562" s="115">
        <v>66.790540859810307</v>
      </c>
      <c r="AF3562" s="115">
        <v>-1</v>
      </c>
      <c r="AG3562" s="115">
        <v>-1</v>
      </c>
      <c r="AH3562" s="115">
        <v>-1</v>
      </c>
      <c r="AI3562" s="115">
        <v>-1</v>
      </c>
      <c r="AJ3562" s="115">
        <v>0</v>
      </c>
      <c r="AM3562" s="115" t="s">
        <v>348</v>
      </c>
      <c r="AN3562" s="115">
        <v>-1</v>
      </c>
      <c r="AQ3562" s="115">
        <v>601</v>
      </c>
      <c r="AR3562" s="115" t="s">
        <v>263</v>
      </c>
      <c r="AS3562" s="115" t="s">
        <v>376</v>
      </c>
      <c r="AT3562" s="115" t="s">
        <v>296</v>
      </c>
      <c r="AV3562" s="115">
        <v>57.685657637685502</v>
      </c>
      <c r="AW3562" s="115">
        <v>5.41691329E-2</v>
      </c>
    </row>
    <row r="3563" spans="1:49" x14ac:dyDescent="0.25">
      <c r="A3563" s="117">
        <v>440000</v>
      </c>
      <c r="B3563" s="117">
        <v>800000</v>
      </c>
      <c r="C3563" s="117">
        <v>800000</v>
      </c>
      <c r="D3563" s="115" t="s">
        <v>342</v>
      </c>
      <c r="E3563" s="115" t="s">
        <v>13</v>
      </c>
      <c r="F3563" s="115" t="s">
        <v>343</v>
      </c>
      <c r="G3563" s="115" t="s">
        <v>344</v>
      </c>
      <c r="H3563" s="115">
        <v>0.56000000000000005</v>
      </c>
      <c r="I3563" s="115">
        <v>0.48</v>
      </c>
      <c r="J3563" s="115" t="s">
        <v>350</v>
      </c>
      <c r="K3563" s="115">
        <v>1.3280486624619999E-2</v>
      </c>
      <c r="L3563" s="115">
        <v>3654.3990461943499</v>
      </c>
      <c r="M3563" s="115">
        <v>9.1092122877347208</v>
      </c>
      <c r="N3563" s="115">
        <v>1.3397164811526301</v>
      </c>
      <c r="O3563" s="115">
        <v>0.12097477194811999</v>
      </c>
      <c r="P3563" s="115">
        <v>1.7792086808730002E-2</v>
      </c>
      <c r="Q3563" s="115">
        <v>48.532197654022902</v>
      </c>
      <c r="R3563" s="115">
        <v>1210</v>
      </c>
      <c r="S3563" s="115" t="s">
        <v>353</v>
      </c>
      <c r="T3563" s="115">
        <v>1210</v>
      </c>
      <c r="U3563" s="115" t="s">
        <v>352</v>
      </c>
      <c r="V3563" s="115" t="s">
        <v>350</v>
      </c>
      <c r="Z3563" s="115">
        <v>0</v>
      </c>
      <c r="AA3563" s="115">
        <v>1</v>
      </c>
      <c r="AB3563" s="115">
        <v>0.12097477194811999</v>
      </c>
      <c r="AC3563" s="115">
        <v>1.7792086808730002E-2</v>
      </c>
      <c r="AD3563" s="115">
        <v>48.532197654020997</v>
      </c>
      <c r="AF3563" s="115">
        <v>-1</v>
      </c>
      <c r="AG3563" s="115">
        <v>-1</v>
      </c>
      <c r="AH3563" s="115">
        <v>-1</v>
      </c>
      <c r="AI3563" s="115">
        <v>-1</v>
      </c>
      <c r="AJ3563" s="115">
        <v>0</v>
      </c>
      <c r="AM3563" s="115" t="s">
        <v>348</v>
      </c>
      <c r="AN3563" s="115">
        <v>-1</v>
      </c>
      <c r="AQ3563" s="115">
        <v>601</v>
      </c>
      <c r="AR3563" s="115" t="s">
        <v>263</v>
      </c>
      <c r="AS3563" s="115" t="s">
        <v>376</v>
      </c>
      <c r="AT3563" s="115" t="s">
        <v>296</v>
      </c>
      <c r="AV3563" s="115">
        <v>52.4973903950197</v>
      </c>
      <c r="AW3563" s="115">
        <v>3.9361068700000001E-2</v>
      </c>
    </row>
    <row r="3564" spans="1:49" x14ac:dyDescent="0.25">
      <c r="A3564" s="117">
        <v>440000</v>
      </c>
      <c r="B3564" s="117">
        <v>810000</v>
      </c>
      <c r="C3564" s="117">
        <v>810000</v>
      </c>
      <c r="D3564" s="115" t="s">
        <v>342</v>
      </c>
      <c r="E3564" s="115" t="s">
        <v>13</v>
      </c>
      <c r="F3564" s="115" t="s">
        <v>343</v>
      </c>
      <c r="G3564" s="115" t="s">
        <v>344</v>
      </c>
      <c r="H3564" s="115">
        <v>0.56000000000000005</v>
      </c>
      <c r="I3564" s="115">
        <v>0.48</v>
      </c>
      <c r="J3564" s="115" t="s">
        <v>350</v>
      </c>
      <c r="K3564" s="115">
        <v>5.398818346861E-2</v>
      </c>
      <c r="L3564" s="115">
        <v>3633.9182238683702</v>
      </c>
      <c r="M3564" s="115">
        <v>8.6119236449041097</v>
      </c>
      <c r="N3564" s="115">
        <v>1.2501283429777299</v>
      </c>
      <c r="O3564" s="115">
        <v>0.46494211375875</v>
      </c>
      <c r="P3564" s="115">
        <v>6.7492158339990005E-2</v>
      </c>
      <c r="Q3564" s="115">
        <v>196.18864378013399</v>
      </c>
      <c r="R3564" s="115">
        <v>1200</v>
      </c>
      <c r="S3564" s="115" t="s">
        <v>351</v>
      </c>
      <c r="T3564" s="115">
        <v>1200</v>
      </c>
      <c r="U3564" s="115" t="s">
        <v>352</v>
      </c>
      <c r="V3564" s="115" t="s">
        <v>350</v>
      </c>
      <c r="Z3564" s="115">
        <v>0</v>
      </c>
      <c r="AA3564" s="115">
        <v>1</v>
      </c>
      <c r="AB3564" s="115">
        <v>0.46494211375875</v>
      </c>
      <c r="AC3564" s="115">
        <v>6.7492158339990005E-2</v>
      </c>
      <c r="AD3564" s="115">
        <v>196.18864378013399</v>
      </c>
      <c r="AF3564" s="115">
        <v>-1</v>
      </c>
      <c r="AG3564" s="115">
        <v>-1</v>
      </c>
      <c r="AH3564" s="115">
        <v>-1</v>
      </c>
      <c r="AI3564" s="115">
        <v>-1</v>
      </c>
      <c r="AJ3564" s="115">
        <v>0</v>
      </c>
      <c r="AM3564" s="115" t="s">
        <v>348</v>
      </c>
      <c r="AN3564" s="115">
        <v>-1</v>
      </c>
      <c r="AQ3564" s="115">
        <v>601</v>
      </c>
      <c r="AR3564" s="115" t="s">
        <v>263</v>
      </c>
      <c r="AS3564" s="115" t="s">
        <v>376</v>
      </c>
      <c r="AT3564" s="115" t="s">
        <v>296</v>
      </c>
      <c r="AV3564" s="115">
        <v>108.411905242445</v>
      </c>
      <c r="AW3564" s="115">
        <v>0.15911487739999999</v>
      </c>
    </row>
    <row r="3565" spans="1:49" x14ac:dyDescent="0.25">
      <c r="A3565" s="117">
        <v>440000</v>
      </c>
      <c r="B3565" s="117">
        <v>810000</v>
      </c>
      <c r="C3565" s="117">
        <v>810000</v>
      </c>
      <c r="D3565" s="115" t="s">
        <v>342</v>
      </c>
      <c r="E3565" s="115" t="s">
        <v>13</v>
      </c>
      <c r="F3565" s="115" t="s">
        <v>343</v>
      </c>
      <c r="G3565" s="115" t="s">
        <v>344</v>
      </c>
      <c r="H3565" s="115">
        <v>0.56000000000000005</v>
      </c>
      <c r="I3565" s="115">
        <v>0.48</v>
      </c>
      <c r="J3565" s="115" t="s">
        <v>350</v>
      </c>
      <c r="K3565" s="115">
        <v>4.601528711768E-2</v>
      </c>
      <c r="L3565" s="115">
        <v>3633.9182238683702</v>
      </c>
      <c r="M3565" s="115">
        <v>8.6119236449041097</v>
      </c>
      <c r="N3565" s="115">
        <v>1.2501283429777299</v>
      </c>
      <c r="O3565" s="115">
        <v>0.39628013915587001</v>
      </c>
      <c r="P3565" s="115">
        <v>5.752501463608E-2</v>
      </c>
      <c r="Q3565" s="115">
        <v>167.21579043350499</v>
      </c>
      <c r="R3565" s="115">
        <v>1210</v>
      </c>
      <c r="S3565" s="115" t="s">
        <v>353</v>
      </c>
      <c r="T3565" s="115">
        <v>1210</v>
      </c>
      <c r="U3565" s="115" t="s">
        <v>352</v>
      </c>
      <c r="V3565" s="115" t="s">
        <v>350</v>
      </c>
      <c r="Z3565" s="115">
        <v>0</v>
      </c>
      <c r="AA3565" s="115">
        <v>1</v>
      </c>
      <c r="AB3565" s="115">
        <v>0.39628013915587001</v>
      </c>
      <c r="AC3565" s="115">
        <v>5.752501463608E-2</v>
      </c>
      <c r="AD3565" s="115">
        <v>499.73528457947799</v>
      </c>
      <c r="AF3565" s="115">
        <v>-1</v>
      </c>
      <c r="AG3565" s="115">
        <v>-1</v>
      </c>
      <c r="AH3565" s="115">
        <v>-1</v>
      </c>
      <c r="AI3565" s="115">
        <v>-1</v>
      </c>
      <c r="AJ3565" s="115">
        <v>0</v>
      </c>
      <c r="AM3565" s="115" t="s">
        <v>348</v>
      </c>
      <c r="AN3565" s="115">
        <v>-1</v>
      </c>
      <c r="AQ3565" s="115">
        <v>601</v>
      </c>
      <c r="AR3565" s="115" t="s">
        <v>263</v>
      </c>
      <c r="AS3565" s="115" t="s">
        <v>376</v>
      </c>
      <c r="AT3565" s="115" t="s">
        <v>296</v>
      </c>
      <c r="AV3565" s="115">
        <v>55.853548222343903</v>
      </c>
      <c r="AW3565" s="115">
        <v>0.40530031189999999</v>
      </c>
    </row>
    <row r="3566" spans="1:49" x14ac:dyDescent="0.25">
      <c r="A3566" s="117">
        <v>440000</v>
      </c>
      <c r="B3566" s="117">
        <v>810000</v>
      </c>
      <c r="C3566" s="117">
        <v>810000</v>
      </c>
      <c r="D3566" s="115" t="s">
        <v>342</v>
      </c>
      <c r="E3566" s="115" t="s">
        <v>13</v>
      </c>
      <c r="F3566" s="115" t="s">
        <v>343</v>
      </c>
      <c r="G3566" s="115" t="s">
        <v>344</v>
      </c>
      <c r="H3566" s="115">
        <v>0.56000000000000005</v>
      </c>
      <c r="I3566" s="115">
        <v>0.48</v>
      </c>
      <c r="J3566" s="115" t="s">
        <v>350</v>
      </c>
      <c r="K3566" s="115">
        <v>9.0242513588619996E-2</v>
      </c>
      <c r="L3566" s="115">
        <v>3633.9182238683702</v>
      </c>
      <c r="M3566" s="115">
        <v>8.6119236449041097</v>
      </c>
      <c r="N3566" s="115">
        <v>1.2501283429777299</v>
      </c>
      <c r="O3566" s="115">
        <v>0.77716163654945003</v>
      </c>
      <c r="P3566" s="115">
        <v>0.11281472397869</v>
      </c>
      <c r="Q3566" s="115">
        <v>327.93391469738998</v>
      </c>
      <c r="R3566" s="115">
        <v>1210</v>
      </c>
      <c r="S3566" s="115" t="s">
        <v>353</v>
      </c>
      <c r="T3566" s="115">
        <v>1210</v>
      </c>
      <c r="U3566" s="115" t="s">
        <v>352</v>
      </c>
      <c r="V3566" s="115" t="s">
        <v>350</v>
      </c>
      <c r="Z3566" s="115">
        <v>0</v>
      </c>
      <c r="AA3566" s="115">
        <v>1</v>
      </c>
      <c r="AB3566" s="115">
        <v>0.77716163654945003</v>
      </c>
      <c r="AC3566" s="115">
        <v>0.11281472397869</v>
      </c>
      <c r="AD3566" s="115">
        <v>859.65731352511102</v>
      </c>
      <c r="AF3566" s="115">
        <v>-1</v>
      </c>
      <c r="AG3566" s="115">
        <v>-1</v>
      </c>
      <c r="AH3566" s="115">
        <v>-1</v>
      </c>
      <c r="AI3566" s="115">
        <v>-1</v>
      </c>
      <c r="AJ3566" s="115">
        <v>0</v>
      </c>
      <c r="AM3566" s="115" t="s">
        <v>348</v>
      </c>
      <c r="AN3566" s="115">
        <v>-1</v>
      </c>
      <c r="AQ3566" s="115">
        <v>601</v>
      </c>
      <c r="AR3566" s="115" t="s">
        <v>263</v>
      </c>
      <c r="AS3566" s="115" t="s">
        <v>376</v>
      </c>
      <c r="AT3566" s="115" t="s">
        <v>296</v>
      </c>
      <c r="AV3566" s="115">
        <v>81.273460338210597</v>
      </c>
      <c r="AW3566" s="115">
        <v>0.69720787799999995</v>
      </c>
    </row>
    <row r="3567" spans="1:49" x14ac:dyDescent="0.25">
      <c r="A3567" s="117">
        <v>440000</v>
      </c>
      <c r="B3567" s="117">
        <v>810000</v>
      </c>
      <c r="C3567" s="117">
        <v>810000</v>
      </c>
      <c r="D3567" s="115" t="s">
        <v>342</v>
      </c>
      <c r="E3567" s="115" t="s">
        <v>13</v>
      </c>
      <c r="F3567" s="115" t="s">
        <v>343</v>
      </c>
      <c r="G3567" s="115" t="s">
        <v>344</v>
      </c>
      <c r="H3567" s="115">
        <v>0.56000000000000005</v>
      </c>
      <c r="I3567" s="115">
        <v>0.48</v>
      </c>
      <c r="J3567" s="115" t="s">
        <v>350</v>
      </c>
      <c r="K3567" s="115">
        <v>2.4913897561690001E-2</v>
      </c>
      <c r="L3567" s="115">
        <v>3633.9182238683702</v>
      </c>
      <c r="M3567" s="115">
        <v>8.6119236449041097</v>
      </c>
      <c r="N3567" s="115">
        <v>1.2501283429777299</v>
      </c>
      <c r="O3567" s="115">
        <v>0.21455658349827</v>
      </c>
      <c r="P3567" s="115">
        <v>3.114556947591E-2</v>
      </c>
      <c r="Q3567" s="115">
        <v>90.535066377029594</v>
      </c>
      <c r="R3567" s="115">
        <v>1210</v>
      </c>
      <c r="S3567" s="115" t="s">
        <v>353</v>
      </c>
      <c r="T3567" s="115">
        <v>1210</v>
      </c>
      <c r="U3567" s="115" t="s">
        <v>352</v>
      </c>
      <c r="V3567" s="115" t="s">
        <v>350</v>
      </c>
      <c r="Z3567" s="115">
        <v>0</v>
      </c>
      <c r="AA3567" s="115">
        <v>1</v>
      </c>
      <c r="AB3567" s="115">
        <v>0.21455658349827</v>
      </c>
      <c r="AC3567" s="115">
        <v>3.114556947591E-2</v>
      </c>
      <c r="AD3567" s="115">
        <v>211.03061653639699</v>
      </c>
      <c r="AF3567" s="115">
        <v>-1</v>
      </c>
      <c r="AG3567" s="115">
        <v>-1</v>
      </c>
      <c r="AH3567" s="115">
        <v>-1</v>
      </c>
      <c r="AI3567" s="115">
        <v>-1</v>
      </c>
      <c r="AJ3567" s="115">
        <v>0</v>
      </c>
      <c r="AM3567" s="115" t="s">
        <v>348</v>
      </c>
      <c r="AN3567" s="115">
        <v>-1</v>
      </c>
      <c r="AQ3567" s="115">
        <v>601</v>
      </c>
      <c r="AR3567" s="115" t="s">
        <v>263</v>
      </c>
      <c r="AS3567" s="115" t="s">
        <v>376</v>
      </c>
      <c r="AT3567" s="115" t="s">
        <v>296</v>
      </c>
      <c r="AV3567" s="115">
        <v>44.471740423294399</v>
      </c>
      <c r="AW3567" s="115">
        <v>0.17115216259999999</v>
      </c>
    </row>
    <row r="3568" spans="1:49" x14ac:dyDescent="0.25">
      <c r="A3568" s="117">
        <v>450000</v>
      </c>
      <c r="B3568" s="117">
        <v>810000</v>
      </c>
      <c r="C3568" s="117">
        <v>810000</v>
      </c>
      <c r="D3568" s="115" t="s">
        <v>342</v>
      </c>
      <c r="E3568" s="115" t="s">
        <v>13</v>
      </c>
      <c r="F3568" s="115" t="s">
        <v>343</v>
      </c>
      <c r="G3568" s="115" t="s">
        <v>344</v>
      </c>
      <c r="H3568" s="115">
        <v>0.56000000000000005</v>
      </c>
      <c r="I3568" s="115">
        <v>0.48</v>
      </c>
      <c r="J3568" s="115" t="s">
        <v>350</v>
      </c>
      <c r="K3568" s="115">
        <v>7.5973508336450002E-2</v>
      </c>
      <c r="L3568" s="115">
        <v>3637.2488433195699</v>
      </c>
      <c r="M3568" s="115">
        <v>7.8080554823182098</v>
      </c>
      <c r="N3568" s="115">
        <v>1.0835305810573399</v>
      </c>
      <c r="O3568" s="115">
        <v>0.59320536827742998</v>
      </c>
      <c r="P3568" s="115">
        <v>8.2319619632759994E-2</v>
      </c>
      <c r="Q3568" s="115">
        <v>276.334555319711</v>
      </c>
      <c r="R3568" s="115">
        <v>1200</v>
      </c>
      <c r="S3568" s="115" t="s">
        <v>351</v>
      </c>
      <c r="T3568" s="115">
        <v>1200</v>
      </c>
      <c r="U3568" s="115" t="s">
        <v>352</v>
      </c>
      <c r="V3568" s="115" t="s">
        <v>350</v>
      </c>
      <c r="Z3568" s="115">
        <v>0</v>
      </c>
      <c r="AA3568" s="115">
        <v>1</v>
      </c>
      <c r="AB3568" s="115">
        <v>0.59320536827742998</v>
      </c>
      <c r="AC3568" s="115">
        <v>8.2319619632759994E-2</v>
      </c>
      <c r="AD3568" s="115">
        <v>526.80755804654302</v>
      </c>
      <c r="AF3568" s="115">
        <v>-1</v>
      </c>
      <c r="AG3568" s="115">
        <v>-1</v>
      </c>
      <c r="AH3568" s="115">
        <v>-1</v>
      </c>
      <c r="AI3568" s="115">
        <v>-1</v>
      </c>
      <c r="AJ3568" s="115">
        <v>0</v>
      </c>
      <c r="AM3568" s="115" t="s">
        <v>348</v>
      </c>
      <c r="AN3568" s="115">
        <v>-1</v>
      </c>
      <c r="AQ3568" s="115">
        <v>601</v>
      </c>
      <c r="AR3568" s="115" t="s">
        <v>263</v>
      </c>
      <c r="AS3568" s="115" t="s">
        <v>376</v>
      </c>
      <c r="AT3568" s="115" t="s">
        <v>296</v>
      </c>
      <c r="AV3568" s="115">
        <v>84.656173426741105</v>
      </c>
      <c r="AW3568" s="115">
        <v>0.42725673809999998</v>
      </c>
    </row>
    <row r="3569" spans="1:49" x14ac:dyDescent="0.25">
      <c r="A3569" s="117">
        <v>450000</v>
      </c>
      <c r="B3569" s="117">
        <v>810000</v>
      </c>
      <c r="C3569" s="117">
        <v>810000</v>
      </c>
      <c r="D3569" s="115" t="s">
        <v>342</v>
      </c>
      <c r="E3569" s="115" t="s">
        <v>13</v>
      </c>
      <c r="F3569" s="115" t="s">
        <v>343</v>
      </c>
      <c r="G3569" s="115" t="s">
        <v>344</v>
      </c>
      <c r="H3569" s="115">
        <v>0.56000000000000005</v>
      </c>
      <c r="I3569" s="115">
        <v>0.48</v>
      </c>
      <c r="J3569" s="115" t="s">
        <v>350</v>
      </c>
      <c r="K3569" s="117">
        <v>2.8580430799999999E-7</v>
      </c>
      <c r="L3569" s="115">
        <v>3637.2488433195699</v>
      </c>
      <c r="M3569" s="115">
        <v>7.8080554823182098</v>
      </c>
      <c r="N3569" s="115">
        <v>1.0835305810573399</v>
      </c>
      <c r="O3569" s="117">
        <v>2.23157589395E-6</v>
      </c>
      <c r="P3569" s="117">
        <v>3.0967770791590001E-7</v>
      </c>
      <c r="Q3569" s="115">
        <v>1.03954138868E-3</v>
      </c>
      <c r="R3569" s="115">
        <v>1210</v>
      </c>
      <c r="S3569" s="115" t="s">
        <v>353</v>
      </c>
      <c r="T3569" s="115">
        <v>1210</v>
      </c>
      <c r="U3569" s="115" t="s">
        <v>352</v>
      </c>
      <c r="V3569" s="115" t="s">
        <v>350</v>
      </c>
      <c r="Z3569" s="115">
        <v>0</v>
      </c>
      <c r="AA3569" s="115">
        <v>1</v>
      </c>
      <c r="AB3569" s="117">
        <v>2.23157589395E-6</v>
      </c>
      <c r="AC3569" s="117">
        <v>3.0967770791590001E-7</v>
      </c>
      <c r="AD3569" s="115">
        <v>1.0395413886E-3</v>
      </c>
      <c r="AF3569" s="115">
        <v>-1</v>
      </c>
      <c r="AG3569" s="115">
        <v>-1</v>
      </c>
      <c r="AH3569" s="115">
        <v>-1</v>
      </c>
      <c r="AI3569" s="115">
        <v>-1</v>
      </c>
      <c r="AJ3569" s="115">
        <v>0</v>
      </c>
      <c r="AM3569" s="115" t="s">
        <v>348</v>
      </c>
      <c r="AN3569" s="115">
        <v>-1</v>
      </c>
      <c r="AQ3569" s="115">
        <v>601</v>
      </c>
      <c r="AR3569" s="115" t="s">
        <v>263</v>
      </c>
      <c r="AS3569" s="115" t="s">
        <v>376</v>
      </c>
      <c r="AT3569" s="115" t="s">
        <v>296</v>
      </c>
      <c r="AV3569" s="115">
        <v>0.16426679651163001</v>
      </c>
      <c r="AW3569" s="117">
        <v>8.4309925999999999E-7</v>
      </c>
    </row>
    <row r="3570" spans="1:49" x14ac:dyDescent="0.25">
      <c r="A3570" s="117">
        <v>450000</v>
      </c>
      <c r="B3570" s="117">
        <v>820000</v>
      </c>
      <c r="C3570" s="117">
        <v>820000</v>
      </c>
      <c r="D3570" s="115" t="s">
        <v>342</v>
      </c>
      <c r="E3570" s="115" t="s">
        <v>13</v>
      </c>
      <c r="F3570" s="115" t="s">
        <v>343</v>
      </c>
      <c r="G3570" s="115" t="s">
        <v>344</v>
      </c>
      <c r="H3570" s="115">
        <v>0.56000000000000005</v>
      </c>
      <c r="I3570" s="115">
        <v>0.48</v>
      </c>
      <c r="J3570" s="115" t="s">
        <v>350</v>
      </c>
      <c r="K3570" s="115">
        <v>0.2081002556439</v>
      </c>
      <c r="L3570" s="115">
        <v>3669.9933403990399</v>
      </c>
      <c r="M3570" s="115">
        <v>9.1456634943525597</v>
      </c>
      <c r="N3570" s="115">
        <v>1.34499522354246</v>
      </c>
      <c r="O3570" s="115">
        <v>1.90321491120793</v>
      </c>
      <c r="P3570" s="115">
        <v>0.27989384985901999</v>
      </c>
      <c r="Q3570" s="115">
        <v>763.72655234848503</v>
      </c>
      <c r="R3570" s="115">
        <v>1200</v>
      </c>
      <c r="S3570" s="115" t="s">
        <v>351</v>
      </c>
      <c r="T3570" s="115">
        <v>1200</v>
      </c>
      <c r="U3570" s="115" t="s">
        <v>352</v>
      </c>
      <c r="V3570" s="115" t="s">
        <v>350</v>
      </c>
      <c r="Z3570" s="115">
        <v>0</v>
      </c>
      <c r="AA3570" s="115">
        <v>1</v>
      </c>
      <c r="AB3570" s="115">
        <v>1.90321491120793</v>
      </c>
      <c r="AC3570" s="115">
        <v>0.27989384985901999</v>
      </c>
      <c r="AD3570" s="115">
        <v>763.72655234848503</v>
      </c>
      <c r="AF3570" s="115">
        <v>-1</v>
      </c>
      <c r="AG3570" s="115">
        <v>-1</v>
      </c>
      <c r="AH3570" s="115">
        <v>-1</v>
      </c>
      <c r="AI3570" s="115">
        <v>-1</v>
      </c>
      <c r="AJ3570" s="115">
        <v>0</v>
      </c>
      <c r="AM3570" s="115" t="s">
        <v>348</v>
      </c>
      <c r="AN3570" s="115">
        <v>-1</v>
      </c>
      <c r="AQ3570" s="115">
        <v>601</v>
      </c>
      <c r="AR3570" s="115" t="s">
        <v>263</v>
      </c>
      <c r="AS3570" s="115" t="s">
        <v>376</v>
      </c>
      <c r="AT3570" s="115" t="s">
        <v>296</v>
      </c>
      <c r="AV3570" s="115">
        <v>133.814296569975</v>
      </c>
      <c r="AW3570" s="115">
        <v>0.61940515190000001</v>
      </c>
    </row>
    <row r="3571" spans="1:49" x14ac:dyDescent="0.25">
      <c r="A3571" s="117">
        <v>450000</v>
      </c>
      <c r="B3571" s="117">
        <v>820000</v>
      </c>
      <c r="C3571" s="117">
        <v>820000</v>
      </c>
      <c r="D3571" s="115" t="s">
        <v>342</v>
      </c>
      <c r="E3571" s="115" t="s">
        <v>13</v>
      </c>
      <c r="F3571" s="115" t="s">
        <v>343</v>
      </c>
      <c r="G3571" s="115" t="s">
        <v>344</v>
      </c>
      <c r="H3571" s="115">
        <v>0.56000000000000005</v>
      </c>
      <c r="I3571" s="115">
        <v>0.48</v>
      </c>
      <c r="J3571" s="115" t="s">
        <v>350</v>
      </c>
      <c r="K3571" s="115">
        <v>6.013487532806E-2</v>
      </c>
      <c r="L3571" s="115">
        <v>3669.9933403990399</v>
      </c>
      <c r="M3571" s="115">
        <v>9.1456634943525597</v>
      </c>
      <c r="N3571" s="115">
        <v>1.34499522354246</v>
      </c>
      <c r="O3571" s="115">
        <v>0.54997333402531001</v>
      </c>
      <c r="P3571" s="115">
        <v>8.0881120084559999E-2</v>
      </c>
      <c r="Q3571" s="115">
        <v>220.694591979721</v>
      </c>
      <c r="R3571" s="115">
        <v>1210</v>
      </c>
      <c r="S3571" s="115" t="s">
        <v>353</v>
      </c>
      <c r="T3571" s="115">
        <v>1210</v>
      </c>
      <c r="U3571" s="115" t="s">
        <v>352</v>
      </c>
      <c r="V3571" s="115" t="s">
        <v>350</v>
      </c>
      <c r="Z3571" s="115">
        <v>0</v>
      </c>
      <c r="AA3571" s="115">
        <v>1</v>
      </c>
      <c r="AB3571" s="115">
        <v>0.54997333402531001</v>
      </c>
      <c r="AC3571" s="115">
        <v>8.0881120084559999E-2</v>
      </c>
      <c r="AD3571" s="115">
        <v>220.694591979721</v>
      </c>
      <c r="AF3571" s="115">
        <v>-1</v>
      </c>
      <c r="AG3571" s="115">
        <v>-1</v>
      </c>
      <c r="AH3571" s="115">
        <v>-1</v>
      </c>
      <c r="AI3571" s="115">
        <v>-1</v>
      </c>
      <c r="AJ3571" s="115">
        <v>0</v>
      </c>
      <c r="AM3571" s="115" t="s">
        <v>348</v>
      </c>
      <c r="AN3571" s="115">
        <v>-1</v>
      </c>
      <c r="AQ3571" s="115">
        <v>601</v>
      </c>
      <c r="AR3571" s="115" t="s">
        <v>263</v>
      </c>
      <c r="AS3571" s="115" t="s">
        <v>376</v>
      </c>
      <c r="AT3571" s="115" t="s">
        <v>296</v>
      </c>
      <c r="AV3571" s="115">
        <v>62.4115021742262</v>
      </c>
      <c r="AW3571" s="115">
        <v>0.17898993669999999</v>
      </c>
    </row>
    <row r="3572" spans="1:49" x14ac:dyDescent="0.25">
      <c r="A3572" s="117">
        <v>450000</v>
      </c>
      <c r="B3572" s="117">
        <v>820000</v>
      </c>
      <c r="C3572" s="117">
        <v>820000</v>
      </c>
      <c r="D3572" s="115" t="s">
        <v>342</v>
      </c>
      <c r="E3572" s="115" t="s">
        <v>13</v>
      </c>
      <c r="F3572" s="115" t="s">
        <v>343</v>
      </c>
      <c r="G3572" s="115" t="s">
        <v>344</v>
      </c>
      <c r="H3572" s="115">
        <v>0.56000000000000005</v>
      </c>
      <c r="I3572" s="115">
        <v>0.48</v>
      </c>
      <c r="J3572" s="115" t="s">
        <v>350</v>
      </c>
      <c r="K3572" s="115">
        <v>0.13297646680096001</v>
      </c>
      <c r="L3572" s="115">
        <v>3669.9933403990399</v>
      </c>
      <c r="M3572" s="115">
        <v>9.1456634943525597</v>
      </c>
      <c r="N3572" s="115">
        <v>1.34499522354246</v>
      </c>
      <c r="O3572" s="115">
        <v>1.2161580180295699</v>
      </c>
      <c r="P3572" s="115">
        <v>0.17885271269085001</v>
      </c>
      <c r="Q3572" s="115">
        <v>488.02274758933601</v>
      </c>
      <c r="R3572" s="115">
        <v>1210</v>
      </c>
      <c r="S3572" s="115" t="s">
        <v>353</v>
      </c>
      <c r="T3572" s="115">
        <v>1210</v>
      </c>
      <c r="U3572" s="115" t="s">
        <v>352</v>
      </c>
      <c r="V3572" s="115" t="s">
        <v>350</v>
      </c>
      <c r="Z3572" s="115">
        <v>0</v>
      </c>
      <c r="AA3572" s="115">
        <v>1</v>
      </c>
      <c r="AB3572" s="115">
        <v>1.2161580180295699</v>
      </c>
      <c r="AC3572" s="115">
        <v>0.17885271269085001</v>
      </c>
      <c r="AD3572" s="115">
        <v>488.02274758933601</v>
      </c>
      <c r="AF3572" s="115">
        <v>-1</v>
      </c>
      <c r="AG3572" s="115">
        <v>-1</v>
      </c>
      <c r="AH3572" s="115">
        <v>-1</v>
      </c>
      <c r="AI3572" s="115">
        <v>-1</v>
      </c>
      <c r="AJ3572" s="115">
        <v>0</v>
      </c>
      <c r="AM3572" s="115" t="s">
        <v>348</v>
      </c>
      <c r="AN3572" s="115">
        <v>-1</v>
      </c>
      <c r="AQ3572" s="115">
        <v>601</v>
      </c>
      <c r="AR3572" s="115" t="s">
        <v>263</v>
      </c>
      <c r="AS3572" s="115" t="s">
        <v>376</v>
      </c>
      <c r="AT3572" s="115" t="s">
        <v>296</v>
      </c>
      <c r="AV3572" s="115">
        <v>100.404916196643</v>
      </c>
      <c r="AW3572" s="115">
        <v>0.39580109289999998</v>
      </c>
    </row>
    <row r="3573" spans="1:49" x14ac:dyDescent="0.25">
      <c r="A3573" s="117">
        <v>450000</v>
      </c>
      <c r="B3573" s="117">
        <v>820000</v>
      </c>
      <c r="C3573" s="117">
        <v>820000</v>
      </c>
      <c r="D3573" s="115" t="s">
        <v>342</v>
      </c>
      <c r="E3573" s="115" t="s">
        <v>13</v>
      </c>
      <c r="F3573" s="115" t="s">
        <v>343</v>
      </c>
      <c r="G3573" s="115" t="s">
        <v>344</v>
      </c>
      <c r="H3573" s="115">
        <v>0.56000000000000005</v>
      </c>
      <c r="I3573" s="115">
        <v>0.48</v>
      </c>
      <c r="J3573" s="115" t="s">
        <v>350</v>
      </c>
      <c r="K3573" s="115">
        <v>7.1997390012300003E-2</v>
      </c>
      <c r="L3573" s="115">
        <v>3669.9933403990399</v>
      </c>
      <c r="M3573" s="115">
        <v>9.1456634943525597</v>
      </c>
      <c r="N3573" s="115">
        <v>1.34499522354246</v>
      </c>
      <c r="O3573" s="115">
        <v>0.65846390152421996</v>
      </c>
      <c r="P3573" s="115">
        <v>9.6836145674070007E-2</v>
      </c>
      <c r="Q3573" s="115">
        <v>264.22994187127898</v>
      </c>
      <c r="R3573" s="115">
        <v>1210</v>
      </c>
      <c r="S3573" s="115" t="s">
        <v>353</v>
      </c>
      <c r="T3573" s="115">
        <v>1210</v>
      </c>
      <c r="U3573" s="115" t="s">
        <v>352</v>
      </c>
      <c r="V3573" s="115" t="s">
        <v>350</v>
      </c>
      <c r="Z3573" s="115">
        <v>0</v>
      </c>
      <c r="AA3573" s="115">
        <v>1</v>
      </c>
      <c r="AB3573" s="115">
        <v>0.65846390152421996</v>
      </c>
      <c r="AC3573" s="115">
        <v>9.6836145674070007E-2</v>
      </c>
      <c r="AD3573" s="115">
        <v>264.22994187128103</v>
      </c>
      <c r="AF3573" s="115">
        <v>-1</v>
      </c>
      <c r="AG3573" s="115">
        <v>-1</v>
      </c>
      <c r="AH3573" s="115">
        <v>-1</v>
      </c>
      <c r="AI3573" s="115">
        <v>-1</v>
      </c>
      <c r="AJ3573" s="115">
        <v>0</v>
      </c>
      <c r="AM3573" s="115" t="s">
        <v>348</v>
      </c>
      <c r="AN3573" s="115">
        <v>-1</v>
      </c>
      <c r="AQ3573" s="115">
        <v>601</v>
      </c>
      <c r="AR3573" s="115" t="s">
        <v>263</v>
      </c>
      <c r="AS3573" s="115" t="s">
        <v>376</v>
      </c>
      <c r="AT3573" s="115" t="s">
        <v>296</v>
      </c>
      <c r="AV3573" s="115">
        <v>68.2852779081866</v>
      </c>
      <c r="AW3573" s="115">
        <v>0.21429841190000001</v>
      </c>
    </row>
    <row r="3574" spans="1:49" x14ac:dyDescent="0.25">
      <c r="A3574" s="117">
        <v>450000</v>
      </c>
      <c r="B3574" s="117">
        <v>820000</v>
      </c>
      <c r="C3574" s="117">
        <v>820000</v>
      </c>
      <c r="D3574" s="115" t="s">
        <v>342</v>
      </c>
      <c r="E3574" s="115" t="s">
        <v>13</v>
      </c>
      <c r="F3574" s="115" t="s">
        <v>343</v>
      </c>
      <c r="G3574" s="115" t="s">
        <v>344</v>
      </c>
      <c r="H3574" s="115">
        <v>0.56000000000000005</v>
      </c>
      <c r="I3574" s="115">
        <v>0.48</v>
      </c>
      <c r="J3574" s="115" t="s">
        <v>350</v>
      </c>
      <c r="K3574" s="115">
        <v>0.14455446562952001</v>
      </c>
      <c r="L3574" s="115">
        <v>3669.9933403990399</v>
      </c>
      <c r="M3574" s="115">
        <v>9.1456634943525597</v>
      </c>
      <c r="N3574" s="115">
        <v>1.34499522354246</v>
      </c>
      <c r="O3574" s="115">
        <v>1.3220464992535399</v>
      </c>
      <c r="P3574" s="115">
        <v>0.19442506581343</v>
      </c>
      <c r="Q3574" s="115">
        <v>530.51392618528098</v>
      </c>
      <c r="R3574" s="115">
        <v>1210</v>
      </c>
      <c r="S3574" s="115" t="s">
        <v>353</v>
      </c>
      <c r="T3574" s="115">
        <v>1210</v>
      </c>
      <c r="U3574" s="115" t="s">
        <v>352</v>
      </c>
      <c r="V3574" s="115" t="s">
        <v>350</v>
      </c>
      <c r="Z3574" s="115">
        <v>0</v>
      </c>
      <c r="AA3574" s="115">
        <v>1</v>
      </c>
      <c r="AB3574" s="115">
        <v>1.3220464992535399</v>
      </c>
      <c r="AC3574" s="115">
        <v>0.19442506581343</v>
      </c>
      <c r="AD3574" s="115">
        <v>530.51392618528098</v>
      </c>
      <c r="AF3574" s="115">
        <v>-1</v>
      </c>
      <c r="AG3574" s="115">
        <v>-1</v>
      </c>
      <c r="AH3574" s="115">
        <v>-1</v>
      </c>
      <c r="AI3574" s="115">
        <v>-1</v>
      </c>
      <c r="AJ3574" s="115">
        <v>0</v>
      </c>
      <c r="AM3574" s="115" t="s">
        <v>348</v>
      </c>
      <c r="AN3574" s="115">
        <v>-1</v>
      </c>
      <c r="AQ3574" s="115">
        <v>601</v>
      </c>
      <c r="AR3574" s="115" t="s">
        <v>263</v>
      </c>
      <c r="AS3574" s="115" t="s">
        <v>376</v>
      </c>
      <c r="AT3574" s="115" t="s">
        <v>296</v>
      </c>
      <c r="AV3574" s="115">
        <v>101.53939094472</v>
      </c>
      <c r="AW3574" s="115">
        <v>0.43026271389999998</v>
      </c>
    </row>
    <row r="3575" spans="1:49" x14ac:dyDescent="0.25">
      <c r="A3575" s="117">
        <v>450000</v>
      </c>
      <c r="B3575" s="117">
        <v>820000</v>
      </c>
      <c r="C3575" s="117">
        <v>820000</v>
      </c>
      <c r="D3575" s="115" t="s">
        <v>342</v>
      </c>
      <c r="E3575" s="115" t="s">
        <v>13</v>
      </c>
      <c r="F3575" s="115" t="s">
        <v>343</v>
      </c>
      <c r="G3575" s="115" t="s">
        <v>344</v>
      </c>
      <c r="H3575" s="115">
        <v>0.56000000000000005</v>
      </c>
      <c r="I3575" s="115">
        <v>0.48</v>
      </c>
      <c r="J3575" s="115" t="s">
        <v>350</v>
      </c>
      <c r="K3575" s="115">
        <v>0.27909274613030999</v>
      </c>
      <c r="L3575" s="115">
        <v>3665.0077663738102</v>
      </c>
      <c r="M3575" s="115">
        <v>9.4321892491547299</v>
      </c>
      <c r="N3575" s="115">
        <v>1.6872774491235001</v>
      </c>
      <c r="O3575" s="115">
        <v>2.6324555995674301</v>
      </c>
      <c r="P3575" s="115">
        <v>0.47090689675962999</v>
      </c>
      <c r="Q3575" s="115">
        <v>1022.8770821062</v>
      </c>
      <c r="R3575" s="115">
        <v>1300</v>
      </c>
      <c r="S3575" s="115" t="s">
        <v>346</v>
      </c>
      <c r="T3575" s="115">
        <v>1300</v>
      </c>
      <c r="U3575" s="115" t="s">
        <v>352</v>
      </c>
      <c r="V3575" s="115" t="s">
        <v>350</v>
      </c>
      <c r="Z3575" s="115">
        <v>0</v>
      </c>
      <c r="AA3575" s="115">
        <v>1</v>
      </c>
      <c r="AB3575" s="115">
        <v>2.6324555995674301</v>
      </c>
      <c r="AC3575" s="115">
        <v>0.47090689675962999</v>
      </c>
      <c r="AD3575" s="115">
        <v>1521.5231154615601</v>
      </c>
      <c r="AF3575" s="115">
        <v>-1</v>
      </c>
      <c r="AG3575" s="115">
        <v>-1</v>
      </c>
      <c r="AH3575" s="115">
        <v>-1</v>
      </c>
      <c r="AI3575" s="115">
        <v>-1</v>
      </c>
      <c r="AJ3575" s="115">
        <v>0</v>
      </c>
      <c r="AM3575" s="115" t="s">
        <v>348</v>
      </c>
      <c r="AN3575" s="115">
        <v>-1</v>
      </c>
      <c r="AQ3575" s="115">
        <v>601</v>
      </c>
      <c r="AR3575" s="115" t="s">
        <v>263</v>
      </c>
      <c r="AS3575" s="115" t="s">
        <v>376</v>
      </c>
      <c r="AT3575" s="115" t="s">
        <v>296</v>
      </c>
      <c r="AV3575" s="115">
        <v>141.27336709371801</v>
      </c>
      <c r="AW3575" s="115">
        <v>1.2340009047</v>
      </c>
    </row>
    <row r="3576" spans="1:49" x14ac:dyDescent="0.25">
      <c r="A3576" s="117">
        <v>450000</v>
      </c>
      <c r="B3576" s="117">
        <v>830000</v>
      </c>
      <c r="C3576" s="117">
        <v>830000</v>
      </c>
      <c r="D3576" s="115" t="s">
        <v>342</v>
      </c>
      <c r="E3576" s="115" t="s">
        <v>13</v>
      </c>
      <c r="F3576" s="115" t="s">
        <v>343</v>
      </c>
      <c r="G3576" s="115" t="s">
        <v>344</v>
      </c>
      <c r="H3576" s="115">
        <v>0.56000000000000005</v>
      </c>
      <c r="I3576" s="115">
        <v>0.48</v>
      </c>
      <c r="J3576" s="115" t="s">
        <v>350</v>
      </c>
      <c r="K3576" s="115">
        <v>6.6199464292870006E-2</v>
      </c>
      <c r="L3576" s="115">
        <v>3649.67237170611</v>
      </c>
      <c r="M3576" s="115">
        <v>9.0981577361984201</v>
      </c>
      <c r="N3576" s="115">
        <v>1.3381153772015999</v>
      </c>
      <c r="O3576" s="115">
        <v>0.60229316818835998</v>
      </c>
      <c r="P3576" s="115">
        <v>8.8582521132789999E-2</v>
      </c>
      <c r="Q3576" s="115">
        <v>241.606355851432</v>
      </c>
      <c r="R3576" s="115">
        <v>1210</v>
      </c>
      <c r="S3576" s="115" t="s">
        <v>353</v>
      </c>
      <c r="T3576" s="115">
        <v>1210</v>
      </c>
      <c r="U3576" s="115" t="s">
        <v>352</v>
      </c>
      <c r="V3576" s="115" t="s">
        <v>350</v>
      </c>
      <c r="Z3576" s="115">
        <v>0</v>
      </c>
      <c r="AA3576" s="115">
        <v>1</v>
      </c>
      <c r="AB3576" s="115">
        <v>0.60229316818835998</v>
      </c>
      <c r="AC3576" s="115">
        <v>8.8582521132789999E-2</v>
      </c>
      <c r="AD3576" s="115">
        <v>241.606355851432</v>
      </c>
      <c r="AF3576" s="115">
        <v>-1</v>
      </c>
      <c r="AG3576" s="115">
        <v>-1</v>
      </c>
      <c r="AH3576" s="115">
        <v>-1</v>
      </c>
      <c r="AI3576" s="115">
        <v>-1</v>
      </c>
      <c r="AJ3576" s="115">
        <v>0</v>
      </c>
      <c r="AM3576" s="115" t="s">
        <v>348</v>
      </c>
      <c r="AN3576" s="115">
        <v>-1</v>
      </c>
      <c r="AQ3576" s="115">
        <v>601</v>
      </c>
      <c r="AR3576" s="115" t="s">
        <v>263</v>
      </c>
      <c r="AS3576" s="115" t="s">
        <v>376</v>
      </c>
      <c r="AT3576" s="115" t="s">
        <v>296</v>
      </c>
      <c r="AV3576" s="115">
        <v>65.661232790171098</v>
      </c>
      <c r="AW3576" s="115">
        <v>0.19595000470000001</v>
      </c>
    </row>
    <row r="3577" spans="1:49" x14ac:dyDescent="0.25">
      <c r="A3577" s="117">
        <v>450000</v>
      </c>
      <c r="B3577" s="117">
        <v>830000</v>
      </c>
      <c r="C3577" s="117">
        <v>830000</v>
      </c>
      <c r="D3577" s="115" t="s">
        <v>342</v>
      </c>
      <c r="E3577" s="115" t="s">
        <v>13</v>
      </c>
      <c r="F3577" s="115" t="s">
        <v>343</v>
      </c>
      <c r="G3577" s="115" t="s">
        <v>344</v>
      </c>
      <c r="H3577" s="115">
        <v>0.56000000000000005</v>
      </c>
      <c r="I3577" s="115">
        <v>0.48</v>
      </c>
      <c r="J3577" s="115" t="s">
        <v>350</v>
      </c>
      <c r="K3577" s="115">
        <v>0.10961196827547</v>
      </c>
      <c r="L3577" s="115">
        <v>3649.67237170611</v>
      </c>
      <c r="M3577" s="115">
        <v>9.0981577361984201</v>
      </c>
      <c r="N3577" s="115">
        <v>1.3381153772015999</v>
      </c>
      <c r="O3577" s="115">
        <v>0.99726697714545998</v>
      </c>
      <c r="P3577" s="115">
        <v>0.14667346027475001</v>
      </c>
      <c r="Q3577" s="115">
        <v>400.04777222333502</v>
      </c>
      <c r="R3577" s="115">
        <v>1210</v>
      </c>
      <c r="S3577" s="115" t="s">
        <v>353</v>
      </c>
      <c r="T3577" s="115">
        <v>1210</v>
      </c>
      <c r="U3577" s="115" t="s">
        <v>352</v>
      </c>
      <c r="V3577" s="115" t="s">
        <v>350</v>
      </c>
      <c r="Z3577" s="115">
        <v>0</v>
      </c>
      <c r="AA3577" s="115">
        <v>1</v>
      </c>
      <c r="AB3577" s="115">
        <v>0.99726697714545998</v>
      </c>
      <c r="AC3577" s="115">
        <v>0.14667346027475001</v>
      </c>
      <c r="AD3577" s="115">
        <v>400.04777222333502</v>
      </c>
      <c r="AF3577" s="115">
        <v>-1</v>
      </c>
      <c r="AG3577" s="115">
        <v>-1</v>
      </c>
      <c r="AH3577" s="115">
        <v>-1</v>
      </c>
      <c r="AI3577" s="115">
        <v>-1</v>
      </c>
      <c r="AJ3577" s="115">
        <v>0</v>
      </c>
      <c r="AM3577" s="115" t="s">
        <v>348</v>
      </c>
      <c r="AN3577" s="115">
        <v>-1</v>
      </c>
      <c r="AQ3577" s="115">
        <v>601</v>
      </c>
      <c r="AR3577" s="115" t="s">
        <v>263</v>
      </c>
      <c r="AS3577" s="115" t="s">
        <v>376</v>
      </c>
      <c r="AT3577" s="115" t="s">
        <v>296</v>
      </c>
      <c r="AV3577" s="115">
        <v>89.5359325900084</v>
      </c>
      <c r="AW3577" s="115">
        <v>0.32445074800000001</v>
      </c>
    </row>
    <row r="3578" spans="1:49" x14ac:dyDescent="0.25">
      <c r="A3578" s="117">
        <v>450000</v>
      </c>
      <c r="B3578" s="117">
        <v>830000</v>
      </c>
      <c r="C3578" s="117">
        <v>830000</v>
      </c>
      <c r="D3578" s="115" t="s">
        <v>342</v>
      </c>
      <c r="E3578" s="115" t="s">
        <v>13</v>
      </c>
      <c r="F3578" s="115" t="s">
        <v>343</v>
      </c>
      <c r="G3578" s="115" t="s">
        <v>344</v>
      </c>
      <c r="H3578" s="115">
        <v>0.56000000000000005</v>
      </c>
      <c r="I3578" s="115">
        <v>0.48</v>
      </c>
      <c r="J3578" s="115" t="s">
        <v>350</v>
      </c>
      <c r="K3578" s="115">
        <v>0.22593296477749999</v>
      </c>
      <c r="L3578" s="115">
        <v>3649.67237170611</v>
      </c>
      <c r="M3578" s="115">
        <v>9.0981577361984201</v>
      </c>
      <c r="N3578" s="115">
        <v>1.3381153772015999</v>
      </c>
      <c r="O3578" s="115">
        <v>2.0555737513527301</v>
      </c>
      <c r="P3578" s="115">
        <v>0.30232437438553</v>
      </c>
      <c r="Q3578" s="115">
        <v>824.58129940612002</v>
      </c>
      <c r="R3578" s="115">
        <v>1210</v>
      </c>
      <c r="S3578" s="115" t="s">
        <v>353</v>
      </c>
      <c r="T3578" s="115">
        <v>1210</v>
      </c>
      <c r="U3578" s="115" t="s">
        <v>352</v>
      </c>
      <c r="V3578" s="115" t="s">
        <v>350</v>
      </c>
      <c r="Z3578" s="115">
        <v>0</v>
      </c>
      <c r="AA3578" s="115">
        <v>1</v>
      </c>
      <c r="AB3578" s="115">
        <v>2.0555737513527301</v>
      </c>
      <c r="AC3578" s="115">
        <v>0.30232437438553</v>
      </c>
      <c r="AD3578" s="115">
        <v>824.58129940612002</v>
      </c>
      <c r="AF3578" s="115">
        <v>-1</v>
      </c>
      <c r="AG3578" s="115">
        <v>-1</v>
      </c>
      <c r="AH3578" s="115">
        <v>-1</v>
      </c>
      <c r="AI3578" s="115">
        <v>-1</v>
      </c>
      <c r="AJ3578" s="115">
        <v>0</v>
      </c>
      <c r="AM3578" s="115" t="s">
        <v>348</v>
      </c>
      <c r="AN3578" s="115">
        <v>-1</v>
      </c>
      <c r="AQ3578" s="115">
        <v>601</v>
      </c>
      <c r="AR3578" s="115" t="s">
        <v>263</v>
      </c>
      <c r="AS3578" s="115" t="s">
        <v>376</v>
      </c>
      <c r="AT3578" s="115" t="s">
        <v>296</v>
      </c>
      <c r="AV3578" s="115">
        <v>122.280143807698</v>
      </c>
      <c r="AW3578" s="115">
        <v>0.66876017789999997</v>
      </c>
    </row>
    <row r="3579" spans="1:49" x14ac:dyDescent="0.25">
      <c r="A3579" s="117">
        <v>450000</v>
      </c>
      <c r="B3579" s="117">
        <v>830000</v>
      </c>
      <c r="C3579" s="117">
        <v>830000</v>
      </c>
      <c r="D3579" s="115" t="s">
        <v>342</v>
      </c>
      <c r="E3579" s="115" t="s">
        <v>13</v>
      </c>
      <c r="F3579" s="115" t="s">
        <v>343</v>
      </c>
      <c r="G3579" s="115" t="s">
        <v>344</v>
      </c>
      <c r="H3579" s="115">
        <v>0.56000000000000005</v>
      </c>
      <c r="I3579" s="115">
        <v>0.48</v>
      </c>
      <c r="J3579" s="115" t="s">
        <v>350</v>
      </c>
      <c r="K3579" s="115">
        <v>0.20704008731126999</v>
      </c>
      <c r="L3579" s="115">
        <v>3649.67237170611</v>
      </c>
      <c r="M3579" s="115">
        <v>9.0981577361984201</v>
      </c>
      <c r="N3579" s="115">
        <v>1.3381153772015999</v>
      </c>
      <c r="O3579" s="115">
        <v>1.88368337207431</v>
      </c>
      <c r="P3579" s="115">
        <v>0.27704352452837999</v>
      </c>
      <c r="Q3579" s="115">
        <v>755.62848649559498</v>
      </c>
      <c r="R3579" s="115">
        <v>1210</v>
      </c>
      <c r="S3579" s="115" t="s">
        <v>353</v>
      </c>
      <c r="T3579" s="115">
        <v>1210</v>
      </c>
      <c r="U3579" s="115" t="s">
        <v>352</v>
      </c>
      <c r="V3579" s="115" t="s">
        <v>350</v>
      </c>
      <c r="Z3579" s="115">
        <v>0</v>
      </c>
      <c r="AA3579" s="115">
        <v>1</v>
      </c>
      <c r="AB3579" s="115">
        <v>1.88368337207431</v>
      </c>
      <c r="AC3579" s="115">
        <v>0.27704352452837999</v>
      </c>
      <c r="AD3579" s="115">
        <v>755.62848649559498</v>
      </c>
      <c r="AF3579" s="115">
        <v>-1</v>
      </c>
      <c r="AG3579" s="115">
        <v>-1</v>
      </c>
      <c r="AH3579" s="115">
        <v>-1</v>
      </c>
      <c r="AI3579" s="115">
        <v>-1</v>
      </c>
      <c r="AJ3579" s="115">
        <v>0</v>
      </c>
      <c r="AM3579" s="115" t="s">
        <v>348</v>
      </c>
      <c r="AN3579" s="115">
        <v>-1</v>
      </c>
      <c r="AQ3579" s="115">
        <v>601</v>
      </c>
      <c r="AR3579" s="115" t="s">
        <v>263</v>
      </c>
      <c r="AS3579" s="115" t="s">
        <v>376</v>
      </c>
      <c r="AT3579" s="115" t="s">
        <v>296</v>
      </c>
      <c r="AV3579" s="115">
        <v>118.075774205041</v>
      </c>
      <c r="AW3579" s="115">
        <v>0.6128373775</v>
      </c>
    </row>
    <row r="3580" spans="1:49" x14ac:dyDescent="0.25">
      <c r="A3580" s="117">
        <v>450000</v>
      </c>
      <c r="B3580" s="117">
        <v>830000</v>
      </c>
      <c r="C3580" s="117">
        <v>830000</v>
      </c>
      <c r="D3580" s="115" t="s">
        <v>342</v>
      </c>
      <c r="E3580" s="115" t="s">
        <v>13</v>
      </c>
      <c r="F3580" s="115" t="s">
        <v>343</v>
      </c>
      <c r="G3580" s="115" t="s">
        <v>344</v>
      </c>
      <c r="H3580" s="115">
        <v>0.56000000000000005</v>
      </c>
      <c r="I3580" s="115">
        <v>0.48</v>
      </c>
      <c r="J3580" s="115" t="s">
        <v>350</v>
      </c>
      <c r="K3580" s="115">
        <v>8.9789692179E-3</v>
      </c>
      <c r="L3580" s="115">
        <v>3649.67237170611</v>
      </c>
      <c r="M3580" s="115">
        <v>9.0981577361984201</v>
      </c>
      <c r="N3580" s="115">
        <v>1.3381153772015999</v>
      </c>
      <c r="O3580" s="115">
        <v>8.1692078252929998E-2</v>
      </c>
      <c r="P3580" s="115">
        <v>1.201489678189E-2</v>
      </c>
      <c r="Q3580" s="115">
        <v>32.770295880972903</v>
      </c>
      <c r="R3580" s="115">
        <v>1210</v>
      </c>
      <c r="S3580" s="115" t="s">
        <v>353</v>
      </c>
      <c r="T3580" s="115">
        <v>1210</v>
      </c>
      <c r="U3580" s="115" t="s">
        <v>352</v>
      </c>
      <c r="V3580" s="115" t="s">
        <v>350</v>
      </c>
      <c r="Z3580" s="115">
        <v>0</v>
      </c>
      <c r="AA3580" s="115">
        <v>1</v>
      </c>
      <c r="AB3580" s="115">
        <v>8.1692078252929998E-2</v>
      </c>
      <c r="AC3580" s="115">
        <v>1.201489678189E-2</v>
      </c>
      <c r="AD3580" s="115">
        <v>32.770295880972697</v>
      </c>
      <c r="AF3580" s="115">
        <v>-1</v>
      </c>
      <c r="AG3580" s="115">
        <v>-1</v>
      </c>
      <c r="AH3580" s="115">
        <v>-1</v>
      </c>
      <c r="AI3580" s="115">
        <v>-1</v>
      </c>
      <c r="AJ3580" s="115">
        <v>0</v>
      </c>
      <c r="AM3580" s="115" t="s">
        <v>348</v>
      </c>
      <c r="AN3580" s="115">
        <v>-1</v>
      </c>
      <c r="AQ3580" s="115">
        <v>601</v>
      </c>
      <c r="AR3580" s="115" t="s">
        <v>263</v>
      </c>
      <c r="AS3580" s="115" t="s">
        <v>376</v>
      </c>
      <c r="AT3580" s="115" t="s">
        <v>296</v>
      </c>
      <c r="AV3580" s="115">
        <v>34.2579723379394</v>
      </c>
      <c r="AW3580" s="115">
        <v>2.65776933E-2</v>
      </c>
    </row>
    <row r="3581" spans="1:49" x14ac:dyDescent="0.25">
      <c r="A3581" s="117">
        <v>450000</v>
      </c>
      <c r="B3581" s="117">
        <v>830000</v>
      </c>
      <c r="C3581" s="117">
        <v>830000</v>
      </c>
      <c r="D3581" s="115" t="s">
        <v>342</v>
      </c>
      <c r="E3581" s="115" t="s">
        <v>13</v>
      </c>
      <c r="F3581" s="115" t="s">
        <v>343</v>
      </c>
      <c r="G3581" s="115" t="s">
        <v>344</v>
      </c>
      <c r="H3581" s="115">
        <v>0.56000000000000005</v>
      </c>
      <c r="I3581" s="115">
        <v>0.48</v>
      </c>
      <c r="J3581" s="115" t="s">
        <v>350</v>
      </c>
      <c r="K3581" s="115">
        <v>8.7511421729700001E-2</v>
      </c>
      <c r="L3581" s="115">
        <v>3717.6381408013299</v>
      </c>
      <c r="M3581" s="115">
        <v>10.4061316616109</v>
      </c>
      <c r="N3581" s="115">
        <v>1.92206031672872</v>
      </c>
      <c r="O3581" s="115">
        <v>0.91065537641404004</v>
      </c>
      <c r="P3581" s="115">
        <v>0.16820223096716999</v>
      </c>
      <c r="Q3581" s="115">
        <v>325.33579917809402</v>
      </c>
      <c r="R3581" s="115">
        <v>1300</v>
      </c>
      <c r="S3581" s="115" t="s">
        <v>346</v>
      </c>
      <c r="T3581" s="115">
        <v>1300</v>
      </c>
      <c r="U3581" s="115" t="s">
        <v>352</v>
      </c>
      <c r="V3581" s="115" t="s">
        <v>350</v>
      </c>
      <c r="Z3581" s="115">
        <v>0</v>
      </c>
      <c r="AA3581" s="115">
        <v>1</v>
      </c>
      <c r="AB3581" s="115">
        <v>0.91065537641404004</v>
      </c>
      <c r="AC3581" s="115">
        <v>0.16820223096716999</v>
      </c>
      <c r="AD3581" s="115">
        <v>1526.31337045496</v>
      </c>
      <c r="AF3581" s="115">
        <v>-1</v>
      </c>
      <c r="AG3581" s="115">
        <v>-1</v>
      </c>
      <c r="AH3581" s="115">
        <v>-1</v>
      </c>
      <c r="AI3581" s="115">
        <v>-1</v>
      </c>
      <c r="AJ3581" s="115">
        <v>0</v>
      </c>
      <c r="AM3581" s="115" t="s">
        <v>348</v>
      </c>
      <c r="AN3581" s="115">
        <v>-1</v>
      </c>
      <c r="AQ3581" s="115">
        <v>601</v>
      </c>
      <c r="AR3581" s="115" t="s">
        <v>263</v>
      </c>
      <c r="AS3581" s="115" t="s">
        <v>376</v>
      </c>
      <c r="AT3581" s="115" t="s">
        <v>296</v>
      </c>
      <c r="AV3581" s="115">
        <v>81.820643037561098</v>
      </c>
      <c r="AW3581" s="115">
        <v>1.2378859451999999</v>
      </c>
    </row>
    <row r="3582" spans="1:49" x14ac:dyDescent="0.25">
      <c r="A3582" s="117">
        <v>450000</v>
      </c>
      <c r="B3582" s="117">
        <v>830000</v>
      </c>
      <c r="C3582" s="117">
        <v>830000</v>
      </c>
      <c r="D3582" s="115" t="s">
        <v>342</v>
      </c>
      <c r="E3582" s="115" t="s">
        <v>13</v>
      </c>
      <c r="F3582" s="115" t="s">
        <v>343</v>
      </c>
      <c r="G3582" s="115" t="s">
        <v>344</v>
      </c>
      <c r="H3582" s="115">
        <v>0.56000000000000005</v>
      </c>
      <c r="I3582" s="115">
        <v>0.48</v>
      </c>
      <c r="J3582" s="115" t="s">
        <v>350</v>
      </c>
      <c r="K3582" s="115">
        <v>2.0407234589460001E-2</v>
      </c>
      <c r="L3582" s="115">
        <v>3717.6381408013299</v>
      </c>
      <c r="M3582" s="115">
        <v>10.4061316616109</v>
      </c>
      <c r="N3582" s="115">
        <v>1.92206031672872</v>
      </c>
      <c r="O3582" s="115">
        <v>0.21236036998734001</v>
      </c>
      <c r="P3582" s="115">
        <v>3.9223935778580001E-2</v>
      </c>
      <c r="Q3582" s="115">
        <v>75.866713658071504</v>
      </c>
      <c r="R3582" s="115">
        <v>1300</v>
      </c>
      <c r="S3582" s="115" t="s">
        <v>346</v>
      </c>
      <c r="T3582" s="115">
        <v>1300</v>
      </c>
      <c r="U3582" s="115" t="s">
        <v>352</v>
      </c>
      <c r="V3582" s="115" t="s">
        <v>350</v>
      </c>
      <c r="Z3582" s="115">
        <v>0</v>
      </c>
      <c r="AA3582" s="115">
        <v>1</v>
      </c>
      <c r="AB3582" s="115">
        <v>0.21236036998734001</v>
      </c>
      <c r="AC3582" s="115">
        <v>3.9223935778580001E-2</v>
      </c>
      <c r="AD3582" s="115">
        <v>92.954802562072004</v>
      </c>
      <c r="AF3582" s="115">
        <v>-1</v>
      </c>
      <c r="AG3582" s="115">
        <v>-1</v>
      </c>
      <c r="AH3582" s="115">
        <v>-1</v>
      </c>
      <c r="AI3582" s="115">
        <v>-1</v>
      </c>
      <c r="AJ3582" s="115">
        <v>0</v>
      </c>
      <c r="AM3582" s="115" t="s">
        <v>348</v>
      </c>
      <c r="AN3582" s="115">
        <v>-1</v>
      </c>
      <c r="AQ3582" s="115">
        <v>601</v>
      </c>
      <c r="AR3582" s="115" t="s">
        <v>263</v>
      </c>
      <c r="AS3582" s="115" t="s">
        <v>376</v>
      </c>
      <c r="AT3582" s="115" t="s">
        <v>296</v>
      </c>
      <c r="AV3582" s="115">
        <v>39.4775402959974</v>
      </c>
      <c r="AW3582" s="115">
        <v>7.5389134299999994E-2</v>
      </c>
    </row>
    <row r="3583" spans="1:49" x14ac:dyDescent="0.25">
      <c r="A3583" s="117">
        <v>450000</v>
      </c>
      <c r="B3583" s="117">
        <v>830000</v>
      </c>
      <c r="C3583" s="117">
        <v>830000</v>
      </c>
      <c r="D3583" s="115" t="s">
        <v>342</v>
      </c>
      <c r="E3583" s="115" t="s">
        <v>13</v>
      </c>
      <c r="F3583" s="115" t="s">
        <v>343</v>
      </c>
      <c r="G3583" s="115" t="s">
        <v>344</v>
      </c>
      <c r="H3583" s="115">
        <v>0.56000000000000005</v>
      </c>
      <c r="I3583" s="115">
        <v>0.48</v>
      </c>
      <c r="J3583" s="115" t="s">
        <v>350</v>
      </c>
      <c r="K3583" s="115">
        <v>2.323567845588E-2</v>
      </c>
      <c r="L3583" s="115">
        <v>3717.6381408013299</v>
      </c>
      <c r="M3583" s="115">
        <v>10.4061316616109</v>
      </c>
      <c r="N3583" s="115">
        <v>1.92206031672872</v>
      </c>
      <c r="O3583" s="115">
        <v>0.24179352925877001</v>
      </c>
      <c r="P3583" s="115">
        <v>4.4660375492319999E-2</v>
      </c>
      <c r="Q3583" s="115">
        <v>86.381844454986293</v>
      </c>
      <c r="R3583" s="115">
        <v>1210</v>
      </c>
      <c r="S3583" s="115" t="s">
        <v>353</v>
      </c>
      <c r="T3583" s="115">
        <v>1210</v>
      </c>
      <c r="U3583" s="115" t="s">
        <v>352</v>
      </c>
      <c r="V3583" s="115" t="s">
        <v>350</v>
      </c>
      <c r="Z3583" s="115">
        <v>0</v>
      </c>
      <c r="AA3583" s="115">
        <v>1</v>
      </c>
      <c r="AB3583" s="115">
        <v>0.24179352925877001</v>
      </c>
      <c r="AC3583" s="115">
        <v>4.4660375492319999E-2</v>
      </c>
      <c r="AD3583" s="115">
        <v>142.198808017961</v>
      </c>
      <c r="AF3583" s="115">
        <v>-1</v>
      </c>
      <c r="AG3583" s="115">
        <v>-1</v>
      </c>
      <c r="AH3583" s="115">
        <v>-1</v>
      </c>
      <c r="AI3583" s="115">
        <v>-1</v>
      </c>
      <c r="AJ3583" s="115">
        <v>0</v>
      </c>
      <c r="AM3583" s="115" t="s">
        <v>348</v>
      </c>
      <c r="AN3583" s="115">
        <v>-1</v>
      </c>
      <c r="AQ3583" s="115">
        <v>601</v>
      </c>
      <c r="AR3583" s="115" t="s">
        <v>263</v>
      </c>
      <c r="AS3583" s="115" t="s">
        <v>376</v>
      </c>
      <c r="AT3583" s="115" t="s">
        <v>296</v>
      </c>
      <c r="AV3583" s="115">
        <v>39.986880389243503</v>
      </c>
      <c r="AW3583" s="115">
        <v>0.1153275004</v>
      </c>
    </row>
    <row r="3584" spans="1:49" x14ac:dyDescent="0.25">
      <c r="A3584" s="117">
        <v>450000</v>
      </c>
      <c r="B3584" s="117">
        <v>830000</v>
      </c>
      <c r="C3584" s="117">
        <v>830000</v>
      </c>
      <c r="D3584" s="115" t="s">
        <v>342</v>
      </c>
      <c r="E3584" s="115" t="s">
        <v>13</v>
      </c>
      <c r="F3584" s="115" t="s">
        <v>343</v>
      </c>
      <c r="G3584" s="115" t="s">
        <v>344</v>
      </c>
      <c r="H3584" s="115">
        <v>0.56000000000000005</v>
      </c>
      <c r="I3584" s="115">
        <v>0.48</v>
      </c>
      <c r="J3584" s="115" t="s">
        <v>350</v>
      </c>
      <c r="K3584" s="115">
        <v>2.782393962709E-2</v>
      </c>
      <c r="L3584" s="115">
        <v>3717.6381408013299</v>
      </c>
      <c r="M3584" s="115">
        <v>10.4061316616109</v>
      </c>
      <c r="N3584" s="115">
        <v>1.92206031672872</v>
      </c>
      <c r="O3584" s="115">
        <v>0.28953957910425998</v>
      </c>
      <c r="P3584" s="115">
        <v>5.3479290212289997E-2</v>
      </c>
      <c r="Q3584" s="115">
        <v>103.43933918504101</v>
      </c>
      <c r="R3584" s="115">
        <v>1300</v>
      </c>
      <c r="S3584" s="115" t="s">
        <v>346</v>
      </c>
      <c r="T3584" s="115">
        <v>1300</v>
      </c>
      <c r="U3584" s="115" t="s">
        <v>352</v>
      </c>
      <c r="V3584" s="115" t="s">
        <v>350</v>
      </c>
      <c r="Z3584" s="115">
        <v>0</v>
      </c>
      <c r="AA3584" s="115">
        <v>1</v>
      </c>
      <c r="AB3584" s="115">
        <v>0.28953957910425998</v>
      </c>
      <c r="AC3584" s="115">
        <v>5.3479290212289997E-2</v>
      </c>
      <c r="AD3584" s="115">
        <v>170.59048936188401</v>
      </c>
      <c r="AF3584" s="115">
        <v>-1</v>
      </c>
      <c r="AG3584" s="115">
        <v>-1</v>
      </c>
      <c r="AH3584" s="115">
        <v>-1</v>
      </c>
      <c r="AI3584" s="115">
        <v>-1</v>
      </c>
      <c r="AJ3584" s="115">
        <v>0</v>
      </c>
      <c r="AM3584" s="115" t="s">
        <v>348</v>
      </c>
      <c r="AN3584" s="115">
        <v>-1</v>
      </c>
      <c r="AQ3584" s="115">
        <v>601</v>
      </c>
      <c r="AR3584" s="115" t="s">
        <v>263</v>
      </c>
      <c r="AS3584" s="115" t="s">
        <v>376</v>
      </c>
      <c r="AT3584" s="115" t="s">
        <v>296</v>
      </c>
      <c r="AV3584" s="115">
        <v>43.534865076927403</v>
      </c>
      <c r="AW3584" s="115">
        <v>0.138354006</v>
      </c>
    </row>
    <row r="3585" spans="1:49" x14ac:dyDescent="0.25">
      <c r="A3585" s="117">
        <v>450000</v>
      </c>
      <c r="B3585" s="117">
        <v>830000</v>
      </c>
      <c r="C3585" s="117">
        <v>830000</v>
      </c>
      <c r="D3585" s="115" t="s">
        <v>342</v>
      </c>
      <c r="E3585" s="115" t="s">
        <v>13</v>
      </c>
      <c r="F3585" s="115" t="s">
        <v>343</v>
      </c>
      <c r="G3585" s="115" t="s">
        <v>344</v>
      </c>
      <c r="H3585" s="115">
        <v>0.56000000000000005</v>
      </c>
      <c r="I3585" s="115">
        <v>0.48</v>
      </c>
      <c r="J3585" s="115" t="s">
        <v>350</v>
      </c>
      <c r="K3585" s="115">
        <v>1.614069264519E-2</v>
      </c>
      <c r="L3585" s="115">
        <v>3694.7196033722698</v>
      </c>
      <c r="M3585" s="115">
        <v>10.5228999625444</v>
      </c>
      <c r="N3585" s="115">
        <v>2.00805304735866</v>
      </c>
      <c r="O3585" s="115">
        <v>0.16984689403159001</v>
      </c>
      <c r="P3585" s="115">
        <v>3.2411367052659998E-2</v>
      </c>
      <c r="Q3585" s="115">
        <v>59.635333528219697</v>
      </c>
      <c r="R3585" s="115">
        <v>1200</v>
      </c>
      <c r="S3585" s="115" t="s">
        <v>351</v>
      </c>
      <c r="T3585" s="115">
        <v>1200</v>
      </c>
      <c r="U3585" s="115" t="s">
        <v>352</v>
      </c>
      <c r="V3585" s="115" t="s">
        <v>350</v>
      </c>
      <c r="Z3585" s="115">
        <v>0</v>
      </c>
      <c r="AA3585" s="115">
        <v>1</v>
      </c>
      <c r="AB3585" s="115">
        <v>0.16984689403159001</v>
      </c>
      <c r="AC3585" s="115">
        <v>3.2411367052659998E-2</v>
      </c>
      <c r="AD3585" s="115">
        <v>59.635333528220102</v>
      </c>
      <c r="AF3585" s="115">
        <v>-1</v>
      </c>
      <c r="AG3585" s="115">
        <v>-1</v>
      </c>
      <c r="AH3585" s="115">
        <v>-1</v>
      </c>
      <c r="AI3585" s="115">
        <v>-1</v>
      </c>
      <c r="AJ3585" s="115">
        <v>0</v>
      </c>
      <c r="AM3585" s="115" t="s">
        <v>348</v>
      </c>
      <c r="AN3585" s="115">
        <v>-1</v>
      </c>
      <c r="AQ3585" s="115">
        <v>601</v>
      </c>
      <c r="AR3585" s="115" t="s">
        <v>263</v>
      </c>
      <c r="AS3585" s="115" t="s">
        <v>376</v>
      </c>
      <c r="AT3585" s="115" t="s">
        <v>296</v>
      </c>
      <c r="AV3585" s="115">
        <v>44.434731762992101</v>
      </c>
      <c r="AW3585" s="115">
        <v>4.8366045000000003E-2</v>
      </c>
    </row>
    <row r="3586" spans="1:49" x14ac:dyDescent="0.25">
      <c r="A3586" s="117">
        <v>450000</v>
      </c>
      <c r="B3586" s="117">
        <v>830000</v>
      </c>
      <c r="C3586" s="117">
        <v>830000</v>
      </c>
      <c r="D3586" s="115" t="s">
        <v>342</v>
      </c>
      <c r="E3586" s="115" t="s">
        <v>13</v>
      </c>
      <c r="F3586" s="115" t="s">
        <v>343</v>
      </c>
      <c r="G3586" s="115" t="s">
        <v>344</v>
      </c>
      <c r="H3586" s="115">
        <v>0.56000000000000005</v>
      </c>
      <c r="I3586" s="115">
        <v>0.48</v>
      </c>
      <c r="J3586" s="115" t="s">
        <v>350</v>
      </c>
      <c r="K3586" s="115">
        <v>1.1625893236430001E-2</v>
      </c>
      <c r="L3586" s="115">
        <v>3694.7196033722698</v>
      </c>
      <c r="M3586" s="115">
        <v>10.5228999625444</v>
      </c>
      <c r="N3586" s="115">
        <v>2.00805304735866</v>
      </c>
      <c r="O3586" s="115">
        <v>0.12233811150219</v>
      </c>
      <c r="P3586" s="115">
        <v>2.3345410341680001E-2</v>
      </c>
      <c r="Q3586" s="115">
        <v>42.954415647358402</v>
      </c>
      <c r="R3586" s="115">
        <v>1800</v>
      </c>
      <c r="S3586" s="115" t="s">
        <v>377</v>
      </c>
      <c r="T3586" s="115">
        <v>1800</v>
      </c>
      <c r="U3586" s="115" t="s">
        <v>352</v>
      </c>
      <c r="V3586" s="115" t="s">
        <v>350</v>
      </c>
      <c r="Z3586" s="115">
        <v>0</v>
      </c>
      <c r="AA3586" s="115">
        <v>1</v>
      </c>
      <c r="AB3586" s="115">
        <v>0.12233811150219</v>
      </c>
      <c r="AC3586" s="115">
        <v>2.3345410341680001E-2</v>
      </c>
      <c r="AD3586" s="115">
        <v>42.954415647358402</v>
      </c>
      <c r="AF3586" s="115">
        <v>-1</v>
      </c>
      <c r="AG3586" s="115">
        <v>-1</v>
      </c>
      <c r="AH3586" s="115">
        <v>-1</v>
      </c>
      <c r="AI3586" s="115">
        <v>-1</v>
      </c>
      <c r="AJ3586" s="115">
        <v>0</v>
      </c>
      <c r="AM3586" s="115" t="s">
        <v>348</v>
      </c>
      <c r="AN3586" s="115">
        <v>-1</v>
      </c>
      <c r="AQ3586" s="115">
        <v>601</v>
      </c>
      <c r="AR3586" s="115" t="s">
        <v>263</v>
      </c>
      <c r="AS3586" s="115" t="s">
        <v>376</v>
      </c>
      <c r="AT3586" s="115" t="s">
        <v>296</v>
      </c>
      <c r="AV3586" s="115">
        <v>52.6178310581817</v>
      </c>
      <c r="AW3586" s="115">
        <v>3.4837320099999999E-2</v>
      </c>
    </row>
    <row r="3587" spans="1:49" x14ac:dyDescent="0.25">
      <c r="A3587" s="117">
        <v>450000</v>
      </c>
      <c r="B3587" s="117">
        <v>830000</v>
      </c>
      <c r="C3587" s="117">
        <v>830000</v>
      </c>
      <c r="D3587" s="115" t="s">
        <v>342</v>
      </c>
      <c r="E3587" s="115" t="s">
        <v>13</v>
      </c>
      <c r="F3587" s="115" t="s">
        <v>343</v>
      </c>
      <c r="G3587" s="115" t="s">
        <v>344</v>
      </c>
      <c r="H3587" s="115">
        <v>0.56000000000000005</v>
      </c>
      <c r="I3587" s="115">
        <v>0.48</v>
      </c>
      <c r="J3587" s="115" t="s">
        <v>350</v>
      </c>
      <c r="K3587" s="115">
        <v>0.58999686785532002</v>
      </c>
      <c r="L3587" s="115">
        <v>3694.7196033722698</v>
      </c>
      <c r="M3587" s="115">
        <v>10.5228999625444</v>
      </c>
      <c r="N3587" s="115">
        <v>2.00805304735866</v>
      </c>
      <c r="O3587" s="115">
        <v>6.2084780186561197</v>
      </c>
      <c r="P3587" s="115">
        <v>1.1847450084289499</v>
      </c>
      <c r="Q3587" s="115">
        <v>2179.8729935933002</v>
      </c>
      <c r="R3587" s="115">
        <v>1300</v>
      </c>
      <c r="S3587" s="115" t="s">
        <v>346</v>
      </c>
      <c r="T3587" s="115">
        <v>1300</v>
      </c>
      <c r="U3587" s="115" t="s">
        <v>352</v>
      </c>
      <c r="V3587" s="115" t="s">
        <v>350</v>
      </c>
      <c r="Z3587" s="115">
        <v>0</v>
      </c>
      <c r="AA3587" s="115">
        <v>1</v>
      </c>
      <c r="AB3587" s="115">
        <v>6.2084780186561197</v>
      </c>
      <c r="AC3587" s="115">
        <v>1.1847450084289499</v>
      </c>
      <c r="AD3587" s="115">
        <v>2179.8729935933002</v>
      </c>
      <c r="AF3587" s="115">
        <v>-1</v>
      </c>
      <c r="AG3587" s="115">
        <v>-1</v>
      </c>
      <c r="AH3587" s="115">
        <v>-1</v>
      </c>
      <c r="AI3587" s="115">
        <v>-1</v>
      </c>
      <c r="AJ3587" s="115">
        <v>0</v>
      </c>
      <c r="AM3587" s="115" t="s">
        <v>348</v>
      </c>
      <c r="AN3587" s="115">
        <v>-1</v>
      </c>
      <c r="AQ3587" s="115">
        <v>601</v>
      </c>
      <c r="AR3587" s="115" t="s">
        <v>263</v>
      </c>
      <c r="AS3587" s="115" t="s">
        <v>376</v>
      </c>
      <c r="AT3587" s="115" t="s">
        <v>296</v>
      </c>
      <c r="AV3587" s="115">
        <v>192.316475159665</v>
      </c>
      <c r="AW3587" s="115">
        <v>1.7679424117</v>
      </c>
    </row>
    <row r="3588" spans="1:49" x14ac:dyDescent="0.25">
      <c r="A3588" s="117">
        <v>450000</v>
      </c>
      <c r="B3588" s="117">
        <v>830000</v>
      </c>
      <c r="C3588" s="117">
        <v>830000</v>
      </c>
      <c r="D3588" s="115" t="s">
        <v>342</v>
      </c>
      <c r="E3588" s="115" t="s">
        <v>13</v>
      </c>
      <c r="F3588" s="115" t="s">
        <v>343</v>
      </c>
      <c r="G3588" s="115" t="s">
        <v>344</v>
      </c>
      <c r="H3588" s="115">
        <v>0.56000000000000005</v>
      </c>
      <c r="I3588" s="115">
        <v>0.48</v>
      </c>
      <c r="J3588" s="115" t="s">
        <v>350</v>
      </c>
      <c r="K3588" s="115">
        <v>2.0872679879120001E-2</v>
      </c>
      <c r="L3588" s="115">
        <v>3669.9933395787398</v>
      </c>
      <c r="M3588" s="115">
        <v>9.1456634923083495</v>
      </c>
      <c r="N3588" s="115">
        <v>1.3449952232418301</v>
      </c>
      <c r="O3588" s="115">
        <v>0.19089450635718</v>
      </c>
      <c r="P3588" s="115">
        <v>2.8073654733679999E-2</v>
      </c>
      <c r="Q3588" s="115">
        <v>76.602596135562607</v>
      </c>
      <c r="R3588" s="115">
        <v>1200</v>
      </c>
      <c r="S3588" s="115" t="s">
        <v>351</v>
      </c>
      <c r="T3588" s="115">
        <v>1200</v>
      </c>
      <c r="U3588" s="115" t="s">
        <v>352</v>
      </c>
      <c r="V3588" s="115" t="s">
        <v>350</v>
      </c>
      <c r="Z3588" s="115">
        <v>0</v>
      </c>
      <c r="AA3588" s="115">
        <v>1</v>
      </c>
      <c r="AB3588" s="115">
        <v>0.19089450635718</v>
      </c>
      <c r="AC3588" s="115">
        <v>2.8073654733679999E-2</v>
      </c>
      <c r="AD3588" s="115">
        <v>76.602596135563005</v>
      </c>
      <c r="AF3588" s="115">
        <v>-1</v>
      </c>
      <c r="AG3588" s="115">
        <v>-1</v>
      </c>
      <c r="AH3588" s="115">
        <v>-1</v>
      </c>
      <c r="AI3588" s="115">
        <v>-1</v>
      </c>
      <c r="AJ3588" s="115">
        <v>0</v>
      </c>
      <c r="AM3588" s="115" t="s">
        <v>348</v>
      </c>
      <c r="AN3588" s="115">
        <v>-1</v>
      </c>
      <c r="AQ3588" s="115">
        <v>601</v>
      </c>
      <c r="AR3588" s="115" t="s">
        <v>263</v>
      </c>
      <c r="AS3588" s="115" t="s">
        <v>376</v>
      </c>
      <c r="AT3588" s="115" t="s">
        <v>296</v>
      </c>
      <c r="AV3588" s="115">
        <v>80.573983961174093</v>
      </c>
      <c r="AW3588" s="115">
        <v>6.2127004200000002E-2</v>
      </c>
    </row>
    <row r="3589" spans="1:49" x14ac:dyDescent="0.25">
      <c r="A3589" s="117">
        <v>450000</v>
      </c>
      <c r="B3589" s="117">
        <v>830000</v>
      </c>
      <c r="C3589" s="117">
        <v>830000</v>
      </c>
      <c r="D3589" s="115" t="s">
        <v>342</v>
      </c>
      <c r="E3589" s="115" t="s">
        <v>13</v>
      </c>
      <c r="F3589" s="115" t="s">
        <v>343</v>
      </c>
      <c r="G3589" s="115" t="s">
        <v>344</v>
      </c>
      <c r="H3589" s="115">
        <v>0.56000000000000005</v>
      </c>
      <c r="I3589" s="115">
        <v>0.48</v>
      </c>
      <c r="J3589" s="115" t="s">
        <v>350</v>
      </c>
      <c r="K3589" s="115">
        <v>3.2106295025169998E-2</v>
      </c>
      <c r="L3589" s="115">
        <v>3669.9933395787398</v>
      </c>
      <c r="M3589" s="115">
        <v>9.1456634923083495</v>
      </c>
      <c r="N3589" s="115">
        <v>1.3449952232418301</v>
      </c>
      <c r="O3589" s="115">
        <v>0.29363337028505998</v>
      </c>
      <c r="P3589" s="115">
        <v>4.3182813444849998E-2</v>
      </c>
      <c r="Q3589" s="115">
        <v>117.829888900957</v>
      </c>
      <c r="R3589" s="115">
        <v>1210</v>
      </c>
      <c r="S3589" s="115" t="s">
        <v>353</v>
      </c>
      <c r="T3589" s="115">
        <v>1210</v>
      </c>
      <c r="U3589" s="115" t="s">
        <v>352</v>
      </c>
      <c r="V3589" s="115" t="s">
        <v>350</v>
      </c>
      <c r="Z3589" s="115">
        <v>0</v>
      </c>
      <c r="AA3589" s="115">
        <v>1</v>
      </c>
      <c r="AB3589" s="115">
        <v>0.29363337028505998</v>
      </c>
      <c r="AC3589" s="115">
        <v>4.3182813444849998E-2</v>
      </c>
      <c r="AD3589" s="115">
        <v>117.829888900957</v>
      </c>
      <c r="AF3589" s="115">
        <v>-1</v>
      </c>
      <c r="AG3589" s="115">
        <v>-1</v>
      </c>
      <c r="AH3589" s="115">
        <v>-1</v>
      </c>
      <c r="AI3589" s="115">
        <v>-1</v>
      </c>
      <c r="AJ3589" s="115">
        <v>0</v>
      </c>
      <c r="AM3589" s="115" t="s">
        <v>348</v>
      </c>
      <c r="AN3589" s="115">
        <v>-1</v>
      </c>
      <c r="AQ3589" s="115">
        <v>601</v>
      </c>
      <c r="AR3589" s="115" t="s">
        <v>263</v>
      </c>
      <c r="AS3589" s="115" t="s">
        <v>376</v>
      </c>
      <c r="AT3589" s="115" t="s">
        <v>296</v>
      </c>
      <c r="AV3589" s="115">
        <v>78.7330793480766</v>
      </c>
      <c r="AW3589" s="115">
        <v>9.5563575799999995E-2</v>
      </c>
    </row>
    <row r="3590" spans="1:49" x14ac:dyDescent="0.25">
      <c r="A3590" s="117">
        <v>450000</v>
      </c>
      <c r="B3590" s="117">
        <v>830000</v>
      </c>
      <c r="C3590" s="117">
        <v>830000</v>
      </c>
      <c r="D3590" s="115" t="s">
        <v>342</v>
      </c>
      <c r="E3590" s="115" t="s">
        <v>13</v>
      </c>
      <c r="F3590" s="115" t="s">
        <v>343</v>
      </c>
      <c r="G3590" s="115" t="s">
        <v>344</v>
      </c>
      <c r="H3590" s="115">
        <v>0.56000000000000005</v>
      </c>
      <c r="I3590" s="115">
        <v>0.48</v>
      </c>
      <c r="J3590" s="115" t="s">
        <v>350</v>
      </c>
      <c r="K3590" s="115">
        <v>4.0098265508729997E-2</v>
      </c>
      <c r="L3590" s="115">
        <v>3669.9933395787398</v>
      </c>
      <c r="M3590" s="115">
        <v>9.1456634923083495</v>
      </c>
      <c r="N3590" s="115">
        <v>1.3449952232418301</v>
      </c>
      <c r="O3590" s="115">
        <v>0.36672524296808001</v>
      </c>
      <c r="P3590" s="115">
        <v>5.3931975569520001E-2</v>
      </c>
      <c r="Q3590" s="115">
        <v>147.16036734570201</v>
      </c>
      <c r="R3590" s="115">
        <v>1210</v>
      </c>
      <c r="S3590" s="115" t="s">
        <v>353</v>
      </c>
      <c r="T3590" s="115">
        <v>1210</v>
      </c>
      <c r="U3590" s="115" t="s">
        <v>352</v>
      </c>
      <c r="V3590" s="115" t="s">
        <v>350</v>
      </c>
      <c r="Z3590" s="115">
        <v>0</v>
      </c>
      <c r="AA3590" s="115">
        <v>1</v>
      </c>
      <c r="AB3590" s="115">
        <v>0.36672524296808001</v>
      </c>
      <c r="AC3590" s="115">
        <v>5.3931975569520001E-2</v>
      </c>
      <c r="AD3590" s="115">
        <v>147.160367345704</v>
      </c>
      <c r="AF3590" s="115">
        <v>-1</v>
      </c>
      <c r="AG3590" s="115">
        <v>-1</v>
      </c>
      <c r="AH3590" s="115">
        <v>-1</v>
      </c>
      <c r="AI3590" s="115">
        <v>-1</v>
      </c>
      <c r="AJ3590" s="115">
        <v>0</v>
      </c>
      <c r="AM3590" s="115" t="s">
        <v>348</v>
      </c>
      <c r="AN3590" s="115">
        <v>-1</v>
      </c>
      <c r="AQ3590" s="115">
        <v>601</v>
      </c>
      <c r="AR3590" s="115" t="s">
        <v>263</v>
      </c>
      <c r="AS3590" s="115" t="s">
        <v>376</v>
      </c>
      <c r="AT3590" s="115" t="s">
        <v>296</v>
      </c>
      <c r="AV3590" s="115">
        <v>51.121500098412803</v>
      </c>
      <c r="AW3590" s="115">
        <v>0.1193514739</v>
      </c>
    </row>
    <row r="3591" spans="1:49" x14ac:dyDescent="0.25">
      <c r="A3591" s="117">
        <v>450000</v>
      </c>
      <c r="B3591" s="117">
        <v>830000</v>
      </c>
      <c r="C3591" s="117">
        <v>830000</v>
      </c>
      <c r="D3591" s="115" t="s">
        <v>342</v>
      </c>
      <c r="E3591" s="115" t="s">
        <v>13</v>
      </c>
      <c r="F3591" s="115" t="s">
        <v>343</v>
      </c>
      <c r="G3591" s="115" t="s">
        <v>344</v>
      </c>
      <c r="H3591" s="115">
        <v>0.56000000000000005</v>
      </c>
      <c r="I3591" s="115">
        <v>0.48</v>
      </c>
      <c r="J3591" s="115" t="s">
        <v>350</v>
      </c>
      <c r="K3591" s="115">
        <v>0.29644503066605998</v>
      </c>
      <c r="L3591" s="115">
        <v>3669.9933395787398</v>
      </c>
      <c r="M3591" s="115">
        <v>9.1456634923083495</v>
      </c>
      <c r="N3591" s="115">
        <v>1.3449952232418301</v>
      </c>
      <c r="O3591" s="115">
        <v>2.71118649443883</v>
      </c>
      <c r="P3591" s="115">
        <v>0.39871715019963</v>
      </c>
      <c r="Q3591" s="115">
        <v>1087.9512880956599</v>
      </c>
      <c r="R3591" s="115">
        <v>1210</v>
      </c>
      <c r="S3591" s="115" t="s">
        <v>353</v>
      </c>
      <c r="T3591" s="115">
        <v>1210</v>
      </c>
      <c r="U3591" s="115" t="s">
        <v>352</v>
      </c>
      <c r="V3591" s="115" t="s">
        <v>350</v>
      </c>
      <c r="Z3591" s="115">
        <v>0</v>
      </c>
      <c r="AA3591" s="115">
        <v>1</v>
      </c>
      <c r="AB3591" s="115">
        <v>2.71118649443883</v>
      </c>
      <c r="AC3591" s="115">
        <v>0.39871715019963</v>
      </c>
      <c r="AD3591" s="115">
        <v>1087.9512880956599</v>
      </c>
      <c r="AF3591" s="115">
        <v>-1</v>
      </c>
      <c r="AG3591" s="115">
        <v>-1</v>
      </c>
      <c r="AH3591" s="115">
        <v>-1</v>
      </c>
      <c r="AI3591" s="115">
        <v>-1</v>
      </c>
      <c r="AJ3591" s="115">
        <v>0</v>
      </c>
      <c r="AM3591" s="115" t="s">
        <v>348</v>
      </c>
      <c r="AN3591" s="115">
        <v>-1</v>
      </c>
      <c r="AQ3591" s="115">
        <v>601</v>
      </c>
      <c r="AR3591" s="115" t="s">
        <v>263</v>
      </c>
      <c r="AS3591" s="115" t="s">
        <v>376</v>
      </c>
      <c r="AT3591" s="115" t="s">
        <v>296</v>
      </c>
      <c r="AV3591" s="115">
        <v>139.725918179037</v>
      </c>
      <c r="AW3591" s="115">
        <v>0.88236114200000004</v>
      </c>
    </row>
    <row r="3592" spans="1:49" x14ac:dyDescent="0.25">
      <c r="A3592" s="117">
        <v>450000</v>
      </c>
      <c r="B3592" s="117">
        <v>830000</v>
      </c>
      <c r="C3592" s="117">
        <v>830000</v>
      </c>
      <c r="D3592" s="115" t="s">
        <v>342</v>
      </c>
      <c r="E3592" s="115" t="s">
        <v>13</v>
      </c>
      <c r="F3592" s="115" t="s">
        <v>343</v>
      </c>
      <c r="G3592" s="115" t="s">
        <v>344</v>
      </c>
      <c r="H3592" s="115">
        <v>0.56000000000000005</v>
      </c>
      <c r="I3592" s="115">
        <v>0.48</v>
      </c>
      <c r="J3592" s="115" t="s">
        <v>350</v>
      </c>
      <c r="K3592" s="115">
        <v>0.10516286801695</v>
      </c>
      <c r="L3592" s="115">
        <v>3669.9933395787398</v>
      </c>
      <c r="M3592" s="115">
        <v>9.1456634923083495</v>
      </c>
      <c r="N3592" s="115">
        <v>1.3449952232418301</v>
      </c>
      <c r="O3592" s="115">
        <v>0.96178420276905996</v>
      </c>
      <c r="P3592" s="115">
        <v>0.14144355514521001</v>
      </c>
      <c r="Q3592" s="115">
        <v>385.94702519320401</v>
      </c>
      <c r="R3592" s="115">
        <v>1210</v>
      </c>
      <c r="S3592" s="115" t="s">
        <v>353</v>
      </c>
      <c r="T3592" s="115">
        <v>1210</v>
      </c>
      <c r="U3592" s="115" t="s">
        <v>352</v>
      </c>
      <c r="V3592" s="115" t="s">
        <v>350</v>
      </c>
      <c r="Z3592" s="115">
        <v>0</v>
      </c>
      <c r="AA3592" s="115">
        <v>1</v>
      </c>
      <c r="AB3592" s="115">
        <v>0.96178420276905996</v>
      </c>
      <c r="AC3592" s="115">
        <v>0.14144355514521001</v>
      </c>
      <c r="AD3592" s="115">
        <v>385.94702519320401</v>
      </c>
      <c r="AF3592" s="115">
        <v>-1</v>
      </c>
      <c r="AG3592" s="115">
        <v>-1</v>
      </c>
      <c r="AH3592" s="115">
        <v>-1</v>
      </c>
      <c r="AI3592" s="115">
        <v>-1</v>
      </c>
      <c r="AJ3592" s="115">
        <v>0</v>
      </c>
      <c r="AM3592" s="115" t="s">
        <v>348</v>
      </c>
      <c r="AN3592" s="115">
        <v>-1</v>
      </c>
      <c r="AQ3592" s="115">
        <v>601</v>
      </c>
      <c r="AR3592" s="115" t="s">
        <v>263</v>
      </c>
      <c r="AS3592" s="115" t="s">
        <v>376</v>
      </c>
      <c r="AT3592" s="115" t="s">
        <v>296</v>
      </c>
      <c r="AV3592" s="115">
        <v>95.637866189502105</v>
      </c>
      <c r="AW3592" s="115">
        <v>0.31301461899999999</v>
      </c>
    </row>
    <row r="3593" spans="1:49" x14ac:dyDescent="0.25">
      <c r="A3593" s="117">
        <v>450000</v>
      </c>
      <c r="B3593" s="117">
        <v>830000</v>
      </c>
      <c r="C3593" s="117">
        <v>830000</v>
      </c>
      <c r="D3593" s="115" t="s">
        <v>342</v>
      </c>
      <c r="E3593" s="115" t="s">
        <v>13</v>
      </c>
      <c r="F3593" s="115" t="s">
        <v>343</v>
      </c>
      <c r="G3593" s="115" t="s">
        <v>344</v>
      </c>
      <c r="H3593" s="115">
        <v>0.56000000000000005</v>
      </c>
      <c r="I3593" s="115">
        <v>0.48</v>
      </c>
      <c r="J3593" s="115" t="s">
        <v>350</v>
      </c>
      <c r="K3593" s="115">
        <v>0.12307831450282</v>
      </c>
      <c r="L3593" s="115">
        <v>3669.9933395787398</v>
      </c>
      <c r="M3593" s="115">
        <v>9.1456634923083495</v>
      </c>
      <c r="N3593" s="115">
        <v>1.3449952232418301</v>
      </c>
      <c r="O3593" s="115">
        <v>1.1256328476433</v>
      </c>
      <c r="P3593" s="115">
        <v>0.16553974509095001</v>
      </c>
      <c r="Q3593" s="115">
        <v>451.69659447193402</v>
      </c>
      <c r="R3593" s="115">
        <v>1210</v>
      </c>
      <c r="S3593" s="115" t="s">
        <v>353</v>
      </c>
      <c r="T3593" s="115">
        <v>1210</v>
      </c>
      <c r="U3593" s="115" t="s">
        <v>352</v>
      </c>
      <c r="V3593" s="115" t="s">
        <v>350</v>
      </c>
      <c r="Z3593" s="115">
        <v>0</v>
      </c>
      <c r="AA3593" s="115">
        <v>1</v>
      </c>
      <c r="AB3593" s="115">
        <v>1.1256328476433</v>
      </c>
      <c r="AC3593" s="115">
        <v>0.16553974509095001</v>
      </c>
      <c r="AD3593" s="115">
        <v>451.69659447192998</v>
      </c>
      <c r="AF3593" s="115">
        <v>-1</v>
      </c>
      <c r="AG3593" s="115">
        <v>-1</v>
      </c>
      <c r="AH3593" s="115">
        <v>-1</v>
      </c>
      <c r="AI3593" s="115">
        <v>-1</v>
      </c>
      <c r="AJ3593" s="115">
        <v>0</v>
      </c>
      <c r="AM3593" s="115" t="s">
        <v>348</v>
      </c>
      <c r="AN3593" s="115">
        <v>-1</v>
      </c>
      <c r="AQ3593" s="115">
        <v>601</v>
      </c>
      <c r="AR3593" s="115" t="s">
        <v>263</v>
      </c>
      <c r="AS3593" s="115" t="s">
        <v>376</v>
      </c>
      <c r="AT3593" s="115" t="s">
        <v>296</v>
      </c>
      <c r="AV3593" s="115">
        <v>101.60484465320999</v>
      </c>
      <c r="AW3593" s="115">
        <v>0.36633949269999999</v>
      </c>
    </row>
    <row r="3594" spans="1:49" x14ac:dyDescent="0.25">
      <c r="A3594" s="117">
        <v>450000</v>
      </c>
      <c r="B3594" s="117">
        <v>830000</v>
      </c>
      <c r="C3594" s="117">
        <v>830000</v>
      </c>
      <c r="D3594" s="115" t="s">
        <v>342</v>
      </c>
      <c r="E3594" s="115" t="s">
        <v>13</v>
      </c>
      <c r="F3594" s="115" t="s">
        <v>343</v>
      </c>
      <c r="G3594" s="115" t="s">
        <v>344</v>
      </c>
      <c r="H3594" s="115">
        <v>0.56000000000000005</v>
      </c>
      <c r="I3594" s="115">
        <v>0.48</v>
      </c>
      <c r="J3594" s="115" t="s">
        <v>350</v>
      </c>
      <c r="K3594" s="115">
        <v>0.19170071597095001</v>
      </c>
      <c r="L3594" s="115">
        <v>3661.4881879812601</v>
      </c>
      <c r="M3594" s="115">
        <v>9.1257924149742298</v>
      </c>
      <c r="N3594" s="115">
        <v>1.3421179029621999</v>
      </c>
      <c r="O3594" s="115">
        <v>1.7494209397528899</v>
      </c>
      <c r="P3594" s="115">
        <v>0.25728496291529002</v>
      </c>
      <c r="Q3594" s="115">
        <v>701.90990715521104</v>
      </c>
      <c r="R3594" s="115">
        <v>1200</v>
      </c>
      <c r="S3594" s="115" t="s">
        <v>351</v>
      </c>
      <c r="T3594" s="115">
        <v>1200</v>
      </c>
      <c r="U3594" s="115" t="s">
        <v>352</v>
      </c>
      <c r="V3594" s="115" t="s">
        <v>350</v>
      </c>
      <c r="Z3594" s="115">
        <v>0</v>
      </c>
      <c r="AA3594" s="115">
        <v>1</v>
      </c>
      <c r="AB3594" s="115">
        <v>1.7494209397528899</v>
      </c>
      <c r="AC3594" s="115">
        <v>0.25728496291529002</v>
      </c>
      <c r="AD3594" s="115">
        <v>701.90990715520695</v>
      </c>
      <c r="AF3594" s="115">
        <v>-1</v>
      </c>
      <c r="AG3594" s="115">
        <v>-1</v>
      </c>
      <c r="AH3594" s="115">
        <v>-1</v>
      </c>
      <c r="AI3594" s="115">
        <v>-1</v>
      </c>
      <c r="AJ3594" s="115">
        <v>0</v>
      </c>
      <c r="AM3594" s="115" t="s">
        <v>348</v>
      </c>
      <c r="AN3594" s="115">
        <v>-1</v>
      </c>
      <c r="AQ3594" s="115">
        <v>601</v>
      </c>
      <c r="AR3594" s="115" t="s">
        <v>263</v>
      </c>
      <c r="AS3594" s="115" t="s">
        <v>376</v>
      </c>
      <c r="AT3594" s="115" t="s">
        <v>296</v>
      </c>
      <c r="AV3594" s="115">
        <v>130.92785868701301</v>
      </c>
      <c r="AW3594" s="115">
        <v>0.56926999769999997</v>
      </c>
    </row>
    <row r="3595" spans="1:49" x14ac:dyDescent="0.25">
      <c r="A3595" s="117">
        <v>450000</v>
      </c>
      <c r="B3595" s="117">
        <v>830000</v>
      </c>
      <c r="C3595" s="117">
        <v>830000</v>
      </c>
      <c r="D3595" s="115" t="s">
        <v>342</v>
      </c>
      <c r="E3595" s="115" t="s">
        <v>13</v>
      </c>
      <c r="F3595" s="115" t="s">
        <v>343</v>
      </c>
      <c r="G3595" s="115" t="s">
        <v>344</v>
      </c>
      <c r="H3595" s="115">
        <v>0.56000000000000005</v>
      </c>
      <c r="I3595" s="115">
        <v>0.48</v>
      </c>
      <c r="J3595" s="115" t="s">
        <v>350</v>
      </c>
      <c r="K3595" s="115">
        <v>0.16040937191770999</v>
      </c>
      <c r="L3595" s="115">
        <v>3661.4881879812601</v>
      </c>
      <c r="M3595" s="115">
        <v>9.1257924149742298</v>
      </c>
      <c r="N3595" s="115">
        <v>1.3421179029621999</v>
      </c>
      <c r="O3595" s="115">
        <v>1.4638626295374899</v>
      </c>
      <c r="P3595" s="115">
        <v>0.21528828985369</v>
      </c>
      <c r="Q3595" s="115">
        <v>587.33702051821797</v>
      </c>
      <c r="R3595" s="115">
        <v>1210</v>
      </c>
      <c r="S3595" s="115" t="s">
        <v>353</v>
      </c>
      <c r="T3595" s="115">
        <v>1210</v>
      </c>
      <c r="U3595" s="115" t="s">
        <v>352</v>
      </c>
      <c r="V3595" s="115" t="s">
        <v>350</v>
      </c>
      <c r="Z3595" s="115">
        <v>0</v>
      </c>
      <c r="AA3595" s="115">
        <v>1</v>
      </c>
      <c r="AB3595" s="115">
        <v>1.4638626295374899</v>
      </c>
      <c r="AC3595" s="115">
        <v>0.21528828985369</v>
      </c>
      <c r="AD3595" s="115">
        <v>587.33702051821797</v>
      </c>
      <c r="AF3595" s="115">
        <v>-1</v>
      </c>
      <c r="AG3595" s="115">
        <v>-1</v>
      </c>
      <c r="AH3595" s="115">
        <v>-1</v>
      </c>
      <c r="AI3595" s="115">
        <v>-1</v>
      </c>
      <c r="AJ3595" s="115">
        <v>0</v>
      </c>
      <c r="AM3595" s="115" t="s">
        <v>348</v>
      </c>
      <c r="AN3595" s="115">
        <v>-1</v>
      </c>
      <c r="AQ3595" s="115">
        <v>601</v>
      </c>
      <c r="AR3595" s="115" t="s">
        <v>263</v>
      </c>
      <c r="AS3595" s="115" t="s">
        <v>376</v>
      </c>
      <c r="AT3595" s="115" t="s">
        <v>296</v>
      </c>
      <c r="AV3595" s="115">
        <v>102.157497350556</v>
      </c>
      <c r="AW3595" s="115">
        <v>0.47634794850000001</v>
      </c>
    </row>
    <row r="3596" spans="1:49" x14ac:dyDescent="0.25">
      <c r="A3596" s="117">
        <v>450000</v>
      </c>
      <c r="B3596" s="117">
        <v>830000</v>
      </c>
      <c r="C3596" s="117">
        <v>830000</v>
      </c>
      <c r="D3596" s="115" t="s">
        <v>342</v>
      </c>
      <c r="E3596" s="115" t="s">
        <v>13</v>
      </c>
      <c r="F3596" s="115" t="s">
        <v>343</v>
      </c>
      <c r="G3596" s="115" t="s">
        <v>344</v>
      </c>
      <c r="H3596" s="115">
        <v>0.56000000000000005</v>
      </c>
      <c r="I3596" s="115">
        <v>0.48</v>
      </c>
      <c r="J3596" s="115" t="s">
        <v>350</v>
      </c>
      <c r="K3596" s="115">
        <v>0.17304308516062</v>
      </c>
      <c r="L3596" s="115">
        <v>3661.4881879812601</v>
      </c>
      <c r="M3596" s="115">
        <v>9.1257924149742298</v>
      </c>
      <c r="N3596" s="115">
        <v>1.3421179029621999</v>
      </c>
      <c r="O3596" s="115">
        <v>1.57915527402259</v>
      </c>
      <c r="P3596" s="115">
        <v>0.23224422257789001</v>
      </c>
      <c r="Q3596" s="115">
        <v>633.59521232747204</v>
      </c>
      <c r="R3596" s="115">
        <v>1210</v>
      </c>
      <c r="S3596" s="115" t="s">
        <v>353</v>
      </c>
      <c r="T3596" s="115">
        <v>1210</v>
      </c>
      <c r="U3596" s="115" t="s">
        <v>352</v>
      </c>
      <c r="V3596" s="115" t="s">
        <v>350</v>
      </c>
      <c r="Z3596" s="115">
        <v>0</v>
      </c>
      <c r="AA3596" s="115">
        <v>1</v>
      </c>
      <c r="AB3596" s="115">
        <v>1.57915527402259</v>
      </c>
      <c r="AC3596" s="115">
        <v>0.23224422257789001</v>
      </c>
      <c r="AD3596" s="115">
        <v>633.59521232747204</v>
      </c>
      <c r="AF3596" s="115">
        <v>-1</v>
      </c>
      <c r="AG3596" s="115">
        <v>-1</v>
      </c>
      <c r="AH3596" s="115">
        <v>-1</v>
      </c>
      <c r="AI3596" s="115">
        <v>-1</v>
      </c>
      <c r="AJ3596" s="115">
        <v>0</v>
      </c>
      <c r="AM3596" s="115" t="s">
        <v>348</v>
      </c>
      <c r="AN3596" s="115">
        <v>-1</v>
      </c>
      <c r="AQ3596" s="115">
        <v>601</v>
      </c>
      <c r="AR3596" s="115" t="s">
        <v>263</v>
      </c>
      <c r="AS3596" s="115" t="s">
        <v>376</v>
      </c>
      <c r="AT3596" s="115" t="s">
        <v>296</v>
      </c>
      <c r="AV3596" s="115">
        <v>105.875241578469</v>
      </c>
      <c r="AW3596" s="115">
        <v>0.51386473020000001</v>
      </c>
    </row>
    <row r="3597" spans="1:49" x14ac:dyDescent="0.25">
      <c r="A3597" s="117">
        <v>450000</v>
      </c>
      <c r="B3597" s="117">
        <v>830000</v>
      </c>
      <c r="C3597" s="117">
        <v>830000</v>
      </c>
      <c r="D3597" s="115" t="s">
        <v>342</v>
      </c>
      <c r="E3597" s="115" t="s">
        <v>13</v>
      </c>
      <c r="F3597" s="115" t="s">
        <v>343</v>
      </c>
      <c r="G3597" s="115" t="s">
        <v>344</v>
      </c>
      <c r="H3597" s="115">
        <v>0.56000000000000005</v>
      </c>
      <c r="I3597" s="115">
        <v>0.48</v>
      </c>
      <c r="J3597" s="115" t="s">
        <v>350</v>
      </c>
      <c r="K3597" s="115">
        <v>4.2523934815269997E-2</v>
      </c>
      <c r="L3597" s="115">
        <v>3661.4881879812601</v>
      </c>
      <c r="M3597" s="115">
        <v>9.1257924149742298</v>
      </c>
      <c r="N3597" s="115">
        <v>1.3421179029621999</v>
      </c>
      <c r="O3597" s="115">
        <v>0.38806460179204999</v>
      </c>
      <c r="P3597" s="115">
        <v>5.7072134219969997E-2</v>
      </c>
      <c r="Q3597" s="115">
        <v>155.70088503259601</v>
      </c>
      <c r="R3597" s="115">
        <v>1210</v>
      </c>
      <c r="S3597" s="115" t="s">
        <v>353</v>
      </c>
      <c r="T3597" s="115">
        <v>1210</v>
      </c>
      <c r="U3597" s="115" t="s">
        <v>352</v>
      </c>
      <c r="V3597" s="115" t="s">
        <v>350</v>
      </c>
      <c r="Z3597" s="115">
        <v>0</v>
      </c>
      <c r="AA3597" s="115">
        <v>1</v>
      </c>
      <c r="AB3597" s="115">
        <v>0.38806460179204999</v>
      </c>
      <c r="AC3597" s="115">
        <v>5.7072134219969997E-2</v>
      </c>
      <c r="AD3597" s="115">
        <v>155.70088503259501</v>
      </c>
      <c r="AF3597" s="115">
        <v>-1</v>
      </c>
      <c r="AG3597" s="115">
        <v>-1</v>
      </c>
      <c r="AH3597" s="115">
        <v>-1</v>
      </c>
      <c r="AI3597" s="115">
        <v>-1</v>
      </c>
      <c r="AJ3597" s="115">
        <v>0</v>
      </c>
      <c r="AM3597" s="115" t="s">
        <v>348</v>
      </c>
      <c r="AN3597" s="115">
        <v>-1</v>
      </c>
      <c r="AQ3597" s="115">
        <v>601</v>
      </c>
      <c r="AR3597" s="115" t="s">
        <v>263</v>
      </c>
      <c r="AS3597" s="115" t="s">
        <v>376</v>
      </c>
      <c r="AT3597" s="115" t="s">
        <v>296</v>
      </c>
      <c r="AV3597" s="115">
        <v>62.304858933462</v>
      </c>
      <c r="AW3597" s="115">
        <v>0.12627809009999999</v>
      </c>
    </row>
    <row r="3598" spans="1:49" x14ac:dyDescent="0.25">
      <c r="A3598" s="117">
        <v>450000</v>
      </c>
      <c r="B3598" s="117">
        <v>830000</v>
      </c>
      <c r="C3598" s="117">
        <v>830000</v>
      </c>
      <c r="D3598" s="115" t="s">
        <v>342</v>
      </c>
      <c r="E3598" s="115" t="s">
        <v>13</v>
      </c>
      <c r="F3598" s="115" t="s">
        <v>343</v>
      </c>
      <c r="G3598" s="115" t="s">
        <v>344</v>
      </c>
      <c r="H3598" s="115">
        <v>0.56000000000000005</v>
      </c>
      <c r="I3598" s="115">
        <v>0.48</v>
      </c>
      <c r="J3598" s="115" t="s">
        <v>350</v>
      </c>
      <c r="K3598" s="115">
        <v>5.0086345757309997E-2</v>
      </c>
      <c r="L3598" s="115">
        <v>3661.4881879812601</v>
      </c>
      <c r="M3598" s="115">
        <v>9.1257924149742298</v>
      </c>
      <c r="N3598" s="115">
        <v>1.3421179029621999</v>
      </c>
      <c r="O3598" s="115">
        <v>0.45707759420588001</v>
      </c>
      <c r="P3598" s="115">
        <v>6.7221781334839997E-2</v>
      </c>
      <c r="Q3598" s="115">
        <v>183.390563369554</v>
      </c>
      <c r="R3598" s="115">
        <v>1210</v>
      </c>
      <c r="S3598" s="115" t="s">
        <v>353</v>
      </c>
      <c r="T3598" s="115">
        <v>1210</v>
      </c>
      <c r="U3598" s="115" t="s">
        <v>352</v>
      </c>
      <c r="V3598" s="115" t="s">
        <v>350</v>
      </c>
      <c r="Z3598" s="115">
        <v>0</v>
      </c>
      <c r="AA3598" s="115">
        <v>1</v>
      </c>
      <c r="AB3598" s="115">
        <v>0.45707759420588001</v>
      </c>
      <c r="AC3598" s="115">
        <v>6.7221781334839997E-2</v>
      </c>
      <c r="AD3598" s="115">
        <v>183.390563369555</v>
      </c>
      <c r="AF3598" s="115">
        <v>-1</v>
      </c>
      <c r="AG3598" s="115">
        <v>-1</v>
      </c>
      <c r="AH3598" s="115">
        <v>-1</v>
      </c>
      <c r="AI3598" s="115">
        <v>-1</v>
      </c>
      <c r="AJ3598" s="115">
        <v>0</v>
      </c>
      <c r="AM3598" s="115" t="s">
        <v>348</v>
      </c>
      <c r="AN3598" s="115">
        <v>-1</v>
      </c>
      <c r="AQ3598" s="115">
        <v>601</v>
      </c>
      <c r="AR3598" s="115" t="s">
        <v>263</v>
      </c>
      <c r="AS3598" s="115" t="s">
        <v>376</v>
      </c>
      <c r="AT3598" s="115" t="s">
        <v>296</v>
      </c>
      <c r="AV3598" s="115">
        <v>67.644271646297398</v>
      </c>
      <c r="AW3598" s="115">
        <v>0.14873525009999999</v>
      </c>
    </row>
    <row r="3599" spans="1:49" x14ac:dyDescent="0.25">
      <c r="A3599" s="117">
        <v>450000</v>
      </c>
      <c r="B3599" s="117">
        <v>830000</v>
      </c>
      <c r="C3599" s="117">
        <v>830000</v>
      </c>
      <c r="D3599" s="115" t="s">
        <v>342</v>
      </c>
      <c r="E3599" s="115" t="s">
        <v>13</v>
      </c>
      <c r="F3599" s="115" t="s">
        <v>343</v>
      </c>
      <c r="G3599" s="115" t="s">
        <v>344</v>
      </c>
      <c r="H3599" s="115">
        <v>0.56000000000000005</v>
      </c>
      <c r="I3599" s="115">
        <v>0.48</v>
      </c>
      <c r="J3599" s="115" t="s">
        <v>350</v>
      </c>
      <c r="K3599" s="115">
        <v>0.17951106979772999</v>
      </c>
      <c r="L3599" s="115">
        <v>3649.6723718420699</v>
      </c>
      <c r="M3599" s="115">
        <v>9.0981577365373507</v>
      </c>
      <c r="N3599" s="115">
        <v>1.33811537725145</v>
      </c>
      <c r="O3599" s="115">
        <v>1.6332200284743601</v>
      </c>
      <c r="P3599" s="115">
        <v>0.24020652288319999</v>
      </c>
      <c r="Q3599" s="115">
        <v>655.15659188060704</v>
      </c>
      <c r="R3599" s="115">
        <v>1200</v>
      </c>
      <c r="S3599" s="115" t="s">
        <v>351</v>
      </c>
      <c r="T3599" s="115">
        <v>1200</v>
      </c>
      <c r="U3599" s="115" t="s">
        <v>352</v>
      </c>
      <c r="V3599" s="115" t="s">
        <v>350</v>
      </c>
      <c r="Z3599" s="115">
        <v>0</v>
      </c>
      <c r="AA3599" s="115">
        <v>1</v>
      </c>
      <c r="AB3599" s="115">
        <v>1.6332200284743601</v>
      </c>
      <c r="AC3599" s="115">
        <v>0.24020652288319999</v>
      </c>
      <c r="AD3599" s="115">
        <v>655.15659188060704</v>
      </c>
      <c r="AF3599" s="115">
        <v>-1</v>
      </c>
      <c r="AG3599" s="115">
        <v>-1</v>
      </c>
      <c r="AH3599" s="115">
        <v>-1</v>
      </c>
      <c r="AI3599" s="115">
        <v>-1</v>
      </c>
      <c r="AJ3599" s="115">
        <v>0</v>
      </c>
      <c r="AM3599" s="115" t="s">
        <v>348</v>
      </c>
      <c r="AN3599" s="115">
        <v>-1</v>
      </c>
      <c r="AQ3599" s="115">
        <v>601</v>
      </c>
      <c r="AR3599" s="115" t="s">
        <v>263</v>
      </c>
      <c r="AS3599" s="115" t="s">
        <v>376</v>
      </c>
      <c r="AT3599" s="115" t="s">
        <v>296</v>
      </c>
      <c r="AV3599" s="115">
        <v>129.149053255589</v>
      </c>
      <c r="AW3599" s="115">
        <v>0.53135165600000001</v>
      </c>
    </row>
    <row r="3600" spans="1:49" x14ac:dyDescent="0.25">
      <c r="A3600" s="117">
        <v>450000</v>
      </c>
      <c r="B3600" s="117">
        <v>830000</v>
      </c>
      <c r="C3600" s="117">
        <v>830000</v>
      </c>
      <c r="D3600" s="115" t="s">
        <v>342</v>
      </c>
      <c r="E3600" s="115" t="s">
        <v>13</v>
      </c>
      <c r="F3600" s="115" t="s">
        <v>343</v>
      </c>
      <c r="G3600" s="115" t="s">
        <v>344</v>
      </c>
      <c r="H3600" s="115">
        <v>0.56000000000000005</v>
      </c>
      <c r="I3600" s="115">
        <v>0.48</v>
      </c>
      <c r="J3600" s="115" t="s">
        <v>350</v>
      </c>
      <c r="K3600" s="115">
        <v>0.1180485387458</v>
      </c>
      <c r="L3600" s="115">
        <v>3649.6723718420699</v>
      </c>
      <c r="M3600" s="115">
        <v>9.0981577365373507</v>
      </c>
      <c r="N3600" s="115">
        <v>1.33811537725145</v>
      </c>
      <c r="O3600" s="115">
        <v>1.07402422607708</v>
      </c>
      <c r="P3600" s="115">
        <v>0.15796256495781999</v>
      </c>
      <c r="Q3600" s="115">
        <v>430.83849039689602</v>
      </c>
      <c r="R3600" s="115">
        <v>1210</v>
      </c>
      <c r="S3600" s="115" t="s">
        <v>353</v>
      </c>
      <c r="T3600" s="115">
        <v>1210</v>
      </c>
      <c r="U3600" s="115" t="s">
        <v>352</v>
      </c>
      <c r="V3600" s="115" t="s">
        <v>350</v>
      </c>
      <c r="Z3600" s="115">
        <v>0</v>
      </c>
      <c r="AA3600" s="115">
        <v>1</v>
      </c>
      <c r="AB3600" s="115">
        <v>1.07402422607708</v>
      </c>
      <c r="AC3600" s="115">
        <v>0.15796256495781999</v>
      </c>
      <c r="AD3600" s="115">
        <v>430.83849039689602</v>
      </c>
      <c r="AF3600" s="115">
        <v>-1</v>
      </c>
      <c r="AG3600" s="115">
        <v>-1</v>
      </c>
      <c r="AH3600" s="115">
        <v>-1</v>
      </c>
      <c r="AI3600" s="115">
        <v>-1</v>
      </c>
      <c r="AJ3600" s="115">
        <v>0</v>
      </c>
      <c r="AM3600" s="115" t="s">
        <v>348</v>
      </c>
      <c r="AN3600" s="115">
        <v>-1</v>
      </c>
      <c r="AQ3600" s="115">
        <v>601</v>
      </c>
      <c r="AR3600" s="115" t="s">
        <v>263</v>
      </c>
      <c r="AS3600" s="115" t="s">
        <v>376</v>
      </c>
      <c r="AT3600" s="115" t="s">
        <v>296</v>
      </c>
      <c r="AV3600" s="115">
        <v>88.719322794658893</v>
      </c>
      <c r="AW3600" s="115">
        <v>0.34942294439999999</v>
      </c>
    </row>
    <row r="3601" spans="1:49" x14ac:dyDescent="0.25">
      <c r="A3601" s="117">
        <v>450000</v>
      </c>
      <c r="B3601" s="117">
        <v>830000</v>
      </c>
      <c r="C3601" s="117">
        <v>830000</v>
      </c>
      <c r="D3601" s="115" t="s">
        <v>342</v>
      </c>
      <c r="E3601" s="115" t="s">
        <v>13</v>
      </c>
      <c r="F3601" s="115" t="s">
        <v>343</v>
      </c>
      <c r="G3601" s="115" t="s">
        <v>344</v>
      </c>
      <c r="H3601" s="115">
        <v>0.56000000000000005</v>
      </c>
      <c r="I3601" s="115">
        <v>0.48</v>
      </c>
      <c r="J3601" s="115" t="s">
        <v>350</v>
      </c>
      <c r="K3601" s="115">
        <v>0.11236034020096</v>
      </c>
      <c r="L3601" s="115">
        <v>3649.6723718420699</v>
      </c>
      <c r="M3601" s="115">
        <v>9.0981577365373507</v>
      </c>
      <c r="N3601" s="115">
        <v>1.33811537725145</v>
      </c>
      <c r="O3601" s="115">
        <v>1.0222720984793601</v>
      </c>
      <c r="P3601" s="115">
        <v>0.15035109901610999</v>
      </c>
      <c r="Q3601" s="115">
        <v>410.07842932223002</v>
      </c>
      <c r="R3601" s="115">
        <v>1210</v>
      </c>
      <c r="S3601" s="115" t="s">
        <v>353</v>
      </c>
      <c r="T3601" s="115">
        <v>1210</v>
      </c>
      <c r="U3601" s="115" t="s">
        <v>352</v>
      </c>
      <c r="V3601" s="115" t="s">
        <v>350</v>
      </c>
      <c r="Z3601" s="115">
        <v>0</v>
      </c>
      <c r="AA3601" s="115">
        <v>1</v>
      </c>
      <c r="AB3601" s="115">
        <v>1.0222720984793601</v>
      </c>
      <c r="AC3601" s="115">
        <v>0.15035109901610999</v>
      </c>
      <c r="AD3601" s="115">
        <v>410.07842932223002</v>
      </c>
      <c r="AF3601" s="115">
        <v>-1</v>
      </c>
      <c r="AG3601" s="115">
        <v>-1</v>
      </c>
      <c r="AH3601" s="115">
        <v>-1</v>
      </c>
      <c r="AI3601" s="115">
        <v>-1</v>
      </c>
      <c r="AJ3601" s="115">
        <v>0</v>
      </c>
      <c r="AM3601" s="115" t="s">
        <v>348</v>
      </c>
      <c r="AN3601" s="115">
        <v>-1</v>
      </c>
      <c r="AQ3601" s="115">
        <v>601</v>
      </c>
      <c r="AR3601" s="115" t="s">
        <v>263</v>
      </c>
      <c r="AS3601" s="115" t="s">
        <v>376</v>
      </c>
      <c r="AT3601" s="115" t="s">
        <v>296</v>
      </c>
      <c r="AV3601" s="115">
        <v>85.920408488103803</v>
      </c>
      <c r="AW3601" s="115">
        <v>0.33258591189999998</v>
      </c>
    </row>
    <row r="3602" spans="1:49" x14ac:dyDescent="0.25">
      <c r="A3602" s="117">
        <v>450000</v>
      </c>
      <c r="B3602" s="117">
        <v>830000</v>
      </c>
      <c r="C3602" s="117">
        <v>830000</v>
      </c>
      <c r="D3602" s="115" t="s">
        <v>342</v>
      </c>
      <c r="E3602" s="115" t="s">
        <v>13</v>
      </c>
      <c r="F3602" s="115" t="s">
        <v>343</v>
      </c>
      <c r="G3602" s="115" t="s">
        <v>344</v>
      </c>
      <c r="H3602" s="115">
        <v>0.56000000000000005</v>
      </c>
      <c r="I3602" s="115">
        <v>0.48</v>
      </c>
      <c r="J3602" s="115" t="s">
        <v>350</v>
      </c>
      <c r="K3602" s="115">
        <v>2.1583200369049999E-2</v>
      </c>
      <c r="L3602" s="115">
        <v>3649.6723718420699</v>
      </c>
      <c r="M3602" s="115">
        <v>9.0981577365373507</v>
      </c>
      <c r="N3602" s="115">
        <v>1.33811537725145</v>
      </c>
      <c r="O3602" s="115">
        <v>0.19636736141697</v>
      </c>
      <c r="P3602" s="115">
        <v>2.8880812304130001E-2</v>
      </c>
      <c r="Q3602" s="115">
        <v>78.771610082878894</v>
      </c>
      <c r="R3602" s="115">
        <v>1210</v>
      </c>
      <c r="S3602" s="115" t="s">
        <v>353</v>
      </c>
      <c r="T3602" s="115">
        <v>1210</v>
      </c>
      <c r="U3602" s="115" t="s">
        <v>352</v>
      </c>
      <c r="V3602" s="115" t="s">
        <v>350</v>
      </c>
      <c r="Z3602" s="115">
        <v>0</v>
      </c>
      <c r="AA3602" s="115">
        <v>1</v>
      </c>
      <c r="AB3602" s="115">
        <v>0.19636736141697</v>
      </c>
      <c r="AC3602" s="115">
        <v>2.8880812304130001E-2</v>
      </c>
      <c r="AD3602" s="115">
        <v>78.7716100828778</v>
      </c>
      <c r="AF3602" s="115">
        <v>-1</v>
      </c>
      <c r="AG3602" s="115">
        <v>-1</v>
      </c>
      <c r="AH3602" s="115">
        <v>-1</v>
      </c>
      <c r="AI3602" s="115">
        <v>-1</v>
      </c>
      <c r="AJ3602" s="115">
        <v>0</v>
      </c>
      <c r="AM3602" s="115" t="s">
        <v>348</v>
      </c>
      <c r="AN3602" s="115">
        <v>-1</v>
      </c>
      <c r="AQ3602" s="115">
        <v>601</v>
      </c>
      <c r="AR3602" s="115" t="s">
        <v>263</v>
      </c>
      <c r="AS3602" s="115" t="s">
        <v>376</v>
      </c>
      <c r="AT3602" s="115" t="s">
        <v>296</v>
      </c>
      <c r="AV3602" s="115">
        <v>44.517744330353899</v>
      </c>
      <c r="AW3602" s="115">
        <v>6.3886139600000003E-2</v>
      </c>
    </row>
    <row r="3603" spans="1:49" x14ac:dyDescent="0.25">
      <c r="A3603" s="117">
        <v>450000</v>
      </c>
      <c r="B3603" s="117">
        <v>830000</v>
      </c>
      <c r="C3603" s="117">
        <v>830000</v>
      </c>
      <c r="D3603" s="115" t="s">
        <v>342</v>
      </c>
      <c r="E3603" s="115" t="s">
        <v>13</v>
      </c>
      <c r="F3603" s="115" t="s">
        <v>343</v>
      </c>
      <c r="G3603" s="115" t="s">
        <v>344</v>
      </c>
      <c r="H3603" s="115">
        <v>0.56000000000000005</v>
      </c>
      <c r="I3603" s="115">
        <v>0.48</v>
      </c>
      <c r="J3603" s="115" t="s">
        <v>350</v>
      </c>
      <c r="K3603" s="115">
        <v>0.12944523099329</v>
      </c>
      <c r="L3603" s="115">
        <v>3649.6723718420699</v>
      </c>
      <c r="M3603" s="115">
        <v>9.0981577365373507</v>
      </c>
      <c r="N3603" s="115">
        <v>1.33811537725145</v>
      </c>
      <c r="O3603" s="115">
        <v>1.17771312981952</v>
      </c>
      <c r="P3603" s="115">
        <v>0.17321265410399</v>
      </c>
      <c r="Q3603" s="115">
        <v>472.43268322294699</v>
      </c>
      <c r="R3603" s="115">
        <v>1210</v>
      </c>
      <c r="S3603" s="115" t="s">
        <v>353</v>
      </c>
      <c r="T3603" s="115">
        <v>1210</v>
      </c>
      <c r="U3603" s="115" t="s">
        <v>352</v>
      </c>
      <c r="V3603" s="115" t="s">
        <v>350</v>
      </c>
      <c r="Z3603" s="115">
        <v>0</v>
      </c>
      <c r="AA3603" s="115">
        <v>1</v>
      </c>
      <c r="AB3603" s="115">
        <v>1.17771312981952</v>
      </c>
      <c r="AC3603" s="115">
        <v>0.17321265410399</v>
      </c>
      <c r="AD3603" s="115">
        <v>472.43268322294699</v>
      </c>
      <c r="AF3603" s="115">
        <v>-1</v>
      </c>
      <c r="AG3603" s="115">
        <v>-1</v>
      </c>
      <c r="AH3603" s="115">
        <v>-1</v>
      </c>
      <c r="AI3603" s="115">
        <v>-1</v>
      </c>
      <c r="AJ3603" s="115">
        <v>0</v>
      </c>
      <c r="AM3603" s="115" t="s">
        <v>348</v>
      </c>
      <c r="AN3603" s="115">
        <v>-1</v>
      </c>
      <c r="AQ3603" s="115">
        <v>601</v>
      </c>
      <c r="AR3603" s="115" t="s">
        <v>263</v>
      </c>
      <c r="AS3603" s="115" t="s">
        <v>376</v>
      </c>
      <c r="AT3603" s="115" t="s">
        <v>296</v>
      </c>
      <c r="AV3603" s="115">
        <v>95.837666897448301</v>
      </c>
      <c r="AW3603" s="115">
        <v>0.3831570829</v>
      </c>
    </row>
    <row r="3604" spans="1:49" x14ac:dyDescent="0.25">
      <c r="A3604" s="117">
        <v>450000</v>
      </c>
      <c r="B3604" s="117">
        <v>830000</v>
      </c>
      <c r="C3604" s="117">
        <v>830000</v>
      </c>
      <c r="D3604" s="115" t="s">
        <v>342</v>
      </c>
      <c r="E3604" s="115" t="s">
        <v>13</v>
      </c>
      <c r="F3604" s="115" t="s">
        <v>343</v>
      </c>
      <c r="G3604" s="115" t="s">
        <v>344</v>
      </c>
      <c r="H3604" s="115">
        <v>0.56000000000000005</v>
      </c>
      <c r="I3604" s="115">
        <v>0.48</v>
      </c>
      <c r="J3604" s="115" t="s">
        <v>350</v>
      </c>
      <c r="K3604" s="115">
        <v>5.6815073561049999E-2</v>
      </c>
      <c r="L3604" s="115">
        <v>3649.6723718420699</v>
      </c>
      <c r="M3604" s="115">
        <v>9.0981577365373507</v>
      </c>
      <c r="N3604" s="115">
        <v>1.33811537725145</v>
      </c>
      <c r="O3604" s="115">
        <v>0.51691250107146003</v>
      </c>
      <c r="P3604" s="115">
        <v>7.6025123591720006E-2</v>
      </c>
      <c r="Q3604" s="115">
        <v>207.356404279961</v>
      </c>
      <c r="R3604" s="115">
        <v>1210</v>
      </c>
      <c r="S3604" s="115" t="s">
        <v>353</v>
      </c>
      <c r="T3604" s="115">
        <v>1210</v>
      </c>
      <c r="U3604" s="115" t="s">
        <v>352</v>
      </c>
      <c r="V3604" s="115" t="s">
        <v>350</v>
      </c>
      <c r="Z3604" s="115">
        <v>0</v>
      </c>
      <c r="AA3604" s="115">
        <v>1</v>
      </c>
      <c r="AB3604" s="115">
        <v>0.51691250107146003</v>
      </c>
      <c r="AC3604" s="115">
        <v>7.6025123591720006E-2</v>
      </c>
      <c r="AD3604" s="115">
        <v>207.35640427995901</v>
      </c>
      <c r="AF3604" s="115">
        <v>-1</v>
      </c>
      <c r="AG3604" s="115">
        <v>-1</v>
      </c>
      <c r="AH3604" s="115">
        <v>-1</v>
      </c>
      <c r="AI3604" s="115">
        <v>-1</v>
      </c>
      <c r="AJ3604" s="115">
        <v>0</v>
      </c>
      <c r="AM3604" s="115" t="s">
        <v>348</v>
      </c>
      <c r="AN3604" s="115">
        <v>-1</v>
      </c>
      <c r="AQ3604" s="115">
        <v>601</v>
      </c>
      <c r="AR3604" s="115" t="s">
        <v>263</v>
      </c>
      <c r="AS3604" s="115" t="s">
        <v>376</v>
      </c>
      <c r="AT3604" s="115" t="s">
        <v>296</v>
      </c>
      <c r="AV3604" s="115">
        <v>60.895606157843197</v>
      </c>
      <c r="AW3604" s="115">
        <v>0.1681722662</v>
      </c>
    </row>
    <row r="3605" spans="1:49" x14ac:dyDescent="0.25">
      <c r="A3605" s="117">
        <v>450000</v>
      </c>
      <c r="B3605" s="117">
        <v>830000</v>
      </c>
      <c r="C3605" s="117">
        <v>830000</v>
      </c>
      <c r="D3605" s="115" t="s">
        <v>342</v>
      </c>
      <c r="E3605" s="115" t="s">
        <v>13</v>
      </c>
      <c r="F3605" s="115" t="s">
        <v>343</v>
      </c>
      <c r="G3605" s="115" t="s">
        <v>344</v>
      </c>
      <c r="H3605" s="115">
        <v>0.56000000000000005</v>
      </c>
      <c r="I3605" s="115">
        <v>0.48</v>
      </c>
      <c r="J3605" s="115" t="s">
        <v>350</v>
      </c>
      <c r="K3605" s="115">
        <v>0.11301303856927999</v>
      </c>
      <c r="L3605" s="115">
        <v>3688.2418936547901</v>
      </c>
      <c r="M3605" s="115">
        <v>9.7521600946859799</v>
      </c>
      <c r="N3605" s="115">
        <v>1.62648353244669</v>
      </c>
      <c r="O3605" s="115">
        <v>1.10212124491462</v>
      </c>
      <c r="P3605" s="115">
        <v>0.18381384618471</v>
      </c>
      <c r="Q3605" s="115">
        <v>416.819423380476</v>
      </c>
      <c r="R3605" s="115">
        <v>1300</v>
      </c>
      <c r="S3605" s="115" t="s">
        <v>346</v>
      </c>
      <c r="T3605" s="115">
        <v>1300</v>
      </c>
      <c r="U3605" s="115" t="s">
        <v>352</v>
      </c>
      <c r="V3605" s="115" t="s">
        <v>350</v>
      </c>
      <c r="Z3605" s="115">
        <v>0</v>
      </c>
      <c r="AA3605" s="115">
        <v>1</v>
      </c>
      <c r="AB3605" s="115">
        <v>1.10212124491462</v>
      </c>
      <c r="AC3605" s="115">
        <v>0.18381384618471</v>
      </c>
      <c r="AD3605" s="115">
        <v>416.819423380476</v>
      </c>
      <c r="AF3605" s="115">
        <v>-1</v>
      </c>
      <c r="AG3605" s="115">
        <v>-1</v>
      </c>
      <c r="AH3605" s="115">
        <v>-1</v>
      </c>
      <c r="AI3605" s="115">
        <v>-1</v>
      </c>
      <c r="AJ3605" s="115">
        <v>0</v>
      </c>
      <c r="AM3605" s="115" t="s">
        <v>348</v>
      </c>
      <c r="AN3605" s="115">
        <v>-1</v>
      </c>
      <c r="AQ3605" s="115">
        <v>601</v>
      </c>
      <c r="AR3605" s="115" t="s">
        <v>263</v>
      </c>
      <c r="AS3605" s="115" t="s">
        <v>376</v>
      </c>
      <c r="AT3605" s="115" t="s">
        <v>296</v>
      </c>
      <c r="AV3605" s="115">
        <v>88.153746684255495</v>
      </c>
      <c r="AW3605" s="115">
        <v>0.33805306029999999</v>
      </c>
    </row>
    <row r="3606" spans="1:49" x14ac:dyDescent="0.25">
      <c r="A3606" s="117">
        <v>450000</v>
      </c>
      <c r="B3606" s="117">
        <v>830000</v>
      </c>
      <c r="C3606" s="117">
        <v>830000</v>
      </c>
      <c r="D3606" s="115" t="s">
        <v>342</v>
      </c>
      <c r="E3606" s="115" t="s">
        <v>13</v>
      </c>
      <c r="F3606" s="115" t="s">
        <v>343</v>
      </c>
      <c r="G3606" s="115" t="s">
        <v>344</v>
      </c>
      <c r="H3606" s="115">
        <v>0.56000000000000005</v>
      </c>
      <c r="I3606" s="115">
        <v>0.48</v>
      </c>
      <c r="J3606" s="115" t="s">
        <v>350</v>
      </c>
      <c r="K3606" s="115">
        <v>8.4951999566910005E-2</v>
      </c>
      <c r="L3606" s="115">
        <v>3688.2418936547901</v>
      </c>
      <c r="M3606" s="115">
        <v>9.7521600946859799</v>
      </c>
      <c r="N3606" s="115">
        <v>1.62648353244669</v>
      </c>
      <c r="O3606" s="115">
        <v>0.82846550014025999</v>
      </c>
      <c r="P3606" s="115">
        <v>0.138173028344</v>
      </c>
      <c r="Q3606" s="115">
        <v>313.32352375244602</v>
      </c>
      <c r="R3606" s="115">
        <v>1300</v>
      </c>
      <c r="S3606" s="115" t="s">
        <v>346</v>
      </c>
      <c r="T3606" s="115">
        <v>1300</v>
      </c>
      <c r="U3606" s="115" t="s">
        <v>352</v>
      </c>
      <c r="V3606" s="115" t="s">
        <v>350</v>
      </c>
      <c r="Z3606" s="115">
        <v>0</v>
      </c>
      <c r="AA3606" s="115">
        <v>1</v>
      </c>
      <c r="AB3606" s="115">
        <v>0.82846550014025999</v>
      </c>
      <c r="AC3606" s="115">
        <v>0.138173028344</v>
      </c>
      <c r="AD3606" s="115">
        <v>313.32352375244699</v>
      </c>
      <c r="AF3606" s="115">
        <v>-1</v>
      </c>
      <c r="AG3606" s="115">
        <v>-1</v>
      </c>
      <c r="AH3606" s="115">
        <v>-1</v>
      </c>
      <c r="AI3606" s="115">
        <v>-1</v>
      </c>
      <c r="AJ3606" s="115">
        <v>0</v>
      </c>
      <c r="AM3606" s="115" t="s">
        <v>348</v>
      </c>
      <c r="AN3606" s="115">
        <v>-1</v>
      </c>
      <c r="AQ3606" s="115">
        <v>601</v>
      </c>
      <c r="AR3606" s="115" t="s">
        <v>263</v>
      </c>
      <c r="AS3606" s="115" t="s">
        <v>376</v>
      </c>
      <c r="AT3606" s="115" t="s">
        <v>296</v>
      </c>
      <c r="AV3606" s="115">
        <v>78.751489063666</v>
      </c>
      <c r="AW3606" s="115">
        <v>0.25411477999999998</v>
      </c>
    </row>
    <row r="3607" spans="1:49" x14ac:dyDescent="0.25">
      <c r="A3607" s="117">
        <v>450000</v>
      </c>
      <c r="B3607" s="117">
        <v>830000</v>
      </c>
      <c r="C3607" s="117">
        <v>830000</v>
      </c>
      <c r="D3607" s="115" t="s">
        <v>342</v>
      </c>
      <c r="E3607" s="115" t="s">
        <v>13</v>
      </c>
      <c r="F3607" s="115" t="s">
        <v>343</v>
      </c>
      <c r="G3607" s="115" t="s">
        <v>344</v>
      </c>
      <c r="H3607" s="115">
        <v>0.56000000000000005</v>
      </c>
      <c r="I3607" s="115">
        <v>0.48</v>
      </c>
      <c r="J3607" s="115" t="s">
        <v>350</v>
      </c>
      <c r="K3607" s="115">
        <v>0.16095362737203001</v>
      </c>
      <c r="L3607" s="115">
        <v>3688.2418936547901</v>
      </c>
      <c r="M3607" s="115">
        <v>9.7521600946859799</v>
      </c>
      <c r="N3607" s="115">
        <v>1.62648353244669</v>
      </c>
      <c r="O3607" s="115">
        <v>1.5696455419525199</v>
      </c>
      <c r="P3607" s="115">
        <v>0.26178842440817002</v>
      </c>
      <c r="Q3607" s="115">
        <v>593.63591140924495</v>
      </c>
      <c r="R3607" s="115">
        <v>1210</v>
      </c>
      <c r="S3607" s="115" t="s">
        <v>353</v>
      </c>
      <c r="T3607" s="115">
        <v>1210</v>
      </c>
      <c r="U3607" s="115" t="s">
        <v>352</v>
      </c>
      <c r="V3607" s="115" t="s">
        <v>350</v>
      </c>
      <c r="Z3607" s="115">
        <v>0</v>
      </c>
      <c r="AA3607" s="115">
        <v>1</v>
      </c>
      <c r="AB3607" s="115">
        <v>1.5696455419525199</v>
      </c>
      <c r="AC3607" s="115">
        <v>0.26178842440817002</v>
      </c>
      <c r="AD3607" s="115">
        <v>593.63591140924495</v>
      </c>
      <c r="AF3607" s="115">
        <v>-1</v>
      </c>
      <c r="AG3607" s="115">
        <v>-1</v>
      </c>
      <c r="AH3607" s="115">
        <v>-1</v>
      </c>
      <c r="AI3607" s="115">
        <v>-1</v>
      </c>
      <c r="AJ3607" s="115">
        <v>0</v>
      </c>
      <c r="AM3607" s="115" t="s">
        <v>348</v>
      </c>
      <c r="AN3607" s="115">
        <v>-1</v>
      </c>
      <c r="AQ3607" s="115">
        <v>601</v>
      </c>
      <c r="AR3607" s="115" t="s">
        <v>263</v>
      </c>
      <c r="AS3607" s="115" t="s">
        <v>376</v>
      </c>
      <c r="AT3607" s="115" t="s">
        <v>296</v>
      </c>
      <c r="AV3607" s="115">
        <v>102.18578342053701</v>
      </c>
      <c r="AW3607" s="115">
        <v>0.48145653799999999</v>
      </c>
    </row>
    <row r="3608" spans="1:49" x14ac:dyDescent="0.25">
      <c r="A3608" s="117">
        <v>450000</v>
      </c>
      <c r="B3608" s="117">
        <v>830000</v>
      </c>
      <c r="C3608" s="117">
        <v>830000</v>
      </c>
      <c r="D3608" s="115" t="s">
        <v>342</v>
      </c>
      <c r="E3608" s="115" t="s">
        <v>13</v>
      </c>
      <c r="F3608" s="115" t="s">
        <v>343</v>
      </c>
      <c r="G3608" s="115" t="s">
        <v>344</v>
      </c>
      <c r="H3608" s="115">
        <v>0.56000000000000005</v>
      </c>
      <c r="I3608" s="115">
        <v>0.48</v>
      </c>
      <c r="J3608" s="115" t="s">
        <v>350</v>
      </c>
      <c r="K3608" s="115">
        <v>0.16433806086843999</v>
      </c>
      <c r="L3608" s="115">
        <v>3688.2418936547901</v>
      </c>
      <c r="M3608" s="115">
        <v>9.7521600946859799</v>
      </c>
      <c r="N3608" s="115">
        <v>1.62648353244669</v>
      </c>
      <c r="O3608" s="115">
        <v>1.60265107923935</v>
      </c>
      <c r="P3608" s="115">
        <v>0.26729314975675</v>
      </c>
      <c r="Q3608" s="115">
        <v>606.11852081699999</v>
      </c>
      <c r="R3608" s="115">
        <v>1210</v>
      </c>
      <c r="S3608" s="115" t="s">
        <v>353</v>
      </c>
      <c r="T3608" s="115">
        <v>1210</v>
      </c>
      <c r="U3608" s="115" t="s">
        <v>352</v>
      </c>
      <c r="V3608" s="115" t="s">
        <v>350</v>
      </c>
      <c r="Z3608" s="115">
        <v>0</v>
      </c>
      <c r="AA3608" s="115">
        <v>1</v>
      </c>
      <c r="AB3608" s="115">
        <v>1.60265107923935</v>
      </c>
      <c r="AC3608" s="115">
        <v>0.26729314975675</v>
      </c>
      <c r="AD3608" s="115">
        <v>606.11852081699999</v>
      </c>
      <c r="AF3608" s="115">
        <v>-1</v>
      </c>
      <c r="AG3608" s="115">
        <v>-1</v>
      </c>
      <c r="AH3608" s="115">
        <v>-1</v>
      </c>
      <c r="AI3608" s="115">
        <v>-1</v>
      </c>
      <c r="AJ3608" s="115">
        <v>0</v>
      </c>
      <c r="AM3608" s="115" t="s">
        <v>348</v>
      </c>
      <c r="AN3608" s="115">
        <v>-1</v>
      </c>
      <c r="AQ3608" s="115">
        <v>601</v>
      </c>
      <c r="AR3608" s="115" t="s">
        <v>263</v>
      </c>
      <c r="AS3608" s="115" t="s">
        <v>376</v>
      </c>
      <c r="AT3608" s="115" t="s">
        <v>296</v>
      </c>
      <c r="AV3608" s="115">
        <v>103.16474937172499</v>
      </c>
      <c r="AW3608" s="115">
        <v>0.49158030889999998</v>
      </c>
    </row>
    <row r="3609" spans="1:49" x14ac:dyDescent="0.25">
      <c r="A3609" s="117">
        <v>450000</v>
      </c>
      <c r="B3609" s="117">
        <v>830000</v>
      </c>
      <c r="C3609" s="117">
        <v>830000</v>
      </c>
      <c r="D3609" s="115" t="s">
        <v>342</v>
      </c>
      <c r="E3609" s="115" t="s">
        <v>13</v>
      </c>
      <c r="F3609" s="115" t="s">
        <v>343</v>
      </c>
      <c r="G3609" s="115" t="s">
        <v>344</v>
      </c>
      <c r="H3609" s="115">
        <v>0.56000000000000005</v>
      </c>
      <c r="I3609" s="115">
        <v>0.48</v>
      </c>
      <c r="J3609" s="115" t="s">
        <v>350</v>
      </c>
      <c r="K3609" s="115">
        <v>4.7881451730730003E-2</v>
      </c>
      <c r="L3609" s="115">
        <v>3688.2418936547901</v>
      </c>
      <c r="M3609" s="115">
        <v>9.7521600946859799</v>
      </c>
      <c r="N3609" s="115">
        <v>1.62648353244669</v>
      </c>
      <c r="O3609" s="115">
        <v>0.46694758284409998</v>
      </c>
      <c r="P3609" s="115">
        <v>7.7878392749680003E-2</v>
      </c>
      <c r="Q3609" s="115">
        <v>176.59837620230601</v>
      </c>
      <c r="R3609" s="115">
        <v>1210</v>
      </c>
      <c r="S3609" s="115" t="s">
        <v>353</v>
      </c>
      <c r="T3609" s="115">
        <v>1210</v>
      </c>
      <c r="U3609" s="115" t="s">
        <v>352</v>
      </c>
      <c r="V3609" s="115" t="s">
        <v>350</v>
      </c>
      <c r="Z3609" s="115">
        <v>0</v>
      </c>
      <c r="AA3609" s="115">
        <v>1</v>
      </c>
      <c r="AB3609" s="115">
        <v>0.46694758284409998</v>
      </c>
      <c r="AC3609" s="115">
        <v>7.7878392749680003E-2</v>
      </c>
      <c r="AD3609" s="115">
        <v>176.59837620230499</v>
      </c>
      <c r="AF3609" s="115">
        <v>-1</v>
      </c>
      <c r="AG3609" s="115">
        <v>-1</v>
      </c>
      <c r="AH3609" s="115">
        <v>-1</v>
      </c>
      <c r="AI3609" s="115">
        <v>-1</v>
      </c>
      <c r="AJ3609" s="115">
        <v>0</v>
      </c>
      <c r="AM3609" s="115" t="s">
        <v>348</v>
      </c>
      <c r="AN3609" s="115">
        <v>-1</v>
      </c>
      <c r="AQ3609" s="115">
        <v>601</v>
      </c>
      <c r="AR3609" s="115" t="s">
        <v>263</v>
      </c>
      <c r="AS3609" s="115" t="s">
        <v>376</v>
      </c>
      <c r="AT3609" s="115" t="s">
        <v>296</v>
      </c>
      <c r="AV3609" s="115">
        <v>64.391325698825398</v>
      </c>
      <c r="AW3609" s="115">
        <v>0.1432265825</v>
      </c>
    </row>
    <row r="3610" spans="1:49" x14ac:dyDescent="0.25">
      <c r="A3610" s="117">
        <v>450000</v>
      </c>
      <c r="B3610" s="117">
        <v>830000</v>
      </c>
      <c r="C3610" s="117">
        <v>830000</v>
      </c>
      <c r="D3610" s="115" t="s">
        <v>342</v>
      </c>
      <c r="E3610" s="115" t="s">
        <v>13</v>
      </c>
      <c r="F3610" s="115" t="s">
        <v>343</v>
      </c>
      <c r="G3610" s="115" t="s">
        <v>344</v>
      </c>
      <c r="H3610" s="115">
        <v>0.56000000000000005</v>
      </c>
      <c r="I3610" s="115">
        <v>0.48</v>
      </c>
      <c r="J3610" s="115" t="s">
        <v>350</v>
      </c>
      <c r="K3610" s="115">
        <v>4.6625275675549999E-2</v>
      </c>
      <c r="L3610" s="115">
        <v>3688.2418936547901</v>
      </c>
      <c r="M3610" s="115">
        <v>9.7521600946859799</v>
      </c>
      <c r="N3610" s="115">
        <v>1.62648353244669</v>
      </c>
      <c r="O3610" s="115">
        <v>0.45469715284689</v>
      </c>
      <c r="P3610" s="115">
        <v>7.583524308207E-2</v>
      </c>
      <c r="Q3610" s="115">
        <v>171.96529504978901</v>
      </c>
      <c r="R3610" s="115">
        <v>1300</v>
      </c>
      <c r="S3610" s="115" t="s">
        <v>346</v>
      </c>
      <c r="T3610" s="115">
        <v>1300</v>
      </c>
      <c r="U3610" s="115" t="s">
        <v>352</v>
      </c>
      <c r="V3610" s="115" t="s">
        <v>350</v>
      </c>
      <c r="Z3610" s="115">
        <v>0</v>
      </c>
      <c r="AA3610" s="115">
        <v>1</v>
      </c>
      <c r="AB3610" s="115">
        <v>0.45469715284689</v>
      </c>
      <c r="AC3610" s="115">
        <v>7.583524308207E-2</v>
      </c>
      <c r="AD3610" s="115">
        <v>171.96529504978801</v>
      </c>
      <c r="AF3610" s="115">
        <v>-1</v>
      </c>
      <c r="AG3610" s="115">
        <v>-1</v>
      </c>
      <c r="AH3610" s="115">
        <v>-1</v>
      </c>
      <c r="AI3610" s="115">
        <v>-1</v>
      </c>
      <c r="AJ3610" s="115">
        <v>0</v>
      </c>
      <c r="AM3610" s="115" t="s">
        <v>348</v>
      </c>
      <c r="AN3610" s="115">
        <v>-1</v>
      </c>
      <c r="AQ3610" s="115">
        <v>601</v>
      </c>
      <c r="AR3610" s="115" t="s">
        <v>263</v>
      </c>
      <c r="AS3610" s="115" t="s">
        <v>376</v>
      </c>
      <c r="AT3610" s="115" t="s">
        <v>296</v>
      </c>
      <c r="AV3610" s="115">
        <v>62.620253696847598</v>
      </c>
      <c r="AW3610" s="115">
        <v>0.1394690146</v>
      </c>
    </row>
    <row r="3611" spans="1:49" x14ac:dyDescent="0.25">
      <c r="A3611" s="117">
        <v>450000</v>
      </c>
      <c r="B3611" s="117">
        <v>830000</v>
      </c>
      <c r="C3611" s="117">
        <v>830000</v>
      </c>
      <c r="D3611" s="115" t="s">
        <v>342</v>
      </c>
      <c r="E3611" s="115" t="s">
        <v>13</v>
      </c>
      <c r="F3611" s="115" t="s">
        <v>343</v>
      </c>
      <c r="G3611" s="115" t="s">
        <v>344</v>
      </c>
      <c r="H3611" s="115">
        <v>0.56000000000000005</v>
      </c>
      <c r="I3611" s="115">
        <v>0.48</v>
      </c>
      <c r="J3611" s="115" t="s">
        <v>350</v>
      </c>
      <c r="K3611" s="115">
        <v>3.0006595439499999E-2</v>
      </c>
      <c r="L3611" s="115">
        <v>3666.5914999564702</v>
      </c>
      <c r="M3611" s="115">
        <v>9.1377154930126299</v>
      </c>
      <c r="N3611" s="115">
        <v>1.3438443545590799</v>
      </c>
      <c r="O3611" s="115">
        <v>0.27419173204011998</v>
      </c>
      <c r="P3611" s="115">
        <v>4.0324193880909999E-2</v>
      </c>
      <c r="Q3611" s="115">
        <v>110.02192778112099</v>
      </c>
      <c r="R3611" s="115">
        <v>1210</v>
      </c>
      <c r="S3611" s="115" t="s">
        <v>353</v>
      </c>
      <c r="T3611" s="115">
        <v>1210</v>
      </c>
      <c r="U3611" s="115" t="s">
        <v>352</v>
      </c>
      <c r="V3611" s="115" t="s">
        <v>350</v>
      </c>
      <c r="Z3611" s="115">
        <v>0</v>
      </c>
      <c r="AA3611" s="115">
        <v>1</v>
      </c>
      <c r="AB3611" s="115">
        <v>0.27419173204011998</v>
      </c>
      <c r="AC3611" s="115">
        <v>4.0324193880909999E-2</v>
      </c>
      <c r="AD3611" s="115">
        <v>110.02192778112</v>
      </c>
      <c r="AF3611" s="115">
        <v>-1</v>
      </c>
      <c r="AG3611" s="115">
        <v>-1</v>
      </c>
      <c r="AH3611" s="115">
        <v>-1</v>
      </c>
      <c r="AI3611" s="115">
        <v>-1</v>
      </c>
      <c r="AJ3611" s="115">
        <v>0</v>
      </c>
      <c r="AM3611" s="115" t="s">
        <v>348</v>
      </c>
      <c r="AN3611" s="115">
        <v>-1</v>
      </c>
      <c r="AQ3611" s="115">
        <v>601</v>
      </c>
      <c r="AR3611" s="115" t="s">
        <v>263</v>
      </c>
      <c r="AS3611" s="115" t="s">
        <v>376</v>
      </c>
      <c r="AT3611" s="115" t="s">
        <v>296</v>
      </c>
      <c r="AV3611" s="115">
        <v>65.552542487338698</v>
      </c>
      <c r="AW3611" s="115">
        <v>8.9231085000000002E-2</v>
      </c>
    </row>
    <row r="3612" spans="1:49" x14ac:dyDescent="0.25">
      <c r="A3612" s="117">
        <v>450000</v>
      </c>
      <c r="B3612" s="117">
        <v>830000</v>
      </c>
      <c r="C3612" s="117">
        <v>830000</v>
      </c>
      <c r="D3612" s="115" t="s">
        <v>342</v>
      </c>
      <c r="E3612" s="115" t="s">
        <v>13</v>
      </c>
      <c r="F3612" s="115" t="s">
        <v>343</v>
      </c>
      <c r="G3612" s="115" t="s">
        <v>344</v>
      </c>
      <c r="H3612" s="115">
        <v>0.56000000000000005</v>
      </c>
      <c r="I3612" s="115">
        <v>0.48</v>
      </c>
      <c r="J3612" s="115" t="s">
        <v>350</v>
      </c>
      <c r="K3612" s="115">
        <v>0.2072958608869</v>
      </c>
      <c r="L3612" s="115">
        <v>3666.5914999564702</v>
      </c>
      <c r="M3612" s="115">
        <v>9.1377154930126299</v>
      </c>
      <c r="N3612" s="115">
        <v>1.3438443545590799</v>
      </c>
      <c r="O3612" s="115">
        <v>1.89421059966367</v>
      </c>
      <c r="P3612" s="115">
        <v>0.27857337237633001</v>
      </c>
      <c r="Q3612" s="115">
        <v>760.06924150408895</v>
      </c>
      <c r="R3612" s="115">
        <v>1210</v>
      </c>
      <c r="S3612" s="115" t="s">
        <v>353</v>
      </c>
      <c r="T3612" s="115">
        <v>1210</v>
      </c>
      <c r="U3612" s="115" t="s">
        <v>352</v>
      </c>
      <c r="V3612" s="115" t="s">
        <v>350</v>
      </c>
      <c r="Z3612" s="115">
        <v>0</v>
      </c>
      <c r="AA3612" s="115">
        <v>1</v>
      </c>
      <c r="AB3612" s="115">
        <v>1.89421059966367</v>
      </c>
      <c r="AC3612" s="115">
        <v>0.27857337237633001</v>
      </c>
      <c r="AD3612" s="115">
        <v>760.06924150408895</v>
      </c>
      <c r="AF3612" s="115">
        <v>-1</v>
      </c>
      <c r="AG3612" s="115">
        <v>-1</v>
      </c>
      <c r="AH3612" s="115">
        <v>-1</v>
      </c>
      <c r="AI3612" s="115">
        <v>-1</v>
      </c>
      <c r="AJ3612" s="115">
        <v>0</v>
      </c>
      <c r="AM3612" s="115" t="s">
        <v>348</v>
      </c>
      <c r="AN3612" s="115">
        <v>-1</v>
      </c>
      <c r="AQ3612" s="115">
        <v>601</v>
      </c>
      <c r="AR3612" s="115" t="s">
        <v>263</v>
      </c>
      <c r="AS3612" s="115" t="s">
        <v>376</v>
      </c>
      <c r="AT3612" s="115" t="s">
        <v>296</v>
      </c>
      <c r="AV3612" s="115">
        <v>115.92497308114299</v>
      </c>
      <c r="AW3612" s="115">
        <v>0.61643896310000001</v>
      </c>
    </row>
    <row r="3613" spans="1:49" x14ac:dyDescent="0.25">
      <c r="A3613" s="117">
        <v>450000</v>
      </c>
      <c r="B3613" s="117">
        <v>830000</v>
      </c>
      <c r="C3613" s="117">
        <v>830000</v>
      </c>
      <c r="D3613" s="115" t="s">
        <v>342</v>
      </c>
      <c r="E3613" s="115" t="s">
        <v>13</v>
      </c>
      <c r="F3613" s="115" t="s">
        <v>343</v>
      </c>
      <c r="G3613" s="115" t="s">
        <v>344</v>
      </c>
      <c r="H3613" s="115">
        <v>0.56000000000000005</v>
      </c>
      <c r="I3613" s="115">
        <v>0.48</v>
      </c>
      <c r="J3613" s="115" t="s">
        <v>350</v>
      </c>
      <c r="K3613" s="115">
        <v>0.10811137683848999</v>
      </c>
      <c r="L3613" s="115">
        <v>3666.5914999564702</v>
      </c>
      <c r="M3613" s="115">
        <v>9.1377154930126299</v>
      </c>
      <c r="N3613" s="115">
        <v>1.3438443545590799</v>
      </c>
      <c r="O3613" s="115">
        <v>0.98789100310803002</v>
      </c>
      <c r="P3613" s="115">
        <v>0.14528486342801999</v>
      </c>
      <c r="Q3613" s="115">
        <v>396.40025536461297</v>
      </c>
      <c r="R3613" s="115">
        <v>1210</v>
      </c>
      <c r="S3613" s="115" t="s">
        <v>353</v>
      </c>
      <c r="T3613" s="115">
        <v>1210</v>
      </c>
      <c r="U3613" s="115" t="s">
        <v>352</v>
      </c>
      <c r="V3613" s="115" t="s">
        <v>350</v>
      </c>
      <c r="Z3613" s="115">
        <v>0</v>
      </c>
      <c r="AA3613" s="115">
        <v>1</v>
      </c>
      <c r="AB3613" s="115">
        <v>0.98789100310803002</v>
      </c>
      <c r="AC3613" s="115">
        <v>0.14528486342801999</v>
      </c>
      <c r="AD3613" s="115">
        <v>396.40025536461297</v>
      </c>
      <c r="AF3613" s="115">
        <v>-1</v>
      </c>
      <c r="AG3613" s="115">
        <v>-1</v>
      </c>
      <c r="AH3613" s="115">
        <v>-1</v>
      </c>
      <c r="AI3613" s="115">
        <v>-1</v>
      </c>
      <c r="AJ3613" s="115">
        <v>0</v>
      </c>
      <c r="AM3613" s="115" t="s">
        <v>348</v>
      </c>
      <c r="AN3613" s="115">
        <v>-1</v>
      </c>
      <c r="AQ3613" s="115">
        <v>601</v>
      </c>
      <c r="AR3613" s="115" t="s">
        <v>263</v>
      </c>
      <c r="AS3613" s="115" t="s">
        <v>376</v>
      </c>
      <c r="AT3613" s="115" t="s">
        <v>296</v>
      </c>
      <c r="AV3613" s="115">
        <v>86.857976968610302</v>
      </c>
      <c r="AW3613" s="115">
        <v>0.32149250229999998</v>
      </c>
    </row>
    <row r="3614" spans="1:49" x14ac:dyDescent="0.25">
      <c r="A3614" s="117">
        <v>450000</v>
      </c>
      <c r="B3614" s="117">
        <v>830000</v>
      </c>
      <c r="C3614" s="117">
        <v>830000</v>
      </c>
      <c r="D3614" s="115" t="s">
        <v>342</v>
      </c>
      <c r="E3614" s="115" t="s">
        <v>13</v>
      </c>
      <c r="F3614" s="115" t="s">
        <v>343</v>
      </c>
      <c r="G3614" s="115" t="s">
        <v>344</v>
      </c>
      <c r="H3614" s="115">
        <v>0.56000000000000005</v>
      </c>
      <c r="I3614" s="115">
        <v>0.48</v>
      </c>
      <c r="J3614" s="115" t="s">
        <v>350</v>
      </c>
      <c r="K3614" s="115">
        <v>1.9466986601519999E-2</v>
      </c>
      <c r="L3614" s="115">
        <v>3666.5914999564702</v>
      </c>
      <c r="M3614" s="115">
        <v>9.1377154930126299</v>
      </c>
      <c r="N3614" s="115">
        <v>1.3438443545590799</v>
      </c>
      <c r="O3614" s="115">
        <v>0.17788378507104999</v>
      </c>
      <c r="P3614" s="115">
        <v>2.6160600044739999E-2</v>
      </c>
      <c r="Q3614" s="115">
        <v>71.377487602929094</v>
      </c>
      <c r="R3614" s="115">
        <v>1210</v>
      </c>
      <c r="S3614" s="115" t="s">
        <v>353</v>
      </c>
      <c r="T3614" s="115">
        <v>1210</v>
      </c>
      <c r="U3614" s="115" t="s">
        <v>352</v>
      </c>
      <c r="V3614" s="115" t="s">
        <v>350</v>
      </c>
      <c r="Z3614" s="115">
        <v>0</v>
      </c>
      <c r="AA3614" s="115">
        <v>1</v>
      </c>
      <c r="AB3614" s="115">
        <v>0.17788378507104999</v>
      </c>
      <c r="AC3614" s="115">
        <v>2.6160600044739999E-2</v>
      </c>
      <c r="AD3614" s="115">
        <v>71.377487602928696</v>
      </c>
      <c r="AF3614" s="115">
        <v>-1</v>
      </c>
      <c r="AG3614" s="115">
        <v>-1</v>
      </c>
      <c r="AH3614" s="115">
        <v>-1</v>
      </c>
      <c r="AI3614" s="115">
        <v>-1</v>
      </c>
      <c r="AJ3614" s="115">
        <v>0</v>
      </c>
      <c r="AM3614" s="115" t="s">
        <v>348</v>
      </c>
      <c r="AN3614" s="115">
        <v>-1</v>
      </c>
      <c r="AQ3614" s="115">
        <v>601</v>
      </c>
      <c r="AR3614" s="115" t="s">
        <v>263</v>
      </c>
      <c r="AS3614" s="115" t="s">
        <v>376</v>
      </c>
      <c r="AT3614" s="115" t="s">
        <v>296</v>
      </c>
      <c r="AV3614" s="115">
        <v>50.300704566984898</v>
      </c>
      <c r="AW3614" s="115">
        <v>5.7889284300000003E-2</v>
      </c>
    </row>
    <row r="3615" spans="1:49" x14ac:dyDescent="0.25">
      <c r="A3615" s="117">
        <v>450000</v>
      </c>
      <c r="B3615" s="117">
        <v>830000</v>
      </c>
      <c r="C3615" s="117">
        <v>830000</v>
      </c>
      <c r="D3615" s="115" t="s">
        <v>342</v>
      </c>
      <c r="E3615" s="115" t="s">
        <v>13</v>
      </c>
      <c r="F3615" s="115" t="s">
        <v>343</v>
      </c>
      <c r="G3615" s="115" t="s">
        <v>344</v>
      </c>
      <c r="H3615" s="115">
        <v>0.56000000000000005</v>
      </c>
      <c r="I3615" s="115">
        <v>0.48</v>
      </c>
      <c r="J3615" s="115" t="s">
        <v>350</v>
      </c>
      <c r="K3615" s="115">
        <v>0.16695235344557999</v>
      </c>
      <c r="L3615" s="115">
        <v>3666.5914999564702</v>
      </c>
      <c r="M3615" s="115">
        <v>9.1377154930126299</v>
      </c>
      <c r="N3615" s="115">
        <v>1.3438443545590799</v>
      </c>
      <c r="O3615" s="115">
        <v>1.52556310667467</v>
      </c>
      <c r="P3615" s="115">
        <v>0.22435797765820001</v>
      </c>
      <c r="Q3615" s="115">
        <v>612.14608004132106</v>
      </c>
      <c r="R3615" s="115">
        <v>1210</v>
      </c>
      <c r="S3615" s="115" t="s">
        <v>353</v>
      </c>
      <c r="T3615" s="115">
        <v>1210</v>
      </c>
      <c r="U3615" s="115" t="s">
        <v>352</v>
      </c>
      <c r="V3615" s="115" t="s">
        <v>350</v>
      </c>
      <c r="Z3615" s="115">
        <v>0</v>
      </c>
      <c r="AA3615" s="115">
        <v>1</v>
      </c>
      <c r="AB3615" s="115">
        <v>1.52556310667467</v>
      </c>
      <c r="AC3615" s="115">
        <v>0.22435797765820001</v>
      </c>
      <c r="AD3615" s="115">
        <v>612.14608004132106</v>
      </c>
      <c r="AF3615" s="115">
        <v>-1</v>
      </c>
      <c r="AG3615" s="115">
        <v>-1</v>
      </c>
      <c r="AH3615" s="115">
        <v>-1</v>
      </c>
      <c r="AI3615" s="115">
        <v>-1</v>
      </c>
      <c r="AJ3615" s="115">
        <v>0</v>
      </c>
      <c r="AM3615" s="115" t="s">
        <v>348</v>
      </c>
      <c r="AN3615" s="115">
        <v>-1</v>
      </c>
      <c r="AQ3615" s="115">
        <v>601</v>
      </c>
      <c r="AR3615" s="115" t="s">
        <v>263</v>
      </c>
      <c r="AS3615" s="115" t="s">
        <v>376</v>
      </c>
      <c r="AT3615" s="115" t="s">
        <v>296</v>
      </c>
      <c r="AV3615" s="115">
        <v>105.51207962271</v>
      </c>
      <c r="AW3615" s="115">
        <v>0.49646884029999999</v>
      </c>
    </row>
    <row r="3616" spans="1:49" x14ac:dyDescent="0.25">
      <c r="A3616" s="117">
        <v>450000</v>
      </c>
      <c r="B3616" s="117">
        <v>830000</v>
      </c>
      <c r="C3616" s="117">
        <v>830000</v>
      </c>
      <c r="D3616" s="115" t="s">
        <v>342</v>
      </c>
      <c r="E3616" s="115" t="s">
        <v>13</v>
      </c>
      <c r="F3616" s="115" t="s">
        <v>343</v>
      </c>
      <c r="G3616" s="115" t="s">
        <v>344</v>
      </c>
      <c r="H3616" s="115">
        <v>0.56000000000000005</v>
      </c>
      <c r="I3616" s="115">
        <v>0.48</v>
      </c>
      <c r="J3616" s="115" t="s">
        <v>350</v>
      </c>
      <c r="K3616" s="115">
        <v>8.5930280570959999E-2</v>
      </c>
      <c r="L3616" s="115">
        <v>3666.5914999564702</v>
      </c>
      <c r="M3616" s="115">
        <v>9.1377154930126299</v>
      </c>
      <c r="N3616" s="115">
        <v>1.3438443545590799</v>
      </c>
      <c r="O3616" s="115">
        <v>0.78520645609218997</v>
      </c>
      <c r="P3616" s="115">
        <v>0.11547692243096</v>
      </c>
      <c r="Q3616" s="115">
        <v>315.07123633036002</v>
      </c>
      <c r="R3616" s="115">
        <v>1210</v>
      </c>
      <c r="S3616" s="115" t="s">
        <v>353</v>
      </c>
      <c r="T3616" s="115">
        <v>1210</v>
      </c>
      <c r="U3616" s="115" t="s">
        <v>352</v>
      </c>
      <c r="V3616" s="115" t="s">
        <v>350</v>
      </c>
      <c r="Z3616" s="115">
        <v>0</v>
      </c>
      <c r="AA3616" s="115">
        <v>1</v>
      </c>
      <c r="AB3616" s="115">
        <v>0.78520645609218997</v>
      </c>
      <c r="AC3616" s="115">
        <v>0.11547692243096</v>
      </c>
      <c r="AD3616" s="115">
        <v>315.07123633035798</v>
      </c>
      <c r="AF3616" s="115">
        <v>-1</v>
      </c>
      <c r="AG3616" s="115">
        <v>-1</v>
      </c>
      <c r="AH3616" s="115">
        <v>-1</v>
      </c>
      <c r="AI3616" s="115">
        <v>-1</v>
      </c>
      <c r="AJ3616" s="115">
        <v>0</v>
      </c>
      <c r="AM3616" s="115" t="s">
        <v>348</v>
      </c>
      <c r="AN3616" s="115">
        <v>-1</v>
      </c>
      <c r="AQ3616" s="115">
        <v>601</v>
      </c>
      <c r="AR3616" s="115" t="s">
        <v>263</v>
      </c>
      <c r="AS3616" s="115" t="s">
        <v>376</v>
      </c>
      <c r="AT3616" s="115" t="s">
        <v>296</v>
      </c>
      <c r="AV3616" s="115">
        <v>75.890372884183506</v>
      </c>
      <c r="AW3616" s="115">
        <v>0.25553222739999998</v>
      </c>
    </row>
    <row r="3617" spans="1:49" x14ac:dyDescent="0.25">
      <c r="A3617" s="117">
        <v>450000</v>
      </c>
      <c r="B3617" s="117">
        <v>840000</v>
      </c>
      <c r="C3617" s="117">
        <v>840000</v>
      </c>
      <c r="D3617" s="115" t="s">
        <v>342</v>
      </c>
      <c r="E3617" s="115" t="s">
        <v>13</v>
      </c>
      <c r="F3617" s="115" t="s">
        <v>343</v>
      </c>
      <c r="G3617" s="115" t="s">
        <v>344</v>
      </c>
      <c r="H3617" s="115">
        <v>0.56000000000000005</v>
      </c>
      <c r="I3617" s="115">
        <v>0.48</v>
      </c>
      <c r="J3617" s="115" t="s">
        <v>350</v>
      </c>
      <c r="K3617" s="115">
        <v>0.21984192808083</v>
      </c>
      <c r="L3617" s="115">
        <v>3649.6723719780298</v>
      </c>
      <c r="M3617" s="115">
        <v>9.0981577368762796</v>
      </c>
      <c r="N3617" s="115">
        <v>1.3381153773012999</v>
      </c>
      <c r="O3617" s="115">
        <v>2.0001565388584499</v>
      </c>
      <c r="P3617" s="115">
        <v>0.29417386454053002</v>
      </c>
      <c r="Q3617" s="115">
        <v>802.35101111900804</v>
      </c>
      <c r="R3617" s="115">
        <v>1210</v>
      </c>
      <c r="S3617" s="115" t="s">
        <v>353</v>
      </c>
      <c r="T3617" s="115">
        <v>1210</v>
      </c>
      <c r="U3617" s="115" t="s">
        <v>352</v>
      </c>
      <c r="V3617" s="115" t="s">
        <v>350</v>
      </c>
      <c r="Z3617" s="115">
        <v>0</v>
      </c>
      <c r="AA3617" s="115">
        <v>1</v>
      </c>
      <c r="AB3617" s="115">
        <v>2.0001565388584499</v>
      </c>
      <c r="AC3617" s="115">
        <v>0.29417386454053002</v>
      </c>
      <c r="AD3617" s="115">
        <v>802.35101111900804</v>
      </c>
      <c r="AF3617" s="115">
        <v>-1</v>
      </c>
      <c r="AG3617" s="115">
        <v>-1</v>
      </c>
      <c r="AH3617" s="115">
        <v>-1</v>
      </c>
      <c r="AI3617" s="115">
        <v>-1</v>
      </c>
      <c r="AJ3617" s="115">
        <v>0</v>
      </c>
      <c r="AM3617" s="115" t="s">
        <v>348</v>
      </c>
      <c r="AN3617" s="115">
        <v>-1</v>
      </c>
      <c r="AQ3617" s="115">
        <v>601</v>
      </c>
      <c r="AR3617" s="115" t="s">
        <v>263</v>
      </c>
      <c r="AS3617" s="115" t="s">
        <v>376</v>
      </c>
      <c r="AT3617" s="115" t="s">
        <v>296</v>
      </c>
      <c r="AV3617" s="115">
        <v>119.493564393103</v>
      </c>
      <c r="AW3617" s="115">
        <v>0.65073074710000001</v>
      </c>
    </row>
    <row r="3618" spans="1:49" x14ac:dyDescent="0.25">
      <c r="A3618" s="117">
        <v>450000</v>
      </c>
      <c r="B3618" s="117">
        <v>840000</v>
      </c>
      <c r="C3618" s="117">
        <v>840000</v>
      </c>
      <c r="D3618" s="115" t="s">
        <v>342</v>
      </c>
      <c r="E3618" s="115" t="s">
        <v>13</v>
      </c>
      <c r="F3618" s="115" t="s">
        <v>343</v>
      </c>
      <c r="G3618" s="115" t="s">
        <v>344</v>
      </c>
      <c r="H3618" s="115">
        <v>0.56000000000000005</v>
      </c>
      <c r="I3618" s="115">
        <v>0.48</v>
      </c>
      <c r="J3618" s="115" t="s">
        <v>350</v>
      </c>
      <c r="K3618" s="115">
        <v>0.16449054749771</v>
      </c>
      <c r="L3618" s="115">
        <v>3649.6723719780298</v>
      </c>
      <c r="M3618" s="115">
        <v>9.0981577368762796</v>
      </c>
      <c r="N3618" s="115">
        <v>1.3381153773012999</v>
      </c>
      <c r="O3618" s="115">
        <v>1.49656094735937</v>
      </c>
      <c r="P3618" s="115">
        <v>0.22010733102739999</v>
      </c>
      <c r="Q3618" s="115">
        <v>600.33660665395803</v>
      </c>
      <c r="R3618" s="115">
        <v>1210</v>
      </c>
      <c r="S3618" s="115" t="s">
        <v>353</v>
      </c>
      <c r="T3618" s="115">
        <v>1210</v>
      </c>
      <c r="U3618" s="115" t="s">
        <v>352</v>
      </c>
      <c r="V3618" s="115" t="s">
        <v>350</v>
      </c>
      <c r="Z3618" s="115">
        <v>0</v>
      </c>
      <c r="AA3618" s="115">
        <v>1</v>
      </c>
      <c r="AB3618" s="115">
        <v>1.49656094735937</v>
      </c>
      <c r="AC3618" s="115">
        <v>0.22010733102739999</v>
      </c>
      <c r="AD3618" s="115">
        <v>600.33660665395803</v>
      </c>
      <c r="AF3618" s="115">
        <v>-1</v>
      </c>
      <c r="AG3618" s="115">
        <v>-1</v>
      </c>
      <c r="AH3618" s="115">
        <v>-1</v>
      </c>
      <c r="AI3618" s="115">
        <v>-1</v>
      </c>
      <c r="AJ3618" s="115">
        <v>0</v>
      </c>
      <c r="AM3618" s="115" t="s">
        <v>348</v>
      </c>
      <c r="AN3618" s="115">
        <v>-1</v>
      </c>
      <c r="AQ3618" s="115">
        <v>601</v>
      </c>
      <c r="AR3618" s="115" t="s">
        <v>263</v>
      </c>
      <c r="AS3618" s="115" t="s">
        <v>376</v>
      </c>
      <c r="AT3618" s="115" t="s">
        <v>296</v>
      </c>
      <c r="AV3618" s="115">
        <v>104.943081925748</v>
      </c>
      <c r="AW3618" s="115">
        <v>0.48689100299999999</v>
      </c>
    </row>
    <row r="3619" spans="1:49" x14ac:dyDescent="0.25">
      <c r="A3619" s="117">
        <v>450000</v>
      </c>
      <c r="B3619" s="117">
        <v>840000</v>
      </c>
      <c r="C3619" s="117">
        <v>840000</v>
      </c>
      <c r="D3619" s="115" t="s">
        <v>342</v>
      </c>
      <c r="E3619" s="115" t="s">
        <v>13</v>
      </c>
      <c r="F3619" s="115" t="s">
        <v>343</v>
      </c>
      <c r="G3619" s="115" t="s">
        <v>344</v>
      </c>
      <c r="H3619" s="115">
        <v>0.56000000000000005</v>
      </c>
      <c r="I3619" s="115">
        <v>0.48</v>
      </c>
      <c r="J3619" s="115" t="s">
        <v>350</v>
      </c>
      <c r="K3619" s="115">
        <v>2.06559017315E-2</v>
      </c>
      <c r="L3619" s="115">
        <v>3649.6723719780298</v>
      </c>
      <c r="M3619" s="115">
        <v>9.0981577368762796</v>
      </c>
      <c r="N3619" s="115">
        <v>1.3381153773012999</v>
      </c>
      <c r="O3619" s="115">
        <v>0.18793065215063001</v>
      </c>
      <c r="P3619" s="115">
        <v>2.7639979738940001E-2</v>
      </c>
      <c r="Q3619" s="115">
        <v>75.387273867759703</v>
      </c>
      <c r="R3619" s="115">
        <v>1210</v>
      </c>
      <c r="S3619" s="115" t="s">
        <v>353</v>
      </c>
      <c r="T3619" s="115">
        <v>1210</v>
      </c>
      <c r="U3619" s="115" t="s">
        <v>352</v>
      </c>
      <c r="V3619" s="115" t="s">
        <v>350</v>
      </c>
      <c r="Z3619" s="115">
        <v>0</v>
      </c>
      <c r="AA3619" s="115">
        <v>1</v>
      </c>
      <c r="AB3619" s="115">
        <v>0.18793065215063001</v>
      </c>
      <c r="AC3619" s="115">
        <v>2.7639979738940001E-2</v>
      </c>
      <c r="AD3619" s="115">
        <v>75.387273867761095</v>
      </c>
      <c r="AF3619" s="115">
        <v>-1</v>
      </c>
      <c r="AG3619" s="115">
        <v>-1</v>
      </c>
      <c r="AH3619" s="115">
        <v>-1</v>
      </c>
      <c r="AI3619" s="115">
        <v>-1</v>
      </c>
      <c r="AJ3619" s="115">
        <v>0</v>
      </c>
      <c r="AM3619" s="115" t="s">
        <v>348</v>
      </c>
      <c r="AN3619" s="115">
        <v>-1</v>
      </c>
      <c r="AQ3619" s="115">
        <v>601</v>
      </c>
      <c r="AR3619" s="115" t="s">
        <v>263</v>
      </c>
      <c r="AS3619" s="115" t="s">
        <v>376</v>
      </c>
      <c r="AT3619" s="115" t="s">
        <v>296</v>
      </c>
      <c r="AV3619" s="115">
        <v>46.150189776523703</v>
      </c>
      <c r="AW3619" s="115">
        <v>6.1141341299999999E-2</v>
      </c>
    </row>
    <row r="3620" spans="1:49" x14ac:dyDescent="0.25">
      <c r="A3620" s="117">
        <v>450000</v>
      </c>
      <c r="B3620" s="117">
        <v>840000</v>
      </c>
      <c r="C3620" s="117">
        <v>840000</v>
      </c>
      <c r="D3620" s="115" t="s">
        <v>342</v>
      </c>
      <c r="E3620" s="115" t="s">
        <v>13</v>
      </c>
      <c r="F3620" s="115" t="s">
        <v>343</v>
      </c>
      <c r="G3620" s="115" t="s">
        <v>344</v>
      </c>
      <c r="H3620" s="115">
        <v>0.56000000000000005</v>
      </c>
      <c r="I3620" s="115">
        <v>0.48</v>
      </c>
      <c r="J3620" s="115" t="s">
        <v>350</v>
      </c>
      <c r="K3620" s="115">
        <v>0.14427786222740999</v>
      </c>
      <c r="L3620" s="115">
        <v>3649.6723719780298</v>
      </c>
      <c r="M3620" s="115">
        <v>9.0981577368762796</v>
      </c>
      <c r="N3620" s="115">
        <v>1.3381153773012999</v>
      </c>
      <c r="O3620" s="115">
        <v>1.3126627484843001</v>
      </c>
      <c r="P3620" s="115">
        <v>0.19306042605066001</v>
      </c>
      <c r="Q3620" s="115">
        <v>526.56692765944194</v>
      </c>
      <c r="R3620" s="115">
        <v>1210</v>
      </c>
      <c r="S3620" s="115" t="s">
        <v>353</v>
      </c>
      <c r="T3620" s="115">
        <v>1210</v>
      </c>
      <c r="U3620" s="115" t="s">
        <v>352</v>
      </c>
      <c r="V3620" s="115" t="s">
        <v>350</v>
      </c>
      <c r="Z3620" s="115">
        <v>0</v>
      </c>
      <c r="AA3620" s="115">
        <v>1</v>
      </c>
      <c r="AB3620" s="115">
        <v>1.3126627484843001</v>
      </c>
      <c r="AC3620" s="115">
        <v>0.19306042605066001</v>
      </c>
      <c r="AD3620" s="115">
        <v>526.56692765944194</v>
      </c>
      <c r="AF3620" s="115">
        <v>-1</v>
      </c>
      <c r="AG3620" s="115">
        <v>-1</v>
      </c>
      <c r="AH3620" s="115">
        <v>-1</v>
      </c>
      <c r="AI3620" s="115">
        <v>-1</v>
      </c>
      <c r="AJ3620" s="115">
        <v>0</v>
      </c>
      <c r="AM3620" s="115" t="s">
        <v>348</v>
      </c>
      <c r="AN3620" s="115">
        <v>-1</v>
      </c>
      <c r="AQ3620" s="115">
        <v>601</v>
      </c>
      <c r="AR3620" s="115" t="s">
        <v>263</v>
      </c>
      <c r="AS3620" s="115" t="s">
        <v>376</v>
      </c>
      <c r="AT3620" s="115" t="s">
        <v>296</v>
      </c>
      <c r="AV3620" s="115">
        <v>99.770976296853803</v>
      </c>
      <c r="AW3620" s="115">
        <v>0.42706157960000002</v>
      </c>
    </row>
    <row r="3621" spans="1:49" x14ac:dyDescent="0.25">
      <c r="A3621" s="117">
        <v>450000</v>
      </c>
      <c r="B3621" s="117">
        <v>840000</v>
      </c>
      <c r="C3621" s="117">
        <v>840000</v>
      </c>
      <c r="D3621" s="115" t="s">
        <v>342</v>
      </c>
      <c r="E3621" s="115" t="s">
        <v>13</v>
      </c>
      <c r="F3621" s="115" t="s">
        <v>343</v>
      </c>
      <c r="G3621" s="115" t="s">
        <v>344</v>
      </c>
      <c r="H3621" s="115">
        <v>0.56000000000000005</v>
      </c>
      <c r="I3621" s="115">
        <v>0.48</v>
      </c>
      <c r="J3621" s="115" t="s">
        <v>350</v>
      </c>
      <c r="K3621" s="115">
        <v>6.8497214061399997E-2</v>
      </c>
      <c r="L3621" s="115">
        <v>3649.6723719780298</v>
      </c>
      <c r="M3621" s="115">
        <v>9.0981577368762796</v>
      </c>
      <c r="N3621" s="115">
        <v>1.3381153773012999</v>
      </c>
      <c r="O3621" s="115">
        <v>0.62319845806722995</v>
      </c>
      <c r="P3621" s="115">
        <v>9.1657175437860006E-2</v>
      </c>
      <c r="Q3621" s="115">
        <v>249.992389717371</v>
      </c>
      <c r="R3621" s="115">
        <v>1210</v>
      </c>
      <c r="S3621" s="115" t="s">
        <v>353</v>
      </c>
      <c r="T3621" s="115">
        <v>1210</v>
      </c>
      <c r="U3621" s="115" t="s">
        <v>352</v>
      </c>
      <c r="V3621" s="115" t="s">
        <v>350</v>
      </c>
      <c r="Z3621" s="115">
        <v>0</v>
      </c>
      <c r="AA3621" s="115">
        <v>1</v>
      </c>
      <c r="AB3621" s="115">
        <v>0.62319845806722995</v>
      </c>
      <c r="AC3621" s="115">
        <v>9.1657175437860006E-2</v>
      </c>
      <c r="AD3621" s="115">
        <v>249.99238971736901</v>
      </c>
      <c r="AF3621" s="115">
        <v>-1</v>
      </c>
      <c r="AG3621" s="115">
        <v>-1</v>
      </c>
      <c r="AH3621" s="115">
        <v>-1</v>
      </c>
      <c r="AI3621" s="115">
        <v>-1</v>
      </c>
      <c r="AJ3621" s="115">
        <v>0</v>
      </c>
      <c r="AM3621" s="115" t="s">
        <v>348</v>
      </c>
      <c r="AN3621" s="115">
        <v>-1</v>
      </c>
      <c r="AQ3621" s="115">
        <v>601</v>
      </c>
      <c r="AR3621" s="115" t="s">
        <v>263</v>
      </c>
      <c r="AS3621" s="115" t="s">
        <v>376</v>
      </c>
      <c r="AT3621" s="115" t="s">
        <v>296</v>
      </c>
      <c r="AV3621" s="115">
        <v>67.261895297455993</v>
      </c>
      <c r="AW3621" s="115">
        <v>0.2027513299</v>
      </c>
    </row>
    <row r="3622" spans="1:49" x14ac:dyDescent="0.25">
      <c r="A3622" s="117">
        <v>450000</v>
      </c>
      <c r="B3622" s="117">
        <v>840000</v>
      </c>
      <c r="C3622" s="117">
        <v>840000</v>
      </c>
      <c r="D3622" s="115" t="s">
        <v>342</v>
      </c>
      <c r="E3622" s="115" t="s">
        <v>13</v>
      </c>
      <c r="F3622" s="115" t="s">
        <v>343</v>
      </c>
      <c r="G3622" s="115" t="s">
        <v>344</v>
      </c>
      <c r="H3622" s="115">
        <v>0.56000000000000005</v>
      </c>
      <c r="I3622" s="115">
        <v>0.48</v>
      </c>
      <c r="J3622" s="115" t="s">
        <v>350</v>
      </c>
      <c r="K3622" s="115">
        <v>0.19253245574837999</v>
      </c>
      <c r="L3622" s="115">
        <v>3637.1459322209798</v>
      </c>
      <c r="M3622" s="115">
        <v>9.0688611980811196</v>
      </c>
      <c r="N3622" s="115">
        <v>1.33387215757538</v>
      </c>
      <c r="O3622" s="115">
        <v>1.74605011730778</v>
      </c>
      <c r="P3622" s="115">
        <v>0.25681368215237999</v>
      </c>
      <c r="Q3622" s="115">
        <v>700.26863824574798</v>
      </c>
      <c r="R3622" s="115">
        <v>1200</v>
      </c>
      <c r="S3622" s="115" t="s">
        <v>351</v>
      </c>
      <c r="T3622" s="115">
        <v>1200</v>
      </c>
      <c r="U3622" s="115" t="s">
        <v>352</v>
      </c>
      <c r="V3622" s="115" t="s">
        <v>350</v>
      </c>
      <c r="Z3622" s="115">
        <v>0</v>
      </c>
      <c r="AA3622" s="115">
        <v>1</v>
      </c>
      <c r="AB3622" s="115">
        <v>1.74605011730778</v>
      </c>
      <c r="AC3622" s="115">
        <v>0.25681368215237999</v>
      </c>
      <c r="AD3622" s="115">
        <v>700.26863824574798</v>
      </c>
      <c r="AF3622" s="115">
        <v>-1</v>
      </c>
      <c r="AG3622" s="115">
        <v>-1</v>
      </c>
      <c r="AH3622" s="115">
        <v>-1</v>
      </c>
      <c r="AI3622" s="115">
        <v>-1</v>
      </c>
      <c r="AJ3622" s="115">
        <v>0</v>
      </c>
      <c r="AM3622" s="115" t="s">
        <v>348</v>
      </c>
      <c r="AN3622" s="115">
        <v>-1</v>
      </c>
      <c r="AQ3622" s="115">
        <v>601</v>
      </c>
      <c r="AR3622" s="115" t="s">
        <v>263</v>
      </c>
      <c r="AS3622" s="115" t="s">
        <v>376</v>
      </c>
      <c r="AT3622" s="115" t="s">
        <v>296</v>
      </c>
      <c r="AV3622" s="115">
        <v>131.19551774974499</v>
      </c>
      <c r="AW3622" s="115">
        <v>0.56793887939999999</v>
      </c>
    </row>
    <row r="3623" spans="1:49" x14ac:dyDescent="0.25">
      <c r="A3623" s="117">
        <v>450000</v>
      </c>
      <c r="B3623" s="117">
        <v>840000</v>
      </c>
      <c r="C3623" s="117">
        <v>840000</v>
      </c>
      <c r="D3623" s="115" t="s">
        <v>342</v>
      </c>
      <c r="E3623" s="115" t="s">
        <v>13</v>
      </c>
      <c r="F3623" s="115" t="s">
        <v>343</v>
      </c>
      <c r="G3623" s="115" t="s">
        <v>344</v>
      </c>
      <c r="H3623" s="115">
        <v>0.56000000000000005</v>
      </c>
      <c r="I3623" s="115">
        <v>0.48</v>
      </c>
      <c r="J3623" s="115" t="s">
        <v>350</v>
      </c>
      <c r="K3623" s="115">
        <v>8.9148056209150006E-2</v>
      </c>
      <c r="L3623" s="115">
        <v>3637.1459322209798</v>
      </c>
      <c r="M3623" s="115">
        <v>9.0688611980811196</v>
      </c>
      <c r="N3623" s="115">
        <v>1.33387215757538</v>
      </c>
      <c r="O3623" s="115">
        <v>0.80847134783953001</v>
      </c>
      <c r="P3623" s="115">
        <v>0.11891211007935</v>
      </c>
      <c r="Q3623" s="115">
        <v>324.24449000652498</v>
      </c>
      <c r="R3623" s="115">
        <v>1210</v>
      </c>
      <c r="S3623" s="115" t="s">
        <v>353</v>
      </c>
      <c r="T3623" s="115">
        <v>1210</v>
      </c>
      <c r="U3623" s="115" t="s">
        <v>352</v>
      </c>
      <c r="V3623" s="115" t="s">
        <v>350</v>
      </c>
      <c r="Z3623" s="115">
        <v>0</v>
      </c>
      <c r="AA3623" s="115">
        <v>1</v>
      </c>
      <c r="AB3623" s="115">
        <v>0.80847134783953001</v>
      </c>
      <c r="AC3623" s="115">
        <v>0.11891211007935</v>
      </c>
      <c r="AD3623" s="115">
        <v>324.24449000652402</v>
      </c>
      <c r="AF3623" s="115">
        <v>-1</v>
      </c>
      <c r="AG3623" s="115">
        <v>-1</v>
      </c>
      <c r="AH3623" s="115">
        <v>-1</v>
      </c>
      <c r="AI3623" s="115">
        <v>-1</v>
      </c>
      <c r="AJ3623" s="115">
        <v>0</v>
      </c>
      <c r="AM3623" s="115" t="s">
        <v>348</v>
      </c>
      <c r="AN3623" s="115">
        <v>-1</v>
      </c>
      <c r="AQ3623" s="115">
        <v>601</v>
      </c>
      <c r="AR3623" s="115" t="s">
        <v>263</v>
      </c>
      <c r="AS3623" s="115" t="s">
        <v>376</v>
      </c>
      <c r="AT3623" s="115" t="s">
        <v>296</v>
      </c>
      <c r="AV3623" s="115">
        <v>87.963948986071401</v>
      </c>
      <c r="AW3623" s="115">
        <v>0.26297201139999998</v>
      </c>
    </row>
    <row r="3624" spans="1:49" x14ac:dyDescent="0.25">
      <c r="A3624" s="117">
        <v>450000</v>
      </c>
      <c r="B3624" s="117">
        <v>840000</v>
      </c>
      <c r="C3624" s="117">
        <v>840000</v>
      </c>
      <c r="D3624" s="115" t="s">
        <v>342</v>
      </c>
      <c r="E3624" s="115" t="s">
        <v>13</v>
      </c>
      <c r="F3624" s="115" t="s">
        <v>343</v>
      </c>
      <c r="G3624" s="115" t="s">
        <v>344</v>
      </c>
      <c r="H3624" s="115">
        <v>0.56000000000000005</v>
      </c>
      <c r="I3624" s="115">
        <v>0.48</v>
      </c>
      <c r="J3624" s="115" t="s">
        <v>350</v>
      </c>
      <c r="K3624" s="115">
        <v>0.25180983085431002</v>
      </c>
      <c r="L3624" s="115">
        <v>3637.1459322209798</v>
      </c>
      <c r="M3624" s="115">
        <v>9.0688611980811196</v>
      </c>
      <c r="N3624" s="115">
        <v>1.33387215757538</v>
      </c>
      <c r="O3624" s="115">
        <v>2.2836284043300901</v>
      </c>
      <c r="P3624" s="115">
        <v>0.33588212238033999</v>
      </c>
      <c r="Q3624" s="115">
        <v>915.86910198503801</v>
      </c>
      <c r="R3624" s="115">
        <v>1210</v>
      </c>
      <c r="S3624" s="115" t="s">
        <v>353</v>
      </c>
      <c r="T3624" s="115">
        <v>1210</v>
      </c>
      <c r="U3624" s="115" t="s">
        <v>352</v>
      </c>
      <c r="V3624" s="115" t="s">
        <v>350</v>
      </c>
      <c r="Z3624" s="115">
        <v>0</v>
      </c>
      <c r="AA3624" s="115">
        <v>1</v>
      </c>
      <c r="AB3624" s="115">
        <v>2.2836284043300901</v>
      </c>
      <c r="AC3624" s="115">
        <v>0.33588212238033999</v>
      </c>
      <c r="AD3624" s="115">
        <v>915.86910198503801</v>
      </c>
      <c r="AF3624" s="115">
        <v>-1</v>
      </c>
      <c r="AG3624" s="115">
        <v>-1</v>
      </c>
      <c r="AH3624" s="115">
        <v>-1</v>
      </c>
      <c r="AI3624" s="115">
        <v>-1</v>
      </c>
      <c r="AJ3624" s="115">
        <v>0</v>
      </c>
      <c r="AM3624" s="115" t="s">
        <v>348</v>
      </c>
      <c r="AN3624" s="115">
        <v>-1</v>
      </c>
      <c r="AQ3624" s="115">
        <v>601</v>
      </c>
      <c r="AR3624" s="115" t="s">
        <v>263</v>
      </c>
      <c r="AS3624" s="115" t="s">
        <v>376</v>
      </c>
      <c r="AT3624" s="115" t="s">
        <v>296</v>
      </c>
      <c r="AV3624" s="115">
        <v>127.74877408987901</v>
      </c>
      <c r="AW3624" s="115">
        <v>0.74279732519999997</v>
      </c>
    </row>
    <row r="3625" spans="1:49" x14ac:dyDescent="0.25">
      <c r="A3625" s="117">
        <v>450000</v>
      </c>
      <c r="B3625" s="117">
        <v>840000</v>
      </c>
      <c r="C3625" s="117">
        <v>840000</v>
      </c>
      <c r="D3625" s="115" t="s">
        <v>342</v>
      </c>
      <c r="E3625" s="115" t="s">
        <v>13</v>
      </c>
      <c r="F3625" s="115" t="s">
        <v>343</v>
      </c>
      <c r="G3625" s="115" t="s">
        <v>344</v>
      </c>
      <c r="H3625" s="115">
        <v>0.56000000000000005</v>
      </c>
      <c r="I3625" s="115">
        <v>0.48</v>
      </c>
      <c r="J3625" s="115" t="s">
        <v>350</v>
      </c>
      <c r="K3625" s="115">
        <v>6.1595107267000002E-2</v>
      </c>
      <c r="L3625" s="115">
        <v>3637.1459322209798</v>
      </c>
      <c r="M3625" s="115">
        <v>9.0688611980811196</v>
      </c>
      <c r="N3625" s="115">
        <v>1.33387215757538</v>
      </c>
      <c r="O3625" s="115">
        <v>0.55859747828541995</v>
      </c>
      <c r="P3625" s="115">
        <v>8.215999862633E-2</v>
      </c>
      <c r="Q3625" s="115">
        <v>224.03039384091699</v>
      </c>
      <c r="R3625" s="115">
        <v>1210</v>
      </c>
      <c r="S3625" s="115" t="s">
        <v>353</v>
      </c>
      <c r="T3625" s="115">
        <v>1210</v>
      </c>
      <c r="U3625" s="115" t="s">
        <v>352</v>
      </c>
      <c r="V3625" s="115" t="s">
        <v>350</v>
      </c>
      <c r="Z3625" s="115">
        <v>0</v>
      </c>
      <c r="AA3625" s="115">
        <v>1</v>
      </c>
      <c r="AB3625" s="115">
        <v>0.55859747828541995</v>
      </c>
      <c r="AC3625" s="115">
        <v>8.215999862633E-2</v>
      </c>
      <c r="AD3625" s="115">
        <v>224.03039384091599</v>
      </c>
      <c r="AF3625" s="115">
        <v>-1</v>
      </c>
      <c r="AG3625" s="115">
        <v>-1</v>
      </c>
      <c r="AH3625" s="115">
        <v>-1</v>
      </c>
      <c r="AI3625" s="115">
        <v>-1</v>
      </c>
      <c r="AJ3625" s="115">
        <v>0</v>
      </c>
      <c r="AM3625" s="115" t="s">
        <v>348</v>
      </c>
      <c r="AN3625" s="115">
        <v>-1</v>
      </c>
      <c r="AQ3625" s="115">
        <v>601</v>
      </c>
      <c r="AR3625" s="115" t="s">
        <v>263</v>
      </c>
      <c r="AS3625" s="115" t="s">
        <v>376</v>
      </c>
      <c r="AT3625" s="115" t="s">
        <v>296</v>
      </c>
      <c r="AV3625" s="115">
        <v>79.690702643768603</v>
      </c>
      <c r="AW3625" s="115">
        <v>0.1816953721</v>
      </c>
    </row>
    <row r="3626" spans="1:49" x14ac:dyDescent="0.25">
      <c r="A3626" s="117">
        <v>450000</v>
      </c>
      <c r="B3626" s="117">
        <v>840000</v>
      </c>
      <c r="C3626" s="117">
        <v>840000</v>
      </c>
      <c r="D3626" s="115" t="s">
        <v>342</v>
      </c>
      <c r="E3626" s="115" t="s">
        <v>13</v>
      </c>
      <c r="F3626" s="115" t="s">
        <v>343</v>
      </c>
      <c r="G3626" s="115" t="s">
        <v>344</v>
      </c>
      <c r="H3626" s="115">
        <v>0.56000000000000005</v>
      </c>
      <c r="I3626" s="115">
        <v>0.48</v>
      </c>
      <c r="J3626" s="115" t="s">
        <v>350</v>
      </c>
      <c r="K3626" s="115">
        <v>1.295816597719E-2</v>
      </c>
      <c r="L3626" s="115">
        <v>3637.1459322209798</v>
      </c>
      <c r="M3626" s="115">
        <v>9.0688611980811196</v>
      </c>
      <c r="N3626" s="115">
        <v>1.33387215757538</v>
      </c>
      <c r="O3626" s="115">
        <v>0.11751580862886001</v>
      </c>
      <c r="P3626" s="115">
        <v>1.7284536810209999E-2</v>
      </c>
      <c r="Q3626" s="115">
        <v>47.130740672991898</v>
      </c>
      <c r="R3626" s="115">
        <v>1210</v>
      </c>
      <c r="S3626" s="115" t="s">
        <v>353</v>
      </c>
      <c r="T3626" s="115">
        <v>1210</v>
      </c>
      <c r="U3626" s="115" t="s">
        <v>352</v>
      </c>
      <c r="V3626" s="115" t="s">
        <v>350</v>
      </c>
      <c r="Z3626" s="115">
        <v>0</v>
      </c>
      <c r="AA3626" s="115">
        <v>1</v>
      </c>
      <c r="AB3626" s="115">
        <v>0.11751580862886001</v>
      </c>
      <c r="AC3626" s="115">
        <v>1.7284536810209999E-2</v>
      </c>
      <c r="AD3626" s="115">
        <v>47.130740672990399</v>
      </c>
      <c r="AF3626" s="115">
        <v>-1</v>
      </c>
      <c r="AG3626" s="115">
        <v>-1</v>
      </c>
      <c r="AH3626" s="115">
        <v>-1</v>
      </c>
      <c r="AI3626" s="115">
        <v>-1</v>
      </c>
      <c r="AJ3626" s="115">
        <v>0</v>
      </c>
      <c r="AM3626" s="115" t="s">
        <v>348</v>
      </c>
      <c r="AN3626" s="115">
        <v>-1</v>
      </c>
      <c r="AQ3626" s="115">
        <v>601</v>
      </c>
      <c r="AR3626" s="115" t="s">
        <v>263</v>
      </c>
      <c r="AS3626" s="115" t="s">
        <v>376</v>
      </c>
      <c r="AT3626" s="115" t="s">
        <v>296</v>
      </c>
      <c r="AV3626" s="115">
        <v>67.735256937953196</v>
      </c>
      <c r="AW3626" s="115">
        <v>3.8224445000000003E-2</v>
      </c>
    </row>
    <row r="3627" spans="1:49" x14ac:dyDescent="0.25">
      <c r="A3627" s="117">
        <v>450000</v>
      </c>
      <c r="B3627" s="117">
        <v>840000</v>
      </c>
      <c r="C3627" s="117">
        <v>840000</v>
      </c>
      <c r="D3627" s="115" t="s">
        <v>342</v>
      </c>
      <c r="E3627" s="115" t="s">
        <v>13</v>
      </c>
      <c r="F3627" s="115" t="s">
        <v>343</v>
      </c>
      <c r="G3627" s="115" t="s">
        <v>344</v>
      </c>
      <c r="H3627" s="115">
        <v>0.56000000000000005</v>
      </c>
      <c r="I3627" s="115">
        <v>0.48</v>
      </c>
      <c r="J3627" s="115" t="s">
        <v>350</v>
      </c>
      <c r="K3627" s="115">
        <v>9.63424637252E-3</v>
      </c>
      <c r="L3627" s="115">
        <v>3637.1459322209798</v>
      </c>
      <c r="M3627" s="115">
        <v>9.0688611980811196</v>
      </c>
      <c r="N3627" s="115">
        <v>1.33387215757538</v>
      </c>
      <c r="O3627" s="115">
        <v>8.7371643100569996E-2</v>
      </c>
      <c r="P3627" s="115">
        <v>1.285085299553E-2</v>
      </c>
      <c r="Q3627" s="115">
        <v>35.041160003854998</v>
      </c>
      <c r="R3627" s="115">
        <v>1210</v>
      </c>
      <c r="S3627" s="115" t="s">
        <v>353</v>
      </c>
      <c r="T3627" s="115">
        <v>1210</v>
      </c>
      <c r="U3627" s="115" t="s">
        <v>352</v>
      </c>
      <c r="V3627" s="115" t="s">
        <v>350</v>
      </c>
      <c r="Z3627" s="115">
        <v>0</v>
      </c>
      <c r="AA3627" s="115">
        <v>1</v>
      </c>
      <c r="AB3627" s="115">
        <v>8.7371643100569996E-2</v>
      </c>
      <c r="AC3627" s="115">
        <v>1.285085299553E-2</v>
      </c>
      <c r="AD3627" s="115">
        <v>35.041160003856596</v>
      </c>
      <c r="AF3627" s="115">
        <v>-1</v>
      </c>
      <c r="AG3627" s="115">
        <v>-1</v>
      </c>
      <c r="AH3627" s="115">
        <v>-1</v>
      </c>
      <c r="AI3627" s="115">
        <v>-1</v>
      </c>
      <c r="AJ3627" s="115">
        <v>0</v>
      </c>
      <c r="AM3627" s="115" t="s">
        <v>348</v>
      </c>
      <c r="AN3627" s="115">
        <v>-1</v>
      </c>
      <c r="AQ3627" s="115">
        <v>601</v>
      </c>
      <c r="AR3627" s="115" t="s">
        <v>263</v>
      </c>
      <c r="AS3627" s="115" t="s">
        <v>376</v>
      </c>
      <c r="AT3627" s="115" t="s">
        <v>296</v>
      </c>
      <c r="AV3627" s="115">
        <v>39.431007156619003</v>
      </c>
      <c r="AW3627" s="115">
        <v>2.8419432299999998E-2</v>
      </c>
    </row>
    <row r="3628" spans="1:49" x14ac:dyDescent="0.25">
      <c r="A3628" s="117">
        <v>450000</v>
      </c>
      <c r="B3628" s="117">
        <v>840000</v>
      </c>
      <c r="C3628" s="117">
        <v>840000</v>
      </c>
      <c r="D3628" s="115" t="s">
        <v>342</v>
      </c>
      <c r="E3628" s="115" t="s">
        <v>13</v>
      </c>
      <c r="F3628" s="115" t="s">
        <v>343</v>
      </c>
      <c r="G3628" s="115" t="s">
        <v>344</v>
      </c>
      <c r="H3628" s="115">
        <v>0.56000000000000005</v>
      </c>
      <c r="I3628" s="115">
        <v>0.48</v>
      </c>
      <c r="J3628" s="115" t="s">
        <v>350</v>
      </c>
      <c r="K3628" s="115">
        <v>8.559130837E-5</v>
      </c>
      <c r="L3628" s="115">
        <v>3637.1459322209798</v>
      </c>
      <c r="M3628" s="115">
        <v>9.0688611980811196</v>
      </c>
      <c r="N3628" s="115">
        <v>1.33387215757538</v>
      </c>
      <c r="O3628" s="115">
        <v>7.7621569536999999E-4</v>
      </c>
      <c r="P3628" s="115">
        <v>1.1416786316E-4</v>
      </c>
      <c r="Q3628" s="115">
        <v>0.31130807907504998</v>
      </c>
      <c r="R3628" s="115">
        <v>1210</v>
      </c>
      <c r="S3628" s="115" t="s">
        <v>353</v>
      </c>
      <c r="T3628" s="115">
        <v>1210</v>
      </c>
      <c r="U3628" s="115" t="s">
        <v>352</v>
      </c>
      <c r="V3628" s="115" t="s">
        <v>350</v>
      </c>
      <c r="Z3628" s="115">
        <v>0</v>
      </c>
      <c r="AA3628" s="115">
        <v>1</v>
      </c>
      <c r="AB3628" s="115">
        <v>7.7621569536999999E-4</v>
      </c>
      <c r="AC3628" s="115">
        <v>1.1416786316E-4</v>
      </c>
      <c r="AD3628" s="115">
        <v>0.31130807907576002</v>
      </c>
      <c r="AF3628" s="115">
        <v>-1</v>
      </c>
      <c r="AG3628" s="115">
        <v>-1</v>
      </c>
      <c r="AH3628" s="115">
        <v>-1</v>
      </c>
      <c r="AI3628" s="115">
        <v>-1</v>
      </c>
      <c r="AJ3628" s="115">
        <v>0</v>
      </c>
      <c r="AM3628" s="115" t="s">
        <v>348</v>
      </c>
      <c r="AN3628" s="115">
        <v>-1</v>
      </c>
      <c r="AQ3628" s="115">
        <v>601</v>
      </c>
      <c r="AR3628" s="115" t="s">
        <v>263</v>
      </c>
      <c r="AS3628" s="115" t="s">
        <v>376</v>
      </c>
      <c r="AT3628" s="115" t="s">
        <v>296</v>
      </c>
      <c r="AV3628" s="115">
        <v>3.0267653949622102</v>
      </c>
      <c r="AW3628" s="115">
        <v>2.5248019999999998E-4</v>
      </c>
    </row>
    <row r="3629" spans="1:49" x14ac:dyDescent="0.25">
      <c r="A3629" s="117">
        <v>450000</v>
      </c>
      <c r="B3629" s="117">
        <v>840000</v>
      </c>
      <c r="C3629" s="117">
        <v>840000</v>
      </c>
      <c r="D3629" s="115" t="s">
        <v>342</v>
      </c>
      <c r="E3629" s="115" t="s">
        <v>13</v>
      </c>
      <c r="F3629" s="115" t="s">
        <v>343</v>
      </c>
      <c r="G3629" s="115" t="s">
        <v>344</v>
      </c>
      <c r="H3629" s="115">
        <v>0.56000000000000005</v>
      </c>
      <c r="I3629" s="115">
        <v>0.48</v>
      </c>
      <c r="J3629" s="115" t="s">
        <v>350</v>
      </c>
      <c r="K3629" s="115">
        <v>1.2811106347129999E-2</v>
      </c>
      <c r="L3629" s="115">
        <v>3697.7752369079599</v>
      </c>
      <c r="M3629" s="115">
        <v>10.6266378932365</v>
      </c>
      <c r="N3629" s="115">
        <v>2.04611798761242</v>
      </c>
      <c r="O3629" s="115">
        <v>0.13613898816271999</v>
      </c>
      <c r="P3629" s="115">
        <v>2.6213035138080001E-2</v>
      </c>
      <c r="Q3629" s="115">
        <v>47.372591807822801</v>
      </c>
      <c r="R3629" s="115">
        <v>1300</v>
      </c>
      <c r="S3629" s="115" t="s">
        <v>346</v>
      </c>
      <c r="T3629" s="115">
        <v>1300</v>
      </c>
      <c r="U3629" s="115" t="s">
        <v>352</v>
      </c>
      <c r="V3629" s="115" t="s">
        <v>350</v>
      </c>
      <c r="Z3629" s="115">
        <v>0</v>
      </c>
      <c r="AA3629" s="115">
        <v>1</v>
      </c>
      <c r="AB3629" s="115">
        <v>0.13613898816271999</v>
      </c>
      <c r="AC3629" s="115">
        <v>2.6213035138080001E-2</v>
      </c>
      <c r="AD3629" s="115">
        <v>87.968502449750503</v>
      </c>
      <c r="AF3629" s="115">
        <v>-1</v>
      </c>
      <c r="AG3629" s="115">
        <v>-1</v>
      </c>
      <c r="AH3629" s="115">
        <v>-1</v>
      </c>
      <c r="AI3629" s="115">
        <v>-1</v>
      </c>
      <c r="AJ3629" s="115">
        <v>0</v>
      </c>
      <c r="AM3629" s="115" t="s">
        <v>348</v>
      </c>
      <c r="AN3629" s="115">
        <v>-1</v>
      </c>
      <c r="AQ3629" s="115">
        <v>601</v>
      </c>
      <c r="AR3629" s="115" t="s">
        <v>263</v>
      </c>
      <c r="AS3629" s="115" t="s">
        <v>376</v>
      </c>
      <c r="AT3629" s="115" t="s">
        <v>296</v>
      </c>
      <c r="AV3629" s="115">
        <v>73.623560636454101</v>
      </c>
      <c r="AW3629" s="115">
        <v>7.1345095299999994E-2</v>
      </c>
    </row>
    <row r="3630" spans="1:49" x14ac:dyDescent="0.25">
      <c r="A3630" s="117">
        <v>450000</v>
      </c>
      <c r="B3630" s="117">
        <v>840000</v>
      </c>
      <c r="C3630" s="117">
        <v>840000</v>
      </c>
      <c r="D3630" s="115" t="s">
        <v>342</v>
      </c>
      <c r="E3630" s="115" t="s">
        <v>13</v>
      </c>
      <c r="F3630" s="115" t="s">
        <v>343</v>
      </c>
      <c r="G3630" s="115" t="s">
        <v>344</v>
      </c>
      <c r="H3630" s="115">
        <v>0.56000000000000005</v>
      </c>
      <c r="I3630" s="115">
        <v>0.48</v>
      </c>
      <c r="J3630" s="115" t="s">
        <v>345</v>
      </c>
      <c r="K3630" s="115">
        <v>9.7464633463300004E-2</v>
      </c>
      <c r="L3630" s="115">
        <v>3697.7752369079599</v>
      </c>
      <c r="M3630" s="115">
        <v>10.6266378932365</v>
      </c>
      <c r="N3630" s="115">
        <v>2.04611798761242</v>
      </c>
      <c r="O3630" s="115">
        <v>1.0357213672115899</v>
      </c>
      <c r="P3630" s="115">
        <v>0.19942413968532</v>
      </c>
      <c r="Q3630" s="115">
        <v>360.40230809493102</v>
      </c>
      <c r="R3630" s="115">
        <v>1300</v>
      </c>
      <c r="S3630" s="115" t="s">
        <v>346</v>
      </c>
      <c r="T3630" s="115">
        <v>1300</v>
      </c>
      <c r="U3630" s="115" t="s">
        <v>347</v>
      </c>
      <c r="V3630" s="115" t="s">
        <v>345</v>
      </c>
      <c r="Z3630" s="115">
        <v>0</v>
      </c>
      <c r="AA3630" s="115">
        <v>1</v>
      </c>
      <c r="AB3630" s="115">
        <v>1.0357213672115899</v>
      </c>
      <c r="AC3630" s="115">
        <v>0.19942413968532</v>
      </c>
      <c r="AD3630" s="115">
        <v>1008.10282202181</v>
      </c>
      <c r="AF3630" s="115">
        <v>-1</v>
      </c>
      <c r="AG3630" s="115">
        <v>-1</v>
      </c>
      <c r="AH3630" s="115">
        <v>-1</v>
      </c>
      <c r="AI3630" s="115">
        <v>-1</v>
      </c>
      <c r="AJ3630" s="115">
        <v>0</v>
      </c>
      <c r="AM3630" s="115" t="s">
        <v>348</v>
      </c>
      <c r="AN3630" s="115">
        <v>-1</v>
      </c>
      <c r="AQ3630" s="115">
        <v>601</v>
      </c>
      <c r="AR3630" s="115" t="s">
        <v>263</v>
      </c>
      <c r="AS3630" s="115" t="s">
        <v>376</v>
      </c>
      <c r="AT3630" s="115" t="s">
        <v>296</v>
      </c>
      <c r="AV3630" s="115">
        <v>118.001859661506</v>
      </c>
      <c r="AW3630" s="115">
        <v>0.81760163990000001</v>
      </c>
    </row>
    <row r="3631" spans="1:49" x14ac:dyDescent="0.25">
      <c r="A3631" s="117">
        <v>450000</v>
      </c>
      <c r="B3631" s="117">
        <v>840000</v>
      </c>
      <c r="C3631" s="117">
        <v>840000</v>
      </c>
      <c r="D3631" s="115" t="s">
        <v>342</v>
      </c>
      <c r="E3631" s="115" t="s">
        <v>13</v>
      </c>
      <c r="F3631" s="115" t="s">
        <v>343</v>
      </c>
      <c r="G3631" s="115" t="s">
        <v>344</v>
      </c>
      <c r="H3631" s="115">
        <v>0.56000000000000005</v>
      </c>
      <c r="I3631" s="115">
        <v>0.48</v>
      </c>
      <c r="J3631" s="115" t="s">
        <v>350</v>
      </c>
      <c r="K3631" s="115">
        <v>4.2328281569460002E-2</v>
      </c>
      <c r="L3631" s="115">
        <v>3697.7752369079599</v>
      </c>
      <c r="M3631" s="115">
        <v>10.6266378932365</v>
      </c>
      <c r="N3631" s="115">
        <v>2.04611798761242</v>
      </c>
      <c r="O3631" s="115">
        <v>0.44980732088160003</v>
      </c>
      <c r="P3631" s="115">
        <v>8.6608658303990005E-2</v>
      </c>
      <c r="Q3631" s="115">
        <v>156.520471408416</v>
      </c>
      <c r="R3631" s="115">
        <v>1300</v>
      </c>
      <c r="S3631" s="115" t="s">
        <v>346</v>
      </c>
      <c r="T3631" s="115">
        <v>1300</v>
      </c>
      <c r="U3631" s="115" t="s">
        <v>352</v>
      </c>
      <c r="V3631" s="115" t="s">
        <v>350</v>
      </c>
      <c r="Z3631" s="115">
        <v>0</v>
      </c>
      <c r="AA3631" s="115">
        <v>1</v>
      </c>
      <c r="AB3631" s="115">
        <v>0.44980732088160003</v>
      </c>
      <c r="AC3631" s="115">
        <v>8.6608658303990005E-2</v>
      </c>
      <c r="AD3631" s="115">
        <v>156.520471408417</v>
      </c>
      <c r="AF3631" s="115">
        <v>-1</v>
      </c>
      <c r="AG3631" s="115">
        <v>-1</v>
      </c>
      <c r="AH3631" s="115">
        <v>-1</v>
      </c>
      <c r="AI3631" s="115">
        <v>-1</v>
      </c>
      <c r="AJ3631" s="115">
        <v>0</v>
      </c>
      <c r="AM3631" s="115" t="s">
        <v>348</v>
      </c>
      <c r="AN3631" s="115">
        <v>-1</v>
      </c>
      <c r="AQ3631" s="115">
        <v>601</v>
      </c>
      <c r="AR3631" s="115" t="s">
        <v>263</v>
      </c>
      <c r="AS3631" s="115" t="s">
        <v>376</v>
      </c>
      <c r="AT3631" s="115" t="s">
        <v>296</v>
      </c>
      <c r="AV3631" s="115">
        <v>72.094706068962495</v>
      </c>
      <c r="AW3631" s="115">
        <v>0.12694279920000001</v>
      </c>
    </row>
    <row r="3632" spans="1:49" x14ac:dyDescent="0.25">
      <c r="A3632" s="117">
        <v>450000</v>
      </c>
      <c r="B3632" s="117">
        <v>840000</v>
      </c>
      <c r="C3632" s="117">
        <v>840000</v>
      </c>
      <c r="D3632" s="115" t="s">
        <v>342</v>
      </c>
      <c r="E3632" s="115" t="s">
        <v>13</v>
      </c>
      <c r="F3632" s="115" t="s">
        <v>343</v>
      </c>
      <c r="G3632" s="115" t="s">
        <v>344</v>
      </c>
      <c r="H3632" s="115">
        <v>0.56000000000000005</v>
      </c>
      <c r="I3632" s="115">
        <v>0.48</v>
      </c>
      <c r="J3632" s="115" t="s">
        <v>350</v>
      </c>
      <c r="K3632" s="115">
        <v>8.0463096070970005E-2</v>
      </c>
      <c r="L3632" s="115">
        <v>3658.5104823492402</v>
      </c>
      <c r="M3632" s="115">
        <v>9.1188019825013598</v>
      </c>
      <c r="N3632" s="115">
        <v>1.34110447996916</v>
      </c>
      <c r="O3632" s="115">
        <v>0.73372703997019995</v>
      </c>
      <c r="P3632" s="115">
        <v>0.10790941861297</v>
      </c>
      <c r="Q3632" s="115">
        <v>294.37508041793501</v>
      </c>
      <c r="R3632" s="115">
        <v>1200</v>
      </c>
      <c r="S3632" s="115" t="s">
        <v>351</v>
      </c>
      <c r="T3632" s="115">
        <v>1200</v>
      </c>
      <c r="U3632" s="115" t="s">
        <v>352</v>
      </c>
      <c r="V3632" s="115" t="s">
        <v>350</v>
      </c>
      <c r="Z3632" s="115">
        <v>0</v>
      </c>
      <c r="AA3632" s="115">
        <v>1</v>
      </c>
      <c r="AB3632" s="115">
        <v>0.73372703997019995</v>
      </c>
      <c r="AC3632" s="115">
        <v>0.10790941861297</v>
      </c>
      <c r="AD3632" s="115">
        <v>1382.21775668277</v>
      </c>
      <c r="AF3632" s="115">
        <v>-1</v>
      </c>
      <c r="AG3632" s="115">
        <v>-1</v>
      </c>
      <c r="AH3632" s="115">
        <v>-1</v>
      </c>
      <c r="AI3632" s="115">
        <v>-1</v>
      </c>
      <c r="AJ3632" s="115">
        <v>0</v>
      </c>
      <c r="AM3632" s="115" t="s">
        <v>348</v>
      </c>
      <c r="AN3632" s="115">
        <v>-1</v>
      </c>
      <c r="AQ3632" s="115">
        <v>601</v>
      </c>
      <c r="AR3632" s="115" t="s">
        <v>263</v>
      </c>
      <c r="AS3632" s="115" t="s">
        <v>376</v>
      </c>
      <c r="AT3632" s="115" t="s">
        <v>296</v>
      </c>
      <c r="AV3632" s="115">
        <v>75.304725702870698</v>
      </c>
      <c r="AW3632" s="115">
        <v>1.1210200784</v>
      </c>
    </row>
    <row r="3633" spans="1:49" x14ac:dyDescent="0.25">
      <c r="A3633" s="117">
        <v>450000</v>
      </c>
      <c r="B3633" s="117">
        <v>840000</v>
      </c>
      <c r="C3633" s="117">
        <v>840000</v>
      </c>
      <c r="D3633" s="115" t="s">
        <v>342</v>
      </c>
      <c r="E3633" s="115" t="s">
        <v>13</v>
      </c>
      <c r="F3633" s="115" t="s">
        <v>343</v>
      </c>
      <c r="G3633" s="115" t="s">
        <v>344</v>
      </c>
      <c r="H3633" s="115">
        <v>0.56000000000000005</v>
      </c>
      <c r="I3633" s="115">
        <v>0.48</v>
      </c>
      <c r="J3633" s="115" t="s">
        <v>350</v>
      </c>
      <c r="K3633" s="115">
        <v>3.1212813402599999E-3</v>
      </c>
      <c r="L3633" s="115">
        <v>3658.5104823492402</v>
      </c>
      <c r="M3633" s="115">
        <v>9.1188019825013598</v>
      </c>
      <c r="N3633" s="115">
        <v>1.34110447996916</v>
      </c>
      <c r="O3633" s="115">
        <v>2.8462346473539998E-2</v>
      </c>
      <c r="P3633" s="115">
        <v>4.1859643886700002E-3</v>
      </c>
      <c r="Q3633" s="115">
        <v>11.419240501716899</v>
      </c>
      <c r="R3633" s="115">
        <v>1210</v>
      </c>
      <c r="S3633" s="115" t="s">
        <v>353</v>
      </c>
      <c r="T3633" s="115">
        <v>1210</v>
      </c>
      <c r="U3633" s="115" t="s">
        <v>352</v>
      </c>
      <c r="V3633" s="115" t="s">
        <v>350</v>
      </c>
      <c r="Z3633" s="115">
        <v>0</v>
      </c>
      <c r="AA3633" s="115">
        <v>1</v>
      </c>
      <c r="AB3633" s="115">
        <v>2.8462346473539998E-2</v>
      </c>
      <c r="AC3633" s="115">
        <v>4.1859643886700002E-3</v>
      </c>
      <c r="AD3633" s="115">
        <v>11.419240501718701</v>
      </c>
      <c r="AF3633" s="115">
        <v>-1</v>
      </c>
      <c r="AG3633" s="115">
        <v>-1</v>
      </c>
      <c r="AH3633" s="115">
        <v>-1</v>
      </c>
      <c r="AI3633" s="115">
        <v>-1</v>
      </c>
      <c r="AJ3633" s="115">
        <v>0</v>
      </c>
      <c r="AM3633" s="115" t="s">
        <v>348</v>
      </c>
      <c r="AN3633" s="115">
        <v>-1</v>
      </c>
      <c r="AQ3633" s="115">
        <v>601</v>
      </c>
      <c r="AR3633" s="115" t="s">
        <v>263</v>
      </c>
      <c r="AS3633" s="115" t="s">
        <v>376</v>
      </c>
      <c r="AT3633" s="115" t="s">
        <v>296</v>
      </c>
      <c r="AV3633" s="115">
        <v>17.151728690292501</v>
      </c>
      <c r="AW3633" s="115">
        <v>9.2613467000000008E-3</v>
      </c>
    </row>
    <row r="3634" spans="1:49" x14ac:dyDescent="0.25">
      <c r="A3634" s="117">
        <v>450000</v>
      </c>
      <c r="B3634" s="117">
        <v>840000</v>
      </c>
      <c r="C3634" s="117">
        <v>840000</v>
      </c>
      <c r="D3634" s="115" t="s">
        <v>342</v>
      </c>
      <c r="E3634" s="115" t="s">
        <v>13</v>
      </c>
      <c r="F3634" s="115" t="s">
        <v>343</v>
      </c>
      <c r="G3634" s="115" t="s">
        <v>344</v>
      </c>
      <c r="H3634" s="115">
        <v>0.56000000000000005</v>
      </c>
      <c r="I3634" s="115">
        <v>0.48</v>
      </c>
      <c r="J3634" s="115" t="s">
        <v>350</v>
      </c>
      <c r="K3634" s="115">
        <v>5.1056381385190003E-2</v>
      </c>
      <c r="L3634" s="115">
        <v>3658.5104823492402</v>
      </c>
      <c r="M3634" s="115">
        <v>9.1188019825013598</v>
      </c>
      <c r="N3634" s="115">
        <v>1.34110447996916</v>
      </c>
      <c r="O3634" s="115">
        <v>0.46557303179467002</v>
      </c>
      <c r="P3634" s="115">
        <v>6.8471941806700007E-2</v>
      </c>
      <c r="Q3634" s="115">
        <v>186.79030648855999</v>
      </c>
      <c r="R3634" s="115">
        <v>1210</v>
      </c>
      <c r="S3634" s="115" t="s">
        <v>353</v>
      </c>
      <c r="T3634" s="115">
        <v>1210</v>
      </c>
      <c r="U3634" s="115" t="s">
        <v>352</v>
      </c>
      <c r="V3634" s="115" t="s">
        <v>350</v>
      </c>
      <c r="Z3634" s="115">
        <v>0</v>
      </c>
      <c r="AA3634" s="115">
        <v>1</v>
      </c>
      <c r="AB3634" s="115">
        <v>0.46557303179467002</v>
      </c>
      <c r="AC3634" s="115">
        <v>6.8471941806700007E-2</v>
      </c>
      <c r="AD3634" s="115">
        <v>572.20969731492096</v>
      </c>
      <c r="AF3634" s="115">
        <v>-1</v>
      </c>
      <c r="AG3634" s="115">
        <v>-1</v>
      </c>
      <c r="AH3634" s="115">
        <v>-1</v>
      </c>
      <c r="AI3634" s="115">
        <v>-1</v>
      </c>
      <c r="AJ3634" s="115">
        <v>0</v>
      </c>
      <c r="AM3634" s="115" t="s">
        <v>348</v>
      </c>
      <c r="AN3634" s="115">
        <v>-1</v>
      </c>
      <c r="AQ3634" s="115">
        <v>601</v>
      </c>
      <c r="AR3634" s="115" t="s">
        <v>263</v>
      </c>
      <c r="AS3634" s="115" t="s">
        <v>376</v>
      </c>
      <c r="AT3634" s="115" t="s">
        <v>296</v>
      </c>
      <c r="AV3634" s="115">
        <v>62.990219218581899</v>
      </c>
      <c r="AW3634" s="115">
        <v>0.46407923550000002</v>
      </c>
    </row>
    <row r="3635" spans="1:49" x14ac:dyDescent="0.25">
      <c r="A3635" s="117">
        <v>450000</v>
      </c>
      <c r="B3635" s="117">
        <v>840000</v>
      </c>
      <c r="C3635" s="117">
        <v>840000</v>
      </c>
      <c r="D3635" s="115" t="s">
        <v>342</v>
      </c>
      <c r="E3635" s="115" t="s">
        <v>13</v>
      </c>
      <c r="F3635" s="115" t="s">
        <v>343</v>
      </c>
      <c r="G3635" s="115" t="s">
        <v>344</v>
      </c>
      <c r="H3635" s="115">
        <v>0.56000000000000005</v>
      </c>
      <c r="I3635" s="115">
        <v>0.48</v>
      </c>
      <c r="J3635" s="115" t="s">
        <v>350</v>
      </c>
      <c r="K3635" s="115">
        <v>1.4341871660520001E-2</v>
      </c>
      <c r="L3635" s="115">
        <v>3658.5104823492402</v>
      </c>
      <c r="M3635" s="115">
        <v>9.1188019825013598</v>
      </c>
      <c r="N3635" s="115">
        <v>1.34110447996916</v>
      </c>
      <c r="O3635" s="115">
        <v>0.13078068773074999</v>
      </c>
      <c r="P3635" s="115">
        <v>1.923394833507E-2</v>
      </c>
      <c r="Q3635" s="115">
        <v>52.469887806530799</v>
      </c>
      <c r="R3635" s="115">
        <v>1210</v>
      </c>
      <c r="S3635" s="115" t="s">
        <v>353</v>
      </c>
      <c r="T3635" s="115">
        <v>1210</v>
      </c>
      <c r="U3635" s="115" t="s">
        <v>352</v>
      </c>
      <c r="V3635" s="115" t="s">
        <v>350</v>
      </c>
      <c r="Z3635" s="115">
        <v>0</v>
      </c>
      <c r="AA3635" s="115">
        <v>1</v>
      </c>
      <c r="AB3635" s="115">
        <v>0.13078068773074999</v>
      </c>
      <c r="AC3635" s="115">
        <v>1.923394833507E-2</v>
      </c>
      <c r="AD3635" s="115">
        <v>294.24737618852498</v>
      </c>
      <c r="AF3635" s="115">
        <v>-1</v>
      </c>
      <c r="AG3635" s="115">
        <v>-1</v>
      </c>
      <c r="AH3635" s="115">
        <v>-1</v>
      </c>
      <c r="AI3635" s="115">
        <v>-1</v>
      </c>
      <c r="AJ3635" s="115">
        <v>0</v>
      </c>
      <c r="AM3635" s="115" t="s">
        <v>348</v>
      </c>
      <c r="AN3635" s="115">
        <v>-1</v>
      </c>
      <c r="AQ3635" s="115">
        <v>601</v>
      </c>
      <c r="AR3635" s="115" t="s">
        <v>263</v>
      </c>
      <c r="AS3635" s="115" t="s">
        <v>376</v>
      </c>
      <c r="AT3635" s="115" t="s">
        <v>296</v>
      </c>
      <c r="AV3635" s="115">
        <v>37.004537280801699</v>
      </c>
      <c r="AW3635" s="115">
        <v>0.2386434519</v>
      </c>
    </row>
    <row r="3636" spans="1:49" x14ac:dyDescent="0.25">
      <c r="A3636" s="117">
        <v>450000</v>
      </c>
      <c r="B3636" s="117">
        <v>840000</v>
      </c>
      <c r="C3636" s="117">
        <v>840000</v>
      </c>
      <c r="D3636" s="115" t="s">
        <v>342</v>
      </c>
      <c r="E3636" s="115" t="s">
        <v>13</v>
      </c>
      <c r="F3636" s="115" t="s">
        <v>343</v>
      </c>
      <c r="G3636" s="115" t="s">
        <v>344</v>
      </c>
      <c r="H3636" s="115">
        <v>0.56000000000000005</v>
      </c>
      <c r="I3636" s="115">
        <v>0.48</v>
      </c>
      <c r="J3636" s="115" t="s">
        <v>350</v>
      </c>
      <c r="K3636" s="115">
        <v>0.18580249568957999</v>
      </c>
      <c r="L3636" s="115">
        <v>3649.6723721139901</v>
      </c>
      <c r="M3636" s="115">
        <v>9.0981577372152191</v>
      </c>
      <c r="N3636" s="115">
        <v>1.33811537735115</v>
      </c>
      <c r="O3636" s="115">
        <v>1.69046041375213</v>
      </c>
      <c r="P3636" s="115">
        <v>0.24862517663246</v>
      </c>
      <c r="Q3636" s="115">
        <v>678.11823518812196</v>
      </c>
      <c r="R3636" s="115">
        <v>1200</v>
      </c>
      <c r="S3636" s="115" t="s">
        <v>351</v>
      </c>
      <c r="T3636" s="115">
        <v>1200</v>
      </c>
      <c r="U3636" s="115" t="s">
        <v>352</v>
      </c>
      <c r="V3636" s="115" t="s">
        <v>350</v>
      </c>
      <c r="Z3636" s="115">
        <v>0</v>
      </c>
      <c r="AA3636" s="115">
        <v>1</v>
      </c>
      <c r="AB3636" s="115">
        <v>1.69046041375213</v>
      </c>
      <c r="AC3636" s="115">
        <v>0.24862517663246</v>
      </c>
      <c r="AD3636" s="115">
        <v>678.11823518812196</v>
      </c>
      <c r="AF3636" s="115">
        <v>-1</v>
      </c>
      <c r="AG3636" s="115">
        <v>-1</v>
      </c>
      <c r="AH3636" s="115">
        <v>-1</v>
      </c>
      <c r="AI3636" s="115">
        <v>-1</v>
      </c>
      <c r="AJ3636" s="115">
        <v>0</v>
      </c>
      <c r="AM3636" s="115" t="s">
        <v>348</v>
      </c>
      <c r="AN3636" s="115">
        <v>-1</v>
      </c>
      <c r="AQ3636" s="115">
        <v>601</v>
      </c>
      <c r="AR3636" s="115" t="s">
        <v>263</v>
      </c>
      <c r="AS3636" s="115" t="s">
        <v>376</v>
      </c>
      <c r="AT3636" s="115" t="s">
        <v>296</v>
      </c>
      <c r="AV3636" s="115">
        <v>161.24643212233701</v>
      </c>
      <c r="AW3636" s="115">
        <v>0.54997423779999999</v>
      </c>
    </row>
    <row r="3637" spans="1:49" x14ac:dyDescent="0.25">
      <c r="A3637" s="117">
        <v>450000</v>
      </c>
      <c r="B3637" s="117">
        <v>840000</v>
      </c>
      <c r="C3637" s="117">
        <v>840000</v>
      </c>
      <c r="D3637" s="115" t="s">
        <v>342</v>
      </c>
      <c r="E3637" s="115" t="s">
        <v>13</v>
      </c>
      <c r="F3637" s="115" t="s">
        <v>343</v>
      </c>
      <c r="G3637" s="115" t="s">
        <v>344</v>
      </c>
      <c r="H3637" s="115">
        <v>0.56000000000000005</v>
      </c>
      <c r="I3637" s="115">
        <v>0.48</v>
      </c>
      <c r="J3637" s="115" t="s">
        <v>350</v>
      </c>
      <c r="K3637" s="115">
        <v>8.3914737867290007E-2</v>
      </c>
      <c r="L3637" s="115">
        <v>3649.6723721139901</v>
      </c>
      <c r="M3637" s="115">
        <v>9.0981577372152191</v>
      </c>
      <c r="N3637" s="115">
        <v>1.33811537735115</v>
      </c>
      <c r="O3637" s="115">
        <v>0.76346952159366999</v>
      </c>
      <c r="P3637" s="115">
        <v>0.11228760112661</v>
      </c>
      <c r="Q3637" s="115">
        <v>306.26130040743601</v>
      </c>
      <c r="R3637" s="115">
        <v>1210</v>
      </c>
      <c r="S3637" s="115" t="s">
        <v>353</v>
      </c>
      <c r="T3637" s="115">
        <v>1210</v>
      </c>
      <c r="U3637" s="115" t="s">
        <v>352</v>
      </c>
      <c r="V3637" s="115" t="s">
        <v>350</v>
      </c>
      <c r="Z3637" s="115">
        <v>0</v>
      </c>
      <c r="AA3637" s="115">
        <v>1</v>
      </c>
      <c r="AB3637" s="115">
        <v>0.76346952159366999</v>
      </c>
      <c r="AC3637" s="115">
        <v>0.11228760112661</v>
      </c>
      <c r="AD3637" s="115">
        <v>306.26130040743601</v>
      </c>
      <c r="AF3637" s="115">
        <v>-1</v>
      </c>
      <c r="AG3637" s="115">
        <v>-1</v>
      </c>
      <c r="AH3637" s="115">
        <v>-1</v>
      </c>
      <c r="AI3637" s="115">
        <v>-1</v>
      </c>
      <c r="AJ3637" s="115">
        <v>0</v>
      </c>
      <c r="AM3637" s="115" t="s">
        <v>348</v>
      </c>
      <c r="AN3637" s="115">
        <v>-1</v>
      </c>
      <c r="AQ3637" s="115">
        <v>601</v>
      </c>
      <c r="AR3637" s="115" t="s">
        <v>263</v>
      </c>
      <c r="AS3637" s="115" t="s">
        <v>376</v>
      </c>
      <c r="AT3637" s="115" t="s">
        <v>296</v>
      </c>
      <c r="AV3637" s="115">
        <v>73.938191678813794</v>
      </c>
      <c r="AW3637" s="115">
        <v>0.248387105</v>
      </c>
    </row>
    <row r="3638" spans="1:49" x14ac:dyDescent="0.25">
      <c r="A3638" s="117">
        <v>450000</v>
      </c>
      <c r="B3638" s="117">
        <v>840000</v>
      </c>
      <c r="C3638" s="117">
        <v>840000</v>
      </c>
      <c r="D3638" s="115" t="s">
        <v>342</v>
      </c>
      <c r="E3638" s="115" t="s">
        <v>13</v>
      </c>
      <c r="F3638" s="115" t="s">
        <v>343</v>
      </c>
      <c r="G3638" s="115" t="s">
        <v>344</v>
      </c>
      <c r="H3638" s="115">
        <v>0.56000000000000005</v>
      </c>
      <c r="I3638" s="115">
        <v>0.48</v>
      </c>
      <c r="J3638" s="115" t="s">
        <v>350</v>
      </c>
      <c r="K3638" s="115">
        <v>0.15015339050929</v>
      </c>
      <c r="L3638" s="115">
        <v>3649.6723721139901</v>
      </c>
      <c r="M3638" s="115">
        <v>9.0981577372152191</v>
      </c>
      <c r="N3638" s="115">
        <v>1.33811537735115</v>
      </c>
      <c r="O3638" s="115">
        <v>1.36611923163125</v>
      </c>
      <c r="P3638" s="115">
        <v>0.20092256080189999</v>
      </c>
      <c r="Q3638" s="115">
        <v>548.010680921024</v>
      </c>
      <c r="R3638" s="115">
        <v>1210</v>
      </c>
      <c r="S3638" s="115" t="s">
        <v>353</v>
      </c>
      <c r="T3638" s="115">
        <v>1210</v>
      </c>
      <c r="U3638" s="115" t="s">
        <v>352</v>
      </c>
      <c r="V3638" s="115" t="s">
        <v>350</v>
      </c>
      <c r="Z3638" s="115">
        <v>0</v>
      </c>
      <c r="AA3638" s="115">
        <v>1</v>
      </c>
      <c r="AB3638" s="115">
        <v>1.36611923163125</v>
      </c>
      <c r="AC3638" s="115">
        <v>0.20092256080189999</v>
      </c>
      <c r="AD3638" s="115">
        <v>548.010680921024</v>
      </c>
      <c r="AF3638" s="115">
        <v>-1</v>
      </c>
      <c r="AG3638" s="115">
        <v>-1</v>
      </c>
      <c r="AH3638" s="115">
        <v>-1</v>
      </c>
      <c r="AI3638" s="115">
        <v>-1</v>
      </c>
      <c r="AJ3638" s="115">
        <v>0</v>
      </c>
      <c r="AM3638" s="115" t="s">
        <v>348</v>
      </c>
      <c r="AN3638" s="115">
        <v>-1</v>
      </c>
      <c r="AQ3638" s="115">
        <v>601</v>
      </c>
      <c r="AR3638" s="115" t="s">
        <v>263</v>
      </c>
      <c r="AS3638" s="115" t="s">
        <v>376</v>
      </c>
      <c r="AT3638" s="115" t="s">
        <v>296</v>
      </c>
      <c r="AV3638" s="115">
        <v>100.54075410229601</v>
      </c>
      <c r="AW3638" s="115">
        <v>0.44445310700000001</v>
      </c>
    </row>
    <row r="3639" spans="1:49" x14ac:dyDescent="0.25">
      <c r="A3639" s="117">
        <v>450000</v>
      </c>
      <c r="B3639" s="117">
        <v>840000</v>
      </c>
      <c r="C3639" s="117">
        <v>840000</v>
      </c>
      <c r="D3639" s="115" t="s">
        <v>342</v>
      </c>
      <c r="E3639" s="115" t="s">
        <v>13</v>
      </c>
      <c r="F3639" s="115" t="s">
        <v>343</v>
      </c>
      <c r="G3639" s="115" t="s">
        <v>344</v>
      </c>
      <c r="H3639" s="115">
        <v>0.56000000000000005</v>
      </c>
      <c r="I3639" s="115">
        <v>0.48</v>
      </c>
      <c r="J3639" s="115" t="s">
        <v>350</v>
      </c>
      <c r="K3639" s="115">
        <v>0.18317606290312999</v>
      </c>
      <c r="L3639" s="115">
        <v>3649.6723721139901</v>
      </c>
      <c r="M3639" s="115">
        <v>9.0981577372152191</v>
      </c>
      <c r="N3639" s="115">
        <v>1.33811537735115</v>
      </c>
      <c r="O3639" s="115">
        <v>1.6665647139747599</v>
      </c>
      <c r="P3639" s="115">
        <v>0.24511070653332001</v>
      </c>
      <c r="Q3639" s="115">
        <v>668.53261601017903</v>
      </c>
      <c r="R3639" s="115">
        <v>1210</v>
      </c>
      <c r="S3639" s="115" t="s">
        <v>353</v>
      </c>
      <c r="T3639" s="115">
        <v>1210</v>
      </c>
      <c r="U3639" s="115" t="s">
        <v>352</v>
      </c>
      <c r="V3639" s="115" t="s">
        <v>350</v>
      </c>
      <c r="Z3639" s="115">
        <v>0</v>
      </c>
      <c r="AA3639" s="115">
        <v>1</v>
      </c>
      <c r="AB3639" s="115">
        <v>1.6665647139747599</v>
      </c>
      <c r="AC3639" s="115">
        <v>0.24511070653332001</v>
      </c>
      <c r="AD3639" s="115">
        <v>668.53261601017903</v>
      </c>
      <c r="AF3639" s="115">
        <v>-1</v>
      </c>
      <c r="AG3639" s="115">
        <v>-1</v>
      </c>
      <c r="AH3639" s="115">
        <v>-1</v>
      </c>
      <c r="AI3639" s="115">
        <v>-1</v>
      </c>
      <c r="AJ3639" s="115">
        <v>0</v>
      </c>
      <c r="AM3639" s="115" t="s">
        <v>348</v>
      </c>
      <c r="AN3639" s="115">
        <v>-1</v>
      </c>
      <c r="AQ3639" s="115">
        <v>601</v>
      </c>
      <c r="AR3639" s="115" t="s">
        <v>263</v>
      </c>
      <c r="AS3639" s="115" t="s">
        <v>376</v>
      </c>
      <c r="AT3639" s="115" t="s">
        <v>296</v>
      </c>
      <c r="AV3639" s="115">
        <v>123.594830370834</v>
      </c>
      <c r="AW3639" s="115">
        <v>0.54220001299999998</v>
      </c>
    </row>
    <row r="3640" spans="1:49" x14ac:dyDescent="0.25">
      <c r="A3640" s="117">
        <v>450000</v>
      </c>
      <c r="B3640" s="117">
        <v>840000</v>
      </c>
      <c r="C3640" s="117">
        <v>840000</v>
      </c>
      <c r="D3640" s="115" t="s">
        <v>342</v>
      </c>
      <c r="E3640" s="115" t="s">
        <v>13</v>
      </c>
      <c r="F3640" s="115" t="s">
        <v>343</v>
      </c>
      <c r="G3640" s="115" t="s">
        <v>344</v>
      </c>
      <c r="H3640" s="115">
        <v>0.56000000000000005</v>
      </c>
      <c r="I3640" s="115">
        <v>0.48</v>
      </c>
      <c r="J3640" s="115" t="s">
        <v>350</v>
      </c>
      <c r="K3640" s="115">
        <v>1.471676679065E-2</v>
      </c>
      <c r="L3640" s="115">
        <v>3649.6723721139901</v>
      </c>
      <c r="M3640" s="115">
        <v>9.0981577372152191</v>
      </c>
      <c r="N3640" s="115">
        <v>1.33811537735115</v>
      </c>
      <c r="O3640" s="115">
        <v>0.13389546564320001</v>
      </c>
      <c r="P3640" s="115">
        <v>1.9692731947460001E-2</v>
      </c>
      <c r="Q3640" s="115">
        <v>53.711377162705503</v>
      </c>
      <c r="R3640" s="115">
        <v>1210</v>
      </c>
      <c r="S3640" s="115" t="s">
        <v>353</v>
      </c>
      <c r="T3640" s="115">
        <v>1210</v>
      </c>
      <c r="U3640" s="115" t="s">
        <v>352</v>
      </c>
      <c r="V3640" s="115" t="s">
        <v>350</v>
      </c>
      <c r="Z3640" s="115">
        <v>0</v>
      </c>
      <c r="AA3640" s="115">
        <v>1</v>
      </c>
      <c r="AB3640" s="115">
        <v>0.13389546564320001</v>
      </c>
      <c r="AC3640" s="115">
        <v>1.9692731947460001E-2</v>
      </c>
      <c r="AD3640" s="115">
        <v>53.7113771627074</v>
      </c>
      <c r="AF3640" s="115">
        <v>-1</v>
      </c>
      <c r="AG3640" s="115">
        <v>-1</v>
      </c>
      <c r="AH3640" s="115">
        <v>-1</v>
      </c>
      <c r="AI3640" s="115">
        <v>-1</v>
      </c>
      <c r="AJ3640" s="115">
        <v>0</v>
      </c>
      <c r="AM3640" s="115" t="s">
        <v>348</v>
      </c>
      <c r="AN3640" s="115">
        <v>-1</v>
      </c>
      <c r="AQ3640" s="115">
        <v>601</v>
      </c>
      <c r="AR3640" s="115" t="s">
        <v>263</v>
      </c>
      <c r="AS3640" s="115" t="s">
        <v>376</v>
      </c>
      <c r="AT3640" s="115" t="s">
        <v>296</v>
      </c>
      <c r="AV3640" s="115">
        <v>46.785608019605803</v>
      </c>
      <c r="AW3640" s="115">
        <v>4.3561538699999999E-2</v>
      </c>
    </row>
    <row r="3641" spans="1:49" x14ac:dyDescent="0.25">
      <c r="A3641" s="117">
        <v>450000</v>
      </c>
      <c r="B3641" s="117">
        <v>840000</v>
      </c>
      <c r="C3641" s="117">
        <v>840000</v>
      </c>
      <c r="D3641" s="115" t="s">
        <v>342</v>
      </c>
      <c r="E3641" s="115" t="s">
        <v>13</v>
      </c>
      <c r="F3641" s="115" t="s">
        <v>343</v>
      </c>
      <c r="G3641" s="115" t="s">
        <v>344</v>
      </c>
      <c r="H3641" s="115">
        <v>0.56000000000000005</v>
      </c>
      <c r="I3641" s="115">
        <v>0.48</v>
      </c>
      <c r="J3641" s="115" t="s">
        <v>350</v>
      </c>
      <c r="K3641" s="115">
        <v>4.456511099175E-2</v>
      </c>
      <c r="L3641" s="115">
        <v>3654.1323088610502</v>
      </c>
      <c r="M3641" s="115">
        <v>9.3840775871296103</v>
      </c>
      <c r="N3641" s="115">
        <v>1.47422264873927</v>
      </c>
      <c r="O3641" s="115">
        <v>0.41820245922565003</v>
      </c>
      <c r="P3641" s="115">
        <v>6.5698895967620005E-2</v>
      </c>
      <c r="Q3641" s="115">
        <v>162.846811922943</v>
      </c>
      <c r="R3641" s="115">
        <v>1200</v>
      </c>
      <c r="S3641" s="115" t="s">
        <v>351</v>
      </c>
      <c r="T3641" s="115">
        <v>1200</v>
      </c>
      <c r="U3641" s="115" t="s">
        <v>352</v>
      </c>
      <c r="V3641" s="115" t="s">
        <v>350</v>
      </c>
      <c r="Z3641" s="115">
        <v>0</v>
      </c>
      <c r="AA3641" s="115">
        <v>1</v>
      </c>
      <c r="AB3641" s="115">
        <v>0.41820245922565003</v>
      </c>
      <c r="AC3641" s="115">
        <v>6.5698895967620005E-2</v>
      </c>
      <c r="AD3641" s="115">
        <v>162.846811922944</v>
      </c>
      <c r="AF3641" s="115">
        <v>-1</v>
      </c>
      <c r="AG3641" s="115">
        <v>-1</v>
      </c>
      <c r="AH3641" s="115">
        <v>-1</v>
      </c>
      <c r="AI3641" s="115">
        <v>-1</v>
      </c>
      <c r="AJ3641" s="115">
        <v>0</v>
      </c>
      <c r="AM3641" s="115" t="s">
        <v>348</v>
      </c>
      <c r="AN3641" s="115">
        <v>-1</v>
      </c>
      <c r="AQ3641" s="115">
        <v>601</v>
      </c>
      <c r="AR3641" s="115" t="s">
        <v>263</v>
      </c>
      <c r="AS3641" s="115" t="s">
        <v>376</v>
      </c>
      <c r="AT3641" s="115" t="s">
        <v>296</v>
      </c>
      <c r="AV3641" s="115">
        <v>73.782048512668197</v>
      </c>
      <c r="AW3641" s="115">
        <v>0.1320736512</v>
      </c>
    </row>
    <row r="3642" spans="1:49" x14ac:dyDescent="0.25">
      <c r="A3642" s="117">
        <v>450000</v>
      </c>
      <c r="B3642" s="117">
        <v>840000</v>
      </c>
      <c r="C3642" s="117">
        <v>840000</v>
      </c>
      <c r="D3642" s="115" t="s">
        <v>342</v>
      </c>
      <c r="E3642" s="115" t="s">
        <v>13</v>
      </c>
      <c r="F3642" s="115" t="s">
        <v>343</v>
      </c>
      <c r="G3642" s="115" t="s">
        <v>344</v>
      </c>
      <c r="H3642" s="115">
        <v>0.56000000000000005</v>
      </c>
      <c r="I3642" s="115">
        <v>0.48</v>
      </c>
      <c r="J3642" s="115" t="s">
        <v>350</v>
      </c>
      <c r="K3642" s="115">
        <v>6.7167201704680005E-2</v>
      </c>
      <c r="L3642" s="115">
        <v>3654.1323088610502</v>
      </c>
      <c r="M3642" s="115">
        <v>9.3840775871296103</v>
      </c>
      <c r="N3642" s="115">
        <v>1.47422264873927</v>
      </c>
      <c r="O3642" s="115">
        <v>0.63030223210717995</v>
      </c>
      <c r="P3642" s="115">
        <v>9.9019410005489999E-2</v>
      </c>
      <c r="Q3642" s="115">
        <v>245.43784184489101</v>
      </c>
      <c r="R3642" s="115">
        <v>1210</v>
      </c>
      <c r="S3642" s="115" t="s">
        <v>353</v>
      </c>
      <c r="T3642" s="115">
        <v>1210</v>
      </c>
      <c r="U3642" s="115" t="s">
        <v>352</v>
      </c>
      <c r="V3642" s="115" t="s">
        <v>350</v>
      </c>
      <c r="Z3642" s="115">
        <v>0</v>
      </c>
      <c r="AA3642" s="115">
        <v>1</v>
      </c>
      <c r="AB3642" s="115">
        <v>0.63030223210717995</v>
      </c>
      <c r="AC3642" s="115">
        <v>9.9019410005489999E-2</v>
      </c>
      <c r="AD3642" s="115">
        <v>245.43784184488999</v>
      </c>
      <c r="AF3642" s="115">
        <v>-1</v>
      </c>
      <c r="AG3642" s="115">
        <v>-1</v>
      </c>
      <c r="AH3642" s="115">
        <v>-1</v>
      </c>
      <c r="AI3642" s="115">
        <v>-1</v>
      </c>
      <c r="AJ3642" s="115">
        <v>0</v>
      </c>
      <c r="AM3642" s="115" t="s">
        <v>348</v>
      </c>
      <c r="AN3642" s="115">
        <v>-1</v>
      </c>
      <c r="AQ3642" s="115">
        <v>601</v>
      </c>
      <c r="AR3642" s="115" t="s">
        <v>263</v>
      </c>
      <c r="AS3642" s="115" t="s">
        <v>376</v>
      </c>
      <c r="AT3642" s="115" t="s">
        <v>296</v>
      </c>
      <c r="AV3642" s="115">
        <v>88.564993727944497</v>
      </c>
      <c r="AW3642" s="115">
        <v>0.19905745490000001</v>
      </c>
    </row>
    <row r="3643" spans="1:49" x14ac:dyDescent="0.25">
      <c r="A3643" s="117">
        <v>450000</v>
      </c>
      <c r="B3643" s="117">
        <v>840000</v>
      </c>
      <c r="C3643" s="117">
        <v>840000</v>
      </c>
      <c r="D3643" s="115" t="s">
        <v>342</v>
      </c>
      <c r="E3643" s="115" t="s">
        <v>13</v>
      </c>
      <c r="F3643" s="115" t="s">
        <v>343</v>
      </c>
      <c r="G3643" s="115" t="s">
        <v>344</v>
      </c>
      <c r="H3643" s="115">
        <v>0.56000000000000005</v>
      </c>
      <c r="I3643" s="115">
        <v>0.48</v>
      </c>
      <c r="J3643" s="115" t="s">
        <v>350</v>
      </c>
      <c r="K3643" s="115">
        <v>0.27423952010613001</v>
      </c>
      <c r="L3643" s="115">
        <v>3654.1323088610502</v>
      </c>
      <c r="M3643" s="115">
        <v>9.3840775871296103</v>
      </c>
      <c r="N3643" s="115">
        <v>1.47422264873927</v>
      </c>
      <c r="O3643" s="115">
        <v>2.5734849341331199</v>
      </c>
      <c r="P3643" s="115">
        <v>0.40429011171983997</v>
      </c>
      <c r="Q3643" s="115">
        <v>1002.10749078636</v>
      </c>
      <c r="R3643" s="115">
        <v>1210</v>
      </c>
      <c r="S3643" s="115" t="s">
        <v>353</v>
      </c>
      <c r="T3643" s="115">
        <v>1210</v>
      </c>
      <c r="U3643" s="115" t="s">
        <v>352</v>
      </c>
      <c r="V3643" s="115" t="s">
        <v>350</v>
      </c>
      <c r="Z3643" s="115">
        <v>0</v>
      </c>
      <c r="AA3643" s="115">
        <v>1</v>
      </c>
      <c r="AB3643" s="115">
        <v>2.5734849341331199</v>
      </c>
      <c r="AC3643" s="115">
        <v>0.40429011171983997</v>
      </c>
      <c r="AD3643" s="115">
        <v>1002.10749078636</v>
      </c>
      <c r="AF3643" s="115">
        <v>-1</v>
      </c>
      <c r="AG3643" s="115">
        <v>-1</v>
      </c>
      <c r="AH3643" s="115">
        <v>-1</v>
      </c>
      <c r="AI3643" s="115">
        <v>-1</v>
      </c>
      <c r="AJ3643" s="115">
        <v>0</v>
      </c>
      <c r="AM3643" s="115" t="s">
        <v>348</v>
      </c>
      <c r="AN3643" s="115">
        <v>-1</v>
      </c>
      <c r="AQ3643" s="115">
        <v>601</v>
      </c>
      <c r="AR3643" s="115" t="s">
        <v>263</v>
      </c>
      <c r="AS3643" s="115" t="s">
        <v>376</v>
      </c>
      <c r="AT3643" s="115" t="s">
        <v>296</v>
      </c>
      <c r="AV3643" s="115">
        <v>133.52401848918799</v>
      </c>
      <c r="AW3643" s="115">
        <v>0.81273924639999995</v>
      </c>
    </row>
    <row r="3644" spans="1:49" x14ac:dyDescent="0.25">
      <c r="A3644" s="117">
        <v>450000</v>
      </c>
      <c r="B3644" s="117">
        <v>840000</v>
      </c>
      <c r="C3644" s="117">
        <v>840000</v>
      </c>
      <c r="D3644" s="115" t="s">
        <v>342</v>
      </c>
      <c r="E3644" s="115" t="s">
        <v>13</v>
      </c>
      <c r="F3644" s="115" t="s">
        <v>343</v>
      </c>
      <c r="G3644" s="115" t="s">
        <v>344</v>
      </c>
      <c r="H3644" s="115">
        <v>0.56000000000000005</v>
      </c>
      <c r="I3644" s="115">
        <v>0.48</v>
      </c>
      <c r="J3644" s="115" t="s">
        <v>350</v>
      </c>
      <c r="K3644" s="115">
        <v>0.11158092436078</v>
      </c>
      <c r="L3644" s="115">
        <v>3654.1323088610502</v>
      </c>
      <c r="M3644" s="115">
        <v>9.3840775871296103</v>
      </c>
      <c r="N3644" s="115">
        <v>1.47422264873927</v>
      </c>
      <c r="O3644" s="115">
        <v>1.0470840514452</v>
      </c>
      <c r="P3644" s="115">
        <v>0.16449512585991999</v>
      </c>
      <c r="Q3644" s="115">
        <v>407.73146075930703</v>
      </c>
      <c r="R3644" s="115">
        <v>1210</v>
      </c>
      <c r="S3644" s="115" t="s">
        <v>353</v>
      </c>
      <c r="T3644" s="115">
        <v>1210</v>
      </c>
      <c r="U3644" s="115" t="s">
        <v>352</v>
      </c>
      <c r="V3644" s="115" t="s">
        <v>350</v>
      </c>
      <c r="Z3644" s="115">
        <v>0</v>
      </c>
      <c r="AA3644" s="115">
        <v>1</v>
      </c>
      <c r="AB3644" s="115">
        <v>1.0470840514452</v>
      </c>
      <c r="AC3644" s="115">
        <v>0.16449512585991999</v>
      </c>
      <c r="AD3644" s="115">
        <v>407.73146075930703</v>
      </c>
      <c r="AF3644" s="115">
        <v>-1</v>
      </c>
      <c r="AG3644" s="115">
        <v>-1</v>
      </c>
      <c r="AH3644" s="115">
        <v>-1</v>
      </c>
      <c r="AI3644" s="115">
        <v>-1</v>
      </c>
      <c r="AJ3644" s="115">
        <v>0</v>
      </c>
      <c r="AM3644" s="115" t="s">
        <v>348</v>
      </c>
      <c r="AN3644" s="115">
        <v>-1</v>
      </c>
      <c r="AQ3644" s="115">
        <v>601</v>
      </c>
      <c r="AR3644" s="115" t="s">
        <v>263</v>
      </c>
      <c r="AS3644" s="115" t="s">
        <v>376</v>
      </c>
      <c r="AT3644" s="115" t="s">
        <v>296</v>
      </c>
      <c r="AV3644" s="115">
        <v>94.029929077630001</v>
      </c>
      <c r="AW3644" s="115">
        <v>0.33068244990000001</v>
      </c>
    </row>
    <row r="3645" spans="1:49" x14ac:dyDescent="0.25">
      <c r="A3645" s="117">
        <v>450000</v>
      </c>
      <c r="B3645" s="117">
        <v>840000</v>
      </c>
      <c r="C3645" s="117">
        <v>840000</v>
      </c>
      <c r="D3645" s="115" t="s">
        <v>342</v>
      </c>
      <c r="E3645" s="115" t="s">
        <v>13</v>
      </c>
      <c r="F3645" s="115" t="s">
        <v>343</v>
      </c>
      <c r="G3645" s="115" t="s">
        <v>344</v>
      </c>
      <c r="H3645" s="115">
        <v>0.56000000000000005</v>
      </c>
      <c r="I3645" s="115">
        <v>0.48</v>
      </c>
      <c r="J3645" s="115" t="s">
        <v>350</v>
      </c>
      <c r="K3645" s="115">
        <v>0.12021069638949</v>
      </c>
      <c r="L3645" s="115">
        <v>3654.1323088610502</v>
      </c>
      <c r="M3645" s="115">
        <v>9.3840775871296103</v>
      </c>
      <c r="N3645" s="115">
        <v>1.47422264873927</v>
      </c>
      <c r="O3645" s="115">
        <v>1.1280665017218801</v>
      </c>
      <c r="P3645" s="115">
        <v>0.17721733123811001</v>
      </c>
      <c r="Q3645" s="115">
        <v>439.26578954753199</v>
      </c>
      <c r="R3645" s="115">
        <v>1300</v>
      </c>
      <c r="S3645" s="115" t="s">
        <v>346</v>
      </c>
      <c r="T3645" s="115">
        <v>1300</v>
      </c>
      <c r="U3645" s="115" t="s">
        <v>352</v>
      </c>
      <c r="V3645" s="115" t="s">
        <v>350</v>
      </c>
      <c r="Z3645" s="115">
        <v>0</v>
      </c>
      <c r="AA3645" s="115">
        <v>1</v>
      </c>
      <c r="AB3645" s="115">
        <v>1.1280665017218801</v>
      </c>
      <c r="AC3645" s="115">
        <v>0.17721733123811001</v>
      </c>
      <c r="AD3645" s="115">
        <v>439.26578954753199</v>
      </c>
      <c r="AF3645" s="115">
        <v>-1</v>
      </c>
      <c r="AG3645" s="115">
        <v>-1</v>
      </c>
      <c r="AH3645" s="115">
        <v>-1</v>
      </c>
      <c r="AI3645" s="115">
        <v>-1</v>
      </c>
      <c r="AJ3645" s="115">
        <v>0</v>
      </c>
      <c r="AM3645" s="115" t="s">
        <v>348</v>
      </c>
      <c r="AN3645" s="115">
        <v>-1</v>
      </c>
      <c r="AQ3645" s="115">
        <v>601</v>
      </c>
      <c r="AR3645" s="115" t="s">
        <v>263</v>
      </c>
      <c r="AS3645" s="115" t="s">
        <v>376</v>
      </c>
      <c r="AT3645" s="115" t="s">
        <v>296</v>
      </c>
      <c r="AV3645" s="115">
        <v>121.25526770830299</v>
      </c>
      <c r="AW3645" s="115">
        <v>0.35625773690000001</v>
      </c>
    </row>
    <row r="3646" spans="1:49" x14ac:dyDescent="0.25">
      <c r="A3646" s="117">
        <v>450000</v>
      </c>
      <c r="B3646" s="117">
        <v>840000</v>
      </c>
      <c r="C3646" s="117">
        <v>850000</v>
      </c>
      <c r="D3646" s="115" t="s">
        <v>342</v>
      </c>
      <c r="E3646" s="115" t="s">
        <v>13</v>
      </c>
      <c r="F3646" s="115" t="s">
        <v>343</v>
      </c>
      <c r="G3646" s="115" t="s">
        <v>344</v>
      </c>
      <c r="H3646" s="115">
        <v>0.56000000000000005</v>
      </c>
      <c r="I3646" s="115">
        <v>0.48</v>
      </c>
      <c r="J3646" s="115" t="s">
        <v>350</v>
      </c>
      <c r="K3646" s="115">
        <v>0.22901689669625</v>
      </c>
      <c r="L3646" s="115">
        <v>3639.1945756270902</v>
      </c>
      <c r="M3646" s="115">
        <v>9.0175814397784393</v>
      </c>
      <c r="N3646" s="115">
        <v>1.3223367201942999</v>
      </c>
      <c r="O3646" s="115">
        <v>2.06517851704377</v>
      </c>
      <c r="P3646" s="115">
        <v>0.30283745204639001</v>
      </c>
      <c r="Q3646" s="115">
        <v>833.43704818394701</v>
      </c>
      <c r="R3646" s="115">
        <v>1200</v>
      </c>
      <c r="S3646" s="115" t="s">
        <v>351</v>
      </c>
      <c r="T3646" s="115">
        <v>1200</v>
      </c>
      <c r="U3646" s="115" t="s">
        <v>352</v>
      </c>
      <c r="V3646" s="115" t="s">
        <v>350</v>
      </c>
      <c r="Z3646" s="115">
        <v>0</v>
      </c>
      <c r="AA3646" s="115">
        <v>1</v>
      </c>
      <c r="AB3646" s="115">
        <v>2.06517851704377</v>
      </c>
      <c r="AC3646" s="115">
        <v>0.30283745204639001</v>
      </c>
      <c r="AD3646" s="115">
        <v>1210.06087473927</v>
      </c>
      <c r="AF3646" s="115">
        <v>-1</v>
      </c>
      <c r="AG3646" s="115">
        <v>-1</v>
      </c>
      <c r="AH3646" s="115">
        <v>-1</v>
      </c>
      <c r="AI3646" s="115">
        <v>-1</v>
      </c>
      <c r="AJ3646" s="115">
        <v>0</v>
      </c>
      <c r="AM3646" s="115" t="s">
        <v>348</v>
      </c>
      <c r="AN3646" s="115">
        <v>-1</v>
      </c>
      <c r="AQ3646" s="115">
        <v>601</v>
      </c>
      <c r="AR3646" s="115" t="s">
        <v>263</v>
      </c>
      <c r="AS3646" s="115" t="s">
        <v>376</v>
      </c>
      <c r="AT3646" s="115" t="s">
        <v>296</v>
      </c>
      <c r="AV3646" s="115">
        <v>143.85104924532601</v>
      </c>
      <c r="AW3646" s="115">
        <v>0.98139568109999997</v>
      </c>
    </row>
    <row r="3647" spans="1:49" x14ac:dyDescent="0.25">
      <c r="A3647" s="117">
        <v>450000</v>
      </c>
      <c r="B3647" s="117">
        <v>840000</v>
      </c>
      <c r="C3647" s="117">
        <v>850000</v>
      </c>
      <c r="D3647" s="115" t="s">
        <v>342</v>
      </c>
      <c r="E3647" s="115" t="s">
        <v>13</v>
      </c>
      <c r="F3647" s="115" t="s">
        <v>343</v>
      </c>
      <c r="G3647" s="115" t="s">
        <v>344</v>
      </c>
      <c r="H3647" s="115">
        <v>0.56000000000000005</v>
      </c>
      <c r="I3647" s="115">
        <v>0.48</v>
      </c>
      <c r="J3647" s="115" t="s">
        <v>350</v>
      </c>
      <c r="K3647" s="115">
        <v>3.7492161721000003E-4</v>
      </c>
      <c r="L3647" s="115">
        <v>3639.1945756270902</v>
      </c>
      <c r="M3647" s="115">
        <v>9.0175814397784393</v>
      </c>
      <c r="N3647" s="115">
        <v>1.3223367201942999</v>
      </c>
      <c r="O3647" s="115">
        <v>3.3808862167400001E-3</v>
      </c>
      <c r="P3647" s="115">
        <v>4.9577262162999998E-4</v>
      </c>
      <c r="Q3647" s="115">
        <v>1.36441271564324</v>
      </c>
      <c r="R3647" s="115">
        <v>1700</v>
      </c>
      <c r="S3647" s="115" t="s">
        <v>359</v>
      </c>
      <c r="T3647" s="115">
        <v>1700</v>
      </c>
      <c r="U3647" s="115" t="s">
        <v>352</v>
      </c>
      <c r="V3647" s="115" t="s">
        <v>350</v>
      </c>
      <c r="Z3647" s="115">
        <v>0</v>
      </c>
      <c r="AA3647" s="115">
        <v>1</v>
      </c>
      <c r="AB3647" s="115">
        <v>3.3808862167400001E-3</v>
      </c>
      <c r="AC3647" s="115">
        <v>4.9577262162999998E-4</v>
      </c>
      <c r="AD3647" s="115">
        <v>9.8011746981290297</v>
      </c>
      <c r="AF3647" s="115">
        <v>-1</v>
      </c>
      <c r="AG3647" s="115">
        <v>-1</v>
      </c>
      <c r="AH3647" s="115">
        <v>-1</v>
      </c>
      <c r="AI3647" s="115">
        <v>-1</v>
      </c>
      <c r="AJ3647" s="115">
        <v>0</v>
      </c>
      <c r="AM3647" s="115" t="s">
        <v>348</v>
      </c>
      <c r="AN3647" s="115">
        <v>-1</v>
      </c>
      <c r="AQ3647" s="115">
        <v>601</v>
      </c>
      <c r="AR3647" s="115" t="s">
        <v>263</v>
      </c>
      <c r="AS3647" s="115" t="s">
        <v>376</v>
      </c>
      <c r="AT3647" s="115" t="s">
        <v>296</v>
      </c>
      <c r="AV3647" s="115">
        <v>9.9694501528981494</v>
      </c>
      <c r="AW3647" s="115">
        <v>7.9490467999999998E-3</v>
      </c>
    </row>
    <row r="3648" spans="1:49" x14ac:dyDescent="0.25">
      <c r="A3648" s="117">
        <v>450000</v>
      </c>
      <c r="B3648" s="117">
        <v>840000</v>
      </c>
      <c r="C3648" s="117">
        <v>850000</v>
      </c>
      <c r="D3648" s="115" t="s">
        <v>342</v>
      </c>
      <c r="E3648" s="115" t="s">
        <v>13</v>
      </c>
      <c r="F3648" s="115" t="s">
        <v>343</v>
      </c>
      <c r="G3648" s="115" t="s">
        <v>344</v>
      </c>
      <c r="H3648" s="115">
        <v>0.56000000000000005</v>
      </c>
      <c r="I3648" s="115">
        <v>0.48</v>
      </c>
      <c r="J3648" s="115" t="s">
        <v>350</v>
      </c>
      <c r="K3648" s="115">
        <v>0.1381117648255</v>
      </c>
      <c r="L3648" s="115">
        <v>3639.1945756270902</v>
      </c>
      <c r="M3648" s="115">
        <v>9.0175814397784393</v>
      </c>
      <c r="N3648" s="115">
        <v>1.3223367201942999</v>
      </c>
      <c r="O3648" s="115">
        <v>1.2454340871055201</v>
      </c>
      <c r="P3648" s="115">
        <v>0.18263025811959999</v>
      </c>
      <c r="Q3648" s="115">
        <v>502.61558538326602</v>
      </c>
      <c r="R3648" s="115">
        <v>1210</v>
      </c>
      <c r="S3648" s="115" t="s">
        <v>353</v>
      </c>
      <c r="T3648" s="115">
        <v>1210</v>
      </c>
      <c r="U3648" s="115" t="s">
        <v>352</v>
      </c>
      <c r="V3648" s="115" t="s">
        <v>350</v>
      </c>
      <c r="Z3648" s="115">
        <v>0</v>
      </c>
      <c r="AA3648" s="115">
        <v>1</v>
      </c>
      <c r="AB3648" s="115">
        <v>1.2454340871055201</v>
      </c>
      <c r="AC3648" s="115">
        <v>0.18263025811959999</v>
      </c>
      <c r="AD3648" s="115">
        <v>511.88158499815597</v>
      </c>
      <c r="AF3648" s="115">
        <v>-1</v>
      </c>
      <c r="AG3648" s="115">
        <v>-1</v>
      </c>
      <c r="AH3648" s="115">
        <v>-1</v>
      </c>
      <c r="AI3648" s="115">
        <v>-1</v>
      </c>
      <c r="AJ3648" s="115">
        <v>0</v>
      </c>
      <c r="AM3648" s="115" t="s">
        <v>348</v>
      </c>
      <c r="AN3648" s="115">
        <v>-1</v>
      </c>
      <c r="AQ3648" s="115">
        <v>601</v>
      </c>
      <c r="AR3648" s="115" t="s">
        <v>263</v>
      </c>
      <c r="AS3648" s="115" t="s">
        <v>376</v>
      </c>
      <c r="AT3648" s="115" t="s">
        <v>296</v>
      </c>
      <c r="AV3648" s="115">
        <v>103.868301403583</v>
      </c>
      <c r="AW3648" s="115">
        <v>0.41515132599999999</v>
      </c>
    </row>
    <row r="3649" spans="1:49" x14ac:dyDescent="0.25">
      <c r="A3649" s="117">
        <v>450000</v>
      </c>
      <c r="B3649" s="117">
        <v>840000</v>
      </c>
      <c r="C3649" s="117">
        <v>850000</v>
      </c>
      <c r="D3649" s="115" t="s">
        <v>342</v>
      </c>
      <c r="E3649" s="115" t="s">
        <v>13</v>
      </c>
      <c r="F3649" s="115" t="s">
        <v>343</v>
      </c>
      <c r="G3649" s="115" t="s">
        <v>344</v>
      </c>
      <c r="H3649" s="115">
        <v>0.56000000000000005</v>
      </c>
      <c r="I3649" s="115">
        <v>0.48</v>
      </c>
      <c r="J3649" s="115" t="s">
        <v>350</v>
      </c>
      <c r="K3649" s="115">
        <v>0.12208523460768</v>
      </c>
      <c r="L3649" s="115">
        <v>3639.1945756270902</v>
      </c>
      <c r="M3649" s="115">
        <v>9.0175814397784393</v>
      </c>
      <c r="N3649" s="115">
        <v>1.3223367201942999</v>
      </c>
      <c r="O3649" s="115">
        <v>1.10091354566929</v>
      </c>
      <c r="P3649" s="115">
        <v>0.16143778871528</v>
      </c>
      <c r="Q3649" s="115">
        <v>444.29192354846299</v>
      </c>
      <c r="R3649" s="115">
        <v>1210</v>
      </c>
      <c r="S3649" s="115" t="s">
        <v>353</v>
      </c>
      <c r="T3649" s="115">
        <v>1210</v>
      </c>
      <c r="U3649" s="115" t="s">
        <v>352</v>
      </c>
      <c r="V3649" s="115" t="s">
        <v>350</v>
      </c>
      <c r="Z3649" s="115">
        <v>0</v>
      </c>
      <c r="AA3649" s="115">
        <v>1</v>
      </c>
      <c r="AB3649" s="115">
        <v>1.10091354566929</v>
      </c>
      <c r="AC3649" s="115">
        <v>0.16143778871528</v>
      </c>
      <c r="AD3649" s="115">
        <v>444.29192354846299</v>
      </c>
      <c r="AF3649" s="115">
        <v>-1</v>
      </c>
      <c r="AG3649" s="115">
        <v>-1</v>
      </c>
      <c r="AH3649" s="115">
        <v>-1</v>
      </c>
      <c r="AI3649" s="115">
        <v>-1</v>
      </c>
      <c r="AJ3649" s="115">
        <v>0</v>
      </c>
      <c r="AM3649" s="115" t="s">
        <v>348</v>
      </c>
      <c r="AN3649" s="115">
        <v>-1</v>
      </c>
      <c r="AQ3649" s="115">
        <v>601</v>
      </c>
      <c r="AR3649" s="115" t="s">
        <v>263</v>
      </c>
      <c r="AS3649" s="115" t="s">
        <v>376</v>
      </c>
      <c r="AT3649" s="115" t="s">
        <v>296</v>
      </c>
      <c r="AV3649" s="115">
        <v>104.22835502853199</v>
      </c>
      <c r="AW3649" s="115">
        <v>0.36033408239999998</v>
      </c>
    </row>
    <row r="3650" spans="1:49" x14ac:dyDescent="0.25">
      <c r="A3650" s="117">
        <v>450000</v>
      </c>
      <c r="B3650" s="117">
        <v>840000</v>
      </c>
      <c r="C3650" s="117">
        <v>850000</v>
      </c>
      <c r="D3650" s="115" t="s">
        <v>342</v>
      </c>
      <c r="E3650" s="115" t="s">
        <v>13</v>
      </c>
      <c r="F3650" s="115" t="s">
        <v>343</v>
      </c>
      <c r="G3650" s="115" t="s">
        <v>344</v>
      </c>
      <c r="H3650" s="115">
        <v>0.56000000000000005</v>
      </c>
      <c r="I3650" s="115">
        <v>0.48</v>
      </c>
      <c r="J3650" s="115" t="s">
        <v>350</v>
      </c>
      <c r="K3650" s="115">
        <v>6.3539946752999999E-4</v>
      </c>
      <c r="L3650" s="115">
        <v>3639.1945756270902</v>
      </c>
      <c r="M3650" s="115">
        <v>9.0175814397784393</v>
      </c>
      <c r="N3650" s="115">
        <v>1.3223367201942999</v>
      </c>
      <c r="O3650" s="115">
        <v>5.7297664452499999E-3</v>
      </c>
      <c r="P3650" s="115">
        <v>8.4021204789999995E-4</v>
      </c>
      <c r="Q3650" s="115">
        <v>2.3123422955951498</v>
      </c>
      <c r="R3650" s="115">
        <v>1210</v>
      </c>
      <c r="S3650" s="115" t="s">
        <v>353</v>
      </c>
      <c r="T3650" s="115">
        <v>1210</v>
      </c>
      <c r="U3650" s="115" t="s">
        <v>352</v>
      </c>
      <c r="V3650" s="115" t="s">
        <v>350</v>
      </c>
      <c r="Z3650" s="115">
        <v>0</v>
      </c>
      <c r="AA3650" s="115">
        <v>1</v>
      </c>
      <c r="AB3650" s="115">
        <v>5.7297664452499999E-3</v>
      </c>
      <c r="AC3650" s="115">
        <v>8.4021204789999995E-4</v>
      </c>
      <c r="AD3650" s="115">
        <v>2.3123422955967801</v>
      </c>
      <c r="AF3650" s="115">
        <v>-1</v>
      </c>
      <c r="AG3650" s="115">
        <v>-1</v>
      </c>
      <c r="AH3650" s="115">
        <v>-1</v>
      </c>
      <c r="AI3650" s="115">
        <v>-1</v>
      </c>
      <c r="AJ3650" s="115">
        <v>0</v>
      </c>
      <c r="AM3650" s="115" t="s">
        <v>348</v>
      </c>
      <c r="AN3650" s="115">
        <v>-1</v>
      </c>
      <c r="AQ3650" s="115">
        <v>601</v>
      </c>
      <c r="AR3650" s="115" t="s">
        <v>263</v>
      </c>
      <c r="AS3650" s="115" t="s">
        <v>376</v>
      </c>
      <c r="AT3650" s="115" t="s">
        <v>296</v>
      </c>
      <c r="AV3650" s="115">
        <v>7.7338400859135303</v>
      </c>
      <c r="AW3650" s="115">
        <v>1.8753789999999999E-3</v>
      </c>
    </row>
    <row r="3651" spans="1:49" x14ac:dyDescent="0.25">
      <c r="A3651" s="117">
        <v>450000</v>
      </c>
      <c r="B3651" s="117">
        <v>850000</v>
      </c>
      <c r="C3651" s="117">
        <v>850000</v>
      </c>
      <c r="D3651" s="115" t="s">
        <v>342</v>
      </c>
      <c r="E3651" s="115" t="s">
        <v>13</v>
      </c>
      <c r="F3651" s="115" t="s">
        <v>343</v>
      </c>
      <c r="G3651" s="115" t="s">
        <v>344</v>
      </c>
      <c r="H3651" s="115">
        <v>0.56000000000000005</v>
      </c>
      <c r="I3651" s="115">
        <v>0.48</v>
      </c>
      <c r="J3651" s="115" t="s">
        <v>350</v>
      </c>
      <c r="K3651" s="115">
        <v>7.3257785253260002E-2</v>
      </c>
      <c r="L3651" s="115">
        <v>3647.1180418935401</v>
      </c>
      <c r="M3651" s="115">
        <v>9.0921867771814604</v>
      </c>
      <c r="N3651" s="115">
        <v>1.33725067236742</v>
      </c>
      <c r="O3651" s="115">
        <v>0.66607346640531995</v>
      </c>
      <c r="P3651" s="115">
        <v>9.7964022586069996E-2</v>
      </c>
      <c r="Q3651" s="115">
        <v>267.17979030634098</v>
      </c>
      <c r="R3651" s="115">
        <v>1210</v>
      </c>
      <c r="S3651" s="115" t="s">
        <v>353</v>
      </c>
      <c r="T3651" s="115">
        <v>1210</v>
      </c>
      <c r="U3651" s="115" t="s">
        <v>352</v>
      </c>
      <c r="V3651" s="115" t="s">
        <v>350</v>
      </c>
      <c r="Z3651" s="115">
        <v>0</v>
      </c>
      <c r="AA3651" s="115">
        <v>1</v>
      </c>
      <c r="AB3651" s="115">
        <v>0.66607346640531995</v>
      </c>
      <c r="AC3651" s="115">
        <v>9.7964022586069996E-2</v>
      </c>
      <c r="AD3651" s="115">
        <v>267.179790306342</v>
      </c>
      <c r="AF3651" s="115">
        <v>-1</v>
      </c>
      <c r="AG3651" s="115">
        <v>-1</v>
      </c>
      <c r="AH3651" s="115">
        <v>-1</v>
      </c>
      <c r="AI3651" s="115">
        <v>-1</v>
      </c>
      <c r="AJ3651" s="115">
        <v>0</v>
      </c>
      <c r="AM3651" s="115" t="s">
        <v>348</v>
      </c>
      <c r="AN3651" s="115">
        <v>-1</v>
      </c>
      <c r="AQ3651" s="115">
        <v>601</v>
      </c>
      <c r="AR3651" s="115" t="s">
        <v>263</v>
      </c>
      <c r="AS3651" s="115" t="s">
        <v>376</v>
      </c>
      <c r="AT3651" s="115" t="s">
        <v>296</v>
      </c>
      <c r="AV3651" s="115">
        <v>69.02167858432</v>
      </c>
      <c r="AW3651" s="115">
        <v>0.21669082749999999</v>
      </c>
    </row>
    <row r="3652" spans="1:49" x14ac:dyDescent="0.25">
      <c r="A3652" s="117">
        <v>450000</v>
      </c>
      <c r="B3652" s="117">
        <v>850000</v>
      </c>
      <c r="C3652" s="117">
        <v>850000</v>
      </c>
      <c r="D3652" s="115" t="s">
        <v>342</v>
      </c>
      <c r="E3652" s="115" t="s">
        <v>13</v>
      </c>
      <c r="F3652" s="115" t="s">
        <v>343</v>
      </c>
      <c r="G3652" s="115" t="s">
        <v>344</v>
      </c>
      <c r="H3652" s="115">
        <v>0.56000000000000005</v>
      </c>
      <c r="I3652" s="115">
        <v>0.48</v>
      </c>
      <c r="J3652" s="115" t="s">
        <v>350</v>
      </c>
      <c r="K3652" s="115">
        <v>0.13276973800923</v>
      </c>
      <c r="L3652" s="115">
        <v>3647.1180418935401</v>
      </c>
      <c r="M3652" s="115">
        <v>9.0921867771814604</v>
      </c>
      <c r="N3652" s="115">
        <v>1.33725067236742</v>
      </c>
      <c r="O3652" s="115">
        <v>1.20716725633745</v>
      </c>
      <c r="P3652" s="115">
        <v>0.1775464214229</v>
      </c>
      <c r="Q3652" s="115">
        <v>484.22690691097398</v>
      </c>
      <c r="R3652" s="115">
        <v>1210</v>
      </c>
      <c r="S3652" s="115" t="s">
        <v>353</v>
      </c>
      <c r="T3652" s="115">
        <v>1210</v>
      </c>
      <c r="U3652" s="115" t="s">
        <v>352</v>
      </c>
      <c r="V3652" s="115" t="s">
        <v>350</v>
      </c>
      <c r="Z3652" s="115">
        <v>0</v>
      </c>
      <c r="AA3652" s="115">
        <v>1</v>
      </c>
      <c r="AB3652" s="115">
        <v>1.20716725633745</v>
      </c>
      <c r="AC3652" s="115">
        <v>0.1775464214229</v>
      </c>
      <c r="AD3652" s="115">
        <v>484.22690691097398</v>
      </c>
      <c r="AF3652" s="115">
        <v>-1</v>
      </c>
      <c r="AG3652" s="115">
        <v>-1</v>
      </c>
      <c r="AH3652" s="115">
        <v>-1</v>
      </c>
      <c r="AI3652" s="115">
        <v>-1</v>
      </c>
      <c r="AJ3652" s="115">
        <v>0</v>
      </c>
      <c r="AM3652" s="115" t="s">
        <v>348</v>
      </c>
      <c r="AN3652" s="115">
        <v>-1</v>
      </c>
      <c r="AQ3652" s="115">
        <v>601</v>
      </c>
      <c r="AR3652" s="115" t="s">
        <v>263</v>
      </c>
      <c r="AS3652" s="115" t="s">
        <v>376</v>
      </c>
      <c r="AT3652" s="115" t="s">
        <v>296</v>
      </c>
      <c r="AV3652" s="115">
        <v>95.986368303953398</v>
      </c>
      <c r="AW3652" s="115">
        <v>0.39272255220000002</v>
      </c>
    </row>
    <row r="3653" spans="1:49" x14ac:dyDescent="0.25">
      <c r="A3653" s="117">
        <v>450000</v>
      </c>
      <c r="B3653" s="117">
        <v>850000</v>
      </c>
      <c r="C3653" s="117">
        <v>850000</v>
      </c>
      <c r="D3653" s="115" t="s">
        <v>342</v>
      </c>
      <c r="E3653" s="115" t="s">
        <v>13</v>
      </c>
      <c r="F3653" s="115" t="s">
        <v>343</v>
      </c>
      <c r="G3653" s="115" t="s">
        <v>344</v>
      </c>
      <c r="H3653" s="115">
        <v>0.56000000000000005</v>
      </c>
      <c r="I3653" s="115">
        <v>0.48</v>
      </c>
      <c r="J3653" s="115" t="s">
        <v>350</v>
      </c>
      <c r="K3653" s="115">
        <v>1.5732298937190001E-2</v>
      </c>
      <c r="L3653" s="115">
        <v>3647.1180418935401</v>
      </c>
      <c r="M3653" s="115">
        <v>9.0921867771814604</v>
      </c>
      <c r="N3653" s="115">
        <v>1.33725067236742</v>
      </c>
      <c r="O3653" s="115">
        <v>0.14304100037146</v>
      </c>
      <c r="P3653" s="115">
        <v>2.103802733165E-2</v>
      </c>
      <c r="Q3653" s="115">
        <v>57.377551294321002</v>
      </c>
      <c r="R3653" s="115">
        <v>1210</v>
      </c>
      <c r="S3653" s="115" t="s">
        <v>353</v>
      </c>
      <c r="T3653" s="115">
        <v>1210</v>
      </c>
      <c r="U3653" s="115" t="s">
        <v>352</v>
      </c>
      <c r="V3653" s="115" t="s">
        <v>350</v>
      </c>
      <c r="Z3653" s="115">
        <v>0</v>
      </c>
      <c r="AA3653" s="115">
        <v>1</v>
      </c>
      <c r="AB3653" s="115">
        <v>0.14304100037146</v>
      </c>
      <c r="AC3653" s="115">
        <v>2.103802733165E-2</v>
      </c>
      <c r="AD3653" s="115">
        <v>57.377551294322103</v>
      </c>
      <c r="AF3653" s="115">
        <v>-1</v>
      </c>
      <c r="AG3653" s="115">
        <v>-1</v>
      </c>
      <c r="AH3653" s="115">
        <v>-1</v>
      </c>
      <c r="AI3653" s="115">
        <v>-1</v>
      </c>
      <c r="AJ3653" s="115">
        <v>0</v>
      </c>
      <c r="AM3653" s="115" t="s">
        <v>348</v>
      </c>
      <c r="AN3653" s="115">
        <v>-1</v>
      </c>
      <c r="AQ3653" s="115">
        <v>601</v>
      </c>
      <c r="AR3653" s="115" t="s">
        <v>263</v>
      </c>
      <c r="AS3653" s="115" t="s">
        <v>376</v>
      </c>
      <c r="AT3653" s="115" t="s">
        <v>296</v>
      </c>
      <c r="AV3653" s="115">
        <v>42.097356862827098</v>
      </c>
      <c r="AW3653" s="115">
        <v>4.6534915900000001E-2</v>
      </c>
    </row>
    <row r="3654" spans="1:49" x14ac:dyDescent="0.25">
      <c r="A3654" s="117">
        <v>450000</v>
      </c>
      <c r="B3654" s="117">
        <v>850000</v>
      </c>
      <c r="C3654" s="117">
        <v>850000</v>
      </c>
      <c r="D3654" s="115" t="s">
        <v>342</v>
      </c>
      <c r="E3654" s="115" t="s">
        <v>13</v>
      </c>
      <c r="F3654" s="115" t="s">
        <v>343</v>
      </c>
      <c r="G3654" s="115" t="s">
        <v>344</v>
      </c>
      <c r="H3654" s="115">
        <v>0.56000000000000005</v>
      </c>
      <c r="I3654" s="115">
        <v>0.48</v>
      </c>
      <c r="J3654" s="115" t="s">
        <v>350</v>
      </c>
      <c r="K3654" s="115">
        <v>0.20961463786727999</v>
      </c>
      <c r="L3654" s="115">
        <v>3647.1180418935401</v>
      </c>
      <c r="M3654" s="115">
        <v>9.0921867771814604</v>
      </c>
      <c r="N3654" s="115">
        <v>1.33725067236742</v>
      </c>
      <c r="O3654" s="115">
        <v>1.9058554387206399</v>
      </c>
      <c r="P3654" s="115">
        <v>0.28030731542608001</v>
      </c>
      <c r="Q3654" s="115">
        <v>764.48932761077106</v>
      </c>
      <c r="R3654" s="115">
        <v>1210</v>
      </c>
      <c r="S3654" s="115" t="s">
        <v>353</v>
      </c>
      <c r="T3654" s="115">
        <v>1210</v>
      </c>
      <c r="U3654" s="115" t="s">
        <v>352</v>
      </c>
      <c r="V3654" s="115" t="s">
        <v>350</v>
      </c>
      <c r="Z3654" s="115">
        <v>0</v>
      </c>
      <c r="AA3654" s="115">
        <v>1</v>
      </c>
      <c r="AB3654" s="115">
        <v>1.9058554387206399</v>
      </c>
      <c r="AC3654" s="115">
        <v>0.28030731542608001</v>
      </c>
      <c r="AD3654" s="115">
        <v>764.48932761077106</v>
      </c>
      <c r="AF3654" s="115">
        <v>-1</v>
      </c>
      <c r="AG3654" s="115">
        <v>-1</v>
      </c>
      <c r="AH3654" s="115">
        <v>-1</v>
      </c>
      <c r="AI3654" s="115">
        <v>-1</v>
      </c>
      <c r="AJ3654" s="115">
        <v>0</v>
      </c>
      <c r="AM3654" s="115" t="s">
        <v>348</v>
      </c>
      <c r="AN3654" s="115">
        <v>-1</v>
      </c>
      <c r="AQ3654" s="115">
        <v>601</v>
      </c>
      <c r="AR3654" s="115" t="s">
        <v>263</v>
      </c>
      <c r="AS3654" s="115" t="s">
        <v>376</v>
      </c>
      <c r="AT3654" s="115" t="s">
        <v>296</v>
      </c>
      <c r="AV3654" s="115">
        <v>116.95333081213801</v>
      </c>
      <c r="AW3654" s="115">
        <v>0.62002378560000004</v>
      </c>
    </row>
    <row r="3655" spans="1:49" x14ac:dyDescent="0.25">
      <c r="A3655" s="117">
        <v>450000</v>
      </c>
      <c r="B3655" s="117">
        <v>850000</v>
      </c>
      <c r="C3655" s="117">
        <v>850000</v>
      </c>
      <c r="D3655" s="115" t="s">
        <v>342</v>
      </c>
      <c r="E3655" s="115" t="s">
        <v>13</v>
      </c>
      <c r="F3655" s="115" t="s">
        <v>343</v>
      </c>
      <c r="G3655" s="115" t="s">
        <v>344</v>
      </c>
      <c r="H3655" s="115">
        <v>0.56000000000000005</v>
      </c>
      <c r="I3655" s="115">
        <v>0.48</v>
      </c>
      <c r="J3655" s="115" t="s">
        <v>350</v>
      </c>
      <c r="K3655" s="115">
        <v>0.18638899380804</v>
      </c>
      <c r="L3655" s="115">
        <v>3647.1180418935401</v>
      </c>
      <c r="M3655" s="115">
        <v>9.0921867771814604</v>
      </c>
      <c r="N3655" s="115">
        <v>1.33725067236742</v>
      </c>
      <c r="O3655" s="115">
        <v>1.6946835449136299</v>
      </c>
      <c r="P3655" s="115">
        <v>0.24924880729168999</v>
      </c>
      <c r="Q3655" s="115">
        <v>679.78266212769302</v>
      </c>
      <c r="R3655" s="115">
        <v>1210</v>
      </c>
      <c r="S3655" s="115" t="s">
        <v>353</v>
      </c>
      <c r="T3655" s="115">
        <v>1210</v>
      </c>
      <c r="U3655" s="115" t="s">
        <v>352</v>
      </c>
      <c r="V3655" s="115" t="s">
        <v>350</v>
      </c>
      <c r="Z3655" s="115">
        <v>0</v>
      </c>
      <c r="AA3655" s="115">
        <v>1</v>
      </c>
      <c r="AB3655" s="115">
        <v>1.6946835449136299</v>
      </c>
      <c r="AC3655" s="115">
        <v>0.24924880729168999</v>
      </c>
      <c r="AD3655" s="115">
        <v>679.78266212769302</v>
      </c>
      <c r="AF3655" s="115">
        <v>-1</v>
      </c>
      <c r="AG3655" s="115">
        <v>-1</v>
      </c>
      <c r="AH3655" s="115">
        <v>-1</v>
      </c>
      <c r="AI3655" s="115">
        <v>-1</v>
      </c>
      <c r="AJ3655" s="115">
        <v>0</v>
      </c>
      <c r="AM3655" s="115" t="s">
        <v>348</v>
      </c>
      <c r="AN3655" s="115">
        <v>-1</v>
      </c>
      <c r="AQ3655" s="115">
        <v>601</v>
      </c>
      <c r="AR3655" s="115" t="s">
        <v>263</v>
      </c>
      <c r="AS3655" s="115" t="s">
        <v>376</v>
      </c>
      <c r="AT3655" s="115" t="s">
        <v>296</v>
      </c>
      <c r="AV3655" s="115">
        <v>111.358515799212</v>
      </c>
      <c r="AW3655" s="115">
        <v>0.55132413800000002</v>
      </c>
    </row>
    <row r="3656" spans="1:49" x14ac:dyDescent="0.25">
      <c r="A3656" s="117">
        <v>450000</v>
      </c>
      <c r="B3656" s="117">
        <v>850000</v>
      </c>
      <c r="C3656" s="117">
        <v>850000</v>
      </c>
      <c r="D3656" s="115" t="s">
        <v>342</v>
      </c>
      <c r="E3656" s="115" t="s">
        <v>13</v>
      </c>
      <c r="F3656" s="115" t="s">
        <v>343</v>
      </c>
      <c r="G3656" s="115" t="s">
        <v>344</v>
      </c>
      <c r="H3656" s="115">
        <v>0.56000000000000005</v>
      </c>
      <c r="I3656" s="115">
        <v>0.48</v>
      </c>
      <c r="J3656" s="115" t="s">
        <v>350</v>
      </c>
      <c r="K3656" s="115">
        <v>2.7456627489720001E-2</v>
      </c>
      <c r="L3656" s="115">
        <v>3679.33101625364</v>
      </c>
      <c r="M3656" s="115">
        <v>9.1675109103501793</v>
      </c>
      <c r="N3656" s="115">
        <v>1.3481598498673899</v>
      </c>
      <c r="O3656" s="115">
        <v>0.25170893207347</v>
      </c>
      <c r="P3656" s="115">
        <v>3.7015922794410003E-2</v>
      </c>
      <c r="Q3656" s="115">
        <v>101.02202112466701</v>
      </c>
      <c r="R3656" s="115">
        <v>1210</v>
      </c>
      <c r="S3656" s="115" t="s">
        <v>353</v>
      </c>
      <c r="T3656" s="115">
        <v>1210</v>
      </c>
      <c r="U3656" s="115" t="s">
        <v>352</v>
      </c>
      <c r="V3656" s="115" t="s">
        <v>350</v>
      </c>
      <c r="Z3656" s="115">
        <v>0</v>
      </c>
      <c r="AA3656" s="115">
        <v>1</v>
      </c>
      <c r="AB3656" s="115">
        <v>0.25170893207347</v>
      </c>
      <c r="AC3656" s="115">
        <v>3.7015922794410003E-2</v>
      </c>
      <c r="AD3656" s="115">
        <v>195.969782455607</v>
      </c>
      <c r="AF3656" s="115">
        <v>-1</v>
      </c>
      <c r="AG3656" s="115">
        <v>-1</v>
      </c>
      <c r="AH3656" s="115">
        <v>-1</v>
      </c>
      <c r="AI3656" s="115">
        <v>-1</v>
      </c>
      <c r="AJ3656" s="115">
        <v>0</v>
      </c>
      <c r="AM3656" s="115" t="s">
        <v>348</v>
      </c>
      <c r="AN3656" s="115">
        <v>-1</v>
      </c>
      <c r="AQ3656" s="115">
        <v>601</v>
      </c>
      <c r="AR3656" s="115" t="s">
        <v>263</v>
      </c>
      <c r="AS3656" s="115" t="s">
        <v>376</v>
      </c>
      <c r="AT3656" s="115" t="s">
        <v>296</v>
      </c>
      <c r="AV3656" s="115">
        <v>42.809298908546502</v>
      </c>
      <c r="AW3656" s="115">
        <v>0.15893737429999999</v>
      </c>
    </row>
    <row r="3657" spans="1:49" x14ac:dyDescent="0.25">
      <c r="A3657" s="117">
        <v>450000</v>
      </c>
      <c r="B3657" s="117">
        <v>850000</v>
      </c>
      <c r="C3657" s="117">
        <v>850000</v>
      </c>
      <c r="D3657" s="115" t="s">
        <v>342</v>
      </c>
      <c r="E3657" s="115" t="s">
        <v>13</v>
      </c>
      <c r="F3657" s="115" t="s">
        <v>343</v>
      </c>
      <c r="G3657" s="115" t="s">
        <v>344</v>
      </c>
      <c r="H3657" s="115">
        <v>0.56000000000000005</v>
      </c>
      <c r="I3657" s="115">
        <v>0.48</v>
      </c>
      <c r="J3657" s="115" t="s">
        <v>350</v>
      </c>
      <c r="K3657" s="115">
        <v>6.3191743777950005E-2</v>
      </c>
      <c r="L3657" s="115">
        <v>3679.33101625364</v>
      </c>
      <c r="M3657" s="115">
        <v>9.1675109103501793</v>
      </c>
      <c r="N3657" s="115">
        <v>1.3481598498673899</v>
      </c>
      <c r="O3657" s="115">
        <v>0.57931100052844997</v>
      </c>
      <c r="P3657" s="115">
        <v>8.5192571804539999E-2</v>
      </c>
      <c r="Q3657" s="115">
        <v>232.503342853383</v>
      </c>
      <c r="R3657" s="115">
        <v>1210</v>
      </c>
      <c r="S3657" s="115" t="s">
        <v>353</v>
      </c>
      <c r="T3657" s="115">
        <v>1210</v>
      </c>
      <c r="U3657" s="115" t="s">
        <v>352</v>
      </c>
      <c r="V3657" s="115" t="s">
        <v>350</v>
      </c>
      <c r="Z3657" s="115">
        <v>0</v>
      </c>
      <c r="AA3657" s="115">
        <v>1</v>
      </c>
      <c r="AB3657" s="115">
        <v>0.57931100052844997</v>
      </c>
      <c r="AC3657" s="115">
        <v>8.5192571804539999E-2</v>
      </c>
      <c r="AD3657" s="115">
        <v>466.88321878733001</v>
      </c>
      <c r="AF3657" s="115">
        <v>-1</v>
      </c>
      <c r="AG3657" s="115">
        <v>-1</v>
      </c>
      <c r="AH3657" s="115">
        <v>-1</v>
      </c>
      <c r="AI3657" s="115">
        <v>-1</v>
      </c>
      <c r="AJ3657" s="115">
        <v>0</v>
      </c>
      <c r="AM3657" s="115" t="s">
        <v>348</v>
      </c>
      <c r="AN3657" s="115">
        <v>-1</v>
      </c>
      <c r="AQ3657" s="115">
        <v>601</v>
      </c>
      <c r="AR3657" s="115" t="s">
        <v>263</v>
      </c>
      <c r="AS3657" s="115" t="s">
        <v>376</v>
      </c>
      <c r="AT3657" s="115" t="s">
        <v>296</v>
      </c>
      <c r="AV3657" s="115">
        <v>77.867156982539896</v>
      </c>
      <c r="AW3657" s="115">
        <v>0.3786563007</v>
      </c>
    </row>
    <row r="3658" spans="1:49" x14ac:dyDescent="0.25">
      <c r="A3658" s="117">
        <v>450000</v>
      </c>
      <c r="B3658" s="117">
        <v>850000</v>
      </c>
      <c r="C3658" s="117">
        <v>850000</v>
      </c>
      <c r="D3658" s="115" t="s">
        <v>342</v>
      </c>
      <c r="E3658" s="115" t="s">
        <v>13</v>
      </c>
      <c r="F3658" s="115" t="s">
        <v>343</v>
      </c>
      <c r="G3658" s="115" t="s">
        <v>344</v>
      </c>
      <c r="H3658" s="115">
        <v>0.56000000000000005</v>
      </c>
      <c r="I3658" s="115">
        <v>0.48</v>
      </c>
      <c r="J3658" s="115" t="s">
        <v>350</v>
      </c>
      <c r="K3658" s="115">
        <v>1.360892578344E-2</v>
      </c>
      <c r="L3658" s="115">
        <v>3679.33101625364</v>
      </c>
      <c r="M3658" s="115">
        <v>9.1675109103501793</v>
      </c>
      <c r="N3658" s="115">
        <v>1.3481598498673899</v>
      </c>
      <c r="O3658" s="115">
        <v>0.12475997559785</v>
      </c>
      <c r="P3658" s="115">
        <v>1.8347007341060002E-2</v>
      </c>
      <c r="Q3658" s="115">
        <v>50.071742732912099</v>
      </c>
      <c r="R3658" s="115">
        <v>1210</v>
      </c>
      <c r="S3658" s="115" t="s">
        <v>353</v>
      </c>
      <c r="T3658" s="115">
        <v>1210</v>
      </c>
      <c r="U3658" s="115" t="s">
        <v>352</v>
      </c>
      <c r="V3658" s="115" t="s">
        <v>350</v>
      </c>
      <c r="Z3658" s="115">
        <v>0</v>
      </c>
      <c r="AA3658" s="115">
        <v>1</v>
      </c>
      <c r="AB3658" s="115">
        <v>0.12475997559785</v>
      </c>
      <c r="AC3658" s="115">
        <v>1.8347007341060002E-2</v>
      </c>
      <c r="AD3658" s="115">
        <v>101.578588212939</v>
      </c>
      <c r="AF3658" s="115">
        <v>-1</v>
      </c>
      <c r="AG3658" s="115">
        <v>-1</v>
      </c>
      <c r="AH3658" s="115">
        <v>-1</v>
      </c>
      <c r="AI3658" s="115">
        <v>-1</v>
      </c>
      <c r="AJ3658" s="115">
        <v>0</v>
      </c>
      <c r="AM3658" s="115" t="s">
        <v>348</v>
      </c>
      <c r="AN3658" s="115">
        <v>-1</v>
      </c>
      <c r="AQ3658" s="115">
        <v>601</v>
      </c>
      <c r="AR3658" s="115" t="s">
        <v>263</v>
      </c>
      <c r="AS3658" s="115" t="s">
        <v>376</v>
      </c>
      <c r="AT3658" s="115" t="s">
        <v>296</v>
      </c>
      <c r="AV3658" s="115">
        <v>29.7664794714177</v>
      </c>
      <c r="AW3658" s="115">
        <v>8.2383283200000004E-2</v>
      </c>
    </row>
    <row r="3659" spans="1:49" x14ac:dyDescent="0.25">
      <c r="A3659" s="117">
        <v>450000</v>
      </c>
      <c r="B3659" s="117">
        <v>850000</v>
      </c>
      <c r="C3659" s="117">
        <v>850000</v>
      </c>
      <c r="D3659" s="115" t="s">
        <v>342</v>
      </c>
      <c r="E3659" s="115" t="s">
        <v>13</v>
      </c>
      <c r="F3659" s="115" t="s">
        <v>343</v>
      </c>
      <c r="G3659" s="115" t="s">
        <v>344</v>
      </c>
      <c r="H3659" s="115">
        <v>0.56000000000000005</v>
      </c>
      <c r="I3659" s="115">
        <v>0.48</v>
      </c>
      <c r="J3659" s="115" t="s">
        <v>350</v>
      </c>
      <c r="K3659" s="115">
        <v>0.19253260155968999</v>
      </c>
      <c r="L3659" s="115">
        <v>3661.4881879812601</v>
      </c>
      <c r="M3659" s="115">
        <v>9.1257924149742298</v>
      </c>
      <c r="N3659" s="115">
        <v>1.3421179029621999</v>
      </c>
      <c r="O3659" s="115">
        <v>1.7570125549487501</v>
      </c>
      <c r="P3659" s="115">
        <v>0.25840145145715998</v>
      </c>
      <c r="Q3659" s="115">
        <v>704.955846412141</v>
      </c>
      <c r="R3659" s="115">
        <v>1200</v>
      </c>
      <c r="S3659" s="115" t="s">
        <v>351</v>
      </c>
      <c r="T3659" s="115">
        <v>1200</v>
      </c>
      <c r="U3659" s="115" t="s">
        <v>352</v>
      </c>
      <c r="V3659" s="115" t="s">
        <v>350</v>
      </c>
      <c r="Z3659" s="115">
        <v>0</v>
      </c>
      <c r="AA3659" s="115">
        <v>1</v>
      </c>
      <c r="AB3659" s="115">
        <v>1.7570125549487501</v>
      </c>
      <c r="AC3659" s="115">
        <v>0.25840145145715998</v>
      </c>
      <c r="AD3659" s="115">
        <v>704.955846412141</v>
      </c>
      <c r="AF3659" s="115">
        <v>-1</v>
      </c>
      <c r="AG3659" s="115">
        <v>-1</v>
      </c>
      <c r="AH3659" s="115">
        <v>-1</v>
      </c>
      <c r="AI3659" s="115">
        <v>-1</v>
      </c>
      <c r="AJ3659" s="115">
        <v>0</v>
      </c>
      <c r="AM3659" s="115" t="s">
        <v>348</v>
      </c>
      <c r="AN3659" s="115">
        <v>-1</v>
      </c>
      <c r="AQ3659" s="115">
        <v>601</v>
      </c>
      <c r="AR3659" s="115" t="s">
        <v>263</v>
      </c>
      <c r="AS3659" s="115" t="s">
        <v>376</v>
      </c>
      <c r="AT3659" s="115" t="s">
        <v>296</v>
      </c>
      <c r="AV3659" s="115">
        <v>131.19549350371099</v>
      </c>
      <c r="AW3659" s="115">
        <v>0.57174034579999999</v>
      </c>
    </row>
    <row r="3660" spans="1:49" x14ac:dyDescent="0.25">
      <c r="A3660" s="117">
        <v>450000</v>
      </c>
      <c r="B3660" s="117">
        <v>850000</v>
      </c>
      <c r="C3660" s="117">
        <v>850000</v>
      </c>
      <c r="D3660" s="115" t="s">
        <v>342</v>
      </c>
      <c r="E3660" s="115" t="s">
        <v>13</v>
      </c>
      <c r="F3660" s="115" t="s">
        <v>343</v>
      </c>
      <c r="G3660" s="115" t="s">
        <v>344</v>
      </c>
      <c r="H3660" s="115">
        <v>0.56000000000000005</v>
      </c>
      <c r="I3660" s="115">
        <v>0.48</v>
      </c>
      <c r="J3660" s="115" t="s">
        <v>350</v>
      </c>
      <c r="K3660" s="115">
        <v>0.10191200290334</v>
      </c>
      <c r="L3660" s="115">
        <v>3661.4881879812601</v>
      </c>
      <c r="M3660" s="115">
        <v>9.1257924149742298</v>
      </c>
      <c r="N3660" s="115">
        <v>1.3421179029621999</v>
      </c>
      <c r="O3660" s="115">
        <v>0.93002778309015999</v>
      </c>
      <c r="P3660" s="115">
        <v>0.13677792362331001</v>
      </c>
      <c r="Q3660" s="115">
        <v>373.14959484410599</v>
      </c>
      <c r="R3660" s="115">
        <v>1210</v>
      </c>
      <c r="S3660" s="115" t="s">
        <v>353</v>
      </c>
      <c r="T3660" s="115">
        <v>1210</v>
      </c>
      <c r="U3660" s="115" t="s">
        <v>352</v>
      </c>
      <c r="V3660" s="115" t="s">
        <v>350</v>
      </c>
      <c r="Z3660" s="115">
        <v>0</v>
      </c>
      <c r="AA3660" s="115">
        <v>1</v>
      </c>
      <c r="AB3660" s="115">
        <v>0.93002778309015999</v>
      </c>
      <c r="AC3660" s="115">
        <v>0.13677792362331001</v>
      </c>
      <c r="AD3660" s="115">
        <v>373.14959484410599</v>
      </c>
      <c r="AF3660" s="115">
        <v>-1</v>
      </c>
      <c r="AG3660" s="115">
        <v>-1</v>
      </c>
      <c r="AH3660" s="115">
        <v>-1</v>
      </c>
      <c r="AI3660" s="115">
        <v>-1</v>
      </c>
      <c r="AJ3660" s="115">
        <v>0</v>
      </c>
      <c r="AM3660" s="115" t="s">
        <v>348</v>
      </c>
      <c r="AN3660" s="115">
        <v>-1</v>
      </c>
      <c r="AQ3660" s="115">
        <v>601</v>
      </c>
      <c r="AR3660" s="115" t="s">
        <v>263</v>
      </c>
      <c r="AS3660" s="115" t="s">
        <v>376</v>
      </c>
      <c r="AT3660" s="115" t="s">
        <v>296</v>
      </c>
      <c r="AV3660" s="115">
        <v>86.011808204467599</v>
      </c>
      <c r="AW3660" s="115">
        <v>0.30263551890000001</v>
      </c>
    </row>
    <row r="3661" spans="1:49" x14ac:dyDescent="0.25">
      <c r="A3661" s="117">
        <v>450000</v>
      </c>
      <c r="B3661" s="117">
        <v>850000</v>
      </c>
      <c r="C3661" s="117">
        <v>850000</v>
      </c>
      <c r="D3661" s="115" t="s">
        <v>342</v>
      </c>
      <c r="E3661" s="115" t="s">
        <v>13</v>
      </c>
      <c r="F3661" s="115" t="s">
        <v>343</v>
      </c>
      <c r="G3661" s="115" t="s">
        <v>344</v>
      </c>
      <c r="H3661" s="115">
        <v>0.56000000000000005</v>
      </c>
      <c r="I3661" s="115">
        <v>0.48</v>
      </c>
      <c r="J3661" s="115" t="s">
        <v>350</v>
      </c>
      <c r="K3661" s="115">
        <v>0.2062026903011</v>
      </c>
      <c r="L3661" s="115">
        <v>3661.4881879812601</v>
      </c>
      <c r="M3661" s="115">
        <v>9.1257924149742298</v>
      </c>
      <c r="N3661" s="115">
        <v>1.3421179029621999</v>
      </c>
      <c r="O3661" s="115">
        <v>1.88176294709706</v>
      </c>
      <c r="P3661" s="115">
        <v>0.27674832229207003</v>
      </c>
      <c r="Q3661" s="115">
        <v>755.00871486743995</v>
      </c>
      <c r="R3661" s="115">
        <v>1210</v>
      </c>
      <c r="S3661" s="115" t="s">
        <v>353</v>
      </c>
      <c r="T3661" s="115">
        <v>1210</v>
      </c>
      <c r="U3661" s="115" t="s">
        <v>352</v>
      </c>
      <c r="V3661" s="115" t="s">
        <v>350</v>
      </c>
      <c r="Z3661" s="115">
        <v>0</v>
      </c>
      <c r="AA3661" s="115">
        <v>1</v>
      </c>
      <c r="AB3661" s="115">
        <v>1.88176294709706</v>
      </c>
      <c r="AC3661" s="115">
        <v>0.27674832229207003</v>
      </c>
      <c r="AD3661" s="115">
        <v>755.00871486743995</v>
      </c>
      <c r="AF3661" s="115">
        <v>-1</v>
      </c>
      <c r="AG3661" s="115">
        <v>-1</v>
      </c>
      <c r="AH3661" s="115">
        <v>-1</v>
      </c>
      <c r="AI3661" s="115">
        <v>-1</v>
      </c>
      <c r="AJ3661" s="115">
        <v>0</v>
      </c>
      <c r="AM3661" s="115" t="s">
        <v>348</v>
      </c>
      <c r="AN3661" s="115">
        <v>-1</v>
      </c>
      <c r="AQ3661" s="115">
        <v>601</v>
      </c>
      <c r="AR3661" s="115" t="s">
        <v>263</v>
      </c>
      <c r="AS3661" s="115" t="s">
        <v>376</v>
      </c>
      <c r="AT3661" s="115" t="s">
        <v>296</v>
      </c>
      <c r="AV3661" s="115">
        <v>115.626729527368</v>
      </c>
      <c r="AW3661" s="115">
        <v>0.61233472410000001</v>
      </c>
    </row>
    <row r="3662" spans="1:49" x14ac:dyDescent="0.25">
      <c r="A3662" s="117">
        <v>450000</v>
      </c>
      <c r="B3662" s="117">
        <v>850000</v>
      </c>
      <c r="C3662" s="117">
        <v>850000</v>
      </c>
      <c r="D3662" s="115" t="s">
        <v>342</v>
      </c>
      <c r="E3662" s="115" t="s">
        <v>13</v>
      </c>
      <c r="F3662" s="115" t="s">
        <v>343</v>
      </c>
      <c r="G3662" s="115" t="s">
        <v>344</v>
      </c>
      <c r="H3662" s="115">
        <v>0.56000000000000005</v>
      </c>
      <c r="I3662" s="115">
        <v>0.48</v>
      </c>
      <c r="J3662" s="115" t="s">
        <v>350</v>
      </c>
      <c r="K3662" s="115">
        <v>3.949923163671E-2</v>
      </c>
      <c r="L3662" s="115">
        <v>3661.4881879812601</v>
      </c>
      <c r="M3662" s="115">
        <v>9.1257924149742298</v>
      </c>
      <c r="N3662" s="115">
        <v>1.3421179029621999</v>
      </c>
      <c r="O3662" s="115">
        <v>0.36046178846763</v>
      </c>
      <c r="P3662" s="115">
        <v>5.3012625932880003E-2</v>
      </c>
      <c r="Q3662" s="115">
        <v>144.62597007216399</v>
      </c>
      <c r="R3662" s="115">
        <v>1210</v>
      </c>
      <c r="S3662" s="115" t="s">
        <v>353</v>
      </c>
      <c r="T3662" s="115">
        <v>1210</v>
      </c>
      <c r="U3662" s="115" t="s">
        <v>352</v>
      </c>
      <c r="V3662" s="115" t="s">
        <v>350</v>
      </c>
      <c r="Z3662" s="115">
        <v>0</v>
      </c>
      <c r="AA3662" s="115">
        <v>1</v>
      </c>
      <c r="AB3662" s="115">
        <v>0.36046178846763</v>
      </c>
      <c r="AC3662" s="115">
        <v>5.3012625932880003E-2</v>
      </c>
      <c r="AD3662" s="115">
        <v>144.62597007216399</v>
      </c>
      <c r="AF3662" s="115">
        <v>-1</v>
      </c>
      <c r="AG3662" s="115">
        <v>-1</v>
      </c>
      <c r="AH3662" s="115">
        <v>-1</v>
      </c>
      <c r="AI3662" s="115">
        <v>-1</v>
      </c>
      <c r="AJ3662" s="115">
        <v>0</v>
      </c>
      <c r="AM3662" s="115" t="s">
        <v>348</v>
      </c>
      <c r="AN3662" s="115">
        <v>-1</v>
      </c>
      <c r="AQ3662" s="115">
        <v>601</v>
      </c>
      <c r="AR3662" s="115" t="s">
        <v>263</v>
      </c>
      <c r="AS3662" s="115" t="s">
        <v>376</v>
      </c>
      <c r="AT3662" s="115" t="s">
        <v>296</v>
      </c>
      <c r="AV3662" s="115">
        <v>66.799320140149405</v>
      </c>
      <c r="AW3662" s="115">
        <v>0.1172960017</v>
      </c>
    </row>
    <row r="3663" spans="1:49" x14ac:dyDescent="0.25">
      <c r="A3663" s="117">
        <v>450000</v>
      </c>
      <c r="B3663" s="117">
        <v>850000</v>
      </c>
      <c r="C3663" s="117">
        <v>850000</v>
      </c>
      <c r="D3663" s="115" t="s">
        <v>342</v>
      </c>
      <c r="E3663" s="115" t="s">
        <v>13</v>
      </c>
      <c r="F3663" s="115" t="s">
        <v>343</v>
      </c>
      <c r="G3663" s="115" t="s">
        <v>344</v>
      </c>
      <c r="H3663" s="115">
        <v>0.56000000000000005</v>
      </c>
      <c r="I3663" s="115">
        <v>0.48</v>
      </c>
      <c r="J3663" s="115" t="s">
        <v>350</v>
      </c>
      <c r="K3663" s="115">
        <v>2.1152351234080002E-2</v>
      </c>
      <c r="L3663" s="115">
        <v>3661.4881879812601</v>
      </c>
      <c r="M3663" s="115">
        <v>9.1257924149742298</v>
      </c>
      <c r="N3663" s="115">
        <v>1.3421179029621999</v>
      </c>
      <c r="O3663" s="115">
        <v>0.19303196645085999</v>
      </c>
      <c r="P3663" s="115">
        <v>2.8388949281000001E-2</v>
      </c>
      <c r="Q3663" s="115">
        <v>77.4490841916259</v>
      </c>
      <c r="R3663" s="115">
        <v>1210</v>
      </c>
      <c r="S3663" s="115" t="s">
        <v>353</v>
      </c>
      <c r="T3663" s="115">
        <v>1210</v>
      </c>
      <c r="U3663" s="115" t="s">
        <v>352</v>
      </c>
      <c r="V3663" s="115" t="s">
        <v>350</v>
      </c>
      <c r="Z3663" s="115">
        <v>0</v>
      </c>
      <c r="AA3663" s="115">
        <v>1</v>
      </c>
      <c r="AB3663" s="115">
        <v>0.19303196645085999</v>
      </c>
      <c r="AC3663" s="115">
        <v>2.8388949281000001E-2</v>
      </c>
      <c r="AD3663" s="115">
        <v>77.449084191626199</v>
      </c>
      <c r="AF3663" s="115">
        <v>-1</v>
      </c>
      <c r="AG3663" s="115">
        <v>-1</v>
      </c>
      <c r="AH3663" s="115">
        <v>-1</v>
      </c>
      <c r="AI3663" s="115">
        <v>-1</v>
      </c>
      <c r="AJ3663" s="115">
        <v>0</v>
      </c>
      <c r="AM3663" s="115" t="s">
        <v>348</v>
      </c>
      <c r="AN3663" s="115">
        <v>-1</v>
      </c>
      <c r="AQ3663" s="115">
        <v>601</v>
      </c>
      <c r="AR3663" s="115" t="s">
        <v>263</v>
      </c>
      <c r="AS3663" s="115" t="s">
        <v>376</v>
      </c>
      <c r="AT3663" s="115" t="s">
        <v>296</v>
      </c>
      <c r="AV3663" s="115">
        <v>40.960953776957098</v>
      </c>
      <c r="AW3663" s="115">
        <v>6.2813531399999997E-2</v>
      </c>
    </row>
    <row r="3664" spans="1:49" x14ac:dyDescent="0.25">
      <c r="A3664" s="117">
        <v>450000</v>
      </c>
      <c r="B3664" s="117">
        <v>850000</v>
      </c>
      <c r="C3664" s="117">
        <v>850000</v>
      </c>
      <c r="D3664" s="115" t="s">
        <v>342</v>
      </c>
      <c r="E3664" s="115" t="s">
        <v>13</v>
      </c>
      <c r="F3664" s="115" t="s">
        <v>343</v>
      </c>
      <c r="G3664" s="115" t="s">
        <v>344</v>
      </c>
      <c r="H3664" s="115">
        <v>0.56000000000000005</v>
      </c>
      <c r="I3664" s="115">
        <v>0.48</v>
      </c>
      <c r="J3664" s="115" t="s">
        <v>350</v>
      </c>
      <c r="K3664" s="115">
        <v>4.6621573798770001E-2</v>
      </c>
      <c r="L3664" s="115">
        <v>3661.4881879812601</v>
      </c>
      <c r="M3664" s="115">
        <v>9.1257924149742298</v>
      </c>
      <c r="N3664" s="115">
        <v>1.3421179029621999</v>
      </c>
      <c r="O3664" s="115">
        <v>0.42545880454701002</v>
      </c>
      <c r="P3664" s="115">
        <v>6.2571648859599996E-2</v>
      </c>
      <c r="Q3664" s="115">
        <v>170.704341769308</v>
      </c>
      <c r="R3664" s="115">
        <v>1210</v>
      </c>
      <c r="S3664" s="115" t="s">
        <v>353</v>
      </c>
      <c r="T3664" s="115">
        <v>1210</v>
      </c>
      <c r="U3664" s="115" t="s">
        <v>352</v>
      </c>
      <c r="V3664" s="115" t="s">
        <v>350</v>
      </c>
      <c r="Z3664" s="115">
        <v>0</v>
      </c>
      <c r="AA3664" s="115">
        <v>1</v>
      </c>
      <c r="AB3664" s="115">
        <v>0.42545880454701002</v>
      </c>
      <c r="AC3664" s="115">
        <v>6.2571648859599996E-2</v>
      </c>
      <c r="AD3664" s="115">
        <v>170.70434176930601</v>
      </c>
      <c r="AF3664" s="115">
        <v>-1</v>
      </c>
      <c r="AG3664" s="115">
        <v>-1</v>
      </c>
      <c r="AH3664" s="115">
        <v>-1</v>
      </c>
      <c r="AI3664" s="115">
        <v>-1</v>
      </c>
      <c r="AJ3664" s="115">
        <v>0</v>
      </c>
      <c r="AM3664" s="115" t="s">
        <v>348</v>
      </c>
      <c r="AN3664" s="115">
        <v>-1</v>
      </c>
      <c r="AQ3664" s="115">
        <v>601</v>
      </c>
      <c r="AR3664" s="115" t="s">
        <v>263</v>
      </c>
      <c r="AS3664" s="115" t="s">
        <v>376</v>
      </c>
      <c r="AT3664" s="115" t="s">
        <v>296</v>
      </c>
      <c r="AV3664" s="115">
        <v>71.851133763579497</v>
      </c>
      <c r="AW3664" s="115">
        <v>0.1384463437</v>
      </c>
    </row>
    <row r="3665" spans="1:49" x14ac:dyDescent="0.25">
      <c r="A3665" s="117">
        <v>450000</v>
      </c>
      <c r="B3665" s="117">
        <v>850000</v>
      </c>
      <c r="C3665" s="117">
        <v>850000</v>
      </c>
      <c r="D3665" s="115" t="s">
        <v>342</v>
      </c>
      <c r="E3665" s="115" t="s">
        <v>13</v>
      </c>
      <c r="F3665" s="115" t="s">
        <v>343</v>
      </c>
      <c r="G3665" s="115" t="s">
        <v>344</v>
      </c>
      <c r="H3665" s="115">
        <v>0.56000000000000005</v>
      </c>
      <c r="I3665" s="115">
        <v>0.48</v>
      </c>
      <c r="J3665" s="115" t="s">
        <v>350</v>
      </c>
      <c r="K3665" s="115">
        <v>9.8430023262499992E-3</v>
      </c>
      <c r="L3665" s="115">
        <v>3661.4881879812601</v>
      </c>
      <c r="M3665" s="115">
        <v>9.1257924149742298</v>
      </c>
      <c r="N3665" s="115">
        <v>1.3421179029621999</v>
      </c>
      <c r="O3665" s="115">
        <v>8.9825195969480007E-2</v>
      </c>
      <c r="P3665" s="115">
        <v>1.3210469640959999E-2</v>
      </c>
      <c r="Q3665" s="115">
        <v>36.0400367518438</v>
      </c>
      <c r="R3665" s="115">
        <v>1210</v>
      </c>
      <c r="S3665" s="115" t="s">
        <v>353</v>
      </c>
      <c r="T3665" s="115">
        <v>1210</v>
      </c>
      <c r="U3665" s="115" t="s">
        <v>352</v>
      </c>
      <c r="V3665" s="115" t="s">
        <v>350</v>
      </c>
      <c r="Z3665" s="115">
        <v>0</v>
      </c>
      <c r="AA3665" s="115">
        <v>1</v>
      </c>
      <c r="AB3665" s="115">
        <v>8.9825195969480007E-2</v>
      </c>
      <c r="AC3665" s="115">
        <v>1.3210469640959999E-2</v>
      </c>
      <c r="AD3665" s="115">
        <v>36.040036751843203</v>
      </c>
      <c r="AF3665" s="115">
        <v>-1</v>
      </c>
      <c r="AG3665" s="115">
        <v>-1</v>
      </c>
      <c r="AH3665" s="115">
        <v>-1</v>
      </c>
      <c r="AI3665" s="115">
        <v>-1</v>
      </c>
      <c r="AJ3665" s="115">
        <v>0</v>
      </c>
      <c r="AM3665" s="115" t="s">
        <v>348</v>
      </c>
      <c r="AN3665" s="115">
        <v>-1</v>
      </c>
      <c r="AQ3665" s="115">
        <v>601</v>
      </c>
      <c r="AR3665" s="115" t="s">
        <v>263</v>
      </c>
      <c r="AS3665" s="115" t="s">
        <v>376</v>
      </c>
      <c r="AT3665" s="115" t="s">
        <v>296</v>
      </c>
      <c r="AV3665" s="115">
        <v>25.323324522875499</v>
      </c>
      <c r="AW3665" s="115">
        <v>2.92295513E-2</v>
      </c>
    </row>
    <row r="3666" spans="1:49" x14ac:dyDescent="0.25">
      <c r="A3666" s="117">
        <v>450000</v>
      </c>
      <c r="B3666" s="117">
        <v>850000</v>
      </c>
      <c r="C3666" s="117">
        <v>850000</v>
      </c>
      <c r="D3666" s="115" t="s">
        <v>342</v>
      </c>
      <c r="E3666" s="115" t="s">
        <v>13</v>
      </c>
      <c r="F3666" s="115" t="s">
        <v>343</v>
      </c>
      <c r="G3666" s="115" t="s">
        <v>344</v>
      </c>
      <c r="H3666" s="115">
        <v>0.56000000000000005</v>
      </c>
      <c r="I3666" s="115">
        <v>0.48</v>
      </c>
      <c r="J3666" s="115" t="s">
        <v>350</v>
      </c>
      <c r="K3666" s="115">
        <v>4.5087358238020001E-2</v>
      </c>
      <c r="L3666" s="115">
        <v>3658.5104824855198</v>
      </c>
      <c r="M3666" s="115">
        <v>9.1188019828410596</v>
      </c>
      <c r="N3666" s="115">
        <v>1.3411044800191201</v>
      </c>
      <c r="O3666" s="115">
        <v>0.41114269170195</v>
      </c>
      <c r="P3666" s="115">
        <v>6.0466858125239997E-2</v>
      </c>
      <c r="Q3666" s="115">
        <v>164.95257274139101</v>
      </c>
      <c r="R3666" s="115">
        <v>1200</v>
      </c>
      <c r="S3666" s="115" t="s">
        <v>351</v>
      </c>
      <c r="T3666" s="115">
        <v>1200</v>
      </c>
      <c r="U3666" s="115" t="s">
        <v>352</v>
      </c>
      <c r="V3666" s="115" t="s">
        <v>350</v>
      </c>
      <c r="Z3666" s="115">
        <v>0</v>
      </c>
      <c r="AA3666" s="115">
        <v>1</v>
      </c>
      <c r="AB3666" s="115">
        <v>0.41114269170195</v>
      </c>
      <c r="AC3666" s="115">
        <v>6.0466858125239997E-2</v>
      </c>
      <c r="AD3666" s="115">
        <v>1516.93520340803</v>
      </c>
      <c r="AF3666" s="115">
        <v>-1</v>
      </c>
      <c r="AG3666" s="115">
        <v>-1</v>
      </c>
      <c r="AH3666" s="115">
        <v>-1</v>
      </c>
      <c r="AI3666" s="115">
        <v>-1</v>
      </c>
      <c r="AJ3666" s="115">
        <v>0</v>
      </c>
      <c r="AM3666" s="115" t="s">
        <v>348</v>
      </c>
      <c r="AN3666" s="115">
        <v>-1</v>
      </c>
      <c r="AQ3666" s="115">
        <v>601</v>
      </c>
      <c r="AR3666" s="115" t="s">
        <v>263</v>
      </c>
      <c r="AS3666" s="115" t="s">
        <v>376</v>
      </c>
      <c r="AT3666" s="115" t="s">
        <v>296</v>
      </c>
      <c r="AV3666" s="115">
        <v>60.487285792263997</v>
      </c>
      <c r="AW3666" s="115">
        <v>1.2302799703</v>
      </c>
    </row>
    <row r="3667" spans="1:49" x14ac:dyDescent="0.25">
      <c r="A3667" s="117">
        <v>450000</v>
      </c>
      <c r="B3667" s="117">
        <v>850000</v>
      </c>
      <c r="C3667" s="117">
        <v>850000</v>
      </c>
      <c r="D3667" s="115" t="s">
        <v>342</v>
      </c>
      <c r="E3667" s="115" t="s">
        <v>13</v>
      </c>
      <c r="F3667" s="115" t="s">
        <v>343</v>
      </c>
      <c r="G3667" s="115" t="s">
        <v>344</v>
      </c>
      <c r="H3667" s="115">
        <v>0.56000000000000005</v>
      </c>
      <c r="I3667" s="115">
        <v>0.48</v>
      </c>
      <c r="J3667" s="115" t="s">
        <v>350</v>
      </c>
      <c r="K3667" s="115">
        <v>8.2067211469999998E-5</v>
      </c>
      <c r="L3667" s="115">
        <v>3658.5104824855198</v>
      </c>
      <c r="M3667" s="115">
        <v>9.1188019828410596</v>
      </c>
      <c r="N3667" s="115">
        <v>1.3411044800191201</v>
      </c>
      <c r="O3667" s="115">
        <v>7.4835465071E-4</v>
      </c>
      <c r="P3667" s="115">
        <v>1.1006070497000001E-4</v>
      </c>
      <c r="Q3667" s="115">
        <v>0.30024375344597998</v>
      </c>
      <c r="R3667" s="115">
        <v>1210</v>
      </c>
      <c r="S3667" s="115" t="s">
        <v>353</v>
      </c>
      <c r="T3667" s="115">
        <v>1210</v>
      </c>
      <c r="U3667" s="115" t="s">
        <v>352</v>
      </c>
      <c r="V3667" s="115" t="s">
        <v>350</v>
      </c>
      <c r="Z3667" s="115">
        <v>0</v>
      </c>
      <c r="AA3667" s="115">
        <v>1</v>
      </c>
      <c r="AB3667" s="115">
        <v>7.4835465071E-4</v>
      </c>
      <c r="AC3667" s="115">
        <v>1.1006070497000001E-4</v>
      </c>
      <c r="AD3667" s="115">
        <v>0.30024375344471999</v>
      </c>
      <c r="AF3667" s="115">
        <v>-1</v>
      </c>
      <c r="AG3667" s="115">
        <v>-1</v>
      </c>
      <c r="AH3667" s="115">
        <v>-1</v>
      </c>
      <c r="AI3667" s="115">
        <v>-1</v>
      </c>
      <c r="AJ3667" s="115">
        <v>0</v>
      </c>
      <c r="AM3667" s="115" t="s">
        <v>348</v>
      </c>
      <c r="AN3667" s="115">
        <v>-1</v>
      </c>
      <c r="AQ3667" s="115">
        <v>601</v>
      </c>
      <c r="AR3667" s="115" t="s">
        <v>263</v>
      </c>
      <c r="AS3667" s="115" t="s">
        <v>376</v>
      </c>
      <c r="AT3667" s="115" t="s">
        <v>296</v>
      </c>
      <c r="AV3667" s="115">
        <v>2.7903643651665799</v>
      </c>
      <c r="AW3667" s="115">
        <v>2.4350669999999999E-4</v>
      </c>
    </row>
    <row r="3668" spans="1:49" x14ac:dyDescent="0.25">
      <c r="A3668" s="117">
        <v>450000</v>
      </c>
      <c r="B3668" s="117">
        <v>850000</v>
      </c>
      <c r="C3668" s="117">
        <v>850000</v>
      </c>
      <c r="D3668" s="115" t="s">
        <v>342</v>
      </c>
      <c r="E3668" s="115" t="s">
        <v>13</v>
      </c>
      <c r="F3668" s="115" t="s">
        <v>343</v>
      </c>
      <c r="G3668" s="115" t="s">
        <v>344</v>
      </c>
      <c r="H3668" s="115">
        <v>0.56000000000000005</v>
      </c>
      <c r="I3668" s="115">
        <v>0.48</v>
      </c>
      <c r="J3668" s="115" t="s">
        <v>350</v>
      </c>
      <c r="K3668" s="115">
        <v>1.9358865594000001E-4</v>
      </c>
      <c r="L3668" s="115">
        <v>3658.5104824855198</v>
      </c>
      <c r="M3668" s="115">
        <v>9.1188019828410596</v>
      </c>
      <c r="N3668" s="115">
        <v>1.3411044800191201</v>
      </c>
      <c r="O3668" s="115">
        <v>1.7652966196499999E-3</v>
      </c>
      <c r="P3668" s="115">
        <v>2.5962261376000001E-4</v>
      </c>
      <c r="Q3668" s="115">
        <v>0.70824612705408996</v>
      </c>
      <c r="R3668" s="115">
        <v>1210</v>
      </c>
      <c r="S3668" s="115" t="s">
        <v>353</v>
      </c>
      <c r="T3668" s="115">
        <v>1210</v>
      </c>
      <c r="U3668" s="115" t="s">
        <v>352</v>
      </c>
      <c r="V3668" s="115" t="s">
        <v>350</v>
      </c>
      <c r="Z3668" s="115">
        <v>0</v>
      </c>
      <c r="AA3668" s="115">
        <v>1</v>
      </c>
      <c r="AB3668" s="115">
        <v>1.7652966196499999E-3</v>
      </c>
      <c r="AC3668" s="115">
        <v>2.5962261376000001E-4</v>
      </c>
      <c r="AD3668" s="115">
        <v>13.0372003787617</v>
      </c>
      <c r="AF3668" s="115">
        <v>-1</v>
      </c>
      <c r="AG3668" s="115">
        <v>-1</v>
      </c>
      <c r="AH3668" s="115">
        <v>-1</v>
      </c>
      <c r="AI3668" s="115">
        <v>-1</v>
      </c>
      <c r="AJ3668" s="115">
        <v>0</v>
      </c>
      <c r="AM3668" s="115" t="s">
        <v>348</v>
      </c>
      <c r="AN3668" s="115">
        <v>-1</v>
      </c>
      <c r="AQ3668" s="115">
        <v>601</v>
      </c>
      <c r="AR3668" s="115" t="s">
        <v>263</v>
      </c>
      <c r="AS3668" s="115" t="s">
        <v>376</v>
      </c>
      <c r="AT3668" s="115" t="s">
        <v>296</v>
      </c>
      <c r="AV3668" s="115">
        <v>3.8032603821198498</v>
      </c>
      <c r="AW3668" s="115">
        <v>1.05735607E-2</v>
      </c>
    </row>
    <row r="3669" spans="1:49" x14ac:dyDescent="0.25">
      <c r="A3669" s="117">
        <v>450000</v>
      </c>
      <c r="B3669" s="117">
        <v>850000</v>
      </c>
      <c r="C3669" s="117">
        <v>850000</v>
      </c>
      <c r="D3669" s="115" t="s">
        <v>342</v>
      </c>
      <c r="E3669" s="115" t="s">
        <v>13</v>
      </c>
      <c r="F3669" s="115" t="s">
        <v>343</v>
      </c>
      <c r="G3669" s="115" t="s">
        <v>344</v>
      </c>
      <c r="H3669" s="115">
        <v>0.56000000000000005</v>
      </c>
      <c r="I3669" s="115">
        <v>0.48</v>
      </c>
      <c r="J3669" s="115" t="s">
        <v>350</v>
      </c>
      <c r="K3669" s="115">
        <v>0.14142165271549001</v>
      </c>
      <c r="L3669" s="115">
        <v>3637.0039336119398</v>
      </c>
      <c r="M3669" s="115">
        <v>9.0685177449190508</v>
      </c>
      <c r="N3669" s="115">
        <v>1.33382200184894</v>
      </c>
      <c r="O3669" s="115">
        <v>1.28248476716625</v>
      </c>
      <c r="P3669" s="115">
        <v>0.18863131192977001</v>
      </c>
      <c r="Q3669" s="115">
        <v>514.35110722416096</v>
      </c>
      <c r="R3669" s="115">
        <v>1200</v>
      </c>
      <c r="S3669" s="115" t="s">
        <v>351</v>
      </c>
      <c r="T3669" s="115">
        <v>1200</v>
      </c>
      <c r="U3669" s="115" t="s">
        <v>352</v>
      </c>
      <c r="V3669" s="115" t="s">
        <v>350</v>
      </c>
      <c r="Z3669" s="115">
        <v>0</v>
      </c>
      <c r="AA3669" s="115">
        <v>1</v>
      </c>
      <c r="AB3669" s="115">
        <v>1.28248476716625</v>
      </c>
      <c r="AC3669" s="115">
        <v>0.18863131192977001</v>
      </c>
      <c r="AD3669" s="115">
        <v>514.35110722416096</v>
      </c>
      <c r="AF3669" s="115">
        <v>-1</v>
      </c>
      <c r="AG3669" s="115">
        <v>-1</v>
      </c>
      <c r="AH3669" s="115">
        <v>-1</v>
      </c>
      <c r="AI3669" s="115">
        <v>-1</v>
      </c>
      <c r="AJ3669" s="115">
        <v>0</v>
      </c>
      <c r="AM3669" s="115" t="s">
        <v>348</v>
      </c>
      <c r="AN3669" s="115">
        <v>-1</v>
      </c>
      <c r="AQ3669" s="115">
        <v>601</v>
      </c>
      <c r="AR3669" s="115" t="s">
        <v>263</v>
      </c>
      <c r="AS3669" s="115" t="s">
        <v>376</v>
      </c>
      <c r="AT3669" s="115" t="s">
        <v>296</v>
      </c>
      <c r="AV3669" s="115">
        <v>123.986944634583</v>
      </c>
      <c r="AW3669" s="115">
        <v>0.41715418269999999</v>
      </c>
    </row>
    <row r="3670" spans="1:49" x14ac:dyDescent="0.25">
      <c r="A3670" s="117">
        <v>450000</v>
      </c>
      <c r="B3670" s="117">
        <v>850000</v>
      </c>
      <c r="C3670" s="117">
        <v>850000</v>
      </c>
      <c r="D3670" s="115" t="s">
        <v>342</v>
      </c>
      <c r="E3670" s="115" t="s">
        <v>13</v>
      </c>
      <c r="F3670" s="115" t="s">
        <v>343</v>
      </c>
      <c r="G3670" s="115" t="s">
        <v>344</v>
      </c>
      <c r="H3670" s="115">
        <v>0.56000000000000005</v>
      </c>
      <c r="I3670" s="115">
        <v>0.48</v>
      </c>
      <c r="J3670" s="115" t="s">
        <v>350</v>
      </c>
      <c r="K3670" s="115">
        <v>0.22326701773117</v>
      </c>
      <c r="L3670" s="115">
        <v>3637.0039336119398</v>
      </c>
      <c r="M3670" s="115">
        <v>9.0685177449190508</v>
      </c>
      <c r="N3670" s="115">
        <v>1.33382200184894</v>
      </c>
      <c r="O3670" s="115">
        <v>2.0247009121503399</v>
      </c>
      <c r="P3670" s="115">
        <v>0.29779846053704001</v>
      </c>
      <c r="Q3670" s="115">
        <v>812.02302173410203</v>
      </c>
      <c r="R3670" s="115">
        <v>1210</v>
      </c>
      <c r="S3670" s="115" t="s">
        <v>353</v>
      </c>
      <c r="T3670" s="115">
        <v>1210</v>
      </c>
      <c r="U3670" s="115" t="s">
        <v>352</v>
      </c>
      <c r="V3670" s="115" t="s">
        <v>350</v>
      </c>
      <c r="Z3670" s="115">
        <v>0</v>
      </c>
      <c r="AA3670" s="115">
        <v>1</v>
      </c>
      <c r="AB3670" s="115">
        <v>2.0247009121503399</v>
      </c>
      <c r="AC3670" s="115">
        <v>0.29779846053704001</v>
      </c>
      <c r="AD3670" s="115">
        <v>812.02302173410203</v>
      </c>
      <c r="AF3670" s="115">
        <v>-1</v>
      </c>
      <c r="AG3670" s="115">
        <v>-1</v>
      </c>
      <c r="AH3670" s="115">
        <v>-1</v>
      </c>
      <c r="AI3670" s="115">
        <v>-1</v>
      </c>
      <c r="AJ3670" s="115">
        <v>0</v>
      </c>
      <c r="AM3670" s="115" t="s">
        <v>348</v>
      </c>
      <c r="AN3670" s="115">
        <v>-1</v>
      </c>
      <c r="AQ3670" s="115">
        <v>601</v>
      </c>
      <c r="AR3670" s="115" t="s">
        <v>263</v>
      </c>
      <c r="AS3670" s="115" t="s">
        <v>376</v>
      </c>
      <c r="AT3670" s="115" t="s">
        <v>296</v>
      </c>
      <c r="AV3670" s="115">
        <v>121.624439687437</v>
      </c>
      <c r="AW3670" s="115">
        <v>0.65857503790000005</v>
      </c>
    </row>
    <row r="3671" spans="1:49" x14ac:dyDescent="0.25">
      <c r="A3671" s="117">
        <v>450000</v>
      </c>
      <c r="B3671" s="117">
        <v>850000</v>
      </c>
      <c r="C3671" s="117">
        <v>850000</v>
      </c>
      <c r="D3671" s="115" t="s">
        <v>342</v>
      </c>
      <c r="E3671" s="115" t="s">
        <v>13</v>
      </c>
      <c r="F3671" s="115" t="s">
        <v>343</v>
      </c>
      <c r="G3671" s="115" t="s">
        <v>344</v>
      </c>
      <c r="H3671" s="115">
        <v>0.56000000000000005</v>
      </c>
      <c r="I3671" s="115">
        <v>0.48</v>
      </c>
      <c r="J3671" s="115" t="s">
        <v>350</v>
      </c>
      <c r="K3671" s="115">
        <v>1.9018585444860001E-2</v>
      </c>
      <c r="L3671" s="115">
        <v>3637.0039336119398</v>
      </c>
      <c r="M3671" s="115">
        <v>9.0685177449190508</v>
      </c>
      <c r="N3671" s="115">
        <v>1.33382200184894</v>
      </c>
      <c r="O3671" s="115">
        <v>0.17247037958999001</v>
      </c>
      <c r="P3671" s="115">
        <v>2.5367407710400001E-2</v>
      </c>
      <c r="Q3671" s="115">
        <v>69.170670074701604</v>
      </c>
      <c r="R3671" s="115">
        <v>1210</v>
      </c>
      <c r="S3671" s="115" t="s">
        <v>353</v>
      </c>
      <c r="T3671" s="115">
        <v>1210</v>
      </c>
      <c r="U3671" s="115" t="s">
        <v>352</v>
      </c>
      <c r="V3671" s="115" t="s">
        <v>350</v>
      </c>
      <c r="Z3671" s="115">
        <v>0</v>
      </c>
      <c r="AA3671" s="115">
        <v>1</v>
      </c>
      <c r="AB3671" s="115">
        <v>0.17247037958999001</v>
      </c>
      <c r="AC3671" s="115">
        <v>2.5367407710400001E-2</v>
      </c>
      <c r="AD3671" s="115">
        <v>69.170670074701604</v>
      </c>
      <c r="AF3671" s="115">
        <v>-1</v>
      </c>
      <c r="AG3671" s="115">
        <v>-1</v>
      </c>
      <c r="AH3671" s="115">
        <v>-1</v>
      </c>
      <c r="AI3671" s="115">
        <v>-1</v>
      </c>
      <c r="AJ3671" s="115">
        <v>0</v>
      </c>
      <c r="AM3671" s="115" t="s">
        <v>348</v>
      </c>
      <c r="AN3671" s="115">
        <v>-1</v>
      </c>
      <c r="AQ3671" s="115">
        <v>601</v>
      </c>
      <c r="AR3671" s="115" t="s">
        <v>263</v>
      </c>
      <c r="AS3671" s="115" t="s">
        <v>376</v>
      </c>
      <c r="AT3671" s="115" t="s">
        <v>296</v>
      </c>
      <c r="AV3671" s="115">
        <v>51.688625189530597</v>
      </c>
      <c r="AW3671" s="115">
        <v>5.6099489099999997E-2</v>
      </c>
    </row>
    <row r="3672" spans="1:49" x14ac:dyDescent="0.25">
      <c r="A3672" s="117">
        <v>450000</v>
      </c>
      <c r="B3672" s="117">
        <v>850000</v>
      </c>
      <c r="C3672" s="117">
        <v>850000</v>
      </c>
      <c r="D3672" s="115" t="s">
        <v>342</v>
      </c>
      <c r="E3672" s="115" t="s">
        <v>13</v>
      </c>
      <c r="F3672" s="115" t="s">
        <v>343</v>
      </c>
      <c r="G3672" s="115" t="s">
        <v>344</v>
      </c>
      <c r="H3672" s="115">
        <v>0.56000000000000005</v>
      </c>
      <c r="I3672" s="115">
        <v>0.48</v>
      </c>
      <c r="J3672" s="115" t="s">
        <v>350</v>
      </c>
      <c r="K3672" s="115">
        <v>2.7562344258610001E-2</v>
      </c>
      <c r="L3672" s="115">
        <v>3637.0039336119398</v>
      </c>
      <c r="M3672" s="115">
        <v>9.0685177449190508</v>
      </c>
      <c r="N3672" s="115">
        <v>1.33382200184894</v>
      </c>
      <c r="O3672" s="115">
        <v>0.24994960800082999</v>
      </c>
      <c r="P3672" s="115">
        <v>3.6763261194670001E-2</v>
      </c>
      <c r="Q3672" s="115">
        <v>100.24435448815601</v>
      </c>
      <c r="R3672" s="115">
        <v>1210</v>
      </c>
      <c r="S3672" s="115" t="s">
        <v>353</v>
      </c>
      <c r="T3672" s="115">
        <v>1210</v>
      </c>
      <c r="U3672" s="115" t="s">
        <v>352</v>
      </c>
      <c r="V3672" s="115" t="s">
        <v>350</v>
      </c>
      <c r="Z3672" s="115">
        <v>0</v>
      </c>
      <c r="AA3672" s="115">
        <v>1</v>
      </c>
      <c r="AB3672" s="115">
        <v>0.24994960800082999</v>
      </c>
      <c r="AC3672" s="115">
        <v>3.6763261194670001E-2</v>
      </c>
      <c r="AD3672" s="115">
        <v>100.244354488157</v>
      </c>
      <c r="AF3672" s="115">
        <v>-1</v>
      </c>
      <c r="AG3672" s="115">
        <v>-1</v>
      </c>
      <c r="AH3672" s="115">
        <v>-1</v>
      </c>
      <c r="AI3672" s="115">
        <v>-1</v>
      </c>
      <c r="AJ3672" s="115">
        <v>0</v>
      </c>
      <c r="AM3672" s="115" t="s">
        <v>348</v>
      </c>
      <c r="AN3672" s="115">
        <v>-1</v>
      </c>
      <c r="AQ3672" s="115">
        <v>601</v>
      </c>
      <c r="AR3672" s="115" t="s">
        <v>263</v>
      </c>
      <c r="AS3672" s="115" t="s">
        <v>376</v>
      </c>
      <c r="AT3672" s="115" t="s">
        <v>296</v>
      </c>
      <c r="AV3672" s="115">
        <v>63.2854974189204</v>
      </c>
      <c r="AW3672" s="115">
        <v>8.1301179599999995E-2</v>
      </c>
    </row>
    <row r="3673" spans="1:49" x14ac:dyDescent="0.25">
      <c r="A3673" s="117">
        <v>450000</v>
      </c>
      <c r="B3673" s="117">
        <v>850000</v>
      </c>
      <c r="C3673" s="117">
        <v>850000</v>
      </c>
      <c r="D3673" s="115" t="s">
        <v>342</v>
      </c>
      <c r="E3673" s="115" t="s">
        <v>13</v>
      </c>
      <c r="F3673" s="115" t="s">
        <v>343</v>
      </c>
      <c r="G3673" s="115" t="s">
        <v>344</v>
      </c>
      <c r="H3673" s="115">
        <v>0.56000000000000005</v>
      </c>
      <c r="I3673" s="115">
        <v>0.48</v>
      </c>
      <c r="J3673" s="115" t="s">
        <v>350</v>
      </c>
      <c r="K3673" s="115">
        <v>0.20649385372487999</v>
      </c>
      <c r="L3673" s="115">
        <v>3637.0039336119398</v>
      </c>
      <c r="M3673" s="115">
        <v>9.0685177449190508</v>
      </c>
      <c r="N3673" s="115">
        <v>1.33382200184894</v>
      </c>
      <c r="O3673" s="115">
        <v>1.87259317672079</v>
      </c>
      <c r="P3673" s="115">
        <v>0.27542604534482001</v>
      </c>
      <c r="Q3673" s="115">
        <v>751.01895826407804</v>
      </c>
      <c r="R3673" s="115">
        <v>1210</v>
      </c>
      <c r="S3673" s="115" t="s">
        <v>353</v>
      </c>
      <c r="T3673" s="115">
        <v>1210</v>
      </c>
      <c r="U3673" s="115" t="s">
        <v>352</v>
      </c>
      <c r="V3673" s="115" t="s">
        <v>350</v>
      </c>
      <c r="Z3673" s="115">
        <v>0</v>
      </c>
      <c r="AA3673" s="115">
        <v>1</v>
      </c>
      <c r="AB3673" s="115">
        <v>1.87259317672079</v>
      </c>
      <c r="AC3673" s="115">
        <v>0.27542604534482001</v>
      </c>
      <c r="AD3673" s="115">
        <v>751.01895826407804</v>
      </c>
      <c r="AF3673" s="115">
        <v>-1</v>
      </c>
      <c r="AG3673" s="115">
        <v>-1</v>
      </c>
      <c r="AH3673" s="115">
        <v>-1</v>
      </c>
      <c r="AI3673" s="115">
        <v>-1</v>
      </c>
      <c r="AJ3673" s="115">
        <v>0</v>
      </c>
      <c r="AM3673" s="115" t="s">
        <v>348</v>
      </c>
      <c r="AN3673" s="115">
        <v>-1</v>
      </c>
      <c r="AQ3673" s="115">
        <v>601</v>
      </c>
      <c r="AR3673" s="115" t="s">
        <v>263</v>
      </c>
      <c r="AS3673" s="115" t="s">
        <v>376</v>
      </c>
      <c r="AT3673" s="115" t="s">
        <v>296</v>
      </c>
      <c r="AV3673" s="115">
        <v>116.84017941148301</v>
      </c>
      <c r="AW3673" s="115">
        <v>0.60909891179999998</v>
      </c>
    </row>
    <row r="3674" spans="1:49" x14ac:dyDescent="0.25">
      <c r="A3674" s="117">
        <v>450000</v>
      </c>
      <c r="B3674" s="117">
        <v>850000</v>
      </c>
      <c r="C3674" s="117">
        <v>850000</v>
      </c>
      <c r="D3674" s="115" t="s">
        <v>342</v>
      </c>
      <c r="E3674" s="115" t="s">
        <v>13</v>
      </c>
      <c r="F3674" s="115" t="s">
        <v>343</v>
      </c>
      <c r="G3674" s="115" t="s">
        <v>344</v>
      </c>
      <c r="H3674" s="115">
        <v>0.56000000000000005</v>
      </c>
      <c r="I3674" s="115">
        <v>0.48</v>
      </c>
      <c r="J3674" s="115" t="s">
        <v>350</v>
      </c>
      <c r="K3674" s="115">
        <v>0.20059387830228001</v>
      </c>
      <c r="L3674" s="115">
        <v>3643.6521943694802</v>
      </c>
      <c r="M3674" s="115">
        <v>9.0840684971795405</v>
      </c>
      <c r="N3674" s="115">
        <v>1.33607439545066</v>
      </c>
      <c r="O3674" s="115">
        <v>1.82220853061281</v>
      </c>
      <c r="P3674" s="115">
        <v>0.26800834468382001</v>
      </c>
      <c r="Q3674" s="115">
        <v>730.89432485318798</v>
      </c>
      <c r="R3674" s="115">
        <v>1200</v>
      </c>
      <c r="S3674" s="115" t="s">
        <v>351</v>
      </c>
      <c r="T3674" s="115">
        <v>1200</v>
      </c>
      <c r="U3674" s="115" t="s">
        <v>352</v>
      </c>
      <c r="V3674" s="115" t="s">
        <v>350</v>
      </c>
      <c r="Z3674" s="115">
        <v>0</v>
      </c>
      <c r="AA3674" s="115">
        <v>1</v>
      </c>
      <c r="AB3674" s="115">
        <v>1.82220853061281</v>
      </c>
      <c r="AC3674" s="115">
        <v>0.26800834468382001</v>
      </c>
      <c r="AD3674" s="115">
        <v>730.89432485318798</v>
      </c>
      <c r="AF3674" s="115">
        <v>-1</v>
      </c>
      <c r="AG3674" s="115">
        <v>-1</v>
      </c>
      <c r="AH3674" s="115">
        <v>-1</v>
      </c>
      <c r="AI3674" s="115">
        <v>-1</v>
      </c>
      <c r="AJ3674" s="115">
        <v>0</v>
      </c>
      <c r="AM3674" s="115" t="s">
        <v>348</v>
      </c>
      <c r="AN3674" s="115">
        <v>-1</v>
      </c>
      <c r="AQ3674" s="115">
        <v>601</v>
      </c>
      <c r="AR3674" s="115" t="s">
        <v>263</v>
      </c>
      <c r="AS3674" s="115" t="s">
        <v>376</v>
      </c>
      <c r="AT3674" s="115" t="s">
        <v>296</v>
      </c>
      <c r="AV3674" s="115">
        <v>162.422228505698</v>
      </c>
      <c r="AW3674" s="115">
        <v>0.59277723019999995</v>
      </c>
    </row>
    <row r="3675" spans="1:49" x14ac:dyDescent="0.25">
      <c r="A3675" s="117">
        <v>450000</v>
      </c>
      <c r="B3675" s="117">
        <v>850000</v>
      </c>
      <c r="C3675" s="117">
        <v>850000</v>
      </c>
      <c r="D3675" s="115" t="s">
        <v>342</v>
      </c>
      <c r="E3675" s="115" t="s">
        <v>13</v>
      </c>
      <c r="F3675" s="115" t="s">
        <v>343</v>
      </c>
      <c r="G3675" s="115" t="s">
        <v>344</v>
      </c>
      <c r="H3675" s="115">
        <v>0.56000000000000005</v>
      </c>
      <c r="I3675" s="115">
        <v>0.48</v>
      </c>
      <c r="J3675" s="115" t="s">
        <v>350</v>
      </c>
      <c r="K3675" s="115">
        <v>4.1422784011309999E-2</v>
      </c>
      <c r="L3675" s="115">
        <v>3643.6521943694802</v>
      </c>
      <c r="M3675" s="115">
        <v>9.0840684971795405</v>
      </c>
      <c r="N3675" s="115">
        <v>1.33607439545066</v>
      </c>
      <c r="O3675" s="115">
        <v>0.37628740730268001</v>
      </c>
      <c r="P3675" s="115">
        <v>5.5343921105799998E-2</v>
      </c>
      <c r="Q3675" s="115">
        <v>150.93021785973201</v>
      </c>
      <c r="R3675" s="115">
        <v>1210</v>
      </c>
      <c r="S3675" s="115" t="s">
        <v>353</v>
      </c>
      <c r="T3675" s="115">
        <v>1210</v>
      </c>
      <c r="U3675" s="115" t="s">
        <v>352</v>
      </c>
      <c r="V3675" s="115" t="s">
        <v>350</v>
      </c>
      <c r="Z3675" s="115">
        <v>0</v>
      </c>
      <c r="AA3675" s="115">
        <v>1</v>
      </c>
      <c r="AB3675" s="115">
        <v>0.37628740730268001</v>
      </c>
      <c r="AC3675" s="115">
        <v>5.5343921105799998E-2</v>
      </c>
      <c r="AD3675" s="115">
        <v>150.93021785973201</v>
      </c>
      <c r="AF3675" s="115">
        <v>-1</v>
      </c>
      <c r="AG3675" s="115">
        <v>-1</v>
      </c>
      <c r="AH3675" s="115">
        <v>-1</v>
      </c>
      <c r="AI3675" s="115">
        <v>-1</v>
      </c>
      <c r="AJ3675" s="115">
        <v>0</v>
      </c>
      <c r="AM3675" s="115" t="s">
        <v>348</v>
      </c>
      <c r="AN3675" s="115">
        <v>-1</v>
      </c>
      <c r="AQ3675" s="115">
        <v>601</v>
      </c>
      <c r="AR3675" s="115" t="s">
        <v>263</v>
      </c>
      <c r="AS3675" s="115" t="s">
        <v>376</v>
      </c>
      <c r="AT3675" s="115" t="s">
        <v>296</v>
      </c>
      <c r="AV3675" s="115">
        <v>72.3118836770347</v>
      </c>
      <c r="AW3675" s="115">
        <v>0.12240893579999999</v>
      </c>
    </row>
    <row r="3676" spans="1:49" x14ac:dyDescent="0.25">
      <c r="A3676" s="117">
        <v>450000</v>
      </c>
      <c r="B3676" s="117">
        <v>850000</v>
      </c>
      <c r="C3676" s="117">
        <v>850000</v>
      </c>
      <c r="D3676" s="115" t="s">
        <v>342</v>
      </c>
      <c r="E3676" s="115" t="s">
        <v>13</v>
      </c>
      <c r="F3676" s="115" t="s">
        <v>343</v>
      </c>
      <c r="G3676" s="115" t="s">
        <v>344</v>
      </c>
      <c r="H3676" s="115">
        <v>0.56000000000000005</v>
      </c>
      <c r="I3676" s="115">
        <v>0.48</v>
      </c>
      <c r="J3676" s="115" t="s">
        <v>350</v>
      </c>
      <c r="K3676" s="115">
        <v>2.7671973547829999E-2</v>
      </c>
      <c r="L3676" s="115">
        <v>3643.6521943694802</v>
      </c>
      <c r="M3676" s="115">
        <v>9.0840684971795405</v>
      </c>
      <c r="N3676" s="115">
        <v>1.33607439545066</v>
      </c>
      <c r="O3676" s="115">
        <v>0.25137410316061998</v>
      </c>
      <c r="P3676" s="115">
        <v>3.6971815328840002E-2</v>
      </c>
      <c r="Q3676" s="115">
        <v>100.827047140085</v>
      </c>
      <c r="R3676" s="115">
        <v>1210</v>
      </c>
      <c r="S3676" s="115" t="s">
        <v>353</v>
      </c>
      <c r="T3676" s="115">
        <v>1210</v>
      </c>
      <c r="U3676" s="115" t="s">
        <v>352</v>
      </c>
      <c r="V3676" s="115" t="s">
        <v>350</v>
      </c>
      <c r="Z3676" s="115">
        <v>0</v>
      </c>
      <c r="AA3676" s="115">
        <v>1</v>
      </c>
      <c r="AB3676" s="115">
        <v>0.25137410316061998</v>
      </c>
      <c r="AC3676" s="115">
        <v>3.6971815328840002E-2</v>
      </c>
      <c r="AD3676" s="115">
        <v>100.82704714008599</v>
      </c>
      <c r="AF3676" s="115">
        <v>-1</v>
      </c>
      <c r="AG3676" s="115">
        <v>-1</v>
      </c>
      <c r="AH3676" s="115">
        <v>-1</v>
      </c>
      <c r="AI3676" s="115">
        <v>-1</v>
      </c>
      <c r="AJ3676" s="115">
        <v>0</v>
      </c>
      <c r="AM3676" s="115" t="s">
        <v>348</v>
      </c>
      <c r="AN3676" s="115">
        <v>-1</v>
      </c>
      <c r="AQ3676" s="115">
        <v>601</v>
      </c>
      <c r="AR3676" s="115" t="s">
        <v>263</v>
      </c>
      <c r="AS3676" s="115" t="s">
        <v>376</v>
      </c>
      <c r="AT3676" s="115" t="s">
        <v>296</v>
      </c>
      <c r="AV3676" s="115">
        <v>64.050047245456597</v>
      </c>
      <c r="AW3676" s="115">
        <v>8.1773760900000006E-2</v>
      </c>
    </row>
    <row r="3677" spans="1:49" x14ac:dyDescent="0.25">
      <c r="A3677" s="117">
        <v>450000</v>
      </c>
      <c r="B3677" s="117">
        <v>850000</v>
      </c>
      <c r="C3677" s="117">
        <v>850000</v>
      </c>
      <c r="D3677" s="115" t="s">
        <v>342</v>
      </c>
      <c r="E3677" s="115" t="s">
        <v>13</v>
      </c>
      <c r="F3677" s="115" t="s">
        <v>343</v>
      </c>
      <c r="G3677" s="115" t="s">
        <v>344</v>
      </c>
      <c r="H3677" s="115">
        <v>0.56000000000000005</v>
      </c>
      <c r="I3677" s="115">
        <v>0.48</v>
      </c>
      <c r="J3677" s="115" t="s">
        <v>350</v>
      </c>
      <c r="K3677" s="115">
        <v>2.4413726339059999E-2</v>
      </c>
      <c r="L3677" s="115">
        <v>3643.6521943694802</v>
      </c>
      <c r="M3677" s="115">
        <v>9.0840684971795405</v>
      </c>
      <c r="N3677" s="115">
        <v>1.33607439545066</v>
      </c>
      <c r="O3677" s="115">
        <v>0.22177596233541</v>
      </c>
      <c r="P3677" s="115">
        <v>3.2618554659149999E-2</v>
      </c>
      <c r="Q3677" s="115">
        <v>88.955127548052104</v>
      </c>
      <c r="R3677" s="115">
        <v>1210</v>
      </c>
      <c r="S3677" s="115" t="s">
        <v>353</v>
      </c>
      <c r="T3677" s="115">
        <v>1210</v>
      </c>
      <c r="U3677" s="115" t="s">
        <v>352</v>
      </c>
      <c r="V3677" s="115" t="s">
        <v>350</v>
      </c>
      <c r="Z3677" s="115">
        <v>0</v>
      </c>
      <c r="AA3677" s="115">
        <v>1</v>
      </c>
      <c r="AB3677" s="115">
        <v>0.22177596233541</v>
      </c>
      <c r="AC3677" s="115">
        <v>3.2618554659149999E-2</v>
      </c>
      <c r="AD3677" s="115">
        <v>88.955127548052801</v>
      </c>
      <c r="AF3677" s="115">
        <v>-1</v>
      </c>
      <c r="AG3677" s="115">
        <v>-1</v>
      </c>
      <c r="AH3677" s="115">
        <v>-1</v>
      </c>
      <c r="AI3677" s="115">
        <v>-1</v>
      </c>
      <c r="AJ3677" s="115">
        <v>0</v>
      </c>
      <c r="AM3677" s="115" t="s">
        <v>348</v>
      </c>
      <c r="AN3677" s="115">
        <v>-1</v>
      </c>
      <c r="AQ3677" s="115">
        <v>601</v>
      </c>
      <c r="AR3677" s="115" t="s">
        <v>263</v>
      </c>
      <c r="AS3677" s="115" t="s">
        <v>376</v>
      </c>
      <c r="AT3677" s="115" t="s">
        <v>296</v>
      </c>
      <c r="AV3677" s="115">
        <v>52.9447442553884</v>
      </c>
      <c r="AW3677" s="115">
        <v>7.2145277800000004E-2</v>
      </c>
    </row>
    <row r="3678" spans="1:49" x14ac:dyDescent="0.25">
      <c r="A3678" s="117">
        <v>450000</v>
      </c>
      <c r="B3678" s="117">
        <v>850000</v>
      </c>
      <c r="C3678" s="117">
        <v>850000</v>
      </c>
      <c r="D3678" s="115" t="s">
        <v>342</v>
      </c>
      <c r="E3678" s="115" t="s">
        <v>13</v>
      </c>
      <c r="F3678" s="115" t="s">
        <v>343</v>
      </c>
      <c r="G3678" s="115" t="s">
        <v>344</v>
      </c>
      <c r="H3678" s="115">
        <v>0.56000000000000005</v>
      </c>
      <c r="I3678" s="115">
        <v>0.48</v>
      </c>
      <c r="J3678" s="115" t="s">
        <v>350</v>
      </c>
      <c r="K3678" s="115">
        <v>0.32366109158249001</v>
      </c>
      <c r="L3678" s="115">
        <v>3643.6521943694802</v>
      </c>
      <c r="M3678" s="115">
        <v>9.0840684971795405</v>
      </c>
      <c r="N3678" s="115">
        <v>1.33607439545066</v>
      </c>
      <c r="O3678" s="115">
        <v>2.9401595258072599</v>
      </c>
      <c r="P3678" s="115">
        <v>0.43243529726697999</v>
      </c>
      <c r="Q3678" s="115">
        <v>1179.3084465765701</v>
      </c>
      <c r="R3678" s="115">
        <v>1210</v>
      </c>
      <c r="S3678" s="115" t="s">
        <v>353</v>
      </c>
      <c r="T3678" s="115">
        <v>1210</v>
      </c>
      <c r="U3678" s="115" t="s">
        <v>352</v>
      </c>
      <c r="V3678" s="115" t="s">
        <v>350</v>
      </c>
      <c r="Z3678" s="115">
        <v>0</v>
      </c>
      <c r="AA3678" s="115">
        <v>1</v>
      </c>
      <c r="AB3678" s="115">
        <v>2.9401595258072599</v>
      </c>
      <c r="AC3678" s="115">
        <v>0.43243529726697999</v>
      </c>
      <c r="AD3678" s="115">
        <v>1179.3084465765701</v>
      </c>
      <c r="AF3678" s="115">
        <v>-1</v>
      </c>
      <c r="AG3678" s="115">
        <v>-1</v>
      </c>
      <c r="AH3678" s="115">
        <v>-1</v>
      </c>
      <c r="AI3678" s="115">
        <v>-1</v>
      </c>
      <c r="AJ3678" s="115">
        <v>0</v>
      </c>
      <c r="AM3678" s="115" t="s">
        <v>348</v>
      </c>
      <c r="AN3678" s="115">
        <v>-1</v>
      </c>
      <c r="AQ3678" s="115">
        <v>601</v>
      </c>
      <c r="AR3678" s="115" t="s">
        <v>263</v>
      </c>
      <c r="AS3678" s="115" t="s">
        <v>376</v>
      </c>
      <c r="AT3678" s="115" t="s">
        <v>296</v>
      </c>
      <c r="AV3678" s="115">
        <v>144.40421942792699</v>
      </c>
      <c r="AW3678" s="115">
        <v>0.95645453899999999</v>
      </c>
    </row>
    <row r="3679" spans="1:49" x14ac:dyDescent="0.25">
      <c r="A3679" s="117">
        <v>450000</v>
      </c>
      <c r="B3679" s="117">
        <v>850000</v>
      </c>
      <c r="C3679" s="117">
        <v>850000</v>
      </c>
      <c r="D3679" s="115" t="s">
        <v>342</v>
      </c>
      <c r="E3679" s="115" t="s">
        <v>13</v>
      </c>
      <c r="F3679" s="115" t="s">
        <v>343</v>
      </c>
      <c r="G3679" s="115" t="s">
        <v>344</v>
      </c>
      <c r="H3679" s="115">
        <v>0.56000000000000005</v>
      </c>
      <c r="I3679" s="115">
        <v>0.48</v>
      </c>
      <c r="J3679" s="115" t="s">
        <v>350</v>
      </c>
      <c r="K3679" s="115">
        <v>5.8064554397200003E-3</v>
      </c>
      <c r="L3679" s="115">
        <v>3682.59813766149</v>
      </c>
      <c r="M3679" s="115">
        <v>9.1751459501170505</v>
      </c>
      <c r="N3679" s="115">
        <v>1.34926546710053</v>
      </c>
      <c r="O3679" s="115">
        <v>5.3275076112319998E-2</v>
      </c>
      <c r="P3679" s="115">
        <v>7.8344498110699996E-3</v>
      </c>
      <c r="Q3679" s="115">
        <v>21.3828419887457</v>
      </c>
      <c r="R3679" s="115">
        <v>1200</v>
      </c>
      <c r="S3679" s="115" t="s">
        <v>351</v>
      </c>
      <c r="T3679" s="115">
        <v>1200</v>
      </c>
      <c r="U3679" s="115" t="s">
        <v>352</v>
      </c>
      <c r="V3679" s="115" t="s">
        <v>350</v>
      </c>
      <c r="Z3679" s="115">
        <v>0</v>
      </c>
      <c r="AA3679" s="115">
        <v>1</v>
      </c>
      <c r="AB3679" s="115">
        <v>5.3275076112319998E-2</v>
      </c>
      <c r="AC3679" s="115">
        <v>7.8344498110699996E-3</v>
      </c>
      <c r="AD3679" s="115">
        <v>1217.49058956454</v>
      </c>
      <c r="AF3679" s="115">
        <v>-1</v>
      </c>
      <c r="AG3679" s="115">
        <v>-1</v>
      </c>
      <c r="AH3679" s="115">
        <v>-1</v>
      </c>
      <c r="AI3679" s="115">
        <v>-1</v>
      </c>
      <c r="AJ3679" s="115">
        <v>0</v>
      </c>
      <c r="AM3679" s="115" t="s">
        <v>348</v>
      </c>
      <c r="AN3679" s="115">
        <v>-1</v>
      </c>
      <c r="AQ3679" s="115">
        <v>601</v>
      </c>
      <c r="AR3679" s="115" t="s">
        <v>263</v>
      </c>
      <c r="AS3679" s="115" t="s">
        <v>376</v>
      </c>
      <c r="AT3679" s="115" t="s">
        <v>296</v>
      </c>
      <c r="AV3679" s="115">
        <v>22.162612529511101</v>
      </c>
      <c r="AW3679" s="115">
        <v>0.98742140270000001</v>
      </c>
    </row>
    <row r="3680" spans="1:49" x14ac:dyDescent="0.25">
      <c r="A3680" s="117">
        <v>450000</v>
      </c>
      <c r="B3680" s="117">
        <v>850000</v>
      </c>
      <c r="C3680" s="117">
        <v>850000</v>
      </c>
      <c r="D3680" s="115" t="s">
        <v>342</v>
      </c>
      <c r="E3680" s="115" t="s">
        <v>13</v>
      </c>
      <c r="F3680" s="115" t="s">
        <v>343</v>
      </c>
      <c r="G3680" s="115" t="s">
        <v>344</v>
      </c>
      <c r="H3680" s="115">
        <v>0.56000000000000005</v>
      </c>
      <c r="I3680" s="115">
        <v>0.48</v>
      </c>
      <c r="J3680" s="115" t="s">
        <v>350</v>
      </c>
      <c r="K3680" s="115">
        <v>2.54201290763E-3</v>
      </c>
      <c r="L3680" s="115">
        <v>3682.59813766149</v>
      </c>
      <c r="M3680" s="115">
        <v>9.1751459501170505</v>
      </c>
      <c r="N3680" s="115">
        <v>1.34926546710053</v>
      </c>
      <c r="O3680" s="115">
        <v>2.332333943464E-2</v>
      </c>
      <c r="P3680" s="115">
        <v>3.4298502331900002E-3</v>
      </c>
      <c r="Q3680" s="115">
        <v>9.3612119995718093</v>
      </c>
      <c r="R3680" s="115">
        <v>1210</v>
      </c>
      <c r="S3680" s="115" t="s">
        <v>353</v>
      </c>
      <c r="T3680" s="115">
        <v>1210</v>
      </c>
      <c r="U3680" s="115" t="s">
        <v>352</v>
      </c>
      <c r="V3680" s="115" t="s">
        <v>350</v>
      </c>
      <c r="Z3680" s="115">
        <v>0</v>
      </c>
      <c r="AA3680" s="115">
        <v>1</v>
      </c>
      <c r="AB3680" s="115">
        <v>2.332333943464E-2</v>
      </c>
      <c r="AC3680" s="115">
        <v>3.4298502331900002E-3</v>
      </c>
      <c r="AD3680" s="115">
        <v>21.473891461409899</v>
      </c>
      <c r="AF3680" s="115">
        <v>-1</v>
      </c>
      <c r="AG3680" s="115">
        <v>-1</v>
      </c>
      <c r="AH3680" s="115">
        <v>-1</v>
      </c>
      <c r="AI3680" s="115">
        <v>-1</v>
      </c>
      <c r="AJ3680" s="115">
        <v>0</v>
      </c>
      <c r="AM3680" s="115" t="s">
        <v>348</v>
      </c>
      <c r="AN3680" s="115">
        <v>-1</v>
      </c>
      <c r="AQ3680" s="115">
        <v>601</v>
      </c>
      <c r="AR3680" s="115" t="s">
        <v>263</v>
      </c>
      <c r="AS3680" s="115" t="s">
        <v>376</v>
      </c>
      <c r="AT3680" s="115" t="s">
        <v>296</v>
      </c>
      <c r="AV3680" s="115">
        <v>17.0855469852212</v>
      </c>
      <c r="AW3680" s="115">
        <v>1.7415970400000001E-2</v>
      </c>
    </row>
    <row r="3681" spans="1:49" x14ac:dyDescent="0.25">
      <c r="A3681" s="117">
        <v>450000</v>
      </c>
      <c r="B3681" s="117">
        <v>850000</v>
      </c>
      <c r="C3681" s="117">
        <v>860000</v>
      </c>
      <c r="D3681" s="115" t="s">
        <v>342</v>
      </c>
      <c r="E3681" s="115" t="s">
        <v>13</v>
      </c>
      <c r="F3681" s="115" t="s">
        <v>343</v>
      </c>
      <c r="G3681" s="115" t="s">
        <v>344</v>
      </c>
      <c r="H3681" s="115">
        <v>0.56000000000000005</v>
      </c>
      <c r="I3681" s="115">
        <v>0.48</v>
      </c>
      <c r="J3681" s="115" t="s">
        <v>350</v>
      </c>
      <c r="K3681" s="115">
        <v>6.7737720792280007E-2</v>
      </c>
      <c r="L3681" s="115">
        <v>3675.0356444997301</v>
      </c>
      <c r="M3681" s="115">
        <v>9.1574572287756801</v>
      </c>
      <c r="N3681" s="115">
        <v>1.34670342451249</v>
      </c>
      <c r="O3681" s="115">
        <v>0.62030528093005</v>
      </c>
      <c r="P3681" s="115">
        <v>9.1222620559629999E-2</v>
      </c>
      <c r="Q3681" s="115">
        <v>248.938538388799</v>
      </c>
      <c r="R3681" s="115">
        <v>1200</v>
      </c>
      <c r="S3681" s="115" t="s">
        <v>351</v>
      </c>
      <c r="T3681" s="115">
        <v>1200</v>
      </c>
      <c r="U3681" s="115" t="s">
        <v>352</v>
      </c>
      <c r="V3681" s="115" t="s">
        <v>350</v>
      </c>
      <c r="Z3681" s="115">
        <v>0</v>
      </c>
      <c r="AA3681" s="115">
        <v>1</v>
      </c>
      <c r="AB3681" s="115">
        <v>0.62030528093005</v>
      </c>
      <c r="AC3681" s="115">
        <v>9.1222620559629999E-2</v>
      </c>
      <c r="AD3681" s="115">
        <v>718.29210562749097</v>
      </c>
      <c r="AF3681" s="115">
        <v>-1</v>
      </c>
      <c r="AG3681" s="115">
        <v>-1</v>
      </c>
      <c r="AH3681" s="115">
        <v>-1</v>
      </c>
      <c r="AI3681" s="115">
        <v>-1</v>
      </c>
      <c r="AJ3681" s="115">
        <v>0</v>
      </c>
      <c r="AM3681" s="115" t="s">
        <v>348</v>
      </c>
      <c r="AN3681" s="115">
        <v>-1</v>
      </c>
      <c r="AQ3681" s="115">
        <v>601</v>
      </c>
      <c r="AR3681" s="115" t="s">
        <v>263</v>
      </c>
      <c r="AS3681" s="115" t="s">
        <v>376</v>
      </c>
      <c r="AT3681" s="115" t="s">
        <v>296</v>
      </c>
      <c r="AV3681" s="115">
        <v>111.046911709063</v>
      </c>
      <c r="AW3681" s="115">
        <v>0.58255645229999997</v>
      </c>
    </row>
    <row r="3682" spans="1:49" x14ac:dyDescent="0.25">
      <c r="A3682" s="117">
        <v>450000</v>
      </c>
      <c r="B3682" s="117">
        <v>850000</v>
      </c>
      <c r="C3682" s="117">
        <v>860000</v>
      </c>
      <c r="D3682" s="115" t="s">
        <v>342</v>
      </c>
      <c r="E3682" s="115" t="s">
        <v>13</v>
      </c>
      <c r="F3682" s="115" t="s">
        <v>343</v>
      </c>
      <c r="G3682" s="115" t="s">
        <v>344</v>
      </c>
      <c r="H3682" s="115">
        <v>0.56000000000000005</v>
      </c>
      <c r="I3682" s="115">
        <v>0.48</v>
      </c>
      <c r="J3682" s="115" t="s">
        <v>350</v>
      </c>
      <c r="K3682" s="115">
        <v>4.6054096948800003E-3</v>
      </c>
      <c r="L3682" s="115">
        <v>3675.0356444997301</v>
      </c>
      <c r="M3682" s="115">
        <v>9.1574572287756801</v>
      </c>
      <c r="N3682" s="115">
        <v>1.34670342451249</v>
      </c>
      <c r="O3682" s="115">
        <v>4.2173842301890002E-2</v>
      </c>
      <c r="P3682" s="115">
        <v>6.2021210073799999E-3</v>
      </c>
      <c r="Q3682" s="115">
        <v>16.925044786227001</v>
      </c>
      <c r="R3682" s="115">
        <v>1210</v>
      </c>
      <c r="S3682" s="115" t="s">
        <v>353</v>
      </c>
      <c r="T3682" s="115">
        <v>1210</v>
      </c>
      <c r="U3682" s="115" t="s">
        <v>352</v>
      </c>
      <c r="V3682" s="115" t="s">
        <v>350</v>
      </c>
      <c r="Z3682" s="115">
        <v>0</v>
      </c>
      <c r="AA3682" s="115">
        <v>1</v>
      </c>
      <c r="AB3682" s="115">
        <v>4.2173842301890002E-2</v>
      </c>
      <c r="AC3682" s="115">
        <v>6.2021210073799999E-3</v>
      </c>
      <c r="AD3682" s="115">
        <v>16.925044786226099</v>
      </c>
      <c r="AF3682" s="115">
        <v>-1</v>
      </c>
      <c r="AG3682" s="115">
        <v>-1</v>
      </c>
      <c r="AH3682" s="115">
        <v>-1</v>
      </c>
      <c r="AI3682" s="115">
        <v>-1</v>
      </c>
      <c r="AJ3682" s="115">
        <v>0</v>
      </c>
      <c r="AM3682" s="115" t="s">
        <v>348</v>
      </c>
      <c r="AN3682" s="115">
        <v>-1</v>
      </c>
      <c r="AQ3682" s="115">
        <v>601</v>
      </c>
      <c r="AR3682" s="115" t="s">
        <v>263</v>
      </c>
      <c r="AS3682" s="115" t="s">
        <v>376</v>
      </c>
      <c r="AT3682" s="115" t="s">
        <v>296</v>
      </c>
      <c r="AV3682" s="115">
        <v>42.336791966089699</v>
      </c>
      <c r="AW3682" s="115">
        <v>1.3726719199999999E-2</v>
      </c>
    </row>
    <row r="3683" spans="1:49" x14ac:dyDescent="0.25">
      <c r="A3683" s="117">
        <v>450000</v>
      </c>
      <c r="B3683" s="117">
        <v>850000</v>
      </c>
      <c r="C3683" s="117">
        <v>860000</v>
      </c>
      <c r="D3683" s="115" t="s">
        <v>342</v>
      </c>
      <c r="E3683" s="115" t="s">
        <v>13</v>
      </c>
      <c r="F3683" s="115" t="s">
        <v>343</v>
      </c>
      <c r="G3683" s="115" t="s">
        <v>344</v>
      </c>
      <c r="H3683" s="115">
        <v>0.56000000000000005</v>
      </c>
      <c r="I3683" s="115">
        <v>0.48</v>
      </c>
      <c r="J3683" s="115" t="s">
        <v>350</v>
      </c>
      <c r="K3683" s="115">
        <v>9.1775567066000006E-3</v>
      </c>
      <c r="L3683" s="115">
        <v>3675.0356444997301</v>
      </c>
      <c r="M3683" s="115">
        <v>9.1574572287756801</v>
      </c>
      <c r="N3683" s="115">
        <v>1.34670342451249</v>
      </c>
      <c r="O3683" s="115">
        <v>8.4043083005420002E-2</v>
      </c>
      <c r="P3683" s="115">
        <v>1.235944704544E-2</v>
      </c>
      <c r="Q3683" s="115">
        <v>33.727848026201897</v>
      </c>
      <c r="R3683" s="115">
        <v>1210</v>
      </c>
      <c r="S3683" s="115" t="s">
        <v>353</v>
      </c>
      <c r="T3683" s="115">
        <v>1210</v>
      </c>
      <c r="U3683" s="115" t="s">
        <v>352</v>
      </c>
      <c r="V3683" s="115" t="s">
        <v>350</v>
      </c>
      <c r="Z3683" s="115">
        <v>0</v>
      </c>
      <c r="AA3683" s="115">
        <v>1</v>
      </c>
      <c r="AB3683" s="115">
        <v>8.4043083005420002E-2</v>
      </c>
      <c r="AC3683" s="115">
        <v>1.235944704544E-2</v>
      </c>
      <c r="AD3683" s="115">
        <v>33.727848026201102</v>
      </c>
      <c r="AF3683" s="115">
        <v>-1</v>
      </c>
      <c r="AG3683" s="115">
        <v>-1</v>
      </c>
      <c r="AH3683" s="115">
        <v>-1</v>
      </c>
      <c r="AI3683" s="115">
        <v>-1</v>
      </c>
      <c r="AJ3683" s="115">
        <v>0</v>
      </c>
      <c r="AM3683" s="115" t="s">
        <v>348</v>
      </c>
      <c r="AN3683" s="115">
        <v>-1</v>
      </c>
      <c r="AQ3683" s="115">
        <v>601</v>
      </c>
      <c r="AR3683" s="115" t="s">
        <v>263</v>
      </c>
      <c r="AS3683" s="115" t="s">
        <v>376</v>
      </c>
      <c r="AT3683" s="115" t="s">
        <v>296</v>
      </c>
      <c r="AV3683" s="115">
        <v>62.005276919358998</v>
      </c>
      <c r="AW3683" s="115">
        <v>2.7354296899999998E-2</v>
      </c>
    </row>
    <row r="3684" spans="1:49" x14ac:dyDescent="0.25">
      <c r="A3684" s="117">
        <v>450000</v>
      </c>
      <c r="B3684" s="117">
        <v>850000</v>
      </c>
      <c r="C3684" s="117">
        <v>860000</v>
      </c>
      <c r="D3684" s="115" t="s">
        <v>342</v>
      </c>
      <c r="E3684" s="115" t="s">
        <v>13</v>
      </c>
      <c r="F3684" s="115" t="s">
        <v>343</v>
      </c>
      <c r="G3684" s="115" t="s">
        <v>344</v>
      </c>
      <c r="H3684" s="115">
        <v>0.56000000000000005</v>
      </c>
      <c r="I3684" s="115">
        <v>0.48</v>
      </c>
      <c r="J3684" s="115" t="s">
        <v>350</v>
      </c>
      <c r="K3684" s="115">
        <v>0.23481184535755001</v>
      </c>
      <c r="L3684" s="115">
        <v>3658.5104816677799</v>
      </c>
      <c r="M3684" s="115">
        <v>9.11880198080285</v>
      </c>
      <c r="N3684" s="115">
        <v>1.3411044797193601</v>
      </c>
      <c r="O3684" s="115">
        <v>2.14120272056243</v>
      </c>
      <c r="P3684" s="115">
        <v>0.31490721770017999</v>
      </c>
      <c r="Q3684" s="115">
        <v>859.06159746036701</v>
      </c>
      <c r="R3684" s="115">
        <v>1200</v>
      </c>
      <c r="S3684" s="115" t="s">
        <v>351</v>
      </c>
      <c r="T3684" s="115">
        <v>1200</v>
      </c>
      <c r="U3684" s="115" t="s">
        <v>352</v>
      </c>
      <c r="V3684" s="115" t="s">
        <v>350</v>
      </c>
      <c r="Z3684" s="115">
        <v>0</v>
      </c>
      <c r="AA3684" s="115">
        <v>1</v>
      </c>
      <c r="AB3684" s="115">
        <v>2.14120272056243</v>
      </c>
      <c r="AC3684" s="115">
        <v>0.31490721770017999</v>
      </c>
      <c r="AD3684" s="115">
        <v>859.06159746036701</v>
      </c>
      <c r="AF3684" s="115">
        <v>-1</v>
      </c>
      <c r="AG3684" s="115">
        <v>-1</v>
      </c>
      <c r="AH3684" s="115">
        <v>-1</v>
      </c>
      <c r="AI3684" s="115">
        <v>-1</v>
      </c>
      <c r="AJ3684" s="115">
        <v>0</v>
      </c>
      <c r="AM3684" s="115" t="s">
        <v>348</v>
      </c>
      <c r="AN3684" s="115">
        <v>-1</v>
      </c>
      <c r="AQ3684" s="115">
        <v>601</v>
      </c>
      <c r="AR3684" s="115" t="s">
        <v>263</v>
      </c>
      <c r="AS3684" s="115" t="s">
        <v>376</v>
      </c>
      <c r="AT3684" s="115" t="s">
        <v>296</v>
      </c>
      <c r="AV3684" s="115">
        <v>154.29684228710599</v>
      </c>
      <c r="AW3684" s="115">
        <v>0.69672473440000005</v>
      </c>
    </row>
    <row r="3685" spans="1:49" x14ac:dyDescent="0.25">
      <c r="A3685" s="117">
        <v>450000</v>
      </c>
      <c r="B3685" s="117">
        <v>850000</v>
      </c>
      <c r="C3685" s="117">
        <v>860000</v>
      </c>
      <c r="D3685" s="115" t="s">
        <v>342</v>
      </c>
      <c r="E3685" s="115" t="s">
        <v>13</v>
      </c>
      <c r="F3685" s="115" t="s">
        <v>343</v>
      </c>
      <c r="G3685" s="115" t="s">
        <v>344</v>
      </c>
      <c r="H3685" s="115">
        <v>0.56000000000000005</v>
      </c>
      <c r="I3685" s="115">
        <v>0.48</v>
      </c>
      <c r="J3685" s="115" t="s">
        <v>350</v>
      </c>
      <c r="K3685" s="115">
        <v>0.14445776215378001</v>
      </c>
      <c r="L3685" s="115">
        <v>3658.5104816677799</v>
      </c>
      <c r="M3685" s="115">
        <v>9.11880198080285</v>
      </c>
      <c r="N3685" s="115">
        <v>1.3411044797193601</v>
      </c>
      <c r="O3685" s="115">
        <v>1.31728172767028</v>
      </c>
      <c r="P3685" s="115">
        <v>0.19373295195467</v>
      </c>
      <c r="Q3685" s="115">
        <v>528.50023699789404</v>
      </c>
      <c r="R3685" s="115">
        <v>1210</v>
      </c>
      <c r="S3685" s="115" t="s">
        <v>353</v>
      </c>
      <c r="T3685" s="115">
        <v>1210</v>
      </c>
      <c r="U3685" s="115" t="s">
        <v>352</v>
      </c>
      <c r="V3685" s="115" t="s">
        <v>350</v>
      </c>
      <c r="Z3685" s="115">
        <v>0</v>
      </c>
      <c r="AA3685" s="115">
        <v>1</v>
      </c>
      <c r="AB3685" s="115">
        <v>1.31728172767028</v>
      </c>
      <c r="AC3685" s="115">
        <v>0.19373295195467</v>
      </c>
      <c r="AD3685" s="115">
        <v>528.50023699789404</v>
      </c>
      <c r="AF3685" s="115">
        <v>-1</v>
      </c>
      <c r="AG3685" s="115">
        <v>-1</v>
      </c>
      <c r="AH3685" s="115">
        <v>-1</v>
      </c>
      <c r="AI3685" s="115">
        <v>-1</v>
      </c>
      <c r="AJ3685" s="115">
        <v>0</v>
      </c>
      <c r="AM3685" s="115" t="s">
        <v>348</v>
      </c>
      <c r="AN3685" s="115">
        <v>-1</v>
      </c>
      <c r="AQ3685" s="115">
        <v>601</v>
      </c>
      <c r="AR3685" s="115" t="s">
        <v>263</v>
      </c>
      <c r="AS3685" s="115" t="s">
        <v>376</v>
      </c>
      <c r="AT3685" s="115" t="s">
        <v>296</v>
      </c>
      <c r="AV3685" s="115">
        <v>104.219354194137</v>
      </c>
      <c r="AW3685" s="115">
        <v>0.42862955149999998</v>
      </c>
    </row>
    <row r="3686" spans="1:49" x14ac:dyDescent="0.25">
      <c r="A3686" s="117">
        <v>450000</v>
      </c>
      <c r="B3686" s="117">
        <v>850000</v>
      </c>
      <c r="C3686" s="117">
        <v>860000</v>
      </c>
      <c r="D3686" s="115" t="s">
        <v>342</v>
      </c>
      <c r="E3686" s="115" t="s">
        <v>13</v>
      </c>
      <c r="F3686" s="115" t="s">
        <v>343</v>
      </c>
      <c r="G3686" s="115" t="s">
        <v>344</v>
      </c>
      <c r="H3686" s="115">
        <v>0.56000000000000005</v>
      </c>
      <c r="I3686" s="115">
        <v>0.48</v>
      </c>
      <c r="J3686" s="115" t="s">
        <v>350</v>
      </c>
      <c r="K3686" s="115">
        <v>9.4870321935179996E-2</v>
      </c>
      <c r="L3686" s="115">
        <v>3658.5104816677799</v>
      </c>
      <c r="M3686" s="115">
        <v>9.11880198080285</v>
      </c>
      <c r="N3686" s="115">
        <v>1.3411044797193601</v>
      </c>
      <c r="O3686" s="115">
        <v>0.86510367958196999</v>
      </c>
      <c r="P3686" s="115">
        <v>0.12723101373969001</v>
      </c>
      <c r="Q3686" s="115">
        <v>347.08406719907498</v>
      </c>
      <c r="R3686" s="115">
        <v>1210</v>
      </c>
      <c r="S3686" s="115" t="s">
        <v>353</v>
      </c>
      <c r="T3686" s="115">
        <v>1210</v>
      </c>
      <c r="U3686" s="115" t="s">
        <v>352</v>
      </c>
      <c r="V3686" s="115" t="s">
        <v>350</v>
      </c>
      <c r="Z3686" s="115">
        <v>0</v>
      </c>
      <c r="AA3686" s="115">
        <v>1</v>
      </c>
      <c r="AB3686" s="115">
        <v>0.86510367958196999</v>
      </c>
      <c r="AC3686" s="115">
        <v>0.12723101373969001</v>
      </c>
      <c r="AD3686" s="115">
        <v>347.08406719907401</v>
      </c>
      <c r="AF3686" s="115">
        <v>-1</v>
      </c>
      <c r="AG3686" s="115">
        <v>-1</v>
      </c>
      <c r="AH3686" s="115">
        <v>-1</v>
      </c>
      <c r="AI3686" s="115">
        <v>-1</v>
      </c>
      <c r="AJ3686" s="115">
        <v>0</v>
      </c>
      <c r="AM3686" s="115" t="s">
        <v>348</v>
      </c>
      <c r="AN3686" s="115">
        <v>-1</v>
      </c>
      <c r="AQ3686" s="115">
        <v>601</v>
      </c>
      <c r="AR3686" s="115" t="s">
        <v>263</v>
      </c>
      <c r="AS3686" s="115" t="s">
        <v>376</v>
      </c>
      <c r="AT3686" s="115" t="s">
        <v>296</v>
      </c>
      <c r="AV3686" s="115">
        <v>94.717548946197795</v>
      </c>
      <c r="AW3686" s="115">
        <v>0.2814955938</v>
      </c>
    </row>
    <row r="3687" spans="1:49" x14ac:dyDescent="0.25">
      <c r="A3687" s="117">
        <v>450000</v>
      </c>
      <c r="B3687" s="117">
        <v>850000</v>
      </c>
      <c r="C3687" s="117">
        <v>860000</v>
      </c>
      <c r="D3687" s="115" t="s">
        <v>342</v>
      </c>
      <c r="E3687" s="115" t="s">
        <v>13</v>
      </c>
      <c r="F3687" s="115" t="s">
        <v>343</v>
      </c>
      <c r="G3687" s="115" t="s">
        <v>344</v>
      </c>
      <c r="H3687" s="115">
        <v>0.56000000000000005</v>
      </c>
      <c r="I3687" s="115">
        <v>0.48</v>
      </c>
      <c r="J3687" s="115" t="s">
        <v>350</v>
      </c>
      <c r="K3687" s="115">
        <v>8.2867736363509997E-2</v>
      </c>
      <c r="L3687" s="115">
        <v>3658.5104816677799</v>
      </c>
      <c r="M3687" s="115">
        <v>9.11880198080285</v>
      </c>
      <c r="N3687" s="115">
        <v>1.3411044797193601</v>
      </c>
      <c r="O3687" s="115">
        <v>0.75565447849626</v>
      </c>
      <c r="P3687" s="115">
        <v>0.11113429246131</v>
      </c>
      <c r="Q3687" s="115">
        <v>303.17248207799798</v>
      </c>
      <c r="R3687" s="115">
        <v>1210</v>
      </c>
      <c r="S3687" s="115" t="s">
        <v>353</v>
      </c>
      <c r="T3687" s="115">
        <v>1210</v>
      </c>
      <c r="U3687" s="115" t="s">
        <v>352</v>
      </c>
      <c r="V3687" s="115" t="s">
        <v>350</v>
      </c>
      <c r="Z3687" s="115">
        <v>0</v>
      </c>
      <c r="AA3687" s="115">
        <v>1</v>
      </c>
      <c r="AB3687" s="115">
        <v>0.75565447849626</v>
      </c>
      <c r="AC3687" s="115">
        <v>0.11113429246131</v>
      </c>
      <c r="AD3687" s="115">
        <v>408.09703776101998</v>
      </c>
      <c r="AF3687" s="115">
        <v>-1</v>
      </c>
      <c r="AG3687" s="115">
        <v>-1</v>
      </c>
      <c r="AH3687" s="115">
        <v>-1</v>
      </c>
      <c r="AI3687" s="115">
        <v>-1</v>
      </c>
      <c r="AJ3687" s="115">
        <v>0</v>
      </c>
      <c r="AM3687" s="115" t="s">
        <v>348</v>
      </c>
      <c r="AN3687" s="115">
        <v>-1</v>
      </c>
      <c r="AQ3687" s="115">
        <v>601</v>
      </c>
      <c r="AR3687" s="115" t="s">
        <v>263</v>
      </c>
      <c r="AS3687" s="115" t="s">
        <v>376</v>
      </c>
      <c r="AT3687" s="115" t="s">
        <v>296</v>
      </c>
      <c r="AV3687" s="115">
        <v>84.767006120547606</v>
      </c>
      <c r="AW3687" s="115">
        <v>0.33097894379999998</v>
      </c>
    </row>
    <row r="3688" spans="1:49" x14ac:dyDescent="0.25">
      <c r="A3688" s="117">
        <v>450000</v>
      </c>
      <c r="B3688" s="117">
        <v>850000</v>
      </c>
      <c r="C3688" s="117">
        <v>860000</v>
      </c>
      <c r="D3688" s="115" t="s">
        <v>342</v>
      </c>
      <c r="E3688" s="115" t="s">
        <v>13</v>
      </c>
      <c r="F3688" s="115" t="s">
        <v>343</v>
      </c>
      <c r="G3688" s="115" t="s">
        <v>344</v>
      </c>
      <c r="H3688" s="115">
        <v>0.56000000000000005</v>
      </c>
      <c r="I3688" s="115">
        <v>0.48</v>
      </c>
      <c r="J3688" s="115" t="s">
        <v>350</v>
      </c>
      <c r="K3688" s="115">
        <v>2.4844297015399999E-3</v>
      </c>
      <c r="L3688" s="115">
        <v>3658.5104816677799</v>
      </c>
      <c r="M3688" s="115">
        <v>9.11880198080285</v>
      </c>
      <c r="N3688" s="115">
        <v>1.3411044797193601</v>
      </c>
      <c r="O3688" s="115">
        <v>2.2655022483560001E-2</v>
      </c>
      <c r="P3688" s="115">
        <v>3.3318798022800001E-3</v>
      </c>
      <c r="Q3688" s="115">
        <v>9.08931210405086</v>
      </c>
      <c r="R3688" s="115">
        <v>1210</v>
      </c>
      <c r="S3688" s="115" t="s">
        <v>353</v>
      </c>
      <c r="T3688" s="115">
        <v>1210</v>
      </c>
      <c r="U3688" s="115" t="s">
        <v>352</v>
      </c>
      <c r="V3688" s="115" t="s">
        <v>350</v>
      </c>
      <c r="Z3688" s="115">
        <v>0</v>
      </c>
      <c r="AA3688" s="115">
        <v>1</v>
      </c>
      <c r="AB3688" s="115">
        <v>2.2655022483560001E-2</v>
      </c>
      <c r="AC3688" s="115">
        <v>3.3318798022800001E-3</v>
      </c>
      <c r="AD3688" s="115">
        <v>9.08931210405229</v>
      </c>
      <c r="AF3688" s="115">
        <v>-1</v>
      </c>
      <c r="AG3688" s="115">
        <v>-1</v>
      </c>
      <c r="AH3688" s="115">
        <v>-1</v>
      </c>
      <c r="AI3688" s="115">
        <v>-1</v>
      </c>
      <c r="AJ3688" s="115">
        <v>0</v>
      </c>
      <c r="AM3688" s="115" t="s">
        <v>348</v>
      </c>
      <c r="AN3688" s="115">
        <v>-1</v>
      </c>
      <c r="AQ3688" s="115">
        <v>601</v>
      </c>
      <c r="AR3688" s="115" t="s">
        <v>263</v>
      </c>
      <c r="AS3688" s="115" t="s">
        <v>376</v>
      </c>
      <c r="AT3688" s="115" t="s">
        <v>296</v>
      </c>
      <c r="AV3688" s="115">
        <v>15.2870860162705</v>
      </c>
      <c r="AW3688" s="115">
        <v>7.3717048999999996E-3</v>
      </c>
    </row>
    <row r="3689" spans="1:49" x14ac:dyDescent="0.25">
      <c r="A3689" s="117">
        <v>450000</v>
      </c>
      <c r="B3689" s="117">
        <v>850000</v>
      </c>
      <c r="C3689" s="117">
        <v>860000</v>
      </c>
      <c r="D3689" s="115" t="s">
        <v>342</v>
      </c>
      <c r="E3689" s="115" t="s">
        <v>13</v>
      </c>
      <c r="F3689" s="115" t="s">
        <v>343</v>
      </c>
      <c r="G3689" s="115" t="s">
        <v>344</v>
      </c>
      <c r="H3689" s="115">
        <v>0.56000000000000005</v>
      </c>
      <c r="I3689" s="115">
        <v>0.48</v>
      </c>
      <c r="J3689" s="115" t="s">
        <v>350</v>
      </c>
      <c r="K3689" s="115">
        <v>2.9445976301960001E-2</v>
      </c>
      <c r="L3689" s="115">
        <v>3658.5104816677799</v>
      </c>
      <c r="M3689" s="115">
        <v>9.11880198080285</v>
      </c>
      <c r="N3689" s="115">
        <v>1.3411044797193601</v>
      </c>
      <c r="O3689" s="115">
        <v>0.26851202702905003</v>
      </c>
      <c r="P3689" s="115">
        <v>3.9490130728269998E-2</v>
      </c>
      <c r="Q3689" s="115">
        <v>107.728412943687</v>
      </c>
      <c r="R3689" s="115">
        <v>1210</v>
      </c>
      <c r="S3689" s="115" t="s">
        <v>353</v>
      </c>
      <c r="T3689" s="115">
        <v>1210</v>
      </c>
      <c r="U3689" s="115" t="s">
        <v>352</v>
      </c>
      <c r="V3689" s="115" t="s">
        <v>350</v>
      </c>
      <c r="Z3689" s="115">
        <v>0</v>
      </c>
      <c r="AA3689" s="115">
        <v>1</v>
      </c>
      <c r="AB3689" s="115">
        <v>0.26851202702905003</v>
      </c>
      <c r="AC3689" s="115">
        <v>3.9490130728269998E-2</v>
      </c>
      <c r="AD3689" s="115">
        <v>108.261819670701</v>
      </c>
      <c r="AF3689" s="115">
        <v>-1</v>
      </c>
      <c r="AG3689" s="115">
        <v>-1</v>
      </c>
      <c r="AH3689" s="115">
        <v>-1</v>
      </c>
      <c r="AI3689" s="115">
        <v>-1</v>
      </c>
      <c r="AJ3689" s="115">
        <v>0</v>
      </c>
      <c r="AM3689" s="115" t="s">
        <v>348</v>
      </c>
      <c r="AN3689" s="115">
        <v>-1</v>
      </c>
      <c r="AQ3689" s="115">
        <v>601</v>
      </c>
      <c r="AR3689" s="115" t="s">
        <v>263</v>
      </c>
      <c r="AS3689" s="115" t="s">
        <v>376</v>
      </c>
      <c r="AT3689" s="115" t="s">
        <v>296</v>
      </c>
      <c r="AV3689" s="115">
        <v>51.274994362896699</v>
      </c>
      <c r="AW3689" s="115">
        <v>8.7803584500000004E-2</v>
      </c>
    </row>
    <row r="3690" spans="1:49" x14ac:dyDescent="0.25">
      <c r="A3690" s="117">
        <v>450000</v>
      </c>
      <c r="B3690" s="117">
        <v>860000</v>
      </c>
      <c r="C3690" s="117">
        <v>860000</v>
      </c>
      <c r="D3690" s="115" t="s">
        <v>342</v>
      </c>
      <c r="E3690" s="115" t="s">
        <v>13</v>
      </c>
      <c r="F3690" s="115" t="s">
        <v>343</v>
      </c>
      <c r="G3690" s="115" t="s">
        <v>344</v>
      </c>
      <c r="H3690" s="115">
        <v>0.56000000000000005</v>
      </c>
      <c r="I3690" s="115">
        <v>0.48</v>
      </c>
      <c r="J3690" s="115" t="s">
        <v>350</v>
      </c>
      <c r="K3690" s="115">
        <v>8.0972839616110001E-2</v>
      </c>
      <c r="L3690" s="115">
        <v>3630.6683912733001</v>
      </c>
      <c r="M3690" s="115">
        <v>8.4903671084208305</v>
      </c>
      <c r="N3690" s="115">
        <v>1.2422161350488301</v>
      </c>
      <c r="O3690" s="115">
        <v>0.68748913415211999</v>
      </c>
      <c r="P3690" s="115">
        <v>0.10058576787185999</v>
      </c>
      <c r="Q3690" s="115">
        <v>293.98552934588201</v>
      </c>
      <c r="R3690" s="115">
        <v>1210</v>
      </c>
      <c r="S3690" s="115" t="s">
        <v>353</v>
      </c>
      <c r="T3690" s="115">
        <v>1210</v>
      </c>
      <c r="U3690" s="115" t="s">
        <v>352</v>
      </c>
      <c r="V3690" s="115" t="s">
        <v>350</v>
      </c>
      <c r="Z3690" s="115">
        <v>0</v>
      </c>
      <c r="AA3690" s="115">
        <v>1</v>
      </c>
      <c r="AB3690" s="115">
        <v>0.68748913415211999</v>
      </c>
      <c r="AC3690" s="115">
        <v>0.10058576787185999</v>
      </c>
      <c r="AD3690" s="115">
        <v>1520.24528903488</v>
      </c>
      <c r="AF3690" s="115">
        <v>-1</v>
      </c>
      <c r="AG3690" s="115">
        <v>-1</v>
      </c>
      <c r="AH3690" s="115">
        <v>-1</v>
      </c>
      <c r="AI3690" s="115">
        <v>-1</v>
      </c>
      <c r="AJ3690" s="115">
        <v>0</v>
      </c>
      <c r="AM3690" s="115" t="s">
        <v>348</v>
      </c>
      <c r="AN3690" s="115">
        <v>-1</v>
      </c>
      <c r="AQ3690" s="115">
        <v>601</v>
      </c>
      <c r="AR3690" s="115" t="s">
        <v>263</v>
      </c>
      <c r="AS3690" s="115" t="s">
        <v>376</v>
      </c>
      <c r="AT3690" s="115" t="s">
        <v>296</v>
      </c>
      <c r="AV3690" s="115">
        <v>105.35738535784699</v>
      </c>
      <c r="AW3690" s="115">
        <v>1.2329645491000001</v>
      </c>
    </row>
    <row r="3691" spans="1:49" x14ac:dyDescent="0.25">
      <c r="A3691" s="117">
        <v>450000</v>
      </c>
      <c r="B3691" s="117">
        <v>860000</v>
      </c>
      <c r="C3691" s="117">
        <v>860000</v>
      </c>
      <c r="D3691" s="115" t="s">
        <v>342</v>
      </c>
      <c r="E3691" s="115" t="s">
        <v>13</v>
      </c>
      <c r="F3691" s="115" t="s">
        <v>343</v>
      </c>
      <c r="G3691" s="115" t="s">
        <v>344</v>
      </c>
      <c r="H3691" s="115">
        <v>0.56000000000000005</v>
      </c>
      <c r="I3691" s="115">
        <v>0.48</v>
      </c>
      <c r="J3691" s="115" t="s">
        <v>350</v>
      </c>
      <c r="K3691" s="115">
        <v>1.390210814585E-2</v>
      </c>
      <c r="L3691" s="115">
        <v>3630.6683912733001</v>
      </c>
      <c r="M3691" s="115">
        <v>8.4903671084208305</v>
      </c>
      <c r="N3691" s="115">
        <v>1.2422161350488301</v>
      </c>
      <c r="O3691" s="115">
        <v>0.11803400173928</v>
      </c>
      <c r="P3691" s="115">
        <v>1.7269423049969999E-2</v>
      </c>
      <c r="Q3691" s="115">
        <v>50.4739446172225</v>
      </c>
      <c r="R3691" s="115">
        <v>1300</v>
      </c>
      <c r="S3691" s="115" t="s">
        <v>346</v>
      </c>
      <c r="T3691" s="115">
        <v>1300</v>
      </c>
      <c r="U3691" s="115" t="s">
        <v>352</v>
      </c>
      <c r="V3691" s="115" t="s">
        <v>350</v>
      </c>
      <c r="Z3691" s="115">
        <v>0</v>
      </c>
      <c r="AA3691" s="115">
        <v>1</v>
      </c>
      <c r="AB3691" s="115">
        <v>0.11803400173928</v>
      </c>
      <c r="AC3691" s="115">
        <v>1.7269423049969999E-2</v>
      </c>
      <c r="AD3691" s="115">
        <v>73.726888673652795</v>
      </c>
      <c r="AF3691" s="115">
        <v>-1</v>
      </c>
      <c r="AG3691" s="115">
        <v>-1</v>
      </c>
      <c r="AH3691" s="115">
        <v>-1</v>
      </c>
      <c r="AI3691" s="115">
        <v>-1</v>
      </c>
      <c r="AJ3691" s="115">
        <v>0</v>
      </c>
      <c r="AM3691" s="115" t="s">
        <v>348</v>
      </c>
      <c r="AN3691" s="115">
        <v>-1</v>
      </c>
      <c r="AQ3691" s="115">
        <v>601</v>
      </c>
      <c r="AR3691" s="115" t="s">
        <v>263</v>
      </c>
      <c r="AS3691" s="115" t="s">
        <v>376</v>
      </c>
      <c r="AT3691" s="115" t="s">
        <v>296</v>
      </c>
      <c r="AV3691" s="115">
        <v>32.318363241955502</v>
      </c>
      <c r="AW3691" s="115">
        <v>5.9794719099999998E-2</v>
      </c>
    </row>
    <row r="3692" spans="1:49" x14ac:dyDescent="0.25">
      <c r="A3692" s="117">
        <v>450000</v>
      </c>
      <c r="B3692" s="117">
        <v>860000</v>
      </c>
      <c r="C3692" s="117">
        <v>860000</v>
      </c>
      <c r="D3692" s="115" t="s">
        <v>342</v>
      </c>
      <c r="E3692" s="115" t="s">
        <v>13</v>
      </c>
      <c r="F3692" s="115" t="s">
        <v>343</v>
      </c>
      <c r="G3692" s="115" t="s">
        <v>344</v>
      </c>
      <c r="H3692" s="115">
        <v>0.56000000000000005</v>
      </c>
      <c r="I3692" s="115">
        <v>0.48</v>
      </c>
      <c r="J3692" s="115" t="s">
        <v>350</v>
      </c>
      <c r="K3692" s="115">
        <v>8.9555597922590005E-2</v>
      </c>
      <c r="L3692" s="115">
        <v>3675.0356444997301</v>
      </c>
      <c r="M3692" s="115">
        <v>9.1574572287756801</v>
      </c>
      <c r="N3692" s="115">
        <v>1.34670342451249</v>
      </c>
      <c r="O3692" s="115">
        <v>0.82010155757360004</v>
      </c>
      <c r="P3692" s="115">
        <v>0.12060483040662</v>
      </c>
      <c r="Q3692" s="115">
        <v>329.12001453002603</v>
      </c>
      <c r="R3692" s="115">
        <v>1210</v>
      </c>
      <c r="S3692" s="115" t="s">
        <v>353</v>
      </c>
      <c r="T3692" s="115">
        <v>1210</v>
      </c>
      <c r="U3692" s="115" t="s">
        <v>352</v>
      </c>
      <c r="V3692" s="115" t="s">
        <v>350</v>
      </c>
      <c r="Z3692" s="115">
        <v>0</v>
      </c>
      <c r="AA3692" s="115">
        <v>1</v>
      </c>
      <c r="AB3692" s="115">
        <v>0.82010155757360004</v>
      </c>
      <c r="AC3692" s="115">
        <v>0.12060483040662</v>
      </c>
      <c r="AD3692" s="115">
        <v>329.12001453002398</v>
      </c>
      <c r="AF3692" s="115">
        <v>-1</v>
      </c>
      <c r="AG3692" s="115">
        <v>-1</v>
      </c>
      <c r="AH3692" s="115">
        <v>-1</v>
      </c>
      <c r="AI3692" s="115">
        <v>-1</v>
      </c>
      <c r="AJ3692" s="115">
        <v>0</v>
      </c>
      <c r="AM3692" s="115" t="s">
        <v>348</v>
      </c>
      <c r="AN3692" s="115">
        <v>-1</v>
      </c>
      <c r="AQ3692" s="115">
        <v>601</v>
      </c>
      <c r="AR3692" s="115" t="s">
        <v>263</v>
      </c>
      <c r="AS3692" s="115" t="s">
        <v>376</v>
      </c>
      <c r="AT3692" s="115" t="s">
        <v>296</v>
      </c>
      <c r="AV3692" s="115">
        <v>76.470407604810504</v>
      </c>
      <c r="AW3692" s="115">
        <v>0.26692620810000001</v>
      </c>
    </row>
    <row r="3693" spans="1:49" x14ac:dyDescent="0.25">
      <c r="A3693" s="117">
        <v>450000</v>
      </c>
      <c r="B3693" s="117">
        <v>860000</v>
      </c>
      <c r="C3693" s="117">
        <v>860000</v>
      </c>
      <c r="D3693" s="115" t="s">
        <v>342</v>
      </c>
      <c r="E3693" s="115" t="s">
        <v>13</v>
      </c>
      <c r="F3693" s="115" t="s">
        <v>343</v>
      </c>
      <c r="G3693" s="115" t="s">
        <v>344</v>
      </c>
      <c r="H3693" s="115">
        <v>0.56000000000000005</v>
      </c>
      <c r="I3693" s="115">
        <v>0.48</v>
      </c>
      <c r="J3693" s="115" t="s">
        <v>350</v>
      </c>
      <c r="K3693" s="115">
        <v>0.16518831275590001</v>
      </c>
      <c r="L3693" s="115">
        <v>3675.0356444997301</v>
      </c>
      <c r="M3693" s="115">
        <v>9.1574572287756801</v>
      </c>
      <c r="N3693" s="115">
        <v>1.34670342451249</v>
      </c>
      <c r="O3693" s="115">
        <v>1.51270490875579</v>
      </c>
      <c r="P3693" s="115">
        <v>0.22245966647780999</v>
      </c>
      <c r="Q3693" s="115">
        <v>607.07293743270895</v>
      </c>
      <c r="R3693" s="115">
        <v>1210</v>
      </c>
      <c r="S3693" s="115" t="s">
        <v>353</v>
      </c>
      <c r="T3693" s="115">
        <v>1210</v>
      </c>
      <c r="U3693" s="115" t="s">
        <v>352</v>
      </c>
      <c r="V3693" s="115" t="s">
        <v>350</v>
      </c>
      <c r="Z3693" s="115">
        <v>0</v>
      </c>
      <c r="AA3693" s="115">
        <v>1</v>
      </c>
      <c r="AB3693" s="115">
        <v>1.51270490875579</v>
      </c>
      <c r="AC3693" s="115">
        <v>0.22245966647780999</v>
      </c>
      <c r="AD3693" s="115">
        <v>607.07293743270895</v>
      </c>
      <c r="AF3693" s="115">
        <v>-1</v>
      </c>
      <c r="AG3693" s="115">
        <v>-1</v>
      </c>
      <c r="AH3693" s="115">
        <v>-1</v>
      </c>
      <c r="AI3693" s="115">
        <v>-1</v>
      </c>
      <c r="AJ3693" s="115">
        <v>0</v>
      </c>
      <c r="AM3693" s="115" t="s">
        <v>348</v>
      </c>
      <c r="AN3693" s="115">
        <v>-1</v>
      </c>
      <c r="AQ3693" s="115">
        <v>601</v>
      </c>
      <c r="AR3693" s="115" t="s">
        <v>263</v>
      </c>
      <c r="AS3693" s="115" t="s">
        <v>376</v>
      </c>
      <c r="AT3693" s="115" t="s">
        <v>296</v>
      </c>
      <c r="AV3693" s="115">
        <v>106.253621032491</v>
      </c>
      <c r="AW3693" s="115">
        <v>0.49235436939999999</v>
      </c>
    </row>
    <row r="3694" spans="1:49" x14ac:dyDescent="0.25">
      <c r="A3694" s="117">
        <v>450000</v>
      </c>
      <c r="B3694" s="117">
        <v>860000</v>
      </c>
      <c r="C3694" s="117">
        <v>860000</v>
      </c>
      <c r="D3694" s="115" t="s">
        <v>342</v>
      </c>
      <c r="E3694" s="115" t="s">
        <v>13</v>
      </c>
      <c r="F3694" s="115" t="s">
        <v>343</v>
      </c>
      <c r="G3694" s="115" t="s">
        <v>344</v>
      </c>
      <c r="H3694" s="115">
        <v>0.56000000000000005</v>
      </c>
      <c r="I3694" s="115">
        <v>0.48</v>
      </c>
      <c r="J3694" s="115" t="s">
        <v>350</v>
      </c>
      <c r="K3694" s="115">
        <v>0.14566359212885999</v>
      </c>
      <c r="L3694" s="115">
        <v>3675.0356444997301</v>
      </c>
      <c r="M3694" s="115">
        <v>9.1574572287756801</v>
      </c>
      <c r="N3694" s="115">
        <v>1.34670342451249</v>
      </c>
      <c r="O3694" s="115">
        <v>1.3339081147098599</v>
      </c>
      <c r="P3694" s="115">
        <v>0.19616565834672001</v>
      </c>
      <c r="Q3694" s="115">
        <v>535.31889317943001</v>
      </c>
      <c r="R3694" s="115">
        <v>1210</v>
      </c>
      <c r="S3694" s="115" t="s">
        <v>353</v>
      </c>
      <c r="T3694" s="115">
        <v>1210</v>
      </c>
      <c r="U3694" s="115" t="s">
        <v>352</v>
      </c>
      <c r="V3694" s="115" t="s">
        <v>350</v>
      </c>
      <c r="Z3694" s="115">
        <v>0</v>
      </c>
      <c r="AA3694" s="115">
        <v>1</v>
      </c>
      <c r="AB3694" s="115">
        <v>1.3339081147098599</v>
      </c>
      <c r="AC3694" s="115">
        <v>0.19616565834672001</v>
      </c>
      <c r="AD3694" s="115">
        <v>535.31889317943001</v>
      </c>
      <c r="AF3694" s="115">
        <v>-1</v>
      </c>
      <c r="AG3694" s="115">
        <v>-1</v>
      </c>
      <c r="AH3694" s="115">
        <v>-1</v>
      </c>
      <c r="AI3694" s="115">
        <v>-1</v>
      </c>
      <c r="AJ3694" s="115">
        <v>0</v>
      </c>
      <c r="AM3694" s="115" t="s">
        <v>348</v>
      </c>
      <c r="AN3694" s="115">
        <v>-1</v>
      </c>
      <c r="AQ3694" s="115">
        <v>601</v>
      </c>
      <c r="AR3694" s="115" t="s">
        <v>263</v>
      </c>
      <c r="AS3694" s="115" t="s">
        <v>376</v>
      </c>
      <c r="AT3694" s="115" t="s">
        <v>296</v>
      </c>
      <c r="AV3694" s="115">
        <v>98.785388034983001</v>
      </c>
      <c r="AW3694" s="115">
        <v>0.43415968630000001</v>
      </c>
    </row>
    <row r="3695" spans="1:49" x14ac:dyDescent="0.25">
      <c r="A3695" s="117">
        <v>450000</v>
      </c>
      <c r="B3695" s="117">
        <v>860000</v>
      </c>
      <c r="C3695" s="117">
        <v>860000</v>
      </c>
      <c r="D3695" s="115" t="s">
        <v>342</v>
      </c>
      <c r="E3695" s="115" t="s">
        <v>13</v>
      </c>
      <c r="F3695" s="115" t="s">
        <v>343</v>
      </c>
      <c r="G3695" s="115" t="s">
        <v>344</v>
      </c>
      <c r="H3695" s="115">
        <v>0.56000000000000005</v>
      </c>
      <c r="I3695" s="115">
        <v>0.48</v>
      </c>
      <c r="J3695" s="115" t="s">
        <v>350</v>
      </c>
      <c r="K3695" s="115">
        <v>0.21735595079150999</v>
      </c>
      <c r="L3695" s="115">
        <v>3675.0356444997301</v>
      </c>
      <c r="M3695" s="115">
        <v>9.1574572287756801</v>
      </c>
      <c r="N3695" s="115">
        <v>1.34670342451249</v>
      </c>
      <c r="O3695" s="115">
        <v>1.99042782279317</v>
      </c>
      <c r="P3695" s="115">
        <v>0.29271400326910002</v>
      </c>
      <c r="Q3695" s="115">
        <v>798.79086670294703</v>
      </c>
      <c r="R3695" s="115">
        <v>1210</v>
      </c>
      <c r="S3695" s="115" t="s">
        <v>353</v>
      </c>
      <c r="T3695" s="115">
        <v>1210</v>
      </c>
      <c r="U3695" s="115" t="s">
        <v>352</v>
      </c>
      <c r="V3695" s="115" t="s">
        <v>350</v>
      </c>
      <c r="Z3695" s="115">
        <v>0</v>
      </c>
      <c r="AA3695" s="115">
        <v>1</v>
      </c>
      <c r="AB3695" s="115">
        <v>1.99042782279317</v>
      </c>
      <c r="AC3695" s="115">
        <v>0.29271400326910002</v>
      </c>
      <c r="AD3695" s="115">
        <v>798.79086670294703</v>
      </c>
      <c r="AF3695" s="115">
        <v>-1</v>
      </c>
      <c r="AG3695" s="115">
        <v>-1</v>
      </c>
      <c r="AH3695" s="115">
        <v>-1</v>
      </c>
      <c r="AI3695" s="115">
        <v>-1</v>
      </c>
      <c r="AJ3695" s="115">
        <v>0</v>
      </c>
      <c r="AM3695" s="115" t="s">
        <v>348</v>
      </c>
      <c r="AN3695" s="115">
        <v>-1</v>
      </c>
      <c r="AQ3695" s="115">
        <v>601</v>
      </c>
      <c r="AR3695" s="115" t="s">
        <v>263</v>
      </c>
      <c r="AS3695" s="115" t="s">
        <v>376</v>
      </c>
      <c r="AT3695" s="115" t="s">
        <v>296</v>
      </c>
      <c r="AV3695" s="115">
        <v>118.64444755650101</v>
      </c>
      <c r="AW3695" s="115">
        <v>0.64784336310000001</v>
      </c>
    </row>
    <row r="3696" spans="1:49" x14ac:dyDescent="0.25">
      <c r="A3696" s="117">
        <v>450000</v>
      </c>
      <c r="B3696" s="117">
        <v>860000</v>
      </c>
      <c r="C3696" s="117">
        <v>860000</v>
      </c>
      <c r="D3696" s="115" t="s">
        <v>342</v>
      </c>
      <c r="E3696" s="115" t="s">
        <v>13</v>
      </c>
      <c r="F3696" s="115" t="s">
        <v>343</v>
      </c>
      <c r="G3696" s="115" t="s">
        <v>344</v>
      </c>
      <c r="H3696" s="115">
        <v>0.56000000000000005</v>
      </c>
      <c r="I3696" s="115">
        <v>0.48</v>
      </c>
      <c r="J3696" s="115" t="s">
        <v>350</v>
      </c>
      <c r="K3696" s="115">
        <v>0.20468354829131999</v>
      </c>
      <c r="L3696" s="115">
        <v>3637.1459322209798</v>
      </c>
      <c r="M3696" s="115">
        <v>9.0688611980811196</v>
      </c>
      <c r="N3696" s="115">
        <v>1.33387215757538</v>
      </c>
      <c r="O3696" s="115">
        <v>1.85624668898475</v>
      </c>
      <c r="P3696" s="115">
        <v>0.27302168617952999</v>
      </c>
      <c r="Q3696" s="115">
        <v>744.46393506034701</v>
      </c>
      <c r="R3696" s="115">
        <v>1200</v>
      </c>
      <c r="S3696" s="115" t="s">
        <v>351</v>
      </c>
      <c r="T3696" s="115">
        <v>1200</v>
      </c>
      <c r="U3696" s="115" t="s">
        <v>352</v>
      </c>
      <c r="V3696" s="115" t="s">
        <v>350</v>
      </c>
      <c r="Z3696" s="115">
        <v>0</v>
      </c>
      <c r="AA3696" s="115">
        <v>1</v>
      </c>
      <c r="AB3696" s="115">
        <v>1.85624668898475</v>
      </c>
      <c r="AC3696" s="115">
        <v>0.27302168617952999</v>
      </c>
      <c r="AD3696" s="115">
        <v>744.46393506034701</v>
      </c>
      <c r="AF3696" s="115">
        <v>-1</v>
      </c>
      <c r="AG3696" s="115">
        <v>-1</v>
      </c>
      <c r="AH3696" s="115">
        <v>-1</v>
      </c>
      <c r="AI3696" s="115">
        <v>-1</v>
      </c>
      <c r="AJ3696" s="115">
        <v>0</v>
      </c>
      <c r="AM3696" s="115" t="s">
        <v>348</v>
      </c>
      <c r="AN3696" s="115">
        <v>-1</v>
      </c>
      <c r="AQ3696" s="115">
        <v>601</v>
      </c>
      <c r="AR3696" s="115" t="s">
        <v>263</v>
      </c>
      <c r="AS3696" s="115" t="s">
        <v>376</v>
      </c>
      <c r="AT3696" s="115" t="s">
        <v>296</v>
      </c>
      <c r="AV3696" s="115">
        <v>137.056353308892</v>
      </c>
      <c r="AW3696" s="115">
        <v>0.6037825913</v>
      </c>
    </row>
    <row r="3697" spans="1:49" x14ac:dyDescent="0.25">
      <c r="A3697" s="117">
        <v>450000</v>
      </c>
      <c r="B3697" s="117">
        <v>860000</v>
      </c>
      <c r="C3697" s="117">
        <v>860000</v>
      </c>
      <c r="D3697" s="115" t="s">
        <v>342</v>
      </c>
      <c r="E3697" s="115" t="s">
        <v>13</v>
      </c>
      <c r="F3697" s="115" t="s">
        <v>343</v>
      </c>
      <c r="G3697" s="115" t="s">
        <v>344</v>
      </c>
      <c r="H3697" s="115">
        <v>0.56000000000000005</v>
      </c>
      <c r="I3697" s="115">
        <v>0.48</v>
      </c>
      <c r="J3697" s="115" t="s">
        <v>350</v>
      </c>
      <c r="K3697" s="115">
        <v>0.15837839973107001</v>
      </c>
      <c r="L3697" s="115">
        <v>3637.1459322209798</v>
      </c>
      <c r="M3697" s="115">
        <v>9.0688611980811196</v>
      </c>
      <c r="N3697" s="115">
        <v>1.33387215757538</v>
      </c>
      <c r="O3697" s="115">
        <v>1.43631172393531</v>
      </c>
      <c r="P3697" s="115">
        <v>0.21125653776261999</v>
      </c>
      <c r="Q3697" s="115">
        <v>576.04535233354204</v>
      </c>
      <c r="R3697" s="115">
        <v>1210</v>
      </c>
      <c r="S3697" s="115" t="s">
        <v>353</v>
      </c>
      <c r="T3697" s="115">
        <v>1210</v>
      </c>
      <c r="U3697" s="115" t="s">
        <v>352</v>
      </c>
      <c r="V3697" s="115" t="s">
        <v>350</v>
      </c>
      <c r="Z3697" s="115">
        <v>0</v>
      </c>
      <c r="AA3697" s="115">
        <v>1</v>
      </c>
      <c r="AB3697" s="115">
        <v>1.43631172393531</v>
      </c>
      <c r="AC3697" s="115">
        <v>0.21125653776261999</v>
      </c>
      <c r="AD3697" s="115">
        <v>576.04535233354204</v>
      </c>
      <c r="AF3697" s="115">
        <v>-1</v>
      </c>
      <c r="AG3697" s="115">
        <v>-1</v>
      </c>
      <c r="AH3697" s="115">
        <v>-1</v>
      </c>
      <c r="AI3697" s="115">
        <v>-1</v>
      </c>
      <c r="AJ3697" s="115">
        <v>0</v>
      </c>
      <c r="AM3697" s="115" t="s">
        <v>348</v>
      </c>
      <c r="AN3697" s="115">
        <v>-1</v>
      </c>
      <c r="AQ3697" s="115">
        <v>601</v>
      </c>
      <c r="AR3697" s="115" t="s">
        <v>263</v>
      </c>
      <c r="AS3697" s="115" t="s">
        <v>376</v>
      </c>
      <c r="AT3697" s="115" t="s">
        <v>296</v>
      </c>
      <c r="AV3697" s="115">
        <v>103.366933844307</v>
      </c>
      <c r="AW3697" s="115">
        <v>0.46719006680000003</v>
      </c>
    </row>
    <row r="3698" spans="1:49" x14ac:dyDescent="0.25">
      <c r="A3698" s="117">
        <v>450000</v>
      </c>
      <c r="B3698" s="117">
        <v>860000</v>
      </c>
      <c r="C3698" s="117">
        <v>860000</v>
      </c>
      <c r="D3698" s="115" t="s">
        <v>342</v>
      </c>
      <c r="E3698" s="115" t="s">
        <v>13</v>
      </c>
      <c r="F3698" s="115" t="s">
        <v>343</v>
      </c>
      <c r="G3698" s="115" t="s">
        <v>344</v>
      </c>
      <c r="H3698" s="115">
        <v>0.56000000000000005</v>
      </c>
      <c r="I3698" s="115">
        <v>0.48</v>
      </c>
      <c r="J3698" s="115" t="s">
        <v>350</v>
      </c>
      <c r="K3698" s="115">
        <v>0.18141345406270001</v>
      </c>
      <c r="L3698" s="115">
        <v>3637.1459322209798</v>
      </c>
      <c r="M3698" s="115">
        <v>9.0688611980811196</v>
      </c>
      <c r="N3698" s="115">
        <v>1.33387215757538</v>
      </c>
      <c r="O3698" s="115">
        <v>1.6452134343590901</v>
      </c>
      <c r="P3698" s="115">
        <v>0.24198235538380999</v>
      </c>
      <c r="Q3698" s="115">
        <v>659.82720649430803</v>
      </c>
      <c r="R3698" s="115">
        <v>1210</v>
      </c>
      <c r="S3698" s="115" t="s">
        <v>353</v>
      </c>
      <c r="T3698" s="115">
        <v>1210</v>
      </c>
      <c r="U3698" s="115" t="s">
        <v>352</v>
      </c>
      <c r="V3698" s="115" t="s">
        <v>350</v>
      </c>
      <c r="Z3698" s="115">
        <v>0</v>
      </c>
      <c r="AA3698" s="115">
        <v>1</v>
      </c>
      <c r="AB3698" s="115">
        <v>1.6452134343590901</v>
      </c>
      <c r="AC3698" s="115">
        <v>0.24198235538380999</v>
      </c>
      <c r="AD3698" s="115">
        <v>659.82720649430803</v>
      </c>
      <c r="AF3698" s="115">
        <v>-1</v>
      </c>
      <c r="AG3698" s="115">
        <v>-1</v>
      </c>
      <c r="AH3698" s="115">
        <v>-1</v>
      </c>
      <c r="AI3698" s="115">
        <v>-1</v>
      </c>
      <c r="AJ3698" s="115">
        <v>0</v>
      </c>
      <c r="AM3698" s="115" t="s">
        <v>348</v>
      </c>
      <c r="AN3698" s="115">
        <v>-1</v>
      </c>
      <c r="AQ3698" s="115">
        <v>601</v>
      </c>
      <c r="AR3698" s="115" t="s">
        <v>263</v>
      </c>
      <c r="AS3698" s="115" t="s">
        <v>376</v>
      </c>
      <c r="AT3698" s="115" t="s">
        <v>296</v>
      </c>
      <c r="AV3698" s="115">
        <v>112.447267067884</v>
      </c>
      <c r="AW3698" s="115">
        <v>0.53513966459999995</v>
      </c>
    </row>
    <row r="3699" spans="1:49" x14ac:dyDescent="0.25">
      <c r="A3699" s="117">
        <v>450000</v>
      </c>
      <c r="B3699" s="117">
        <v>860000</v>
      </c>
      <c r="C3699" s="117">
        <v>860000</v>
      </c>
      <c r="D3699" s="115" t="s">
        <v>342</v>
      </c>
      <c r="E3699" s="115" t="s">
        <v>13</v>
      </c>
      <c r="F3699" s="115" t="s">
        <v>343</v>
      </c>
      <c r="G3699" s="115" t="s">
        <v>344</v>
      </c>
      <c r="H3699" s="115">
        <v>0.56000000000000005</v>
      </c>
      <c r="I3699" s="115">
        <v>0.48</v>
      </c>
      <c r="J3699" s="115" t="s">
        <v>350</v>
      </c>
      <c r="K3699" s="115">
        <v>2.3030435461E-4</v>
      </c>
      <c r="L3699" s="115">
        <v>3637.1459322209798</v>
      </c>
      <c r="M3699" s="115">
        <v>9.0688611980811196</v>
      </c>
      <c r="N3699" s="115">
        <v>1.33387215757538</v>
      </c>
      <c r="O3699" s="115">
        <v>2.0885982252899999E-3</v>
      </c>
      <c r="P3699" s="115">
        <v>3.0719656638000001E-4</v>
      </c>
      <c r="Q3699" s="115">
        <v>0.83765054655344995</v>
      </c>
      <c r="R3699" s="115">
        <v>1210</v>
      </c>
      <c r="S3699" s="115" t="s">
        <v>353</v>
      </c>
      <c r="T3699" s="115">
        <v>1210</v>
      </c>
      <c r="U3699" s="115" t="s">
        <v>352</v>
      </c>
      <c r="V3699" s="115" t="s">
        <v>350</v>
      </c>
      <c r="Z3699" s="115">
        <v>0</v>
      </c>
      <c r="AA3699" s="115">
        <v>1</v>
      </c>
      <c r="AB3699" s="115">
        <v>2.0885982252899999E-3</v>
      </c>
      <c r="AC3699" s="115">
        <v>3.0719656638000001E-4</v>
      </c>
      <c r="AD3699" s="115">
        <v>0.83765054655509996</v>
      </c>
      <c r="AF3699" s="115">
        <v>-1</v>
      </c>
      <c r="AG3699" s="115">
        <v>-1</v>
      </c>
      <c r="AH3699" s="115">
        <v>-1</v>
      </c>
      <c r="AI3699" s="115">
        <v>-1</v>
      </c>
      <c r="AJ3699" s="115">
        <v>0</v>
      </c>
      <c r="AM3699" s="115" t="s">
        <v>348</v>
      </c>
      <c r="AN3699" s="115">
        <v>-1</v>
      </c>
      <c r="AQ3699" s="115">
        <v>601</v>
      </c>
      <c r="AR3699" s="115" t="s">
        <v>263</v>
      </c>
      <c r="AS3699" s="115" t="s">
        <v>376</v>
      </c>
      <c r="AT3699" s="115" t="s">
        <v>296</v>
      </c>
      <c r="AV3699" s="115">
        <v>5.2805464638354902</v>
      </c>
      <c r="AW3699" s="115">
        <v>6.7935969999999995E-4</v>
      </c>
    </row>
    <row r="3700" spans="1:49" x14ac:dyDescent="0.25">
      <c r="A3700" s="117">
        <v>450000</v>
      </c>
      <c r="B3700" s="117">
        <v>860000</v>
      </c>
      <c r="C3700" s="117">
        <v>860000</v>
      </c>
      <c r="D3700" s="115" t="s">
        <v>342</v>
      </c>
      <c r="E3700" s="115" t="s">
        <v>13</v>
      </c>
      <c r="F3700" s="115" t="s">
        <v>343</v>
      </c>
      <c r="G3700" s="115" t="s">
        <v>344</v>
      </c>
      <c r="H3700" s="115">
        <v>0.56000000000000005</v>
      </c>
      <c r="I3700" s="115">
        <v>0.48</v>
      </c>
      <c r="J3700" s="115" t="s">
        <v>350</v>
      </c>
      <c r="K3700" s="115">
        <v>7.3057747297240003E-2</v>
      </c>
      <c r="L3700" s="115">
        <v>3637.1459322209798</v>
      </c>
      <c r="M3700" s="115">
        <v>9.0688611980811196</v>
      </c>
      <c r="N3700" s="115">
        <v>1.33387215757538</v>
      </c>
      <c r="O3700" s="115">
        <v>0.66255056968319004</v>
      </c>
      <c r="P3700" s="115">
        <v>9.744969501497E-2</v>
      </c>
      <c r="Q3700" s="115">
        <v>265.721688399399</v>
      </c>
      <c r="R3700" s="115">
        <v>1210</v>
      </c>
      <c r="S3700" s="115" t="s">
        <v>353</v>
      </c>
      <c r="T3700" s="115">
        <v>1210</v>
      </c>
      <c r="U3700" s="115" t="s">
        <v>352</v>
      </c>
      <c r="V3700" s="115" t="s">
        <v>350</v>
      </c>
      <c r="Z3700" s="115">
        <v>0</v>
      </c>
      <c r="AA3700" s="115">
        <v>1</v>
      </c>
      <c r="AB3700" s="115">
        <v>0.66255056968319004</v>
      </c>
      <c r="AC3700" s="115">
        <v>9.744969501497E-2</v>
      </c>
      <c r="AD3700" s="115">
        <v>265.721688399399</v>
      </c>
      <c r="AF3700" s="115">
        <v>-1</v>
      </c>
      <c r="AG3700" s="115">
        <v>-1</v>
      </c>
      <c r="AH3700" s="115">
        <v>-1</v>
      </c>
      <c r="AI3700" s="115">
        <v>-1</v>
      </c>
      <c r="AJ3700" s="115">
        <v>0</v>
      </c>
      <c r="AM3700" s="115" t="s">
        <v>348</v>
      </c>
      <c r="AN3700" s="115">
        <v>-1</v>
      </c>
      <c r="AQ3700" s="115">
        <v>601</v>
      </c>
      <c r="AR3700" s="115" t="s">
        <v>263</v>
      </c>
      <c r="AS3700" s="115" t="s">
        <v>376</v>
      </c>
      <c r="AT3700" s="115" t="s">
        <v>296</v>
      </c>
      <c r="AV3700" s="115">
        <v>86.552780005108005</v>
      </c>
      <c r="AW3700" s="115">
        <v>0.21550826310000001</v>
      </c>
    </row>
    <row r="3701" spans="1:49" x14ac:dyDescent="0.25">
      <c r="A3701" s="117">
        <v>450000</v>
      </c>
      <c r="B3701" s="117">
        <v>860000</v>
      </c>
      <c r="C3701" s="117">
        <v>860000</v>
      </c>
      <c r="D3701" s="115" t="s">
        <v>342</v>
      </c>
      <c r="E3701" s="115" t="s">
        <v>13</v>
      </c>
      <c r="F3701" s="115" t="s">
        <v>343</v>
      </c>
      <c r="G3701" s="115" t="s">
        <v>344</v>
      </c>
      <c r="H3701" s="115">
        <v>0.56000000000000005</v>
      </c>
      <c r="I3701" s="115">
        <v>0.48</v>
      </c>
      <c r="J3701" s="115" t="s">
        <v>350</v>
      </c>
      <c r="K3701" s="115">
        <v>2.445591161E-5</v>
      </c>
      <c r="L3701" s="115">
        <v>3684.33498879647</v>
      </c>
      <c r="M3701" s="115">
        <v>10.5903539082852</v>
      </c>
      <c r="N3701" s="115">
        <v>2.0394042000922501</v>
      </c>
      <c r="O3701" s="115">
        <v>2.5899675911000001E-4</v>
      </c>
      <c r="P3701" s="115">
        <v>4.9875488850000003E-5</v>
      </c>
      <c r="Q3701" s="115">
        <v>9.0103770831319999E-2</v>
      </c>
      <c r="R3701" s="115">
        <v>1300</v>
      </c>
      <c r="S3701" s="115" t="s">
        <v>346</v>
      </c>
      <c r="T3701" s="115">
        <v>1300</v>
      </c>
      <c r="U3701" s="115" t="s">
        <v>352</v>
      </c>
      <c r="V3701" s="115" t="s">
        <v>350</v>
      </c>
      <c r="Z3701" s="115">
        <v>0</v>
      </c>
      <c r="AA3701" s="115">
        <v>1</v>
      </c>
      <c r="AB3701" s="115">
        <v>2.5899675911000001E-4</v>
      </c>
      <c r="AC3701" s="115">
        <v>4.9875488850000003E-5</v>
      </c>
      <c r="AD3701" s="115">
        <v>39.270802213713502</v>
      </c>
      <c r="AF3701" s="115">
        <v>-1</v>
      </c>
      <c r="AG3701" s="115">
        <v>-1</v>
      </c>
      <c r="AH3701" s="115">
        <v>-1</v>
      </c>
      <c r="AI3701" s="115">
        <v>-1</v>
      </c>
      <c r="AJ3701" s="115">
        <v>0</v>
      </c>
      <c r="AM3701" s="115" t="s">
        <v>348</v>
      </c>
      <c r="AN3701" s="115">
        <v>-1</v>
      </c>
      <c r="AQ3701" s="115">
        <v>601</v>
      </c>
      <c r="AR3701" s="115" t="s">
        <v>263</v>
      </c>
      <c r="AS3701" s="115" t="s">
        <v>376</v>
      </c>
      <c r="AT3701" s="115" t="s">
        <v>296</v>
      </c>
      <c r="AV3701" s="115">
        <v>8.0478937711373693</v>
      </c>
      <c r="AW3701" s="115">
        <v>3.1849798999999998E-2</v>
      </c>
    </row>
    <row r="3702" spans="1:49" x14ac:dyDescent="0.25">
      <c r="A3702" s="117">
        <v>450000</v>
      </c>
      <c r="B3702" s="117">
        <v>860000</v>
      </c>
      <c r="C3702" s="117">
        <v>860000</v>
      </c>
      <c r="D3702" s="115" t="s">
        <v>342</v>
      </c>
      <c r="E3702" s="115" t="s">
        <v>13</v>
      </c>
      <c r="F3702" s="115" t="s">
        <v>343</v>
      </c>
      <c r="G3702" s="115" t="s">
        <v>344</v>
      </c>
      <c r="H3702" s="115">
        <v>0.56000000000000005</v>
      </c>
      <c r="I3702" s="115">
        <v>0.48</v>
      </c>
      <c r="J3702" s="115" t="s">
        <v>345</v>
      </c>
      <c r="K3702" s="115">
        <v>5.3500519505119998E-2</v>
      </c>
      <c r="L3702" s="115">
        <v>3684.33498879647</v>
      </c>
      <c r="M3702" s="115">
        <v>10.5903539082852</v>
      </c>
      <c r="N3702" s="115">
        <v>2.0394042000922501</v>
      </c>
      <c r="O3702" s="115">
        <v>0.56658943583638999</v>
      </c>
      <c r="P3702" s="115">
        <v>0.10910918418587</v>
      </c>
      <c r="Q3702" s="115">
        <v>197.11383593151999</v>
      </c>
      <c r="R3702" s="115">
        <v>1300</v>
      </c>
      <c r="S3702" s="115" t="s">
        <v>346</v>
      </c>
      <c r="T3702" s="115">
        <v>1300</v>
      </c>
      <c r="U3702" s="115" t="s">
        <v>347</v>
      </c>
      <c r="V3702" s="115" t="s">
        <v>345</v>
      </c>
      <c r="Z3702" s="115">
        <v>0</v>
      </c>
      <c r="AA3702" s="115">
        <v>1</v>
      </c>
      <c r="AB3702" s="115">
        <v>0.56658943583638999</v>
      </c>
      <c r="AC3702" s="115">
        <v>0.10910918418587</v>
      </c>
      <c r="AD3702" s="115">
        <v>811.014457364897</v>
      </c>
      <c r="AF3702" s="115">
        <v>-1</v>
      </c>
      <c r="AG3702" s="115">
        <v>-1</v>
      </c>
      <c r="AH3702" s="115">
        <v>-1</v>
      </c>
      <c r="AI3702" s="115">
        <v>-1</v>
      </c>
      <c r="AJ3702" s="115">
        <v>0</v>
      </c>
      <c r="AM3702" s="115" t="s">
        <v>348</v>
      </c>
      <c r="AN3702" s="115">
        <v>-1</v>
      </c>
      <c r="AQ3702" s="115">
        <v>601</v>
      </c>
      <c r="AR3702" s="115" t="s">
        <v>263</v>
      </c>
      <c r="AS3702" s="115" t="s">
        <v>376</v>
      </c>
      <c r="AT3702" s="115" t="s">
        <v>296</v>
      </c>
      <c r="AV3702" s="115">
        <v>80.417229957752994</v>
      </c>
      <c r="AW3702" s="115">
        <v>0.65775706190000005</v>
      </c>
    </row>
    <row r="3703" spans="1:49" x14ac:dyDescent="0.25">
      <c r="A3703" s="117">
        <v>450000</v>
      </c>
      <c r="B3703" s="117">
        <v>860000</v>
      </c>
      <c r="C3703" s="117">
        <v>860000</v>
      </c>
      <c r="D3703" s="115" t="s">
        <v>342</v>
      </c>
      <c r="E3703" s="115" t="s">
        <v>13</v>
      </c>
      <c r="F3703" s="115" t="s">
        <v>343</v>
      </c>
      <c r="G3703" s="115" t="s">
        <v>344</v>
      </c>
      <c r="H3703" s="115">
        <v>0.56000000000000005</v>
      </c>
      <c r="I3703" s="115">
        <v>0.48</v>
      </c>
      <c r="J3703" s="115" t="s">
        <v>350</v>
      </c>
      <c r="K3703" s="115">
        <v>2.0754146373600001E-3</v>
      </c>
      <c r="L3703" s="115">
        <v>3684.33498879647</v>
      </c>
      <c r="M3703" s="115">
        <v>10.5903539082852</v>
      </c>
      <c r="N3703" s="115">
        <v>2.0394042000922501</v>
      </c>
      <c r="O3703" s="115">
        <v>2.197937551612E-2</v>
      </c>
      <c r="P3703" s="115">
        <v>4.2326093283699996E-3</v>
      </c>
      <c r="Q3703" s="115">
        <v>7.6465227647005296</v>
      </c>
      <c r="R3703" s="115">
        <v>1300</v>
      </c>
      <c r="S3703" s="115" t="s">
        <v>346</v>
      </c>
      <c r="T3703" s="115">
        <v>1300</v>
      </c>
      <c r="U3703" s="115" t="s">
        <v>352</v>
      </c>
      <c r="V3703" s="115" t="s">
        <v>350</v>
      </c>
      <c r="Z3703" s="115">
        <v>0</v>
      </c>
      <c r="AA3703" s="115">
        <v>1</v>
      </c>
      <c r="AB3703" s="115">
        <v>2.197937551612E-2</v>
      </c>
      <c r="AC3703" s="115">
        <v>4.2326093283699996E-3</v>
      </c>
      <c r="AD3703" s="115">
        <v>7.6465227647018903</v>
      </c>
      <c r="AF3703" s="115">
        <v>-1</v>
      </c>
      <c r="AG3703" s="115">
        <v>-1</v>
      </c>
      <c r="AH3703" s="115">
        <v>-1</v>
      </c>
      <c r="AI3703" s="115">
        <v>-1</v>
      </c>
      <c r="AJ3703" s="115">
        <v>0</v>
      </c>
      <c r="AM3703" s="115" t="s">
        <v>348</v>
      </c>
      <c r="AN3703" s="115">
        <v>-1</v>
      </c>
      <c r="AQ3703" s="115">
        <v>601</v>
      </c>
      <c r="AR3703" s="115" t="s">
        <v>263</v>
      </c>
      <c r="AS3703" s="115" t="s">
        <v>376</v>
      </c>
      <c r="AT3703" s="115" t="s">
        <v>296</v>
      </c>
      <c r="AV3703" s="115">
        <v>15.9627861013581</v>
      </c>
      <c r="AW3703" s="115">
        <v>6.2015593999999999E-3</v>
      </c>
    </row>
    <row r="3704" spans="1:49" x14ac:dyDescent="0.25">
      <c r="A3704" s="117">
        <v>450000</v>
      </c>
      <c r="B3704" s="117">
        <v>860000</v>
      </c>
      <c r="C3704" s="117">
        <v>860000</v>
      </c>
      <c r="D3704" s="115" t="s">
        <v>342</v>
      </c>
      <c r="E3704" s="115" t="s">
        <v>13</v>
      </c>
      <c r="F3704" s="115" t="s">
        <v>343</v>
      </c>
      <c r="G3704" s="115" t="s">
        <v>344</v>
      </c>
      <c r="H3704" s="115">
        <v>0.56000000000000005</v>
      </c>
      <c r="I3704" s="115">
        <v>0.48</v>
      </c>
      <c r="J3704" s="115" t="s">
        <v>345</v>
      </c>
      <c r="K3704" s="115">
        <v>1.455482992E-5</v>
      </c>
      <c r="L3704" s="115">
        <v>3684.33498879647</v>
      </c>
      <c r="M3704" s="115">
        <v>10.5903539082852</v>
      </c>
      <c r="N3704" s="115">
        <v>2.0394042000922501</v>
      </c>
      <c r="O3704" s="115">
        <v>1.5414079991999999E-4</v>
      </c>
      <c r="P3704" s="115">
        <v>2.9683181270000001E-5</v>
      </c>
      <c r="Q3704" s="115">
        <v>5.3624869130229999E-2</v>
      </c>
      <c r="R3704" s="115">
        <v>1300</v>
      </c>
      <c r="S3704" s="115" t="s">
        <v>346</v>
      </c>
      <c r="T3704" s="115">
        <v>1300</v>
      </c>
      <c r="U3704" s="115" t="s">
        <v>347</v>
      </c>
      <c r="V3704" s="115" t="s">
        <v>345</v>
      </c>
      <c r="Z3704" s="115">
        <v>0</v>
      </c>
      <c r="AA3704" s="115">
        <v>1</v>
      </c>
      <c r="AB3704" s="115">
        <v>1.5414079991999999E-4</v>
      </c>
      <c r="AC3704" s="115">
        <v>2.9683181270000001E-5</v>
      </c>
      <c r="AD3704" s="115">
        <v>5.3624869130629998E-2</v>
      </c>
      <c r="AF3704" s="115">
        <v>-1</v>
      </c>
      <c r="AG3704" s="115">
        <v>-1</v>
      </c>
      <c r="AH3704" s="115">
        <v>-1</v>
      </c>
      <c r="AI3704" s="115">
        <v>-1</v>
      </c>
      <c r="AJ3704" s="115">
        <v>0</v>
      </c>
      <c r="AM3704" s="115" t="s">
        <v>348</v>
      </c>
      <c r="AN3704" s="115">
        <v>-1</v>
      </c>
      <c r="AQ3704" s="115">
        <v>601</v>
      </c>
      <c r="AR3704" s="115" t="s">
        <v>263</v>
      </c>
      <c r="AS3704" s="115" t="s">
        <v>376</v>
      </c>
      <c r="AT3704" s="115" t="s">
        <v>296</v>
      </c>
      <c r="AV3704" s="115">
        <v>6.1456527043096596</v>
      </c>
      <c r="AW3704" s="115">
        <v>4.3491400000000002E-5</v>
      </c>
    </row>
    <row r="3705" spans="1:49" x14ac:dyDescent="0.25">
      <c r="A3705" s="117">
        <v>450000</v>
      </c>
      <c r="B3705" s="117">
        <v>860000</v>
      </c>
      <c r="C3705" s="117">
        <v>860000</v>
      </c>
      <c r="D3705" s="115" t="s">
        <v>342</v>
      </c>
      <c r="E3705" s="115" t="s">
        <v>13</v>
      </c>
      <c r="F3705" s="115" t="s">
        <v>343</v>
      </c>
      <c r="G3705" s="115" t="s">
        <v>344</v>
      </c>
      <c r="H3705" s="115">
        <v>0.56000000000000005</v>
      </c>
      <c r="I3705" s="115">
        <v>0.48</v>
      </c>
      <c r="J3705" s="115" t="s">
        <v>350</v>
      </c>
      <c r="K3705" s="115">
        <v>0.19946729908197999</v>
      </c>
      <c r="L3705" s="115">
        <v>3649.6723711622599</v>
      </c>
      <c r="M3705" s="115">
        <v>9.0981577348426903</v>
      </c>
      <c r="N3705" s="115">
        <v>1.3381153770022101</v>
      </c>
      <c r="O3705" s="115">
        <v>1.8147849499909099</v>
      </c>
      <c r="P3705" s="115">
        <v>0.26691026011070002</v>
      </c>
      <c r="Q3705" s="115">
        <v>727.99029040987</v>
      </c>
      <c r="R3705" s="115">
        <v>1200</v>
      </c>
      <c r="S3705" s="115" t="s">
        <v>351</v>
      </c>
      <c r="T3705" s="115">
        <v>1200</v>
      </c>
      <c r="U3705" s="115" t="s">
        <v>352</v>
      </c>
      <c r="V3705" s="115" t="s">
        <v>350</v>
      </c>
      <c r="Z3705" s="115">
        <v>0</v>
      </c>
      <c r="AA3705" s="115">
        <v>1</v>
      </c>
      <c r="AB3705" s="115">
        <v>1.8147849499909099</v>
      </c>
      <c r="AC3705" s="115">
        <v>0.26691026011070002</v>
      </c>
      <c r="AD3705" s="115">
        <v>727.99029040987</v>
      </c>
      <c r="AF3705" s="115">
        <v>-1</v>
      </c>
      <c r="AG3705" s="115">
        <v>-1</v>
      </c>
      <c r="AH3705" s="115">
        <v>-1</v>
      </c>
      <c r="AI3705" s="115">
        <v>-1</v>
      </c>
      <c r="AJ3705" s="115">
        <v>0</v>
      </c>
      <c r="AM3705" s="115" t="s">
        <v>348</v>
      </c>
      <c r="AN3705" s="115">
        <v>-1</v>
      </c>
      <c r="AQ3705" s="115">
        <v>601</v>
      </c>
      <c r="AR3705" s="115" t="s">
        <v>263</v>
      </c>
      <c r="AS3705" s="115" t="s">
        <v>376</v>
      </c>
      <c r="AT3705" s="115" t="s">
        <v>296</v>
      </c>
      <c r="AV3705" s="115">
        <v>132.32311226427001</v>
      </c>
      <c r="AW3705" s="115">
        <v>0.59042197110000005</v>
      </c>
    </row>
    <row r="3706" spans="1:49" x14ac:dyDescent="0.25">
      <c r="A3706" s="117">
        <v>450000</v>
      </c>
      <c r="B3706" s="117">
        <v>860000</v>
      </c>
      <c r="C3706" s="117">
        <v>860000</v>
      </c>
      <c r="D3706" s="115" t="s">
        <v>342</v>
      </c>
      <c r="E3706" s="115" t="s">
        <v>13</v>
      </c>
      <c r="F3706" s="115" t="s">
        <v>343</v>
      </c>
      <c r="G3706" s="115" t="s">
        <v>344</v>
      </c>
      <c r="H3706" s="115">
        <v>0.56000000000000005</v>
      </c>
      <c r="I3706" s="115">
        <v>0.48</v>
      </c>
      <c r="J3706" s="115" t="s">
        <v>350</v>
      </c>
      <c r="K3706" s="115">
        <v>5.8212047118800002E-3</v>
      </c>
      <c r="L3706" s="115">
        <v>3649.6723711622599</v>
      </c>
      <c r="M3706" s="115">
        <v>9.0981577348426903</v>
      </c>
      <c r="N3706" s="115">
        <v>1.3381153770022101</v>
      </c>
      <c r="O3706" s="115">
        <v>5.2962238675530002E-2</v>
      </c>
      <c r="P3706" s="115">
        <v>7.7894435376500001E-3</v>
      </c>
      <c r="Q3706" s="115">
        <v>21.245490003842601</v>
      </c>
      <c r="R3706" s="115">
        <v>1210</v>
      </c>
      <c r="S3706" s="115" t="s">
        <v>353</v>
      </c>
      <c r="T3706" s="115">
        <v>1210</v>
      </c>
      <c r="U3706" s="115" t="s">
        <v>352</v>
      </c>
      <c r="V3706" s="115" t="s">
        <v>350</v>
      </c>
      <c r="Z3706" s="115">
        <v>0</v>
      </c>
      <c r="AA3706" s="115">
        <v>1</v>
      </c>
      <c r="AB3706" s="115">
        <v>5.2962238675530002E-2</v>
      </c>
      <c r="AC3706" s="115">
        <v>7.7894435376500001E-3</v>
      </c>
      <c r="AD3706" s="115">
        <v>21.245490003842999</v>
      </c>
      <c r="AF3706" s="115">
        <v>-1</v>
      </c>
      <c r="AG3706" s="115">
        <v>-1</v>
      </c>
      <c r="AH3706" s="115">
        <v>-1</v>
      </c>
      <c r="AI3706" s="115">
        <v>-1</v>
      </c>
      <c r="AJ3706" s="115">
        <v>0</v>
      </c>
      <c r="AM3706" s="115" t="s">
        <v>348</v>
      </c>
      <c r="AN3706" s="115">
        <v>-1</v>
      </c>
      <c r="AQ3706" s="115">
        <v>601</v>
      </c>
      <c r="AR3706" s="115" t="s">
        <v>263</v>
      </c>
      <c r="AS3706" s="115" t="s">
        <v>376</v>
      </c>
      <c r="AT3706" s="115" t="s">
        <v>296</v>
      </c>
      <c r="AV3706" s="115">
        <v>20.855670503988499</v>
      </c>
      <c r="AW3706" s="115">
        <v>1.7230729899999998E-2</v>
      </c>
    </row>
    <row r="3707" spans="1:49" x14ac:dyDescent="0.25">
      <c r="A3707" s="117">
        <v>450000</v>
      </c>
      <c r="B3707" s="117">
        <v>860000</v>
      </c>
      <c r="C3707" s="117">
        <v>860000</v>
      </c>
      <c r="D3707" s="115" t="s">
        <v>342</v>
      </c>
      <c r="E3707" s="115" t="s">
        <v>13</v>
      </c>
      <c r="F3707" s="115" t="s">
        <v>343</v>
      </c>
      <c r="G3707" s="115" t="s">
        <v>344</v>
      </c>
      <c r="H3707" s="115">
        <v>0.56000000000000005</v>
      </c>
      <c r="I3707" s="115">
        <v>0.48</v>
      </c>
      <c r="J3707" s="115" t="s">
        <v>350</v>
      </c>
      <c r="K3707" s="115">
        <v>2.1081867195469998E-2</v>
      </c>
      <c r="L3707" s="115">
        <v>3649.6723711622599</v>
      </c>
      <c r="M3707" s="115">
        <v>9.0981577348426903</v>
      </c>
      <c r="N3707" s="115">
        <v>1.3381153770022101</v>
      </c>
      <c r="O3707" s="115">
        <v>0.19180615308945001</v>
      </c>
      <c r="P3707" s="115">
        <v>2.8209970670179999E-2</v>
      </c>
      <c r="Q3707" s="115">
        <v>76.941908235844494</v>
      </c>
      <c r="R3707" s="115">
        <v>1210</v>
      </c>
      <c r="S3707" s="115" t="s">
        <v>353</v>
      </c>
      <c r="T3707" s="115">
        <v>1210</v>
      </c>
      <c r="U3707" s="115" t="s">
        <v>352</v>
      </c>
      <c r="V3707" s="115" t="s">
        <v>350</v>
      </c>
      <c r="Z3707" s="115">
        <v>0</v>
      </c>
      <c r="AA3707" s="115">
        <v>1</v>
      </c>
      <c r="AB3707" s="115">
        <v>0.19180615308945001</v>
      </c>
      <c r="AC3707" s="115">
        <v>2.8209970670179999E-2</v>
      </c>
      <c r="AD3707" s="115">
        <v>76.941908235845602</v>
      </c>
      <c r="AF3707" s="115">
        <v>-1</v>
      </c>
      <c r="AG3707" s="115">
        <v>-1</v>
      </c>
      <c r="AH3707" s="115">
        <v>-1</v>
      </c>
      <c r="AI3707" s="115">
        <v>-1</v>
      </c>
      <c r="AJ3707" s="115">
        <v>0</v>
      </c>
      <c r="AM3707" s="115" t="s">
        <v>348</v>
      </c>
      <c r="AN3707" s="115">
        <v>-1</v>
      </c>
      <c r="AQ3707" s="115">
        <v>601</v>
      </c>
      <c r="AR3707" s="115" t="s">
        <v>263</v>
      </c>
      <c r="AS3707" s="115" t="s">
        <v>376</v>
      </c>
      <c r="AT3707" s="115" t="s">
        <v>296</v>
      </c>
      <c r="AV3707" s="115">
        <v>65.349444542662397</v>
      </c>
      <c r="AW3707" s="115">
        <v>6.24021965E-2</v>
      </c>
    </row>
    <row r="3708" spans="1:49" x14ac:dyDescent="0.25">
      <c r="A3708" s="117">
        <v>450000</v>
      </c>
      <c r="B3708" s="117">
        <v>860000</v>
      </c>
      <c r="C3708" s="117">
        <v>860000</v>
      </c>
      <c r="D3708" s="115" t="s">
        <v>342</v>
      </c>
      <c r="E3708" s="115" t="s">
        <v>13</v>
      </c>
      <c r="F3708" s="115" t="s">
        <v>343</v>
      </c>
      <c r="G3708" s="115" t="s">
        <v>344</v>
      </c>
      <c r="H3708" s="115">
        <v>0.56000000000000005</v>
      </c>
      <c r="I3708" s="115">
        <v>0.48</v>
      </c>
      <c r="J3708" s="115" t="s">
        <v>350</v>
      </c>
      <c r="K3708" s="115">
        <v>7.7815989720699998E-3</v>
      </c>
      <c r="L3708" s="115">
        <v>3649.6723711622599</v>
      </c>
      <c r="M3708" s="115">
        <v>9.0981577348426903</v>
      </c>
      <c r="N3708" s="115">
        <v>1.3381153770022101</v>
      </c>
      <c r="O3708" s="115">
        <v>7.0798214877200005E-2</v>
      </c>
      <c r="P3708" s="115">
        <v>1.0412677242189999E-2</v>
      </c>
      <c r="Q3708" s="115">
        <v>28.400286771835798</v>
      </c>
      <c r="R3708" s="115">
        <v>1210</v>
      </c>
      <c r="S3708" s="115" t="s">
        <v>353</v>
      </c>
      <c r="T3708" s="115">
        <v>1210</v>
      </c>
      <c r="U3708" s="115" t="s">
        <v>352</v>
      </c>
      <c r="V3708" s="115" t="s">
        <v>350</v>
      </c>
      <c r="Z3708" s="115">
        <v>0</v>
      </c>
      <c r="AA3708" s="115">
        <v>1</v>
      </c>
      <c r="AB3708" s="115">
        <v>7.0798214877200005E-2</v>
      </c>
      <c r="AC3708" s="115">
        <v>1.0412677242189999E-2</v>
      </c>
      <c r="AD3708" s="115">
        <v>28.400286771837202</v>
      </c>
      <c r="AF3708" s="115">
        <v>-1</v>
      </c>
      <c r="AG3708" s="115">
        <v>-1</v>
      </c>
      <c r="AH3708" s="115">
        <v>-1</v>
      </c>
      <c r="AI3708" s="115">
        <v>-1</v>
      </c>
      <c r="AJ3708" s="115">
        <v>0</v>
      </c>
      <c r="AM3708" s="115" t="s">
        <v>348</v>
      </c>
      <c r="AN3708" s="115">
        <v>-1</v>
      </c>
      <c r="AQ3708" s="115">
        <v>601</v>
      </c>
      <c r="AR3708" s="115" t="s">
        <v>263</v>
      </c>
      <c r="AS3708" s="115" t="s">
        <v>376</v>
      </c>
      <c r="AT3708" s="115" t="s">
        <v>296</v>
      </c>
      <c r="AV3708" s="115">
        <v>30.9690573874148</v>
      </c>
      <c r="AW3708" s="115">
        <v>2.30334848E-2</v>
      </c>
    </row>
    <row r="3709" spans="1:49" x14ac:dyDescent="0.25">
      <c r="A3709" s="117">
        <v>450000</v>
      </c>
      <c r="B3709" s="117">
        <v>860000</v>
      </c>
      <c r="C3709" s="117">
        <v>860000</v>
      </c>
      <c r="D3709" s="115" t="s">
        <v>342</v>
      </c>
      <c r="E3709" s="115" t="s">
        <v>13</v>
      </c>
      <c r="F3709" s="115" t="s">
        <v>343</v>
      </c>
      <c r="G3709" s="115" t="s">
        <v>344</v>
      </c>
      <c r="H3709" s="115">
        <v>0.56000000000000005</v>
      </c>
      <c r="I3709" s="115">
        <v>0.48</v>
      </c>
      <c r="J3709" s="115" t="s">
        <v>350</v>
      </c>
      <c r="K3709" s="115">
        <v>2.800682922693E-2</v>
      </c>
      <c r="L3709" s="115">
        <v>3649.6723711622599</v>
      </c>
      <c r="M3709" s="115">
        <v>9.0981577348426903</v>
      </c>
      <c r="N3709" s="115">
        <v>1.3381153770022101</v>
      </c>
      <c r="O3709" s="115">
        <v>0.25481054995947999</v>
      </c>
      <c r="P3709" s="115">
        <v>3.747636884964E-2</v>
      </c>
      <c r="Q3709" s="115">
        <v>102.215750833415</v>
      </c>
      <c r="R3709" s="115">
        <v>1210</v>
      </c>
      <c r="S3709" s="115" t="s">
        <v>353</v>
      </c>
      <c r="T3709" s="115">
        <v>1210</v>
      </c>
      <c r="U3709" s="115" t="s">
        <v>352</v>
      </c>
      <c r="V3709" s="115" t="s">
        <v>350</v>
      </c>
      <c r="Z3709" s="115">
        <v>0</v>
      </c>
      <c r="AA3709" s="115">
        <v>1</v>
      </c>
      <c r="AB3709" s="115">
        <v>0.25481054995947999</v>
      </c>
      <c r="AC3709" s="115">
        <v>3.747636884964E-2</v>
      </c>
      <c r="AD3709" s="115">
        <v>102.215750833415</v>
      </c>
      <c r="AF3709" s="115">
        <v>-1</v>
      </c>
      <c r="AG3709" s="115">
        <v>-1</v>
      </c>
      <c r="AH3709" s="115">
        <v>-1</v>
      </c>
      <c r="AI3709" s="115">
        <v>-1</v>
      </c>
      <c r="AJ3709" s="115">
        <v>0</v>
      </c>
      <c r="AM3709" s="115" t="s">
        <v>348</v>
      </c>
      <c r="AN3709" s="115">
        <v>-1</v>
      </c>
      <c r="AQ3709" s="115">
        <v>601</v>
      </c>
      <c r="AR3709" s="115" t="s">
        <v>263</v>
      </c>
      <c r="AS3709" s="115" t="s">
        <v>376</v>
      </c>
      <c r="AT3709" s="115" t="s">
        <v>296</v>
      </c>
      <c r="AV3709" s="115">
        <v>68.458577546855196</v>
      </c>
      <c r="AW3709" s="115">
        <v>8.2900041199999996E-2</v>
      </c>
    </row>
    <row r="3710" spans="1:49" x14ac:dyDescent="0.25">
      <c r="A3710" s="117">
        <v>450000</v>
      </c>
      <c r="B3710" s="117">
        <v>860000</v>
      </c>
      <c r="C3710" s="117">
        <v>860000</v>
      </c>
      <c r="D3710" s="115" t="s">
        <v>342</v>
      </c>
      <c r="E3710" s="115" t="s">
        <v>13</v>
      </c>
      <c r="F3710" s="115" t="s">
        <v>343</v>
      </c>
      <c r="G3710" s="115" t="s">
        <v>344</v>
      </c>
      <c r="H3710" s="115">
        <v>0.56000000000000005</v>
      </c>
      <c r="I3710" s="115">
        <v>0.48</v>
      </c>
      <c r="J3710" s="115" t="s">
        <v>350</v>
      </c>
      <c r="K3710" s="115">
        <v>0.23615139305755001</v>
      </c>
      <c r="L3710" s="115">
        <v>3649.6723711622599</v>
      </c>
      <c r="M3710" s="115">
        <v>9.0981577348426903</v>
      </c>
      <c r="N3710" s="115">
        <v>1.3381153770022101</v>
      </c>
      <c r="O3710" s="115">
        <v>2.1485426233404801</v>
      </c>
      <c r="P3710" s="115">
        <v>0.31599781035080998</v>
      </c>
      <c r="Q3710" s="115">
        <v>861.87521465364296</v>
      </c>
      <c r="R3710" s="115">
        <v>1210</v>
      </c>
      <c r="S3710" s="115" t="s">
        <v>353</v>
      </c>
      <c r="T3710" s="115">
        <v>1210</v>
      </c>
      <c r="U3710" s="115" t="s">
        <v>352</v>
      </c>
      <c r="V3710" s="115" t="s">
        <v>350</v>
      </c>
      <c r="Z3710" s="115">
        <v>0</v>
      </c>
      <c r="AA3710" s="115">
        <v>1</v>
      </c>
      <c r="AB3710" s="115">
        <v>2.1485426233404801</v>
      </c>
      <c r="AC3710" s="115">
        <v>0.31599781035080998</v>
      </c>
      <c r="AD3710" s="115">
        <v>861.87521465364296</v>
      </c>
      <c r="AF3710" s="115">
        <v>-1</v>
      </c>
      <c r="AG3710" s="115">
        <v>-1</v>
      </c>
      <c r="AH3710" s="115">
        <v>-1</v>
      </c>
      <c r="AI3710" s="115">
        <v>-1</v>
      </c>
      <c r="AJ3710" s="115">
        <v>0</v>
      </c>
      <c r="AM3710" s="115" t="s">
        <v>348</v>
      </c>
      <c r="AN3710" s="115">
        <v>-1</v>
      </c>
      <c r="AQ3710" s="115">
        <v>601</v>
      </c>
      <c r="AR3710" s="115" t="s">
        <v>263</v>
      </c>
      <c r="AS3710" s="115" t="s">
        <v>376</v>
      </c>
      <c r="AT3710" s="115" t="s">
        <v>296</v>
      </c>
      <c r="AV3710" s="115">
        <v>123.669014001157</v>
      </c>
      <c r="AW3710" s="115">
        <v>0.69900666229999997</v>
      </c>
    </row>
    <row r="3711" spans="1:49" x14ac:dyDescent="0.25">
      <c r="A3711" s="117">
        <v>450000</v>
      </c>
      <c r="B3711" s="117">
        <v>860000</v>
      </c>
      <c r="C3711" s="117">
        <v>860000</v>
      </c>
      <c r="D3711" s="115" t="s">
        <v>342</v>
      </c>
      <c r="E3711" s="115" t="s">
        <v>13</v>
      </c>
      <c r="F3711" s="115" t="s">
        <v>343</v>
      </c>
      <c r="G3711" s="115" t="s">
        <v>344</v>
      </c>
      <c r="H3711" s="115">
        <v>0.56000000000000005</v>
      </c>
      <c r="I3711" s="115">
        <v>0.48</v>
      </c>
      <c r="J3711" s="115" t="s">
        <v>350</v>
      </c>
      <c r="K3711" s="115">
        <v>0.11945326153707</v>
      </c>
      <c r="L3711" s="115">
        <v>3649.6723711622599</v>
      </c>
      <c r="M3711" s="115">
        <v>9.0981577348426903</v>
      </c>
      <c r="N3711" s="115">
        <v>1.3381153770022101</v>
      </c>
      <c r="O3711" s="115">
        <v>1.0868046154056901</v>
      </c>
      <c r="P3711" s="115">
        <v>0.15984224609582001</v>
      </c>
      <c r="Q3711" s="115">
        <v>435.96526827706799</v>
      </c>
      <c r="R3711" s="115">
        <v>1210</v>
      </c>
      <c r="S3711" s="115" t="s">
        <v>353</v>
      </c>
      <c r="T3711" s="115">
        <v>1210</v>
      </c>
      <c r="U3711" s="115" t="s">
        <v>352</v>
      </c>
      <c r="V3711" s="115" t="s">
        <v>350</v>
      </c>
      <c r="Z3711" s="115">
        <v>0</v>
      </c>
      <c r="AA3711" s="115">
        <v>1</v>
      </c>
      <c r="AB3711" s="115">
        <v>1.0868046154056901</v>
      </c>
      <c r="AC3711" s="115">
        <v>0.15984224609582001</v>
      </c>
      <c r="AD3711" s="115">
        <v>435.96526827706799</v>
      </c>
      <c r="AF3711" s="115">
        <v>-1</v>
      </c>
      <c r="AG3711" s="115">
        <v>-1</v>
      </c>
      <c r="AH3711" s="115">
        <v>-1</v>
      </c>
      <c r="AI3711" s="115">
        <v>-1</v>
      </c>
      <c r="AJ3711" s="115">
        <v>0</v>
      </c>
      <c r="AM3711" s="115" t="s">
        <v>348</v>
      </c>
      <c r="AN3711" s="115">
        <v>-1</v>
      </c>
      <c r="AQ3711" s="115">
        <v>601</v>
      </c>
      <c r="AR3711" s="115" t="s">
        <v>263</v>
      </c>
      <c r="AS3711" s="115" t="s">
        <v>376</v>
      </c>
      <c r="AT3711" s="115" t="s">
        <v>296</v>
      </c>
      <c r="AV3711" s="115">
        <v>93.6077447317587</v>
      </c>
      <c r="AW3711" s="115">
        <v>0.3535809151</v>
      </c>
    </row>
    <row r="3712" spans="1:49" x14ac:dyDescent="0.25">
      <c r="A3712" s="117">
        <v>450000</v>
      </c>
      <c r="B3712" s="117">
        <v>860000</v>
      </c>
      <c r="C3712" s="117">
        <v>860000</v>
      </c>
      <c r="D3712" s="115" t="s">
        <v>342</v>
      </c>
      <c r="E3712" s="115" t="s">
        <v>13</v>
      </c>
      <c r="F3712" s="115" t="s">
        <v>343</v>
      </c>
      <c r="G3712" s="115" t="s">
        <v>344</v>
      </c>
      <c r="H3712" s="115">
        <v>0.56000000000000005</v>
      </c>
      <c r="I3712" s="115">
        <v>0.48</v>
      </c>
      <c r="J3712" s="115" t="s">
        <v>350</v>
      </c>
      <c r="K3712" s="115">
        <v>0.19481192256995</v>
      </c>
      <c r="L3712" s="115">
        <v>3658.9917405114102</v>
      </c>
      <c r="M3712" s="115">
        <v>9.1199547448663107</v>
      </c>
      <c r="N3712" s="115">
        <v>1.3412724277758501</v>
      </c>
      <c r="O3712" s="115">
        <v>1.77667591759837</v>
      </c>
      <c r="P3712" s="115">
        <v>0.26129586034508001</v>
      </c>
      <c r="Q3712" s="115">
        <v>712.81521563660704</v>
      </c>
      <c r="R3712" s="115">
        <v>1200</v>
      </c>
      <c r="S3712" s="115" t="s">
        <v>351</v>
      </c>
      <c r="T3712" s="115">
        <v>1200</v>
      </c>
      <c r="U3712" s="115" t="s">
        <v>352</v>
      </c>
      <c r="V3712" s="115" t="s">
        <v>350</v>
      </c>
      <c r="Z3712" s="115">
        <v>0</v>
      </c>
      <c r="AA3712" s="115">
        <v>1</v>
      </c>
      <c r="AB3712" s="115">
        <v>1.77667591759837</v>
      </c>
      <c r="AC3712" s="115">
        <v>0.26129586034508001</v>
      </c>
      <c r="AD3712" s="115">
        <v>712.81521563660704</v>
      </c>
      <c r="AF3712" s="115">
        <v>-1</v>
      </c>
      <c r="AG3712" s="115">
        <v>-1</v>
      </c>
      <c r="AH3712" s="115">
        <v>-1</v>
      </c>
      <c r="AI3712" s="115">
        <v>-1</v>
      </c>
      <c r="AJ3712" s="115">
        <v>0</v>
      </c>
      <c r="AM3712" s="115" t="s">
        <v>348</v>
      </c>
      <c r="AN3712" s="115">
        <v>-1</v>
      </c>
      <c r="AQ3712" s="115">
        <v>601</v>
      </c>
      <c r="AR3712" s="115" t="s">
        <v>263</v>
      </c>
      <c r="AS3712" s="115" t="s">
        <v>376</v>
      </c>
      <c r="AT3712" s="115" t="s">
        <v>296</v>
      </c>
      <c r="AV3712" s="115">
        <v>134.578206211208</v>
      </c>
      <c r="AW3712" s="115">
        <v>0.57811453010000002</v>
      </c>
    </row>
    <row r="3713" spans="1:49" x14ac:dyDescent="0.25">
      <c r="A3713" s="117">
        <v>450000</v>
      </c>
      <c r="B3713" s="117">
        <v>860000</v>
      </c>
      <c r="C3713" s="117">
        <v>860000</v>
      </c>
      <c r="D3713" s="115" t="s">
        <v>342</v>
      </c>
      <c r="E3713" s="115" t="s">
        <v>13</v>
      </c>
      <c r="F3713" s="115" t="s">
        <v>343</v>
      </c>
      <c r="G3713" s="115" t="s">
        <v>344</v>
      </c>
      <c r="H3713" s="115">
        <v>0.56000000000000005</v>
      </c>
      <c r="I3713" s="115">
        <v>0.48</v>
      </c>
      <c r="J3713" s="115" t="s">
        <v>350</v>
      </c>
      <c r="K3713" s="115">
        <v>5.5881669026390003E-2</v>
      </c>
      <c r="L3713" s="115">
        <v>3658.9917405114102</v>
      </c>
      <c r="M3713" s="115">
        <v>9.1199547448663107</v>
      </c>
      <c r="N3713" s="115">
        <v>1.3412724277758501</v>
      </c>
      <c r="O3713" s="115">
        <v>0.50963829258829996</v>
      </c>
      <c r="P3713" s="115">
        <v>7.4952541883190005E-2</v>
      </c>
      <c r="Q3713" s="115">
        <v>204.470565413564</v>
      </c>
      <c r="R3713" s="115">
        <v>1210</v>
      </c>
      <c r="S3713" s="115" t="s">
        <v>353</v>
      </c>
      <c r="T3713" s="115">
        <v>1210</v>
      </c>
      <c r="U3713" s="115" t="s">
        <v>352</v>
      </c>
      <c r="V3713" s="115" t="s">
        <v>350</v>
      </c>
      <c r="Z3713" s="115">
        <v>0</v>
      </c>
      <c r="AA3713" s="115">
        <v>1</v>
      </c>
      <c r="AB3713" s="115">
        <v>0.50963829258829996</v>
      </c>
      <c r="AC3713" s="115">
        <v>7.4952541883190005E-2</v>
      </c>
      <c r="AD3713" s="115">
        <v>204.47056541356301</v>
      </c>
      <c r="AF3713" s="115">
        <v>-1</v>
      </c>
      <c r="AG3713" s="115">
        <v>-1</v>
      </c>
      <c r="AH3713" s="115">
        <v>-1</v>
      </c>
      <c r="AI3713" s="115">
        <v>-1</v>
      </c>
      <c r="AJ3713" s="115">
        <v>0</v>
      </c>
      <c r="AM3713" s="115" t="s">
        <v>348</v>
      </c>
      <c r="AN3713" s="115">
        <v>-1</v>
      </c>
      <c r="AQ3713" s="115">
        <v>601</v>
      </c>
      <c r="AR3713" s="115" t="s">
        <v>263</v>
      </c>
      <c r="AS3713" s="115" t="s">
        <v>376</v>
      </c>
      <c r="AT3713" s="115" t="s">
        <v>296</v>
      </c>
      <c r="AV3713" s="115">
        <v>61.593671679702098</v>
      </c>
      <c r="AW3713" s="115">
        <v>0.16583176429999999</v>
      </c>
    </row>
    <row r="3714" spans="1:49" x14ac:dyDescent="0.25">
      <c r="A3714" s="117">
        <v>450000</v>
      </c>
      <c r="B3714" s="117">
        <v>860000</v>
      </c>
      <c r="C3714" s="117">
        <v>860000</v>
      </c>
      <c r="D3714" s="115" t="s">
        <v>342</v>
      </c>
      <c r="E3714" s="115" t="s">
        <v>13</v>
      </c>
      <c r="F3714" s="115" t="s">
        <v>343</v>
      </c>
      <c r="G3714" s="115" t="s">
        <v>344</v>
      </c>
      <c r="H3714" s="115">
        <v>0.56000000000000005</v>
      </c>
      <c r="I3714" s="115">
        <v>0.48</v>
      </c>
      <c r="J3714" s="115" t="s">
        <v>350</v>
      </c>
      <c r="K3714" s="115">
        <v>0.19816913236542</v>
      </c>
      <c r="L3714" s="115">
        <v>3658.9917405114102</v>
      </c>
      <c r="M3714" s="115">
        <v>9.1199547448663107</v>
      </c>
      <c r="N3714" s="115">
        <v>1.3412724277758501</v>
      </c>
      <c r="O3714" s="115">
        <v>1.80729351900205</v>
      </c>
      <c r="P3714" s="115">
        <v>0.26579879327799999</v>
      </c>
      <c r="Q3714" s="115">
        <v>725.099218549385</v>
      </c>
      <c r="R3714" s="115">
        <v>1210</v>
      </c>
      <c r="S3714" s="115" t="s">
        <v>353</v>
      </c>
      <c r="T3714" s="115">
        <v>1210</v>
      </c>
      <c r="U3714" s="115" t="s">
        <v>352</v>
      </c>
      <c r="V3714" s="115" t="s">
        <v>350</v>
      </c>
      <c r="Z3714" s="115">
        <v>0</v>
      </c>
      <c r="AA3714" s="115">
        <v>1</v>
      </c>
      <c r="AB3714" s="115">
        <v>1.80729351900205</v>
      </c>
      <c r="AC3714" s="115">
        <v>0.26579879327799999</v>
      </c>
      <c r="AD3714" s="115">
        <v>725.099218549385</v>
      </c>
      <c r="AF3714" s="115">
        <v>-1</v>
      </c>
      <c r="AG3714" s="115">
        <v>-1</v>
      </c>
      <c r="AH3714" s="115">
        <v>-1</v>
      </c>
      <c r="AI3714" s="115">
        <v>-1</v>
      </c>
      <c r="AJ3714" s="115">
        <v>0</v>
      </c>
      <c r="AM3714" s="115" t="s">
        <v>348</v>
      </c>
      <c r="AN3714" s="115">
        <v>-1</v>
      </c>
      <c r="AQ3714" s="115">
        <v>601</v>
      </c>
      <c r="AR3714" s="115" t="s">
        <v>263</v>
      </c>
      <c r="AS3714" s="115" t="s">
        <v>376</v>
      </c>
      <c r="AT3714" s="115" t="s">
        <v>296</v>
      </c>
      <c r="AV3714" s="115">
        <v>113.698595730824</v>
      </c>
      <c r="AW3714" s="115">
        <v>0.58807722510000005</v>
      </c>
    </row>
    <row r="3715" spans="1:49" x14ac:dyDescent="0.25">
      <c r="A3715" s="117">
        <v>450000</v>
      </c>
      <c r="B3715" s="117">
        <v>860000</v>
      </c>
      <c r="C3715" s="117">
        <v>860000</v>
      </c>
      <c r="D3715" s="115" t="s">
        <v>342</v>
      </c>
      <c r="E3715" s="115" t="s">
        <v>13</v>
      </c>
      <c r="F3715" s="115" t="s">
        <v>343</v>
      </c>
      <c r="G3715" s="115" t="s">
        <v>344</v>
      </c>
      <c r="H3715" s="115">
        <v>0.56000000000000005</v>
      </c>
      <c r="I3715" s="115">
        <v>0.48</v>
      </c>
      <c r="J3715" s="115" t="s">
        <v>350</v>
      </c>
      <c r="K3715" s="115">
        <v>3.8941737380299999E-3</v>
      </c>
      <c r="L3715" s="115">
        <v>3658.9917405114102</v>
      </c>
      <c r="M3715" s="115">
        <v>9.1199547448663107</v>
      </c>
      <c r="N3715" s="115">
        <v>1.3412724277758501</v>
      </c>
      <c r="O3715" s="115">
        <v>3.5514688259560001E-2</v>
      </c>
      <c r="P3715" s="115">
        <v>5.2231478638000003E-3</v>
      </c>
      <c r="Q3715" s="115">
        <v>14.2487495436011</v>
      </c>
      <c r="R3715" s="115">
        <v>1210</v>
      </c>
      <c r="S3715" s="115" t="s">
        <v>353</v>
      </c>
      <c r="T3715" s="115">
        <v>1210</v>
      </c>
      <c r="U3715" s="115" t="s">
        <v>352</v>
      </c>
      <c r="V3715" s="115" t="s">
        <v>350</v>
      </c>
      <c r="Z3715" s="115">
        <v>0</v>
      </c>
      <c r="AA3715" s="115">
        <v>1</v>
      </c>
      <c r="AB3715" s="115">
        <v>3.5514688259560001E-2</v>
      </c>
      <c r="AC3715" s="115">
        <v>5.2231478638000003E-3</v>
      </c>
      <c r="AD3715" s="115">
        <v>14.248749543602401</v>
      </c>
      <c r="AF3715" s="115">
        <v>-1</v>
      </c>
      <c r="AG3715" s="115">
        <v>-1</v>
      </c>
      <c r="AH3715" s="115">
        <v>-1</v>
      </c>
      <c r="AI3715" s="115">
        <v>-1</v>
      </c>
      <c r="AJ3715" s="115">
        <v>0</v>
      </c>
      <c r="AM3715" s="115" t="s">
        <v>348</v>
      </c>
      <c r="AN3715" s="115">
        <v>-1</v>
      </c>
      <c r="AQ3715" s="115">
        <v>601</v>
      </c>
      <c r="AR3715" s="115" t="s">
        <v>263</v>
      </c>
      <c r="AS3715" s="115" t="s">
        <v>376</v>
      </c>
      <c r="AT3715" s="115" t="s">
        <v>296</v>
      </c>
      <c r="AV3715" s="115">
        <v>16.338708891012399</v>
      </c>
      <c r="AW3715" s="115">
        <v>1.1556163499999999E-2</v>
      </c>
    </row>
    <row r="3716" spans="1:49" x14ac:dyDescent="0.25">
      <c r="A3716" s="117">
        <v>450000</v>
      </c>
      <c r="B3716" s="117">
        <v>860000</v>
      </c>
      <c r="C3716" s="117">
        <v>860000</v>
      </c>
      <c r="D3716" s="115" t="s">
        <v>342</v>
      </c>
      <c r="E3716" s="115" t="s">
        <v>13</v>
      </c>
      <c r="F3716" s="115" t="s">
        <v>343</v>
      </c>
      <c r="G3716" s="115" t="s">
        <v>344</v>
      </c>
      <c r="H3716" s="115">
        <v>0.56000000000000005</v>
      </c>
      <c r="I3716" s="115">
        <v>0.48</v>
      </c>
      <c r="J3716" s="115" t="s">
        <v>350</v>
      </c>
      <c r="K3716" s="115">
        <v>0.10125615776095</v>
      </c>
      <c r="L3716" s="115">
        <v>3658.9917405114102</v>
      </c>
      <c r="M3716" s="115">
        <v>9.1199547448663107</v>
      </c>
      <c r="N3716" s="115">
        <v>1.3412724277758501</v>
      </c>
      <c r="O3716" s="115">
        <v>0.92345157641896003</v>
      </c>
      <c r="P3716" s="115">
        <v>0.13581209254728999</v>
      </c>
      <c r="Q3716" s="115">
        <v>370.49544492325799</v>
      </c>
      <c r="R3716" s="115">
        <v>1210</v>
      </c>
      <c r="S3716" s="115" t="s">
        <v>353</v>
      </c>
      <c r="T3716" s="115">
        <v>1210</v>
      </c>
      <c r="U3716" s="115" t="s">
        <v>352</v>
      </c>
      <c r="V3716" s="115" t="s">
        <v>350</v>
      </c>
      <c r="Z3716" s="115">
        <v>0</v>
      </c>
      <c r="AA3716" s="115">
        <v>1</v>
      </c>
      <c r="AB3716" s="115">
        <v>0.92345157641896003</v>
      </c>
      <c r="AC3716" s="115">
        <v>0.13581209254728999</v>
      </c>
      <c r="AD3716" s="115">
        <v>370.49544492325799</v>
      </c>
      <c r="AF3716" s="115">
        <v>-1</v>
      </c>
      <c r="AG3716" s="115">
        <v>-1</v>
      </c>
      <c r="AH3716" s="115">
        <v>-1</v>
      </c>
      <c r="AI3716" s="115">
        <v>-1</v>
      </c>
      <c r="AJ3716" s="115">
        <v>0</v>
      </c>
      <c r="AM3716" s="115" t="s">
        <v>348</v>
      </c>
      <c r="AN3716" s="115">
        <v>-1</v>
      </c>
      <c r="AQ3716" s="115">
        <v>601</v>
      </c>
      <c r="AR3716" s="115" t="s">
        <v>263</v>
      </c>
      <c r="AS3716" s="115" t="s">
        <v>376</v>
      </c>
      <c r="AT3716" s="115" t="s">
        <v>296</v>
      </c>
      <c r="AV3716" s="115">
        <v>89.763906375805604</v>
      </c>
      <c r="AW3716" s="115">
        <v>0.30048292370000002</v>
      </c>
    </row>
    <row r="3717" spans="1:49" x14ac:dyDescent="0.25">
      <c r="A3717" s="117">
        <v>450000</v>
      </c>
      <c r="B3717" s="117">
        <v>860000</v>
      </c>
      <c r="C3717" s="117">
        <v>860000</v>
      </c>
      <c r="D3717" s="115" t="s">
        <v>342</v>
      </c>
      <c r="E3717" s="115" t="s">
        <v>13</v>
      </c>
      <c r="F3717" s="115" t="s">
        <v>343</v>
      </c>
      <c r="G3717" s="115" t="s">
        <v>344</v>
      </c>
      <c r="H3717" s="115">
        <v>0.56000000000000005</v>
      </c>
      <c r="I3717" s="115">
        <v>0.48</v>
      </c>
      <c r="J3717" s="115" t="s">
        <v>350</v>
      </c>
      <c r="K3717" s="115">
        <v>6.3750398299199998E-2</v>
      </c>
      <c r="L3717" s="115">
        <v>3658.9917405114102</v>
      </c>
      <c r="M3717" s="115">
        <v>9.1199547448663107</v>
      </c>
      <c r="N3717" s="115">
        <v>1.3412724277758501</v>
      </c>
      <c r="O3717" s="115">
        <v>0.58140074745596004</v>
      </c>
      <c r="P3717" s="115">
        <v>8.5506651498450006E-2</v>
      </c>
      <c r="Q3717" s="115">
        <v>233.262180831107</v>
      </c>
      <c r="R3717" s="115">
        <v>1210</v>
      </c>
      <c r="S3717" s="115" t="s">
        <v>353</v>
      </c>
      <c r="T3717" s="115">
        <v>1210</v>
      </c>
      <c r="U3717" s="115" t="s">
        <v>352</v>
      </c>
      <c r="V3717" s="115" t="s">
        <v>350</v>
      </c>
      <c r="Z3717" s="115">
        <v>0</v>
      </c>
      <c r="AA3717" s="115">
        <v>1</v>
      </c>
      <c r="AB3717" s="115">
        <v>0.58140074745596004</v>
      </c>
      <c r="AC3717" s="115">
        <v>8.5506651498450006E-2</v>
      </c>
      <c r="AD3717" s="115">
        <v>233.262180831108</v>
      </c>
      <c r="AF3717" s="115">
        <v>-1</v>
      </c>
      <c r="AG3717" s="115">
        <v>-1</v>
      </c>
      <c r="AH3717" s="115">
        <v>-1</v>
      </c>
      <c r="AI3717" s="115">
        <v>-1</v>
      </c>
      <c r="AJ3717" s="115">
        <v>0</v>
      </c>
      <c r="AM3717" s="115" t="s">
        <v>348</v>
      </c>
      <c r="AN3717" s="115">
        <v>-1</v>
      </c>
      <c r="AQ3717" s="115">
        <v>601</v>
      </c>
      <c r="AR3717" s="115" t="s">
        <v>263</v>
      </c>
      <c r="AS3717" s="115" t="s">
        <v>376</v>
      </c>
      <c r="AT3717" s="115" t="s">
        <v>296</v>
      </c>
      <c r="AV3717" s="115">
        <v>85.953392477029894</v>
      </c>
      <c r="AW3717" s="115">
        <v>0.1891826284</v>
      </c>
    </row>
    <row r="3718" spans="1:49" x14ac:dyDescent="0.25">
      <c r="A3718" s="117">
        <v>450000</v>
      </c>
      <c r="B3718" s="117">
        <v>860000</v>
      </c>
      <c r="C3718" s="117">
        <v>860000</v>
      </c>
      <c r="D3718" s="115" t="s">
        <v>342</v>
      </c>
      <c r="E3718" s="115" t="s">
        <v>13</v>
      </c>
      <c r="F3718" s="115" t="s">
        <v>343</v>
      </c>
      <c r="G3718" s="115" t="s">
        <v>344</v>
      </c>
      <c r="H3718" s="115">
        <v>0.56000000000000005</v>
      </c>
      <c r="I3718" s="115">
        <v>0.48</v>
      </c>
      <c r="J3718" s="115" t="s">
        <v>350</v>
      </c>
      <c r="K3718" s="115">
        <v>0.10839147080224</v>
      </c>
      <c r="L3718" s="115">
        <v>3651.8678784490899</v>
      </c>
      <c r="M3718" s="115">
        <v>9.1032946621183406</v>
      </c>
      <c r="N3718" s="115">
        <v>1.33885947063369</v>
      </c>
      <c r="O3718" s="115">
        <v>0.98671949757324995</v>
      </c>
      <c r="P3718" s="115">
        <v>0.1451209472195</v>
      </c>
      <c r="Q3718" s="115">
        <v>395.83133052057798</v>
      </c>
      <c r="R3718" s="115">
        <v>1200</v>
      </c>
      <c r="S3718" s="115" t="s">
        <v>351</v>
      </c>
      <c r="T3718" s="115">
        <v>1200</v>
      </c>
      <c r="U3718" s="115" t="s">
        <v>352</v>
      </c>
      <c r="V3718" s="115" t="s">
        <v>350</v>
      </c>
      <c r="Z3718" s="115">
        <v>0</v>
      </c>
      <c r="AA3718" s="115">
        <v>1</v>
      </c>
      <c r="AB3718" s="115">
        <v>0.98671949757324995</v>
      </c>
      <c r="AC3718" s="115">
        <v>0.1451209472195</v>
      </c>
      <c r="AD3718" s="115">
        <v>395.83133052057798</v>
      </c>
      <c r="AF3718" s="115">
        <v>-1</v>
      </c>
      <c r="AG3718" s="115">
        <v>-1</v>
      </c>
      <c r="AH3718" s="115">
        <v>-1</v>
      </c>
      <c r="AI3718" s="115">
        <v>-1</v>
      </c>
      <c r="AJ3718" s="115">
        <v>0</v>
      </c>
      <c r="AM3718" s="115" t="s">
        <v>348</v>
      </c>
      <c r="AN3718" s="115">
        <v>-1</v>
      </c>
      <c r="AQ3718" s="115">
        <v>601</v>
      </c>
      <c r="AR3718" s="115" t="s">
        <v>263</v>
      </c>
      <c r="AS3718" s="115" t="s">
        <v>376</v>
      </c>
      <c r="AT3718" s="115" t="s">
        <v>296</v>
      </c>
      <c r="AV3718" s="115">
        <v>142.319638405012</v>
      </c>
      <c r="AW3718" s="115">
        <v>0.32103108720000001</v>
      </c>
    </row>
    <row r="3719" spans="1:49" x14ac:dyDescent="0.25">
      <c r="A3719" s="117">
        <v>450000</v>
      </c>
      <c r="B3719" s="117">
        <v>860000</v>
      </c>
      <c r="C3719" s="117">
        <v>860000</v>
      </c>
      <c r="D3719" s="115" t="s">
        <v>342</v>
      </c>
      <c r="E3719" s="115" t="s">
        <v>13</v>
      </c>
      <c r="F3719" s="115" t="s">
        <v>343</v>
      </c>
      <c r="G3719" s="115" t="s">
        <v>344</v>
      </c>
      <c r="H3719" s="115">
        <v>0.56000000000000005</v>
      </c>
      <c r="I3719" s="115">
        <v>0.48</v>
      </c>
      <c r="J3719" s="115" t="s">
        <v>350</v>
      </c>
      <c r="K3719" s="115">
        <v>0.12047701752581</v>
      </c>
      <c r="L3719" s="115">
        <v>3651.8678784490899</v>
      </c>
      <c r="M3719" s="115">
        <v>9.1032946621183406</v>
      </c>
      <c r="N3719" s="115">
        <v>1.33885947063369</v>
      </c>
      <c r="O3719" s="115">
        <v>1.0967377905506599</v>
      </c>
      <c r="P3719" s="115">
        <v>0.16130179590813001</v>
      </c>
      <c r="Q3719" s="115">
        <v>439.96615039386103</v>
      </c>
      <c r="R3719" s="115">
        <v>1210</v>
      </c>
      <c r="S3719" s="115" t="s">
        <v>353</v>
      </c>
      <c r="T3719" s="115">
        <v>1210</v>
      </c>
      <c r="U3719" s="115" t="s">
        <v>352</v>
      </c>
      <c r="V3719" s="115" t="s">
        <v>350</v>
      </c>
      <c r="Z3719" s="115">
        <v>0</v>
      </c>
      <c r="AA3719" s="115">
        <v>1</v>
      </c>
      <c r="AB3719" s="115">
        <v>1.0967377905506599</v>
      </c>
      <c r="AC3719" s="115">
        <v>0.16130179590813001</v>
      </c>
      <c r="AD3719" s="115">
        <v>439.96615039386103</v>
      </c>
      <c r="AF3719" s="115">
        <v>-1</v>
      </c>
      <c r="AG3719" s="115">
        <v>-1</v>
      </c>
      <c r="AH3719" s="115">
        <v>-1</v>
      </c>
      <c r="AI3719" s="115">
        <v>-1</v>
      </c>
      <c r="AJ3719" s="115">
        <v>0</v>
      </c>
      <c r="AM3719" s="115" t="s">
        <v>348</v>
      </c>
      <c r="AN3719" s="115">
        <v>-1</v>
      </c>
      <c r="AQ3719" s="115">
        <v>601</v>
      </c>
      <c r="AR3719" s="115" t="s">
        <v>263</v>
      </c>
      <c r="AS3719" s="115" t="s">
        <v>376</v>
      </c>
      <c r="AT3719" s="115" t="s">
        <v>296</v>
      </c>
      <c r="AV3719" s="115">
        <v>99.535716902434999</v>
      </c>
      <c r="AW3719" s="115">
        <v>0.35682575049999998</v>
      </c>
    </row>
    <row r="3720" spans="1:49" x14ac:dyDescent="0.25">
      <c r="A3720" s="117">
        <v>450000</v>
      </c>
      <c r="B3720" s="117">
        <v>860000</v>
      </c>
      <c r="C3720" s="117">
        <v>860000</v>
      </c>
      <c r="D3720" s="115" t="s">
        <v>342</v>
      </c>
      <c r="E3720" s="115" t="s">
        <v>13</v>
      </c>
      <c r="F3720" s="115" t="s">
        <v>343</v>
      </c>
      <c r="G3720" s="115" t="s">
        <v>344</v>
      </c>
      <c r="H3720" s="115">
        <v>0.56000000000000005</v>
      </c>
      <c r="I3720" s="115">
        <v>0.48</v>
      </c>
      <c r="J3720" s="115" t="s">
        <v>350</v>
      </c>
      <c r="K3720" s="115">
        <v>3.8024272637089997E-2</v>
      </c>
      <c r="L3720" s="115">
        <v>3651.8678784490899</v>
      </c>
      <c r="M3720" s="115">
        <v>9.1032946621183406</v>
      </c>
      <c r="N3720" s="115">
        <v>1.33885947063369</v>
      </c>
      <c r="O3720" s="115">
        <v>0.34614615812818</v>
      </c>
      <c r="P3720" s="115">
        <v>5.0909157534130001E-2</v>
      </c>
      <c r="Q3720" s="115">
        <v>138.85961984478999</v>
      </c>
      <c r="R3720" s="115">
        <v>1210</v>
      </c>
      <c r="S3720" s="115" t="s">
        <v>353</v>
      </c>
      <c r="T3720" s="115">
        <v>1210</v>
      </c>
      <c r="U3720" s="115" t="s">
        <v>352</v>
      </c>
      <c r="V3720" s="115" t="s">
        <v>350</v>
      </c>
      <c r="Z3720" s="115">
        <v>0</v>
      </c>
      <c r="AA3720" s="115">
        <v>1</v>
      </c>
      <c r="AB3720" s="115">
        <v>0.34614615812818</v>
      </c>
      <c r="AC3720" s="115">
        <v>5.0909157534130001E-2</v>
      </c>
      <c r="AD3720" s="115">
        <v>138.85961984479101</v>
      </c>
      <c r="AF3720" s="115">
        <v>-1</v>
      </c>
      <c r="AG3720" s="115">
        <v>-1</v>
      </c>
      <c r="AH3720" s="115">
        <v>-1</v>
      </c>
      <c r="AI3720" s="115">
        <v>-1</v>
      </c>
      <c r="AJ3720" s="115">
        <v>0</v>
      </c>
      <c r="AM3720" s="115" t="s">
        <v>348</v>
      </c>
      <c r="AN3720" s="115">
        <v>-1</v>
      </c>
      <c r="AQ3720" s="115">
        <v>601</v>
      </c>
      <c r="AR3720" s="115" t="s">
        <v>263</v>
      </c>
      <c r="AS3720" s="115" t="s">
        <v>376</v>
      </c>
      <c r="AT3720" s="115" t="s">
        <v>296</v>
      </c>
      <c r="AV3720" s="115">
        <v>63.941035686167197</v>
      </c>
      <c r="AW3720" s="115">
        <v>0.1126193186</v>
      </c>
    </row>
    <row r="3721" spans="1:49" x14ac:dyDescent="0.25">
      <c r="A3721" s="117">
        <v>450000</v>
      </c>
      <c r="B3721" s="117">
        <v>860000</v>
      </c>
      <c r="C3721" s="117">
        <v>860000</v>
      </c>
      <c r="D3721" s="115" t="s">
        <v>342</v>
      </c>
      <c r="E3721" s="115" t="s">
        <v>13</v>
      </c>
      <c r="F3721" s="115" t="s">
        <v>343</v>
      </c>
      <c r="G3721" s="115" t="s">
        <v>344</v>
      </c>
      <c r="H3721" s="115">
        <v>0.56000000000000005</v>
      </c>
      <c r="I3721" s="115">
        <v>0.48</v>
      </c>
      <c r="J3721" s="115" t="s">
        <v>350</v>
      </c>
      <c r="K3721" s="115">
        <v>3.8512521121969998E-2</v>
      </c>
      <c r="L3721" s="115">
        <v>3651.8678784490899</v>
      </c>
      <c r="M3721" s="115">
        <v>9.1032946621183406</v>
      </c>
      <c r="N3721" s="115">
        <v>1.33885947063369</v>
      </c>
      <c r="O3721" s="115">
        <v>0.35059082795440999</v>
      </c>
      <c r="P3721" s="115">
        <v>5.1562853642130001E-2</v>
      </c>
      <c r="Q3721" s="115">
        <v>140.64263880344001</v>
      </c>
      <c r="R3721" s="115">
        <v>1210</v>
      </c>
      <c r="S3721" s="115" t="s">
        <v>353</v>
      </c>
      <c r="T3721" s="115">
        <v>1210</v>
      </c>
      <c r="U3721" s="115" t="s">
        <v>352</v>
      </c>
      <c r="V3721" s="115" t="s">
        <v>350</v>
      </c>
      <c r="Z3721" s="115">
        <v>0</v>
      </c>
      <c r="AA3721" s="115">
        <v>1</v>
      </c>
      <c r="AB3721" s="115">
        <v>0.35059082795440999</v>
      </c>
      <c r="AC3721" s="115">
        <v>5.1562853642130001E-2</v>
      </c>
      <c r="AD3721" s="115">
        <v>140.64263880343901</v>
      </c>
      <c r="AF3721" s="115">
        <v>-1</v>
      </c>
      <c r="AG3721" s="115">
        <v>-1</v>
      </c>
      <c r="AH3721" s="115">
        <v>-1</v>
      </c>
      <c r="AI3721" s="115">
        <v>-1</v>
      </c>
      <c r="AJ3721" s="115">
        <v>0</v>
      </c>
      <c r="AM3721" s="115" t="s">
        <v>348</v>
      </c>
      <c r="AN3721" s="115">
        <v>-1</v>
      </c>
      <c r="AQ3721" s="115">
        <v>601</v>
      </c>
      <c r="AR3721" s="115" t="s">
        <v>263</v>
      </c>
      <c r="AS3721" s="115" t="s">
        <v>376</v>
      </c>
      <c r="AT3721" s="115" t="s">
        <v>296</v>
      </c>
      <c r="AV3721" s="115">
        <v>60.903119294632397</v>
      </c>
      <c r="AW3721" s="115">
        <v>0.1140654005</v>
      </c>
    </row>
    <row r="3722" spans="1:49" x14ac:dyDescent="0.25">
      <c r="A3722" s="117">
        <v>450000</v>
      </c>
      <c r="B3722" s="117">
        <v>860000</v>
      </c>
      <c r="C3722" s="117">
        <v>860000</v>
      </c>
      <c r="D3722" s="115" t="s">
        <v>342</v>
      </c>
      <c r="E3722" s="115" t="s">
        <v>13</v>
      </c>
      <c r="F3722" s="115" t="s">
        <v>343</v>
      </c>
      <c r="G3722" s="115" t="s">
        <v>344</v>
      </c>
      <c r="H3722" s="115">
        <v>0.56000000000000005</v>
      </c>
      <c r="I3722" s="115">
        <v>0.48</v>
      </c>
      <c r="J3722" s="115" t="s">
        <v>350</v>
      </c>
      <c r="K3722" s="115">
        <v>0.31235817160378998</v>
      </c>
      <c r="L3722" s="115">
        <v>3651.8678784490899</v>
      </c>
      <c r="M3722" s="115">
        <v>9.1032946621183406</v>
      </c>
      <c r="N3722" s="115">
        <v>1.33885947063369</v>
      </c>
      <c r="O3722" s="115">
        <v>2.84348847622991</v>
      </c>
      <c r="P3722" s="115">
        <v>0.41820369628157</v>
      </c>
      <c r="Q3722" s="115">
        <v>1140.690773451</v>
      </c>
      <c r="R3722" s="115">
        <v>1210</v>
      </c>
      <c r="S3722" s="115" t="s">
        <v>353</v>
      </c>
      <c r="T3722" s="115">
        <v>1210</v>
      </c>
      <c r="U3722" s="115" t="s">
        <v>352</v>
      </c>
      <c r="V3722" s="115" t="s">
        <v>350</v>
      </c>
      <c r="Z3722" s="115">
        <v>0</v>
      </c>
      <c r="AA3722" s="115">
        <v>1</v>
      </c>
      <c r="AB3722" s="115">
        <v>2.84348847622991</v>
      </c>
      <c r="AC3722" s="115">
        <v>0.41820369628157</v>
      </c>
      <c r="AD3722" s="115">
        <v>1140.690773451</v>
      </c>
      <c r="AF3722" s="115">
        <v>-1</v>
      </c>
      <c r="AG3722" s="115">
        <v>-1</v>
      </c>
      <c r="AH3722" s="115">
        <v>-1</v>
      </c>
      <c r="AI3722" s="115">
        <v>-1</v>
      </c>
      <c r="AJ3722" s="115">
        <v>0</v>
      </c>
      <c r="AM3722" s="115" t="s">
        <v>348</v>
      </c>
      <c r="AN3722" s="115">
        <v>-1</v>
      </c>
      <c r="AQ3722" s="115">
        <v>601</v>
      </c>
      <c r="AR3722" s="115" t="s">
        <v>263</v>
      </c>
      <c r="AS3722" s="115" t="s">
        <v>376</v>
      </c>
      <c r="AT3722" s="115" t="s">
        <v>296</v>
      </c>
      <c r="AV3722" s="115">
        <v>138.68954186158001</v>
      </c>
      <c r="AW3722" s="115">
        <v>0.92513444720000004</v>
      </c>
    </row>
    <row r="3723" spans="1:49" x14ac:dyDescent="0.25">
      <c r="A3723" s="117">
        <v>450000</v>
      </c>
      <c r="B3723" s="117">
        <v>860000</v>
      </c>
      <c r="C3723" s="117">
        <v>860000</v>
      </c>
      <c r="D3723" s="115" t="s">
        <v>342</v>
      </c>
      <c r="E3723" s="115" t="s">
        <v>13</v>
      </c>
      <c r="F3723" s="115" t="s">
        <v>343</v>
      </c>
      <c r="G3723" s="115" t="s">
        <v>344</v>
      </c>
      <c r="H3723" s="115">
        <v>0.56000000000000005</v>
      </c>
      <c r="I3723" s="115">
        <v>0.48</v>
      </c>
      <c r="J3723" s="115" t="s">
        <v>350</v>
      </c>
      <c r="K3723" s="115">
        <v>8.5576112712239999E-2</v>
      </c>
      <c r="L3723" s="115">
        <v>3646.7950565607098</v>
      </c>
      <c r="M3723" s="115">
        <v>8.0732390780135894</v>
      </c>
      <c r="N3723" s="115">
        <v>1.13500796725746</v>
      </c>
      <c r="O3723" s="115">
        <v>0.69087641729298999</v>
      </c>
      <c r="P3723" s="115">
        <v>9.7129569735319998E-2</v>
      </c>
      <c r="Q3723" s="115">
        <v>312.07854479869701</v>
      </c>
      <c r="R3723" s="115">
        <v>1200</v>
      </c>
      <c r="S3723" s="115" t="s">
        <v>351</v>
      </c>
      <c r="T3723" s="115">
        <v>1200</v>
      </c>
      <c r="U3723" s="115" t="s">
        <v>352</v>
      </c>
      <c r="V3723" s="115" t="s">
        <v>350</v>
      </c>
      <c r="Z3723" s="115">
        <v>0</v>
      </c>
      <c r="AA3723" s="115">
        <v>1</v>
      </c>
      <c r="AB3723" s="115">
        <v>0.69087641729298999</v>
      </c>
      <c r="AC3723" s="115">
        <v>9.7129569735319998E-2</v>
      </c>
      <c r="AD3723" s="115">
        <v>727.20578394094196</v>
      </c>
      <c r="AF3723" s="115">
        <v>-1</v>
      </c>
      <c r="AG3723" s="115">
        <v>-1</v>
      </c>
      <c r="AH3723" s="115">
        <v>-1</v>
      </c>
      <c r="AI3723" s="115">
        <v>-1</v>
      </c>
      <c r="AJ3723" s="115">
        <v>0</v>
      </c>
      <c r="AM3723" s="115" t="s">
        <v>348</v>
      </c>
      <c r="AN3723" s="115">
        <v>-1</v>
      </c>
      <c r="AQ3723" s="115">
        <v>601</v>
      </c>
      <c r="AR3723" s="115" t="s">
        <v>263</v>
      </c>
      <c r="AS3723" s="115" t="s">
        <v>376</v>
      </c>
      <c r="AT3723" s="115" t="s">
        <v>296</v>
      </c>
      <c r="AV3723" s="115">
        <v>88.782289613959506</v>
      </c>
      <c r="AW3723" s="115">
        <v>0.58978571280000003</v>
      </c>
    </row>
    <row r="3724" spans="1:49" x14ac:dyDescent="0.25">
      <c r="A3724" s="117">
        <v>450000</v>
      </c>
      <c r="B3724" s="117">
        <v>860000</v>
      </c>
      <c r="C3724" s="117">
        <v>860000</v>
      </c>
      <c r="D3724" s="115" t="s">
        <v>342</v>
      </c>
      <c r="E3724" s="115" t="s">
        <v>13</v>
      </c>
      <c r="F3724" s="115" t="s">
        <v>343</v>
      </c>
      <c r="G3724" s="115" t="s">
        <v>344</v>
      </c>
      <c r="H3724" s="115">
        <v>0.56000000000000005</v>
      </c>
      <c r="I3724" s="115">
        <v>0.48</v>
      </c>
      <c r="J3724" s="115" t="s">
        <v>350</v>
      </c>
      <c r="K3724" s="115">
        <v>9.7489287109000003E-4</v>
      </c>
      <c r="L3724" s="115">
        <v>3646.7950565607098</v>
      </c>
      <c r="M3724" s="115">
        <v>8.0732390780135894</v>
      </c>
      <c r="N3724" s="115">
        <v>1.13500796725746</v>
      </c>
      <c r="O3724" s="115">
        <v>7.8705432238E-3</v>
      </c>
      <c r="P3724" s="115">
        <v>1.10651117591E-3</v>
      </c>
      <c r="Q3724" s="115">
        <v>3.5552345029855199</v>
      </c>
      <c r="R3724" s="115">
        <v>1210</v>
      </c>
      <c r="S3724" s="115" t="s">
        <v>353</v>
      </c>
      <c r="T3724" s="115">
        <v>1210</v>
      </c>
      <c r="U3724" s="115" t="s">
        <v>352</v>
      </c>
      <c r="V3724" s="115" t="s">
        <v>350</v>
      </c>
      <c r="Z3724" s="115">
        <v>0</v>
      </c>
      <c r="AA3724" s="115">
        <v>1</v>
      </c>
      <c r="AB3724" s="115">
        <v>7.8705432238E-3</v>
      </c>
      <c r="AC3724" s="115">
        <v>1.10651117591E-3</v>
      </c>
      <c r="AD3724" s="115">
        <v>3.5552345029868402</v>
      </c>
      <c r="AF3724" s="115">
        <v>-1</v>
      </c>
      <c r="AG3724" s="115">
        <v>-1</v>
      </c>
      <c r="AH3724" s="115">
        <v>-1</v>
      </c>
      <c r="AI3724" s="115">
        <v>-1</v>
      </c>
      <c r="AJ3724" s="115">
        <v>0</v>
      </c>
      <c r="AM3724" s="115" t="s">
        <v>348</v>
      </c>
      <c r="AN3724" s="115">
        <v>-1</v>
      </c>
      <c r="AQ3724" s="115">
        <v>601</v>
      </c>
      <c r="AR3724" s="115" t="s">
        <v>263</v>
      </c>
      <c r="AS3724" s="115" t="s">
        <v>376</v>
      </c>
      <c r="AT3724" s="115" t="s">
        <v>296</v>
      </c>
      <c r="AV3724" s="115">
        <v>9.5963470863825293</v>
      </c>
      <c r="AW3724" s="115">
        <v>2.8834019000000002E-3</v>
      </c>
    </row>
    <row r="3725" spans="1:49" x14ac:dyDescent="0.25">
      <c r="A3725" s="117">
        <v>450000</v>
      </c>
      <c r="B3725" s="117">
        <v>860000</v>
      </c>
      <c r="C3725" s="117">
        <v>860000</v>
      </c>
      <c r="D3725" s="115" t="s">
        <v>342</v>
      </c>
      <c r="E3725" s="115" t="s">
        <v>13</v>
      </c>
      <c r="F3725" s="115" t="s">
        <v>343</v>
      </c>
      <c r="G3725" s="115" t="s">
        <v>344</v>
      </c>
      <c r="H3725" s="115">
        <v>0.56000000000000005</v>
      </c>
      <c r="I3725" s="115">
        <v>0.48</v>
      </c>
      <c r="J3725" s="115" t="s">
        <v>350</v>
      </c>
      <c r="K3725" s="115">
        <v>9.248314858211E-2</v>
      </c>
      <c r="L3725" s="115">
        <v>3666.6652586876398</v>
      </c>
      <c r="M3725" s="115">
        <v>9.1378992036867803</v>
      </c>
      <c r="N3725" s="115">
        <v>1.3438713684397701</v>
      </c>
      <c r="O3725" s="115">
        <v>0.84510168978295996</v>
      </c>
      <c r="P3725" s="115">
        <v>0.12428545544266</v>
      </c>
      <c r="Q3725" s="115">
        <v>339.104747920092</v>
      </c>
      <c r="R3725" s="115">
        <v>1210</v>
      </c>
      <c r="S3725" s="115" t="s">
        <v>353</v>
      </c>
      <c r="T3725" s="115">
        <v>1210</v>
      </c>
      <c r="U3725" s="115" t="s">
        <v>352</v>
      </c>
      <c r="V3725" s="115" t="s">
        <v>350</v>
      </c>
      <c r="Z3725" s="115">
        <v>0</v>
      </c>
      <c r="AA3725" s="115">
        <v>1</v>
      </c>
      <c r="AB3725" s="115">
        <v>0.84510168978295996</v>
      </c>
      <c r="AC3725" s="115">
        <v>0.12428545544266</v>
      </c>
      <c r="AD3725" s="115">
        <v>339.104747920092</v>
      </c>
      <c r="AF3725" s="115">
        <v>-1</v>
      </c>
      <c r="AG3725" s="115">
        <v>-1</v>
      </c>
      <c r="AH3725" s="115">
        <v>-1</v>
      </c>
      <c r="AI3725" s="115">
        <v>-1</v>
      </c>
      <c r="AJ3725" s="115">
        <v>0</v>
      </c>
      <c r="AM3725" s="115" t="s">
        <v>348</v>
      </c>
      <c r="AN3725" s="115">
        <v>-1</v>
      </c>
      <c r="AQ3725" s="115">
        <v>601</v>
      </c>
      <c r="AR3725" s="115" t="s">
        <v>263</v>
      </c>
      <c r="AS3725" s="115" t="s">
        <v>376</v>
      </c>
      <c r="AT3725" s="115" t="s">
        <v>296</v>
      </c>
      <c r="AV3725" s="115">
        <v>79.422297145262306</v>
      </c>
      <c r="AW3725" s="115">
        <v>0.27502412650000002</v>
      </c>
    </row>
    <row r="3726" spans="1:49" x14ac:dyDescent="0.25">
      <c r="A3726" s="117">
        <v>450000</v>
      </c>
      <c r="B3726" s="117">
        <v>860000</v>
      </c>
      <c r="C3726" s="117">
        <v>860000</v>
      </c>
      <c r="D3726" s="115" t="s">
        <v>342</v>
      </c>
      <c r="E3726" s="115" t="s">
        <v>13</v>
      </c>
      <c r="F3726" s="115" t="s">
        <v>343</v>
      </c>
      <c r="G3726" s="115" t="s">
        <v>344</v>
      </c>
      <c r="H3726" s="115">
        <v>0.56000000000000005</v>
      </c>
      <c r="I3726" s="115">
        <v>0.48</v>
      </c>
      <c r="J3726" s="115" t="s">
        <v>350</v>
      </c>
      <c r="K3726" s="115">
        <v>0.17860532407568999</v>
      </c>
      <c r="L3726" s="115">
        <v>3666.6652586876398</v>
      </c>
      <c r="M3726" s="115">
        <v>9.1378992036867803</v>
      </c>
      <c r="N3726" s="115">
        <v>1.3438713684397701</v>
      </c>
      <c r="O3726" s="115">
        <v>1.6320774486454801</v>
      </c>
      <c r="P3726" s="115">
        <v>0.24002258127622</v>
      </c>
      <c r="Q3726" s="115">
        <v>654.88593680498798</v>
      </c>
      <c r="R3726" s="115">
        <v>1210</v>
      </c>
      <c r="S3726" s="115" t="s">
        <v>353</v>
      </c>
      <c r="T3726" s="115">
        <v>1210</v>
      </c>
      <c r="U3726" s="115" t="s">
        <v>352</v>
      </c>
      <c r="V3726" s="115" t="s">
        <v>350</v>
      </c>
      <c r="Z3726" s="115">
        <v>0</v>
      </c>
      <c r="AA3726" s="115">
        <v>1</v>
      </c>
      <c r="AB3726" s="115">
        <v>1.6320774486454801</v>
      </c>
      <c r="AC3726" s="115">
        <v>0.24002258127622</v>
      </c>
      <c r="AD3726" s="115">
        <v>654.88593680498798</v>
      </c>
      <c r="AF3726" s="115">
        <v>-1</v>
      </c>
      <c r="AG3726" s="115">
        <v>-1</v>
      </c>
      <c r="AH3726" s="115">
        <v>-1</v>
      </c>
      <c r="AI3726" s="115">
        <v>-1</v>
      </c>
      <c r="AJ3726" s="115">
        <v>0</v>
      </c>
      <c r="AM3726" s="115" t="s">
        <v>348</v>
      </c>
      <c r="AN3726" s="115">
        <v>-1</v>
      </c>
      <c r="AQ3726" s="115">
        <v>601</v>
      </c>
      <c r="AR3726" s="115" t="s">
        <v>263</v>
      </c>
      <c r="AS3726" s="115" t="s">
        <v>376</v>
      </c>
      <c r="AT3726" s="115" t="s">
        <v>296</v>
      </c>
      <c r="AV3726" s="115">
        <v>108.363738498765</v>
      </c>
      <c r="AW3726" s="115">
        <v>0.53113214659999997</v>
      </c>
    </row>
    <row r="3727" spans="1:49" x14ac:dyDescent="0.25">
      <c r="A3727" s="117">
        <v>450000</v>
      </c>
      <c r="B3727" s="117">
        <v>860000</v>
      </c>
      <c r="C3727" s="117">
        <v>860000</v>
      </c>
      <c r="D3727" s="115" t="s">
        <v>342</v>
      </c>
      <c r="E3727" s="115" t="s">
        <v>13</v>
      </c>
      <c r="F3727" s="115" t="s">
        <v>343</v>
      </c>
      <c r="G3727" s="115" t="s">
        <v>344</v>
      </c>
      <c r="H3727" s="115">
        <v>0.56000000000000005</v>
      </c>
      <c r="I3727" s="115">
        <v>0.48</v>
      </c>
      <c r="J3727" s="115" t="s">
        <v>350</v>
      </c>
      <c r="K3727" s="115">
        <v>2.4216731910920001E-2</v>
      </c>
      <c r="L3727" s="115">
        <v>3666.6652586876398</v>
      </c>
      <c r="M3727" s="115">
        <v>9.1378992036867803</v>
      </c>
      <c r="N3727" s="115">
        <v>1.3438713684397701</v>
      </c>
      <c r="O3727" s="115">
        <v>0.22129005524475001</v>
      </c>
      <c r="P3727" s="115">
        <v>3.2544172652269998E-2</v>
      </c>
      <c r="Q3727" s="115">
        <v>88.794649576748498</v>
      </c>
      <c r="R3727" s="115">
        <v>1210</v>
      </c>
      <c r="S3727" s="115" t="s">
        <v>353</v>
      </c>
      <c r="T3727" s="115">
        <v>1210</v>
      </c>
      <c r="U3727" s="115" t="s">
        <v>352</v>
      </c>
      <c r="V3727" s="115" t="s">
        <v>350</v>
      </c>
      <c r="Z3727" s="115">
        <v>0</v>
      </c>
      <c r="AA3727" s="115">
        <v>1</v>
      </c>
      <c r="AB3727" s="115">
        <v>0.22129005524475001</v>
      </c>
      <c r="AC3727" s="115">
        <v>3.2544172652269998E-2</v>
      </c>
      <c r="AD3727" s="115">
        <v>88.794649576747403</v>
      </c>
      <c r="AF3727" s="115">
        <v>-1</v>
      </c>
      <c r="AG3727" s="115">
        <v>-1</v>
      </c>
      <c r="AH3727" s="115">
        <v>-1</v>
      </c>
      <c r="AI3727" s="115">
        <v>-1</v>
      </c>
      <c r="AJ3727" s="115">
        <v>0</v>
      </c>
      <c r="AM3727" s="115" t="s">
        <v>348</v>
      </c>
      <c r="AN3727" s="115">
        <v>-1</v>
      </c>
      <c r="AQ3727" s="115">
        <v>601</v>
      </c>
      <c r="AR3727" s="115" t="s">
        <v>263</v>
      </c>
      <c r="AS3727" s="115" t="s">
        <v>376</v>
      </c>
      <c r="AT3727" s="115" t="s">
        <v>296</v>
      </c>
      <c r="AV3727" s="115">
        <v>55.0861664827734</v>
      </c>
      <c r="AW3727" s="115">
        <v>7.2015125400000005E-2</v>
      </c>
    </row>
    <row r="3728" spans="1:49" x14ac:dyDescent="0.25">
      <c r="A3728" s="117">
        <v>450000</v>
      </c>
      <c r="B3728" s="117">
        <v>860000</v>
      </c>
      <c r="C3728" s="117">
        <v>860000</v>
      </c>
      <c r="D3728" s="115" t="s">
        <v>342</v>
      </c>
      <c r="E3728" s="115" t="s">
        <v>13</v>
      </c>
      <c r="F3728" s="115" t="s">
        <v>343</v>
      </c>
      <c r="G3728" s="115" t="s">
        <v>344</v>
      </c>
      <c r="H3728" s="115">
        <v>0.56000000000000005</v>
      </c>
      <c r="I3728" s="115">
        <v>0.48</v>
      </c>
      <c r="J3728" s="115" t="s">
        <v>350</v>
      </c>
      <c r="K3728" s="115">
        <v>7.8134267330000004E-4</v>
      </c>
      <c r="L3728" s="115">
        <v>3666.6652586876398</v>
      </c>
      <c r="M3728" s="115">
        <v>9.1378992036867803</v>
      </c>
      <c r="N3728" s="115">
        <v>1.3438713684397701</v>
      </c>
      <c r="O3728" s="115">
        <v>7.1398305922200003E-3</v>
      </c>
      <c r="P3728" s="115">
        <v>1.05002404759E-3</v>
      </c>
      <c r="Q3728" s="115">
        <v>2.8649220353485698</v>
      </c>
      <c r="R3728" s="115">
        <v>1210</v>
      </c>
      <c r="S3728" s="115" t="s">
        <v>353</v>
      </c>
      <c r="T3728" s="115">
        <v>1210</v>
      </c>
      <c r="U3728" s="115" t="s">
        <v>352</v>
      </c>
      <c r="V3728" s="115" t="s">
        <v>350</v>
      </c>
      <c r="Z3728" s="115">
        <v>0</v>
      </c>
      <c r="AA3728" s="115">
        <v>1</v>
      </c>
      <c r="AB3728" s="115">
        <v>7.1398305922200003E-3</v>
      </c>
      <c r="AC3728" s="115">
        <v>1.05002404759E-3</v>
      </c>
      <c r="AD3728" s="115">
        <v>2.8649220353480098</v>
      </c>
      <c r="AF3728" s="115">
        <v>-1</v>
      </c>
      <c r="AG3728" s="115">
        <v>-1</v>
      </c>
      <c r="AH3728" s="115">
        <v>-1</v>
      </c>
      <c r="AI3728" s="115">
        <v>-1</v>
      </c>
      <c r="AJ3728" s="115">
        <v>0</v>
      </c>
      <c r="AM3728" s="115" t="s">
        <v>348</v>
      </c>
      <c r="AN3728" s="115">
        <v>-1</v>
      </c>
      <c r="AQ3728" s="115">
        <v>601</v>
      </c>
      <c r="AR3728" s="115" t="s">
        <v>263</v>
      </c>
      <c r="AS3728" s="115" t="s">
        <v>376</v>
      </c>
      <c r="AT3728" s="115" t="s">
        <v>296</v>
      </c>
      <c r="AV3728" s="115">
        <v>32.664050651676298</v>
      </c>
      <c r="AW3728" s="115">
        <v>2.3235376999999999E-3</v>
      </c>
    </row>
    <row r="3729" spans="1:49" x14ac:dyDescent="0.25">
      <c r="A3729" s="117">
        <v>450000</v>
      </c>
      <c r="B3729" s="117">
        <v>860000</v>
      </c>
      <c r="C3729" s="117">
        <v>860000</v>
      </c>
      <c r="D3729" s="115" t="s">
        <v>342</v>
      </c>
      <c r="E3729" s="115" t="s">
        <v>13</v>
      </c>
      <c r="F3729" s="115" t="s">
        <v>343</v>
      </c>
      <c r="G3729" s="115" t="s">
        <v>344</v>
      </c>
      <c r="H3729" s="115">
        <v>0.56000000000000005</v>
      </c>
      <c r="I3729" s="115">
        <v>0.48</v>
      </c>
      <c r="J3729" s="115" t="s">
        <v>350</v>
      </c>
      <c r="K3729" s="115">
        <v>0.17673097586999001</v>
      </c>
      <c r="L3729" s="115">
        <v>3666.6652586876398</v>
      </c>
      <c r="M3729" s="115">
        <v>9.1378992036867803</v>
      </c>
      <c r="N3729" s="115">
        <v>1.3438713684397701</v>
      </c>
      <c r="O3729" s="115">
        <v>1.6149498436692</v>
      </c>
      <c r="P3729" s="115">
        <v>0.23750369838810001</v>
      </c>
      <c r="Q3729" s="115">
        <v>648.01332935647201</v>
      </c>
      <c r="R3729" s="115">
        <v>1210</v>
      </c>
      <c r="S3729" s="115" t="s">
        <v>353</v>
      </c>
      <c r="T3729" s="115">
        <v>1210</v>
      </c>
      <c r="U3729" s="115" t="s">
        <v>352</v>
      </c>
      <c r="V3729" s="115" t="s">
        <v>350</v>
      </c>
      <c r="Z3729" s="115">
        <v>0</v>
      </c>
      <c r="AA3729" s="115">
        <v>1</v>
      </c>
      <c r="AB3729" s="115">
        <v>1.6149498436692</v>
      </c>
      <c r="AC3729" s="115">
        <v>0.23750369838810001</v>
      </c>
      <c r="AD3729" s="115">
        <v>648.01332935647201</v>
      </c>
      <c r="AF3729" s="115">
        <v>-1</v>
      </c>
      <c r="AG3729" s="115">
        <v>-1</v>
      </c>
      <c r="AH3729" s="115">
        <v>-1</v>
      </c>
      <c r="AI3729" s="115">
        <v>-1</v>
      </c>
      <c r="AJ3729" s="115">
        <v>0</v>
      </c>
      <c r="AM3729" s="115" t="s">
        <v>348</v>
      </c>
      <c r="AN3729" s="115">
        <v>-1</v>
      </c>
      <c r="AQ3729" s="115">
        <v>601</v>
      </c>
      <c r="AR3729" s="115" t="s">
        <v>263</v>
      </c>
      <c r="AS3729" s="115" t="s">
        <v>376</v>
      </c>
      <c r="AT3729" s="115" t="s">
        <v>296</v>
      </c>
      <c r="AV3729" s="115">
        <v>106.92214259251899</v>
      </c>
      <c r="AW3729" s="115">
        <v>0.52555825580000004</v>
      </c>
    </row>
    <row r="3730" spans="1:49" x14ac:dyDescent="0.25">
      <c r="A3730" s="117">
        <v>450000</v>
      </c>
      <c r="B3730" s="117">
        <v>860000</v>
      </c>
      <c r="C3730" s="117">
        <v>860000</v>
      </c>
      <c r="D3730" s="115" t="s">
        <v>342</v>
      </c>
      <c r="E3730" s="115" t="s">
        <v>13</v>
      </c>
      <c r="F3730" s="115" t="s">
        <v>343</v>
      </c>
      <c r="G3730" s="115" t="s">
        <v>344</v>
      </c>
      <c r="H3730" s="115">
        <v>0.56000000000000005</v>
      </c>
      <c r="I3730" s="115">
        <v>0.48</v>
      </c>
      <c r="J3730" s="115" t="s">
        <v>350</v>
      </c>
      <c r="K3730" s="115">
        <v>0.14494593076299001</v>
      </c>
      <c r="L3730" s="115">
        <v>3666.6652586876398</v>
      </c>
      <c r="M3730" s="115">
        <v>9.1378992036867803</v>
      </c>
      <c r="N3730" s="115">
        <v>1.3438713684397701</v>
      </c>
      <c r="O3730" s="115">
        <v>1.32450130529684</v>
      </c>
      <c r="P3730" s="115">
        <v>0.19478868632424001</v>
      </c>
      <c r="Q3730" s="115">
        <v>531.46820871682996</v>
      </c>
      <c r="R3730" s="115">
        <v>1210</v>
      </c>
      <c r="S3730" s="115" t="s">
        <v>353</v>
      </c>
      <c r="T3730" s="115">
        <v>1210</v>
      </c>
      <c r="U3730" s="115" t="s">
        <v>352</v>
      </c>
      <c r="V3730" s="115" t="s">
        <v>350</v>
      </c>
      <c r="Z3730" s="115">
        <v>0</v>
      </c>
      <c r="AA3730" s="115">
        <v>1</v>
      </c>
      <c r="AB3730" s="115">
        <v>1.32450130529684</v>
      </c>
      <c r="AC3730" s="115">
        <v>0.19478868632424001</v>
      </c>
      <c r="AD3730" s="115">
        <v>531.46820871682996</v>
      </c>
      <c r="AF3730" s="115">
        <v>-1</v>
      </c>
      <c r="AG3730" s="115">
        <v>-1</v>
      </c>
      <c r="AH3730" s="115">
        <v>-1</v>
      </c>
      <c r="AI3730" s="115">
        <v>-1</v>
      </c>
      <c r="AJ3730" s="115">
        <v>0</v>
      </c>
      <c r="AM3730" s="115" t="s">
        <v>348</v>
      </c>
      <c r="AN3730" s="115">
        <v>-1</v>
      </c>
      <c r="AQ3730" s="115">
        <v>601</v>
      </c>
      <c r="AR3730" s="115" t="s">
        <v>263</v>
      </c>
      <c r="AS3730" s="115" t="s">
        <v>376</v>
      </c>
      <c r="AT3730" s="115" t="s">
        <v>296</v>
      </c>
      <c r="AV3730" s="115">
        <v>97.273673556555906</v>
      </c>
      <c r="AW3730" s="115">
        <v>0.43103666559999998</v>
      </c>
    </row>
    <row r="3731" spans="1:49" x14ac:dyDescent="0.25">
      <c r="A3731" s="117">
        <v>450000</v>
      </c>
      <c r="B3731" s="117">
        <v>860000</v>
      </c>
      <c r="C3731" s="117">
        <v>860000</v>
      </c>
      <c r="D3731" s="115" t="s">
        <v>342</v>
      </c>
      <c r="E3731" s="115" t="s">
        <v>13</v>
      </c>
      <c r="F3731" s="115" t="s">
        <v>343</v>
      </c>
      <c r="G3731" s="115" t="s">
        <v>344</v>
      </c>
      <c r="H3731" s="115">
        <v>0.56000000000000005</v>
      </c>
      <c r="I3731" s="115">
        <v>0.48</v>
      </c>
      <c r="J3731" s="115" t="s">
        <v>345</v>
      </c>
      <c r="K3731" s="115">
        <v>1.879735084403E-2</v>
      </c>
      <c r="L3731" s="115">
        <v>3687.9475302430801</v>
      </c>
      <c r="M3731" s="115">
        <v>10.2950830640373</v>
      </c>
      <c r="N3731" s="115">
        <v>1.9445678558578601</v>
      </c>
      <c r="O3731" s="115">
        <v>0.19352028832323001</v>
      </c>
      <c r="P3731" s="115">
        <v>3.6552724226599997E-2</v>
      </c>
      <c r="Q3731" s="115">
        <v>69.323643620386306</v>
      </c>
      <c r="R3731" s="115">
        <v>1300</v>
      </c>
      <c r="S3731" s="115" t="s">
        <v>346</v>
      </c>
      <c r="T3731" s="115">
        <v>1300</v>
      </c>
      <c r="U3731" s="115" t="s">
        <v>347</v>
      </c>
      <c r="V3731" s="115" t="s">
        <v>345</v>
      </c>
      <c r="Z3731" s="115">
        <v>0</v>
      </c>
      <c r="AA3731" s="115">
        <v>1</v>
      </c>
      <c r="AB3731" s="115">
        <v>0.19352028832323001</v>
      </c>
      <c r="AC3731" s="115">
        <v>3.6552724226599997E-2</v>
      </c>
      <c r="AD3731" s="115">
        <v>589.67603039506901</v>
      </c>
      <c r="AF3731" s="115">
        <v>-1</v>
      </c>
      <c r="AG3731" s="115">
        <v>-1</v>
      </c>
      <c r="AH3731" s="115">
        <v>-1</v>
      </c>
      <c r="AI3731" s="115">
        <v>-1</v>
      </c>
      <c r="AJ3731" s="115">
        <v>0</v>
      </c>
      <c r="AM3731" s="115" t="s">
        <v>348</v>
      </c>
      <c r="AN3731" s="115">
        <v>-1</v>
      </c>
      <c r="AQ3731" s="115">
        <v>601</v>
      </c>
      <c r="AR3731" s="115" t="s">
        <v>263</v>
      </c>
      <c r="AS3731" s="115" t="s">
        <v>376</v>
      </c>
      <c r="AT3731" s="115" t="s">
        <v>296</v>
      </c>
      <c r="AV3731" s="115">
        <v>61.344561686279398</v>
      </c>
      <c r="AW3731" s="115">
        <v>0.47824495569999997</v>
      </c>
    </row>
    <row r="3732" spans="1:49" x14ac:dyDescent="0.25">
      <c r="A3732" s="117">
        <v>450000</v>
      </c>
      <c r="B3732" s="117">
        <v>860000</v>
      </c>
      <c r="C3732" s="117">
        <v>860000</v>
      </c>
      <c r="D3732" s="115" t="s">
        <v>342</v>
      </c>
      <c r="E3732" s="115" t="s">
        <v>13</v>
      </c>
      <c r="F3732" s="115" t="s">
        <v>343</v>
      </c>
      <c r="G3732" s="115" t="s">
        <v>344</v>
      </c>
      <c r="H3732" s="115">
        <v>0.56000000000000005</v>
      </c>
      <c r="I3732" s="115">
        <v>0.48</v>
      </c>
      <c r="J3732" s="115" t="s">
        <v>350</v>
      </c>
      <c r="K3732" s="115">
        <v>2.4190357946800001E-3</v>
      </c>
      <c r="L3732" s="115">
        <v>3687.9475302430801</v>
      </c>
      <c r="M3732" s="115">
        <v>10.2950830640373</v>
      </c>
      <c r="N3732" s="115">
        <v>1.9445678558578601</v>
      </c>
      <c r="O3732" s="115">
        <v>2.4904174441159999E-2</v>
      </c>
      <c r="P3732" s="115">
        <v>4.7039792485100004E-3</v>
      </c>
      <c r="Q3732" s="115">
        <v>8.9212770845781506</v>
      </c>
      <c r="R3732" s="115">
        <v>1800</v>
      </c>
      <c r="S3732" s="115" t="s">
        <v>377</v>
      </c>
      <c r="T3732" s="115">
        <v>1800</v>
      </c>
      <c r="U3732" s="115" t="s">
        <v>352</v>
      </c>
      <c r="V3732" s="115" t="s">
        <v>350</v>
      </c>
      <c r="Z3732" s="115">
        <v>0</v>
      </c>
      <c r="AA3732" s="115">
        <v>1</v>
      </c>
      <c r="AB3732" s="115">
        <v>2.4904174441159999E-2</v>
      </c>
      <c r="AC3732" s="115">
        <v>4.7039792485100004E-3</v>
      </c>
      <c r="AD3732" s="115">
        <v>8.92127708457941</v>
      </c>
      <c r="AF3732" s="115">
        <v>-1</v>
      </c>
      <c r="AG3732" s="115">
        <v>-1</v>
      </c>
      <c r="AH3732" s="115">
        <v>-1</v>
      </c>
      <c r="AI3732" s="115">
        <v>-1</v>
      </c>
      <c r="AJ3732" s="115">
        <v>0</v>
      </c>
      <c r="AM3732" s="115" t="s">
        <v>348</v>
      </c>
      <c r="AN3732" s="115">
        <v>-1</v>
      </c>
      <c r="AQ3732" s="115">
        <v>601</v>
      </c>
      <c r="AR3732" s="115" t="s">
        <v>263</v>
      </c>
      <c r="AS3732" s="115" t="s">
        <v>376</v>
      </c>
      <c r="AT3732" s="115" t="s">
        <v>296</v>
      </c>
      <c r="AV3732" s="115">
        <v>16.9292312938246</v>
      </c>
      <c r="AW3732" s="115">
        <v>7.2354233999999996E-3</v>
      </c>
    </row>
    <row r="3733" spans="1:49" x14ac:dyDescent="0.25">
      <c r="A3733" s="117">
        <v>450000</v>
      </c>
      <c r="B3733" s="117">
        <v>860000</v>
      </c>
      <c r="C3733" s="117">
        <v>860000</v>
      </c>
      <c r="D3733" s="115" t="s">
        <v>342</v>
      </c>
      <c r="E3733" s="115" t="s">
        <v>13</v>
      </c>
      <c r="F3733" s="115" t="s">
        <v>343</v>
      </c>
      <c r="G3733" s="115" t="s">
        <v>344</v>
      </c>
      <c r="H3733" s="115">
        <v>0.56000000000000005</v>
      </c>
      <c r="I3733" s="115">
        <v>0.48</v>
      </c>
      <c r="J3733" s="115" t="s">
        <v>345</v>
      </c>
      <c r="K3733" s="115">
        <v>1.5964748436779998E-2</v>
      </c>
      <c r="L3733" s="115">
        <v>3687.9475302430801</v>
      </c>
      <c r="M3733" s="115">
        <v>10.2950830640373</v>
      </c>
      <c r="N3733" s="115">
        <v>1.9445678558578601</v>
      </c>
      <c r="O3733" s="115">
        <v>0.16435841125316</v>
      </c>
      <c r="P3733" s="115">
        <v>3.104453663702E-2</v>
      </c>
      <c r="Q3733" s="115">
        <v>58.877154568393301</v>
      </c>
      <c r="R3733" s="115">
        <v>1800</v>
      </c>
      <c r="S3733" s="115" t="s">
        <v>377</v>
      </c>
      <c r="T3733" s="115">
        <v>1800</v>
      </c>
      <c r="U3733" s="115" t="s">
        <v>347</v>
      </c>
      <c r="V3733" s="115" t="s">
        <v>345</v>
      </c>
      <c r="Z3733" s="115">
        <v>0</v>
      </c>
      <c r="AA3733" s="115">
        <v>1</v>
      </c>
      <c r="AB3733" s="115">
        <v>0.16435841125316</v>
      </c>
      <c r="AC3733" s="115">
        <v>3.104453663702E-2</v>
      </c>
      <c r="AD3733" s="115">
        <v>58.877154568394403</v>
      </c>
      <c r="AF3733" s="115">
        <v>-1</v>
      </c>
      <c r="AG3733" s="115">
        <v>-1</v>
      </c>
      <c r="AH3733" s="115">
        <v>-1</v>
      </c>
      <c r="AI3733" s="115">
        <v>-1</v>
      </c>
      <c r="AJ3733" s="115">
        <v>0</v>
      </c>
      <c r="AM3733" s="115" t="s">
        <v>348</v>
      </c>
      <c r="AN3733" s="115">
        <v>-1</v>
      </c>
      <c r="AQ3733" s="115">
        <v>601</v>
      </c>
      <c r="AR3733" s="115" t="s">
        <v>263</v>
      </c>
      <c r="AS3733" s="115" t="s">
        <v>376</v>
      </c>
      <c r="AT3733" s="115" t="s">
        <v>296</v>
      </c>
      <c r="AV3733" s="115">
        <v>45.363333615994399</v>
      </c>
      <c r="AW3733" s="115">
        <v>4.7751139099999999E-2</v>
      </c>
    </row>
    <row r="3734" spans="1:49" x14ac:dyDescent="0.25">
      <c r="A3734" s="117">
        <v>450000</v>
      </c>
      <c r="B3734" s="117">
        <v>860000</v>
      </c>
      <c r="C3734" s="117">
        <v>860000</v>
      </c>
      <c r="D3734" s="115" t="s">
        <v>342</v>
      </c>
      <c r="E3734" s="115" t="s">
        <v>13</v>
      </c>
      <c r="F3734" s="115" t="s">
        <v>343</v>
      </c>
      <c r="G3734" s="115" t="s">
        <v>344</v>
      </c>
      <c r="H3734" s="115">
        <v>0.56000000000000005</v>
      </c>
      <c r="I3734" s="115">
        <v>0.48</v>
      </c>
      <c r="J3734" s="115" t="s">
        <v>350</v>
      </c>
      <c r="K3734" s="115">
        <v>1.2241404871000001E-4</v>
      </c>
      <c r="L3734" s="115">
        <v>3687.9475302430801</v>
      </c>
      <c r="M3734" s="115">
        <v>10.2950830640373</v>
      </c>
      <c r="N3734" s="115">
        <v>1.9445678558578601</v>
      </c>
      <c r="O3734" s="115">
        <v>1.26026279968E-3</v>
      </c>
      <c r="P3734" s="115">
        <v>2.3804242422E-4</v>
      </c>
      <c r="Q3734" s="115">
        <v>0.45145658861077997</v>
      </c>
      <c r="R3734" s="115">
        <v>1300</v>
      </c>
      <c r="S3734" s="115" t="s">
        <v>346</v>
      </c>
      <c r="T3734" s="115">
        <v>1300</v>
      </c>
      <c r="U3734" s="115" t="s">
        <v>352</v>
      </c>
      <c r="V3734" s="115" t="s">
        <v>350</v>
      </c>
      <c r="Z3734" s="115">
        <v>0</v>
      </c>
      <c r="AA3734" s="115">
        <v>1</v>
      </c>
      <c r="AB3734" s="115">
        <v>1.26026279968E-3</v>
      </c>
      <c r="AC3734" s="115">
        <v>2.3804242422E-4</v>
      </c>
      <c r="AD3734" s="115">
        <v>0.45145658860905002</v>
      </c>
      <c r="AF3734" s="115">
        <v>-1</v>
      </c>
      <c r="AG3734" s="115">
        <v>-1</v>
      </c>
      <c r="AH3734" s="115">
        <v>-1</v>
      </c>
      <c r="AI3734" s="115">
        <v>-1</v>
      </c>
      <c r="AJ3734" s="115">
        <v>0</v>
      </c>
      <c r="AM3734" s="115" t="s">
        <v>348</v>
      </c>
      <c r="AN3734" s="115">
        <v>-1</v>
      </c>
      <c r="AQ3734" s="115">
        <v>601</v>
      </c>
      <c r="AR3734" s="115" t="s">
        <v>263</v>
      </c>
      <c r="AS3734" s="115" t="s">
        <v>376</v>
      </c>
      <c r="AT3734" s="115" t="s">
        <v>296</v>
      </c>
      <c r="AV3734" s="115">
        <v>3.87808245072479</v>
      </c>
      <c r="AW3734" s="115">
        <v>3.661448E-4</v>
      </c>
    </row>
    <row r="3735" spans="1:49" x14ac:dyDescent="0.25">
      <c r="A3735" s="117">
        <v>450000</v>
      </c>
      <c r="B3735" s="117">
        <v>860000</v>
      </c>
      <c r="C3735" s="117">
        <v>860000</v>
      </c>
      <c r="D3735" s="115" t="s">
        <v>342</v>
      </c>
      <c r="E3735" s="115" t="s">
        <v>13</v>
      </c>
      <c r="F3735" s="115" t="s">
        <v>343</v>
      </c>
      <c r="G3735" s="115" t="s">
        <v>344</v>
      </c>
      <c r="H3735" s="115">
        <v>0.56000000000000005</v>
      </c>
      <c r="I3735" s="115">
        <v>0.48</v>
      </c>
      <c r="J3735" s="115" t="s">
        <v>350</v>
      </c>
      <c r="K3735" s="115">
        <v>1.19881654391E-2</v>
      </c>
      <c r="L3735" s="115">
        <v>3671.5687626474801</v>
      </c>
      <c r="M3735" s="115">
        <v>9.5699431858316899</v>
      </c>
      <c r="N3735" s="115">
        <v>1.55095823196831</v>
      </c>
      <c r="O3735" s="115">
        <v>0.11472606215455999</v>
      </c>
      <c r="P3735" s="115">
        <v>1.859314387397E-2</v>
      </c>
      <c r="Q3735" s="115">
        <v>44.015373747660703</v>
      </c>
      <c r="R3735" s="115">
        <v>1200</v>
      </c>
      <c r="S3735" s="115" t="s">
        <v>351</v>
      </c>
      <c r="T3735" s="115">
        <v>1200</v>
      </c>
      <c r="U3735" s="115" t="s">
        <v>352</v>
      </c>
      <c r="V3735" s="115" t="s">
        <v>350</v>
      </c>
      <c r="Z3735" s="115">
        <v>0</v>
      </c>
      <c r="AA3735" s="115">
        <v>1</v>
      </c>
      <c r="AB3735" s="115">
        <v>0.11472606215455999</v>
      </c>
      <c r="AC3735" s="115">
        <v>1.859314387397E-2</v>
      </c>
      <c r="AD3735" s="115">
        <v>44.015373747662501</v>
      </c>
      <c r="AF3735" s="115">
        <v>-1</v>
      </c>
      <c r="AG3735" s="115">
        <v>-1</v>
      </c>
      <c r="AH3735" s="115">
        <v>-1</v>
      </c>
      <c r="AI3735" s="115">
        <v>-1</v>
      </c>
      <c r="AJ3735" s="115">
        <v>0</v>
      </c>
      <c r="AM3735" s="115" t="s">
        <v>348</v>
      </c>
      <c r="AN3735" s="115">
        <v>-1</v>
      </c>
      <c r="AQ3735" s="115">
        <v>601</v>
      </c>
      <c r="AR3735" s="115" t="s">
        <v>263</v>
      </c>
      <c r="AS3735" s="115" t="s">
        <v>376</v>
      </c>
      <c r="AT3735" s="115" t="s">
        <v>296</v>
      </c>
      <c r="AV3735" s="115">
        <v>38.388317451153704</v>
      </c>
      <c r="AW3735" s="115">
        <v>3.5697788899999999E-2</v>
      </c>
    </row>
    <row r="3736" spans="1:49" x14ac:dyDescent="0.25">
      <c r="A3736" s="117">
        <v>450000</v>
      </c>
      <c r="B3736" s="117">
        <v>860000</v>
      </c>
      <c r="C3736" s="117">
        <v>860000</v>
      </c>
      <c r="D3736" s="115" t="s">
        <v>342</v>
      </c>
      <c r="E3736" s="115" t="s">
        <v>13</v>
      </c>
      <c r="F3736" s="115" t="s">
        <v>343</v>
      </c>
      <c r="G3736" s="115" t="s">
        <v>344</v>
      </c>
      <c r="H3736" s="115">
        <v>0.56000000000000005</v>
      </c>
      <c r="I3736" s="115">
        <v>0.48</v>
      </c>
      <c r="J3736" s="115" t="s">
        <v>350</v>
      </c>
      <c r="K3736" s="115">
        <v>0.10638595877265999</v>
      </c>
      <c r="L3736" s="115">
        <v>3671.5687626474801</v>
      </c>
      <c r="M3736" s="115">
        <v>9.5699431858316899</v>
      </c>
      <c r="N3736" s="115">
        <v>1.55095823196831</v>
      </c>
      <c r="O3736" s="115">
        <v>1.0181075812246101</v>
      </c>
      <c r="P3736" s="115">
        <v>0.16500017852429999</v>
      </c>
      <c r="Q3736" s="115">
        <v>390.60336301401202</v>
      </c>
      <c r="R3736" s="115">
        <v>1210</v>
      </c>
      <c r="S3736" s="115" t="s">
        <v>353</v>
      </c>
      <c r="T3736" s="115">
        <v>1210</v>
      </c>
      <c r="U3736" s="115" t="s">
        <v>352</v>
      </c>
      <c r="V3736" s="115" t="s">
        <v>350</v>
      </c>
      <c r="Z3736" s="115">
        <v>0</v>
      </c>
      <c r="AA3736" s="115">
        <v>1</v>
      </c>
      <c r="AB3736" s="115">
        <v>1.0181075812246101</v>
      </c>
      <c r="AC3736" s="115">
        <v>0.16500017852429999</v>
      </c>
      <c r="AD3736" s="115">
        <v>390.60336301401202</v>
      </c>
      <c r="AF3736" s="115">
        <v>-1</v>
      </c>
      <c r="AG3736" s="115">
        <v>-1</v>
      </c>
      <c r="AH3736" s="115">
        <v>-1</v>
      </c>
      <c r="AI3736" s="115">
        <v>-1</v>
      </c>
      <c r="AJ3736" s="115">
        <v>0</v>
      </c>
      <c r="AM3736" s="115" t="s">
        <v>348</v>
      </c>
      <c r="AN3736" s="115">
        <v>-1</v>
      </c>
      <c r="AQ3736" s="115">
        <v>601</v>
      </c>
      <c r="AR3736" s="115" t="s">
        <v>263</v>
      </c>
      <c r="AS3736" s="115" t="s">
        <v>376</v>
      </c>
      <c r="AT3736" s="115" t="s">
        <v>296</v>
      </c>
      <c r="AV3736" s="115">
        <v>99.359028800304998</v>
      </c>
      <c r="AW3736" s="115">
        <v>0.31679104870000002</v>
      </c>
    </row>
    <row r="3737" spans="1:49" x14ac:dyDescent="0.25">
      <c r="A3737" s="117">
        <v>450000</v>
      </c>
      <c r="B3737" s="117">
        <v>860000</v>
      </c>
      <c r="C3737" s="117">
        <v>860000</v>
      </c>
      <c r="D3737" s="115" t="s">
        <v>342</v>
      </c>
      <c r="E3737" s="115" t="s">
        <v>13</v>
      </c>
      <c r="F3737" s="115" t="s">
        <v>343</v>
      </c>
      <c r="G3737" s="115" t="s">
        <v>344</v>
      </c>
      <c r="H3737" s="115">
        <v>0.56000000000000005</v>
      </c>
      <c r="I3737" s="115">
        <v>0.48</v>
      </c>
      <c r="J3737" s="115" t="s">
        <v>350</v>
      </c>
      <c r="K3737" s="115">
        <v>8.2100186772069997E-2</v>
      </c>
      <c r="L3737" s="115">
        <v>3671.5687626474801</v>
      </c>
      <c r="M3737" s="115">
        <v>9.5699431858316899</v>
      </c>
      <c r="N3737" s="115">
        <v>1.55095823196831</v>
      </c>
      <c r="O3737" s="115">
        <v>0.78569412295490004</v>
      </c>
      <c r="P3737" s="115">
        <v>0.12733396052028001</v>
      </c>
      <c r="Q3737" s="115">
        <v>301.43648115986298</v>
      </c>
      <c r="R3737" s="115">
        <v>1300</v>
      </c>
      <c r="S3737" s="115" t="s">
        <v>346</v>
      </c>
      <c r="T3737" s="115">
        <v>1300</v>
      </c>
      <c r="U3737" s="115" t="s">
        <v>352</v>
      </c>
      <c r="V3737" s="115" t="s">
        <v>350</v>
      </c>
      <c r="Z3737" s="115">
        <v>0</v>
      </c>
      <c r="AA3737" s="115">
        <v>1</v>
      </c>
      <c r="AB3737" s="115">
        <v>0.78569412295490004</v>
      </c>
      <c r="AC3737" s="115">
        <v>0.12733396052028001</v>
      </c>
      <c r="AD3737" s="115">
        <v>301.43648115986201</v>
      </c>
      <c r="AF3737" s="115">
        <v>-1</v>
      </c>
      <c r="AG3737" s="115">
        <v>-1</v>
      </c>
      <c r="AH3737" s="115">
        <v>-1</v>
      </c>
      <c r="AI3737" s="115">
        <v>-1</v>
      </c>
      <c r="AJ3737" s="115">
        <v>0</v>
      </c>
      <c r="AM3737" s="115" t="s">
        <v>348</v>
      </c>
      <c r="AN3737" s="115">
        <v>-1</v>
      </c>
      <c r="AQ3737" s="115">
        <v>601</v>
      </c>
      <c r="AR3737" s="115" t="s">
        <v>263</v>
      </c>
      <c r="AS3737" s="115" t="s">
        <v>376</v>
      </c>
      <c r="AT3737" s="115" t="s">
        <v>296</v>
      </c>
      <c r="AV3737" s="115">
        <v>85.478163211964201</v>
      </c>
      <c r="AW3737" s="115">
        <v>0.24447403179999999</v>
      </c>
    </row>
    <row r="3738" spans="1:49" x14ac:dyDescent="0.25">
      <c r="A3738" s="117">
        <v>450000</v>
      </c>
      <c r="B3738" s="117">
        <v>860000</v>
      </c>
      <c r="C3738" s="117">
        <v>860000</v>
      </c>
      <c r="D3738" s="115" t="s">
        <v>342</v>
      </c>
      <c r="E3738" s="115" t="s">
        <v>13</v>
      </c>
      <c r="F3738" s="115" t="s">
        <v>343</v>
      </c>
      <c r="G3738" s="115" t="s">
        <v>344</v>
      </c>
      <c r="H3738" s="115">
        <v>0.56000000000000005</v>
      </c>
      <c r="I3738" s="115">
        <v>0.48</v>
      </c>
      <c r="J3738" s="115" t="s">
        <v>350</v>
      </c>
      <c r="K3738" s="115">
        <v>0.25417815648411002</v>
      </c>
      <c r="L3738" s="115">
        <v>3671.5687626474801</v>
      </c>
      <c r="M3738" s="115">
        <v>9.5699431858316899</v>
      </c>
      <c r="N3738" s="115">
        <v>1.55095823196831</v>
      </c>
      <c r="O3738" s="115">
        <v>2.4324705166324398</v>
      </c>
      <c r="P3738" s="115">
        <v>0.39421970418557001</v>
      </c>
      <c r="Q3738" s="115">
        <v>933.23257949441097</v>
      </c>
      <c r="R3738" s="115">
        <v>1210</v>
      </c>
      <c r="S3738" s="115" t="s">
        <v>353</v>
      </c>
      <c r="T3738" s="115">
        <v>1210</v>
      </c>
      <c r="U3738" s="115" t="s">
        <v>352</v>
      </c>
      <c r="V3738" s="115" t="s">
        <v>350</v>
      </c>
      <c r="Z3738" s="115">
        <v>0</v>
      </c>
      <c r="AA3738" s="115">
        <v>1</v>
      </c>
      <c r="AB3738" s="115">
        <v>2.4324705166324398</v>
      </c>
      <c r="AC3738" s="115">
        <v>0.39421970418557001</v>
      </c>
      <c r="AD3738" s="115">
        <v>933.23257949441097</v>
      </c>
      <c r="AF3738" s="115">
        <v>-1</v>
      </c>
      <c r="AG3738" s="115">
        <v>-1</v>
      </c>
      <c r="AH3738" s="115">
        <v>-1</v>
      </c>
      <c r="AI3738" s="115">
        <v>-1</v>
      </c>
      <c r="AJ3738" s="115">
        <v>0</v>
      </c>
      <c r="AM3738" s="115" t="s">
        <v>348</v>
      </c>
      <c r="AN3738" s="115">
        <v>-1</v>
      </c>
      <c r="AQ3738" s="115">
        <v>601</v>
      </c>
      <c r="AR3738" s="115" t="s">
        <v>263</v>
      </c>
      <c r="AS3738" s="115" t="s">
        <v>376</v>
      </c>
      <c r="AT3738" s="115" t="s">
        <v>296</v>
      </c>
      <c r="AV3738" s="115">
        <v>127.09635670186</v>
      </c>
      <c r="AW3738" s="115">
        <v>0.75687962649999996</v>
      </c>
    </row>
    <row r="3739" spans="1:49" x14ac:dyDescent="0.25">
      <c r="A3739" s="117">
        <v>450000</v>
      </c>
      <c r="B3739" s="117">
        <v>860000</v>
      </c>
      <c r="C3739" s="117">
        <v>860000</v>
      </c>
      <c r="D3739" s="115" t="s">
        <v>342</v>
      </c>
      <c r="E3739" s="115" t="s">
        <v>13</v>
      </c>
      <c r="F3739" s="115" t="s">
        <v>343</v>
      </c>
      <c r="G3739" s="115" t="s">
        <v>344</v>
      </c>
      <c r="H3739" s="115">
        <v>0.56000000000000005</v>
      </c>
      <c r="I3739" s="115">
        <v>0.48</v>
      </c>
      <c r="J3739" s="115" t="s">
        <v>350</v>
      </c>
      <c r="K3739" s="115">
        <v>6.223148512934E-2</v>
      </c>
      <c r="L3739" s="115">
        <v>3671.5687626474801</v>
      </c>
      <c r="M3739" s="115">
        <v>9.5699431858316899</v>
      </c>
      <c r="N3739" s="115">
        <v>1.55095823196831</v>
      </c>
      <c r="O3739" s="115">
        <v>0.59555177705772</v>
      </c>
      <c r="P3739" s="115">
        <v>9.6518434148959997E-2</v>
      </c>
      <c r="Q3739" s="115">
        <v>228.48717685404901</v>
      </c>
      <c r="R3739" s="115">
        <v>1210</v>
      </c>
      <c r="S3739" s="115" t="s">
        <v>353</v>
      </c>
      <c r="T3739" s="115">
        <v>1210</v>
      </c>
      <c r="U3739" s="115" t="s">
        <v>352</v>
      </c>
      <c r="V3739" s="115" t="s">
        <v>350</v>
      </c>
      <c r="Z3739" s="115">
        <v>0</v>
      </c>
      <c r="AA3739" s="115">
        <v>1</v>
      </c>
      <c r="AB3739" s="115">
        <v>0.59555177705772</v>
      </c>
      <c r="AC3739" s="115">
        <v>9.6518434148959997E-2</v>
      </c>
      <c r="AD3739" s="115">
        <v>228.48717685404799</v>
      </c>
      <c r="AF3739" s="115">
        <v>-1</v>
      </c>
      <c r="AG3739" s="115">
        <v>-1</v>
      </c>
      <c r="AH3739" s="115">
        <v>-1</v>
      </c>
      <c r="AI3739" s="115">
        <v>-1</v>
      </c>
      <c r="AJ3739" s="115">
        <v>0</v>
      </c>
      <c r="AM3739" s="115" t="s">
        <v>348</v>
      </c>
      <c r="AN3739" s="115">
        <v>-1</v>
      </c>
      <c r="AQ3739" s="115">
        <v>601</v>
      </c>
      <c r="AR3739" s="115" t="s">
        <v>263</v>
      </c>
      <c r="AS3739" s="115" t="s">
        <v>376</v>
      </c>
      <c r="AT3739" s="115" t="s">
        <v>296</v>
      </c>
      <c r="AV3739" s="115">
        <v>73.228843411361595</v>
      </c>
      <c r="AW3739" s="115">
        <v>0.18530995689999999</v>
      </c>
    </row>
    <row r="3740" spans="1:49" x14ac:dyDescent="0.25">
      <c r="A3740" s="117">
        <v>450000</v>
      </c>
      <c r="B3740" s="117">
        <v>860000</v>
      </c>
      <c r="C3740" s="117">
        <v>860000</v>
      </c>
      <c r="D3740" s="115" t="s">
        <v>342</v>
      </c>
      <c r="E3740" s="115" t="s">
        <v>13</v>
      </c>
      <c r="F3740" s="115" t="s">
        <v>343</v>
      </c>
      <c r="G3740" s="115" t="s">
        <v>344</v>
      </c>
      <c r="H3740" s="115">
        <v>0.56000000000000005</v>
      </c>
      <c r="I3740" s="115">
        <v>0.48</v>
      </c>
      <c r="J3740" s="115" t="s">
        <v>350</v>
      </c>
      <c r="K3740" s="115">
        <v>0.10087950113965</v>
      </c>
      <c r="L3740" s="115">
        <v>3671.5687626474801</v>
      </c>
      <c r="M3740" s="115">
        <v>9.5699431858316899</v>
      </c>
      <c r="N3740" s="115">
        <v>1.55095823196831</v>
      </c>
      <c r="O3740" s="115">
        <v>0.96541109452156004</v>
      </c>
      <c r="P3740" s="115">
        <v>0.1564598927294</v>
      </c>
      <c r="Q3740" s="115">
        <v>370.38602517582501</v>
      </c>
      <c r="R3740" s="115">
        <v>1300</v>
      </c>
      <c r="S3740" s="115" t="s">
        <v>346</v>
      </c>
      <c r="T3740" s="115">
        <v>1300</v>
      </c>
      <c r="U3740" s="115" t="s">
        <v>352</v>
      </c>
      <c r="V3740" s="115" t="s">
        <v>350</v>
      </c>
      <c r="Z3740" s="115">
        <v>0</v>
      </c>
      <c r="AA3740" s="115">
        <v>1</v>
      </c>
      <c r="AB3740" s="115">
        <v>0.96541109452156004</v>
      </c>
      <c r="AC3740" s="115">
        <v>0.1564598927294</v>
      </c>
      <c r="AD3740" s="115">
        <v>370.38602517582501</v>
      </c>
      <c r="AF3740" s="115">
        <v>-1</v>
      </c>
      <c r="AG3740" s="115">
        <v>-1</v>
      </c>
      <c r="AH3740" s="115">
        <v>-1</v>
      </c>
      <c r="AI3740" s="115">
        <v>-1</v>
      </c>
      <c r="AJ3740" s="115">
        <v>0</v>
      </c>
      <c r="AM3740" s="115" t="s">
        <v>348</v>
      </c>
      <c r="AN3740" s="115">
        <v>-1</v>
      </c>
      <c r="AQ3740" s="115">
        <v>601</v>
      </c>
      <c r="AR3740" s="115" t="s">
        <v>263</v>
      </c>
      <c r="AS3740" s="115" t="s">
        <v>376</v>
      </c>
      <c r="AT3740" s="115" t="s">
        <v>296</v>
      </c>
      <c r="AV3740" s="115">
        <v>82.406742137685598</v>
      </c>
      <c r="AW3740" s="115">
        <v>0.30039418099999998</v>
      </c>
    </row>
    <row r="3741" spans="1:49" x14ac:dyDescent="0.25">
      <c r="A3741" s="117">
        <v>450000</v>
      </c>
      <c r="B3741" s="117">
        <v>860000</v>
      </c>
      <c r="C3741" s="117">
        <v>860000</v>
      </c>
      <c r="D3741" s="115" t="s">
        <v>342</v>
      </c>
      <c r="E3741" s="115" t="s">
        <v>13</v>
      </c>
      <c r="F3741" s="115" t="s">
        <v>343</v>
      </c>
      <c r="G3741" s="115" t="s">
        <v>344</v>
      </c>
      <c r="H3741" s="115">
        <v>0.56000000000000005</v>
      </c>
      <c r="I3741" s="115">
        <v>0.48</v>
      </c>
      <c r="J3741" s="115" t="s">
        <v>350</v>
      </c>
      <c r="K3741" s="115">
        <v>0.31645686493747999</v>
      </c>
      <c r="L3741" s="115">
        <v>3649.6723721139901</v>
      </c>
      <c r="M3741" s="115">
        <v>9.0981577372152191</v>
      </c>
      <c r="N3741" s="115">
        <v>1.33811537735115</v>
      </c>
      <c r="O3741" s="115">
        <v>2.87917447422587</v>
      </c>
      <c r="P3741" s="115">
        <v>0.42345579724117999</v>
      </c>
      <c r="Q3741" s="115">
        <v>1154.9638769281501</v>
      </c>
      <c r="R3741" s="115">
        <v>1200</v>
      </c>
      <c r="S3741" s="115" t="s">
        <v>351</v>
      </c>
      <c r="T3741" s="115">
        <v>1200</v>
      </c>
      <c r="U3741" s="115" t="s">
        <v>352</v>
      </c>
      <c r="V3741" s="115" t="s">
        <v>350</v>
      </c>
      <c r="Z3741" s="115">
        <v>0</v>
      </c>
      <c r="AA3741" s="115">
        <v>1</v>
      </c>
      <c r="AB3741" s="115">
        <v>2.87917447422587</v>
      </c>
      <c r="AC3741" s="115">
        <v>0.42345579724117999</v>
      </c>
      <c r="AD3741" s="115">
        <v>1154.9638769281501</v>
      </c>
      <c r="AF3741" s="115">
        <v>-1</v>
      </c>
      <c r="AG3741" s="115">
        <v>-1</v>
      </c>
      <c r="AH3741" s="115">
        <v>-1</v>
      </c>
      <c r="AI3741" s="115">
        <v>-1</v>
      </c>
      <c r="AJ3741" s="115">
        <v>0</v>
      </c>
      <c r="AM3741" s="115" t="s">
        <v>348</v>
      </c>
      <c r="AN3741" s="115">
        <v>-1</v>
      </c>
      <c r="AQ3741" s="115">
        <v>601</v>
      </c>
      <c r="AR3741" s="115" t="s">
        <v>263</v>
      </c>
      <c r="AS3741" s="115" t="s">
        <v>376</v>
      </c>
      <c r="AT3741" s="115" t="s">
        <v>296</v>
      </c>
      <c r="AV3741" s="115">
        <v>168.904655090435</v>
      </c>
      <c r="AW3741" s="115">
        <v>0.93671036249999995</v>
      </c>
    </row>
    <row r="3742" spans="1:49" x14ac:dyDescent="0.25">
      <c r="A3742" s="117">
        <v>450000</v>
      </c>
      <c r="B3742" s="117">
        <v>860000</v>
      </c>
      <c r="C3742" s="117">
        <v>860000</v>
      </c>
      <c r="D3742" s="115" t="s">
        <v>342</v>
      </c>
      <c r="E3742" s="115" t="s">
        <v>13</v>
      </c>
      <c r="F3742" s="115" t="s">
        <v>343</v>
      </c>
      <c r="G3742" s="115" t="s">
        <v>344</v>
      </c>
      <c r="H3742" s="115">
        <v>0.56000000000000005</v>
      </c>
      <c r="I3742" s="115">
        <v>0.48</v>
      </c>
      <c r="J3742" s="115" t="s">
        <v>350</v>
      </c>
      <c r="K3742" s="115">
        <v>3.5663741112999998E-4</v>
      </c>
      <c r="L3742" s="115">
        <v>3649.6723721139901</v>
      </c>
      <c r="M3742" s="115">
        <v>9.0981577372152191</v>
      </c>
      <c r="N3742" s="115">
        <v>1.33811537735115</v>
      </c>
      <c r="O3742" s="115">
        <v>3.24474342147E-3</v>
      </c>
      <c r="P3742" s="115">
        <v>4.7722200397000002E-4</v>
      </c>
      <c r="Q3742" s="115">
        <v>1.3016097062707099</v>
      </c>
      <c r="R3742" s="115">
        <v>1210</v>
      </c>
      <c r="S3742" s="115" t="s">
        <v>353</v>
      </c>
      <c r="T3742" s="115">
        <v>1210</v>
      </c>
      <c r="U3742" s="115" t="s">
        <v>352</v>
      </c>
      <c r="V3742" s="115" t="s">
        <v>350</v>
      </c>
      <c r="Z3742" s="115">
        <v>0</v>
      </c>
      <c r="AA3742" s="115">
        <v>1</v>
      </c>
      <c r="AB3742" s="115">
        <v>3.24474342147E-3</v>
      </c>
      <c r="AC3742" s="115">
        <v>4.7722200397000002E-4</v>
      </c>
      <c r="AD3742" s="115">
        <v>1.3016097062710299</v>
      </c>
      <c r="AF3742" s="115">
        <v>-1</v>
      </c>
      <c r="AG3742" s="115">
        <v>-1</v>
      </c>
      <c r="AH3742" s="115">
        <v>-1</v>
      </c>
      <c r="AI3742" s="115">
        <v>-1</v>
      </c>
      <c r="AJ3742" s="115">
        <v>0</v>
      </c>
      <c r="AM3742" s="115" t="s">
        <v>348</v>
      </c>
      <c r="AN3742" s="115">
        <v>-1</v>
      </c>
      <c r="AQ3742" s="115">
        <v>601</v>
      </c>
      <c r="AR3742" s="115" t="s">
        <v>263</v>
      </c>
      <c r="AS3742" s="115" t="s">
        <v>376</v>
      </c>
      <c r="AT3742" s="115" t="s">
        <v>296</v>
      </c>
      <c r="AV3742" s="115">
        <v>5.7910871809949498</v>
      </c>
      <c r="AW3742" s="115">
        <v>1.0556445000000001E-3</v>
      </c>
    </row>
    <row r="3743" spans="1:49" x14ac:dyDescent="0.25">
      <c r="A3743" s="117">
        <v>450000</v>
      </c>
      <c r="B3743" s="117">
        <v>860000</v>
      </c>
      <c r="C3743" s="117">
        <v>860000</v>
      </c>
      <c r="D3743" s="115" t="s">
        <v>342</v>
      </c>
      <c r="E3743" s="115" t="s">
        <v>13</v>
      </c>
      <c r="F3743" s="115" t="s">
        <v>343</v>
      </c>
      <c r="G3743" s="115" t="s">
        <v>344</v>
      </c>
      <c r="H3743" s="115">
        <v>0.56000000000000005</v>
      </c>
      <c r="I3743" s="115">
        <v>0.48</v>
      </c>
      <c r="J3743" s="115" t="s">
        <v>350</v>
      </c>
      <c r="K3743" s="115">
        <v>0.10334034087960001</v>
      </c>
      <c r="L3743" s="115">
        <v>3649.6723721139901</v>
      </c>
      <c r="M3743" s="115">
        <v>9.0981577372152191</v>
      </c>
      <c r="N3743" s="115">
        <v>1.33811537735115</v>
      </c>
      <c r="O3743" s="115">
        <v>0.94020672194020005</v>
      </c>
      <c r="P3743" s="115">
        <v>0.13828129923169999</v>
      </c>
      <c r="Q3743" s="115">
        <v>377.158387033125</v>
      </c>
      <c r="R3743" s="115">
        <v>1210</v>
      </c>
      <c r="S3743" s="115" t="s">
        <v>353</v>
      </c>
      <c r="T3743" s="115">
        <v>1210</v>
      </c>
      <c r="U3743" s="115" t="s">
        <v>352</v>
      </c>
      <c r="V3743" s="115" t="s">
        <v>350</v>
      </c>
      <c r="Z3743" s="115">
        <v>0</v>
      </c>
      <c r="AA3743" s="115">
        <v>1</v>
      </c>
      <c r="AB3743" s="115">
        <v>0.94020672194020005</v>
      </c>
      <c r="AC3743" s="115">
        <v>0.13828129923169999</v>
      </c>
      <c r="AD3743" s="115">
        <v>377.158387033125</v>
      </c>
      <c r="AF3743" s="115">
        <v>-1</v>
      </c>
      <c r="AG3743" s="115">
        <v>-1</v>
      </c>
      <c r="AH3743" s="115">
        <v>-1</v>
      </c>
      <c r="AI3743" s="115">
        <v>-1</v>
      </c>
      <c r="AJ3743" s="115">
        <v>0</v>
      </c>
      <c r="AM3743" s="115" t="s">
        <v>348</v>
      </c>
      <c r="AN3743" s="115">
        <v>-1</v>
      </c>
      <c r="AQ3743" s="115">
        <v>601</v>
      </c>
      <c r="AR3743" s="115" t="s">
        <v>263</v>
      </c>
      <c r="AS3743" s="115" t="s">
        <v>376</v>
      </c>
      <c r="AT3743" s="115" t="s">
        <v>296</v>
      </c>
      <c r="AV3743" s="115">
        <v>88.220854895054003</v>
      </c>
      <c r="AW3743" s="115">
        <v>0.30588676970000001</v>
      </c>
    </row>
    <row r="3744" spans="1:49" x14ac:dyDescent="0.25">
      <c r="A3744" s="117">
        <v>450000</v>
      </c>
      <c r="B3744" s="117">
        <v>860000</v>
      </c>
      <c r="C3744" s="117">
        <v>860000</v>
      </c>
      <c r="D3744" s="115" t="s">
        <v>342</v>
      </c>
      <c r="E3744" s="115" t="s">
        <v>13</v>
      </c>
      <c r="F3744" s="115" t="s">
        <v>343</v>
      </c>
      <c r="G3744" s="115" t="s">
        <v>344</v>
      </c>
      <c r="H3744" s="115">
        <v>0.56000000000000005</v>
      </c>
      <c r="I3744" s="115">
        <v>0.48</v>
      </c>
      <c r="J3744" s="115" t="s">
        <v>350</v>
      </c>
      <c r="K3744" s="115">
        <v>1.720374937909E-2</v>
      </c>
      <c r="L3744" s="115">
        <v>3649.6723721139901</v>
      </c>
      <c r="M3744" s="115">
        <v>9.0981577372152191</v>
      </c>
      <c r="N3744" s="115">
        <v>1.33811537735115</v>
      </c>
      <c r="O3744" s="115">
        <v>0.15652242552254</v>
      </c>
      <c r="P3744" s="115">
        <v>2.302060159226E-2</v>
      </c>
      <c r="Q3744" s="115">
        <v>62.7880488056635</v>
      </c>
      <c r="R3744" s="115">
        <v>1210</v>
      </c>
      <c r="S3744" s="115" t="s">
        <v>353</v>
      </c>
      <c r="T3744" s="115">
        <v>1210</v>
      </c>
      <c r="U3744" s="115" t="s">
        <v>352</v>
      </c>
      <c r="V3744" s="115" t="s">
        <v>350</v>
      </c>
      <c r="Z3744" s="115">
        <v>0</v>
      </c>
      <c r="AA3744" s="115">
        <v>1</v>
      </c>
      <c r="AB3744" s="115">
        <v>0.15652242552254</v>
      </c>
      <c r="AC3744" s="115">
        <v>2.302060159226E-2</v>
      </c>
      <c r="AD3744" s="115">
        <v>62.788048805664999</v>
      </c>
      <c r="AF3744" s="115">
        <v>-1</v>
      </c>
      <c r="AG3744" s="115">
        <v>-1</v>
      </c>
      <c r="AH3744" s="115">
        <v>-1</v>
      </c>
      <c r="AI3744" s="115">
        <v>-1</v>
      </c>
      <c r="AJ3744" s="115">
        <v>0</v>
      </c>
      <c r="AM3744" s="115" t="s">
        <v>348</v>
      </c>
      <c r="AN3744" s="115">
        <v>-1</v>
      </c>
      <c r="AQ3744" s="115">
        <v>601</v>
      </c>
      <c r="AR3744" s="115" t="s">
        <v>263</v>
      </c>
      <c r="AS3744" s="115" t="s">
        <v>376</v>
      </c>
      <c r="AT3744" s="115" t="s">
        <v>296</v>
      </c>
      <c r="AV3744" s="115">
        <v>40.3994078897626</v>
      </c>
      <c r="AW3744" s="115">
        <v>5.0922991700000003E-2</v>
      </c>
    </row>
    <row r="3745" spans="1:49" x14ac:dyDescent="0.25">
      <c r="A3745" s="117">
        <v>450000</v>
      </c>
      <c r="B3745" s="117">
        <v>860000</v>
      </c>
      <c r="C3745" s="117">
        <v>860000</v>
      </c>
      <c r="D3745" s="115" t="s">
        <v>342</v>
      </c>
      <c r="E3745" s="115" t="s">
        <v>13</v>
      </c>
      <c r="F3745" s="115" t="s">
        <v>343</v>
      </c>
      <c r="G3745" s="115" t="s">
        <v>344</v>
      </c>
      <c r="H3745" s="115">
        <v>0.56000000000000005</v>
      </c>
      <c r="I3745" s="115">
        <v>0.48</v>
      </c>
      <c r="J3745" s="115" t="s">
        <v>350</v>
      </c>
      <c r="K3745" s="115">
        <v>0.18040586101455999</v>
      </c>
      <c r="L3745" s="115">
        <v>3649.6723721139901</v>
      </c>
      <c r="M3745" s="115">
        <v>9.0981577372152191</v>
      </c>
      <c r="N3745" s="115">
        <v>1.33811537735115</v>
      </c>
      <c r="O3745" s="115">
        <v>1.64136098022865</v>
      </c>
      <c r="P3745" s="115">
        <v>0.24140385678786</v>
      </c>
      <c r="Q3745" s="115">
        <v>658.42228671230203</v>
      </c>
      <c r="R3745" s="115">
        <v>1210</v>
      </c>
      <c r="S3745" s="115" t="s">
        <v>353</v>
      </c>
      <c r="T3745" s="115">
        <v>1210</v>
      </c>
      <c r="U3745" s="115" t="s">
        <v>352</v>
      </c>
      <c r="V3745" s="115" t="s">
        <v>350</v>
      </c>
      <c r="Z3745" s="115">
        <v>0</v>
      </c>
      <c r="AA3745" s="115">
        <v>1</v>
      </c>
      <c r="AB3745" s="115">
        <v>1.64136098022865</v>
      </c>
      <c r="AC3745" s="115">
        <v>0.24140385678786</v>
      </c>
      <c r="AD3745" s="115">
        <v>658.42228671230203</v>
      </c>
      <c r="AF3745" s="115">
        <v>-1</v>
      </c>
      <c r="AG3745" s="115">
        <v>-1</v>
      </c>
      <c r="AH3745" s="115">
        <v>-1</v>
      </c>
      <c r="AI3745" s="115">
        <v>-1</v>
      </c>
      <c r="AJ3745" s="115">
        <v>0</v>
      </c>
      <c r="AM3745" s="115" t="s">
        <v>348</v>
      </c>
      <c r="AN3745" s="115">
        <v>-1</v>
      </c>
      <c r="AQ3745" s="115">
        <v>601</v>
      </c>
      <c r="AR3745" s="115" t="s">
        <v>263</v>
      </c>
      <c r="AS3745" s="115" t="s">
        <v>376</v>
      </c>
      <c r="AT3745" s="115" t="s">
        <v>296</v>
      </c>
      <c r="AV3745" s="115">
        <v>121.18606489435599</v>
      </c>
      <c r="AW3745" s="115">
        <v>0.53400023249999995</v>
      </c>
    </row>
    <row r="3746" spans="1:49" x14ac:dyDescent="0.25">
      <c r="A3746" s="117">
        <v>450000</v>
      </c>
      <c r="B3746" s="117">
        <v>860000</v>
      </c>
      <c r="C3746" s="117">
        <v>860000</v>
      </c>
      <c r="D3746" s="115" t="s">
        <v>342</v>
      </c>
      <c r="E3746" s="115" t="s">
        <v>13</v>
      </c>
      <c r="F3746" s="115" t="s">
        <v>343</v>
      </c>
      <c r="G3746" s="115" t="s">
        <v>344</v>
      </c>
      <c r="H3746" s="115">
        <v>0.56000000000000005</v>
      </c>
      <c r="I3746" s="115">
        <v>0.48</v>
      </c>
      <c r="J3746" s="115" t="s">
        <v>350</v>
      </c>
      <c r="K3746" s="115">
        <v>0.19253172046457001</v>
      </c>
      <c r="L3746" s="115">
        <v>3661.4881887996698</v>
      </c>
      <c r="M3746" s="115">
        <v>9.1257924170140008</v>
      </c>
      <c r="N3746" s="115">
        <v>1.3421179032621799</v>
      </c>
      <c r="O3746" s="115">
        <v>1.7570045146502999</v>
      </c>
      <c r="P3746" s="115">
        <v>0.25840026898138002</v>
      </c>
      <c r="Q3746" s="115">
        <v>704.95262045033303</v>
      </c>
      <c r="R3746" s="115">
        <v>1200</v>
      </c>
      <c r="S3746" s="115" t="s">
        <v>351</v>
      </c>
      <c r="T3746" s="115">
        <v>1200</v>
      </c>
      <c r="U3746" s="115" t="s">
        <v>352</v>
      </c>
      <c r="V3746" s="115" t="s">
        <v>350</v>
      </c>
      <c r="Z3746" s="115">
        <v>0</v>
      </c>
      <c r="AA3746" s="115">
        <v>1</v>
      </c>
      <c r="AB3746" s="115">
        <v>1.7570045146502999</v>
      </c>
      <c r="AC3746" s="115">
        <v>0.25840026898138002</v>
      </c>
      <c r="AD3746" s="115">
        <v>704.95262045033303</v>
      </c>
      <c r="AF3746" s="115">
        <v>-1</v>
      </c>
      <c r="AG3746" s="115">
        <v>-1</v>
      </c>
      <c r="AH3746" s="115">
        <v>-1</v>
      </c>
      <c r="AI3746" s="115">
        <v>-1</v>
      </c>
      <c r="AJ3746" s="115">
        <v>0</v>
      </c>
      <c r="AM3746" s="115" t="s">
        <v>348</v>
      </c>
      <c r="AN3746" s="115">
        <v>-1</v>
      </c>
      <c r="AQ3746" s="115">
        <v>601</v>
      </c>
      <c r="AR3746" s="115" t="s">
        <v>263</v>
      </c>
      <c r="AS3746" s="115" t="s">
        <v>376</v>
      </c>
      <c r="AT3746" s="115" t="s">
        <v>296</v>
      </c>
      <c r="AV3746" s="115">
        <v>131.19540562034999</v>
      </c>
      <c r="AW3746" s="115">
        <v>0.57173772950000001</v>
      </c>
    </row>
    <row r="3747" spans="1:49" x14ac:dyDescent="0.25">
      <c r="A3747" s="117">
        <v>450000</v>
      </c>
      <c r="B3747" s="117">
        <v>860000</v>
      </c>
      <c r="C3747" s="117">
        <v>860000</v>
      </c>
      <c r="D3747" s="115" t="s">
        <v>342</v>
      </c>
      <c r="E3747" s="115" t="s">
        <v>13</v>
      </c>
      <c r="F3747" s="115" t="s">
        <v>343</v>
      </c>
      <c r="G3747" s="115" t="s">
        <v>344</v>
      </c>
      <c r="H3747" s="115">
        <v>0.56000000000000005</v>
      </c>
      <c r="I3747" s="115">
        <v>0.48</v>
      </c>
      <c r="J3747" s="115" t="s">
        <v>350</v>
      </c>
      <c r="K3747" s="115">
        <v>3.1129455304559999E-2</v>
      </c>
      <c r="L3747" s="115">
        <v>3661.4881887996698</v>
      </c>
      <c r="M3747" s="115">
        <v>9.1257924170140008</v>
      </c>
      <c r="N3747" s="115">
        <v>1.3421179032621799</v>
      </c>
      <c r="O3747" s="115">
        <v>0.28408094716417998</v>
      </c>
      <c r="P3747" s="115">
        <v>4.1779399283050002E-2</v>
      </c>
      <c r="Q3747" s="115">
        <v>113.980132921435</v>
      </c>
      <c r="R3747" s="115">
        <v>1210</v>
      </c>
      <c r="S3747" s="115" t="s">
        <v>353</v>
      </c>
      <c r="T3747" s="115">
        <v>1210</v>
      </c>
      <c r="U3747" s="115" t="s">
        <v>352</v>
      </c>
      <c r="V3747" s="115" t="s">
        <v>350</v>
      </c>
      <c r="Z3747" s="115">
        <v>0</v>
      </c>
      <c r="AA3747" s="115">
        <v>1</v>
      </c>
      <c r="AB3747" s="115">
        <v>0.28408094716417998</v>
      </c>
      <c r="AC3747" s="115">
        <v>4.1779399283050002E-2</v>
      </c>
      <c r="AD3747" s="115">
        <v>113.98013292143401</v>
      </c>
      <c r="AF3747" s="115">
        <v>-1</v>
      </c>
      <c r="AG3747" s="115">
        <v>-1</v>
      </c>
      <c r="AH3747" s="115">
        <v>-1</v>
      </c>
      <c r="AI3747" s="115">
        <v>-1</v>
      </c>
      <c r="AJ3747" s="115">
        <v>0</v>
      </c>
      <c r="AM3747" s="115" t="s">
        <v>348</v>
      </c>
      <c r="AN3747" s="115">
        <v>-1</v>
      </c>
      <c r="AQ3747" s="115">
        <v>601</v>
      </c>
      <c r="AR3747" s="115" t="s">
        <v>263</v>
      </c>
      <c r="AS3747" s="115" t="s">
        <v>376</v>
      </c>
      <c r="AT3747" s="115" t="s">
        <v>296</v>
      </c>
      <c r="AV3747" s="115">
        <v>68.234743705912805</v>
      </c>
      <c r="AW3747" s="115">
        <v>9.2441308099999994E-2</v>
      </c>
    </row>
    <row r="3748" spans="1:49" x14ac:dyDescent="0.25">
      <c r="A3748" s="117">
        <v>450000</v>
      </c>
      <c r="B3748" s="117">
        <v>860000</v>
      </c>
      <c r="C3748" s="117">
        <v>860000</v>
      </c>
      <c r="D3748" s="115" t="s">
        <v>342</v>
      </c>
      <c r="E3748" s="115" t="s">
        <v>13</v>
      </c>
      <c r="F3748" s="115" t="s">
        <v>343</v>
      </c>
      <c r="G3748" s="115" t="s">
        <v>344</v>
      </c>
      <c r="H3748" s="115">
        <v>0.56000000000000005</v>
      </c>
      <c r="I3748" s="115">
        <v>0.48</v>
      </c>
      <c r="J3748" s="115" t="s">
        <v>350</v>
      </c>
      <c r="K3748" s="115">
        <v>0.21636173879212001</v>
      </c>
      <c r="L3748" s="115">
        <v>3661.4881887996698</v>
      </c>
      <c r="M3748" s="115">
        <v>9.1257924170140008</v>
      </c>
      <c r="N3748" s="115">
        <v>1.3421179032621799</v>
      </c>
      <c r="O3748" s="115">
        <v>1.9744723152010999</v>
      </c>
      <c r="P3748" s="115">
        <v>0.29038296321384</v>
      </c>
      <c r="Q3748" s="115">
        <v>792.20595109551095</v>
      </c>
      <c r="R3748" s="115">
        <v>1210</v>
      </c>
      <c r="S3748" s="115" t="s">
        <v>353</v>
      </c>
      <c r="T3748" s="115">
        <v>1210</v>
      </c>
      <c r="U3748" s="115" t="s">
        <v>352</v>
      </c>
      <c r="V3748" s="115" t="s">
        <v>350</v>
      </c>
      <c r="Z3748" s="115">
        <v>0</v>
      </c>
      <c r="AA3748" s="115">
        <v>1</v>
      </c>
      <c r="AB3748" s="115">
        <v>1.9744723152010999</v>
      </c>
      <c r="AC3748" s="115">
        <v>0.29038296321384</v>
      </c>
      <c r="AD3748" s="115">
        <v>792.20595109551095</v>
      </c>
      <c r="AF3748" s="115">
        <v>-1</v>
      </c>
      <c r="AG3748" s="115">
        <v>-1</v>
      </c>
      <c r="AH3748" s="115">
        <v>-1</v>
      </c>
      <c r="AI3748" s="115">
        <v>-1</v>
      </c>
      <c r="AJ3748" s="115">
        <v>0</v>
      </c>
      <c r="AM3748" s="115" t="s">
        <v>348</v>
      </c>
      <c r="AN3748" s="115">
        <v>-1</v>
      </c>
      <c r="AQ3748" s="115">
        <v>601</v>
      </c>
      <c r="AR3748" s="115" t="s">
        <v>263</v>
      </c>
      <c r="AS3748" s="115" t="s">
        <v>376</v>
      </c>
      <c r="AT3748" s="115" t="s">
        <v>296</v>
      </c>
      <c r="AV3748" s="115">
        <v>118.374396721433</v>
      </c>
      <c r="AW3748" s="115">
        <v>0.64250279889999995</v>
      </c>
    </row>
    <row r="3749" spans="1:49" x14ac:dyDescent="0.25">
      <c r="A3749" s="117">
        <v>450000</v>
      </c>
      <c r="B3749" s="117">
        <v>860000</v>
      </c>
      <c r="C3749" s="117">
        <v>860000</v>
      </c>
      <c r="D3749" s="115" t="s">
        <v>342</v>
      </c>
      <c r="E3749" s="115" t="s">
        <v>13</v>
      </c>
      <c r="F3749" s="115" t="s">
        <v>343</v>
      </c>
      <c r="G3749" s="115" t="s">
        <v>344</v>
      </c>
      <c r="H3749" s="115">
        <v>0.56000000000000005</v>
      </c>
      <c r="I3749" s="115">
        <v>0.48</v>
      </c>
      <c r="J3749" s="115" t="s">
        <v>350</v>
      </c>
      <c r="K3749" s="115">
        <v>0.11511676381852</v>
      </c>
      <c r="L3749" s="115">
        <v>3661.4881887996698</v>
      </c>
      <c r="M3749" s="115">
        <v>9.1257924170140008</v>
      </c>
      <c r="N3749" s="115">
        <v>1.3421179032621799</v>
      </c>
      <c r="O3749" s="115">
        <v>1.0505316903262401</v>
      </c>
      <c r="P3749" s="115">
        <v>0.15450026968644001</v>
      </c>
      <c r="Q3749" s="115">
        <v>421.49867105435197</v>
      </c>
      <c r="R3749" s="115">
        <v>1210</v>
      </c>
      <c r="S3749" s="115" t="s">
        <v>353</v>
      </c>
      <c r="T3749" s="115">
        <v>1210</v>
      </c>
      <c r="U3749" s="115" t="s">
        <v>352</v>
      </c>
      <c r="V3749" s="115" t="s">
        <v>350</v>
      </c>
      <c r="Z3749" s="115">
        <v>0</v>
      </c>
      <c r="AA3749" s="115">
        <v>1</v>
      </c>
      <c r="AB3749" s="115">
        <v>1.0505316903262401</v>
      </c>
      <c r="AC3749" s="115">
        <v>0.15450026968644001</v>
      </c>
      <c r="AD3749" s="115">
        <v>421.49867105435197</v>
      </c>
      <c r="AF3749" s="115">
        <v>-1</v>
      </c>
      <c r="AG3749" s="115">
        <v>-1</v>
      </c>
      <c r="AH3749" s="115">
        <v>-1</v>
      </c>
      <c r="AI3749" s="115">
        <v>-1</v>
      </c>
      <c r="AJ3749" s="115">
        <v>0</v>
      </c>
      <c r="AM3749" s="115" t="s">
        <v>348</v>
      </c>
      <c r="AN3749" s="115">
        <v>-1</v>
      </c>
      <c r="AQ3749" s="115">
        <v>601</v>
      </c>
      <c r="AR3749" s="115" t="s">
        <v>263</v>
      </c>
      <c r="AS3749" s="115" t="s">
        <v>376</v>
      </c>
      <c r="AT3749" s="115" t="s">
        <v>296</v>
      </c>
      <c r="AV3749" s="115">
        <v>90.081040849962093</v>
      </c>
      <c r="AW3749" s="115">
        <v>0.3418480706</v>
      </c>
    </row>
    <row r="3750" spans="1:49" x14ac:dyDescent="0.25">
      <c r="A3750" s="117">
        <v>450000</v>
      </c>
      <c r="B3750" s="117">
        <v>860000</v>
      </c>
      <c r="C3750" s="117">
        <v>860000</v>
      </c>
      <c r="D3750" s="115" t="s">
        <v>342</v>
      </c>
      <c r="E3750" s="115" t="s">
        <v>13</v>
      </c>
      <c r="F3750" s="115" t="s">
        <v>343</v>
      </c>
      <c r="G3750" s="115" t="s">
        <v>344</v>
      </c>
      <c r="H3750" s="115">
        <v>0.56000000000000005</v>
      </c>
      <c r="I3750" s="115">
        <v>0.48</v>
      </c>
      <c r="J3750" s="115" t="s">
        <v>350</v>
      </c>
      <c r="K3750" s="115">
        <v>4.9316512014299999E-3</v>
      </c>
      <c r="L3750" s="115">
        <v>3661.4881887996698</v>
      </c>
      <c r="M3750" s="115">
        <v>9.1257924170140008</v>
      </c>
      <c r="N3750" s="115">
        <v>1.3421179032621799</v>
      </c>
      <c r="O3750" s="115">
        <v>4.5005225137360001E-2</v>
      </c>
      <c r="P3750" s="115">
        <v>6.6188573700800002E-3</v>
      </c>
      <c r="Q3750" s="115">
        <v>18.057182625315601</v>
      </c>
      <c r="R3750" s="115">
        <v>1210</v>
      </c>
      <c r="S3750" s="115" t="s">
        <v>353</v>
      </c>
      <c r="T3750" s="115">
        <v>1210</v>
      </c>
      <c r="U3750" s="115" t="s">
        <v>352</v>
      </c>
      <c r="V3750" s="115" t="s">
        <v>350</v>
      </c>
      <c r="Z3750" s="115">
        <v>0</v>
      </c>
      <c r="AA3750" s="115">
        <v>1</v>
      </c>
      <c r="AB3750" s="115">
        <v>4.5005225137360001E-2</v>
      </c>
      <c r="AC3750" s="115">
        <v>6.6188573700800002E-3</v>
      </c>
      <c r="AD3750" s="115">
        <v>18.057182625313899</v>
      </c>
      <c r="AF3750" s="115">
        <v>-1</v>
      </c>
      <c r="AG3750" s="115">
        <v>-1</v>
      </c>
      <c r="AH3750" s="115">
        <v>-1</v>
      </c>
      <c r="AI3750" s="115">
        <v>-1</v>
      </c>
      <c r="AJ3750" s="115">
        <v>0</v>
      </c>
      <c r="AM3750" s="115" t="s">
        <v>348</v>
      </c>
      <c r="AN3750" s="115">
        <v>-1</v>
      </c>
      <c r="AQ3750" s="115">
        <v>601</v>
      </c>
      <c r="AR3750" s="115" t="s">
        <v>263</v>
      </c>
      <c r="AS3750" s="115" t="s">
        <v>376</v>
      </c>
      <c r="AT3750" s="115" t="s">
        <v>296</v>
      </c>
      <c r="AV3750" s="115">
        <v>17.872564025808501</v>
      </c>
      <c r="AW3750" s="115">
        <v>1.4644917E-2</v>
      </c>
    </row>
    <row r="3751" spans="1:49" x14ac:dyDescent="0.25">
      <c r="A3751" s="117">
        <v>450000</v>
      </c>
      <c r="B3751" s="117">
        <v>860000</v>
      </c>
      <c r="C3751" s="117">
        <v>860000</v>
      </c>
      <c r="D3751" s="115" t="s">
        <v>342</v>
      </c>
      <c r="E3751" s="115" t="s">
        <v>13</v>
      </c>
      <c r="F3751" s="115" t="s">
        <v>343</v>
      </c>
      <c r="G3751" s="115" t="s">
        <v>344</v>
      </c>
      <c r="H3751" s="115">
        <v>0.56000000000000005</v>
      </c>
      <c r="I3751" s="115">
        <v>0.48</v>
      </c>
      <c r="J3751" s="115" t="s">
        <v>350</v>
      </c>
      <c r="K3751" s="115">
        <v>3.7091120673679999E-2</v>
      </c>
      <c r="L3751" s="115">
        <v>3661.4881887996698</v>
      </c>
      <c r="M3751" s="115">
        <v>9.1257924170140008</v>
      </c>
      <c r="N3751" s="115">
        <v>1.3421179032621799</v>
      </c>
      <c r="O3751" s="115">
        <v>0.33848586778249001</v>
      </c>
      <c r="P3751" s="115">
        <v>4.9780657108210002E-2</v>
      </c>
      <c r="Q3751" s="115">
        <v>135.80870025605199</v>
      </c>
      <c r="R3751" s="115">
        <v>1210</v>
      </c>
      <c r="S3751" s="115" t="s">
        <v>353</v>
      </c>
      <c r="T3751" s="115">
        <v>1210</v>
      </c>
      <c r="U3751" s="115" t="s">
        <v>352</v>
      </c>
      <c r="V3751" s="115" t="s">
        <v>350</v>
      </c>
      <c r="Z3751" s="115">
        <v>0</v>
      </c>
      <c r="AA3751" s="115">
        <v>1</v>
      </c>
      <c r="AB3751" s="115">
        <v>0.33848586778249001</v>
      </c>
      <c r="AC3751" s="115">
        <v>4.9780657108210002E-2</v>
      </c>
      <c r="AD3751" s="115">
        <v>135.80870025605299</v>
      </c>
      <c r="AF3751" s="115">
        <v>-1</v>
      </c>
      <c r="AG3751" s="115">
        <v>-1</v>
      </c>
      <c r="AH3751" s="115">
        <v>-1</v>
      </c>
      <c r="AI3751" s="115">
        <v>-1</v>
      </c>
      <c r="AJ3751" s="115">
        <v>0</v>
      </c>
      <c r="AM3751" s="115" t="s">
        <v>348</v>
      </c>
      <c r="AN3751" s="115">
        <v>-1</v>
      </c>
      <c r="AQ3751" s="115">
        <v>601</v>
      </c>
      <c r="AR3751" s="115" t="s">
        <v>263</v>
      </c>
      <c r="AS3751" s="115" t="s">
        <v>376</v>
      </c>
      <c r="AT3751" s="115" t="s">
        <v>296</v>
      </c>
      <c r="AV3751" s="115">
        <v>70.680540878586598</v>
      </c>
      <c r="AW3751" s="115">
        <v>0.1101449313</v>
      </c>
    </row>
    <row r="3752" spans="1:49" x14ac:dyDescent="0.25">
      <c r="A3752" s="117">
        <v>450000</v>
      </c>
      <c r="B3752" s="117">
        <v>860000</v>
      </c>
      <c r="C3752" s="117">
        <v>860000</v>
      </c>
      <c r="D3752" s="115" t="s">
        <v>342</v>
      </c>
      <c r="E3752" s="115" t="s">
        <v>13</v>
      </c>
      <c r="F3752" s="115" t="s">
        <v>343</v>
      </c>
      <c r="G3752" s="115" t="s">
        <v>344</v>
      </c>
      <c r="H3752" s="115">
        <v>0.56000000000000005</v>
      </c>
      <c r="I3752" s="115">
        <v>0.48</v>
      </c>
      <c r="J3752" s="115" t="s">
        <v>350</v>
      </c>
      <c r="K3752" s="115">
        <v>2.0601003090820001E-2</v>
      </c>
      <c r="L3752" s="115">
        <v>3661.4881887996698</v>
      </c>
      <c r="M3752" s="115">
        <v>9.1257924170140008</v>
      </c>
      <c r="N3752" s="115">
        <v>1.3421179032621799</v>
      </c>
      <c r="O3752" s="115">
        <v>0.18800047778910001</v>
      </c>
      <c r="P3752" s="115">
        <v>2.7648975073349999E-2</v>
      </c>
      <c r="Q3752" s="115">
        <v>75.4303294944703</v>
      </c>
      <c r="R3752" s="115">
        <v>1210</v>
      </c>
      <c r="S3752" s="115" t="s">
        <v>353</v>
      </c>
      <c r="T3752" s="115">
        <v>1210</v>
      </c>
      <c r="U3752" s="115" t="s">
        <v>352</v>
      </c>
      <c r="V3752" s="115" t="s">
        <v>350</v>
      </c>
      <c r="Z3752" s="115">
        <v>0</v>
      </c>
      <c r="AA3752" s="115">
        <v>1</v>
      </c>
      <c r="AB3752" s="115">
        <v>0.18800047778910001</v>
      </c>
      <c r="AC3752" s="115">
        <v>2.7648975073349999E-2</v>
      </c>
      <c r="AD3752" s="115">
        <v>75.430329494472105</v>
      </c>
      <c r="AF3752" s="115">
        <v>-1</v>
      </c>
      <c r="AG3752" s="115">
        <v>-1</v>
      </c>
      <c r="AH3752" s="115">
        <v>-1</v>
      </c>
      <c r="AI3752" s="115">
        <v>-1</v>
      </c>
      <c r="AJ3752" s="115">
        <v>0</v>
      </c>
      <c r="AM3752" s="115" t="s">
        <v>348</v>
      </c>
      <c r="AN3752" s="115">
        <v>-1</v>
      </c>
      <c r="AQ3752" s="115">
        <v>601</v>
      </c>
      <c r="AR3752" s="115" t="s">
        <v>263</v>
      </c>
      <c r="AS3752" s="115" t="s">
        <v>376</v>
      </c>
      <c r="AT3752" s="115" t="s">
        <v>296</v>
      </c>
      <c r="AV3752" s="115">
        <v>41.352009808138199</v>
      </c>
      <c r="AW3752" s="115">
        <v>6.1176260699999999E-2</v>
      </c>
    </row>
    <row r="3753" spans="1:49" x14ac:dyDescent="0.25">
      <c r="A3753" s="117">
        <v>450000</v>
      </c>
      <c r="B3753" s="117">
        <v>860000</v>
      </c>
      <c r="C3753" s="117">
        <v>860000</v>
      </c>
      <c r="D3753" s="115" t="s">
        <v>342</v>
      </c>
      <c r="E3753" s="115" t="s">
        <v>13</v>
      </c>
      <c r="F3753" s="115" t="s">
        <v>343</v>
      </c>
      <c r="G3753" s="115" t="s">
        <v>344</v>
      </c>
      <c r="H3753" s="115">
        <v>0.56000000000000005</v>
      </c>
      <c r="I3753" s="115">
        <v>0.48</v>
      </c>
      <c r="J3753" s="115" t="s">
        <v>350</v>
      </c>
      <c r="K3753" s="115">
        <v>6.4904680961460001E-2</v>
      </c>
      <c r="L3753" s="115">
        <v>3679.97680822655</v>
      </c>
      <c r="M3753" s="115">
        <v>9.4295424144785809</v>
      </c>
      <c r="N3753" s="115">
        <v>1.4755862186466699</v>
      </c>
      <c r="O3753" s="115">
        <v>0.61202144202428999</v>
      </c>
      <c r="P3753" s="115">
        <v>9.5772452752390005E-2</v>
      </c>
      <c r="Q3753" s="115">
        <v>238.84772068351899</v>
      </c>
      <c r="R3753" s="115">
        <v>1200</v>
      </c>
      <c r="S3753" s="115" t="s">
        <v>351</v>
      </c>
      <c r="T3753" s="115">
        <v>1200</v>
      </c>
      <c r="U3753" s="115" t="s">
        <v>352</v>
      </c>
      <c r="V3753" s="115" t="s">
        <v>350</v>
      </c>
      <c r="Z3753" s="115">
        <v>0</v>
      </c>
      <c r="AA3753" s="115">
        <v>1</v>
      </c>
      <c r="AB3753" s="115">
        <v>0.61202144202428999</v>
      </c>
      <c r="AC3753" s="115">
        <v>9.5772452752390005E-2</v>
      </c>
      <c r="AD3753" s="115">
        <v>1240.9108248432899</v>
      </c>
      <c r="AF3753" s="115">
        <v>-1</v>
      </c>
      <c r="AG3753" s="115">
        <v>-1</v>
      </c>
      <c r="AH3753" s="115">
        <v>-1</v>
      </c>
      <c r="AI3753" s="115">
        <v>-1</v>
      </c>
      <c r="AJ3753" s="115">
        <v>0</v>
      </c>
      <c r="AM3753" s="115" t="s">
        <v>348</v>
      </c>
      <c r="AN3753" s="115">
        <v>-1</v>
      </c>
      <c r="AQ3753" s="115">
        <v>601</v>
      </c>
      <c r="AR3753" s="115" t="s">
        <v>263</v>
      </c>
      <c r="AS3753" s="115" t="s">
        <v>376</v>
      </c>
      <c r="AT3753" s="115" t="s">
        <v>296</v>
      </c>
      <c r="AV3753" s="115">
        <v>110.714255437288</v>
      </c>
      <c r="AW3753" s="115">
        <v>1.0064159162999999</v>
      </c>
    </row>
    <row r="3754" spans="1:49" x14ac:dyDescent="0.25">
      <c r="A3754" s="117">
        <v>450000</v>
      </c>
      <c r="B3754" s="117">
        <v>860000</v>
      </c>
      <c r="C3754" s="117">
        <v>860000</v>
      </c>
      <c r="D3754" s="115" t="s">
        <v>342</v>
      </c>
      <c r="E3754" s="115" t="s">
        <v>13</v>
      </c>
      <c r="F3754" s="115" t="s">
        <v>343</v>
      </c>
      <c r="G3754" s="115" t="s">
        <v>344</v>
      </c>
      <c r="H3754" s="115">
        <v>0.56000000000000005</v>
      </c>
      <c r="I3754" s="115">
        <v>0.48</v>
      </c>
      <c r="J3754" s="115" t="s">
        <v>350</v>
      </c>
      <c r="K3754" s="115">
        <v>1.7517490247999999E-4</v>
      </c>
      <c r="L3754" s="115">
        <v>3679.97680822655</v>
      </c>
      <c r="M3754" s="115">
        <v>9.4295424144785809</v>
      </c>
      <c r="N3754" s="115">
        <v>1.4755862186466699</v>
      </c>
      <c r="O3754" s="115">
        <v>1.65181917289E-3</v>
      </c>
      <c r="P3754" s="115">
        <v>2.5848567195000001E-4</v>
      </c>
      <c r="Q3754" s="115">
        <v>0.64463957851342002</v>
      </c>
      <c r="R3754" s="115">
        <v>1210</v>
      </c>
      <c r="S3754" s="115" t="s">
        <v>353</v>
      </c>
      <c r="T3754" s="115">
        <v>1210</v>
      </c>
      <c r="U3754" s="115" t="s">
        <v>352</v>
      </c>
      <c r="V3754" s="115" t="s">
        <v>350</v>
      </c>
      <c r="Z3754" s="115">
        <v>0</v>
      </c>
      <c r="AA3754" s="115">
        <v>1</v>
      </c>
      <c r="AB3754" s="115">
        <v>1.65181917289E-3</v>
      </c>
      <c r="AC3754" s="115">
        <v>2.5848567195000001E-4</v>
      </c>
      <c r="AD3754" s="115">
        <v>0.64463957851238995</v>
      </c>
      <c r="AF3754" s="115">
        <v>-1</v>
      </c>
      <c r="AG3754" s="115">
        <v>-1</v>
      </c>
      <c r="AH3754" s="115">
        <v>-1</v>
      </c>
      <c r="AI3754" s="115">
        <v>-1</v>
      </c>
      <c r="AJ3754" s="115">
        <v>0</v>
      </c>
      <c r="AM3754" s="115" t="s">
        <v>348</v>
      </c>
      <c r="AN3754" s="115">
        <v>-1</v>
      </c>
      <c r="AQ3754" s="115">
        <v>601</v>
      </c>
      <c r="AR3754" s="115" t="s">
        <v>263</v>
      </c>
      <c r="AS3754" s="115" t="s">
        <v>376</v>
      </c>
      <c r="AT3754" s="115" t="s">
        <v>296</v>
      </c>
      <c r="AV3754" s="115">
        <v>30.584938344300301</v>
      </c>
      <c r="AW3754" s="115">
        <v>5.2282200000000004E-4</v>
      </c>
    </row>
    <row r="3755" spans="1:49" x14ac:dyDescent="0.25">
      <c r="A3755" s="117">
        <v>450000</v>
      </c>
      <c r="B3755" s="117">
        <v>860000</v>
      </c>
      <c r="C3755" s="117">
        <v>860000</v>
      </c>
      <c r="D3755" s="115" t="s">
        <v>342</v>
      </c>
      <c r="E3755" s="115" t="s">
        <v>13</v>
      </c>
      <c r="F3755" s="115" t="s">
        <v>343</v>
      </c>
      <c r="G3755" s="115" t="s">
        <v>344</v>
      </c>
      <c r="H3755" s="115">
        <v>0.56000000000000005</v>
      </c>
      <c r="I3755" s="115">
        <v>0.48</v>
      </c>
      <c r="J3755" s="115" t="s">
        <v>350</v>
      </c>
      <c r="K3755" s="115">
        <v>2.6984752134099998E-3</v>
      </c>
      <c r="L3755" s="115">
        <v>3679.97680822655</v>
      </c>
      <c r="M3755" s="115">
        <v>9.4295424144785809</v>
      </c>
      <c r="N3755" s="115">
        <v>1.4755862186466699</v>
      </c>
      <c r="O3755" s="115">
        <v>2.5445386479320001E-2</v>
      </c>
      <c r="P3755" s="115">
        <v>3.9818328362699997E-3</v>
      </c>
      <c r="Q3755" s="115">
        <v>9.9303262029450607</v>
      </c>
      <c r="R3755" s="115">
        <v>1210</v>
      </c>
      <c r="S3755" s="115" t="s">
        <v>353</v>
      </c>
      <c r="T3755" s="115">
        <v>1210</v>
      </c>
      <c r="U3755" s="115" t="s">
        <v>352</v>
      </c>
      <c r="V3755" s="115" t="s">
        <v>350</v>
      </c>
      <c r="Z3755" s="115">
        <v>0</v>
      </c>
      <c r="AA3755" s="115">
        <v>1</v>
      </c>
      <c r="AB3755" s="115">
        <v>2.5445386479320001E-2</v>
      </c>
      <c r="AC3755" s="115">
        <v>3.9818328362699997E-3</v>
      </c>
      <c r="AD3755" s="115">
        <v>9.9303262029467199</v>
      </c>
      <c r="AF3755" s="115">
        <v>-1</v>
      </c>
      <c r="AG3755" s="115">
        <v>-1</v>
      </c>
      <c r="AH3755" s="115">
        <v>-1</v>
      </c>
      <c r="AI3755" s="115">
        <v>-1</v>
      </c>
      <c r="AJ3755" s="115">
        <v>0</v>
      </c>
      <c r="AM3755" s="115" t="s">
        <v>348</v>
      </c>
      <c r="AN3755" s="115">
        <v>-1</v>
      </c>
      <c r="AQ3755" s="115">
        <v>601</v>
      </c>
      <c r="AR3755" s="115" t="s">
        <v>263</v>
      </c>
      <c r="AS3755" s="115" t="s">
        <v>376</v>
      </c>
      <c r="AT3755" s="115" t="s">
        <v>296</v>
      </c>
      <c r="AV3755" s="115">
        <v>37.092729932980198</v>
      </c>
      <c r="AW3755" s="115">
        <v>8.0537925000000003E-3</v>
      </c>
    </row>
    <row r="3756" spans="1:49" x14ac:dyDescent="0.25">
      <c r="A3756" s="117">
        <v>450000</v>
      </c>
      <c r="B3756" s="117">
        <v>860000</v>
      </c>
      <c r="C3756" s="117">
        <v>860000</v>
      </c>
      <c r="D3756" s="115" t="s">
        <v>342</v>
      </c>
      <c r="E3756" s="115" t="s">
        <v>13</v>
      </c>
      <c r="F3756" s="115" t="s">
        <v>343</v>
      </c>
      <c r="G3756" s="115" t="s">
        <v>344</v>
      </c>
      <c r="H3756" s="115">
        <v>0.56000000000000005</v>
      </c>
      <c r="I3756" s="115">
        <v>0.48</v>
      </c>
      <c r="J3756" s="115" t="s">
        <v>350</v>
      </c>
      <c r="K3756" s="115">
        <v>0.19253232223989</v>
      </c>
      <c r="L3756" s="115">
        <v>3641.0498215299099</v>
      </c>
      <c r="M3756" s="115">
        <v>9.0779858355459506</v>
      </c>
      <c r="N3756" s="115">
        <v>1.33519353583111</v>
      </c>
      <c r="O3756" s="115">
        <v>1.74780569417856</v>
      </c>
      <c r="P3756" s="115">
        <v>0.25706791209326002</v>
      </c>
      <c r="Q3756" s="115">
        <v>701.01977753031997</v>
      </c>
      <c r="R3756" s="115">
        <v>1200</v>
      </c>
      <c r="S3756" s="115" t="s">
        <v>351</v>
      </c>
      <c r="T3756" s="115">
        <v>1200</v>
      </c>
      <c r="U3756" s="115" t="s">
        <v>352</v>
      </c>
      <c r="V3756" s="115" t="s">
        <v>350</v>
      </c>
      <c r="Z3756" s="115">
        <v>0</v>
      </c>
      <c r="AA3756" s="115">
        <v>1</v>
      </c>
      <c r="AB3756" s="115">
        <v>1.74780569417856</v>
      </c>
      <c r="AC3756" s="115">
        <v>0.25706791209326002</v>
      </c>
      <c r="AD3756" s="115">
        <v>701.01977753031997</v>
      </c>
      <c r="AF3756" s="115">
        <v>-1</v>
      </c>
      <c r="AG3756" s="115">
        <v>-1</v>
      </c>
      <c r="AH3756" s="115">
        <v>-1</v>
      </c>
      <c r="AI3756" s="115">
        <v>-1</v>
      </c>
      <c r="AJ3756" s="115">
        <v>0</v>
      </c>
      <c r="AM3756" s="115" t="s">
        <v>348</v>
      </c>
      <c r="AN3756" s="115">
        <v>-1</v>
      </c>
      <c r="AQ3756" s="115">
        <v>601</v>
      </c>
      <c r="AR3756" s="115" t="s">
        <v>263</v>
      </c>
      <c r="AS3756" s="115" t="s">
        <v>376</v>
      </c>
      <c r="AT3756" s="115" t="s">
        <v>296</v>
      </c>
      <c r="AV3756" s="115">
        <v>131.19543384125399</v>
      </c>
      <c r="AW3756" s="115">
        <v>0.56854807590000001</v>
      </c>
    </row>
    <row r="3757" spans="1:49" x14ac:dyDescent="0.25">
      <c r="A3757" s="117">
        <v>450000</v>
      </c>
      <c r="B3757" s="117">
        <v>860000</v>
      </c>
      <c r="C3757" s="117">
        <v>860000</v>
      </c>
      <c r="D3757" s="115" t="s">
        <v>342</v>
      </c>
      <c r="E3757" s="115" t="s">
        <v>13</v>
      </c>
      <c r="F3757" s="115" t="s">
        <v>343</v>
      </c>
      <c r="G3757" s="115" t="s">
        <v>344</v>
      </c>
      <c r="H3757" s="115">
        <v>0.56000000000000005</v>
      </c>
      <c r="I3757" s="115">
        <v>0.48</v>
      </c>
      <c r="J3757" s="115" t="s">
        <v>350</v>
      </c>
      <c r="K3757" s="115">
        <v>0.18237121298771999</v>
      </c>
      <c r="L3757" s="115">
        <v>3641.0498215299099</v>
      </c>
      <c r="M3757" s="115">
        <v>9.0779858355459506</v>
      </c>
      <c r="N3757" s="115">
        <v>1.33519353583111</v>
      </c>
      <c r="O3757" s="115">
        <v>1.65556328831391</v>
      </c>
      <c r="P3757" s="115">
        <v>0.24350086470289001</v>
      </c>
      <c r="Q3757" s="115">
        <v>664.02267250115301</v>
      </c>
      <c r="R3757" s="115">
        <v>1210</v>
      </c>
      <c r="S3757" s="115" t="s">
        <v>353</v>
      </c>
      <c r="T3757" s="115">
        <v>1210</v>
      </c>
      <c r="U3757" s="115" t="s">
        <v>352</v>
      </c>
      <c r="V3757" s="115" t="s">
        <v>350</v>
      </c>
      <c r="Z3757" s="115">
        <v>0</v>
      </c>
      <c r="AA3757" s="115">
        <v>1</v>
      </c>
      <c r="AB3757" s="115">
        <v>1.65556328831391</v>
      </c>
      <c r="AC3757" s="115">
        <v>0.24350086470289001</v>
      </c>
      <c r="AD3757" s="115">
        <v>664.02267250115301</v>
      </c>
      <c r="AF3757" s="115">
        <v>-1</v>
      </c>
      <c r="AG3757" s="115">
        <v>-1</v>
      </c>
      <c r="AH3757" s="115">
        <v>-1</v>
      </c>
      <c r="AI3757" s="115">
        <v>-1</v>
      </c>
      <c r="AJ3757" s="115">
        <v>0</v>
      </c>
      <c r="AM3757" s="115" t="s">
        <v>348</v>
      </c>
      <c r="AN3757" s="115">
        <v>-1</v>
      </c>
      <c r="AQ3757" s="115">
        <v>601</v>
      </c>
      <c r="AR3757" s="115" t="s">
        <v>263</v>
      </c>
      <c r="AS3757" s="115" t="s">
        <v>376</v>
      </c>
      <c r="AT3757" s="115" t="s">
        <v>296</v>
      </c>
      <c r="AV3757" s="115">
        <v>109.98637704899799</v>
      </c>
      <c r="AW3757" s="115">
        <v>0.53854231350000004</v>
      </c>
    </row>
    <row r="3758" spans="1:49" x14ac:dyDescent="0.25">
      <c r="A3758" s="117">
        <v>450000</v>
      </c>
      <c r="B3758" s="117">
        <v>860000</v>
      </c>
      <c r="C3758" s="117">
        <v>860000</v>
      </c>
      <c r="D3758" s="115" t="s">
        <v>342</v>
      </c>
      <c r="E3758" s="115" t="s">
        <v>13</v>
      </c>
      <c r="F3758" s="115" t="s">
        <v>343</v>
      </c>
      <c r="G3758" s="115" t="s">
        <v>344</v>
      </c>
      <c r="H3758" s="115">
        <v>0.56000000000000005</v>
      </c>
      <c r="I3758" s="115">
        <v>0.48</v>
      </c>
      <c r="J3758" s="115" t="s">
        <v>350</v>
      </c>
      <c r="K3758" s="115">
        <v>0.20518833595555999</v>
      </c>
      <c r="L3758" s="115">
        <v>3641.0498215299099</v>
      </c>
      <c r="M3758" s="115">
        <v>9.0779858355459506</v>
      </c>
      <c r="N3758" s="115">
        <v>1.33519353583111</v>
      </c>
      <c r="O3758" s="115">
        <v>1.8626968074238499</v>
      </c>
      <c r="P3758" s="115">
        <v>0.27396613979581003</v>
      </c>
      <c r="Q3758" s="115">
        <v>747.10095401102603</v>
      </c>
      <c r="R3758" s="115">
        <v>1210</v>
      </c>
      <c r="S3758" s="115" t="s">
        <v>353</v>
      </c>
      <c r="T3758" s="115">
        <v>1210</v>
      </c>
      <c r="U3758" s="115" t="s">
        <v>352</v>
      </c>
      <c r="V3758" s="115" t="s">
        <v>350</v>
      </c>
      <c r="Z3758" s="115">
        <v>0</v>
      </c>
      <c r="AA3758" s="115">
        <v>1</v>
      </c>
      <c r="AB3758" s="115">
        <v>1.8626968074238499</v>
      </c>
      <c r="AC3758" s="115">
        <v>0.27396613979581003</v>
      </c>
      <c r="AD3758" s="115">
        <v>747.10095401102603</v>
      </c>
      <c r="AF3758" s="115">
        <v>-1</v>
      </c>
      <c r="AG3758" s="115">
        <v>-1</v>
      </c>
      <c r="AH3758" s="115">
        <v>-1</v>
      </c>
      <c r="AI3758" s="115">
        <v>-1</v>
      </c>
      <c r="AJ3758" s="115">
        <v>0</v>
      </c>
      <c r="AM3758" s="115" t="s">
        <v>348</v>
      </c>
      <c r="AN3758" s="115">
        <v>-1</v>
      </c>
      <c r="AQ3758" s="115">
        <v>601</v>
      </c>
      <c r="AR3758" s="115" t="s">
        <v>263</v>
      </c>
      <c r="AS3758" s="115" t="s">
        <v>376</v>
      </c>
      <c r="AT3758" s="115" t="s">
        <v>296</v>
      </c>
      <c r="AV3758" s="115">
        <v>115.62437124847899</v>
      </c>
      <c r="AW3758" s="115">
        <v>0.60592129279999996</v>
      </c>
    </row>
    <row r="3759" spans="1:49" x14ac:dyDescent="0.25">
      <c r="A3759" s="117">
        <v>450000</v>
      </c>
      <c r="B3759" s="117">
        <v>860000</v>
      </c>
      <c r="C3759" s="117">
        <v>860000</v>
      </c>
      <c r="D3759" s="115" t="s">
        <v>342</v>
      </c>
      <c r="E3759" s="115" t="s">
        <v>13</v>
      </c>
      <c r="F3759" s="115" t="s">
        <v>343</v>
      </c>
      <c r="G3759" s="115" t="s">
        <v>344</v>
      </c>
      <c r="H3759" s="115">
        <v>0.56000000000000005</v>
      </c>
      <c r="I3759" s="115">
        <v>0.48</v>
      </c>
      <c r="J3759" s="115" t="s">
        <v>350</v>
      </c>
      <c r="K3759" s="115">
        <v>9.1566202248700001E-3</v>
      </c>
      <c r="L3759" s="115">
        <v>3641.0498215299099</v>
      </c>
      <c r="M3759" s="115">
        <v>9.0779858355459506</v>
      </c>
      <c r="N3759" s="115">
        <v>1.33519353583111</v>
      </c>
      <c r="O3759" s="115">
        <v>8.3123668702869996E-2</v>
      </c>
      <c r="P3759" s="115">
        <v>1.222586013431E-2</v>
      </c>
      <c r="Q3759" s="115">
        <v>33.339710435591002</v>
      </c>
      <c r="R3759" s="115">
        <v>1210</v>
      </c>
      <c r="S3759" s="115" t="s">
        <v>353</v>
      </c>
      <c r="T3759" s="115">
        <v>1210</v>
      </c>
      <c r="U3759" s="115" t="s">
        <v>352</v>
      </c>
      <c r="V3759" s="115" t="s">
        <v>350</v>
      </c>
      <c r="Z3759" s="115">
        <v>0</v>
      </c>
      <c r="AA3759" s="115">
        <v>1</v>
      </c>
      <c r="AB3759" s="115">
        <v>8.3123668702869996E-2</v>
      </c>
      <c r="AC3759" s="115">
        <v>1.222586013431E-2</v>
      </c>
      <c r="AD3759" s="115">
        <v>33.339710435590803</v>
      </c>
      <c r="AF3759" s="115">
        <v>-1</v>
      </c>
      <c r="AG3759" s="115">
        <v>-1</v>
      </c>
      <c r="AH3759" s="115">
        <v>-1</v>
      </c>
      <c r="AI3759" s="115">
        <v>-1</v>
      </c>
      <c r="AJ3759" s="115">
        <v>0</v>
      </c>
      <c r="AM3759" s="115" t="s">
        <v>348</v>
      </c>
      <c r="AN3759" s="115">
        <v>-1</v>
      </c>
      <c r="AQ3759" s="115">
        <v>601</v>
      </c>
      <c r="AR3759" s="115" t="s">
        <v>263</v>
      </c>
      <c r="AS3759" s="115" t="s">
        <v>376</v>
      </c>
      <c r="AT3759" s="115" t="s">
        <v>296</v>
      </c>
      <c r="AV3759" s="115">
        <v>33.582543739222402</v>
      </c>
      <c r="AW3759" s="115">
        <v>2.7039505599999999E-2</v>
      </c>
    </row>
    <row r="3760" spans="1:49" x14ac:dyDescent="0.25">
      <c r="A3760" s="117">
        <v>450000</v>
      </c>
      <c r="B3760" s="117">
        <v>860000</v>
      </c>
      <c r="C3760" s="117">
        <v>860000</v>
      </c>
      <c r="D3760" s="115" t="s">
        <v>342</v>
      </c>
      <c r="E3760" s="115" t="s">
        <v>13</v>
      </c>
      <c r="F3760" s="115" t="s">
        <v>343</v>
      </c>
      <c r="G3760" s="115" t="s">
        <v>344</v>
      </c>
      <c r="H3760" s="115">
        <v>0.56000000000000005</v>
      </c>
      <c r="I3760" s="115">
        <v>0.48</v>
      </c>
      <c r="J3760" s="115" t="s">
        <v>350</v>
      </c>
      <c r="K3760" s="115">
        <v>2.478624089235E-2</v>
      </c>
      <c r="L3760" s="115">
        <v>3641.0498215299099</v>
      </c>
      <c r="M3760" s="115">
        <v>9.0779858355459506</v>
      </c>
      <c r="N3760" s="115">
        <v>1.33519353583111</v>
      </c>
      <c r="O3760" s="115">
        <v>0.22500914373718001</v>
      </c>
      <c r="P3760" s="115">
        <v>3.3094428617010001E-2</v>
      </c>
      <c r="Q3760" s="115">
        <v>90.247937977488405</v>
      </c>
      <c r="R3760" s="115">
        <v>1210</v>
      </c>
      <c r="S3760" s="115" t="s">
        <v>353</v>
      </c>
      <c r="T3760" s="115">
        <v>1210</v>
      </c>
      <c r="U3760" s="115" t="s">
        <v>352</v>
      </c>
      <c r="V3760" s="115" t="s">
        <v>350</v>
      </c>
      <c r="Z3760" s="115">
        <v>0</v>
      </c>
      <c r="AA3760" s="115">
        <v>1</v>
      </c>
      <c r="AB3760" s="115">
        <v>0.22500914373718001</v>
      </c>
      <c r="AC3760" s="115">
        <v>3.3094428617010001E-2</v>
      </c>
      <c r="AD3760" s="115">
        <v>90.2479379774866</v>
      </c>
      <c r="AF3760" s="115">
        <v>-1</v>
      </c>
      <c r="AG3760" s="115">
        <v>-1</v>
      </c>
      <c r="AH3760" s="115">
        <v>-1</v>
      </c>
      <c r="AI3760" s="115">
        <v>-1</v>
      </c>
      <c r="AJ3760" s="115">
        <v>0</v>
      </c>
      <c r="AM3760" s="115" t="s">
        <v>348</v>
      </c>
      <c r="AN3760" s="115">
        <v>-1</v>
      </c>
      <c r="AQ3760" s="115">
        <v>601</v>
      </c>
      <c r="AR3760" s="115" t="s">
        <v>263</v>
      </c>
      <c r="AS3760" s="115" t="s">
        <v>376</v>
      </c>
      <c r="AT3760" s="115" t="s">
        <v>296</v>
      </c>
      <c r="AV3760" s="115">
        <v>69.631862324149196</v>
      </c>
      <c r="AW3760" s="115">
        <v>7.3193785900000002E-2</v>
      </c>
    </row>
    <row r="3761" spans="1:49" x14ac:dyDescent="0.25">
      <c r="A3761" s="117">
        <v>450000</v>
      </c>
      <c r="B3761" s="117">
        <v>860000</v>
      </c>
      <c r="C3761" s="117">
        <v>860000</v>
      </c>
      <c r="D3761" s="115" t="s">
        <v>342</v>
      </c>
      <c r="E3761" s="115" t="s">
        <v>13</v>
      </c>
      <c r="F3761" s="115" t="s">
        <v>343</v>
      </c>
      <c r="G3761" s="115" t="s">
        <v>344</v>
      </c>
      <c r="H3761" s="115">
        <v>0.56000000000000005</v>
      </c>
      <c r="I3761" s="115">
        <v>0.48</v>
      </c>
      <c r="J3761" s="115" t="s">
        <v>350</v>
      </c>
      <c r="K3761" s="115">
        <v>3.72872157462E-3</v>
      </c>
      <c r="L3761" s="115">
        <v>3641.0498215299099</v>
      </c>
      <c r="M3761" s="115">
        <v>9.0779858355459506</v>
      </c>
      <c r="N3761" s="115">
        <v>1.33519353583111</v>
      </c>
      <c r="O3761" s="115">
        <v>3.3849281639130001E-2</v>
      </c>
      <c r="P3761" s="115">
        <v>4.9785649433500001E-3</v>
      </c>
      <c r="Q3761" s="115">
        <v>13.5764610238194</v>
      </c>
      <c r="R3761" s="115">
        <v>1210</v>
      </c>
      <c r="S3761" s="115" t="s">
        <v>353</v>
      </c>
      <c r="T3761" s="115">
        <v>1210</v>
      </c>
      <c r="U3761" s="115" t="s">
        <v>352</v>
      </c>
      <c r="V3761" s="115" t="s">
        <v>350</v>
      </c>
      <c r="Z3761" s="115">
        <v>0</v>
      </c>
      <c r="AA3761" s="115">
        <v>1</v>
      </c>
      <c r="AB3761" s="115">
        <v>3.3849281639130001E-2</v>
      </c>
      <c r="AC3761" s="115">
        <v>4.9785649433500001E-3</v>
      </c>
      <c r="AD3761" s="115">
        <v>13.5764610238193</v>
      </c>
      <c r="AF3761" s="115">
        <v>-1</v>
      </c>
      <c r="AG3761" s="115">
        <v>-1</v>
      </c>
      <c r="AH3761" s="115">
        <v>-1</v>
      </c>
      <c r="AI3761" s="115">
        <v>-1</v>
      </c>
      <c r="AJ3761" s="115">
        <v>0</v>
      </c>
      <c r="AM3761" s="115" t="s">
        <v>348</v>
      </c>
      <c r="AN3761" s="115">
        <v>-1</v>
      </c>
      <c r="AQ3761" s="115">
        <v>601</v>
      </c>
      <c r="AR3761" s="115" t="s">
        <v>263</v>
      </c>
      <c r="AS3761" s="115" t="s">
        <v>376</v>
      </c>
      <c r="AT3761" s="115" t="s">
        <v>296</v>
      </c>
      <c r="AV3761" s="115">
        <v>15.583973547892001</v>
      </c>
      <c r="AW3761" s="115">
        <v>1.1010917300000001E-2</v>
      </c>
    </row>
    <row r="3762" spans="1:49" x14ac:dyDescent="0.25">
      <c r="A3762" s="117">
        <v>450000</v>
      </c>
      <c r="B3762" s="117">
        <v>860000</v>
      </c>
      <c r="C3762" s="117">
        <v>860000</v>
      </c>
      <c r="D3762" s="115" t="s">
        <v>342</v>
      </c>
      <c r="E3762" s="115" t="s">
        <v>13</v>
      </c>
      <c r="F3762" s="115" t="s">
        <v>343</v>
      </c>
      <c r="G3762" s="115" t="s">
        <v>344</v>
      </c>
      <c r="H3762" s="115">
        <v>0.56000000000000005</v>
      </c>
      <c r="I3762" s="115">
        <v>0.48</v>
      </c>
      <c r="J3762" s="115" t="s">
        <v>350</v>
      </c>
      <c r="K3762" s="115">
        <v>0.27945855341237003</v>
      </c>
      <c r="L3762" s="115">
        <v>3633.0519898821599</v>
      </c>
      <c r="M3762" s="115">
        <v>9.0592813824315606</v>
      </c>
      <c r="N3762" s="115">
        <v>1.33248446571623</v>
      </c>
      <c r="O3762" s="115">
        <v>2.5316936700900099</v>
      </c>
      <c r="P3762" s="115">
        <v>0.37237418123352001</v>
      </c>
      <c r="Q3762" s="115">
        <v>1015.2874535644301</v>
      </c>
      <c r="R3762" s="115">
        <v>1200</v>
      </c>
      <c r="S3762" s="115" t="s">
        <v>351</v>
      </c>
      <c r="T3762" s="115">
        <v>1200</v>
      </c>
      <c r="U3762" s="115" t="s">
        <v>352</v>
      </c>
      <c r="V3762" s="115" t="s">
        <v>350</v>
      </c>
      <c r="Z3762" s="115">
        <v>0</v>
      </c>
      <c r="AA3762" s="115">
        <v>1</v>
      </c>
      <c r="AB3762" s="115">
        <v>2.5316936700900099</v>
      </c>
      <c r="AC3762" s="115">
        <v>0.37237418123352001</v>
      </c>
      <c r="AD3762" s="115">
        <v>1015.2874535644301</v>
      </c>
      <c r="AF3762" s="115">
        <v>-1</v>
      </c>
      <c r="AG3762" s="115">
        <v>-1</v>
      </c>
      <c r="AH3762" s="115">
        <v>-1</v>
      </c>
      <c r="AI3762" s="115">
        <v>-1</v>
      </c>
      <c r="AJ3762" s="115">
        <v>0</v>
      </c>
      <c r="AM3762" s="115" t="s">
        <v>348</v>
      </c>
      <c r="AN3762" s="115">
        <v>-1</v>
      </c>
      <c r="AQ3762" s="115">
        <v>601</v>
      </c>
      <c r="AR3762" s="115" t="s">
        <v>263</v>
      </c>
      <c r="AS3762" s="115" t="s">
        <v>376</v>
      </c>
      <c r="AT3762" s="115" t="s">
        <v>296</v>
      </c>
      <c r="AV3762" s="115">
        <v>179.80062625624299</v>
      </c>
      <c r="AW3762" s="115">
        <v>0.82342859170000005</v>
      </c>
    </row>
    <row r="3763" spans="1:49" x14ac:dyDescent="0.25">
      <c r="A3763" s="117">
        <v>450000</v>
      </c>
      <c r="B3763" s="117">
        <v>860000</v>
      </c>
      <c r="C3763" s="117">
        <v>860000</v>
      </c>
      <c r="D3763" s="115" t="s">
        <v>342</v>
      </c>
      <c r="E3763" s="115" t="s">
        <v>13</v>
      </c>
      <c r="F3763" s="115" t="s">
        <v>343</v>
      </c>
      <c r="G3763" s="115" t="s">
        <v>344</v>
      </c>
      <c r="H3763" s="115">
        <v>0.56000000000000005</v>
      </c>
      <c r="I3763" s="115">
        <v>0.48</v>
      </c>
      <c r="J3763" s="115" t="s">
        <v>350</v>
      </c>
      <c r="K3763" s="115">
        <v>4.3108298020000003E-5</v>
      </c>
      <c r="L3763" s="115">
        <v>3633.0519898821599</v>
      </c>
      <c r="M3763" s="115">
        <v>9.0592813824315606</v>
      </c>
      <c r="N3763" s="115">
        <v>1.33248446571623</v>
      </c>
      <c r="O3763" s="115">
        <v>3.9053020168999998E-4</v>
      </c>
      <c r="P3763" s="115">
        <v>5.7441137449999998E-5</v>
      </c>
      <c r="Q3763" s="115">
        <v>0.15661468790562</v>
      </c>
      <c r="R3763" s="115">
        <v>1210</v>
      </c>
      <c r="S3763" s="115" t="s">
        <v>353</v>
      </c>
      <c r="T3763" s="115">
        <v>1210</v>
      </c>
      <c r="U3763" s="115" t="s">
        <v>352</v>
      </c>
      <c r="V3763" s="115" t="s">
        <v>350</v>
      </c>
      <c r="Z3763" s="115">
        <v>0</v>
      </c>
      <c r="AA3763" s="115">
        <v>1</v>
      </c>
      <c r="AB3763" s="115">
        <v>3.9053020168999998E-4</v>
      </c>
      <c r="AC3763" s="115">
        <v>5.7441137449999998E-5</v>
      </c>
      <c r="AD3763" s="115">
        <v>0.15661468790675001</v>
      </c>
      <c r="AF3763" s="115">
        <v>-1</v>
      </c>
      <c r="AG3763" s="115">
        <v>-1</v>
      </c>
      <c r="AH3763" s="115">
        <v>-1</v>
      </c>
      <c r="AI3763" s="115">
        <v>-1</v>
      </c>
      <c r="AJ3763" s="115">
        <v>0</v>
      </c>
      <c r="AM3763" s="115" t="s">
        <v>348</v>
      </c>
      <c r="AN3763" s="115">
        <v>-1</v>
      </c>
      <c r="AQ3763" s="115">
        <v>601</v>
      </c>
      <c r="AR3763" s="115" t="s">
        <v>263</v>
      </c>
      <c r="AS3763" s="115" t="s">
        <v>376</v>
      </c>
      <c r="AT3763" s="115" t="s">
        <v>296</v>
      </c>
      <c r="AV3763" s="115">
        <v>2.7005714780224799</v>
      </c>
      <c r="AW3763" s="115">
        <v>1.2701920000000001E-4</v>
      </c>
    </row>
    <row r="3764" spans="1:49" x14ac:dyDescent="0.25">
      <c r="A3764" s="117">
        <v>450000</v>
      </c>
      <c r="B3764" s="117">
        <v>860000</v>
      </c>
      <c r="C3764" s="117">
        <v>860000</v>
      </c>
      <c r="D3764" s="115" t="s">
        <v>342</v>
      </c>
      <c r="E3764" s="115" t="s">
        <v>13</v>
      </c>
      <c r="F3764" s="115" t="s">
        <v>343</v>
      </c>
      <c r="G3764" s="115" t="s">
        <v>344</v>
      </c>
      <c r="H3764" s="115">
        <v>0.56000000000000005</v>
      </c>
      <c r="I3764" s="115">
        <v>0.48</v>
      </c>
      <c r="J3764" s="115" t="s">
        <v>350</v>
      </c>
      <c r="K3764" s="115">
        <v>1.004107108774E-2</v>
      </c>
      <c r="L3764" s="115">
        <v>3633.0519898821599</v>
      </c>
      <c r="M3764" s="115">
        <v>9.0592813824315606</v>
      </c>
      <c r="N3764" s="115">
        <v>1.33248446571623</v>
      </c>
      <c r="O3764" s="115">
        <v>9.0964888364859997E-2</v>
      </c>
      <c r="P3764" s="115">
        <v>1.3379571243570001E-2</v>
      </c>
      <c r="Q3764" s="115">
        <v>36.479733295872897</v>
      </c>
      <c r="R3764" s="115">
        <v>1210</v>
      </c>
      <c r="S3764" s="115" t="s">
        <v>353</v>
      </c>
      <c r="T3764" s="115">
        <v>1210</v>
      </c>
      <c r="U3764" s="115" t="s">
        <v>352</v>
      </c>
      <c r="V3764" s="115" t="s">
        <v>350</v>
      </c>
      <c r="Z3764" s="115">
        <v>0</v>
      </c>
      <c r="AA3764" s="115">
        <v>1</v>
      </c>
      <c r="AB3764" s="115">
        <v>9.0964888364859997E-2</v>
      </c>
      <c r="AC3764" s="115">
        <v>1.3379571243570001E-2</v>
      </c>
      <c r="AD3764" s="115">
        <v>36.479733295873601</v>
      </c>
      <c r="AF3764" s="115">
        <v>-1</v>
      </c>
      <c r="AG3764" s="115">
        <v>-1</v>
      </c>
      <c r="AH3764" s="115">
        <v>-1</v>
      </c>
      <c r="AI3764" s="115">
        <v>-1</v>
      </c>
      <c r="AJ3764" s="115">
        <v>0</v>
      </c>
      <c r="AM3764" s="115" t="s">
        <v>348</v>
      </c>
      <c r="AN3764" s="115">
        <v>-1</v>
      </c>
      <c r="AQ3764" s="115">
        <v>601</v>
      </c>
      <c r="AR3764" s="115" t="s">
        <v>263</v>
      </c>
      <c r="AS3764" s="115" t="s">
        <v>376</v>
      </c>
      <c r="AT3764" s="115" t="s">
        <v>296</v>
      </c>
      <c r="AV3764" s="115">
        <v>34.860875160588598</v>
      </c>
      <c r="AW3764" s="115">
        <v>2.95861584E-2</v>
      </c>
    </row>
    <row r="3765" spans="1:49" x14ac:dyDescent="0.25">
      <c r="A3765" s="117">
        <v>450000</v>
      </c>
      <c r="B3765" s="117">
        <v>860000</v>
      </c>
      <c r="C3765" s="117">
        <v>860000</v>
      </c>
      <c r="D3765" s="115" t="s">
        <v>342</v>
      </c>
      <c r="E3765" s="115" t="s">
        <v>13</v>
      </c>
      <c r="F3765" s="115" t="s">
        <v>343</v>
      </c>
      <c r="G3765" s="115" t="s">
        <v>344</v>
      </c>
      <c r="H3765" s="115">
        <v>0.56000000000000005</v>
      </c>
      <c r="I3765" s="115">
        <v>0.48</v>
      </c>
      <c r="J3765" s="115" t="s">
        <v>350</v>
      </c>
      <c r="K3765" s="115">
        <v>7.8423247656149997E-2</v>
      </c>
      <c r="L3765" s="115">
        <v>3633.0519898821599</v>
      </c>
      <c r="M3765" s="115">
        <v>9.0592813824315606</v>
      </c>
      <c r="N3765" s="115">
        <v>1.33248446571623</v>
      </c>
      <c r="O3765" s="115">
        <v>0.71045826744119001</v>
      </c>
      <c r="P3765" s="115">
        <v>0.10449775925283999</v>
      </c>
      <c r="Q3765" s="115">
        <v>284.91573595020401</v>
      </c>
      <c r="R3765" s="115">
        <v>1210</v>
      </c>
      <c r="S3765" s="115" t="s">
        <v>353</v>
      </c>
      <c r="T3765" s="115">
        <v>1210</v>
      </c>
      <c r="U3765" s="115" t="s">
        <v>352</v>
      </c>
      <c r="V3765" s="115" t="s">
        <v>350</v>
      </c>
      <c r="Z3765" s="115">
        <v>0</v>
      </c>
      <c r="AA3765" s="115">
        <v>1</v>
      </c>
      <c r="AB3765" s="115">
        <v>0.71045826744119001</v>
      </c>
      <c r="AC3765" s="115">
        <v>0.10449775925283999</v>
      </c>
      <c r="AD3765" s="115">
        <v>284.915735950206</v>
      </c>
      <c r="AF3765" s="115">
        <v>-1</v>
      </c>
      <c r="AG3765" s="115">
        <v>-1</v>
      </c>
      <c r="AH3765" s="115">
        <v>-1</v>
      </c>
      <c r="AI3765" s="115">
        <v>-1</v>
      </c>
      <c r="AJ3765" s="115">
        <v>0</v>
      </c>
      <c r="AM3765" s="115" t="s">
        <v>348</v>
      </c>
      <c r="AN3765" s="115">
        <v>-1</v>
      </c>
      <c r="AQ3765" s="115">
        <v>601</v>
      </c>
      <c r="AR3765" s="115" t="s">
        <v>263</v>
      </c>
      <c r="AS3765" s="115" t="s">
        <v>376</v>
      </c>
      <c r="AT3765" s="115" t="s">
        <v>296</v>
      </c>
      <c r="AV3765" s="115">
        <v>84.9805529331652</v>
      </c>
      <c r="AW3765" s="115">
        <v>0.2310752116</v>
      </c>
    </row>
    <row r="3766" spans="1:49" x14ac:dyDescent="0.25">
      <c r="A3766" s="117">
        <v>450000</v>
      </c>
      <c r="B3766" s="117">
        <v>860000</v>
      </c>
      <c r="C3766" s="117">
        <v>860000</v>
      </c>
      <c r="D3766" s="115" t="s">
        <v>342</v>
      </c>
      <c r="E3766" s="115" t="s">
        <v>13</v>
      </c>
      <c r="F3766" s="115" t="s">
        <v>343</v>
      </c>
      <c r="G3766" s="115" t="s">
        <v>344</v>
      </c>
      <c r="H3766" s="115">
        <v>0.56000000000000005</v>
      </c>
      <c r="I3766" s="115">
        <v>0.48</v>
      </c>
      <c r="J3766" s="115" t="s">
        <v>350</v>
      </c>
      <c r="K3766" s="115">
        <v>4.9536784831620002E-2</v>
      </c>
      <c r="L3766" s="115">
        <v>3633.0519898821599</v>
      </c>
      <c r="M3766" s="115">
        <v>9.0592813824315606</v>
      </c>
      <c r="N3766" s="115">
        <v>1.33248446571623</v>
      </c>
      <c r="O3766" s="115">
        <v>0.44876767257066003</v>
      </c>
      <c r="P3766" s="115">
        <v>6.6006996269660001E-2</v>
      </c>
      <c r="Q3766" s="115">
        <v>179.969714704903</v>
      </c>
      <c r="R3766" s="115">
        <v>1210</v>
      </c>
      <c r="S3766" s="115" t="s">
        <v>353</v>
      </c>
      <c r="T3766" s="115">
        <v>1210</v>
      </c>
      <c r="U3766" s="115" t="s">
        <v>352</v>
      </c>
      <c r="V3766" s="115" t="s">
        <v>350</v>
      </c>
      <c r="Z3766" s="115">
        <v>0</v>
      </c>
      <c r="AA3766" s="115">
        <v>1</v>
      </c>
      <c r="AB3766" s="115">
        <v>0.44876767257066003</v>
      </c>
      <c r="AC3766" s="115">
        <v>6.6006996269660001E-2</v>
      </c>
      <c r="AD3766" s="115">
        <v>179.96971470490101</v>
      </c>
      <c r="AF3766" s="115">
        <v>-1</v>
      </c>
      <c r="AG3766" s="115">
        <v>-1</v>
      </c>
      <c r="AH3766" s="115">
        <v>-1</v>
      </c>
      <c r="AI3766" s="115">
        <v>-1</v>
      </c>
      <c r="AJ3766" s="115">
        <v>0</v>
      </c>
      <c r="AM3766" s="115" t="s">
        <v>348</v>
      </c>
      <c r="AN3766" s="115">
        <v>-1</v>
      </c>
      <c r="AQ3766" s="115">
        <v>601</v>
      </c>
      <c r="AR3766" s="115" t="s">
        <v>263</v>
      </c>
      <c r="AS3766" s="115" t="s">
        <v>376</v>
      </c>
      <c r="AT3766" s="115" t="s">
        <v>296</v>
      </c>
      <c r="AV3766" s="115">
        <v>67.247993858115194</v>
      </c>
      <c r="AW3766" s="115">
        <v>0.1459608392</v>
      </c>
    </row>
    <row r="3767" spans="1:49" x14ac:dyDescent="0.25">
      <c r="A3767" s="117">
        <v>450000</v>
      </c>
      <c r="B3767" s="117">
        <v>860000</v>
      </c>
      <c r="C3767" s="117">
        <v>860000</v>
      </c>
      <c r="D3767" s="115" t="s">
        <v>342</v>
      </c>
      <c r="E3767" s="115" t="s">
        <v>13</v>
      </c>
      <c r="F3767" s="115" t="s">
        <v>343</v>
      </c>
      <c r="G3767" s="115" t="s">
        <v>344</v>
      </c>
      <c r="H3767" s="115">
        <v>0.56000000000000005</v>
      </c>
      <c r="I3767" s="115">
        <v>0.48</v>
      </c>
      <c r="J3767" s="115" t="s">
        <v>350</v>
      </c>
      <c r="K3767" s="115">
        <v>0.19896180441042</v>
      </c>
      <c r="L3767" s="115">
        <v>3633.0519898821599</v>
      </c>
      <c r="M3767" s="115">
        <v>9.0592813824315606</v>
      </c>
      <c r="N3767" s="115">
        <v>1.33248446571623</v>
      </c>
      <c r="O3767" s="115">
        <v>1.80245097051037</v>
      </c>
      <c r="P3767" s="115">
        <v>0.26511351364775998</v>
      </c>
      <c r="Q3767" s="115">
        <v>722.83857942384702</v>
      </c>
      <c r="R3767" s="115">
        <v>1200</v>
      </c>
      <c r="S3767" s="115" t="s">
        <v>351</v>
      </c>
      <c r="T3767" s="115">
        <v>1200</v>
      </c>
      <c r="U3767" s="115" t="s">
        <v>352</v>
      </c>
      <c r="V3767" s="115" t="s">
        <v>350</v>
      </c>
      <c r="Z3767" s="115">
        <v>0</v>
      </c>
      <c r="AA3767" s="115">
        <v>1</v>
      </c>
      <c r="AB3767" s="115">
        <v>1.80245097051037</v>
      </c>
      <c r="AC3767" s="115">
        <v>0.26511351364775998</v>
      </c>
      <c r="AD3767" s="115">
        <v>722.83857942384702</v>
      </c>
      <c r="AF3767" s="115">
        <v>-1</v>
      </c>
      <c r="AG3767" s="115">
        <v>-1</v>
      </c>
      <c r="AH3767" s="115">
        <v>-1</v>
      </c>
      <c r="AI3767" s="115">
        <v>-1</v>
      </c>
      <c r="AJ3767" s="115">
        <v>0</v>
      </c>
      <c r="AM3767" s="115" t="s">
        <v>348</v>
      </c>
      <c r="AN3767" s="115">
        <v>-1</v>
      </c>
      <c r="AQ3767" s="115">
        <v>601</v>
      </c>
      <c r="AR3767" s="115" t="s">
        <v>263</v>
      </c>
      <c r="AS3767" s="115" t="s">
        <v>376</v>
      </c>
      <c r="AT3767" s="115" t="s">
        <v>296</v>
      </c>
      <c r="AV3767" s="115">
        <v>113.462744667103</v>
      </c>
      <c r="AW3767" s="115">
        <v>0.58624377890000001</v>
      </c>
    </row>
    <row r="3768" spans="1:49" x14ac:dyDescent="0.25">
      <c r="A3768" s="117">
        <v>450000</v>
      </c>
      <c r="B3768" s="117">
        <v>860000</v>
      </c>
      <c r="C3768" s="117">
        <v>860000</v>
      </c>
      <c r="D3768" s="115" t="s">
        <v>342</v>
      </c>
      <c r="E3768" s="115" t="s">
        <v>13</v>
      </c>
      <c r="F3768" s="115" t="s">
        <v>343</v>
      </c>
      <c r="G3768" s="115" t="s">
        <v>344</v>
      </c>
      <c r="H3768" s="115">
        <v>0.56000000000000005</v>
      </c>
      <c r="I3768" s="115">
        <v>0.48</v>
      </c>
      <c r="J3768" s="115" t="s">
        <v>350</v>
      </c>
      <c r="K3768" s="115">
        <v>1.2988840406000001E-3</v>
      </c>
      <c r="L3768" s="115">
        <v>3633.0519898821599</v>
      </c>
      <c r="M3768" s="115">
        <v>9.0592813824315606</v>
      </c>
      <c r="N3768" s="115">
        <v>1.33248446571623</v>
      </c>
      <c r="O3768" s="115">
        <v>1.1766956006989999E-2</v>
      </c>
      <c r="P3768" s="115">
        <v>1.73074280687E-3</v>
      </c>
      <c r="Q3768" s="115">
        <v>4.7189132483498097</v>
      </c>
      <c r="R3768" s="115">
        <v>1210</v>
      </c>
      <c r="S3768" s="115" t="s">
        <v>353</v>
      </c>
      <c r="T3768" s="115">
        <v>1210</v>
      </c>
      <c r="U3768" s="115" t="s">
        <v>352</v>
      </c>
      <c r="V3768" s="115" t="s">
        <v>350</v>
      </c>
      <c r="Z3768" s="115">
        <v>0</v>
      </c>
      <c r="AA3768" s="115">
        <v>1</v>
      </c>
      <c r="AB3768" s="115">
        <v>1.1766956006989999E-2</v>
      </c>
      <c r="AC3768" s="115">
        <v>1.73074280687E-3</v>
      </c>
      <c r="AD3768" s="115">
        <v>4.7189132483501401</v>
      </c>
      <c r="AF3768" s="115">
        <v>-1</v>
      </c>
      <c r="AG3768" s="115">
        <v>-1</v>
      </c>
      <c r="AH3768" s="115">
        <v>-1</v>
      </c>
      <c r="AI3768" s="115">
        <v>-1</v>
      </c>
      <c r="AJ3768" s="115">
        <v>0</v>
      </c>
      <c r="AM3768" s="115" t="s">
        <v>348</v>
      </c>
      <c r="AN3768" s="115">
        <v>-1</v>
      </c>
      <c r="AQ3768" s="115">
        <v>601</v>
      </c>
      <c r="AR3768" s="115" t="s">
        <v>263</v>
      </c>
      <c r="AS3768" s="115" t="s">
        <v>376</v>
      </c>
      <c r="AT3768" s="115" t="s">
        <v>296</v>
      </c>
      <c r="AV3768" s="115">
        <v>32.722827094047098</v>
      </c>
      <c r="AW3768" s="115">
        <v>3.8271803E-3</v>
      </c>
    </row>
    <row r="3769" spans="1:49" x14ac:dyDescent="0.25">
      <c r="A3769" s="117">
        <v>450000</v>
      </c>
      <c r="B3769" s="117">
        <v>860000</v>
      </c>
      <c r="C3769" s="117">
        <v>870000</v>
      </c>
      <c r="D3769" s="115" t="s">
        <v>342</v>
      </c>
      <c r="E3769" s="115" t="s">
        <v>13</v>
      </c>
      <c r="F3769" s="115" t="s">
        <v>343</v>
      </c>
      <c r="G3769" s="115" t="s">
        <v>344</v>
      </c>
      <c r="H3769" s="115">
        <v>0.56000000000000005</v>
      </c>
      <c r="I3769" s="115">
        <v>0.48</v>
      </c>
      <c r="J3769" s="115" t="s">
        <v>350</v>
      </c>
      <c r="K3769" s="115">
        <v>4.0497800174229999E-2</v>
      </c>
      <c r="L3769" s="115">
        <v>3629.6640881832</v>
      </c>
      <c r="M3769" s="115">
        <v>8.5623035585064198</v>
      </c>
      <c r="N3769" s="115">
        <v>1.241390876898</v>
      </c>
      <c r="O3769" s="115">
        <v>0.34675445854356002</v>
      </c>
      <c r="P3769" s="115">
        <v>5.0273599670730001E-2</v>
      </c>
      <c r="Q3769" s="115">
        <v>146.993410942851</v>
      </c>
      <c r="R3769" s="115">
        <v>1200</v>
      </c>
      <c r="S3769" s="115" t="s">
        <v>351</v>
      </c>
      <c r="T3769" s="115">
        <v>1200</v>
      </c>
      <c r="U3769" s="115" t="s">
        <v>352</v>
      </c>
      <c r="V3769" s="115" t="s">
        <v>350</v>
      </c>
      <c r="Z3769" s="115">
        <v>0</v>
      </c>
      <c r="AA3769" s="115">
        <v>1</v>
      </c>
      <c r="AB3769" s="115">
        <v>0.34675445854356002</v>
      </c>
      <c r="AC3769" s="115">
        <v>5.0273599670730001E-2</v>
      </c>
      <c r="AD3769" s="115">
        <v>146.99341094285001</v>
      </c>
      <c r="AF3769" s="115">
        <v>-1</v>
      </c>
      <c r="AG3769" s="115">
        <v>-1</v>
      </c>
      <c r="AH3769" s="115">
        <v>-1</v>
      </c>
      <c r="AI3769" s="115">
        <v>-1</v>
      </c>
      <c r="AJ3769" s="115">
        <v>0</v>
      </c>
      <c r="AM3769" s="115" t="s">
        <v>348</v>
      </c>
      <c r="AN3769" s="115">
        <v>-1</v>
      </c>
      <c r="AQ3769" s="115">
        <v>601</v>
      </c>
      <c r="AR3769" s="115" t="s">
        <v>263</v>
      </c>
      <c r="AS3769" s="115" t="s">
        <v>376</v>
      </c>
      <c r="AT3769" s="115" t="s">
        <v>296</v>
      </c>
      <c r="AV3769" s="115">
        <v>106.570291679539</v>
      </c>
      <c r="AW3769" s="115">
        <v>0.11921606730000001</v>
      </c>
    </row>
    <row r="3770" spans="1:49" x14ac:dyDescent="0.25">
      <c r="A3770" s="117">
        <v>450000</v>
      </c>
      <c r="B3770" s="117">
        <v>860000</v>
      </c>
      <c r="C3770" s="117">
        <v>870000</v>
      </c>
      <c r="D3770" s="115" t="s">
        <v>342</v>
      </c>
      <c r="E3770" s="115" t="s">
        <v>13</v>
      </c>
      <c r="F3770" s="115" t="s">
        <v>343</v>
      </c>
      <c r="G3770" s="115" t="s">
        <v>344</v>
      </c>
      <c r="H3770" s="115">
        <v>0.56000000000000005</v>
      </c>
      <c r="I3770" s="115">
        <v>0.48</v>
      </c>
      <c r="J3770" s="115" t="s">
        <v>350</v>
      </c>
      <c r="K3770" s="115">
        <v>2.9543117110399999E-2</v>
      </c>
      <c r="L3770" s="115">
        <v>3629.6640881832</v>
      </c>
      <c r="M3770" s="115">
        <v>8.5623035585064198</v>
      </c>
      <c r="N3770" s="115">
        <v>1.241390876898</v>
      </c>
      <c r="O3770" s="115">
        <v>0.25295713676378001</v>
      </c>
      <c r="P3770" s="115">
        <v>3.6674556055980002E-2</v>
      </c>
      <c r="Q3770" s="115">
        <v>107.231591228624</v>
      </c>
      <c r="R3770" s="115">
        <v>1210</v>
      </c>
      <c r="S3770" s="115" t="s">
        <v>353</v>
      </c>
      <c r="T3770" s="115">
        <v>1210</v>
      </c>
      <c r="U3770" s="115" t="s">
        <v>352</v>
      </c>
      <c r="V3770" s="115" t="s">
        <v>350</v>
      </c>
      <c r="Z3770" s="115">
        <v>0</v>
      </c>
      <c r="AA3770" s="115">
        <v>1</v>
      </c>
      <c r="AB3770" s="115">
        <v>0.25295713676378001</v>
      </c>
      <c r="AC3770" s="115">
        <v>3.6674556055980002E-2</v>
      </c>
      <c r="AD3770" s="115">
        <v>204.815615832768</v>
      </c>
      <c r="AF3770" s="115">
        <v>-1</v>
      </c>
      <c r="AG3770" s="115">
        <v>-1</v>
      </c>
      <c r="AH3770" s="115">
        <v>-1</v>
      </c>
      <c r="AI3770" s="115">
        <v>-1</v>
      </c>
      <c r="AJ3770" s="115">
        <v>0</v>
      </c>
      <c r="AM3770" s="115" t="s">
        <v>348</v>
      </c>
      <c r="AN3770" s="115">
        <v>-1</v>
      </c>
      <c r="AQ3770" s="115">
        <v>601</v>
      </c>
      <c r="AR3770" s="115" t="s">
        <v>263</v>
      </c>
      <c r="AS3770" s="115" t="s">
        <v>376</v>
      </c>
      <c r="AT3770" s="115" t="s">
        <v>296</v>
      </c>
      <c r="AV3770" s="115">
        <v>49.076636341333199</v>
      </c>
      <c r="AW3770" s="115">
        <v>0.16611161059999999</v>
      </c>
    </row>
    <row r="3771" spans="1:49" x14ac:dyDescent="0.25">
      <c r="A3771" s="117">
        <v>450000</v>
      </c>
      <c r="B3771" s="117">
        <v>860000</v>
      </c>
      <c r="C3771" s="117">
        <v>870000</v>
      </c>
      <c r="D3771" s="115" t="s">
        <v>342</v>
      </c>
      <c r="E3771" s="115" t="s">
        <v>13</v>
      </c>
      <c r="F3771" s="115" t="s">
        <v>343</v>
      </c>
      <c r="G3771" s="115" t="s">
        <v>344</v>
      </c>
      <c r="H3771" s="115">
        <v>0.56000000000000005</v>
      </c>
      <c r="I3771" s="115">
        <v>0.48</v>
      </c>
      <c r="J3771" s="115" t="s">
        <v>350</v>
      </c>
      <c r="K3771" s="115">
        <v>0.12692818653808999</v>
      </c>
      <c r="L3771" s="115">
        <v>3629.6640881832</v>
      </c>
      <c r="M3771" s="115">
        <v>8.5623035585064198</v>
      </c>
      <c r="N3771" s="115">
        <v>1.241390876898</v>
      </c>
      <c r="O3771" s="115">
        <v>1.0867976632699301</v>
      </c>
      <c r="P3771" s="115">
        <v>0.1575674927896</v>
      </c>
      <c r="Q3771" s="115">
        <v>460.70668045555601</v>
      </c>
      <c r="R3771" s="115">
        <v>1210</v>
      </c>
      <c r="S3771" s="115" t="s">
        <v>353</v>
      </c>
      <c r="T3771" s="115">
        <v>1210</v>
      </c>
      <c r="U3771" s="115" t="s">
        <v>352</v>
      </c>
      <c r="V3771" s="115" t="s">
        <v>350</v>
      </c>
      <c r="Z3771" s="115">
        <v>0</v>
      </c>
      <c r="AA3771" s="115">
        <v>1</v>
      </c>
      <c r="AB3771" s="115">
        <v>1.0867976632699301</v>
      </c>
      <c r="AC3771" s="115">
        <v>0.1575674927896</v>
      </c>
      <c r="AD3771" s="115">
        <v>943.939548813241</v>
      </c>
      <c r="AF3771" s="115">
        <v>-1</v>
      </c>
      <c r="AG3771" s="115">
        <v>-1</v>
      </c>
      <c r="AH3771" s="115">
        <v>-1</v>
      </c>
      <c r="AI3771" s="115">
        <v>-1</v>
      </c>
      <c r="AJ3771" s="115">
        <v>0</v>
      </c>
      <c r="AM3771" s="115" t="s">
        <v>348</v>
      </c>
      <c r="AN3771" s="115">
        <v>-1</v>
      </c>
      <c r="AQ3771" s="115">
        <v>601</v>
      </c>
      <c r="AR3771" s="115" t="s">
        <v>263</v>
      </c>
      <c r="AS3771" s="115" t="s">
        <v>376</v>
      </c>
      <c r="AT3771" s="115" t="s">
        <v>296</v>
      </c>
      <c r="AV3771" s="115">
        <v>93.772220499294306</v>
      </c>
      <c r="AW3771" s="115">
        <v>0.76556329990000005</v>
      </c>
    </row>
    <row r="3772" spans="1:49" x14ac:dyDescent="0.25">
      <c r="A3772" s="117">
        <v>450000</v>
      </c>
      <c r="B3772" s="117">
        <v>860000</v>
      </c>
      <c r="C3772" s="117">
        <v>870000</v>
      </c>
      <c r="D3772" s="115" t="s">
        <v>342</v>
      </c>
      <c r="E3772" s="115" t="s">
        <v>13</v>
      </c>
      <c r="F3772" s="115" t="s">
        <v>343</v>
      </c>
      <c r="G3772" s="115" t="s">
        <v>344</v>
      </c>
      <c r="H3772" s="115">
        <v>0.56000000000000005</v>
      </c>
      <c r="I3772" s="115">
        <v>0.48</v>
      </c>
      <c r="J3772" s="115" t="s">
        <v>350</v>
      </c>
      <c r="K3772" s="115">
        <v>4.396631941069E-2</v>
      </c>
      <c r="L3772" s="115">
        <v>3629.6640881832</v>
      </c>
      <c r="M3772" s="115">
        <v>8.5623035585064198</v>
      </c>
      <c r="N3772" s="115">
        <v>1.241390876898</v>
      </c>
      <c r="O3772" s="115">
        <v>0.37645297314461001</v>
      </c>
      <c r="P3772" s="115">
        <v>5.457938780721E-2</v>
      </c>
      <c r="Q3772" s="115">
        <v>159.582970654587</v>
      </c>
      <c r="R3772" s="115">
        <v>1210</v>
      </c>
      <c r="S3772" s="115" t="s">
        <v>353</v>
      </c>
      <c r="T3772" s="115">
        <v>1210</v>
      </c>
      <c r="U3772" s="115" t="s">
        <v>352</v>
      </c>
      <c r="V3772" s="115" t="s">
        <v>350</v>
      </c>
      <c r="Z3772" s="115">
        <v>0</v>
      </c>
      <c r="AA3772" s="115">
        <v>1</v>
      </c>
      <c r="AB3772" s="115">
        <v>0.37645297314461001</v>
      </c>
      <c r="AC3772" s="115">
        <v>5.457938780721E-2</v>
      </c>
      <c r="AD3772" s="115">
        <v>426.207524829573</v>
      </c>
      <c r="AF3772" s="115">
        <v>-1</v>
      </c>
      <c r="AG3772" s="115">
        <v>-1</v>
      </c>
      <c r="AH3772" s="115">
        <v>-1</v>
      </c>
      <c r="AI3772" s="115">
        <v>-1</v>
      </c>
      <c r="AJ3772" s="115">
        <v>0</v>
      </c>
      <c r="AM3772" s="115" t="s">
        <v>348</v>
      </c>
      <c r="AN3772" s="115">
        <v>-1</v>
      </c>
      <c r="AQ3772" s="115">
        <v>601</v>
      </c>
      <c r="AR3772" s="115" t="s">
        <v>263</v>
      </c>
      <c r="AS3772" s="115" t="s">
        <v>376</v>
      </c>
      <c r="AT3772" s="115" t="s">
        <v>296</v>
      </c>
      <c r="AV3772" s="115">
        <v>53.646916335293596</v>
      </c>
      <c r="AW3772" s="115">
        <v>0.34566709229999998</v>
      </c>
    </row>
    <row r="3773" spans="1:49" x14ac:dyDescent="0.25">
      <c r="A3773" s="117">
        <v>450000</v>
      </c>
      <c r="B3773" s="117">
        <v>860000</v>
      </c>
      <c r="C3773" s="117">
        <v>870000</v>
      </c>
      <c r="D3773" s="115" t="s">
        <v>342</v>
      </c>
      <c r="E3773" s="115" t="s">
        <v>13</v>
      </c>
      <c r="F3773" s="115" t="s">
        <v>343</v>
      </c>
      <c r="G3773" s="115" t="s">
        <v>344</v>
      </c>
      <c r="H3773" s="115">
        <v>0.56000000000000005</v>
      </c>
      <c r="I3773" s="115">
        <v>0.48</v>
      </c>
      <c r="J3773" s="115" t="s">
        <v>350</v>
      </c>
      <c r="K3773" s="115">
        <v>3.9849679178179997E-2</v>
      </c>
      <c r="L3773" s="115">
        <v>3661.48818839047</v>
      </c>
      <c r="M3773" s="115">
        <v>9.1257924159941197</v>
      </c>
      <c r="N3773" s="115">
        <v>1.3421179031121899</v>
      </c>
      <c r="O3773" s="115">
        <v>0.36365990002411003</v>
      </c>
      <c r="P3773" s="115">
        <v>5.3482967858319998E-2</v>
      </c>
      <c r="Q3773" s="115">
        <v>145.90912962208799</v>
      </c>
      <c r="R3773" s="115">
        <v>1210</v>
      </c>
      <c r="S3773" s="115" t="s">
        <v>353</v>
      </c>
      <c r="T3773" s="115">
        <v>1210</v>
      </c>
      <c r="U3773" s="115" t="s">
        <v>352</v>
      </c>
      <c r="V3773" s="115" t="s">
        <v>350</v>
      </c>
      <c r="Z3773" s="115">
        <v>0</v>
      </c>
      <c r="AA3773" s="115">
        <v>1</v>
      </c>
      <c r="AB3773" s="115">
        <v>0.36365990002411003</v>
      </c>
      <c r="AC3773" s="115">
        <v>5.3482967858319998E-2</v>
      </c>
      <c r="AD3773" s="115">
        <v>145.90912962208799</v>
      </c>
      <c r="AF3773" s="115">
        <v>-1</v>
      </c>
      <c r="AG3773" s="115">
        <v>-1</v>
      </c>
      <c r="AH3773" s="115">
        <v>-1</v>
      </c>
      <c r="AI3773" s="115">
        <v>-1</v>
      </c>
      <c r="AJ3773" s="115">
        <v>0</v>
      </c>
      <c r="AM3773" s="115" t="s">
        <v>348</v>
      </c>
      <c r="AN3773" s="115">
        <v>-1</v>
      </c>
      <c r="AQ3773" s="115">
        <v>601</v>
      </c>
      <c r="AR3773" s="115" t="s">
        <v>263</v>
      </c>
      <c r="AS3773" s="115" t="s">
        <v>376</v>
      </c>
      <c r="AT3773" s="115" t="s">
        <v>296</v>
      </c>
      <c r="AV3773" s="115">
        <v>74.326268829788503</v>
      </c>
      <c r="AW3773" s="115">
        <v>0.11833668260000001</v>
      </c>
    </row>
    <row r="3774" spans="1:49" x14ac:dyDescent="0.25">
      <c r="A3774" s="117">
        <v>450000</v>
      </c>
      <c r="B3774" s="117">
        <v>860000</v>
      </c>
      <c r="C3774" s="117">
        <v>870000</v>
      </c>
      <c r="D3774" s="115" t="s">
        <v>342</v>
      </c>
      <c r="E3774" s="115" t="s">
        <v>13</v>
      </c>
      <c r="F3774" s="115" t="s">
        <v>343</v>
      </c>
      <c r="G3774" s="115" t="s">
        <v>344</v>
      </c>
      <c r="H3774" s="115">
        <v>0.56000000000000005</v>
      </c>
      <c r="I3774" s="115">
        <v>0.48</v>
      </c>
      <c r="J3774" s="115" t="s">
        <v>350</v>
      </c>
      <c r="K3774" s="115">
        <v>0.23703325244542001</v>
      </c>
      <c r="L3774" s="115">
        <v>3661.48818839047</v>
      </c>
      <c r="M3774" s="115">
        <v>9.1257924159941197</v>
      </c>
      <c r="N3774" s="115">
        <v>1.3421179031121899</v>
      </c>
      <c r="O3774" s="115">
        <v>2.1631162575048499</v>
      </c>
      <c r="P3774" s="115">
        <v>0.31812657173990999</v>
      </c>
      <c r="Q3774" s="115">
        <v>867.89445408468896</v>
      </c>
      <c r="R3774" s="115">
        <v>1210</v>
      </c>
      <c r="S3774" s="115" t="s">
        <v>353</v>
      </c>
      <c r="T3774" s="115">
        <v>1210</v>
      </c>
      <c r="U3774" s="115" t="s">
        <v>352</v>
      </c>
      <c r="V3774" s="115" t="s">
        <v>350</v>
      </c>
      <c r="Z3774" s="115">
        <v>0</v>
      </c>
      <c r="AA3774" s="115">
        <v>1</v>
      </c>
      <c r="AB3774" s="115">
        <v>2.1631162575048499</v>
      </c>
      <c r="AC3774" s="115">
        <v>0.31812657173990999</v>
      </c>
      <c r="AD3774" s="115">
        <v>867.89445408468896</v>
      </c>
      <c r="AF3774" s="115">
        <v>-1</v>
      </c>
      <c r="AG3774" s="115">
        <v>-1</v>
      </c>
      <c r="AH3774" s="115">
        <v>-1</v>
      </c>
      <c r="AI3774" s="115">
        <v>-1</v>
      </c>
      <c r="AJ3774" s="115">
        <v>0</v>
      </c>
      <c r="AM3774" s="115" t="s">
        <v>348</v>
      </c>
      <c r="AN3774" s="115">
        <v>-1</v>
      </c>
      <c r="AQ3774" s="115">
        <v>601</v>
      </c>
      <c r="AR3774" s="115" t="s">
        <v>263</v>
      </c>
      <c r="AS3774" s="115" t="s">
        <v>376</v>
      </c>
      <c r="AT3774" s="115" t="s">
        <v>296</v>
      </c>
      <c r="AV3774" s="115">
        <v>123.93454343486501</v>
      </c>
      <c r="AW3774" s="115">
        <v>0.70388844610000001</v>
      </c>
    </row>
    <row r="3775" spans="1:49" x14ac:dyDescent="0.25">
      <c r="A3775" s="117">
        <v>450000</v>
      </c>
      <c r="B3775" s="117">
        <v>860000</v>
      </c>
      <c r="C3775" s="117">
        <v>870000</v>
      </c>
      <c r="D3775" s="115" t="s">
        <v>342</v>
      </c>
      <c r="E3775" s="115" t="s">
        <v>13</v>
      </c>
      <c r="F3775" s="115" t="s">
        <v>343</v>
      </c>
      <c r="G3775" s="115" t="s">
        <v>344</v>
      </c>
      <c r="H3775" s="115">
        <v>0.56000000000000005</v>
      </c>
      <c r="I3775" s="115">
        <v>0.48</v>
      </c>
      <c r="J3775" s="115" t="s">
        <v>350</v>
      </c>
      <c r="K3775" s="115">
        <v>0.11350979969067</v>
      </c>
      <c r="L3775" s="115">
        <v>3661.48818839047</v>
      </c>
      <c r="M3775" s="115">
        <v>9.1257924159941197</v>
      </c>
      <c r="N3775" s="115">
        <v>1.3421179031121899</v>
      </c>
      <c r="O3775" s="115">
        <v>1.0358668691581601</v>
      </c>
      <c r="P3775" s="115">
        <v>0.15234353434353001</v>
      </c>
      <c r="Q3775" s="115">
        <v>415.61479083397103</v>
      </c>
      <c r="R3775" s="115">
        <v>1210</v>
      </c>
      <c r="S3775" s="115" t="s">
        <v>353</v>
      </c>
      <c r="T3775" s="115">
        <v>1210</v>
      </c>
      <c r="U3775" s="115" t="s">
        <v>352</v>
      </c>
      <c r="V3775" s="115" t="s">
        <v>350</v>
      </c>
      <c r="Z3775" s="115">
        <v>0</v>
      </c>
      <c r="AA3775" s="115">
        <v>1</v>
      </c>
      <c r="AB3775" s="115">
        <v>1.0358668691581601</v>
      </c>
      <c r="AC3775" s="115">
        <v>0.15234353434353001</v>
      </c>
      <c r="AD3775" s="115">
        <v>415.61479083397103</v>
      </c>
      <c r="AF3775" s="115">
        <v>-1</v>
      </c>
      <c r="AG3775" s="115">
        <v>-1</v>
      </c>
      <c r="AH3775" s="115">
        <v>-1</v>
      </c>
      <c r="AI3775" s="115">
        <v>-1</v>
      </c>
      <c r="AJ3775" s="115">
        <v>0</v>
      </c>
      <c r="AM3775" s="115" t="s">
        <v>348</v>
      </c>
      <c r="AN3775" s="115">
        <v>-1</v>
      </c>
      <c r="AQ3775" s="115">
        <v>601</v>
      </c>
      <c r="AR3775" s="115" t="s">
        <v>263</v>
      </c>
      <c r="AS3775" s="115" t="s">
        <v>376</v>
      </c>
      <c r="AT3775" s="115" t="s">
        <v>296</v>
      </c>
      <c r="AV3775" s="115">
        <v>91.818039340794797</v>
      </c>
      <c r="AW3775" s="115">
        <v>0.3370760672</v>
      </c>
    </row>
    <row r="3776" spans="1:49" x14ac:dyDescent="0.25">
      <c r="A3776" s="117">
        <v>450000</v>
      </c>
      <c r="B3776" s="117">
        <v>860000</v>
      </c>
      <c r="C3776" s="117">
        <v>870000</v>
      </c>
      <c r="D3776" s="115" t="s">
        <v>342</v>
      </c>
      <c r="E3776" s="115" t="s">
        <v>13</v>
      </c>
      <c r="F3776" s="115" t="s">
        <v>343</v>
      </c>
      <c r="G3776" s="115" t="s">
        <v>344</v>
      </c>
      <c r="H3776" s="115">
        <v>0.56000000000000005</v>
      </c>
      <c r="I3776" s="115">
        <v>0.48</v>
      </c>
      <c r="J3776" s="115" t="s">
        <v>350</v>
      </c>
      <c r="K3776" s="115">
        <v>1.228650921676E-2</v>
      </c>
      <c r="L3776" s="115">
        <v>3661.48818839047</v>
      </c>
      <c r="M3776" s="115">
        <v>9.1257924159941197</v>
      </c>
      <c r="N3776" s="115">
        <v>1.3421179031121899</v>
      </c>
      <c r="O3776" s="115">
        <v>0.11212413262940001</v>
      </c>
      <c r="P3776" s="115">
        <v>1.6489943986569999E-2</v>
      </c>
      <c r="Q3776" s="115">
        <v>44.986908373739297</v>
      </c>
      <c r="R3776" s="115">
        <v>1210</v>
      </c>
      <c r="S3776" s="115" t="s">
        <v>353</v>
      </c>
      <c r="T3776" s="115">
        <v>1210</v>
      </c>
      <c r="U3776" s="115" t="s">
        <v>352</v>
      </c>
      <c r="V3776" s="115" t="s">
        <v>350</v>
      </c>
      <c r="Z3776" s="115">
        <v>0</v>
      </c>
      <c r="AA3776" s="115">
        <v>1</v>
      </c>
      <c r="AB3776" s="115">
        <v>0.11212413262940001</v>
      </c>
      <c r="AC3776" s="115">
        <v>1.6489943986569999E-2</v>
      </c>
      <c r="AD3776" s="115">
        <v>44.986908373738601</v>
      </c>
      <c r="AF3776" s="115">
        <v>-1</v>
      </c>
      <c r="AG3776" s="115">
        <v>-1</v>
      </c>
      <c r="AH3776" s="115">
        <v>-1</v>
      </c>
      <c r="AI3776" s="115">
        <v>-1</v>
      </c>
      <c r="AJ3776" s="115">
        <v>0</v>
      </c>
      <c r="AM3776" s="115" t="s">
        <v>348</v>
      </c>
      <c r="AN3776" s="115">
        <v>-1</v>
      </c>
      <c r="AQ3776" s="115">
        <v>601</v>
      </c>
      <c r="AR3776" s="115" t="s">
        <v>263</v>
      </c>
      <c r="AS3776" s="115" t="s">
        <v>376</v>
      </c>
      <c r="AT3776" s="115" t="s">
        <v>296</v>
      </c>
      <c r="AV3776" s="115">
        <v>41.240259190864798</v>
      </c>
      <c r="AW3776" s="115">
        <v>3.6485732700000002E-2</v>
      </c>
    </row>
    <row r="3777" spans="1:49" x14ac:dyDescent="0.25">
      <c r="A3777" s="117">
        <v>450000</v>
      </c>
      <c r="B3777" s="117">
        <v>860000</v>
      </c>
      <c r="C3777" s="117">
        <v>870000</v>
      </c>
      <c r="D3777" s="115" t="s">
        <v>342</v>
      </c>
      <c r="E3777" s="115" t="s">
        <v>13</v>
      </c>
      <c r="F3777" s="115" t="s">
        <v>343</v>
      </c>
      <c r="G3777" s="115" t="s">
        <v>344</v>
      </c>
      <c r="H3777" s="115">
        <v>0.56000000000000005</v>
      </c>
      <c r="I3777" s="115">
        <v>0.48</v>
      </c>
      <c r="J3777" s="115" t="s">
        <v>350</v>
      </c>
      <c r="K3777" s="115">
        <v>0.13425735759964</v>
      </c>
      <c r="L3777" s="115">
        <v>3661.48818839047</v>
      </c>
      <c r="M3777" s="115">
        <v>9.1257924159941197</v>
      </c>
      <c r="N3777" s="115">
        <v>1.3421179031121899</v>
      </c>
      <c r="O3777" s="115">
        <v>1.2252047757742699</v>
      </c>
      <c r="P3777" s="115">
        <v>0.18018920325901999</v>
      </c>
      <c r="Q3777" s="115">
        <v>491.581729055626</v>
      </c>
      <c r="R3777" s="115">
        <v>1210</v>
      </c>
      <c r="S3777" s="115" t="s">
        <v>353</v>
      </c>
      <c r="T3777" s="115">
        <v>1210</v>
      </c>
      <c r="U3777" s="115" t="s">
        <v>352</v>
      </c>
      <c r="V3777" s="115" t="s">
        <v>350</v>
      </c>
      <c r="Z3777" s="115">
        <v>0</v>
      </c>
      <c r="AA3777" s="115">
        <v>1</v>
      </c>
      <c r="AB3777" s="115">
        <v>1.2252047757742699</v>
      </c>
      <c r="AC3777" s="115">
        <v>0.18018920325901999</v>
      </c>
      <c r="AD3777" s="115">
        <v>491.581729055626</v>
      </c>
      <c r="AF3777" s="115">
        <v>-1</v>
      </c>
      <c r="AG3777" s="115">
        <v>-1</v>
      </c>
      <c r="AH3777" s="115">
        <v>-1</v>
      </c>
      <c r="AI3777" s="115">
        <v>-1</v>
      </c>
      <c r="AJ3777" s="115">
        <v>0</v>
      </c>
      <c r="AM3777" s="115" t="s">
        <v>348</v>
      </c>
      <c r="AN3777" s="115">
        <v>-1</v>
      </c>
      <c r="AQ3777" s="115">
        <v>601</v>
      </c>
      <c r="AR3777" s="115" t="s">
        <v>263</v>
      </c>
      <c r="AS3777" s="115" t="s">
        <v>376</v>
      </c>
      <c r="AT3777" s="115" t="s">
        <v>296</v>
      </c>
      <c r="AV3777" s="115">
        <v>96.086702586894305</v>
      </c>
      <c r="AW3777" s="115">
        <v>0.39868753369999999</v>
      </c>
    </row>
    <row r="3778" spans="1:49" x14ac:dyDescent="0.25">
      <c r="A3778" s="117">
        <v>450000</v>
      </c>
      <c r="B3778" s="117">
        <v>860000</v>
      </c>
      <c r="C3778" s="117">
        <v>870000</v>
      </c>
      <c r="D3778" s="115" t="s">
        <v>342</v>
      </c>
      <c r="E3778" s="115" t="s">
        <v>13</v>
      </c>
      <c r="F3778" s="115" t="s">
        <v>343</v>
      </c>
      <c r="G3778" s="115" t="s">
        <v>344</v>
      </c>
      <c r="H3778" s="115">
        <v>0.56000000000000005</v>
      </c>
      <c r="I3778" s="115">
        <v>0.48</v>
      </c>
      <c r="J3778" s="115" t="s">
        <v>350</v>
      </c>
      <c r="K3778" s="115">
        <v>8.082685533009E-2</v>
      </c>
      <c r="L3778" s="115">
        <v>3661.48818839047</v>
      </c>
      <c r="M3778" s="115">
        <v>9.1257924159941197</v>
      </c>
      <c r="N3778" s="115">
        <v>1.3421179031121899</v>
      </c>
      <c r="O3778" s="115">
        <v>0.73760910338000996</v>
      </c>
      <c r="P3778" s="115">
        <v>0.10847916959077</v>
      </c>
      <c r="Q3778" s="115">
        <v>295.94657609588</v>
      </c>
      <c r="R3778" s="115">
        <v>1210</v>
      </c>
      <c r="S3778" s="115" t="s">
        <v>353</v>
      </c>
      <c r="T3778" s="115">
        <v>1210</v>
      </c>
      <c r="U3778" s="115" t="s">
        <v>352</v>
      </c>
      <c r="V3778" s="115" t="s">
        <v>350</v>
      </c>
      <c r="Z3778" s="115">
        <v>0</v>
      </c>
      <c r="AA3778" s="115">
        <v>1</v>
      </c>
      <c r="AB3778" s="115">
        <v>0.73760910338000996</v>
      </c>
      <c r="AC3778" s="115">
        <v>0.10847916959077</v>
      </c>
      <c r="AD3778" s="115">
        <v>295.94657609588</v>
      </c>
      <c r="AF3778" s="115">
        <v>-1</v>
      </c>
      <c r="AG3778" s="115">
        <v>-1</v>
      </c>
      <c r="AH3778" s="115">
        <v>-1</v>
      </c>
      <c r="AI3778" s="115">
        <v>-1</v>
      </c>
      <c r="AJ3778" s="115">
        <v>0</v>
      </c>
      <c r="AM3778" s="115" t="s">
        <v>348</v>
      </c>
      <c r="AN3778" s="115">
        <v>-1</v>
      </c>
      <c r="AQ3778" s="115">
        <v>601</v>
      </c>
      <c r="AR3778" s="115" t="s">
        <v>263</v>
      </c>
      <c r="AS3778" s="115" t="s">
        <v>376</v>
      </c>
      <c r="AT3778" s="115" t="s">
        <v>296</v>
      </c>
      <c r="AV3778" s="115">
        <v>72.404597061417505</v>
      </c>
      <c r="AW3778" s="115">
        <v>0.240021554</v>
      </c>
    </row>
    <row r="3779" spans="1:49" x14ac:dyDescent="0.25">
      <c r="A3779" s="117">
        <v>450000</v>
      </c>
      <c r="B3779" s="117">
        <v>870000</v>
      </c>
      <c r="C3779" s="117">
        <v>870000</v>
      </c>
      <c r="D3779" s="115" t="s">
        <v>342</v>
      </c>
      <c r="E3779" s="115" t="s">
        <v>13</v>
      </c>
      <c r="F3779" s="115" t="s">
        <v>343</v>
      </c>
      <c r="G3779" s="115" t="s">
        <v>344</v>
      </c>
      <c r="H3779" s="115">
        <v>0.56000000000000005</v>
      </c>
      <c r="I3779" s="115">
        <v>0.48</v>
      </c>
      <c r="J3779" s="115" t="s">
        <v>350</v>
      </c>
      <c r="K3779" s="115">
        <v>8.2015894106770001E-2</v>
      </c>
      <c r="L3779" s="115">
        <v>3643.2862247558901</v>
      </c>
      <c r="M3779" s="115">
        <v>9.0832297087689806</v>
      </c>
      <c r="N3779" s="115">
        <v>1.3359535283822701</v>
      </c>
      <c r="O3779" s="115">
        <v>0.74496920594190996</v>
      </c>
      <c r="P3779" s="115">
        <v>0.10956942311537</v>
      </c>
      <c r="Q3779" s="115">
        <v>298.807377210254</v>
      </c>
      <c r="R3779" s="115">
        <v>1200</v>
      </c>
      <c r="S3779" s="115" t="s">
        <v>351</v>
      </c>
      <c r="T3779" s="115">
        <v>1200</v>
      </c>
      <c r="U3779" s="115" t="s">
        <v>352</v>
      </c>
      <c r="V3779" s="115" t="s">
        <v>350</v>
      </c>
      <c r="Z3779" s="115">
        <v>0</v>
      </c>
      <c r="AA3779" s="115">
        <v>1</v>
      </c>
      <c r="AB3779" s="115">
        <v>0.74496920594190996</v>
      </c>
      <c r="AC3779" s="115">
        <v>0.10956942311537</v>
      </c>
      <c r="AD3779" s="115">
        <v>298.80737721025298</v>
      </c>
      <c r="AF3779" s="115">
        <v>-1</v>
      </c>
      <c r="AG3779" s="115">
        <v>-1</v>
      </c>
      <c r="AH3779" s="115">
        <v>-1</v>
      </c>
      <c r="AI3779" s="115">
        <v>-1</v>
      </c>
      <c r="AJ3779" s="115">
        <v>0</v>
      </c>
      <c r="AM3779" s="115" t="s">
        <v>348</v>
      </c>
      <c r="AN3779" s="115">
        <v>-1</v>
      </c>
      <c r="AQ3779" s="115">
        <v>601</v>
      </c>
      <c r="AR3779" s="115" t="s">
        <v>263</v>
      </c>
      <c r="AS3779" s="115" t="s">
        <v>376</v>
      </c>
      <c r="AT3779" s="115" t="s">
        <v>296</v>
      </c>
      <c r="AV3779" s="115">
        <v>100.060957487539</v>
      </c>
      <c r="AW3779" s="115">
        <v>0.24234174959999999</v>
      </c>
    </row>
    <row r="3780" spans="1:49" x14ac:dyDescent="0.25">
      <c r="A3780" s="117">
        <v>450000</v>
      </c>
      <c r="B3780" s="117">
        <v>870000</v>
      </c>
      <c r="C3780" s="117">
        <v>870000</v>
      </c>
      <c r="D3780" s="115" t="s">
        <v>342</v>
      </c>
      <c r="E3780" s="115" t="s">
        <v>13</v>
      </c>
      <c r="F3780" s="115" t="s">
        <v>343</v>
      </c>
      <c r="G3780" s="115" t="s">
        <v>344</v>
      </c>
      <c r="H3780" s="115">
        <v>0.56000000000000005</v>
      </c>
      <c r="I3780" s="115">
        <v>0.48</v>
      </c>
      <c r="J3780" s="115" t="s">
        <v>350</v>
      </c>
      <c r="K3780" s="115">
        <v>6.2452044187979998E-2</v>
      </c>
      <c r="L3780" s="115">
        <v>3643.2862247558901</v>
      </c>
      <c r="M3780" s="115">
        <v>9.0832297087689806</v>
      </c>
      <c r="N3780" s="115">
        <v>1.3359535283822701</v>
      </c>
      <c r="O3780" s="115">
        <v>0.56726626314166995</v>
      </c>
      <c r="P3780" s="115">
        <v>8.3433028787620003E-2</v>
      </c>
      <c r="Q3780" s="115">
        <v>227.53067229793899</v>
      </c>
      <c r="R3780" s="115">
        <v>1210</v>
      </c>
      <c r="S3780" s="115" t="s">
        <v>353</v>
      </c>
      <c r="T3780" s="115">
        <v>1210</v>
      </c>
      <c r="U3780" s="115" t="s">
        <v>352</v>
      </c>
      <c r="V3780" s="115" t="s">
        <v>350</v>
      </c>
      <c r="Z3780" s="115">
        <v>0</v>
      </c>
      <c r="AA3780" s="115">
        <v>1</v>
      </c>
      <c r="AB3780" s="115">
        <v>0.56726626314166995</v>
      </c>
      <c r="AC3780" s="115">
        <v>8.3433028787620003E-2</v>
      </c>
      <c r="AD3780" s="115">
        <v>227.53067229794101</v>
      </c>
      <c r="AF3780" s="115">
        <v>-1</v>
      </c>
      <c r="AG3780" s="115">
        <v>-1</v>
      </c>
      <c r="AH3780" s="115">
        <v>-1</v>
      </c>
      <c r="AI3780" s="115">
        <v>-1</v>
      </c>
      <c r="AJ3780" s="115">
        <v>0</v>
      </c>
      <c r="AM3780" s="115" t="s">
        <v>348</v>
      </c>
      <c r="AN3780" s="115">
        <v>-1</v>
      </c>
      <c r="AQ3780" s="115">
        <v>601</v>
      </c>
      <c r="AR3780" s="115" t="s">
        <v>263</v>
      </c>
      <c r="AS3780" s="115" t="s">
        <v>376</v>
      </c>
      <c r="AT3780" s="115" t="s">
        <v>296</v>
      </c>
      <c r="AV3780" s="115">
        <v>64.443794369448298</v>
      </c>
      <c r="AW3780" s="115">
        <v>0.18453420300000001</v>
      </c>
    </row>
    <row r="3781" spans="1:49" x14ac:dyDescent="0.25">
      <c r="A3781" s="117">
        <v>450000</v>
      </c>
      <c r="B3781" s="117">
        <v>870000</v>
      </c>
      <c r="C3781" s="117">
        <v>870000</v>
      </c>
      <c r="D3781" s="115" t="s">
        <v>342</v>
      </c>
      <c r="E3781" s="115" t="s">
        <v>13</v>
      </c>
      <c r="F3781" s="115" t="s">
        <v>343</v>
      </c>
      <c r="G3781" s="115" t="s">
        <v>344</v>
      </c>
      <c r="H3781" s="115">
        <v>0.56000000000000005</v>
      </c>
      <c r="I3781" s="115">
        <v>0.48</v>
      </c>
      <c r="J3781" s="115" t="s">
        <v>350</v>
      </c>
      <c r="K3781" s="115">
        <v>1.439085195415E-2</v>
      </c>
      <c r="L3781" s="115">
        <v>3643.2862247558901</v>
      </c>
      <c r="M3781" s="115">
        <v>9.0832297087689806</v>
      </c>
      <c r="N3781" s="115">
        <v>1.3359535283822701</v>
      </c>
      <c r="O3781" s="115">
        <v>0.13071541400448999</v>
      </c>
      <c r="P3781" s="115">
        <v>1.922550944458E-2</v>
      </c>
      <c r="Q3781" s="115">
        <v>52.429992687081501</v>
      </c>
      <c r="R3781" s="115">
        <v>1210</v>
      </c>
      <c r="S3781" s="115" t="s">
        <v>353</v>
      </c>
      <c r="T3781" s="115">
        <v>1210</v>
      </c>
      <c r="U3781" s="115" t="s">
        <v>352</v>
      </c>
      <c r="V3781" s="115" t="s">
        <v>350</v>
      </c>
      <c r="Z3781" s="115">
        <v>0</v>
      </c>
      <c r="AA3781" s="115">
        <v>1</v>
      </c>
      <c r="AB3781" s="115">
        <v>0.13071541400448999</v>
      </c>
      <c r="AC3781" s="115">
        <v>1.922550944458E-2</v>
      </c>
      <c r="AD3781" s="115">
        <v>52.429992687082603</v>
      </c>
      <c r="AF3781" s="115">
        <v>-1</v>
      </c>
      <c r="AG3781" s="115">
        <v>-1</v>
      </c>
      <c r="AH3781" s="115">
        <v>-1</v>
      </c>
      <c r="AI3781" s="115">
        <v>-1</v>
      </c>
      <c r="AJ3781" s="115">
        <v>0</v>
      </c>
      <c r="AM3781" s="115" t="s">
        <v>348</v>
      </c>
      <c r="AN3781" s="115">
        <v>-1</v>
      </c>
      <c r="AQ3781" s="115">
        <v>601</v>
      </c>
      <c r="AR3781" s="115" t="s">
        <v>263</v>
      </c>
      <c r="AS3781" s="115" t="s">
        <v>376</v>
      </c>
      <c r="AT3781" s="115" t="s">
        <v>296</v>
      </c>
      <c r="AV3781" s="115">
        <v>66.549621429347297</v>
      </c>
      <c r="AW3781" s="115">
        <v>4.2522297399999999E-2</v>
      </c>
    </row>
    <row r="3782" spans="1:49" x14ac:dyDescent="0.25">
      <c r="A3782" s="117">
        <v>450000</v>
      </c>
      <c r="B3782" s="117">
        <v>870000</v>
      </c>
      <c r="C3782" s="117">
        <v>870000</v>
      </c>
      <c r="D3782" s="115" t="s">
        <v>342</v>
      </c>
      <c r="E3782" s="115" t="s">
        <v>13</v>
      </c>
      <c r="F3782" s="115" t="s">
        <v>343</v>
      </c>
      <c r="G3782" s="115" t="s">
        <v>344</v>
      </c>
      <c r="H3782" s="115">
        <v>0.56000000000000005</v>
      </c>
      <c r="I3782" s="115">
        <v>0.48</v>
      </c>
      <c r="J3782" s="115" t="s">
        <v>350</v>
      </c>
      <c r="K3782" s="115">
        <v>0.16924060918827999</v>
      </c>
      <c r="L3782" s="115">
        <v>3643.2862247558901</v>
      </c>
      <c r="M3782" s="115">
        <v>9.0832297087689806</v>
      </c>
      <c r="N3782" s="115">
        <v>1.3359535283822701</v>
      </c>
      <c r="O3782" s="115">
        <v>1.5372513293091901</v>
      </c>
      <c r="P3782" s="115">
        <v>0.22609758899064999</v>
      </c>
      <c r="Q3782" s="115">
        <v>616.59198012497404</v>
      </c>
      <c r="R3782" s="115">
        <v>1210</v>
      </c>
      <c r="S3782" s="115" t="s">
        <v>353</v>
      </c>
      <c r="T3782" s="115">
        <v>1210</v>
      </c>
      <c r="U3782" s="115" t="s">
        <v>352</v>
      </c>
      <c r="V3782" s="115" t="s">
        <v>350</v>
      </c>
      <c r="Z3782" s="115">
        <v>0</v>
      </c>
      <c r="AA3782" s="115">
        <v>1</v>
      </c>
      <c r="AB3782" s="115">
        <v>1.5372513293091901</v>
      </c>
      <c r="AC3782" s="115">
        <v>0.22609758899064999</v>
      </c>
      <c r="AD3782" s="115">
        <v>616.59198012497404</v>
      </c>
      <c r="AF3782" s="115">
        <v>-1</v>
      </c>
      <c r="AG3782" s="115">
        <v>-1</v>
      </c>
      <c r="AH3782" s="115">
        <v>-1</v>
      </c>
      <c r="AI3782" s="115">
        <v>-1</v>
      </c>
      <c r="AJ3782" s="115">
        <v>0</v>
      </c>
      <c r="AM3782" s="115" t="s">
        <v>348</v>
      </c>
      <c r="AN3782" s="115">
        <v>-1</v>
      </c>
      <c r="AQ3782" s="115">
        <v>601</v>
      </c>
      <c r="AR3782" s="115" t="s">
        <v>263</v>
      </c>
      <c r="AS3782" s="115" t="s">
        <v>376</v>
      </c>
      <c r="AT3782" s="115" t="s">
        <v>296</v>
      </c>
      <c r="AV3782" s="115">
        <v>108.269159211746</v>
      </c>
      <c r="AW3782" s="115">
        <v>0.50007459860000003</v>
      </c>
    </row>
    <row r="3783" spans="1:49" x14ac:dyDescent="0.25">
      <c r="A3783" s="117">
        <v>450000</v>
      </c>
      <c r="B3783" s="117">
        <v>870000</v>
      </c>
      <c r="C3783" s="117">
        <v>870000</v>
      </c>
      <c r="D3783" s="115" t="s">
        <v>342</v>
      </c>
      <c r="E3783" s="115" t="s">
        <v>13</v>
      </c>
      <c r="F3783" s="115" t="s">
        <v>343</v>
      </c>
      <c r="G3783" s="115" t="s">
        <v>344</v>
      </c>
      <c r="H3783" s="115">
        <v>0.56000000000000005</v>
      </c>
      <c r="I3783" s="115">
        <v>0.48</v>
      </c>
      <c r="J3783" s="115" t="s">
        <v>350</v>
      </c>
      <c r="K3783" s="115">
        <v>0.28966405429974001</v>
      </c>
      <c r="L3783" s="115">
        <v>3643.2862247558901</v>
      </c>
      <c r="M3783" s="115">
        <v>9.0832297087689806</v>
      </c>
      <c r="N3783" s="115">
        <v>1.3359535283822701</v>
      </c>
      <c r="O3783" s="115">
        <v>2.6310851435779501</v>
      </c>
      <c r="P3783" s="115">
        <v>0.38697771538726</v>
      </c>
      <c r="Q3783" s="115">
        <v>1055.3290588372099</v>
      </c>
      <c r="R3783" s="115">
        <v>1210</v>
      </c>
      <c r="S3783" s="115" t="s">
        <v>353</v>
      </c>
      <c r="T3783" s="115">
        <v>1210</v>
      </c>
      <c r="U3783" s="115" t="s">
        <v>352</v>
      </c>
      <c r="V3783" s="115" t="s">
        <v>350</v>
      </c>
      <c r="Z3783" s="115">
        <v>0</v>
      </c>
      <c r="AA3783" s="115">
        <v>1</v>
      </c>
      <c r="AB3783" s="115">
        <v>2.6310851435779501</v>
      </c>
      <c r="AC3783" s="115">
        <v>0.38697771538726</v>
      </c>
      <c r="AD3783" s="115">
        <v>1055.3290588372099</v>
      </c>
      <c r="AF3783" s="115">
        <v>-1</v>
      </c>
      <c r="AG3783" s="115">
        <v>-1</v>
      </c>
      <c r="AH3783" s="115">
        <v>-1</v>
      </c>
      <c r="AI3783" s="115">
        <v>-1</v>
      </c>
      <c r="AJ3783" s="115">
        <v>0</v>
      </c>
      <c r="AM3783" s="115" t="s">
        <v>348</v>
      </c>
      <c r="AN3783" s="115">
        <v>-1</v>
      </c>
      <c r="AQ3783" s="115">
        <v>601</v>
      </c>
      <c r="AR3783" s="115" t="s">
        <v>263</v>
      </c>
      <c r="AS3783" s="115" t="s">
        <v>376</v>
      </c>
      <c r="AT3783" s="115" t="s">
        <v>296</v>
      </c>
      <c r="AV3783" s="115">
        <v>139.893326290266</v>
      </c>
      <c r="AW3783" s="115">
        <v>0.85590353509999995</v>
      </c>
    </row>
    <row r="3784" spans="1:49" x14ac:dyDescent="0.25">
      <c r="A3784" s="117">
        <v>450000</v>
      </c>
      <c r="B3784" s="117">
        <v>870000</v>
      </c>
      <c r="C3784" s="117">
        <v>870000</v>
      </c>
      <c r="D3784" s="115" t="s">
        <v>342</v>
      </c>
      <c r="E3784" s="115" t="s">
        <v>13</v>
      </c>
      <c r="F3784" s="115" t="s">
        <v>343</v>
      </c>
      <c r="G3784" s="115" t="s">
        <v>344</v>
      </c>
      <c r="H3784" s="115">
        <v>0.56000000000000005</v>
      </c>
      <c r="I3784" s="115">
        <v>0.48</v>
      </c>
      <c r="J3784" s="115" t="s">
        <v>350</v>
      </c>
      <c r="K3784" s="115">
        <v>2.9927051403019999E-2</v>
      </c>
      <c r="L3784" s="115">
        <v>3669.1577422400101</v>
      </c>
      <c r="M3784" s="115">
        <v>8.75821943060199</v>
      </c>
      <c r="N3784" s="115">
        <v>1.27119394295646</v>
      </c>
      <c r="O3784" s="115">
        <v>0.26210768309859001</v>
      </c>
      <c r="P3784" s="115">
        <v>3.8043086474070002E-2</v>
      </c>
      <c r="Q3784" s="115">
        <v>109.80707235782</v>
      </c>
      <c r="R3784" s="115">
        <v>1200</v>
      </c>
      <c r="S3784" s="115" t="s">
        <v>351</v>
      </c>
      <c r="T3784" s="115">
        <v>1200</v>
      </c>
      <c r="U3784" s="115" t="s">
        <v>352</v>
      </c>
      <c r="V3784" s="115" t="s">
        <v>350</v>
      </c>
      <c r="Z3784" s="115">
        <v>0</v>
      </c>
      <c r="AA3784" s="115">
        <v>1</v>
      </c>
      <c r="AB3784" s="115">
        <v>0.26210768309859001</v>
      </c>
      <c r="AC3784" s="115">
        <v>3.8043086474070002E-2</v>
      </c>
      <c r="AD3784" s="115">
        <v>109.80707235782</v>
      </c>
      <c r="AF3784" s="115">
        <v>-1</v>
      </c>
      <c r="AG3784" s="115">
        <v>-1</v>
      </c>
      <c r="AH3784" s="115">
        <v>-1</v>
      </c>
      <c r="AI3784" s="115">
        <v>-1</v>
      </c>
      <c r="AJ3784" s="115">
        <v>0</v>
      </c>
      <c r="AM3784" s="115" t="s">
        <v>348</v>
      </c>
      <c r="AN3784" s="115">
        <v>-1</v>
      </c>
      <c r="AQ3784" s="115">
        <v>601</v>
      </c>
      <c r="AR3784" s="115" t="s">
        <v>263</v>
      </c>
      <c r="AS3784" s="115" t="s">
        <v>376</v>
      </c>
      <c r="AT3784" s="115" t="s">
        <v>296</v>
      </c>
      <c r="AV3784" s="115">
        <v>56.924506264381598</v>
      </c>
      <c r="AW3784" s="115">
        <v>8.90568308E-2</v>
      </c>
    </row>
    <row r="3785" spans="1:49" x14ac:dyDescent="0.25">
      <c r="A3785" s="117">
        <v>450000</v>
      </c>
      <c r="B3785" s="117">
        <v>870000</v>
      </c>
      <c r="C3785" s="117">
        <v>870000</v>
      </c>
      <c r="D3785" s="115" t="s">
        <v>342</v>
      </c>
      <c r="E3785" s="115" t="s">
        <v>13</v>
      </c>
      <c r="F3785" s="115" t="s">
        <v>343</v>
      </c>
      <c r="G3785" s="115" t="s">
        <v>344</v>
      </c>
      <c r="H3785" s="115">
        <v>0.56000000000000005</v>
      </c>
      <c r="I3785" s="115">
        <v>0.48</v>
      </c>
      <c r="J3785" s="115" t="s">
        <v>350</v>
      </c>
      <c r="K3785" s="115">
        <v>0.16963605574889001</v>
      </c>
      <c r="L3785" s="115">
        <v>3669.1577422400101</v>
      </c>
      <c r="M3785" s="115">
        <v>8.75821943060199</v>
      </c>
      <c r="N3785" s="115">
        <v>1.27119394295646</v>
      </c>
      <c r="O3785" s="115">
        <v>1.4857097995906301</v>
      </c>
      <c r="P3785" s="115">
        <v>0.21564032657501001</v>
      </c>
      <c r="Q3785" s="115">
        <v>622.42144731410997</v>
      </c>
      <c r="R3785" s="115">
        <v>1210</v>
      </c>
      <c r="S3785" s="115" t="s">
        <v>353</v>
      </c>
      <c r="T3785" s="115">
        <v>1210</v>
      </c>
      <c r="U3785" s="115" t="s">
        <v>352</v>
      </c>
      <c r="V3785" s="115" t="s">
        <v>350</v>
      </c>
      <c r="Z3785" s="115">
        <v>0</v>
      </c>
      <c r="AA3785" s="115">
        <v>1</v>
      </c>
      <c r="AB3785" s="115">
        <v>1.4857097995906301</v>
      </c>
      <c r="AC3785" s="115">
        <v>0.21564032657501001</v>
      </c>
      <c r="AD3785" s="115">
        <v>1031.6378624382301</v>
      </c>
      <c r="AF3785" s="115">
        <v>-1</v>
      </c>
      <c r="AG3785" s="115">
        <v>-1</v>
      </c>
      <c r="AH3785" s="115">
        <v>-1</v>
      </c>
      <c r="AI3785" s="115">
        <v>-1</v>
      </c>
      <c r="AJ3785" s="115">
        <v>0</v>
      </c>
      <c r="AM3785" s="115" t="s">
        <v>348</v>
      </c>
      <c r="AN3785" s="115">
        <v>-1</v>
      </c>
      <c r="AQ3785" s="115">
        <v>601</v>
      </c>
      <c r="AR3785" s="115" t="s">
        <v>263</v>
      </c>
      <c r="AS3785" s="115" t="s">
        <v>376</v>
      </c>
      <c r="AT3785" s="115" t="s">
        <v>296</v>
      </c>
      <c r="AV3785" s="115">
        <v>107.197179393094</v>
      </c>
      <c r="AW3785" s="115">
        <v>0.83668926389999998</v>
      </c>
    </row>
    <row r="3786" spans="1:49" x14ac:dyDescent="0.25">
      <c r="A3786" s="117">
        <v>450000</v>
      </c>
      <c r="B3786" s="117">
        <v>870000</v>
      </c>
      <c r="C3786" s="117">
        <v>870000</v>
      </c>
      <c r="D3786" s="115" t="s">
        <v>342</v>
      </c>
      <c r="E3786" s="115" t="s">
        <v>13</v>
      </c>
      <c r="F3786" s="115" t="s">
        <v>343</v>
      </c>
      <c r="G3786" s="115" t="s">
        <v>344</v>
      </c>
      <c r="H3786" s="115">
        <v>0.56000000000000005</v>
      </c>
      <c r="I3786" s="115">
        <v>0.48</v>
      </c>
      <c r="J3786" s="115" t="s">
        <v>350</v>
      </c>
      <c r="K3786" s="115">
        <v>8.5232230502769998E-2</v>
      </c>
      <c r="L3786" s="115">
        <v>3669.1577422400101</v>
      </c>
      <c r="M3786" s="115">
        <v>8.75821943060199</v>
      </c>
      <c r="N3786" s="115">
        <v>1.27119394295646</v>
      </c>
      <c r="O3786" s="115">
        <v>0.74648257730297995</v>
      </c>
      <c r="P3786" s="115">
        <v>0.1083466951598</v>
      </c>
      <c r="Q3786" s="115">
        <v>312.73049843765699</v>
      </c>
      <c r="R3786" s="115">
        <v>1210</v>
      </c>
      <c r="S3786" s="115" t="s">
        <v>353</v>
      </c>
      <c r="T3786" s="115">
        <v>1210</v>
      </c>
      <c r="U3786" s="115" t="s">
        <v>352</v>
      </c>
      <c r="V3786" s="115" t="s">
        <v>350</v>
      </c>
      <c r="Z3786" s="115">
        <v>0</v>
      </c>
      <c r="AA3786" s="115">
        <v>1</v>
      </c>
      <c r="AB3786" s="115">
        <v>0.74648257730297995</v>
      </c>
      <c r="AC3786" s="115">
        <v>0.1083466951598</v>
      </c>
      <c r="AD3786" s="115">
        <v>635.90453657627199</v>
      </c>
      <c r="AF3786" s="115">
        <v>-1</v>
      </c>
      <c r="AG3786" s="115">
        <v>-1</v>
      </c>
      <c r="AH3786" s="115">
        <v>-1</v>
      </c>
      <c r="AI3786" s="115">
        <v>-1</v>
      </c>
      <c r="AJ3786" s="115">
        <v>0</v>
      </c>
      <c r="AM3786" s="115" t="s">
        <v>348</v>
      </c>
      <c r="AN3786" s="115">
        <v>-1</v>
      </c>
      <c r="AQ3786" s="115">
        <v>601</v>
      </c>
      <c r="AR3786" s="115" t="s">
        <v>263</v>
      </c>
      <c r="AS3786" s="115" t="s">
        <v>376</v>
      </c>
      <c r="AT3786" s="115" t="s">
        <v>296</v>
      </c>
      <c r="AV3786" s="115">
        <v>77.934011144971706</v>
      </c>
      <c r="AW3786" s="115">
        <v>0.5157376615</v>
      </c>
    </row>
    <row r="3787" spans="1:49" x14ac:dyDescent="0.25">
      <c r="A3787" s="117">
        <v>450000</v>
      </c>
      <c r="B3787" s="117">
        <v>870000</v>
      </c>
      <c r="C3787" s="117">
        <v>870000</v>
      </c>
      <c r="D3787" s="115" t="s">
        <v>342</v>
      </c>
      <c r="E3787" s="115" t="s">
        <v>13</v>
      </c>
      <c r="F3787" s="115" t="s">
        <v>343</v>
      </c>
      <c r="G3787" s="115" t="s">
        <v>344</v>
      </c>
      <c r="H3787" s="115">
        <v>0.56000000000000005</v>
      </c>
      <c r="I3787" s="115">
        <v>0.48</v>
      </c>
      <c r="J3787" s="115" t="s">
        <v>350</v>
      </c>
      <c r="K3787" s="115">
        <v>3.89237142165E-3</v>
      </c>
      <c r="L3787" s="115">
        <v>3669.1577422400101</v>
      </c>
      <c r="M3787" s="115">
        <v>8.75821943060199</v>
      </c>
      <c r="N3787" s="115">
        <v>1.27119394295646</v>
      </c>
      <c r="O3787" s="115">
        <v>3.4090243016240002E-2</v>
      </c>
      <c r="P3787" s="115">
        <v>4.94795897494E-3</v>
      </c>
      <c r="Q3787" s="115">
        <v>14.2817247374318</v>
      </c>
      <c r="R3787" s="115">
        <v>1780</v>
      </c>
      <c r="S3787" s="115" t="s">
        <v>361</v>
      </c>
      <c r="T3787" s="115">
        <v>1780</v>
      </c>
      <c r="U3787" s="115" t="s">
        <v>352</v>
      </c>
      <c r="V3787" s="115" t="s">
        <v>350</v>
      </c>
      <c r="Z3787" s="115">
        <v>0</v>
      </c>
      <c r="AA3787" s="115">
        <v>1</v>
      </c>
      <c r="AB3787" s="115">
        <v>3.4090243016240002E-2</v>
      </c>
      <c r="AC3787" s="115">
        <v>4.94795897494E-3</v>
      </c>
      <c r="AD3787" s="115">
        <v>14.2817247374334</v>
      </c>
      <c r="AF3787" s="115">
        <v>-1</v>
      </c>
      <c r="AG3787" s="115">
        <v>-1</v>
      </c>
      <c r="AH3787" s="115">
        <v>-1</v>
      </c>
      <c r="AI3787" s="115">
        <v>-1</v>
      </c>
      <c r="AJ3787" s="115">
        <v>0</v>
      </c>
      <c r="AM3787" s="115" t="s">
        <v>348</v>
      </c>
      <c r="AN3787" s="115">
        <v>-1</v>
      </c>
      <c r="AQ3787" s="115">
        <v>601</v>
      </c>
      <c r="AR3787" s="115" t="s">
        <v>263</v>
      </c>
      <c r="AS3787" s="115" t="s">
        <v>376</v>
      </c>
      <c r="AT3787" s="115" t="s">
        <v>296</v>
      </c>
      <c r="AV3787" s="115">
        <v>19.512916573255598</v>
      </c>
      <c r="AW3787" s="115">
        <v>1.15829073E-2</v>
      </c>
    </row>
    <row r="3788" spans="1:49" x14ac:dyDescent="0.25">
      <c r="A3788" s="117">
        <v>450000</v>
      </c>
      <c r="B3788" s="117">
        <v>870000</v>
      </c>
      <c r="C3788" s="117">
        <v>870000</v>
      </c>
      <c r="D3788" s="115" t="s">
        <v>342</v>
      </c>
      <c r="E3788" s="115" t="s">
        <v>13</v>
      </c>
      <c r="F3788" s="115" t="s">
        <v>343</v>
      </c>
      <c r="G3788" s="115" t="s">
        <v>344</v>
      </c>
      <c r="H3788" s="115">
        <v>0.56000000000000005</v>
      </c>
      <c r="I3788" s="115">
        <v>0.48</v>
      </c>
      <c r="J3788" s="115" t="s">
        <v>350</v>
      </c>
      <c r="K3788" s="115">
        <v>0.11472942984440999</v>
      </c>
      <c r="L3788" s="115">
        <v>3661.4881875720598</v>
      </c>
      <c r="M3788" s="115">
        <v>9.1257924139543398</v>
      </c>
      <c r="N3788" s="115">
        <v>1.3421179028121999</v>
      </c>
      <c r="O3788" s="115">
        <v>1.04699696053146</v>
      </c>
      <c r="P3788" s="115">
        <v>0.15398042177362001</v>
      </c>
      <c r="Q3788" s="115">
        <v>420.08045214219902</v>
      </c>
      <c r="R3788" s="115">
        <v>1210</v>
      </c>
      <c r="S3788" s="115" t="s">
        <v>353</v>
      </c>
      <c r="T3788" s="115">
        <v>1210</v>
      </c>
      <c r="U3788" s="115" t="s">
        <v>352</v>
      </c>
      <c r="V3788" s="115" t="s">
        <v>350</v>
      </c>
      <c r="Z3788" s="115">
        <v>0</v>
      </c>
      <c r="AA3788" s="115">
        <v>1</v>
      </c>
      <c r="AB3788" s="115">
        <v>1.04699696053146</v>
      </c>
      <c r="AC3788" s="115">
        <v>0.15398042177362001</v>
      </c>
      <c r="AD3788" s="115">
        <v>420.08045214219902</v>
      </c>
      <c r="AF3788" s="115">
        <v>-1</v>
      </c>
      <c r="AG3788" s="115">
        <v>-1</v>
      </c>
      <c r="AH3788" s="115">
        <v>-1</v>
      </c>
      <c r="AI3788" s="115">
        <v>-1</v>
      </c>
      <c r="AJ3788" s="115">
        <v>0</v>
      </c>
      <c r="AM3788" s="115" t="s">
        <v>348</v>
      </c>
      <c r="AN3788" s="115">
        <v>-1</v>
      </c>
      <c r="AQ3788" s="115">
        <v>601</v>
      </c>
      <c r="AR3788" s="115" t="s">
        <v>263</v>
      </c>
      <c r="AS3788" s="115" t="s">
        <v>376</v>
      </c>
      <c r="AT3788" s="115" t="s">
        <v>296</v>
      </c>
      <c r="AV3788" s="115">
        <v>91.761181861328794</v>
      </c>
      <c r="AW3788" s="115">
        <v>0.34069785250000001</v>
      </c>
    </row>
    <row r="3789" spans="1:49" x14ac:dyDescent="0.25">
      <c r="A3789" s="117">
        <v>450000</v>
      </c>
      <c r="B3789" s="117">
        <v>870000</v>
      </c>
      <c r="C3789" s="117">
        <v>870000</v>
      </c>
      <c r="D3789" s="115" t="s">
        <v>342</v>
      </c>
      <c r="E3789" s="115" t="s">
        <v>13</v>
      </c>
      <c r="F3789" s="115" t="s">
        <v>343</v>
      </c>
      <c r="G3789" s="115" t="s">
        <v>344</v>
      </c>
      <c r="H3789" s="115">
        <v>0.56000000000000005</v>
      </c>
      <c r="I3789" s="115">
        <v>0.48</v>
      </c>
      <c r="J3789" s="115" t="s">
        <v>350</v>
      </c>
      <c r="K3789" s="115">
        <v>0.22199373356947999</v>
      </c>
      <c r="L3789" s="115">
        <v>3661.4881875720598</v>
      </c>
      <c r="M3789" s="115">
        <v>9.1257924139543398</v>
      </c>
      <c r="N3789" s="115">
        <v>1.3421179028121999</v>
      </c>
      <c r="O3789" s="115">
        <v>2.02586872975382</v>
      </c>
      <c r="P3789" s="115">
        <v>0.29794176413572998</v>
      </c>
      <c r="Q3789" s="115">
        <v>812.82743317969698</v>
      </c>
      <c r="R3789" s="115">
        <v>1210</v>
      </c>
      <c r="S3789" s="115" t="s">
        <v>353</v>
      </c>
      <c r="T3789" s="115">
        <v>1210</v>
      </c>
      <c r="U3789" s="115" t="s">
        <v>352</v>
      </c>
      <c r="V3789" s="115" t="s">
        <v>350</v>
      </c>
      <c r="Z3789" s="115">
        <v>0</v>
      </c>
      <c r="AA3789" s="115">
        <v>1</v>
      </c>
      <c r="AB3789" s="115">
        <v>2.02586872975382</v>
      </c>
      <c r="AC3789" s="115">
        <v>0.29794176413572998</v>
      </c>
      <c r="AD3789" s="115">
        <v>812.82743317969698</v>
      </c>
      <c r="AF3789" s="115">
        <v>-1</v>
      </c>
      <c r="AG3789" s="115">
        <v>-1</v>
      </c>
      <c r="AH3789" s="115">
        <v>-1</v>
      </c>
      <c r="AI3789" s="115">
        <v>-1</v>
      </c>
      <c r="AJ3789" s="115">
        <v>0</v>
      </c>
      <c r="AM3789" s="115" t="s">
        <v>348</v>
      </c>
      <c r="AN3789" s="115">
        <v>-1</v>
      </c>
      <c r="AQ3789" s="115">
        <v>601</v>
      </c>
      <c r="AR3789" s="115" t="s">
        <v>263</v>
      </c>
      <c r="AS3789" s="115" t="s">
        <v>376</v>
      </c>
      <c r="AT3789" s="115" t="s">
        <v>296</v>
      </c>
      <c r="AV3789" s="115">
        <v>119.910171841554</v>
      </c>
      <c r="AW3789" s="115">
        <v>0.65922743969999997</v>
      </c>
    </row>
    <row r="3790" spans="1:49" x14ac:dyDescent="0.25">
      <c r="A3790" s="117">
        <v>450000</v>
      </c>
      <c r="B3790" s="117">
        <v>870000</v>
      </c>
      <c r="C3790" s="117">
        <v>870000</v>
      </c>
      <c r="D3790" s="115" t="s">
        <v>342</v>
      </c>
      <c r="E3790" s="115" t="s">
        <v>13</v>
      </c>
      <c r="F3790" s="115" t="s">
        <v>343</v>
      </c>
      <c r="G3790" s="115" t="s">
        <v>344</v>
      </c>
      <c r="H3790" s="115">
        <v>0.56000000000000005</v>
      </c>
      <c r="I3790" s="115">
        <v>0.48</v>
      </c>
      <c r="J3790" s="115" t="s">
        <v>350</v>
      </c>
      <c r="K3790" s="115">
        <v>3.8676762727849999E-2</v>
      </c>
      <c r="L3790" s="115">
        <v>3661.4881875720598</v>
      </c>
      <c r="M3790" s="115">
        <v>9.1257924139543398</v>
      </c>
      <c r="N3790" s="115">
        <v>1.3421179028121999</v>
      </c>
      <c r="O3790" s="115">
        <v>0.35295610789818999</v>
      </c>
      <c r="P3790" s="115">
        <v>5.1908775679869998E-2</v>
      </c>
      <c r="Q3790" s="115">
        <v>141.61450986157499</v>
      </c>
      <c r="R3790" s="115">
        <v>1210</v>
      </c>
      <c r="S3790" s="115" t="s">
        <v>353</v>
      </c>
      <c r="T3790" s="115">
        <v>1210</v>
      </c>
      <c r="U3790" s="115" t="s">
        <v>352</v>
      </c>
      <c r="V3790" s="115" t="s">
        <v>350</v>
      </c>
      <c r="Z3790" s="115">
        <v>0</v>
      </c>
      <c r="AA3790" s="115">
        <v>1</v>
      </c>
      <c r="AB3790" s="115">
        <v>0.35295610789818999</v>
      </c>
      <c r="AC3790" s="115">
        <v>5.1908775679869998E-2</v>
      </c>
      <c r="AD3790" s="115">
        <v>141.61450986157701</v>
      </c>
      <c r="AF3790" s="115">
        <v>-1</v>
      </c>
      <c r="AG3790" s="115">
        <v>-1</v>
      </c>
      <c r="AH3790" s="115">
        <v>-1</v>
      </c>
      <c r="AI3790" s="115">
        <v>-1</v>
      </c>
      <c r="AJ3790" s="115">
        <v>0</v>
      </c>
      <c r="AM3790" s="115" t="s">
        <v>348</v>
      </c>
      <c r="AN3790" s="115">
        <v>-1</v>
      </c>
      <c r="AQ3790" s="115">
        <v>601</v>
      </c>
      <c r="AR3790" s="115" t="s">
        <v>263</v>
      </c>
      <c r="AS3790" s="115" t="s">
        <v>376</v>
      </c>
      <c r="AT3790" s="115" t="s">
        <v>296</v>
      </c>
      <c r="AV3790" s="115">
        <v>70.177405188341694</v>
      </c>
      <c r="AW3790" s="115">
        <v>0.1148536171</v>
      </c>
    </row>
    <row r="3791" spans="1:49" x14ac:dyDescent="0.25">
      <c r="A3791" s="117">
        <v>450000</v>
      </c>
      <c r="B3791" s="117">
        <v>870000</v>
      </c>
      <c r="C3791" s="117">
        <v>870000</v>
      </c>
      <c r="D3791" s="115" t="s">
        <v>342</v>
      </c>
      <c r="E3791" s="115" t="s">
        <v>13</v>
      </c>
      <c r="F3791" s="115" t="s">
        <v>343</v>
      </c>
      <c r="G3791" s="115" t="s">
        <v>344</v>
      </c>
      <c r="H3791" s="115">
        <v>0.56000000000000005</v>
      </c>
      <c r="I3791" s="115">
        <v>0.48</v>
      </c>
      <c r="J3791" s="115" t="s">
        <v>350</v>
      </c>
      <c r="K3791" s="115">
        <v>6.4194042359100006E-2</v>
      </c>
      <c r="L3791" s="115">
        <v>3661.4881875720598</v>
      </c>
      <c r="M3791" s="115">
        <v>9.1257924139543398</v>
      </c>
      <c r="N3791" s="115">
        <v>1.3421179028121999</v>
      </c>
      <c r="O3791" s="115">
        <v>0.58582150478176997</v>
      </c>
      <c r="P3791" s="115">
        <v>8.6155973504029995E-2</v>
      </c>
      <c r="Q3791" s="115">
        <v>235.04572781036001</v>
      </c>
      <c r="R3791" s="115">
        <v>1210</v>
      </c>
      <c r="S3791" s="115" t="s">
        <v>353</v>
      </c>
      <c r="T3791" s="115">
        <v>1210</v>
      </c>
      <c r="U3791" s="115" t="s">
        <v>352</v>
      </c>
      <c r="V3791" s="115" t="s">
        <v>350</v>
      </c>
      <c r="Z3791" s="115">
        <v>0</v>
      </c>
      <c r="AA3791" s="115">
        <v>1</v>
      </c>
      <c r="AB3791" s="115">
        <v>0.58582150478176997</v>
      </c>
      <c r="AC3791" s="115">
        <v>8.6155973504029995E-2</v>
      </c>
      <c r="AD3791" s="115">
        <v>235.04572781035901</v>
      </c>
      <c r="AF3791" s="115">
        <v>-1</v>
      </c>
      <c r="AG3791" s="115">
        <v>-1</v>
      </c>
      <c r="AH3791" s="115">
        <v>-1</v>
      </c>
      <c r="AI3791" s="115">
        <v>-1</v>
      </c>
      <c r="AJ3791" s="115">
        <v>0</v>
      </c>
      <c r="AM3791" s="115" t="s">
        <v>348</v>
      </c>
      <c r="AN3791" s="115">
        <v>-1</v>
      </c>
      <c r="AQ3791" s="115">
        <v>601</v>
      </c>
      <c r="AR3791" s="115" t="s">
        <v>263</v>
      </c>
      <c r="AS3791" s="115" t="s">
        <v>376</v>
      </c>
      <c r="AT3791" s="115" t="s">
        <v>296</v>
      </c>
      <c r="AV3791" s="115">
        <v>65.449443592904103</v>
      </c>
      <c r="AW3791" s="115">
        <v>0.19062913849999999</v>
      </c>
    </row>
    <row r="3792" spans="1:49" x14ac:dyDescent="0.25">
      <c r="A3792" s="117">
        <v>450000</v>
      </c>
      <c r="B3792" s="117">
        <v>870000</v>
      </c>
      <c r="C3792" s="117">
        <v>870000</v>
      </c>
      <c r="D3792" s="115" t="s">
        <v>342</v>
      </c>
      <c r="E3792" s="115" t="s">
        <v>13</v>
      </c>
      <c r="F3792" s="115" t="s">
        <v>343</v>
      </c>
      <c r="G3792" s="115" t="s">
        <v>344</v>
      </c>
      <c r="H3792" s="115">
        <v>0.56000000000000005</v>
      </c>
      <c r="I3792" s="115">
        <v>0.48</v>
      </c>
      <c r="J3792" s="115" t="s">
        <v>350</v>
      </c>
      <c r="K3792" s="115">
        <v>0.14550801458347001</v>
      </c>
      <c r="L3792" s="115">
        <v>3661.4881875720598</v>
      </c>
      <c r="M3792" s="115">
        <v>9.1257924139543398</v>
      </c>
      <c r="N3792" s="115">
        <v>1.3421179028121999</v>
      </c>
      <c r="O3792" s="115">
        <v>1.3278759356554699</v>
      </c>
      <c r="P3792" s="115">
        <v>0.19528891137514001</v>
      </c>
      <c r="Q3792" s="115">
        <v>532.77587659447204</v>
      </c>
      <c r="R3792" s="115">
        <v>1210</v>
      </c>
      <c r="S3792" s="115" t="s">
        <v>353</v>
      </c>
      <c r="T3792" s="115">
        <v>1210</v>
      </c>
      <c r="U3792" s="115" t="s">
        <v>352</v>
      </c>
      <c r="V3792" s="115" t="s">
        <v>350</v>
      </c>
      <c r="Z3792" s="115">
        <v>0</v>
      </c>
      <c r="AA3792" s="115">
        <v>1</v>
      </c>
      <c r="AB3792" s="115">
        <v>1.3278759356554699</v>
      </c>
      <c r="AC3792" s="115">
        <v>0.19528891137514001</v>
      </c>
      <c r="AD3792" s="115">
        <v>532.77587659447204</v>
      </c>
      <c r="AF3792" s="115">
        <v>-1</v>
      </c>
      <c r="AG3792" s="115">
        <v>-1</v>
      </c>
      <c r="AH3792" s="115">
        <v>-1</v>
      </c>
      <c r="AI3792" s="115">
        <v>-1</v>
      </c>
      <c r="AJ3792" s="115">
        <v>0</v>
      </c>
      <c r="AM3792" s="115" t="s">
        <v>348</v>
      </c>
      <c r="AN3792" s="115">
        <v>-1</v>
      </c>
      <c r="AQ3792" s="115">
        <v>601</v>
      </c>
      <c r="AR3792" s="115" t="s">
        <v>263</v>
      </c>
      <c r="AS3792" s="115" t="s">
        <v>376</v>
      </c>
      <c r="AT3792" s="115" t="s">
        <v>296</v>
      </c>
      <c r="AV3792" s="115">
        <v>99.192128324668104</v>
      </c>
      <c r="AW3792" s="115">
        <v>0.43209722350000002</v>
      </c>
    </row>
    <row r="3793" spans="1:49" x14ac:dyDescent="0.25">
      <c r="A3793" s="117">
        <v>450000</v>
      </c>
      <c r="B3793" s="117">
        <v>870000</v>
      </c>
      <c r="C3793" s="117">
        <v>870000</v>
      </c>
      <c r="D3793" s="115" t="s">
        <v>342</v>
      </c>
      <c r="E3793" s="115" t="s">
        <v>13</v>
      </c>
      <c r="F3793" s="115" t="s">
        <v>343</v>
      </c>
      <c r="G3793" s="115" t="s">
        <v>344</v>
      </c>
      <c r="H3793" s="115">
        <v>0.56000000000000005</v>
      </c>
      <c r="I3793" s="115">
        <v>0.48</v>
      </c>
      <c r="J3793" s="115" t="s">
        <v>350</v>
      </c>
      <c r="K3793" s="115">
        <v>3.2661470790689998E-2</v>
      </c>
      <c r="L3793" s="115">
        <v>3661.4881875720598</v>
      </c>
      <c r="M3793" s="115">
        <v>9.1257924139543398</v>
      </c>
      <c r="N3793" s="115">
        <v>1.3421179028121999</v>
      </c>
      <c r="O3793" s="115">
        <v>0.2980618023703</v>
      </c>
      <c r="P3793" s="115">
        <v>4.3835544680360002E-2</v>
      </c>
      <c r="Q3793" s="115">
        <v>119.58958948885601</v>
      </c>
      <c r="R3793" s="115">
        <v>1210</v>
      </c>
      <c r="S3793" s="115" t="s">
        <v>353</v>
      </c>
      <c r="T3793" s="115">
        <v>1210</v>
      </c>
      <c r="U3793" s="115" t="s">
        <v>352</v>
      </c>
      <c r="V3793" s="115" t="s">
        <v>350</v>
      </c>
      <c r="Z3793" s="115">
        <v>0</v>
      </c>
      <c r="AA3793" s="115">
        <v>1</v>
      </c>
      <c r="AB3793" s="115">
        <v>0.2980618023703</v>
      </c>
      <c r="AC3793" s="115">
        <v>4.3835544680360002E-2</v>
      </c>
      <c r="AD3793" s="115">
        <v>119.58958948885601</v>
      </c>
      <c r="AF3793" s="115">
        <v>-1</v>
      </c>
      <c r="AG3793" s="115">
        <v>-1</v>
      </c>
      <c r="AH3793" s="115">
        <v>-1</v>
      </c>
      <c r="AI3793" s="115">
        <v>-1</v>
      </c>
      <c r="AJ3793" s="115">
        <v>0</v>
      </c>
      <c r="AM3793" s="115" t="s">
        <v>348</v>
      </c>
      <c r="AN3793" s="115">
        <v>-1</v>
      </c>
      <c r="AQ3793" s="115">
        <v>601</v>
      </c>
      <c r="AR3793" s="115" t="s">
        <v>263</v>
      </c>
      <c r="AS3793" s="115" t="s">
        <v>376</v>
      </c>
      <c r="AT3793" s="115" t="s">
        <v>296</v>
      </c>
      <c r="AV3793" s="115">
        <v>53.414798456652399</v>
      </c>
      <c r="AW3793" s="115">
        <v>9.6990745700000006E-2</v>
      </c>
    </row>
    <row r="3794" spans="1:49" x14ac:dyDescent="0.25">
      <c r="A3794" s="117">
        <v>450000</v>
      </c>
      <c r="B3794" s="117">
        <v>870000</v>
      </c>
      <c r="C3794" s="117">
        <v>870000</v>
      </c>
      <c r="D3794" s="115" t="s">
        <v>342</v>
      </c>
      <c r="E3794" s="115" t="s">
        <v>13</v>
      </c>
      <c r="F3794" s="115" t="s">
        <v>343</v>
      </c>
      <c r="G3794" s="115" t="s">
        <v>344</v>
      </c>
      <c r="H3794" s="115">
        <v>0.56000000000000005</v>
      </c>
      <c r="I3794" s="115">
        <v>0.48</v>
      </c>
      <c r="J3794" s="115" t="s">
        <v>350</v>
      </c>
      <c r="K3794" s="115">
        <v>0.21912766458708999</v>
      </c>
      <c r="L3794" s="115">
        <v>3661.4881881176598</v>
      </c>
      <c r="M3794" s="115">
        <v>9.1257924153141907</v>
      </c>
      <c r="N3794" s="115">
        <v>1.3421179030121899</v>
      </c>
      <c r="O3794" s="115">
        <v>1.9997135794744301</v>
      </c>
      <c r="P3794" s="115">
        <v>0.29409516168758998</v>
      </c>
      <c r="Q3794" s="115">
        <v>802.33335557546195</v>
      </c>
      <c r="R3794" s="115">
        <v>1200</v>
      </c>
      <c r="S3794" s="115" t="s">
        <v>351</v>
      </c>
      <c r="T3794" s="115">
        <v>1200</v>
      </c>
      <c r="U3794" s="115" t="s">
        <v>352</v>
      </c>
      <c r="V3794" s="115" t="s">
        <v>350</v>
      </c>
      <c r="Z3794" s="115">
        <v>0</v>
      </c>
      <c r="AA3794" s="115">
        <v>1</v>
      </c>
      <c r="AB3794" s="115">
        <v>1.9997135794744301</v>
      </c>
      <c r="AC3794" s="115">
        <v>0.29409516168758998</v>
      </c>
      <c r="AD3794" s="115">
        <v>802.33335557546195</v>
      </c>
      <c r="AF3794" s="115">
        <v>-1</v>
      </c>
      <c r="AG3794" s="115">
        <v>-1</v>
      </c>
      <c r="AH3794" s="115">
        <v>-1</v>
      </c>
      <c r="AI3794" s="115">
        <v>-1</v>
      </c>
      <c r="AJ3794" s="115">
        <v>0</v>
      </c>
      <c r="AM3794" s="115" t="s">
        <v>348</v>
      </c>
      <c r="AN3794" s="115">
        <v>-1</v>
      </c>
      <c r="AQ3794" s="115">
        <v>601</v>
      </c>
      <c r="AR3794" s="115" t="s">
        <v>263</v>
      </c>
      <c r="AS3794" s="115" t="s">
        <v>376</v>
      </c>
      <c r="AT3794" s="115" t="s">
        <v>296</v>
      </c>
      <c r="AV3794" s="115">
        <v>135.490801831564</v>
      </c>
      <c r="AW3794" s="115">
        <v>0.65071642789999995</v>
      </c>
    </row>
    <row r="3795" spans="1:49" x14ac:dyDescent="0.25">
      <c r="A3795" s="117">
        <v>450000</v>
      </c>
      <c r="B3795" s="117">
        <v>870000</v>
      </c>
      <c r="C3795" s="117">
        <v>870000</v>
      </c>
      <c r="D3795" s="115" t="s">
        <v>342</v>
      </c>
      <c r="E3795" s="115" t="s">
        <v>13</v>
      </c>
      <c r="F3795" s="115" t="s">
        <v>343</v>
      </c>
      <c r="G3795" s="115" t="s">
        <v>344</v>
      </c>
      <c r="H3795" s="115">
        <v>0.56000000000000005</v>
      </c>
      <c r="I3795" s="115">
        <v>0.48</v>
      </c>
      <c r="J3795" s="115" t="s">
        <v>350</v>
      </c>
      <c r="K3795" s="115">
        <v>0.10269397692211001</v>
      </c>
      <c r="L3795" s="115">
        <v>3661.4881881176598</v>
      </c>
      <c r="M3795" s="115">
        <v>9.1257924153141907</v>
      </c>
      <c r="N3795" s="115">
        <v>1.3421179030121899</v>
      </c>
      <c r="O3795" s="115">
        <v>0.93716391569428004</v>
      </c>
      <c r="P3795" s="115">
        <v>0.13782742495868999</v>
      </c>
      <c r="Q3795" s="115">
        <v>376.01278349115199</v>
      </c>
      <c r="R3795" s="115">
        <v>1210</v>
      </c>
      <c r="S3795" s="115" t="s">
        <v>353</v>
      </c>
      <c r="T3795" s="115">
        <v>1210</v>
      </c>
      <c r="U3795" s="115" t="s">
        <v>352</v>
      </c>
      <c r="V3795" s="115" t="s">
        <v>350</v>
      </c>
      <c r="Z3795" s="115">
        <v>0</v>
      </c>
      <c r="AA3795" s="115">
        <v>1</v>
      </c>
      <c r="AB3795" s="115">
        <v>0.93716391569428004</v>
      </c>
      <c r="AC3795" s="115">
        <v>0.13782742495868999</v>
      </c>
      <c r="AD3795" s="115">
        <v>376.01278349115199</v>
      </c>
      <c r="AF3795" s="115">
        <v>-1</v>
      </c>
      <c r="AG3795" s="115">
        <v>-1</v>
      </c>
      <c r="AH3795" s="115">
        <v>-1</v>
      </c>
      <c r="AI3795" s="115">
        <v>-1</v>
      </c>
      <c r="AJ3795" s="115">
        <v>0</v>
      </c>
      <c r="AM3795" s="115" t="s">
        <v>348</v>
      </c>
      <c r="AN3795" s="115">
        <v>-1</v>
      </c>
      <c r="AQ3795" s="115">
        <v>601</v>
      </c>
      <c r="AR3795" s="115" t="s">
        <v>263</v>
      </c>
      <c r="AS3795" s="115" t="s">
        <v>376</v>
      </c>
      <c r="AT3795" s="115" t="s">
        <v>296</v>
      </c>
      <c r="AV3795" s="115">
        <v>82.697892017553301</v>
      </c>
      <c r="AW3795" s="115">
        <v>0.30495765079999998</v>
      </c>
    </row>
    <row r="3796" spans="1:49" x14ac:dyDescent="0.25">
      <c r="A3796" s="117">
        <v>450000</v>
      </c>
      <c r="B3796" s="117">
        <v>870000</v>
      </c>
      <c r="C3796" s="117">
        <v>870000</v>
      </c>
      <c r="D3796" s="115" t="s">
        <v>342</v>
      </c>
      <c r="E3796" s="115" t="s">
        <v>13</v>
      </c>
      <c r="F3796" s="115" t="s">
        <v>343</v>
      </c>
      <c r="G3796" s="115" t="s">
        <v>344</v>
      </c>
      <c r="H3796" s="115">
        <v>0.56000000000000005</v>
      </c>
      <c r="I3796" s="115">
        <v>0.48</v>
      </c>
      <c r="J3796" s="115" t="s">
        <v>350</v>
      </c>
      <c r="K3796" s="115">
        <v>0.10813699950213</v>
      </c>
      <c r="L3796" s="115">
        <v>3661.4881881176598</v>
      </c>
      <c r="M3796" s="115">
        <v>9.1257924153141907</v>
      </c>
      <c r="N3796" s="115">
        <v>1.3421179030121899</v>
      </c>
      <c r="O3796" s="115">
        <v>0.98683580987140995</v>
      </c>
      <c r="P3796" s="115">
        <v>0.14513260300983</v>
      </c>
      <c r="Q3796" s="115">
        <v>395.94234637555297</v>
      </c>
      <c r="R3796" s="115">
        <v>1210</v>
      </c>
      <c r="S3796" s="115" t="s">
        <v>353</v>
      </c>
      <c r="T3796" s="115">
        <v>1210</v>
      </c>
      <c r="U3796" s="115" t="s">
        <v>352</v>
      </c>
      <c r="V3796" s="115" t="s">
        <v>350</v>
      </c>
      <c r="Z3796" s="115">
        <v>0</v>
      </c>
      <c r="AA3796" s="115">
        <v>1</v>
      </c>
      <c r="AB3796" s="115">
        <v>0.98683580987140995</v>
      </c>
      <c r="AC3796" s="115">
        <v>0.14513260300983</v>
      </c>
      <c r="AD3796" s="115">
        <v>395.94234637555297</v>
      </c>
      <c r="AF3796" s="115">
        <v>-1</v>
      </c>
      <c r="AG3796" s="115">
        <v>-1</v>
      </c>
      <c r="AH3796" s="115">
        <v>-1</v>
      </c>
      <c r="AI3796" s="115">
        <v>-1</v>
      </c>
      <c r="AJ3796" s="115">
        <v>0</v>
      </c>
      <c r="AM3796" s="115" t="s">
        <v>348</v>
      </c>
      <c r="AN3796" s="115">
        <v>-1</v>
      </c>
      <c r="AQ3796" s="115">
        <v>601</v>
      </c>
      <c r="AR3796" s="115" t="s">
        <v>263</v>
      </c>
      <c r="AS3796" s="115" t="s">
        <v>376</v>
      </c>
      <c r="AT3796" s="115" t="s">
        <v>296</v>
      </c>
      <c r="AV3796" s="115">
        <v>85.606912833580793</v>
      </c>
      <c r="AW3796" s="115">
        <v>0.32112112440000001</v>
      </c>
    </row>
    <row r="3797" spans="1:49" x14ac:dyDescent="0.25">
      <c r="A3797" s="117">
        <v>450000</v>
      </c>
      <c r="B3797" s="117">
        <v>870000</v>
      </c>
      <c r="C3797" s="117">
        <v>870000</v>
      </c>
      <c r="D3797" s="115" t="s">
        <v>342</v>
      </c>
      <c r="E3797" s="115" t="s">
        <v>13</v>
      </c>
      <c r="F3797" s="115" t="s">
        <v>343</v>
      </c>
      <c r="G3797" s="115" t="s">
        <v>344</v>
      </c>
      <c r="H3797" s="115">
        <v>0.56000000000000005</v>
      </c>
      <c r="I3797" s="115">
        <v>0.48</v>
      </c>
      <c r="J3797" s="115" t="s">
        <v>350</v>
      </c>
      <c r="K3797" s="115">
        <v>9.2010363945470006E-2</v>
      </c>
      <c r="L3797" s="115">
        <v>3661.4881881176598</v>
      </c>
      <c r="M3797" s="115">
        <v>9.1257924153141907</v>
      </c>
      <c r="N3797" s="115">
        <v>1.3421179030121899</v>
      </c>
      <c r="O3797" s="115">
        <v>0.83966748142394998</v>
      </c>
      <c r="P3797" s="115">
        <v>0.12348875671388999</v>
      </c>
      <c r="Q3797" s="115">
        <v>336.89486077077902</v>
      </c>
      <c r="R3797" s="115">
        <v>1210</v>
      </c>
      <c r="S3797" s="115" t="s">
        <v>353</v>
      </c>
      <c r="T3797" s="115">
        <v>1210</v>
      </c>
      <c r="U3797" s="115" t="s">
        <v>352</v>
      </c>
      <c r="V3797" s="115" t="s">
        <v>350</v>
      </c>
      <c r="Z3797" s="115">
        <v>0</v>
      </c>
      <c r="AA3797" s="115">
        <v>1</v>
      </c>
      <c r="AB3797" s="115">
        <v>0.83966748142394998</v>
      </c>
      <c r="AC3797" s="115">
        <v>0.12348875671388999</v>
      </c>
      <c r="AD3797" s="115">
        <v>336.894860770778</v>
      </c>
      <c r="AF3797" s="115">
        <v>-1</v>
      </c>
      <c r="AG3797" s="115">
        <v>-1</v>
      </c>
      <c r="AH3797" s="115">
        <v>-1</v>
      </c>
      <c r="AI3797" s="115">
        <v>-1</v>
      </c>
      <c r="AJ3797" s="115">
        <v>0</v>
      </c>
      <c r="AM3797" s="115" t="s">
        <v>348</v>
      </c>
      <c r="AN3797" s="115">
        <v>-1</v>
      </c>
      <c r="AQ3797" s="115">
        <v>601</v>
      </c>
      <c r="AR3797" s="115" t="s">
        <v>263</v>
      </c>
      <c r="AS3797" s="115" t="s">
        <v>376</v>
      </c>
      <c r="AT3797" s="115" t="s">
        <v>296</v>
      </c>
      <c r="AV3797" s="115">
        <v>79.7907183598616</v>
      </c>
      <c r="AW3797" s="115">
        <v>0.27323184169999998</v>
      </c>
    </row>
    <row r="3798" spans="1:49" x14ac:dyDescent="0.25">
      <c r="A3798" s="117">
        <v>450000</v>
      </c>
      <c r="B3798" s="117">
        <v>870000</v>
      </c>
      <c r="C3798" s="117">
        <v>870000</v>
      </c>
      <c r="D3798" s="115" t="s">
        <v>342</v>
      </c>
      <c r="E3798" s="115" t="s">
        <v>13</v>
      </c>
      <c r="F3798" s="115" t="s">
        <v>343</v>
      </c>
      <c r="G3798" s="115" t="s">
        <v>344</v>
      </c>
      <c r="H3798" s="115">
        <v>0.56000000000000005</v>
      </c>
      <c r="I3798" s="115">
        <v>0.48</v>
      </c>
      <c r="J3798" s="115" t="s">
        <v>350</v>
      </c>
      <c r="K3798" s="115">
        <v>9.5794448596020002E-2</v>
      </c>
      <c r="L3798" s="115">
        <v>3661.4881881176598</v>
      </c>
      <c r="M3798" s="115">
        <v>9.1257924153141907</v>
      </c>
      <c r="N3798" s="115">
        <v>1.3421179030121899</v>
      </c>
      <c r="O3798" s="115">
        <v>0.87420025242677002</v>
      </c>
      <c r="P3798" s="115">
        <v>0.12856744446990001</v>
      </c>
      <c r="Q3798" s="115">
        <v>350.75024202157601</v>
      </c>
      <c r="R3798" s="115">
        <v>1210</v>
      </c>
      <c r="S3798" s="115" t="s">
        <v>353</v>
      </c>
      <c r="T3798" s="115">
        <v>1210</v>
      </c>
      <c r="U3798" s="115" t="s">
        <v>352</v>
      </c>
      <c r="V3798" s="115" t="s">
        <v>350</v>
      </c>
      <c r="Z3798" s="115">
        <v>0</v>
      </c>
      <c r="AA3798" s="115">
        <v>1</v>
      </c>
      <c r="AB3798" s="115">
        <v>0.87420025242677002</v>
      </c>
      <c r="AC3798" s="115">
        <v>0.12856744446990001</v>
      </c>
      <c r="AD3798" s="115">
        <v>350.75024202157698</v>
      </c>
      <c r="AF3798" s="115">
        <v>-1</v>
      </c>
      <c r="AG3798" s="115">
        <v>-1</v>
      </c>
      <c r="AH3798" s="115">
        <v>-1</v>
      </c>
      <c r="AI3798" s="115">
        <v>-1</v>
      </c>
      <c r="AJ3798" s="115">
        <v>0</v>
      </c>
      <c r="AM3798" s="115" t="s">
        <v>348</v>
      </c>
      <c r="AN3798" s="115">
        <v>-1</v>
      </c>
      <c r="AQ3798" s="115">
        <v>601</v>
      </c>
      <c r="AR3798" s="115" t="s">
        <v>263</v>
      </c>
      <c r="AS3798" s="115" t="s">
        <v>376</v>
      </c>
      <c r="AT3798" s="115" t="s">
        <v>296</v>
      </c>
      <c r="AV3798" s="115">
        <v>81.023323427211395</v>
      </c>
      <c r="AW3798" s="115">
        <v>0.28446897160000001</v>
      </c>
    </row>
    <row r="3799" spans="1:49" x14ac:dyDescent="0.25">
      <c r="A3799" s="117">
        <v>450000</v>
      </c>
      <c r="B3799" s="117">
        <v>870000</v>
      </c>
      <c r="C3799" s="117">
        <v>870000</v>
      </c>
      <c r="D3799" s="115" t="s">
        <v>342</v>
      </c>
      <c r="E3799" s="115" t="s">
        <v>13</v>
      </c>
      <c r="F3799" s="115" t="s">
        <v>343</v>
      </c>
      <c r="G3799" s="115" t="s">
        <v>344</v>
      </c>
      <c r="H3799" s="115">
        <v>0.56000000000000005</v>
      </c>
      <c r="I3799" s="115">
        <v>0.48</v>
      </c>
      <c r="J3799" s="115" t="s">
        <v>350</v>
      </c>
      <c r="K3799" s="115">
        <v>0.18120768120034</v>
      </c>
      <c r="L3799" s="115">
        <v>3643.2862251630499</v>
      </c>
      <c r="M3799" s="115">
        <v>9.0832297097841206</v>
      </c>
      <c r="N3799" s="115">
        <v>1.33595352853157</v>
      </c>
      <c r="O3799" s="115">
        <v>1.64595099352008</v>
      </c>
      <c r="P3799" s="115">
        <v>0.24208504109661999</v>
      </c>
      <c r="Q3799" s="115">
        <v>660.19144881096304</v>
      </c>
      <c r="R3799" s="115">
        <v>1200</v>
      </c>
      <c r="S3799" s="115" t="s">
        <v>351</v>
      </c>
      <c r="T3799" s="115">
        <v>1200</v>
      </c>
      <c r="U3799" s="115" t="s">
        <v>352</v>
      </c>
      <c r="V3799" s="115" t="s">
        <v>350</v>
      </c>
      <c r="Z3799" s="115">
        <v>0</v>
      </c>
      <c r="AA3799" s="115">
        <v>1</v>
      </c>
      <c r="AB3799" s="115">
        <v>1.64595099352008</v>
      </c>
      <c r="AC3799" s="115">
        <v>0.24208504109661999</v>
      </c>
      <c r="AD3799" s="115">
        <v>660.19144881096304</v>
      </c>
      <c r="AF3799" s="115">
        <v>-1</v>
      </c>
      <c r="AG3799" s="115">
        <v>-1</v>
      </c>
      <c r="AH3799" s="115">
        <v>-1</v>
      </c>
      <c r="AI3799" s="115">
        <v>-1</v>
      </c>
      <c r="AJ3799" s="115">
        <v>0</v>
      </c>
      <c r="AM3799" s="115" t="s">
        <v>348</v>
      </c>
      <c r="AN3799" s="115">
        <v>-1</v>
      </c>
      <c r="AQ3799" s="115">
        <v>601</v>
      </c>
      <c r="AR3799" s="115" t="s">
        <v>263</v>
      </c>
      <c r="AS3799" s="115" t="s">
        <v>376</v>
      </c>
      <c r="AT3799" s="115" t="s">
        <v>296</v>
      </c>
      <c r="AV3799" s="115">
        <v>129.39328550881501</v>
      </c>
      <c r="AW3799" s="115">
        <v>0.53543507609999996</v>
      </c>
    </row>
    <row r="3800" spans="1:49" x14ac:dyDescent="0.25">
      <c r="A3800" s="117">
        <v>450000</v>
      </c>
      <c r="B3800" s="117">
        <v>870000</v>
      </c>
      <c r="C3800" s="117">
        <v>870000</v>
      </c>
      <c r="D3800" s="115" t="s">
        <v>342</v>
      </c>
      <c r="E3800" s="115" t="s">
        <v>13</v>
      </c>
      <c r="F3800" s="115" t="s">
        <v>343</v>
      </c>
      <c r="G3800" s="115" t="s">
        <v>344</v>
      </c>
      <c r="H3800" s="115">
        <v>0.56000000000000005</v>
      </c>
      <c r="I3800" s="115">
        <v>0.48</v>
      </c>
      <c r="J3800" s="115" t="s">
        <v>350</v>
      </c>
      <c r="K3800" s="115">
        <v>5.693586522678E-2</v>
      </c>
      <c r="L3800" s="115">
        <v>3643.2862251630499</v>
      </c>
      <c r="M3800" s="115">
        <v>9.0832297097841206</v>
      </c>
      <c r="N3800" s="115">
        <v>1.33595352853157</v>
      </c>
      <c r="O3800" s="115">
        <v>0.51716154258017</v>
      </c>
      <c r="P3800" s="115">
        <v>7.606367004971E-2</v>
      </c>
      <c r="Q3800" s="115">
        <v>207.433653498475</v>
      </c>
      <c r="R3800" s="115">
        <v>1210</v>
      </c>
      <c r="S3800" s="115" t="s">
        <v>353</v>
      </c>
      <c r="T3800" s="115">
        <v>1210</v>
      </c>
      <c r="U3800" s="115" t="s">
        <v>352</v>
      </c>
      <c r="V3800" s="115" t="s">
        <v>350</v>
      </c>
      <c r="Z3800" s="115">
        <v>0</v>
      </c>
      <c r="AA3800" s="115">
        <v>1</v>
      </c>
      <c r="AB3800" s="115">
        <v>0.51716154258017</v>
      </c>
      <c r="AC3800" s="115">
        <v>7.606367004971E-2</v>
      </c>
      <c r="AD3800" s="115">
        <v>207.433653498474</v>
      </c>
      <c r="AF3800" s="115">
        <v>-1</v>
      </c>
      <c r="AG3800" s="115">
        <v>-1</v>
      </c>
      <c r="AH3800" s="115">
        <v>-1</v>
      </c>
      <c r="AI3800" s="115">
        <v>-1</v>
      </c>
      <c r="AJ3800" s="115">
        <v>0</v>
      </c>
      <c r="AM3800" s="115" t="s">
        <v>348</v>
      </c>
      <c r="AN3800" s="115">
        <v>-1</v>
      </c>
      <c r="AQ3800" s="115">
        <v>601</v>
      </c>
      <c r="AR3800" s="115" t="s">
        <v>263</v>
      </c>
      <c r="AS3800" s="115" t="s">
        <v>376</v>
      </c>
      <c r="AT3800" s="115" t="s">
        <v>296</v>
      </c>
      <c r="AV3800" s="115">
        <v>61.004537955204803</v>
      </c>
      <c r="AW3800" s="115">
        <v>0.16823491769999999</v>
      </c>
    </row>
    <row r="3801" spans="1:49" x14ac:dyDescent="0.25">
      <c r="A3801" s="117">
        <v>450000</v>
      </c>
      <c r="B3801" s="117">
        <v>870000</v>
      </c>
      <c r="C3801" s="117">
        <v>870000</v>
      </c>
      <c r="D3801" s="115" t="s">
        <v>342</v>
      </c>
      <c r="E3801" s="115" t="s">
        <v>13</v>
      </c>
      <c r="F3801" s="115" t="s">
        <v>343</v>
      </c>
      <c r="G3801" s="115" t="s">
        <v>344</v>
      </c>
      <c r="H3801" s="115">
        <v>0.56000000000000005</v>
      </c>
      <c r="I3801" s="115">
        <v>0.48</v>
      </c>
      <c r="J3801" s="115" t="s">
        <v>350</v>
      </c>
      <c r="K3801" s="115">
        <v>0.13837473318164001</v>
      </c>
      <c r="L3801" s="115">
        <v>3643.2862251630499</v>
      </c>
      <c r="M3801" s="115">
        <v>9.0832297097841206</v>
      </c>
      <c r="N3801" s="115">
        <v>1.33595352853157</v>
      </c>
      <c r="O3801" s="115">
        <v>1.256889487519</v>
      </c>
      <c r="P3801" s="115">
        <v>0.18486221305362999</v>
      </c>
      <c r="Q3801" s="115">
        <v>504.13875931131503</v>
      </c>
      <c r="R3801" s="115">
        <v>1210</v>
      </c>
      <c r="S3801" s="115" t="s">
        <v>353</v>
      </c>
      <c r="T3801" s="115">
        <v>1210</v>
      </c>
      <c r="U3801" s="115" t="s">
        <v>352</v>
      </c>
      <c r="V3801" s="115" t="s">
        <v>350</v>
      </c>
      <c r="Z3801" s="115">
        <v>0</v>
      </c>
      <c r="AA3801" s="115">
        <v>1</v>
      </c>
      <c r="AB3801" s="115">
        <v>1.256889487519</v>
      </c>
      <c r="AC3801" s="115">
        <v>0.18486221305362999</v>
      </c>
      <c r="AD3801" s="115">
        <v>504.13875931131503</v>
      </c>
      <c r="AF3801" s="115">
        <v>-1</v>
      </c>
      <c r="AG3801" s="115">
        <v>-1</v>
      </c>
      <c r="AH3801" s="115">
        <v>-1</v>
      </c>
      <c r="AI3801" s="115">
        <v>-1</v>
      </c>
      <c r="AJ3801" s="115">
        <v>0</v>
      </c>
      <c r="AM3801" s="115" t="s">
        <v>348</v>
      </c>
      <c r="AN3801" s="115">
        <v>-1</v>
      </c>
      <c r="AQ3801" s="115">
        <v>601</v>
      </c>
      <c r="AR3801" s="115" t="s">
        <v>263</v>
      </c>
      <c r="AS3801" s="115" t="s">
        <v>376</v>
      </c>
      <c r="AT3801" s="115" t="s">
        <v>296</v>
      </c>
      <c r="AV3801" s="115">
        <v>97.038150422191507</v>
      </c>
      <c r="AW3801" s="115">
        <v>0.40887166209999998</v>
      </c>
    </row>
    <row r="3802" spans="1:49" x14ac:dyDescent="0.25">
      <c r="A3802" s="117">
        <v>450000</v>
      </c>
      <c r="B3802" s="117">
        <v>870000</v>
      </c>
      <c r="C3802" s="117">
        <v>870000</v>
      </c>
      <c r="D3802" s="115" t="s">
        <v>342</v>
      </c>
      <c r="E3802" s="115" t="s">
        <v>13</v>
      </c>
      <c r="F3802" s="115" t="s">
        <v>343</v>
      </c>
      <c r="G3802" s="115" t="s">
        <v>344</v>
      </c>
      <c r="H3802" s="115">
        <v>0.56000000000000005</v>
      </c>
      <c r="I3802" s="115">
        <v>0.48</v>
      </c>
      <c r="J3802" s="115" t="s">
        <v>350</v>
      </c>
      <c r="K3802" s="115">
        <v>2.3161732203220001E-2</v>
      </c>
      <c r="L3802" s="115">
        <v>3643.2862251630499</v>
      </c>
      <c r="M3802" s="115">
        <v>9.0832297097841206</v>
      </c>
      <c r="N3802" s="115">
        <v>1.33595352853157</v>
      </c>
      <c r="O3802" s="115">
        <v>0.21038333407837001</v>
      </c>
      <c r="P3802" s="115">
        <v>3.0942997863790001E-2</v>
      </c>
      <c r="Q3802" s="115">
        <v>84.384819886917896</v>
      </c>
      <c r="R3802" s="115">
        <v>1210</v>
      </c>
      <c r="S3802" s="115" t="s">
        <v>353</v>
      </c>
      <c r="T3802" s="115">
        <v>1210</v>
      </c>
      <c r="U3802" s="115" t="s">
        <v>352</v>
      </c>
      <c r="V3802" s="115" t="s">
        <v>350</v>
      </c>
      <c r="Z3802" s="115">
        <v>0</v>
      </c>
      <c r="AA3802" s="115">
        <v>1</v>
      </c>
      <c r="AB3802" s="115">
        <v>0.21038333407837001</v>
      </c>
      <c r="AC3802" s="115">
        <v>3.0942997863790001E-2</v>
      </c>
      <c r="AD3802" s="115">
        <v>84.384819886917199</v>
      </c>
      <c r="AF3802" s="115">
        <v>-1</v>
      </c>
      <c r="AG3802" s="115">
        <v>-1</v>
      </c>
      <c r="AH3802" s="115">
        <v>-1</v>
      </c>
      <c r="AI3802" s="115">
        <v>-1</v>
      </c>
      <c r="AJ3802" s="115">
        <v>0</v>
      </c>
      <c r="AM3802" s="115" t="s">
        <v>348</v>
      </c>
      <c r="AN3802" s="115">
        <v>-1</v>
      </c>
      <c r="AQ3802" s="115">
        <v>601</v>
      </c>
      <c r="AR3802" s="115" t="s">
        <v>263</v>
      </c>
      <c r="AS3802" s="115" t="s">
        <v>376</v>
      </c>
      <c r="AT3802" s="115" t="s">
        <v>296</v>
      </c>
      <c r="AV3802" s="115">
        <v>47.144371156527299</v>
      </c>
      <c r="AW3802" s="115">
        <v>6.8438621199999994E-2</v>
      </c>
    </row>
    <row r="3803" spans="1:49" x14ac:dyDescent="0.25">
      <c r="A3803" s="117">
        <v>450000</v>
      </c>
      <c r="B3803" s="117">
        <v>870000</v>
      </c>
      <c r="C3803" s="117">
        <v>870000</v>
      </c>
      <c r="D3803" s="115" t="s">
        <v>342</v>
      </c>
      <c r="E3803" s="115" t="s">
        <v>13</v>
      </c>
      <c r="F3803" s="115" t="s">
        <v>343</v>
      </c>
      <c r="G3803" s="115" t="s">
        <v>344</v>
      </c>
      <c r="H3803" s="115">
        <v>0.56000000000000005</v>
      </c>
      <c r="I3803" s="115">
        <v>0.48</v>
      </c>
      <c r="J3803" s="115" t="s">
        <v>350</v>
      </c>
      <c r="K3803" s="115">
        <v>7.385581334895E-2</v>
      </c>
      <c r="L3803" s="115">
        <v>3643.2862251630499</v>
      </c>
      <c r="M3803" s="115">
        <v>9.0832297097841206</v>
      </c>
      <c r="N3803" s="115">
        <v>1.33595352853157</v>
      </c>
      <c r="O3803" s="115">
        <v>0.67084931805152004</v>
      </c>
      <c r="P3803" s="115">
        <v>9.8667934446109995E-2</v>
      </c>
      <c r="Q3803" s="115">
        <v>269.07786742247202</v>
      </c>
      <c r="R3803" s="115">
        <v>1210</v>
      </c>
      <c r="S3803" s="115" t="s">
        <v>353</v>
      </c>
      <c r="T3803" s="115">
        <v>1210</v>
      </c>
      <c r="U3803" s="115" t="s">
        <v>352</v>
      </c>
      <c r="V3803" s="115" t="s">
        <v>350</v>
      </c>
      <c r="Z3803" s="115">
        <v>0</v>
      </c>
      <c r="AA3803" s="115">
        <v>1</v>
      </c>
      <c r="AB3803" s="115">
        <v>0.67084931805152004</v>
      </c>
      <c r="AC3803" s="115">
        <v>9.8667934446109995E-2</v>
      </c>
      <c r="AD3803" s="115">
        <v>269.07786742246998</v>
      </c>
      <c r="AF3803" s="115">
        <v>-1</v>
      </c>
      <c r="AG3803" s="115">
        <v>-1</v>
      </c>
      <c r="AH3803" s="115">
        <v>-1</v>
      </c>
      <c r="AI3803" s="115">
        <v>-1</v>
      </c>
      <c r="AJ3803" s="115">
        <v>0</v>
      </c>
      <c r="AM3803" s="115" t="s">
        <v>348</v>
      </c>
      <c r="AN3803" s="115">
        <v>-1</v>
      </c>
      <c r="AQ3803" s="115">
        <v>601</v>
      </c>
      <c r="AR3803" s="115" t="s">
        <v>263</v>
      </c>
      <c r="AS3803" s="115" t="s">
        <v>376</v>
      </c>
      <c r="AT3803" s="115" t="s">
        <v>296</v>
      </c>
      <c r="AV3803" s="115">
        <v>69.650228050312606</v>
      </c>
      <c r="AW3803" s="115">
        <v>0.218230225</v>
      </c>
    </row>
    <row r="3804" spans="1:49" x14ac:dyDescent="0.25">
      <c r="A3804" s="117">
        <v>450000</v>
      </c>
      <c r="B3804" s="117">
        <v>870000</v>
      </c>
      <c r="C3804" s="117">
        <v>870000</v>
      </c>
      <c r="D3804" s="115" t="s">
        <v>342</v>
      </c>
      <c r="E3804" s="115" t="s">
        <v>13</v>
      </c>
      <c r="F3804" s="115" t="s">
        <v>343</v>
      </c>
      <c r="G3804" s="115" t="s">
        <v>344</v>
      </c>
      <c r="H3804" s="115">
        <v>0.56000000000000005</v>
      </c>
      <c r="I3804" s="115">
        <v>0.48</v>
      </c>
      <c r="J3804" s="115" t="s">
        <v>350</v>
      </c>
      <c r="K3804" s="115">
        <v>0.14422762846091999</v>
      </c>
      <c r="L3804" s="115">
        <v>3643.2862251630499</v>
      </c>
      <c r="M3804" s="115">
        <v>9.0832297097841206</v>
      </c>
      <c r="N3804" s="115">
        <v>1.33595352853157</v>
      </c>
      <c r="O3804" s="115">
        <v>1.3100526798080101</v>
      </c>
      <c r="P3804" s="115">
        <v>0.19268140915411</v>
      </c>
      <c r="Q3804" s="115">
        <v>525.46253205963797</v>
      </c>
      <c r="R3804" s="115">
        <v>1210</v>
      </c>
      <c r="S3804" s="115" t="s">
        <v>353</v>
      </c>
      <c r="T3804" s="115">
        <v>1210</v>
      </c>
      <c r="U3804" s="115" t="s">
        <v>352</v>
      </c>
      <c r="V3804" s="115" t="s">
        <v>350</v>
      </c>
      <c r="Z3804" s="115">
        <v>0</v>
      </c>
      <c r="AA3804" s="115">
        <v>1</v>
      </c>
      <c r="AB3804" s="115">
        <v>1.3100526798080101</v>
      </c>
      <c r="AC3804" s="115">
        <v>0.19268140915411</v>
      </c>
      <c r="AD3804" s="115">
        <v>525.46253205963797</v>
      </c>
      <c r="AF3804" s="115">
        <v>-1</v>
      </c>
      <c r="AG3804" s="115">
        <v>-1</v>
      </c>
      <c r="AH3804" s="115">
        <v>-1</v>
      </c>
      <c r="AI3804" s="115">
        <v>-1</v>
      </c>
      <c r="AJ3804" s="115">
        <v>0</v>
      </c>
      <c r="AM3804" s="115" t="s">
        <v>348</v>
      </c>
      <c r="AN3804" s="115">
        <v>-1</v>
      </c>
      <c r="AQ3804" s="115">
        <v>601</v>
      </c>
      <c r="AR3804" s="115" t="s">
        <v>263</v>
      </c>
      <c r="AS3804" s="115" t="s">
        <v>376</v>
      </c>
      <c r="AT3804" s="115" t="s">
        <v>296</v>
      </c>
      <c r="AV3804" s="115">
        <v>104.653412904242</v>
      </c>
      <c r="AW3804" s="115">
        <v>0.42616588160000002</v>
      </c>
    </row>
    <row r="3805" spans="1:49" x14ac:dyDescent="0.25">
      <c r="A3805" s="117">
        <v>450000</v>
      </c>
      <c r="B3805" s="117">
        <v>870000</v>
      </c>
      <c r="C3805" s="117">
        <v>870000</v>
      </c>
      <c r="D3805" s="115" t="s">
        <v>342</v>
      </c>
      <c r="E3805" s="115" t="s">
        <v>13</v>
      </c>
      <c r="F3805" s="115" t="s">
        <v>343</v>
      </c>
      <c r="G3805" s="115" t="s">
        <v>344</v>
      </c>
      <c r="H3805" s="115">
        <v>0.56000000000000005</v>
      </c>
      <c r="I3805" s="115">
        <v>0.48</v>
      </c>
      <c r="J3805" s="115" t="s">
        <v>350</v>
      </c>
      <c r="K3805" s="115">
        <v>4.8056898233049997E-2</v>
      </c>
      <c r="L3805" s="115">
        <v>3695.6425716131498</v>
      </c>
      <c r="M3805" s="115">
        <v>10.438130364279299</v>
      </c>
      <c r="N3805" s="115">
        <v>1.95569485318648</v>
      </c>
      <c r="O3805" s="115">
        <v>0.50162416865948001</v>
      </c>
      <c r="P3805" s="115">
        <v>9.3984628534480003E-2</v>
      </c>
      <c r="Q3805" s="115">
        <v>177.60111896974001</v>
      </c>
      <c r="R3805" s="115">
        <v>1210</v>
      </c>
      <c r="S3805" s="115" t="s">
        <v>353</v>
      </c>
      <c r="T3805" s="115">
        <v>1210</v>
      </c>
      <c r="U3805" s="115" t="s">
        <v>352</v>
      </c>
      <c r="V3805" s="115" t="s">
        <v>350</v>
      </c>
      <c r="Z3805" s="115">
        <v>0</v>
      </c>
      <c r="AA3805" s="115">
        <v>1</v>
      </c>
      <c r="AB3805" s="115">
        <v>0.50162416865948001</v>
      </c>
      <c r="AC3805" s="115">
        <v>9.3984628534480003E-2</v>
      </c>
      <c r="AD3805" s="115">
        <v>177.60111896973899</v>
      </c>
      <c r="AF3805" s="115">
        <v>-1</v>
      </c>
      <c r="AG3805" s="115">
        <v>-1</v>
      </c>
      <c r="AH3805" s="115">
        <v>-1</v>
      </c>
      <c r="AI3805" s="115">
        <v>-1</v>
      </c>
      <c r="AJ3805" s="115">
        <v>0</v>
      </c>
      <c r="AM3805" s="115" t="s">
        <v>348</v>
      </c>
      <c r="AN3805" s="115">
        <v>-1</v>
      </c>
      <c r="AQ3805" s="115">
        <v>601</v>
      </c>
      <c r="AR3805" s="115" t="s">
        <v>263</v>
      </c>
      <c r="AS3805" s="115" t="s">
        <v>376</v>
      </c>
      <c r="AT3805" s="115" t="s">
        <v>296</v>
      </c>
      <c r="AV3805" s="115">
        <v>76.447231505139996</v>
      </c>
      <c r="AW3805" s="115">
        <v>0.144039837</v>
      </c>
    </row>
    <row r="3806" spans="1:49" x14ac:dyDescent="0.25">
      <c r="A3806" s="117">
        <v>450000</v>
      </c>
      <c r="B3806" s="117">
        <v>870000</v>
      </c>
      <c r="C3806" s="117">
        <v>870000</v>
      </c>
      <c r="D3806" s="115" t="s">
        <v>342</v>
      </c>
      <c r="E3806" s="115" t="s">
        <v>13</v>
      </c>
      <c r="F3806" s="115" t="s">
        <v>343</v>
      </c>
      <c r="G3806" s="115" t="s">
        <v>344</v>
      </c>
      <c r="H3806" s="115">
        <v>0.56000000000000005</v>
      </c>
      <c r="I3806" s="115">
        <v>0.48</v>
      </c>
      <c r="J3806" s="115" t="s">
        <v>350</v>
      </c>
      <c r="K3806" s="115">
        <v>0.25996419346250998</v>
      </c>
      <c r="L3806" s="115">
        <v>3695.6425716131498</v>
      </c>
      <c r="M3806" s="115">
        <v>10.438130364279299</v>
      </c>
      <c r="N3806" s="115">
        <v>1.95569485318648</v>
      </c>
      <c r="O3806" s="115">
        <v>2.7135401414064999</v>
      </c>
      <c r="P3806" s="115">
        <v>0.50841063516742002</v>
      </c>
      <c r="Q3806" s="115">
        <v>960.73474045515798</v>
      </c>
      <c r="R3806" s="115">
        <v>1300</v>
      </c>
      <c r="S3806" s="115" t="s">
        <v>346</v>
      </c>
      <c r="T3806" s="115">
        <v>1300</v>
      </c>
      <c r="U3806" s="115" t="s">
        <v>352</v>
      </c>
      <c r="V3806" s="115" t="s">
        <v>350</v>
      </c>
      <c r="Z3806" s="115">
        <v>0</v>
      </c>
      <c r="AA3806" s="115">
        <v>1</v>
      </c>
      <c r="AB3806" s="115">
        <v>2.7135401414064999</v>
      </c>
      <c r="AC3806" s="115">
        <v>0.50841063516742002</v>
      </c>
      <c r="AD3806" s="115">
        <v>960.73474045515798</v>
      </c>
      <c r="AF3806" s="115">
        <v>-1</v>
      </c>
      <c r="AG3806" s="115">
        <v>-1</v>
      </c>
      <c r="AH3806" s="115">
        <v>-1</v>
      </c>
      <c r="AI3806" s="115">
        <v>-1</v>
      </c>
      <c r="AJ3806" s="115">
        <v>0</v>
      </c>
      <c r="AM3806" s="115" t="s">
        <v>348</v>
      </c>
      <c r="AN3806" s="115">
        <v>-1</v>
      </c>
      <c r="AQ3806" s="115">
        <v>601</v>
      </c>
      <c r="AR3806" s="115" t="s">
        <v>263</v>
      </c>
      <c r="AS3806" s="115" t="s">
        <v>376</v>
      </c>
      <c r="AT3806" s="115" t="s">
        <v>296</v>
      </c>
      <c r="AV3806" s="115">
        <v>139.239248739229</v>
      </c>
      <c r="AW3806" s="115">
        <v>0.77918470429999998</v>
      </c>
    </row>
    <row r="3807" spans="1:49" x14ac:dyDescent="0.25">
      <c r="A3807" s="117">
        <v>450000</v>
      </c>
      <c r="B3807" s="117">
        <v>870000</v>
      </c>
      <c r="C3807" s="117">
        <v>870000</v>
      </c>
      <c r="D3807" s="115" t="s">
        <v>342</v>
      </c>
      <c r="E3807" s="115" t="s">
        <v>13</v>
      </c>
      <c r="F3807" s="115" t="s">
        <v>343</v>
      </c>
      <c r="G3807" s="115" t="s">
        <v>344</v>
      </c>
      <c r="H3807" s="115">
        <v>0.56000000000000005</v>
      </c>
      <c r="I3807" s="115">
        <v>0.48</v>
      </c>
      <c r="J3807" s="115" t="s">
        <v>350</v>
      </c>
      <c r="K3807" s="115">
        <v>3.2655333271470001E-2</v>
      </c>
      <c r="L3807" s="115">
        <v>3695.6425716131498</v>
      </c>
      <c r="M3807" s="115">
        <v>10.438130364279299</v>
      </c>
      <c r="N3807" s="115">
        <v>1.95569485318648</v>
      </c>
      <c r="O3807" s="115">
        <v>0.34086062577658999</v>
      </c>
      <c r="P3807" s="115">
        <v>6.38638672081E-2</v>
      </c>
      <c r="Q3807" s="115">
        <v>120.68243982825901</v>
      </c>
      <c r="R3807" s="115">
        <v>1210</v>
      </c>
      <c r="S3807" s="115" t="s">
        <v>353</v>
      </c>
      <c r="T3807" s="115">
        <v>1210</v>
      </c>
      <c r="U3807" s="115" t="s">
        <v>352</v>
      </c>
      <c r="V3807" s="115" t="s">
        <v>350</v>
      </c>
      <c r="Z3807" s="115">
        <v>0</v>
      </c>
      <c r="AA3807" s="115">
        <v>1</v>
      </c>
      <c r="AB3807" s="115">
        <v>0.34086062577658999</v>
      </c>
      <c r="AC3807" s="115">
        <v>6.38638672081E-2</v>
      </c>
      <c r="AD3807" s="115">
        <v>120.68243982826</v>
      </c>
      <c r="AF3807" s="115">
        <v>-1</v>
      </c>
      <c r="AG3807" s="115">
        <v>-1</v>
      </c>
      <c r="AH3807" s="115">
        <v>-1</v>
      </c>
      <c r="AI3807" s="115">
        <v>-1</v>
      </c>
      <c r="AJ3807" s="115">
        <v>0</v>
      </c>
      <c r="AM3807" s="115" t="s">
        <v>348</v>
      </c>
      <c r="AN3807" s="115">
        <v>-1</v>
      </c>
      <c r="AQ3807" s="115">
        <v>601</v>
      </c>
      <c r="AR3807" s="115" t="s">
        <v>263</v>
      </c>
      <c r="AS3807" s="115" t="s">
        <v>376</v>
      </c>
      <c r="AT3807" s="115" t="s">
        <v>296</v>
      </c>
      <c r="AV3807" s="115">
        <v>48.024317006003798</v>
      </c>
      <c r="AW3807" s="115">
        <v>9.7877080199999994E-2</v>
      </c>
    </row>
    <row r="3808" spans="1:49" x14ac:dyDescent="0.25">
      <c r="A3808" s="117">
        <v>450000</v>
      </c>
      <c r="B3808" s="117">
        <v>870000</v>
      </c>
      <c r="C3808" s="117">
        <v>870000</v>
      </c>
      <c r="D3808" s="115" t="s">
        <v>342</v>
      </c>
      <c r="E3808" s="115" t="s">
        <v>13</v>
      </c>
      <c r="F3808" s="115" t="s">
        <v>343</v>
      </c>
      <c r="G3808" s="115" t="s">
        <v>344</v>
      </c>
      <c r="H3808" s="115">
        <v>0.56000000000000005</v>
      </c>
      <c r="I3808" s="115">
        <v>0.48</v>
      </c>
      <c r="J3808" s="115" t="s">
        <v>350</v>
      </c>
      <c r="K3808" s="115">
        <v>0.27708702844771999</v>
      </c>
      <c r="L3808" s="115">
        <v>3695.6425716131498</v>
      </c>
      <c r="M3808" s="115">
        <v>10.438130364279299</v>
      </c>
      <c r="N3808" s="115">
        <v>1.95569485318648</v>
      </c>
      <c r="O3808" s="115">
        <v>2.8922705251881502</v>
      </c>
      <c r="P3808" s="115">
        <v>0.54189767541995004</v>
      </c>
      <c r="Q3808" s="115">
        <v>1024.0146183731999</v>
      </c>
      <c r="R3808" s="115">
        <v>1300</v>
      </c>
      <c r="S3808" s="115" t="s">
        <v>346</v>
      </c>
      <c r="T3808" s="115">
        <v>1300</v>
      </c>
      <c r="U3808" s="115" t="s">
        <v>352</v>
      </c>
      <c r="V3808" s="115" t="s">
        <v>350</v>
      </c>
      <c r="Z3808" s="115">
        <v>0</v>
      </c>
      <c r="AA3808" s="115">
        <v>1</v>
      </c>
      <c r="AB3808" s="115">
        <v>2.8922705251881502</v>
      </c>
      <c r="AC3808" s="115">
        <v>0.54189767541995004</v>
      </c>
      <c r="AD3808" s="115">
        <v>1024.0146183731999</v>
      </c>
      <c r="AF3808" s="115">
        <v>-1</v>
      </c>
      <c r="AG3808" s="115">
        <v>-1</v>
      </c>
      <c r="AH3808" s="115">
        <v>-1</v>
      </c>
      <c r="AI3808" s="115">
        <v>-1</v>
      </c>
      <c r="AJ3808" s="115">
        <v>0</v>
      </c>
      <c r="AM3808" s="115" t="s">
        <v>348</v>
      </c>
      <c r="AN3808" s="115">
        <v>-1</v>
      </c>
      <c r="AQ3808" s="115">
        <v>601</v>
      </c>
      <c r="AR3808" s="115" t="s">
        <v>263</v>
      </c>
      <c r="AS3808" s="115" t="s">
        <v>376</v>
      </c>
      <c r="AT3808" s="115" t="s">
        <v>296</v>
      </c>
      <c r="AV3808" s="115">
        <v>137.789987391946</v>
      </c>
      <c r="AW3808" s="115">
        <v>0.83050658420000001</v>
      </c>
    </row>
    <row r="3809" spans="1:49" x14ac:dyDescent="0.25">
      <c r="A3809" s="117">
        <v>450000</v>
      </c>
      <c r="B3809" s="117">
        <v>870000</v>
      </c>
      <c r="C3809" s="117">
        <v>870000</v>
      </c>
      <c r="D3809" s="115" t="s">
        <v>342</v>
      </c>
      <c r="E3809" s="115" t="s">
        <v>13</v>
      </c>
      <c r="F3809" s="115" t="s">
        <v>343</v>
      </c>
      <c r="G3809" s="115" t="s">
        <v>344</v>
      </c>
      <c r="H3809" s="115">
        <v>0.56000000000000005</v>
      </c>
      <c r="I3809" s="115">
        <v>0.48</v>
      </c>
      <c r="J3809" s="115" t="s">
        <v>350</v>
      </c>
      <c r="K3809" s="115">
        <v>6.2407917559799998E-3</v>
      </c>
      <c r="L3809" s="115">
        <v>3649.67237306571</v>
      </c>
      <c r="M3809" s="115">
        <v>9.0981577395877409</v>
      </c>
      <c r="N3809" s="115">
        <v>1.33811537770009</v>
      </c>
      <c r="O3809" s="115">
        <v>5.6779707815880001E-2</v>
      </c>
      <c r="P3809" s="115">
        <v>8.3508994177100004E-3</v>
      </c>
      <c r="Q3809" s="115">
        <v>22.776845257882002</v>
      </c>
      <c r="R3809" s="115">
        <v>1200</v>
      </c>
      <c r="S3809" s="115" t="s">
        <v>351</v>
      </c>
      <c r="T3809" s="115">
        <v>1200</v>
      </c>
      <c r="U3809" s="115" t="s">
        <v>352</v>
      </c>
      <c r="V3809" s="115" t="s">
        <v>350</v>
      </c>
      <c r="Z3809" s="115">
        <v>0</v>
      </c>
      <c r="AA3809" s="115">
        <v>1</v>
      </c>
      <c r="AB3809" s="115">
        <v>5.6779707815880001E-2</v>
      </c>
      <c r="AC3809" s="115">
        <v>8.3508994177100004E-3</v>
      </c>
      <c r="AD3809" s="115">
        <v>22.7768452578809</v>
      </c>
      <c r="AF3809" s="115">
        <v>-1</v>
      </c>
      <c r="AG3809" s="115">
        <v>-1</v>
      </c>
      <c r="AH3809" s="115">
        <v>-1</v>
      </c>
      <c r="AI3809" s="115">
        <v>-1</v>
      </c>
      <c r="AJ3809" s="115">
        <v>0</v>
      </c>
      <c r="AM3809" s="115" t="s">
        <v>348</v>
      </c>
      <c r="AN3809" s="115">
        <v>-1</v>
      </c>
      <c r="AQ3809" s="115">
        <v>601</v>
      </c>
      <c r="AR3809" s="115" t="s">
        <v>263</v>
      </c>
      <c r="AS3809" s="115" t="s">
        <v>376</v>
      </c>
      <c r="AT3809" s="115" t="s">
        <v>296</v>
      </c>
      <c r="AV3809" s="115">
        <v>24.277531345036898</v>
      </c>
      <c r="AW3809" s="115">
        <v>1.8472704999999999E-2</v>
      </c>
    </row>
    <row r="3810" spans="1:49" x14ac:dyDescent="0.25">
      <c r="A3810" s="117">
        <v>450000</v>
      </c>
      <c r="B3810" s="117">
        <v>870000</v>
      </c>
      <c r="C3810" s="117">
        <v>870000</v>
      </c>
      <c r="D3810" s="115" t="s">
        <v>342</v>
      </c>
      <c r="E3810" s="115" t="s">
        <v>13</v>
      </c>
      <c r="F3810" s="115" t="s">
        <v>343</v>
      </c>
      <c r="G3810" s="115" t="s">
        <v>344</v>
      </c>
      <c r="H3810" s="115">
        <v>0.56000000000000005</v>
      </c>
      <c r="I3810" s="115">
        <v>0.48</v>
      </c>
      <c r="J3810" s="115" t="s">
        <v>350</v>
      </c>
      <c r="K3810" s="115">
        <v>7.6541480389739999E-2</v>
      </c>
      <c r="L3810" s="115">
        <v>3649.67237306571</v>
      </c>
      <c r="M3810" s="115">
        <v>9.0981577395877409</v>
      </c>
      <c r="N3810" s="115">
        <v>1.33811537770009</v>
      </c>
      <c r="O3810" s="115">
        <v>0.69638646220749001</v>
      </c>
      <c r="P3810" s="115">
        <v>0.10242133194145001</v>
      </c>
      <c r="Q3810" s="115">
        <v>279.351326372014</v>
      </c>
      <c r="R3810" s="115">
        <v>1210</v>
      </c>
      <c r="S3810" s="115" t="s">
        <v>353</v>
      </c>
      <c r="T3810" s="115">
        <v>1210</v>
      </c>
      <c r="U3810" s="115" t="s">
        <v>352</v>
      </c>
      <c r="V3810" s="115" t="s">
        <v>350</v>
      </c>
      <c r="Z3810" s="115">
        <v>0</v>
      </c>
      <c r="AA3810" s="115">
        <v>1</v>
      </c>
      <c r="AB3810" s="115">
        <v>0.69638646220749001</v>
      </c>
      <c r="AC3810" s="115">
        <v>0.10242133194145001</v>
      </c>
      <c r="AD3810" s="115">
        <v>279.35132637201502</v>
      </c>
      <c r="AF3810" s="115">
        <v>-1</v>
      </c>
      <c r="AG3810" s="115">
        <v>-1</v>
      </c>
      <c r="AH3810" s="115">
        <v>-1</v>
      </c>
      <c r="AI3810" s="115">
        <v>-1</v>
      </c>
      <c r="AJ3810" s="115">
        <v>0</v>
      </c>
      <c r="AM3810" s="115" t="s">
        <v>348</v>
      </c>
      <c r="AN3810" s="115">
        <v>-1</v>
      </c>
      <c r="AQ3810" s="115">
        <v>601</v>
      </c>
      <c r="AR3810" s="115" t="s">
        <v>263</v>
      </c>
      <c r="AS3810" s="115" t="s">
        <v>376</v>
      </c>
      <c r="AT3810" s="115" t="s">
        <v>296</v>
      </c>
      <c r="AV3810" s="115">
        <v>81.573876712207095</v>
      </c>
      <c r="AW3810" s="115">
        <v>0.2265623085</v>
      </c>
    </row>
    <row r="3811" spans="1:49" x14ac:dyDescent="0.25">
      <c r="A3811" s="117">
        <v>450000</v>
      </c>
      <c r="B3811" s="117">
        <v>870000</v>
      </c>
      <c r="C3811" s="117">
        <v>870000</v>
      </c>
      <c r="D3811" s="115" t="s">
        <v>342</v>
      </c>
      <c r="E3811" s="115" t="s">
        <v>13</v>
      </c>
      <c r="F3811" s="115" t="s">
        <v>343</v>
      </c>
      <c r="G3811" s="115" t="s">
        <v>344</v>
      </c>
      <c r="H3811" s="115">
        <v>0.56000000000000005</v>
      </c>
      <c r="I3811" s="115">
        <v>0.48</v>
      </c>
      <c r="J3811" s="115" t="s">
        <v>350</v>
      </c>
      <c r="K3811" s="115">
        <v>7.2570366833310002E-2</v>
      </c>
      <c r="L3811" s="115">
        <v>3649.67237306571</v>
      </c>
      <c r="M3811" s="115">
        <v>9.0981577395877409</v>
      </c>
      <c r="N3811" s="115">
        <v>1.33811537770009</v>
      </c>
      <c r="O3811" s="115">
        <v>0.66025664466920997</v>
      </c>
      <c r="P3811" s="115">
        <v>9.7107523824989994E-2</v>
      </c>
      <c r="Q3811" s="115">
        <v>264.85806293477901</v>
      </c>
      <c r="R3811" s="115">
        <v>1210</v>
      </c>
      <c r="S3811" s="115" t="s">
        <v>353</v>
      </c>
      <c r="T3811" s="115">
        <v>1210</v>
      </c>
      <c r="U3811" s="115" t="s">
        <v>352</v>
      </c>
      <c r="V3811" s="115" t="s">
        <v>350</v>
      </c>
      <c r="Z3811" s="115">
        <v>0</v>
      </c>
      <c r="AA3811" s="115">
        <v>1</v>
      </c>
      <c r="AB3811" s="115">
        <v>0.66025664466920997</v>
      </c>
      <c r="AC3811" s="115">
        <v>9.7107523824989994E-2</v>
      </c>
      <c r="AD3811" s="115">
        <v>264.85806293477901</v>
      </c>
      <c r="AF3811" s="115">
        <v>-1</v>
      </c>
      <c r="AG3811" s="115">
        <v>-1</v>
      </c>
      <c r="AH3811" s="115">
        <v>-1</v>
      </c>
      <c r="AI3811" s="115">
        <v>-1</v>
      </c>
      <c r="AJ3811" s="115">
        <v>0</v>
      </c>
      <c r="AM3811" s="115" t="s">
        <v>348</v>
      </c>
      <c r="AN3811" s="115">
        <v>-1</v>
      </c>
      <c r="AQ3811" s="115">
        <v>601</v>
      </c>
      <c r="AR3811" s="115" t="s">
        <v>263</v>
      </c>
      <c r="AS3811" s="115" t="s">
        <v>376</v>
      </c>
      <c r="AT3811" s="115" t="s">
        <v>296</v>
      </c>
      <c r="AV3811" s="115">
        <v>69.094010045469801</v>
      </c>
      <c r="AW3811" s="115">
        <v>0.21480783689999999</v>
      </c>
    </row>
    <row r="3812" spans="1:49" x14ac:dyDescent="0.25">
      <c r="A3812" s="117">
        <v>450000</v>
      </c>
      <c r="B3812" s="117">
        <v>870000</v>
      </c>
      <c r="C3812" s="117">
        <v>870000</v>
      </c>
      <c r="D3812" s="115" t="s">
        <v>342</v>
      </c>
      <c r="E3812" s="115" t="s">
        <v>13</v>
      </c>
      <c r="F3812" s="115" t="s">
        <v>343</v>
      </c>
      <c r="G3812" s="115" t="s">
        <v>344</v>
      </c>
      <c r="H3812" s="115">
        <v>0.56000000000000005</v>
      </c>
      <c r="I3812" s="115">
        <v>0.48</v>
      </c>
      <c r="J3812" s="115" t="s">
        <v>350</v>
      </c>
      <c r="K3812" s="115">
        <v>0.14851707440924</v>
      </c>
      <c r="L3812" s="115">
        <v>3649.67237306571</v>
      </c>
      <c r="M3812" s="115">
        <v>9.0981577395877409</v>
      </c>
      <c r="N3812" s="115">
        <v>1.33811537770009</v>
      </c>
      <c r="O3812" s="115">
        <v>1.35123176999735</v>
      </c>
      <c r="P3812" s="115">
        <v>0.19873298111803001</v>
      </c>
      <c r="Q3812" s="115">
        <v>542.03866339994897</v>
      </c>
      <c r="R3812" s="115">
        <v>1210</v>
      </c>
      <c r="S3812" s="115" t="s">
        <v>353</v>
      </c>
      <c r="T3812" s="115">
        <v>1210</v>
      </c>
      <c r="U3812" s="115" t="s">
        <v>352</v>
      </c>
      <c r="V3812" s="115" t="s">
        <v>350</v>
      </c>
      <c r="Z3812" s="115">
        <v>0</v>
      </c>
      <c r="AA3812" s="115">
        <v>1</v>
      </c>
      <c r="AB3812" s="115">
        <v>1.35123176999735</v>
      </c>
      <c r="AC3812" s="115">
        <v>0.19873298111803001</v>
      </c>
      <c r="AD3812" s="115">
        <v>542.03866339994897</v>
      </c>
      <c r="AF3812" s="115">
        <v>-1</v>
      </c>
      <c r="AG3812" s="115">
        <v>-1</v>
      </c>
      <c r="AH3812" s="115">
        <v>-1</v>
      </c>
      <c r="AI3812" s="115">
        <v>-1</v>
      </c>
      <c r="AJ3812" s="115">
        <v>0</v>
      </c>
      <c r="AM3812" s="115" t="s">
        <v>348</v>
      </c>
      <c r="AN3812" s="115">
        <v>-1</v>
      </c>
      <c r="AQ3812" s="115">
        <v>601</v>
      </c>
      <c r="AR3812" s="115" t="s">
        <v>263</v>
      </c>
      <c r="AS3812" s="115" t="s">
        <v>376</v>
      </c>
      <c r="AT3812" s="115" t="s">
        <v>296</v>
      </c>
      <c r="AV3812" s="115">
        <v>100.41964526397901</v>
      </c>
      <c r="AW3812" s="115">
        <v>0.4396096216</v>
      </c>
    </row>
    <row r="3813" spans="1:49" x14ac:dyDescent="0.25">
      <c r="A3813" s="117">
        <v>450000</v>
      </c>
      <c r="B3813" s="117">
        <v>870000</v>
      </c>
      <c r="C3813" s="117">
        <v>870000</v>
      </c>
      <c r="D3813" s="115" t="s">
        <v>342</v>
      </c>
      <c r="E3813" s="115" t="s">
        <v>13</v>
      </c>
      <c r="F3813" s="115" t="s">
        <v>343</v>
      </c>
      <c r="G3813" s="115" t="s">
        <v>344</v>
      </c>
      <c r="H3813" s="115">
        <v>0.56000000000000005</v>
      </c>
      <c r="I3813" s="115">
        <v>0.48</v>
      </c>
      <c r="J3813" s="115" t="s">
        <v>350</v>
      </c>
      <c r="K3813" s="115">
        <v>2.1258241856539999E-2</v>
      </c>
      <c r="L3813" s="115">
        <v>3649.67237306571</v>
      </c>
      <c r="M3813" s="115">
        <v>9.0981577395877409</v>
      </c>
      <c r="N3813" s="115">
        <v>1.33811537770009</v>
      </c>
      <c r="O3813" s="115">
        <v>0.19341083767716</v>
      </c>
      <c r="P3813" s="115">
        <v>2.844598033111E-2</v>
      </c>
      <c r="Q3813" s="115">
        <v>77.5856180037852</v>
      </c>
      <c r="R3813" s="115">
        <v>1210</v>
      </c>
      <c r="S3813" s="115" t="s">
        <v>353</v>
      </c>
      <c r="T3813" s="115">
        <v>1210</v>
      </c>
      <c r="U3813" s="115" t="s">
        <v>352</v>
      </c>
      <c r="V3813" s="115" t="s">
        <v>350</v>
      </c>
      <c r="Z3813" s="115">
        <v>0</v>
      </c>
      <c r="AA3813" s="115">
        <v>1</v>
      </c>
      <c r="AB3813" s="115">
        <v>0.19341083767716</v>
      </c>
      <c r="AC3813" s="115">
        <v>2.844598033111E-2</v>
      </c>
      <c r="AD3813" s="115">
        <v>77.585618003786706</v>
      </c>
      <c r="AF3813" s="115">
        <v>-1</v>
      </c>
      <c r="AG3813" s="115">
        <v>-1</v>
      </c>
      <c r="AH3813" s="115">
        <v>-1</v>
      </c>
      <c r="AI3813" s="115">
        <v>-1</v>
      </c>
      <c r="AJ3813" s="115">
        <v>0</v>
      </c>
      <c r="AM3813" s="115" t="s">
        <v>348</v>
      </c>
      <c r="AN3813" s="115">
        <v>-1</v>
      </c>
      <c r="AQ3813" s="115">
        <v>601</v>
      </c>
      <c r="AR3813" s="115" t="s">
        <v>263</v>
      </c>
      <c r="AS3813" s="115" t="s">
        <v>376</v>
      </c>
      <c r="AT3813" s="115" t="s">
        <v>296</v>
      </c>
      <c r="AV3813" s="115">
        <v>48.490045130690099</v>
      </c>
      <c r="AW3813" s="115">
        <v>6.2924264399999999E-2</v>
      </c>
    </row>
    <row r="3814" spans="1:49" x14ac:dyDescent="0.25">
      <c r="A3814" s="117">
        <v>450000</v>
      </c>
      <c r="B3814" s="117">
        <v>870000</v>
      </c>
      <c r="C3814" s="117">
        <v>870000</v>
      </c>
      <c r="D3814" s="115" t="s">
        <v>342</v>
      </c>
      <c r="E3814" s="115" t="s">
        <v>13</v>
      </c>
      <c r="F3814" s="115" t="s">
        <v>343</v>
      </c>
      <c r="G3814" s="115" t="s">
        <v>344</v>
      </c>
      <c r="H3814" s="115">
        <v>0.56000000000000005</v>
      </c>
      <c r="I3814" s="115">
        <v>0.48</v>
      </c>
      <c r="J3814" s="115" t="s">
        <v>350</v>
      </c>
      <c r="K3814" s="115">
        <v>0.29263549803185002</v>
      </c>
      <c r="L3814" s="115">
        <v>3649.67237306571</v>
      </c>
      <c r="M3814" s="115">
        <v>9.0981577395877409</v>
      </c>
      <c r="N3814" s="115">
        <v>1.33811537770009</v>
      </c>
      <c r="O3814" s="115">
        <v>2.6624439212966098</v>
      </c>
      <c r="P3814" s="115">
        <v>0.39158005997734002</v>
      </c>
      <c r="Q3814" s="115">
        <v>1068.02369254517</v>
      </c>
      <c r="R3814" s="115">
        <v>1210</v>
      </c>
      <c r="S3814" s="115" t="s">
        <v>353</v>
      </c>
      <c r="T3814" s="115">
        <v>1210</v>
      </c>
      <c r="U3814" s="115" t="s">
        <v>352</v>
      </c>
      <c r="V3814" s="115" t="s">
        <v>350</v>
      </c>
      <c r="Z3814" s="115">
        <v>0</v>
      </c>
      <c r="AA3814" s="115">
        <v>1</v>
      </c>
      <c r="AB3814" s="115">
        <v>2.6624439212966098</v>
      </c>
      <c r="AC3814" s="115">
        <v>0.39158005997734002</v>
      </c>
      <c r="AD3814" s="115">
        <v>1068.02369254517</v>
      </c>
      <c r="AF3814" s="115">
        <v>-1</v>
      </c>
      <c r="AG3814" s="115">
        <v>-1</v>
      </c>
      <c r="AH3814" s="115">
        <v>-1</v>
      </c>
      <c r="AI3814" s="115">
        <v>-1</v>
      </c>
      <c r="AJ3814" s="115">
        <v>0</v>
      </c>
      <c r="AM3814" s="115" t="s">
        <v>348</v>
      </c>
      <c r="AN3814" s="115">
        <v>-1</v>
      </c>
      <c r="AQ3814" s="115">
        <v>601</v>
      </c>
      <c r="AR3814" s="115" t="s">
        <v>263</v>
      </c>
      <c r="AS3814" s="115" t="s">
        <v>376</v>
      </c>
      <c r="AT3814" s="115" t="s">
        <v>296</v>
      </c>
      <c r="AV3814" s="115">
        <v>136.36249670063799</v>
      </c>
      <c r="AW3814" s="115">
        <v>0.86619926400000002</v>
      </c>
    </row>
    <row r="3815" spans="1:49" x14ac:dyDescent="0.25">
      <c r="A3815" s="117">
        <v>450000</v>
      </c>
      <c r="B3815" s="117">
        <v>870000</v>
      </c>
      <c r="C3815" s="117">
        <v>870000</v>
      </c>
      <c r="D3815" s="115" t="s">
        <v>342</v>
      </c>
      <c r="E3815" s="115" t="s">
        <v>13</v>
      </c>
      <c r="F3815" s="115" t="s">
        <v>343</v>
      </c>
      <c r="G3815" s="115" t="s">
        <v>344</v>
      </c>
      <c r="H3815" s="115">
        <v>0.56000000000000005</v>
      </c>
      <c r="I3815" s="115">
        <v>0.48</v>
      </c>
      <c r="J3815" s="115" t="s">
        <v>350</v>
      </c>
      <c r="K3815" s="115">
        <v>8.9329226204960005E-2</v>
      </c>
      <c r="L3815" s="115">
        <v>3661.4881870264599</v>
      </c>
      <c r="M3815" s="115">
        <v>9.1257924125944907</v>
      </c>
      <c r="N3815" s="115">
        <v>1.3421179026122101</v>
      </c>
      <c r="O3815" s="115">
        <v>0.81519997472424</v>
      </c>
      <c r="P3815" s="115">
        <v>0.11989035371618</v>
      </c>
      <c r="Q3815" s="115">
        <v>327.07790650570797</v>
      </c>
      <c r="R3815" s="115">
        <v>1200</v>
      </c>
      <c r="S3815" s="115" t="s">
        <v>351</v>
      </c>
      <c r="T3815" s="115">
        <v>1200</v>
      </c>
      <c r="U3815" s="115" t="s">
        <v>352</v>
      </c>
      <c r="V3815" s="115" t="s">
        <v>350</v>
      </c>
      <c r="Z3815" s="115">
        <v>0</v>
      </c>
      <c r="AA3815" s="115">
        <v>1</v>
      </c>
      <c r="AB3815" s="115">
        <v>0.81519997472424</v>
      </c>
      <c r="AC3815" s="115">
        <v>0.11989035371618</v>
      </c>
      <c r="AD3815" s="115">
        <v>327.077906505709</v>
      </c>
      <c r="AF3815" s="115">
        <v>-1</v>
      </c>
      <c r="AG3815" s="115">
        <v>-1</v>
      </c>
      <c r="AH3815" s="115">
        <v>-1</v>
      </c>
      <c r="AI3815" s="115">
        <v>-1</v>
      </c>
      <c r="AJ3815" s="115">
        <v>0</v>
      </c>
      <c r="AM3815" s="115" t="s">
        <v>348</v>
      </c>
      <c r="AN3815" s="115">
        <v>-1</v>
      </c>
      <c r="AQ3815" s="115">
        <v>601</v>
      </c>
      <c r="AR3815" s="115" t="s">
        <v>263</v>
      </c>
      <c r="AS3815" s="115" t="s">
        <v>376</v>
      </c>
      <c r="AT3815" s="115" t="s">
        <v>296</v>
      </c>
      <c r="AV3815" s="115">
        <v>114.474840198121</v>
      </c>
      <c r="AW3815" s="115">
        <v>0.2652699972</v>
      </c>
    </row>
    <row r="3816" spans="1:49" x14ac:dyDescent="0.25">
      <c r="A3816" s="117">
        <v>450000</v>
      </c>
      <c r="B3816" s="117">
        <v>870000</v>
      </c>
      <c r="C3816" s="117">
        <v>870000</v>
      </c>
      <c r="D3816" s="115" t="s">
        <v>342</v>
      </c>
      <c r="E3816" s="115" t="s">
        <v>13</v>
      </c>
      <c r="F3816" s="115" t="s">
        <v>343</v>
      </c>
      <c r="G3816" s="115" t="s">
        <v>344</v>
      </c>
      <c r="H3816" s="115">
        <v>0.56000000000000005</v>
      </c>
      <c r="I3816" s="115">
        <v>0.48</v>
      </c>
      <c r="J3816" s="115" t="s">
        <v>350</v>
      </c>
      <c r="K3816" s="115">
        <v>0.27457239922027998</v>
      </c>
      <c r="L3816" s="115">
        <v>3661.4881870264599</v>
      </c>
      <c r="M3816" s="115">
        <v>9.1257924125944907</v>
      </c>
      <c r="N3816" s="115">
        <v>1.3421179026122101</v>
      </c>
      <c r="O3816" s="115">
        <v>2.5056907175123002</v>
      </c>
      <c r="P3816" s="115">
        <v>0.36850853255672</v>
      </c>
      <c r="Q3816" s="115">
        <v>1005.34359622857</v>
      </c>
      <c r="R3816" s="115">
        <v>1210</v>
      </c>
      <c r="S3816" s="115" t="s">
        <v>353</v>
      </c>
      <c r="T3816" s="115">
        <v>1210</v>
      </c>
      <c r="U3816" s="115" t="s">
        <v>352</v>
      </c>
      <c r="V3816" s="115" t="s">
        <v>350</v>
      </c>
      <c r="Z3816" s="115">
        <v>0</v>
      </c>
      <c r="AA3816" s="115">
        <v>1</v>
      </c>
      <c r="AB3816" s="115">
        <v>2.5056907175123002</v>
      </c>
      <c r="AC3816" s="115">
        <v>0.36850853255672</v>
      </c>
      <c r="AD3816" s="115">
        <v>1005.34359622857</v>
      </c>
      <c r="AF3816" s="115">
        <v>-1</v>
      </c>
      <c r="AG3816" s="115">
        <v>-1</v>
      </c>
      <c r="AH3816" s="115">
        <v>-1</v>
      </c>
      <c r="AI3816" s="115">
        <v>-1</v>
      </c>
      <c r="AJ3816" s="115">
        <v>0</v>
      </c>
      <c r="AM3816" s="115" t="s">
        <v>348</v>
      </c>
      <c r="AN3816" s="115">
        <v>-1</v>
      </c>
      <c r="AQ3816" s="115">
        <v>601</v>
      </c>
      <c r="AR3816" s="115" t="s">
        <v>263</v>
      </c>
      <c r="AS3816" s="115" t="s">
        <v>376</v>
      </c>
      <c r="AT3816" s="115" t="s">
        <v>296</v>
      </c>
      <c r="AV3816" s="115">
        <v>133.837704862885</v>
      </c>
      <c r="AW3816" s="115">
        <v>0.81536382500000004</v>
      </c>
    </row>
    <row r="3817" spans="1:49" x14ac:dyDescent="0.25">
      <c r="A3817" s="117">
        <v>450000</v>
      </c>
      <c r="B3817" s="117">
        <v>870000</v>
      </c>
      <c r="C3817" s="117">
        <v>870000</v>
      </c>
      <c r="D3817" s="115" t="s">
        <v>342</v>
      </c>
      <c r="E3817" s="115" t="s">
        <v>13</v>
      </c>
      <c r="F3817" s="115" t="s">
        <v>343</v>
      </c>
      <c r="G3817" s="115" t="s">
        <v>344</v>
      </c>
      <c r="H3817" s="115">
        <v>0.56000000000000005</v>
      </c>
      <c r="I3817" s="115">
        <v>0.48</v>
      </c>
      <c r="J3817" s="115" t="s">
        <v>350</v>
      </c>
      <c r="K3817" s="115">
        <v>8.1575110676200005E-2</v>
      </c>
      <c r="L3817" s="115">
        <v>3661.4881870264599</v>
      </c>
      <c r="M3817" s="115">
        <v>9.1257924125944907</v>
      </c>
      <c r="N3817" s="115">
        <v>1.3421179026122101</v>
      </c>
      <c r="O3817" s="115">
        <v>0.74443752606548996</v>
      </c>
      <c r="P3817" s="115">
        <v>0.10948341644611</v>
      </c>
      <c r="Q3817" s="115">
        <v>298.68630409631101</v>
      </c>
      <c r="R3817" s="115">
        <v>1210</v>
      </c>
      <c r="S3817" s="115" t="s">
        <v>353</v>
      </c>
      <c r="T3817" s="115">
        <v>1210</v>
      </c>
      <c r="U3817" s="115" t="s">
        <v>352</v>
      </c>
      <c r="V3817" s="115" t="s">
        <v>350</v>
      </c>
      <c r="Z3817" s="115">
        <v>0</v>
      </c>
      <c r="AA3817" s="115">
        <v>1</v>
      </c>
      <c r="AB3817" s="115">
        <v>0.74443752606548996</v>
      </c>
      <c r="AC3817" s="115">
        <v>0.10948341644611</v>
      </c>
      <c r="AD3817" s="115">
        <v>298.68630409630998</v>
      </c>
      <c r="AF3817" s="115">
        <v>-1</v>
      </c>
      <c r="AG3817" s="115">
        <v>-1</v>
      </c>
      <c r="AH3817" s="115">
        <v>-1</v>
      </c>
      <c r="AI3817" s="115">
        <v>-1</v>
      </c>
      <c r="AJ3817" s="115">
        <v>0</v>
      </c>
      <c r="AM3817" s="115" t="s">
        <v>348</v>
      </c>
      <c r="AN3817" s="115">
        <v>-1</v>
      </c>
      <c r="AQ3817" s="115">
        <v>601</v>
      </c>
      <c r="AR3817" s="115" t="s">
        <v>263</v>
      </c>
      <c r="AS3817" s="115" t="s">
        <v>376</v>
      </c>
      <c r="AT3817" s="115" t="s">
        <v>296</v>
      </c>
      <c r="AV3817" s="115">
        <v>90.875102349088806</v>
      </c>
      <c r="AW3817" s="115">
        <v>0.24224355559999999</v>
      </c>
    </row>
    <row r="3818" spans="1:49" x14ac:dyDescent="0.25">
      <c r="A3818" s="117">
        <v>450000</v>
      </c>
      <c r="B3818" s="117">
        <v>870000</v>
      </c>
      <c r="C3818" s="117">
        <v>870000</v>
      </c>
      <c r="D3818" s="115" t="s">
        <v>342</v>
      </c>
      <c r="E3818" s="115" t="s">
        <v>13</v>
      </c>
      <c r="F3818" s="115" t="s">
        <v>343</v>
      </c>
      <c r="G3818" s="115" t="s">
        <v>344</v>
      </c>
      <c r="H3818" s="115">
        <v>0.56000000000000005</v>
      </c>
      <c r="I3818" s="115">
        <v>0.48</v>
      </c>
      <c r="J3818" s="115" t="s">
        <v>350</v>
      </c>
      <c r="K3818" s="115">
        <v>4.4953945866179998E-2</v>
      </c>
      <c r="L3818" s="115">
        <v>3661.4881870264599</v>
      </c>
      <c r="M3818" s="115">
        <v>9.1257924125944907</v>
      </c>
      <c r="N3818" s="115">
        <v>1.3421179026122101</v>
      </c>
      <c r="O3818" s="115">
        <v>0.41024037810184</v>
      </c>
      <c r="P3818" s="115">
        <v>6.0333495540069997E-2</v>
      </c>
      <c r="Q3818" s="115">
        <v>164.598341749274</v>
      </c>
      <c r="R3818" s="115">
        <v>1210</v>
      </c>
      <c r="S3818" s="115" t="s">
        <v>353</v>
      </c>
      <c r="T3818" s="115">
        <v>1210</v>
      </c>
      <c r="U3818" s="115" t="s">
        <v>352</v>
      </c>
      <c r="V3818" s="115" t="s">
        <v>350</v>
      </c>
      <c r="Z3818" s="115">
        <v>0</v>
      </c>
      <c r="AA3818" s="115">
        <v>1</v>
      </c>
      <c r="AB3818" s="115">
        <v>0.41024037810184</v>
      </c>
      <c r="AC3818" s="115">
        <v>6.0333495540069997E-2</v>
      </c>
      <c r="AD3818" s="115">
        <v>164.59834174927499</v>
      </c>
      <c r="AF3818" s="115">
        <v>-1</v>
      </c>
      <c r="AG3818" s="115">
        <v>-1</v>
      </c>
      <c r="AH3818" s="115">
        <v>-1</v>
      </c>
      <c r="AI3818" s="115">
        <v>-1</v>
      </c>
      <c r="AJ3818" s="115">
        <v>0</v>
      </c>
      <c r="AM3818" s="115" t="s">
        <v>348</v>
      </c>
      <c r="AN3818" s="115">
        <v>-1</v>
      </c>
      <c r="AQ3818" s="115">
        <v>601</v>
      </c>
      <c r="AR3818" s="115" t="s">
        <v>263</v>
      </c>
      <c r="AS3818" s="115" t="s">
        <v>376</v>
      </c>
      <c r="AT3818" s="115" t="s">
        <v>296</v>
      </c>
      <c r="AV3818" s="115">
        <v>67.800124447486596</v>
      </c>
      <c r="AW3818" s="115">
        <v>0.13349419439999999</v>
      </c>
    </row>
    <row r="3819" spans="1:49" x14ac:dyDescent="0.25">
      <c r="A3819" s="117">
        <v>450000</v>
      </c>
      <c r="B3819" s="117">
        <v>870000</v>
      </c>
      <c r="C3819" s="117">
        <v>870000</v>
      </c>
      <c r="D3819" s="115" t="s">
        <v>342</v>
      </c>
      <c r="E3819" s="115" t="s">
        <v>13</v>
      </c>
      <c r="F3819" s="115" t="s">
        <v>343</v>
      </c>
      <c r="G3819" s="115" t="s">
        <v>344</v>
      </c>
      <c r="H3819" s="115">
        <v>0.56000000000000005</v>
      </c>
      <c r="I3819" s="115">
        <v>0.48</v>
      </c>
      <c r="J3819" s="115" t="s">
        <v>350</v>
      </c>
      <c r="K3819" s="115">
        <v>9.3094926710720005E-2</v>
      </c>
      <c r="L3819" s="115">
        <v>3661.4881870264599</v>
      </c>
      <c r="M3819" s="115">
        <v>9.1257924125944907</v>
      </c>
      <c r="N3819" s="115">
        <v>1.3421179026122101</v>
      </c>
      <c r="O3819" s="115">
        <v>0.84956497582776003</v>
      </c>
      <c r="P3819" s="115">
        <v>0.12494436778083</v>
      </c>
      <c r="Q3819" s="115">
        <v>340.86597442341002</v>
      </c>
      <c r="R3819" s="115">
        <v>1210</v>
      </c>
      <c r="S3819" s="115" t="s">
        <v>353</v>
      </c>
      <c r="T3819" s="115">
        <v>1210</v>
      </c>
      <c r="U3819" s="115" t="s">
        <v>352</v>
      </c>
      <c r="V3819" s="115" t="s">
        <v>350</v>
      </c>
      <c r="Z3819" s="115">
        <v>0</v>
      </c>
      <c r="AA3819" s="115">
        <v>1</v>
      </c>
      <c r="AB3819" s="115">
        <v>0.84956497582776003</v>
      </c>
      <c r="AC3819" s="115">
        <v>0.12494436778083</v>
      </c>
      <c r="AD3819" s="115">
        <v>340.86597442340798</v>
      </c>
      <c r="AF3819" s="115">
        <v>-1</v>
      </c>
      <c r="AG3819" s="115">
        <v>-1</v>
      </c>
      <c r="AH3819" s="115">
        <v>-1</v>
      </c>
      <c r="AI3819" s="115">
        <v>-1</v>
      </c>
      <c r="AJ3819" s="115">
        <v>0</v>
      </c>
      <c r="AM3819" s="115" t="s">
        <v>348</v>
      </c>
      <c r="AN3819" s="115">
        <v>-1</v>
      </c>
      <c r="AQ3819" s="115">
        <v>601</v>
      </c>
      <c r="AR3819" s="115" t="s">
        <v>263</v>
      </c>
      <c r="AS3819" s="115" t="s">
        <v>376</v>
      </c>
      <c r="AT3819" s="115" t="s">
        <v>296</v>
      </c>
      <c r="AV3819" s="115">
        <v>93.438860419249195</v>
      </c>
      <c r="AW3819" s="115">
        <v>0.27645253400000003</v>
      </c>
    </row>
    <row r="3820" spans="1:49" x14ac:dyDescent="0.25">
      <c r="A3820" s="117">
        <v>450000</v>
      </c>
      <c r="B3820" s="117">
        <v>870000</v>
      </c>
      <c r="C3820" s="117">
        <v>870000</v>
      </c>
      <c r="D3820" s="115" t="s">
        <v>342</v>
      </c>
      <c r="E3820" s="115" t="s">
        <v>13</v>
      </c>
      <c r="F3820" s="115" t="s">
        <v>343</v>
      </c>
      <c r="G3820" s="115" t="s">
        <v>344</v>
      </c>
      <c r="H3820" s="115">
        <v>0.56000000000000005</v>
      </c>
      <c r="I3820" s="115">
        <v>0.48</v>
      </c>
      <c r="J3820" s="115" t="s">
        <v>350</v>
      </c>
      <c r="K3820" s="115">
        <v>3.4237845104609997E-2</v>
      </c>
      <c r="L3820" s="115">
        <v>3661.4881870264599</v>
      </c>
      <c r="M3820" s="115">
        <v>9.1257924125944907</v>
      </c>
      <c r="N3820" s="115">
        <v>1.3421179026122101</v>
      </c>
      <c r="O3820" s="115">
        <v>0.31244746707923998</v>
      </c>
      <c r="P3820" s="115">
        <v>4.5951224861760002E-2</v>
      </c>
      <c r="Q3820" s="115">
        <v>125.361465399774</v>
      </c>
      <c r="R3820" s="115">
        <v>1210</v>
      </c>
      <c r="S3820" s="115" t="s">
        <v>353</v>
      </c>
      <c r="T3820" s="115">
        <v>1210</v>
      </c>
      <c r="U3820" s="115" t="s">
        <v>352</v>
      </c>
      <c r="V3820" s="115" t="s">
        <v>350</v>
      </c>
      <c r="Z3820" s="115">
        <v>0</v>
      </c>
      <c r="AA3820" s="115">
        <v>1</v>
      </c>
      <c r="AB3820" s="115">
        <v>0.31244746707923998</v>
      </c>
      <c r="AC3820" s="115">
        <v>4.5951224861760002E-2</v>
      </c>
      <c r="AD3820" s="115">
        <v>125.361465399773</v>
      </c>
      <c r="AF3820" s="115">
        <v>-1</v>
      </c>
      <c r="AG3820" s="115">
        <v>-1</v>
      </c>
      <c r="AH3820" s="115">
        <v>-1</v>
      </c>
      <c r="AI3820" s="115">
        <v>-1</v>
      </c>
      <c r="AJ3820" s="115">
        <v>0</v>
      </c>
      <c r="AM3820" s="115" t="s">
        <v>348</v>
      </c>
      <c r="AN3820" s="115">
        <v>-1</v>
      </c>
      <c r="AQ3820" s="115">
        <v>601</v>
      </c>
      <c r="AR3820" s="115" t="s">
        <v>263</v>
      </c>
      <c r="AS3820" s="115" t="s">
        <v>376</v>
      </c>
      <c r="AT3820" s="115" t="s">
        <v>296</v>
      </c>
      <c r="AV3820" s="115">
        <v>57.749934787660003</v>
      </c>
      <c r="AW3820" s="115">
        <v>0.1016719103</v>
      </c>
    </row>
    <row r="3821" spans="1:49" x14ac:dyDescent="0.25">
      <c r="A3821" s="117">
        <v>450000</v>
      </c>
      <c r="B3821" s="117">
        <v>870000</v>
      </c>
      <c r="C3821" s="117">
        <v>870000</v>
      </c>
      <c r="D3821" s="115" t="s">
        <v>342</v>
      </c>
      <c r="E3821" s="115" t="s">
        <v>13</v>
      </c>
      <c r="F3821" s="115" t="s">
        <v>343</v>
      </c>
      <c r="G3821" s="115" t="s">
        <v>344</v>
      </c>
      <c r="H3821" s="115">
        <v>0.56000000000000005</v>
      </c>
      <c r="I3821" s="115">
        <v>0.48</v>
      </c>
      <c r="J3821" s="115" t="s">
        <v>350</v>
      </c>
      <c r="K3821" s="115">
        <v>0.27004675225968</v>
      </c>
      <c r="L3821" s="115">
        <v>3658.9917398298699</v>
      </c>
      <c r="M3821" s="115">
        <v>9.1199547431675896</v>
      </c>
      <c r="N3821" s="115">
        <v>1.3412724275260199</v>
      </c>
      <c r="O3821" s="115">
        <v>2.4628141591477202</v>
      </c>
      <c r="P3821" s="115">
        <v>0.36220626294885999</v>
      </c>
      <c r="Q3821" s="115">
        <v>988.09883588607602</v>
      </c>
      <c r="R3821" s="115">
        <v>1200</v>
      </c>
      <c r="S3821" s="115" t="s">
        <v>351</v>
      </c>
      <c r="T3821" s="115">
        <v>1200</v>
      </c>
      <c r="U3821" s="115" t="s">
        <v>352</v>
      </c>
      <c r="V3821" s="115" t="s">
        <v>350</v>
      </c>
      <c r="Z3821" s="115">
        <v>0</v>
      </c>
      <c r="AA3821" s="115">
        <v>1</v>
      </c>
      <c r="AB3821" s="115">
        <v>2.4628141591477202</v>
      </c>
      <c r="AC3821" s="115">
        <v>0.36220626294885999</v>
      </c>
      <c r="AD3821" s="115">
        <v>988.09883588607602</v>
      </c>
      <c r="AF3821" s="115">
        <v>-1</v>
      </c>
      <c r="AG3821" s="115">
        <v>-1</v>
      </c>
      <c r="AH3821" s="115">
        <v>-1</v>
      </c>
      <c r="AI3821" s="115">
        <v>-1</v>
      </c>
      <c r="AJ3821" s="115">
        <v>0</v>
      </c>
      <c r="AM3821" s="115" t="s">
        <v>348</v>
      </c>
      <c r="AN3821" s="115">
        <v>-1</v>
      </c>
      <c r="AQ3821" s="115">
        <v>601</v>
      </c>
      <c r="AR3821" s="115" t="s">
        <v>263</v>
      </c>
      <c r="AS3821" s="115" t="s">
        <v>376</v>
      </c>
      <c r="AT3821" s="115" t="s">
        <v>296</v>
      </c>
      <c r="AV3821" s="115">
        <v>201.951855375262</v>
      </c>
      <c r="AW3821" s="115">
        <v>0.80137780690000004</v>
      </c>
    </row>
    <row r="3822" spans="1:49" x14ac:dyDescent="0.25">
      <c r="A3822" s="117">
        <v>450000</v>
      </c>
      <c r="B3822" s="117">
        <v>870000</v>
      </c>
      <c r="C3822" s="117">
        <v>870000</v>
      </c>
      <c r="D3822" s="115" t="s">
        <v>342</v>
      </c>
      <c r="E3822" s="115" t="s">
        <v>13</v>
      </c>
      <c r="F3822" s="115" t="s">
        <v>343</v>
      </c>
      <c r="G3822" s="115" t="s">
        <v>344</v>
      </c>
      <c r="H3822" s="115">
        <v>0.56000000000000005</v>
      </c>
      <c r="I3822" s="115">
        <v>0.48</v>
      </c>
      <c r="J3822" s="115" t="s">
        <v>350</v>
      </c>
      <c r="K3822" s="115">
        <v>1.580316266387E-2</v>
      </c>
      <c r="L3822" s="115">
        <v>3658.9917398298699</v>
      </c>
      <c r="M3822" s="115">
        <v>9.1199547431675896</v>
      </c>
      <c r="N3822" s="115">
        <v>1.3412724275260199</v>
      </c>
      <c r="O3822" s="115">
        <v>0.14412412829341001</v>
      </c>
      <c r="P3822" s="115">
        <v>2.1196346348749999E-2</v>
      </c>
      <c r="Q3822" s="115">
        <v>57.823641650288202</v>
      </c>
      <c r="R3822" s="115">
        <v>1210</v>
      </c>
      <c r="S3822" s="115" t="s">
        <v>353</v>
      </c>
      <c r="T3822" s="115">
        <v>1210</v>
      </c>
      <c r="U3822" s="115" t="s">
        <v>352</v>
      </c>
      <c r="V3822" s="115" t="s">
        <v>350</v>
      </c>
      <c r="Z3822" s="115">
        <v>0</v>
      </c>
      <c r="AA3822" s="115">
        <v>1</v>
      </c>
      <c r="AB3822" s="115">
        <v>0.14412412829341001</v>
      </c>
      <c r="AC3822" s="115">
        <v>2.1196346348749999E-2</v>
      </c>
      <c r="AD3822" s="115">
        <v>57.823641650287797</v>
      </c>
      <c r="AF3822" s="115">
        <v>-1</v>
      </c>
      <c r="AG3822" s="115">
        <v>-1</v>
      </c>
      <c r="AH3822" s="115">
        <v>-1</v>
      </c>
      <c r="AI3822" s="115">
        <v>-1</v>
      </c>
      <c r="AJ3822" s="115">
        <v>0</v>
      </c>
      <c r="AM3822" s="115" t="s">
        <v>348</v>
      </c>
      <c r="AN3822" s="115">
        <v>-1</v>
      </c>
      <c r="AQ3822" s="115">
        <v>601</v>
      </c>
      <c r="AR3822" s="115" t="s">
        <v>263</v>
      </c>
      <c r="AS3822" s="115" t="s">
        <v>376</v>
      </c>
      <c r="AT3822" s="115" t="s">
        <v>296</v>
      </c>
      <c r="AV3822" s="115">
        <v>44.123146221219201</v>
      </c>
      <c r="AW3822" s="115">
        <v>4.6896708600000003E-2</v>
      </c>
    </row>
    <row r="3823" spans="1:49" x14ac:dyDescent="0.25">
      <c r="A3823" s="117">
        <v>450000</v>
      </c>
      <c r="B3823" s="117">
        <v>870000</v>
      </c>
      <c r="C3823" s="117">
        <v>870000</v>
      </c>
      <c r="D3823" s="115" t="s">
        <v>342</v>
      </c>
      <c r="E3823" s="115" t="s">
        <v>13</v>
      </c>
      <c r="F3823" s="115" t="s">
        <v>343</v>
      </c>
      <c r="G3823" s="115" t="s">
        <v>344</v>
      </c>
      <c r="H3823" s="115">
        <v>0.56000000000000005</v>
      </c>
      <c r="I3823" s="115">
        <v>0.48</v>
      </c>
      <c r="J3823" s="115" t="s">
        <v>350</v>
      </c>
      <c r="K3823" s="115">
        <v>4.4039514391139997E-2</v>
      </c>
      <c r="L3823" s="115">
        <v>3658.9917398298699</v>
      </c>
      <c r="M3823" s="115">
        <v>9.1199547431675896</v>
      </c>
      <c r="N3823" s="115">
        <v>1.3412724275260199</v>
      </c>
      <c r="O3823" s="115">
        <v>0.40163837815834003</v>
      </c>
      <c r="P3823" s="115">
        <v>5.906898637448E-2</v>
      </c>
      <c r="Q3823" s="115">
        <v>161.140219383329</v>
      </c>
      <c r="R3823" s="115">
        <v>1210</v>
      </c>
      <c r="S3823" s="115" t="s">
        <v>353</v>
      </c>
      <c r="T3823" s="115">
        <v>1210</v>
      </c>
      <c r="U3823" s="115" t="s">
        <v>352</v>
      </c>
      <c r="V3823" s="115" t="s">
        <v>350</v>
      </c>
      <c r="Z3823" s="115">
        <v>0</v>
      </c>
      <c r="AA3823" s="115">
        <v>1</v>
      </c>
      <c r="AB3823" s="115">
        <v>0.40163837815834003</v>
      </c>
      <c r="AC3823" s="115">
        <v>5.906898637448E-2</v>
      </c>
      <c r="AD3823" s="115">
        <v>161.140219383328</v>
      </c>
      <c r="AF3823" s="115">
        <v>-1</v>
      </c>
      <c r="AG3823" s="115">
        <v>-1</v>
      </c>
      <c r="AH3823" s="115">
        <v>-1</v>
      </c>
      <c r="AI3823" s="115">
        <v>-1</v>
      </c>
      <c r="AJ3823" s="115">
        <v>0</v>
      </c>
      <c r="AM3823" s="115" t="s">
        <v>348</v>
      </c>
      <c r="AN3823" s="115">
        <v>-1</v>
      </c>
      <c r="AQ3823" s="115">
        <v>601</v>
      </c>
      <c r="AR3823" s="115" t="s">
        <v>263</v>
      </c>
      <c r="AS3823" s="115" t="s">
        <v>376</v>
      </c>
      <c r="AT3823" s="115" t="s">
        <v>296</v>
      </c>
      <c r="AV3823" s="115">
        <v>56.174105360023901</v>
      </c>
      <c r="AW3823" s="115">
        <v>0.13068955339999999</v>
      </c>
    </row>
    <row r="3824" spans="1:49" x14ac:dyDescent="0.25">
      <c r="A3824" s="117">
        <v>450000</v>
      </c>
      <c r="B3824" s="117">
        <v>870000</v>
      </c>
      <c r="C3824" s="117">
        <v>870000</v>
      </c>
      <c r="D3824" s="115" t="s">
        <v>342</v>
      </c>
      <c r="E3824" s="115" t="s">
        <v>13</v>
      </c>
      <c r="F3824" s="115" t="s">
        <v>343</v>
      </c>
      <c r="G3824" s="115" t="s">
        <v>344</v>
      </c>
      <c r="H3824" s="115">
        <v>0.56000000000000005</v>
      </c>
      <c r="I3824" s="115">
        <v>0.48</v>
      </c>
      <c r="J3824" s="115" t="s">
        <v>350</v>
      </c>
      <c r="K3824" s="115">
        <v>0.25912432720395001</v>
      </c>
      <c r="L3824" s="115">
        <v>3658.9917398298699</v>
      </c>
      <c r="M3824" s="115">
        <v>9.1199547431675896</v>
      </c>
      <c r="N3824" s="115">
        <v>1.3412724275260199</v>
      </c>
      <c r="O3824" s="115">
        <v>2.3632021369538299</v>
      </c>
      <c r="P3824" s="115">
        <v>0.34755631537989001</v>
      </c>
      <c r="Q3824" s="115">
        <v>948.13377282824899</v>
      </c>
      <c r="R3824" s="115">
        <v>1210</v>
      </c>
      <c r="S3824" s="115" t="s">
        <v>353</v>
      </c>
      <c r="T3824" s="115">
        <v>1210</v>
      </c>
      <c r="U3824" s="115" t="s">
        <v>352</v>
      </c>
      <c r="V3824" s="115" t="s">
        <v>350</v>
      </c>
      <c r="Z3824" s="115">
        <v>0</v>
      </c>
      <c r="AA3824" s="115">
        <v>1</v>
      </c>
      <c r="AB3824" s="115">
        <v>2.3632021369538299</v>
      </c>
      <c r="AC3824" s="115">
        <v>0.34755631537989001</v>
      </c>
      <c r="AD3824" s="115">
        <v>948.13377282824899</v>
      </c>
      <c r="AF3824" s="115">
        <v>-1</v>
      </c>
      <c r="AG3824" s="115">
        <v>-1</v>
      </c>
      <c r="AH3824" s="115">
        <v>-1</v>
      </c>
      <c r="AI3824" s="115">
        <v>-1</v>
      </c>
      <c r="AJ3824" s="115">
        <v>0</v>
      </c>
      <c r="AM3824" s="115" t="s">
        <v>348</v>
      </c>
      <c r="AN3824" s="115">
        <v>-1</v>
      </c>
      <c r="AQ3824" s="115">
        <v>601</v>
      </c>
      <c r="AR3824" s="115" t="s">
        <v>263</v>
      </c>
      <c r="AS3824" s="115" t="s">
        <v>376</v>
      </c>
      <c r="AT3824" s="115" t="s">
        <v>296</v>
      </c>
      <c r="AV3824" s="115">
        <v>127.989658180726</v>
      </c>
      <c r="AW3824" s="115">
        <v>0.76896494150000005</v>
      </c>
    </row>
    <row r="3825" spans="1:49" x14ac:dyDescent="0.25">
      <c r="A3825" s="117">
        <v>450000</v>
      </c>
      <c r="B3825" s="117">
        <v>870000</v>
      </c>
      <c r="C3825" s="117">
        <v>870000</v>
      </c>
      <c r="D3825" s="115" t="s">
        <v>342</v>
      </c>
      <c r="E3825" s="115" t="s">
        <v>13</v>
      </c>
      <c r="F3825" s="115" t="s">
        <v>343</v>
      </c>
      <c r="G3825" s="115" t="s">
        <v>344</v>
      </c>
      <c r="H3825" s="115">
        <v>0.56000000000000005</v>
      </c>
      <c r="I3825" s="115">
        <v>0.48</v>
      </c>
      <c r="J3825" s="115" t="s">
        <v>350</v>
      </c>
      <c r="K3825" s="115">
        <v>2.8749697356370001E-2</v>
      </c>
      <c r="L3825" s="115">
        <v>3658.9917398298699</v>
      </c>
      <c r="M3825" s="115">
        <v>9.1199547431675896</v>
      </c>
      <c r="N3825" s="115">
        <v>1.3412724275260199</v>
      </c>
      <c r="O3825" s="115">
        <v>0.26219593876989</v>
      </c>
      <c r="P3825" s="115">
        <v>3.8561176363819998E-2</v>
      </c>
      <c r="Q3825" s="115">
        <v>105.194905149581</v>
      </c>
      <c r="R3825" s="115">
        <v>1210</v>
      </c>
      <c r="S3825" s="115" t="s">
        <v>353</v>
      </c>
      <c r="T3825" s="115">
        <v>1210</v>
      </c>
      <c r="U3825" s="115" t="s">
        <v>352</v>
      </c>
      <c r="V3825" s="115" t="s">
        <v>350</v>
      </c>
      <c r="Z3825" s="115">
        <v>0</v>
      </c>
      <c r="AA3825" s="115">
        <v>1</v>
      </c>
      <c r="AB3825" s="115">
        <v>0.26219593876989</v>
      </c>
      <c r="AC3825" s="115">
        <v>3.8561176363819998E-2</v>
      </c>
      <c r="AD3825" s="115">
        <v>105.19490514958299</v>
      </c>
      <c r="AF3825" s="115">
        <v>-1</v>
      </c>
      <c r="AG3825" s="115">
        <v>-1</v>
      </c>
      <c r="AH3825" s="115">
        <v>-1</v>
      </c>
      <c r="AI3825" s="115">
        <v>-1</v>
      </c>
      <c r="AJ3825" s="115">
        <v>0</v>
      </c>
      <c r="AM3825" s="115" t="s">
        <v>348</v>
      </c>
      <c r="AN3825" s="115">
        <v>-1</v>
      </c>
      <c r="AQ3825" s="115">
        <v>601</v>
      </c>
      <c r="AR3825" s="115" t="s">
        <v>263</v>
      </c>
      <c r="AS3825" s="115" t="s">
        <v>376</v>
      </c>
      <c r="AT3825" s="115" t="s">
        <v>296</v>
      </c>
      <c r="AV3825" s="115">
        <v>53.429539567013101</v>
      </c>
      <c r="AW3825" s="115">
        <v>8.5316224800000007E-2</v>
      </c>
    </row>
    <row r="3826" spans="1:49" x14ac:dyDescent="0.25">
      <c r="A3826" s="117">
        <v>450000</v>
      </c>
      <c r="B3826" s="117">
        <v>870000</v>
      </c>
      <c r="C3826" s="117">
        <v>870000</v>
      </c>
      <c r="D3826" s="115" t="s">
        <v>342</v>
      </c>
      <c r="E3826" s="115" t="s">
        <v>13</v>
      </c>
      <c r="F3826" s="115" t="s">
        <v>343</v>
      </c>
      <c r="G3826" s="115" t="s">
        <v>344</v>
      </c>
      <c r="H3826" s="115">
        <v>0.56000000000000005</v>
      </c>
      <c r="I3826" s="115">
        <v>0.48</v>
      </c>
      <c r="J3826" s="115" t="s">
        <v>350</v>
      </c>
      <c r="K3826" s="115">
        <v>0.20335871277312001</v>
      </c>
      <c r="L3826" s="115">
        <v>3649.6723714341801</v>
      </c>
      <c r="M3826" s="115">
        <v>9.0981577355205498</v>
      </c>
      <c r="N3826" s="115">
        <v>1.3381153771019101</v>
      </c>
      <c r="O3826" s="115">
        <v>1.8501896457023099</v>
      </c>
      <c r="P3826" s="115">
        <v>0.27211742062937</v>
      </c>
      <c r="Q3826" s="115">
        <v>742.19267549849803</v>
      </c>
      <c r="R3826" s="115">
        <v>1200</v>
      </c>
      <c r="S3826" s="115" t="s">
        <v>351</v>
      </c>
      <c r="T3826" s="115">
        <v>1200</v>
      </c>
      <c r="U3826" s="115" t="s">
        <v>352</v>
      </c>
      <c r="V3826" s="115" t="s">
        <v>350</v>
      </c>
      <c r="Z3826" s="115">
        <v>0</v>
      </c>
      <c r="AA3826" s="115">
        <v>1</v>
      </c>
      <c r="AB3826" s="115">
        <v>1.8501896457023099</v>
      </c>
      <c r="AC3826" s="115">
        <v>0.27211742062937</v>
      </c>
      <c r="AD3826" s="115">
        <v>742.19267549849803</v>
      </c>
      <c r="AF3826" s="115">
        <v>-1</v>
      </c>
      <c r="AG3826" s="115">
        <v>-1</v>
      </c>
      <c r="AH3826" s="115">
        <v>-1</v>
      </c>
      <c r="AI3826" s="115">
        <v>-1</v>
      </c>
      <c r="AJ3826" s="115">
        <v>0</v>
      </c>
      <c r="AM3826" s="115" t="s">
        <v>348</v>
      </c>
      <c r="AN3826" s="115">
        <v>-1</v>
      </c>
      <c r="AQ3826" s="115">
        <v>601</v>
      </c>
      <c r="AR3826" s="115" t="s">
        <v>263</v>
      </c>
      <c r="AS3826" s="115" t="s">
        <v>376</v>
      </c>
      <c r="AT3826" s="115" t="s">
        <v>296</v>
      </c>
      <c r="AV3826" s="115">
        <v>132.925774767473</v>
      </c>
      <c r="AW3826" s="115">
        <v>0.60194053160000005</v>
      </c>
    </row>
    <row r="3827" spans="1:49" x14ac:dyDescent="0.25">
      <c r="A3827" s="117">
        <v>450000</v>
      </c>
      <c r="B3827" s="117">
        <v>870000</v>
      </c>
      <c r="C3827" s="117">
        <v>870000</v>
      </c>
      <c r="D3827" s="115" t="s">
        <v>342</v>
      </c>
      <c r="E3827" s="115" t="s">
        <v>13</v>
      </c>
      <c r="F3827" s="115" t="s">
        <v>343</v>
      </c>
      <c r="G3827" s="115" t="s">
        <v>344</v>
      </c>
      <c r="H3827" s="115">
        <v>0.56000000000000005</v>
      </c>
      <c r="I3827" s="115">
        <v>0.48</v>
      </c>
      <c r="J3827" s="115" t="s">
        <v>350</v>
      </c>
      <c r="K3827" s="115">
        <v>7.4468312704900003E-3</v>
      </c>
      <c r="L3827" s="115">
        <v>3649.6723714341801</v>
      </c>
      <c r="M3827" s="115">
        <v>9.0981577355205498</v>
      </c>
      <c r="N3827" s="115">
        <v>1.3381153771019101</v>
      </c>
      <c r="O3827" s="115">
        <v>6.775244552878E-2</v>
      </c>
      <c r="P3827" s="115">
        <v>9.9647194337300002E-3</v>
      </c>
      <c r="Q3827" s="115">
        <v>27.178494342665001</v>
      </c>
      <c r="R3827" s="115">
        <v>1210</v>
      </c>
      <c r="S3827" s="115" t="s">
        <v>353</v>
      </c>
      <c r="T3827" s="115">
        <v>1210</v>
      </c>
      <c r="U3827" s="115" t="s">
        <v>352</v>
      </c>
      <c r="V3827" s="115" t="s">
        <v>350</v>
      </c>
      <c r="Z3827" s="115">
        <v>0</v>
      </c>
      <c r="AA3827" s="115">
        <v>1</v>
      </c>
      <c r="AB3827" s="115">
        <v>6.775244552878E-2</v>
      </c>
      <c r="AC3827" s="115">
        <v>9.9647194337300002E-3</v>
      </c>
      <c r="AD3827" s="115">
        <v>27.178494342666401</v>
      </c>
      <c r="AF3827" s="115">
        <v>-1</v>
      </c>
      <c r="AG3827" s="115">
        <v>-1</v>
      </c>
      <c r="AH3827" s="115">
        <v>-1</v>
      </c>
      <c r="AI3827" s="115">
        <v>-1</v>
      </c>
      <c r="AJ3827" s="115">
        <v>0</v>
      </c>
      <c r="AM3827" s="115" t="s">
        <v>348</v>
      </c>
      <c r="AN3827" s="115">
        <v>-1</v>
      </c>
      <c r="AQ3827" s="115">
        <v>601</v>
      </c>
      <c r="AR3827" s="115" t="s">
        <v>263</v>
      </c>
      <c r="AS3827" s="115" t="s">
        <v>376</v>
      </c>
      <c r="AT3827" s="115" t="s">
        <v>296</v>
      </c>
      <c r="AV3827" s="115">
        <v>56.153498323446001</v>
      </c>
      <c r="AW3827" s="115">
        <v>2.2042574499999999E-2</v>
      </c>
    </row>
    <row r="3828" spans="1:49" x14ac:dyDescent="0.25">
      <c r="A3828" s="117">
        <v>450000</v>
      </c>
      <c r="B3828" s="117">
        <v>870000</v>
      </c>
      <c r="C3828" s="117">
        <v>870000</v>
      </c>
      <c r="D3828" s="115" t="s">
        <v>342</v>
      </c>
      <c r="E3828" s="115" t="s">
        <v>13</v>
      </c>
      <c r="F3828" s="115" t="s">
        <v>343</v>
      </c>
      <c r="G3828" s="115" t="s">
        <v>344</v>
      </c>
      <c r="H3828" s="115">
        <v>0.56000000000000005</v>
      </c>
      <c r="I3828" s="115">
        <v>0.48</v>
      </c>
      <c r="J3828" s="115" t="s">
        <v>350</v>
      </c>
      <c r="K3828" s="115">
        <v>4.3681786711799999E-3</v>
      </c>
      <c r="L3828" s="115">
        <v>3649.6723714341801</v>
      </c>
      <c r="M3828" s="115">
        <v>9.0981577355205498</v>
      </c>
      <c r="N3828" s="115">
        <v>1.3381153771019101</v>
      </c>
      <c r="O3828" s="115">
        <v>3.974237856737E-2</v>
      </c>
      <c r="P3828" s="115">
        <v>5.8451270498399996E-3</v>
      </c>
      <c r="Q3828" s="115">
        <v>15.942421009712</v>
      </c>
      <c r="R3828" s="115">
        <v>1210</v>
      </c>
      <c r="S3828" s="115" t="s">
        <v>353</v>
      </c>
      <c r="T3828" s="115">
        <v>1210</v>
      </c>
      <c r="U3828" s="115" t="s">
        <v>352</v>
      </c>
      <c r="V3828" s="115" t="s">
        <v>350</v>
      </c>
      <c r="Z3828" s="115">
        <v>0</v>
      </c>
      <c r="AA3828" s="115">
        <v>1</v>
      </c>
      <c r="AB3828" s="115">
        <v>3.974237856737E-2</v>
      </c>
      <c r="AC3828" s="115">
        <v>5.8451270498399996E-3</v>
      </c>
      <c r="AD3828" s="115">
        <v>15.9424210097102</v>
      </c>
      <c r="AF3828" s="115">
        <v>-1</v>
      </c>
      <c r="AG3828" s="115">
        <v>-1</v>
      </c>
      <c r="AH3828" s="115">
        <v>-1</v>
      </c>
      <c r="AI3828" s="115">
        <v>-1</v>
      </c>
      <c r="AJ3828" s="115">
        <v>0</v>
      </c>
      <c r="AM3828" s="115" t="s">
        <v>348</v>
      </c>
      <c r="AN3828" s="115">
        <v>-1</v>
      </c>
      <c r="AQ3828" s="115">
        <v>601</v>
      </c>
      <c r="AR3828" s="115" t="s">
        <v>263</v>
      </c>
      <c r="AS3828" s="115" t="s">
        <v>376</v>
      </c>
      <c r="AT3828" s="115" t="s">
        <v>296</v>
      </c>
      <c r="AV3828" s="115">
        <v>47.622628947355203</v>
      </c>
      <c r="AW3828" s="115">
        <v>1.29297818E-2</v>
      </c>
    </row>
    <row r="3829" spans="1:49" x14ac:dyDescent="0.25">
      <c r="A3829" s="117">
        <v>450000</v>
      </c>
      <c r="B3829" s="117">
        <v>870000</v>
      </c>
      <c r="C3829" s="117">
        <v>870000</v>
      </c>
      <c r="D3829" s="115" t="s">
        <v>342</v>
      </c>
      <c r="E3829" s="115" t="s">
        <v>13</v>
      </c>
      <c r="F3829" s="115" t="s">
        <v>343</v>
      </c>
      <c r="G3829" s="115" t="s">
        <v>344</v>
      </c>
      <c r="H3829" s="115">
        <v>0.56000000000000005</v>
      </c>
      <c r="I3829" s="115">
        <v>0.48</v>
      </c>
      <c r="J3829" s="115" t="s">
        <v>350</v>
      </c>
      <c r="K3829" s="115">
        <v>0.20477812196742001</v>
      </c>
      <c r="L3829" s="115">
        <v>3649.6723714341801</v>
      </c>
      <c r="M3829" s="115">
        <v>9.0981577355205498</v>
      </c>
      <c r="N3829" s="115">
        <v>1.3381153771019101</v>
      </c>
      <c r="O3829" s="115">
        <v>1.86310365444327</v>
      </c>
      <c r="P3829" s="115">
        <v>0.27401675389864999</v>
      </c>
      <c r="Q3829" s="115">
        <v>747.37305401868002</v>
      </c>
      <c r="R3829" s="115">
        <v>1210</v>
      </c>
      <c r="S3829" s="115" t="s">
        <v>353</v>
      </c>
      <c r="T3829" s="115">
        <v>1210</v>
      </c>
      <c r="U3829" s="115" t="s">
        <v>352</v>
      </c>
      <c r="V3829" s="115" t="s">
        <v>350</v>
      </c>
      <c r="Z3829" s="115">
        <v>0</v>
      </c>
      <c r="AA3829" s="115">
        <v>1</v>
      </c>
      <c r="AB3829" s="115">
        <v>1.86310365444327</v>
      </c>
      <c r="AC3829" s="115">
        <v>0.27401675389864999</v>
      </c>
      <c r="AD3829" s="115">
        <v>747.37305401868002</v>
      </c>
      <c r="AF3829" s="115">
        <v>-1</v>
      </c>
      <c r="AG3829" s="115">
        <v>-1</v>
      </c>
      <c r="AH3829" s="115">
        <v>-1</v>
      </c>
      <c r="AI3829" s="115">
        <v>-1</v>
      </c>
      <c r="AJ3829" s="115">
        <v>0</v>
      </c>
      <c r="AM3829" s="115" t="s">
        <v>348</v>
      </c>
      <c r="AN3829" s="115">
        <v>-1</v>
      </c>
      <c r="AQ3829" s="115">
        <v>601</v>
      </c>
      <c r="AR3829" s="115" t="s">
        <v>263</v>
      </c>
      <c r="AS3829" s="115" t="s">
        <v>376</v>
      </c>
      <c r="AT3829" s="115" t="s">
        <v>296</v>
      </c>
      <c r="AV3829" s="115">
        <v>115.966973655551</v>
      </c>
      <c r="AW3829" s="115">
        <v>0.60614197410000004</v>
      </c>
    </row>
    <row r="3830" spans="1:49" x14ac:dyDescent="0.25">
      <c r="A3830" s="117">
        <v>450000</v>
      </c>
      <c r="B3830" s="117">
        <v>870000</v>
      </c>
      <c r="C3830" s="117">
        <v>870000</v>
      </c>
      <c r="D3830" s="115" t="s">
        <v>342</v>
      </c>
      <c r="E3830" s="115" t="s">
        <v>13</v>
      </c>
      <c r="F3830" s="115" t="s">
        <v>343</v>
      </c>
      <c r="G3830" s="115" t="s">
        <v>344</v>
      </c>
      <c r="H3830" s="115">
        <v>0.56000000000000005</v>
      </c>
      <c r="I3830" s="115">
        <v>0.48</v>
      </c>
      <c r="J3830" s="115" t="s">
        <v>350</v>
      </c>
      <c r="K3830" s="115">
        <v>0.1978116091928</v>
      </c>
      <c r="L3830" s="115">
        <v>3649.6723714341801</v>
      </c>
      <c r="M3830" s="115">
        <v>9.0981577355205498</v>
      </c>
      <c r="N3830" s="115">
        <v>1.3381153771019101</v>
      </c>
      <c r="O3830" s="115">
        <v>1.7997212223532799</v>
      </c>
      <c r="P3830" s="115">
        <v>0.26469475603016002</v>
      </c>
      <c r="Q3830" s="115">
        <v>721.94756481991703</v>
      </c>
      <c r="R3830" s="115">
        <v>1210</v>
      </c>
      <c r="S3830" s="115" t="s">
        <v>353</v>
      </c>
      <c r="T3830" s="115">
        <v>1210</v>
      </c>
      <c r="U3830" s="115" t="s">
        <v>352</v>
      </c>
      <c r="V3830" s="115" t="s">
        <v>350</v>
      </c>
      <c r="Z3830" s="115">
        <v>0</v>
      </c>
      <c r="AA3830" s="115">
        <v>1</v>
      </c>
      <c r="AB3830" s="115">
        <v>1.7997212223532799</v>
      </c>
      <c r="AC3830" s="115">
        <v>0.26469475603016002</v>
      </c>
      <c r="AD3830" s="115">
        <v>721.94756481991703</v>
      </c>
      <c r="AF3830" s="115">
        <v>-1</v>
      </c>
      <c r="AG3830" s="115">
        <v>-1</v>
      </c>
      <c r="AH3830" s="115">
        <v>-1</v>
      </c>
      <c r="AI3830" s="115">
        <v>-1</v>
      </c>
      <c r="AJ3830" s="115">
        <v>0</v>
      </c>
      <c r="AM3830" s="115" t="s">
        <v>348</v>
      </c>
      <c r="AN3830" s="115">
        <v>-1</v>
      </c>
      <c r="AQ3830" s="115">
        <v>601</v>
      </c>
      <c r="AR3830" s="115" t="s">
        <v>263</v>
      </c>
      <c r="AS3830" s="115" t="s">
        <v>376</v>
      </c>
      <c r="AT3830" s="115" t="s">
        <v>296</v>
      </c>
      <c r="AV3830" s="115">
        <v>114.39979398588601</v>
      </c>
      <c r="AW3830" s="115">
        <v>0.58552113939999995</v>
      </c>
    </row>
    <row r="3831" spans="1:49" x14ac:dyDescent="0.25">
      <c r="A3831" s="117">
        <v>450000</v>
      </c>
      <c r="B3831" s="117">
        <v>870000</v>
      </c>
      <c r="C3831" s="117">
        <v>870000</v>
      </c>
      <c r="D3831" s="115" t="s">
        <v>342</v>
      </c>
      <c r="E3831" s="115" t="s">
        <v>13</v>
      </c>
      <c r="F3831" s="115" t="s">
        <v>343</v>
      </c>
      <c r="G3831" s="115" t="s">
        <v>344</v>
      </c>
      <c r="H3831" s="115">
        <v>0.56000000000000005</v>
      </c>
      <c r="I3831" s="115">
        <v>0.48</v>
      </c>
      <c r="J3831" s="115" t="s">
        <v>350</v>
      </c>
      <c r="K3831" s="115">
        <v>3.1222157669389999E-2</v>
      </c>
      <c r="L3831" s="115">
        <v>3698.0527495711999</v>
      </c>
      <c r="M3831" s="115">
        <v>10.627388938257599</v>
      </c>
      <c r="N3831" s="115">
        <v>2.0462571870902901</v>
      </c>
      <c r="O3831" s="115">
        <v>0.33181001304420998</v>
      </c>
      <c r="P3831" s="115">
        <v>6.3888564527449995E-2</v>
      </c>
      <c r="Q3831" s="115">
        <v>115.461186016833</v>
      </c>
      <c r="R3831" s="115">
        <v>1300</v>
      </c>
      <c r="S3831" s="115" t="s">
        <v>346</v>
      </c>
      <c r="T3831" s="115">
        <v>1300</v>
      </c>
      <c r="U3831" s="115" t="s">
        <v>352</v>
      </c>
      <c r="V3831" s="115" t="s">
        <v>350</v>
      </c>
      <c r="Z3831" s="115">
        <v>0</v>
      </c>
      <c r="AA3831" s="115">
        <v>1</v>
      </c>
      <c r="AB3831" s="115">
        <v>0.33181001304420998</v>
      </c>
      <c r="AC3831" s="115">
        <v>6.3888564527449995E-2</v>
      </c>
      <c r="AD3831" s="115">
        <v>135.706183565309</v>
      </c>
      <c r="AF3831" s="115">
        <v>-1</v>
      </c>
      <c r="AG3831" s="115">
        <v>-1</v>
      </c>
      <c r="AH3831" s="115">
        <v>-1</v>
      </c>
      <c r="AI3831" s="115">
        <v>-1</v>
      </c>
      <c r="AJ3831" s="115">
        <v>0</v>
      </c>
      <c r="AM3831" s="115" t="s">
        <v>348</v>
      </c>
      <c r="AN3831" s="115">
        <v>-1</v>
      </c>
      <c r="AQ3831" s="115">
        <v>601</v>
      </c>
      <c r="AR3831" s="115" t="s">
        <v>263</v>
      </c>
      <c r="AS3831" s="115" t="s">
        <v>376</v>
      </c>
      <c r="AT3831" s="115" t="s">
        <v>296</v>
      </c>
      <c r="AV3831" s="115">
        <v>112.785472869404</v>
      </c>
      <c r="AW3831" s="115">
        <v>0.1100617872</v>
      </c>
    </row>
    <row r="3832" spans="1:49" x14ac:dyDescent="0.25">
      <c r="A3832" s="117">
        <v>450000</v>
      </c>
      <c r="B3832" s="117">
        <v>870000</v>
      </c>
      <c r="C3832" s="117">
        <v>870000</v>
      </c>
      <c r="D3832" s="115" t="s">
        <v>342</v>
      </c>
      <c r="E3832" s="115" t="s">
        <v>13</v>
      </c>
      <c r="F3832" s="115" t="s">
        <v>343</v>
      </c>
      <c r="G3832" s="115" t="s">
        <v>344</v>
      </c>
      <c r="H3832" s="115">
        <v>0.56000000000000005</v>
      </c>
      <c r="I3832" s="115">
        <v>0.48</v>
      </c>
      <c r="J3832" s="115" t="s">
        <v>345</v>
      </c>
      <c r="K3832" s="115">
        <v>9.8882341869040005E-2</v>
      </c>
      <c r="L3832" s="115">
        <v>3698.0527495711999</v>
      </c>
      <c r="M3832" s="115">
        <v>10.627388938257599</v>
      </c>
      <c r="N3832" s="115">
        <v>2.0462571870902901</v>
      </c>
      <c r="O3832" s="115">
        <v>1.05086110616804</v>
      </c>
      <c r="P3832" s="115">
        <v>0.20233870272584001</v>
      </c>
      <c r="Q3832" s="115">
        <v>365.672116232843</v>
      </c>
      <c r="R3832" s="115">
        <v>1300</v>
      </c>
      <c r="S3832" s="115" t="s">
        <v>346</v>
      </c>
      <c r="T3832" s="115">
        <v>1300</v>
      </c>
      <c r="U3832" s="115" t="s">
        <v>347</v>
      </c>
      <c r="V3832" s="115" t="s">
        <v>345</v>
      </c>
      <c r="Z3832" s="115">
        <v>0</v>
      </c>
      <c r="AA3832" s="115">
        <v>1</v>
      </c>
      <c r="AB3832" s="115">
        <v>1.05086110616804</v>
      </c>
      <c r="AC3832" s="115">
        <v>0.20233870272584001</v>
      </c>
      <c r="AD3832" s="115">
        <v>693.82829022534304</v>
      </c>
      <c r="AF3832" s="115">
        <v>-1</v>
      </c>
      <c r="AG3832" s="115">
        <v>-1</v>
      </c>
      <c r="AH3832" s="115">
        <v>-1</v>
      </c>
      <c r="AI3832" s="115">
        <v>-1</v>
      </c>
      <c r="AJ3832" s="115">
        <v>0</v>
      </c>
      <c r="AM3832" s="115" t="s">
        <v>348</v>
      </c>
      <c r="AN3832" s="115">
        <v>-1</v>
      </c>
      <c r="AQ3832" s="115">
        <v>601</v>
      </c>
      <c r="AR3832" s="115" t="s">
        <v>263</v>
      </c>
      <c r="AS3832" s="115" t="s">
        <v>376</v>
      </c>
      <c r="AT3832" s="115" t="s">
        <v>296</v>
      </c>
      <c r="AV3832" s="115">
        <v>121.46875970876</v>
      </c>
      <c r="AW3832" s="115">
        <v>0.56271556379999998</v>
      </c>
    </row>
    <row r="3833" spans="1:49" x14ac:dyDescent="0.25">
      <c r="A3833" s="117">
        <v>450000</v>
      </c>
      <c r="B3833" s="117">
        <v>870000</v>
      </c>
      <c r="C3833" s="117">
        <v>870000</v>
      </c>
      <c r="D3833" s="115" t="s">
        <v>342</v>
      </c>
      <c r="E3833" s="115" t="s">
        <v>13</v>
      </c>
      <c r="F3833" s="115" t="s">
        <v>343</v>
      </c>
      <c r="G3833" s="115" t="s">
        <v>344</v>
      </c>
      <c r="H3833" s="115">
        <v>0.56000000000000005</v>
      </c>
      <c r="I3833" s="115">
        <v>0.48</v>
      </c>
      <c r="J3833" s="115" t="s">
        <v>350</v>
      </c>
      <c r="K3833" s="115">
        <v>5.3749866225299998E-3</v>
      </c>
      <c r="L3833" s="115">
        <v>3698.0527495711999</v>
      </c>
      <c r="M3833" s="115">
        <v>10.627388938257599</v>
      </c>
      <c r="N3833" s="115">
        <v>2.0462571870902901</v>
      </c>
      <c r="O3833" s="115">
        <v>5.7122073375589999E-2</v>
      </c>
      <c r="P3833" s="115">
        <v>1.0998605006869999E-2</v>
      </c>
      <c r="Q3833" s="115">
        <v>19.876984058366499</v>
      </c>
      <c r="R3833" s="115">
        <v>1300</v>
      </c>
      <c r="S3833" s="115" t="s">
        <v>346</v>
      </c>
      <c r="T3833" s="115">
        <v>1300</v>
      </c>
      <c r="U3833" s="115" t="s">
        <v>352</v>
      </c>
      <c r="V3833" s="115" t="s">
        <v>350</v>
      </c>
      <c r="Z3833" s="115">
        <v>0</v>
      </c>
      <c r="AA3833" s="115">
        <v>1</v>
      </c>
      <c r="AB3833" s="115">
        <v>5.7122073375589999E-2</v>
      </c>
      <c r="AC3833" s="115">
        <v>1.0998605006869999E-2</v>
      </c>
      <c r="AD3833" s="115">
        <v>19.8769840583657</v>
      </c>
      <c r="AF3833" s="115">
        <v>-1</v>
      </c>
      <c r="AG3833" s="115">
        <v>-1</v>
      </c>
      <c r="AH3833" s="115">
        <v>-1</v>
      </c>
      <c r="AI3833" s="115">
        <v>-1</v>
      </c>
      <c r="AJ3833" s="115">
        <v>0</v>
      </c>
      <c r="AM3833" s="115" t="s">
        <v>348</v>
      </c>
      <c r="AN3833" s="115">
        <v>-1</v>
      </c>
      <c r="AQ3833" s="115">
        <v>601</v>
      </c>
      <c r="AR3833" s="115" t="s">
        <v>263</v>
      </c>
      <c r="AS3833" s="115" t="s">
        <v>376</v>
      </c>
      <c r="AT3833" s="115" t="s">
        <v>296</v>
      </c>
      <c r="AV3833" s="115">
        <v>25.712855783005701</v>
      </c>
      <c r="AW3833" s="115">
        <v>1.6120830499999999E-2</v>
      </c>
    </row>
    <row r="3834" spans="1:49" x14ac:dyDescent="0.25">
      <c r="A3834" s="117">
        <v>450000</v>
      </c>
      <c r="B3834" s="117">
        <v>870000</v>
      </c>
      <c r="C3834" s="117">
        <v>870000</v>
      </c>
      <c r="D3834" s="115" t="s">
        <v>342</v>
      </c>
      <c r="E3834" s="115" t="s">
        <v>13</v>
      </c>
      <c r="F3834" s="115" t="s">
        <v>343</v>
      </c>
      <c r="G3834" s="115" t="s">
        <v>344</v>
      </c>
      <c r="H3834" s="115">
        <v>0.56000000000000005</v>
      </c>
      <c r="I3834" s="115">
        <v>0.48</v>
      </c>
      <c r="J3834" s="115" t="s">
        <v>350</v>
      </c>
      <c r="K3834" s="115">
        <v>0.38036178908003998</v>
      </c>
      <c r="L3834" s="115">
        <v>3698.0527495711999</v>
      </c>
      <c r="M3834" s="115">
        <v>10.627388938257599</v>
      </c>
      <c r="N3834" s="115">
        <v>2.0462571870902901</v>
      </c>
      <c r="O3834" s="115">
        <v>4.0422526698050998</v>
      </c>
      <c r="P3834" s="115">
        <v>0.77831804459955001</v>
      </c>
      <c r="Q3834" s="115">
        <v>1406.5979599392599</v>
      </c>
      <c r="R3834" s="115">
        <v>1300</v>
      </c>
      <c r="S3834" s="115" t="s">
        <v>346</v>
      </c>
      <c r="T3834" s="115">
        <v>1300</v>
      </c>
      <c r="U3834" s="115" t="s">
        <v>352</v>
      </c>
      <c r="V3834" s="115" t="s">
        <v>350</v>
      </c>
      <c r="Z3834" s="115">
        <v>0</v>
      </c>
      <c r="AA3834" s="115">
        <v>1</v>
      </c>
      <c r="AB3834" s="115">
        <v>4.0422526698050998</v>
      </c>
      <c r="AC3834" s="115">
        <v>0.77831804459955001</v>
      </c>
      <c r="AD3834" s="115">
        <v>1406.5979599392599</v>
      </c>
      <c r="AF3834" s="115">
        <v>-1</v>
      </c>
      <c r="AG3834" s="115">
        <v>-1</v>
      </c>
      <c r="AH3834" s="115">
        <v>-1</v>
      </c>
      <c r="AI3834" s="115">
        <v>-1</v>
      </c>
      <c r="AJ3834" s="115">
        <v>0</v>
      </c>
      <c r="AM3834" s="115" t="s">
        <v>348</v>
      </c>
      <c r="AN3834" s="115">
        <v>-1</v>
      </c>
      <c r="AQ3834" s="115">
        <v>601</v>
      </c>
      <c r="AR3834" s="115" t="s">
        <v>263</v>
      </c>
      <c r="AS3834" s="115" t="s">
        <v>376</v>
      </c>
      <c r="AT3834" s="115" t="s">
        <v>296</v>
      </c>
      <c r="AV3834" s="115">
        <v>163.05928900514201</v>
      </c>
      <c r="AW3834" s="115">
        <v>1.1407931549000001</v>
      </c>
    </row>
    <row r="3835" spans="1:49" x14ac:dyDescent="0.25">
      <c r="A3835" s="117">
        <v>450000</v>
      </c>
      <c r="B3835" s="117">
        <v>870000</v>
      </c>
      <c r="C3835" s="117">
        <v>870000</v>
      </c>
      <c r="D3835" s="115" t="s">
        <v>342</v>
      </c>
      <c r="E3835" s="115" t="s">
        <v>13</v>
      </c>
      <c r="F3835" s="115" t="s">
        <v>343</v>
      </c>
      <c r="G3835" s="115" t="s">
        <v>344</v>
      </c>
      <c r="H3835" s="115">
        <v>0.56000000000000005</v>
      </c>
      <c r="I3835" s="115">
        <v>0.48</v>
      </c>
      <c r="J3835" s="115" t="s">
        <v>350</v>
      </c>
      <c r="K3835" s="115">
        <v>3.0403080474549999E-2</v>
      </c>
      <c r="L3835" s="115">
        <v>3663.8191392600602</v>
      </c>
      <c r="M3835" s="115">
        <v>9.5319153152650191</v>
      </c>
      <c r="N3835" s="115">
        <v>1.7113516439560199</v>
      </c>
      <c r="O3835" s="115">
        <v>0.28979958840665998</v>
      </c>
      <c r="P3835" s="115">
        <v>5.2030361751460003E-2</v>
      </c>
      <c r="Q3835" s="115">
        <v>111.39138813514499</v>
      </c>
      <c r="R3835" s="115">
        <v>1300</v>
      </c>
      <c r="S3835" s="115" t="s">
        <v>346</v>
      </c>
      <c r="T3835" s="115">
        <v>1300</v>
      </c>
      <c r="U3835" s="115" t="s">
        <v>352</v>
      </c>
      <c r="V3835" s="115" t="s">
        <v>350</v>
      </c>
      <c r="Z3835" s="115">
        <v>0</v>
      </c>
      <c r="AA3835" s="115">
        <v>1</v>
      </c>
      <c r="AB3835" s="115">
        <v>0.28979958840665998</v>
      </c>
      <c r="AC3835" s="115">
        <v>5.2030361751460003E-2</v>
      </c>
      <c r="AD3835" s="115">
        <v>111.391388135146</v>
      </c>
      <c r="AF3835" s="115">
        <v>-1</v>
      </c>
      <c r="AG3835" s="115">
        <v>-1</v>
      </c>
      <c r="AH3835" s="115">
        <v>-1</v>
      </c>
      <c r="AI3835" s="115">
        <v>-1</v>
      </c>
      <c r="AJ3835" s="115">
        <v>0</v>
      </c>
      <c r="AM3835" s="115" t="s">
        <v>348</v>
      </c>
      <c r="AN3835" s="115">
        <v>-1</v>
      </c>
      <c r="AQ3835" s="115">
        <v>601</v>
      </c>
      <c r="AR3835" s="115" t="s">
        <v>263</v>
      </c>
      <c r="AS3835" s="115" t="s">
        <v>376</v>
      </c>
      <c r="AT3835" s="115" t="s">
        <v>296</v>
      </c>
      <c r="AV3835" s="115">
        <v>64.690290611245103</v>
      </c>
      <c r="AW3835" s="115">
        <v>9.03417584E-2</v>
      </c>
    </row>
    <row r="3836" spans="1:49" x14ac:dyDescent="0.25">
      <c r="A3836" s="117">
        <v>450000</v>
      </c>
      <c r="B3836" s="117">
        <v>870000</v>
      </c>
      <c r="C3836" s="117">
        <v>870000</v>
      </c>
      <c r="D3836" s="115" t="s">
        <v>342</v>
      </c>
      <c r="E3836" s="115" t="s">
        <v>13</v>
      </c>
      <c r="F3836" s="115" t="s">
        <v>343</v>
      </c>
      <c r="G3836" s="115" t="s">
        <v>344</v>
      </c>
      <c r="H3836" s="115">
        <v>0.56000000000000005</v>
      </c>
      <c r="I3836" s="115">
        <v>0.48</v>
      </c>
      <c r="J3836" s="115" t="s">
        <v>345</v>
      </c>
      <c r="K3836" s="115">
        <v>5.6435743388129997E-2</v>
      </c>
      <c r="L3836" s="115">
        <v>3663.8191392600602</v>
      </c>
      <c r="M3836" s="115">
        <v>9.5319153152650191</v>
      </c>
      <c r="N3836" s="115">
        <v>1.7113516439560199</v>
      </c>
      <c r="O3836" s="115">
        <v>0.53794072672968996</v>
      </c>
      <c r="P3836" s="115">
        <v>9.6581402225150007E-2</v>
      </c>
      <c r="Q3836" s="115">
        <v>206.77035676380399</v>
      </c>
      <c r="R3836" s="115">
        <v>1300</v>
      </c>
      <c r="S3836" s="115" t="s">
        <v>346</v>
      </c>
      <c r="T3836" s="115">
        <v>1300</v>
      </c>
      <c r="U3836" s="115" t="s">
        <v>347</v>
      </c>
      <c r="V3836" s="115" t="s">
        <v>345</v>
      </c>
      <c r="Z3836" s="115">
        <v>0</v>
      </c>
      <c r="AA3836" s="115">
        <v>1</v>
      </c>
      <c r="AB3836" s="115">
        <v>0.53794072672968996</v>
      </c>
      <c r="AC3836" s="115">
        <v>9.6581402225150007E-2</v>
      </c>
      <c r="AD3836" s="115">
        <v>303.471029978996</v>
      </c>
      <c r="AF3836" s="115">
        <v>-1</v>
      </c>
      <c r="AG3836" s="115">
        <v>-1</v>
      </c>
      <c r="AH3836" s="115">
        <v>-1</v>
      </c>
      <c r="AI3836" s="115">
        <v>-1</v>
      </c>
      <c r="AJ3836" s="115">
        <v>0</v>
      </c>
      <c r="AM3836" s="115" t="s">
        <v>348</v>
      </c>
      <c r="AN3836" s="115">
        <v>-1</v>
      </c>
      <c r="AQ3836" s="115">
        <v>601</v>
      </c>
      <c r="AR3836" s="115" t="s">
        <v>263</v>
      </c>
      <c r="AS3836" s="115" t="s">
        <v>376</v>
      </c>
      <c r="AT3836" s="115" t="s">
        <v>296</v>
      </c>
      <c r="AV3836" s="115">
        <v>80.642109409267206</v>
      </c>
      <c r="AW3836" s="115">
        <v>0.2461241119</v>
      </c>
    </row>
    <row r="3837" spans="1:49" x14ac:dyDescent="0.25">
      <c r="A3837" s="117">
        <v>450000</v>
      </c>
      <c r="B3837" s="117">
        <v>870000</v>
      </c>
      <c r="C3837" s="117">
        <v>870000</v>
      </c>
      <c r="D3837" s="115" t="s">
        <v>342</v>
      </c>
      <c r="E3837" s="115" t="s">
        <v>13</v>
      </c>
      <c r="F3837" s="115" t="s">
        <v>343</v>
      </c>
      <c r="G3837" s="115" t="s">
        <v>344</v>
      </c>
      <c r="H3837" s="115">
        <v>0.56000000000000005</v>
      </c>
      <c r="I3837" s="115">
        <v>0.48</v>
      </c>
      <c r="J3837" s="115" t="s">
        <v>350</v>
      </c>
      <c r="K3837" s="115">
        <v>0.18263574373829999</v>
      </c>
      <c r="L3837" s="115">
        <v>3663.8191392600602</v>
      </c>
      <c r="M3837" s="115">
        <v>9.5319153152650191</v>
      </c>
      <c r="N3837" s="115">
        <v>1.7113516439560199</v>
      </c>
      <c r="O3837" s="115">
        <v>1.74086844285395</v>
      </c>
      <c r="P3837" s="115">
        <v>0.31255398029166997</v>
      </c>
      <c r="Q3837" s="115">
        <v>669.144333421395</v>
      </c>
      <c r="R3837" s="115">
        <v>1800</v>
      </c>
      <c r="S3837" s="115" t="s">
        <v>377</v>
      </c>
      <c r="T3837" s="115">
        <v>1800</v>
      </c>
      <c r="U3837" s="115" t="s">
        <v>352</v>
      </c>
      <c r="V3837" s="115" t="s">
        <v>350</v>
      </c>
      <c r="Z3837" s="115">
        <v>0</v>
      </c>
      <c r="AA3837" s="115">
        <v>1</v>
      </c>
      <c r="AB3837" s="115">
        <v>1.74086844285395</v>
      </c>
      <c r="AC3837" s="115">
        <v>0.31255398029166997</v>
      </c>
      <c r="AD3837" s="115">
        <v>669.144333421395</v>
      </c>
      <c r="AF3837" s="115">
        <v>-1</v>
      </c>
      <c r="AG3837" s="115">
        <v>-1</v>
      </c>
      <c r="AH3837" s="115">
        <v>-1</v>
      </c>
      <c r="AI3837" s="115">
        <v>-1</v>
      </c>
      <c r="AJ3837" s="115">
        <v>0</v>
      </c>
      <c r="AM3837" s="115" t="s">
        <v>348</v>
      </c>
      <c r="AN3837" s="115">
        <v>-1</v>
      </c>
      <c r="AQ3837" s="115">
        <v>601</v>
      </c>
      <c r="AR3837" s="115" t="s">
        <v>263</v>
      </c>
      <c r="AS3837" s="115" t="s">
        <v>376</v>
      </c>
      <c r="AT3837" s="115" t="s">
        <v>296</v>
      </c>
      <c r="AV3837" s="115">
        <v>138.987391283287</v>
      </c>
      <c r="AW3837" s="115">
        <v>0.54269613419999996</v>
      </c>
    </row>
    <row r="3838" spans="1:49" x14ac:dyDescent="0.25">
      <c r="A3838" s="117">
        <v>450000</v>
      </c>
      <c r="B3838" s="117">
        <v>870000</v>
      </c>
      <c r="C3838" s="117">
        <v>870000</v>
      </c>
      <c r="D3838" s="115" t="s">
        <v>342</v>
      </c>
      <c r="E3838" s="115" t="s">
        <v>13</v>
      </c>
      <c r="F3838" s="115" t="s">
        <v>343</v>
      </c>
      <c r="G3838" s="115" t="s">
        <v>344</v>
      </c>
      <c r="H3838" s="115">
        <v>0.56000000000000005</v>
      </c>
      <c r="I3838" s="115">
        <v>0.48</v>
      </c>
      <c r="J3838" s="115" t="s">
        <v>345</v>
      </c>
      <c r="K3838" s="115">
        <v>1.526156514718E-2</v>
      </c>
      <c r="L3838" s="115">
        <v>3663.8191392600602</v>
      </c>
      <c r="M3838" s="115">
        <v>9.5319153152650191</v>
      </c>
      <c r="N3838" s="115">
        <v>1.7113516439560199</v>
      </c>
      <c r="O3838" s="115">
        <v>0.14547194656133</v>
      </c>
      <c r="P3838" s="115">
        <v>2.611790460397E-2</v>
      </c>
      <c r="Q3838" s="115">
        <v>55.915614481309703</v>
      </c>
      <c r="R3838" s="115">
        <v>1800</v>
      </c>
      <c r="S3838" s="115" t="s">
        <v>377</v>
      </c>
      <c r="T3838" s="115">
        <v>1800</v>
      </c>
      <c r="U3838" s="115" t="s">
        <v>347</v>
      </c>
      <c r="V3838" s="115" t="s">
        <v>345</v>
      </c>
      <c r="Z3838" s="115">
        <v>0</v>
      </c>
      <c r="AA3838" s="115">
        <v>1</v>
      </c>
      <c r="AB3838" s="115">
        <v>0.14547194656133</v>
      </c>
      <c r="AC3838" s="115">
        <v>2.611790460397E-2</v>
      </c>
      <c r="AD3838" s="115">
        <v>55.915614481309703</v>
      </c>
      <c r="AF3838" s="115">
        <v>-1</v>
      </c>
      <c r="AG3838" s="115">
        <v>-1</v>
      </c>
      <c r="AH3838" s="115">
        <v>-1</v>
      </c>
      <c r="AI3838" s="115">
        <v>-1</v>
      </c>
      <c r="AJ3838" s="115">
        <v>0</v>
      </c>
      <c r="AM3838" s="115" t="s">
        <v>348</v>
      </c>
      <c r="AN3838" s="115">
        <v>-1</v>
      </c>
      <c r="AQ3838" s="115">
        <v>601</v>
      </c>
      <c r="AR3838" s="115" t="s">
        <v>263</v>
      </c>
      <c r="AS3838" s="115" t="s">
        <v>376</v>
      </c>
      <c r="AT3838" s="115" t="s">
        <v>296</v>
      </c>
      <c r="AV3838" s="115">
        <v>42.990956993773601</v>
      </c>
      <c r="AW3838" s="115">
        <v>4.5349241300000002E-2</v>
      </c>
    </row>
    <row r="3839" spans="1:49" x14ac:dyDescent="0.25">
      <c r="A3839" s="117">
        <v>450000</v>
      </c>
      <c r="B3839" s="117">
        <v>870000</v>
      </c>
      <c r="C3839" s="117">
        <v>870000</v>
      </c>
      <c r="D3839" s="115" t="s">
        <v>342</v>
      </c>
      <c r="E3839" s="115" t="s">
        <v>13</v>
      </c>
      <c r="F3839" s="115" t="s">
        <v>343</v>
      </c>
      <c r="G3839" s="115" t="s">
        <v>344</v>
      </c>
      <c r="H3839" s="115">
        <v>0.56000000000000005</v>
      </c>
      <c r="I3839" s="115">
        <v>0.48</v>
      </c>
      <c r="J3839" s="115" t="s">
        <v>350</v>
      </c>
      <c r="K3839" s="115">
        <v>9.2997885569229999E-2</v>
      </c>
      <c r="L3839" s="115">
        <v>3663.8191392600602</v>
      </c>
      <c r="M3839" s="115">
        <v>9.5319153152650191</v>
      </c>
      <c r="N3839" s="115">
        <v>1.7113516439560199</v>
      </c>
      <c r="O3839" s="115">
        <v>0.88644796974467999</v>
      </c>
      <c r="P3839" s="115">
        <v>0.15915208435334999</v>
      </c>
      <c r="Q3839" s="115">
        <v>340.727433059291</v>
      </c>
      <c r="R3839" s="115">
        <v>1300</v>
      </c>
      <c r="S3839" s="115" t="s">
        <v>346</v>
      </c>
      <c r="T3839" s="115">
        <v>1300</v>
      </c>
      <c r="U3839" s="115" t="s">
        <v>352</v>
      </c>
      <c r="V3839" s="115" t="s">
        <v>350</v>
      </c>
      <c r="Z3839" s="115">
        <v>0</v>
      </c>
      <c r="AA3839" s="115">
        <v>1</v>
      </c>
      <c r="AB3839" s="115">
        <v>0.88644796974467999</v>
      </c>
      <c r="AC3839" s="115">
        <v>0.15915208435334999</v>
      </c>
      <c r="AD3839" s="115">
        <v>340.72743305929299</v>
      </c>
      <c r="AF3839" s="115">
        <v>-1</v>
      </c>
      <c r="AG3839" s="115">
        <v>-1</v>
      </c>
      <c r="AH3839" s="115">
        <v>-1</v>
      </c>
      <c r="AI3839" s="115">
        <v>-1</v>
      </c>
      <c r="AJ3839" s="115">
        <v>0</v>
      </c>
      <c r="AM3839" s="115" t="s">
        <v>348</v>
      </c>
      <c r="AN3839" s="115">
        <v>-1</v>
      </c>
      <c r="AQ3839" s="115">
        <v>601</v>
      </c>
      <c r="AR3839" s="115" t="s">
        <v>263</v>
      </c>
      <c r="AS3839" s="115" t="s">
        <v>376</v>
      </c>
      <c r="AT3839" s="115" t="s">
        <v>296</v>
      </c>
      <c r="AV3839" s="115">
        <v>113.11073382098</v>
      </c>
      <c r="AW3839" s="115">
        <v>0.27634017280000001</v>
      </c>
    </row>
    <row r="3840" spans="1:49" x14ac:dyDescent="0.25">
      <c r="A3840" s="117">
        <v>450000</v>
      </c>
      <c r="B3840" s="117">
        <v>870000</v>
      </c>
      <c r="C3840" s="117">
        <v>870000</v>
      </c>
      <c r="D3840" s="115" t="s">
        <v>342</v>
      </c>
      <c r="E3840" s="115" t="s">
        <v>13</v>
      </c>
      <c r="F3840" s="115" t="s">
        <v>343</v>
      </c>
      <c r="G3840" s="115" t="s">
        <v>344</v>
      </c>
      <c r="H3840" s="115">
        <v>0.56000000000000005</v>
      </c>
      <c r="I3840" s="115">
        <v>0.48</v>
      </c>
      <c r="J3840" s="115" t="s">
        <v>350</v>
      </c>
      <c r="K3840" s="115">
        <v>0.21363602746471</v>
      </c>
      <c r="L3840" s="115">
        <v>3663.8191392600602</v>
      </c>
      <c r="M3840" s="115">
        <v>9.5319153152650191</v>
      </c>
      <c r="N3840" s="115">
        <v>1.7113516439560199</v>
      </c>
      <c r="O3840" s="115">
        <v>2.0363605220832799</v>
      </c>
      <c r="P3840" s="115">
        <v>0.36560636680997</v>
      </c>
      <c r="Q3840" s="115">
        <v>782.72376626070798</v>
      </c>
      <c r="R3840" s="115">
        <v>1300</v>
      </c>
      <c r="S3840" s="115" t="s">
        <v>346</v>
      </c>
      <c r="T3840" s="115">
        <v>1300</v>
      </c>
      <c r="U3840" s="115" t="s">
        <v>352</v>
      </c>
      <c r="V3840" s="115" t="s">
        <v>350</v>
      </c>
      <c r="Z3840" s="115">
        <v>0</v>
      </c>
      <c r="AA3840" s="115">
        <v>1</v>
      </c>
      <c r="AB3840" s="115">
        <v>2.0363605220832799</v>
      </c>
      <c r="AC3840" s="115">
        <v>0.36560636680997</v>
      </c>
      <c r="AD3840" s="115">
        <v>782.72376626070798</v>
      </c>
      <c r="AF3840" s="115">
        <v>-1</v>
      </c>
      <c r="AG3840" s="115">
        <v>-1</v>
      </c>
      <c r="AH3840" s="115">
        <v>-1</v>
      </c>
      <c r="AI3840" s="115">
        <v>-1</v>
      </c>
      <c r="AJ3840" s="115">
        <v>0</v>
      </c>
      <c r="AM3840" s="115" t="s">
        <v>348</v>
      </c>
      <c r="AN3840" s="115">
        <v>-1</v>
      </c>
      <c r="AQ3840" s="115">
        <v>601</v>
      </c>
      <c r="AR3840" s="115" t="s">
        <v>263</v>
      </c>
      <c r="AS3840" s="115" t="s">
        <v>376</v>
      </c>
      <c r="AT3840" s="115" t="s">
        <v>296</v>
      </c>
      <c r="AV3840" s="115">
        <v>120.159318207062</v>
      </c>
      <c r="AW3840" s="115">
        <v>0.63481246250000001</v>
      </c>
    </row>
    <row r="3841" spans="1:49" x14ac:dyDescent="0.25">
      <c r="A3841" s="117">
        <v>450000</v>
      </c>
      <c r="B3841" s="117">
        <v>870000</v>
      </c>
      <c r="C3841" s="117">
        <v>870000</v>
      </c>
      <c r="D3841" s="115" t="s">
        <v>342</v>
      </c>
      <c r="E3841" s="115" t="s">
        <v>13</v>
      </c>
      <c r="F3841" s="115" t="s">
        <v>343</v>
      </c>
      <c r="G3841" s="115" t="s">
        <v>344</v>
      </c>
      <c r="H3841" s="115">
        <v>0.56000000000000005</v>
      </c>
      <c r="I3841" s="115">
        <v>0.48</v>
      </c>
      <c r="J3841" s="115" t="s">
        <v>350</v>
      </c>
      <c r="K3841" s="115">
        <v>1.7389916457399999E-3</v>
      </c>
      <c r="L3841" s="115">
        <v>3677.6851207663499</v>
      </c>
      <c r="M3841" s="115">
        <v>9.9654217333626907</v>
      </c>
      <c r="N3841" s="115">
        <v>1.84377072572032</v>
      </c>
      <c r="O3841" s="115">
        <v>1.7329785140630001E-2</v>
      </c>
      <c r="P3841" s="115">
        <v>3.20630188869E-3</v>
      </c>
      <c r="Q3841" s="115">
        <v>6.3954637006897102</v>
      </c>
      <c r="R3841" s="115">
        <v>1300</v>
      </c>
      <c r="S3841" s="115" t="s">
        <v>346</v>
      </c>
      <c r="T3841" s="115">
        <v>1300</v>
      </c>
      <c r="U3841" s="115" t="s">
        <v>352</v>
      </c>
      <c r="V3841" s="115" t="s">
        <v>350</v>
      </c>
      <c r="Z3841" s="115">
        <v>0</v>
      </c>
      <c r="AA3841" s="115">
        <v>1</v>
      </c>
      <c r="AB3841" s="115">
        <v>1.7329785140630001E-2</v>
      </c>
      <c r="AC3841" s="115">
        <v>3.20630188869E-3</v>
      </c>
      <c r="AD3841" s="115">
        <v>73.272726783880501</v>
      </c>
      <c r="AF3841" s="115">
        <v>-1</v>
      </c>
      <c r="AG3841" s="115">
        <v>-1</v>
      </c>
      <c r="AH3841" s="115">
        <v>-1</v>
      </c>
      <c r="AI3841" s="115">
        <v>-1</v>
      </c>
      <c r="AJ3841" s="115">
        <v>0</v>
      </c>
      <c r="AM3841" s="115" t="s">
        <v>348</v>
      </c>
      <c r="AN3841" s="115">
        <v>-1</v>
      </c>
      <c r="AQ3841" s="115">
        <v>601</v>
      </c>
      <c r="AR3841" s="115" t="s">
        <v>263</v>
      </c>
      <c r="AS3841" s="115" t="s">
        <v>376</v>
      </c>
      <c r="AT3841" s="115" t="s">
        <v>296</v>
      </c>
      <c r="AV3841" s="115">
        <v>10.8304126979858</v>
      </c>
      <c r="AW3841" s="115">
        <v>5.9426380199999997E-2</v>
      </c>
    </row>
    <row r="3842" spans="1:49" x14ac:dyDescent="0.25">
      <c r="A3842" s="117">
        <v>450000</v>
      </c>
      <c r="B3842" s="117">
        <v>870000</v>
      </c>
      <c r="C3842" s="117">
        <v>870000</v>
      </c>
      <c r="D3842" s="115" t="s">
        <v>342</v>
      </c>
      <c r="E3842" s="115" t="s">
        <v>13</v>
      </c>
      <c r="F3842" s="115" t="s">
        <v>343</v>
      </c>
      <c r="G3842" s="115" t="s">
        <v>344</v>
      </c>
      <c r="H3842" s="115">
        <v>0.56000000000000005</v>
      </c>
      <c r="I3842" s="115">
        <v>0.48</v>
      </c>
      <c r="J3842" s="115" t="s">
        <v>345</v>
      </c>
      <c r="K3842" s="115">
        <v>4.6101738590930003E-2</v>
      </c>
      <c r="L3842" s="115">
        <v>3677.6851207663499</v>
      </c>
      <c r="M3842" s="115">
        <v>9.9654217333626907</v>
      </c>
      <c r="N3842" s="115">
        <v>1.84377072572032</v>
      </c>
      <c r="O3842" s="115">
        <v>0.45942326769990999</v>
      </c>
      <c r="P3842" s="115">
        <v>8.5001036018770001E-2</v>
      </c>
      <c r="Q3842" s="115">
        <v>169.547678057345</v>
      </c>
      <c r="R3842" s="115">
        <v>1300</v>
      </c>
      <c r="S3842" s="115" t="s">
        <v>346</v>
      </c>
      <c r="T3842" s="115">
        <v>1300</v>
      </c>
      <c r="U3842" s="115" t="s">
        <v>347</v>
      </c>
      <c r="V3842" s="115" t="s">
        <v>345</v>
      </c>
      <c r="Z3842" s="115">
        <v>0</v>
      </c>
      <c r="AA3842" s="115">
        <v>1</v>
      </c>
      <c r="AB3842" s="115">
        <v>0.45942326769990999</v>
      </c>
      <c r="AC3842" s="115">
        <v>8.5001036018770001E-2</v>
      </c>
      <c r="AD3842" s="115">
        <v>695.31418361451597</v>
      </c>
      <c r="AF3842" s="115">
        <v>-1</v>
      </c>
      <c r="AG3842" s="115">
        <v>-1</v>
      </c>
      <c r="AH3842" s="115">
        <v>-1</v>
      </c>
      <c r="AI3842" s="115">
        <v>-1</v>
      </c>
      <c r="AJ3842" s="115">
        <v>0</v>
      </c>
      <c r="AM3842" s="115" t="s">
        <v>348</v>
      </c>
      <c r="AN3842" s="115">
        <v>-1</v>
      </c>
      <c r="AQ3842" s="115">
        <v>601</v>
      </c>
      <c r="AR3842" s="115" t="s">
        <v>263</v>
      </c>
      <c r="AS3842" s="115" t="s">
        <v>376</v>
      </c>
      <c r="AT3842" s="115" t="s">
        <v>296</v>
      </c>
      <c r="AV3842" s="115">
        <v>120.990907083759</v>
      </c>
      <c r="AW3842" s="115">
        <v>0.56392066799999996</v>
      </c>
    </row>
    <row r="3843" spans="1:49" x14ac:dyDescent="0.25">
      <c r="A3843" s="117">
        <v>450000</v>
      </c>
      <c r="B3843" s="117">
        <v>870000</v>
      </c>
      <c r="C3843" s="117">
        <v>870000</v>
      </c>
      <c r="D3843" s="115" t="s">
        <v>342</v>
      </c>
      <c r="E3843" s="115" t="s">
        <v>13</v>
      </c>
      <c r="F3843" s="115" t="s">
        <v>343</v>
      </c>
      <c r="G3843" s="115" t="s">
        <v>344</v>
      </c>
      <c r="H3843" s="115">
        <v>0.56000000000000005</v>
      </c>
      <c r="I3843" s="115">
        <v>0.48</v>
      </c>
      <c r="J3843" s="115" t="s">
        <v>350</v>
      </c>
      <c r="K3843" s="115">
        <v>3.2624995412819997E-2</v>
      </c>
      <c r="L3843" s="115">
        <v>3677.6851207663499</v>
      </c>
      <c r="M3843" s="115">
        <v>9.9654217333626907</v>
      </c>
      <c r="N3843" s="115">
        <v>1.84377072572032</v>
      </c>
      <c r="O3843" s="115">
        <v>0.32512183833783997</v>
      </c>
      <c r="P3843" s="115">
        <v>6.0153011468929998E-2</v>
      </c>
      <c r="Q3843" s="115">
        <v>119.984460194824</v>
      </c>
      <c r="R3843" s="115">
        <v>1800</v>
      </c>
      <c r="S3843" s="115" t="s">
        <v>377</v>
      </c>
      <c r="T3843" s="115">
        <v>1800</v>
      </c>
      <c r="U3843" s="115" t="s">
        <v>352</v>
      </c>
      <c r="V3843" s="115" t="s">
        <v>350</v>
      </c>
      <c r="Z3843" s="115">
        <v>0</v>
      </c>
      <c r="AA3843" s="115">
        <v>1</v>
      </c>
      <c r="AB3843" s="115">
        <v>0.32512183833783997</v>
      </c>
      <c r="AC3843" s="115">
        <v>6.0153011468929998E-2</v>
      </c>
      <c r="AD3843" s="115">
        <v>119.984460194824</v>
      </c>
      <c r="AF3843" s="115">
        <v>-1</v>
      </c>
      <c r="AG3843" s="115">
        <v>-1</v>
      </c>
      <c r="AH3843" s="115">
        <v>-1</v>
      </c>
      <c r="AI3843" s="115">
        <v>-1</v>
      </c>
      <c r="AJ3843" s="115">
        <v>0</v>
      </c>
      <c r="AM3843" s="115" t="s">
        <v>348</v>
      </c>
      <c r="AN3843" s="115">
        <v>-1</v>
      </c>
      <c r="AQ3843" s="115">
        <v>601</v>
      </c>
      <c r="AR3843" s="115" t="s">
        <v>263</v>
      </c>
      <c r="AS3843" s="115" t="s">
        <v>376</v>
      </c>
      <c r="AT3843" s="115" t="s">
        <v>296</v>
      </c>
      <c r="AV3843" s="115">
        <v>108.065569457192</v>
      </c>
      <c r="AW3843" s="115">
        <v>9.7310997699999999E-2</v>
      </c>
    </row>
    <row r="3844" spans="1:49" x14ac:dyDescent="0.25">
      <c r="A3844" s="117">
        <v>450000</v>
      </c>
      <c r="B3844" s="117">
        <v>870000</v>
      </c>
      <c r="C3844" s="117">
        <v>870000</v>
      </c>
      <c r="D3844" s="115" t="s">
        <v>342</v>
      </c>
      <c r="E3844" s="115" t="s">
        <v>13</v>
      </c>
      <c r="F3844" s="115" t="s">
        <v>343</v>
      </c>
      <c r="G3844" s="115" t="s">
        <v>344</v>
      </c>
      <c r="H3844" s="115">
        <v>0.56000000000000005</v>
      </c>
      <c r="I3844" s="115">
        <v>0.48</v>
      </c>
      <c r="J3844" s="115" t="s">
        <v>345</v>
      </c>
      <c r="K3844" s="115">
        <v>4.9752690689799997E-2</v>
      </c>
      <c r="L3844" s="115">
        <v>3677.6851207663499</v>
      </c>
      <c r="M3844" s="115">
        <v>9.9654217333626907</v>
      </c>
      <c r="N3844" s="115">
        <v>1.84377072572032</v>
      </c>
      <c r="O3844" s="115">
        <v>0.49580654509340999</v>
      </c>
      <c r="P3844" s="115">
        <v>9.1732554619670004E-2</v>
      </c>
      <c r="Q3844" s="115">
        <v>182.97473026797201</v>
      </c>
      <c r="R3844" s="115">
        <v>1800</v>
      </c>
      <c r="S3844" s="115" t="s">
        <v>377</v>
      </c>
      <c r="T3844" s="115">
        <v>1800</v>
      </c>
      <c r="U3844" s="115" t="s">
        <v>347</v>
      </c>
      <c r="V3844" s="115" t="s">
        <v>345</v>
      </c>
      <c r="Z3844" s="115">
        <v>0</v>
      </c>
      <c r="AA3844" s="115">
        <v>1</v>
      </c>
      <c r="AB3844" s="115">
        <v>0.49580654509340999</v>
      </c>
      <c r="AC3844" s="115">
        <v>9.1732554619670004E-2</v>
      </c>
      <c r="AD3844" s="115">
        <v>182.97473026796999</v>
      </c>
      <c r="AF3844" s="115">
        <v>-1</v>
      </c>
      <c r="AG3844" s="115">
        <v>-1</v>
      </c>
      <c r="AH3844" s="115">
        <v>-1</v>
      </c>
      <c r="AI3844" s="115">
        <v>-1</v>
      </c>
      <c r="AJ3844" s="115">
        <v>0</v>
      </c>
      <c r="AM3844" s="115" t="s">
        <v>348</v>
      </c>
      <c r="AN3844" s="115">
        <v>-1</v>
      </c>
      <c r="AQ3844" s="115">
        <v>601</v>
      </c>
      <c r="AR3844" s="115" t="s">
        <v>263</v>
      </c>
      <c r="AS3844" s="115" t="s">
        <v>376</v>
      </c>
      <c r="AT3844" s="115" t="s">
        <v>296</v>
      </c>
      <c r="AV3844" s="115">
        <v>108.46114126864001</v>
      </c>
      <c r="AW3844" s="115">
        <v>0.148397997</v>
      </c>
    </row>
    <row r="3845" spans="1:49" x14ac:dyDescent="0.25">
      <c r="A3845" s="117">
        <v>450000</v>
      </c>
      <c r="B3845" s="117">
        <v>870000</v>
      </c>
      <c r="C3845" s="117">
        <v>870000</v>
      </c>
      <c r="D3845" s="115" t="s">
        <v>342</v>
      </c>
      <c r="E3845" s="115" t="s">
        <v>13</v>
      </c>
      <c r="F3845" s="115" t="s">
        <v>343</v>
      </c>
      <c r="G3845" s="115" t="s">
        <v>344</v>
      </c>
      <c r="H3845" s="115">
        <v>0.56000000000000005</v>
      </c>
      <c r="I3845" s="115">
        <v>0.48</v>
      </c>
      <c r="J3845" s="115" t="s">
        <v>350</v>
      </c>
      <c r="K3845" s="115">
        <v>0.12885420655655999</v>
      </c>
      <c r="L3845" s="115">
        <v>3677.6851207663499</v>
      </c>
      <c r="M3845" s="115">
        <v>9.9654217333626907</v>
      </c>
      <c r="N3845" s="115">
        <v>1.84377072572032</v>
      </c>
      <c r="O3845" s="115">
        <v>1.2840865104539601</v>
      </c>
      <c r="P3845" s="115">
        <v>0.23757761393491</v>
      </c>
      <c r="Q3845" s="115">
        <v>473.88519820122201</v>
      </c>
      <c r="R3845" s="115">
        <v>1300</v>
      </c>
      <c r="S3845" s="115" t="s">
        <v>346</v>
      </c>
      <c r="T3845" s="115">
        <v>1300</v>
      </c>
      <c r="U3845" s="115" t="s">
        <v>352</v>
      </c>
      <c r="V3845" s="115" t="s">
        <v>350</v>
      </c>
      <c r="Z3845" s="115">
        <v>0</v>
      </c>
      <c r="AA3845" s="115">
        <v>1</v>
      </c>
      <c r="AB3845" s="115">
        <v>1.2840865104539601</v>
      </c>
      <c r="AC3845" s="115">
        <v>0.23757761393491</v>
      </c>
      <c r="AD3845" s="115">
        <v>473.88519820122201</v>
      </c>
      <c r="AF3845" s="115">
        <v>-1</v>
      </c>
      <c r="AG3845" s="115">
        <v>-1</v>
      </c>
      <c r="AH3845" s="115">
        <v>-1</v>
      </c>
      <c r="AI3845" s="115">
        <v>-1</v>
      </c>
      <c r="AJ3845" s="115">
        <v>0</v>
      </c>
      <c r="AM3845" s="115" t="s">
        <v>348</v>
      </c>
      <c r="AN3845" s="115">
        <v>-1</v>
      </c>
      <c r="AQ3845" s="115">
        <v>601</v>
      </c>
      <c r="AR3845" s="115" t="s">
        <v>263</v>
      </c>
      <c r="AS3845" s="115" t="s">
        <v>376</v>
      </c>
      <c r="AT3845" s="115" t="s">
        <v>296</v>
      </c>
      <c r="AV3845" s="115">
        <v>120.83588685487599</v>
      </c>
      <c r="AW3845" s="115">
        <v>0.38433511609999998</v>
      </c>
    </row>
    <row r="3846" spans="1:49" x14ac:dyDescent="0.25">
      <c r="A3846" s="117">
        <v>450000</v>
      </c>
      <c r="B3846" s="117">
        <v>870000</v>
      </c>
      <c r="C3846" s="117">
        <v>870000</v>
      </c>
      <c r="D3846" s="115" t="s">
        <v>342</v>
      </c>
      <c r="E3846" s="115" t="s">
        <v>13</v>
      </c>
      <c r="F3846" s="115" t="s">
        <v>343</v>
      </c>
      <c r="G3846" s="115" t="s">
        <v>344</v>
      </c>
      <c r="H3846" s="115">
        <v>0.56000000000000005</v>
      </c>
      <c r="I3846" s="115">
        <v>0.48</v>
      </c>
      <c r="J3846" s="115" t="s">
        <v>350</v>
      </c>
      <c r="K3846" s="115">
        <v>4.9143587265600003E-3</v>
      </c>
      <c r="L3846" s="115">
        <v>3677.6851207663499</v>
      </c>
      <c r="M3846" s="115">
        <v>9.9654217333626907</v>
      </c>
      <c r="N3846" s="115">
        <v>1.84377072572032</v>
      </c>
      <c r="O3846" s="115">
        <v>4.8973657259240001E-2</v>
      </c>
      <c r="P3846" s="115">
        <v>9.0609507557200004E-3</v>
      </c>
      <c r="Q3846" s="115">
        <v>18.073463966792701</v>
      </c>
      <c r="R3846" s="115">
        <v>1300</v>
      </c>
      <c r="S3846" s="115" t="s">
        <v>346</v>
      </c>
      <c r="T3846" s="115">
        <v>1300</v>
      </c>
      <c r="U3846" s="115" t="s">
        <v>352</v>
      </c>
      <c r="V3846" s="115" t="s">
        <v>350</v>
      </c>
      <c r="Z3846" s="115">
        <v>0</v>
      </c>
      <c r="AA3846" s="115">
        <v>1</v>
      </c>
      <c r="AB3846" s="115">
        <v>4.8973657259240001E-2</v>
      </c>
      <c r="AC3846" s="115">
        <v>9.0609507557200004E-3</v>
      </c>
      <c r="AD3846" s="115">
        <v>18.073463966794002</v>
      </c>
      <c r="AF3846" s="115">
        <v>-1</v>
      </c>
      <c r="AG3846" s="115">
        <v>-1</v>
      </c>
      <c r="AH3846" s="115">
        <v>-1</v>
      </c>
      <c r="AI3846" s="115">
        <v>-1</v>
      </c>
      <c r="AJ3846" s="115">
        <v>0</v>
      </c>
      <c r="AM3846" s="115" t="s">
        <v>348</v>
      </c>
      <c r="AN3846" s="115">
        <v>-1</v>
      </c>
      <c r="AQ3846" s="115">
        <v>601</v>
      </c>
      <c r="AR3846" s="115" t="s">
        <v>263</v>
      </c>
      <c r="AS3846" s="115" t="s">
        <v>376</v>
      </c>
      <c r="AT3846" s="115" t="s">
        <v>296</v>
      </c>
      <c r="AV3846" s="115">
        <v>24.587434573441399</v>
      </c>
      <c r="AW3846" s="115">
        <v>1.4658121600000001E-2</v>
      </c>
    </row>
    <row r="3847" spans="1:49" x14ac:dyDescent="0.25">
      <c r="A3847" s="117">
        <v>450000</v>
      </c>
      <c r="B3847" s="117">
        <v>870000</v>
      </c>
      <c r="C3847" s="117">
        <v>870000</v>
      </c>
      <c r="D3847" s="115" t="s">
        <v>342</v>
      </c>
      <c r="E3847" s="115" t="s">
        <v>13</v>
      </c>
      <c r="F3847" s="115" t="s">
        <v>343</v>
      </c>
      <c r="G3847" s="115" t="s">
        <v>344</v>
      </c>
      <c r="H3847" s="115">
        <v>0.56000000000000005</v>
      </c>
      <c r="I3847" s="115">
        <v>0.48</v>
      </c>
      <c r="J3847" s="115" t="s">
        <v>350</v>
      </c>
      <c r="K3847" s="115">
        <v>7.5581009014999998E-4</v>
      </c>
      <c r="L3847" s="115">
        <v>3639.6383397477798</v>
      </c>
      <c r="M3847" s="115">
        <v>9.0746748842173304</v>
      </c>
      <c r="N3847" s="115">
        <v>1.3347136326101801</v>
      </c>
      <c r="O3847" s="115">
        <v>6.8587308423599998E-3</v>
      </c>
      <c r="P3847" s="115">
        <v>1.0087900309899999E-3</v>
      </c>
      <c r="Q3847" s="115">
        <v>2.7508753816963698</v>
      </c>
      <c r="R3847" s="115">
        <v>1200</v>
      </c>
      <c r="S3847" s="115" t="s">
        <v>351</v>
      </c>
      <c r="T3847" s="115">
        <v>1200</v>
      </c>
      <c r="U3847" s="115" t="s">
        <v>352</v>
      </c>
      <c r="V3847" s="115" t="s">
        <v>350</v>
      </c>
      <c r="Z3847" s="115">
        <v>0</v>
      </c>
      <c r="AA3847" s="115">
        <v>1</v>
      </c>
      <c r="AB3847" s="115">
        <v>6.8587308423599998E-3</v>
      </c>
      <c r="AC3847" s="115">
        <v>1.0087900309899999E-3</v>
      </c>
      <c r="AD3847" s="115">
        <v>2.75087538169613</v>
      </c>
      <c r="AF3847" s="115">
        <v>-1</v>
      </c>
      <c r="AG3847" s="115">
        <v>-1</v>
      </c>
      <c r="AH3847" s="115">
        <v>-1</v>
      </c>
      <c r="AI3847" s="115">
        <v>-1</v>
      </c>
      <c r="AJ3847" s="115">
        <v>0</v>
      </c>
      <c r="AM3847" s="115" t="s">
        <v>348</v>
      </c>
      <c r="AN3847" s="115">
        <v>-1</v>
      </c>
      <c r="AQ3847" s="115">
        <v>601</v>
      </c>
      <c r="AR3847" s="115" t="s">
        <v>263</v>
      </c>
      <c r="AS3847" s="115" t="s">
        <v>376</v>
      </c>
      <c r="AT3847" s="115" t="s">
        <v>296</v>
      </c>
      <c r="AV3847" s="115">
        <v>8.4473751262675592</v>
      </c>
      <c r="AW3847" s="115">
        <v>2.2310425000000001E-3</v>
      </c>
    </row>
    <row r="3848" spans="1:49" x14ac:dyDescent="0.25">
      <c r="A3848" s="117">
        <v>450000</v>
      </c>
      <c r="B3848" s="117">
        <v>870000</v>
      </c>
      <c r="C3848" s="117">
        <v>870000</v>
      </c>
      <c r="D3848" s="115" t="s">
        <v>342</v>
      </c>
      <c r="E3848" s="115" t="s">
        <v>13</v>
      </c>
      <c r="F3848" s="115" t="s">
        <v>343</v>
      </c>
      <c r="G3848" s="115" t="s">
        <v>344</v>
      </c>
      <c r="H3848" s="115">
        <v>0.56000000000000005</v>
      </c>
      <c r="I3848" s="115">
        <v>0.48</v>
      </c>
      <c r="J3848" s="115" t="s">
        <v>350</v>
      </c>
      <c r="K3848" s="115">
        <v>1.17028832348E-3</v>
      </c>
      <c r="L3848" s="115">
        <v>3639.6383397477798</v>
      </c>
      <c r="M3848" s="115">
        <v>9.0746748842173304</v>
      </c>
      <c r="N3848" s="115">
        <v>1.3347136326101801</v>
      </c>
      <c r="O3848" s="115">
        <v>1.0619986056429999E-2</v>
      </c>
      <c r="P3848" s="115">
        <v>1.5619997794400001E-3</v>
      </c>
      <c r="Q3848" s="115">
        <v>4.2594262507187999</v>
      </c>
      <c r="R3848" s="115">
        <v>1210</v>
      </c>
      <c r="S3848" s="115" t="s">
        <v>353</v>
      </c>
      <c r="T3848" s="115">
        <v>1210</v>
      </c>
      <c r="U3848" s="115" t="s">
        <v>352</v>
      </c>
      <c r="V3848" s="115" t="s">
        <v>350</v>
      </c>
      <c r="Z3848" s="115">
        <v>0</v>
      </c>
      <c r="AA3848" s="115">
        <v>1</v>
      </c>
      <c r="AB3848" s="115">
        <v>1.0619986056429999E-2</v>
      </c>
      <c r="AC3848" s="115">
        <v>1.5619997794400001E-3</v>
      </c>
      <c r="AD3848" s="115">
        <v>4.2594262507174898</v>
      </c>
      <c r="AF3848" s="115">
        <v>-1</v>
      </c>
      <c r="AG3848" s="115">
        <v>-1</v>
      </c>
      <c r="AH3848" s="115">
        <v>-1</v>
      </c>
      <c r="AI3848" s="115">
        <v>-1</v>
      </c>
      <c r="AJ3848" s="115">
        <v>0</v>
      </c>
      <c r="AM3848" s="115" t="s">
        <v>348</v>
      </c>
      <c r="AN3848" s="115">
        <v>-1</v>
      </c>
      <c r="AQ3848" s="115">
        <v>601</v>
      </c>
      <c r="AR3848" s="115" t="s">
        <v>263</v>
      </c>
      <c r="AS3848" s="115" t="s">
        <v>376</v>
      </c>
      <c r="AT3848" s="115" t="s">
        <v>296</v>
      </c>
      <c r="AV3848" s="115">
        <v>10.516178544677199</v>
      </c>
      <c r="AW3848" s="115">
        <v>3.4545225E-3</v>
      </c>
    </row>
    <row r="3849" spans="1:49" x14ac:dyDescent="0.25">
      <c r="A3849" s="117">
        <v>450000</v>
      </c>
      <c r="B3849" s="117">
        <v>870000</v>
      </c>
      <c r="C3849" s="117">
        <v>870000</v>
      </c>
      <c r="D3849" s="115" t="s">
        <v>342</v>
      </c>
      <c r="E3849" s="115" t="s">
        <v>13</v>
      </c>
      <c r="F3849" s="115" t="s">
        <v>343</v>
      </c>
      <c r="G3849" s="115" t="s">
        <v>344</v>
      </c>
      <c r="H3849" s="115">
        <v>0.56000000000000005</v>
      </c>
      <c r="I3849" s="115">
        <v>0.48</v>
      </c>
      <c r="J3849" s="115" t="s">
        <v>350</v>
      </c>
      <c r="K3849" s="115">
        <v>0.13094438091787</v>
      </c>
      <c r="L3849" s="115">
        <v>3639.6383397477798</v>
      </c>
      <c r="M3849" s="115">
        <v>9.0746748842173304</v>
      </c>
      <c r="N3849" s="115">
        <v>1.3347136326101801</v>
      </c>
      <c r="O3849" s="115">
        <v>1.18827768474483</v>
      </c>
      <c r="P3849" s="115">
        <v>0.17477325032478999</v>
      </c>
      <c r="Q3849" s="115">
        <v>476.59018916323998</v>
      </c>
      <c r="R3849" s="115">
        <v>1210</v>
      </c>
      <c r="S3849" s="115" t="s">
        <v>353</v>
      </c>
      <c r="T3849" s="115">
        <v>1210</v>
      </c>
      <c r="U3849" s="115" t="s">
        <v>352</v>
      </c>
      <c r="V3849" s="115" t="s">
        <v>350</v>
      </c>
      <c r="Z3849" s="115">
        <v>0</v>
      </c>
      <c r="AA3849" s="115">
        <v>1</v>
      </c>
      <c r="AB3849" s="115">
        <v>1.18827768474483</v>
      </c>
      <c r="AC3849" s="115">
        <v>0.17477325032478999</v>
      </c>
      <c r="AD3849" s="115">
        <v>912.857686897235</v>
      </c>
      <c r="AF3849" s="115">
        <v>-1</v>
      </c>
      <c r="AG3849" s="115">
        <v>-1</v>
      </c>
      <c r="AH3849" s="115">
        <v>-1</v>
      </c>
      <c r="AI3849" s="115">
        <v>-1</v>
      </c>
      <c r="AJ3849" s="115">
        <v>0</v>
      </c>
      <c r="AM3849" s="115" t="s">
        <v>348</v>
      </c>
      <c r="AN3849" s="115">
        <v>-1</v>
      </c>
      <c r="AQ3849" s="115">
        <v>601</v>
      </c>
      <c r="AR3849" s="115" t="s">
        <v>263</v>
      </c>
      <c r="AS3849" s="115" t="s">
        <v>376</v>
      </c>
      <c r="AT3849" s="115" t="s">
        <v>296</v>
      </c>
      <c r="AV3849" s="115">
        <v>106.123003905506</v>
      </c>
      <c r="AW3849" s="115">
        <v>0.74035497719999999</v>
      </c>
    </row>
    <row r="3850" spans="1:49" x14ac:dyDescent="0.25">
      <c r="A3850" s="117">
        <v>450000</v>
      </c>
      <c r="B3850" s="117">
        <v>870000</v>
      </c>
      <c r="C3850" s="117">
        <v>870000</v>
      </c>
      <c r="D3850" s="115" t="s">
        <v>342</v>
      </c>
      <c r="E3850" s="115" t="s">
        <v>13</v>
      </c>
      <c r="F3850" s="115" t="s">
        <v>343</v>
      </c>
      <c r="G3850" s="115" t="s">
        <v>344</v>
      </c>
      <c r="H3850" s="115">
        <v>0.56000000000000005</v>
      </c>
      <c r="I3850" s="115">
        <v>0.48</v>
      </c>
      <c r="J3850" s="115" t="s">
        <v>350</v>
      </c>
      <c r="K3850" s="115">
        <v>0.16059212422784999</v>
      </c>
      <c r="L3850" s="115">
        <v>3639.6383397477798</v>
      </c>
      <c r="M3850" s="115">
        <v>9.0746748842173304</v>
      </c>
      <c r="N3850" s="115">
        <v>1.3347136326101801</v>
      </c>
      <c r="O3850" s="115">
        <v>1.4573213163336201</v>
      </c>
      <c r="P3850" s="115">
        <v>0.21434449749674001</v>
      </c>
      <c r="Q3850" s="115">
        <v>584.49725240123996</v>
      </c>
      <c r="R3850" s="115">
        <v>1210</v>
      </c>
      <c r="S3850" s="115" t="s">
        <v>353</v>
      </c>
      <c r="T3850" s="115">
        <v>1210</v>
      </c>
      <c r="U3850" s="115" t="s">
        <v>352</v>
      </c>
      <c r="V3850" s="115" t="s">
        <v>350</v>
      </c>
      <c r="Z3850" s="115">
        <v>0</v>
      </c>
      <c r="AA3850" s="115">
        <v>1</v>
      </c>
      <c r="AB3850" s="115">
        <v>1.4573213163336201</v>
      </c>
      <c r="AC3850" s="115">
        <v>0.21434449749674001</v>
      </c>
      <c r="AD3850" s="115">
        <v>1201.91082032502</v>
      </c>
      <c r="AF3850" s="115">
        <v>-1</v>
      </c>
      <c r="AG3850" s="115">
        <v>-1</v>
      </c>
      <c r="AH3850" s="115">
        <v>-1</v>
      </c>
      <c r="AI3850" s="115">
        <v>-1</v>
      </c>
      <c r="AJ3850" s="115">
        <v>0</v>
      </c>
      <c r="AM3850" s="115" t="s">
        <v>348</v>
      </c>
      <c r="AN3850" s="115">
        <v>-1</v>
      </c>
      <c r="AQ3850" s="115">
        <v>601</v>
      </c>
      <c r="AR3850" s="115" t="s">
        <v>263</v>
      </c>
      <c r="AS3850" s="115" t="s">
        <v>376</v>
      </c>
      <c r="AT3850" s="115" t="s">
        <v>296</v>
      </c>
      <c r="AV3850" s="115">
        <v>110.468605107496</v>
      </c>
      <c r="AW3850" s="115">
        <v>0.97478574240000004</v>
      </c>
    </row>
    <row r="3851" spans="1:49" x14ac:dyDescent="0.25">
      <c r="A3851" s="117">
        <v>450000</v>
      </c>
      <c r="B3851" s="117">
        <v>870000</v>
      </c>
      <c r="C3851" s="117">
        <v>870000</v>
      </c>
      <c r="D3851" s="115" t="s">
        <v>342</v>
      </c>
      <c r="E3851" s="115" t="s">
        <v>13</v>
      </c>
      <c r="F3851" s="115" t="s">
        <v>343</v>
      </c>
      <c r="G3851" s="115" t="s">
        <v>344</v>
      </c>
      <c r="H3851" s="115">
        <v>0.56000000000000005</v>
      </c>
      <c r="I3851" s="115">
        <v>0.48</v>
      </c>
      <c r="J3851" s="115" t="s">
        <v>350</v>
      </c>
      <c r="K3851" s="115">
        <v>7.2826512014699998E-3</v>
      </c>
      <c r="L3851" s="115">
        <v>3639.6383397477798</v>
      </c>
      <c r="M3851" s="115">
        <v>9.0746748842173304</v>
      </c>
      <c r="N3851" s="115">
        <v>1.3347136326101801</v>
      </c>
      <c r="O3851" s="115">
        <v>6.6087691948529995E-2</v>
      </c>
      <c r="P3851" s="115">
        <v>9.7202538401499998E-3</v>
      </c>
      <c r="Q3851" s="115">
        <v>26.506216527894999</v>
      </c>
      <c r="R3851" s="115">
        <v>1210</v>
      </c>
      <c r="S3851" s="115" t="s">
        <v>353</v>
      </c>
      <c r="T3851" s="115">
        <v>1210</v>
      </c>
      <c r="U3851" s="115" t="s">
        <v>352</v>
      </c>
      <c r="V3851" s="115" t="s">
        <v>350</v>
      </c>
      <c r="Z3851" s="115">
        <v>0</v>
      </c>
      <c r="AA3851" s="115">
        <v>1</v>
      </c>
      <c r="AB3851" s="115">
        <v>6.6087691948529995E-2</v>
      </c>
      <c r="AC3851" s="115">
        <v>9.7202538401499998E-3</v>
      </c>
      <c r="AD3851" s="115">
        <v>56.744306850956598</v>
      </c>
      <c r="AF3851" s="115">
        <v>-1</v>
      </c>
      <c r="AG3851" s="115">
        <v>-1</v>
      </c>
      <c r="AH3851" s="115">
        <v>-1</v>
      </c>
      <c r="AI3851" s="115">
        <v>-1</v>
      </c>
      <c r="AJ3851" s="115">
        <v>0</v>
      </c>
      <c r="AM3851" s="115" t="s">
        <v>348</v>
      </c>
      <c r="AN3851" s="115">
        <v>-1</v>
      </c>
      <c r="AQ3851" s="115">
        <v>601</v>
      </c>
      <c r="AR3851" s="115" t="s">
        <v>263</v>
      </c>
      <c r="AS3851" s="115" t="s">
        <v>376</v>
      </c>
      <c r="AT3851" s="115" t="s">
        <v>296</v>
      </c>
      <c r="AV3851" s="115">
        <v>26.992699940654798</v>
      </c>
      <c r="AW3851" s="115">
        <v>4.6021335599999998E-2</v>
      </c>
    </row>
    <row r="3852" spans="1:49" x14ac:dyDescent="0.25">
      <c r="A3852" s="117">
        <v>450000</v>
      </c>
      <c r="B3852" s="117">
        <v>870000</v>
      </c>
      <c r="C3852" s="117">
        <v>870000</v>
      </c>
      <c r="D3852" s="115" t="s">
        <v>342</v>
      </c>
      <c r="E3852" s="115" t="s">
        <v>13</v>
      </c>
      <c r="F3852" s="115" t="s">
        <v>343</v>
      </c>
      <c r="G3852" s="115" t="s">
        <v>344</v>
      </c>
      <c r="H3852" s="115">
        <v>0.56000000000000005</v>
      </c>
      <c r="I3852" s="115">
        <v>0.48</v>
      </c>
      <c r="J3852" s="115" t="s">
        <v>350</v>
      </c>
      <c r="K3852" s="115">
        <v>3.5104203234289998E-2</v>
      </c>
      <c r="L3852" s="115">
        <v>3585.5617798150201</v>
      </c>
      <c r="M3852" s="115">
        <v>9.8335298271351803</v>
      </c>
      <c r="N3852" s="115">
        <v>1.83040398588727</v>
      </c>
      <c r="O3852" s="115">
        <v>0.34519822956229002</v>
      </c>
      <c r="P3852" s="115">
        <v>6.4254873521449998E-2</v>
      </c>
      <c r="Q3852" s="115">
        <v>125.868289427761</v>
      </c>
      <c r="R3852" s="115">
        <v>1300</v>
      </c>
      <c r="S3852" s="115" t="s">
        <v>346</v>
      </c>
      <c r="T3852" s="115">
        <v>1300</v>
      </c>
      <c r="U3852" s="115" t="s">
        <v>352</v>
      </c>
      <c r="V3852" s="115" t="s">
        <v>350</v>
      </c>
      <c r="Z3852" s="115">
        <v>0</v>
      </c>
      <c r="AA3852" s="115">
        <v>1</v>
      </c>
      <c r="AB3852" s="115">
        <v>0.34519822956229002</v>
      </c>
      <c r="AC3852" s="115">
        <v>6.4254873521449998E-2</v>
      </c>
      <c r="AD3852" s="115">
        <v>125.86828942776</v>
      </c>
      <c r="AF3852" s="115">
        <v>-1</v>
      </c>
      <c r="AG3852" s="115">
        <v>-1</v>
      </c>
      <c r="AH3852" s="115">
        <v>-1</v>
      </c>
      <c r="AI3852" s="115">
        <v>-1</v>
      </c>
      <c r="AJ3852" s="115">
        <v>0</v>
      </c>
      <c r="AM3852" s="115" t="s">
        <v>348</v>
      </c>
      <c r="AN3852" s="115">
        <v>-1</v>
      </c>
      <c r="AQ3852" s="115">
        <v>601</v>
      </c>
      <c r="AR3852" s="115" t="s">
        <v>263</v>
      </c>
      <c r="AS3852" s="115" t="s">
        <v>376</v>
      </c>
      <c r="AT3852" s="115" t="s">
        <v>296</v>
      </c>
      <c r="AV3852" s="115">
        <v>86.757436372522605</v>
      </c>
      <c r="AW3852" s="115">
        <v>0.1020829598</v>
      </c>
    </row>
    <row r="3853" spans="1:49" x14ac:dyDescent="0.25">
      <c r="A3853" s="117">
        <v>450000</v>
      </c>
      <c r="B3853" s="117">
        <v>870000</v>
      </c>
      <c r="C3853" s="117">
        <v>870000</v>
      </c>
      <c r="D3853" s="115" t="s">
        <v>342</v>
      </c>
      <c r="E3853" s="115" t="s">
        <v>13</v>
      </c>
      <c r="F3853" s="115" t="s">
        <v>343</v>
      </c>
      <c r="G3853" s="115" t="s">
        <v>344</v>
      </c>
      <c r="H3853" s="115">
        <v>0.56000000000000005</v>
      </c>
      <c r="I3853" s="115">
        <v>0.48</v>
      </c>
      <c r="J3853" s="115" t="s">
        <v>345</v>
      </c>
      <c r="K3853" s="115">
        <v>0.12830646189221001</v>
      </c>
      <c r="L3853" s="115">
        <v>3585.5617798150201</v>
      </c>
      <c r="M3853" s="115">
        <v>9.8335298271351803</v>
      </c>
      <c r="N3853" s="115">
        <v>1.83040398588727</v>
      </c>
      <c r="O3853" s="115">
        <v>1.2617054200312701</v>
      </c>
      <c r="P3853" s="115">
        <v>0.23485265926259999</v>
      </c>
      <c r="Q3853" s="115">
        <v>460.05074586401503</v>
      </c>
      <c r="R3853" s="115">
        <v>1300</v>
      </c>
      <c r="S3853" s="115" t="s">
        <v>346</v>
      </c>
      <c r="T3853" s="115">
        <v>1300</v>
      </c>
      <c r="U3853" s="115" t="s">
        <v>347</v>
      </c>
      <c r="V3853" s="115" t="s">
        <v>345</v>
      </c>
      <c r="Z3853" s="115">
        <v>0</v>
      </c>
      <c r="AA3853" s="115">
        <v>1</v>
      </c>
      <c r="AB3853" s="115">
        <v>1.2617054200312701</v>
      </c>
      <c r="AC3853" s="115">
        <v>0.23485265926259999</v>
      </c>
      <c r="AD3853" s="115">
        <v>1106.91952367152</v>
      </c>
      <c r="AF3853" s="115">
        <v>-1</v>
      </c>
      <c r="AG3853" s="115">
        <v>-1</v>
      </c>
      <c r="AH3853" s="115">
        <v>-1</v>
      </c>
      <c r="AI3853" s="115">
        <v>-1</v>
      </c>
      <c r="AJ3853" s="115">
        <v>0</v>
      </c>
      <c r="AM3853" s="115" t="s">
        <v>348</v>
      </c>
      <c r="AN3853" s="115">
        <v>-1</v>
      </c>
      <c r="AQ3853" s="115">
        <v>601</v>
      </c>
      <c r="AR3853" s="115" t="s">
        <v>263</v>
      </c>
      <c r="AS3853" s="115" t="s">
        <v>376</v>
      </c>
      <c r="AT3853" s="115" t="s">
        <v>296</v>
      </c>
      <c r="AV3853" s="115">
        <v>126.833435475879</v>
      </c>
      <c r="AW3853" s="115">
        <v>0.89774495030000001</v>
      </c>
    </row>
    <row r="3854" spans="1:49" x14ac:dyDescent="0.25">
      <c r="A3854" s="117">
        <v>450000</v>
      </c>
      <c r="B3854" s="117">
        <v>870000</v>
      </c>
      <c r="C3854" s="117">
        <v>870000</v>
      </c>
      <c r="D3854" s="115" t="s">
        <v>342</v>
      </c>
      <c r="E3854" s="115" t="s">
        <v>13</v>
      </c>
      <c r="F3854" s="115" t="s">
        <v>343</v>
      </c>
      <c r="G3854" s="115" t="s">
        <v>344</v>
      </c>
      <c r="H3854" s="115">
        <v>0.56000000000000005</v>
      </c>
      <c r="I3854" s="115">
        <v>0.48</v>
      </c>
      <c r="J3854" s="115" t="s">
        <v>350</v>
      </c>
      <c r="K3854" s="115">
        <v>6.7636962941569997E-2</v>
      </c>
      <c r="L3854" s="115">
        <v>3585.5617798150201</v>
      </c>
      <c r="M3854" s="115">
        <v>9.8335298271351803</v>
      </c>
      <c r="N3854" s="115">
        <v>1.83040398588727</v>
      </c>
      <c r="O3854" s="115">
        <v>0.66511009250278996</v>
      </c>
      <c r="P3854" s="115">
        <v>0.12380296656155999</v>
      </c>
      <c r="Q3854" s="115">
        <v>242.51650922606899</v>
      </c>
      <c r="R3854" s="115">
        <v>1300</v>
      </c>
      <c r="S3854" s="115" t="s">
        <v>346</v>
      </c>
      <c r="T3854" s="115">
        <v>1300</v>
      </c>
      <c r="U3854" s="115" t="s">
        <v>352</v>
      </c>
      <c r="V3854" s="115" t="s">
        <v>350</v>
      </c>
      <c r="Z3854" s="115">
        <v>0</v>
      </c>
      <c r="AA3854" s="115">
        <v>1</v>
      </c>
      <c r="AB3854" s="115">
        <v>0.66511009250278996</v>
      </c>
      <c r="AC3854" s="115">
        <v>0.12380296656155999</v>
      </c>
      <c r="AD3854" s="115">
        <v>242.51650922606899</v>
      </c>
      <c r="AF3854" s="115">
        <v>-1</v>
      </c>
      <c r="AG3854" s="115">
        <v>-1</v>
      </c>
      <c r="AH3854" s="115">
        <v>-1</v>
      </c>
      <c r="AI3854" s="115">
        <v>-1</v>
      </c>
      <c r="AJ3854" s="115">
        <v>0</v>
      </c>
      <c r="AM3854" s="115" t="s">
        <v>348</v>
      </c>
      <c r="AN3854" s="115">
        <v>-1</v>
      </c>
      <c r="AQ3854" s="115">
        <v>601</v>
      </c>
      <c r="AR3854" s="115" t="s">
        <v>263</v>
      </c>
      <c r="AS3854" s="115" t="s">
        <v>376</v>
      </c>
      <c r="AT3854" s="115" t="s">
        <v>296</v>
      </c>
      <c r="AV3854" s="115">
        <v>90.380677421300106</v>
      </c>
      <c r="AW3854" s="115">
        <v>0.1966881664</v>
      </c>
    </row>
    <row r="3855" spans="1:49" x14ac:dyDescent="0.25">
      <c r="A3855" s="117">
        <v>450000</v>
      </c>
      <c r="B3855" s="117">
        <v>870000</v>
      </c>
      <c r="C3855" s="117">
        <v>870000</v>
      </c>
      <c r="D3855" s="115" t="s">
        <v>342</v>
      </c>
      <c r="E3855" s="115" t="s">
        <v>13</v>
      </c>
      <c r="F3855" s="115" t="s">
        <v>343</v>
      </c>
      <c r="G3855" s="115" t="s">
        <v>344</v>
      </c>
      <c r="H3855" s="115">
        <v>0.56000000000000005</v>
      </c>
      <c r="I3855" s="115">
        <v>0.48</v>
      </c>
      <c r="J3855" s="115" t="s">
        <v>350</v>
      </c>
      <c r="K3855" s="115">
        <v>3.0873967006400001E-3</v>
      </c>
      <c r="L3855" s="115">
        <v>3585.5617798150201</v>
      </c>
      <c r="M3855" s="115">
        <v>9.8335298271351803</v>
      </c>
      <c r="N3855" s="115">
        <v>1.83040398588727</v>
      </c>
      <c r="O3855" s="115">
        <v>3.0360007544020001E-2</v>
      </c>
      <c r="P3855" s="115">
        <v>5.6511832268799998E-3</v>
      </c>
      <c r="Q3855" s="115">
        <v>11.070051608970401</v>
      </c>
      <c r="R3855" s="115">
        <v>1300</v>
      </c>
      <c r="S3855" s="115" t="s">
        <v>346</v>
      </c>
      <c r="T3855" s="115">
        <v>1300</v>
      </c>
      <c r="U3855" s="115" t="s">
        <v>352</v>
      </c>
      <c r="V3855" s="115" t="s">
        <v>350</v>
      </c>
      <c r="Z3855" s="115">
        <v>0</v>
      </c>
      <c r="AA3855" s="115">
        <v>1</v>
      </c>
      <c r="AB3855" s="115">
        <v>3.0360007544020001E-2</v>
      </c>
      <c r="AC3855" s="115">
        <v>5.6511832268799998E-3</v>
      </c>
      <c r="AD3855" s="115">
        <v>11.070051608971101</v>
      </c>
      <c r="AF3855" s="115">
        <v>-1</v>
      </c>
      <c r="AG3855" s="115">
        <v>-1</v>
      </c>
      <c r="AH3855" s="115">
        <v>-1</v>
      </c>
      <c r="AI3855" s="115">
        <v>-1</v>
      </c>
      <c r="AJ3855" s="115">
        <v>0</v>
      </c>
      <c r="AM3855" s="115" t="s">
        <v>348</v>
      </c>
      <c r="AN3855" s="115">
        <v>-1</v>
      </c>
      <c r="AQ3855" s="115">
        <v>601</v>
      </c>
      <c r="AR3855" s="115" t="s">
        <v>263</v>
      </c>
      <c r="AS3855" s="115" t="s">
        <v>376</v>
      </c>
      <c r="AT3855" s="115" t="s">
        <v>296</v>
      </c>
      <c r="AV3855" s="115">
        <v>19.834069392214001</v>
      </c>
      <c r="AW3855" s="115">
        <v>8.9781440000000004E-3</v>
      </c>
    </row>
    <row r="3856" spans="1:49" x14ac:dyDescent="0.25">
      <c r="A3856" s="117">
        <v>450000</v>
      </c>
      <c r="B3856" s="117">
        <v>870000</v>
      </c>
      <c r="C3856" s="117">
        <v>870000</v>
      </c>
      <c r="D3856" s="115" t="s">
        <v>342</v>
      </c>
      <c r="E3856" s="115" t="s">
        <v>13</v>
      </c>
      <c r="F3856" s="115" t="s">
        <v>343</v>
      </c>
      <c r="G3856" s="115" t="s">
        <v>344</v>
      </c>
      <c r="H3856" s="115">
        <v>0.56000000000000005</v>
      </c>
      <c r="I3856" s="115">
        <v>0.48</v>
      </c>
      <c r="J3856" s="115" t="s">
        <v>345</v>
      </c>
      <c r="K3856" s="115">
        <v>7.0664584447E-4</v>
      </c>
      <c r="L3856" s="115">
        <v>3585.5617798150201</v>
      </c>
      <c r="M3856" s="115">
        <v>9.8335298271351803</v>
      </c>
      <c r="N3856" s="115">
        <v>1.83040398588727</v>
      </c>
      <c r="O3856" s="115">
        <v>6.9488229888200002E-3</v>
      </c>
      <c r="P3856" s="115">
        <v>1.29344737033E-3</v>
      </c>
      <c r="Q3856" s="115">
        <v>2.5337223318003201</v>
      </c>
      <c r="R3856" s="115">
        <v>1300</v>
      </c>
      <c r="S3856" s="115" t="s">
        <v>346</v>
      </c>
      <c r="T3856" s="115">
        <v>1300</v>
      </c>
      <c r="U3856" s="115" t="s">
        <v>347</v>
      </c>
      <c r="V3856" s="115" t="s">
        <v>345</v>
      </c>
      <c r="Z3856" s="115">
        <v>0</v>
      </c>
      <c r="AA3856" s="115">
        <v>1</v>
      </c>
      <c r="AB3856" s="115">
        <v>6.9488229888200002E-3</v>
      </c>
      <c r="AC3856" s="115">
        <v>1.29344737033E-3</v>
      </c>
      <c r="AD3856" s="115">
        <v>2.5337223317987498</v>
      </c>
      <c r="AF3856" s="115">
        <v>-1</v>
      </c>
      <c r="AG3856" s="115">
        <v>-1</v>
      </c>
      <c r="AH3856" s="115">
        <v>-1</v>
      </c>
      <c r="AI3856" s="115">
        <v>-1</v>
      </c>
      <c r="AJ3856" s="115">
        <v>0</v>
      </c>
      <c r="AM3856" s="115" t="s">
        <v>348</v>
      </c>
      <c r="AN3856" s="115">
        <v>-1</v>
      </c>
      <c r="AQ3856" s="115">
        <v>601</v>
      </c>
      <c r="AR3856" s="115" t="s">
        <v>263</v>
      </c>
      <c r="AS3856" s="115" t="s">
        <v>376</v>
      </c>
      <c r="AT3856" s="115" t="s">
        <v>296</v>
      </c>
      <c r="AV3856" s="115">
        <v>19.614251262524299</v>
      </c>
      <c r="AW3856" s="115">
        <v>2.0549247999999999E-3</v>
      </c>
    </row>
    <row r="3857" spans="1:49" x14ac:dyDescent="0.25">
      <c r="A3857" s="117">
        <v>450000</v>
      </c>
      <c r="B3857" s="117">
        <v>870000</v>
      </c>
      <c r="C3857" s="117">
        <v>870000</v>
      </c>
      <c r="D3857" s="115" t="s">
        <v>342</v>
      </c>
      <c r="E3857" s="115" t="s">
        <v>13</v>
      </c>
      <c r="F3857" s="115" t="s">
        <v>343</v>
      </c>
      <c r="G3857" s="115" t="s">
        <v>344</v>
      </c>
      <c r="H3857" s="115">
        <v>0.56000000000000005</v>
      </c>
      <c r="I3857" s="115">
        <v>0.48</v>
      </c>
      <c r="J3857" s="115" t="s">
        <v>350</v>
      </c>
      <c r="K3857" s="115">
        <v>0.20014119887932</v>
      </c>
      <c r="L3857" s="115">
        <v>3669.9933402623301</v>
      </c>
      <c r="M3857" s="115">
        <v>9.1456634940118597</v>
      </c>
      <c r="N3857" s="115">
        <v>1.3449952234923599</v>
      </c>
      <c r="O3857" s="115">
        <v>1.83042405623843</v>
      </c>
      <c r="P3857" s="115">
        <v>0.26918895651673003</v>
      </c>
      <c r="Q3857" s="115">
        <v>734.51686699925199</v>
      </c>
      <c r="R3857" s="115">
        <v>1200</v>
      </c>
      <c r="S3857" s="115" t="s">
        <v>351</v>
      </c>
      <c r="T3857" s="115">
        <v>1200</v>
      </c>
      <c r="U3857" s="115" t="s">
        <v>352</v>
      </c>
      <c r="V3857" s="115" t="s">
        <v>350</v>
      </c>
      <c r="Z3857" s="115">
        <v>0</v>
      </c>
      <c r="AA3857" s="115">
        <v>1</v>
      </c>
      <c r="AB3857" s="115">
        <v>1.83042405623843</v>
      </c>
      <c r="AC3857" s="115">
        <v>0.26918895651673003</v>
      </c>
      <c r="AD3857" s="115">
        <v>734.51686699925199</v>
      </c>
      <c r="AF3857" s="115">
        <v>-1</v>
      </c>
      <c r="AG3857" s="115">
        <v>-1</v>
      </c>
      <c r="AH3857" s="115">
        <v>-1</v>
      </c>
      <c r="AI3857" s="115">
        <v>-1</v>
      </c>
      <c r="AJ3857" s="115">
        <v>0</v>
      </c>
      <c r="AM3857" s="115" t="s">
        <v>348</v>
      </c>
      <c r="AN3857" s="115">
        <v>-1</v>
      </c>
      <c r="AQ3857" s="115">
        <v>601</v>
      </c>
      <c r="AR3857" s="115" t="s">
        <v>263</v>
      </c>
      <c r="AS3857" s="115" t="s">
        <v>376</v>
      </c>
      <c r="AT3857" s="115" t="s">
        <v>296</v>
      </c>
      <c r="AV3857" s="115">
        <v>167.52393932799299</v>
      </c>
      <c r="AW3857" s="115">
        <v>0.59571522060000004</v>
      </c>
    </row>
    <row r="3858" spans="1:49" x14ac:dyDescent="0.25">
      <c r="A3858" s="117">
        <v>450000</v>
      </c>
      <c r="B3858" s="117">
        <v>870000</v>
      </c>
      <c r="C3858" s="117">
        <v>870000</v>
      </c>
      <c r="D3858" s="115" t="s">
        <v>342</v>
      </c>
      <c r="E3858" s="115" t="s">
        <v>13</v>
      </c>
      <c r="F3858" s="115" t="s">
        <v>343</v>
      </c>
      <c r="G3858" s="115" t="s">
        <v>344</v>
      </c>
      <c r="H3858" s="115">
        <v>0.56000000000000005</v>
      </c>
      <c r="I3858" s="115">
        <v>0.48</v>
      </c>
      <c r="J3858" s="115" t="s">
        <v>350</v>
      </c>
      <c r="K3858" s="115">
        <v>9.1697947475050001E-2</v>
      </c>
      <c r="L3858" s="115">
        <v>3669.9933402623301</v>
      </c>
      <c r="M3858" s="115">
        <v>9.1456634940118597</v>
      </c>
      <c r="N3858" s="115">
        <v>1.3449952234923599</v>
      </c>
      <c r="O3858" s="115">
        <v>0.83863857069846004</v>
      </c>
      <c r="P3858" s="115">
        <v>0.123333301358</v>
      </c>
      <c r="Q3858" s="115">
        <v>336.53085654919101</v>
      </c>
      <c r="R3858" s="115">
        <v>1210</v>
      </c>
      <c r="S3858" s="115" t="s">
        <v>353</v>
      </c>
      <c r="T3858" s="115">
        <v>1210</v>
      </c>
      <c r="U3858" s="115" t="s">
        <v>352</v>
      </c>
      <c r="V3858" s="115" t="s">
        <v>350</v>
      </c>
      <c r="Z3858" s="115">
        <v>0</v>
      </c>
      <c r="AA3858" s="115">
        <v>1</v>
      </c>
      <c r="AB3858" s="115">
        <v>0.83863857069846004</v>
      </c>
      <c r="AC3858" s="115">
        <v>0.123333301358</v>
      </c>
      <c r="AD3858" s="115">
        <v>336.53085654919101</v>
      </c>
      <c r="AF3858" s="115">
        <v>-1</v>
      </c>
      <c r="AG3858" s="115">
        <v>-1</v>
      </c>
      <c r="AH3858" s="115">
        <v>-1</v>
      </c>
      <c r="AI3858" s="115">
        <v>-1</v>
      </c>
      <c r="AJ3858" s="115">
        <v>0</v>
      </c>
      <c r="AM3858" s="115" t="s">
        <v>348</v>
      </c>
      <c r="AN3858" s="115">
        <v>-1</v>
      </c>
      <c r="AQ3858" s="115">
        <v>601</v>
      </c>
      <c r="AR3858" s="115" t="s">
        <v>263</v>
      </c>
      <c r="AS3858" s="115" t="s">
        <v>376</v>
      </c>
      <c r="AT3858" s="115" t="s">
        <v>296</v>
      </c>
      <c r="AV3858" s="115">
        <v>80.3418251278611</v>
      </c>
      <c r="AW3858" s="115">
        <v>0.27293662330000001</v>
      </c>
    </row>
    <row r="3859" spans="1:49" x14ac:dyDescent="0.25">
      <c r="A3859" s="117">
        <v>450000</v>
      </c>
      <c r="B3859" s="117">
        <v>870000</v>
      </c>
      <c r="C3859" s="117">
        <v>870000</v>
      </c>
      <c r="D3859" s="115" t="s">
        <v>342</v>
      </c>
      <c r="E3859" s="115" t="s">
        <v>13</v>
      </c>
      <c r="F3859" s="115" t="s">
        <v>343</v>
      </c>
      <c r="G3859" s="115" t="s">
        <v>344</v>
      </c>
      <c r="H3859" s="115">
        <v>0.56000000000000005</v>
      </c>
      <c r="I3859" s="115">
        <v>0.48</v>
      </c>
      <c r="J3859" s="115" t="s">
        <v>350</v>
      </c>
      <c r="K3859" s="115">
        <v>3.1581572896040001E-2</v>
      </c>
      <c r="L3859" s="115">
        <v>3669.9933402623301</v>
      </c>
      <c r="M3859" s="115">
        <v>9.1456634940118597</v>
      </c>
      <c r="N3859" s="115">
        <v>1.3449952234923599</v>
      </c>
      <c r="O3859" s="115">
        <v>0.28883443831887001</v>
      </c>
      <c r="P3859" s="115">
        <v>4.247706469556E-2</v>
      </c>
      <c r="Q3859" s="115">
        <v>115.904162203509</v>
      </c>
      <c r="R3859" s="115">
        <v>1210</v>
      </c>
      <c r="S3859" s="115" t="s">
        <v>353</v>
      </c>
      <c r="T3859" s="115">
        <v>1210</v>
      </c>
      <c r="U3859" s="115" t="s">
        <v>352</v>
      </c>
      <c r="V3859" s="115" t="s">
        <v>350</v>
      </c>
      <c r="Z3859" s="115">
        <v>0</v>
      </c>
      <c r="AA3859" s="115">
        <v>1</v>
      </c>
      <c r="AB3859" s="115">
        <v>0.28883443831887001</v>
      </c>
      <c r="AC3859" s="115">
        <v>4.247706469556E-2</v>
      </c>
      <c r="AD3859" s="115">
        <v>115.90416220350799</v>
      </c>
      <c r="AF3859" s="115">
        <v>-1</v>
      </c>
      <c r="AG3859" s="115">
        <v>-1</v>
      </c>
      <c r="AH3859" s="115">
        <v>-1</v>
      </c>
      <c r="AI3859" s="115">
        <v>-1</v>
      </c>
      <c r="AJ3859" s="115">
        <v>0</v>
      </c>
      <c r="AM3859" s="115" t="s">
        <v>348</v>
      </c>
      <c r="AN3859" s="115">
        <v>-1</v>
      </c>
      <c r="AQ3859" s="115">
        <v>601</v>
      </c>
      <c r="AR3859" s="115" t="s">
        <v>263</v>
      </c>
      <c r="AS3859" s="115" t="s">
        <v>376</v>
      </c>
      <c r="AT3859" s="115" t="s">
        <v>296</v>
      </c>
      <c r="AV3859" s="115">
        <v>46.464194427643903</v>
      </c>
      <c r="AW3859" s="115">
        <v>9.4001753600000001E-2</v>
      </c>
    </row>
    <row r="3860" spans="1:49" x14ac:dyDescent="0.25">
      <c r="A3860" s="117">
        <v>450000</v>
      </c>
      <c r="B3860" s="117">
        <v>870000</v>
      </c>
      <c r="C3860" s="117">
        <v>870000</v>
      </c>
      <c r="D3860" s="115" t="s">
        <v>342</v>
      </c>
      <c r="E3860" s="115" t="s">
        <v>13</v>
      </c>
      <c r="F3860" s="115" t="s">
        <v>343</v>
      </c>
      <c r="G3860" s="115" t="s">
        <v>344</v>
      </c>
      <c r="H3860" s="115">
        <v>0.56000000000000005</v>
      </c>
      <c r="I3860" s="115">
        <v>0.48</v>
      </c>
      <c r="J3860" s="115" t="s">
        <v>350</v>
      </c>
      <c r="K3860" s="115">
        <v>7.8434228350810001E-2</v>
      </c>
      <c r="L3860" s="115">
        <v>3669.9933402623301</v>
      </c>
      <c r="M3860" s="115">
        <v>9.1456634940118597</v>
      </c>
      <c r="N3860" s="115">
        <v>1.3449952234923599</v>
      </c>
      <c r="O3860" s="115">
        <v>0.71733305890905996</v>
      </c>
      <c r="P3860" s="115">
        <v>0.10549366249015001</v>
      </c>
      <c r="Q3860" s="115">
        <v>287.85309569611599</v>
      </c>
      <c r="R3860" s="115">
        <v>1210</v>
      </c>
      <c r="S3860" s="115" t="s">
        <v>353</v>
      </c>
      <c r="T3860" s="115">
        <v>1210</v>
      </c>
      <c r="U3860" s="115" t="s">
        <v>352</v>
      </c>
      <c r="V3860" s="115" t="s">
        <v>350</v>
      </c>
      <c r="Z3860" s="115">
        <v>0</v>
      </c>
      <c r="AA3860" s="115">
        <v>1</v>
      </c>
      <c r="AB3860" s="115">
        <v>0.71733305890905996</v>
      </c>
      <c r="AC3860" s="115">
        <v>0.10549366249015001</v>
      </c>
      <c r="AD3860" s="115">
        <v>287.85309569611502</v>
      </c>
      <c r="AF3860" s="115">
        <v>-1</v>
      </c>
      <c r="AG3860" s="115">
        <v>-1</v>
      </c>
      <c r="AH3860" s="115">
        <v>-1</v>
      </c>
      <c r="AI3860" s="115">
        <v>-1</v>
      </c>
      <c r="AJ3860" s="115">
        <v>0</v>
      </c>
      <c r="AM3860" s="115" t="s">
        <v>348</v>
      </c>
      <c r="AN3860" s="115">
        <v>-1</v>
      </c>
      <c r="AQ3860" s="115">
        <v>601</v>
      </c>
      <c r="AR3860" s="115" t="s">
        <v>263</v>
      </c>
      <c r="AS3860" s="115" t="s">
        <v>376</v>
      </c>
      <c r="AT3860" s="115" t="s">
        <v>296</v>
      </c>
      <c r="AV3860" s="115">
        <v>86.427777105893796</v>
      </c>
      <c r="AW3860" s="115">
        <v>0.2334574985</v>
      </c>
    </row>
    <row r="3861" spans="1:49" x14ac:dyDescent="0.25">
      <c r="A3861" s="117">
        <v>450000</v>
      </c>
      <c r="B3861" s="117">
        <v>870000</v>
      </c>
      <c r="C3861" s="117">
        <v>870000</v>
      </c>
      <c r="D3861" s="115" t="s">
        <v>342</v>
      </c>
      <c r="E3861" s="115" t="s">
        <v>13</v>
      </c>
      <c r="F3861" s="115" t="s">
        <v>343</v>
      </c>
      <c r="G3861" s="115" t="s">
        <v>344</v>
      </c>
      <c r="H3861" s="115">
        <v>0.56000000000000005</v>
      </c>
      <c r="I3861" s="115">
        <v>0.48</v>
      </c>
      <c r="J3861" s="115" t="s">
        <v>350</v>
      </c>
      <c r="K3861" s="115">
        <v>0.21590850588255001</v>
      </c>
      <c r="L3861" s="115">
        <v>3669.9933402623301</v>
      </c>
      <c r="M3861" s="115">
        <v>9.1456634940118597</v>
      </c>
      <c r="N3861" s="115">
        <v>1.3449952234923599</v>
      </c>
      <c r="O3861" s="115">
        <v>1.9746265402967</v>
      </c>
      <c r="P3861" s="115">
        <v>0.29039590912340002</v>
      </c>
      <c r="Q3861" s="115">
        <v>792.38277869495596</v>
      </c>
      <c r="R3861" s="115">
        <v>1210</v>
      </c>
      <c r="S3861" s="115" t="s">
        <v>353</v>
      </c>
      <c r="T3861" s="115">
        <v>1210</v>
      </c>
      <c r="U3861" s="115" t="s">
        <v>352</v>
      </c>
      <c r="V3861" s="115" t="s">
        <v>350</v>
      </c>
      <c r="Z3861" s="115">
        <v>0</v>
      </c>
      <c r="AA3861" s="115">
        <v>1</v>
      </c>
      <c r="AB3861" s="115">
        <v>1.9746265402967</v>
      </c>
      <c r="AC3861" s="115">
        <v>0.29039590912340002</v>
      </c>
      <c r="AD3861" s="115">
        <v>792.38277869495596</v>
      </c>
      <c r="AF3861" s="115">
        <v>-1</v>
      </c>
      <c r="AG3861" s="115">
        <v>-1</v>
      </c>
      <c r="AH3861" s="115">
        <v>-1</v>
      </c>
      <c r="AI3861" s="115">
        <v>-1</v>
      </c>
      <c r="AJ3861" s="115">
        <v>0</v>
      </c>
      <c r="AM3861" s="115" t="s">
        <v>348</v>
      </c>
      <c r="AN3861" s="115">
        <v>-1</v>
      </c>
      <c r="AQ3861" s="115">
        <v>601</v>
      </c>
      <c r="AR3861" s="115" t="s">
        <v>263</v>
      </c>
      <c r="AS3861" s="115" t="s">
        <v>376</v>
      </c>
      <c r="AT3861" s="115" t="s">
        <v>296</v>
      </c>
      <c r="AV3861" s="115">
        <v>117.20695862763399</v>
      </c>
      <c r="AW3861" s="115">
        <v>0.6426462114</v>
      </c>
    </row>
    <row r="3862" spans="1:49" x14ac:dyDescent="0.25">
      <c r="A3862" s="117">
        <v>450000</v>
      </c>
      <c r="B3862" s="117">
        <v>870000</v>
      </c>
      <c r="C3862" s="117">
        <v>870000</v>
      </c>
      <c r="D3862" s="115" t="s">
        <v>342</v>
      </c>
      <c r="E3862" s="115" t="s">
        <v>13</v>
      </c>
      <c r="F3862" s="115" t="s">
        <v>343</v>
      </c>
      <c r="G3862" s="115" t="s">
        <v>344</v>
      </c>
      <c r="H3862" s="115">
        <v>0.56000000000000005</v>
      </c>
      <c r="I3862" s="115">
        <v>0.48</v>
      </c>
      <c r="J3862" s="115" t="s">
        <v>350</v>
      </c>
      <c r="K3862" s="115">
        <v>0.17894862792767999</v>
      </c>
      <c r="L3862" s="115">
        <v>3661.4881875720598</v>
      </c>
      <c r="M3862" s="115">
        <v>9.1257924139543398</v>
      </c>
      <c r="N3862" s="115">
        <v>1.3421179028121999</v>
      </c>
      <c r="O3862" s="115">
        <v>1.6330480312300399</v>
      </c>
      <c r="P3862" s="115">
        <v>0.24017015722543</v>
      </c>
      <c r="Q3862" s="115">
        <v>655.21828733946097</v>
      </c>
      <c r="R3862" s="115">
        <v>1210</v>
      </c>
      <c r="S3862" s="115" t="s">
        <v>353</v>
      </c>
      <c r="T3862" s="115">
        <v>1210</v>
      </c>
      <c r="U3862" s="115" t="s">
        <v>352</v>
      </c>
      <c r="V3862" s="115" t="s">
        <v>350</v>
      </c>
      <c r="Z3862" s="115">
        <v>0</v>
      </c>
      <c r="AA3862" s="115">
        <v>1</v>
      </c>
      <c r="AB3862" s="115">
        <v>1.6330480312300399</v>
      </c>
      <c r="AC3862" s="115">
        <v>0.24017015722543</v>
      </c>
      <c r="AD3862" s="115">
        <v>655.21828733946097</v>
      </c>
      <c r="AF3862" s="115">
        <v>-1</v>
      </c>
      <c r="AG3862" s="115">
        <v>-1</v>
      </c>
      <c r="AH3862" s="115">
        <v>-1</v>
      </c>
      <c r="AI3862" s="115">
        <v>-1</v>
      </c>
      <c r="AJ3862" s="115">
        <v>0</v>
      </c>
      <c r="AM3862" s="115" t="s">
        <v>348</v>
      </c>
      <c r="AN3862" s="115">
        <v>-1</v>
      </c>
      <c r="AQ3862" s="115">
        <v>601</v>
      </c>
      <c r="AR3862" s="115" t="s">
        <v>263</v>
      </c>
      <c r="AS3862" s="115" t="s">
        <v>376</v>
      </c>
      <c r="AT3862" s="115" t="s">
        <v>296</v>
      </c>
      <c r="AV3862" s="115">
        <v>108.100976920637</v>
      </c>
      <c r="AW3862" s="115">
        <v>0.53140169290000006</v>
      </c>
    </row>
    <row r="3863" spans="1:49" x14ac:dyDescent="0.25">
      <c r="A3863" s="117">
        <v>450000</v>
      </c>
      <c r="B3863" s="117">
        <v>870000</v>
      </c>
      <c r="C3863" s="117">
        <v>870000</v>
      </c>
      <c r="D3863" s="115" t="s">
        <v>342</v>
      </c>
      <c r="E3863" s="115" t="s">
        <v>13</v>
      </c>
      <c r="F3863" s="115" t="s">
        <v>343</v>
      </c>
      <c r="G3863" s="115" t="s">
        <v>344</v>
      </c>
      <c r="H3863" s="115">
        <v>0.56000000000000005</v>
      </c>
      <c r="I3863" s="115">
        <v>0.48</v>
      </c>
      <c r="J3863" s="115" t="s">
        <v>350</v>
      </c>
      <c r="K3863" s="115">
        <v>0.18145808354265</v>
      </c>
      <c r="L3863" s="115">
        <v>3661.4881875720598</v>
      </c>
      <c r="M3863" s="115">
        <v>9.1257924139543398</v>
      </c>
      <c r="N3863" s="115">
        <v>1.3421179028121999</v>
      </c>
      <c r="O3863" s="115">
        <v>1.6559488022442801</v>
      </c>
      <c r="P3863" s="115">
        <v>0.24353814253259001</v>
      </c>
      <c r="Q3863" s="115">
        <v>664.40662943090695</v>
      </c>
      <c r="R3863" s="115">
        <v>1210</v>
      </c>
      <c r="S3863" s="115" t="s">
        <v>353</v>
      </c>
      <c r="T3863" s="115">
        <v>1210</v>
      </c>
      <c r="U3863" s="115" t="s">
        <v>352</v>
      </c>
      <c r="V3863" s="115" t="s">
        <v>350</v>
      </c>
      <c r="Z3863" s="115">
        <v>0</v>
      </c>
      <c r="AA3863" s="115">
        <v>1</v>
      </c>
      <c r="AB3863" s="115">
        <v>1.6559488022442801</v>
      </c>
      <c r="AC3863" s="115">
        <v>0.24353814253259001</v>
      </c>
      <c r="AD3863" s="115">
        <v>664.40662943090695</v>
      </c>
      <c r="AF3863" s="115">
        <v>-1</v>
      </c>
      <c r="AG3863" s="115">
        <v>-1</v>
      </c>
      <c r="AH3863" s="115">
        <v>-1</v>
      </c>
      <c r="AI3863" s="115">
        <v>-1</v>
      </c>
      <c r="AJ3863" s="115">
        <v>0</v>
      </c>
      <c r="AM3863" s="115" t="s">
        <v>348</v>
      </c>
      <c r="AN3863" s="115">
        <v>-1</v>
      </c>
      <c r="AQ3863" s="115">
        <v>601</v>
      </c>
      <c r="AR3863" s="115" t="s">
        <v>263</v>
      </c>
      <c r="AS3863" s="115" t="s">
        <v>376</v>
      </c>
      <c r="AT3863" s="115" t="s">
        <v>296</v>
      </c>
      <c r="AV3863" s="115">
        <v>108.623836805403</v>
      </c>
      <c r="AW3863" s="115">
        <v>0.53885371410000005</v>
      </c>
    </row>
    <row r="3864" spans="1:49" x14ac:dyDescent="0.25">
      <c r="A3864" s="117">
        <v>450000</v>
      </c>
      <c r="B3864" s="117">
        <v>870000</v>
      </c>
      <c r="C3864" s="117">
        <v>870000</v>
      </c>
      <c r="D3864" s="115" t="s">
        <v>342</v>
      </c>
      <c r="E3864" s="115" t="s">
        <v>13</v>
      </c>
      <c r="F3864" s="115" t="s">
        <v>343</v>
      </c>
      <c r="G3864" s="115" t="s">
        <v>344</v>
      </c>
      <c r="H3864" s="115">
        <v>0.56000000000000005</v>
      </c>
      <c r="I3864" s="115">
        <v>0.48</v>
      </c>
      <c r="J3864" s="115" t="s">
        <v>350</v>
      </c>
      <c r="K3864" s="115">
        <v>0.11822758133015999</v>
      </c>
      <c r="L3864" s="115">
        <v>3661.4881875720598</v>
      </c>
      <c r="M3864" s="115">
        <v>9.1257924139543398</v>
      </c>
      <c r="N3864" s="115">
        <v>1.3421179028121999</v>
      </c>
      <c r="O3864" s="115">
        <v>1.0789203648230199</v>
      </c>
      <c r="P3864" s="115">
        <v>0.15867535350940001</v>
      </c>
      <c r="Q3864" s="115">
        <v>432.88889248562901</v>
      </c>
      <c r="R3864" s="115">
        <v>1210</v>
      </c>
      <c r="S3864" s="115" t="s">
        <v>353</v>
      </c>
      <c r="T3864" s="115">
        <v>1210</v>
      </c>
      <c r="U3864" s="115" t="s">
        <v>352</v>
      </c>
      <c r="V3864" s="115" t="s">
        <v>350</v>
      </c>
      <c r="Z3864" s="115">
        <v>0</v>
      </c>
      <c r="AA3864" s="115">
        <v>1</v>
      </c>
      <c r="AB3864" s="115">
        <v>1.0789203648230199</v>
      </c>
      <c r="AC3864" s="115">
        <v>0.15867535350940001</v>
      </c>
      <c r="AD3864" s="115">
        <v>432.88889248562901</v>
      </c>
      <c r="AF3864" s="115">
        <v>-1</v>
      </c>
      <c r="AG3864" s="115">
        <v>-1</v>
      </c>
      <c r="AH3864" s="115">
        <v>-1</v>
      </c>
      <c r="AI3864" s="115">
        <v>-1</v>
      </c>
      <c r="AJ3864" s="115">
        <v>0</v>
      </c>
      <c r="AM3864" s="115" t="s">
        <v>348</v>
      </c>
      <c r="AN3864" s="115">
        <v>-1</v>
      </c>
      <c r="AQ3864" s="115">
        <v>601</v>
      </c>
      <c r="AR3864" s="115" t="s">
        <v>263</v>
      </c>
      <c r="AS3864" s="115" t="s">
        <v>376</v>
      </c>
      <c r="AT3864" s="115" t="s">
        <v>296</v>
      </c>
      <c r="AV3864" s="115">
        <v>87.690075070940296</v>
      </c>
      <c r="AW3864" s="115">
        <v>0.35108588200000002</v>
      </c>
    </row>
    <row r="3865" spans="1:49" x14ac:dyDescent="0.25">
      <c r="A3865" s="117">
        <v>450000</v>
      </c>
      <c r="B3865" s="117">
        <v>870000</v>
      </c>
      <c r="C3865" s="117">
        <v>870000</v>
      </c>
      <c r="D3865" s="115" t="s">
        <v>342</v>
      </c>
      <c r="E3865" s="115" t="s">
        <v>13</v>
      </c>
      <c r="F3865" s="115" t="s">
        <v>343</v>
      </c>
      <c r="G3865" s="115" t="s">
        <v>344</v>
      </c>
      <c r="H3865" s="115">
        <v>0.56000000000000005</v>
      </c>
      <c r="I3865" s="115">
        <v>0.48</v>
      </c>
      <c r="J3865" s="115" t="s">
        <v>350</v>
      </c>
      <c r="K3865" s="115">
        <v>0.13912916093642999</v>
      </c>
      <c r="L3865" s="115">
        <v>3661.4881875720598</v>
      </c>
      <c r="M3865" s="115">
        <v>9.1257924139543398</v>
      </c>
      <c r="N3865" s="115">
        <v>1.3421179028121999</v>
      </c>
      <c r="O3865" s="115">
        <v>1.2696638414335799</v>
      </c>
      <c r="P3865" s="115">
        <v>0.18672773769602999</v>
      </c>
      <c r="Q3865" s="115">
        <v>509.41977931558</v>
      </c>
      <c r="R3865" s="115">
        <v>1210</v>
      </c>
      <c r="S3865" s="115" t="s">
        <v>353</v>
      </c>
      <c r="T3865" s="115">
        <v>1210</v>
      </c>
      <c r="U3865" s="115" t="s">
        <v>352</v>
      </c>
      <c r="V3865" s="115" t="s">
        <v>350</v>
      </c>
      <c r="Z3865" s="115">
        <v>0</v>
      </c>
      <c r="AA3865" s="115">
        <v>1</v>
      </c>
      <c r="AB3865" s="115">
        <v>1.2696638414335799</v>
      </c>
      <c r="AC3865" s="115">
        <v>0.18672773769602999</v>
      </c>
      <c r="AD3865" s="115">
        <v>509.41977931558</v>
      </c>
      <c r="AF3865" s="115">
        <v>-1</v>
      </c>
      <c r="AG3865" s="115">
        <v>-1</v>
      </c>
      <c r="AH3865" s="115">
        <v>-1</v>
      </c>
      <c r="AI3865" s="115">
        <v>-1</v>
      </c>
      <c r="AJ3865" s="115">
        <v>0</v>
      </c>
      <c r="AM3865" s="115" t="s">
        <v>348</v>
      </c>
      <c r="AN3865" s="115">
        <v>-1</v>
      </c>
      <c r="AQ3865" s="115">
        <v>601</v>
      </c>
      <c r="AR3865" s="115" t="s">
        <v>263</v>
      </c>
      <c r="AS3865" s="115" t="s">
        <v>376</v>
      </c>
      <c r="AT3865" s="115" t="s">
        <v>296</v>
      </c>
      <c r="AV3865" s="115">
        <v>95.576006917337594</v>
      </c>
      <c r="AW3865" s="115">
        <v>0.4131547277</v>
      </c>
    </row>
    <row r="3866" spans="1:49" x14ac:dyDescent="0.25">
      <c r="A3866" s="117">
        <v>450000</v>
      </c>
      <c r="B3866" s="117">
        <v>870000</v>
      </c>
      <c r="C3866" s="117">
        <v>870000</v>
      </c>
      <c r="D3866" s="115" t="s">
        <v>342</v>
      </c>
      <c r="E3866" s="115" t="s">
        <v>13</v>
      </c>
      <c r="F3866" s="115" t="s">
        <v>343</v>
      </c>
      <c r="G3866" s="115" t="s">
        <v>344</v>
      </c>
      <c r="H3866" s="115">
        <v>0.56000000000000005</v>
      </c>
      <c r="I3866" s="115">
        <v>0.48</v>
      </c>
      <c r="J3866" s="115" t="s">
        <v>350</v>
      </c>
      <c r="K3866" s="115">
        <v>0.20307592457324999</v>
      </c>
      <c r="L3866" s="115">
        <v>3649.6723714341801</v>
      </c>
      <c r="M3866" s="115">
        <v>9.0981577355205498</v>
      </c>
      <c r="N3866" s="115">
        <v>1.3381153771019101</v>
      </c>
      <c r="O3866" s="115">
        <v>1.8476167940541199</v>
      </c>
      <c r="P3866" s="115">
        <v>0.27173901739064998</v>
      </c>
      <c r="Q3866" s="115">
        <v>741.16059121845103</v>
      </c>
      <c r="R3866" s="115">
        <v>1200</v>
      </c>
      <c r="S3866" s="115" t="s">
        <v>351</v>
      </c>
      <c r="T3866" s="115">
        <v>1200</v>
      </c>
      <c r="U3866" s="115" t="s">
        <v>352</v>
      </c>
      <c r="V3866" s="115" t="s">
        <v>350</v>
      </c>
      <c r="Z3866" s="115">
        <v>0</v>
      </c>
      <c r="AA3866" s="115">
        <v>1</v>
      </c>
      <c r="AB3866" s="115">
        <v>1.8476167940541199</v>
      </c>
      <c r="AC3866" s="115">
        <v>0.27173901739064998</v>
      </c>
      <c r="AD3866" s="115">
        <v>741.16059121845103</v>
      </c>
      <c r="AF3866" s="115">
        <v>-1</v>
      </c>
      <c r="AG3866" s="115">
        <v>-1</v>
      </c>
      <c r="AH3866" s="115">
        <v>-1</v>
      </c>
      <c r="AI3866" s="115">
        <v>-1</v>
      </c>
      <c r="AJ3866" s="115">
        <v>0</v>
      </c>
      <c r="AM3866" s="115" t="s">
        <v>348</v>
      </c>
      <c r="AN3866" s="115">
        <v>-1</v>
      </c>
      <c r="AQ3866" s="115">
        <v>601</v>
      </c>
      <c r="AR3866" s="115" t="s">
        <v>263</v>
      </c>
      <c r="AS3866" s="115" t="s">
        <v>376</v>
      </c>
      <c r="AT3866" s="115" t="s">
        <v>296</v>
      </c>
      <c r="AV3866" s="115">
        <v>132.82229487487299</v>
      </c>
      <c r="AW3866" s="115">
        <v>0.60110348030000005</v>
      </c>
    </row>
    <row r="3867" spans="1:49" x14ac:dyDescent="0.25">
      <c r="A3867" s="117">
        <v>450000</v>
      </c>
      <c r="B3867" s="117">
        <v>870000</v>
      </c>
      <c r="C3867" s="117">
        <v>870000</v>
      </c>
      <c r="D3867" s="115" t="s">
        <v>342</v>
      </c>
      <c r="E3867" s="115" t="s">
        <v>13</v>
      </c>
      <c r="F3867" s="115" t="s">
        <v>343</v>
      </c>
      <c r="G3867" s="115" t="s">
        <v>344</v>
      </c>
      <c r="H3867" s="115">
        <v>0.56000000000000005</v>
      </c>
      <c r="I3867" s="115">
        <v>0.48</v>
      </c>
      <c r="J3867" s="115" t="s">
        <v>350</v>
      </c>
      <c r="K3867" s="115">
        <v>0.24869632301906</v>
      </c>
      <c r="L3867" s="115">
        <v>3649.6723714341801</v>
      </c>
      <c r="M3867" s="115">
        <v>9.0981577355205498</v>
      </c>
      <c r="N3867" s="115">
        <v>1.3381153771019101</v>
      </c>
      <c r="O3867" s="115">
        <v>2.2626783750714599</v>
      </c>
      <c r="P3867" s="115">
        <v>0.33278437406052003</v>
      </c>
      <c r="Q3867" s="115">
        <v>907.660098999968</v>
      </c>
      <c r="R3867" s="115">
        <v>1210</v>
      </c>
      <c r="S3867" s="115" t="s">
        <v>353</v>
      </c>
      <c r="T3867" s="115">
        <v>1210</v>
      </c>
      <c r="U3867" s="115" t="s">
        <v>352</v>
      </c>
      <c r="V3867" s="115" t="s">
        <v>350</v>
      </c>
      <c r="Z3867" s="115">
        <v>0</v>
      </c>
      <c r="AA3867" s="115">
        <v>1</v>
      </c>
      <c r="AB3867" s="115">
        <v>2.2626783750714599</v>
      </c>
      <c r="AC3867" s="115">
        <v>0.33278437406052003</v>
      </c>
      <c r="AD3867" s="115">
        <v>907.660098999968</v>
      </c>
      <c r="AF3867" s="115">
        <v>-1</v>
      </c>
      <c r="AG3867" s="115">
        <v>-1</v>
      </c>
      <c r="AH3867" s="115">
        <v>-1</v>
      </c>
      <c r="AI3867" s="115">
        <v>-1</v>
      </c>
      <c r="AJ3867" s="115">
        <v>0</v>
      </c>
      <c r="AM3867" s="115" t="s">
        <v>348</v>
      </c>
      <c r="AN3867" s="115">
        <v>-1</v>
      </c>
      <c r="AQ3867" s="115">
        <v>601</v>
      </c>
      <c r="AR3867" s="115" t="s">
        <v>263</v>
      </c>
      <c r="AS3867" s="115" t="s">
        <v>376</v>
      </c>
      <c r="AT3867" s="115" t="s">
        <v>296</v>
      </c>
      <c r="AV3867" s="115">
        <v>127.055517818151</v>
      </c>
      <c r="AW3867" s="115">
        <v>0.73613957750000003</v>
      </c>
    </row>
    <row r="3868" spans="1:49" x14ac:dyDescent="0.25">
      <c r="A3868" s="117">
        <v>450000</v>
      </c>
      <c r="B3868" s="117">
        <v>870000</v>
      </c>
      <c r="C3868" s="117">
        <v>870000</v>
      </c>
      <c r="D3868" s="115" t="s">
        <v>342</v>
      </c>
      <c r="E3868" s="115" t="s">
        <v>13</v>
      </c>
      <c r="F3868" s="115" t="s">
        <v>343</v>
      </c>
      <c r="G3868" s="115" t="s">
        <v>344</v>
      </c>
      <c r="H3868" s="115">
        <v>0.56000000000000005</v>
      </c>
      <c r="I3868" s="115">
        <v>0.48</v>
      </c>
      <c r="J3868" s="115" t="s">
        <v>350</v>
      </c>
      <c r="K3868" s="115">
        <v>0.11890931625895999</v>
      </c>
      <c r="L3868" s="115">
        <v>3649.6723714341801</v>
      </c>
      <c r="M3868" s="115">
        <v>9.0981577355205498</v>
      </c>
      <c r="N3868" s="115">
        <v>1.3381153771019101</v>
      </c>
      <c r="O3868" s="115">
        <v>1.0818557155469299</v>
      </c>
      <c r="P3868" s="115">
        <v>0.15911438456679</v>
      </c>
      <c r="Q3868" s="115">
        <v>433.98004625646303</v>
      </c>
      <c r="R3868" s="115">
        <v>1210</v>
      </c>
      <c r="S3868" s="115" t="s">
        <v>353</v>
      </c>
      <c r="T3868" s="115">
        <v>1210</v>
      </c>
      <c r="U3868" s="115" t="s">
        <v>352</v>
      </c>
      <c r="V3868" s="115" t="s">
        <v>350</v>
      </c>
      <c r="Z3868" s="115">
        <v>0</v>
      </c>
      <c r="AA3868" s="115">
        <v>1</v>
      </c>
      <c r="AB3868" s="115">
        <v>1.0818557155469299</v>
      </c>
      <c r="AC3868" s="115">
        <v>0.15911438456679</v>
      </c>
      <c r="AD3868" s="115">
        <v>433.98004625646303</v>
      </c>
      <c r="AF3868" s="115">
        <v>-1</v>
      </c>
      <c r="AG3868" s="115">
        <v>-1</v>
      </c>
      <c r="AH3868" s="115">
        <v>-1</v>
      </c>
      <c r="AI3868" s="115">
        <v>-1</v>
      </c>
      <c r="AJ3868" s="115">
        <v>0</v>
      </c>
      <c r="AM3868" s="115" t="s">
        <v>348</v>
      </c>
      <c r="AN3868" s="115">
        <v>-1</v>
      </c>
      <c r="AQ3868" s="115">
        <v>601</v>
      </c>
      <c r="AR3868" s="115" t="s">
        <v>263</v>
      </c>
      <c r="AS3868" s="115" t="s">
        <v>376</v>
      </c>
      <c r="AT3868" s="115" t="s">
        <v>296</v>
      </c>
      <c r="AV3868" s="115">
        <v>95.780694882819901</v>
      </c>
      <c r="AW3868" s="115">
        <v>0.35197084039999998</v>
      </c>
    </row>
    <row r="3869" spans="1:49" x14ac:dyDescent="0.25">
      <c r="A3869" s="117">
        <v>450000</v>
      </c>
      <c r="B3869" s="117">
        <v>870000</v>
      </c>
      <c r="C3869" s="117">
        <v>870000</v>
      </c>
      <c r="D3869" s="115" t="s">
        <v>342</v>
      </c>
      <c r="E3869" s="115" t="s">
        <v>13</v>
      </c>
      <c r="F3869" s="115" t="s">
        <v>343</v>
      </c>
      <c r="G3869" s="115" t="s">
        <v>344</v>
      </c>
      <c r="H3869" s="115">
        <v>0.56000000000000005</v>
      </c>
      <c r="I3869" s="115">
        <v>0.48</v>
      </c>
      <c r="J3869" s="115" t="s">
        <v>350</v>
      </c>
      <c r="K3869" s="115">
        <v>8.6173128838000002E-4</v>
      </c>
      <c r="L3869" s="115">
        <v>3649.6723714341801</v>
      </c>
      <c r="M3869" s="115">
        <v>9.0981577355205498</v>
      </c>
      <c r="N3869" s="115">
        <v>1.3381153771019101</v>
      </c>
      <c r="O3869" s="115">
        <v>7.8401671873200001E-3</v>
      </c>
      <c r="P3869" s="115">
        <v>1.1530958879099999E-3</v>
      </c>
      <c r="Q3869" s="115">
        <v>3.1450368748045201</v>
      </c>
      <c r="R3869" s="115">
        <v>1210</v>
      </c>
      <c r="S3869" s="115" t="s">
        <v>353</v>
      </c>
      <c r="T3869" s="115">
        <v>1210</v>
      </c>
      <c r="U3869" s="115" t="s">
        <v>352</v>
      </c>
      <c r="V3869" s="115" t="s">
        <v>350</v>
      </c>
      <c r="Z3869" s="115">
        <v>0</v>
      </c>
      <c r="AA3869" s="115">
        <v>1</v>
      </c>
      <c r="AB3869" s="115">
        <v>7.8401671873200001E-3</v>
      </c>
      <c r="AC3869" s="115">
        <v>1.1530958879099999E-3</v>
      </c>
      <c r="AD3869" s="115">
        <v>3.1450368748044601</v>
      </c>
      <c r="AF3869" s="115">
        <v>-1</v>
      </c>
      <c r="AG3869" s="115">
        <v>-1</v>
      </c>
      <c r="AH3869" s="115">
        <v>-1</v>
      </c>
      <c r="AI3869" s="115">
        <v>-1</v>
      </c>
      <c r="AJ3869" s="115">
        <v>0</v>
      </c>
      <c r="AM3869" s="115" t="s">
        <v>348</v>
      </c>
      <c r="AN3869" s="115">
        <v>-1</v>
      </c>
      <c r="AQ3869" s="115">
        <v>601</v>
      </c>
      <c r="AR3869" s="115" t="s">
        <v>263</v>
      </c>
      <c r="AS3869" s="115" t="s">
        <v>376</v>
      </c>
      <c r="AT3869" s="115" t="s">
        <v>296</v>
      </c>
      <c r="AV3869" s="115">
        <v>13.464631196730799</v>
      </c>
      <c r="AW3869" s="115">
        <v>2.5507193E-3</v>
      </c>
    </row>
    <row r="3870" spans="1:49" x14ac:dyDescent="0.25">
      <c r="A3870" s="117">
        <v>450000</v>
      </c>
      <c r="B3870" s="117">
        <v>870000</v>
      </c>
      <c r="C3870" s="117">
        <v>870000</v>
      </c>
      <c r="D3870" s="115" t="s">
        <v>342</v>
      </c>
      <c r="E3870" s="115" t="s">
        <v>13</v>
      </c>
      <c r="F3870" s="115" t="s">
        <v>343</v>
      </c>
      <c r="G3870" s="115" t="s">
        <v>344</v>
      </c>
      <c r="H3870" s="115">
        <v>0.56000000000000005</v>
      </c>
      <c r="I3870" s="115">
        <v>0.48</v>
      </c>
      <c r="J3870" s="115" t="s">
        <v>350</v>
      </c>
      <c r="K3870" s="115">
        <v>2.3215206828300001E-3</v>
      </c>
      <c r="L3870" s="115">
        <v>3649.6723714341801</v>
      </c>
      <c r="M3870" s="115">
        <v>9.0981577355205498</v>
      </c>
      <c r="N3870" s="115">
        <v>1.3381153771019101</v>
      </c>
      <c r="O3870" s="115">
        <v>2.112156135871E-2</v>
      </c>
      <c r="P3870" s="115">
        <v>3.1064625239599999E-3</v>
      </c>
      <c r="Q3870" s="115">
        <v>8.4727898958595809</v>
      </c>
      <c r="R3870" s="115">
        <v>1210</v>
      </c>
      <c r="S3870" s="115" t="s">
        <v>353</v>
      </c>
      <c r="T3870" s="115">
        <v>1210</v>
      </c>
      <c r="U3870" s="115" t="s">
        <v>352</v>
      </c>
      <c r="V3870" s="115" t="s">
        <v>350</v>
      </c>
      <c r="Z3870" s="115">
        <v>0</v>
      </c>
      <c r="AA3870" s="115">
        <v>1</v>
      </c>
      <c r="AB3870" s="115">
        <v>2.112156135871E-2</v>
      </c>
      <c r="AC3870" s="115">
        <v>3.1064625239599999E-3</v>
      </c>
      <c r="AD3870" s="115">
        <v>8.4727898958588099</v>
      </c>
      <c r="AF3870" s="115">
        <v>-1</v>
      </c>
      <c r="AG3870" s="115">
        <v>-1</v>
      </c>
      <c r="AH3870" s="115">
        <v>-1</v>
      </c>
      <c r="AI3870" s="115">
        <v>-1</v>
      </c>
      <c r="AJ3870" s="115">
        <v>0</v>
      </c>
      <c r="AM3870" s="115" t="s">
        <v>348</v>
      </c>
      <c r="AN3870" s="115">
        <v>-1</v>
      </c>
      <c r="AQ3870" s="115">
        <v>601</v>
      </c>
      <c r="AR3870" s="115" t="s">
        <v>263</v>
      </c>
      <c r="AS3870" s="115" t="s">
        <v>376</v>
      </c>
      <c r="AT3870" s="115" t="s">
        <v>296</v>
      </c>
      <c r="AV3870" s="115">
        <v>58.4541602291605</v>
      </c>
      <c r="AW3870" s="115">
        <v>6.8716869E-3</v>
      </c>
    </row>
    <row r="3871" spans="1:49" x14ac:dyDescent="0.25">
      <c r="A3871" s="117">
        <v>450000</v>
      </c>
      <c r="B3871" s="117">
        <v>870000</v>
      </c>
      <c r="C3871" s="117">
        <v>870000</v>
      </c>
      <c r="D3871" s="115" t="s">
        <v>342</v>
      </c>
      <c r="E3871" s="115" t="s">
        <v>13</v>
      </c>
      <c r="F3871" s="115" t="s">
        <v>343</v>
      </c>
      <c r="G3871" s="115" t="s">
        <v>344</v>
      </c>
      <c r="H3871" s="115">
        <v>0.56000000000000005</v>
      </c>
      <c r="I3871" s="115">
        <v>0.48</v>
      </c>
      <c r="J3871" s="115" t="s">
        <v>350</v>
      </c>
      <c r="K3871" s="115">
        <v>4.3695097944079997E-2</v>
      </c>
      <c r="L3871" s="115">
        <v>3649.6723714341801</v>
      </c>
      <c r="M3871" s="115">
        <v>9.0981577355205498</v>
      </c>
      <c r="N3871" s="115">
        <v>1.3381153771019101</v>
      </c>
      <c r="O3871" s="115">
        <v>0.39754489336426002</v>
      </c>
      <c r="P3871" s="115">
        <v>5.8469082462939997E-2</v>
      </c>
      <c r="Q3871" s="115">
        <v>159.47279173362301</v>
      </c>
      <c r="R3871" s="115">
        <v>1210</v>
      </c>
      <c r="S3871" s="115" t="s">
        <v>353</v>
      </c>
      <c r="T3871" s="115">
        <v>1210</v>
      </c>
      <c r="U3871" s="115" t="s">
        <v>352</v>
      </c>
      <c r="V3871" s="115" t="s">
        <v>350</v>
      </c>
      <c r="Z3871" s="115">
        <v>0</v>
      </c>
      <c r="AA3871" s="115">
        <v>1</v>
      </c>
      <c r="AB3871" s="115">
        <v>0.39754489336426002</v>
      </c>
      <c r="AC3871" s="115">
        <v>5.8469082462939997E-2</v>
      </c>
      <c r="AD3871" s="115">
        <v>159.47279173362099</v>
      </c>
      <c r="AF3871" s="115">
        <v>-1</v>
      </c>
      <c r="AG3871" s="115">
        <v>-1</v>
      </c>
      <c r="AH3871" s="115">
        <v>-1</v>
      </c>
      <c r="AI3871" s="115">
        <v>-1</v>
      </c>
      <c r="AJ3871" s="115">
        <v>0</v>
      </c>
      <c r="AM3871" s="115" t="s">
        <v>348</v>
      </c>
      <c r="AN3871" s="115">
        <v>-1</v>
      </c>
      <c r="AQ3871" s="115">
        <v>601</v>
      </c>
      <c r="AR3871" s="115" t="s">
        <v>263</v>
      </c>
      <c r="AS3871" s="115" t="s">
        <v>376</v>
      </c>
      <c r="AT3871" s="115" t="s">
        <v>296</v>
      </c>
      <c r="AV3871" s="115">
        <v>76.687997733829306</v>
      </c>
      <c r="AW3871" s="115">
        <v>0.1293372196</v>
      </c>
    </row>
    <row r="3872" spans="1:49" x14ac:dyDescent="0.25">
      <c r="A3872" s="117">
        <v>450000</v>
      </c>
      <c r="B3872" s="117">
        <v>870000</v>
      </c>
      <c r="C3872" s="117">
        <v>870000</v>
      </c>
      <c r="D3872" s="115" t="s">
        <v>342</v>
      </c>
      <c r="E3872" s="115" t="s">
        <v>13</v>
      </c>
      <c r="F3872" s="115" t="s">
        <v>343</v>
      </c>
      <c r="G3872" s="115" t="s">
        <v>344</v>
      </c>
      <c r="H3872" s="115">
        <v>0.56000000000000005</v>
      </c>
      <c r="I3872" s="115">
        <v>0.48</v>
      </c>
      <c r="J3872" s="115" t="s">
        <v>350</v>
      </c>
      <c r="K3872" s="115">
        <v>2.0353997036999999E-4</v>
      </c>
      <c r="L3872" s="115">
        <v>3649.6723714341801</v>
      </c>
      <c r="M3872" s="115">
        <v>9.0981577355205498</v>
      </c>
      <c r="N3872" s="115">
        <v>1.3381153771019101</v>
      </c>
      <c r="O3872" s="115">
        <v>1.85183875594E-3</v>
      </c>
      <c r="P3872" s="115">
        <v>2.7235996421E-4</v>
      </c>
      <c r="Q3872" s="115">
        <v>0.74285420635652</v>
      </c>
      <c r="R3872" s="115">
        <v>1210</v>
      </c>
      <c r="S3872" s="115" t="s">
        <v>353</v>
      </c>
      <c r="T3872" s="115">
        <v>1210</v>
      </c>
      <c r="U3872" s="115" t="s">
        <v>352</v>
      </c>
      <c r="V3872" s="115" t="s">
        <v>350</v>
      </c>
      <c r="Z3872" s="115">
        <v>0</v>
      </c>
      <c r="AA3872" s="115">
        <v>1</v>
      </c>
      <c r="AB3872" s="115">
        <v>1.85183875594E-3</v>
      </c>
      <c r="AC3872" s="115">
        <v>2.7235996421E-4</v>
      </c>
      <c r="AD3872" s="115">
        <v>0.74285420635721999</v>
      </c>
      <c r="AF3872" s="115">
        <v>-1</v>
      </c>
      <c r="AG3872" s="115">
        <v>-1</v>
      </c>
      <c r="AH3872" s="115">
        <v>-1</v>
      </c>
      <c r="AI3872" s="115">
        <v>-1</v>
      </c>
      <c r="AJ3872" s="115">
        <v>0</v>
      </c>
      <c r="AM3872" s="115" t="s">
        <v>348</v>
      </c>
      <c r="AN3872" s="115">
        <v>-1</v>
      </c>
      <c r="AQ3872" s="115">
        <v>601</v>
      </c>
      <c r="AR3872" s="115" t="s">
        <v>263</v>
      </c>
      <c r="AS3872" s="115" t="s">
        <v>376</v>
      </c>
      <c r="AT3872" s="115" t="s">
        <v>296</v>
      </c>
      <c r="AV3872" s="115">
        <v>26.035414198111098</v>
      </c>
      <c r="AW3872" s="115">
        <v>6.0247709999999995E-4</v>
      </c>
    </row>
    <row r="3873" spans="1:49" x14ac:dyDescent="0.25">
      <c r="A3873" s="117">
        <v>450000</v>
      </c>
      <c r="B3873" s="117">
        <v>870000</v>
      </c>
      <c r="C3873" s="117">
        <v>870000</v>
      </c>
      <c r="D3873" s="115" t="s">
        <v>342</v>
      </c>
      <c r="E3873" s="115" t="s">
        <v>13</v>
      </c>
      <c r="F3873" s="115" t="s">
        <v>343</v>
      </c>
      <c r="G3873" s="115" t="s">
        <v>344</v>
      </c>
      <c r="H3873" s="115">
        <v>0.56000000000000005</v>
      </c>
      <c r="I3873" s="115">
        <v>0.48</v>
      </c>
      <c r="J3873" s="115" t="s">
        <v>350</v>
      </c>
      <c r="K3873" s="115">
        <v>0.24505391631480999</v>
      </c>
      <c r="L3873" s="115">
        <v>3658.5104816677799</v>
      </c>
      <c r="M3873" s="115">
        <v>9.11880198080285</v>
      </c>
      <c r="N3873" s="115">
        <v>1.3411044797193601</v>
      </c>
      <c r="O3873" s="115">
        <v>2.2345981374950301</v>
      </c>
      <c r="P3873" s="115">
        <v>0.32864290494256998</v>
      </c>
      <c r="Q3873" s="115">
        <v>896.53232141149101</v>
      </c>
      <c r="R3873" s="115">
        <v>1200</v>
      </c>
      <c r="S3873" s="115" t="s">
        <v>351</v>
      </c>
      <c r="T3873" s="115">
        <v>1200</v>
      </c>
      <c r="U3873" s="115" t="s">
        <v>352</v>
      </c>
      <c r="V3873" s="115" t="s">
        <v>350</v>
      </c>
      <c r="Z3873" s="115">
        <v>0</v>
      </c>
      <c r="AA3873" s="115">
        <v>1</v>
      </c>
      <c r="AB3873" s="115">
        <v>2.2345981374950301</v>
      </c>
      <c r="AC3873" s="115">
        <v>0.32864290494256998</v>
      </c>
      <c r="AD3873" s="115">
        <v>896.53232141149101</v>
      </c>
      <c r="AF3873" s="115">
        <v>-1</v>
      </c>
      <c r="AG3873" s="115">
        <v>-1</v>
      </c>
      <c r="AH3873" s="115">
        <v>-1</v>
      </c>
      <c r="AI3873" s="115">
        <v>-1</v>
      </c>
      <c r="AJ3873" s="115">
        <v>0</v>
      </c>
      <c r="AM3873" s="115" t="s">
        <v>348</v>
      </c>
      <c r="AN3873" s="115">
        <v>-1</v>
      </c>
      <c r="AQ3873" s="115">
        <v>601</v>
      </c>
      <c r="AR3873" s="115" t="s">
        <v>263</v>
      </c>
      <c r="AS3873" s="115" t="s">
        <v>376</v>
      </c>
      <c r="AT3873" s="115" t="s">
        <v>296</v>
      </c>
      <c r="AV3873" s="115">
        <v>160.787116893101</v>
      </c>
      <c r="AW3873" s="115">
        <v>0.72711461590000004</v>
      </c>
    </row>
    <row r="3874" spans="1:49" x14ac:dyDescent="0.25">
      <c r="A3874" s="117">
        <v>450000</v>
      </c>
      <c r="B3874" s="117">
        <v>870000</v>
      </c>
      <c r="C3874" s="117">
        <v>870000</v>
      </c>
      <c r="D3874" s="115" t="s">
        <v>342</v>
      </c>
      <c r="E3874" s="115" t="s">
        <v>13</v>
      </c>
      <c r="F3874" s="115" t="s">
        <v>343</v>
      </c>
      <c r="G3874" s="115" t="s">
        <v>344</v>
      </c>
      <c r="H3874" s="115">
        <v>0.56000000000000005</v>
      </c>
      <c r="I3874" s="115">
        <v>0.48</v>
      </c>
      <c r="J3874" s="115" t="s">
        <v>350</v>
      </c>
      <c r="K3874" s="115">
        <v>4.9222604690300001E-3</v>
      </c>
      <c r="L3874" s="115">
        <v>3658.5104816677799</v>
      </c>
      <c r="M3874" s="115">
        <v>9.11880198080285</v>
      </c>
      <c r="N3874" s="115">
        <v>1.3411044797193601</v>
      </c>
      <c r="O3874" s="115">
        <v>4.4885118515080001E-2</v>
      </c>
      <c r="P3874" s="115">
        <v>6.6012655653700002E-3</v>
      </c>
      <c r="Q3874" s="115">
        <v>18.008141519470801</v>
      </c>
      <c r="R3874" s="115">
        <v>1210</v>
      </c>
      <c r="S3874" s="115" t="s">
        <v>353</v>
      </c>
      <c r="T3874" s="115">
        <v>1210</v>
      </c>
      <c r="U3874" s="115" t="s">
        <v>352</v>
      </c>
      <c r="V3874" s="115" t="s">
        <v>350</v>
      </c>
      <c r="Z3874" s="115">
        <v>0</v>
      </c>
      <c r="AA3874" s="115">
        <v>1</v>
      </c>
      <c r="AB3874" s="115">
        <v>4.4885118515080001E-2</v>
      </c>
      <c r="AC3874" s="115">
        <v>6.6012655653700002E-3</v>
      </c>
      <c r="AD3874" s="115">
        <v>18.008141519471</v>
      </c>
      <c r="AF3874" s="115">
        <v>-1</v>
      </c>
      <c r="AG3874" s="115">
        <v>-1</v>
      </c>
      <c r="AH3874" s="115">
        <v>-1</v>
      </c>
      <c r="AI3874" s="115">
        <v>-1</v>
      </c>
      <c r="AJ3874" s="115">
        <v>0</v>
      </c>
      <c r="AM3874" s="115" t="s">
        <v>348</v>
      </c>
      <c r="AN3874" s="115">
        <v>-1</v>
      </c>
      <c r="AQ3874" s="115">
        <v>601</v>
      </c>
      <c r="AR3874" s="115" t="s">
        <v>263</v>
      </c>
      <c r="AS3874" s="115" t="s">
        <v>376</v>
      </c>
      <c r="AT3874" s="115" t="s">
        <v>296</v>
      </c>
      <c r="AV3874" s="115">
        <v>21.877707811116899</v>
      </c>
      <c r="AW3874" s="115">
        <v>1.46051432E-2</v>
      </c>
    </row>
    <row r="3875" spans="1:49" x14ac:dyDescent="0.25">
      <c r="A3875" s="117">
        <v>450000</v>
      </c>
      <c r="B3875" s="117">
        <v>870000</v>
      </c>
      <c r="C3875" s="117">
        <v>870000</v>
      </c>
      <c r="D3875" s="115" t="s">
        <v>342</v>
      </c>
      <c r="E3875" s="115" t="s">
        <v>13</v>
      </c>
      <c r="F3875" s="115" t="s">
        <v>343</v>
      </c>
      <c r="G3875" s="115" t="s">
        <v>344</v>
      </c>
      <c r="H3875" s="115">
        <v>0.56000000000000005</v>
      </c>
      <c r="I3875" s="115">
        <v>0.48</v>
      </c>
      <c r="J3875" s="115" t="s">
        <v>350</v>
      </c>
      <c r="K3875" s="115">
        <v>3.9728956675699999E-3</v>
      </c>
      <c r="L3875" s="115">
        <v>3658.5104816677799</v>
      </c>
      <c r="M3875" s="115">
        <v>9.11880198080285</v>
      </c>
      <c r="N3875" s="115">
        <v>1.3411044797193601</v>
      </c>
      <c r="O3875" s="115">
        <v>3.6228048883030002E-2</v>
      </c>
      <c r="P3875" s="115">
        <v>5.3280681772399996E-3</v>
      </c>
      <c r="Q3875" s="115">
        <v>14.5348804424066</v>
      </c>
      <c r="R3875" s="115">
        <v>1210</v>
      </c>
      <c r="S3875" s="115" t="s">
        <v>353</v>
      </c>
      <c r="T3875" s="115">
        <v>1210</v>
      </c>
      <c r="U3875" s="115" t="s">
        <v>352</v>
      </c>
      <c r="V3875" s="115" t="s">
        <v>350</v>
      </c>
      <c r="Z3875" s="115">
        <v>0</v>
      </c>
      <c r="AA3875" s="115">
        <v>1</v>
      </c>
      <c r="AB3875" s="115">
        <v>3.6228048883030002E-2</v>
      </c>
      <c r="AC3875" s="115">
        <v>5.3280681772399996E-3</v>
      </c>
      <c r="AD3875" s="115">
        <v>14.534880442407299</v>
      </c>
      <c r="AF3875" s="115">
        <v>-1</v>
      </c>
      <c r="AG3875" s="115">
        <v>-1</v>
      </c>
      <c r="AH3875" s="115">
        <v>-1</v>
      </c>
      <c r="AI3875" s="115">
        <v>-1</v>
      </c>
      <c r="AJ3875" s="115">
        <v>0</v>
      </c>
      <c r="AM3875" s="115" t="s">
        <v>348</v>
      </c>
      <c r="AN3875" s="115">
        <v>-1</v>
      </c>
      <c r="AQ3875" s="115">
        <v>601</v>
      </c>
      <c r="AR3875" s="115" t="s">
        <v>263</v>
      </c>
      <c r="AS3875" s="115" t="s">
        <v>376</v>
      </c>
      <c r="AT3875" s="115" t="s">
        <v>296</v>
      </c>
      <c r="AV3875" s="115">
        <v>19.372076315259498</v>
      </c>
      <c r="AW3875" s="115">
        <v>1.1788224200000001E-2</v>
      </c>
    </row>
    <row r="3876" spans="1:49" x14ac:dyDescent="0.25">
      <c r="A3876" s="117">
        <v>450000</v>
      </c>
      <c r="B3876" s="117">
        <v>870000</v>
      </c>
      <c r="C3876" s="117">
        <v>870000</v>
      </c>
      <c r="D3876" s="115" t="s">
        <v>342</v>
      </c>
      <c r="E3876" s="115" t="s">
        <v>13</v>
      </c>
      <c r="F3876" s="115" t="s">
        <v>343</v>
      </c>
      <c r="G3876" s="115" t="s">
        <v>344</v>
      </c>
      <c r="H3876" s="115">
        <v>0.56000000000000005</v>
      </c>
      <c r="I3876" s="115">
        <v>0.48</v>
      </c>
      <c r="J3876" s="115" t="s">
        <v>350</v>
      </c>
      <c r="K3876" s="115">
        <v>0.22371257421102</v>
      </c>
      <c r="L3876" s="115">
        <v>3658.5104816677799</v>
      </c>
      <c r="M3876" s="115">
        <v>9.11880198080285</v>
      </c>
      <c r="N3876" s="115">
        <v>1.3411044797193601</v>
      </c>
      <c r="O3876" s="115">
        <v>2.0399906648459498</v>
      </c>
      <c r="P3876" s="115">
        <v>0.30002193544395001</v>
      </c>
      <c r="Q3876" s="115">
        <v>818.45479763189905</v>
      </c>
      <c r="R3876" s="115">
        <v>1210</v>
      </c>
      <c r="S3876" s="115" t="s">
        <v>353</v>
      </c>
      <c r="T3876" s="115">
        <v>1210</v>
      </c>
      <c r="U3876" s="115" t="s">
        <v>352</v>
      </c>
      <c r="V3876" s="115" t="s">
        <v>350</v>
      </c>
      <c r="Z3876" s="115">
        <v>0</v>
      </c>
      <c r="AA3876" s="115">
        <v>1</v>
      </c>
      <c r="AB3876" s="115">
        <v>2.0399906648459498</v>
      </c>
      <c r="AC3876" s="115">
        <v>0.30002193544395001</v>
      </c>
      <c r="AD3876" s="115">
        <v>818.45479763189905</v>
      </c>
      <c r="AF3876" s="115">
        <v>-1</v>
      </c>
      <c r="AG3876" s="115">
        <v>-1</v>
      </c>
      <c r="AH3876" s="115">
        <v>-1</v>
      </c>
      <c r="AI3876" s="115">
        <v>-1</v>
      </c>
      <c r="AJ3876" s="115">
        <v>0</v>
      </c>
      <c r="AM3876" s="115" t="s">
        <v>348</v>
      </c>
      <c r="AN3876" s="115">
        <v>-1</v>
      </c>
      <c r="AQ3876" s="115">
        <v>601</v>
      </c>
      <c r="AR3876" s="115" t="s">
        <v>263</v>
      </c>
      <c r="AS3876" s="115" t="s">
        <v>376</v>
      </c>
      <c r="AT3876" s="115" t="s">
        <v>296</v>
      </c>
      <c r="AV3876" s="115">
        <v>116.71532475343299</v>
      </c>
      <c r="AW3876" s="115">
        <v>0.66379140120000002</v>
      </c>
    </row>
    <row r="3877" spans="1:49" x14ac:dyDescent="0.25">
      <c r="A3877" s="117">
        <v>450000</v>
      </c>
      <c r="B3877" s="117">
        <v>870000</v>
      </c>
      <c r="C3877" s="117">
        <v>870000</v>
      </c>
      <c r="D3877" s="115" t="s">
        <v>342</v>
      </c>
      <c r="E3877" s="115" t="s">
        <v>13</v>
      </c>
      <c r="F3877" s="115" t="s">
        <v>343</v>
      </c>
      <c r="G3877" s="115" t="s">
        <v>344</v>
      </c>
      <c r="H3877" s="115">
        <v>0.56000000000000005</v>
      </c>
      <c r="I3877" s="115">
        <v>0.48</v>
      </c>
      <c r="J3877" s="115" t="s">
        <v>350</v>
      </c>
      <c r="K3877" s="115">
        <v>9.115983111025E-2</v>
      </c>
      <c r="L3877" s="115">
        <v>3658.5104816677799</v>
      </c>
      <c r="M3877" s="115">
        <v>9.11880198080285</v>
      </c>
      <c r="N3877" s="115">
        <v>1.3411044797193601</v>
      </c>
      <c r="O3877" s="115">
        <v>0.83126844849785997</v>
      </c>
      <c r="P3877" s="115">
        <v>0.12225485787242001</v>
      </c>
      <c r="Q3877" s="115">
        <v>333.50919762394</v>
      </c>
      <c r="R3877" s="115">
        <v>1210</v>
      </c>
      <c r="S3877" s="115" t="s">
        <v>353</v>
      </c>
      <c r="T3877" s="115">
        <v>1210</v>
      </c>
      <c r="U3877" s="115" t="s">
        <v>352</v>
      </c>
      <c r="V3877" s="115" t="s">
        <v>350</v>
      </c>
      <c r="Z3877" s="115">
        <v>0</v>
      </c>
      <c r="AA3877" s="115">
        <v>1</v>
      </c>
      <c r="AB3877" s="115">
        <v>0.83126844849785997</v>
      </c>
      <c r="AC3877" s="115">
        <v>0.12225485787242001</v>
      </c>
      <c r="AD3877" s="115">
        <v>333.50919762393801</v>
      </c>
      <c r="AF3877" s="115">
        <v>-1</v>
      </c>
      <c r="AG3877" s="115">
        <v>-1</v>
      </c>
      <c r="AH3877" s="115">
        <v>-1</v>
      </c>
      <c r="AI3877" s="115">
        <v>-1</v>
      </c>
      <c r="AJ3877" s="115">
        <v>0</v>
      </c>
      <c r="AM3877" s="115" t="s">
        <v>348</v>
      </c>
      <c r="AN3877" s="115">
        <v>-1</v>
      </c>
      <c r="AQ3877" s="115">
        <v>601</v>
      </c>
      <c r="AR3877" s="115" t="s">
        <v>263</v>
      </c>
      <c r="AS3877" s="115" t="s">
        <v>376</v>
      </c>
      <c r="AT3877" s="115" t="s">
        <v>296</v>
      </c>
      <c r="AV3877" s="115">
        <v>94.659003059622407</v>
      </c>
      <c r="AW3877" s="115">
        <v>0.27048596730000002</v>
      </c>
    </row>
    <row r="3878" spans="1:49" x14ac:dyDescent="0.25">
      <c r="A3878" s="117">
        <v>450000</v>
      </c>
      <c r="B3878" s="117">
        <v>870000</v>
      </c>
      <c r="C3878" s="117">
        <v>870000</v>
      </c>
      <c r="D3878" s="115" t="s">
        <v>342</v>
      </c>
      <c r="E3878" s="115" t="s">
        <v>13</v>
      </c>
      <c r="F3878" s="115" t="s">
        <v>343</v>
      </c>
      <c r="G3878" s="115" t="s">
        <v>344</v>
      </c>
      <c r="H3878" s="115">
        <v>0.56000000000000005</v>
      </c>
      <c r="I3878" s="115">
        <v>0.48</v>
      </c>
      <c r="J3878" s="115" t="s">
        <v>350</v>
      </c>
      <c r="K3878" s="115">
        <v>4.894197582616E-2</v>
      </c>
      <c r="L3878" s="115">
        <v>3658.5104816677799</v>
      </c>
      <c r="M3878" s="115">
        <v>9.11880198080285</v>
      </c>
      <c r="N3878" s="115">
        <v>1.3411044797193601</v>
      </c>
      <c r="O3878" s="115">
        <v>0.44629218610804</v>
      </c>
      <c r="P3878" s="115">
        <v>6.5636303026780002E-2</v>
      </c>
      <c r="Q3878" s="115">
        <v>179.05473155355901</v>
      </c>
      <c r="R3878" s="115">
        <v>1210</v>
      </c>
      <c r="S3878" s="115" t="s">
        <v>353</v>
      </c>
      <c r="T3878" s="115">
        <v>1210</v>
      </c>
      <c r="U3878" s="115" t="s">
        <v>352</v>
      </c>
      <c r="V3878" s="115" t="s">
        <v>350</v>
      </c>
      <c r="Z3878" s="115">
        <v>0</v>
      </c>
      <c r="AA3878" s="115">
        <v>1</v>
      </c>
      <c r="AB3878" s="115">
        <v>0.44629218610804</v>
      </c>
      <c r="AC3878" s="115">
        <v>6.5636303026780002E-2</v>
      </c>
      <c r="AD3878" s="115">
        <v>179.05473155355901</v>
      </c>
      <c r="AF3878" s="115">
        <v>-1</v>
      </c>
      <c r="AG3878" s="115">
        <v>-1</v>
      </c>
      <c r="AH3878" s="115">
        <v>-1</v>
      </c>
      <c r="AI3878" s="115">
        <v>-1</v>
      </c>
      <c r="AJ3878" s="115">
        <v>0</v>
      </c>
      <c r="AM3878" s="115" t="s">
        <v>348</v>
      </c>
      <c r="AN3878" s="115">
        <v>-1</v>
      </c>
      <c r="AQ3878" s="115">
        <v>601</v>
      </c>
      <c r="AR3878" s="115" t="s">
        <v>263</v>
      </c>
      <c r="AS3878" s="115" t="s">
        <v>376</v>
      </c>
      <c r="AT3878" s="115" t="s">
        <v>296</v>
      </c>
      <c r="AV3878" s="115">
        <v>64.043837814196493</v>
      </c>
      <c r="AW3878" s="115">
        <v>0.14521876040000001</v>
      </c>
    </row>
    <row r="3879" spans="1:49" x14ac:dyDescent="0.25">
      <c r="A3879" s="117">
        <v>450000</v>
      </c>
      <c r="B3879" s="117">
        <v>870000</v>
      </c>
      <c r="C3879" s="117">
        <v>870000</v>
      </c>
      <c r="D3879" s="115" t="s">
        <v>342</v>
      </c>
      <c r="E3879" s="115" t="s">
        <v>13</v>
      </c>
      <c r="F3879" s="115" t="s">
        <v>343</v>
      </c>
      <c r="G3879" s="115" t="s">
        <v>344</v>
      </c>
      <c r="H3879" s="115">
        <v>0.56000000000000005</v>
      </c>
      <c r="I3879" s="115">
        <v>0.48</v>
      </c>
      <c r="J3879" s="115" t="s">
        <v>350</v>
      </c>
      <c r="K3879" s="115">
        <v>0.34361017154514001</v>
      </c>
      <c r="L3879" s="115">
        <v>3643.28622448444</v>
      </c>
      <c r="M3879" s="115">
        <v>9.0832297080922295</v>
      </c>
      <c r="N3879" s="115">
        <v>1.33595352828273</v>
      </c>
      <c r="O3879" s="115">
        <v>3.1210901181815398</v>
      </c>
      <c r="P3879" s="115">
        <v>0.45904722102957002</v>
      </c>
      <c r="Q3879" s="115">
        <v>1251.8702045831701</v>
      </c>
      <c r="R3879" s="115">
        <v>1200</v>
      </c>
      <c r="S3879" s="115" t="s">
        <v>351</v>
      </c>
      <c r="T3879" s="115">
        <v>1200</v>
      </c>
      <c r="U3879" s="115" t="s">
        <v>352</v>
      </c>
      <c r="V3879" s="115" t="s">
        <v>350</v>
      </c>
      <c r="Z3879" s="115">
        <v>0</v>
      </c>
      <c r="AA3879" s="115">
        <v>1</v>
      </c>
      <c r="AB3879" s="115">
        <v>3.1210901181815398</v>
      </c>
      <c r="AC3879" s="115">
        <v>0.45904722102957002</v>
      </c>
      <c r="AD3879" s="115">
        <v>1251.8702045831701</v>
      </c>
      <c r="AF3879" s="115">
        <v>-1</v>
      </c>
      <c r="AG3879" s="115">
        <v>-1</v>
      </c>
      <c r="AH3879" s="115">
        <v>-1</v>
      </c>
      <c r="AI3879" s="115">
        <v>-1</v>
      </c>
      <c r="AJ3879" s="115">
        <v>0</v>
      </c>
      <c r="AM3879" s="115" t="s">
        <v>348</v>
      </c>
      <c r="AN3879" s="115">
        <v>-1</v>
      </c>
      <c r="AQ3879" s="115">
        <v>601</v>
      </c>
      <c r="AR3879" s="115" t="s">
        <v>263</v>
      </c>
      <c r="AS3879" s="115" t="s">
        <v>376</v>
      </c>
      <c r="AT3879" s="115" t="s">
        <v>296</v>
      </c>
      <c r="AV3879" s="115">
        <v>194.04383073004101</v>
      </c>
      <c r="AW3879" s="115">
        <v>1.0153043021999999</v>
      </c>
    </row>
    <row r="3880" spans="1:49" x14ac:dyDescent="0.25">
      <c r="A3880" s="117">
        <v>450000</v>
      </c>
      <c r="B3880" s="117">
        <v>870000</v>
      </c>
      <c r="C3880" s="117">
        <v>870000</v>
      </c>
      <c r="D3880" s="115" t="s">
        <v>342</v>
      </c>
      <c r="E3880" s="115" t="s">
        <v>13</v>
      </c>
      <c r="F3880" s="115" t="s">
        <v>343</v>
      </c>
      <c r="G3880" s="115" t="s">
        <v>344</v>
      </c>
      <c r="H3880" s="115">
        <v>0.56000000000000005</v>
      </c>
      <c r="I3880" s="115">
        <v>0.48</v>
      </c>
      <c r="J3880" s="115" t="s">
        <v>350</v>
      </c>
      <c r="K3880" s="115">
        <v>2.2113715382499999E-3</v>
      </c>
      <c r="L3880" s="115">
        <v>3643.28622448444</v>
      </c>
      <c r="M3880" s="115">
        <v>9.0832297080922295</v>
      </c>
      <c r="N3880" s="115">
        <v>1.33595352828273</v>
      </c>
      <c r="O3880" s="115">
        <v>2.0086395651910002E-2</v>
      </c>
      <c r="P3880" s="115">
        <v>2.9542896088700001E-3</v>
      </c>
      <c r="Q3880" s="115">
        <v>8.0566594625450598</v>
      </c>
      <c r="R3880" s="115">
        <v>1210</v>
      </c>
      <c r="S3880" s="115" t="s">
        <v>353</v>
      </c>
      <c r="T3880" s="115">
        <v>1210</v>
      </c>
      <c r="U3880" s="115" t="s">
        <v>352</v>
      </c>
      <c r="V3880" s="115" t="s">
        <v>350</v>
      </c>
      <c r="Z3880" s="115">
        <v>0</v>
      </c>
      <c r="AA3880" s="115">
        <v>1</v>
      </c>
      <c r="AB3880" s="115">
        <v>2.0086395651910002E-2</v>
      </c>
      <c r="AC3880" s="115">
        <v>2.9542896088700001E-3</v>
      </c>
      <c r="AD3880" s="115">
        <v>8.0566594625453902</v>
      </c>
      <c r="AF3880" s="115">
        <v>-1</v>
      </c>
      <c r="AG3880" s="115">
        <v>-1</v>
      </c>
      <c r="AH3880" s="115">
        <v>-1</v>
      </c>
      <c r="AI3880" s="115">
        <v>-1</v>
      </c>
      <c r="AJ3880" s="115">
        <v>0</v>
      </c>
      <c r="AM3880" s="115" t="s">
        <v>348</v>
      </c>
      <c r="AN3880" s="115">
        <v>-1</v>
      </c>
      <c r="AQ3880" s="115">
        <v>601</v>
      </c>
      <c r="AR3880" s="115" t="s">
        <v>263</v>
      </c>
      <c r="AS3880" s="115" t="s">
        <v>376</v>
      </c>
      <c r="AT3880" s="115" t="s">
        <v>296</v>
      </c>
      <c r="AV3880" s="115">
        <v>16.498556323745699</v>
      </c>
      <c r="AW3880" s="115">
        <v>6.5341925999999996E-3</v>
      </c>
    </row>
    <row r="3881" spans="1:49" x14ac:dyDescent="0.25">
      <c r="A3881" s="117">
        <v>450000</v>
      </c>
      <c r="B3881" s="117">
        <v>870000</v>
      </c>
      <c r="C3881" s="117">
        <v>870000</v>
      </c>
      <c r="D3881" s="115" t="s">
        <v>342</v>
      </c>
      <c r="E3881" s="115" t="s">
        <v>13</v>
      </c>
      <c r="F3881" s="115" t="s">
        <v>343</v>
      </c>
      <c r="G3881" s="115" t="s">
        <v>344</v>
      </c>
      <c r="H3881" s="115">
        <v>0.56000000000000005</v>
      </c>
      <c r="I3881" s="115">
        <v>0.48</v>
      </c>
      <c r="J3881" s="115" t="s">
        <v>350</v>
      </c>
      <c r="K3881" s="115">
        <v>1.79322522426E-3</v>
      </c>
      <c r="L3881" s="115">
        <v>3643.28622448444</v>
      </c>
      <c r="M3881" s="115">
        <v>9.0832297080922295</v>
      </c>
      <c r="N3881" s="115">
        <v>1.33595352828273</v>
      </c>
      <c r="O3881" s="115">
        <v>1.6288276630319998E-2</v>
      </c>
      <c r="P3881" s="115">
        <v>2.3956655653600001E-3</v>
      </c>
      <c r="Q3881" s="115">
        <v>6.5332327569554103</v>
      </c>
      <c r="R3881" s="115">
        <v>1210</v>
      </c>
      <c r="S3881" s="115" t="s">
        <v>353</v>
      </c>
      <c r="T3881" s="115">
        <v>1210</v>
      </c>
      <c r="U3881" s="115" t="s">
        <v>352</v>
      </c>
      <c r="V3881" s="115" t="s">
        <v>350</v>
      </c>
      <c r="Z3881" s="115">
        <v>0</v>
      </c>
      <c r="AA3881" s="115">
        <v>1</v>
      </c>
      <c r="AB3881" s="115">
        <v>1.6288276630319998E-2</v>
      </c>
      <c r="AC3881" s="115">
        <v>2.3956655653600001E-3</v>
      </c>
      <c r="AD3881" s="115">
        <v>6.5332327569541002</v>
      </c>
      <c r="AF3881" s="115">
        <v>-1</v>
      </c>
      <c r="AG3881" s="115">
        <v>-1</v>
      </c>
      <c r="AH3881" s="115">
        <v>-1</v>
      </c>
      <c r="AI3881" s="115">
        <v>-1</v>
      </c>
      <c r="AJ3881" s="115">
        <v>0</v>
      </c>
      <c r="AM3881" s="115" t="s">
        <v>348</v>
      </c>
      <c r="AN3881" s="115">
        <v>-1</v>
      </c>
      <c r="AQ3881" s="115">
        <v>601</v>
      </c>
      <c r="AR3881" s="115" t="s">
        <v>263</v>
      </c>
      <c r="AS3881" s="115" t="s">
        <v>376</v>
      </c>
      <c r="AT3881" s="115" t="s">
        <v>296</v>
      </c>
      <c r="AV3881" s="115">
        <v>12.393727092431901</v>
      </c>
      <c r="AW3881" s="115">
        <v>5.2986478000000004E-3</v>
      </c>
    </row>
    <row r="3882" spans="1:49" x14ac:dyDescent="0.25">
      <c r="A3882" s="117">
        <v>450000</v>
      </c>
      <c r="B3882" s="117">
        <v>870000</v>
      </c>
      <c r="C3882" s="117">
        <v>870000</v>
      </c>
      <c r="D3882" s="115" t="s">
        <v>342</v>
      </c>
      <c r="E3882" s="115" t="s">
        <v>13</v>
      </c>
      <c r="F3882" s="115" t="s">
        <v>343</v>
      </c>
      <c r="G3882" s="115" t="s">
        <v>344</v>
      </c>
      <c r="H3882" s="115">
        <v>0.56000000000000005</v>
      </c>
      <c r="I3882" s="115">
        <v>0.48</v>
      </c>
      <c r="J3882" s="115" t="s">
        <v>350</v>
      </c>
      <c r="K3882" s="115">
        <v>3.7110820654720003E-2</v>
      </c>
      <c r="L3882" s="115">
        <v>3643.28622448444</v>
      </c>
      <c r="M3882" s="115">
        <v>9.0832297080922295</v>
      </c>
      <c r="N3882" s="115">
        <v>1.33595352828273</v>
      </c>
      <c r="O3882" s="115">
        <v>0.33708610866264999</v>
      </c>
      <c r="P3882" s="115">
        <v>4.9578331791139997E-2</v>
      </c>
      <c r="Q3882" s="115">
        <v>135.205341670661</v>
      </c>
      <c r="R3882" s="115">
        <v>1210</v>
      </c>
      <c r="S3882" s="115" t="s">
        <v>353</v>
      </c>
      <c r="T3882" s="115">
        <v>1210</v>
      </c>
      <c r="U3882" s="115" t="s">
        <v>352</v>
      </c>
      <c r="V3882" s="115" t="s">
        <v>350</v>
      </c>
      <c r="Z3882" s="115">
        <v>0</v>
      </c>
      <c r="AA3882" s="115">
        <v>1</v>
      </c>
      <c r="AB3882" s="115">
        <v>0.33708610866264999</v>
      </c>
      <c r="AC3882" s="115">
        <v>4.9578331791139997E-2</v>
      </c>
      <c r="AD3882" s="115">
        <v>135.20534167066299</v>
      </c>
      <c r="AF3882" s="115">
        <v>-1</v>
      </c>
      <c r="AG3882" s="115">
        <v>-1</v>
      </c>
      <c r="AH3882" s="115">
        <v>-1</v>
      </c>
      <c r="AI3882" s="115">
        <v>-1</v>
      </c>
      <c r="AJ3882" s="115">
        <v>0</v>
      </c>
      <c r="AM3882" s="115" t="s">
        <v>348</v>
      </c>
      <c r="AN3882" s="115">
        <v>-1</v>
      </c>
      <c r="AQ3882" s="115">
        <v>601</v>
      </c>
      <c r="AR3882" s="115" t="s">
        <v>263</v>
      </c>
      <c r="AS3882" s="115" t="s">
        <v>376</v>
      </c>
      <c r="AT3882" s="115" t="s">
        <v>296</v>
      </c>
      <c r="AV3882" s="115">
        <v>70.941235777226098</v>
      </c>
      <c r="AW3882" s="115">
        <v>0.1096555894</v>
      </c>
    </row>
    <row r="3883" spans="1:49" x14ac:dyDescent="0.25">
      <c r="A3883" s="117">
        <v>450000</v>
      </c>
      <c r="B3883" s="117">
        <v>870000</v>
      </c>
      <c r="C3883" s="117">
        <v>870000</v>
      </c>
      <c r="D3883" s="115" t="s">
        <v>342</v>
      </c>
      <c r="E3883" s="115" t="s">
        <v>13</v>
      </c>
      <c r="F3883" s="115" t="s">
        <v>343</v>
      </c>
      <c r="G3883" s="115" t="s">
        <v>344</v>
      </c>
      <c r="H3883" s="115">
        <v>0.56000000000000005</v>
      </c>
      <c r="I3883" s="115">
        <v>0.48</v>
      </c>
      <c r="J3883" s="115" t="s">
        <v>350</v>
      </c>
      <c r="K3883" s="115">
        <v>0.11232814064166</v>
      </c>
      <c r="L3883" s="115">
        <v>3643.28622448444</v>
      </c>
      <c r="M3883" s="115">
        <v>9.0832297080922295</v>
      </c>
      <c r="N3883" s="115">
        <v>1.33595352828273</v>
      </c>
      <c r="O3883" s="115">
        <v>1.0203023041310899</v>
      </c>
      <c r="P3883" s="115">
        <v>0.15006517581566001</v>
      </c>
      <c r="Q3883" s="115">
        <v>409.24356742171398</v>
      </c>
      <c r="R3883" s="115">
        <v>1210</v>
      </c>
      <c r="S3883" s="115" t="s">
        <v>353</v>
      </c>
      <c r="T3883" s="115">
        <v>1210</v>
      </c>
      <c r="U3883" s="115" t="s">
        <v>352</v>
      </c>
      <c r="V3883" s="115" t="s">
        <v>350</v>
      </c>
      <c r="Z3883" s="115">
        <v>0</v>
      </c>
      <c r="AA3883" s="115">
        <v>1</v>
      </c>
      <c r="AB3883" s="115">
        <v>1.0203023041310899</v>
      </c>
      <c r="AC3883" s="115">
        <v>0.15006517581566001</v>
      </c>
      <c r="AD3883" s="115">
        <v>409.24356742171398</v>
      </c>
      <c r="AF3883" s="115">
        <v>-1</v>
      </c>
      <c r="AG3883" s="115">
        <v>-1</v>
      </c>
      <c r="AH3883" s="115">
        <v>-1</v>
      </c>
      <c r="AI3883" s="115">
        <v>-1</v>
      </c>
      <c r="AJ3883" s="115">
        <v>0</v>
      </c>
      <c r="AM3883" s="115" t="s">
        <v>348</v>
      </c>
      <c r="AN3883" s="115">
        <v>-1</v>
      </c>
      <c r="AQ3883" s="115">
        <v>601</v>
      </c>
      <c r="AR3883" s="115" t="s">
        <v>263</v>
      </c>
      <c r="AS3883" s="115" t="s">
        <v>376</v>
      </c>
      <c r="AT3883" s="115" t="s">
        <v>296</v>
      </c>
      <c r="AV3883" s="115">
        <v>86.335836169135305</v>
      </c>
      <c r="AW3883" s="115">
        <v>0.33190881379999998</v>
      </c>
    </row>
    <row r="3884" spans="1:49" x14ac:dyDescent="0.25">
      <c r="A3884" s="117">
        <v>450000</v>
      </c>
      <c r="B3884" s="117">
        <v>870000</v>
      </c>
      <c r="C3884" s="117">
        <v>870000</v>
      </c>
      <c r="D3884" s="115" t="s">
        <v>342</v>
      </c>
      <c r="E3884" s="115" t="s">
        <v>13</v>
      </c>
      <c r="F3884" s="115" t="s">
        <v>343</v>
      </c>
      <c r="G3884" s="115" t="s">
        <v>344</v>
      </c>
      <c r="H3884" s="115">
        <v>0.56000000000000005</v>
      </c>
      <c r="I3884" s="115">
        <v>0.48</v>
      </c>
      <c r="J3884" s="115" t="s">
        <v>350</v>
      </c>
      <c r="K3884" s="115">
        <v>0.1207097241329</v>
      </c>
      <c r="L3884" s="115">
        <v>3643.28622448444</v>
      </c>
      <c r="M3884" s="115">
        <v>9.0832297080922295</v>
      </c>
      <c r="N3884" s="115">
        <v>1.33595352828273</v>
      </c>
      <c r="O3884" s="115">
        <v>1.0964341522996099</v>
      </c>
      <c r="P3884" s="115">
        <v>0.16126258185337999</v>
      </c>
      <c r="Q3884" s="115">
        <v>439.78007509472599</v>
      </c>
      <c r="R3884" s="115">
        <v>1210</v>
      </c>
      <c r="S3884" s="115" t="s">
        <v>353</v>
      </c>
      <c r="T3884" s="115">
        <v>1210</v>
      </c>
      <c r="U3884" s="115" t="s">
        <v>352</v>
      </c>
      <c r="V3884" s="115" t="s">
        <v>350</v>
      </c>
      <c r="Z3884" s="115">
        <v>0</v>
      </c>
      <c r="AA3884" s="115">
        <v>1</v>
      </c>
      <c r="AB3884" s="115">
        <v>1.0964341522996099</v>
      </c>
      <c r="AC3884" s="115">
        <v>0.16126258185337999</v>
      </c>
      <c r="AD3884" s="115">
        <v>439.78007509472599</v>
      </c>
      <c r="AF3884" s="115">
        <v>-1</v>
      </c>
      <c r="AG3884" s="115">
        <v>-1</v>
      </c>
      <c r="AH3884" s="115">
        <v>-1</v>
      </c>
      <c r="AI3884" s="115">
        <v>-1</v>
      </c>
      <c r="AJ3884" s="115">
        <v>0</v>
      </c>
      <c r="AM3884" s="115" t="s">
        <v>348</v>
      </c>
      <c r="AN3884" s="115">
        <v>-1</v>
      </c>
      <c r="AQ3884" s="115">
        <v>601</v>
      </c>
      <c r="AR3884" s="115" t="s">
        <v>263</v>
      </c>
      <c r="AS3884" s="115" t="s">
        <v>376</v>
      </c>
      <c r="AT3884" s="115" t="s">
        <v>296</v>
      </c>
      <c r="AV3884" s="115">
        <v>89.8849758179189</v>
      </c>
      <c r="AW3884" s="115">
        <v>0.35667483789999999</v>
      </c>
    </row>
    <row r="3885" spans="1:49" x14ac:dyDescent="0.25">
      <c r="A3885" s="117">
        <v>450000</v>
      </c>
      <c r="B3885" s="117">
        <v>870000</v>
      </c>
      <c r="C3885" s="117">
        <v>870000</v>
      </c>
      <c r="D3885" s="115" t="s">
        <v>342</v>
      </c>
      <c r="E3885" s="115" t="s">
        <v>13</v>
      </c>
      <c r="F3885" s="115" t="s">
        <v>343</v>
      </c>
      <c r="G3885" s="115" t="s">
        <v>344</v>
      </c>
      <c r="H3885" s="115">
        <v>0.56000000000000005</v>
      </c>
      <c r="I3885" s="115">
        <v>0.48</v>
      </c>
      <c r="J3885" s="115" t="s">
        <v>345</v>
      </c>
      <c r="K3885" s="115">
        <v>6.3530763158820003E-2</v>
      </c>
      <c r="L3885" s="115">
        <v>3536.34294228313</v>
      </c>
      <c r="M3885" s="115">
        <v>8.9676759721669193</v>
      </c>
      <c r="N3885" s="115">
        <v>1.58886952329036</v>
      </c>
      <c r="O3885" s="115">
        <v>0.56972329827279999</v>
      </c>
      <c r="P3885" s="115">
        <v>0.10094209337443</v>
      </c>
      <c r="Q3885" s="115">
        <v>224.66656591456501</v>
      </c>
      <c r="R3885" s="115">
        <v>1300</v>
      </c>
      <c r="S3885" s="115" t="s">
        <v>346</v>
      </c>
      <c r="T3885" s="115">
        <v>1300</v>
      </c>
      <c r="U3885" s="115" t="s">
        <v>347</v>
      </c>
      <c r="V3885" s="115" t="s">
        <v>345</v>
      </c>
      <c r="Z3885" s="115">
        <v>0</v>
      </c>
      <c r="AA3885" s="115">
        <v>1</v>
      </c>
      <c r="AB3885" s="115">
        <v>0.56972329827279999</v>
      </c>
      <c r="AC3885" s="115">
        <v>0.10094209337443</v>
      </c>
      <c r="AD3885" s="115">
        <v>656.01149101630403</v>
      </c>
      <c r="AF3885" s="115">
        <v>-1</v>
      </c>
      <c r="AG3885" s="115">
        <v>-1</v>
      </c>
      <c r="AH3885" s="115">
        <v>-1</v>
      </c>
      <c r="AI3885" s="115">
        <v>-1</v>
      </c>
      <c r="AJ3885" s="115">
        <v>0</v>
      </c>
      <c r="AM3885" s="115" t="s">
        <v>348</v>
      </c>
      <c r="AN3885" s="115">
        <v>-1</v>
      </c>
      <c r="AQ3885" s="115">
        <v>601</v>
      </c>
      <c r="AR3885" s="115" t="s">
        <v>263</v>
      </c>
      <c r="AS3885" s="115" t="s">
        <v>376</v>
      </c>
      <c r="AT3885" s="115" t="s">
        <v>296</v>
      </c>
      <c r="AV3885" s="115">
        <v>91.5589825186007</v>
      </c>
      <c r="AW3885" s="115">
        <v>0.53204500489999995</v>
      </c>
    </row>
    <row r="3886" spans="1:49" x14ac:dyDescent="0.25">
      <c r="A3886" s="117">
        <v>450000</v>
      </c>
      <c r="B3886" s="117">
        <v>870000</v>
      </c>
      <c r="C3886" s="117">
        <v>870000</v>
      </c>
      <c r="D3886" s="115" t="s">
        <v>342</v>
      </c>
      <c r="E3886" s="115" t="s">
        <v>13</v>
      </c>
      <c r="F3886" s="115" t="s">
        <v>343</v>
      </c>
      <c r="G3886" s="115" t="s">
        <v>344</v>
      </c>
      <c r="H3886" s="115">
        <v>0.56000000000000005</v>
      </c>
      <c r="I3886" s="115">
        <v>0.48</v>
      </c>
      <c r="J3886" s="115" t="s">
        <v>345</v>
      </c>
      <c r="K3886" s="115">
        <v>1.38902137807E-2</v>
      </c>
      <c r="L3886" s="115">
        <v>3536.34294228313</v>
      </c>
      <c r="M3886" s="115">
        <v>8.9676759721669193</v>
      </c>
      <c r="N3886" s="115">
        <v>1.58886952329036</v>
      </c>
      <c r="O3886" s="115">
        <v>0.12456293636945</v>
      </c>
      <c r="P3886" s="115">
        <v>2.2069737348139998E-2</v>
      </c>
      <c r="Q3886" s="115">
        <v>49.120559470185903</v>
      </c>
      <c r="R3886" s="115">
        <v>3200</v>
      </c>
      <c r="S3886" s="115" t="s">
        <v>378</v>
      </c>
      <c r="T3886" s="115">
        <v>3200</v>
      </c>
      <c r="U3886" s="115" t="s">
        <v>347</v>
      </c>
      <c r="V3886" s="115" t="s">
        <v>345</v>
      </c>
      <c r="Y3886" s="115" t="s">
        <v>372</v>
      </c>
      <c r="Z3886" s="115">
        <v>0</v>
      </c>
      <c r="AA3886" s="115">
        <v>1</v>
      </c>
      <c r="AB3886" s="115">
        <v>0.12456293636945</v>
      </c>
      <c r="AC3886" s="115">
        <v>2.2069737348139998E-2</v>
      </c>
      <c r="AD3886" s="115">
        <v>196.44091015316999</v>
      </c>
      <c r="AF3886" s="115">
        <v>-1</v>
      </c>
      <c r="AG3886" s="115">
        <v>-1</v>
      </c>
      <c r="AH3886" s="115">
        <v>-1</v>
      </c>
      <c r="AI3886" s="115">
        <v>-1</v>
      </c>
      <c r="AJ3886" s="115">
        <v>0</v>
      </c>
      <c r="AM3886" s="115" t="s">
        <v>348</v>
      </c>
      <c r="AN3886" s="115">
        <v>-1</v>
      </c>
      <c r="AQ3886" s="115">
        <v>601</v>
      </c>
      <c r="AR3886" s="115" t="s">
        <v>263</v>
      </c>
      <c r="AS3886" s="115" t="s">
        <v>376</v>
      </c>
      <c r="AT3886" s="115" t="s">
        <v>296</v>
      </c>
      <c r="AV3886" s="115">
        <v>37.114632776130101</v>
      </c>
      <c r="AW3886" s="115">
        <v>0.15931947299999999</v>
      </c>
    </row>
    <row r="3887" spans="1:49" x14ac:dyDescent="0.25">
      <c r="A3887" s="117">
        <v>450000</v>
      </c>
      <c r="B3887" s="117">
        <v>870000</v>
      </c>
      <c r="C3887" s="117">
        <v>870000</v>
      </c>
      <c r="D3887" s="115" t="s">
        <v>342</v>
      </c>
      <c r="E3887" s="115" t="s">
        <v>13</v>
      </c>
      <c r="F3887" s="115" t="s">
        <v>343</v>
      </c>
      <c r="G3887" s="115" t="s">
        <v>344</v>
      </c>
      <c r="H3887" s="115">
        <v>0.56000000000000005</v>
      </c>
      <c r="I3887" s="115">
        <v>0.48</v>
      </c>
      <c r="J3887" s="115" t="s">
        <v>350</v>
      </c>
      <c r="K3887" s="115">
        <v>3.8944806828770002E-2</v>
      </c>
      <c r="L3887" s="115">
        <v>3536.34294228313</v>
      </c>
      <c r="M3887" s="115">
        <v>8.9676759721669193</v>
      </c>
      <c r="N3887" s="115">
        <v>1.58886952329036</v>
      </c>
      <c r="O3887" s="115">
        <v>0.34924440843909998</v>
      </c>
      <c r="P3887" s="115">
        <v>6.1878216660669998E-2</v>
      </c>
      <c r="Q3887" s="115">
        <v>137.722192767525</v>
      </c>
      <c r="R3887" s="115">
        <v>1300</v>
      </c>
      <c r="S3887" s="115" t="s">
        <v>346</v>
      </c>
      <c r="T3887" s="115">
        <v>1300</v>
      </c>
      <c r="U3887" s="115" t="s">
        <v>352</v>
      </c>
      <c r="V3887" s="115" t="s">
        <v>350</v>
      </c>
      <c r="Z3887" s="115">
        <v>0</v>
      </c>
      <c r="AA3887" s="115">
        <v>1</v>
      </c>
      <c r="AB3887" s="115">
        <v>0.34924440843909998</v>
      </c>
      <c r="AC3887" s="115">
        <v>6.1878216660669998E-2</v>
      </c>
      <c r="AD3887" s="115">
        <v>276.61998810761003</v>
      </c>
      <c r="AF3887" s="115">
        <v>-1</v>
      </c>
      <c r="AG3887" s="115">
        <v>-1</v>
      </c>
      <c r="AH3887" s="115">
        <v>-1</v>
      </c>
      <c r="AI3887" s="115">
        <v>-1</v>
      </c>
      <c r="AJ3887" s="115">
        <v>0</v>
      </c>
      <c r="AM3887" s="115" t="s">
        <v>348</v>
      </c>
      <c r="AN3887" s="115">
        <v>-1</v>
      </c>
      <c r="AQ3887" s="115">
        <v>601</v>
      </c>
      <c r="AR3887" s="115" t="s">
        <v>263</v>
      </c>
      <c r="AS3887" s="115" t="s">
        <v>376</v>
      </c>
      <c r="AT3887" s="115" t="s">
        <v>296</v>
      </c>
      <c r="AV3887" s="115">
        <v>60.462181900677898</v>
      </c>
      <c r="AW3887" s="115">
        <v>0.2243471112</v>
      </c>
    </row>
    <row r="3888" spans="1:49" x14ac:dyDescent="0.25">
      <c r="A3888" s="117">
        <v>450000</v>
      </c>
      <c r="B3888" s="117">
        <v>870000</v>
      </c>
      <c r="C3888" s="117">
        <v>870000</v>
      </c>
      <c r="D3888" s="115" t="s">
        <v>342</v>
      </c>
      <c r="E3888" s="115" t="s">
        <v>13</v>
      </c>
      <c r="F3888" s="115" t="s">
        <v>343</v>
      </c>
      <c r="G3888" s="115" t="s">
        <v>344</v>
      </c>
      <c r="H3888" s="115">
        <v>0.56000000000000005</v>
      </c>
      <c r="I3888" s="115">
        <v>0.48</v>
      </c>
      <c r="J3888" s="115" t="s">
        <v>345</v>
      </c>
      <c r="K3888" s="115">
        <v>3.46152923479E-3</v>
      </c>
      <c r="L3888" s="115">
        <v>3536.34294228313</v>
      </c>
      <c r="M3888" s="115">
        <v>8.9676759721669193</v>
      </c>
      <c r="N3888" s="115">
        <v>1.58886952329036</v>
      </c>
      <c r="O3888" s="115">
        <v>3.1041872545809999E-2</v>
      </c>
      <c r="P3888" s="115">
        <v>5.4999183051400004E-3</v>
      </c>
      <c r="Q3888" s="115">
        <v>12.2411544789705</v>
      </c>
      <c r="R3888" s="115">
        <v>1300</v>
      </c>
      <c r="S3888" s="115" t="s">
        <v>346</v>
      </c>
      <c r="T3888" s="115">
        <v>1300</v>
      </c>
      <c r="U3888" s="115" t="s">
        <v>347</v>
      </c>
      <c r="V3888" s="115" t="s">
        <v>345</v>
      </c>
      <c r="Z3888" s="115">
        <v>0</v>
      </c>
      <c r="AA3888" s="115">
        <v>1</v>
      </c>
      <c r="AB3888" s="115">
        <v>3.1041872545809999E-2</v>
      </c>
      <c r="AC3888" s="115">
        <v>5.4999183051400004E-3</v>
      </c>
      <c r="AD3888" s="115">
        <v>71.404952679035105</v>
      </c>
      <c r="AF3888" s="115">
        <v>-1</v>
      </c>
      <c r="AG3888" s="115">
        <v>-1</v>
      </c>
      <c r="AH3888" s="115">
        <v>-1</v>
      </c>
      <c r="AI3888" s="115">
        <v>-1</v>
      </c>
      <c r="AJ3888" s="115">
        <v>0</v>
      </c>
      <c r="AM3888" s="115" t="s">
        <v>348</v>
      </c>
      <c r="AN3888" s="115">
        <v>-1</v>
      </c>
      <c r="AQ3888" s="115">
        <v>601</v>
      </c>
      <c r="AR3888" s="115" t="s">
        <v>263</v>
      </c>
      <c r="AS3888" s="115" t="s">
        <v>376</v>
      </c>
      <c r="AT3888" s="115" t="s">
        <v>296</v>
      </c>
      <c r="AV3888" s="115">
        <v>56.791552143080203</v>
      </c>
      <c r="AW3888" s="115">
        <v>5.79115594E-2</v>
      </c>
    </row>
    <row r="3889" spans="1:49" x14ac:dyDescent="0.25">
      <c r="A3889" s="117">
        <v>450000</v>
      </c>
      <c r="B3889" s="117">
        <v>870000</v>
      </c>
      <c r="C3889" s="117">
        <v>870000</v>
      </c>
      <c r="D3889" s="115" t="s">
        <v>342</v>
      </c>
      <c r="E3889" s="115" t="s">
        <v>13</v>
      </c>
      <c r="F3889" s="115" t="s">
        <v>343</v>
      </c>
      <c r="G3889" s="115" t="s">
        <v>344</v>
      </c>
      <c r="H3889" s="115">
        <v>0.56000000000000005</v>
      </c>
      <c r="I3889" s="115">
        <v>0.48</v>
      </c>
      <c r="J3889" s="115" t="s">
        <v>350</v>
      </c>
      <c r="K3889" s="115">
        <v>4.0100428633500001E-3</v>
      </c>
      <c r="L3889" s="115">
        <v>3686.69479317285</v>
      </c>
      <c r="M3889" s="115">
        <v>10.5967373415316</v>
      </c>
      <c r="N3889" s="115">
        <v>2.0405869399486001</v>
      </c>
      <c r="O3889" s="115">
        <v>4.2493370951200003E-2</v>
      </c>
      <c r="P3889" s="115">
        <v>8.1828410955800002E-3</v>
      </c>
      <c r="Q3889" s="115">
        <v>14.7838041447124</v>
      </c>
      <c r="R3889" s="115">
        <v>1300</v>
      </c>
      <c r="S3889" s="115" t="s">
        <v>346</v>
      </c>
      <c r="T3889" s="115">
        <v>1300</v>
      </c>
      <c r="U3889" s="115" t="s">
        <v>352</v>
      </c>
      <c r="V3889" s="115" t="s">
        <v>350</v>
      </c>
      <c r="Z3889" s="115">
        <v>0</v>
      </c>
      <c r="AA3889" s="115">
        <v>1</v>
      </c>
      <c r="AB3889" s="115">
        <v>4.2493370951200003E-2</v>
      </c>
      <c r="AC3889" s="115">
        <v>8.1828410955800002E-3</v>
      </c>
      <c r="AD3889" s="115">
        <v>14.783804144712001</v>
      </c>
      <c r="AF3889" s="115">
        <v>-1</v>
      </c>
      <c r="AG3889" s="115">
        <v>-1</v>
      </c>
      <c r="AH3889" s="115">
        <v>-1</v>
      </c>
      <c r="AI3889" s="115">
        <v>-1</v>
      </c>
      <c r="AJ3889" s="115">
        <v>0</v>
      </c>
      <c r="AM3889" s="115" t="s">
        <v>348</v>
      </c>
      <c r="AN3889" s="115">
        <v>-1</v>
      </c>
      <c r="AQ3889" s="115">
        <v>601</v>
      </c>
      <c r="AR3889" s="115" t="s">
        <v>263</v>
      </c>
      <c r="AS3889" s="115" t="s">
        <v>376</v>
      </c>
      <c r="AT3889" s="115" t="s">
        <v>296</v>
      </c>
      <c r="AV3889" s="115">
        <v>94.540884264223806</v>
      </c>
      <c r="AW3889" s="115">
        <v>1.19901088E-2</v>
      </c>
    </row>
    <row r="3890" spans="1:49" x14ac:dyDescent="0.25">
      <c r="A3890" s="117">
        <v>450000</v>
      </c>
      <c r="B3890" s="117">
        <v>870000</v>
      </c>
      <c r="C3890" s="117">
        <v>870000</v>
      </c>
      <c r="D3890" s="115" t="s">
        <v>342</v>
      </c>
      <c r="E3890" s="115" t="s">
        <v>13</v>
      </c>
      <c r="F3890" s="115" t="s">
        <v>343</v>
      </c>
      <c r="G3890" s="115" t="s">
        <v>344</v>
      </c>
      <c r="H3890" s="115">
        <v>0.56000000000000005</v>
      </c>
      <c r="I3890" s="115">
        <v>0.48</v>
      </c>
      <c r="J3890" s="115" t="s">
        <v>345</v>
      </c>
      <c r="K3890" s="115">
        <v>7.7262019676689997E-2</v>
      </c>
      <c r="L3890" s="115">
        <v>3686.69479317285</v>
      </c>
      <c r="M3890" s="115">
        <v>10.5967373415316</v>
      </c>
      <c r="N3890" s="115">
        <v>2.0405869399486001</v>
      </c>
      <c r="O3890" s="115">
        <v>0.81872532899012995</v>
      </c>
      <c r="P3890" s="115">
        <v>0.15765986830629999</v>
      </c>
      <c r="Q3890" s="115">
        <v>284.84148565207101</v>
      </c>
      <c r="R3890" s="115">
        <v>1300</v>
      </c>
      <c r="S3890" s="115" t="s">
        <v>346</v>
      </c>
      <c r="T3890" s="115">
        <v>1300</v>
      </c>
      <c r="U3890" s="115" t="s">
        <v>347</v>
      </c>
      <c r="V3890" s="115" t="s">
        <v>345</v>
      </c>
      <c r="Z3890" s="115">
        <v>0</v>
      </c>
      <c r="AA3890" s="115">
        <v>1</v>
      </c>
      <c r="AB3890" s="115">
        <v>0.81872532899012995</v>
      </c>
      <c r="AC3890" s="115">
        <v>0.15765986830629999</v>
      </c>
      <c r="AD3890" s="115">
        <v>337.90685733842901</v>
      </c>
      <c r="AF3890" s="115">
        <v>-1</v>
      </c>
      <c r="AG3890" s="115">
        <v>-1</v>
      </c>
      <c r="AH3890" s="115">
        <v>-1</v>
      </c>
      <c r="AI3890" s="115">
        <v>-1</v>
      </c>
      <c r="AJ3890" s="115">
        <v>0</v>
      </c>
      <c r="AM3890" s="115" t="s">
        <v>348</v>
      </c>
      <c r="AN3890" s="115">
        <v>-1</v>
      </c>
      <c r="AQ3890" s="115">
        <v>601</v>
      </c>
      <c r="AR3890" s="115" t="s">
        <v>263</v>
      </c>
      <c r="AS3890" s="115" t="s">
        <v>376</v>
      </c>
      <c r="AT3890" s="115" t="s">
        <v>296</v>
      </c>
      <c r="AV3890" s="115">
        <v>101.626231840949</v>
      </c>
      <c r="AW3890" s="115">
        <v>0.27405260120000002</v>
      </c>
    </row>
    <row r="3891" spans="1:49" x14ac:dyDescent="0.25">
      <c r="A3891" s="117">
        <v>450000</v>
      </c>
      <c r="B3891" s="117">
        <v>870000</v>
      </c>
      <c r="C3891" s="117">
        <v>870000</v>
      </c>
      <c r="D3891" s="115" t="s">
        <v>342</v>
      </c>
      <c r="E3891" s="115" t="s">
        <v>13</v>
      </c>
      <c r="F3891" s="115" t="s">
        <v>343</v>
      </c>
      <c r="G3891" s="115" t="s">
        <v>344</v>
      </c>
      <c r="H3891" s="115">
        <v>0.56000000000000005</v>
      </c>
      <c r="I3891" s="115">
        <v>0.48</v>
      </c>
      <c r="J3891" s="115" t="s">
        <v>350</v>
      </c>
      <c r="K3891" s="115">
        <v>0.52209763902746997</v>
      </c>
      <c r="L3891" s="115">
        <v>3686.69479317285</v>
      </c>
      <c r="M3891" s="115">
        <v>10.5967373415316</v>
      </c>
      <c r="N3891" s="115">
        <v>2.0405869399486001</v>
      </c>
      <c r="O3891" s="115">
        <v>5.5325315474079302</v>
      </c>
      <c r="P3891" s="115">
        <v>1.0653856235774599</v>
      </c>
      <c r="Q3891" s="115">
        <v>1924.81464733042</v>
      </c>
      <c r="R3891" s="115">
        <v>1300</v>
      </c>
      <c r="S3891" s="115" t="s">
        <v>346</v>
      </c>
      <c r="T3891" s="115">
        <v>1300</v>
      </c>
      <c r="U3891" s="115" t="s">
        <v>352</v>
      </c>
      <c r="V3891" s="115" t="s">
        <v>350</v>
      </c>
      <c r="Z3891" s="115">
        <v>0</v>
      </c>
      <c r="AA3891" s="115">
        <v>1</v>
      </c>
      <c r="AB3891" s="115">
        <v>5.5325315474079302</v>
      </c>
      <c r="AC3891" s="115">
        <v>1.0653856235774599</v>
      </c>
      <c r="AD3891" s="115">
        <v>1924.81464733042</v>
      </c>
      <c r="AF3891" s="115">
        <v>-1</v>
      </c>
      <c r="AG3891" s="115">
        <v>-1</v>
      </c>
      <c r="AH3891" s="115">
        <v>-1</v>
      </c>
      <c r="AI3891" s="115">
        <v>-1</v>
      </c>
      <c r="AJ3891" s="115">
        <v>0</v>
      </c>
      <c r="AM3891" s="115" t="s">
        <v>348</v>
      </c>
      <c r="AN3891" s="115">
        <v>-1</v>
      </c>
      <c r="AQ3891" s="115">
        <v>601</v>
      </c>
      <c r="AR3891" s="115" t="s">
        <v>263</v>
      </c>
      <c r="AS3891" s="115" t="s">
        <v>376</v>
      </c>
      <c r="AT3891" s="115" t="s">
        <v>296</v>
      </c>
      <c r="AV3891" s="115">
        <v>185.71210936488799</v>
      </c>
      <c r="AW3891" s="115">
        <v>1.561082439</v>
      </c>
    </row>
    <row r="3892" spans="1:49" x14ac:dyDescent="0.25">
      <c r="A3892" s="117">
        <v>450000</v>
      </c>
      <c r="B3892" s="117">
        <v>870000</v>
      </c>
      <c r="C3892" s="117">
        <v>870000</v>
      </c>
      <c r="D3892" s="115" t="s">
        <v>342</v>
      </c>
      <c r="E3892" s="115" t="s">
        <v>13</v>
      </c>
      <c r="F3892" s="115" t="s">
        <v>343</v>
      </c>
      <c r="G3892" s="115" t="s">
        <v>344</v>
      </c>
      <c r="H3892" s="115">
        <v>0.56000000000000005</v>
      </c>
      <c r="I3892" s="115">
        <v>0.48</v>
      </c>
      <c r="J3892" s="115" t="s">
        <v>350</v>
      </c>
      <c r="K3892" s="115">
        <v>7.3758945246899998E-3</v>
      </c>
      <c r="L3892" s="115">
        <v>3629.06694814398</v>
      </c>
      <c r="M3892" s="115">
        <v>8.4789097921362409</v>
      </c>
      <c r="N3892" s="115">
        <v>1.2261077960951801</v>
      </c>
      <c r="O3892" s="115">
        <v>6.2539544311219997E-2</v>
      </c>
      <c r="P3892" s="115">
        <v>9.0436417799000003E-3</v>
      </c>
      <c r="Q3892" s="115">
        <v>26.767615032577599</v>
      </c>
      <c r="R3892" s="115">
        <v>1200</v>
      </c>
      <c r="S3892" s="115" t="s">
        <v>351</v>
      </c>
      <c r="T3892" s="115">
        <v>1200</v>
      </c>
      <c r="U3892" s="115" t="s">
        <v>352</v>
      </c>
      <c r="V3892" s="115" t="s">
        <v>350</v>
      </c>
      <c r="Z3892" s="115">
        <v>0</v>
      </c>
      <c r="AA3892" s="115">
        <v>1</v>
      </c>
      <c r="AB3892" s="115">
        <v>6.2539544311219997E-2</v>
      </c>
      <c r="AC3892" s="115">
        <v>9.0436417799000003E-3</v>
      </c>
      <c r="AD3892" s="115">
        <v>26.767615032578199</v>
      </c>
      <c r="AF3892" s="115">
        <v>-1</v>
      </c>
      <c r="AG3892" s="115">
        <v>-1</v>
      </c>
      <c r="AH3892" s="115">
        <v>-1</v>
      </c>
      <c r="AI3892" s="115">
        <v>-1</v>
      </c>
      <c r="AJ3892" s="115">
        <v>0</v>
      </c>
      <c r="AM3892" s="115" t="s">
        <v>348</v>
      </c>
      <c r="AN3892" s="115">
        <v>-1</v>
      </c>
      <c r="AQ3892" s="115">
        <v>601</v>
      </c>
      <c r="AR3892" s="115" t="s">
        <v>263</v>
      </c>
      <c r="AS3892" s="115" t="s">
        <v>376</v>
      </c>
      <c r="AT3892" s="115" t="s">
        <v>296</v>
      </c>
      <c r="AV3892" s="115">
        <v>58.413805681608103</v>
      </c>
      <c r="AW3892" s="115">
        <v>2.1709339000000001E-2</v>
      </c>
    </row>
    <row r="3893" spans="1:49" x14ac:dyDescent="0.25">
      <c r="A3893" s="117">
        <v>450000</v>
      </c>
      <c r="B3893" s="117">
        <v>870000</v>
      </c>
      <c r="C3893" s="117">
        <v>870000</v>
      </c>
      <c r="D3893" s="115" t="s">
        <v>342</v>
      </c>
      <c r="E3893" s="115" t="s">
        <v>13</v>
      </c>
      <c r="F3893" s="115" t="s">
        <v>343</v>
      </c>
      <c r="G3893" s="115" t="s">
        <v>344</v>
      </c>
      <c r="H3893" s="115">
        <v>0.56000000000000005</v>
      </c>
      <c r="I3893" s="115">
        <v>0.48</v>
      </c>
      <c r="J3893" s="115" t="s">
        <v>350</v>
      </c>
      <c r="K3893" s="115">
        <v>6.5857485975200003E-3</v>
      </c>
      <c r="L3893" s="115">
        <v>3629.06694814398</v>
      </c>
      <c r="M3893" s="115">
        <v>8.4789097921362409</v>
      </c>
      <c r="N3893" s="115">
        <v>1.2261077960951801</v>
      </c>
      <c r="O3893" s="115">
        <v>5.5839968272130003E-2</v>
      </c>
      <c r="P3893" s="115">
        <v>8.0748376985500005E-3</v>
      </c>
      <c r="Q3893" s="115">
        <v>23.900122564078</v>
      </c>
      <c r="R3893" s="115">
        <v>1210</v>
      </c>
      <c r="S3893" s="115" t="s">
        <v>353</v>
      </c>
      <c r="T3893" s="115">
        <v>1210</v>
      </c>
      <c r="U3893" s="115" t="s">
        <v>352</v>
      </c>
      <c r="V3893" s="115" t="s">
        <v>350</v>
      </c>
      <c r="Z3893" s="115">
        <v>0</v>
      </c>
      <c r="AA3893" s="115">
        <v>1</v>
      </c>
      <c r="AB3893" s="115">
        <v>5.5839968272130003E-2</v>
      </c>
      <c r="AC3893" s="115">
        <v>8.0748376985500005E-3</v>
      </c>
      <c r="AD3893" s="115">
        <v>79.498169646134698</v>
      </c>
      <c r="AF3893" s="115">
        <v>-1</v>
      </c>
      <c r="AG3893" s="115">
        <v>-1</v>
      </c>
      <c r="AH3893" s="115">
        <v>-1</v>
      </c>
      <c r="AI3893" s="115">
        <v>-1</v>
      </c>
      <c r="AJ3893" s="115">
        <v>0</v>
      </c>
      <c r="AM3893" s="115" t="s">
        <v>348</v>
      </c>
      <c r="AN3893" s="115">
        <v>-1</v>
      </c>
      <c r="AQ3893" s="115">
        <v>601</v>
      </c>
      <c r="AR3893" s="115" t="s">
        <v>263</v>
      </c>
      <c r="AS3893" s="115" t="s">
        <v>376</v>
      </c>
      <c r="AT3893" s="115" t="s">
        <v>296</v>
      </c>
      <c r="AV3893" s="115">
        <v>28.476591742386798</v>
      </c>
      <c r="AW3893" s="115">
        <v>6.4475401200000004E-2</v>
      </c>
    </row>
    <row r="3894" spans="1:49" x14ac:dyDescent="0.25">
      <c r="A3894" s="117">
        <v>450000</v>
      </c>
      <c r="B3894" s="117">
        <v>870000</v>
      </c>
      <c r="C3894" s="117">
        <v>870000</v>
      </c>
      <c r="D3894" s="115" t="s">
        <v>342</v>
      </c>
      <c r="E3894" s="115" t="s">
        <v>13</v>
      </c>
      <c r="F3894" s="115" t="s">
        <v>343</v>
      </c>
      <c r="G3894" s="115" t="s">
        <v>344</v>
      </c>
      <c r="H3894" s="115">
        <v>0.56000000000000005</v>
      </c>
      <c r="I3894" s="115">
        <v>0.48</v>
      </c>
      <c r="J3894" s="115" t="s">
        <v>350</v>
      </c>
      <c r="K3894" s="115">
        <v>9.0493921400399996E-2</v>
      </c>
      <c r="L3894" s="115">
        <v>3629.06694814398</v>
      </c>
      <c r="M3894" s="115">
        <v>8.4789097921362409</v>
      </c>
      <c r="N3894" s="115">
        <v>1.2261077960951801</v>
      </c>
      <c r="O3894" s="115">
        <v>0.76728979629069005</v>
      </c>
      <c r="P3894" s="115">
        <v>0.11095530252826</v>
      </c>
      <c r="Q3894" s="115">
        <v>328.40849916214501</v>
      </c>
      <c r="R3894" s="115">
        <v>1210</v>
      </c>
      <c r="S3894" s="115" t="s">
        <v>353</v>
      </c>
      <c r="T3894" s="115">
        <v>1210</v>
      </c>
      <c r="U3894" s="115" t="s">
        <v>352</v>
      </c>
      <c r="V3894" s="115" t="s">
        <v>350</v>
      </c>
      <c r="Z3894" s="115">
        <v>0</v>
      </c>
      <c r="AA3894" s="115">
        <v>1</v>
      </c>
      <c r="AB3894" s="115">
        <v>0.76728979629069005</v>
      </c>
      <c r="AC3894" s="115">
        <v>0.11095530252826</v>
      </c>
      <c r="AD3894" s="115">
        <v>1131.27172774634</v>
      </c>
      <c r="AF3894" s="115">
        <v>-1</v>
      </c>
      <c r="AG3894" s="115">
        <v>-1</v>
      </c>
      <c r="AH3894" s="115">
        <v>-1</v>
      </c>
      <c r="AI3894" s="115">
        <v>-1</v>
      </c>
      <c r="AJ3894" s="115">
        <v>0</v>
      </c>
      <c r="AM3894" s="115" t="s">
        <v>348</v>
      </c>
      <c r="AN3894" s="115">
        <v>-1</v>
      </c>
      <c r="AQ3894" s="115">
        <v>601</v>
      </c>
      <c r="AR3894" s="115" t="s">
        <v>263</v>
      </c>
      <c r="AS3894" s="115" t="s">
        <v>376</v>
      </c>
      <c r="AT3894" s="115" t="s">
        <v>296</v>
      </c>
      <c r="AV3894" s="115">
        <v>84.718161625384099</v>
      </c>
      <c r="AW3894" s="115">
        <v>0.91749531849999999</v>
      </c>
    </row>
    <row r="3895" spans="1:49" x14ac:dyDescent="0.25">
      <c r="A3895" s="117">
        <v>450000</v>
      </c>
      <c r="B3895" s="117">
        <v>870000</v>
      </c>
      <c r="C3895" s="117">
        <v>870000</v>
      </c>
      <c r="D3895" s="115" t="s">
        <v>342</v>
      </c>
      <c r="E3895" s="115" t="s">
        <v>13</v>
      </c>
      <c r="F3895" s="115" t="s">
        <v>343</v>
      </c>
      <c r="G3895" s="115" t="s">
        <v>344</v>
      </c>
      <c r="H3895" s="115">
        <v>0.56000000000000005</v>
      </c>
      <c r="I3895" s="115">
        <v>0.48</v>
      </c>
      <c r="J3895" s="115" t="s">
        <v>350</v>
      </c>
      <c r="K3895" s="115">
        <v>4.6279998785890002E-2</v>
      </c>
      <c r="L3895" s="115">
        <v>3629.06694814398</v>
      </c>
      <c r="M3895" s="115">
        <v>8.4789097921362409</v>
      </c>
      <c r="N3895" s="115">
        <v>1.2261077960951801</v>
      </c>
      <c r="O3895" s="115">
        <v>0.39240393488577002</v>
      </c>
      <c r="P3895" s="115">
        <v>5.674426731466E-2</v>
      </c>
      <c r="Q3895" s="115">
        <v>167.95321395403101</v>
      </c>
      <c r="R3895" s="115">
        <v>1210</v>
      </c>
      <c r="S3895" s="115" t="s">
        <v>353</v>
      </c>
      <c r="T3895" s="115">
        <v>1210</v>
      </c>
      <c r="U3895" s="115" t="s">
        <v>352</v>
      </c>
      <c r="V3895" s="115" t="s">
        <v>350</v>
      </c>
      <c r="Z3895" s="115">
        <v>0</v>
      </c>
      <c r="AA3895" s="115">
        <v>1</v>
      </c>
      <c r="AB3895" s="115">
        <v>0.39240393488577002</v>
      </c>
      <c r="AC3895" s="115">
        <v>5.674426731466E-2</v>
      </c>
      <c r="AD3895" s="115">
        <v>396.89819532709498</v>
      </c>
      <c r="AF3895" s="115">
        <v>-1</v>
      </c>
      <c r="AG3895" s="115">
        <v>-1</v>
      </c>
      <c r="AH3895" s="115">
        <v>-1</v>
      </c>
      <c r="AI3895" s="115">
        <v>-1</v>
      </c>
      <c r="AJ3895" s="115">
        <v>0</v>
      </c>
      <c r="AM3895" s="115" t="s">
        <v>348</v>
      </c>
      <c r="AN3895" s="115">
        <v>-1</v>
      </c>
      <c r="AQ3895" s="115">
        <v>601</v>
      </c>
      <c r="AR3895" s="115" t="s">
        <v>263</v>
      </c>
      <c r="AS3895" s="115" t="s">
        <v>376</v>
      </c>
      <c r="AT3895" s="115" t="s">
        <v>296</v>
      </c>
      <c r="AV3895" s="115">
        <v>57.575018061345702</v>
      </c>
      <c r="AW3895" s="115">
        <v>0.32189634659999999</v>
      </c>
    </row>
    <row r="3896" spans="1:49" x14ac:dyDescent="0.25">
      <c r="A3896" s="117">
        <v>450000</v>
      </c>
      <c r="B3896" s="117">
        <v>870000</v>
      </c>
      <c r="C3896" s="117">
        <v>870000</v>
      </c>
      <c r="D3896" s="115" t="s">
        <v>342</v>
      </c>
      <c r="E3896" s="115" t="s">
        <v>13</v>
      </c>
      <c r="F3896" s="115" t="s">
        <v>343</v>
      </c>
      <c r="G3896" s="115" t="s">
        <v>344</v>
      </c>
      <c r="H3896" s="115">
        <v>0.56000000000000005</v>
      </c>
      <c r="I3896" s="115">
        <v>0.48</v>
      </c>
      <c r="J3896" s="115" t="s">
        <v>350</v>
      </c>
      <c r="K3896" s="115">
        <v>6.38638011005E-3</v>
      </c>
      <c r="L3896" s="115">
        <v>3676.6663844685499</v>
      </c>
      <c r="M3896" s="115">
        <v>10.0161366065109</v>
      </c>
      <c r="N3896" s="115">
        <v>1.76558393592172</v>
      </c>
      <c r="O3896" s="115">
        <v>6.3966855603439995E-2</v>
      </c>
      <c r="P3896" s="115">
        <v>1.1275690131E-2</v>
      </c>
      <c r="Q3896" s="115">
        <v>23.480589069088801</v>
      </c>
      <c r="R3896" s="115">
        <v>1200</v>
      </c>
      <c r="S3896" s="115" t="s">
        <v>351</v>
      </c>
      <c r="T3896" s="115">
        <v>1200</v>
      </c>
      <c r="U3896" s="115" t="s">
        <v>352</v>
      </c>
      <c r="V3896" s="115" t="s">
        <v>350</v>
      </c>
      <c r="Z3896" s="115">
        <v>0</v>
      </c>
      <c r="AA3896" s="115">
        <v>1</v>
      </c>
      <c r="AB3896" s="115">
        <v>6.3966855603439995E-2</v>
      </c>
      <c r="AC3896" s="115">
        <v>1.1275690131E-2</v>
      </c>
      <c r="AD3896" s="115">
        <v>23.4805890690903</v>
      </c>
      <c r="AF3896" s="115">
        <v>-1</v>
      </c>
      <c r="AG3896" s="115">
        <v>-1</v>
      </c>
      <c r="AH3896" s="115">
        <v>-1</v>
      </c>
      <c r="AI3896" s="115">
        <v>-1</v>
      </c>
      <c r="AJ3896" s="115">
        <v>0</v>
      </c>
      <c r="AM3896" s="115" t="s">
        <v>348</v>
      </c>
      <c r="AN3896" s="115">
        <v>-1</v>
      </c>
      <c r="AQ3896" s="115">
        <v>601</v>
      </c>
      <c r="AR3896" s="115" t="s">
        <v>263</v>
      </c>
      <c r="AS3896" s="115" t="s">
        <v>376</v>
      </c>
      <c r="AT3896" s="115" t="s">
        <v>296</v>
      </c>
      <c r="AV3896" s="115">
        <v>21.7449311212801</v>
      </c>
      <c r="AW3896" s="115">
        <v>1.9043462300000001E-2</v>
      </c>
    </row>
    <row r="3897" spans="1:49" x14ac:dyDescent="0.25">
      <c r="A3897" s="117">
        <v>450000</v>
      </c>
      <c r="B3897" s="117">
        <v>870000</v>
      </c>
      <c r="C3897" s="117">
        <v>870000</v>
      </c>
      <c r="D3897" s="115" t="s">
        <v>342</v>
      </c>
      <c r="E3897" s="115" t="s">
        <v>13</v>
      </c>
      <c r="F3897" s="115" t="s">
        <v>343</v>
      </c>
      <c r="G3897" s="115" t="s">
        <v>344</v>
      </c>
      <c r="H3897" s="115">
        <v>0.56000000000000005</v>
      </c>
      <c r="I3897" s="115">
        <v>0.48</v>
      </c>
      <c r="J3897" s="115" t="s">
        <v>350</v>
      </c>
      <c r="K3897" s="115">
        <v>8.0154074656000002E-4</v>
      </c>
      <c r="L3897" s="115">
        <v>3676.6663844685499</v>
      </c>
      <c r="M3897" s="115">
        <v>10.0161366065109</v>
      </c>
      <c r="N3897" s="115">
        <v>1.76558393592172</v>
      </c>
      <c r="O3897" s="115">
        <v>8.0283416133000007E-3</v>
      </c>
      <c r="P3897" s="115">
        <v>1.4151874661200001E-3</v>
      </c>
      <c r="Q3897" s="115">
        <v>2.9469979186847102</v>
      </c>
      <c r="R3897" s="115">
        <v>1800</v>
      </c>
      <c r="S3897" s="115" t="s">
        <v>377</v>
      </c>
      <c r="T3897" s="115">
        <v>1800</v>
      </c>
      <c r="U3897" s="115" t="s">
        <v>352</v>
      </c>
      <c r="V3897" s="115" t="s">
        <v>350</v>
      </c>
      <c r="Z3897" s="115">
        <v>0</v>
      </c>
      <c r="AA3897" s="115">
        <v>1</v>
      </c>
      <c r="AB3897" s="115">
        <v>8.0283416133000007E-3</v>
      </c>
      <c r="AC3897" s="115">
        <v>1.4151874661200001E-3</v>
      </c>
      <c r="AD3897" s="115">
        <v>2.9469979186836399</v>
      </c>
      <c r="AF3897" s="115">
        <v>-1</v>
      </c>
      <c r="AG3897" s="115">
        <v>-1</v>
      </c>
      <c r="AH3897" s="115">
        <v>-1</v>
      </c>
      <c r="AI3897" s="115">
        <v>-1</v>
      </c>
      <c r="AJ3897" s="115">
        <v>0</v>
      </c>
      <c r="AM3897" s="115" t="s">
        <v>348</v>
      </c>
      <c r="AN3897" s="115">
        <v>-1</v>
      </c>
      <c r="AQ3897" s="115">
        <v>601</v>
      </c>
      <c r="AR3897" s="115" t="s">
        <v>263</v>
      </c>
      <c r="AS3897" s="115" t="s">
        <v>376</v>
      </c>
      <c r="AT3897" s="115" t="s">
        <v>296</v>
      </c>
      <c r="AV3897" s="115">
        <v>7.4292960031624897</v>
      </c>
      <c r="AW3897" s="115">
        <v>2.3901037E-3</v>
      </c>
    </row>
    <row r="3898" spans="1:49" x14ac:dyDescent="0.25">
      <c r="A3898" s="117">
        <v>450000</v>
      </c>
      <c r="B3898" s="117">
        <v>870000</v>
      </c>
      <c r="C3898" s="117">
        <v>870000</v>
      </c>
      <c r="D3898" s="115" t="s">
        <v>342</v>
      </c>
      <c r="E3898" s="115" t="s">
        <v>13</v>
      </c>
      <c r="F3898" s="115" t="s">
        <v>343</v>
      </c>
      <c r="G3898" s="115" t="s">
        <v>344</v>
      </c>
      <c r="H3898" s="115">
        <v>0.56000000000000005</v>
      </c>
      <c r="I3898" s="115">
        <v>0.48</v>
      </c>
      <c r="J3898" s="115" t="s">
        <v>350</v>
      </c>
      <c r="K3898" s="115">
        <v>4.1411571879999999E-4</v>
      </c>
      <c r="L3898" s="115">
        <v>3676.6663844685499</v>
      </c>
      <c r="M3898" s="115">
        <v>10.0161366065109</v>
      </c>
      <c r="N3898" s="115">
        <v>1.76558393592172</v>
      </c>
      <c r="O3898" s="115">
        <v>4.1478396104199997E-3</v>
      </c>
      <c r="P3898" s="115">
        <v>7.3115606072000005E-4</v>
      </c>
      <c r="Q3898" s="115">
        <v>1.52256534259934</v>
      </c>
      <c r="R3898" s="115">
        <v>1200</v>
      </c>
      <c r="S3898" s="115" t="s">
        <v>351</v>
      </c>
      <c r="T3898" s="115">
        <v>1200</v>
      </c>
      <c r="U3898" s="115" t="s">
        <v>352</v>
      </c>
      <c r="V3898" s="115" t="s">
        <v>350</v>
      </c>
      <c r="Z3898" s="115">
        <v>0</v>
      </c>
      <c r="AA3898" s="115">
        <v>1</v>
      </c>
      <c r="AB3898" s="115">
        <v>4.1478396104199997E-3</v>
      </c>
      <c r="AC3898" s="115">
        <v>7.3115606072000005E-4</v>
      </c>
      <c r="AD3898" s="115">
        <v>1.5225653426005099</v>
      </c>
      <c r="AF3898" s="115">
        <v>-1</v>
      </c>
      <c r="AG3898" s="115">
        <v>-1</v>
      </c>
      <c r="AH3898" s="115">
        <v>-1</v>
      </c>
      <c r="AI3898" s="115">
        <v>-1</v>
      </c>
      <c r="AJ3898" s="115">
        <v>0</v>
      </c>
      <c r="AM3898" s="115" t="s">
        <v>348</v>
      </c>
      <c r="AN3898" s="115">
        <v>-1</v>
      </c>
      <c r="AQ3898" s="115">
        <v>601</v>
      </c>
      <c r="AR3898" s="115" t="s">
        <v>263</v>
      </c>
      <c r="AS3898" s="115" t="s">
        <v>376</v>
      </c>
      <c r="AT3898" s="115" t="s">
        <v>296</v>
      </c>
      <c r="AV3898" s="115">
        <v>6.91815776007516</v>
      </c>
      <c r="AW3898" s="115">
        <v>1.2348462E-3</v>
      </c>
    </row>
    <row r="3899" spans="1:49" x14ac:dyDescent="0.25">
      <c r="A3899" s="117">
        <v>450000</v>
      </c>
      <c r="B3899" s="117">
        <v>870000</v>
      </c>
      <c r="C3899" s="117">
        <v>870000</v>
      </c>
      <c r="D3899" s="115" t="s">
        <v>342</v>
      </c>
      <c r="E3899" s="115" t="s">
        <v>13</v>
      </c>
      <c r="F3899" s="115" t="s">
        <v>343</v>
      </c>
      <c r="G3899" s="115" t="s">
        <v>344</v>
      </c>
      <c r="H3899" s="115">
        <v>0.56000000000000005</v>
      </c>
      <c r="I3899" s="115">
        <v>0.48</v>
      </c>
      <c r="J3899" s="115" t="s">
        <v>350</v>
      </c>
      <c r="K3899" s="115">
        <v>0.11021187154622</v>
      </c>
      <c r="L3899" s="115">
        <v>3676.6663844685499</v>
      </c>
      <c r="M3899" s="115">
        <v>10.0161366065109</v>
      </c>
      <c r="N3899" s="115">
        <v>1.76558393592172</v>
      </c>
      <c r="O3899" s="115">
        <v>1.10389716106624</v>
      </c>
      <c r="P3899" s="115">
        <v>0.19458830994988</v>
      </c>
      <c r="Q3899" s="115">
        <v>405.21228328337901</v>
      </c>
      <c r="R3899" s="115">
        <v>1210</v>
      </c>
      <c r="S3899" s="115" t="s">
        <v>353</v>
      </c>
      <c r="T3899" s="115">
        <v>1210</v>
      </c>
      <c r="U3899" s="115" t="s">
        <v>352</v>
      </c>
      <c r="V3899" s="115" t="s">
        <v>350</v>
      </c>
      <c r="Z3899" s="115">
        <v>0</v>
      </c>
      <c r="AA3899" s="115">
        <v>1</v>
      </c>
      <c r="AB3899" s="115">
        <v>1.10389716106624</v>
      </c>
      <c r="AC3899" s="115">
        <v>0.19458830994988</v>
      </c>
      <c r="AD3899" s="115">
        <v>405.21228328337901</v>
      </c>
      <c r="AF3899" s="115">
        <v>-1</v>
      </c>
      <c r="AG3899" s="115">
        <v>-1</v>
      </c>
      <c r="AH3899" s="115">
        <v>-1</v>
      </c>
      <c r="AI3899" s="115">
        <v>-1</v>
      </c>
      <c r="AJ3899" s="115">
        <v>0</v>
      </c>
      <c r="AM3899" s="115" t="s">
        <v>348</v>
      </c>
      <c r="AN3899" s="115">
        <v>-1</v>
      </c>
      <c r="AQ3899" s="115">
        <v>601</v>
      </c>
      <c r="AR3899" s="115" t="s">
        <v>263</v>
      </c>
      <c r="AS3899" s="115" t="s">
        <v>376</v>
      </c>
      <c r="AT3899" s="115" t="s">
        <v>296</v>
      </c>
      <c r="AV3899" s="115">
        <v>88.031829410562906</v>
      </c>
      <c r="AW3899" s="115">
        <v>0.32863932140000002</v>
      </c>
    </row>
    <row r="3900" spans="1:49" x14ac:dyDescent="0.25">
      <c r="A3900" s="117">
        <v>450000</v>
      </c>
      <c r="B3900" s="117">
        <v>870000</v>
      </c>
      <c r="C3900" s="117">
        <v>870000</v>
      </c>
      <c r="D3900" s="115" t="s">
        <v>342</v>
      </c>
      <c r="E3900" s="115" t="s">
        <v>13</v>
      </c>
      <c r="F3900" s="115" t="s">
        <v>343</v>
      </c>
      <c r="G3900" s="115" t="s">
        <v>344</v>
      </c>
      <c r="H3900" s="115">
        <v>0.56000000000000005</v>
      </c>
      <c r="I3900" s="115">
        <v>0.48</v>
      </c>
      <c r="J3900" s="115" t="s">
        <v>350</v>
      </c>
      <c r="K3900" s="115">
        <v>0.12598341939065999</v>
      </c>
      <c r="L3900" s="115">
        <v>3676.6663844685499</v>
      </c>
      <c r="M3900" s="115">
        <v>10.0161366065109</v>
      </c>
      <c r="N3900" s="115">
        <v>1.76558393592172</v>
      </c>
      <c r="O3900" s="115">
        <v>1.26186713877228</v>
      </c>
      <c r="P3900" s="115">
        <v>0.22243430146865001</v>
      </c>
      <c r="Q3900" s="115">
        <v>463.199003074073</v>
      </c>
      <c r="R3900" s="115">
        <v>1210</v>
      </c>
      <c r="S3900" s="115" t="s">
        <v>353</v>
      </c>
      <c r="T3900" s="115">
        <v>1210</v>
      </c>
      <c r="U3900" s="115" t="s">
        <v>352</v>
      </c>
      <c r="V3900" s="115" t="s">
        <v>350</v>
      </c>
      <c r="Z3900" s="115">
        <v>0</v>
      </c>
      <c r="AA3900" s="115">
        <v>1</v>
      </c>
      <c r="AB3900" s="115">
        <v>1.26186713877228</v>
      </c>
      <c r="AC3900" s="115">
        <v>0.22243430146865001</v>
      </c>
      <c r="AD3900" s="115">
        <v>463.199003074073</v>
      </c>
      <c r="AF3900" s="115">
        <v>-1</v>
      </c>
      <c r="AG3900" s="115">
        <v>-1</v>
      </c>
      <c r="AH3900" s="115">
        <v>-1</v>
      </c>
      <c r="AI3900" s="115">
        <v>-1</v>
      </c>
      <c r="AJ3900" s="115">
        <v>0</v>
      </c>
      <c r="AM3900" s="115" t="s">
        <v>348</v>
      </c>
      <c r="AN3900" s="115">
        <v>-1</v>
      </c>
      <c r="AQ3900" s="115">
        <v>601</v>
      </c>
      <c r="AR3900" s="115" t="s">
        <v>263</v>
      </c>
      <c r="AS3900" s="115" t="s">
        <v>376</v>
      </c>
      <c r="AT3900" s="115" t="s">
        <v>296</v>
      </c>
      <c r="AV3900" s="115">
        <v>96.525849733923494</v>
      </c>
      <c r="AW3900" s="115">
        <v>0.3756682912</v>
      </c>
    </row>
    <row r="3901" spans="1:49" x14ac:dyDescent="0.25">
      <c r="A3901" s="117">
        <v>450000</v>
      </c>
      <c r="B3901" s="117">
        <v>870000</v>
      </c>
      <c r="C3901" s="117">
        <v>870000</v>
      </c>
      <c r="D3901" s="115" t="s">
        <v>342</v>
      </c>
      <c r="E3901" s="115" t="s">
        <v>13</v>
      </c>
      <c r="F3901" s="115" t="s">
        <v>343</v>
      </c>
      <c r="G3901" s="115" t="s">
        <v>344</v>
      </c>
      <c r="H3901" s="115">
        <v>0.56000000000000005</v>
      </c>
      <c r="I3901" s="115">
        <v>0.48</v>
      </c>
      <c r="J3901" s="115" t="s">
        <v>350</v>
      </c>
      <c r="K3901" s="115">
        <v>0.10585018064819</v>
      </c>
      <c r="L3901" s="115">
        <v>3676.6663844685499</v>
      </c>
      <c r="M3901" s="115">
        <v>10.0161366065109</v>
      </c>
      <c r="N3901" s="115">
        <v>1.76558393592172</v>
      </c>
      <c r="O3901" s="115">
        <v>1.0602098691962101</v>
      </c>
      <c r="P3901" s="115">
        <v>0.18688737856686999</v>
      </c>
      <c r="Q3901" s="115">
        <v>389.175800979153</v>
      </c>
      <c r="R3901" s="115">
        <v>1300</v>
      </c>
      <c r="S3901" s="115" t="s">
        <v>346</v>
      </c>
      <c r="T3901" s="115">
        <v>1300</v>
      </c>
      <c r="U3901" s="115" t="s">
        <v>352</v>
      </c>
      <c r="V3901" s="115" t="s">
        <v>350</v>
      </c>
      <c r="Z3901" s="115">
        <v>0</v>
      </c>
      <c r="AA3901" s="115">
        <v>1</v>
      </c>
      <c r="AB3901" s="115">
        <v>1.0602098691962101</v>
      </c>
      <c r="AC3901" s="115">
        <v>0.18688737856686999</v>
      </c>
      <c r="AD3901" s="115">
        <v>389.175800979153</v>
      </c>
      <c r="AF3901" s="115">
        <v>-1</v>
      </c>
      <c r="AG3901" s="115">
        <v>-1</v>
      </c>
      <c r="AH3901" s="115">
        <v>-1</v>
      </c>
      <c r="AI3901" s="115">
        <v>-1</v>
      </c>
      <c r="AJ3901" s="115">
        <v>0</v>
      </c>
      <c r="AM3901" s="115" t="s">
        <v>348</v>
      </c>
      <c r="AN3901" s="115">
        <v>-1</v>
      </c>
      <c r="AQ3901" s="115">
        <v>601</v>
      </c>
      <c r="AR3901" s="115" t="s">
        <v>263</v>
      </c>
      <c r="AS3901" s="115" t="s">
        <v>376</v>
      </c>
      <c r="AT3901" s="115" t="s">
        <v>296</v>
      </c>
      <c r="AV3901" s="115">
        <v>99.6692172800837</v>
      </c>
      <c r="AW3901" s="115">
        <v>0.315633253</v>
      </c>
    </row>
    <row r="3902" spans="1:49" x14ac:dyDescent="0.25">
      <c r="A3902" s="117">
        <v>450000</v>
      </c>
      <c r="B3902" s="117">
        <v>870000</v>
      </c>
      <c r="C3902" s="117">
        <v>870000</v>
      </c>
      <c r="D3902" s="115" t="s">
        <v>342</v>
      </c>
      <c r="E3902" s="115" t="s">
        <v>13</v>
      </c>
      <c r="F3902" s="115" t="s">
        <v>343</v>
      </c>
      <c r="G3902" s="115" t="s">
        <v>344</v>
      </c>
      <c r="H3902" s="115">
        <v>0.56000000000000005</v>
      </c>
      <c r="I3902" s="115">
        <v>0.48</v>
      </c>
      <c r="J3902" s="115" t="s">
        <v>350</v>
      </c>
      <c r="K3902" s="115">
        <v>0.26811594546135997</v>
      </c>
      <c r="L3902" s="115">
        <v>3676.6663844685499</v>
      </c>
      <c r="M3902" s="115">
        <v>10.0161366065109</v>
      </c>
      <c r="N3902" s="115">
        <v>1.76558393592172</v>
      </c>
      <c r="O3902" s="115">
        <v>2.6854859361248602</v>
      </c>
      <c r="P3902" s="115">
        <v>0.47338120627105001</v>
      </c>
      <c r="Q3902" s="115">
        <v>985.772883817805</v>
      </c>
      <c r="R3902" s="115">
        <v>1300</v>
      </c>
      <c r="S3902" s="115" t="s">
        <v>346</v>
      </c>
      <c r="T3902" s="115">
        <v>1300</v>
      </c>
      <c r="U3902" s="115" t="s">
        <v>352</v>
      </c>
      <c r="V3902" s="115" t="s">
        <v>350</v>
      </c>
      <c r="Z3902" s="115">
        <v>0</v>
      </c>
      <c r="AA3902" s="115">
        <v>1</v>
      </c>
      <c r="AB3902" s="115">
        <v>2.6854859361248602</v>
      </c>
      <c r="AC3902" s="115">
        <v>0.47338120627105001</v>
      </c>
      <c r="AD3902" s="115">
        <v>985.772883817805</v>
      </c>
      <c r="AF3902" s="115">
        <v>-1</v>
      </c>
      <c r="AG3902" s="115">
        <v>-1</v>
      </c>
      <c r="AH3902" s="115">
        <v>-1</v>
      </c>
      <c r="AI3902" s="115">
        <v>-1</v>
      </c>
      <c r="AJ3902" s="115">
        <v>0</v>
      </c>
      <c r="AM3902" s="115" t="s">
        <v>348</v>
      </c>
      <c r="AN3902" s="115">
        <v>-1</v>
      </c>
      <c r="AQ3902" s="115">
        <v>601</v>
      </c>
      <c r="AR3902" s="115" t="s">
        <v>263</v>
      </c>
      <c r="AS3902" s="115" t="s">
        <v>376</v>
      </c>
      <c r="AT3902" s="115" t="s">
        <v>296</v>
      </c>
      <c r="AV3902" s="115">
        <v>136.58091926497201</v>
      </c>
      <c r="AW3902" s="115">
        <v>0.79949139000000002</v>
      </c>
    </row>
    <row r="3903" spans="1:49" x14ac:dyDescent="0.25">
      <c r="A3903" s="117">
        <v>450000</v>
      </c>
      <c r="B3903" s="117">
        <v>870000</v>
      </c>
      <c r="C3903" s="117">
        <v>870000</v>
      </c>
      <c r="D3903" s="115" t="s">
        <v>342</v>
      </c>
      <c r="E3903" s="115" t="s">
        <v>13</v>
      </c>
      <c r="F3903" s="115" t="s">
        <v>343</v>
      </c>
      <c r="G3903" s="115" t="s">
        <v>344</v>
      </c>
      <c r="H3903" s="115">
        <v>0.56000000000000005</v>
      </c>
      <c r="I3903" s="115">
        <v>0.48</v>
      </c>
      <c r="J3903" s="115" t="s">
        <v>350</v>
      </c>
      <c r="K3903" s="115">
        <v>0.21736489913432</v>
      </c>
      <c r="L3903" s="115">
        <v>3648.3603945524901</v>
      </c>
      <c r="M3903" s="115">
        <v>9.0455157108563906</v>
      </c>
      <c r="N3903" s="115">
        <v>1.32626436478933</v>
      </c>
      <c r="O3903" s="115">
        <v>1.96617761010827</v>
      </c>
      <c r="P3903" s="115">
        <v>0.28828331987787997</v>
      </c>
      <c r="Q3903" s="115">
        <v>793.02548916757996</v>
      </c>
      <c r="R3903" s="115">
        <v>1200</v>
      </c>
      <c r="S3903" s="115" t="s">
        <v>351</v>
      </c>
      <c r="T3903" s="115">
        <v>1200</v>
      </c>
      <c r="U3903" s="115" t="s">
        <v>352</v>
      </c>
      <c r="V3903" s="115" t="s">
        <v>350</v>
      </c>
      <c r="Z3903" s="115">
        <v>0</v>
      </c>
      <c r="AA3903" s="115">
        <v>1</v>
      </c>
      <c r="AB3903" s="115">
        <v>1.96617761010827</v>
      </c>
      <c r="AC3903" s="115">
        <v>0.28828331987787997</v>
      </c>
      <c r="AD3903" s="115">
        <v>979.70285224402301</v>
      </c>
      <c r="AF3903" s="115">
        <v>-1</v>
      </c>
      <c r="AG3903" s="115">
        <v>-1</v>
      </c>
      <c r="AH3903" s="115">
        <v>-1</v>
      </c>
      <c r="AI3903" s="115">
        <v>-1</v>
      </c>
      <c r="AJ3903" s="115">
        <v>0</v>
      </c>
      <c r="AM3903" s="115" t="s">
        <v>348</v>
      </c>
      <c r="AN3903" s="115">
        <v>-1</v>
      </c>
      <c r="AQ3903" s="115">
        <v>601</v>
      </c>
      <c r="AR3903" s="115" t="s">
        <v>263</v>
      </c>
      <c r="AS3903" s="115" t="s">
        <v>376</v>
      </c>
      <c r="AT3903" s="115" t="s">
        <v>296</v>
      </c>
      <c r="AV3903" s="115">
        <v>151.62639274189701</v>
      </c>
      <c r="AW3903" s="115">
        <v>0.79456841219999996</v>
      </c>
    </row>
    <row r="3904" spans="1:49" x14ac:dyDescent="0.25">
      <c r="A3904" s="117">
        <v>450000</v>
      </c>
      <c r="B3904" s="117">
        <v>870000</v>
      </c>
      <c r="C3904" s="117">
        <v>870000</v>
      </c>
      <c r="D3904" s="115" t="s">
        <v>342</v>
      </c>
      <c r="E3904" s="115" t="s">
        <v>13</v>
      </c>
      <c r="F3904" s="115" t="s">
        <v>343</v>
      </c>
      <c r="G3904" s="115" t="s">
        <v>344</v>
      </c>
      <c r="H3904" s="115">
        <v>0.56000000000000005</v>
      </c>
      <c r="I3904" s="115">
        <v>0.48</v>
      </c>
      <c r="J3904" s="115" t="s">
        <v>350</v>
      </c>
      <c r="K3904" s="115">
        <v>3.7755174700649999E-2</v>
      </c>
      <c r="L3904" s="115">
        <v>3648.3603945524901</v>
      </c>
      <c r="M3904" s="115">
        <v>9.0455157108563906</v>
      </c>
      <c r="N3904" s="115">
        <v>1.32626436478933</v>
      </c>
      <c r="O3904" s="115">
        <v>0.34151502592091998</v>
      </c>
      <c r="P3904" s="115">
        <v>5.007334279187E-2</v>
      </c>
      <c r="Q3904" s="115">
        <v>137.744484067287</v>
      </c>
      <c r="R3904" s="115">
        <v>1210</v>
      </c>
      <c r="S3904" s="115" t="s">
        <v>353</v>
      </c>
      <c r="T3904" s="115">
        <v>1210</v>
      </c>
      <c r="U3904" s="115" t="s">
        <v>352</v>
      </c>
      <c r="V3904" s="115" t="s">
        <v>350</v>
      </c>
      <c r="Z3904" s="115">
        <v>0</v>
      </c>
      <c r="AA3904" s="115">
        <v>1</v>
      </c>
      <c r="AB3904" s="115">
        <v>0.34151502592091998</v>
      </c>
      <c r="AC3904" s="115">
        <v>5.007334279187E-2</v>
      </c>
      <c r="AD3904" s="115">
        <v>137.744484067288</v>
      </c>
      <c r="AF3904" s="115">
        <v>-1</v>
      </c>
      <c r="AG3904" s="115">
        <v>-1</v>
      </c>
      <c r="AH3904" s="115">
        <v>-1</v>
      </c>
      <c r="AI3904" s="115">
        <v>-1</v>
      </c>
      <c r="AJ3904" s="115">
        <v>0</v>
      </c>
      <c r="AM3904" s="115" t="s">
        <v>348</v>
      </c>
      <c r="AN3904" s="115">
        <v>-1</v>
      </c>
      <c r="AQ3904" s="115">
        <v>601</v>
      </c>
      <c r="AR3904" s="115" t="s">
        <v>263</v>
      </c>
      <c r="AS3904" s="115" t="s">
        <v>376</v>
      </c>
      <c r="AT3904" s="115" t="s">
        <v>296</v>
      </c>
      <c r="AV3904" s="115">
        <v>59.462084512713098</v>
      </c>
      <c r="AW3904" s="115">
        <v>0.11171491</v>
      </c>
    </row>
    <row r="3905" spans="1:49" x14ac:dyDescent="0.25">
      <c r="A3905" s="117">
        <v>450000</v>
      </c>
      <c r="B3905" s="117">
        <v>870000</v>
      </c>
      <c r="C3905" s="117">
        <v>870000</v>
      </c>
      <c r="D3905" s="115" t="s">
        <v>342</v>
      </c>
      <c r="E3905" s="115" t="s">
        <v>13</v>
      </c>
      <c r="F3905" s="115" t="s">
        <v>343</v>
      </c>
      <c r="G3905" s="115" t="s">
        <v>344</v>
      </c>
      <c r="H3905" s="115">
        <v>0.56000000000000005</v>
      </c>
      <c r="I3905" s="115">
        <v>0.48</v>
      </c>
      <c r="J3905" s="115" t="s">
        <v>350</v>
      </c>
      <c r="K3905" s="115">
        <v>0.21028650626365999</v>
      </c>
      <c r="L3905" s="115">
        <v>3648.3603945524901</v>
      </c>
      <c r="M3905" s="115">
        <v>9.0455157108563906</v>
      </c>
      <c r="N3905" s="115">
        <v>1.32626436478933</v>
      </c>
      <c r="O3905" s="115">
        <v>1.9021498961891099</v>
      </c>
      <c r="P3905" s="115">
        <v>0.27889549965354998</v>
      </c>
      <c r="Q3905" s="115">
        <v>767.20096096118095</v>
      </c>
      <c r="R3905" s="115">
        <v>1210</v>
      </c>
      <c r="S3905" s="115" t="s">
        <v>353</v>
      </c>
      <c r="T3905" s="115">
        <v>1210</v>
      </c>
      <c r="U3905" s="115" t="s">
        <v>352</v>
      </c>
      <c r="V3905" s="115" t="s">
        <v>350</v>
      </c>
      <c r="Z3905" s="115">
        <v>0</v>
      </c>
      <c r="AA3905" s="115">
        <v>1</v>
      </c>
      <c r="AB3905" s="115">
        <v>1.9021498961891099</v>
      </c>
      <c r="AC3905" s="115">
        <v>0.27889549965354998</v>
      </c>
      <c r="AD3905" s="115">
        <v>768.42955160800796</v>
      </c>
      <c r="AF3905" s="115">
        <v>-1</v>
      </c>
      <c r="AG3905" s="115">
        <v>-1</v>
      </c>
      <c r="AH3905" s="115">
        <v>-1</v>
      </c>
      <c r="AI3905" s="115">
        <v>-1</v>
      </c>
      <c r="AJ3905" s="115">
        <v>0</v>
      </c>
      <c r="AM3905" s="115" t="s">
        <v>348</v>
      </c>
      <c r="AN3905" s="115">
        <v>-1</v>
      </c>
      <c r="AQ3905" s="115">
        <v>601</v>
      </c>
      <c r="AR3905" s="115" t="s">
        <v>263</v>
      </c>
      <c r="AS3905" s="115" t="s">
        <v>376</v>
      </c>
      <c r="AT3905" s="115" t="s">
        <v>296</v>
      </c>
      <c r="AV3905" s="115">
        <v>113.86687185054301</v>
      </c>
      <c r="AW3905" s="115">
        <v>0.62321942549999998</v>
      </c>
    </row>
    <row r="3906" spans="1:49" x14ac:dyDescent="0.25">
      <c r="A3906" s="117">
        <v>450000</v>
      </c>
      <c r="B3906" s="117">
        <v>870000</v>
      </c>
      <c r="C3906" s="117">
        <v>870000</v>
      </c>
      <c r="D3906" s="115" t="s">
        <v>342</v>
      </c>
      <c r="E3906" s="115" t="s">
        <v>13</v>
      </c>
      <c r="F3906" s="115" t="s">
        <v>343</v>
      </c>
      <c r="G3906" s="115" t="s">
        <v>344</v>
      </c>
      <c r="H3906" s="115">
        <v>0.56000000000000005</v>
      </c>
      <c r="I3906" s="115">
        <v>0.48</v>
      </c>
      <c r="J3906" s="115" t="s">
        <v>350</v>
      </c>
      <c r="K3906" s="115">
        <v>7.6869880048650002E-2</v>
      </c>
      <c r="L3906" s="115">
        <v>3648.3603945524901</v>
      </c>
      <c r="M3906" s="115">
        <v>9.0455157108563906</v>
      </c>
      <c r="N3906" s="115">
        <v>1.32626436478933</v>
      </c>
      <c r="O3906" s="115">
        <v>0.69532770767171004</v>
      </c>
      <c r="P3906" s="115">
        <v>0.10194978263415</v>
      </c>
      <c r="Q3906" s="115">
        <v>280.44902590349898</v>
      </c>
      <c r="R3906" s="115">
        <v>1210</v>
      </c>
      <c r="S3906" s="115" t="s">
        <v>353</v>
      </c>
      <c r="T3906" s="115">
        <v>1210</v>
      </c>
      <c r="U3906" s="115" t="s">
        <v>352</v>
      </c>
      <c r="V3906" s="115" t="s">
        <v>350</v>
      </c>
      <c r="Z3906" s="115">
        <v>0</v>
      </c>
      <c r="AA3906" s="115">
        <v>1</v>
      </c>
      <c r="AB3906" s="115">
        <v>0.69532770767171004</v>
      </c>
      <c r="AC3906" s="115">
        <v>0.10194978263415</v>
      </c>
      <c r="AD3906" s="115">
        <v>280.44902590349801</v>
      </c>
      <c r="AF3906" s="115">
        <v>-1</v>
      </c>
      <c r="AG3906" s="115">
        <v>-1</v>
      </c>
      <c r="AH3906" s="115">
        <v>-1</v>
      </c>
      <c r="AI3906" s="115">
        <v>-1</v>
      </c>
      <c r="AJ3906" s="115">
        <v>0</v>
      </c>
      <c r="AM3906" s="115" t="s">
        <v>348</v>
      </c>
      <c r="AN3906" s="115">
        <v>-1</v>
      </c>
      <c r="AQ3906" s="115">
        <v>601</v>
      </c>
      <c r="AR3906" s="115" t="s">
        <v>263</v>
      </c>
      <c r="AS3906" s="115" t="s">
        <v>376</v>
      </c>
      <c r="AT3906" s="115" t="s">
        <v>296</v>
      </c>
      <c r="AV3906" s="115">
        <v>81.6000100627069</v>
      </c>
      <c r="AW3906" s="115">
        <v>0.2274525758</v>
      </c>
    </row>
    <row r="3907" spans="1:49" x14ac:dyDescent="0.25">
      <c r="A3907" s="117">
        <v>450000</v>
      </c>
      <c r="B3907" s="117">
        <v>870000</v>
      </c>
      <c r="C3907" s="117">
        <v>870000</v>
      </c>
      <c r="D3907" s="115" t="s">
        <v>342</v>
      </c>
      <c r="E3907" s="115" t="s">
        <v>13</v>
      </c>
      <c r="F3907" s="115" t="s">
        <v>343</v>
      </c>
      <c r="G3907" s="115" t="s">
        <v>344</v>
      </c>
      <c r="H3907" s="115">
        <v>0.56000000000000005</v>
      </c>
      <c r="I3907" s="115">
        <v>0.48</v>
      </c>
      <c r="J3907" s="115" t="s">
        <v>350</v>
      </c>
      <c r="K3907" s="115">
        <v>0.24989626975449</v>
      </c>
      <c r="L3907" s="115">
        <v>3663.10394748823</v>
      </c>
      <c r="M3907" s="115">
        <v>9.1295472161966593</v>
      </c>
      <c r="N3907" s="115">
        <v>1.3426608640059099</v>
      </c>
      <c r="O3907" s="115">
        <v>2.2814397938750899</v>
      </c>
      <c r="P3907" s="115">
        <v>0.33552594146041997</v>
      </c>
      <c r="Q3907" s="115">
        <v>915.39601220028203</v>
      </c>
      <c r="R3907" s="115">
        <v>1200</v>
      </c>
      <c r="S3907" s="115" t="s">
        <v>351</v>
      </c>
      <c r="T3907" s="115">
        <v>1200</v>
      </c>
      <c r="U3907" s="115" t="s">
        <v>352</v>
      </c>
      <c r="V3907" s="115" t="s">
        <v>350</v>
      </c>
      <c r="Z3907" s="115">
        <v>0</v>
      </c>
      <c r="AA3907" s="115">
        <v>1</v>
      </c>
      <c r="AB3907" s="115">
        <v>2.2814397938750899</v>
      </c>
      <c r="AC3907" s="115">
        <v>0.33552594146041997</v>
      </c>
      <c r="AD3907" s="115">
        <v>915.39601220028203</v>
      </c>
      <c r="AF3907" s="115">
        <v>-1</v>
      </c>
      <c r="AG3907" s="115">
        <v>-1</v>
      </c>
      <c r="AH3907" s="115">
        <v>-1</v>
      </c>
      <c r="AI3907" s="115">
        <v>-1</v>
      </c>
      <c r="AJ3907" s="115">
        <v>0</v>
      </c>
      <c r="AM3907" s="115" t="s">
        <v>348</v>
      </c>
      <c r="AN3907" s="115">
        <v>-1</v>
      </c>
      <c r="AQ3907" s="115">
        <v>601</v>
      </c>
      <c r="AR3907" s="115" t="s">
        <v>263</v>
      </c>
      <c r="AS3907" s="115" t="s">
        <v>376</v>
      </c>
      <c r="AT3907" s="115" t="s">
        <v>296</v>
      </c>
      <c r="AV3907" s="115">
        <v>218.42777553261399</v>
      </c>
      <c r="AW3907" s="115">
        <v>0.74241363520000003</v>
      </c>
    </row>
    <row r="3908" spans="1:49" x14ac:dyDescent="0.25">
      <c r="A3908" s="117">
        <v>450000</v>
      </c>
      <c r="B3908" s="117">
        <v>870000</v>
      </c>
      <c r="C3908" s="117">
        <v>870000</v>
      </c>
      <c r="D3908" s="115" t="s">
        <v>342</v>
      </c>
      <c r="E3908" s="115" t="s">
        <v>13</v>
      </c>
      <c r="F3908" s="115" t="s">
        <v>343</v>
      </c>
      <c r="G3908" s="115" t="s">
        <v>344</v>
      </c>
      <c r="H3908" s="115">
        <v>0.56000000000000005</v>
      </c>
      <c r="I3908" s="115">
        <v>0.48</v>
      </c>
      <c r="J3908" s="115" t="s">
        <v>350</v>
      </c>
      <c r="K3908" s="115">
        <v>0.35513908296766</v>
      </c>
      <c r="L3908" s="115">
        <v>3663.10394748823</v>
      </c>
      <c r="M3908" s="115">
        <v>9.1295472161966593</v>
      </c>
      <c r="N3908" s="115">
        <v>1.3426608640059099</v>
      </c>
      <c r="O3908" s="115">
        <v>3.2422590262701201</v>
      </c>
      <c r="P3908" s="115">
        <v>0.47683134797963</v>
      </c>
      <c r="Q3908" s="115">
        <v>1300.9113767262099</v>
      </c>
      <c r="R3908" s="115">
        <v>1210</v>
      </c>
      <c r="S3908" s="115" t="s">
        <v>353</v>
      </c>
      <c r="T3908" s="115">
        <v>1210</v>
      </c>
      <c r="U3908" s="115" t="s">
        <v>352</v>
      </c>
      <c r="V3908" s="115" t="s">
        <v>350</v>
      </c>
      <c r="Z3908" s="115">
        <v>0</v>
      </c>
      <c r="AA3908" s="115">
        <v>1</v>
      </c>
      <c r="AB3908" s="115">
        <v>3.2422590262701201</v>
      </c>
      <c r="AC3908" s="115">
        <v>0.47683134797963</v>
      </c>
      <c r="AD3908" s="115">
        <v>1300.9113767262099</v>
      </c>
      <c r="AF3908" s="115">
        <v>-1</v>
      </c>
      <c r="AG3908" s="115">
        <v>-1</v>
      </c>
      <c r="AH3908" s="115">
        <v>-1</v>
      </c>
      <c r="AI3908" s="115">
        <v>-1</v>
      </c>
      <c r="AJ3908" s="115">
        <v>0</v>
      </c>
      <c r="AM3908" s="115" t="s">
        <v>348</v>
      </c>
      <c r="AN3908" s="115">
        <v>-1</v>
      </c>
      <c r="AQ3908" s="115">
        <v>601</v>
      </c>
      <c r="AR3908" s="115" t="s">
        <v>263</v>
      </c>
      <c r="AS3908" s="115" t="s">
        <v>376</v>
      </c>
      <c r="AT3908" s="115" t="s">
        <v>296</v>
      </c>
      <c r="AV3908" s="115">
        <v>148.35324794601701</v>
      </c>
      <c r="AW3908" s="115">
        <v>1.0550781644</v>
      </c>
    </row>
    <row r="3909" spans="1:49" x14ac:dyDescent="0.25">
      <c r="A3909" s="117">
        <v>450000</v>
      </c>
      <c r="B3909" s="117">
        <v>870000</v>
      </c>
      <c r="C3909" s="117">
        <v>870000</v>
      </c>
      <c r="D3909" s="115" t="s">
        <v>342</v>
      </c>
      <c r="E3909" s="115" t="s">
        <v>13</v>
      </c>
      <c r="F3909" s="115" t="s">
        <v>343</v>
      </c>
      <c r="G3909" s="115" t="s">
        <v>344</v>
      </c>
      <c r="H3909" s="115">
        <v>0.56000000000000005</v>
      </c>
      <c r="I3909" s="115">
        <v>0.48</v>
      </c>
      <c r="J3909" s="115" t="s">
        <v>350</v>
      </c>
      <c r="K3909" s="115">
        <v>3.8167169696900001E-3</v>
      </c>
      <c r="L3909" s="115">
        <v>3663.10394748823</v>
      </c>
      <c r="M3909" s="115">
        <v>9.1295472161966593</v>
      </c>
      <c r="N3909" s="115">
        <v>1.3426608640059099</v>
      </c>
      <c r="O3909" s="115">
        <v>3.4844897785650003E-2</v>
      </c>
      <c r="P3909" s="115">
        <v>5.1245565041900002E-3</v>
      </c>
      <c r="Q3909" s="115">
        <v>13.981030998120399</v>
      </c>
      <c r="R3909" s="115">
        <v>1210</v>
      </c>
      <c r="S3909" s="115" t="s">
        <v>353</v>
      </c>
      <c r="T3909" s="115">
        <v>1210</v>
      </c>
      <c r="U3909" s="115" t="s">
        <v>352</v>
      </c>
      <c r="V3909" s="115" t="s">
        <v>350</v>
      </c>
      <c r="Z3909" s="115">
        <v>0</v>
      </c>
      <c r="AA3909" s="115">
        <v>1</v>
      </c>
      <c r="AB3909" s="115">
        <v>3.4844897785650003E-2</v>
      </c>
      <c r="AC3909" s="115">
        <v>5.1245565041900002E-3</v>
      </c>
      <c r="AD3909" s="115">
        <v>13.981030998119101</v>
      </c>
      <c r="AF3909" s="115">
        <v>-1</v>
      </c>
      <c r="AG3909" s="115">
        <v>-1</v>
      </c>
      <c r="AH3909" s="115">
        <v>-1</v>
      </c>
      <c r="AI3909" s="115">
        <v>-1</v>
      </c>
      <c r="AJ3909" s="115">
        <v>0</v>
      </c>
      <c r="AM3909" s="115" t="s">
        <v>348</v>
      </c>
      <c r="AN3909" s="115">
        <v>-1</v>
      </c>
      <c r="AQ3909" s="115">
        <v>601</v>
      </c>
      <c r="AR3909" s="115" t="s">
        <v>263</v>
      </c>
      <c r="AS3909" s="115" t="s">
        <v>376</v>
      </c>
      <c r="AT3909" s="115" t="s">
        <v>296</v>
      </c>
      <c r="AV3909" s="115">
        <v>31.068232846923198</v>
      </c>
      <c r="AW3909" s="115">
        <v>1.13390357E-2</v>
      </c>
    </row>
    <row r="3910" spans="1:49" x14ac:dyDescent="0.25">
      <c r="A3910" s="117">
        <v>450000</v>
      </c>
      <c r="B3910" s="117">
        <v>870000</v>
      </c>
      <c r="C3910" s="117">
        <v>870000</v>
      </c>
      <c r="D3910" s="115" t="s">
        <v>342</v>
      </c>
      <c r="E3910" s="115" t="s">
        <v>13</v>
      </c>
      <c r="F3910" s="115" t="s">
        <v>343</v>
      </c>
      <c r="G3910" s="115" t="s">
        <v>344</v>
      </c>
      <c r="H3910" s="115">
        <v>0.56000000000000005</v>
      </c>
      <c r="I3910" s="115">
        <v>0.48</v>
      </c>
      <c r="J3910" s="115" t="s">
        <v>350</v>
      </c>
      <c r="K3910" s="115">
        <v>2.1533338165100001E-3</v>
      </c>
      <c r="L3910" s="115">
        <v>3663.10394748823</v>
      </c>
      <c r="M3910" s="115">
        <v>9.1295472161966593</v>
      </c>
      <c r="N3910" s="115">
        <v>1.3426608640059099</v>
      </c>
      <c r="O3910" s="115">
        <v>1.9658962750070001E-2</v>
      </c>
      <c r="P3910" s="115">
        <v>2.8911970425699999E-3</v>
      </c>
      <c r="Q3910" s="115">
        <v>7.8878856035249996</v>
      </c>
      <c r="R3910" s="115">
        <v>1210</v>
      </c>
      <c r="S3910" s="115" t="s">
        <v>353</v>
      </c>
      <c r="T3910" s="115">
        <v>1210</v>
      </c>
      <c r="U3910" s="115" t="s">
        <v>352</v>
      </c>
      <c r="V3910" s="115" t="s">
        <v>350</v>
      </c>
      <c r="Z3910" s="115">
        <v>0</v>
      </c>
      <c r="AA3910" s="115">
        <v>1</v>
      </c>
      <c r="AB3910" s="115">
        <v>1.9658962750070001E-2</v>
      </c>
      <c r="AC3910" s="115">
        <v>2.8911970425699999E-3</v>
      </c>
      <c r="AD3910" s="115">
        <v>7.8878856035237197</v>
      </c>
      <c r="AF3910" s="115">
        <v>-1</v>
      </c>
      <c r="AG3910" s="115">
        <v>-1</v>
      </c>
      <c r="AH3910" s="115">
        <v>-1</v>
      </c>
      <c r="AI3910" s="115">
        <v>-1</v>
      </c>
      <c r="AJ3910" s="115">
        <v>0</v>
      </c>
      <c r="AM3910" s="115" t="s">
        <v>348</v>
      </c>
      <c r="AN3910" s="115">
        <v>-1</v>
      </c>
      <c r="AQ3910" s="115">
        <v>601</v>
      </c>
      <c r="AR3910" s="115" t="s">
        <v>263</v>
      </c>
      <c r="AS3910" s="115" t="s">
        <v>376</v>
      </c>
      <c r="AT3910" s="115" t="s">
        <v>296</v>
      </c>
      <c r="AV3910" s="115">
        <v>14.185936887050801</v>
      </c>
      <c r="AW3910" s="115">
        <v>6.3973119E-3</v>
      </c>
    </row>
    <row r="3911" spans="1:49" x14ac:dyDescent="0.25">
      <c r="A3911" s="117">
        <v>450000</v>
      </c>
      <c r="B3911" s="117">
        <v>870000</v>
      </c>
      <c r="C3911" s="117">
        <v>870000</v>
      </c>
      <c r="D3911" s="115" t="s">
        <v>342</v>
      </c>
      <c r="E3911" s="115" t="s">
        <v>13</v>
      </c>
      <c r="F3911" s="115" t="s">
        <v>343</v>
      </c>
      <c r="G3911" s="115" t="s">
        <v>344</v>
      </c>
      <c r="H3911" s="115">
        <v>0.56000000000000005</v>
      </c>
      <c r="I3911" s="115">
        <v>0.48</v>
      </c>
      <c r="J3911" s="115" t="s">
        <v>350</v>
      </c>
      <c r="K3911" s="115">
        <v>6.7580499063899999E-3</v>
      </c>
      <c r="L3911" s="115">
        <v>3663.10394748823</v>
      </c>
      <c r="M3911" s="115">
        <v>9.1295472161966593</v>
      </c>
      <c r="N3911" s="115">
        <v>1.3426608640059099</v>
      </c>
      <c r="O3911" s="115">
        <v>6.169793570986E-2</v>
      </c>
      <c r="P3911" s="115">
        <v>9.0737691263099995E-3</v>
      </c>
      <c r="Q3911" s="115">
        <v>24.755439289445299</v>
      </c>
      <c r="R3911" s="115">
        <v>1210</v>
      </c>
      <c r="S3911" s="115" t="s">
        <v>353</v>
      </c>
      <c r="T3911" s="115">
        <v>1210</v>
      </c>
      <c r="U3911" s="115" t="s">
        <v>352</v>
      </c>
      <c r="V3911" s="115" t="s">
        <v>350</v>
      </c>
      <c r="Z3911" s="115">
        <v>0</v>
      </c>
      <c r="AA3911" s="115">
        <v>1</v>
      </c>
      <c r="AB3911" s="115">
        <v>6.169793570986E-2</v>
      </c>
      <c r="AC3911" s="115">
        <v>9.0737691263099995E-3</v>
      </c>
      <c r="AD3911" s="115">
        <v>24.7554392894464</v>
      </c>
      <c r="AF3911" s="115">
        <v>-1</v>
      </c>
      <c r="AG3911" s="115">
        <v>-1</v>
      </c>
      <c r="AH3911" s="115">
        <v>-1</v>
      </c>
      <c r="AI3911" s="115">
        <v>-1</v>
      </c>
      <c r="AJ3911" s="115">
        <v>0</v>
      </c>
      <c r="AM3911" s="115" t="s">
        <v>348</v>
      </c>
      <c r="AN3911" s="115">
        <v>-1</v>
      </c>
      <c r="AQ3911" s="115">
        <v>601</v>
      </c>
      <c r="AR3911" s="115" t="s">
        <v>263</v>
      </c>
      <c r="AS3911" s="115" t="s">
        <v>376</v>
      </c>
      <c r="AT3911" s="115" t="s">
        <v>296</v>
      </c>
      <c r="AV3911" s="115">
        <v>29.278645597428898</v>
      </c>
      <c r="AW3911" s="115">
        <v>2.0077404100000001E-2</v>
      </c>
    </row>
    <row r="3912" spans="1:49" x14ac:dyDescent="0.25">
      <c r="A3912" s="117">
        <v>450000</v>
      </c>
      <c r="B3912" s="117">
        <v>870000</v>
      </c>
      <c r="C3912" s="117">
        <v>870000</v>
      </c>
      <c r="D3912" s="115" t="s">
        <v>342</v>
      </c>
      <c r="E3912" s="115" t="s">
        <v>13</v>
      </c>
      <c r="F3912" s="115" t="s">
        <v>343</v>
      </c>
      <c r="G3912" s="115" t="s">
        <v>344</v>
      </c>
      <c r="H3912" s="115">
        <v>0.56000000000000005</v>
      </c>
      <c r="I3912" s="115">
        <v>0.48</v>
      </c>
      <c r="J3912" s="115" t="s">
        <v>350</v>
      </c>
      <c r="K3912" s="115">
        <v>3.2743147978260001E-2</v>
      </c>
      <c r="L3912" s="115">
        <v>3671.6877029971401</v>
      </c>
      <c r="M3912" s="115">
        <v>9.1496344343687692</v>
      </c>
      <c r="N3912" s="115">
        <v>1.3455706593080501</v>
      </c>
      <c r="O3912" s="115">
        <v>0.29958783423156998</v>
      </c>
      <c r="P3912" s="115">
        <v>4.4058219212930003E-2</v>
      </c>
      <c r="Q3912" s="115">
        <v>120.22261378921399</v>
      </c>
      <c r="R3912" s="115">
        <v>1210</v>
      </c>
      <c r="S3912" s="115" t="s">
        <v>353</v>
      </c>
      <c r="T3912" s="115">
        <v>1210</v>
      </c>
      <c r="U3912" s="115" t="s">
        <v>352</v>
      </c>
      <c r="V3912" s="115" t="s">
        <v>350</v>
      </c>
      <c r="Z3912" s="115">
        <v>0</v>
      </c>
      <c r="AA3912" s="115">
        <v>1</v>
      </c>
      <c r="AB3912" s="115">
        <v>0.29958783423156998</v>
      </c>
      <c r="AC3912" s="115">
        <v>4.4058219212930003E-2</v>
      </c>
      <c r="AD3912" s="115">
        <v>120.222613789216</v>
      </c>
      <c r="AF3912" s="115">
        <v>-1</v>
      </c>
      <c r="AG3912" s="115">
        <v>-1</v>
      </c>
      <c r="AH3912" s="115">
        <v>-1</v>
      </c>
      <c r="AI3912" s="115">
        <v>-1</v>
      </c>
      <c r="AJ3912" s="115">
        <v>0</v>
      </c>
      <c r="AM3912" s="115" t="s">
        <v>348</v>
      </c>
      <c r="AN3912" s="115">
        <v>-1</v>
      </c>
      <c r="AQ3912" s="115">
        <v>601</v>
      </c>
      <c r="AR3912" s="115" t="s">
        <v>263</v>
      </c>
      <c r="AS3912" s="115" t="s">
        <v>376</v>
      </c>
      <c r="AT3912" s="115" t="s">
        <v>296</v>
      </c>
      <c r="AV3912" s="115">
        <v>56.057959013172002</v>
      </c>
      <c r="AW3912" s="115">
        <v>9.7504147400000005E-2</v>
      </c>
    </row>
    <row r="3913" spans="1:49" x14ac:dyDescent="0.25">
      <c r="A3913" s="117">
        <v>450000</v>
      </c>
      <c r="B3913" s="117">
        <v>870000</v>
      </c>
      <c r="C3913" s="117">
        <v>870000</v>
      </c>
      <c r="D3913" s="115" t="s">
        <v>342</v>
      </c>
      <c r="E3913" s="115" t="s">
        <v>13</v>
      </c>
      <c r="F3913" s="115" t="s">
        <v>343</v>
      </c>
      <c r="G3913" s="115" t="s">
        <v>344</v>
      </c>
      <c r="H3913" s="115">
        <v>0.56000000000000005</v>
      </c>
      <c r="I3913" s="115">
        <v>0.48</v>
      </c>
      <c r="J3913" s="115" t="s">
        <v>350</v>
      </c>
      <c r="K3913" s="115">
        <v>0.16118261979830001</v>
      </c>
      <c r="L3913" s="115">
        <v>3671.6877029971401</v>
      </c>
      <c r="M3913" s="115">
        <v>9.1496344343687692</v>
      </c>
      <c r="N3913" s="115">
        <v>1.3455706593080501</v>
      </c>
      <c r="O3913" s="115">
        <v>1.4747620483283701</v>
      </c>
      <c r="P3913" s="115">
        <v>0.21688260399100001</v>
      </c>
      <c r="Q3913" s="115">
        <v>591.81224305031003</v>
      </c>
      <c r="R3913" s="115">
        <v>1210</v>
      </c>
      <c r="S3913" s="115" t="s">
        <v>353</v>
      </c>
      <c r="T3913" s="115">
        <v>1210</v>
      </c>
      <c r="U3913" s="115" t="s">
        <v>352</v>
      </c>
      <c r="V3913" s="115" t="s">
        <v>350</v>
      </c>
      <c r="Z3913" s="115">
        <v>0</v>
      </c>
      <c r="AA3913" s="115">
        <v>1</v>
      </c>
      <c r="AB3913" s="115">
        <v>1.4747620483283701</v>
      </c>
      <c r="AC3913" s="115">
        <v>0.21688260399100001</v>
      </c>
      <c r="AD3913" s="115">
        <v>591.81224305031003</v>
      </c>
      <c r="AF3913" s="115">
        <v>-1</v>
      </c>
      <c r="AG3913" s="115">
        <v>-1</v>
      </c>
      <c r="AH3913" s="115">
        <v>-1</v>
      </c>
      <c r="AI3913" s="115">
        <v>-1</v>
      </c>
      <c r="AJ3913" s="115">
        <v>0</v>
      </c>
      <c r="AM3913" s="115" t="s">
        <v>348</v>
      </c>
      <c r="AN3913" s="115">
        <v>-1</v>
      </c>
      <c r="AQ3913" s="115">
        <v>601</v>
      </c>
      <c r="AR3913" s="115" t="s">
        <v>263</v>
      </c>
      <c r="AS3913" s="115" t="s">
        <v>376</v>
      </c>
      <c r="AT3913" s="115" t="s">
        <v>296</v>
      </c>
      <c r="AV3913" s="115">
        <v>103.632592963626</v>
      </c>
      <c r="AW3913" s="115">
        <v>0.47997748829999998</v>
      </c>
    </row>
    <row r="3914" spans="1:49" x14ac:dyDescent="0.25">
      <c r="A3914" s="117">
        <v>450000</v>
      </c>
      <c r="B3914" s="117">
        <v>870000</v>
      </c>
      <c r="C3914" s="117">
        <v>870000</v>
      </c>
      <c r="D3914" s="115" t="s">
        <v>342</v>
      </c>
      <c r="E3914" s="115" t="s">
        <v>13</v>
      </c>
      <c r="F3914" s="115" t="s">
        <v>343</v>
      </c>
      <c r="G3914" s="115" t="s">
        <v>344</v>
      </c>
      <c r="H3914" s="115">
        <v>0.56000000000000005</v>
      </c>
      <c r="I3914" s="115">
        <v>0.48</v>
      </c>
      <c r="J3914" s="115" t="s">
        <v>350</v>
      </c>
      <c r="K3914" s="115">
        <v>7.1486174103379999E-2</v>
      </c>
      <c r="L3914" s="115">
        <v>3671.6877029971401</v>
      </c>
      <c r="M3914" s="115">
        <v>9.1496344343687692</v>
      </c>
      <c r="N3914" s="115">
        <v>1.3455706593080501</v>
      </c>
      <c r="O3914" s="115">
        <v>0.65407236015756998</v>
      </c>
      <c r="P3914" s="115">
        <v>9.6189698419689995E-2</v>
      </c>
      <c r="Q3914" s="115">
        <v>262.474906389696</v>
      </c>
      <c r="R3914" s="115">
        <v>1210</v>
      </c>
      <c r="S3914" s="115" t="s">
        <v>353</v>
      </c>
      <c r="T3914" s="115">
        <v>1210</v>
      </c>
      <c r="U3914" s="115" t="s">
        <v>352</v>
      </c>
      <c r="V3914" s="115" t="s">
        <v>350</v>
      </c>
      <c r="Z3914" s="115">
        <v>0</v>
      </c>
      <c r="AA3914" s="115">
        <v>1</v>
      </c>
      <c r="AB3914" s="115">
        <v>0.65407236015756998</v>
      </c>
      <c r="AC3914" s="115">
        <v>9.6189698419689995E-2</v>
      </c>
      <c r="AD3914" s="115">
        <v>262.47490638969703</v>
      </c>
      <c r="AF3914" s="115">
        <v>-1</v>
      </c>
      <c r="AG3914" s="115">
        <v>-1</v>
      </c>
      <c r="AH3914" s="115">
        <v>-1</v>
      </c>
      <c r="AI3914" s="115">
        <v>-1</v>
      </c>
      <c r="AJ3914" s="115">
        <v>0</v>
      </c>
      <c r="AM3914" s="115" t="s">
        <v>348</v>
      </c>
      <c r="AN3914" s="115">
        <v>-1</v>
      </c>
      <c r="AQ3914" s="115">
        <v>601</v>
      </c>
      <c r="AR3914" s="115" t="s">
        <v>263</v>
      </c>
      <c r="AS3914" s="115" t="s">
        <v>376</v>
      </c>
      <c r="AT3914" s="115" t="s">
        <v>296</v>
      </c>
      <c r="AV3914" s="115">
        <v>69.639500987371903</v>
      </c>
      <c r="AW3914" s="115">
        <v>0.21287502550000001</v>
      </c>
    </row>
    <row r="3915" spans="1:49" x14ac:dyDescent="0.25">
      <c r="A3915" s="117">
        <v>450000</v>
      </c>
      <c r="B3915" s="117">
        <v>870000</v>
      </c>
      <c r="C3915" s="117">
        <v>870000</v>
      </c>
      <c r="D3915" s="115" t="s">
        <v>342</v>
      </c>
      <c r="E3915" s="115" t="s">
        <v>13</v>
      </c>
      <c r="F3915" s="115" t="s">
        <v>343</v>
      </c>
      <c r="G3915" s="115" t="s">
        <v>344</v>
      </c>
      <c r="H3915" s="115">
        <v>0.56000000000000005</v>
      </c>
      <c r="I3915" s="115">
        <v>0.48</v>
      </c>
      <c r="J3915" s="115" t="s">
        <v>350</v>
      </c>
      <c r="K3915" s="115">
        <v>8.4783524666420002E-2</v>
      </c>
      <c r="L3915" s="115">
        <v>3671.6877029971401</v>
      </c>
      <c r="M3915" s="115">
        <v>9.1496344343687692</v>
      </c>
      <c r="N3915" s="115">
        <v>1.3455706593080501</v>
      </c>
      <c r="O3915" s="115">
        <v>0.77573825675505004</v>
      </c>
      <c r="P3915" s="115">
        <v>0.11408222318385</v>
      </c>
      <c r="Q3915" s="115">
        <v>311.29862493445597</v>
      </c>
      <c r="R3915" s="115">
        <v>1210</v>
      </c>
      <c r="S3915" s="115" t="s">
        <v>353</v>
      </c>
      <c r="T3915" s="115">
        <v>1210</v>
      </c>
      <c r="U3915" s="115" t="s">
        <v>352</v>
      </c>
      <c r="V3915" s="115" t="s">
        <v>350</v>
      </c>
      <c r="Z3915" s="115">
        <v>0</v>
      </c>
      <c r="AA3915" s="115">
        <v>1</v>
      </c>
      <c r="AB3915" s="115">
        <v>0.77573825675505004</v>
      </c>
      <c r="AC3915" s="115">
        <v>0.11408222318385</v>
      </c>
      <c r="AD3915" s="115">
        <v>311.298624934457</v>
      </c>
      <c r="AF3915" s="115">
        <v>-1</v>
      </c>
      <c r="AG3915" s="115">
        <v>-1</v>
      </c>
      <c r="AH3915" s="115">
        <v>-1</v>
      </c>
      <c r="AI3915" s="115">
        <v>-1</v>
      </c>
      <c r="AJ3915" s="115">
        <v>0</v>
      </c>
      <c r="AM3915" s="115" t="s">
        <v>348</v>
      </c>
      <c r="AN3915" s="115">
        <v>-1</v>
      </c>
      <c r="AQ3915" s="115">
        <v>601</v>
      </c>
      <c r="AR3915" s="115" t="s">
        <v>263</v>
      </c>
      <c r="AS3915" s="115" t="s">
        <v>376</v>
      </c>
      <c r="AT3915" s="115" t="s">
        <v>296</v>
      </c>
      <c r="AV3915" s="115">
        <v>80.585500646456694</v>
      </c>
      <c r="AW3915" s="115">
        <v>0.2524725263</v>
      </c>
    </row>
    <row r="3916" spans="1:49" x14ac:dyDescent="0.25">
      <c r="A3916" s="117">
        <v>450000</v>
      </c>
      <c r="B3916" s="117">
        <v>870000</v>
      </c>
      <c r="C3916" s="117">
        <v>870000</v>
      </c>
      <c r="D3916" s="115" t="s">
        <v>342</v>
      </c>
      <c r="E3916" s="115" t="s">
        <v>13</v>
      </c>
      <c r="F3916" s="115" t="s">
        <v>343</v>
      </c>
      <c r="G3916" s="115" t="s">
        <v>344</v>
      </c>
      <c r="H3916" s="115">
        <v>0.56000000000000005</v>
      </c>
      <c r="I3916" s="115">
        <v>0.48</v>
      </c>
      <c r="J3916" s="115" t="s">
        <v>350</v>
      </c>
      <c r="K3916" s="115">
        <v>0.21404148315498001</v>
      </c>
      <c r="L3916" s="115">
        <v>3671.6877029971401</v>
      </c>
      <c r="M3916" s="115">
        <v>9.1496344343687692</v>
      </c>
      <c r="N3916" s="115">
        <v>1.3455706593080501</v>
      </c>
      <c r="O3916" s="115">
        <v>1.9584013246581899</v>
      </c>
      <c r="P3916" s="115">
        <v>0.28800793960811999</v>
      </c>
      <c r="Q3916" s="115">
        <v>785.89348163141995</v>
      </c>
      <c r="R3916" s="115">
        <v>1210</v>
      </c>
      <c r="S3916" s="115" t="s">
        <v>353</v>
      </c>
      <c r="T3916" s="115">
        <v>1210</v>
      </c>
      <c r="U3916" s="115" t="s">
        <v>352</v>
      </c>
      <c r="V3916" s="115" t="s">
        <v>350</v>
      </c>
      <c r="Z3916" s="115">
        <v>0</v>
      </c>
      <c r="AA3916" s="115">
        <v>1</v>
      </c>
      <c r="AB3916" s="115">
        <v>1.9584013246581899</v>
      </c>
      <c r="AC3916" s="115">
        <v>0.28800793960811999</v>
      </c>
      <c r="AD3916" s="115">
        <v>785.89348163141995</v>
      </c>
      <c r="AF3916" s="115">
        <v>-1</v>
      </c>
      <c r="AG3916" s="115">
        <v>-1</v>
      </c>
      <c r="AH3916" s="115">
        <v>-1</v>
      </c>
      <c r="AI3916" s="115">
        <v>-1</v>
      </c>
      <c r="AJ3916" s="115">
        <v>0</v>
      </c>
      <c r="AM3916" s="115" t="s">
        <v>348</v>
      </c>
      <c r="AN3916" s="115">
        <v>-1</v>
      </c>
      <c r="AQ3916" s="115">
        <v>601</v>
      </c>
      <c r="AR3916" s="115" t="s">
        <v>263</v>
      </c>
      <c r="AS3916" s="115" t="s">
        <v>376</v>
      </c>
      <c r="AT3916" s="115" t="s">
        <v>296</v>
      </c>
      <c r="AV3916" s="115">
        <v>117.785342767998</v>
      </c>
      <c r="AW3916" s="115">
        <v>0.6373831968</v>
      </c>
    </row>
    <row r="3917" spans="1:49" x14ac:dyDescent="0.25">
      <c r="A3917" s="117">
        <v>450000</v>
      </c>
      <c r="B3917" s="117">
        <v>870000</v>
      </c>
      <c r="C3917" s="117">
        <v>870000</v>
      </c>
      <c r="D3917" s="115" t="s">
        <v>342</v>
      </c>
      <c r="E3917" s="115" t="s">
        <v>13</v>
      </c>
      <c r="F3917" s="115" t="s">
        <v>343</v>
      </c>
      <c r="G3917" s="115" t="s">
        <v>344</v>
      </c>
      <c r="H3917" s="115">
        <v>0.56000000000000005</v>
      </c>
      <c r="I3917" s="115">
        <v>0.48</v>
      </c>
      <c r="J3917" s="115" t="s">
        <v>350</v>
      </c>
      <c r="K3917" s="115">
        <v>5.3526504081609999E-2</v>
      </c>
      <c r="L3917" s="115">
        <v>3671.6877029971401</v>
      </c>
      <c r="M3917" s="115">
        <v>9.1496344343687692</v>
      </c>
      <c r="N3917" s="115">
        <v>1.3455706593080501</v>
      </c>
      <c r="O3917" s="115">
        <v>0.48974794489655998</v>
      </c>
      <c r="P3917" s="115">
        <v>7.2023693387550006E-2</v>
      </c>
      <c r="Q3917" s="115">
        <v>196.53260682090601</v>
      </c>
      <c r="R3917" s="115">
        <v>1210</v>
      </c>
      <c r="S3917" s="115" t="s">
        <v>353</v>
      </c>
      <c r="T3917" s="115">
        <v>1210</v>
      </c>
      <c r="U3917" s="115" t="s">
        <v>352</v>
      </c>
      <c r="V3917" s="115" t="s">
        <v>350</v>
      </c>
      <c r="Z3917" s="115">
        <v>0</v>
      </c>
      <c r="AA3917" s="115">
        <v>1</v>
      </c>
      <c r="AB3917" s="115">
        <v>0.48974794489655998</v>
      </c>
      <c r="AC3917" s="115">
        <v>7.2023693387550006E-2</v>
      </c>
      <c r="AD3917" s="115">
        <v>196.532606820908</v>
      </c>
      <c r="AF3917" s="115">
        <v>-1</v>
      </c>
      <c r="AG3917" s="115">
        <v>-1</v>
      </c>
      <c r="AH3917" s="115">
        <v>-1</v>
      </c>
      <c r="AI3917" s="115">
        <v>-1</v>
      </c>
      <c r="AJ3917" s="115">
        <v>0</v>
      </c>
      <c r="AM3917" s="115" t="s">
        <v>348</v>
      </c>
      <c r="AN3917" s="115">
        <v>-1</v>
      </c>
      <c r="AQ3917" s="115">
        <v>601</v>
      </c>
      <c r="AR3917" s="115" t="s">
        <v>263</v>
      </c>
      <c r="AS3917" s="115" t="s">
        <v>376</v>
      </c>
      <c r="AT3917" s="115" t="s">
        <v>296</v>
      </c>
      <c r="AV3917" s="115">
        <v>72.935713729920494</v>
      </c>
      <c r="AW3917" s="115">
        <v>0.15939384170000001</v>
      </c>
    </row>
    <row r="3918" spans="1:49" x14ac:dyDescent="0.25">
      <c r="A3918" s="117">
        <v>450000</v>
      </c>
      <c r="B3918" s="117">
        <v>870000</v>
      </c>
      <c r="C3918" s="117">
        <v>870000</v>
      </c>
      <c r="D3918" s="115" t="s">
        <v>342</v>
      </c>
      <c r="E3918" s="115" t="s">
        <v>13</v>
      </c>
      <c r="F3918" s="115" t="s">
        <v>343</v>
      </c>
      <c r="G3918" s="115" t="s">
        <v>344</v>
      </c>
      <c r="H3918" s="115">
        <v>0.56000000000000005</v>
      </c>
      <c r="I3918" s="115">
        <v>0.48</v>
      </c>
      <c r="J3918" s="115" t="s">
        <v>350</v>
      </c>
      <c r="K3918" s="115">
        <v>2.6635555627000003E-4</v>
      </c>
      <c r="L3918" s="115">
        <v>3643.28622516306</v>
      </c>
      <c r="M3918" s="115">
        <v>9.0832297097841206</v>
      </c>
      <c r="N3918" s="115">
        <v>1.33595352853157</v>
      </c>
      <c r="O3918" s="115">
        <v>2.41936870212E-3</v>
      </c>
      <c r="P3918" s="115">
        <v>3.5583864525E-4</v>
      </c>
      <c r="Q3918" s="115">
        <v>0.97040952917235002</v>
      </c>
      <c r="R3918" s="115">
        <v>1200</v>
      </c>
      <c r="S3918" s="115" t="s">
        <v>351</v>
      </c>
      <c r="T3918" s="115">
        <v>1200</v>
      </c>
      <c r="U3918" s="115" t="s">
        <v>352</v>
      </c>
      <c r="V3918" s="115" t="s">
        <v>350</v>
      </c>
      <c r="Z3918" s="115">
        <v>0</v>
      </c>
      <c r="AA3918" s="115">
        <v>1</v>
      </c>
      <c r="AB3918" s="115">
        <v>2.41936870212E-3</v>
      </c>
      <c r="AC3918" s="115">
        <v>3.5583864525E-4</v>
      </c>
      <c r="AD3918" s="115">
        <v>0.97040952917197998</v>
      </c>
      <c r="AF3918" s="115">
        <v>-1</v>
      </c>
      <c r="AG3918" s="115">
        <v>-1</v>
      </c>
      <c r="AH3918" s="115">
        <v>-1</v>
      </c>
      <c r="AI3918" s="115">
        <v>-1</v>
      </c>
      <c r="AJ3918" s="115">
        <v>0</v>
      </c>
      <c r="AM3918" s="115" t="s">
        <v>348</v>
      </c>
      <c r="AN3918" s="115">
        <v>-1</v>
      </c>
      <c r="AQ3918" s="115">
        <v>601</v>
      </c>
      <c r="AR3918" s="115" t="s">
        <v>263</v>
      </c>
      <c r="AS3918" s="115" t="s">
        <v>376</v>
      </c>
      <c r="AT3918" s="115" t="s">
        <v>296</v>
      </c>
      <c r="AV3918" s="115">
        <v>5.5585109643354098</v>
      </c>
      <c r="AW3918" s="115">
        <v>7.8703119999999995E-4</v>
      </c>
    </row>
    <row r="3919" spans="1:49" x14ac:dyDescent="0.25">
      <c r="A3919" s="117">
        <v>450000</v>
      </c>
      <c r="B3919" s="117">
        <v>870000</v>
      </c>
      <c r="C3919" s="117">
        <v>870000</v>
      </c>
      <c r="D3919" s="115" t="s">
        <v>342</v>
      </c>
      <c r="E3919" s="115" t="s">
        <v>13</v>
      </c>
      <c r="F3919" s="115" t="s">
        <v>343</v>
      </c>
      <c r="G3919" s="115" t="s">
        <v>344</v>
      </c>
      <c r="H3919" s="115">
        <v>0.56000000000000005</v>
      </c>
      <c r="I3919" s="115">
        <v>0.48</v>
      </c>
      <c r="J3919" s="115" t="s">
        <v>350</v>
      </c>
      <c r="K3919" s="115">
        <v>0.33285819678628997</v>
      </c>
      <c r="L3919" s="115">
        <v>3643.28622516306</v>
      </c>
      <c r="M3919" s="115">
        <v>9.0832297097841206</v>
      </c>
      <c r="N3919" s="115">
        <v>1.33595352853157</v>
      </c>
      <c r="O3919" s="115">
        <v>3.0234274621944701</v>
      </c>
      <c r="P3919" s="115">
        <v>0.44468308249730998</v>
      </c>
      <c r="Q3919" s="115">
        <v>1212.6976832841301</v>
      </c>
      <c r="R3919" s="115">
        <v>1200</v>
      </c>
      <c r="S3919" s="115" t="s">
        <v>351</v>
      </c>
      <c r="T3919" s="115">
        <v>1200</v>
      </c>
      <c r="U3919" s="115" t="s">
        <v>352</v>
      </c>
      <c r="V3919" s="115" t="s">
        <v>350</v>
      </c>
      <c r="Z3919" s="115">
        <v>0</v>
      </c>
      <c r="AA3919" s="115">
        <v>1</v>
      </c>
      <c r="AB3919" s="115">
        <v>3.0234274621944701</v>
      </c>
      <c r="AC3919" s="115">
        <v>0.44468308249730998</v>
      </c>
      <c r="AD3919" s="115">
        <v>1212.6976832841301</v>
      </c>
      <c r="AF3919" s="115">
        <v>-1</v>
      </c>
      <c r="AG3919" s="115">
        <v>-1</v>
      </c>
      <c r="AH3919" s="115">
        <v>-1</v>
      </c>
      <c r="AI3919" s="115">
        <v>-1</v>
      </c>
      <c r="AJ3919" s="115">
        <v>0</v>
      </c>
      <c r="AM3919" s="115" t="s">
        <v>348</v>
      </c>
      <c r="AN3919" s="115">
        <v>-1</v>
      </c>
      <c r="AQ3919" s="115">
        <v>601</v>
      </c>
      <c r="AR3919" s="115" t="s">
        <v>263</v>
      </c>
      <c r="AS3919" s="115" t="s">
        <v>376</v>
      </c>
      <c r="AT3919" s="115" t="s">
        <v>296</v>
      </c>
      <c r="AV3919" s="115">
        <v>201.675240264796</v>
      </c>
      <c r="AW3919" s="115">
        <v>0.98353421190000001</v>
      </c>
    </row>
    <row r="3920" spans="1:49" x14ac:dyDescent="0.25">
      <c r="A3920" s="117">
        <v>450000</v>
      </c>
      <c r="B3920" s="117">
        <v>870000</v>
      </c>
      <c r="C3920" s="117">
        <v>870000</v>
      </c>
      <c r="D3920" s="115" t="s">
        <v>342</v>
      </c>
      <c r="E3920" s="115" t="s">
        <v>13</v>
      </c>
      <c r="F3920" s="115" t="s">
        <v>343</v>
      </c>
      <c r="G3920" s="115" t="s">
        <v>344</v>
      </c>
      <c r="H3920" s="115">
        <v>0.56000000000000005</v>
      </c>
      <c r="I3920" s="115">
        <v>0.48</v>
      </c>
      <c r="J3920" s="115" t="s">
        <v>350</v>
      </c>
      <c r="K3920" s="115">
        <v>2.5201241591470001E-2</v>
      </c>
      <c r="L3920" s="115">
        <v>3643.28622516306</v>
      </c>
      <c r="M3920" s="115">
        <v>9.0832297097841206</v>
      </c>
      <c r="N3920" s="115">
        <v>1.33595352853157</v>
      </c>
      <c r="O3920" s="115">
        <v>0.22890866634709001</v>
      </c>
      <c r="P3920" s="115">
        <v>3.3667687627499998E-2</v>
      </c>
      <c r="Q3920" s="115">
        <v>91.815336347212593</v>
      </c>
      <c r="R3920" s="115">
        <v>1210</v>
      </c>
      <c r="S3920" s="115" t="s">
        <v>353</v>
      </c>
      <c r="T3920" s="115">
        <v>1210</v>
      </c>
      <c r="U3920" s="115" t="s">
        <v>352</v>
      </c>
      <c r="V3920" s="115" t="s">
        <v>350</v>
      </c>
      <c r="Z3920" s="115">
        <v>0</v>
      </c>
      <c r="AA3920" s="115">
        <v>1</v>
      </c>
      <c r="AB3920" s="115">
        <v>0.22890866634709001</v>
      </c>
      <c r="AC3920" s="115">
        <v>3.3667687627499998E-2</v>
      </c>
      <c r="AD3920" s="115">
        <v>91.815336347212295</v>
      </c>
      <c r="AF3920" s="115">
        <v>-1</v>
      </c>
      <c r="AG3920" s="115">
        <v>-1</v>
      </c>
      <c r="AH3920" s="115">
        <v>-1</v>
      </c>
      <c r="AI3920" s="115">
        <v>-1</v>
      </c>
      <c r="AJ3920" s="115">
        <v>0</v>
      </c>
      <c r="AM3920" s="115" t="s">
        <v>348</v>
      </c>
      <c r="AN3920" s="115">
        <v>-1</v>
      </c>
      <c r="AQ3920" s="115">
        <v>601</v>
      </c>
      <c r="AR3920" s="115" t="s">
        <v>263</v>
      </c>
      <c r="AS3920" s="115" t="s">
        <v>376</v>
      </c>
      <c r="AT3920" s="115" t="s">
        <v>296</v>
      </c>
      <c r="AV3920" s="115">
        <v>41.225196716823</v>
      </c>
      <c r="AW3920" s="115">
        <v>7.4464992999999993E-2</v>
      </c>
    </row>
    <row r="3921" spans="1:49" x14ac:dyDescent="0.25">
      <c r="A3921" s="117">
        <v>450000</v>
      </c>
      <c r="B3921" s="117">
        <v>870000</v>
      </c>
      <c r="C3921" s="117">
        <v>870000</v>
      </c>
      <c r="D3921" s="115" t="s">
        <v>342</v>
      </c>
      <c r="E3921" s="115" t="s">
        <v>13</v>
      </c>
      <c r="F3921" s="115" t="s">
        <v>343</v>
      </c>
      <c r="G3921" s="115" t="s">
        <v>344</v>
      </c>
      <c r="H3921" s="115">
        <v>0.56000000000000005</v>
      </c>
      <c r="I3921" s="115">
        <v>0.48</v>
      </c>
      <c r="J3921" s="115" t="s">
        <v>350</v>
      </c>
      <c r="K3921" s="115">
        <v>0.13892420139187001</v>
      </c>
      <c r="L3921" s="115">
        <v>3643.28622516306</v>
      </c>
      <c r="M3921" s="115">
        <v>9.0832297097841206</v>
      </c>
      <c r="N3921" s="115">
        <v>1.33595352853157</v>
      </c>
      <c r="O3921" s="115">
        <v>1.2618804334907101</v>
      </c>
      <c r="P3921" s="115">
        <v>0.18559627704789999</v>
      </c>
      <c r="Q3921" s="115">
        <v>506.14062927279701</v>
      </c>
      <c r="R3921" s="115">
        <v>1210</v>
      </c>
      <c r="S3921" s="115" t="s">
        <v>353</v>
      </c>
      <c r="T3921" s="115">
        <v>1210</v>
      </c>
      <c r="U3921" s="115" t="s">
        <v>352</v>
      </c>
      <c r="V3921" s="115" t="s">
        <v>350</v>
      </c>
      <c r="Z3921" s="115">
        <v>0</v>
      </c>
      <c r="AA3921" s="115">
        <v>1</v>
      </c>
      <c r="AB3921" s="115">
        <v>1.2618804334907101</v>
      </c>
      <c r="AC3921" s="115">
        <v>0.18559627704789999</v>
      </c>
      <c r="AD3921" s="115">
        <v>506.14062927279701</v>
      </c>
      <c r="AF3921" s="115">
        <v>-1</v>
      </c>
      <c r="AG3921" s="115">
        <v>-1</v>
      </c>
      <c r="AH3921" s="115">
        <v>-1</v>
      </c>
      <c r="AI3921" s="115">
        <v>-1</v>
      </c>
      <c r="AJ3921" s="115">
        <v>0</v>
      </c>
      <c r="AM3921" s="115" t="s">
        <v>348</v>
      </c>
      <c r="AN3921" s="115">
        <v>-1</v>
      </c>
      <c r="AQ3921" s="115">
        <v>601</v>
      </c>
      <c r="AR3921" s="115" t="s">
        <v>263</v>
      </c>
      <c r="AS3921" s="115" t="s">
        <v>376</v>
      </c>
      <c r="AT3921" s="115" t="s">
        <v>296</v>
      </c>
      <c r="AV3921" s="115">
        <v>100.11430950454</v>
      </c>
      <c r="AW3921" s="115">
        <v>0.41049523869999999</v>
      </c>
    </row>
    <row r="3922" spans="1:49" x14ac:dyDescent="0.25">
      <c r="A3922" s="117">
        <v>450000</v>
      </c>
      <c r="B3922" s="117">
        <v>870000</v>
      </c>
      <c r="C3922" s="117">
        <v>870000</v>
      </c>
      <c r="D3922" s="115" t="s">
        <v>342</v>
      </c>
      <c r="E3922" s="115" t="s">
        <v>13</v>
      </c>
      <c r="F3922" s="115" t="s">
        <v>343</v>
      </c>
      <c r="G3922" s="115" t="s">
        <v>344</v>
      </c>
      <c r="H3922" s="115">
        <v>0.56000000000000005</v>
      </c>
      <c r="I3922" s="115">
        <v>0.48</v>
      </c>
      <c r="J3922" s="115" t="s">
        <v>350</v>
      </c>
      <c r="K3922" s="115">
        <v>9.9419246294460001E-2</v>
      </c>
      <c r="L3922" s="115">
        <v>3643.28622516306</v>
      </c>
      <c r="M3922" s="115">
        <v>9.0832297097841206</v>
      </c>
      <c r="N3922" s="115">
        <v>1.33595352853157</v>
      </c>
      <c r="O3922" s="115">
        <v>0.90304785166617996</v>
      </c>
      <c r="P3922" s="115">
        <v>0.13281949289103001</v>
      </c>
      <c r="Q3922" s="115">
        <v>362.21277054069901</v>
      </c>
      <c r="R3922" s="115">
        <v>1210</v>
      </c>
      <c r="S3922" s="115" t="s">
        <v>353</v>
      </c>
      <c r="T3922" s="115">
        <v>1210</v>
      </c>
      <c r="U3922" s="115" t="s">
        <v>352</v>
      </c>
      <c r="V3922" s="115" t="s">
        <v>350</v>
      </c>
      <c r="Z3922" s="115">
        <v>0</v>
      </c>
      <c r="AA3922" s="115">
        <v>1</v>
      </c>
      <c r="AB3922" s="115">
        <v>0.90304785166617996</v>
      </c>
      <c r="AC3922" s="115">
        <v>0.13281949289103001</v>
      </c>
      <c r="AD3922" s="115">
        <v>362.21277054069799</v>
      </c>
      <c r="AF3922" s="115">
        <v>-1</v>
      </c>
      <c r="AG3922" s="115">
        <v>-1</v>
      </c>
      <c r="AH3922" s="115">
        <v>-1</v>
      </c>
      <c r="AI3922" s="115">
        <v>-1</v>
      </c>
      <c r="AJ3922" s="115">
        <v>0</v>
      </c>
      <c r="AM3922" s="115" t="s">
        <v>348</v>
      </c>
      <c r="AN3922" s="115">
        <v>-1</v>
      </c>
      <c r="AQ3922" s="115">
        <v>601</v>
      </c>
      <c r="AR3922" s="115" t="s">
        <v>263</v>
      </c>
      <c r="AS3922" s="115" t="s">
        <v>376</v>
      </c>
      <c r="AT3922" s="115" t="s">
        <v>296</v>
      </c>
      <c r="AV3922" s="115">
        <v>81.028527973302403</v>
      </c>
      <c r="AW3922" s="115">
        <v>0.29376542620000001</v>
      </c>
    </row>
    <row r="3923" spans="1:49" x14ac:dyDescent="0.25">
      <c r="A3923" s="117">
        <v>450000</v>
      </c>
      <c r="B3923" s="117">
        <v>870000</v>
      </c>
      <c r="C3923" s="117">
        <v>870000</v>
      </c>
      <c r="D3923" s="115" t="s">
        <v>342</v>
      </c>
      <c r="E3923" s="115" t="s">
        <v>13</v>
      </c>
      <c r="F3923" s="115" t="s">
        <v>343</v>
      </c>
      <c r="G3923" s="115" t="s">
        <v>344</v>
      </c>
      <c r="H3923" s="115">
        <v>0.56000000000000005</v>
      </c>
      <c r="I3923" s="115">
        <v>0.48</v>
      </c>
      <c r="J3923" s="115" t="s">
        <v>350</v>
      </c>
      <c r="K3923" s="115">
        <v>2.109421186342E-2</v>
      </c>
      <c r="L3923" s="115">
        <v>3643.28622516306</v>
      </c>
      <c r="M3923" s="115">
        <v>9.0832297097841206</v>
      </c>
      <c r="N3923" s="115">
        <v>1.33595352853157</v>
      </c>
      <c r="O3923" s="115">
        <v>0.19160357190235999</v>
      </c>
      <c r="P3923" s="115">
        <v>2.818088677053E-2</v>
      </c>
      <c r="Q3923" s="115">
        <v>76.852251512694806</v>
      </c>
      <c r="R3923" s="115">
        <v>1210</v>
      </c>
      <c r="S3923" s="115" t="s">
        <v>353</v>
      </c>
      <c r="T3923" s="115">
        <v>1210</v>
      </c>
      <c r="U3923" s="115" t="s">
        <v>352</v>
      </c>
      <c r="V3923" s="115" t="s">
        <v>350</v>
      </c>
      <c r="Z3923" s="115">
        <v>0</v>
      </c>
      <c r="AA3923" s="115">
        <v>1</v>
      </c>
      <c r="AB3923" s="115">
        <v>0.19160357190235999</v>
      </c>
      <c r="AC3923" s="115">
        <v>2.818088677053E-2</v>
      </c>
      <c r="AD3923" s="115">
        <v>76.852251512695105</v>
      </c>
      <c r="AF3923" s="115">
        <v>-1</v>
      </c>
      <c r="AG3923" s="115">
        <v>-1</v>
      </c>
      <c r="AH3923" s="115">
        <v>-1</v>
      </c>
      <c r="AI3923" s="115">
        <v>-1</v>
      </c>
      <c r="AJ3923" s="115">
        <v>0</v>
      </c>
      <c r="AM3923" s="115" t="s">
        <v>348</v>
      </c>
      <c r="AN3923" s="115">
        <v>-1</v>
      </c>
      <c r="AQ3923" s="115">
        <v>601</v>
      </c>
      <c r="AR3923" s="115" t="s">
        <v>263</v>
      </c>
      <c r="AS3923" s="115" t="s">
        <v>376</v>
      </c>
      <c r="AT3923" s="115" t="s">
        <v>296</v>
      </c>
      <c r="AV3923" s="115">
        <v>39.485098295190099</v>
      </c>
      <c r="AW3923" s="115">
        <v>6.2329482200000001E-2</v>
      </c>
    </row>
    <row r="3924" spans="1:49" x14ac:dyDescent="0.25">
      <c r="A3924" s="117">
        <v>450000</v>
      </c>
      <c r="B3924" s="117">
        <v>870000</v>
      </c>
      <c r="C3924" s="117">
        <v>870000</v>
      </c>
      <c r="D3924" s="115" t="s">
        <v>342</v>
      </c>
      <c r="E3924" s="115" t="s">
        <v>13</v>
      </c>
      <c r="F3924" s="115" t="s">
        <v>343</v>
      </c>
      <c r="G3924" s="115" t="s">
        <v>344</v>
      </c>
      <c r="H3924" s="115">
        <v>0.56000000000000005</v>
      </c>
      <c r="I3924" s="115">
        <v>0.48</v>
      </c>
      <c r="J3924" s="115" t="s">
        <v>350</v>
      </c>
      <c r="K3924" s="115">
        <v>0.19255100092548</v>
      </c>
      <c r="L3924" s="115">
        <v>3661.4881877084599</v>
      </c>
      <c r="M3924" s="115">
        <v>9.1257924142943008</v>
      </c>
      <c r="N3924" s="115">
        <v>1.3421179028621999</v>
      </c>
      <c r="O3924" s="115">
        <v>1.7571804636105199</v>
      </c>
      <c r="P3924" s="115">
        <v>0.25842614555611998</v>
      </c>
      <c r="Q3924" s="115">
        <v>705.02321542008701</v>
      </c>
      <c r="R3924" s="115">
        <v>1200</v>
      </c>
      <c r="S3924" s="115" t="s">
        <v>351</v>
      </c>
      <c r="T3924" s="115">
        <v>1200</v>
      </c>
      <c r="U3924" s="115" t="s">
        <v>352</v>
      </c>
      <c r="V3924" s="115" t="s">
        <v>350</v>
      </c>
      <c r="Z3924" s="115">
        <v>0</v>
      </c>
      <c r="AA3924" s="115">
        <v>1</v>
      </c>
      <c r="AB3924" s="115">
        <v>1.7571804636105199</v>
      </c>
      <c r="AC3924" s="115">
        <v>0.25842614555611998</v>
      </c>
      <c r="AD3924" s="115">
        <v>705.02321542008701</v>
      </c>
      <c r="AF3924" s="115">
        <v>-1</v>
      </c>
      <c r="AG3924" s="115">
        <v>-1</v>
      </c>
      <c r="AH3924" s="115">
        <v>-1</v>
      </c>
      <c r="AI3924" s="115">
        <v>-1</v>
      </c>
      <c r="AJ3924" s="115">
        <v>0</v>
      </c>
      <c r="AM3924" s="115" t="s">
        <v>348</v>
      </c>
      <c r="AN3924" s="115">
        <v>-1</v>
      </c>
      <c r="AQ3924" s="115">
        <v>601</v>
      </c>
      <c r="AR3924" s="115" t="s">
        <v>263</v>
      </c>
      <c r="AS3924" s="115" t="s">
        <v>376</v>
      </c>
      <c r="AT3924" s="115" t="s">
        <v>296</v>
      </c>
      <c r="AV3924" s="115">
        <v>131.341477730007</v>
      </c>
      <c r="AW3924" s="115">
        <v>0.57179498409999996</v>
      </c>
    </row>
    <row r="3925" spans="1:49" x14ac:dyDescent="0.25">
      <c r="A3925" s="117">
        <v>450000</v>
      </c>
      <c r="B3925" s="117">
        <v>870000</v>
      </c>
      <c r="C3925" s="117">
        <v>870000</v>
      </c>
      <c r="D3925" s="115" t="s">
        <v>342</v>
      </c>
      <c r="E3925" s="115" t="s">
        <v>13</v>
      </c>
      <c r="F3925" s="115" t="s">
        <v>343</v>
      </c>
      <c r="G3925" s="115" t="s">
        <v>344</v>
      </c>
      <c r="H3925" s="115">
        <v>0.56000000000000005</v>
      </c>
      <c r="I3925" s="115">
        <v>0.48</v>
      </c>
      <c r="J3925" s="115" t="s">
        <v>350</v>
      </c>
      <c r="K3925" s="115">
        <v>0.19792596944091001</v>
      </c>
      <c r="L3925" s="115">
        <v>3661.4881877084599</v>
      </c>
      <c r="M3925" s="115">
        <v>9.1257924142943008</v>
      </c>
      <c r="N3925" s="115">
        <v>1.3421179028621999</v>
      </c>
      <c r="O3925" s="115">
        <v>1.8062313105157</v>
      </c>
      <c r="P3925" s="115">
        <v>0.26563998702800001</v>
      </c>
      <c r="Q3925" s="115">
        <v>724.70359914863798</v>
      </c>
      <c r="R3925" s="115">
        <v>1210</v>
      </c>
      <c r="S3925" s="115" t="s">
        <v>353</v>
      </c>
      <c r="T3925" s="115">
        <v>1210</v>
      </c>
      <c r="U3925" s="115" t="s">
        <v>352</v>
      </c>
      <c r="V3925" s="115" t="s">
        <v>350</v>
      </c>
      <c r="Z3925" s="115">
        <v>0</v>
      </c>
      <c r="AA3925" s="115">
        <v>1</v>
      </c>
      <c r="AB3925" s="115">
        <v>1.8062313105157</v>
      </c>
      <c r="AC3925" s="115">
        <v>0.26563998702800001</v>
      </c>
      <c r="AD3925" s="115">
        <v>724.70359914863798</v>
      </c>
      <c r="AF3925" s="115">
        <v>-1</v>
      </c>
      <c r="AG3925" s="115">
        <v>-1</v>
      </c>
      <c r="AH3925" s="115">
        <v>-1</v>
      </c>
      <c r="AI3925" s="115">
        <v>-1</v>
      </c>
      <c r="AJ3925" s="115">
        <v>0</v>
      </c>
      <c r="AM3925" s="115" t="s">
        <v>348</v>
      </c>
      <c r="AN3925" s="115">
        <v>-1</v>
      </c>
      <c r="AQ3925" s="115">
        <v>601</v>
      </c>
      <c r="AR3925" s="115" t="s">
        <v>263</v>
      </c>
      <c r="AS3925" s="115" t="s">
        <v>376</v>
      </c>
      <c r="AT3925" s="115" t="s">
        <v>296</v>
      </c>
      <c r="AV3925" s="115">
        <v>113.481984290714</v>
      </c>
      <c r="AW3925" s="115">
        <v>0.58775636590000002</v>
      </c>
    </row>
    <row r="3926" spans="1:49" x14ac:dyDescent="0.25">
      <c r="A3926" s="117">
        <v>450000</v>
      </c>
      <c r="B3926" s="117">
        <v>870000</v>
      </c>
      <c r="C3926" s="117">
        <v>870000</v>
      </c>
      <c r="D3926" s="115" t="s">
        <v>342</v>
      </c>
      <c r="E3926" s="115" t="s">
        <v>13</v>
      </c>
      <c r="F3926" s="115" t="s">
        <v>343</v>
      </c>
      <c r="G3926" s="115" t="s">
        <v>344</v>
      </c>
      <c r="H3926" s="115">
        <v>0.56000000000000005</v>
      </c>
      <c r="I3926" s="115">
        <v>0.48</v>
      </c>
      <c r="J3926" s="115" t="s">
        <v>350</v>
      </c>
      <c r="K3926" s="115">
        <v>2.6896383364050001E-2</v>
      </c>
      <c r="L3926" s="115">
        <v>3661.4881877084599</v>
      </c>
      <c r="M3926" s="115">
        <v>9.1257924142943008</v>
      </c>
      <c r="N3926" s="115">
        <v>1.3421179028621999</v>
      </c>
      <c r="O3926" s="115">
        <v>0.24545081127560001</v>
      </c>
      <c r="P3926" s="115">
        <v>3.6098117635130003E-2</v>
      </c>
      <c r="Q3926" s="115">
        <v>98.480789979551204</v>
      </c>
      <c r="R3926" s="115">
        <v>1210</v>
      </c>
      <c r="S3926" s="115" t="s">
        <v>353</v>
      </c>
      <c r="T3926" s="115">
        <v>1210</v>
      </c>
      <c r="U3926" s="115" t="s">
        <v>352</v>
      </c>
      <c r="V3926" s="115" t="s">
        <v>350</v>
      </c>
      <c r="Z3926" s="115">
        <v>0</v>
      </c>
      <c r="AA3926" s="115">
        <v>1</v>
      </c>
      <c r="AB3926" s="115">
        <v>0.24545081127560001</v>
      </c>
      <c r="AC3926" s="115">
        <v>3.6098117635130003E-2</v>
      </c>
      <c r="AD3926" s="115">
        <v>98.480789979551901</v>
      </c>
      <c r="AF3926" s="115">
        <v>-1</v>
      </c>
      <c r="AG3926" s="115">
        <v>-1</v>
      </c>
      <c r="AH3926" s="115">
        <v>-1</v>
      </c>
      <c r="AI3926" s="115">
        <v>-1</v>
      </c>
      <c r="AJ3926" s="115">
        <v>0</v>
      </c>
      <c r="AM3926" s="115" t="s">
        <v>348</v>
      </c>
      <c r="AN3926" s="115">
        <v>-1</v>
      </c>
      <c r="AQ3926" s="115">
        <v>601</v>
      </c>
      <c r="AR3926" s="115" t="s">
        <v>263</v>
      </c>
      <c r="AS3926" s="115" t="s">
        <v>376</v>
      </c>
      <c r="AT3926" s="115" t="s">
        <v>296</v>
      </c>
      <c r="AV3926" s="115">
        <v>60.840471876161303</v>
      </c>
      <c r="AW3926" s="115">
        <v>7.9870875899999999E-2</v>
      </c>
    </row>
    <row r="3927" spans="1:49" x14ac:dyDescent="0.25">
      <c r="A3927" s="117">
        <v>450000</v>
      </c>
      <c r="B3927" s="117">
        <v>870000</v>
      </c>
      <c r="C3927" s="117">
        <v>870000</v>
      </c>
      <c r="D3927" s="115" t="s">
        <v>342</v>
      </c>
      <c r="E3927" s="115" t="s">
        <v>13</v>
      </c>
      <c r="F3927" s="115" t="s">
        <v>343</v>
      </c>
      <c r="G3927" s="115" t="s">
        <v>344</v>
      </c>
      <c r="H3927" s="115">
        <v>0.56000000000000005</v>
      </c>
      <c r="I3927" s="115">
        <v>0.48</v>
      </c>
      <c r="J3927" s="115" t="s">
        <v>350</v>
      </c>
      <c r="K3927" s="115">
        <v>2.0733924241830001E-2</v>
      </c>
      <c r="L3927" s="115">
        <v>3661.4881877084599</v>
      </c>
      <c r="M3927" s="115">
        <v>9.1257924142943008</v>
      </c>
      <c r="N3927" s="115">
        <v>1.3421179028621999</v>
      </c>
      <c r="O3927" s="115">
        <v>0.18921348856466</v>
      </c>
      <c r="P3927" s="115">
        <v>2.782737092155E-2</v>
      </c>
      <c r="Q3927" s="115">
        <v>75.917018696309995</v>
      </c>
      <c r="R3927" s="115">
        <v>1210</v>
      </c>
      <c r="S3927" s="115" t="s">
        <v>353</v>
      </c>
      <c r="T3927" s="115">
        <v>1210</v>
      </c>
      <c r="U3927" s="115" t="s">
        <v>352</v>
      </c>
      <c r="V3927" s="115" t="s">
        <v>350</v>
      </c>
      <c r="Z3927" s="115">
        <v>0</v>
      </c>
      <c r="AA3927" s="115">
        <v>1</v>
      </c>
      <c r="AB3927" s="115">
        <v>0.18921348856466</v>
      </c>
      <c r="AC3927" s="115">
        <v>2.782737092155E-2</v>
      </c>
      <c r="AD3927" s="115">
        <v>75.917018696310805</v>
      </c>
      <c r="AF3927" s="115">
        <v>-1</v>
      </c>
      <c r="AG3927" s="115">
        <v>-1</v>
      </c>
      <c r="AH3927" s="115">
        <v>-1</v>
      </c>
      <c r="AI3927" s="115">
        <v>-1</v>
      </c>
      <c r="AJ3927" s="115">
        <v>0</v>
      </c>
      <c r="AM3927" s="115" t="s">
        <v>348</v>
      </c>
      <c r="AN3927" s="115">
        <v>-1</v>
      </c>
      <c r="AQ3927" s="115">
        <v>601</v>
      </c>
      <c r="AR3927" s="115" t="s">
        <v>263</v>
      </c>
      <c r="AS3927" s="115" t="s">
        <v>376</v>
      </c>
      <c r="AT3927" s="115" t="s">
        <v>296</v>
      </c>
      <c r="AV3927" s="115">
        <v>54.537428379604897</v>
      </c>
      <c r="AW3927" s="115">
        <v>6.1570980300000001E-2</v>
      </c>
    </row>
    <row r="3928" spans="1:49" x14ac:dyDescent="0.25">
      <c r="A3928" s="117">
        <v>450000</v>
      </c>
      <c r="B3928" s="117">
        <v>870000</v>
      </c>
      <c r="C3928" s="117">
        <v>870000</v>
      </c>
      <c r="D3928" s="115" t="s">
        <v>342</v>
      </c>
      <c r="E3928" s="115" t="s">
        <v>13</v>
      </c>
      <c r="F3928" s="115" t="s">
        <v>343</v>
      </c>
      <c r="G3928" s="115" t="s">
        <v>344</v>
      </c>
      <c r="H3928" s="115">
        <v>0.56000000000000005</v>
      </c>
      <c r="I3928" s="115">
        <v>0.48</v>
      </c>
      <c r="J3928" s="115" t="s">
        <v>350</v>
      </c>
      <c r="K3928" s="115">
        <v>0.17965617569563999</v>
      </c>
      <c r="L3928" s="115">
        <v>3661.4881877084599</v>
      </c>
      <c r="M3928" s="115">
        <v>9.1257924142943008</v>
      </c>
      <c r="N3928" s="115">
        <v>1.3421179028621999</v>
      </c>
      <c r="O3928" s="115">
        <v>1.6395049653443901</v>
      </c>
      <c r="P3928" s="115">
        <v>0.24111976976086999</v>
      </c>
      <c r="Q3928" s="115">
        <v>657.808965158462</v>
      </c>
      <c r="R3928" s="115">
        <v>1210</v>
      </c>
      <c r="S3928" s="115" t="s">
        <v>353</v>
      </c>
      <c r="T3928" s="115">
        <v>1210</v>
      </c>
      <c r="U3928" s="115" t="s">
        <v>352</v>
      </c>
      <c r="V3928" s="115" t="s">
        <v>350</v>
      </c>
      <c r="Z3928" s="115">
        <v>0</v>
      </c>
      <c r="AA3928" s="115">
        <v>1</v>
      </c>
      <c r="AB3928" s="115">
        <v>1.6395049653443901</v>
      </c>
      <c r="AC3928" s="115">
        <v>0.24111976976086999</v>
      </c>
      <c r="AD3928" s="115">
        <v>657.808965158462</v>
      </c>
      <c r="AF3928" s="115">
        <v>-1</v>
      </c>
      <c r="AG3928" s="115">
        <v>-1</v>
      </c>
      <c r="AH3928" s="115">
        <v>-1</v>
      </c>
      <c r="AI3928" s="115">
        <v>-1</v>
      </c>
      <c r="AJ3928" s="115">
        <v>0</v>
      </c>
      <c r="AM3928" s="115" t="s">
        <v>348</v>
      </c>
      <c r="AN3928" s="115">
        <v>-1</v>
      </c>
      <c r="AQ3928" s="115">
        <v>601</v>
      </c>
      <c r="AR3928" s="115" t="s">
        <v>263</v>
      </c>
      <c r="AS3928" s="115" t="s">
        <v>376</v>
      </c>
      <c r="AT3928" s="115" t="s">
        <v>296</v>
      </c>
      <c r="AV3928" s="115">
        <v>108.73715971296301</v>
      </c>
      <c r="AW3928" s="115">
        <v>0.53350281030000002</v>
      </c>
    </row>
    <row r="3929" spans="1:49" x14ac:dyDescent="0.25">
      <c r="A3929" s="117">
        <v>450000</v>
      </c>
      <c r="B3929" s="117">
        <v>870000</v>
      </c>
      <c r="C3929" s="117">
        <v>870000</v>
      </c>
      <c r="D3929" s="115" t="s">
        <v>342</v>
      </c>
      <c r="E3929" s="115" t="s">
        <v>13</v>
      </c>
      <c r="F3929" s="115" t="s">
        <v>343</v>
      </c>
      <c r="G3929" s="115" t="s">
        <v>344</v>
      </c>
      <c r="H3929" s="115">
        <v>0.56000000000000005</v>
      </c>
      <c r="I3929" s="115">
        <v>0.48</v>
      </c>
      <c r="J3929" s="115" t="s">
        <v>350</v>
      </c>
      <c r="K3929" s="115">
        <v>0.25052211894255999</v>
      </c>
      <c r="L3929" s="115">
        <v>3654.9754803481401</v>
      </c>
      <c r="M3929" s="115">
        <v>9.1105447569801008</v>
      </c>
      <c r="N3929" s="115">
        <v>1.33990890398096</v>
      </c>
      <c r="O3929" s="115">
        <v>2.28239297723968</v>
      </c>
      <c r="P3929" s="115">
        <v>0.33567681781531</v>
      </c>
      <c r="Q3929" s="115">
        <v>915.65220201991804</v>
      </c>
      <c r="R3929" s="115">
        <v>1200</v>
      </c>
      <c r="S3929" s="115" t="s">
        <v>351</v>
      </c>
      <c r="T3929" s="115">
        <v>1200</v>
      </c>
      <c r="U3929" s="115" t="s">
        <v>352</v>
      </c>
      <c r="V3929" s="115" t="s">
        <v>350</v>
      </c>
      <c r="Z3929" s="115">
        <v>0</v>
      </c>
      <c r="AA3929" s="115">
        <v>1</v>
      </c>
      <c r="AB3929" s="115">
        <v>2.28239297723968</v>
      </c>
      <c r="AC3929" s="115">
        <v>0.33567681781531</v>
      </c>
      <c r="AD3929" s="115">
        <v>915.65220201991804</v>
      </c>
      <c r="AF3929" s="115">
        <v>-1</v>
      </c>
      <c r="AG3929" s="115">
        <v>-1</v>
      </c>
      <c r="AH3929" s="115">
        <v>-1</v>
      </c>
      <c r="AI3929" s="115">
        <v>-1</v>
      </c>
      <c r="AJ3929" s="115">
        <v>0</v>
      </c>
      <c r="AM3929" s="115" t="s">
        <v>348</v>
      </c>
      <c r="AN3929" s="115">
        <v>-1</v>
      </c>
      <c r="AQ3929" s="115">
        <v>601</v>
      </c>
      <c r="AR3929" s="115" t="s">
        <v>263</v>
      </c>
      <c r="AS3929" s="115" t="s">
        <v>376</v>
      </c>
      <c r="AT3929" s="115" t="s">
        <v>296</v>
      </c>
      <c r="AV3929" s="115">
        <v>230.88327050624201</v>
      </c>
      <c r="AW3929" s="115">
        <v>0.74262141280000005</v>
      </c>
    </row>
    <row r="3930" spans="1:49" x14ac:dyDescent="0.25">
      <c r="A3930" s="117">
        <v>450000</v>
      </c>
      <c r="B3930" s="117">
        <v>870000</v>
      </c>
      <c r="C3930" s="117">
        <v>870000</v>
      </c>
      <c r="D3930" s="115" t="s">
        <v>342</v>
      </c>
      <c r="E3930" s="115" t="s">
        <v>13</v>
      </c>
      <c r="F3930" s="115" t="s">
        <v>343</v>
      </c>
      <c r="G3930" s="115" t="s">
        <v>344</v>
      </c>
      <c r="H3930" s="115">
        <v>0.56000000000000005</v>
      </c>
      <c r="I3930" s="115">
        <v>0.48</v>
      </c>
      <c r="J3930" s="115" t="s">
        <v>350</v>
      </c>
      <c r="K3930" s="115">
        <v>5.2735555959879998E-2</v>
      </c>
      <c r="L3930" s="115">
        <v>3654.9754803481401</v>
      </c>
      <c r="M3930" s="115">
        <v>9.1105447569801008</v>
      </c>
      <c r="N3930" s="115">
        <v>1.33990890398096</v>
      </c>
      <c r="O3930" s="115">
        <v>0.48044964285671998</v>
      </c>
      <c r="P3930" s="115">
        <v>7.0660840987030002E-2</v>
      </c>
      <c r="Q3930" s="115">
        <v>192.74716397589199</v>
      </c>
      <c r="R3930" s="115">
        <v>1210</v>
      </c>
      <c r="S3930" s="115" t="s">
        <v>353</v>
      </c>
      <c r="T3930" s="115">
        <v>1210</v>
      </c>
      <c r="U3930" s="115" t="s">
        <v>352</v>
      </c>
      <c r="V3930" s="115" t="s">
        <v>350</v>
      </c>
      <c r="Z3930" s="115">
        <v>0</v>
      </c>
      <c r="AA3930" s="115">
        <v>1</v>
      </c>
      <c r="AB3930" s="115">
        <v>0.48044964285671998</v>
      </c>
      <c r="AC3930" s="115">
        <v>7.0660840987030002E-2</v>
      </c>
      <c r="AD3930" s="115">
        <v>192.747163975891</v>
      </c>
      <c r="AF3930" s="115">
        <v>-1</v>
      </c>
      <c r="AG3930" s="115">
        <v>-1</v>
      </c>
      <c r="AH3930" s="115">
        <v>-1</v>
      </c>
      <c r="AI3930" s="115">
        <v>-1</v>
      </c>
      <c r="AJ3930" s="115">
        <v>0</v>
      </c>
      <c r="AM3930" s="115" t="s">
        <v>348</v>
      </c>
      <c r="AN3930" s="115">
        <v>-1</v>
      </c>
      <c r="AQ3930" s="115">
        <v>601</v>
      </c>
      <c r="AR3930" s="115" t="s">
        <v>263</v>
      </c>
      <c r="AS3930" s="115" t="s">
        <v>376</v>
      </c>
      <c r="AT3930" s="115" t="s">
        <v>296</v>
      </c>
      <c r="AV3930" s="115">
        <v>70.414762464072197</v>
      </c>
      <c r="AW3930" s="115">
        <v>0.15632373399999999</v>
      </c>
    </row>
    <row r="3931" spans="1:49" x14ac:dyDescent="0.25">
      <c r="A3931" s="117">
        <v>450000</v>
      </c>
      <c r="B3931" s="117">
        <v>870000</v>
      </c>
      <c r="C3931" s="117">
        <v>870000</v>
      </c>
      <c r="D3931" s="115" t="s">
        <v>342</v>
      </c>
      <c r="E3931" s="115" t="s">
        <v>13</v>
      </c>
      <c r="F3931" s="115" t="s">
        <v>343</v>
      </c>
      <c r="G3931" s="115" t="s">
        <v>344</v>
      </c>
      <c r="H3931" s="115">
        <v>0.56000000000000005</v>
      </c>
      <c r="I3931" s="115">
        <v>0.48</v>
      </c>
      <c r="J3931" s="115" t="s">
        <v>350</v>
      </c>
      <c r="K3931" s="115">
        <v>1.6956095092069998E-2</v>
      </c>
      <c r="L3931" s="115">
        <v>3654.9754803481401</v>
      </c>
      <c r="M3931" s="115">
        <v>9.1105447569801008</v>
      </c>
      <c r="N3931" s="115">
        <v>1.33990890398096</v>
      </c>
      <c r="O3931" s="115">
        <v>0.15447926323996</v>
      </c>
      <c r="P3931" s="115">
        <v>2.2719622790619998E-2</v>
      </c>
      <c r="Q3931" s="115">
        <v>61.974111803989302</v>
      </c>
      <c r="R3931" s="115">
        <v>1210</v>
      </c>
      <c r="S3931" s="115" t="s">
        <v>353</v>
      </c>
      <c r="T3931" s="115">
        <v>1210</v>
      </c>
      <c r="U3931" s="115" t="s">
        <v>352</v>
      </c>
      <c r="V3931" s="115" t="s">
        <v>350</v>
      </c>
      <c r="Z3931" s="115">
        <v>0</v>
      </c>
      <c r="AA3931" s="115">
        <v>1</v>
      </c>
      <c r="AB3931" s="115">
        <v>0.15447926323996</v>
      </c>
      <c r="AC3931" s="115">
        <v>2.2719622790619998E-2</v>
      </c>
      <c r="AD3931" s="115">
        <v>61.974111803990702</v>
      </c>
      <c r="AF3931" s="115">
        <v>-1</v>
      </c>
      <c r="AG3931" s="115">
        <v>-1</v>
      </c>
      <c r="AH3931" s="115">
        <v>-1</v>
      </c>
      <c r="AI3931" s="115">
        <v>-1</v>
      </c>
      <c r="AJ3931" s="115">
        <v>0</v>
      </c>
      <c r="AM3931" s="115" t="s">
        <v>348</v>
      </c>
      <c r="AN3931" s="115">
        <v>-1</v>
      </c>
      <c r="AQ3931" s="115">
        <v>601</v>
      </c>
      <c r="AR3931" s="115" t="s">
        <v>263</v>
      </c>
      <c r="AS3931" s="115" t="s">
        <v>376</v>
      </c>
      <c r="AT3931" s="115" t="s">
        <v>296</v>
      </c>
      <c r="AV3931" s="115">
        <v>40.108135251472198</v>
      </c>
      <c r="AW3931" s="115">
        <v>5.0262864400000003E-2</v>
      </c>
    </row>
    <row r="3932" spans="1:49" x14ac:dyDescent="0.25">
      <c r="A3932" s="117">
        <v>450000</v>
      </c>
      <c r="B3932" s="117">
        <v>870000</v>
      </c>
      <c r="C3932" s="117">
        <v>870000</v>
      </c>
      <c r="D3932" s="115" t="s">
        <v>342</v>
      </c>
      <c r="E3932" s="115" t="s">
        <v>13</v>
      </c>
      <c r="F3932" s="115" t="s">
        <v>343</v>
      </c>
      <c r="G3932" s="115" t="s">
        <v>344</v>
      </c>
      <c r="H3932" s="115">
        <v>0.56000000000000005</v>
      </c>
      <c r="I3932" s="115">
        <v>0.48</v>
      </c>
      <c r="J3932" s="115" t="s">
        <v>350</v>
      </c>
      <c r="K3932" s="115">
        <v>5.200343130059E-2</v>
      </c>
      <c r="L3932" s="115">
        <v>3654.9754803481401</v>
      </c>
      <c r="M3932" s="115">
        <v>9.1105447569801008</v>
      </c>
      <c r="N3932" s="115">
        <v>1.33990890398096</v>
      </c>
      <c r="O3932" s="115">
        <v>0.47377958838061002</v>
      </c>
      <c r="P3932" s="115">
        <v>6.9679860637230001E-2</v>
      </c>
      <c r="Q3932" s="115">
        <v>190.071266297644</v>
      </c>
      <c r="R3932" s="115">
        <v>1210</v>
      </c>
      <c r="S3932" s="115" t="s">
        <v>353</v>
      </c>
      <c r="T3932" s="115">
        <v>1210</v>
      </c>
      <c r="U3932" s="115" t="s">
        <v>352</v>
      </c>
      <c r="V3932" s="115" t="s">
        <v>350</v>
      </c>
      <c r="Z3932" s="115">
        <v>0</v>
      </c>
      <c r="AA3932" s="115">
        <v>1</v>
      </c>
      <c r="AB3932" s="115">
        <v>0.47377958838061002</v>
      </c>
      <c r="AC3932" s="115">
        <v>6.9679860637230001E-2</v>
      </c>
      <c r="AD3932" s="115">
        <v>190.07126629764201</v>
      </c>
      <c r="AF3932" s="115">
        <v>-1</v>
      </c>
      <c r="AG3932" s="115">
        <v>-1</v>
      </c>
      <c r="AH3932" s="115">
        <v>-1</v>
      </c>
      <c r="AI3932" s="115">
        <v>-1</v>
      </c>
      <c r="AJ3932" s="115">
        <v>0</v>
      </c>
      <c r="AM3932" s="115" t="s">
        <v>348</v>
      </c>
      <c r="AN3932" s="115">
        <v>-1</v>
      </c>
      <c r="AQ3932" s="115">
        <v>601</v>
      </c>
      <c r="AR3932" s="115" t="s">
        <v>263</v>
      </c>
      <c r="AS3932" s="115" t="s">
        <v>376</v>
      </c>
      <c r="AT3932" s="115" t="s">
        <v>296</v>
      </c>
      <c r="AV3932" s="115">
        <v>71.319867891107904</v>
      </c>
      <c r="AW3932" s="115">
        <v>0.15415350059999999</v>
      </c>
    </row>
    <row r="3933" spans="1:49" x14ac:dyDescent="0.25">
      <c r="A3933" s="117">
        <v>450000</v>
      </c>
      <c r="B3933" s="117">
        <v>870000</v>
      </c>
      <c r="C3933" s="117">
        <v>870000</v>
      </c>
      <c r="D3933" s="115" t="s">
        <v>342</v>
      </c>
      <c r="E3933" s="115" t="s">
        <v>13</v>
      </c>
      <c r="F3933" s="115" t="s">
        <v>343</v>
      </c>
      <c r="G3933" s="115" t="s">
        <v>344</v>
      </c>
      <c r="H3933" s="115">
        <v>0.56000000000000005</v>
      </c>
      <c r="I3933" s="115">
        <v>0.48</v>
      </c>
      <c r="J3933" s="115" t="s">
        <v>350</v>
      </c>
      <c r="K3933" s="115">
        <v>0.24554625248786</v>
      </c>
      <c r="L3933" s="115">
        <v>3654.9754803481401</v>
      </c>
      <c r="M3933" s="115">
        <v>9.1105447569801008</v>
      </c>
      <c r="N3933" s="115">
        <v>1.33990890398096</v>
      </c>
      <c r="O3933" s="115">
        <v>2.23706012319946</v>
      </c>
      <c r="P3933" s="115">
        <v>0.32900961004765</v>
      </c>
      <c r="Q3933" s="115">
        <v>897.46553213453603</v>
      </c>
      <c r="R3933" s="115">
        <v>1210</v>
      </c>
      <c r="S3933" s="115" t="s">
        <v>353</v>
      </c>
      <c r="T3933" s="115">
        <v>1210</v>
      </c>
      <c r="U3933" s="115" t="s">
        <v>352</v>
      </c>
      <c r="V3933" s="115" t="s">
        <v>350</v>
      </c>
      <c r="Z3933" s="115">
        <v>0</v>
      </c>
      <c r="AA3933" s="115">
        <v>1</v>
      </c>
      <c r="AB3933" s="115">
        <v>2.23706012319946</v>
      </c>
      <c r="AC3933" s="115">
        <v>0.32900961004765</v>
      </c>
      <c r="AD3933" s="115">
        <v>897.46553213453603</v>
      </c>
      <c r="AF3933" s="115">
        <v>-1</v>
      </c>
      <c r="AG3933" s="115">
        <v>-1</v>
      </c>
      <c r="AH3933" s="115">
        <v>-1</v>
      </c>
      <c r="AI3933" s="115">
        <v>-1</v>
      </c>
      <c r="AJ3933" s="115">
        <v>0</v>
      </c>
      <c r="AM3933" s="115" t="s">
        <v>348</v>
      </c>
      <c r="AN3933" s="115">
        <v>-1</v>
      </c>
      <c r="AQ3933" s="115">
        <v>601</v>
      </c>
      <c r="AR3933" s="115" t="s">
        <v>263</v>
      </c>
      <c r="AS3933" s="115" t="s">
        <v>376</v>
      </c>
      <c r="AT3933" s="115" t="s">
        <v>296</v>
      </c>
      <c r="AV3933" s="115">
        <v>125.87113126931099</v>
      </c>
      <c r="AW3933" s="115">
        <v>0.72787147780000006</v>
      </c>
    </row>
    <row r="3934" spans="1:49" x14ac:dyDescent="0.25">
      <c r="A3934" s="117">
        <v>450000</v>
      </c>
      <c r="B3934" s="117">
        <v>870000</v>
      </c>
      <c r="C3934" s="117">
        <v>870000</v>
      </c>
      <c r="D3934" s="115" t="s">
        <v>342</v>
      </c>
      <c r="E3934" s="115" t="s">
        <v>13</v>
      </c>
      <c r="F3934" s="115" t="s">
        <v>343</v>
      </c>
      <c r="G3934" s="115" t="s">
        <v>344</v>
      </c>
      <c r="H3934" s="115">
        <v>0.56000000000000005</v>
      </c>
      <c r="I3934" s="115">
        <v>0.48</v>
      </c>
      <c r="J3934" s="115" t="s">
        <v>350</v>
      </c>
      <c r="K3934" s="115">
        <v>0.16702805931494</v>
      </c>
      <c r="L3934" s="115">
        <v>3633.0519898821599</v>
      </c>
      <c r="M3934" s="115">
        <v>9.0592813824315606</v>
      </c>
      <c r="N3934" s="115">
        <v>1.33248446571623</v>
      </c>
      <c r="O3934" s="115">
        <v>1.5131541880955399</v>
      </c>
      <c r="P3934" s="115">
        <v>0.22256229437589001</v>
      </c>
      <c r="Q3934" s="115">
        <v>606.821623260313</v>
      </c>
      <c r="R3934" s="115">
        <v>1200</v>
      </c>
      <c r="S3934" s="115" t="s">
        <v>351</v>
      </c>
      <c r="T3934" s="115">
        <v>1200</v>
      </c>
      <c r="U3934" s="115" t="s">
        <v>352</v>
      </c>
      <c r="V3934" s="115" t="s">
        <v>350</v>
      </c>
      <c r="Z3934" s="115">
        <v>0</v>
      </c>
      <c r="AA3934" s="115">
        <v>1</v>
      </c>
      <c r="AB3934" s="115">
        <v>1.5131541880955399</v>
      </c>
      <c r="AC3934" s="115">
        <v>0.22256229437589001</v>
      </c>
      <c r="AD3934" s="115">
        <v>606.821623260313</v>
      </c>
      <c r="AF3934" s="115">
        <v>-1</v>
      </c>
      <c r="AG3934" s="115">
        <v>-1</v>
      </c>
      <c r="AH3934" s="115">
        <v>-1</v>
      </c>
      <c r="AI3934" s="115">
        <v>-1</v>
      </c>
      <c r="AJ3934" s="115">
        <v>0</v>
      </c>
      <c r="AM3934" s="115" t="s">
        <v>348</v>
      </c>
      <c r="AN3934" s="115">
        <v>-1</v>
      </c>
      <c r="AQ3934" s="115">
        <v>601</v>
      </c>
      <c r="AR3934" s="115" t="s">
        <v>263</v>
      </c>
      <c r="AS3934" s="115" t="s">
        <v>376</v>
      </c>
      <c r="AT3934" s="115" t="s">
        <v>296</v>
      </c>
      <c r="AV3934" s="115">
        <v>127.05231023555299</v>
      </c>
      <c r="AW3934" s="115">
        <v>0.49215054600000002</v>
      </c>
    </row>
    <row r="3935" spans="1:49" x14ac:dyDescent="0.25">
      <c r="A3935" s="117">
        <v>450000</v>
      </c>
      <c r="B3935" s="117">
        <v>870000</v>
      </c>
      <c r="C3935" s="117">
        <v>870000</v>
      </c>
      <c r="D3935" s="115" t="s">
        <v>342</v>
      </c>
      <c r="E3935" s="115" t="s">
        <v>13</v>
      </c>
      <c r="F3935" s="115" t="s">
        <v>343</v>
      </c>
      <c r="G3935" s="115" t="s">
        <v>344</v>
      </c>
      <c r="H3935" s="115">
        <v>0.56000000000000005</v>
      </c>
      <c r="I3935" s="115">
        <v>0.48</v>
      </c>
      <c r="J3935" s="115" t="s">
        <v>350</v>
      </c>
      <c r="K3935" s="115">
        <v>9.1340573792400001E-2</v>
      </c>
      <c r="L3935" s="115">
        <v>3633.0519898821599</v>
      </c>
      <c r="M3935" s="115">
        <v>9.0592813824315606</v>
      </c>
      <c r="N3935" s="115">
        <v>1.33248446571623</v>
      </c>
      <c r="O3935" s="115">
        <v>0.82747995961816001</v>
      </c>
      <c r="P3935" s="115">
        <v>0.12170989566798</v>
      </c>
      <c r="Q3935" s="115">
        <v>331.845053373479</v>
      </c>
      <c r="R3935" s="115">
        <v>1210</v>
      </c>
      <c r="S3935" s="115" t="s">
        <v>353</v>
      </c>
      <c r="T3935" s="115">
        <v>1210</v>
      </c>
      <c r="U3935" s="115" t="s">
        <v>352</v>
      </c>
      <c r="V3935" s="115" t="s">
        <v>350</v>
      </c>
      <c r="Z3935" s="115">
        <v>0</v>
      </c>
      <c r="AA3935" s="115">
        <v>1</v>
      </c>
      <c r="AB3935" s="115">
        <v>0.82747995961816001</v>
      </c>
      <c r="AC3935" s="115">
        <v>0.12170989566798</v>
      </c>
      <c r="AD3935" s="115">
        <v>331.845053373479</v>
      </c>
      <c r="AF3935" s="115">
        <v>-1</v>
      </c>
      <c r="AG3935" s="115">
        <v>-1</v>
      </c>
      <c r="AH3935" s="115">
        <v>-1</v>
      </c>
      <c r="AI3935" s="115">
        <v>-1</v>
      </c>
      <c r="AJ3935" s="115">
        <v>0</v>
      </c>
      <c r="AM3935" s="115" t="s">
        <v>348</v>
      </c>
      <c r="AN3935" s="115">
        <v>-1</v>
      </c>
      <c r="AQ3935" s="115">
        <v>601</v>
      </c>
      <c r="AR3935" s="115" t="s">
        <v>263</v>
      </c>
      <c r="AS3935" s="115" t="s">
        <v>376</v>
      </c>
      <c r="AT3935" s="115" t="s">
        <v>296</v>
      </c>
      <c r="AV3935" s="115">
        <v>91.311519252432007</v>
      </c>
      <c r="AW3935" s="115">
        <v>0.26913629630000002</v>
      </c>
    </row>
    <row r="3936" spans="1:49" x14ac:dyDescent="0.25">
      <c r="A3936" s="117">
        <v>450000</v>
      </c>
      <c r="B3936" s="117">
        <v>870000</v>
      </c>
      <c r="C3936" s="117">
        <v>870000</v>
      </c>
      <c r="D3936" s="115" t="s">
        <v>342</v>
      </c>
      <c r="E3936" s="115" t="s">
        <v>13</v>
      </c>
      <c r="F3936" s="115" t="s">
        <v>343</v>
      </c>
      <c r="G3936" s="115" t="s">
        <v>344</v>
      </c>
      <c r="H3936" s="115">
        <v>0.56000000000000005</v>
      </c>
      <c r="I3936" s="115">
        <v>0.48</v>
      </c>
      <c r="J3936" s="115" t="s">
        <v>350</v>
      </c>
      <c r="K3936" s="115">
        <v>0.25610314461082001</v>
      </c>
      <c r="L3936" s="115">
        <v>3633.0519898821599</v>
      </c>
      <c r="M3936" s="115">
        <v>9.0592813824315606</v>
      </c>
      <c r="N3936" s="115">
        <v>1.33248446571623</v>
      </c>
      <c r="O3936" s="115">
        <v>2.32011044995506</v>
      </c>
      <c r="P3936" s="115">
        <v>0.34125346181499999</v>
      </c>
      <c r="Q3936" s="115">
        <v>930.43603914345101</v>
      </c>
      <c r="R3936" s="115">
        <v>1210</v>
      </c>
      <c r="S3936" s="115" t="s">
        <v>353</v>
      </c>
      <c r="T3936" s="115">
        <v>1210</v>
      </c>
      <c r="U3936" s="115" t="s">
        <v>352</v>
      </c>
      <c r="V3936" s="115" t="s">
        <v>350</v>
      </c>
      <c r="Z3936" s="115">
        <v>0</v>
      </c>
      <c r="AA3936" s="115">
        <v>1</v>
      </c>
      <c r="AB3936" s="115">
        <v>2.32011044995506</v>
      </c>
      <c r="AC3936" s="115">
        <v>0.34125346181499999</v>
      </c>
      <c r="AD3936" s="115">
        <v>930.43603914345101</v>
      </c>
      <c r="AF3936" s="115">
        <v>-1</v>
      </c>
      <c r="AG3936" s="115">
        <v>-1</v>
      </c>
      <c r="AH3936" s="115">
        <v>-1</v>
      </c>
      <c r="AI3936" s="115">
        <v>-1</v>
      </c>
      <c r="AJ3936" s="115">
        <v>0</v>
      </c>
      <c r="AM3936" s="115" t="s">
        <v>348</v>
      </c>
      <c r="AN3936" s="115">
        <v>-1</v>
      </c>
      <c r="AQ3936" s="115">
        <v>601</v>
      </c>
      <c r="AR3936" s="115" t="s">
        <v>263</v>
      </c>
      <c r="AS3936" s="115" t="s">
        <v>376</v>
      </c>
      <c r="AT3936" s="115" t="s">
        <v>296</v>
      </c>
      <c r="AV3936" s="115">
        <v>129.26893910923201</v>
      </c>
      <c r="AW3936" s="115">
        <v>0.7546115484</v>
      </c>
    </row>
    <row r="3937" spans="1:49" x14ac:dyDescent="0.25">
      <c r="A3937" s="117">
        <v>450000</v>
      </c>
      <c r="B3937" s="117">
        <v>870000</v>
      </c>
      <c r="C3937" s="117">
        <v>870000</v>
      </c>
      <c r="D3937" s="115" t="s">
        <v>342</v>
      </c>
      <c r="E3937" s="115" t="s">
        <v>13</v>
      </c>
      <c r="F3937" s="115" t="s">
        <v>343</v>
      </c>
      <c r="G3937" s="115" t="s">
        <v>344</v>
      </c>
      <c r="H3937" s="115">
        <v>0.56000000000000005</v>
      </c>
      <c r="I3937" s="115">
        <v>0.48</v>
      </c>
      <c r="J3937" s="115" t="s">
        <v>350</v>
      </c>
      <c r="K3937" s="115">
        <v>8.9093036459099995E-3</v>
      </c>
      <c r="L3937" s="115">
        <v>3633.0519898821599</v>
      </c>
      <c r="M3937" s="115">
        <v>9.0592813824315606</v>
      </c>
      <c r="N3937" s="115">
        <v>1.33248446571623</v>
      </c>
      <c r="O3937" s="115">
        <v>8.0711888649889998E-2</v>
      </c>
      <c r="P3937" s="115">
        <v>1.187150870853E-2</v>
      </c>
      <c r="Q3937" s="115">
        <v>32.367963339266801</v>
      </c>
      <c r="R3937" s="115">
        <v>1210</v>
      </c>
      <c r="S3937" s="115" t="s">
        <v>353</v>
      </c>
      <c r="T3937" s="115">
        <v>1210</v>
      </c>
      <c r="U3937" s="115" t="s">
        <v>352</v>
      </c>
      <c r="V3937" s="115" t="s">
        <v>350</v>
      </c>
      <c r="Z3937" s="115">
        <v>0</v>
      </c>
      <c r="AA3937" s="115">
        <v>1</v>
      </c>
      <c r="AB3937" s="115">
        <v>8.0711888649889998E-2</v>
      </c>
      <c r="AC3937" s="115">
        <v>1.187150870853E-2</v>
      </c>
      <c r="AD3937" s="115">
        <v>32.367963339266403</v>
      </c>
      <c r="AF3937" s="115">
        <v>-1</v>
      </c>
      <c r="AG3937" s="115">
        <v>-1</v>
      </c>
      <c r="AH3937" s="115">
        <v>-1</v>
      </c>
      <c r="AI3937" s="115">
        <v>-1</v>
      </c>
      <c r="AJ3937" s="115">
        <v>0</v>
      </c>
      <c r="AM3937" s="115" t="s">
        <v>348</v>
      </c>
      <c r="AN3937" s="115">
        <v>-1</v>
      </c>
      <c r="AQ3937" s="115">
        <v>601</v>
      </c>
      <c r="AR3937" s="115" t="s">
        <v>263</v>
      </c>
      <c r="AS3937" s="115" t="s">
        <v>376</v>
      </c>
      <c r="AT3937" s="115" t="s">
        <v>296</v>
      </c>
      <c r="AV3937" s="115">
        <v>46.029362188621597</v>
      </c>
      <c r="AW3937" s="115">
        <v>2.6251389600000001E-2</v>
      </c>
    </row>
    <row r="3938" spans="1:49" x14ac:dyDescent="0.25">
      <c r="A3938" s="117">
        <v>450000</v>
      </c>
      <c r="B3938" s="117">
        <v>870000</v>
      </c>
      <c r="C3938" s="117">
        <v>870000</v>
      </c>
      <c r="D3938" s="115" t="s">
        <v>342</v>
      </c>
      <c r="E3938" s="115" t="s">
        <v>13</v>
      </c>
      <c r="F3938" s="115" t="s">
        <v>343</v>
      </c>
      <c r="G3938" s="115" t="s">
        <v>344</v>
      </c>
      <c r="H3938" s="115">
        <v>0.56000000000000005</v>
      </c>
      <c r="I3938" s="115">
        <v>0.48</v>
      </c>
      <c r="J3938" s="115" t="s">
        <v>350</v>
      </c>
      <c r="K3938" s="115">
        <v>8.6859567977809998E-2</v>
      </c>
      <c r="L3938" s="115">
        <v>3633.0519898821599</v>
      </c>
      <c r="M3938" s="115">
        <v>9.0592813824315606</v>
      </c>
      <c r="N3938" s="115">
        <v>1.33248446571623</v>
      </c>
      <c r="O3938" s="115">
        <v>0.78688526706744999</v>
      </c>
      <c r="P3938" s="115">
        <v>0.11573902502926001</v>
      </c>
      <c r="Q3938" s="115">
        <v>315.565326282098</v>
      </c>
      <c r="R3938" s="115">
        <v>1200</v>
      </c>
      <c r="S3938" s="115" t="s">
        <v>351</v>
      </c>
      <c r="T3938" s="115">
        <v>1200</v>
      </c>
      <c r="U3938" s="115" t="s">
        <v>352</v>
      </c>
      <c r="V3938" s="115" t="s">
        <v>350</v>
      </c>
      <c r="Z3938" s="115">
        <v>0</v>
      </c>
      <c r="AA3938" s="115">
        <v>1</v>
      </c>
      <c r="AB3938" s="115">
        <v>0.78688526706744999</v>
      </c>
      <c r="AC3938" s="115">
        <v>0.11573902502926001</v>
      </c>
      <c r="AD3938" s="115">
        <v>315.56532628209601</v>
      </c>
      <c r="AF3938" s="115">
        <v>-1</v>
      </c>
      <c r="AG3938" s="115">
        <v>-1</v>
      </c>
      <c r="AH3938" s="115">
        <v>-1</v>
      </c>
      <c r="AI3938" s="115">
        <v>-1</v>
      </c>
      <c r="AJ3938" s="115">
        <v>0</v>
      </c>
      <c r="AM3938" s="115" t="s">
        <v>348</v>
      </c>
      <c r="AN3938" s="115">
        <v>-1</v>
      </c>
      <c r="AQ3938" s="115">
        <v>601</v>
      </c>
      <c r="AR3938" s="115" t="s">
        <v>263</v>
      </c>
      <c r="AS3938" s="115" t="s">
        <v>376</v>
      </c>
      <c r="AT3938" s="115" t="s">
        <v>296</v>
      </c>
      <c r="AV3938" s="115">
        <v>90.372943387077001</v>
      </c>
      <c r="AW3938" s="115">
        <v>0.25593294909999997</v>
      </c>
    </row>
    <row r="3939" spans="1:49" x14ac:dyDescent="0.25">
      <c r="A3939" s="117">
        <v>450000</v>
      </c>
      <c r="B3939" s="117">
        <v>870000</v>
      </c>
      <c r="C3939" s="117">
        <v>870000</v>
      </c>
      <c r="D3939" s="115" t="s">
        <v>342</v>
      </c>
      <c r="E3939" s="115" t="s">
        <v>13</v>
      </c>
      <c r="F3939" s="115" t="s">
        <v>343</v>
      </c>
      <c r="G3939" s="115" t="s">
        <v>344</v>
      </c>
      <c r="H3939" s="115">
        <v>0.56000000000000005</v>
      </c>
      <c r="I3939" s="115">
        <v>0.48</v>
      </c>
      <c r="J3939" s="115" t="s">
        <v>350</v>
      </c>
      <c r="K3939" s="115">
        <v>7.5228042569600003E-3</v>
      </c>
      <c r="L3939" s="115">
        <v>3633.0519898821599</v>
      </c>
      <c r="M3939" s="115">
        <v>9.0592813824315606</v>
      </c>
      <c r="N3939" s="115">
        <v>1.33248446571623</v>
      </c>
      <c r="O3939" s="115">
        <v>6.8151200548780003E-2</v>
      </c>
      <c r="P3939" s="115">
        <v>1.002401981102E-2</v>
      </c>
      <c r="Q3939" s="115">
        <v>27.3307389752534</v>
      </c>
      <c r="R3939" s="115">
        <v>1210</v>
      </c>
      <c r="S3939" s="115" t="s">
        <v>353</v>
      </c>
      <c r="T3939" s="115">
        <v>1210</v>
      </c>
      <c r="U3939" s="115" t="s">
        <v>352</v>
      </c>
      <c r="V3939" s="115" t="s">
        <v>350</v>
      </c>
      <c r="Z3939" s="115">
        <v>0</v>
      </c>
      <c r="AA3939" s="115">
        <v>1</v>
      </c>
      <c r="AB3939" s="115">
        <v>6.8151200548780003E-2</v>
      </c>
      <c r="AC3939" s="115">
        <v>1.002401981102E-2</v>
      </c>
      <c r="AD3939" s="115">
        <v>27.330738975253801</v>
      </c>
      <c r="AF3939" s="115">
        <v>-1</v>
      </c>
      <c r="AG3939" s="115">
        <v>-1</v>
      </c>
      <c r="AH3939" s="115">
        <v>-1</v>
      </c>
      <c r="AI3939" s="115">
        <v>-1</v>
      </c>
      <c r="AJ3939" s="115">
        <v>0</v>
      </c>
      <c r="AM3939" s="115" t="s">
        <v>348</v>
      </c>
      <c r="AN3939" s="115">
        <v>-1</v>
      </c>
      <c r="AQ3939" s="115">
        <v>601</v>
      </c>
      <c r="AR3939" s="115" t="s">
        <v>263</v>
      </c>
      <c r="AS3939" s="115" t="s">
        <v>376</v>
      </c>
      <c r="AT3939" s="115" t="s">
        <v>296</v>
      </c>
      <c r="AV3939" s="115">
        <v>59.417950262395102</v>
      </c>
      <c r="AW3939" s="115">
        <v>2.21660495E-2</v>
      </c>
    </row>
    <row r="3940" spans="1:49" x14ac:dyDescent="0.25">
      <c r="A3940" s="117">
        <v>450000</v>
      </c>
      <c r="B3940" s="117">
        <v>870000</v>
      </c>
      <c r="C3940" s="117">
        <v>870000</v>
      </c>
      <c r="D3940" s="115" t="s">
        <v>342</v>
      </c>
      <c r="E3940" s="115" t="s">
        <v>13</v>
      </c>
      <c r="F3940" s="115" t="s">
        <v>343</v>
      </c>
      <c r="G3940" s="115" t="s">
        <v>344</v>
      </c>
      <c r="H3940" s="115">
        <v>0.56000000000000005</v>
      </c>
      <c r="I3940" s="115">
        <v>0.48</v>
      </c>
      <c r="J3940" s="115" t="s">
        <v>345</v>
      </c>
      <c r="K3940" s="115">
        <v>1.3358754163400001E-3</v>
      </c>
      <c r="L3940" s="115">
        <v>3698.0527495711999</v>
      </c>
      <c r="M3940" s="115">
        <v>10.627388938257599</v>
      </c>
      <c r="N3940" s="115">
        <v>2.0462571870902901</v>
      </c>
      <c r="O3940" s="115">
        <v>1.41968676225E-2</v>
      </c>
      <c r="P3940" s="115">
        <v>2.7335446717400001E-3</v>
      </c>
      <c r="Q3940" s="115">
        <v>4.9401377564807101</v>
      </c>
      <c r="R3940" s="115">
        <v>1300</v>
      </c>
      <c r="S3940" s="115" t="s">
        <v>346</v>
      </c>
      <c r="T3940" s="115">
        <v>1300</v>
      </c>
      <c r="U3940" s="115" t="s">
        <v>347</v>
      </c>
      <c r="V3940" s="115" t="s">
        <v>345</v>
      </c>
      <c r="Z3940" s="115">
        <v>0</v>
      </c>
      <c r="AA3940" s="115">
        <v>1</v>
      </c>
      <c r="AB3940" s="115">
        <v>1.41968676225E-2</v>
      </c>
      <c r="AC3940" s="115">
        <v>2.7335446717400001E-3</v>
      </c>
      <c r="AD3940" s="115">
        <v>250.73679555957699</v>
      </c>
      <c r="AF3940" s="115">
        <v>-1</v>
      </c>
      <c r="AG3940" s="115">
        <v>-1</v>
      </c>
      <c r="AH3940" s="115">
        <v>-1</v>
      </c>
      <c r="AI3940" s="115">
        <v>-1</v>
      </c>
      <c r="AJ3940" s="115">
        <v>0</v>
      </c>
      <c r="AM3940" s="115" t="s">
        <v>348</v>
      </c>
      <c r="AN3940" s="115">
        <v>-1</v>
      </c>
      <c r="AQ3940" s="115">
        <v>601</v>
      </c>
      <c r="AR3940" s="115" t="s">
        <v>263</v>
      </c>
      <c r="AS3940" s="115" t="s">
        <v>376</v>
      </c>
      <c r="AT3940" s="115" t="s">
        <v>296</v>
      </c>
      <c r="AV3940" s="115">
        <v>12.7921899845767</v>
      </c>
      <c r="AW3940" s="115">
        <v>0.2033550653</v>
      </c>
    </row>
    <row r="3941" spans="1:49" x14ac:dyDescent="0.25">
      <c r="A3941" s="117">
        <v>450000</v>
      </c>
      <c r="B3941" s="117">
        <v>870000</v>
      </c>
      <c r="C3941" s="117">
        <v>870000</v>
      </c>
      <c r="D3941" s="115" t="s">
        <v>342</v>
      </c>
      <c r="E3941" s="115" t="s">
        <v>13</v>
      </c>
      <c r="F3941" s="115" t="s">
        <v>343</v>
      </c>
      <c r="G3941" s="115" t="s">
        <v>344</v>
      </c>
      <c r="H3941" s="115">
        <v>0.56000000000000005</v>
      </c>
      <c r="I3941" s="115">
        <v>0.48</v>
      </c>
      <c r="J3941" s="115" t="s">
        <v>350</v>
      </c>
      <c r="K3941" s="115">
        <v>1.308735129614E-2</v>
      </c>
      <c r="L3941" s="115">
        <v>3690.4700940892099</v>
      </c>
      <c r="M3941" s="115">
        <v>10.6069220977007</v>
      </c>
      <c r="N3941" s="115">
        <v>2.0424705732641502</v>
      </c>
      <c r="O3941" s="115">
        <v>0.13881651566346001</v>
      </c>
      <c r="P3941" s="115">
        <v>2.6730529904340002E-2</v>
      </c>
      <c r="Q3941" s="115">
        <v>48.2984785692665</v>
      </c>
      <c r="R3941" s="115">
        <v>1300</v>
      </c>
      <c r="S3941" s="115" t="s">
        <v>346</v>
      </c>
      <c r="T3941" s="115">
        <v>1300</v>
      </c>
      <c r="U3941" s="115" t="s">
        <v>352</v>
      </c>
      <c r="V3941" s="115" t="s">
        <v>350</v>
      </c>
      <c r="Z3941" s="115">
        <v>0</v>
      </c>
      <c r="AA3941" s="115">
        <v>1</v>
      </c>
      <c r="AB3941" s="115">
        <v>0.13881651566346001</v>
      </c>
      <c r="AC3941" s="115">
        <v>2.6730529904340002E-2</v>
      </c>
      <c r="AD3941" s="115">
        <v>76.729330084245404</v>
      </c>
      <c r="AF3941" s="115">
        <v>-1</v>
      </c>
      <c r="AG3941" s="115">
        <v>-1</v>
      </c>
      <c r="AH3941" s="115">
        <v>-1</v>
      </c>
      <c r="AI3941" s="115">
        <v>-1</v>
      </c>
      <c r="AJ3941" s="115">
        <v>0</v>
      </c>
      <c r="AM3941" s="115" t="s">
        <v>348</v>
      </c>
      <c r="AN3941" s="115">
        <v>-1</v>
      </c>
      <c r="AQ3941" s="115">
        <v>601</v>
      </c>
      <c r="AR3941" s="115" t="s">
        <v>263</v>
      </c>
      <c r="AS3941" s="115" t="s">
        <v>376</v>
      </c>
      <c r="AT3941" s="115" t="s">
        <v>296</v>
      </c>
      <c r="AV3941" s="115">
        <v>109.849966995255</v>
      </c>
      <c r="AW3941" s="115">
        <v>6.2229789200000003E-2</v>
      </c>
    </row>
    <row r="3942" spans="1:49" x14ac:dyDescent="0.25">
      <c r="A3942" s="117">
        <v>450000</v>
      </c>
      <c r="B3942" s="117">
        <v>870000</v>
      </c>
      <c r="C3942" s="117">
        <v>870000</v>
      </c>
      <c r="D3942" s="115" t="s">
        <v>342</v>
      </c>
      <c r="E3942" s="115" t="s">
        <v>13</v>
      </c>
      <c r="F3942" s="115" t="s">
        <v>343</v>
      </c>
      <c r="G3942" s="115" t="s">
        <v>344</v>
      </c>
      <c r="H3942" s="115">
        <v>0.56000000000000005</v>
      </c>
      <c r="I3942" s="115">
        <v>0.48</v>
      </c>
      <c r="J3942" s="115" t="s">
        <v>345</v>
      </c>
      <c r="K3942" s="115">
        <v>0.12059079313116</v>
      </c>
      <c r="L3942" s="115">
        <v>3690.4700940892099</v>
      </c>
      <c r="M3942" s="115">
        <v>10.6069220977007</v>
      </c>
      <c r="N3942" s="115">
        <v>2.0424705732641502</v>
      </c>
      <c r="O3942" s="115">
        <v>1.2790971484422</v>
      </c>
      <c r="P3942" s="115">
        <v>0.24630314637698</v>
      </c>
      <c r="Q3942" s="115">
        <v>445.03671567305997</v>
      </c>
      <c r="R3942" s="115">
        <v>1300</v>
      </c>
      <c r="S3942" s="115" t="s">
        <v>346</v>
      </c>
      <c r="T3942" s="115">
        <v>1300</v>
      </c>
      <c r="U3942" s="115" t="s">
        <v>347</v>
      </c>
      <c r="V3942" s="115" t="s">
        <v>345</v>
      </c>
      <c r="Z3942" s="115">
        <v>0</v>
      </c>
      <c r="AA3942" s="115">
        <v>1</v>
      </c>
      <c r="AB3942" s="115">
        <v>1.2790971484422</v>
      </c>
      <c r="AC3942" s="115">
        <v>0.24630314637698</v>
      </c>
      <c r="AD3942" s="115">
        <v>1053.07621937717</v>
      </c>
      <c r="AF3942" s="115">
        <v>-1</v>
      </c>
      <c r="AG3942" s="115">
        <v>-1</v>
      </c>
      <c r="AH3942" s="115">
        <v>-1</v>
      </c>
      <c r="AI3942" s="115">
        <v>-1</v>
      </c>
      <c r="AJ3942" s="115">
        <v>0</v>
      </c>
      <c r="AM3942" s="115" t="s">
        <v>348</v>
      </c>
      <c r="AN3942" s="115">
        <v>-1</v>
      </c>
      <c r="AQ3942" s="115">
        <v>601</v>
      </c>
      <c r="AR3942" s="115" t="s">
        <v>263</v>
      </c>
      <c r="AS3942" s="115" t="s">
        <v>376</v>
      </c>
      <c r="AT3942" s="115" t="s">
        <v>296</v>
      </c>
      <c r="AV3942" s="115">
        <v>127.286284441055</v>
      </c>
      <c r="AW3942" s="115">
        <v>0.85407641469999995</v>
      </c>
    </row>
    <row r="3943" spans="1:49" x14ac:dyDescent="0.25">
      <c r="A3943" s="117">
        <v>450000</v>
      </c>
      <c r="B3943" s="117">
        <v>870000</v>
      </c>
      <c r="C3943" s="117">
        <v>870000</v>
      </c>
      <c r="D3943" s="115" t="s">
        <v>342</v>
      </c>
      <c r="E3943" s="115" t="s">
        <v>13</v>
      </c>
      <c r="F3943" s="115" t="s">
        <v>343</v>
      </c>
      <c r="G3943" s="115" t="s">
        <v>344</v>
      </c>
      <c r="H3943" s="115">
        <v>0.56000000000000005</v>
      </c>
      <c r="I3943" s="115">
        <v>0.48</v>
      </c>
      <c r="J3943" s="115" t="s">
        <v>350</v>
      </c>
      <c r="K3943" s="115">
        <v>0.27211617684320999</v>
      </c>
      <c r="L3943" s="115">
        <v>3690.4700940892099</v>
      </c>
      <c r="M3943" s="115">
        <v>10.6069220977007</v>
      </c>
      <c r="N3943" s="115">
        <v>2.0424705732641502</v>
      </c>
      <c r="O3943" s="115">
        <v>2.8863150893001102</v>
      </c>
      <c r="P3943" s="115">
        <v>0.55578928371140002</v>
      </c>
      <c r="Q3943" s="115">
        <v>1004.23661275777</v>
      </c>
      <c r="R3943" s="115">
        <v>1300</v>
      </c>
      <c r="S3943" s="115" t="s">
        <v>346</v>
      </c>
      <c r="T3943" s="115">
        <v>1300</v>
      </c>
      <c r="U3943" s="115" t="s">
        <v>352</v>
      </c>
      <c r="V3943" s="115" t="s">
        <v>350</v>
      </c>
      <c r="Z3943" s="115">
        <v>0</v>
      </c>
      <c r="AA3943" s="115">
        <v>1</v>
      </c>
      <c r="AB3943" s="115">
        <v>2.8863150893001102</v>
      </c>
      <c r="AC3943" s="115">
        <v>0.55578928371140002</v>
      </c>
      <c r="AD3943" s="115">
        <v>1004.23661275777</v>
      </c>
      <c r="AF3943" s="115">
        <v>-1</v>
      </c>
      <c r="AG3943" s="115">
        <v>-1</v>
      </c>
      <c r="AH3943" s="115">
        <v>-1</v>
      </c>
      <c r="AI3943" s="115">
        <v>-1</v>
      </c>
      <c r="AJ3943" s="115">
        <v>0</v>
      </c>
      <c r="AM3943" s="115" t="s">
        <v>348</v>
      </c>
      <c r="AN3943" s="115">
        <v>-1</v>
      </c>
      <c r="AQ3943" s="115">
        <v>601</v>
      </c>
      <c r="AR3943" s="115" t="s">
        <v>263</v>
      </c>
      <c r="AS3943" s="115" t="s">
        <v>376</v>
      </c>
      <c r="AT3943" s="115" t="s">
        <v>296</v>
      </c>
      <c r="AV3943" s="115">
        <v>148.05081746497399</v>
      </c>
      <c r="AW3943" s="115">
        <v>0.81446602820000003</v>
      </c>
    </row>
    <row r="3944" spans="1:49" x14ac:dyDescent="0.25">
      <c r="A3944" s="117">
        <v>450000</v>
      </c>
      <c r="B3944" s="117">
        <v>870000</v>
      </c>
      <c r="C3944" s="117">
        <v>870000</v>
      </c>
      <c r="D3944" s="115" t="s">
        <v>342</v>
      </c>
      <c r="E3944" s="115" t="s">
        <v>13</v>
      </c>
      <c r="F3944" s="115" t="s">
        <v>343</v>
      </c>
      <c r="G3944" s="115" t="s">
        <v>344</v>
      </c>
      <c r="H3944" s="115">
        <v>0.56000000000000005</v>
      </c>
      <c r="I3944" s="115">
        <v>0.48</v>
      </c>
      <c r="J3944" s="115" t="s">
        <v>350</v>
      </c>
      <c r="K3944" s="115">
        <v>0.32954960057959998</v>
      </c>
      <c r="L3944" s="115">
        <v>3662.1090305675498</v>
      </c>
      <c r="M3944" s="115">
        <v>9.0554953916856693</v>
      </c>
      <c r="N3944" s="115">
        <v>1.32576709593089</v>
      </c>
      <c r="O3944" s="115">
        <v>2.98423488938043</v>
      </c>
      <c r="P3944" s="115">
        <v>0.43690601692559999</v>
      </c>
      <c r="Q3944" s="115">
        <v>1206.8465683024799</v>
      </c>
      <c r="R3944" s="115">
        <v>1200</v>
      </c>
      <c r="S3944" s="115" t="s">
        <v>351</v>
      </c>
      <c r="T3944" s="115">
        <v>1200</v>
      </c>
      <c r="U3944" s="115" t="s">
        <v>352</v>
      </c>
      <c r="V3944" s="115" t="s">
        <v>350</v>
      </c>
      <c r="Z3944" s="115">
        <v>0</v>
      </c>
      <c r="AA3944" s="115">
        <v>1</v>
      </c>
      <c r="AB3944" s="115">
        <v>2.98423488938043</v>
      </c>
      <c r="AC3944" s="115">
        <v>0.43690601692559999</v>
      </c>
      <c r="AD3944" s="115">
        <v>1238.2874568868201</v>
      </c>
      <c r="AF3944" s="115">
        <v>-1</v>
      </c>
      <c r="AG3944" s="115">
        <v>-1</v>
      </c>
      <c r="AH3944" s="115">
        <v>-1</v>
      </c>
      <c r="AI3944" s="115">
        <v>-1</v>
      </c>
      <c r="AJ3944" s="115">
        <v>0</v>
      </c>
      <c r="AM3944" s="115" t="s">
        <v>348</v>
      </c>
      <c r="AN3944" s="115">
        <v>-1</v>
      </c>
      <c r="AQ3944" s="115">
        <v>601</v>
      </c>
      <c r="AR3944" s="115" t="s">
        <v>263</v>
      </c>
      <c r="AS3944" s="115" t="s">
        <v>376</v>
      </c>
      <c r="AT3944" s="115" t="s">
        <v>296</v>
      </c>
      <c r="AV3944" s="115">
        <v>197.696385529937</v>
      </c>
      <c r="AW3944" s="115">
        <v>1.0042882862</v>
      </c>
    </row>
    <row r="3945" spans="1:49" x14ac:dyDescent="0.25">
      <c r="A3945" s="117">
        <v>450000</v>
      </c>
      <c r="B3945" s="117">
        <v>870000</v>
      </c>
      <c r="C3945" s="117">
        <v>870000</v>
      </c>
      <c r="D3945" s="115" t="s">
        <v>342</v>
      </c>
      <c r="E3945" s="115" t="s">
        <v>13</v>
      </c>
      <c r="F3945" s="115" t="s">
        <v>343</v>
      </c>
      <c r="G3945" s="115" t="s">
        <v>344</v>
      </c>
      <c r="H3945" s="115">
        <v>0.56000000000000005</v>
      </c>
      <c r="I3945" s="115">
        <v>0.48</v>
      </c>
      <c r="J3945" s="115" t="s">
        <v>350</v>
      </c>
      <c r="K3945" s="115">
        <v>2.9147612168180001E-2</v>
      </c>
      <c r="L3945" s="115">
        <v>3662.1090305675498</v>
      </c>
      <c r="M3945" s="115">
        <v>9.0554953916856693</v>
      </c>
      <c r="N3945" s="115">
        <v>1.32576709593089</v>
      </c>
      <c r="O3945" s="115">
        <v>0.26394606766766998</v>
      </c>
      <c r="P3945" s="115">
        <v>3.8642945137539998E-2</v>
      </c>
      <c r="Q3945" s="115">
        <v>106.741733740605</v>
      </c>
      <c r="R3945" s="115">
        <v>1210</v>
      </c>
      <c r="S3945" s="115" t="s">
        <v>353</v>
      </c>
      <c r="T3945" s="115">
        <v>1210</v>
      </c>
      <c r="U3945" s="115" t="s">
        <v>352</v>
      </c>
      <c r="V3945" s="115" t="s">
        <v>350</v>
      </c>
      <c r="Z3945" s="115">
        <v>0</v>
      </c>
      <c r="AA3945" s="115">
        <v>1</v>
      </c>
      <c r="AB3945" s="115">
        <v>0.26394606766766998</v>
      </c>
      <c r="AC3945" s="115">
        <v>3.8642945137539998E-2</v>
      </c>
      <c r="AD3945" s="115">
        <v>106.741733740604</v>
      </c>
      <c r="AF3945" s="115">
        <v>-1</v>
      </c>
      <c r="AG3945" s="115">
        <v>-1</v>
      </c>
      <c r="AH3945" s="115">
        <v>-1</v>
      </c>
      <c r="AI3945" s="115">
        <v>-1</v>
      </c>
      <c r="AJ3945" s="115">
        <v>0</v>
      </c>
      <c r="AM3945" s="115" t="s">
        <v>348</v>
      </c>
      <c r="AN3945" s="115">
        <v>-1</v>
      </c>
      <c r="AQ3945" s="115">
        <v>601</v>
      </c>
      <c r="AR3945" s="115" t="s">
        <v>263</v>
      </c>
      <c r="AS3945" s="115" t="s">
        <v>376</v>
      </c>
      <c r="AT3945" s="115" t="s">
        <v>296</v>
      </c>
      <c r="AV3945" s="115">
        <v>55.232227167278303</v>
      </c>
      <c r="AW3945" s="115">
        <v>8.6570749200000005E-2</v>
      </c>
    </row>
    <row r="3946" spans="1:49" x14ac:dyDescent="0.25">
      <c r="A3946" s="117">
        <v>450000</v>
      </c>
      <c r="B3946" s="117">
        <v>870000</v>
      </c>
      <c r="C3946" s="117">
        <v>870000</v>
      </c>
      <c r="D3946" s="115" t="s">
        <v>342</v>
      </c>
      <c r="E3946" s="115" t="s">
        <v>13</v>
      </c>
      <c r="F3946" s="115" t="s">
        <v>343</v>
      </c>
      <c r="G3946" s="115" t="s">
        <v>344</v>
      </c>
      <c r="H3946" s="115">
        <v>0.56000000000000005</v>
      </c>
      <c r="I3946" s="115">
        <v>0.48</v>
      </c>
      <c r="J3946" s="115" t="s">
        <v>350</v>
      </c>
      <c r="K3946" s="115">
        <v>6.3756887667289999E-2</v>
      </c>
      <c r="L3946" s="115">
        <v>3662.1090305675498</v>
      </c>
      <c r="M3946" s="115">
        <v>9.0554953916856693</v>
      </c>
      <c r="N3946" s="115">
        <v>1.32576709593089</v>
      </c>
      <c r="O3946" s="115">
        <v>0.57735020245937996</v>
      </c>
      <c r="P3946" s="115">
        <v>8.4526783808250003E-2</v>
      </c>
      <c r="Q3946" s="115">
        <v>233.484674087271</v>
      </c>
      <c r="R3946" s="115">
        <v>1210</v>
      </c>
      <c r="S3946" s="115" t="s">
        <v>353</v>
      </c>
      <c r="T3946" s="115">
        <v>1210</v>
      </c>
      <c r="U3946" s="115" t="s">
        <v>352</v>
      </c>
      <c r="V3946" s="115" t="s">
        <v>350</v>
      </c>
      <c r="Z3946" s="115">
        <v>0</v>
      </c>
      <c r="AA3946" s="115">
        <v>1</v>
      </c>
      <c r="AB3946" s="115">
        <v>0.57735020245937996</v>
      </c>
      <c r="AC3946" s="115">
        <v>8.4526783808250003E-2</v>
      </c>
      <c r="AD3946" s="115">
        <v>339.67468768523798</v>
      </c>
      <c r="AF3946" s="115">
        <v>-1</v>
      </c>
      <c r="AG3946" s="115">
        <v>-1</v>
      </c>
      <c r="AH3946" s="115">
        <v>-1</v>
      </c>
      <c r="AI3946" s="115">
        <v>-1</v>
      </c>
      <c r="AJ3946" s="115">
        <v>0</v>
      </c>
      <c r="AM3946" s="115" t="s">
        <v>348</v>
      </c>
      <c r="AN3946" s="115">
        <v>-1</v>
      </c>
      <c r="AQ3946" s="115">
        <v>601</v>
      </c>
      <c r="AR3946" s="115" t="s">
        <v>263</v>
      </c>
      <c r="AS3946" s="115" t="s">
        <v>376</v>
      </c>
      <c r="AT3946" s="115" t="s">
        <v>296</v>
      </c>
      <c r="AV3946" s="115">
        <v>71.356169943443106</v>
      </c>
      <c r="AW3946" s="115">
        <v>0.27548636469999999</v>
      </c>
    </row>
    <row r="3947" spans="1:49" x14ac:dyDescent="0.25">
      <c r="A3947" s="117">
        <v>450000</v>
      </c>
      <c r="B3947" s="117">
        <v>870000</v>
      </c>
      <c r="C3947" s="117">
        <v>870000</v>
      </c>
      <c r="D3947" s="115" t="s">
        <v>342</v>
      </c>
      <c r="E3947" s="115" t="s">
        <v>13</v>
      </c>
      <c r="F3947" s="115" t="s">
        <v>343</v>
      </c>
      <c r="G3947" s="115" t="s">
        <v>344</v>
      </c>
      <c r="H3947" s="115">
        <v>0.56000000000000005</v>
      </c>
      <c r="I3947" s="115">
        <v>0.48</v>
      </c>
      <c r="J3947" s="115" t="s">
        <v>350</v>
      </c>
      <c r="K3947" s="115">
        <v>0.12292802864412999</v>
      </c>
      <c r="L3947" s="115">
        <v>3662.1090305675498</v>
      </c>
      <c r="M3947" s="115">
        <v>9.0554953916856693</v>
      </c>
      <c r="N3947" s="115">
        <v>1.32576709593089</v>
      </c>
      <c r="O3947" s="115">
        <v>1.1131741968959199</v>
      </c>
      <c r="P3947" s="115">
        <v>0.16297393554403</v>
      </c>
      <c r="Q3947" s="115">
        <v>450.17584380753601</v>
      </c>
      <c r="R3947" s="115">
        <v>1210</v>
      </c>
      <c r="S3947" s="115" t="s">
        <v>353</v>
      </c>
      <c r="T3947" s="115">
        <v>1210</v>
      </c>
      <c r="U3947" s="115" t="s">
        <v>352</v>
      </c>
      <c r="V3947" s="115" t="s">
        <v>350</v>
      </c>
      <c r="Z3947" s="115">
        <v>0</v>
      </c>
      <c r="AA3947" s="115">
        <v>1</v>
      </c>
      <c r="AB3947" s="115">
        <v>1.1131741968959199</v>
      </c>
      <c r="AC3947" s="115">
        <v>0.16297393554403</v>
      </c>
      <c r="AD3947" s="115">
        <v>450.17584380753601</v>
      </c>
      <c r="AF3947" s="115">
        <v>-1</v>
      </c>
      <c r="AG3947" s="115">
        <v>-1</v>
      </c>
      <c r="AH3947" s="115">
        <v>-1</v>
      </c>
      <c r="AI3947" s="115">
        <v>-1</v>
      </c>
      <c r="AJ3947" s="115">
        <v>0</v>
      </c>
      <c r="AM3947" s="115" t="s">
        <v>348</v>
      </c>
      <c r="AN3947" s="115">
        <v>-1</v>
      </c>
      <c r="AQ3947" s="115">
        <v>601</v>
      </c>
      <c r="AR3947" s="115" t="s">
        <v>263</v>
      </c>
      <c r="AS3947" s="115" t="s">
        <v>376</v>
      </c>
      <c r="AT3947" s="115" t="s">
        <v>296</v>
      </c>
      <c r="AV3947" s="115">
        <v>99.218528973566507</v>
      </c>
      <c r="AW3947" s="115">
        <v>0.3651061183</v>
      </c>
    </row>
    <row r="3948" spans="1:49" x14ac:dyDescent="0.25">
      <c r="A3948" s="117">
        <v>450000</v>
      </c>
      <c r="B3948" s="117">
        <v>870000</v>
      </c>
      <c r="C3948" s="117">
        <v>870000</v>
      </c>
      <c r="D3948" s="115" t="s">
        <v>342</v>
      </c>
      <c r="E3948" s="115" t="s">
        <v>13</v>
      </c>
      <c r="F3948" s="115" t="s">
        <v>343</v>
      </c>
      <c r="G3948" s="115" t="s">
        <v>344</v>
      </c>
      <c r="H3948" s="115">
        <v>0.56000000000000005</v>
      </c>
      <c r="I3948" s="115">
        <v>0.48</v>
      </c>
      <c r="J3948" s="115" t="s">
        <v>350</v>
      </c>
      <c r="K3948" s="115">
        <v>3.4798801569670003E-2</v>
      </c>
      <c r="L3948" s="115">
        <v>3662.1090305675498</v>
      </c>
      <c r="M3948" s="115">
        <v>9.0554953916856693</v>
      </c>
      <c r="N3948" s="115">
        <v>1.32576709593089</v>
      </c>
      <c r="O3948" s="115">
        <v>0.31512038725040997</v>
      </c>
      <c r="P3948" s="115">
        <v>4.6135106098900001E-2</v>
      </c>
      <c r="Q3948" s="115">
        <v>127.43700548125</v>
      </c>
      <c r="R3948" s="115">
        <v>1780</v>
      </c>
      <c r="S3948" s="115" t="s">
        <v>361</v>
      </c>
      <c r="T3948" s="115">
        <v>1780</v>
      </c>
      <c r="U3948" s="115" t="s">
        <v>352</v>
      </c>
      <c r="V3948" s="115" t="s">
        <v>350</v>
      </c>
      <c r="Z3948" s="115">
        <v>0</v>
      </c>
      <c r="AA3948" s="115">
        <v>1</v>
      </c>
      <c r="AB3948" s="115">
        <v>0.31512038725040997</v>
      </c>
      <c r="AC3948" s="115">
        <v>4.6135106098900001E-2</v>
      </c>
      <c r="AD3948" s="115">
        <v>127.43700548124799</v>
      </c>
      <c r="AF3948" s="115">
        <v>-1</v>
      </c>
      <c r="AG3948" s="115">
        <v>-1</v>
      </c>
      <c r="AH3948" s="115">
        <v>-1</v>
      </c>
      <c r="AI3948" s="115">
        <v>-1</v>
      </c>
      <c r="AJ3948" s="115">
        <v>0</v>
      </c>
      <c r="AM3948" s="115" t="s">
        <v>348</v>
      </c>
      <c r="AN3948" s="115">
        <v>-1</v>
      </c>
      <c r="AQ3948" s="115">
        <v>601</v>
      </c>
      <c r="AR3948" s="115" t="s">
        <v>263</v>
      </c>
      <c r="AS3948" s="115" t="s">
        <v>376</v>
      </c>
      <c r="AT3948" s="115" t="s">
        <v>296</v>
      </c>
      <c r="AV3948" s="115">
        <v>51.8635518697291</v>
      </c>
      <c r="AW3948" s="115">
        <v>0.1033552356</v>
      </c>
    </row>
    <row r="3949" spans="1:49" x14ac:dyDescent="0.25">
      <c r="A3949" s="117">
        <v>450000</v>
      </c>
      <c r="B3949" s="117">
        <v>870000</v>
      </c>
      <c r="C3949" s="117">
        <v>870000</v>
      </c>
      <c r="D3949" s="115" t="s">
        <v>342</v>
      </c>
      <c r="E3949" s="115" t="s">
        <v>13</v>
      </c>
      <c r="F3949" s="115" t="s">
        <v>343</v>
      </c>
      <c r="G3949" s="115" t="s">
        <v>344</v>
      </c>
      <c r="H3949" s="115">
        <v>0.56000000000000005</v>
      </c>
      <c r="I3949" s="115">
        <v>0.48</v>
      </c>
      <c r="J3949" s="115" t="s">
        <v>350</v>
      </c>
      <c r="K3949" s="115">
        <v>0.17189832907772001</v>
      </c>
      <c r="L3949" s="115">
        <v>3725.6160859548099</v>
      </c>
      <c r="M3949" s="115">
        <v>10.7019374168685</v>
      </c>
      <c r="N3949" s="115">
        <v>2.0600682170908202</v>
      </c>
      <c r="O3949" s="115">
        <v>1.8396451598540899</v>
      </c>
      <c r="P3949" s="115">
        <v>0.35412228430404002</v>
      </c>
      <c r="Q3949" s="115">
        <v>640.42717996072599</v>
      </c>
      <c r="R3949" s="115">
        <v>1300</v>
      </c>
      <c r="S3949" s="115" t="s">
        <v>346</v>
      </c>
      <c r="T3949" s="115">
        <v>1300</v>
      </c>
      <c r="U3949" s="115" t="s">
        <v>352</v>
      </c>
      <c r="V3949" s="115" t="s">
        <v>350</v>
      </c>
      <c r="Z3949" s="115">
        <v>0</v>
      </c>
      <c r="AA3949" s="115">
        <v>1</v>
      </c>
      <c r="AB3949" s="115">
        <v>1.8396451598540899</v>
      </c>
      <c r="AC3949" s="115">
        <v>0.35412228430404002</v>
      </c>
      <c r="AD3949" s="115">
        <v>1029.72064759863</v>
      </c>
      <c r="AF3949" s="115">
        <v>-1</v>
      </c>
      <c r="AG3949" s="115">
        <v>-1</v>
      </c>
      <c r="AH3949" s="115">
        <v>-1</v>
      </c>
      <c r="AI3949" s="115">
        <v>-1</v>
      </c>
      <c r="AJ3949" s="115">
        <v>0</v>
      </c>
      <c r="AM3949" s="115" t="s">
        <v>348</v>
      </c>
      <c r="AN3949" s="115">
        <v>-1</v>
      </c>
      <c r="AQ3949" s="115">
        <v>601</v>
      </c>
      <c r="AR3949" s="115" t="s">
        <v>263</v>
      </c>
      <c r="AS3949" s="115" t="s">
        <v>376</v>
      </c>
      <c r="AT3949" s="115" t="s">
        <v>296</v>
      </c>
      <c r="AV3949" s="115">
        <v>127.836848247302</v>
      </c>
      <c r="AW3949" s="115">
        <v>0.83513434519999996</v>
      </c>
    </row>
    <row r="3950" spans="1:49" x14ac:dyDescent="0.25">
      <c r="A3950" s="117">
        <v>450000</v>
      </c>
      <c r="B3950" s="117">
        <v>870000</v>
      </c>
      <c r="C3950" s="117">
        <v>870000</v>
      </c>
      <c r="D3950" s="115" t="s">
        <v>342</v>
      </c>
      <c r="E3950" s="115" t="s">
        <v>13</v>
      </c>
      <c r="F3950" s="115" t="s">
        <v>343</v>
      </c>
      <c r="G3950" s="115" t="s">
        <v>344</v>
      </c>
      <c r="H3950" s="115">
        <v>0.56000000000000005</v>
      </c>
      <c r="I3950" s="115">
        <v>0.48</v>
      </c>
      <c r="J3950" s="115" t="s">
        <v>350</v>
      </c>
      <c r="K3950" s="115">
        <v>0.10954110499065001</v>
      </c>
      <c r="L3950" s="115">
        <v>3637.2540904265902</v>
      </c>
      <c r="M3950" s="115">
        <v>8.7196729203819405</v>
      </c>
      <c r="N3950" s="115">
        <v>1.2695493020722799</v>
      </c>
      <c r="O3950" s="115">
        <v>0.95516260685572996</v>
      </c>
      <c r="P3950" s="115">
        <v>0.13906783338911</v>
      </c>
      <c r="Q3950" s="115">
        <v>398.42883219711302</v>
      </c>
      <c r="R3950" s="115">
        <v>1210</v>
      </c>
      <c r="S3950" s="115" t="s">
        <v>353</v>
      </c>
      <c r="T3950" s="115">
        <v>1210</v>
      </c>
      <c r="U3950" s="115" t="s">
        <v>352</v>
      </c>
      <c r="V3950" s="115" t="s">
        <v>350</v>
      </c>
      <c r="Z3950" s="115">
        <v>0</v>
      </c>
      <c r="AA3950" s="115">
        <v>1</v>
      </c>
      <c r="AB3950" s="115">
        <v>0.95516260685572996</v>
      </c>
      <c r="AC3950" s="115">
        <v>0.13906783338911</v>
      </c>
      <c r="AD3950" s="115">
        <v>1819.9258379227099</v>
      </c>
      <c r="AF3950" s="115">
        <v>-1</v>
      </c>
      <c r="AG3950" s="115">
        <v>-1</v>
      </c>
      <c r="AH3950" s="115">
        <v>-1</v>
      </c>
      <c r="AI3950" s="115">
        <v>-1</v>
      </c>
      <c r="AJ3950" s="115">
        <v>0</v>
      </c>
      <c r="AM3950" s="115" t="s">
        <v>348</v>
      </c>
      <c r="AN3950" s="115">
        <v>-1</v>
      </c>
      <c r="AQ3950" s="115">
        <v>601</v>
      </c>
      <c r="AR3950" s="115" t="s">
        <v>263</v>
      </c>
      <c r="AS3950" s="115" t="s">
        <v>376</v>
      </c>
      <c r="AT3950" s="115" t="s">
        <v>296</v>
      </c>
      <c r="AV3950" s="115">
        <v>96.636078961284696</v>
      </c>
      <c r="AW3950" s="115">
        <v>1.4760144670999999</v>
      </c>
    </row>
    <row r="3951" spans="1:49" x14ac:dyDescent="0.25">
      <c r="A3951" s="117">
        <v>450000</v>
      </c>
      <c r="B3951" s="117">
        <v>870000</v>
      </c>
      <c r="C3951" s="117">
        <v>870000</v>
      </c>
      <c r="D3951" s="115" t="s">
        <v>342</v>
      </c>
      <c r="E3951" s="115" t="s">
        <v>13</v>
      </c>
      <c r="F3951" s="115" t="s">
        <v>343</v>
      </c>
      <c r="G3951" s="115" t="s">
        <v>344</v>
      </c>
      <c r="H3951" s="115">
        <v>0.56000000000000005</v>
      </c>
      <c r="I3951" s="115">
        <v>0.48</v>
      </c>
      <c r="J3951" s="115" t="s">
        <v>350</v>
      </c>
      <c r="K3951" s="115">
        <v>2.5504510060459999E-2</v>
      </c>
      <c r="L3951" s="115">
        <v>3629.3751855691798</v>
      </c>
      <c r="M3951" s="115">
        <v>8.5218162063836793</v>
      </c>
      <c r="N3951" s="115">
        <v>1.23397090920186</v>
      </c>
      <c r="O3951" s="115">
        <v>0.21734474716916999</v>
      </c>
      <c r="P3951" s="115">
        <v>3.1471823468060003E-2</v>
      </c>
      <c r="Q3951" s="115">
        <v>92.5654359335621</v>
      </c>
      <c r="R3951" s="115">
        <v>1200</v>
      </c>
      <c r="S3951" s="115" t="s">
        <v>351</v>
      </c>
      <c r="T3951" s="115">
        <v>1200</v>
      </c>
      <c r="U3951" s="115" t="s">
        <v>352</v>
      </c>
      <c r="V3951" s="115" t="s">
        <v>350</v>
      </c>
      <c r="Z3951" s="115">
        <v>0</v>
      </c>
      <c r="AA3951" s="115">
        <v>1</v>
      </c>
      <c r="AB3951" s="115">
        <v>0.21734474716916999</v>
      </c>
      <c r="AC3951" s="115">
        <v>3.1471823468060003E-2</v>
      </c>
      <c r="AD3951" s="115">
        <v>92.565435933561005</v>
      </c>
      <c r="AF3951" s="115">
        <v>-1</v>
      </c>
      <c r="AG3951" s="115">
        <v>-1</v>
      </c>
      <c r="AH3951" s="115">
        <v>-1</v>
      </c>
      <c r="AI3951" s="115">
        <v>-1</v>
      </c>
      <c r="AJ3951" s="115">
        <v>0</v>
      </c>
      <c r="AM3951" s="115" t="s">
        <v>348</v>
      </c>
      <c r="AN3951" s="115">
        <v>-1</v>
      </c>
      <c r="AQ3951" s="115">
        <v>601</v>
      </c>
      <c r="AR3951" s="115" t="s">
        <v>263</v>
      </c>
      <c r="AS3951" s="115" t="s">
        <v>376</v>
      </c>
      <c r="AT3951" s="115" t="s">
        <v>296</v>
      </c>
      <c r="AV3951" s="115">
        <v>104.143164637721</v>
      </c>
      <c r="AW3951" s="115">
        <v>7.5073346299999996E-2</v>
      </c>
    </row>
    <row r="3952" spans="1:49" x14ac:dyDescent="0.25">
      <c r="A3952" s="117">
        <v>450000</v>
      </c>
      <c r="B3952" s="117">
        <v>870000</v>
      </c>
      <c r="C3952" s="117">
        <v>870000</v>
      </c>
      <c r="D3952" s="115" t="s">
        <v>342</v>
      </c>
      <c r="E3952" s="115" t="s">
        <v>13</v>
      </c>
      <c r="F3952" s="115" t="s">
        <v>343</v>
      </c>
      <c r="G3952" s="115" t="s">
        <v>344</v>
      </c>
      <c r="H3952" s="115">
        <v>0.56000000000000005</v>
      </c>
      <c r="I3952" s="115">
        <v>0.48</v>
      </c>
      <c r="J3952" s="115" t="s">
        <v>350</v>
      </c>
      <c r="K3952" s="115">
        <v>8.3803284100039996E-2</v>
      </c>
      <c r="L3952" s="115">
        <v>3629.3751855691798</v>
      </c>
      <c r="M3952" s="115">
        <v>8.5218162063836793</v>
      </c>
      <c r="N3952" s="115">
        <v>1.23397090920186</v>
      </c>
      <c r="O3952" s="115">
        <v>0.71415618459189001</v>
      </c>
      <c r="P3952" s="115">
        <v>0.10341081467502</v>
      </c>
      <c r="Q3952" s="115">
        <v>304.15355978188899</v>
      </c>
      <c r="R3952" s="115">
        <v>1210</v>
      </c>
      <c r="S3952" s="115" t="s">
        <v>353</v>
      </c>
      <c r="T3952" s="115">
        <v>1210</v>
      </c>
      <c r="U3952" s="115" t="s">
        <v>352</v>
      </c>
      <c r="V3952" s="115" t="s">
        <v>350</v>
      </c>
      <c r="Z3952" s="115">
        <v>0</v>
      </c>
      <c r="AA3952" s="115">
        <v>1</v>
      </c>
      <c r="AB3952" s="115">
        <v>0.71415618459189001</v>
      </c>
      <c r="AC3952" s="115">
        <v>0.10341081467502</v>
      </c>
      <c r="AD3952" s="115">
        <v>867.73784016877801</v>
      </c>
      <c r="AF3952" s="115">
        <v>-1</v>
      </c>
      <c r="AG3952" s="115">
        <v>-1</v>
      </c>
      <c r="AH3952" s="115">
        <v>-1</v>
      </c>
      <c r="AI3952" s="115">
        <v>-1</v>
      </c>
      <c r="AJ3952" s="115">
        <v>0</v>
      </c>
      <c r="AM3952" s="115" t="s">
        <v>348</v>
      </c>
      <c r="AN3952" s="115">
        <v>-1</v>
      </c>
      <c r="AQ3952" s="115">
        <v>601</v>
      </c>
      <c r="AR3952" s="115" t="s">
        <v>263</v>
      </c>
      <c r="AS3952" s="115" t="s">
        <v>376</v>
      </c>
      <c r="AT3952" s="115" t="s">
        <v>296</v>
      </c>
      <c r="AV3952" s="115">
        <v>81.251445297368704</v>
      </c>
      <c r="AW3952" s="115">
        <v>0.70376142750000004</v>
      </c>
    </row>
    <row r="3953" spans="1:49" x14ac:dyDescent="0.25">
      <c r="A3953" s="117">
        <v>450000</v>
      </c>
      <c r="B3953" s="117">
        <v>870000</v>
      </c>
      <c r="C3953" s="117">
        <v>870000</v>
      </c>
      <c r="D3953" s="115" t="s">
        <v>342</v>
      </c>
      <c r="E3953" s="115" t="s">
        <v>13</v>
      </c>
      <c r="F3953" s="115" t="s">
        <v>343</v>
      </c>
      <c r="G3953" s="115" t="s">
        <v>344</v>
      </c>
      <c r="H3953" s="115">
        <v>0.56000000000000005</v>
      </c>
      <c r="I3953" s="115">
        <v>0.48</v>
      </c>
      <c r="J3953" s="115" t="s">
        <v>350</v>
      </c>
      <c r="K3953" s="115">
        <v>9.0906911883959995E-2</v>
      </c>
      <c r="L3953" s="115">
        <v>3629.3751855691798</v>
      </c>
      <c r="M3953" s="115">
        <v>8.5218162063836793</v>
      </c>
      <c r="N3953" s="115">
        <v>1.23397090920186</v>
      </c>
      <c r="O3953" s="115">
        <v>0.77469199496509999</v>
      </c>
      <c r="P3953" s="115">
        <v>0.11217648471019</v>
      </c>
      <c r="Q3953" s="115">
        <v>329.93529018840098</v>
      </c>
      <c r="R3953" s="115">
        <v>1210</v>
      </c>
      <c r="S3953" s="115" t="s">
        <v>353</v>
      </c>
      <c r="T3953" s="115">
        <v>1210</v>
      </c>
      <c r="U3953" s="115" t="s">
        <v>352</v>
      </c>
      <c r="V3953" s="115" t="s">
        <v>350</v>
      </c>
      <c r="Z3953" s="115">
        <v>0</v>
      </c>
      <c r="AA3953" s="115">
        <v>1</v>
      </c>
      <c r="AB3953" s="115">
        <v>0.77469199496509999</v>
      </c>
      <c r="AC3953" s="115">
        <v>0.11217648471019</v>
      </c>
      <c r="AD3953" s="115">
        <v>719.15609143335803</v>
      </c>
      <c r="AF3953" s="115">
        <v>-1</v>
      </c>
      <c r="AG3953" s="115">
        <v>-1</v>
      </c>
      <c r="AH3953" s="115">
        <v>-1</v>
      </c>
      <c r="AI3953" s="115">
        <v>-1</v>
      </c>
      <c r="AJ3953" s="115">
        <v>0</v>
      </c>
      <c r="AM3953" s="115" t="s">
        <v>348</v>
      </c>
      <c r="AN3953" s="115">
        <v>-1</v>
      </c>
      <c r="AQ3953" s="115">
        <v>601</v>
      </c>
      <c r="AR3953" s="115" t="s">
        <v>263</v>
      </c>
      <c r="AS3953" s="115" t="s">
        <v>376</v>
      </c>
      <c r="AT3953" s="115" t="s">
        <v>296</v>
      </c>
      <c r="AV3953" s="115">
        <v>77.833315488984098</v>
      </c>
      <c r="AW3953" s="115">
        <v>0.58325717070000005</v>
      </c>
    </row>
    <row r="3954" spans="1:49" x14ac:dyDescent="0.25">
      <c r="A3954" s="117">
        <v>450000</v>
      </c>
      <c r="B3954" s="117">
        <v>870000</v>
      </c>
      <c r="C3954" s="117">
        <v>870000</v>
      </c>
      <c r="D3954" s="115" t="s">
        <v>342</v>
      </c>
      <c r="E3954" s="115" t="s">
        <v>13</v>
      </c>
      <c r="F3954" s="115" t="s">
        <v>343</v>
      </c>
      <c r="G3954" s="115" t="s">
        <v>344</v>
      </c>
      <c r="H3954" s="115">
        <v>0.56000000000000005</v>
      </c>
      <c r="I3954" s="115">
        <v>0.48</v>
      </c>
      <c r="J3954" s="115" t="s">
        <v>350</v>
      </c>
      <c r="K3954" s="115">
        <v>6.5465930146899999E-3</v>
      </c>
      <c r="L3954" s="115">
        <v>3636.90776873204</v>
      </c>
      <c r="M3954" s="115">
        <v>8.6674580930738792</v>
      </c>
      <c r="N3954" s="115">
        <v>1.2600690252292299</v>
      </c>
      <c r="O3954" s="115">
        <v>5.674232060724E-2</v>
      </c>
      <c r="P3954" s="115">
        <v>8.2491590785899998E-3</v>
      </c>
      <c r="Q3954" s="115">
        <v>23.809354993856601</v>
      </c>
      <c r="R3954" s="115">
        <v>1200</v>
      </c>
      <c r="S3954" s="115" t="s">
        <v>351</v>
      </c>
      <c r="T3954" s="115">
        <v>1200</v>
      </c>
      <c r="U3954" s="115" t="s">
        <v>352</v>
      </c>
      <c r="V3954" s="115" t="s">
        <v>350</v>
      </c>
      <c r="Z3954" s="115">
        <v>0</v>
      </c>
      <c r="AA3954" s="115">
        <v>1</v>
      </c>
      <c r="AB3954" s="115">
        <v>5.674232060724E-2</v>
      </c>
      <c r="AC3954" s="115">
        <v>8.2491590785899998E-3</v>
      </c>
      <c r="AD3954" s="115">
        <v>23.809354993854999</v>
      </c>
      <c r="AF3954" s="115">
        <v>-1</v>
      </c>
      <c r="AG3954" s="115">
        <v>-1</v>
      </c>
      <c r="AH3954" s="115">
        <v>-1</v>
      </c>
      <c r="AI3954" s="115">
        <v>-1</v>
      </c>
      <c r="AJ3954" s="115">
        <v>0</v>
      </c>
      <c r="AM3954" s="115" t="s">
        <v>348</v>
      </c>
      <c r="AN3954" s="115">
        <v>-1</v>
      </c>
      <c r="AQ3954" s="115">
        <v>601</v>
      </c>
      <c r="AR3954" s="115" t="s">
        <v>263</v>
      </c>
      <c r="AS3954" s="115" t="s">
        <v>376</v>
      </c>
      <c r="AT3954" s="115" t="s">
        <v>296</v>
      </c>
      <c r="AV3954" s="115">
        <v>24.833345565826601</v>
      </c>
      <c r="AW3954" s="115">
        <v>1.9310101400000002E-2</v>
      </c>
    </row>
    <row r="3955" spans="1:49" x14ac:dyDescent="0.25">
      <c r="A3955" s="117">
        <v>450000</v>
      </c>
      <c r="B3955" s="117">
        <v>870000</v>
      </c>
      <c r="C3955" s="117">
        <v>870000</v>
      </c>
      <c r="D3955" s="115" t="s">
        <v>342</v>
      </c>
      <c r="E3955" s="115" t="s">
        <v>13</v>
      </c>
      <c r="F3955" s="115" t="s">
        <v>343</v>
      </c>
      <c r="G3955" s="115" t="s">
        <v>344</v>
      </c>
      <c r="H3955" s="115">
        <v>0.56000000000000005</v>
      </c>
      <c r="I3955" s="115">
        <v>0.48</v>
      </c>
      <c r="J3955" s="115" t="s">
        <v>350</v>
      </c>
      <c r="K3955" s="115">
        <v>1.2520733608160001E-2</v>
      </c>
      <c r="L3955" s="115">
        <v>3636.90776873204</v>
      </c>
      <c r="M3955" s="115">
        <v>8.6674580930738792</v>
      </c>
      <c r="N3955" s="115">
        <v>1.2600690252292299</v>
      </c>
      <c r="O3955" s="115">
        <v>0.10852293384334</v>
      </c>
      <c r="P3955" s="115">
        <v>1.5776988592799999E-2</v>
      </c>
      <c r="Q3955" s="115">
        <v>45.5367533297742</v>
      </c>
      <c r="R3955" s="115">
        <v>1210</v>
      </c>
      <c r="S3955" s="115" t="s">
        <v>353</v>
      </c>
      <c r="T3955" s="115">
        <v>1210</v>
      </c>
      <c r="U3955" s="115" t="s">
        <v>352</v>
      </c>
      <c r="V3955" s="115" t="s">
        <v>350</v>
      </c>
      <c r="Z3955" s="115">
        <v>0</v>
      </c>
      <c r="AA3955" s="115">
        <v>1</v>
      </c>
      <c r="AB3955" s="115">
        <v>0.10852293384334</v>
      </c>
      <c r="AC3955" s="115">
        <v>1.5776988592799999E-2</v>
      </c>
      <c r="AD3955" s="115">
        <v>345.77053863029897</v>
      </c>
      <c r="AF3955" s="115">
        <v>-1</v>
      </c>
      <c r="AG3955" s="115">
        <v>-1</v>
      </c>
      <c r="AH3955" s="115">
        <v>-1</v>
      </c>
      <c r="AI3955" s="115">
        <v>-1</v>
      </c>
      <c r="AJ3955" s="115">
        <v>0</v>
      </c>
      <c r="AM3955" s="115" t="s">
        <v>348</v>
      </c>
      <c r="AN3955" s="115">
        <v>-1</v>
      </c>
      <c r="AQ3955" s="115">
        <v>601</v>
      </c>
      <c r="AR3955" s="115" t="s">
        <v>263</v>
      </c>
      <c r="AS3955" s="115" t="s">
        <v>376</v>
      </c>
      <c r="AT3955" s="115" t="s">
        <v>296</v>
      </c>
      <c r="AV3955" s="115">
        <v>34.368251554300997</v>
      </c>
      <c r="AW3955" s="115">
        <v>0.28043028269999998</v>
      </c>
    </row>
    <row r="3956" spans="1:49" x14ac:dyDescent="0.25">
      <c r="A3956" s="117">
        <v>450000</v>
      </c>
      <c r="B3956" s="117">
        <v>870000</v>
      </c>
      <c r="C3956" s="117">
        <v>870000</v>
      </c>
      <c r="D3956" s="115" t="s">
        <v>342</v>
      </c>
      <c r="E3956" s="115" t="s">
        <v>13</v>
      </c>
      <c r="F3956" s="115" t="s">
        <v>343</v>
      </c>
      <c r="G3956" s="115" t="s">
        <v>344</v>
      </c>
      <c r="H3956" s="115">
        <v>0.56000000000000005</v>
      </c>
      <c r="I3956" s="115">
        <v>0.48</v>
      </c>
      <c r="J3956" s="115" t="s">
        <v>350</v>
      </c>
      <c r="K3956" s="115">
        <v>8.4251932975729998E-2</v>
      </c>
      <c r="L3956" s="115">
        <v>3636.90776873204</v>
      </c>
      <c r="M3956" s="115">
        <v>8.6674580930738792</v>
      </c>
      <c r="N3956" s="115">
        <v>1.2600690252292299</v>
      </c>
      <c r="O3956" s="115">
        <v>0.73025009832761001</v>
      </c>
      <c r="P3956" s="115">
        <v>0.10616325105839999</v>
      </c>
      <c r="Q3956" s="115">
        <v>306.41650957012303</v>
      </c>
      <c r="R3956" s="115">
        <v>1210</v>
      </c>
      <c r="S3956" s="115" t="s">
        <v>353</v>
      </c>
      <c r="T3956" s="115">
        <v>1210</v>
      </c>
      <c r="U3956" s="115" t="s">
        <v>352</v>
      </c>
      <c r="V3956" s="115" t="s">
        <v>350</v>
      </c>
      <c r="Z3956" s="115">
        <v>0</v>
      </c>
      <c r="AA3956" s="115">
        <v>1</v>
      </c>
      <c r="AB3956" s="115">
        <v>0.73025009832761001</v>
      </c>
      <c r="AC3956" s="115">
        <v>0.10616325105839999</v>
      </c>
      <c r="AD3956" s="115">
        <v>1016.56264934289</v>
      </c>
      <c r="AF3956" s="115">
        <v>-1</v>
      </c>
      <c r="AG3956" s="115">
        <v>-1</v>
      </c>
      <c r="AH3956" s="115">
        <v>-1</v>
      </c>
      <c r="AI3956" s="115">
        <v>-1</v>
      </c>
      <c r="AJ3956" s="115">
        <v>0</v>
      </c>
      <c r="AM3956" s="115" t="s">
        <v>348</v>
      </c>
      <c r="AN3956" s="115">
        <v>-1</v>
      </c>
      <c r="AQ3956" s="115">
        <v>601</v>
      </c>
      <c r="AR3956" s="115" t="s">
        <v>263</v>
      </c>
      <c r="AS3956" s="115" t="s">
        <v>376</v>
      </c>
      <c r="AT3956" s="115" t="s">
        <v>296</v>
      </c>
      <c r="AV3956" s="115">
        <v>74.831863510055001</v>
      </c>
      <c r="AW3956" s="115">
        <v>0.82446281369999996</v>
      </c>
    </row>
    <row r="3957" spans="1:49" x14ac:dyDescent="0.25">
      <c r="A3957" s="117">
        <v>450000</v>
      </c>
      <c r="B3957" s="117">
        <v>870000</v>
      </c>
      <c r="C3957" s="117">
        <v>870000</v>
      </c>
      <c r="D3957" s="115" t="s">
        <v>342</v>
      </c>
      <c r="E3957" s="115" t="s">
        <v>13</v>
      </c>
      <c r="F3957" s="115" t="s">
        <v>343</v>
      </c>
      <c r="G3957" s="115" t="s">
        <v>344</v>
      </c>
      <c r="H3957" s="115">
        <v>0.56000000000000005</v>
      </c>
      <c r="I3957" s="115">
        <v>0.48</v>
      </c>
      <c r="J3957" s="115" t="s">
        <v>345</v>
      </c>
      <c r="K3957" s="115">
        <v>2.322877652314E-2</v>
      </c>
      <c r="L3957" s="115">
        <v>3646.8764832095198</v>
      </c>
      <c r="M3957" s="115">
        <v>9.7439670263734701</v>
      </c>
      <c r="N3957" s="115">
        <v>1.68221787510566</v>
      </c>
      <c r="O3957" s="115">
        <v>0.22634043250454999</v>
      </c>
      <c r="P3957" s="115">
        <v>3.9075863084070003E-2</v>
      </c>
      <c r="Q3957" s="115">
        <v>84.7124788359978</v>
      </c>
      <c r="R3957" s="115">
        <v>1300</v>
      </c>
      <c r="S3957" s="115" t="s">
        <v>346</v>
      </c>
      <c r="T3957" s="115">
        <v>1300</v>
      </c>
      <c r="U3957" s="115" t="s">
        <v>347</v>
      </c>
      <c r="V3957" s="115" t="s">
        <v>345</v>
      </c>
      <c r="Z3957" s="115">
        <v>0</v>
      </c>
      <c r="AA3957" s="115">
        <v>1</v>
      </c>
      <c r="AB3957" s="115">
        <v>0.22634043250454999</v>
      </c>
      <c r="AC3957" s="115">
        <v>3.9075863084070003E-2</v>
      </c>
      <c r="AD3957" s="115">
        <v>516.68102970656798</v>
      </c>
      <c r="AF3957" s="115">
        <v>-1</v>
      </c>
      <c r="AG3957" s="115">
        <v>-1</v>
      </c>
      <c r="AH3957" s="115">
        <v>-1</v>
      </c>
      <c r="AI3957" s="115">
        <v>-1</v>
      </c>
      <c r="AJ3957" s="115">
        <v>0</v>
      </c>
      <c r="AM3957" s="115" t="s">
        <v>348</v>
      </c>
      <c r="AN3957" s="115">
        <v>-1</v>
      </c>
      <c r="AQ3957" s="115">
        <v>601</v>
      </c>
      <c r="AR3957" s="115" t="s">
        <v>263</v>
      </c>
      <c r="AS3957" s="115" t="s">
        <v>376</v>
      </c>
      <c r="AT3957" s="115" t="s">
        <v>296</v>
      </c>
      <c r="AV3957" s="115">
        <v>53.359518244505502</v>
      </c>
      <c r="AW3957" s="115">
        <v>0.41904381969999999</v>
      </c>
    </row>
    <row r="3958" spans="1:49" x14ac:dyDescent="0.25">
      <c r="A3958" s="117">
        <v>450000</v>
      </c>
      <c r="B3958" s="117">
        <v>870000</v>
      </c>
      <c r="C3958" s="117">
        <v>870000</v>
      </c>
      <c r="D3958" s="115" t="s">
        <v>342</v>
      </c>
      <c r="E3958" s="115" t="s">
        <v>13</v>
      </c>
      <c r="F3958" s="115" t="s">
        <v>343</v>
      </c>
      <c r="G3958" s="115" t="s">
        <v>344</v>
      </c>
      <c r="H3958" s="115">
        <v>0.56000000000000005</v>
      </c>
      <c r="I3958" s="115">
        <v>0.48</v>
      </c>
      <c r="J3958" s="115" t="s">
        <v>350</v>
      </c>
      <c r="K3958" s="115">
        <v>0.12589666932520999</v>
      </c>
      <c r="L3958" s="115">
        <v>3686.79256101173</v>
      </c>
      <c r="M3958" s="115">
        <v>9.6147172929746603</v>
      </c>
      <c r="N3958" s="115">
        <v>1.5634740724534499</v>
      </c>
      <c r="O3958" s="115">
        <v>1.21046088368905</v>
      </c>
      <c r="P3958" s="115">
        <v>0.19683617829822</v>
      </c>
      <c r="Q3958" s="115">
        <v>464.15490392435601</v>
      </c>
      <c r="R3958" s="115">
        <v>1200</v>
      </c>
      <c r="S3958" s="115" t="s">
        <v>351</v>
      </c>
      <c r="T3958" s="115">
        <v>1200</v>
      </c>
      <c r="U3958" s="115" t="s">
        <v>352</v>
      </c>
      <c r="V3958" s="115" t="s">
        <v>350</v>
      </c>
      <c r="Z3958" s="115">
        <v>0</v>
      </c>
      <c r="AA3958" s="115">
        <v>1</v>
      </c>
      <c r="AB3958" s="115">
        <v>1.21046088368905</v>
      </c>
      <c r="AC3958" s="115">
        <v>0.19683617829822</v>
      </c>
      <c r="AD3958" s="115">
        <v>664.08747510107196</v>
      </c>
      <c r="AF3958" s="115">
        <v>-1</v>
      </c>
      <c r="AG3958" s="115">
        <v>-1</v>
      </c>
      <c r="AH3958" s="115">
        <v>-1</v>
      </c>
      <c r="AI3958" s="115">
        <v>-1</v>
      </c>
      <c r="AJ3958" s="115">
        <v>0</v>
      </c>
      <c r="AM3958" s="115" t="s">
        <v>348</v>
      </c>
      <c r="AN3958" s="115">
        <v>-1</v>
      </c>
      <c r="AQ3958" s="115">
        <v>601</v>
      </c>
      <c r="AR3958" s="115" t="s">
        <v>263</v>
      </c>
      <c r="AS3958" s="115" t="s">
        <v>376</v>
      </c>
      <c r="AT3958" s="115" t="s">
        <v>296</v>
      </c>
      <c r="AV3958" s="115">
        <v>128.86594707615001</v>
      </c>
      <c r="AW3958" s="115">
        <v>0.53859487029999997</v>
      </c>
    </row>
    <row r="3959" spans="1:49" x14ac:dyDescent="0.25">
      <c r="A3959" s="117">
        <v>450000</v>
      </c>
      <c r="B3959" s="117">
        <v>870000</v>
      </c>
      <c r="C3959" s="117">
        <v>870000</v>
      </c>
      <c r="D3959" s="115" t="s">
        <v>342</v>
      </c>
      <c r="E3959" s="115" t="s">
        <v>13</v>
      </c>
      <c r="F3959" s="115" t="s">
        <v>343</v>
      </c>
      <c r="G3959" s="115" t="s">
        <v>344</v>
      </c>
      <c r="H3959" s="115">
        <v>0.56000000000000005</v>
      </c>
      <c r="I3959" s="115">
        <v>0.48</v>
      </c>
      <c r="J3959" s="115" t="s">
        <v>350</v>
      </c>
      <c r="K3959" s="115">
        <v>0.20711744859678999</v>
      </c>
      <c r="L3959" s="115">
        <v>3686.79256101173</v>
      </c>
      <c r="M3959" s="115">
        <v>9.6147172929746603</v>
      </c>
      <c r="N3959" s="115">
        <v>1.5634740724534499</v>
      </c>
      <c r="O3959" s="115">
        <v>1.9913757147003801</v>
      </c>
      <c r="P3959" s="115">
        <v>0.32382276083379002</v>
      </c>
      <c r="Q3959" s="115">
        <v>763.59906874238902</v>
      </c>
      <c r="R3959" s="115">
        <v>1210</v>
      </c>
      <c r="S3959" s="115" t="s">
        <v>353</v>
      </c>
      <c r="T3959" s="115">
        <v>1210</v>
      </c>
      <c r="U3959" s="115" t="s">
        <v>352</v>
      </c>
      <c r="V3959" s="115" t="s">
        <v>350</v>
      </c>
      <c r="Z3959" s="115">
        <v>0</v>
      </c>
      <c r="AA3959" s="115">
        <v>1</v>
      </c>
      <c r="AB3959" s="115">
        <v>1.9913757147003801</v>
      </c>
      <c r="AC3959" s="115">
        <v>0.32382276083379002</v>
      </c>
      <c r="AD3959" s="115">
        <v>822.04993259820696</v>
      </c>
      <c r="AF3959" s="115">
        <v>-1</v>
      </c>
      <c r="AG3959" s="115">
        <v>-1</v>
      </c>
      <c r="AH3959" s="115">
        <v>-1</v>
      </c>
      <c r="AI3959" s="115">
        <v>-1</v>
      </c>
      <c r="AJ3959" s="115">
        <v>0</v>
      </c>
      <c r="AM3959" s="115" t="s">
        <v>348</v>
      </c>
      <c r="AN3959" s="115">
        <v>-1</v>
      </c>
      <c r="AQ3959" s="115">
        <v>601</v>
      </c>
      <c r="AR3959" s="115" t="s">
        <v>263</v>
      </c>
      <c r="AS3959" s="115" t="s">
        <v>376</v>
      </c>
      <c r="AT3959" s="115" t="s">
        <v>296</v>
      </c>
      <c r="AV3959" s="115">
        <v>116.640724684049</v>
      </c>
      <c r="AW3959" s="115">
        <v>0.66670716350000003</v>
      </c>
    </row>
    <row r="3960" spans="1:49" x14ac:dyDescent="0.25">
      <c r="A3960" s="117">
        <v>450000</v>
      </c>
      <c r="B3960" s="117">
        <v>870000</v>
      </c>
      <c r="C3960" s="117">
        <v>870000</v>
      </c>
      <c r="D3960" s="115" t="s">
        <v>342</v>
      </c>
      <c r="E3960" s="115" t="s">
        <v>13</v>
      </c>
      <c r="F3960" s="115" t="s">
        <v>343</v>
      </c>
      <c r="G3960" s="115" t="s">
        <v>344</v>
      </c>
      <c r="H3960" s="115">
        <v>0.56000000000000005</v>
      </c>
      <c r="I3960" s="115">
        <v>0.48</v>
      </c>
      <c r="J3960" s="115" t="s">
        <v>350</v>
      </c>
      <c r="K3960" s="115">
        <v>6.3306233895E-4</v>
      </c>
      <c r="L3960" s="115">
        <v>3686.79256101173</v>
      </c>
      <c r="M3960" s="115">
        <v>9.6147172929746603</v>
      </c>
      <c r="N3960" s="115">
        <v>1.5634740724534499</v>
      </c>
      <c r="O3960" s="115">
        <v>6.0867154178499997E-3</v>
      </c>
      <c r="P3960" s="115">
        <v>9.8977655319000004E-4</v>
      </c>
      <c r="Q3960" s="115">
        <v>2.3339695219049199</v>
      </c>
      <c r="R3960" s="115">
        <v>1210</v>
      </c>
      <c r="S3960" s="115" t="s">
        <v>353</v>
      </c>
      <c r="T3960" s="115">
        <v>1210</v>
      </c>
      <c r="U3960" s="115" t="s">
        <v>352</v>
      </c>
      <c r="V3960" s="115" t="s">
        <v>350</v>
      </c>
      <c r="Z3960" s="115">
        <v>0</v>
      </c>
      <c r="AA3960" s="115">
        <v>1</v>
      </c>
      <c r="AB3960" s="115">
        <v>6.0867154178499997E-3</v>
      </c>
      <c r="AC3960" s="115">
        <v>9.8977655319000004E-4</v>
      </c>
      <c r="AD3960" s="115">
        <v>75.686273391388795</v>
      </c>
      <c r="AF3960" s="115">
        <v>-1</v>
      </c>
      <c r="AG3960" s="115">
        <v>-1</v>
      </c>
      <c r="AH3960" s="115">
        <v>-1</v>
      </c>
      <c r="AI3960" s="115">
        <v>-1</v>
      </c>
      <c r="AJ3960" s="115">
        <v>0</v>
      </c>
      <c r="AM3960" s="115" t="s">
        <v>348</v>
      </c>
      <c r="AN3960" s="115">
        <v>-1</v>
      </c>
      <c r="AQ3960" s="115">
        <v>601</v>
      </c>
      <c r="AR3960" s="115" t="s">
        <v>263</v>
      </c>
      <c r="AS3960" s="115" t="s">
        <v>376</v>
      </c>
      <c r="AT3960" s="115" t="s">
        <v>296</v>
      </c>
      <c r="AV3960" s="115">
        <v>6.90939019563372</v>
      </c>
      <c r="AW3960" s="115">
        <v>6.1383838900000001E-2</v>
      </c>
    </row>
    <row r="3961" spans="1:49" x14ac:dyDescent="0.25">
      <c r="A3961" s="117">
        <v>450000</v>
      </c>
      <c r="B3961" s="117">
        <v>870000</v>
      </c>
      <c r="C3961" s="117">
        <v>870000</v>
      </c>
      <c r="D3961" s="115" t="s">
        <v>342</v>
      </c>
      <c r="E3961" s="115" t="s">
        <v>13</v>
      </c>
      <c r="F3961" s="115" t="s">
        <v>343</v>
      </c>
      <c r="G3961" s="115" t="s">
        <v>344</v>
      </c>
      <c r="H3961" s="115">
        <v>0.56000000000000005</v>
      </c>
      <c r="I3961" s="115">
        <v>0.48</v>
      </c>
      <c r="J3961" s="115" t="s">
        <v>350</v>
      </c>
      <c r="K3961" s="115">
        <v>1.6421482008000001E-4</v>
      </c>
      <c r="L3961" s="115">
        <v>3686.79256101173</v>
      </c>
      <c r="M3961" s="115">
        <v>9.6147172929746603</v>
      </c>
      <c r="N3961" s="115">
        <v>1.5634740724534499</v>
      </c>
      <c r="O3961" s="115">
        <v>1.57887907045E-3</v>
      </c>
      <c r="P3961" s="115">
        <v>2.5674561350999997E-4</v>
      </c>
      <c r="Q3961" s="115">
        <v>0.60542597710462998</v>
      </c>
      <c r="R3961" s="115">
        <v>1210</v>
      </c>
      <c r="S3961" s="115" t="s">
        <v>353</v>
      </c>
      <c r="T3961" s="115">
        <v>1210</v>
      </c>
      <c r="U3961" s="115" t="s">
        <v>352</v>
      </c>
      <c r="V3961" s="115" t="s">
        <v>350</v>
      </c>
      <c r="Z3961" s="115">
        <v>0</v>
      </c>
      <c r="AA3961" s="115">
        <v>1</v>
      </c>
      <c r="AB3961" s="115">
        <v>1.57887907045E-3</v>
      </c>
      <c r="AC3961" s="115">
        <v>2.5674561350999997E-4</v>
      </c>
      <c r="AD3961" s="115">
        <v>0.60542597710608004</v>
      </c>
      <c r="AF3961" s="115">
        <v>-1</v>
      </c>
      <c r="AG3961" s="115">
        <v>-1</v>
      </c>
      <c r="AH3961" s="115">
        <v>-1</v>
      </c>
      <c r="AI3961" s="115">
        <v>-1</v>
      </c>
      <c r="AJ3961" s="115">
        <v>0</v>
      </c>
      <c r="AM3961" s="115" t="s">
        <v>348</v>
      </c>
      <c r="AN3961" s="115">
        <v>-1</v>
      </c>
      <c r="AQ3961" s="115">
        <v>601</v>
      </c>
      <c r="AR3961" s="115" t="s">
        <v>263</v>
      </c>
      <c r="AS3961" s="115" t="s">
        <v>376</v>
      </c>
      <c r="AT3961" s="115" t="s">
        <v>296</v>
      </c>
      <c r="AV3961" s="115">
        <v>47.7830135576028</v>
      </c>
      <c r="AW3961" s="115">
        <v>4.9101859999999995E-4</v>
      </c>
    </row>
    <row r="3962" spans="1:49" x14ac:dyDescent="0.25">
      <c r="A3962" s="117">
        <v>450000</v>
      </c>
      <c r="B3962" s="117">
        <v>870000</v>
      </c>
      <c r="C3962" s="117">
        <v>870000</v>
      </c>
      <c r="D3962" s="115" t="s">
        <v>342</v>
      </c>
      <c r="E3962" s="115" t="s">
        <v>13</v>
      </c>
      <c r="F3962" s="115" t="s">
        <v>343</v>
      </c>
      <c r="G3962" s="115" t="s">
        <v>344</v>
      </c>
      <c r="H3962" s="115">
        <v>0.56000000000000005</v>
      </c>
      <c r="I3962" s="115">
        <v>0.48</v>
      </c>
      <c r="J3962" s="115" t="s">
        <v>350</v>
      </c>
      <c r="K3962" s="115">
        <v>1.8582451805680002E-2</v>
      </c>
      <c r="L3962" s="115">
        <v>3686.79256101173</v>
      </c>
      <c r="M3962" s="115">
        <v>9.6147172929746603</v>
      </c>
      <c r="N3962" s="115">
        <v>1.5634740724534499</v>
      </c>
      <c r="O3962" s="115">
        <v>0.17866502072200999</v>
      </c>
      <c r="P3962" s="115">
        <v>2.9053181600800001E-2</v>
      </c>
      <c r="Q3962" s="115">
        <v>68.509645082569506</v>
      </c>
      <c r="R3962" s="115">
        <v>1330</v>
      </c>
      <c r="S3962" s="115" t="s">
        <v>354</v>
      </c>
      <c r="T3962" s="115">
        <v>1330</v>
      </c>
      <c r="U3962" s="115" t="s">
        <v>352</v>
      </c>
      <c r="V3962" s="115" t="s">
        <v>350</v>
      </c>
      <c r="Z3962" s="115">
        <v>0</v>
      </c>
      <c r="AA3962" s="115">
        <v>1</v>
      </c>
      <c r="AB3962" s="115">
        <v>0.17866502072200999</v>
      </c>
      <c r="AC3962" s="115">
        <v>2.9053181600800001E-2</v>
      </c>
      <c r="AD3962" s="115">
        <v>702.59392173709102</v>
      </c>
      <c r="AF3962" s="115">
        <v>-1</v>
      </c>
      <c r="AG3962" s="115">
        <v>-1</v>
      </c>
      <c r="AH3962" s="115">
        <v>-1</v>
      </c>
      <c r="AI3962" s="115">
        <v>-1</v>
      </c>
      <c r="AJ3962" s="115">
        <v>0</v>
      </c>
      <c r="AM3962" s="115" t="s">
        <v>348</v>
      </c>
      <c r="AN3962" s="115">
        <v>-1</v>
      </c>
      <c r="AQ3962" s="115">
        <v>601</v>
      </c>
      <c r="AR3962" s="115" t="s">
        <v>263</v>
      </c>
      <c r="AS3962" s="115" t="s">
        <v>376</v>
      </c>
      <c r="AT3962" s="115" t="s">
        <v>296</v>
      </c>
      <c r="AV3962" s="115">
        <v>68.038396504583503</v>
      </c>
      <c r="AW3962" s="115">
        <v>0.56982475399999999</v>
      </c>
    </row>
    <row r="3963" spans="1:49" x14ac:dyDescent="0.25">
      <c r="A3963" s="117">
        <v>450000</v>
      </c>
      <c r="B3963" s="117">
        <v>870000</v>
      </c>
      <c r="C3963" s="117">
        <v>870000</v>
      </c>
      <c r="D3963" s="115" t="s">
        <v>342</v>
      </c>
      <c r="E3963" s="115" t="s">
        <v>13</v>
      </c>
      <c r="F3963" s="115" t="s">
        <v>343</v>
      </c>
      <c r="G3963" s="115" t="s">
        <v>344</v>
      </c>
      <c r="H3963" s="115">
        <v>0.56000000000000005</v>
      </c>
      <c r="I3963" s="115">
        <v>0.48</v>
      </c>
      <c r="J3963" s="115" t="s">
        <v>350</v>
      </c>
      <c r="K3963" s="115">
        <v>1.077675896E-5</v>
      </c>
      <c r="L3963" s="115">
        <v>3686.79256101173</v>
      </c>
      <c r="M3963" s="115">
        <v>9.6147172929746603</v>
      </c>
      <c r="N3963" s="115">
        <v>1.5634740724534499</v>
      </c>
      <c r="O3963" s="115">
        <v>1.0361549074999999E-4</v>
      </c>
      <c r="P3963" s="115">
        <v>1.6849183220000001E-5</v>
      </c>
      <c r="Q3963" s="115">
        <v>3.9731674772910001E-2</v>
      </c>
      <c r="R3963" s="115">
        <v>1210</v>
      </c>
      <c r="S3963" s="115" t="s">
        <v>353</v>
      </c>
      <c r="T3963" s="115">
        <v>1210</v>
      </c>
      <c r="U3963" s="115" t="s">
        <v>352</v>
      </c>
      <c r="V3963" s="115" t="s">
        <v>350</v>
      </c>
      <c r="Z3963" s="115">
        <v>0</v>
      </c>
      <c r="AA3963" s="115">
        <v>1</v>
      </c>
      <c r="AB3963" s="115">
        <v>1.0361549074999999E-4</v>
      </c>
      <c r="AC3963" s="115">
        <v>1.6849183220000001E-5</v>
      </c>
      <c r="AD3963" s="115">
        <v>3.9731674772489997E-2</v>
      </c>
      <c r="AF3963" s="115">
        <v>-1</v>
      </c>
      <c r="AG3963" s="115">
        <v>-1</v>
      </c>
      <c r="AH3963" s="115">
        <v>-1</v>
      </c>
      <c r="AI3963" s="115">
        <v>-1</v>
      </c>
      <c r="AJ3963" s="115">
        <v>0</v>
      </c>
      <c r="AM3963" s="115" t="s">
        <v>348</v>
      </c>
      <c r="AN3963" s="115">
        <v>-1</v>
      </c>
      <c r="AQ3963" s="115">
        <v>601</v>
      </c>
      <c r="AR3963" s="115" t="s">
        <v>263</v>
      </c>
      <c r="AS3963" s="115" t="s">
        <v>376</v>
      </c>
      <c r="AT3963" s="115" t="s">
        <v>296</v>
      </c>
      <c r="AV3963" s="115">
        <v>10.6092747845184</v>
      </c>
      <c r="AW3963" s="115">
        <v>3.2223600000000001E-5</v>
      </c>
    </row>
    <row r="3964" spans="1:49" x14ac:dyDescent="0.25">
      <c r="A3964" s="117">
        <v>450000</v>
      </c>
      <c r="B3964" s="117">
        <v>870000</v>
      </c>
      <c r="C3964" s="117">
        <v>870000</v>
      </c>
      <c r="D3964" s="115" t="s">
        <v>342</v>
      </c>
      <c r="E3964" s="115" t="s">
        <v>13</v>
      </c>
      <c r="F3964" s="115" t="s">
        <v>343</v>
      </c>
      <c r="G3964" s="115" t="s">
        <v>344</v>
      </c>
      <c r="H3964" s="115">
        <v>0.56000000000000005</v>
      </c>
      <c r="I3964" s="115">
        <v>0.48</v>
      </c>
      <c r="J3964" s="115" t="s">
        <v>350</v>
      </c>
      <c r="K3964" s="115">
        <v>0.10315246891752</v>
      </c>
      <c r="L3964" s="115">
        <v>3673.6187802526201</v>
      </c>
      <c r="M3964" s="115">
        <v>9.5322636845143602</v>
      </c>
      <c r="N3964" s="115">
        <v>1.5308912433595401</v>
      </c>
      <c r="O3964" s="115">
        <v>0.98327653343054</v>
      </c>
      <c r="P3964" s="115">
        <v>0.15791521139676001</v>
      </c>
      <c r="Q3964" s="115">
        <v>378.942847044855</v>
      </c>
      <c r="R3964" s="115">
        <v>1300</v>
      </c>
      <c r="S3964" s="115" t="s">
        <v>346</v>
      </c>
      <c r="T3964" s="115">
        <v>1300</v>
      </c>
      <c r="U3964" s="115" t="s">
        <v>352</v>
      </c>
      <c r="V3964" s="115" t="s">
        <v>350</v>
      </c>
      <c r="Z3964" s="115">
        <v>0</v>
      </c>
      <c r="AA3964" s="115">
        <v>1</v>
      </c>
      <c r="AB3964" s="115">
        <v>0.98327653343054</v>
      </c>
      <c r="AC3964" s="115">
        <v>0.15791521139676001</v>
      </c>
      <c r="AD3964" s="115">
        <v>378.942847044855</v>
      </c>
      <c r="AF3964" s="115">
        <v>-1</v>
      </c>
      <c r="AG3964" s="115">
        <v>-1</v>
      </c>
      <c r="AH3964" s="115">
        <v>-1</v>
      </c>
      <c r="AI3964" s="115">
        <v>-1</v>
      </c>
      <c r="AJ3964" s="115">
        <v>0</v>
      </c>
      <c r="AM3964" s="115" t="s">
        <v>348</v>
      </c>
      <c r="AN3964" s="115">
        <v>-1</v>
      </c>
      <c r="AQ3964" s="115">
        <v>601</v>
      </c>
      <c r="AR3964" s="115" t="s">
        <v>263</v>
      </c>
      <c r="AS3964" s="115" t="s">
        <v>376</v>
      </c>
      <c r="AT3964" s="115" t="s">
        <v>296</v>
      </c>
      <c r="AV3964" s="115">
        <v>91.828833165344705</v>
      </c>
      <c r="AW3964" s="115">
        <v>0.30733402030000001</v>
      </c>
    </row>
    <row r="3965" spans="1:49" x14ac:dyDescent="0.25">
      <c r="A3965" s="117">
        <v>450000</v>
      </c>
      <c r="B3965" s="117">
        <v>870000</v>
      </c>
      <c r="C3965" s="117">
        <v>870000</v>
      </c>
      <c r="D3965" s="115" t="s">
        <v>342</v>
      </c>
      <c r="E3965" s="115" t="s">
        <v>13</v>
      </c>
      <c r="F3965" s="115" t="s">
        <v>343</v>
      </c>
      <c r="G3965" s="115" t="s">
        <v>344</v>
      </c>
      <c r="H3965" s="115">
        <v>0.56000000000000005</v>
      </c>
      <c r="I3965" s="115">
        <v>0.48</v>
      </c>
      <c r="J3965" s="115" t="s">
        <v>350</v>
      </c>
      <c r="K3965" s="115">
        <v>0.15042381892702</v>
      </c>
      <c r="L3965" s="115">
        <v>3673.6187802526201</v>
      </c>
      <c r="M3965" s="115">
        <v>9.5322636845143602</v>
      </c>
      <c r="N3965" s="115">
        <v>1.5308912433595401</v>
      </c>
      <c r="O3965" s="115">
        <v>1.4338795064440299</v>
      </c>
      <c r="P3965" s="115">
        <v>0.23028250718807999</v>
      </c>
      <c r="Q3965" s="115">
        <v>552.59976620763496</v>
      </c>
      <c r="R3965" s="115">
        <v>1200</v>
      </c>
      <c r="S3965" s="115" t="s">
        <v>351</v>
      </c>
      <c r="T3965" s="115">
        <v>1200</v>
      </c>
      <c r="U3965" s="115" t="s">
        <v>352</v>
      </c>
      <c r="V3965" s="115" t="s">
        <v>350</v>
      </c>
      <c r="Z3965" s="115">
        <v>0</v>
      </c>
      <c r="AA3965" s="115">
        <v>1</v>
      </c>
      <c r="AB3965" s="115">
        <v>1.4338795064440299</v>
      </c>
      <c r="AC3965" s="115">
        <v>0.23028250718807999</v>
      </c>
      <c r="AD3965" s="115">
        <v>552.59976620763496</v>
      </c>
      <c r="AF3965" s="115">
        <v>-1</v>
      </c>
      <c r="AG3965" s="115">
        <v>-1</v>
      </c>
      <c r="AH3965" s="115">
        <v>-1</v>
      </c>
      <c r="AI3965" s="115">
        <v>-1</v>
      </c>
      <c r="AJ3965" s="115">
        <v>0</v>
      </c>
      <c r="AM3965" s="115" t="s">
        <v>348</v>
      </c>
      <c r="AN3965" s="115">
        <v>-1</v>
      </c>
      <c r="AQ3965" s="115">
        <v>601</v>
      </c>
      <c r="AR3965" s="115" t="s">
        <v>263</v>
      </c>
      <c r="AS3965" s="115" t="s">
        <v>376</v>
      </c>
      <c r="AT3965" s="115" t="s">
        <v>296</v>
      </c>
      <c r="AV3965" s="115">
        <v>101.720898631661</v>
      </c>
      <c r="AW3965" s="115">
        <v>0.44817499290000001</v>
      </c>
    </row>
    <row r="3966" spans="1:49" x14ac:dyDescent="0.25">
      <c r="A3966" s="117">
        <v>450000</v>
      </c>
      <c r="B3966" s="117">
        <v>870000</v>
      </c>
      <c r="C3966" s="117">
        <v>870000</v>
      </c>
      <c r="D3966" s="115" t="s">
        <v>342</v>
      </c>
      <c r="E3966" s="115" t="s">
        <v>13</v>
      </c>
      <c r="F3966" s="115" t="s">
        <v>343</v>
      </c>
      <c r="G3966" s="115" t="s">
        <v>344</v>
      </c>
      <c r="H3966" s="115">
        <v>0.56000000000000005</v>
      </c>
      <c r="I3966" s="115">
        <v>0.48</v>
      </c>
      <c r="J3966" s="115" t="s">
        <v>350</v>
      </c>
      <c r="K3966" s="115">
        <v>2.5668783129099999E-3</v>
      </c>
      <c r="L3966" s="115">
        <v>3673.6187802526201</v>
      </c>
      <c r="M3966" s="115">
        <v>9.5322636845143602</v>
      </c>
      <c r="N3966" s="115">
        <v>1.5308912433595401</v>
      </c>
      <c r="O3966" s="115">
        <v>2.4468160924769999E-2</v>
      </c>
      <c r="P3966" s="115">
        <v>3.9296115320099998E-3</v>
      </c>
      <c r="Q3966" s="115">
        <v>9.4297323769513799</v>
      </c>
      <c r="R3966" s="115">
        <v>1200</v>
      </c>
      <c r="S3966" s="115" t="s">
        <v>351</v>
      </c>
      <c r="T3966" s="115">
        <v>1200</v>
      </c>
      <c r="U3966" s="115" t="s">
        <v>352</v>
      </c>
      <c r="V3966" s="115" t="s">
        <v>350</v>
      </c>
      <c r="Z3966" s="115">
        <v>0</v>
      </c>
      <c r="AA3966" s="115">
        <v>1</v>
      </c>
      <c r="AB3966" s="115">
        <v>2.4468160924769999E-2</v>
      </c>
      <c r="AC3966" s="115">
        <v>3.9296115320099998E-3</v>
      </c>
      <c r="AD3966" s="115">
        <v>9.4297323769525594</v>
      </c>
      <c r="AF3966" s="115">
        <v>-1</v>
      </c>
      <c r="AG3966" s="115">
        <v>-1</v>
      </c>
      <c r="AH3966" s="115">
        <v>-1</v>
      </c>
      <c r="AI3966" s="115">
        <v>-1</v>
      </c>
      <c r="AJ3966" s="115">
        <v>0</v>
      </c>
      <c r="AM3966" s="115" t="s">
        <v>348</v>
      </c>
      <c r="AN3966" s="115">
        <v>-1</v>
      </c>
      <c r="AQ3966" s="115">
        <v>601</v>
      </c>
      <c r="AR3966" s="115" t="s">
        <v>263</v>
      </c>
      <c r="AS3966" s="115" t="s">
        <v>376</v>
      </c>
      <c r="AT3966" s="115" t="s">
        <v>296</v>
      </c>
      <c r="AV3966" s="115">
        <v>17.236234997201301</v>
      </c>
      <c r="AW3966" s="115">
        <v>7.6477958999999996E-3</v>
      </c>
    </row>
    <row r="3967" spans="1:49" x14ac:dyDescent="0.25">
      <c r="A3967" s="117">
        <v>450000</v>
      </c>
      <c r="B3967" s="117">
        <v>870000</v>
      </c>
      <c r="C3967" s="117">
        <v>870000</v>
      </c>
      <c r="D3967" s="115" t="s">
        <v>342</v>
      </c>
      <c r="E3967" s="115" t="s">
        <v>13</v>
      </c>
      <c r="F3967" s="115" t="s">
        <v>343</v>
      </c>
      <c r="G3967" s="115" t="s">
        <v>344</v>
      </c>
      <c r="H3967" s="115">
        <v>0.56000000000000005</v>
      </c>
      <c r="I3967" s="115">
        <v>0.48</v>
      </c>
      <c r="J3967" s="115" t="s">
        <v>350</v>
      </c>
      <c r="K3967" s="115">
        <v>0.16029749217257</v>
      </c>
      <c r="L3967" s="115">
        <v>3673.6187802526201</v>
      </c>
      <c r="M3967" s="115">
        <v>9.5322636845143602</v>
      </c>
      <c r="N3967" s="115">
        <v>1.5308912433595401</v>
      </c>
      <c r="O3967" s="115">
        <v>1.52799796335539</v>
      </c>
      <c r="P3967" s="115">
        <v>0.24539802709948999</v>
      </c>
      <c r="Q3967" s="115">
        <v>588.87187767258001</v>
      </c>
      <c r="R3967" s="115">
        <v>1210</v>
      </c>
      <c r="S3967" s="115" t="s">
        <v>353</v>
      </c>
      <c r="T3967" s="115">
        <v>1210</v>
      </c>
      <c r="U3967" s="115" t="s">
        <v>352</v>
      </c>
      <c r="V3967" s="115" t="s">
        <v>350</v>
      </c>
      <c r="Z3967" s="115">
        <v>0</v>
      </c>
      <c r="AA3967" s="115">
        <v>1</v>
      </c>
      <c r="AB3967" s="115">
        <v>1.52799796335539</v>
      </c>
      <c r="AC3967" s="115">
        <v>0.24539802709948999</v>
      </c>
      <c r="AD3967" s="115">
        <v>588.87187767258001</v>
      </c>
      <c r="AF3967" s="115">
        <v>-1</v>
      </c>
      <c r="AG3967" s="115">
        <v>-1</v>
      </c>
      <c r="AH3967" s="115">
        <v>-1</v>
      </c>
      <c r="AI3967" s="115">
        <v>-1</v>
      </c>
      <c r="AJ3967" s="115">
        <v>0</v>
      </c>
      <c r="AM3967" s="115" t="s">
        <v>348</v>
      </c>
      <c r="AN3967" s="115">
        <v>-1</v>
      </c>
      <c r="AQ3967" s="115">
        <v>601</v>
      </c>
      <c r="AR3967" s="115" t="s">
        <v>263</v>
      </c>
      <c r="AS3967" s="115" t="s">
        <v>376</v>
      </c>
      <c r="AT3967" s="115" t="s">
        <v>296</v>
      </c>
      <c r="AV3967" s="115">
        <v>103.552554009337</v>
      </c>
      <c r="AW3967" s="115">
        <v>0.47759276369999998</v>
      </c>
    </row>
    <row r="3968" spans="1:49" x14ac:dyDescent="0.25">
      <c r="A3968" s="117">
        <v>450000</v>
      </c>
      <c r="B3968" s="117">
        <v>870000</v>
      </c>
      <c r="C3968" s="117">
        <v>870000</v>
      </c>
      <c r="D3968" s="115" t="s">
        <v>342</v>
      </c>
      <c r="E3968" s="115" t="s">
        <v>13</v>
      </c>
      <c r="F3968" s="115" t="s">
        <v>343</v>
      </c>
      <c r="G3968" s="115" t="s">
        <v>344</v>
      </c>
      <c r="H3968" s="115">
        <v>0.56000000000000005</v>
      </c>
      <c r="I3968" s="115">
        <v>0.48</v>
      </c>
      <c r="J3968" s="115" t="s">
        <v>350</v>
      </c>
      <c r="K3968" s="115">
        <v>4.2510826560129999E-2</v>
      </c>
      <c r="L3968" s="115">
        <v>3673.6187802526201</v>
      </c>
      <c r="M3968" s="115">
        <v>9.5322636845143602</v>
      </c>
      <c r="N3968" s="115">
        <v>1.5308912433595401</v>
      </c>
      <c r="O3968" s="115">
        <v>0.40522440821782002</v>
      </c>
      <c r="P3968" s="115">
        <v>6.507945212888E-2</v>
      </c>
      <c r="Q3968" s="115">
        <v>156.168570815359</v>
      </c>
      <c r="R3968" s="115">
        <v>1210</v>
      </c>
      <c r="S3968" s="115" t="s">
        <v>353</v>
      </c>
      <c r="T3968" s="115">
        <v>1210</v>
      </c>
      <c r="U3968" s="115" t="s">
        <v>352</v>
      </c>
      <c r="V3968" s="115" t="s">
        <v>350</v>
      </c>
      <c r="Z3968" s="115">
        <v>0</v>
      </c>
      <c r="AA3968" s="115">
        <v>1</v>
      </c>
      <c r="AB3968" s="115">
        <v>0.40522440821782002</v>
      </c>
      <c r="AC3968" s="115">
        <v>6.507945212888E-2</v>
      </c>
      <c r="AD3968" s="115">
        <v>156.16857081536</v>
      </c>
      <c r="AF3968" s="115">
        <v>-1</v>
      </c>
      <c r="AG3968" s="115">
        <v>-1</v>
      </c>
      <c r="AH3968" s="115">
        <v>-1</v>
      </c>
      <c r="AI3968" s="115">
        <v>-1</v>
      </c>
      <c r="AJ3968" s="115">
        <v>0</v>
      </c>
      <c r="AM3968" s="115" t="s">
        <v>348</v>
      </c>
      <c r="AN3968" s="115">
        <v>-1</v>
      </c>
      <c r="AQ3968" s="115">
        <v>601</v>
      </c>
      <c r="AR3968" s="115" t="s">
        <v>263</v>
      </c>
      <c r="AS3968" s="115" t="s">
        <v>376</v>
      </c>
      <c r="AT3968" s="115" t="s">
        <v>296</v>
      </c>
      <c r="AV3968" s="115">
        <v>58.138164565052101</v>
      </c>
      <c r="AW3968" s="115">
        <v>0.1266573973</v>
      </c>
    </row>
    <row r="3969" spans="1:49" x14ac:dyDescent="0.25">
      <c r="A3969" s="117">
        <v>450000</v>
      </c>
      <c r="B3969" s="117">
        <v>870000</v>
      </c>
      <c r="C3969" s="117">
        <v>870000</v>
      </c>
      <c r="D3969" s="115" t="s">
        <v>342</v>
      </c>
      <c r="E3969" s="115" t="s">
        <v>13</v>
      </c>
      <c r="F3969" s="115" t="s">
        <v>343</v>
      </c>
      <c r="G3969" s="115" t="s">
        <v>344</v>
      </c>
      <c r="H3969" s="115">
        <v>0.56000000000000005</v>
      </c>
      <c r="I3969" s="115">
        <v>0.48</v>
      </c>
      <c r="J3969" s="115" t="s">
        <v>350</v>
      </c>
      <c r="K3969" s="115">
        <v>8.2012061295000003E-4</v>
      </c>
      <c r="L3969" s="115">
        <v>3673.6187802526201</v>
      </c>
      <c r="M3969" s="115">
        <v>9.5322636845143602</v>
      </c>
      <c r="N3969" s="115">
        <v>1.5308912433595401</v>
      </c>
      <c r="O3969" s="115">
        <v>7.8176059357600008E-3</v>
      </c>
      <c r="P3969" s="115">
        <v>1.2555154648599999E-3</v>
      </c>
      <c r="Q3969" s="115">
        <v>3.0128104858127598</v>
      </c>
      <c r="R3969" s="115">
        <v>1330</v>
      </c>
      <c r="S3969" s="115" t="s">
        <v>354</v>
      </c>
      <c r="T3969" s="115">
        <v>1330</v>
      </c>
      <c r="U3969" s="115" t="s">
        <v>352</v>
      </c>
      <c r="V3969" s="115" t="s">
        <v>350</v>
      </c>
      <c r="Z3969" s="115">
        <v>0</v>
      </c>
      <c r="AA3969" s="115">
        <v>1</v>
      </c>
      <c r="AB3969" s="115">
        <v>7.8176059357600008E-3</v>
      </c>
      <c r="AC3969" s="115">
        <v>1.2555154648599999E-3</v>
      </c>
      <c r="AD3969" s="115">
        <v>3.01281048581163</v>
      </c>
      <c r="AF3969" s="115">
        <v>-1</v>
      </c>
      <c r="AG3969" s="115">
        <v>-1</v>
      </c>
      <c r="AH3969" s="115">
        <v>-1</v>
      </c>
      <c r="AI3969" s="115">
        <v>-1</v>
      </c>
      <c r="AJ3969" s="115">
        <v>0</v>
      </c>
      <c r="AM3969" s="115" t="s">
        <v>348</v>
      </c>
      <c r="AN3969" s="115">
        <v>-1</v>
      </c>
      <c r="AQ3969" s="115">
        <v>601</v>
      </c>
      <c r="AR3969" s="115" t="s">
        <v>263</v>
      </c>
      <c r="AS3969" s="115" t="s">
        <v>376</v>
      </c>
      <c r="AT3969" s="115" t="s">
        <v>296</v>
      </c>
      <c r="AV3969" s="115">
        <v>7.6233873611741299</v>
      </c>
      <c r="AW3969" s="115">
        <v>2.4434796999999999E-3</v>
      </c>
    </row>
    <row r="3970" spans="1:49" x14ac:dyDescent="0.25">
      <c r="A3970" s="117">
        <v>450000</v>
      </c>
      <c r="B3970" s="117">
        <v>870000</v>
      </c>
      <c r="C3970" s="117">
        <v>870000</v>
      </c>
      <c r="D3970" s="115" t="s">
        <v>342</v>
      </c>
      <c r="E3970" s="115" t="s">
        <v>13</v>
      </c>
      <c r="F3970" s="115" t="s">
        <v>343</v>
      </c>
      <c r="G3970" s="115" t="s">
        <v>344</v>
      </c>
      <c r="H3970" s="115">
        <v>0.56000000000000005</v>
      </c>
      <c r="I3970" s="115">
        <v>0.48</v>
      </c>
      <c r="J3970" s="115" t="s">
        <v>350</v>
      </c>
      <c r="K3970" s="115">
        <v>7.9143703983740002E-2</v>
      </c>
      <c r="L3970" s="115">
        <v>3673.6187802526201</v>
      </c>
      <c r="M3970" s="115">
        <v>9.5322636845143602</v>
      </c>
      <c r="N3970" s="115">
        <v>1.5308912433595401</v>
      </c>
      <c r="O3970" s="115">
        <v>0.75441865534217001</v>
      </c>
      <c r="P3970" s="115">
        <v>0.12116040339575</v>
      </c>
      <c r="Q3970" s="115">
        <v>290.743797293429</v>
      </c>
      <c r="R3970" s="115">
        <v>1210</v>
      </c>
      <c r="S3970" s="115" t="s">
        <v>353</v>
      </c>
      <c r="T3970" s="115">
        <v>1210</v>
      </c>
      <c r="U3970" s="115" t="s">
        <v>352</v>
      </c>
      <c r="V3970" s="115" t="s">
        <v>350</v>
      </c>
      <c r="Z3970" s="115">
        <v>0</v>
      </c>
      <c r="AA3970" s="115">
        <v>1</v>
      </c>
      <c r="AB3970" s="115">
        <v>0.75441865534217001</v>
      </c>
      <c r="AC3970" s="115">
        <v>0.12116040339575</v>
      </c>
      <c r="AD3970" s="115">
        <v>290.743797293429</v>
      </c>
      <c r="AF3970" s="115">
        <v>-1</v>
      </c>
      <c r="AG3970" s="115">
        <v>-1</v>
      </c>
      <c r="AH3970" s="115">
        <v>-1</v>
      </c>
      <c r="AI3970" s="115">
        <v>-1</v>
      </c>
      <c r="AJ3970" s="115">
        <v>0</v>
      </c>
      <c r="AM3970" s="115" t="s">
        <v>348</v>
      </c>
      <c r="AN3970" s="115">
        <v>-1</v>
      </c>
      <c r="AQ3970" s="115">
        <v>601</v>
      </c>
      <c r="AR3970" s="115" t="s">
        <v>263</v>
      </c>
      <c r="AS3970" s="115" t="s">
        <v>376</v>
      </c>
      <c r="AT3970" s="115" t="s">
        <v>296</v>
      </c>
      <c r="AV3970" s="115">
        <v>82.349655385437103</v>
      </c>
      <c r="AW3970" s="115">
        <v>0.23580194430000001</v>
      </c>
    </row>
    <row r="3971" spans="1:49" x14ac:dyDescent="0.25">
      <c r="A3971" s="117">
        <v>450000</v>
      </c>
      <c r="B3971" s="117">
        <v>870000</v>
      </c>
      <c r="C3971" s="117">
        <v>870000</v>
      </c>
      <c r="D3971" s="115" t="s">
        <v>342</v>
      </c>
      <c r="E3971" s="115" t="s">
        <v>13</v>
      </c>
      <c r="F3971" s="115" t="s">
        <v>343</v>
      </c>
      <c r="G3971" s="115" t="s">
        <v>344</v>
      </c>
      <c r="H3971" s="115">
        <v>0.56000000000000005</v>
      </c>
      <c r="I3971" s="115">
        <v>0.48</v>
      </c>
      <c r="J3971" s="115" t="s">
        <v>350</v>
      </c>
      <c r="K3971" s="115">
        <v>1.847328550628E-2</v>
      </c>
      <c r="L3971" s="115">
        <v>3673.6187802526201</v>
      </c>
      <c r="M3971" s="115">
        <v>9.5322636845143602</v>
      </c>
      <c r="N3971" s="115">
        <v>1.5308912433595401</v>
      </c>
      <c r="O3971" s="115">
        <v>0.17609222856522999</v>
      </c>
      <c r="P3971" s="115">
        <v>2.828059101765E-2</v>
      </c>
      <c r="Q3971" s="115">
        <v>67.863808568860804</v>
      </c>
      <c r="R3971" s="115">
        <v>1210</v>
      </c>
      <c r="S3971" s="115" t="s">
        <v>353</v>
      </c>
      <c r="T3971" s="115">
        <v>1210</v>
      </c>
      <c r="U3971" s="115" t="s">
        <v>352</v>
      </c>
      <c r="V3971" s="115" t="s">
        <v>350</v>
      </c>
      <c r="Z3971" s="115">
        <v>0</v>
      </c>
      <c r="AA3971" s="115">
        <v>1</v>
      </c>
      <c r="AB3971" s="115">
        <v>0.17609222856522999</v>
      </c>
      <c r="AC3971" s="115">
        <v>2.828059101765E-2</v>
      </c>
      <c r="AD3971" s="115">
        <v>67.863808568859298</v>
      </c>
      <c r="AF3971" s="115">
        <v>-1</v>
      </c>
      <c r="AG3971" s="115">
        <v>-1</v>
      </c>
      <c r="AH3971" s="115">
        <v>-1</v>
      </c>
      <c r="AI3971" s="115">
        <v>-1</v>
      </c>
      <c r="AJ3971" s="115">
        <v>0</v>
      </c>
      <c r="AM3971" s="115" t="s">
        <v>348</v>
      </c>
      <c r="AN3971" s="115">
        <v>-1</v>
      </c>
      <c r="AQ3971" s="115">
        <v>601</v>
      </c>
      <c r="AR3971" s="115" t="s">
        <v>263</v>
      </c>
      <c r="AS3971" s="115" t="s">
        <v>376</v>
      </c>
      <c r="AT3971" s="115" t="s">
        <v>296</v>
      </c>
      <c r="AV3971" s="115">
        <v>35.496126531965203</v>
      </c>
      <c r="AW3971" s="115">
        <v>5.5039585199999998E-2</v>
      </c>
    </row>
    <row r="3972" spans="1:49" x14ac:dyDescent="0.25">
      <c r="A3972" s="117">
        <v>450000</v>
      </c>
      <c r="B3972" s="117">
        <v>870000</v>
      </c>
      <c r="C3972" s="117">
        <v>870000</v>
      </c>
      <c r="D3972" s="115" t="s">
        <v>342</v>
      </c>
      <c r="E3972" s="115" t="s">
        <v>13</v>
      </c>
      <c r="F3972" s="115" t="s">
        <v>343</v>
      </c>
      <c r="G3972" s="115" t="s">
        <v>344</v>
      </c>
      <c r="H3972" s="115">
        <v>0.56000000000000005</v>
      </c>
      <c r="I3972" s="115">
        <v>0.48</v>
      </c>
      <c r="J3972" s="115" t="s">
        <v>350</v>
      </c>
      <c r="K3972" s="115">
        <v>6.0374858697769998E-2</v>
      </c>
      <c r="L3972" s="115">
        <v>3673.6187802526201</v>
      </c>
      <c r="M3972" s="115">
        <v>9.5322636845143602</v>
      </c>
      <c r="N3972" s="115">
        <v>1.5308912433595401</v>
      </c>
      <c r="O3972" s="115">
        <v>0.57550907302244003</v>
      </c>
      <c r="P3972" s="115">
        <v>9.2427342499479995E-2</v>
      </c>
      <c r="Q3972" s="115">
        <v>221.79421476722601</v>
      </c>
      <c r="R3972" s="115">
        <v>1300</v>
      </c>
      <c r="S3972" s="115" t="s">
        <v>346</v>
      </c>
      <c r="T3972" s="115">
        <v>1300</v>
      </c>
      <c r="U3972" s="115" t="s">
        <v>352</v>
      </c>
      <c r="V3972" s="115" t="s">
        <v>350</v>
      </c>
      <c r="Z3972" s="115">
        <v>0</v>
      </c>
      <c r="AA3972" s="115">
        <v>1</v>
      </c>
      <c r="AB3972" s="115">
        <v>0.57550907302244003</v>
      </c>
      <c r="AC3972" s="115">
        <v>9.2427342499479995E-2</v>
      </c>
      <c r="AD3972" s="115">
        <v>221.79421476722601</v>
      </c>
      <c r="AF3972" s="115">
        <v>-1</v>
      </c>
      <c r="AG3972" s="115">
        <v>-1</v>
      </c>
      <c r="AH3972" s="115">
        <v>-1</v>
      </c>
      <c r="AI3972" s="115">
        <v>-1</v>
      </c>
      <c r="AJ3972" s="115">
        <v>0</v>
      </c>
      <c r="AM3972" s="115" t="s">
        <v>348</v>
      </c>
      <c r="AN3972" s="115">
        <v>-1</v>
      </c>
      <c r="AQ3972" s="115">
        <v>601</v>
      </c>
      <c r="AR3972" s="115" t="s">
        <v>263</v>
      </c>
      <c r="AS3972" s="115" t="s">
        <v>376</v>
      </c>
      <c r="AT3972" s="115" t="s">
        <v>296</v>
      </c>
      <c r="AV3972" s="115">
        <v>65.9942723981287</v>
      </c>
      <c r="AW3972" s="115">
        <v>0.17988176380000001</v>
      </c>
    </row>
    <row r="3973" spans="1:49" x14ac:dyDescent="0.25">
      <c r="A3973" s="117">
        <v>450000</v>
      </c>
      <c r="B3973" s="117">
        <v>870000</v>
      </c>
      <c r="C3973" s="117">
        <v>870000</v>
      </c>
      <c r="D3973" s="115" t="s">
        <v>342</v>
      </c>
      <c r="E3973" s="115" t="s">
        <v>13</v>
      </c>
      <c r="F3973" s="115" t="s">
        <v>343</v>
      </c>
      <c r="G3973" s="115" t="s">
        <v>344</v>
      </c>
      <c r="H3973" s="115">
        <v>0.56000000000000005</v>
      </c>
      <c r="I3973" s="115">
        <v>0.48</v>
      </c>
      <c r="J3973" s="115" t="s">
        <v>350</v>
      </c>
      <c r="K3973" s="115">
        <v>0.25740856345099</v>
      </c>
      <c r="L3973" s="115">
        <v>3669.9933395787398</v>
      </c>
      <c r="M3973" s="115">
        <v>9.1456634923083495</v>
      </c>
      <c r="N3973" s="115">
        <v>1.3449952232418301</v>
      </c>
      <c r="O3973" s="115">
        <v>2.3541721013612902</v>
      </c>
      <c r="P3973" s="115">
        <v>0.34621328826313003</v>
      </c>
      <c r="Q3973" s="115">
        <v>944.68771341567901</v>
      </c>
      <c r="R3973" s="115">
        <v>1200</v>
      </c>
      <c r="S3973" s="115" t="s">
        <v>351</v>
      </c>
      <c r="T3973" s="115">
        <v>1200</v>
      </c>
      <c r="U3973" s="115" t="s">
        <v>352</v>
      </c>
      <c r="V3973" s="115" t="s">
        <v>350</v>
      </c>
      <c r="Z3973" s="115">
        <v>0</v>
      </c>
      <c r="AA3973" s="115">
        <v>1</v>
      </c>
      <c r="AB3973" s="115">
        <v>2.3541721013612902</v>
      </c>
      <c r="AC3973" s="115">
        <v>0.34621328826313003</v>
      </c>
      <c r="AD3973" s="115">
        <v>944.68771341567901</v>
      </c>
      <c r="AF3973" s="115">
        <v>-1</v>
      </c>
      <c r="AG3973" s="115">
        <v>-1</v>
      </c>
      <c r="AH3973" s="115">
        <v>-1</v>
      </c>
      <c r="AI3973" s="115">
        <v>-1</v>
      </c>
      <c r="AJ3973" s="115">
        <v>0</v>
      </c>
      <c r="AM3973" s="115" t="s">
        <v>348</v>
      </c>
      <c r="AN3973" s="115">
        <v>-1</v>
      </c>
      <c r="AQ3973" s="115">
        <v>601</v>
      </c>
      <c r="AR3973" s="115" t="s">
        <v>263</v>
      </c>
      <c r="AS3973" s="115" t="s">
        <v>376</v>
      </c>
      <c r="AT3973" s="115" t="s">
        <v>296</v>
      </c>
      <c r="AV3973" s="115">
        <v>171.00331828910399</v>
      </c>
      <c r="AW3973" s="115">
        <v>0.76617008389999997</v>
      </c>
    </row>
    <row r="3974" spans="1:49" x14ac:dyDescent="0.25">
      <c r="A3974" s="117">
        <v>450000</v>
      </c>
      <c r="B3974" s="117">
        <v>870000</v>
      </c>
      <c r="C3974" s="117">
        <v>870000</v>
      </c>
      <c r="D3974" s="115" t="s">
        <v>342</v>
      </c>
      <c r="E3974" s="115" t="s">
        <v>13</v>
      </c>
      <c r="F3974" s="115" t="s">
        <v>343</v>
      </c>
      <c r="G3974" s="115" t="s">
        <v>344</v>
      </c>
      <c r="H3974" s="115">
        <v>0.56000000000000005</v>
      </c>
      <c r="I3974" s="115">
        <v>0.48</v>
      </c>
      <c r="J3974" s="115" t="s">
        <v>350</v>
      </c>
      <c r="K3974" s="115">
        <v>9.1766865503800001E-3</v>
      </c>
      <c r="L3974" s="115">
        <v>3669.9933395787398</v>
      </c>
      <c r="M3974" s="115">
        <v>9.1456634923083495</v>
      </c>
      <c r="N3974" s="115">
        <v>1.3449952232418301</v>
      </c>
      <c r="O3974" s="115">
        <v>8.3926887164159997E-2</v>
      </c>
      <c r="P3974" s="115">
        <v>1.234259957544E-2</v>
      </c>
      <c r="Q3974" s="115">
        <v>33.678378519296402</v>
      </c>
      <c r="R3974" s="115">
        <v>1210</v>
      </c>
      <c r="S3974" s="115" t="s">
        <v>353</v>
      </c>
      <c r="T3974" s="115">
        <v>1210</v>
      </c>
      <c r="U3974" s="115" t="s">
        <v>352</v>
      </c>
      <c r="V3974" s="115" t="s">
        <v>350</v>
      </c>
      <c r="Z3974" s="115">
        <v>0</v>
      </c>
      <c r="AA3974" s="115">
        <v>1</v>
      </c>
      <c r="AB3974" s="115">
        <v>8.3926887164159997E-2</v>
      </c>
      <c r="AC3974" s="115">
        <v>1.234259957544E-2</v>
      </c>
      <c r="AD3974" s="115">
        <v>33.678378519294498</v>
      </c>
      <c r="AF3974" s="115">
        <v>-1</v>
      </c>
      <c r="AG3974" s="115">
        <v>-1</v>
      </c>
      <c r="AH3974" s="115">
        <v>-1</v>
      </c>
      <c r="AI3974" s="115">
        <v>-1</v>
      </c>
      <c r="AJ3974" s="115">
        <v>0</v>
      </c>
      <c r="AM3974" s="115" t="s">
        <v>348</v>
      </c>
      <c r="AN3974" s="115">
        <v>-1</v>
      </c>
      <c r="AQ3974" s="115">
        <v>601</v>
      </c>
      <c r="AR3974" s="115" t="s">
        <v>263</v>
      </c>
      <c r="AS3974" s="115" t="s">
        <v>376</v>
      </c>
      <c r="AT3974" s="115" t="s">
        <v>296</v>
      </c>
      <c r="AV3974" s="115">
        <v>32.144379035420499</v>
      </c>
      <c r="AW3974" s="115">
        <v>2.7314175600000001E-2</v>
      </c>
    </row>
    <row r="3975" spans="1:49" x14ac:dyDescent="0.25">
      <c r="A3975" s="117">
        <v>450000</v>
      </c>
      <c r="B3975" s="117">
        <v>870000</v>
      </c>
      <c r="C3975" s="117">
        <v>870000</v>
      </c>
      <c r="D3975" s="115" t="s">
        <v>342</v>
      </c>
      <c r="E3975" s="115" t="s">
        <v>13</v>
      </c>
      <c r="F3975" s="115" t="s">
        <v>343</v>
      </c>
      <c r="G3975" s="115" t="s">
        <v>344</v>
      </c>
      <c r="H3975" s="115">
        <v>0.56000000000000005</v>
      </c>
      <c r="I3975" s="115">
        <v>0.48</v>
      </c>
      <c r="J3975" s="115" t="s">
        <v>350</v>
      </c>
      <c r="K3975" s="115">
        <v>2.1437416143530001E-2</v>
      </c>
      <c r="L3975" s="115">
        <v>3669.9933395787398</v>
      </c>
      <c r="M3975" s="115">
        <v>9.1456634923083495</v>
      </c>
      <c r="N3975" s="115">
        <v>1.3449952232418301</v>
      </c>
      <c r="O3975" s="115">
        <v>0.19605939419335</v>
      </c>
      <c r="P3975" s="115">
        <v>2.8833222311700001E-2</v>
      </c>
      <c r="Q3975" s="115">
        <v>78.6751744645548</v>
      </c>
      <c r="R3975" s="115">
        <v>1210</v>
      </c>
      <c r="S3975" s="115" t="s">
        <v>353</v>
      </c>
      <c r="T3975" s="115">
        <v>1210</v>
      </c>
      <c r="U3975" s="115" t="s">
        <v>352</v>
      </c>
      <c r="V3975" s="115" t="s">
        <v>350</v>
      </c>
      <c r="Z3975" s="115">
        <v>0</v>
      </c>
      <c r="AA3975" s="115">
        <v>1</v>
      </c>
      <c r="AB3975" s="115">
        <v>0.19605939419335</v>
      </c>
      <c r="AC3975" s="115">
        <v>2.8833222311700001E-2</v>
      </c>
      <c r="AD3975" s="115">
        <v>78.675174464555198</v>
      </c>
      <c r="AF3975" s="115">
        <v>-1</v>
      </c>
      <c r="AG3975" s="115">
        <v>-1</v>
      </c>
      <c r="AH3975" s="115">
        <v>-1</v>
      </c>
      <c r="AI3975" s="115">
        <v>-1</v>
      </c>
      <c r="AJ3975" s="115">
        <v>0</v>
      </c>
      <c r="AM3975" s="115" t="s">
        <v>348</v>
      </c>
      <c r="AN3975" s="115">
        <v>-1</v>
      </c>
      <c r="AQ3975" s="115">
        <v>601</v>
      </c>
      <c r="AR3975" s="115" t="s">
        <v>263</v>
      </c>
      <c r="AS3975" s="115" t="s">
        <v>376</v>
      </c>
      <c r="AT3975" s="115" t="s">
        <v>296</v>
      </c>
      <c r="AV3975" s="115">
        <v>37.644102743573498</v>
      </c>
      <c r="AW3975" s="115">
        <v>6.3807927400000006E-2</v>
      </c>
    </row>
    <row r="3976" spans="1:49" x14ac:dyDescent="0.25">
      <c r="A3976" s="117">
        <v>450000</v>
      </c>
      <c r="B3976" s="117">
        <v>870000</v>
      </c>
      <c r="C3976" s="117">
        <v>870000</v>
      </c>
      <c r="D3976" s="115" t="s">
        <v>342</v>
      </c>
      <c r="E3976" s="115" t="s">
        <v>13</v>
      </c>
      <c r="F3976" s="115" t="s">
        <v>343</v>
      </c>
      <c r="G3976" s="115" t="s">
        <v>344</v>
      </c>
      <c r="H3976" s="115">
        <v>0.56000000000000005</v>
      </c>
      <c r="I3976" s="115">
        <v>0.48</v>
      </c>
      <c r="J3976" s="115" t="s">
        <v>350</v>
      </c>
      <c r="K3976" s="115">
        <v>0.28092981728159999</v>
      </c>
      <c r="L3976" s="115">
        <v>3669.9933395787398</v>
      </c>
      <c r="M3976" s="115">
        <v>9.1456634923083495</v>
      </c>
      <c r="N3976" s="115">
        <v>1.3449952232418301</v>
      </c>
      <c r="O3976" s="115">
        <v>2.56928957381326</v>
      </c>
      <c r="P3976" s="115">
        <v>0.37784926230996002</v>
      </c>
      <c r="Q3976" s="115">
        <v>1031.0105583125701</v>
      </c>
      <c r="R3976" s="115">
        <v>1210</v>
      </c>
      <c r="S3976" s="115" t="s">
        <v>353</v>
      </c>
      <c r="T3976" s="115">
        <v>1210</v>
      </c>
      <c r="U3976" s="115" t="s">
        <v>352</v>
      </c>
      <c r="V3976" s="115" t="s">
        <v>350</v>
      </c>
      <c r="Z3976" s="115">
        <v>0</v>
      </c>
      <c r="AA3976" s="115">
        <v>1</v>
      </c>
      <c r="AB3976" s="115">
        <v>2.56928957381326</v>
      </c>
      <c r="AC3976" s="115">
        <v>0.37784926230996002</v>
      </c>
      <c r="AD3976" s="115">
        <v>1031.0105583125701</v>
      </c>
      <c r="AF3976" s="115">
        <v>-1</v>
      </c>
      <c r="AG3976" s="115">
        <v>-1</v>
      </c>
      <c r="AH3976" s="115">
        <v>-1</v>
      </c>
      <c r="AI3976" s="115">
        <v>-1</v>
      </c>
      <c r="AJ3976" s="115">
        <v>0</v>
      </c>
      <c r="AM3976" s="115" t="s">
        <v>348</v>
      </c>
      <c r="AN3976" s="115">
        <v>-1</v>
      </c>
      <c r="AQ3976" s="115">
        <v>601</v>
      </c>
      <c r="AR3976" s="115" t="s">
        <v>263</v>
      </c>
      <c r="AS3976" s="115" t="s">
        <v>376</v>
      </c>
      <c r="AT3976" s="115" t="s">
        <v>296</v>
      </c>
      <c r="AV3976" s="115">
        <v>134.200179351055</v>
      </c>
      <c r="AW3976" s="115">
        <v>0.83618050150000001</v>
      </c>
    </row>
    <row r="3977" spans="1:49" x14ac:dyDescent="0.25">
      <c r="A3977" s="117">
        <v>450000</v>
      </c>
      <c r="B3977" s="117">
        <v>870000</v>
      </c>
      <c r="C3977" s="117">
        <v>870000</v>
      </c>
      <c r="D3977" s="115" t="s">
        <v>342</v>
      </c>
      <c r="E3977" s="115" t="s">
        <v>13</v>
      </c>
      <c r="F3977" s="115" t="s">
        <v>343</v>
      </c>
      <c r="G3977" s="115" t="s">
        <v>344</v>
      </c>
      <c r="H3977" s="115">
        <v>0.56000000000000005</v>
      </c>
      <c r="I3977" s="115">
        <v>0.48</v>
      </c>
      <c r="J3977" s="115" t="s">
        <v>350</v>
      </c>
      <c r="K3977" s="115">
        <v>4.8810970310430003E-2</v>
      </c>
      <c r="L3977" s="115">
        <v>3669.9933395787398</v>
      </c>
      <c r="M3977" s="115">
        <v>9.1456634923083495</v>
      </c>
      <c r="N3977" s="115">
        <v>1.3449952232418301</v>
      </c>
      <c r="O3977" s="115">
        <v>0.44640870919228998</v>
      </c>
      <c r="P3977" s="115">
        <v>6.5650521909330004E-2</v>
      </c>
      <c r="Q3977" s="115">
        <v>179.135935937672</v>
      </c>
      <c r="R3977" s="115">
        <v>1210</v>
      </c>
      <c r="S3977" s="115" t="s">
        <v>353</v>
      </c>
      <c r="T3977" s="115">
        <v>1210</v>
      </c>
      <c r="U3977" s="115" t="s">
        <v>352</v>
      </c>
      <c r="V3977" s="115" t="s">
        <v>350</v>
      </c>
      <c r="Z3977" s="115">
        <v>0</v>
      </c>
      <c r="AA3977" s="115">
        <v>1</v>
      </c>
      <c r="AB3977" s="115">
        <v>0.44640870919228998</v>
      </c>
      <c r="AC3977" s="115">
        <v>6.5650521909330004E-2</v>
      </c>
      <c r="AD3977" s="115">
        <v>179.135935937673</v>
      </c>
      <c r="AF3977" s="115">
        <v>-1</v>
      </c>
      <c r="AG3977" s="115">
        <v>-1</v>
      </c>
      <c r="AH3977" s="115">
        <v>-1</v>
      </c>
      <c r="AI3977" s="115">
        <v>-1</v>
      </c>
      <c r="AJ3977" s="115">
        <v>0</v>
      </c>
      <c r="AM3977" s="115" t="s">
        <v>348</v>
      </c>
      <c r="AN3977" s="115">
        <v>-1</v>
      </c>
      <c r="AQ3977" s="115">
        <v>601</v>
      </c>
      <c r="AR3977" s="115" t="s">
        <v>263</v>
      </c>
      <c r="AS3977" s="115" t="s">
        <v>376</v>
      </c>
      <c r="AT3977" s="115" t="s">
        <v>296</v>
      </c>
      <c r="AV3977" s="115">
        <v>66.620376140139697</v>
      </c>
      <c r="AW3977" s="115">
        <v>0.1452846196</v>
      </c>
    </row>
    <row r="3978" spans="1:49" x14ac:dyDescent="0.25">
      <c r="A3978" s="117">
        <v>450000</v>
      </c>
      <c r="B3978" s="117">
        <v>870000</v>
      </c>
      <c r="C3978" s="117">
        <v>870000</v>
      </c>
      <c r="D3978" s="115" t="s">
        <v>342</v>
      </c>
      <c r="E3978" s="115" t="s">
        <v>13</v>
      </c>
      <c r="F3978" s="115" t="s">
        <v>343</v>
      </c>
      <c r="G3978" s="115" t="s">
        <v>344</v>
      </c>
      <c r="H3978" s="115">
        <v>0.56000000000000005</v>
      </c>
      <c r="I3978" s="115">
        <v>0.48</v>
      </c>
      <c r="J3978" s="115" t="s">
        <v>350</v>
      </c>
      <c r="K3978" s="115">
        <v>0.18887364931385001</v>
      </c>
      <c r="L3978" s="115">
        <v>3666.5915003662399</v>
      </c>
      <c r="M3978" s="115">
        <v>9.1377154940338503</v>
      </c>
      <c r="N3978" s="115">
        <v>1.34384435470926</v>
      </c>
      <c r="O3978" s="115">
        <v>1.7258736717499199</v>
      </c>
      <c r="P3978" s="115">
        <v>0.25381678738376001</v>
      </c>
      <c r="Q3978" s="115">
        <v>692.52251721733501</v>
      </c>
      <c r="R3978" s="115">
        <v>1200</v>
      </c>
      <c r="S3978" s="115" t="s">
        <v>351</v>
      </c>
      <c r="T3978" s="115">
        <v>1200</v>
      </c>
      <c r="U3978" s="115" t="s">
        <v>352</v>
      </c>
      <c r="V3978" s="115" t="s">
        <v>350</v>
      </c>
      <c r="Z3978" s="115">
        <v>0</v>
      </c>
      <c r="AA3978" s="115">
        <v>1</v>
      </c>
      <c r="AB3978" s="115">
        <v>1.7258736717499199</v>
      </c>
      <c r="AC3978" s="115">
        <v>0.25381678738376001</v>
      </c>
      <c r="AD3978" s="115">
        <v>692.52251721733501</v>
      </c>
      <c r="AF3978" s="115">
        <v>-1</v>
      </c>
      <c r="AG3978" s="115">
        <v>-1</v>
      </c>
      <c r="AH3978" s="115">
        <v>-1</v>
      </c>
      <c r="AI3978" s="115">
        <v>-1</v>
      </c>
      <c r="AJ3978" s="115">
        <v>0</v>
      </c>
      <c r="AM3978" s="115" t="s">
        <v>348</v>
      </c>
      <c r="AN3978" s="115">
        <v>-1</v>
      </c>
      <c r="AQ3978" s="115">
        <v>601</v>
      </c>
      <c r="AR3978" s="115" t="s">
        <v>263</v>
      </c>
      <c r="AS3978" s="115" t="s">
        <v>376</v>
      </c>
      <c r="AT3978" s="115" t="s">
        <v>296</v>
      </c>
      <c r="AV3978" s="115">
        <v>130.615527153345</v>
      </c>
      <c r="AW3978" s="115">
        <v>0.56165654279999999</v>
      </c>
    </row>
    <row r="3979" spans="1:49" x14ac:dyDescent="0.25">
      <c r="A3979" s="117">
        <v>450000</v>
      </c>
      <c r="B3979" s="117">
        <v>870000</v>
      </c>
      <c r="C3979" s="117">
        <v>870000</v>
      </c>
      <c r="D3979" s="115" t="s">
        <v>342</v>
      </c>
      <c r="E3979" s="115" t="s">
        <v>13</v>
      </c>
      <c r="F3979" s="115" t="s">
        <v>343</v>
      </c>
      <c r="G3979" s="115" t="s">
        <v>344</v>
      </c>
      <c r="H3979" s="115">
        <v>0.56000000000000005</v>
      </c>
      <c r="I3979" s="115">
        <v>0.48</v>
      </c>
      <c r="J3979" s="115" t="s">
        <v>350</v>
      </c>
      <c r="K3979" s="115">
        <v>2.394091515397E-2</v>
      </c>
      <c r="L3979" s="115">
        <v>3666.5915003662399</v>
      </c>
      <c r="M3979" s="115">
        <v>9.1377154940338503</v>
      </c>
      <c r="N3979" s="115">
        <v>1.34384435470926</v>
      </c>
      <c r="O3979" s="115">
        <v>0.21876527134386001</v>
      </c>
      <c r="P3979" s="115">
        <v>3.2172863676239997E-2</v>
      </c>
      <c r="Q3979" s="115">
        <v>87.781556014568807</v>
      </c>
      <c r="R3979" s="115">
        <v>1210</v>
      </c>
      <c r="S3979" s="115" t="s">
        <v>353</v>
      </c>
      <c r="T3979" s="115">
        <v>1210</v>
      </c>
      <c r="U3979" s="115" t="s">
        <v>352</v>
      </c>
      <c r="V3979" s="115" t="s">
        <v>350</v>
      </c>
      <c r="Z3979" s="115">
        <v>0</v>
      </c>
      <c r="AA3979" s="115">
        <v>1</v>
      </c>
      <c r="AB3979" s="115">
        <v>0.21876527134386001</v>
      </c>
      <c r="AC3979" s="115">
        <v>3.2172863676239997E-2</v>
      </c>
      <c r="AD3979" s="115">
        <v>87.781556014567002</v>
      </c>
      <c r="AF3979" s="115">
        <v>-1</v>
      </c>
      <c r="AG3979" s="115">
        <v>-1</v>
      </c>
      <c r="AH3979" s="115">
        <v>-1</v>
      </c>
      <c r="AI3979" s="115">
        <v>-1</v>
      </c>
      <c r="AJ3979" s="115">
        <v>0</v>
      </c>
      <c r="AM3979" s="115" t="s">
        <v>348</v>
      </c>
      <c r="AN3979" s="115">
        <v>-1</v>
      </c>
      <c r="AQ3979" s="115">
        <v>601</v>
      </c>
      <c r="AR3979" s="115" t="s">
        <v>263</v>
      </c>
      <c r="AS3979" s="115" t="s">
        <v>376</v>
      </c>
      <c r="AT3979" s="115" t="s">
        <v>296</v>
      </c>
      <c r="AV3979" s="115">
        <v>60.415830926336497</v>
      </c>
      <c r="AW3979" s="115">
        <v>7.11934761E-2</v>
      </c>
    </row>
    <row r="3980" spans="1:49" x14ac:dyDescent="0.25">
      <c r="A3980" s="117">
        <v>450000</v>
      </c>
      <c r="B3980" s="117">
        <v>870000</v>
      </c>
      <c r="C3980" s="117">
        <v>870000</v>
      </c>
      <c r="D3980" s="115" t="s">
        <v>342</v>
      </c>
      <c r="E3980" s="115" t="s">
        <v>13</v>
      </c>
      <c r="F3980" s="115" t="s">
        <v>343</v>
      </c>
      <c r="G3980" s="115" t="s">
        <v>344</v>
      </c>
      <c r="H3980" s="115">
        <v>0.56000000000000005</v>
      </c>
      <c r="I3980" s="115">
        <v>0.48</v>
      </c>
      <c r="J3980" s="115" t="s">
        <v>350</v>
      </c>
      <c r="K3980" s="115">
        <v>0.19848705442098</v>
      </c>
      <c r="L3980" s="115">
        <v>3666.5915003662399</v>
      </c>
      <c r="M3980" s="115">
        <v>9.1377154940338503</v>
      </c>
      <c r="N3980" s="115">
        <v>1.34384435470926</v>
      </c>
      <c r="O3980" s="115">
        <v>1.8137182325477601</v>
      </c>
      <c r="P3980" s="115">
        <v>0.26673570756650999</v>
      </c>
      <c r="Q3980" s="115">
        <v>727.77094667271194</v>
      </c>
      <c r="R3980" s="115">
        <v>1210</v>
      </c>
      <c r="S3980" s="115" t="s">
        <v>353</v>
      </c>
      <c r="T3980" s="115">
        <v>1210</v>
      </c>
      <c r="U3980" s="115" t="s">
        <v>352</v>
      </c>
      <c r="V3980" s="115" t="s">
        <v>350</v>
      </c>
      <c r="Z3980" s="115">
        <v>0</v>
      </c>
      <c r="AA3980" s="115">
        <v>1</v>
      </c>
      <c r="AB3980" s="115">
        <v>1.8137182325477601</v>
      </c>
      <c r="AC3980" s="115">
        <v>0.26673570756650999</v>
      </c>
      <c r="AD3980" s="115">
        <v>727.77094667271194</v>
      </c>
      <c r="AF3980" s="115">
        <v>-1</v>
      </c>
      <c r="AG3980" s="115">
        <v>-1</v>
      </c>
      <c r="AH3980" s="115">
        <v>-1</v>
      </c>
      <c r="AI3980" s="115">
        <v>-1</v>
      </c>
      <c r="AJ3980" s="115">
        <v>0</v>
      </c>
      <c r="AM3980" s="115" t="s">
        <v>348</v>
      </c>
      <c r="AN3980" s="115">
        <v>-1</v>
      </c>
      <c r="AQ3980" s="115">
        <v>601</v>
      </c>
      <c r="AR3980" s="115" t="s">
        <v>263</v>
      </c>
      <c r="AS3980" s="115" t="s">
        <v>376</v>
      </c>
      <c r="AT3980" s="115" t="s">
        <v>296</v>
      </c>
      <c r="AV3980" s="115">
        <v>113.705655912095</v>
      </c>
      <c r="AW3980" s="115">
        <v>0.59024407680000002</v>
      </c>
    </row>
    <row r="3981" spans="1:49" x14ac:dyDescent="0.25">
      <c r="A3981" s="117">
        <v>450000</v>
      </c>
      <c r="B3981" s="117">
        <v>870000</v>
      </c>
      <c r="C3981" s="117">
        <v>870000</v>
      </c>
      <c r="D3981" s="115" t="s">
        <v>342</v>
      </c>
      <c r="E3981" s="115" t="s">
        <v>13</v>
      </c>
      <c r="F3981" s="115" t="s">
        <v>343</v>
      </c>
      <c r="G3981" s="115" t="s">
        <v>344</v>
      </c>
      <c r="H3981" s="115">
        <v>0.56000000000000005</v>
      </c>
      <c r="I3981" s="115">
        <v>0.48</v>
      </c>
      <c r="J3981" s="115" t="s">
        <v>350</v>
      </c>
      <c r="K3981" s="115">
        <v>0.10156099691316001</v>
      </c>
      <c r="L3981" s="115">
        <v>3666.5915003662399</v>
      </c>
      <c r="M3981" s="115">
        <v>9.1377154940338503</v>
      </c>
      <c r="N3981" s="115">
        <v>1.34384435470926</v>
      </c>
      <c r="O3981" s="115">
        <v>0.92803549508295002</v>
      </c>
      <c r="P3981" s="115">
        <v>0.1364821723604</v>
      </c>
      <c r="Q3981" s="115">
        <v>372.38268805053298</v>
      </c>
      <c r="R3981" s="115">
        <v>1210</v>
      </c>
      <c r="S3981" s="115" t="s">
        <v>353</v>
      </c>
      <c r="T3981" s="115">
        <v>1210</v>
      </c>
      <c r="U3981" s="115" t="s">
        <v>352</v>
      </c>
      <c r="V3981" s="115" t="s">
        <v>350</v>
      </c>
      <c r="Z3981" s="115">
        <v>0</v>
      </c>
      <c r="AA3981" s="115">
        <v>1</v>
      </c>
      <c r="AB3981" s="115">
        <v>0.92803549508295002</v>
      </c>
      <c r="AC3981" s="115">
        <v>0.1364821723604</v>
      </c>
      <c r="AD3981" s="115">
        <v>372.38268805053298</v>
      </c>
      <c r="AF3981" s="115">
        <v>-1</v>
      </c>
      <c r="AG3981" s="115">
        <v>-1</v>
      </c>
      <c r="AH3981" s="115">
        <v>-1</v>
      </c>
      <c r="AI3981" s="115">
        <v>-1</v>
      </c>
      <c r="AJ3981" s="115">
        <v>0</v>
      </c>
      <c r="AM3981" s="115" t="s">
        <v>348</v>
      </c>
      <c r="AN3981" s="115">
        <v>-1</v>
      </c>
      <c r="AQ3981" s="115">
        <v>601</v>
      </c>
      <c r="AR3981" s="115" t="s">
        <v>263</v>
      </c>
      <c r="AS3981" s="115" t="s">
        <v>376</v>
      </c>
      <c r="AT3981" s="115" t="s">
        <v>296</v>
      </c>
      <c r="AV3981" s="115">
        <v>83.609458064741105</v>
      </c>
      <c r="AW3981" s="115">
        <v>0.30201353450000001</v>
      </c>
    </row>
    <row r="3982" spans="1:49" x14ac:dyDescent="0.25">
      <c r="A3982" s="117">
        <v>450000</v>
      </c>
      <c r="B3982" s="117">
        <v>870000</v>
      </c>
      <c r="C3982" s="117">
        <v>870000</v>
      </c>
      <c r="D3982" s="115" t="s">
        <v>342</v>
      </c>
      <c r="E3982" s="115" t="s">
        <v>13</v>
      </c>
      <c r="F3982" s="115" t="s">
        <v>343</v>
      </c>
      <c r="G3982" s="115" t="s">
        <v>344</v>
      </c>
      <c r="H3982" s="115">
        <v>0.56000000000000005</v>
      </c>
      <c r="I3982" s="115">
        <v>0.48</v>
      </c>
      <c r="J3982" s="115" t="s">
        <v>350</v>
      </c>
      <c r="K3982" s="115">
        <v>7.0634715671899998E-3</v>
      </c>
      <c r="L3982" s="115">
        <v>3666.5915003662399</v>
      </c>
      <c r="M3982" s="115">
        <v>9.1377154940338503</v>
      </c>
      <c r="N3982" s="115">
        <v>1.34384435470926</v>
      </c>
      <c r="O3982" s="115">
        <v>6.4543993581190007E-2</v>
      </c>
      <c r="P3982" s="115">
        <v>9.49220639022E-3</v>
      </c>
      <c r="Q3982" s="115">
        <v>25.898864811344801</v>
      </c>
      <c r="R3982" s="115">
        <v>1210</v>
      </c>
      <c r="S3982" s="115" t="s">
        <v>353</v>
      </c>
      <c r="T3982" s="115">
        <v>1210</v>
      </c>
      <c r="U3982" s="115" t="s">
        <v>352</v>
      </c>
      <c r="V3982" s="115" t="s">
        <v>350</v>
      </c>
      <c r="Z3982" s="115">
        <v>0</v>
      </c>
      <c r="AA3982" s="115">
        <v>1</v>
      </c>
      <c r="AB3982" s="115">
        <v>6.4543993581190007E-2</v>
      </c>
      <c r="AC3982" s="115">
        <v>9.49220639022E-3</v>
      </c>
      <c r="AD3982" s="115">
        <v>25.898864811344598</v>
      </c>
      <c r="AF3982" s="115">
        <v>-1</v>
      </c>
      <c r="AG3982" s="115">
        <v>-1</v>
      </c>
      <c r="AH3982" s="115">
        <v>-1</v>
      </c>
      <c r="AI3982" s="115">
        <v>-1</v>
      </c>
      <c r="AJ3982" s="115">
        <v>0</v>
      </c>
      <c r="AM3982" s="115" t="s">
        <v>348</v>
      </c>
      <c r="AN3982" s="115">
        <v>-1</v>
      </c>
      <c r="AQ3982" s="115">
        <v>601</v>
      </c>
      <c r="AR3982" s="115" t="s">
        <v>263</v>
      </c>
      <c r="AS3982" s="115" t="s">
        <v>376</v>
      </c>
      <c r="AT3982" s="115" t="s">
        <v>296</v>
      </c>
      <c r="AV3982" s="115">
        <v>23.3127631822273</v>
      </c>
      <c r="AW3982" s="115">
        <v>2.1004756499999999E-2</v>
      </c>
    </row>
    <row r="3983" spans="1:49" x14ac:dyDescent="0.25">
      <c r="A3983" s="117">
        <v>450000</v>
      </c>
      <c r="B3983" s="117">
        <v>870000</v>
      </c>
      <c r="C3983" s="117">
        <v>870000</v>
      </c>
      <c r="D3983" s="115" t="s">
        <v>342</v>
      </c>
      <c r="E3983" s="115" t="s">
        <v>13</v>
      </c>
      <c r="F3983" s="115" t="s">
        <v>343</v>
      </c>
      <c r="G3983" s="115" t="s">
        <v>344</v>
      </c>
      <c r="H3983" s="115">
        <v>0.56000000000000005</v>
      </c>
      <c r="I3983" s="115">
        <v>0.48</v>
      </c>
      <c r="J3983" s="115" t="s">
        <v>350</v>
      </c>
      <c r="K3983" s="115">
        <v>6.2937820869830005E-2</v>
      </c>
      <c r="L3983" s="115">
        <v>3666.5915003662399</v>
      </c>
      <c r="M3983" s="115">
        <v>9.1377154940338503</v>
      </c>
      <c r="N3983" s="115">
        <v>1.34384435470926</v>
      </c>
      <c r="O3983" s="115">
        <v>0.57510790092302</v>
      </c>
      <c r="P3983" s="115">
        <v>8.4578635273630007E-2</v>
      </c>
      <c r="Q3983" s="115">
        <v>230.76727905291401</v>
      </c>
      <c r="R3983" s="115">
        <v>1210</v>
      </c>
      <c r="S3983" s="115" t="s">
        <v>353</v>
      </c>
      <c r="T3983" s="115">
        <v>1210</v>
      </c>
      <c r="U3983" s="115" t="s">
        <v>352</v>
      </c>
      <c r="V3983" s="115" t="s">
        <v>350</v>
      </c>
      <c r="Z3983" s="115">
        <v>0</v>
      </c>
      <c r="AA3983" s="115">
        <v>1</v>
      </c>
      <c r="AB3983" s="115">
        <v>0.57510790092302</v>
      </c>
      <c r="AC3983" s="115">
        <v>8.4578635273630007E-2</v>
      </c>
      <c r="AD3983" s="115">
        <v>230.76727905291199</v>
      </c>
      <c r="AF3983" s="115">
        <v>-1</v>
      </c>
      <c r="AG3983" s="115">
        <v>-1</v>
      </c>
      <c r="AH3983" s="115">
        <v>-1</v>
      </c>
      <c r="AI3983" s="115">
        <v>-1</v>
      </c>
      <c r="AJ3983" s="115">
        <v>0</v>
      </c>
      <c r="AM3983" s="115" t="s">
        <v>348</v>
      </c>
      <c r="AN3983" s="115">
        <v>-1</v>
      </c>
      <c r="AQ3983" s="115">
        <v>601</v>
      </c>
      <c r="AR3983" s="115" t="s">
        <v>263</v>
      </c>
      <c r="AS3983" s="115" t="s">
        <v>376</v>
      </c>
      <c r="AT3983" s="115" t="s">
        <v>296</v>
      </c>
      <c r="AV3983" s="115">
        <v>77.443095029029294</v>
      </c>
      <c r="AW3983" s="115">
        <v>0.18715918819999999</v>
      </c>
    </row>
    <row r="3984" spans="1:49" x14ac:dyDescent="0.25">
      <c r="A3984" s="117">
        <v>450000</v>
      </c>
      <c r="B3984" s="117">
        <v>870000</v>
      </c>
      <c r="C3984" s="117">
        <v>870000</v>
      </c>
      <c r="D3984" s="115" t="s">
        <v>342</v>
      </c>
      <c r="E3984" s="115" t="s">
        <v>13</v>
      </c>
      <c r="F3984" s="115" t="s">
        <v>343</v>
      </c>
      <c r="G3984" s="115" t="s">
        <v>344</v>
      </c>
      <c r="H3984" s="115">
        <v>0.56000000000000005</v>
      </c>
      <c r="I3984" s="115">
        <v>0.48</v>
      </c>
      <c r="J3984" s="115" t="s">
        <v>350</v>
      </c>
      <c r="K3984" s="115">
        <v>3.4899545428900003E-2</v>
      </c>
      <c r="L3984" s="115">
        <v>3666.5915003662399</v>
      </c>
      <c r="M3984" s="115">
        <v>9.1377154940338503</v>
      </c>
      <c r="N3984" s="115">
        <v>1.34384435470926</v>
      </c>
      <c r="O3984" s="115">
        <v>0.31890211700041998</v>
      </c>
      <c r="P3984" s="115">
        <v>4.6899557106549999E-2</v>
      </c>
      <c r="Q3984" s="115">
        <v>127.962376636261</v>
      </c>
      <c r="R3984" s="115">
        <v>1210</v>
      </c>
      <c r="S3984" s="115" t="s">
        <v>353</v>
      </c>
      <c r="T3984" s="115">
        <v>1210</v>
      </c>
      <c r="U3984" s="115" t="s">
        <v>352</v>
      </c>
      <c r="V3984" s="115" t="s">
        <v>350</v>
      </c>
      <c r="Z3984" s="115">
        <v>0</v>
      </c>
      <c r="AA3984" s="115">
        <v>1</v>
      </c>
      <c r="AB3984" s="115">
        <v>0.31890211700041998</v>
      </c>
      <c r="AC3984" s="115">
        <v>4.6899557106549999E-2</v>
      </c>
      <c r="AD3984" s="115">
        <v>127.962376636263</v>
      </c>
      <c r="AF3984" s="115">
        <v>-1</v>
      </c>
      <c r="AG3984" s="115">
        <v>-1</v>
      </c>
      <c r="AH3984" s="115">
        <v>-1</v>
      </c>
      <c r="AI3984" s="115">
        <v>-1</v>
      </c>
      <c r="AJ3984" s="115">
        <v>0</v>
      </c>
      <c r="AM3984" s="115" t="s">
        <v>348</v>
      </c>
      <c r="AN3984" s="115">
        <v>-1</v>
      </c>
      <c r="AQ3984" s="115">
        <v>601</v>
      </c>
      <c r="AR3984" s="115" t="s">
        <v>263</v>
      </c>
      <c r="AS3984" s="115" t="s">
        <v>376</v>
      </c>
      <c r="AT3984" s="115" t="s">
        <v>296</v>
      </c>
      <c r="AV3984" s="115">
        <v>49.814141732975102</v>
      </c>
      <c r="AW3984" s="115">
        <v>0.1037813274</v>
      </c>
    </row>
    <row r="3985" spans="1:49" x14ac:dyDescent="0.25">
      <c r="A3985" s="117">
        <v>450000</v>
      </c>
      <c r="B3985" s="117">
        <v>870000</v>
      </c>
      <c r="C3985" s="117">
        <v>870000</v>
      </c>
      <c r="D3985" s="115" t="s">
        <v>342</v>
      </c>
      <c r="E3985" s="115" t="s">
        <v>13</v>
      </c>
      <c r="F3985" s="115" t="s">
        <v>343</v>
      </c>
      <c r="G3985" s="115" t="s">
        <v>344</v>
      </c>
      <c r="H3985" s="115">
        <v>0.56000000000000005</v>
      </c>
      <c r="I3985" s="115">
        <v>0.48</v>
      </c>
      <c r="J3985" s="115" t="s">
        <v>350</v>
      </c>
      <c r="K3985" s="115">
        <v>0.21288361041008999</v>
      </c>
      <c r="L3985" s="115">
        <v>3666.5915005028301</v>
      </c>
      <c r="M3985" s="115">
        <v>9.1377154943742607</v>
      </c>
      <c r="N3985" s="115">
        <v>1.34384435475933</v>
      </c>
      <c r="O3985" s="115">
        <v>1.9452698653426099</v>
      </c>
      <c r="P3985" s="115">
        <v>0.28608243807037997</v>
      </c>
      <c r="Q3985" s="115">
        <v>780.55723652599295</v>
      </c>
      <c r="R3985" s="115">
        <v>1200</v>
      </c>
      <c r="S3985" s="115" t="s">
        <v>351</v>
      </c>
      <c r="T3985" s="115">
        <v>1200</v>
      </c>
      <c r="U3985" s="115" t="s">
        <v>352</v>
      </c>
      <c r="V3985" s="115" t="s">
        <v>350</v>
      </c>
      <c r="Z3985" s="115">
        <v>0</v>
      </c>
      <c r="AA3985" s="115">
        <v>1</v>
      </c>
      <c r="AB3985" s="115">
        <v>1.9452698653426099</v>
      </c>
      <c r="AC3985" s="115">
        <v>0.28608243807037997</v>
      </c>
      <c r="AD3985" s="115">
        <v>780.55723652599295</v>
      </c>
      <c r="AF3985" s="115">
        <v>-1</v>
      </c>
      <c r="AG3985" s="115">
        <v>-1</v>
      </c>
      <c r="AH3985" s="115">
        <v>-1</v>
      </c>
      <c r="AI3985" s="115">
        <v>-1</v>
      </c>
      <c r="AJ3985" s="115">
        <v>0</v>
      </c>
      <c r="AM3985" s="115" t="s">
        <v>348</v>
      </c>
      <c r="AN3985" s="115">
        <v>-1</v>
      </c>
      <c r="AQ3985" s="115">
        <v>601</v>
      </c>
      <c r="AR3985" s="115" t="s">
        <v>263</v>
      </c>
      <c r="AS3985" s="115" t="s">
        <v>376</v>
      </c>
      <c r="AT3985" s="115" t="s">
        <v>296</v>
      </c>
      <c r="AV3985" s="115">
        <v>134.480636839776</v>
      </c>
      <c r="AW3985" s="115">
        <v>0.63305534190000001</v>
      </c>
    </row>
    <row r="3986" spans="1:49" x14ac:dyDescent="0.25">
      <c r="A3986" s="117">
        <v>450000</v>
      </c>
      <c r="B3986" s="117">
        <v>870000</v>
      </c>
      <c r="C3986" s="117">
        <v>870000</v>
      </c>
      <c r="D3986" s="115" t="s">
        <v>342</v>
      </c>
      <c r="E3986" s="115" t="s">
        <v>13</v>
      </c>
      <c r="F3986" s="115" t="s">
        <v>343</v>
      </c>
      <c r="G3986" s="115" t="s">
        <v>344</v>
      </c>
      <c r="H3986" s="115">
        <v>0.56000000000000005</v>
      </c>
      <c r="I3986" s="115">
        <v>0.48</v>
      </c>
      <c r="J3986" s="115" t="s">
        <v>350</v>
      </c>
      <c r="K3986" s="115">
        <v>1.7655114884500001E-2</v>
      </c>
      <c r="L3986" s="115">
        <v>3666.5915005028301</v>
      </c>
      <c r="M3986" s="115">
        <v>9.1377154943742607</v>
      </c>
      <c r="N3986" s="115">
        <v>1.34384435475933</v>
      </c>
      <c r="O3986" s="115">
        <v>0.16132741683509</v>
      </c>
      <c r="P3986" s="115">
        <v>2.372572647016E-2</v>
      </c>
      <c r="Q3986" s="115">
        <v>64.734094175923502</v>
      </c>
      <c r="R3986" s="115">
        <v>1210</v>
      </c>
      <c r="S3986" s="115" t="s">
        <v>353</v>
      </c>
      <c r="T3986" s="115">
        <v>1210</v>
      </c>
      <c r="U3986" s="115" t="s">
        <v>352</v>
      </c>
      <c r="V3986" s="115" t="s">
        <v>350</v>
      </c>
      <c r="Z3986" s="115">
        <v>0</v>
      </c>
      <c r="AA3986" s="115">
        <v>1</v>
      </c>
      <c r="AB3986" s="115">
        <v>0.16132741683509</v>
      </c>
      <c r="AC3986" s="115">
        <v>2.372572647016E-2</v>
      </c>
      <c r="AD3986" s="115">
        <v>64.734094175922394</v>
      </c>
      <c r="AF3986" s="115">
        <v>-1</v>
      </c>
      <c r="AG3986" s="115">
        <v>-1</v>
      </c>
      <c r="AH3986" s="115">
        <v>-1</v>
      </c>
      <c r="AI3986" s="115">
        <v>-1</v>
      </c>
      <c r="AJ3986" s="115">
        <v>0</v>
      </c>
      <c r="AM3986" s="115" t="s">
        <v>348</v>
      </c>
      <c r="AN3986" s="115">
        <v>-1</v>
      </c>
      <c r="AQ3986" s="115">
        <v>601</v>
      </c>
      <c r="AR3986" s="115" t="s">
        <v>263</v>
      </c>
      <c r="AS3986" s="115" t="s">
        <v>376</v>
      </c>
      <c r="AT3986" s="115" t="s">
        <v>296</v>
      </c>
      <c r="AV3986" s="115">
        <v>41.9333003399476</v>
      </c>
      <c r="AW3986" s="115">
        <v>5.2501292900000003E-2</v>
      </c>
    </row>
    <row r="3987" spans="1:49" x14ac:dyDescent="0.25">
      <c r="A3987" s="117">
        <v>450000</v>
      </c>
      <c r="B3987" s="117">
        <v>870000</v>
      </c>
      <c r="C3987" s="117">
        <v>870000</v>
      </c>
      <c r="D3987" s="115" t="s">
        <v>342</v>
      </c>
      <c r="E3987" s="115" t="s">
        <v>13</v>
      </c>
      <c r="F3987" s="115" t="s">
        <v>343</v>
      </c>
      <c r="G3987" s="115" t="s">
        <v>344</v>
      </c>
      <c r="H3987" s="115">
        <v>0.56000000000000005</v>
      </c>
      <c r="I3987" s="115">
        <v>0.48</v>
      </c>
      <c r="J3987" s="115" t="s">
        <v>350</v>
      </c>
      <c r="K3987" s="115">
        <v>0.12405881140836</v>
      </c>
      <c r="L3987" s="115">
        <v>3666.5915005028301</v>
      </c>
      <c r="M3987" s="115">
        <v>9.1377154943742607</v>
      </c>
      <c r="N3987" s="115">
        <v>1.34384435475933</v>
      </c>
      <c r="O3987" s="115">
        <v>1.1336141232199</v>
      </c>
      <c r="P3987" s="115">
        <v>0.16671573336928</v>
      </c>
      <c r="Q3987" s="115">
        <v>454.87298347241</v>
      </c>
      <c r="R3987" s="115">
        <v>1210</v>
      </c>
      <c r="S3987" s="115" t="s">
        <v>353</v>
      </c>
      <c r="T3987" s="115">
        <v>1210</v>
      </c>
      <c r="U3987" s="115" t="s">
        <v>352</v>
      </c>
      <c r="V3987" s="115" t="s">
        <v>350</v>
      </c>
      <c r="Z3987" s="115">
        <v>0</v>
      </c>
      <c r="AA3987" s="115">
        <v>1</v>
      </c>
      <c r="AB3987" s="115">
        <v>1.1336141232199</v>
      </c>
      <c r="AC3987" s="115">
        <v>0.16671573336928</v>
      </c>
      <c r="AD3987" s="115">
        <v>454.87298347241</v>
      </c>
      <c r="AF3987" s="115">
        <v>-1</v>
      </c>
      <c r="AG3987" s="115">
        <v>-1</v>
      </c>
      <c r="AH3987" s="115">
        <v>-1</v>
      </c>
      <c r="AI3987" s="115">
        <v>-1</v>
      </c>
      <c r="AJ3987" s="115">
        <v>0</v>
      </c>
      <c r="AM3987" s="115" t="s">
        <v>348</v>
      </c>
      <c r="AN3987" s="115">
        <v>-1</v>
      </c>
      <c r="AQ3987" s="115">
        <v>601</v>
      </c>
      <c r="AR3987" s="115" t="s">
        <v>263</v>
      </c>
      <c r="AS3987" s="115" t="s">
        <v>376</v>
      </c>
      <c r="AT3987" s="115" t="s">
        <v>296</v>
      </c>
      <c r="AV3987" s="115">
        <v>93.976172321634706</v>
      </c>
      <c r="AW3987" s="115">
        <v>0.3689156395</v>
      </c>
    </row>
    <row r="3988" spans="1:49" x14ac:dyDescent="0.25">
      <c r="A3988" s="117">
        <v>450000</v>
      </c>
      <c r="B3988" s="117">
        <v>870000</v>
      </c>
      <c r="C3988" s="117">
        <v>870000</v>
      </c>
      <c r="D3988" s="115" t="s">
        <v>342</v>
      </c>
      <c r="E3988" s="115" t="s">
        <v>13</v>
      </c>
      <c r="F3988" s="115" t="s">
        <v>343</v>
      </c>
      <c r="G3988" s="115" t="s">
        <v>344</v>
      </c>
      <c r="H3988" s="115">
        <v>0.56000000000000005</v>
      </c>
      <c r="I3988" s="115">
        <v>0.48</v>
      </c>
      <c r="J3988" s="115" t="s">
        <v>350</v>
      </c>
      <c r="K3988" s="115">
        <v>6.0367375935190003E-2</v>
      </c>
      <c r="L3988" s="115">
        <v>3666.5915005028301</v>
      </c>
      <c r="M3988" s="115">
        <v>9.1377154943742607</v>
      </c>
      <c r="N3988" s="115">
        <v>1.34384435475933</v>
      </c>
      <c r="O3988" s="115">
        <v>0.55161990643771996</v>
      </c>
      <c r="P3988" s="115">
        <v>8.1124357362140007E-2</v>
      </c>
      <c r="Q3988" s="115">
        <v>221.34250751163401</v>
      </c>
      <c r="R3988" s="115">
        <v>1210</v>
      </c>
      <c r="S3988" s="115" t="s">
        <v>353</v>
      </c>
      <c r="T3988" s="115">
        <v>1210</v>
      </c>
      <c r="U3988" s="115" t="s">
        <v>352</v>
      </c>
      <c r="V3988" s="115" t="s">
        <v>350</v>
      </c>
      <c r="Z3988" s="115">
        <v>0</v>
      </c>
      <c r="AA3988" s="115">
        <v>1</v>
      </c>
      <c r="AB3988" s="115">
        <v>0.55161990643771996</v>
      </c>
      <c r="AC3988" s="115">
        <v>8.1124357362140007E-2</v>
      </c>
      <c r="AD3988" s="115">
        <v>221.34250751163501</v>
      </c>
      <c r="AF3988" s="115">
        <v>-1</v>
      </c>
      <c r="AG3988" s="115">
        <v>-1</v>
      </c>
      <c r="AH3988" s="115">
        <v>-1</v>
      </c>
      <c r="AI3988" s="115">
        <v>-1</v>
      </c>
      <c r="AJ3988" s="115">
        <v>0</v>
      </c>
      <c r="AM3988" s="115" t="s">
        <v>348</v>
      </c>
      <c r="AN3988" s="115">
        <v>-1</v>
      </c>
      <c r="AQ3988" s="115">
        <v>601</v>
      </c>
      <c r="AR3988" s="115" t="s">
        <v>263</v>
      </c>
      <c r="AS3988" s="115" t="s">
        <v>376</v>
      </c>
      <c r="AT3988" s="115" t="s">
        <v>296</v>
      </c>
      <c r="AV3988" s="115">
        <v>62.550361322753702</v>
      </c>
      <c r="AW3988" s="115">
        <v>0.17951541569999999</v>
      </c>
    </row>
    <row r="3989" spans="1:49" x14ac:dyDescent="0.25">
      <c r="A3989" s="117">
        <v>450000</v>
      </c>
      <c r="B3989" s="117">
        <v>870000</v>
      </c>
      <c r="C3989" s="117">
        <v>870000</v>
      </c>
      <c r="D3989" s="115" t="s">
        <v>342</v>
      </c>
      <c r="E3989" s="115" t="s">
        <v>13</v>
      </c>
      <c r="F3989" s="115" t="s">
        <v>343</v>
      </c>
      <c r="G3989" s="115" t="s">
        <v>344</v>
      </c>
      <c r="H3989" s="115">
        <v>0.56000000000000005</v>
      </c>
      <c r="I3989" s="115">
        <v>0.48</v>
      </c>
      <c r="J3989" s="115" t="s">
        <v>350</v>
      </c>
      <c r="K3989" s="115">
        <v>2.2412570539209999E-2</v>
      </c>
      <c r="L3989" s="115">
        <v>3666.5915005028301</v>
      </c>
      <c r="M3989" s="115">
        <v>9.1377154943742607</v>
      </c>
      <c r="N3989" s="115">
        <v>1.34384435475933</v>
      </c>
      <c r="O3989" s="115">
        <v>0.20479969308494</v>
      </c>
      <c r="P3989" s="115">
        <v>3.0119006394759999E-2</v>
      </c>
      <c r="Q3989" s="115">
        <v>82.177740643505999</v>
      </c>
      <c r="R3989" s="115">
        <v>1210</v>
      </c>
      <c r="S3989" s="115" t="s">
        <v>353</v>
      </c>
      <c r="T3989" s="115">
        <v>1210</v>
      </c>
      <c r="U3989" s="115" t="s">
        <v>352</v>
      </c>
      <c r="V3989" s="115" t="s">
        <v>350</v>
      </c>
      <c r="Z3989" s="115">
        <v>0</v>
      </c>
      <c r="AA3989" s="115">
        <v>1</v>
      </c>
      <c r="AB3989" s="115">
        <v>0.20479969308494</v>
      </c>
      <c r="AC3989" s="115">
        <v>3.0119006394759999E-2</v>
      </c>
      <c r="AD3989" s="115">
        <v>82.177740643504094</v>
      </c>
      <c r="AF3989" s="115">
        <v>-1</v>
      </c>
      <c r="AG3989" s="115">
        <v>-1</v>
      </c>
      <c r="AH3989" s="115">
        <v>-1</v>
      </c>
      <c r="AI3989" s="115">
        <v>-1</v>
      </c>
      <c r="AJ3989" s="115">
        <v>0</v>
      </c>
      <c r="AM3989" s="115" t="s">
        <v>348</v>
      </c>
      <c r="AN3989" s="115">
        <v>-1</v>
      </c>
      <c r="AQ3989" s="115">
        <v>601</v>
      </c>
      <c r="AR3989" s="115" t="s">
        <v>263</v>
      </c>
      <c r="AS3989" s="115" t="s">
        <v>376</v>
      </c>
      <c r="AT3989" s="115" t="s">
        <v>296</v>
      </c>
      <c r="AV3989" s="115">
        <v>43.1793405095707</v>
      </c>
      <c r="AW3989" s="115">
        <v>6.6648613699999998E-2</v>
      </c>
    </row>
    <row r="3990" spans="1:49" x14ac:dyDescent="0.25">
      <c r="A3990" s="117">
        <v>450000</v>
      </c>
      <c r="B3990" s="117">
        <v>870000</v>
      </c>
      <c r="C3990" s="117">
        <v>870000</v>
      </c>
      <c r="D3990" s="115" t="s">
        <v>342</v>
      </c>
      <c r="E3990" s="115" t="s">
        <v>13</v>
      </c>
      <c r="F3990" s="115" t="s">
        <v>343</v>
      </c>
      <c r="G3990" s="115" t="s">
        <v>344</v>
      </c>
      <c r="H3990" s="115">
        <v>0.56000000000000005</v>
      </c>
      <c r="I3990" s="115">
        <v>0.48</v>
      </c>
      <c r="J3990" s="115" t="s">
        <v>350</v>
      </c>
      <c r="K3990" s="115">
        <v>0.12065745190967</v>
      </c>
      <c r="L3990" s="115">
        <v>3666.5915005028301</v>
      </c>
      <c r="M3990" s="115">
        <v>9.1377154943742607</v>
      </c>
      <c r="N3990" s="115">
        <v>1.34384435475933</v>
      </c>
      <c r="O3990" s="115">
        <v>1.10253346782676</v>
      </c>
      <c r="P3990" s="115">
        <v>0.16214483560845999</v>
      </c>
      <c r="Q3990" s="115">
        <v>442.40158764434699</v>
      </c>
      <c r="R3990" s="115">
        <v>1210</v>
      </c>
      <c r="S3990" s="115" t="s">
        <v>353</v>
      </c>
      <c r="T3990" s="115">
        <v>1210</v>
      </c>
      <c r="U3990" s="115" t="s">
        <v>352</v>
      </c>
      <c r="V3990" s="115" t="s">
        <v>350</v>
      </c>
      <c r="Z3990" s="115">
        <v>0</v>
      </c>
      <c r="AA3990" s="115">
        <v>1</v>
      </c>
      <c r="AB3990" s="115">
        <v>1.10253346782676</v>
      </c>
      <c r="AC3990" s="115">
        <v>0.16214483560845999</v>
      </c>
      <c r="AD3990" s="115">
        <v>442.40158764434699</v>
      </c>
      <c r="AF3990" s="115">
        <v>-1</v>
      </c>
      <c r="AG3990" s="115">
        <v>-1</v>
      </c>
      <c r="AH3990" s="115">
        <v>-1</v>
      </c>
      <c r="AI3990" s="115">
        <v>-1</v>
      </c>
      <c r="AJ3990" s="115">
        <v>0</v>
      </c>
      <c r="AM3990" s="115" t="s">
        <v>348</v>
      </c>
      <c r="AN3990" s="115">
        <v>-1</v>
      </c>
      <c r="AQ3990" s="115">
        <v>601</v>
      </c>
      <c r="AR3990" s="115" t="s">
        <v>263</v>
      </c>
      <c r="AS3990" s="115" t="s">
        <v>376</v>
      </c>
      <c r="AT3990" s="115" t="s">
        <v>296</v>
      </c>
      <c r="AV3990" s="115">
        <v>92.506759556392893</v>
      </c>
      <c r="AW3990" s="115">
        <v>0.35880096319999999</v>
      </c>
    </row>
    <row r="3991" spans="1:49" x14ac:dyDescent="0.25">
      <c r="A3991" s="117">
        <v>450000</v>
      </c>
      <c r="B3991" s="117">
        <v>870000</v>
      </c>
      <c r="C3991" s="117">
        <v>870000</v>
      </c>
      <c r="D3991" s="115" t="s">
        <v>342</v>
      </c>
      <c r="E3991" s="115" t="s">
        <v>13</v>
      </c>
      <c r="F3991" s="115" t="s">
        <v>343</v>
      </c>
      <c r="G3991" s="115" t="s">
        <v>344</v>
      </c>
      <c r="H3991" s="115">
        <v>0.56000000000000005</v>
      </c>
      <c r="I3991" s="115">
        <v>0.48</v>
      </c>
      <c r="J3991" s="115" t="s">
        <v>350</v>
      </c>
      <c r="K3991" s="115">
        <v>5.9728518511819997E-2</v>
      </c>
      <c r="L3991" s="115">
        <v>3666.5915005028301</v>
      </c>
      <c r="M3991" s="115">
        <v>9.1377154943742607</v>
      </c>
      <c r="N3991" s="115">
        <v>1.34384435475933</v>
      </c>
      <c r="O3991" s="115">
        <v>0.54578220906153996</v>
      </c>
      <c r="P3991" s="115">
        <v>8.0265832420249997E-2</v>
      </c>
      <c r="Q3991" s="115">
        <v>219.000078313091</v>
      </c>
      <c r="R3991" s="115">
        <v>1210</v>
      </c>
      <c r="S3991" s="115" t="s">
        <v>353</v>
      </c>
      <c r="T3991" s="115">
        <v>1210</v>
      </c>
      <c r="U3991" s="115" t="s">
        <v>352</v>
      </c>
      <c r="V3991" s="115" t="s">
        <v>350</v>
      </c>
      <c r="Z3991" s="115">
        <v>0</v>
      </c>
      <c r="AA3991" s="115">
        <v>1</v>
      </c>
      <c r="AB3991" s="115">
        <v>0.54578220906153996</v>
      </c>
      <c r="AC3991" s="115">
        <v>8.0265832420249997E-2</v>
      </c>
      <c r="AD3991" s="115">
        <v>219.00007831309</v>
      </c>
      <c r="AF3991" s="115">
        <v>-1</v>
      </c>
      <c r="AG3991" s="115">
        <v>-1</v>
      </c>
      <c r="AH3991" s="115">
        <v>-1</v>
      </c>
      <c r="AI3991" s="115">
        <v>-1</v>
      </c>
      <c r="AJ3991" s="115">
        <v>0</v>
      </c>
      <c r="AM3991" s="115" t="s">
        <v>348</v>
      </c>
      <c r="AN3991" s="115">
        <v>-1</v>
      </c>
      <c r="AQ3991" s="115">
        <v>601</v>
      </c>
      <c r="AR3991" s="115" t="s">
        <v>263</v>
      </c>
      <c r="AS3991" s="115" t="s">
        <v>376</v>
      </c>
      <c r="AT3991" s="115" t="s">
        <v>296</v>
      </c>
      <c r="AV3991" s="115">
        <v>62.395296624146603</v>
      </c>
      <c r="AW3991" s="115">
        <v>0.17761563529999999</v>
      </c>
    </row>
    <row r="3992" spans="1:49" x14ac:dyDescent="0.25">
      <c r="A3992" s="117">
        <v>450000</v>
      </c>
      <c r="B3992" s="117">
        <v>870000</v>
      </c>
      <c r="C3992" s="117">
        <v>870000</v>
      </c>
      <c r="D3992" s="115" t="s">
        <v>342</v>
      </c>
      <c r="E3992" s="115" t="s">
        <v>13</v>
      </c>
      <c r="F3992" s="115" t="s">
        <v>343</v>
      </c>
      <c r="G3992" s="115" t="s">
        <v>344</v>
      </c>
      <c r="H3992" s="115">
        <v>0.56000000000000005</v>
      </c>
      <c r="I3992" s="115">
        <v>0.48</v>
      </c>
      <c r="J3992" s="115" t="s">
        <v>350</v>
      </c>
      <c r="K3992" s="115">
        <v>0.18120798992754</v>
      </c>
      <c r="L3992" s="115">
        <v>3647.1180423011401</v>
      </c>
      <c r="M3992" s="115">
        <v>9.0921867781975898</v>
      </c>
      <c r="N3992" s="115">
        <v>1.33725067251687</v>
      </c>
      <c r="O3992" s="115">
        <v>1.6475768901230099</v>
      </c>
      <c r="P3992" s="115">
        <v>0.24232050639604</v>
      </c>
      <c r="Q3992" s="115">
        <v>660.88692947388301</v>
      </c>
      <c r="R3992" s="115">
        <v>1200</v>
      </c>
      <c r="S3992" s="115" t="s">
        <v>351</v>
      </c>
      <c r="T3992" s="115">
        <v>1200</v>
      </c>
      <c r="U3992" s="115" t="s">
        <v>352</v>
      </c>
      <c r="V3992" s="115" t="s">
        <v>350</v>
      </c>
      <c r="Z3992" s="115">
        <v>0</v>
      </c>
      <c r="AA3992" s="115">
        <v>1</v>
      </c>
      <c r="AB3992" s="115">
        <v>1.6475768901230099</v>
      </c>
      <c r="AC3992" s="115">
        <v>0.24232050639604</v>
      </c>
      <c r="AD3992" s="115">
        <v>660.88692947388301</v>
      </c>
      <c r="AF3992" s="115">
        <v>-1</v>
      </c>
      <c r="AG3992" s="115">
        <v>-1</v>
      </c>
      <c r="AH3992" s="115">
        <v>-1</v>
      </c>
      <c r="AI3992" s="115">
        <v>-1</v>
      </c>
      <c r="AJ3992" s="115">
        <v>0</v>
      </c>
      <c r="AM3992" s="115" t="s">
        <v>348</v>
      </c>
      <c r="AN3992" s="115">
        <v>-1</v>
      </c>
      <c r="AQ3992" s="115">
        <v>601</v>
      </c>
      <c r="AR3992" s="115" t="s">
        <v>263</v>
      </c>
      <c r="AS3992" s="115" t="s">
        <v>376</v>
      </c>
      <c r="AT3992" s="115" t="s">
        <v>296</v>
      </c>
      <c r="AV3992" s="115">
        <v>129.362272077808</v>
      </c>
      <c r="AW3992" s="115">
        <v>0.53599913180000003</v>
      </c>
    </row>
    <row r="3993" spans="1:49" x14ac:dyDescent="0.25">
      <c r="A3993" s="117">
        <v>450000</v>
      </c>
      <c r="B3993" s="117">
        <v>870000</v>
      </c>
      <c r="C3993" s="117">
        <v>870000</v>
      </c>
      <c r="D3993" s="115" t="s">
        <v>342</v>
      </c>
      <c r="E3993" s="115" t="s">
        <v>13</v>
      </c>
      <c r="F3993" s="115" t="s">
        <v>343</v>
      </c>
      <c r="G3993" s="115" t="s">
        <v>344</v>
      </c>
      <c r="H3993" s="115">
        <v>0.56000000000000005</v>
      </c>
      <c r="I3993" s="115">
        <v>0.48</v>
      </c>
      <c r="J3993" s="115" t="s">
        <v>350</v>
      </c>
      <c r="K3993" s="115">
        <v>6.5683828539189998E-2</v>
      </c>
      <c r="L3993" s="115">
        <v>3647.1180423011401</v>
      </c>
      <c r="M3993" s="115">
        <v>9.0921867781975898</v>
      </c>
      <c r="N3993" s="115">
        <v>1.33725067251687</v>
      </c>
      <c r="O3993" s="115">
        <v>0.59720963738546995</v>
      </c>
      <c r="P3993" s="115">
        <v>8.7835743887519996E-2</v>
      </c>
      <c r="Q3993" s="115">
        <v>239.55667615271599</v>
      </c>
      <c r="R3993" s="115">
        <v>1210</v>
      </c>
      <c r="S3993" s="115" t="s">
        <v>353</v>
      </c>
      <c r="T3993" s="115">
        <v>1210</v>
      </c>
      <c r="U3993" s="115" t="s">
        <v>352</v>
      </c>
      <c r="V3993" s="115" t="s">
        <v>350</v>
      </c>
      <c r="Z3993" s="115">
        <v>0</v>
      </c>
      <c r="AA3993" s="115">
        <v>1</v>
      </c>
      <c r="AB3993" s="115">
        <v>0.59720963738546995</v>
      </c>
      <c r="AC3993" s="115">
        <v>8.7835743887519996E-2</v>
      </c>
      <c r="AD3993" s="115">
        <v>239.556676152715</v>
      </c>
      <c r="AF3993" s="115">
        <v>-1</v>
      </c>
      <c r="AG3993" s="115">
        <v>-1</v>
      </c>
      <c r="AH3993" s="115">
        <v>-1</v>
      </c>
      <c r="AI3993" s="115">
        <v>-1</v>
      </c>
      <c r="AJ3993" s="115">
        <v>0</v>
      </c>
      <c r="AM3993" s="115" t="s">
        <v>348</v>
      </c>
      <c r="AN3993" s="115">
        <v>-1</v>
      </c>
      <c r="AQ3993" s="115">
        <v>601</v>
      </c>
      <c r="AR3993" s="115" t="s">
        <v>263</v>
      </c>
      <c r="AS3993" s="115" t="s">
        <v>376</v>
      </c>
      <c r="AT3993" s="115" t="s">
        <v>296</v>
      </c>
      <c r="AV3993" s="115">
        <v>65.2922198078017</v>
      </c>
      <c r="AW3993" s="115">
        <v>0.194287653</v>
      </c>
    </row>
    <row r="3994" spans="1:49" x14ac:dyDescent="0.25">
      <c r="A3994" s="117">
        <v>450000</v>
      </c>
      <c r="B3994" s="117">
        <v>870000</v>
      </c>
      <c r="C3994" s="117">
        <v>870000</v>
      </c>
      <c r="D3994" s="115" t="s">
        <v>342</v>
      </c>
      <c r="E3994" s="115" t="s">
        <v>13</v>
      </c>
      <c r="F3994" s="115" t="s">
        <v>343</v>
      </c>
      <c r="G3994" s="115" t="s">
        <v>344</v>
      </c>
      <c r="H3994" s="115">
        <v>0.56000000000000005</v>
      </c>
      <c r="I3994" s="115">
        <v>0.48</v>
      </c>
      <c r="J3994" s="115" t="s">
        <v>350</v>
      </c>
      <c r="K3994" s="115">
        <v>0.13221886871901001</v>
      </c>
      <c r="L3994" s="115">
        <v>3647.1180423011401</v>
      </c>
      <c r="M3994" s="115">
        <v>9.0921867781975898</v>
      </c>
      <c r="N3994" s="115">
        <v>1.33725067251687</v>
      </c>
      <c r="O3994" s="115">
        <v>1.2021586499952599</v>
      </c>
      <c r="P3994" s="115">
        <v>0.17680977111391999</v>
      </c>
      <c r="Q3994" s="115">
        <v>482.21782163776101</v>
      </c>
      <c r="R3994" s="115">
        <v>1210</v>
      </c>
      <c r="S3994" s="115" t="s">
        <v>353</v>
      </c>
      <c r="T3994" s="115">
        <v>1210</v>
      </c>
      <c r="U3994" s="115" t="s">
        <v>352</v>
      </c>
      <c r="V3994" s="115" t="s">
        <v>350</v>
      </c>
      <c r="Z3994" s="115">
        <v>0</v>
      </c>
      <c r="AA3994" s="115">
        <v>1</v>
      </c>
      <c r="AB3994" s="115">
        <v>1.2021586499952599</v>
      </c>
      <c r="AC3994" s="115">
        <v>0.17680977111391999</v>
      </c>
      <c r="AD3994" s="115">
        <v>482.21782163776101</v>
      </c>
      <c r="AF3994" s="115">
        <v>-1</v>
      </c>
      <c r="AG3994" s="115">
        <v>-1</v>
      </c>
      <c r="AH3994" s="115">
        <v>-1</v>
      </c>
      <c r="AI3994" s="115">
        <v>-1</v>
      </c>
      <c r="AJ3994" s="115">
        <v>0</v>
      </c>
      <c r="AM3994" s="115" t="s">
        <v>348</v>
      </c>
      <c r="AN3994" s="115">
        <v>-1</v>
      </c>
      <c r="AQ3994" s="115">
        <v>601</v>
      </c>
      <c r="AR3994" s="115" t="s">
        <v>263</v>
      </c>
      <c r="AS3994" s="115" t="s">
        <v>376</v>
      </c>
      <c r="AT3994" s="115" t="s">
        <v>296</v>
      </c>
      <c r="AV3994" s="115">
        <v>95.965045625396101</v>
      </c>
      <c r="AW3994" s="115">
        <v>0.3910931238</v>
      </c>
    </row>
    <row r="3995" spans="1:49" x14ac:dyDescent="0.25">
      <c r="A3995" s="117">
        <v>450000</v>
      </c>
      <c r="B3995" s="117">
        <v>870000</v>
      </c>
      <c r="C3995" s="117">
        <v>870000</v>
      </c>
      <c r="D3995" s="115" t="s">
        <v>342</v>
      </c>
      <c r="E3995" s="115" t="s">
        <v>13</v>
      </c>
      <c r="F3995" s="115" t="s">
        <v>343</v>
      </c>
      <c r="G3995" s="115" t="s">
        <v>344</v>
      </c>
      <c r="H3995" s="115">
        <v>0.56000000000000005</v>
      </c>
      <c r="I3995" s="115">
        <v>0.48</v>
      </c>
      <c r="J3995" s="115" t="s">
        <v>350</v>
      </c>
      <c r="K3995" s="115">
        <v>1.8254768443310001E-2</v>
      </c>
      <c r="L3995" s="115">
        <v>3647.1180423011401</v>
      </c>
      <c r="M3995" s="115">
        <v>9.0921867781975898</v>
      </c>
      <c r="N3995" s="115">
        <v>1.33725067251687</v>
      </c>
      <c r="O3995" s="115">
        <v>0.16597576427936001</v>
      </c>
      <c r="P3995" s="115">
        <v>2.4411201377460001E-2</v>
      </c>
      <c r="Q3995" s="115">
        <v>66.577295347643599</v>
      </c>
      <c r="R3995" s="115">
        <v>1210</v>
      </c>
      <c r="S3995" s="115" t="s">
        <v>353</v>
      </c>
      <c r="T3995" s="115">
        <v>1210</v>
      </c>
      <c r="U3995" s="115" t="s">
        <v>352</v>
      </c>
      <c r="V3995" s="115" t="s">
        <v>350</v>
      </c>
      <c r="Z3995" s="115">
        <v>0</v>
      </c>
      <c r="AA3995" s="115">
        <v>1</v>
      </c>
      <c r="AB3995" s="115">
        <v>0.16597576427936001</v>
      </c>
      <c r="AC3995" s="115">
        <v>2.4411201377460001E-2</v>
      </c>
      <c r="AD3995" s="115">
        <v>66.577295347643201</v>
      </c>
      <c r="AF3995" s="115">
        <v>-1</v>
      </c>
      <c r="AG3995" s="115">
        <v>-1</v>
      </c>
      <c r="AH3995" s="115">
        <v>-1</v>
      </c>
      <c r="AI3995" s="115">
        <v>-1</v>
      </c>
      <c r="AJ3995" s="115">
        <v>0</v>
      </c>
      <c r="AM3995" s="115" t="s">
        <v>348</v>
      </c>
      <c r="AN3995" s="115">
        <v>-1</v>
      </c>
      <c r="AQ3995" s="115">
        <v>601</v>
      </c>
      <c r="AR3995" s="115" t="s">
        <v>263</v>
      </c>
      <c r="AS3995" s="115" t="s">
        <v>376</v>
      </c>
      <c r="AT3995" s="115" t="s">
        <v>296</v>
      </c>
      <c r="AV3995" s="115">
        <v>44.290322137369301</v>
      </c>
      <c r="AW3995" s="115">
        <v>5.3996184400000001E-2</v>
      </c>
    </row>
    <row r="3996" spans="1:49" x14ac:dyDescent="0.25">
      <c r="A3996" s="117">
        <v>450000</v>
      </c>
      <c r="B3996" s="117">
        <v>870000</v>
      </c>
      <c r="C3996" s="117">
        <v>870000</v>
      </c>
      <c r="D3996" s="115" t="s">
        <v>342</v>
      </c>
      <c r="E3996" s="115" t="s">
        <v>13</v>
      </c>
      <c r="F3996" s="115" t="s">
        <v>343</v>
      </c>
      <c r="G3996" s="115" t="s">
        <v>344</v>
      </c>
      <c r="H3996" s="115">
        <v>0.56000000000000005</v>
      </c>
      <c r="I3996" s="115">
        <v>0.48</v>
      </c>
      <c r="J3996" s="115" t="s">
        <v>350</v>
      </c>
      <c r="K3996" s="115">
        <v>0.11261741835015</v>
      </c>
      <c r="L3996" s="115">
        <v>3647.1180423011401</v>
      </c>
      <c r="M3996" s="115">
        <v>9.0921867781975898</v>
      </c>
      <c r="N3996" s="115">
        <v>1.33725067251687</v>
      </c>
      <c r="O3996" s="115">
        <v>1.0239386021180401</v>
      </c>
      <c r="P3996" s="115">
        <v>0.15059771842586001</v>
      </c>
      <c r="Q3996" s="115">
        <v>410.72901834223302</v>
      </c>
      <c r="R3996" s="115">
        <v>1210</v>
      </c>
      <c r="S3996" s="115" t="s">
        <v>353</v>
      </c>
      <c r="T3996" s="115">
        <v>1210</v>
      </c>
      <c r="U3996" s="115" t="s">
        <v>352</v>
      </c>
      <c r="V3996" s="115" t="s">
        <v>350</v>
      </c>
      <c r="Z3996" s="115">
        <v>0</v>
      </c>
      <c r="AA3996" s="115">
        <v>1</v>
      </c>
      <c r="AB3996" s="115">
        <v>1.0239386021180401</v>
      </c>
      <c r="AC3996" s="115">
        <v>0.15059771842586001</v>
      </c>
      <c r="AD3996" s="115">
        <v>410.72901834223302</v>
      </c>
      <c r="AF3996" s="115">
        <v>-1</v>
      </c>
      <c r="AG3996" s="115">
        <v>-1</v>
      </c>
      <c r="AH3996" s="115">
        <v>-1</v>
      </c>
      <c r="AI3996" s="115">
        <v>-1</v>
      </c>
      <c r="AJ3996" s="115">
        <v>0</v>
      </c>
      <c r="AM3996" s="115" t="s">
        <v>348</v>
      </c>
      <c r="AN3996" s="115">
        <v>-1</v>
      </c>
      <c r="AQ3996" s="115">
        <v>601</v>
      </c>
      <c r="AR3996" s="115" t="s">
        <v>263</v>
      </c>
      <c r="AS3996" s="115" t="s">
        <v>376</v>
      </c>
      <c r="AT3996" s="115" t="s">
        <v>296</v>
      </c>
      <c r="AV3996" s="115">
        <v>86.533695823322105</v>
      </c>
      <c r="AW3996" s="115">
        <v>0.33311355910000001</v>
      </c>
    </row>
    <row r="3997" spans="1:49" x14ac:dyDescent="0.25">
      <c r="A3997" s="117">
        <v>450000</v>
      </c>
      <c r="B3997" s="117">
        <v>870000</v>
      </c>
      <c r="C3997" s="117">
        <v>870000</v>
      </c>
      <c r="D3997" s="115" t="s">
        <v>342</v>
      </c>
      <c r="E3997" s="115" t="s">
        <v>13</v>
      </c>
      <c r="F3997" s="115" t="s">
        <v>343</v>
      </c>
      <c r="G3997" s="115" t="s">
        <v>344</v>
      </c>
      <c r="H3997" s="115">
        <v>0.56000000000000005</v>
      </c>
      <c r="I3997" s="115">
        <v>0.48</v>
      </c>
      <c r="J3997" s="115" t="s">
        <v>350</v>
      </c>
      <c r="K3997" s="115">
        <v>0.10778057978073</v>
      </c>
      <c r="L3997" s="115">
        <v>3647.1180423011401</v>
      </c>
      <c r="M3997" s="115">
        <v>9.0921867781975898</v>
      </c>
      <c r="N3997" s="115">
        <v>1.33725067251687</v>
      </c>
      <c r="O3997" s="115">
        <v>0.97996116242887998</v>
      </c>
      <c r="P3997" s="115">
        <v>0.14412965279604001</v>
      </c>
      <c r="Q3997" s="115">
        <v>393.08849712800298</v>
      </c>
      <c r="R3997" s="115">
        <v>1210</v>
      </c>
      <c r="S3997" s="115" t="s">
        <v>353</v>
      </c>
      <c r="T3997" s="115">
        <v>1210</v>
      </c>
      <c r="U3997" s="115" t="s">
        <v>352</v>
      </c>
      <c r="V3997" s="115" t="s">
        <v>350</v>
      </c>
      <c r="Z3997" s="115">
        <v>0</v>
      </c>
      <c r="AA3997" s="115">
        <v>1</v>
      </c>
      <c r="AB3997" s="115">
        <v>0.97996116242887998</v>
      </c>
      <c r="AC3997" s="115">
        <v>0.14412965279604001</v>
      </c>
      <c r="AD3997" s="115">
        <v>393.08849712800298</v>
      </c>
      <c r="AF3997" s="115">
        <v>-1</v>
      </c>
      <c r="AG3997" s="115">
        <v>-1</v>
      </c>
      <c r="AH3997" s="115">
        <v>-1</v>
      </c>
      <c r="AI3997" s="115">
        <v>-1</v>
      </c>
      <c r="AJ3997" s="115">
        <v>0</v>
      </c>
      <c r="AM3997" s="115" t="s">
        <v>348</v>
      </c>
      <c r="AN3997" s="115">
        <v>-1</v>
      </c>
      <c r="AQ3997" s="115">
        <v>601</v>
      </c>
      <c r="AR3997" s="115" t="s">
        <v>263</v>
      </c>
      <c r="AS3997" s="115" t="s">
        <v>376</v>
      </c>
      <c r="AT3997" s="115" t="s">
        <v>296</v>
      </c>
      <c r="AV3997" s="115">
        <v>84.826171899272794</v>
      </c>
      <c r="AW3997" s="115">
        <v>0.31880656699999999</v>
      </c>
    </row>
    <row r="3998" spans="1:49" x14ac:dyDescent="0.25">
      <c r="A3998" s="117">
        <v>450000</v>
      </c>
      <c r="B3998" s="117">
        <v>870000</v>
      </c>
      <c r="C3998" s="117">
        <v>870000</v>
      </c>
      <c r="D3998" s="115" t="s">
        <v>342</v>
      </c>
      <c r="E3998" s="115" t="s">
        <v>13</v>
      </c>
      <c r="F3998" s="115" t="s">
        <v>343</v>
      </c>
      <c r="G3998" s="115" t="s">
        <v>344</v>
      </c>
      <c r="H3998" s="115">
        <v>0.56000000000000005</v>
      </c>
      <c r="I3998" s="115">
        <v>0.48</v>
      </c>
      <c r="J3998" s="115" t="s">
        <v>350</v>
      </c>
      <c r="K3998" s="115">
        <v>0.18535882381749999</v>
      </c>
      <c r="L3998" s="115">
        <v>3654.9754800758201</v>
      </c>
      <c r="M3998" s="115">
        <v>9.1105447563013193</v>
      </c>
      <c r="N3998" s="115">
        <v>1.33990890388113</v>
      </c>
      <c r="O3998" s="115">
        <v>1.6887198603647799</v>
      </c>
      <c r="P3998" s="115">
        <v>0.24836393844601001</v>
      </c>
      <c r="Q3998" s="115">
        <v>677.48195606869103</v>
      </c>
      <c r="R3998" s="115">
        <v>1200</v>
      </c>
      <c r="S3998" s="115" t="s">
        <v>351</v>
      </c>
      <c r="T3998" s="115">
        <v>1200</v>
      </c>
      <c r="U3998" s="115" t="s">
        <v>352</v>
      </c>
      <c r="V3998" s="115" t="s">
        <v>350</v>
      </c>
      <c r="Z3998" s="115">
        <v>0</v>
      </c>
      <c r="AA3998" s="115">
        <v>1</v>
      </c>
      <c r="AB3998" s="115">
        <v>1.6887198603647799</v>
      </c>
      <c r="AC3998" s="115">
        <v>0.24836393844601001</v>
      </c>
      <c r="AD3998" s="115">
        <v>677.48195606869103</v>
      </c>
      <c r="AF3998" s="115">
        <v>-1</v>
      </c>
      <c r="AG3998" s="115">
        <v>-1</v>
      </c>
      <c r="AH3998" s="115">
        <v>-1</v>
      </c>
      <c r="AI3998" s="115">
        <v>-1</v>
      </c>
      <c r="AJ3998" s="115">
        <v>0</v>
      </c>
      <c r="AM3998" s="115" t="s">
        <v>348</v>
      </c>
      <c r="AN3998" s="115">
        <v>-1</v>
      </c>
      <c r="AQ3998" s="115">
        <v>601</v>
      </c>
      <c r="AR3998" s="115" t="s">
        <v>263</v>
      </c>
      <c r="AS3998" s="115" t="s">
        <v>376</v>
      </c>
      <c r="AT3998" s="115" t="s">
        <v>296</v>
      </c>
      <c r="AV3998" s="115">
        <v>131.64659031303</v>
      </c>
      <c r="AW3998" s="115">
        <v>0.54945819630000003</v>
      </c>
    </row>
    <row r="3999" spans="1:49" x14ac:dyDescent="0.25">
      <c r="A3999" s="117">
        <v>450000</v>
      </c>
      <c r="B3999" s="117">
        <v>870000</v>
      </c>
      <c r="C3999" s="117">
        <v>870000</v>
      </c>
      <c r="D3999" s="115" t="s">
        <v>342</v>
      </c>
      <c r="E3999" s="115" t="s">
        <v>13</v>
      </c>
      <c r="F3999" s="115" t="s">
        <v>343</v>
      </c>
      <c r="G3999" s="115" t="s">
        <v>344</v>
      </c>
      <c r="H3999" s="115">
        <v>0.56000000000000005</v>
      </c>
      <c r="I3999" s="115">
        <v>0.48</v>
      </c>
      <c r="J3999" s="115" t="s">
        <v>350</v>
      </c>
      <c r="K3999" s="115">
        <v>0.13397492013135001</v>
      </c>
      <c r="L3999" s="115">
        <v>3654.9754800758201</v>
      </c>
      <c r="M3999" s="115">
        <v>9.1105447563013193</v>
      </c>
      <c r="N3999" s="115">
        <v>1.33990890388113</v>
      </c>
      <c r="O3999" s="115">
        <v>1.22058450607859</v>
      </c>
      <c r="P3999" s="115">
        <v>0.17951418838076</v>
      </c>
      <c r="Q3999" s="115">
        <v>489.67504802521597</v>
      </c>
      <c r="R3999" s="115">
        <v>1210</v>
      </c>
      <c r="S3999" s="115" t="s">
        <v>353</v>
      </c>
      <c r="T3999" s="115">
        <v>1210</v>
      </c>
      <c r="U3999" s="115" t="s">
        <v>352</v>
      </c>
      <c r="V3999" s="115" t="s">
        <v>350</v>
      </c>
      <c r="Z3999" s="115">
        <v>0</v>
      </c>
      <c r="AA3999" s="115">
        <v>1</v>
      </c>
      <c r="AB3999" s="115">
        <v>1.22058450607859</v>
      </c>
      <c r="AC3999" s="115">
        <v>0.17951418838076</v>
      </c>
      <c r="AD3999" s="115">
        <v>489.67504802521597</v>
      </c>
      <c r="AF3999" s="115">
        <v>-1</v>
      </c>
      <c r="AG3999" s="115">
        <v>-1</v>
      </c>
      <c r="AH3999" s="115">
        <v>-1</v>
      </c>
      <c r="AI3999" s="115">
        <v>-1</v>
      </c>
      <c r="AJ3999" s="115">
        <v>0</v>
      </c>
      <c r="AM3999" s="115" t="s">
        <v>348</v>
      </c>
      <c r="AN3999" s="115">
        <v>-1</v>
      </c>
      <c r="AQ3999" s="115">
        <v>601</v>
      </c>
      <c r="AR3999" s="115" t="s">
        <v>263</v>
      </c>
      <c r="AS3999" s="115" t="s">
        <v>376</v>
      </c>
      <c r="AT3999" s="115" t="s">
        <v>296</v>
      </c>
      <c r="AV3999" s="115">
        <v>99.649888772636899</v>
      </c>
      <c r="AW3999" s="115">
        <v>0.39714115820000001</v>
      </c>
    </row>
    <row r="4000" spans="1:49" x14ac:dyDescent="0.25">
      <c r="A4000" s="117">
        <v>450000</v>
      </c>
      <c r="B4000" s="117">
        <v>870000</v>
      </c>
      <c r="C4000" s="117">
        <v>870000</v>
      </c>
      <c r="D4000" s="115" t="s">
        <v>342</v>
      </c>
      <c r="E4000" s="115" t="s">
        <v>13</v>
      </c>
      <c r="F4000" s="115" t="s">
        <v>343</v>
      </c>
      <c r="G4000" s="115" t="s">
        <v>344</v>
      </c>
      <c r="H4000" s="115">
        <v>0.56000000000000005</v>
      </c>
      <c r="I4000" s="115">
        <v>0.48</v>
      </c>
      <c r="J4000" s="115" t="s">
        <v>350</v>
      </c>
      <c r="K4000" s="115">
        <v>0.29842970983410999</v>
      </c>
      <c r="L4000" s="115">
        <v>3654.9754800758201</v>
      </c>
      <c r="M4000" s="115">
        <v>9.1105447563013193</v>
      </c>
      <c r="N4000" s="115">
        <v>1.33990890388113</v>
      </c>
      <c r="O4000" s="115">
        <v>2.71885722805373</v>
      </c>
      <c r="P4000" s="115">
        <v>0.39986862538939</v>
      </c>
      <c r="Q4000" s="115">
        <v>1090.7532719698399</v>
      </c>
      <c r="R4000" s="115">
        <v>1210</v>
      </c>
      <c r="S4000" s="115" t="s">
        <v>353</v>
      </c>
      <c r="T4000" s="115">
        <v>1210</v>
      </c>
      <c r="U4000" s="115" t="s">
        <v>352</v>
      </c>
      <c r="V4000" s="115" t="s">
        <v>350</v>
      </c>
      <c r="Z4000" s="115">
        <v>0</v>
      </c>
      <c r="AA4000" s="115">
        <v>1</v>
      </c>
      <c r="AB4000" s="115">
        <v>2.71885722805373</v>
      </c>
      <c r="AC4000" s="115">
        <v>0.39986862538939</v>
      </c>
      <c r="AD4000" s="115">
        <v>1090.7532719698399</v>
      </c>
      <c r="AF4000" s="115">
        <v>-1</v>
      </c>
      <c r="AG4000" s="115">
        <v>-1</v>
      </c>
      <c r="AH4000" s="115">
        <v>-1</v>
      </c>
      <c r="AI4000" s="115">
        <v>-1</v>
      </c>
      <c r="AJ4000" s="115">
        <v>0</v>
      </c>
      <c r="AM4000" s="115" t="s">
        <v>348</v>
      </c>
      <c r="AN4000" s="115">
        <v>-1</v>
      </c>
      <c r="AQ4000" s="115">
        <v>601</v>
      </c>
      <c r="AR4000" s="115" t="s">
        <v>263</v>
      </c>
      <c r="AS4000" s="115" t="s">
        <v>376</v>
      </c>
      <c r="AT4000" s="115" t="s">
        <v>296</v>
      </c>
      <c r="AV4000" s="115">
        <v>138.43169738910501</v>
      </c>
      <c r="AW4000" s="115">
        <v>0.88463363500000003</v>
      </c>
    </row>
    <row r="4001" spans="1:49" x14ac:dyDescent="0.25">
      <c r="A4001" s="117">
        <v>450000</v>
      </c>
      <c r="B4001" s="117">
        <v>870000</v>
      </c>
      <c r="C4001" s="117">
        <v>870000</v>
      </c>
      <c r="D4001" s="115" t="s">
        <v>342</v>
      </c>
      <c r="E4001" s="115" t="s">
        <v>13</v>
      </c>
      <c r="F4001" s="115" t="s">
        <v>343</v>
      </c>
      <c r="G4001" s="115" t="s">
        <v>344</v>
      </c>
      <c r="H4001" s="115">
        <v>0.56000000000000005</v>
      </c>
      <c r="I4001" s="115">
        <v>0.48</v>
      </c>
      <c r="J4001" s="115" t="s">
        <v>350</v>
      </c>
      <c r="K4001" s="115">
        <v>0.25254665813659</v>
      </c>
      <c r="L4001" s="115">
        <v>3653.9722485853199</v>
      </c>
      <c r="M4001" s="115">
        <v>9.6360728654169705</v>
      </c>
      <c r="N4001" s="115">
        <v>1.5975200519255099</v>
      </c>
      <c r="O4001" s="115">
        <v>2.43355799972178</v>
      </c>
      <c r="P4001" s="115">
        <v>0.40344835041999</v>
      </c>
      <c r="Q4001" s="115">
        <v>922.79848030408698</v>
      </c>
      <c r="R4001" s="115">
        <v>1210</v>
      </c>
      <c r="S4001" s="115" t="s">
        <v>353</v>
      </c>
      <c r="T4001" s="115">
        <v>1210</v>
      </c>
      <c r="U4001" s="115" t="s">
        <v>352</v>
      </c>
      <c r="V4001" s="115" t="s">
        <v>350</v>
      </c>
      <c r="Z4001" s="115">
        <v>0</v>
      </c>
      <c r="AA4001" s="115">
        <v>1</v>
      </c>
      <c r="AB4001" s="115">
        <v>2.43355799972178</v>
      </c>
      <c r="AC4001" s="115">
        <v>0.40344835041999</v>
      </c>
      <c r="AD4001" s="115">
        <v>922.79848030408698</v>
      </c>
      <c r="AF4001" s="115">
        <v>-1</v>
      </c>
      <c r="AG4001" s="115">
        <v>-1</v>
      </c>
      <c r="AH4001" s="115">
        <v>-1</v>
      </c>
      <c r="AI4001" s="115">
        <v>-1</v>
      </c>
      <c r="AJ4001" s="115">
        <v>0</v>
      </c>
      <c r="AM4001" s="115" t="s">
        <v>348</v>
      </c>
      <c r="AN4001" s="115">
        <v>-1</v>
      </c>
      <c r="AQ4001" s="115">
        <v>601</v>
      </c>
      <c r="AR4001" s="115" t="s">
        <v>263</v>
      </c>
      <c r="AS4001" s="115" t="s">
        <v>376</v>
      </c>
      <c r="AT4001" s="115" t="s">
        <v>296</v>
      </c>
      <c r="AV4001" s="115">
        <v>133.50542230052099</v>
      </c>
      <c r="AW4001" s="115">
        <v>0.748417259</v>
      </c>
    </row>
    <row r="4002" spans="1:49" x14ac:dyDescent="0.25">
      <c r="A4002" s="117">
        <v>450000</v>
      </c>
      <c r="B4002" s="117">
        <v>870000</v>
      </c>
      <c r="C4002" s="117">
        <v>870000</v>
      </c>
      <c r="D4002" s="115" t="s">
        <v>342</v>
      </c>
      <c r="E4002" s="115" t="s">
        <v>13</v>
      </c>
      <c r="F4002" s="115" t="s">
        <v>343</v>
      </c>
      <c r="G4002" s="115" t="s">
        <v>344</v>
      </c>
      <c r="H4002" s="115">
        <v>0.56000000000000005</v>
      </c>
      <c r="I4002" s="115">
        <v>0.48</v>
      </c>
      <c r="J4002" s="115" t="s">
        <v>350</v>
      </c>
      <c r="K4002" s="115">
        <v>0.13431755853114999</v>
      </c>
      <c r="L4002" s="115">
        <v>3653.9722485853199</v>
      </c>
      <c r="M4002" s="115">
        <v>9.6360728654169705</v>
      </c>
      <c r="N4002" s="115">
        <v>1.5975200519255099</v>
      </c>
      <c r="O4002" s="115">
        <v>1.2942937811110899</v>
      </c>
      <c r="P4002" s="115">
        <v>0.21457499307919001</v>
      </c>
      <c r="Q4002" s="115">
        <v>490.79263137056398</v>
      </c>
      <c r="R4002" s="115">
        <v>1210</v>
      </c>
      <c r="S4002" s="115" t="s">
        <v>353</v>
      </c>
      <c r="T4002" s="115">
        <v>1210</v>
      </c>
      <c r="U4002" s="115" t="s">
        <v>352</v>
      </c>
      <c r="V4002" s="115" t="s">
        <v>350</v>
      </c>
      <c r="Z4002" s="115">
        <v>0</v>
      </c>
      <c r="AA4002" s="115">
        <v>1</v>
      </c>
      <c r="AB4002" s="115">
        <v>1.2942937811110899</v>
      </c>
      <c r="AC4002" s="115">
        <v>0.21457499307919001</v>
      </c>
      <c r="AD4002" s="115">
        <v>490.79263137056398</v>
      </c>
      <c r="AF4002" s="115">
        <v>-1</v>
      </c>
      <c r="AG4002" s="115">
        <v>-1</v>
      </c>
      <c r="AH4002" s="115">
        <v>-1</v>
      </c>
      <c r="AI4002" s="115">
        <v>-1</v>
      </c>
      <c r="AJ4002" s="115">
        <v>0</v>
      </c>
      <c r="AM4002" s="115" t="s">
        <v>348</v>
      </c>
      <c r="AN4002" s="115">
        <v>-1</v>
      </c>
      <c r="AQ4002" s="115">
        <v>601</v>
      </c>
      <c r="AR4002" s="115" t="s">
        <v>263</v>
      </c>
      <c r="AS4002" s="115" t="s">
        <v>376</v>
      </c>
      <c r="AT4002" s="115" t="s">
        <v>296</v>
      </c>
      <c r="AV4002" s="115">
        <v>107.944979340236</v>
      </c>
      <c r="AW4002" s="115">
        <v>0.39804755180000001</v>
      </c>
    </row>
    <row r="4003" spans="1:49" x14ac:dyDescent="0.25">
      <c r="A4003" s="117">
        <v>450000</v>
      </c>
      <c r="B4003" s="117">
        <v>870000</v>
      </c>
      <c r="C4003" s="117">
        <v>870000</v>
      </c>
      <c r="D4003" s="115" t="s">
        <v>342</v>
      </c>
      <c r="E4003" s="115" t="s">
        <v>13</v>
      </c>
      <c r="F4003" s="115" t="s">
        <v>343</v>
      </c>
      <c r="G4003" s="115" t="s">
        <v>344</v>
      </c>
      <c r="H4003" s="115">
        <v>0.56000000000000005</v>
      </c>
      <c r="I4003" s="115">
        <v>0.48</v>
      </c>
      <c r="J4003" s="115" t="s">
        <v>350</v>
      </c>
      <c r="K4003" s="115">
        <v>0.23089923711523</v>
      </c>
      <c r="L4003" s="115">
        <v>3653.9722485853199</v>
      </c>
      <c r="M4003" s="115">
        <v>9.6360728654169705</v>
      </c>
      <c r="N4003" s="115">
        <v>1.5975200519255099</v>
      </c>
      <c r="O4003" s="115">
        <v>2.2249618734115701</v>
      </c>
      <c r="P4003" s="115">
        <v>0.36886616126588001</v>
      </c>
      <c r="Q4003" s="115">
        <v>843.69940463858404</v>
      </c>
      <c r="R4003" s="115">
        <v>1300</v>
      </c>
      <c r="S4003" s="115" t="s">
        <v>346</v>
      </c>
      <c r="T4003" s="115">
        <v>1300</v>
      </c>
      <c r="U4003" s="115" t="s">
        <v>352</v>
      </c>
      <c r="V4003" s="115" t="s">
        <v>350</v>
      </c>
      <c r="Z4003" s="115">
        <v>0</v>
      </c>
      <c r="AA4003" s="115">
        <v>1</v>
      </c>
      <c r="AB4003" s="115">
        <v>2.2249618734115701</v>
      </c>
      <c r="AC4003" s="115">
        <v>0.36886616126588001</v>
      </c>
      <c r="AD4003" s="115">
        <v>843.69940463858404</v>
      </c>
      <c r="AF4003" s="115">
        <v>-1</v>
      </c>
      <c r="AG4003" s="115">
        <v>-1</v>
      </c>
      <c r="AH4003" s="115">
        <v>-1</v>
      </c>
      <c r="AI4003" s="115">
        <v>-1</v>
      </c>
      <c r="AJ4003" s="115">
        <v>0</v>
      </c>
      <c r="AM4003" s="115" t="s">
        <v>348</v>
      </c>
      <c r="AN4003" s="115">
        <v>-1</v>
      </c>
      <c r="AQ4003" s="115">
        <v>601</v>
      </c>
      <c r="AR4003" s="115" t="s">
        <v>263</v>
      </c>
      <c r="AS4003" s="115" t="s">
        <v>376</v>
      </c>
      <c r="AT4003" s="115" t="s">
        <v>296</v>
      </c>
      <c r="AV4003" s="115">
        <v>141.46229123046501</v>
      </c>
      <c r="AW4003" s="115">
        <v>0.68426553499999998</v>
      </c>
    </row>
    <row r="4004" spans="1:49" x14ac:dyDescent="0.25">
      <c r="A4004" s="117">
        <v>450000</v>
      </c>
      <c r="B4004" s="117">
        <v>870000</v>
      </c>
      <c r="C4004" s="117">
        <v>870000</v>
      </c>
      <c r="D4004" s="115" t="s">
        <v>342</v>
      </c>
      <c r="E4004" s="115" t="s">
        <v>13</v>
      </c>
      <c r="F4004" s="115" t="s">
        <v>343</v>
      </c>
      <c r="G4004" s="115" t="s">
        <v>344</v>
      </c>
      <c r="H4004" s="115">
        <v>0.56000000000000005</v>
      </c>
      <c r="I4004" s="115">
        <v>0.48</v>
      </c>
      <c r="J4004" s="115" t="s">
        <v>350</v>
      </c>
      <c r="K4004" s="115">
        <v>0.19936945939611</v>
      </c>
      <c r="L4004" s="115">
        <v>3647.1180416218099</v>
      </c>
      <c r="M4004" s="115">
        <v>9.0921867765040396</v>
      </c>
      <c r="N4004" s="115">
        <v>1.3372506722677899</v>
      </c>
      <c r="O4004" s="115">
        <v>1.81270436236011</v>
      </c>
      <c r="P4004" s="115">
        <v>0.26660694360712001</v>
      </c>
      <c r="Q4004" s="115">
        <v>727.12395231195796</v>
      </c>
      <c r="R4004" s="115">
        <v>1200</v>
      </c>
      <c r="S4004" s="115" t="s">
        <v>351</v>
      </c>
      <c r="T4004" s="115">
        <v>1200</v>
      </c>
      <c r="U4004" s="115" t="s">
        <v>352</v>
      </c>
      <c r="V4004" s="115" t="s">
        <v>350</v>
      </c>
      <c r="Z4004" s="115">
        <v>0</v>
      </c>
      <c r="AA4004" s="115">
        <v>1</v>
      </c>
      <c r="AB4004" s="115">
        <v>1.81270436236011</v>
      </c>
      <c r="AC4004" s="115">
        <v>0.26660694360712001</v>
      </c>
      <c r="AD4004" s="115">
        <v>727.12395231195796</v>
      </c>
      <c r="AF4004" s="115">
        <v>-1</v>
      </c>
      <c r="AG4004" s="115">
        <v>-1</v>
      </c>
      <c r="AH4004" s="115">
        <v>-1</v>
      </c>
      <c r="AI4004" s="115">
        <v>-1</v>
      </c>
      <c r="AJ4004" s="115">
        <v>0</v>
      </c>
      <c r="AM4004" s="115" t="s">
        <v>348</v>
      </c>
      <c r="AN4004" s="115">
        <v>-1</v>
      </c>
      <c r="AQ4004" s="115">
        <v>601</v>
      </c>
      <c r="AR4004" s="115" t="s">
        <v>263</v>
      </c>
      <c r="AS4004" s="115" t="s">
        <v>376</v>
      </c>
      <c r="AT4004" s="115" t="s">
        <v>296</v>
      </c>
      <c r="AV4004" s="115">
        <v>132.30230747998499</v>
      </c>
      <c r="AW4004" s="115">
        <v>0.5897193449</v>
      </c>
    </row>
    <row r="4005" spans="1:49" x14ac:dyDescent="0.25">
      <c r="A4005" s="117">
        <v>450000</v>
      </c>
      <c r="B4005" s="117">
        <v>870000</v>
      </c>
      <c r="C4005" s="117">
        <v>870000</v>
      </c>
      <c r="D4005" s="115" t="s">
        <v>342</v>
      </c>
      <c r="E4005" s="115" t="s">
        <v>13</v>
      </c>
      <c r="F4005" s="115" t="s">
        <v>343</v>
      </c>
      <c r="G4005" s="115" t="s">
        <v>344</v>
      </c>
      <c r="H4005" s="115">
        <v>0.56000000000000005</v>
      </c>
      <c r="I4005" s="115">
        <v>0.48</v>
      </c>
      <c r="J4005" s="115" t="s">
        <v>350</v>
      </c>
      <c r="K4005" s="115">
        <v>2.885705426797E-2</v>
      </c>
      <c r="L4005" s="115">
        <v>3647.1180416218099</v>
      </c>
      <c r="M4005" s="115">
        <v>9.0921867765040396</v>
      </c>
      <c r="N4005" s="115">
        <v>1.3372506722677899</v>
      </c>
      <c r="O4005" s="115">
        <v>0.26237372722416002</v>
      </c>
      <c r="P4005" s="115">
        <v>3.858911521952E-2</v>
      </c>
      <c r="Q4005" s="115">
        <v>105.245083248802</v>
      </c>
      <c r="R4005" s="115">
        <v>1210</v>
      </c>
      <c r="S4005" s="115" t="s">
        <v>353</v>
      </c>
      <c r="T4005" s="115">
        <v>1210</v>
      </c>
      <c r="U4005" s="115" t="s">
        <v>352</v>
      </c>
      <c r="V4005" s="115" t="s">
        <v>350</v>
      </c>
      <c r="Z4005" s="115">
        <v>0</v>
      </c>
      <c r="AA4005" s="115">
        <v>1</v>
      </c>
      <c r="AB4005" s="115">
        <v>0.26237372722416002</v>
      </c>
      <c r="AC4005" s="115">
        <v>3.858911521952E-2</v>
      </c>
      <c r="AD4005" s="115">
        <v>105.245083248803</v>
      </c>
      <c r="AF4005" s="115">
        <v>-1</v>
      </c>
      <c r="AG4005" s="115">
        <v>-1</v>
      </c>
      <c r="AH4005" s="115">
        <v>-1</v>
      </c>
      <c r="AI4005" s="115">
        <v>-1</v>
      </c>
      <c r="AJ4005" s="115">
        <v>0</v>
      </c>
      <c r="AM4005" s="115" t="s">
        <v>348</v>
      </c>
      <c r="AN4005" s="115">
        <v>-1</v>
      </c>
      <c r="AQ4005" s="115">
        <v>601</v>
      </c>
      <c r="AR4005" s="115" t="s">
        <v>263</v>
      </c>
      <c r="AS4005" s="115" t="s">
        <v>376</v>
      </c>
      <c r="AT4005" s="115" t="s">
        <v>296</v>
      </c>
      <c r="AV4005" s="115">
        <v>63.150032152296298</v>
      </c>
      <c r="AW4005" s="115">
        <v>8.5356920700000005E-2</v>
      </c>
    </row>
    <row r="4006" spans="1:49" x14ac:dyDescent="0.25">
      <c r="A4006" s="117">
        <v>450000</v>
      </c>
      <c r="B4006" s="117">
        <v>870000</v>
      </c>
      <c r="C4006" s="117">
        <v>870000</v>
      </c>
      <c r="D4006" s="115" t="s">
        <v>342</v>
      </c>
      <c r="E4006" s="115" t="s">
        <v>13</v>
      </c>
      <c r="F4006" s="115" t="s">
        <v>343</v>
      </c>
      <c r="G4006" s="115" t="s">
        <v>344</v>
      </c>
      <c r="H4006" s="115">
        <v>0.56000000000000005</v>
      </c>
      <c r="I4006" s="115">
        <v>0.48</v>
      </c>
      <c r="J4006" s="115" t="s">
        <v>350</v>
      </c>
      <c r="K4006" s="115">
        <v>2.0606055028759999E-2</v>
      </c>
      <c r="L4006" s="115">
        <v>3647.1180416218099</v>
      </c>
      <c r="M4006" s="115">
        <v>9.0921867765040396</v>
      </c>
      <c r="N4006" s="115">
        <v>1.3372506722677899</v>
      </c>
      <c r="O4006" s="115">
        <v>0.18735410104840999</v>
      </c>
      <c r="P4006" s="115">
        <v>2.7555460939989999E-2</v>
      </c>
      <c r="Q4006" s="115">
        <v>75.152715062045999</v>
      </c>
      <c r="R4006" s="115">
        <v>1210</v>
      </c>
      <c r="S4006" s="115" t="s">
        <v>353</v>
      </c>
      <c r="T4006" s="115">
        <v>1210</v>
      </c>
      <c r="U4006" s="115" t="s">
        <v>352</v>
      </c>
      <c r="V4006" s="115" t="s">
        <v>350</v>
      </c>
      <c r="Z4006" s="115">
        <v>0</v>
      </c>
      <c r="AA4006" s="115">
        <v>1</v>
      </c>
      <c r="AB4006" s="115">
        <v>0.18735410104840999</v>
      </c>
      <c r="AC4006" s="115">
        <v>2.7555460939989999E-2</v>
      </c>
      <c r="AD4006" s="115">
        <v>75.152715062047093</v>
      </c>
      <c r="AF4006" s="115">
        <v>-1</v>
      </c>
      <c r="AG4006" s="115">
        <v>-1</v>
      </c>
      <c r="AH4006" s="115">
        <v>-1</v>
      </c>
      <c r="AI4006" s="115">
        <v>-1</v>
      </c>
      <c r="AJ4006" s="115">
        <v>0</v>
      </c>
      <c r="AM4006" s="115" t="s">
        <v>348</v>
      </c>
      <c r="AN4006" s="115">
        <v>-1</v>
      </c>
      <c r="AQ4006" s="115">
        <v>601</v>
      </c>
      <c r="AR4006" s="115" t="s">
        <v>263</v>
      </c>
      <c r="AS4006" s="115" t="s">
        <v>376</v>
      </c>
      <c r="AT4006" s="115" t="s">
        <v>296</v>
      </c>
      <c r="AV4006" s="115">
        <v>52.768154220211201</v>
      </c>
      <c r="AW4006" s="115">
        <v>6.0951107099999999E-2</v>
      </c>
    </row>
    <row r="4007" spans="1:49" x14ac:dyDescent="0.25">
      <c r="A4007" s="117">
        <v>450000</v>
      </c>
      <c r="B4007" s="117">
        <v>870000</v>
      </c>
      <c r="C4007" s="117">
        <v>870000</v>
      </c>
      <c r="D4007" s="115" t="s">
        <v>342</v>
      </c>
      <c r="E4007" s="115" t="s">
        <v>13</v>
      </c>
      <c r="F4007" s="115" t="s">
        <v>343</v>
      </c>
      <c r="G4007" s="115" t="s">
        <v>344</v>
      </c>
      <c r="H4007" s="115">
        <v>0.56000000000000005</v>
      </c>
      <c r="I4007" s="115">
        <v>0.48</v>
      </c>
      <c r="J4007" s="115" t="s">
        <v>350</v>
      </c>
      <c r="K4007" s="115">
        <v>0.19628338020159999</v>
      </c>
      <c r="L4007" s="115">
        <v>3647.1180416218099</v>
      </c>
      <c r="M4007" s="115">
        <v>9.0921867765040396</v>
      </c>
      <c r="N4007" s="115">
        <v>1.3372506722677899</v>
      </c>
      <c r="O4007" s="115">
        <v>1.78464515391654</v>
      </c>
      <c r="P4007" s="115">
        <v>0.26248008212959001</v>
      </c>
      <c r="Q4007" s="115">
        <v>715.86865720378705</v>
      </c>
      <c r="R4007" s="115">
        <v>1210</v>
      </c>
      <c r="S4007" s="115" t="s">
        <v>353</v>
      </c>
      <c r="T4007" s="115">
        <v>1210</v>
      </c>
      <c r="U4007" s="115" t="s">
        <v>352</v>
      </c>
      <c r="V4007" s="115" t="s">
        <v>350</v>
      </c>
      <c r="Z4007" s="115">
        <v>0</v>
      </c>
      <c r="AA4007" s="115">
        <v>1</v>
      </c>
      <c r="AB4007" s="115">
        <v>1.78464515391654</v>
      </c>
      <c r="AC4007" s="115">
        <v>0.26248008212959001</v>
      </c>
      <c r="AD4007" s="115">
        <v>715.86865720378705</v>
      </c>
      <c r="AF4007" s="115">
        <v>-1</v>
      </c>
      <c r="AG4007" s="115">
        <v>-1</v>
      </c>
      <c r="AH4007" s="115">
        <v>-1</v>
      </c>
      <c r="AI4007" s="115">
        <v>-1</v>
      </c>
      <c r="AJ4007" s="115">
        <v>0</v>
      </c>
      <c r="AM4007" s="115" t="s">
        <v>348</v>
      </c>
      <c r="AN4007" s="115">
        <v>-1</v>
      </c>
      <c r="AQ4007" s="115">
        <v>601</v>
      </c>
      <c r="AR4007" s="115" t="s">
        <v>263</v>
      </c>
      <c r="AS4007" s="115" t="s">
        <v>376</v>
      </c>
      <c r="AT4007" s="115" t="s">
        <v>296</v>
      </c>
      <c r="AV4007" s="115">
        <v>112.997007228999</v>
      </c>
      <c r="AW4007" s="115">
        <v>0.58059096290000001</v>
      </c>
    </row>
    <row r="4008" spans="1:49" x14ac:dyDescent="0.25">
      <c r="A4008" s="117">
        <v>450000</v>
      </c>
      <c r="B4008" s="117">
        <v>870000</v>
      </c>
      <c r="C4008" s="117">
        <v>870000</v>
      </c>
      <c r="D4008" s="115" t="s">
        <v>342</v>
      </c>
      <c r="E4008" s="115" t="s">
        <v>13</v>
      </c>
      <c r="F4008" s="115" t="s">
        <v>343</v>
      </c>
      <c r="G4008" s="115" t="s">
        <v>344</v>
      </c>
      <c r="H4008" s="115">
        <v>0.56000000000000005</v>
      </c>
      <c r="I4008" s="115">
        <v>0.48</v>
      </c>
      <c r="J4008" s="115" t="s">
        <v>350</v>
      </c>
      <c r="K4008" s="115">
        <v>0.17264750498056999</v>
      </c>
      <c r="L4008" s="115">
        <v>3647.1180416218099</v>
      </c>
      <c r="M4008" s="115">
        <v>9.0921867765040396</v>
      </c>
      <c r="N4008" s="115">
        <v>1.3372506722677899</v>
      </c>
      <c r="O4008" s="115">
        <v>1.5697433617808001</v>
      </c>
      <c r="P4008" s="115">
        <v>0.23087299210063</v>
      </c>
      <c r="Q4008" s="115">
        <v>629.66583025564603</v>
      </c>
      <c r="R4008" s="115">
        <v>1210</v>
      </c>
      <c r="S4008" s="115" t="s">
        <v>353</v>
      </c>
      <c r="T4008" s="115">
        <v>1210</v>
      </c>
      <c r="U4008" s="115" t="s">
        <v>352</v>
      </c>
      <c r="V4008" s="115" t="s">
        <v>350</v>
      </c>
      <c r="Z4008" s="115">
        <v>0</v>
      </c>
      <c r="AA4008" s="115">
        <v>1</v>
      </c>
      <c r="AB4008" s="115">
        <v>1.5697433617808001</v>
      </c>
      <c r="AC4008" s="115">
        <v>0.23087299210063</v>
      </c>
      <c r="AD4008" s="115">
        <v>629.66583025564603</v>
      </c>
      <c r="AF4008" s="115">
        <v>-1</v>
      </c>
      <c r="AG4008" s="115">
        <v>-1</v>
      </c>
      <c r="AH4008" s="115">
        <v>-1</v>
      </c>
      <c r="AI4008" s="115">
        <v>-1</v>
      </c>
      <c r="AJ4008" s="115">
        <v>0</v>
      </c>
      <c r="AM4008" s="115" t="s">
        <v>348</v>
      </c>
      <c r="AN4008" s="115">
        <v>-1</v>
      </c>
      <c r="AQ4008" s="115">
        <v>601</v>
      </c>
      <c r="AR4008" s="115" t="s">
        <v>263</v>
      </c>
      <c r="AS4008" s="115" t="s">
        <v>376</v>
      </c>
      <c r="AT4008" s="115" t="s">
        <v>296</v>
      </c>
      <c r="AV4008" s="115">
        <v>106.38911339412699</v>
      </c>
      <c r="AW4008" s="115">
        <v>0.51067788339999998</v>
      </c>
    </row>
    <row r="4009" spans="1:49" x14ac:dyDescent="0.25">
      <c r="A4009" s="117">
        <v>450000</v>
      </c>
      <c r="B4009" s="117">
        <v>870000</v>
      </c>
      <c r="C4009" s="117">
        <v>870000</v>
      </c>
      <c r="D4009" s="115" t="s">
        <v>342</v>
      </c>
      <c r="E4009" s="115" t="s">
        <v>13</v>
      </c>
      <c r="F4009" s="115" t="s">
        <v>343</v>
      </c>
      <c r="G4009" s="115" t="s">
        <v>344</v>
      </c>
      <c r="H4009" s="115">
        <v>0.56000000000000005</v>
      </c>
      <c r="I4009" s="115">
        <v>0.48</v>
      </c>
      <c r="J4009" s="115" t="s">
        <v>350</v>
      </c>
      <c r="K4009" s="115">
        <v>5.6647327879400002E-2</v>
      </c>
      <c r="L4009" s="115">
        <v>3702.03191874923</v>
      </c>
      <c r="M4009" s="115">
        <v>10.638141164608101</v>
      </c>
      <c r="N4009" s="115">
        <v>2.0482479413273502</v>
      </c>
      <c r="O4009" s="115">
        <v>0.60262227057898998</v>
      </c>
      <c r="P4009" s="115">
        <v>0.11602777271068999</v>
      </c>
      <c r="Q4009" s="115">
        <v>209.710215921425</v>
      </c>
      <c r="R4009" s="115">
        <v>1300</v>
      </c>
      <c r="S4009" s="115" t="s">
        <v>346</v>
      </c>
      <c r="T4009" s="115">
        <v>1300</v>
      </c>
      <c r="U4009" s="115" t="s">
        <v>352</v>
      </c>
      <c r="V4009" s="115" t="s">
        <v>350</v>
      </c>
      <c r="Z4009" s="115">
        <v>0</v>
      </c>
      <c r="AA4009" s="115">
        <v>1</v>
      </c>
      <c r="AB4009" s="115">
        <v>0.60262227057898998</v>
      </c>
      <c r="AC4009" s="115">
        <v>0.11602777271068999</v>
      </c>
      <c r="AD4009" s="115">
        <v>237.17828168186799</v>
      </c>
      <c r="AF4009" s="115">
        <v>-1</v>
      </c>
      <c r="AG4009" s="115">
        <v>-1</v>
      </c>
      <c r="AH4009" s="115">
        <v>-1</v>
      </c>
      <c r="AI4009" s="115">
        <v>-1</v>
      </c>
      <c r="AJ4009" s="115">
        <v>0</v>
      </c>
      <c r="AM4009" s="115" t="s">
        <v>348</v>
      </c>
      <c r="AN4009" s="115">
        <v>-1</v>
      </c>
      <c r="AQ4009" s="115">
        <v>601</v>
      </c>
      <c r="AR4009" s="115" t="s">
        <v>263</v>
      </c>
      <c r="AS4009" s="115" t="s">
        <v>376</v>
      </c>
      <c r="AT4009" s="115" t="s">
        <v>296</v>
      </c>
      <c r="AV4009" s="115">
        <v>117.585663991972</v>
      </c>
      <c r="AW4009" s="115">
        <v>0.19235870369999999</v>
      </c>
    </row>
    <row r="4010" spans="1:49" x14ac:dyDescent="0.25">
      <c r="A4010" s="117">
        <v>450000</v>
      </c>
      <c r="B4010" s="117">
        <v>870000</v>
      </c>
      <c r="C4010" s="117">
        <v>870000</v>
      </c>
      <c r="D4010" s="115" t="s">
        <v>342</v>
      </c>
      <c r="E4010" s="115" t="s">
        <v>13</v>
      </c>
      <c r="F4010" s="115" t="s">
        <v>343</v>
      </c>
      <c r="G4010" s="115" t="s">
        <v>344</v>
      </c>
      <c r="H4010" s="115">
        <v>0.56000000000000005</v>
      </c>
      <c r="I4010" s="115">
        <v>0.48</v>
      </c>
      <c r="J4010" s="115" t="s">
        <v>345</v>
      </c>
      <c r="K4010" s="115">
        <v>0.11485046101602001</v>
      </c>
      <c r="L4010" s="115">
        <v>3702.03191874923</v>
      </c>
      <c r="M4010" s="115">
        <v>10.638141164608101</v>
      </c>
      <c r="N4010" s="115">
        <v>2.0482479413273502</v>
      </c>
      <c r="O4010" s="115">
        <v>1.2217954171088199</v>
      </c>
      <c r="P4010" s="115">
        <v>0.23524222033657</v>
      </c>
      <c r="Q4010" s="115">
        <v>425.18007256440001</v>
      </c>
      <c r="R4010" s="115">
        <v>1300</v>
      </c>
      <c r="S4010" s="115" t="s">
        <v>346</v>
      </c>
      <c r="T4010" s="115">
        <v>1300</v>
      </c>
      <c r="U4010" s="115" t="s">
        <v>347</v>
      </c>
      <c r="V4010" s="115" t="s">
        <v>345</v>
      </c>
      <c r="Z4010" s="115">
        <v>0</v>
      </c>
      <c r="AA4010" s="115">
        <v>1</v>
      </c>
      <c r="AB4010" s="115">
        <v>1.2217954171088199</v>
      </c>
      <c r="AC4010" s="115">
        <v>0.23524222033657</v>
      </c>
      <c r="AD4010" s="115">
        <v>1087.7833208641</v>
      </c>
      <c r="AF4010" s="115">
        <v>-1</v>
      </c>
      <c r="AG4010" s="115">
        <v>-1</v>
      </c>
      <c r="AH4010" s="115">
        <v>-1</v>
      </c>
      <c r="AI4010" s="115">
        <v>-1</v>
      </c>
      <c r="AJ4010" s="115">
        <v>0</v>
      </c>
      <c r="AM4010" s="115" t="s">
        <v>348</v>
      </c>
      <c r="AN4010" s="115">
        <v>-1</v>
      </c>
      <c r="AQ4010" s="115">
        <v>601</v>
      </c>
      <c r="AR4010" s="115" t="s">
        <v>263</v>
      </c>
      <c r="AS4010" s="115" t="s">
        <v>376</v>
      </c>
      <c r="AT4010" s="115" t="s">
        <v>296</v>
      </c>
      <c r="AV4010" s="115">
        <v>126.476526321137</v>
      </c>
      <c r="AW4010" s="115">
        <v>0.88222491550000004</v>
      </c>
    </row>
    <row r="4011" spans="1:49" x14ac:dyDescent="0.25">
      <c r="A4011" s="117">
        <v>450000</v>
      </c>
      <c r="B4011" s="117">
        <v>870000</v>
      </c>
      <c r="C4011" s="117">
        <v>870000</v>
      </c>
      <c r="D4011" s="115" t="s">
        <v>342</v>
      </c>
      <c r="E4011" s="115" t="s">
        <v>13</v>
      </c>
      <c r="F4011" s="115" t="s">
        <v>343</v>
      </c>
      <c r="G4011" s="115" t="s">
        <v>344</v>
      </c>
      <c r="H4011" s="115">
        <v>0.56000000000000005</v>
      </c>
      <c r="I4011" s="115">
        <v>0.48</v>
      </c>
      <c r="J4011" s="115" t="s">
        <v>350</v>
      </c>
      <c r="K4011" s="115">
        <v>5.4680605625439999E-2</v>
      </c>
      <c r="L4011" s="115">
        <v>3702.03191874923</v>
      </c>
      <c r="M4011" s="115">
        <v>10.638141164608101</v>
      </c>
      <c r="N4011" s="115">
        <v>2.0482479413273502</v>
      </c>
      <c r="O4011" s="115">
        <v>0.58170000160969004</v>
      </c>
      <c r="P4011" s="115">
        <v>0.11199943790284</v>
      </c>
      <c r="Q4011" s="115">
        <v>202.42934736191799</v>
      </c>
      <c r="R4011" s="115">
        <v>1300</v>
      </c>
      <c r="S4011" s="115" t="s">
        <v>346</v>
      </c>
      <c r="T4011" s="115">
        <v>1300</v>
      </c>
      <c r="U4011" s="115" t="s">
        <v>352</v>
      </c>
      <c r="V4011" s="115" t="s">
        <v>350</v>
      </c>
      <c r="Z4011" s="115">
        <v>0</v>
      </c>
      <c r="AA4011" s="115">
        <v>1</v>
      </c>
      <c r="AB4011" s="115">
        <v>0.58170000160969004</v>
      </c>
      <c r="AC4011" s="115">
        <v>0.11199943790284</v>
      </c>
      <c r="AD4011" s="115">
        <v>202.42934736191799</v>
      </c>
      <c r="AF4011" s="115">
        <v>-1</v>
      </c>
      <c r="AG4011" s="115">
        <v>-1</v>
      </c>
      <c r="AH4011" s="115">
        <v>-1</v>
      </c>
      <c r="AI4011" s="115">
        <v>-1</v>
      </c>
      <c r="AJ4011" s="115">
        <v>0</v>
      </c>
      <c r="AM4011" s="115" t="s">
        <v>348</v>
      </c>
      <c r="AN4011" s="115">
        <v>-1</v>
      </c>
      <c r="AQ4011" s="115">
        <v>601</v>
      </c>
      <c r="AR4011" s="115" t="s">
        <v>263</v>
      </c>
      <c r="AS4011" s="115" t="s">
        <v>376</v>
      </c>
      <c r="AT4011" s="115" t="s">
        <v>296</v>
      </c>
      <c r="AV4011" s="115">
        <v>64.719078720297304</v>
      </c>
      <c r="AW4011" s="115">
        <v>0.1641762752</v>
      </c>
    </row>
    <row r="4012" spans="1:49" x14ac:dyDescent="0.25">
      <c r="A4012" s="117">
        <v>450000</v>
      </c>
      <c r="B4012" s="117">
        <v>870000</v>
      </c>
      <c r="C4012" s="117">
        <v>870000</v>
      </c>
      <c r="D4012" s="115" t="s">
        <v>342</v>
      </c>
      <c r="E4012" s="115" t="s">
        <v>13</v>
      </c>
      <c r="F4012" s="115" t="s">
        <v>343</v>
      </c>
      <c r="G4012" s="115" t="s">
        <v>344</v>
      </c>
      <c r="H4012" s="115">
        <v>0.56000000000000005</v>
      </c>
      <c r="I4012" s="115">
        <v>0.48</v>
      </c>
      <c r="J4012" s="115" t="s">
        <v>350</v>
      </c>
      <c r="K4012" s="115">
        <v>0.14959495879622001</v>
      </c>
      <c r="L4012" s="115">
        <v>3702.03191874923</v>
      </c>
      <c r="M4012" s="115">
        <v>10.638141164608101</v>
      </c>
      <c r="N4012" s="115">
        <v>2.0482479413273502</v>
      </c>
      <c r="O4012" s="115">
        <v>1.59141228918799</v>
      </c>
      <c r="P4012" s="115">
        <v>0.30640756638731997</v>
      </c>
      <c r="Q4012" s="115">
        <v>553.80531234760895</v>
      </c>
      <c r="R4012" s="115">
        <v>1300</v>
      </c>
      <c r="S4012" s="115" t="s">
        <v>346</v>
      </c>
      <c r="T4012" s="115">
        <v>1300</v>
      </c>
      <c r="U4012" s="115" t="s">
        <v>352</v>
      </c>
      <c r="V4012" s="115" t="s">
        <v>350</v>
      </c>
      <c r="Z4012" s="115">
        <v>0</v>
      </c>
      <c r="AA4012" s="115">
        <v>1</v>
      </c>
      <c r="AB4012" s="115">
        <v>1.59141228918799</v>
      </c>
      <c r="AC4012" s="115">
        <v>0.30640756638731997</v>
      </c>
      <c r="AD4012" s="115">
        <v>553.80531234760895</v>
      </c>
      <c r="AF4012" s="115">
        <v>-1</v>
      </c>
      <c r="AG4012" s="115">
        <v>-1</v>
      </c>
      <c r="AH4012" s="115">
        <v>-1</v>
      </c>
      <c r="AI4012" s="115">
        <v>-1</v>
      </c>
      <c r="AJ4012" s="115">
        <v>0</v>
      </c>
      <c r="AM4012" s="115" t="s">
        <v>348</v>
      </c>
      <c r="AN4012" s="115">
        <v>-1</v>
      </c>
      <c r="AQ4012" s="115">
        <v>601</v>
      </c>
      <c r="AR4012" s="115" t="s">
        <v>263</v>
      </c>
      <c r="AS4012" s="115" t="s">
        <v>376</v>
      </c>
      <c r="AT4012" s="115" t="s">
        <v>296</v>
      </c>
      <c r="AV4012" s="115">
        <v>102.099677766863</v>
      </c>
      <c r="AW4012" s="115">
        <v>0.44915272699999997</v>
      </c>
    </row>
    <row r="4013" spans="1:49" x14ac:dyDescent="0.25">
      <c r="A4013" s="117">
        <v>450000</v>
      </c>
      <c r="B4013" s="117">
        <v>870000</v>
      </c>
      <c r="C4013" s="117">
        <v>870000</v>
      </c>
      <c r="D4013" s="115" t="s">
        <v>342</v>
      </c>
      <c r="E4013" s="115" t="s">
        <v>13</v>
      </c>
      <c r="F4013" s="115" t="s">
        <v>343</v>
      </c>
      <c r="G4013" s="115" t="s">
        <v>344</v>
      </c>
      <c r="H4013" s="115">
        <v>0.56000000000000005</v>
      </c>
      <c r="I4013" s="115">
        <v>0.48</v>
      </c>
      <c r="J4013" s="115" t="s">
        <v>350</v>
      </c>
      <c r="K4013" s="115">
        <v>0.20809683291117001</v>
      </c>
      <c r="L4013" s="115">
        <v>3669.9933395787398</v>
      </c>
      <c r="M4013" s="115">
        <v>9.1456634923083495</v>
      </c>
      <c r="N4013" s="115">
        <v>1.3449952232418301</v>
      </c>
      <c r="O4013" s="115">
        <v>1.90318360762074</v>
      </c>
      <c r="P4013" s="115">
        <v>0.27988924623728001</v>
      </c>
      <c r="Q4013" s="115">
        <v>763.71399077144895</v>
      </c>
      <c r="R4013" s="115">
        <v>1200</v>
      </c>
      <c r="S4013" s="115" t="s">
        <v>351</v>
      </c>
      <c r="T4013" s="115">
        <v>1200</v>
      </c>
      <c r="U4013" s="115" t="s">
        <v>352</v>
      </c>
      <c r="V4013" s="115" t="s">
        <v>350</v>
      </c>
      <c r="Z4013" s="115">
        <v>0</v>
      </c>
      <c r="AA4013" s="115">
        <v>1</v>
      </c>
      <c r="AB4013" s="115">
        <v>1.90318360762074</v>
      </c>
      <c r="AC4013" s="115">
        <v>0.27988924623728001</v>
      </c>
      <c r="AD4013" s="115">
        <v>763.71399077144895</v>
      </c>
      <c r="AF4013" s="115">
        <v>-1</v>
      </c>
      <c r="AG4013" s="115">
        <v>-1</v>
      </c>
      <c r="AH4013" s="115">
        <v>-1</v>
      </c>
      <c r="AI4013" s="115">
        <v>-1</v>
      </c>
      <c r="AJ4013" s="115">
        <v>0</v>
      </c>
      <c r="AM4013" s="115" t="s">
        <v>348</v>
      </c>
      <c r="AN4013" s="115">
        <v>-1</v>
      </c>
      <c r="AQ4013" s="115">
        <v>601</v>
      </c>
      <c r="AR4013" s="115" t="s">
        <v>263</v>
      </c>
      <c r="AS4013" s="115" t="s">
        <v>376</v>
      </c>
      <c r="AT4013" s="115" t="s">
        <v>296</v>
      </c>
      <c r="AV4013" s="115">
        <v>144.85707375245701</v>
      </c>
      <c r="AW4013" s="115">
        <v>0.61939496409999995</v>
      </c>
    </row>
    <row r="4014" spans="1:49" x14ac:dyDescent="0.25">
      <c r="A4014" s="117">
        <v>450000</v>
      </c>
      <c r="B4014" s="117">
        <v>870000</v>
      </c>
      <c r="C4014" s="117">
        <v>870000</v>
      </c>
      <c r="D4014" s="115" t="s">
        <v>342</v>
      </c>
      <c r="E4014" s="115" t="s">
        <v>13</v>
      </c>
      <c r="F4014" s="115" t="s">
        <v>343</v>
      </c>
      <c r="G4014" s="115" t="s">
        <v>344</v>
      </c>
      <c r="H4014" s="115">
        <v>0.56000000000000005</v>
      </c>
      <c r="I4014" s="115">
        <v>0.48</v>
      </c>
      <c r="J4014" s="115" t="s">
        <v>350</v>
      </c>
      <c r="K4014" s="115">
        <v>8.7878498099739993E-2</v>
      </c>
      <c r="L4014" s="115">
        <v>3669.9933395787398</v>
      </c>
      <c r="M4014" s="115">
        <v>9.1456634923083495</v>
      </c>
      <c r="N4014" s="115">
        <v>1.3449952232418301</v>
      </c>
      <c r="O4014" s="115">
        <v>0.80370717182969997</v>
      </c>
      <c r="P4014" s="115">
        <v>0.11819616016982</v>
      </c>
      <c r="Q4014" s="115">
        <v>322.51350271823901</v>
      </c>
      <c r="R4014" s="115">
        <v>1210</v>
      </c>
      <c r="S4014" s="115" t="s">
        <v>353</v>
      </c>
      <c r="T4014" s="115">
        <v>1210</v>
      </c>
      <c r="U4014" s="115" t="s">
        <v>352</v>
      </c>
      <c r="V4014" s="115" t="s">
        <v>350</v>
      </c>
      <c r="Z4014" s="115">
        <v>0</v>
      </c>
      <c r="AA4014" s="115">
        <v>1</v>
      </c>
      <c r="AB4014" s="115">
        <v>0.80370717182969997</v>
      </c>
      <c r="AC4014" s="115">
        <v>0.11819616016982</v>
      </c>
      <c r="AD4014" s="115">
        <v>404.73854842762302</v>
      </c>
      <c r="AF4014" s="115">
        <v>-1</v>
      </c>
      <c r="AG4014" s="115">
        <v>-1</v>
      </c>
      <c r="AH4014" s="115">
        <v>-1</v>
      </c>
      <c r="AI4014" s="115">
        <v>-1</v>
      </c>
      <c r="AJ4014" s="115">
        <v>0</v>
      </c>
      <c r="AM4014" s="115" t="s">
        <v>348</v>
      </c>
      <c r="AN4014" s="115">
        <v>-1</v>
      </c>
      <c r="AQ4014" s="115">
        <v>601</v>
      </c>
      <c r="AR4014" s="115" t="s">
        <v>263</v>
      </c>
      <c r="AS4014" s="115" t="s">
        <v>376</v>
      </c>
      <c r="AT4014" s="115" t="s">
        <v>296</v>
      </c>
      <c r="AV4014" s="115">
        <v>78.889580719449995</v>
      </c>
      <c r="AW4014" s="115">
        <v>0.32825510819999998</v>
      </c>
    </row>
    <row r="4015" spans="1:49" x14ac:dyDescent="0.25">
      <c r="A4015" s="117">
        <v>450000</v>
      </c>
      <c r="B4015" s="117">
        <v>870000</v>
      </c>
      <c r="C4015" s="117">
        <v>870000</v>
      </c>
      <c r="D4015" s="115" t="s">
        <v>342</v>
      </c>
      <c r="E4015" s="115" t="s">
        <v>13</v>
      </c>
      <c r="F4015" s="115" t="s">
        <v>343</v>
      </c>
      <c r="G4015" s="115" t="s">
        <v>344</v>
      </c>
      <c r="H4015" s="115">
        <v>0.56000000000000005</v>
      </c>
      <c r="I4015" s="115">
        <v>0.48</v>
      </c>
      <c r="J4015" s="115" t="s">
        <v>350</v>
      </c>
      <c r="K4015" s="115">
        <v>0.16845390619046999</v>
      </c>
      <c r="L4015" s="115">
        <v>3669.9933395787398</v>
      </c>
      <c r="M4015" s="115">
        <v>9.1456634923083495</v>
      </c>
      <c r="N4015" s="115">
        <v>1.3449952232418301</v>
      </c>
      <c r="O4015" s="115">
        <v>1.5406227399829699</v>
      </c>
      <c r="P4015" s="115">
        <v>0.22656969916260999</v>
      </c>
      <c r="Q4015" s="115">
        <v>618.22471374506904</v>
      </c>
      <c r="R4015" s="115">
        <v>1210</v>
      </c>
      <c r="S4015" s="115" t="s">
        <v>353</v>
      </c>
      <c r="T4015" s="115">
        <v>1210</v>
      </c>
      <c r="U4015" s="115" t="s">
        <v>352</v>
      </c>
      <c r="V4015" s="115" t="s">
        <v>350</v>
      </c>
      <c r="Z4015" s="115">
        <v>0</v>
      </c>
      <c r="AA4015" s="115">
        <v>1</v>
      </c>
      <c r="AB4015" s="115">
        <v>1.5406227399829699</v>
      </c>
      <c r="AC4015" s="115">
        <v>0.22656969916260999</v>
      </c>
      <c r="AD4015" s="115">
        <v>731.22961242820804</v>
      </c>
      <c r="AF4015" s="115">
        <v>-1</v>
      </c>
      <c r="AG4015" s="115">
        <v>-1</v>
      </c>
      <c r="AH4015" s="115">
        <v>-1</v>
      </c>
      <c r="AI4015" s="115">
        <v>-1</v>
      </c>
      <c r="AJ4015" s="115">
        <v>0</v>
      </c>
      <c r="AM4015" s="115" t="s">
        <v>348</v>
      </c>
      <c r="AN4015" s="115">
        <v>-1</v>
      </c>
      <c r="AQ4015" s="115">
        <v>601</v>
      </c>
      <c r="AR4015" s="115" t="s">
        <v>263</v>
      </c>
      <c r="AS4015" s="115" t="s">
        <v>376</v>
      </c>
      <c r="AT4015" s="115" t="s">
        <v>296</v>
      </c>
      <c r="AV4015" s="115">
        <v>104.43223205086601</v>
      </c>
      <c r="AW4015" s="115">
        <v>0.59304915849999995</v>
      </c>
    </row>
    <row r="4016" spans="1:49" x14ac:dyDescent="0.25">
      <c r="A4016" s="117">
        <v>450000</v>
      </c>
      <c r="B4016" s="117">
        <v>870000</v>
      </c>
      <c r="C4016" s="117">
        <v>870000</v>
      </c>
      <c r="D4016" s="115" t="s">
        <v>342</v>
      </c>
      <c r="E4016" s="115" t="s">
        <v>13</v>
      </c>
      <c r="F4016" s="115" t="s">
        <v>343</v>
      </c>
      <c r="G4016" s="115" t="s">
        <v>344</v>
      </c>
      <c r="H4016" s="115">
        <v>0.56000000000000005</v>
      </c>
      <c r="I4016" s="115">
        <v>0.48</v>
      </c>
      <c r="J4016" s="115" t="s">
        <v>350</v>
      </c>
      <c r="K4016" s="115">
        <v>7.8385610784779999E-2</v>
      </c>
      <c r="L4016" s="115">
        <v>3669.9933395787398</v>
      </c>
      <c r="M4016" s="115">
        <v>9.1456634923083495</v>
      </c>
      <c r="N4016" s="115">
        <v>1.3449952232418301</v>
      </c>
      <c r="O4016" s="115">
        <v>0.71688841887667998</v>
      </c>
      <c r="P4016" s="115">
        <v>0.10542827207642</v>
      </c>
      <c r="Q4016" s="115">
        <v>287.67466949896499</v>
      </c>
      <c r="R4016" s="115">
        <v>1210</v>
      </c>
      <c r="S4016" s="115" t="s">
        <v>353</v>
      </c>
      <c r="T4016" s="115">
        <v>1210</v>
      </c>
      <c r="U4016" s="115" t="s">
        <v>352</v>
      </c>
      <c r="V4016" s="115" t="s">
        <v>350</v>
      </c>
      <c r="Z4016" s="115">
        <v>0</v>
      </c>
      <c r="AA4016" s="115">
        <v>1</v>
      </c>
      <c r="AB4016" s="115">
        <v>0.71688841887667998</v>
      </c>
      <c r="AC4016" s="115">
        <v>0.10542827207642</v>
      </c>
      <c r="AD4016" s="115">
        <v>287.67466949896601</v>
      </c>
      <c r="AF4016" s="115">
        <v>-1</v>
      </c>
      <c r="AG4016" s="115">
        <v>-1</v>
      </c>
      <c r="AH4016" s="115">
        <v>-1</v>
      </c>
      <c r="AI4016" s="115">
        <v>-1</v>
      </c>
      <c r="AJ4016" s="115">
        <v>0</v>
      </c>
      <c r="AM4016" s="115" t="s">
        <v>348</v>
      </c>
      <c r="AN4016" s="115">
        <v>-1</v>
      </c>
      <c r="AQ4016" s="115">
        <v>601</v>
      </c>
      <c r="AR4016" s="115" t="s">
        <v>263</v>
      </c>
      <c r="AS4016" s="115" t="s">
        <v>376</v>
      </c>
      <c r="AT4016" s="115" t="s">
        <v>296</v>
      </c>
      <c r="AV4016" s="115">
        <v>89.117967899057305</v>
      </c>
      <c r="AW4016" s="115">
        <v>0.23331278950000001</v>
      </c>
    </row>
    <row r="4017" spans="1:49" x14ac:dyDescent="0.25">
      <c r="A4017" s="117">
        <v>450000</v>
      </c>
      <c r="B4017" s="117">
        <v>870000</v>
      </c>
      <c r="C4017" s="117">
        <v>870000</v>
      </c>
      <c r="D4017" s="115" t="s">
        <v>342</v>
      </c>
      <c r="E4017" s="115" t="s">
        <v>13</v>
      </c>
      <c r="F4017" s="115" t="s">
        <v>343</v>
      </c>
      <c r="G4017" s="115" t="s">
        <v>344</v>
      </c>
      <c r="H4017" s="115">
        <v>0.56000000000000005</v>
      </c>
      <c r="I4017" s="115">
        <v>0.48</v>
      </c>
      <c r="J4017" s="115" t="s">
        <v>350</v>
      </c>
      <c r="K4017" s="115">
        <v>2.1752339212539998E-2</v>
      </c>
      <c r="L4017" s="115">
        <v>3669.9933395787398</v>
      </c>
      <c r="M4017" s="115">
        <v>9.1456634923083495</v>
      </c>
      <c r="N4017" s="115">
        <v>1.3449952232418301</v>
      </c>
      <c r="O4017" s="115">
        <v>0.19893957460844999</v>
      </c>
      <c r="P4017" s="115">
        <v>2.92567923352E-2</v>
      </c>
      <c r="Q4017" s="115">
        <v>79.830940030286598</v>
      </c>
      <c r="R4017" s="115">
        <v>1210</v>
      </c>
      <c r="S4017" s="115" t="s">
        <v>353</v>
      </c>
      <c r="T4017" s="115">
        <v>1210</v>
      </c>
      <c r="U4017" s="115" t="s">
        <v>352</v>
      </c>
      <c r="V4017" s="115" t="s">
        <v>350</v>
      </c>
      <c r="Z4017" s="115">
        <v>0</v>
      </c>
      <c r="AA4017" s="115">
        <v>1</v>
      </c>
      <c r="AB4017" s="115">
        <v>0.19893957460844999</v>
      </c>
      <c r="AC4017" s="115">
        <v>2.92567923352E-2</v>
      </c>
      <c r="AD4017" s="115">
        <v>79.830940030285106</v>
      </c>
      <c r="AF4017" s="115">
        <v>-1</v>
      </c>
      <c r="AG4017" s="115">
        <v>-1</v>
      </c>
      <c r="AH4017" s="115">
        <v>-1</v>
      </c>
      <c r="AI4017" s="115">
        <v>-1</v>
      </c>
      <c r="AJ4017" s="115">
        <v>0</v>
      </c>
      <c r="AM4017" s="115" t="s">
        <v>348</v>
      </c>
      <c r="AN4017" s="115">
        <v>-1</v>
      </c>
      <c r="AQ4017" s="115">
        <v>601</v>
      </c>
      <c r="AR4017" s="115" t="s">
        <v>263</v>
      </c>
      <c r="AS4017" s="115" t="s">
        <v>376</v>
      </c>
      <c r="AT4017" s="115" t="s">
        <v>296</v>
      </c>
      <c r="AV4017" s="115">
        <v>43.382369890796603</v>
      </c>
      <c r="AW4017" s="115">
        <v>6.4745287900000004E-2</v>
      </c>
    </row>
    <row r="4018" spans="1:49" x14ac:dyDescent="0.25">
      <c r="A4018" s="117">
        <v>450000</v>
      </c>
      <c r="B4018" s="117">
        <v>870000</v>
      </c>
      <c r="C4018" s="117">
        <v>870000</v>
      </c>
      <c r="D4018" s="115" t="s">
        <v>342</v>
      </c>
      <c r="E4018" s="115" t="s">
        <v>13</v>
      </c>
      <c r="F4018" s="115" t="s">
        <v>343</v>
      </c>
      <c r="G4018" s="115" t="s">
        <v>344</v>
      </c>
      <c r="H4018" s="115">
        <v>0.56000000000000005</v>
      </c>
      <c r="I4018" s="115">
        <v>0.48</v>
      </c>
      <c r="J4018" s="115" t="s">
        <v>350</v>
      </c>
      <c r="K4018" s="115">
        <v>0.19144859150238</v>
      </c>
      <c r="L4018" s="115">
        <v>3669.9674477621002</v>
      </c>
      <c r="M4018" s="115">
        <v>9.1235971175569706</v>
      </c>
      <c r="N4018" s="115">
        <v>1.3408084803112099</v>
      </c>
      <c r="O4018" s="115">
        <v>1.74669981759153</v>
      </c>
      <c r="P4018" s="115">
        <v>0.25669589503002999</v>
      </c>
      <c r="Q4018" s="115">
        <v>702.610098733668</v>
      </c>
      <c r="R4018" s="115">
        <v>1200</v>
      </c>
      <c r="S4018" s="115" t="s">
        <v>351</v>
      </c>
      <c r="T4018" s="115">
        <v>1200</v>
      </c>
      <c r="U4018" s="115" t="s">
        <v>352</v>
      </c>
      <c r="V4018" s="115" t="s">
        <v>350</v>
      </c>
      <c r="Z4018" s="115">
        <v>0</v>
      </c>
      <c r="AA4018" s="115">
        <v>1</v>
      </c>
      <c r="AB4018" s="115">
        <v>1.74669981759153</v>
      </c>
      <c r="AC4018" s="115">
        <v>0.25669589503002999</v>
      </c>
      <c r="AD4018" s="115">
        <v>702.610098733668</v>
      </c>
      <c r="AF4018" s="115">
        <v>-1</v>
      </c>
      <c r="AG4018" s="115">
        <v>-1</v>
      </c>
      <c r="AH4018" s="115">
        <v>-1</v>
      </c>
      <c r="AI4018" s="115">
        <v>-1</v>
      </c>
      <c r="AJ4018" s="115">
        <v>0</v>
      </c>
      <c r="AM4018" s="115" t="s">
        <v>348</v>
      </c>
      <c r="AN4018" s="115">
        <v>-1</v>
      </c>
      <c r="AQ4018" s="115">
        <v>601</v>
      </c>
      <c r="AR4018" s="115" t="s">
        <v>263</v>
      </c>
      <c r="AS4018" s="115" t="s">
        <v>376</v>
      </c>
      <c r="AT4018" s="115" t="s">
        <v>296</v>
      </c>
      <c r="AV4018" s="115">
        <v>138.95344774218501</v>
      </c>
      <c r="AW4018" s="115">
        <v>0.56983787409999997</v>
      </c>
    </row>
    <row r="4019" spans="1:49" x14ac:dyDescent="0.25">
      <c r="A4019" s="117">
        <v>450000</v>
      </c>
      <c r="B4019" s="117">
        <v>870000</v>
      </c>
      <c r="C4019" s="117">
        <v>870000</v>
      </c>
      <c r="D4019" s="115" t="s">
        <v>342</v>
      </c>
      <c r="E4019" s="115" t="s">
        <v>13</v>
      </c>
      <c r="F4019" s="115" t="s">
        <v>343</v>
      </c>
      <c r="G4019" s="115" t="s">
        <v>344</v>
      </c>
      <c r="H4019" s="115">
        <v>0.56000000000000005</v>
      </c>
      <c r="I4019" s="115">
        <v>0.48</v>
      </c>
      <c r="J4019" s="115" t="s">
        <v>350</v>
      </c>
      <c r="K4019" s="115">
        <v>3.549532359871E-2</v>
      </c>
      <c r="L4019" s="115">
        <v>3669.9674477621002</v>
      </c>
      <c r="M4019" s="115">
        <v>9.1235971175569706</v>
      </c>
      <c r="N4019" s="115">
        <v>1.3408084803112099</v>
      </c>
      <c r="O4019" s="115">
        <v>0.32384503207194998</v>
      </c>
      <c r="P4019" s="115">
        <v>4.7592430892539998E-2</v>
      </c>
      <c r="Q4019" s="115">
        <v>130.266682155051</v>
      </c>
      <c r="R4019" s="115">
        <v>1210</v>
      </c>
      <c r="S4019" s="115" t="s">
        <v>353</v>
      </c>
      <c r="T4019" s="115">
        <v>1210</v>
      </c>
      <c r="U4019" s="115" t="s">
        <v>352</v>
      </c>
      <c r="V4019" s="115" t="s">
        <v>350</v>
      </c>
      <c r="Z4019" s="115">
        <v>0</v>
      </c>
      <c r="AA4019" s="115">
        <v>1</v>
      </c>
      <c r="AB4019" s="115">
        <v>0.32384503207194998</v>
      </c>
      <c r="AC4019" s="115">
        <v>4.7592430892539998E-2</v>
      </c>
      <c r="AD4019" s="115">
        <v>140.21025049418199</v>
      </c>
      <c r="AF4019" s="115">
        <v>-1</v>
      </c>
      <c r="AG4019" s="115">
        <v>-1</v>
      </c>
      <c r="AH4019" s="115">
        <v>-1</v>
      </c>
      <c r="AI4019" s="115">
        <v>-1</v>
      </c>
      <c r="AJ4019" s="115">
        <v>0</v>
      </c>
      <c r="AM4019" s="115" t="s">
        <v>348</v>
      </c>
      <c r="AN4019" s="115">
        <v>-1</v>
      </c>
      <c r="AQ4019" s="115">
        <v>601</v>
      </c>
      <c r="AR4019" s="115" t="s">
        <v>263</v>
      </c>
      <c r="AS4019" s="115" t="s">
        <v>376</v>
      </c>
      <c r="AT4019" s="115" t="s">
        <v>296</v>
      </c>
      <c r="AV4019" s="115">
        <v>73.863895828841393</v>
      </c>
      <c r="AW4019" s="115">
        <v>0.1137147206</v>
      </c>
    </row>
    <row r="4020" spans="1:49" x14ac:dyDescent="0.25">
      <c r="A4020" s="117">
        <v>450000</v>
      </c>
      <c r="B4020" s="117">
        <v>870000</v>
      </c>
      <c r="C4020" s="117">
        <v>870000</v>
      </c>
      <c r="D4020" s="115" t="s">
        <v>342</v>
      </c>
      <c r="E4020" s="115" t="s">
        <v>13</v>
      </c>
      <c r="F4020" s="115" t="s">
        <v>343</v>
      </c>
      <c r="G4020" s="115" t="s">
        <v>344</v>
      </c>
      <c r="H4020" s="115">
        <v>0.56000000000000005</v>
      </c>
      <c r="I4020" s="115">
        <v>0.48</v>
      </c>
      <c r="J4020" s="115" t="s">
        <v>350</v>
      </c>
      <c r="K4020" s="115">
        <v>7.4437471885199996E-3</v>
      </c>
      <c r="L4020" s="115">
        <v>3669.9674477621002</v>
      </c>
      <c r="M4020" s="115">
        <v>9.1235971175569706</v>
      </c>
      <c r="N4020" s="115">
        <v>1.3408084803112099</v>
      </c>
      <c r="O4020" s="115">
        <v>6.7913750393059996E-2</v>
      </c>
      <c r="P4020" s="115">
        <v>9.9806393556699999E-3</v>
      </c>
      <c r="Q4020" s="115">
        <v>27.318309871264699</v>
      </c>
      <c r="R4020" s="115">
        <v>1210</v>
      </c>
      <c r="S4020" s="115" t="s">
        <v>353</v>
      </c>
      <c r="T4020" s="115">
        <v>1210</v>
      </c>
      <c r="U4020" s="115" t="s">
        <v>352</v>
      </c>
      <c r="V4020" s="115" t="s">
        <v>350</v>
      </c>
      <c r="Z4020" s="115">
        <v>0</v>
      </c>
      <c r="AA4020" s="115">
        <v>1</v>
      </c>
      <c r="AB4020" s="115">
        <v>6.7913750393059996E-2</v>
      </c>
      <c r="AC4020" s="115">
        <v>9.9806393556699999E-3</v>
      </c>
      <c r="AD4020" s="115">
        <v>27.318309871266202</v>
      </c>
      <c r="AF4020" s="115">
        <v>-1</v>
      </c>
      <c r="AG4020" s="115">
        <v>-1</v>
      </c>
      <c r="AH4020" s="115">
        <v>-1</v>
      </c>
      <c r="AI4020" s="115">
        <v>-1</v>
      </c>
      <c r="AJ4020" s="115">
        <v>0</v>
      </c>
      <c r="AM4020" s="115" t="s">
        <v>348</v>
      </c>
      <c r="AN4020" s="115">
        <v>-1</v>
      </c>
      <c r="AQ4020" s="115">
        <v>601</v>
      </c>
      <c r="AR4020" s="115" t="s">
        <v>263</v>
      </c>
      <c r="AS4020" s="115" t="s">
        <v>376</v>
      </c>
      <c r="AT4020" s="115" t="s">
        <v>296</v>
      </c>
      <c r="AV4020" s="115">
        <v>30.846424125296501</v>
      </c>
      <c r="AW4020" s="115">
        <v>2.2155969099999999E-2</v>
      </c>
    </row>
    <row r="4021" spans="1:49" x14ac:dyDescent="0.25">
      <c r="A4021" s="117">
        <v>450000</v>
      </c>
      <c r="B4021" s="117">
        <v>870000</v>
      </c>
      <c r="C4021" s="117">
        <v>870000</v>
      </c>
      <c r="D4021" s="115" t="s">
        <v>342</v>
      </c>
      <c r="E4021" s="115" t="s">
        <v>13</v>
      </c>
      <c r="F4021" s="115" t="s">
        <v>343</v>
      </c>
      <c r="G4021" s="115" t="s">
        <v>344</v>
      </c>
      <c r="H4021" s="115">
        <v>0.56000000000000005</v>
      </c>
      <c r="I4021" s="115">
        <v>0.48</v>
      </c>
      <c r="J4021" s="115" t="s">
        <v>350</v>
      </c>
      <c r="K4021" s="115">
        <v>0.11312665500709999</v>
      </c>
      <c r="L4021" s="115">
        <v>3669.9674477621002</v>
      </c>
      <c r="M4021" s="115">
        <v>9.1235971175569706</v>
      </c>
      <c r="N4021" s="115">
        <v>1.3408084803112099</v>
      </c>
      <c r="O4021" s="115">
        <v>1.0321220235416999</v>
      </c>
      <c r="P4021" s="115">
        <v>0.15168117838277001</v>
      </c>
      <c r="Q4021" s="115">
        <v>415.17114135029601</v>
      </c>
      <c r="R4021" s="115">
        <v>1210</v>
      </c>
      <c r="S4021" s="115" t="s">
        <v>353</v>
      </c>
      <c r="T4021" s="115">
        <v>1210</v>
      </c>
      <c r="U4021" s="115" t="s">
        <v>352</v>
      </c>
      <c r="V4021" s="115" t="s">
        <v>350</v>
      </c>
      <c r="Z4021" s="115">
        <v>0</v>
      </c>
      <c r="AA4021" s="115">
        <v>1</v>
      </c>
      <c r="AB4021" s="115">
        <v>1.0321220235416999</v>
      </c>
      <c r="AC4021" s="115">
        <v>0.15168117838277001</v>
      </c>
      <c r="AD4021" s="115">
        <v>477.45803194485302</v>
      </c>
      <c r="AF4021" s="115">
        <v>-1</v>
      </c>
      <c r="AG4021" s="115">
        <v>-1</v>
      </c>
      <c r="AH4021" s="115">
        <v>-1</v>
      </c>
      <c r="AI4021" s="115">
        <v>-1</v>
      </c>
      <c r="AJ4021" s="115">
        <v>0</v>
      </c>
      <c r="AM4021" s="115" t="s">
        <v>348</v>
      </c>
      <c r="AN4021" s="115">
        <v>-1</v>
      </c>
      <c r="AQ4021" s="115">
        <v>601</v>
      </c>
      <c r="AR4021" s="115" t="s">
        <v>263</v>
      </c>
      <c r="AS4021" s="115" t="s">
        <v>376</v>
      </c>
      <c r="AT4021" s="115" t="s">
        <v>296</v>
      </c>
      <c r="AV4021" s="115">
        <v>93.769954771260799</v>
      </c>
      <c r="AW4021" s="115">
        <v>0.38723279150000001</v>
      </c>
    </row>
    <row r="4022" spans="1:49" x14ac:dyDescent="0.25">
      <c r="A4022" s="117">
        <v>450000</v>
      </c>
      <c r="B4022" s="117">
        <v>870000</v>
      </c>
      <c r="C4022" s="117">
        <v>870000</v>
      </c>
      <c r="D4022" s="115" t="s">
        <v>342</v>
      </c>
      <c r="E4022" s="115" t="s">
        <v>13</v>
      </c>
      <c r="F4022" s="115" t="s">
        <v>343</v>
      </c>
      <c r="G4022" s="115" t="s">
        <v>344</v>
      </c>
      <c r="H4022" s="115">
        <v>0.56000000000000005</v>
      </c>
      <c r="I4022" s="115">
        <v>0.48</v>
      </c>
      <c r="J4022" s="115" t="s">
        <v>350</v>
      </c>
      <c r="K4022" s="115">
        <v>0.23064464158003001</v>
      </c>
      <c r="L4022" s="115">
        <v>3669.9674477621002</v>
      </c>
      <c r="M4022" s="115">
        <v>9.1235971175569706</v>
      </c>
      <c r="N4022" s="115">
        <v>1.3408084803112099</v>
      </c>
      <c r="O4022" s="115">
        <v>2.1043087870995598</v>
      </c>
      <c r="P4022" s="115">
        <v>0.30925029136885002</v>
      </c>
      <c r="Q4022" s="115">
        <v>846.45832659948303</v>
      </c>
      <c r="R4022" s="115">
        <v>1210</v>
      </c>
      <c r="S4022" s="115" t="s">
        <v>353</v>
      </c>
      <c r="T4022" s="115">
        <v>1210</v>
      </c>
      <c r="U4022" s="115" t="s">
        <v>352</v>
      </c>
      <c r="V4022" s="115" t="s">
        <v>350</v>
      </c>
      <c r="Z4022" s="115">
        <v>0</v>
      </c>
      <c r="AA4022" s="115">
        <v>1</v>
      </c>
      <c r="AB4022" s="115">
        <v>2.1043087870995598</v>
      </c>
      <c r="AC4022" s="115">
        <v>0.30925029136885002</v>
      </c>
      <c r="AD4022" s="115">
        <v>891.88088707768497</v>
      </c>
      <c r="AF4022" s="115">
        <v>-1</v>
      </c>
      <c r="AG4022" s="115">
        <v>-1</v>
      </c>
      <c r="AH4022" s="115">
        <v>-1</v>
      </c>
      <c r="AI4022" s="115">
        <v>-1</v>
      </c>
      <c r="AJ4022" s="115">
        <v>0</v>
      </c>
      <c r="AM4022" s="115" t="s">
        <v>348</v>
      </c>
      <c r="AN4022" s="115">
        <v>-1</v>
      </c>
      <c r="AQ4022" s="115">
        <v>601</v>
      </c>
      <c r="AR4022" s="115" t="s">
        <v>263</v>
      </c>
      <c r="AS4022" s="115" t="s">
        <v>376</v>
      </c>
      <c r="AT4022" s="115" t="s">
        <v>296</v>
      </c>
      <c r="AV4022" s="115">
        <v>122.04656060222899</v>
      </c>
      <c r="AW4022" s="115">
        <v>0.72334216309999999</v>
      </c>
    </row>
    <row r="4023" spans="1:49" x14ac:dyDescent="0.25">
      <c r="A4023" s="117">
        <v>450000</v>
      </c>
      <c r="B4023" s="117">
        <v>870000</v>
      </c>
      <c r="C4023" s="117">
        <v>870000</v>
      </c>
      <c r="D4023" s="115" t="s">
        <v>342</v>
      </c>
      <c r="E4023" s="115" t="s">
        <v>13</v>
      </c>
      <c r="F4023" s="115" t="s">
        <v>343</v>
      </c>
      <c r="G4023" s="115" t="s">
        <v>344</v>
      </c>
      <c r="H4023" s="115">
        <v>0.56000000000000005</v>
      </c>
      <c r="I4023" s="115">
        <v>0.48</v>
      </c>
      <c r="J4023" s="115" t="s">
        <v>345</v>
      </c>
      <c r="K4023" s="115">
        <v>3.777790347545E-2</v>
      </c>
      <c r="L4023" s="115">
        <v>3707.93204776022</v>
      </c>
      <c r="M4023" s="115">
        <v>10.2718567052754</v>
      </c>
      <c r="N4023" s="115">
        <v>1.86438006892121</v>
      </c>
      <c r="O4023" s="115">
        <v>0.38804921112558</v>
      </c>
      <c r="P4023" s="115">
        <v>7.0432370285260004E-2</v>
      </c>
      <c r="Q4023" s="115">
        <v>140.07789899382399</v>
      </c>
      <c r="R4023" s="115">
        <v>1300</v>
      </c>
      <c r="S4023" s="115" t="s">
        <v>346</v>
      </c>
      <c r="T4023" s="115">
        <v>1300</v>
      </c>
      <c r="U4023" s="115" t="s">
        <v>347</v>
      </c>
      <c r="V4023" s="115" t="s">
        <v>345</v>
      </c>
      <c r="Z4023" s="115">
        <v>0</v>
      </c>
      <c r="AA4023" s="115">
        <v>1</v>
      </c>
      <c r="AB4023" s="115">
        <v>0.38804921112558</v>
      </c>
      <c r="AC4023" s="115">
        <v>7.0432370285260004E-2</v>
      </c>
      <c r="AD4023" s="115">
        <v>739.70978362520202</v>
      </c>
      <c r="AF4023" s="115">
        <v>-1</v>
      </c>
      <c r="AG4023" s="115">
        <v>-1</v>
      </c>
      <c r="AH4023" s="115">
        <v>-1</v>
      </c>
      <c r="AI4023" s="115">
        <v>-1</v>
      </c>
      <c r="AJ4023" s="115">
        <v>0</v>
      </c>
      <c r="AM4023" s="115" t="s">
        <v>348</v>
      </c>
      <c r="AN4023" s="115">
        <v>-1</v>
      </c>
      <c r="AQ4023" s="115">
        <v>601</v>
      </c>
      <c r="AR4023" s="115" t="s">
        <v>263</v>
      </c>
      <c r="AS4023" s="115" t="s">
        <v>376</v>
      </c>
      <c r="AT4023" s="115" t="s">
        <v>296</v>
      </c>
      <c r="AV4023" s="115">
        <v>52.386741068578701</v>
      </c>
      <c r="AW4023" s="115">
        <v>0.59992683179999995</v>
      </c>
    </row>
    <row r="4024" spans="1:49" x14ac:dyDescent="0.25">
      <c r="A4024" s="117">
        <v>450000</v>
      </c>
      <c r="B4024" s="117">
        <v>870000</v>
      </c>
      <c r="C4024" s="117">
        <v>870000</v>
      </c>
      <c r="D4024" s="115" t="s">
        <v>342</v>
      </c>
      <c r="E4024" s="115" t="s">
        <v>13</v>
      </c>
      <c r="F4024" s="115" t="s">
        <v>343</v>
      </c>
      <c r="G4024" s="115" t="s">
        <v>344</v>
      </c>
      <c r="H4024" s="115">
        <v>0.56000000000000005</v>
      </c>
      <c r="I4024" s="115">
        <v>0.48</v>
      </c>
      <c r="J4024" s="115" t="s">
        <v>350</v>
      </c>
      <c r="K4024" s="115">
        <v>1.660740856107E-2</v>
      </c>
      <c r="L4024" s="115">
        <v>3707.93204776022</v>
      </c>
      <c r="M4024" s="115">
        <v>10.2718567052754</v>
      </c>
      <c r="N4024" s="115">
        <v>1.86438006892121</v>
      </c>
      <c r="O4024" s="115">
        <v>0.17058892098535</v>
      </c>
      <c r="P4024" s="115">
        <v>3.0962521517700001E-2</v>
      </c>
      <c r="Q4024" s="115">
        <v>61.579142433868597</v>
      </c>
      <c r="R4024" s="115">
        <v>1300</v>
      </c>
      <c r="S4024" s="115" t="s">
        <v>346</v>
      </c>
      <c r="T4024" s="115">
        <v>1300</v>
      </c>
      <c r="U4024" s="115" t="s">
        <v>352</v>
      </c>
      <c r="V4024" s="115" t="s">
        <v>350</v>
      </c>
      <c r="Z4024" s="115">
        <v>0</v>
      </c>
      <c r="AA4024" s="115">
        <v>1</v>
      </c>
      <c r="AB4024" s="115">
        <v>0.17058892098535</v>
      </c>
      <c r="AC4024" s="115">
        <v>3.0962521517700001E-2</v>
      </c>
      <c r="AD4024" s="115">
        <v>64.612312751556004</v>
      </c>
      <c r="AF4024" s="115">
        <v>-1</v>
      </c>
      <c r="AG4024" s="115">
        <v>-1</v>
      </c>
      <c r="AH4024" s="115">
        <v>-1</v>
      </c>
      <c r="AI4024" s="115">
        <v>-1</v>
      </c>
      <c r="AJ4024" s="115">
        <v>0</v>
      </c>
      <c r="AM4024" s="115" t="s">
        <v>348</v>
      </c>
      <c r="AN4024" s="115">
        <v>-1</v>
      </c>
      <c r="AQ4024" s="115">
        <v>601</v>
      </c>
      <c r="AR4024" s="115" t="s">
        <v>263</v>
      </c>
      <c r="AS4024" s="115" t="s">
        <v>376</v>
      </c>
      <c r="AT4024" s="115" t="s">
        <v>296</v>
      </c>
      <c r="AV4024" s="115">
        <v>39.392131418867699</v>
      </c>
      <c r="AW4024" s="115">
        <v>5.2402524499999999E-2</v>
      </c>
    </row>
    <row r="4025" spans="1:49" x14ac:dyDescent="0.25">
      <c r="A4025" s="117">
        <v>450000</v>
      </c>
      <c r="B4025" s="117">
        <v>870000</v>
      </c>
      <c r="C4025" s="117">
        <v>870000</v>
      </c>
      <c r="D4025" s="115" t="s">
        <v>342</v>
      </c>
      <c r="E4025" s="115" t="s">
        <v>13</v>
      </c>
      <c r="F4025" s="115" t="s">
        <v>343</v>
      </c>
      <c r="G4025" s="115" t="s">
        <v>344</v>
      </c>
      <c r="H4025" s="115">
        <v>0.56000000000000005</v>
      </c>
      <c r="I4025" s="115">
        <v>0.48</v>
      </c>
      <c r="J4025" s="115" t="s">
        <v>345</v>
      </c>
      <c r="K4025" s="115">
        <v>1.1922613168099999E-3</v>
      </c>
      <c r="L4025" s="115">
        <v>3707.93204776022</v>
      </c>
      <c r="M4025" s="115">
        <v>10.2718567052754</v>
      </c>
      <c r="N4025" s="115">
        <v>1.86438006892121</v>
      </c>
      <c r="O4025" s="115">
        <v>1.2246737401530001E-2</v>
      </c>
      <c r="P4025" s="115">
        <v>2.2228282360100002E-3</v>
      </c>
      <c r="Q4025" s="115">
        <v>4.4208239459120096</v>
      </c>
      <c r="R4025" s="115">
        <v>1300</v>
      </c>
      <c r="S4025" s="115" t="s">
        <v>346</v>
      </c>
      <c r="T4025" s="115">
        <v>1300</v>
      </c>
      <c r="U4025" s="115" t="s">
        <v>347</v>
      </c>
      <c r="V4025" s="115" t="s">
        <v>345</v>
      </c>
      <c r="Z4025" s="115">
        <v>0</v>
      </c>
      <c r="AA4025" s="115">
        <v>1</v>
      </c>
      <c r="AB4025" s="115">
        <v>1.2246737401530001E-2</v>
      </c>
      <c r="AC4025" s="115">
        <v>2.2228282360100002E-3</v>
      </c>
      <c r="AD4025" s="115">
        <v>5.7584275173851003</v>
      </c>
      <c r="AF4025" s="115">
        <v>-1</v>
      </c>
      <c r="AG4025" s="115">
        <v>-1</v>
      </c>
      <c r="AH4025" s="115">
        <v>-1</v>
      </c>
      <c r="AI4025" s="115">
        <v>-1</v>
      </c>
      <c r="AJ4025" s="115">
        <v>0</v>
      </c>
      <c r="AM4025" s="115" t="s">
        <v>348</v>
      </c>
      <c r="AN4025" s="115">
        <v>-1</v>
      </c>
      <c r="AQ4025" s="115">
        <v>601</v>
      </c>
      <c r="AR4025" s="115" t="s">
        <v>263</v>
      </c>
      <c r="AS4025" s="115" t="s">
        <v>376</v>
      </c>
      <c r="AT4025" s="115" t="s">
        <v>296</v>
      </c>
      <c r="AV4025" s="115">
        <v>31.997323330020599</v>
      </c>
      <c r="AW4025" s="115">
        <v>4.6702575000000003E-3</v>
      </c>
    </row>
    <row r="4026" spans="1:49" x14ac:dyDescent="0.25">
      <c r="A4026" s="117">
        <v>450000</v>
      </c>
      <c r="B4026" s="117">
        <v>870000</v>
      </c>
      <c r="C4026" s="117">
        <v>870000</v>
      </c>
      <c r="D4026" s="115" t="s">
        <v>342</v>
      </c>
      <c r="E4026" s="115" t="s">
        <v>13</v>
      </c>
      <c r="F4026" s="115" t="s">
        <v>343</v>
      </c>
      <c r="G4026" s="115" t="s">
        <v>344</v>
      </c>
      <c r="H4026" s="115">
        <v>0.56000000000000005</v>
      </c>
      <c r="I4026" s="115">
        <v>0.48</v>
      </c>
      <c r="J4026" s="115" t="s">
        <v>350</v>
      </c>
      <c r="K4026" s="115">
        <v>3.5291572053089998E-2</v>
      </c>
      <c r="L4026" s="115">
        <v>3709.49342805592</v>
      </c>
      <c r="M4026" s="115">
        <v>10.658303983346</v>
      </c>
      <c r="N4026" s="115">
        <v>2.0519811555805001</v>
      </c>
      <c r="O4026" s="115">
        <v>0.37614830299204999</v>
      </c>
      <c r="P4026" s="115">
        <v>7.2417640803759994E-2</v>
      </c>
      <c r="Q4026" s="115">
        <v>130.913854596721</v>
      </c>
      <c r="R4026" s="115">
        <v>1300</v>
      </c>
      <c r="S4026" s="115" t="s">
        <v>346</v>
      </c>
      <c r="T4026" s="115">
        <v>1300</v>
      </c>
      <c r="U4026" s="115" t="s">
        <v>352</v>
      </c>
      <c r="V4026" s="115" t="s">
        <v>350</v>
      </c>
      <c r="Z4026" s="115">
        <v>0</v>
      </c>
      <c r="AA4026" s="115">
        <v>1</v>
      </c>
      <c r="AB4026" s="115">
        <v>0.37614830299204999</v>
      </c>
      <c r="AC4026" s="115">
        <v>7.2417640803759994E-2</v>
      </c>
      <c r="AD4026" s="115">
        <v>130.91385459672199</v>
      </c>
      <c r="AF4026" s="115">
        <v>-1</v>
      </c>
      <c r="AG4026" s="115">
        <v>-1</v>
      </c>
      <c r="AH4026" s="115">
        <v>-1</v>
      </c>
      <c r="AI4026" s="115">
        <v>-1</v>
      </c>
      <c r="AJ4026" s="115">
        <v>0</v>
      </c>
      <c r="AM4026" s="115" t="s">
        <v>348</v>
      </c>
      <c r="AN4026" s="115">
        <v>-1</v>
      </c>
      <c r="AQ4026" s="115">
        <v>601</v>
      </c>
      <c r="AR4026" s="115" t="s">
        <v>263</v>
      </c>
      <c r="AS4026" s="115" t="s">
        <v>376</v>
      </c>
      <c r="AT4026" s="115" t="s">
        <v>296</v>
      </c>
      <c r="AV4026" s="115">
        <v>79.534866290769699</v>
      </c>
      <c r="AW4026" s="115">
        <v>0.10617506459999999</v>
      </c>
    </row>
    <row r="4027" spans="1:49" x14ac:dyDescent="0.25">
      <c r="A4027" s="117">
        <v>450000</v>
      </c>
      <c r="B4027" s="117">
        <v>870000</v>
      </c>
      <c r="C4027" s="117">
        <v>870000</v>
      </c>
      <c r="D4027" s="115" t="s">
        <v>342</v>
      </c>
      <c r="E4027" s="115" t="s">
        <v>13</v>
      </c>
      <c r="F4027" s="115" t="s">
        <v>343</v>
      </c>
      <c r="G4027" s="115" t="s">
        <v>344</v>
      </c>
      <c r="H4027" s="115">
        <v>0.56000000000000005</v>
      </c>
      <c r="I4027" s="115">
        <v>0.48</v>
      </c>
      <c r="J4027" s="115" t="s">
        <v>345</v>
      </c>
      <c r="K4027" s="115">
        <v>2.6770039136530002E-2</v>
      </c>
      <c r="L4027" s="115">
        <v>3709.49342805592</v>
      </c>
      <c r="M4027" s="115">
        <v>10.658303983346</v>
      </c>
      <c r="N4027" s="115">
        <v>2.0519811555805001</v>
      </c>
      <c r="O4027" s="115">
        <v>0.28532321476328998</v>
      </c>
      <c r="P4027" s="115">
        <v>5.4931615842320002E-2</v>
      </c>
      <c r="Q4027" s="115">
        <v>99.303284245787594</v>
      </c>
      <c r="R4027" s="115">
        <v>1300</v>
      </c>
      <c r="S4027" s="115" t="s">
        <v>346</v>
      </c>
      <c r="T4027" s="115">
        <v>1300</v>
      </c>
      <c r="U4027" s="115" t="s">
        <v>347</v>
      </c>
      <c r="V4027" s="115" t="s">
        <v>345</v>
      </c>
      <c r="Z4027" s="115">
        <v>0</v>
      </c>
      <c r="AA4027" s="115">
        <v>1</v>
      </c>
      <c r="AB4027" s="115">
        <v>0.28532321476328998</v>
      </c>
      <c r="AC4027" s="115">
        <v>5.4931615842320002E-2</v>
      </c>
      <c r="AD4027" s="115">
        <v>99.396979431933104</v>
      </c>
      <c r="AF4027" s="115">
        <v>-1</v>
      </c>
      <c r="AG4027" s="115">
        <v>-1</v>
      </c>
      <c r="AH4027" s="115">
        <v>-1</v>
      </c>
      <c r="AI4027" s="115">
        <v>-1</v>
      </c>
      <c r="AJ4027" s="115">
        <v>0</v>
      </c>
      <c r="AM4027" s="115" t="s">
        <v>348</v>
      </c>
      <c r="AN4027" s="115">
        <v>-1</v>
      </c>
      <c r="AQ4027" s="115">
        <v>601</v>
      </c>
      <c r="AR4027" s="115" t="s">
        <v>263</v>
      </c>
      <c r="AS4027" s="115" t="s">
        <v>376</v>
      </c>
      <c r="AT4027" s="115" t="s">
        <v>296</v>
      </c>
      <c r="AV4027" s="115">
        <v>57.211307839321897</v>
      </c>
      <c r="AW4027" s="115">
        <v>8.0613932999999999E-2</v>
      </c>
    </row>
    <row r="4028" spans="1:49" x14ac:dyDescent="0.25">
      <c r="A4028" s="117">
        <v>450000</v>
      </c>
      <c r="B4028" s="117">
        <v>870000</v>
      </c>
      <c r="C4028" s="117">
        <v>870000</v>
      </c>
      <c r="D4028" s="115" t="s">
        <v>342</v>
      </c>
      <c r="E4028" s="115" t="s">
        <v>13</v>
      </c>
      <c r="F4028" s="115" t="s">
        <v>343</v>
      </c>
      <c r="G4028" s="115" t="s">
        <v>344</v>
      </c>
      <c r="H4028" s="115">
        <v>0.56000000000000005</v>
      </c>
      <c r="I4028" s="115">
        <v>0.48</v>
      </c>
      <c r="J4028" s="115" t="s">
        <v>350</v>
      </c>
      <c r="K4028" s="115">
        <v>0.38333945401421998</v>
      </c>
      <c r="L4028" s="115">
        <v>3709.49342805592</v>
      </c>
      <c r="M4028" s="115">
        <v>10.658303983346</v>
      </c>
      <c r="N4028" s="115">
        <v>2.0519811555805001</v>
      </c>
      <c r="O4028" s="115">
        <v>4.0857484296934601</v>
      </c>
      <c r="P4028" s="115">
        <v>0.78660533582769998</v>
      </c>
      <c r="Q4028" s="115">
        <v>1421.99518538029</v>
      </c>
      <c r="R4028" s="115">
        <v>1300</v>
      </c>
      <c r="S4028" s="115" t="s">
        <v>346</v>
      </c>
      <c r="T4028" s="115">
        <v>1300</v>
      </c>
      <c r="U4028" s="115" t="s">
        <v>352</v>
      </c>
      <c r="V4028" s="115" t="s">
        <v>350</v>
      </c>
      <c r="Z4028" s="115">
        <v>0</v>
      </c>
      <c r="AA4028" s="115">
        <v>1</v>
      </c>
      <c r="AB4028" s="115">
        <v>4.0857484296934601</v>
      </c>
      <c r="AC4028" s="115">
        <v>0.78660533582769998</v>
      </c>
      <c r="AD4028" s="115">
        <v>1421.99518538029</v>
      </c>
      <c r="AF4028" s="115">
        <v>-1</v>
      </c>
      <c r="AG4028" s="115">
        <v>-1</v>
      </c>
      <c r="AH4028" s="115">
        <v>-1</v>
      </c>
      <c r="AI4028" s="115">
        <v>-1</v>
      </c>
      <c r="AJ4028" s="115">
        <v>0</v>
      </c>
      <c r="AM4028" s="115" t="s">
        <v>348</v>
      </c>
      <c r="AN4028" s="115">
        <v>-1</v>
      </c>
      <c r="AQ4028" s="115">
        <v>601</v>
      </c>
      <c r="AR4028" s="115" t="s">
        <v>263</v>
      </c>
      <c r="AS4028" s="115" t="s">
        <v>376</v>
      </c>
      <c r="AT4028" s="115" t="s">
        <v>296</v>
      </c>
      <c r="AV4028" s="115">
        <v>158.502155541756</v>
      </c>
      <c r="AW4028" s="115">
        <v>1.1532807667</v>
      </c>
    </row>
    <row r="4029" spans="1:49" x14ac:dyDescent="0.25">
      <c r="A4029" s="117">
        <v>450000</v>
      </c>
      <c r="B4029" s="117">
        <v>870000</v>
      </c>
      <c r="C4029" s="117">
        <v>870000</v>
      </c>
      <c r="D4029" s="115" t="s">
        <v>342</v>
      </c>
      <c r="E4029" s="115" t="s">
        <v>13</v>
      </c>
      <c r="F4029" s="115" t="s">
        <v>343</v>
      </c>
      <c r="G4029" s="115" t="s">
        <v>344</v>
      </c>
      <c r="H4029" s="115">
        <v>0.56000000000000005</v>
      </c>
      <c r="I4029" s="115">
        <v>0.48</v>
      </c>
      <c r="J4029" s="115" t="s">
        <v>350</v>
      </c>
      <c r="K4029" s="115">
        <v>0.17233713017904001</v>
      </c>
      <c r="L4029" s="115">
        <v>3709.49342805592</v>
      </c>
      <c r="M4029" s="115">
        <v>10.658303983346</v>
      </c>
      <c r="N4029" s="115">
        <v>2.0519811555805001</v>
      </c>
      <c r="O4029" s="115">
        <v>1.8368215210657499</v>
      </c>
      <c r="P4029" s="115">
        <v>0.35363254353422002</v>
      </c>
      <c r="Q4029" s="115">
        <v>639.28345180919302</v>
      </c>
      <c r="R4029" s="115">
        <v>1300</v>
      </c>
      <c r="S4029" s="115" t="s">
        <v>346</v>
      </c>
      <c r="T4029" s="115">
        <v>1300</v>
      </c>
      <c r="U4029" s="115" t="s">
        <v>352</v>
      </c>
      <c r="V4029" s="115" t="s">
        <v>350</v>
      </c>
      <c r="Z4029" s="115">
        <v>0</v>
      </c>
      <c r="AA4029" s="115">
        <v>1</v>
      </c>
      <c r="AB4029" s="115">
        <v>1.8368215210657499</v>
      </c>
      <c r="AC4029" s="115">
        <v>0.35363254353422002</v>
      </c>
      <c r="AD4029" s="115">
        <v>639.28345180919302</v>
      </c>
      <c r="AF4029" s="115">
        <v>-1</v>
      </c>
      <c r="AG4029" s="115">
        <v>-1</v>
      </c>
      <c r="AH4029" s="115">
        <v>-1</v>
      </c>
      <c r="AI4029" s="115">
        <v>-1</v>
      </c>
      <c r="AJ4029" s="115">
        <v>0</v>
      </c>
      <c r="AM4029" s="115" t="s">
        <v>348</v>
      </c>
      <c r="AN4029" s="115">
        <v>-1</v>
      </c>
      <c r="AQ4029" s="115">
        <v>601</v>
      </c>
      <c r="AR4029" s="115" t="s">
        <v>263</v>
      </c>
      <c r="AS4029" s="115" t="s">
        <v>376</v>
      </c>
      <c r="AT4029" s="115" t="s">
        <v>296</v>
      </c>
      <c r="AV4029" s="115">
        <v>115.051211557123</v>
      </c>
      <c r="AW4029" s="115">
        <v>0.5184780631</v>
      </c>
    </row>
    <row r="4030" spans="1:49" x14ac:dyDescent="0.25">
      <c r="A4030" s="117">
        <v>450000</v>
      </c>
      <c r="B4030" s="117">
        <v>870000</v>
      </c>
      <c r="C4030" s="117">
        <v>870000</v>
      </c>
      <c r="D4030" s="115" t="s">
        <v>342</v>
      </c>
      <c r="E4030" s="115" t="s">
        <v>13</v>
      </c>
      <c r="F4030" s="115" t="s">
        <v>343</v>
      </c>
      <c r="G4030" s="115" t="s">
        <v>344</v>
      </c>
      <c r="H4030" s="115">
        <v>0.56000000000000005</v>
      </c>
      <c r="I4030" s="115">
        <v>0.48</v>
      </c>
      <c r="J4030" s="115" t="s">
        <v>350</v>
      </c>
      <c r="K4030" s="115">
        <v>1.46771229369E-3</v>
      </c>
      <c r="L4030" s="115">
        <v>3674.4298321311499</v>
      </c>
      <c r="M4030" s="115">
        <v>9.1560573703253691</v>
      </c>
      <c r="N4030" s="115">
        <v>1.3465012890385499</v>
      </c>
      <c r="O4030" s="115">
        <v>1.3438457964239999E-2</v>
      </c>
      <c r="P4030" s="115">
        <v>1.9762764954E-3</v>
      </c>
      <c r="Q4030" s="115">
        <v>5.3930058369532397</v>
      </c>
      <c r="R4030" s="115">
        <v>1210</v>
      </c>
      <c r="S4030" s="115" t="s">
        <v>353</v>
      </c>
      <c r="T4030" s="115">
        <v>1210</v>
      </c>
      <c r="U4030" s="115" t="s">
        <v>352</v>
      </c>
      <c r="V4030" s="115" t="s">
        <v>350</v>
      </c>
      <c r="Z4030" s="115">
        <v>0</v>
      </c>
      <c r="AA4030" s="115">
        <v>1</v>
      </c>
      <c r="AB4030" s="115">
        <v>1.3438457964239999E-2</v>
      </c>
      <c r="AC4030" s="115">
        <v>1.9762764954E-3</v>
      </c>
      <c r="AD4030" s="115">
        <v>11.0659188194838</v>
      </c>
      <c r="AF4030" s="115">
        <v>-1</v>
      </c>
      <c r="AG4030" s="115">
        <v>-1</v>
      </c>
      <c r="AH4030" s="115">
        <v>-1</v>
      </c>
      <c r="AI4030" s="115">
        <v>-1</v>
      </c>
      <c r="AJ4030" s="115">
        <v>0</v>
      </c>
      <c r="AM4030" s="115" t="s">
        <v>348</v>
      </c>
      <c r="AN4030" s="115">
        <v>-1</v>
      </c>
      <c r="AQ4030" s="115">
        <v>601</v>
      </c>
      <c r="AR4030" s="115" t="s">
        <v>263</v>
      </c>
      <c r="AS4030" s="115" t="s">
        <v>376</v>
      </c>
      <c r="AT4030" s="115" t="s">
        <v>296</v>
      </c>
      <c r="AV4030" s="115">
        <v>23.537685385089802</v>
      </c>
      <c r="AW4030" s="115">
        <v>8.9747921999999997E-3</v>
      </c>
    </row>
    <row r="4031" spans="1:49" x14ac:dyDescent="0.25">
      <c r="A4031" s="117">
        <v>450000</v>
      </c>
      <c r="B4031" s="117">
        <v>870000</v>
      </c>
      <c r="C4031" s="117">
        <v>870000</v>
      </c>
      <c r="D4031" s="115" t="s">
        <v>342</v>
      </c>
      <c r="E4031" s="115" t="s">
        <v>13</v>
      </c>
      <c r="F4031" s="115" t="s">
        <v>343</v>
      </c>
      <c r="G4031" s="115" t="s">
        <v>344</v>
      </c>
      <c r="H4031" s="115">
        <v>0.56000000000000005</v>
      </c>
      <c r="I4031" s="115">
        <v>0.48</v>
      </c>
      <c r="J4031" s="115" t="s">
        <v>350</v>
      </c>
      <c r="K4031" s="115">
        <v>7.6147987469119993E-2</v>
      </c>
      <c r="L4031" s="115">
        <v>3674.4298321311499</v>
      </c>
      <c r="M4031" s="115">
        <v>9.1560573703253691</v>
      </c>
      <c r="N4031" s="115">
        <v>1.3465012890385499</v>
      </c>
      <c r="O4031" s="115">
        <v>0.69721534190212997</v>
      </c>
      <c r="P4031" s="115">
        <v>0.10253336328487</v>
      </c>
      <c r="Q4031" s="115">
        <v>279.800436813305</v>
      </c>
      <c r="R4031" s="115">
        <v>1210</v>
      </c>
      <c r="S4031" s="115" t="s">
        <v>353</v>
      </c>
      <c r="T4031" s="115">
        <v>1210</v>
      </c>
      <c r="U4031" s="115" t="s">
        <v>352</v>
      </c>
      <c r="V4031" s="115" t="s">
        <v>350</v>
      </c>
      <c r="Z4031" s="115">
        <v>0</v>
      </c>
      <c r="AA4031" s="115">
        <v>1</v>
      </c>
      <c r="AB4031" s="115">
        <v>0.69721534190212997</v>
      </c>
      <c r="AC4031" s="115">
        <v>0.10253336328487</v>
      </c>
      <c r="AD4031" s="115">
        <v>490.53141395845</v>
      </c>
      <c r="AF4031" s="115">
        <v>-1</v>
      </c>
      <c r="AG4031" s="115">
        <v>-1</v>
      </c>
      <c r="AH4031" s="115">
        <v>-1</v>
      </c>
      <c r="AI4031" s="115">
        <v>-1</v>
      </c>
      <c r="AJ4031" s="115">
        <v>0</v>
      </c>
      <c r="AM4031" s="115" t="s">
        <v>348</v>
      </c>
      <c r="AN4031" s="115">
        <v>-1</v>
      </c>
      <c r="AQ4031" s="115">
        <v>601</v>
      </c>
      <c r="AR4031" s="115" t="s">
        <v>263</v>
      </c>
      <c r="AS4031" s="115" t="s">
        <v>376</v>
      </c>
      <c r="AT4031" s="115" t="s">
        <v>296</v>
      </c>
      <c r="AV4031" s="115">
        <v>78.305369761012102</v>
      </c>
      <c r="AW4031" s="115">
        <v>0.39783569660000001</v>
      </c>
    </row>
    <row r="4032" spans="1:49" x14ac:dyDescent="0.25">
      <c r="A4032" s="117">
        <v>450000</v>
      </c>
      <c r="B4032" s="117">
        <v>870000</v>
      </c>
      <c r="C4032" s="117">
        <v>870000</v>
      </c>
      <c r="D4032" s="115" t="s">
        <v>342</v>
      </c>
      <c r="E4032" s="115" t="s">
        <v>13</v>
      </c>
      <c r="F4032" s="115" t="s">
        <v>343</v>
      </c>
      <c r="G4032" s="115" t="s">
        <v>344</v>
      </c>
      <c r="H4032" s="115">
        <v>0.56000000000000005</v>
      </c>
      <c r="I4032" s="115">
        <v>0.48</v>
      </c>
      <c r="J4032" s="115" t="s">
        <v>350</v>
      </c>
      <c r="K4032" s="115">
        <v>5.438248166654E-2</v>
      </c>
      <c r="L4032" s="115">
        <v>3674.4298321311499</v>
      </c>
      <c r="M4032" s="115">
        <v>9.1560573703253691</v>
      </c>
      <c r="N4032" s="115">
        <v>1.3465012890385499</v>
      </c>
      <c r="O4032" s="115">
        <v>0.49792912207953999</v>
      </c>
      <c r="P4032" s="115">
        <v>7.3226081665109993E-2</v>
      </c>
      <c r="Q4032" s="115">
        <v>199.82461298087401</v>
      </c>
      <c r="R4032" s="115">
        <v>1210</v>
      </c>
      <c r="S4032" s="115" t="s">
        <v>353</v>
      </c>
      <c r="T4032" s="115">
        <v>1210</v>
      </c>
      <c r="U4032" s="115" t="s">
        <v>352</v>
      </c>
      <c r="V4032" s="115" t="s">
        <v>350</v>
      </c>
      <c r="Z4032" s="115">
        <v>0</v>
      </c>
      <c r="AA4032" s="115">
        <v>1</v>
      </c>
      <c r="AB4032" s="115">
        <v>0.49792912207953999</v>
      </c>
      <c r="AC4032" s="115">
        <v>7.3226081665109993E-2</v>
      </c>
      <c r="AD4032" s="115">
        <v>352.66367188414898</v>
      </c>
      <c r="AF4032" s="115">
        <v>-1</v>
      </c>
      <c r="AG4032" s="115">
        <v>-1</v>
      </c>
      <c r="AH4032" s="115">
        <v>-1</v>
      </c>
      <c r="AI4032" s="115">
        <v>-1</v>
      </c>
      <c r="AJ4032" s="115">
        <v>0</v>
      </c>
      <c r="AM4032" s="115" t="s">
        <v>348</v>
      </c>
      <c r="AN4032" s="115">
        <v>-1</v>
      </c>
      <c r="AQ4032" s="115">
        <v>601</v>
      </c>
      <c r="AR4032" s="115" t="s">
        <v>263</v>
      </c>
      <c r="AS4032" s="115" t="s">
        <v>376</v>
      </c>
      <c r="AT4032" s="115" t="s">
        <v>296</v>
      </c>
      <c r="AV4032" s="115">
        <v>63.219524856761602</v>
      </c>
      <c r="AW4032" s="115">
        <v>0.28602082070000001</v>
      </c>
    </row>
    <row r="4033" spans="1:49" x14ac:dyDescent="0.25">
      <c r="A4033" s="117">
        <v>450000</v>
      </c>
      <c r="B4033" s="117">
        <v>870000</v>
      </c>
      <c r="C4033" s="117">
        <v>870000</v>
      </c>
      <c r="D4033" s="115" t="s">
        <v>342</v>
      </c>
      <c r="E4033" s="115" t="s">
        <v>13</v>
      </c>
      <c r="F4033" s="115" t="s">
        <v>343</v>
      </c>
      <c r="G4033" s="115" t="s">
        <v>344</v>
      </c>
      <c r="H4033" s="115">
        <v>0.56000000000000005</v>
      </c>
      <c r="I4033" s="115">
        <v>0.48</v>
      </c>
      <c r="J4033" s="115" t="s">
        <v>350</v>
      </c>
      <c r="K4033" s="115">
        <v>1.72506126815E-3</v>
      </c>
      <c r="L4033" s="115">
        <v>3661.59283657989</v>
      </c>
      <c r="M4033" s="115">
        <v>8.5652329440585397</v>
      </c>
      <c r="N4033" s="115">
        <v>1.21271110487123</v>
      </c>
      <c r="O4033" s="115">
        <v>1.477555160453E-2</v>
      </c>
      <c r="P4033" s="115">
        <v>2.0920009564700001E-3</v>
      </c>
      <c r="Q4033" s="115">
        <v>6.3164719821451003</v>
      </c>
      <c r="R4033" s="115">
        <v>1200</v>
      </c>
      <c r="S4033" s="115" t="s">
        <v>351</v>
      </c>
      <c r="T4033" s="115">
        <v>1200</v>
      </c>
      <c r="U4033" s="115" t="s">
        <v>352</v>
      </c>
      <c r="V4033" s="115" t="s">
        <v>350</v>
      </c>
      <c r="Z4033" s="115">
        <v>0</v>
      </c>
      <c r="AA4033" s="115">
        <v>1</v>
      </c>
      <c r="AB4033" s="115">
        <v>1.477555160453E-2</v>
      </c>
      <c r="AC4033" s="115">
        <v>2.0920009564700001E-3</v>
      </c>
      <c r="AD4033" s="115">
        <v>1205.96982636181</v>
      </c>
      <c r="AF4033" s="115">
        <v>-1</v>
      </c>
      <c r="AG4033" s="115">
        <v>-1</v>
      </c>
      <c r="AH4033" s="115">
        <v>-1</v>
      </c>
      <c r="AI4033" s="115">
        <v>-1</v>
      </c>
      <c r="AJ4033" s="115">
        <v>0</v>
      </c>
      <c r="AM4033" s="115" t="s">
        <v>348</v>
      </c>
      <c r="AN4033" s="115">
        <v>-1</v>
      </c>
      <c r="AQ4033" s="115">
        <v>601</v>
      </c>
      <c r="AR4033" s="115" t="s">
        <v>263</v>
      </c>
      <c r="AS4033" s="115" t="s">
        <v>376</v>
      </c>
      <c r="AT4033" s="115" t="s">
        <v>296</v>
      </c>
      <c r="AV4033" s="115">
        <v>14.042188842792401</v>
      </c>
      <c r="AW4033" s="115">
        <v>0.97807771809999999</v>
      </c>
    </row>
    <row r="4034" spans="1:49" x14ac:dyDescent="0.25">
      <c r="A4034" s="117">
        <v>450000</v>
      </c>
      <c r="B4034" s="117">
        <v>870000</v>
      </c>
      <c r="C4034" s="117">
        <v>870000</v>
      </c>
      <c r="D4034" s="115" t="s">
        <v>342</v>
      </c>
      <c r="E4034" s="115" t="s">
        <v>13</v>
      </c>
      <c r="F4034" s="115" t="s">
        <v>343</v>
      </c>
      <c r="G4034" s="115" t="s">
        <v>344</v>
      </c>
      <c r="H4034" s="115">
        <v>0.56000000000000005</v>
      </c>
      <c r="I4034" s="115">
        <v>0.48</v>
      </c>
      <c r="J4034" s="115" t="s">
        <v>350</v>
      </c>
      <c r="K4034" s="115">
        <v>3.9108512317580002E-2</v>
      </c>
      <c r="L4034" s="115">
        <v>3661.59283657989</v>
      </c>
      <c r="M4034" s="115">
        <v>8.5652329440585397</v>
      </c>
      <c r="N4034" s="115">
        <v>1.21271110487123</v>
      </c>
      <c r="O4034" s="115">
        <v>0.33497351809573001</v>
      </c>
      <c r="P4034" s="115">
        <v>4.7427327182530003E-2</v>
      </c>
      <c r="Q4034" s="115">
        <v>143.19944855137999</v>
      </c>
      <c r="R4034" s="115">
        <v>1780</v>
      </c>
      <c r="S4034" s="115" t="s">
        <v>361</v>
      </c>
      <c r="T4034" s="115">
        <v>1780</v>
      </c>
      <c r="U4034" s="115" t="s">
        <v>352</v>
      </c>
      <c r="V4034" s="115" t="s">
        <v>350</v>
      </c>
      <c r="Z4034" s="115">
        <v>0</v>
      </c>
      <c r="AA4034" s="115">
        <v>1</v>
      </c>
      <c r="AB4034" s="115">
        <v>0.33497351809573001</v>
      </c>
      <c r="AC4034" s="115">
        <v>4.7427327182530003E-2</v>
      </c>
      <c r="AD4034" s="115">
        <v>994.91119033701295</v>
      </c>
      <c r="AF4034" s="115">
        <v>-1</v>
      </c>
      <c r="AG4034" s="115">
        <v>-1</v>
      </c>
      <c r="AH4034" s="115">
        <v>-1</v>
      </c>
      <c r="AI4034" s="115">
        <v>-1</v>
      </c>
      <c r="AJ4034" s="115">
        <v>0</v>
      </c>
      <c r="AM4034" s="115" t="s">
        <v>348</v>
      </c>
      <c r="AN4034" s="115">
        <v>-1</v>
      </c>
      <c r="AQ4034" s="115">
        <v>601</v>
      </c>
      <c r="AR4034" s="115" t="s">
        <v>263</v>
      </c>
      <c r="AS4034" s="115" t="s">
        <v>376</v>
      </c>
      <c r="AT4034" s="115" t="s">
        <v>296</v>
      </c>
      <c r="AV4034" s="115">
        <v>58.774343097529503</v>
      </c>
      <c r="AW4034" s="115">
        <v>0.80690283080000003</v>
      </c>
    </row>
    <row r="4035" spans="1:49" x14ac:dyDescent="0.25">
      <c r="A4035" s="117">
        <v>450000</v>
      </c>
      <c r="B4035" s="117">
        <v>870000</v>
      </c>
      <c r="C4035" s="117">
        <v>870000</v>
      </c>
      <c r="D4035" s="115" t="s">
        <v>342</v>
      </c>
      <c r="E4035" s="115" t="s">
        <v>13</v>
      </c>
      <c r="F4035" s="115" t="s">
        <v>343</v>
      </c>
      <c r="G4035" s="115" t="s">
        <v>344</v>
      </c>
      <c r="H4035" s="115">
        <v>0.56000000000000005</v>
      </c>
      <c r="I4035" s="115">
        <v>0.48</v>
      </c>
      <c r="J4035" s="115" t="s">
        <v>350</v>
      </c>
      <c r="K4035" s="115">
        <v>5.2960255969999999E-5</v>
      </c>
      <c r="L4035" s="115">
        <v>3633.36184595639</v>
      </c>
      <c r="M4035" s="115">
        <v>8.2604301377115501</v>
      </c>
      <c r="N4035" s="115">
        <v>1.1668786699103799</v>
      </c>
      <c r="O4035" s="115">
        <v>4.3747449457E-4</v>
      </c>
      <c r="P4035" s="115">
        <v>6.1798193049999997E-5</v>
      </c>
      <c r="Q4035" s="115">
        <v>0.19242377341891001</v>
      </c>
      <c r="R4035" s="115">
        <v>1200</v>
      </c>
      <c r="S4035" s="115" t="s">
        <v>351</v>
      </c>
      <c r="T4035" s="115">
        <v>1200</v>
      </c>
      <c r="U4035" s="115" t="s">
        <v>352</v>
      </c>
      <c r="V4035" s="115" t="s">
        <v>350</v>
      </c>
      <c r="Z4035" s="115">
        <v>0</v>
      </c>
      <c r="AA4035" s="115">
        <v>1</v>
      </c>
      <c r="AB4035" s="115">
        <v>4.3747449457E-4</v>
      </c>
      <c r="AC4035" s="115">
        <v>6.1798193049999997E-5</v>
      </c>
      <c r="AD4035" s="115">
        <v>380.26400128068599</v>
      </c>
      <c r="AF4035" s="115">
        <v>-1</v>
      </c>
      <c r="AG4035" s="115">
        <v>-1</v>
      </c>
      <c r="AH4035" s="115">
        <v>-1</v>
      </c>
      <c r="AI4035" s="115">
        <v>-1</v>
      </c>
      <c r="AJ4035" s="115">
        <v>0</v>
      </c>
      <c r="AM4035" s="115" t="s">
        <v>348</v>
      </c>
      <c r="AN4035" s="115">
        <v>-1</v>
      </c>
      <c r="AQ4035" s="115">
        <v>601</v>
      </c>
      <c r="AR4035" s="115" t="s">
        <v>263</v>
      </c>
      <c r="AS4035" s="115" t="s">
        <v>376</v>
      </c>
      <c r="AT4035" s="115" t="s">
        <v>296</v>
      </c>
      <c r="AV4035" s="115">
        <v>2.24715863868028</v>
      </c>
      <c r="AW4035" s="115">
        <v>0.30840551599999999</v>
      </c>
    </row>
    <row r="4036" spans="1:49" x14ac:dyDescent="0.25">
      <c r="A4036" s="117">
        <v>450000</v>
      </c>
      <c r="B4036" s="117">
        <v>870000</v>
      </c>
      <c r="C4036" s="117">
        <v>870000</v>
      </c>
      <c r="D4036" s="115" t="s">
        <v>342</v>
      </c>
      <c r="E4036" s="115" t="s">
        <v>13</v>
      </c>
      <c r="F4036" s="115" t="s">
        <v>343</v>
      </c>
      <c r="G4036" s="115" t="s">
        <v>344</v>
      </c>
      <c r="H4036" s="115">
        <v>0.56000000000000005</v>
      </c>
      <c r="I4036" s="115">
        <v>0.48</v>
      </c>
      <c r="J4036" s="115" t="s">
        <v>350</v>
      </c>
      <c r="K4036" s="115">
        <v>1.4200860757499999E-3</v>
      </c>
      <c r="L4036" s="115">
        <v>3633.36184595639</v>
      </c>
      <c r="M4036" s="115">
        <v>8.2604301377115501</v>
      </c>
      <c r="N4036" s="115">
        <v>1.1668786699103799</v>
      </c>
      <c r="O4036" s="115">
        <v>1.1730521818290001E-2</v>
      </c>
      <c r="P4036" s="115">
        <v>1.6570681512299999E-3</v>
      </c>
      <c r="Q4036" s="115">
        <v>5.1596865656148898</v>
      </c>
      <c r="R4036" s="115">
        <v>1700</v>
      </c>
      <c r="S4036" s="115" t="s">
        <v>359</v>
      </c>
      <c r="T4036" s="115">
        <v>1700</v>
      </c>
      <c r="U4036" s="115" t="s">
        <v>352</v>
      </c>
      <c r="V4036" s="115" t="s">
        <v>350</v>
      </c>
      <c r="Z4036" s="115">
        <v>0</v>
      </c>
      <c r="AA4036" s="115">
        <v>1</v>
      </c>
      <c r="AB4036" s="115">
        <v>1.1730521818290001E-2</v>
      </c>
      <c r="AC4036" s="115">
        <v>1.6570681512299999E-3</v>
      </c>
      <c r="AD4036" s="115">
        <v>244.23715374551199</v>
      </c>
      <c r="AF4036" s="115">
        <v>-1</v>
      </c>
      <c r="AG4036" s="115">
        <v>-1</v>
      </c>
      <c r="AH4036" s="115">
        <v>-1</v>
      </c>
      <c r="AI4036" s="115">
        <v>-1</v>
      </c>
      <c r="AJ4036" s="115">
        <v>0</v>
      </c>
      <c r="AM4036" s="115" t="s">
        <v>348</v>
      </c>
      <c r="AN4036" s="115">
        <v>-1</v>
      </c>
      <c r="AQ4036" s="115">
        <v>601</v>
      </c>
      <c r="AR4036" s="115" t="s">
        <v>263</v>
      </c>
      <c r="AS4036" s="115" t="s">
        <v>376</v>
      </c>
      <c r="AT4036" s="115" t="s">
        <v>296</v>
      </c>
      <c r="AV4036" s="115">
        <v>10.959715832257301</v>
      </c>
      <c r="AW4036" s="115">
        <v>0.19808366080000001</v>
      </c>
    </row>
    <row r="4037" spans="1:49" x14ac:dyDescent="0.25">
      <c r="A4037" s="117">
        <v>450000</v>
      </c>
      <c r="B4037" s="117">
        <v>870000</v>
      </c>
      <c r="C4037" s="117">
        <v>880000</v>
      </c>
      <c r="D4037" s="115" t="s">
        <v>342</v>
      </c>
      <c r="E4037" s="115" t="s">
        <v>13</v>
      </c>
      <c r="F4037" s="115" t="s">
        <v>343</v>
      </c>
      <c r="G4037" s="115" t="s">
        <v>344</v>
      </c>
      <c r="H4037" s="115">
        <v>0.56000000000000005</v>
      </c>
      <c r="I4037" s="115">
        <v>0.48</v>
      </c>
      <c r="J4037" s="115" t="s">
        <v>350</v>
      </c>
      <c r="K4037" s="115">
        <v>0.10582786746908</v>
      </c>
      <c r="L4037" s="115">
        <v>3654.3990459220799</v>
      </c>
      <c r="M4037" s="115">
        <v>9.1092122870560299</v>
      </c>
      <c r="N4037" s="115">
        <v>1.3397164810528199</v>
      </c>
      <c r="O4037" s="115">
        <v>0.96400851066228999</v>
      </c>
      <c r="P4037" s="115">
        <v>0.14177933820300001</v>
      </c>
      <c r="Q4037" s="115">
        <v>386.73725791098201</v>
      </c>
      <c r="R4037" s="115">
        <v>1200</v>
      </c>
      <c r="S4037" s="115" t="s">
        <v>351</v>
      </c>
      <c r="T4037" s="115">
        <v>1200</v>
      </c>
      <c r="U4037" s="115" t="s">
        <v>352</v>
      </c>
      <c r="V4037" s="115" t="s">
        <v>350</v>
      </c>
      <c r="Z4037" s="115">
        <v>0</v>
      </c>
      <c r="AA4037" s="115">
        <v>1</v>
      </c>
      <c r="AB4037" s="115">
        <v>0.96400851066228999</v>
      </c>
      <c r="AC4037" s="115">
        <v>0.14177933820300001</v>
      </c>
      <c r="AD4037" s="115">
        <v>386.73725791098201</v>
      </c>
      <c r="AF4037" s="115">
        <v>-1</v>
      </c>
      <c r="AG4037" s="115">
        <v>-1</v>
      </c>
      <c r="AH4037" s="115">
        <v>-1</v>
      </c>
      <c r="AI4037" s="115">
        <v>-1</v>
      </c>
      <c r="AJ4037" s="115">
        <v>0</v>
      </c>
      <c r="AM4037" s="115" t="s">
        <v>348</v>
      </c>
      <c r="AN4037" s="115">
        <v>-1</v>
      </c>
      <c r="AQ4037" s="115">
        <v>601</v>
      </c>
      <c r="AR4037" s="115" t="s">
        <v>263</v>
      </c>
      <c r="AS4037" s="115" t="s">
        <v>376</v>
      </c>
      <c r="AT4037" s="115" t="s">
        <v>296</v>
      </c>
      <c r="AV4037" s="115">
        <v>117.028891943343</v>
      </c>
      <c r="AW4037" s="115">
        <v>0.31365552140000003</v>
      </c>
    </row>
    <row r="4038" spans="1:49" x14ac:dyDescent="0.25">
      <c r="A4038" s="117">
        <v>450000</v>
      </c>
      <c r="B4038" s="117">
        <v>870000</v>
      </c>
      <c r="C4038" s="117">
        <v>880000</v>
      </c>
      <c r="D4038" s="115" t="s">
        <v>342</v>
      </c>
      <c r="E4038" s="115" t="s">
        <v>13</v>
      </c>
      <c r="F4038" s="115" t="s">
        <v>343</v>
      </c>
      <c r="G4038" s="115" t="s">
        <v>344</v>
      </c>
      <c r="H4038" s="115">
        <v>0.56000000000000005</v>
      </c>
      <c r="I4038" s="115">
        <v>0.48</v>
      </c>
      <c r="J4038" s="115" t="s">
        <v>350</v>
      </c>
      <c r="K4038" s="115">
        <v>0.16502356182960001</v>
      </c>
      <c r="L4038" s="115">
        <v>3654.3990459220799</v>
      </c>
      <c r="M4038" s="115">
        <v>9.1092122870560299</v>
      </c>
      <c r="N4038" s="115">
        <v>1.3397164810528199</v>
      </c>
      <c r="O4038" s="115">
        <v>1.5032346570719699</v>
      </c>
      <c r="P4038" s="115">
        <v>0.22108478554514999</v>
      </c>
      <c r="Q4038" s="115">
        <v>603.06194690476502</v>
      </c>
      <c r="R4038" s="115">
        <v>1210</v>
      </c>
      <c r="S4038" s="115" t="s">
        <v>353</v>
      </c>
      <c r="T4038" s="115">
        <v>1210</v>
      </c>
      <c r="U4038" s="115" t="s">
        <v>352</v>
      </c>
      <c r="V4038" s="115" t="s">
        <v>350</v>
      </c>
      <c r="Z4038" s="115">
        <v>0</v>
      </c>
      <c r="AA4038" s="115">
        <v>1</v>
      </c>
      <c r="AB4038" s="115">
        <v>1.5032346570719699</v>
      </c>
      <c r="AC4038" s="115">
        <v>0.22108478554514999</v>
      </c>
      <c r="AD4038" s="115">
        <v>603.06194690476502</v>
      </c>
      <c r="AF4038" s="115">
        <v>-1</v>
      </c>
      <c r="AG4038" s="115">
        <v>-1</v>
      </c>
      <c r="AH4038" s="115">
        <v>-1</v>
      </c>
      <c r="AI4038" s="115">
        <v>-1</v>
      </c>
      <c r="AJ4038" s="115">
        <v>0</v>
      </c>
      <c r="AM4038" s="115" t="s">
        <v>348</v>
      </c>
      <c r="AN4038" s="115">
        <v>-1</v>
      </c>
      <c r="AQ4038" s="115">
        <v>601</v>
      </c>
      <c r="AR4038" s="115" t="s">
        <v>263</v>
      </c>
      <c r="AS4038" s="115" t="s">
        <v>376</v>
      </c>
      <c r="AT4038" s="115" t="s">
        <v>296</v>
      </c>
      <c r="AV4038" s="115">
        <v>109.455791328899</v>
      </c>
      <c r="AW4038" s="115">
        <v>0.48910133569999997</v>
      </c>
    </row>
    <row r="4039" spans="1:49" x14ac:dyDescent="0.25">
      <c r="A4039" s="117">
        <v>450000</v>
      </c>
      <c r="B4039" s="117">
        <v>870000</v>
      </c>
      <c r="C4039" s="117">
        <v>880000</v>
      </c>
      <c r="D4039" s="115" t="s">
        <v>342</v>
      </c>
      <c r="E4039" s="115" t="s">
        <v>13</v>
      </c>
      <c r="F4039" s="115" t="s">
        <v>343</v>
      </c>
      <c r="G4039" s="115" t="s">
        <v>344</v>
      </c>
      <c r="H4039" s="115">
        <v>0.56000000000000005</v>
      </c>
      <c r="I4039" s="115">
        <v>0.48</v>
      </c>
      <c r="J4039" s="115" t="s">
        <v>350</v>
      </c>
      <c r="K4039" s="115">
        <v>0.28536803445171999</v>
      </c>
      <c r="L4039" s="115">
        <v>3654.3990459220799</v>
      </c>
      <c r="M4039" s="115">
        <v>9.1092122870560299</v>
      </c>
      <c r="N4039" s="115">
        <v>1.3397164810528199</v>
      </c>
      <c r="O4039" s="115">
        <v>2.5994780057606701</v>
      </c>
      <c r="P4039" s="115">
        <v>0.38231225892061999</v>
      </c>
      <c r="Q4039" s="115">
        <v>1042.8486728370401</v>
      </c>
      <c r="R4039" s="115">
        <v>1210</v>
      </c>
      <c r="S4039" s="115" t="s">
        <v>353</v>
      </c>
      <c r="T4039" s="115">
        <v>1210</v>
      </c>
      <c r="U4039" s="115" t="s">
        <v>352</v>
      </c>
      <c r="V4039" s="115" t="s">
        <v>350</v>
      </c>
      <c r="Z4039" s="115">
        <v>0</v>
      </c>
      <c r="AA4039" s="115">
        <v>1</v>
      </c>
      <c r="AB4039" s="115">
        <v>2.5994780057606701</v>
      </c>
      <c r="AC4039" s="115">
        <v>0.38231225892061999</v>
      </c>
      <c r="AD4039" s="115">
        <v>1042.8486728370401</v>
      </c>
      <c r="AF4039" s="115">
        <v>-1</v>
      </c>
      <c r="AG4039" s="115">
        <v>-1</v>
      </c>
      <c r="AH4039" s="115">
        <v>-1</v>
      </c>
      <c r="AI4039" s="115">
        <v>-1</v>
      </c>
      <c r="AJ4039" s="115">
        <v>0</v>
      </c>
      <c r="AM4039" s="115" t="s">
        <v>348</v>
      </c>
      <c r="AN4039" s="115">
        <v>-1</v>
      </c>
      <c r="AQ4039" s="115">
        <v>601</v>
      </c>
      <c r="AR4039" s="115" t="s">
        <v>263</v>
      </c>
      <c r="AS4039" s="115" t="s">
        <v>376</v>
      </c>
      <c r="AT4039" s="115" t="s">
        <v>296</v>
      </c>
      <c r="AV4039" s="115">
        <v>136.28723845725301</v>
      </c>
      <c r="AW4039" s="115">
        <v>0.84578156760000001</v>
      </c>
    </row>
    <row r="4040" spans="1:49" x14ac:dyDescent="0.25">
      <c r="A4040" s="117">
        <v>450000</v>
      </c>
      <c r="B4040" s="117">
        <v>870000</v>
      </c>
      <c r="C4040" s="117">
        <v>880000</v>
      </c>
      <c r="D4040" s="115" t="s">
        <v>342</v>
      </c>
      <c r="E4040" s="115" t="s">
        <v>13</v>
      </c>
      <c r="F4040" s="115" t="s">
        <v>343</v>
      </c>
      <c r="G4040" s="115" t="s">
        <v>344</v>
      </c>
      <c r="H4040" s="115">
        <v>0.56000000000000005</v>
      </c>
      <c r="I4040" s="115">
        <v>0.48</v>
      </c>
      <c r="J4040" s="115" t="s">
        <v>350</v>
      </c>
      <c r="K4040" s="115">
        <v>5.8880321777699998E-3</v>
      </c>
      <c r="L4040" s="115">
        <v>3654.3990459220799</v>
      </c>
      <c r="M4040" s="115">
        <v>9.1092122870560299</v>
      </c>
      <c r="N4040" s="115">
        <v>1.3397164810528199</v>
      </c>
      <c r="O4040" s="115">
        <v>5.3635335060350002E-2</v>
      </c>
      <c r="P4040" s="115">
        <v>7.8882937495299999E-3</v>
      </c>
      <c r="Q4040" s="115">
        <v>21.517219172812101</v>
      </c>
      <c r="R4040" s="115">
        <v>1210</v>
      </c>
      <c r="S4040" s="115" t="s">
        <v>353</v>
      </c>
      <c r="T4040" s="115">
        <v>1210</v>
      </c>
      <c r="U4040" s="115" t="s">
        <v>352</v>
      </c>
      <c r="V4040" s="115" t="s">
        <v>350</v>
      </c>
      <c r="Z4040" s="115">
        <v>0</v>
      </c>
      <c r="AA4040" s="115">
        <v>1</v>
      </c>
      <c r="AB4040" s="115">
        <v>5.3635335060350002E-2</v>
      </c>
      <c r="AC4040" s="115">
        <v>7.8882937495299999E-3</v>
      </c>
      <c r="AD4040" s="115">
        <v>21.5172191728104</v>
      </c>
      <c r="AF4040" s="115">
        <v>-1</v>
      </c>
      <c r="AG4040" s="115">
        <v>-1</v>
      </c>
      <c r="AH4040" s="115">
        <v>-1</v>
      </c>
      <c r="AI4040" s="115">
        <v>-1</v>
      </c>
      <c r="AJ4040" s="115">
        <v>0</v>
      </c>
      <c r="AM4040" s="115" t="s">
        <v>348</v>
      </c>
      <c r="AN4040" s="115">
        <v>-1</v>
      </c>
      <c r="AQ4040" s="115">
        <v>601</v>
      </c>
      <c r="AR4040" s="115" t="s">
        <v>263</v>
      </c>
      <c r="AS4040" s="115" t="s">
        <v>376</v>
      </c>
      <c r="AT4040" s="115" t="s">
        <v>296</v>
      </c>
      <c r="AV4040" s="115">
        <v>19.682256500476601</v>
      </c>
      <c r="AW4040" s="115">
        <v>1.7451110400000001E-2</v>
      </c>
    </row>
    <row r="4041" spans="1:49" x14ac:dyDescent="0.25">
      <c r="A4041" s="117">
        <v>450000</v>
      </c>
      <c r="B4041" s="117">
        <v>870000</v>
      </c>
      <c r="C4041" s="117">
        <v>880000</v>
      </c>
      <c r="D4041" s="115" t="s">
        <v>342</v>
      </c>
      <c r="E4041" s="115" t="s">
        <v>13</v>
      </c>
      <c r="F4041" s="115" t="s">
        <v>343</v>
      </c>
      <c r="G4041" s="115" t="s">
        <v>344</v>
      </c>
      <c r="H4041" s="115">
        <v>0.56000000000000005</v>
      </c>
      <c r="I4041" s="115">
        <v>0.48</v>
      </c>
      <c r="J4041" s="115" t="s">
        <v>350</v>
      </c>
      <c r="K4041" s="115">
        <v>3.882372800212E-2</v>
      </c>
      <c r="L4041" s="115">
        <v>3654.3990459220799</v>
      </c>
      <c r="M4041" s="115">
        <v>9.1092122870560299</v>
      </c>
      <c r="N4041" s="115">
        <v>1.3397164810528199</v>
      </c>
      <c r="O4041" s="115">
        <v>0.35365358014623999</v>
      </c>
      <c r="P4041" s="115">
        <v>5.2012788260350003E-2</v>
      </c>
      <c r="Q4041" s="115">
        <v>141.877394570089</v>
      </c>
      <c r="R4041" s="115">
        <v>1210</v>
      </c>
      <c r="S4041" s="115" t="s">
        <v>353</v>
      </c>
      <c r="T4041" s="115">
        <v>1210</v>
      </c>
      <c r="U4041" s="115" t="s">
        <v>352</v>
      </c>
      <c r="V4041" s="115" t="s">
        <v>350</v>
      </c>
      <c r="Z4041" s="115">
        <v>0</v>
      </c>
      <c r="AA4041" s="115">
        <v>1</v>
      </c>
      <c r="AB4041" s="115">
        <v>0.35365358014623999</v>
      </c>
      <c r="AC4041" s="115">
        <v>5.2012788260350003E-2</v>
      </c>
      <c r="AD4041" s="115">
        <v>141.87739457008701</v>
      </c>
      <c r="AF4041" s="115">
        <v>-1</v>
      </c>
      <c r="AG4041" s="115">
        <v>-1</v>
      </c>
      <c r="AH4041" s="115">
        <v>-1</v>
      </c>
      <c r="AI4041" s="115">
        <v>-1</v>
      </c>
      <c r="AJ4041" s="115">
        <v>0</v>
      </c>
      <c r="AM4041" s="115" t="s">
        <v>348</v>
      </c>
      <c r="AN4041" s="115">
        <v>-1</v>
      </c>
      <c r="AQ4041" s="115">
        <v>601</v>
      </c>
      <c r="AR4041" s="115" t="s">
        <v>263</v>
      </c>
      <c r="AS4041" s="115" t="s">
        <v>376</v>
      </c>
      <c r="AT4041" s="115" t="s">
        <v>296</v>
      </c>
      <c r="AV4041" s="115">
        <v>71.718350180566702</v>
      </c>
      <c r="AW4041" s="115">
        <v>0.1150668245</v>
      </c>
    </row>
    <row r="4042" spans="1:49" x14ac:dyDescent="0.25">
      <c r="A4042" s="117">
        <v>450000</v>
      </c>
      <c r="B4042" s="117">
        <v>870000</v>
      </c>
      <c r="C4042" s="117">
        <v>880000</v>
      </c>
      <c r="D4042" s="115" t="s">
        <v>342</v>
      </c>
      <c r="E4042" s="115" t="s">
        <v>13</v>
      </c>
      <c r="F4042" s="115" t="s">
        <v>343</v>
      </c>
      <c r="G4042" s="115" t="s">
        <v>344</v>
      </c>
      <c r="H4042" s="115">
        <v>0.56000000000000005</v>
      </c>
      <c r="I4042" s="115">
        <v>0.48</v>
      </c>
      <c r="J4042" s="115" t="s">
        <v>350</v>
      </c>
      <c r="K4042" s="115">
        <v>1.6832229668569999E-2</v>
      </c>
      <c r="L4042" s="115">
        <v>3654.3990459220799</v>
      </c>
      <c r="M4042" s="115">
        <v>9.1092122870560299</v>
      </c>
      <c r="N4042" s="115">
        <v>1.3397164810528199</v>
      </c>
      <c r="O4042" s="115">
        <v>0.15332835331548</v>
      </c>
      <c r="P4042" s="115">
        <v>2.255041549984E-2</v>
      </c>
      <c r="Q4042" s="115">
        <v>61.511684041563598</v>
      </c>
      <c r="R4042" s="115">
        <v>1210</v>
      </c>
      <c r="S4042" s="115" t="s">
        <v>353</v>
      </c>
      <c r="T4042" s="115">
        <v>1210</v>
      </c>
      <c r="U4042" s="115" t="s">
        <v>352</v>
      </c>
      <c r="V4042" s="115" t="s">
        <v>350</v>
      </c>
      <c r="Z4042" s="115">
        <v>0</v>
      </c>
      <c r="AA4042" s="115">
        <v>1</v>
      </c>
      <c r="AB4042" s="115">
        <v>0.15332835331548</v>
      </c>
      <c r="AC4042" s="115">
        <v>2.255041549984E-2</v>
      </c>
      <c r="AD4042" s="115">
        <v>61.511684041562901</v>
      </c>
      <c r="AF4042" s="115">
        <v>-1</v>
      </c>
      <c r="AG4042" s="115">
        <v>-1</v>
      </c>
      <c r="AH4042" s="115">
        <v>-1</v>
      </c>
      <c r="AI4042" s="115">
        <v>-1</v>
      </c>
      <c r="AJ4042" s="115">
        <v>0</v>
      </c>
      <c r="AM4042" s="115" t="s">
        <v>348</v>
      </c>
      <c r="AN4042" s="115">
        <v>-1</v>
      </c>
      <c r="AQ4042" s="115">
        <v>601</v>
      </c>
      <c r="AR4042" s="115" t="s">
        <v>263</v>
      </c>
      <c r="AS4042" s="115" t="s">
        <v>376</v>
      </c>
      <c r="AT4042" s="115" t="s">
        <v>296</v>
      </c>
      <c r="AV4042" s="115">
        <v>39.019445562275401</v>
      </c>
      <c r="AW4042" s="115">
        <v>4.98878216E-2</v>
      </c>
    </row>
    <row r="4043" spans="1:49" x14ac:dyDescent="0.25">
      <c r="A4043" s="117">
        <v>450000</v>
      </c>
      <c r="B4043" s="117">
        <v>870000</v>
      </c>
      <c r="C4043" s="117">
        <v>880000</v>
      </c>
      <c r="D4043" s="115" t="s">
        <v>342</v>
      </c>
      <c r="E4043" s="115" t="s">
        <v>13</v>
      </c>
      <c r="F4043" s="115" t="s">
        <v>343</v>
      </c>
      <c r="G4043" s="115" t="s">
        <v>344</v>
      </c>
      <c r="H4043" s="115">
        <v>0.56000000000000005</v>
      </c>
      <c r="I4043" s="115">
        <v>0.48</v>
      </c>
      <c r="J4043" s="115" t="s">
        <v>350</v>
      </c>
      <c r="K4043" s="115">
        <v>0.1786713701033</v>
      </c>
      <c r="L4043" s="115">
        <v>3649.6723729297501</v>
      </c>
      <c r="M4043" s="115">
        <v>9.0981577392488102</v>
      </c>
      <c r="N4043" s="115">
        <v>1.3381153776502399</v>
      </c>
      <c r="O4043" s="115">
        <v>1.62558030868753</v>
      </c>
      <c r="P4043" s="115">
        <v>0.23908290788105999</v>
      </c>
      <c r="Q4043" s="115">
        <v>652.09196329952499</v>
      </c>
      <c r="R4043" s="115">
        <v>1200</v>
      </c>
      <c r="S4043" s="115" t="s">
        <v>351</v>
      </c>
      <c r="T4043" s="115">
        <v>1200</v>
      </c>
      <c r="U4043" s="115" t="s">
        <v>352</v>
      </c>
      <c r="V4043" s="115" t="s">
        <v>350</v>
      </c>
      <c r="Z4043" s="115">
        <v>0</v>
      </c>
      <c r="AA4043" s="115">
        <v>1</v>
      </c>
      <c r="AB4043" s="115">
        <v>1.62558030868753</v>
      </c>
      <c r="AC4043" s="115">
        <v>0.23908290788105999</v>
      </c>
      <c r="AD4043" s="115">
        <v>652.09196329952499</v>
      </c>
      <c r="AF4043" s="115">
        <v>-1</v>
      </c>
      <c r="AG4043" s="115">
        <v>-1</v>
      </c>
      <c r="AH4043" s="115">
        <v>-1</v>
      </c>
      <c r="AI4043" s="115">
        <v>-1</v>
      </c>
      <c r="AJ4043" s="115">
        <v>0</v>
      </c>
      <c r="AM4043" s="115" t="s">
        <v>348</v>
      </c>
      <c r="AN4043" s="115">
        <v>-1</v>
      </c>
      <c r="AQ4043" s="115">
        <v>601</v>
      </c>
      <c r="AR4043" s="115" t="s">
        <v>263</v>
      </c>
      <c r="AS4043" s="115" t="s">
        <v>376</v>
      </c>
      <c r="AT4043" s="115" t="s">
        <v>296</v>
      </c>
      <c r="AV4043" s="115">
        <v>128.92607195827699</v>
      </c>
      <c r="AW4043" s="115">
        <v>0.52886615029999995</v>
      </c>
    </row>
    <row r="4044" spans="1:49" x14ac:dyDescent="0.25">
      <c r="A4044" s="117">
        <v>450000</v>
      </c>
      <c r="B4044" s="117">
        <v>870000</v>
      </c>
      <c r="C4044" s="117">
        <v>880000</v>
      </c>
      <c r="D4044" s="115" t="s">
        <v>342</v>
      </c>
      <c r="E4044" s="115" t="s">
        <v>13</v>
      </c>
      <c r="F4044" s="115" t="s">
        <v>343</v>
      </c>
      <c r="G4044" s="115" t="s">
        <v>344</v>
      </c>
      <c r="H4044" s="115">
        <v>0.56000000000000005</v>
      </c>
      <c r="I4044" s="115">
        <v>0.48</v>
      </c>
      <c r="J4044" s="115" t="s">
        <v>350</v>
      </c>
      <c r="K4044" s="115">
        <v>2.8315582507220001E-2</v>
      </c>
      <c r="L4044" s="115">
        <v>3649.6723729297501</v>
      </c>
      <c r="M4044" s="115">
        <v>9.0981577392488102</v>
      </c>
      <c r="N4044" s="115">
        <v>1.3381153776502399</v>
      </c>
      <c r="O4044" s="115">
        <v>0.25761963612948002</v>
      </c>
      <c r="P4044" s="115">
        <v>3.7889516380039998E-2</v>
      </c>
      <c r="Q4044" s="115">
        <v>103.342599200046</v>
      </c>
      <c r="R4044" s="115">
        <v>1210</v>
      </c>
      <c r="S4044" s="115" t="s">
        <v>353</v>
      </c>
      <c r="T4044" s="115">
        <v>1210</v>
      </c>
      <c r="U4044" s="115" t="s">
        <v>352</v>
      </c>
      <c r="V4044" s="115" t="s">
        <v>350</v>
      </c>
      <c r="Z4044" s="115">
        <v>0</v>
      </c>
      <c r="AA4044" s="115">
        <v>1</v>
      </c>
      <c r="AB4044" s="115">
        <v>0.25761963612948002</v>
      </c>
      <c r="AC4044" s="115">
        <v>3.7889516380039998E-2</v>
      </c>
      <c r="AD4044" s="115">
        <v>103.342599200045</v>
      </c>
      <c r="AF4044" s="115">
        <v>-1</v>
      </c>
      <c r="AG4044" s="115">
        <v>-1</v>
      </c>
      <c r="AH4044" s="115">
        <v>-1</v>
      </c>
      <c r="AI4044" s="115">
        <v>-1</v>
      </c>
      <c r="AJ4044" s="115">
        <v>0</v>
      </c>
      <c r="AM4044" s="115" t="s">
        <v>348</v>
      </c>
      <c r="AN4044" s="115">
        <v>-1</v>
      </c>
      <c r="AQ4044" s="115">
        <v>601</v>
      </c>
      <c r="AR4044" s="115" t="s">
        <v>263</v>
      </c>
      <c r="AS4044" s="115" t="s">
        <v>376</v>
      </c>
      <c r="AT4044" s="115" t="s">
        <v>296</v>
      </c>
      <c r="AV4044" s="115">
        <v>50.2231705115436</v>
      </c>
      <c r="AW4044" s="115">
        <v>8.3813949099999993E-2</v>
      </c>
    </row>
    <row r="4045" spans="1:49" x14ac:dyDescent="0.25">
      <c r="A4045" s="117">
        <v>450000</v>
      </c>
      <c r="B4045" s="117">
        <v>870000</v>
      </c>
      <c r="C4045" s="117">
        <v>880000</v>
      </c>
      <c r="D4045" s="115" t="s">
        <v>342</v>
      </c>
      <c r="E4045" s="115" t="s">
        <v>13</v>
      </c>
      <c r="F4045" s="115" t="s">
        <v>343</v>
      </c>
      <c r="G4045" s="115" t="s">
        <v>344</v>
      </c>
      <c r="H4045" s="115">
        <v>0.56000000000000005</v>
      </c>
      <c r="I4045" s="115">
        <v>0.48</v>
      </c>
      <c r="J4045" s="115" t="s">
        <v>350</v>
      </c>
      <c r="K4045" s="115">
        <v>0.14586482520137001</v>
      </c>
      <c r="L4045" s="115">
        <v>3649.6723729297501</v>
      </c>
      <c r="M4045" s="115">
        <v>9.0981577392488102</v>
      </c>
      <c r="N4045" s="115">
        <v>1.3381153776502399</v>
      </c>
      <c r="O4045" s="115">
        <v>1.3271011882900501</v>
      </c>
      <c r="P4045" s="115">
        <v>0.19518396566022</v>
      </c>
      <c r="Q4045" s="115">
        <v>532.35882271968296</v>
      </c>
      <c r="R4045" s="115">
        <v>1210</v>
      </c>
      <c r="S4045" s="115" t="s">
        <v>353</v>
      </c>
      <c r="T4045" s="115">
        <v>1210</v>
      </c>
      <c r="U4045" s="115" t="s">
        <v>352</v>
      </c>
      <c r="V4045" s="115" t="s">
        <v>350</v>
      </c>
      <c r="Z4045" s="115">
        <v>0</v>
      </c>
      <c r="AA4045" s="115">
        <v>1</v>
      </c>
      <c r="AB4045" s="115">
        <v>1.3271011882900501</v>
      </c>
      <c r="AC4045" s="115">
        <v>0.19518396566022</v>
      </c>
      <c r="AD4045" s="115">
        <v>532.35882271968296</v>
      </c>
      <c r="AF4045" s="115">
        <v>-1</v>
      </c>
      <c r="AG4045" s="115">
        <v>-1</v>
      </c>
      <c r="AH4045" s="115">
        <v>-1</v>
      </c>
      <c r="AI4045" s="115">
        <v>-1</v>
      </c>
      <c r="AJ4045" s="115">
        <v>0</v>
      </c>
      <c r="AM4045" s="115" t="s">
        <v>348</v>
      </c>
      <c r="AN4045" s="115">
        <v>-1</v>
      </c>
      <c r="AQ4045" s="115">
        <v>601</v>
      </c>
      <c r="AR4045" s="115" t="s">
        <v>263</v>
      </c>
      <c r="AS4045" s="115" t="s">
        <v>376</v>
      </c>
      <c r="AT4045" s="115" t="s">
        <v>296</v>
      </c>
      <c r="AV4045" s="115">
        <v>99.703687358550496</v>
      </c>
      <c r="AW4045" s="115">
        <v>0.43175898029999998</v>
      </c>
    </row>
    <row r="4046" spans="1:49" x14ac:dyDescent="0.25">
      <c r="A4046" s="117">
        <v>450000</v>
      </c>
      <c r="B4046" s="117">
        <v>870000</v>
      </c>
      <c r="C4046" s="117">
        <v>880000</v>
      </c>
      <c r="D4046" s="115" t="s">
        <v>342</v>
      </c>
      <c r="E4046" s="115" t="s">
        <v>13</v>
      </c>
      <c r="F4046" s="115" t="s">
        <v>343</v>
      </c>
      <c r="G4046" s="115" t="s">
        <v>344</v>
      </c>
      <c r="H4046" s="115">
        <v>0.56000000000000005</v>
      </c>
      <c r="I4046" s="115">
        <v>0.48</v>
      </c>
      <c r="J4046" s="115" t="s">
        <v>350</v>
      </c>
      <c r="K4046" s="115">
        <v>6.5802731610399998E-2</v>
      </c>
      <c r="L4046" s="115">
        <v>3649.6723729297501</v>
      </c>
      <c r="M4046" s="115">
        <v>9.0981577392488102</v>
      </c>
      <c r="N4046" s="115">
        <v>1.3381153776502399</v>
      </c>
      <c r="O4046" s="115">
        <v>0.59868363186494999</v>
      </c>
      <c r="P4046" s="115">
        <v>8.8051647059279994E-2</v>
      </c>
      <c r="Q4046" s="115">
        <v>240.15841162182099</v>
      </c>
      <c r="R4046" s="115">
        <v>1210</v>
      </c>
      <c r="S4046" s="115" t="s">
        <v>353</v>
      </c>
      <c r="T4046" s="115">
        <v>1210</v>
      </c>
      <c r="U4046" s="115" t="s">
        <v>352</v>
      </c>
      <c r="V4046" s="115" t="s">
        <v>350</v>
      </c>
      <c r="Z4046" s="115">
        <v>0</v>
      </c>
      <c r="AA4046" s="115">
        <v>1</v>
      </c>
      <c r="AB4046" s="115">
        <v>0.59868363186494999</v>
      </c>
      <c r="AC4046" s="115">
        <v>8.8051647059279994E-2</v>
      </c>
      <c r="AD4046" s="115">
        <v>240.15841162182201</v>
      </c>
      <c r="AF4046" s="115">
        <v>-1</v>
      </c>
      <c r="AG4046" s="115">
        <v>-1</v>
      </c>
      <c r="AH4046" s="115">
        <v>-1</v>
      </c>
      <c r="AI4046" s="115">
        <v>-1</v>
      </c>
      <c r="AJ4046" s="115">
        <v>0</v>
      </c>
      <c r="AM4046" s="115" t="s">
        <v>348</v>
      </c>
      <c r="AN4046" s="115">
        <v>-1</v>
      </c>
      <c r="AQ4046" s="115">
        <v>601</v>
      </c>
      <c r="AR4046" s="115" t="s">
        <v>263</v>
      </c>
      <c r="AS4046" s="115" t="s">
        <v>376</v>
      </c>
      <c r="AT4046" s="115" t="s">
        <v>296</v>
      </c>
      <c r="AV4046" s="115">
        <v>66.426602673765203</v>
      </c>
      <c r="AW4046" s="115">
        <v>0.19477567849999999</v>
      </c>
    </row>
    <row r="4047" spans="1:49" x14ac:dyDescent="0.25">
      <c r="A4047" s="117">
        <v>450000</v>
      </c>
      <c r="B4047" s="117">
        <v>870000</v>
      </c>
      <c r="C4047" s="117">
        <v>880000</v>
      </c>
      <c r="D4047" s="115" t="s">
        <v>342</v>
      </c>
      <c r="E4047" s="115" t="s">
        <v>13</v>
      </c>
      <c r="F4047" s="115" t="s">
        <v>343</v>
      </c>
      <c r="G4047" s="115" t="s">
        <v>344</v>
      </c>
      <c r="H4047" s="115">
        <v>0.56000000000000005</v>
      </c>
      <c r="I4047" s="115">
        <v>0.48</v>
      </c>
      <c r="J4047" s="115" t="s">
        <v>350</v>
      </c>
      <c r="K4047" s="115">
        <v>6.2501733393139997E-2</v>
      </c>
      <c r="L4047" s="115">
        <v>3649.6723729297501</v>
      </c>
      <c r="M4047" s="115">
        <v>9.0981577392488102</v>
      </c>
      <c r="N4047" s="115">
        <v>1.3381153776502399</v>
      </c>
      <c r="O4047" s="115">
        <v>0.56865062938729005</v>
      </c>
      <c r="P4047" s="115">
        <v>8.3634530583160005E-2</v>
      </c>
      <c r="Q4047" s="115">
        <v>228.11084962517899</v>
      </c>
      <c r="R4047" s="115">
        <v>1210</v>
      </c>
      <c r="S4047" s="115" t="s">
        <v>353</v>
      </c>
      <c r="T4047" s="115">
        <v>1210</v>
      </c>
      <c r="U4047" s="115" t="s">
        <v>352</v>
      </c>
      <c r="V4047" s="115" t="s">
        <v>350</v>
      </c>
      <c r="Z4047" s="115">
        <v>0</v>
      </c>
      <c r="AA4047" s="115">
        <v>1</v>
      </c>
      <c r="AB4047" s="115">
        <v>0.56865062938729005</v>
      </c>
      <c r="AC4047" s="115">
        <v>8.3634530583160005E-2</v>
      </c>
      <c r="AD4047" s="115">
        <v>228.110849625177</v>
      </c>
      <c r="AF4047" s="115">
        <v>-1</v>
      </c>
      <c r="AG4047" s="115">
        <v>-1</v>
      </c>
      <c r="AH4047" s="115">
        <v>-1</v>
      </c>
      <c r="AI4047" s="115">
        <v>-1</v>
      </c>
      <c r="AJ4047" s="115">
        <v>0</v>
      </c>
      <c r="AM4047" s="115" t="s">
        <v>348</v>
      </c>
      <c r="AN4047" s="115">
        <v>-1</v>
      </c>
      <c r="AQ4047" s="115">
        <v>601</v>
      </c>
      <c r="AR4047" s="115" t="s">
        <v>263</v>
      </c>
      <c r="AS4047" s="115" t="s">
        <v>376</v>
      </c>
      <c r="AT4047" s="115" t="s">
        <v>296</v>
      </c>
      <c r="AV4047" s="115">
        <v>63.6428791755663</v>
      </c>
      <c r="AW4047" s="115">
        <v>0.18500474419999999</v>
      </c>
    </row>
    <row r="4048" spans="1:49" x14ac:dyDescent="0.25">
      <c r="A4048" s="117">
        <v>450000</v>
      </c>
      <c r="B4048" s="117">
        <v>870000</v>
      </c>
      <c r="C4048" s="117">
        <v>880000</v>
      </c>
      <c r="D4048" s="115" t="s">
        <v>342</v>
      </c>
      <c r="E4048" s="115" t="s">
        <v>13</v>
      </c>
      <c r="F4048" s="115" t="s">
        <v>343</v>
      </c>
      <c r="G4048" s="115" t="s">
        <v>344</v>
      </c>
      <c r="H4048" s="115">
        <v>0.56000000000000005</v>
      </c>
      <c r="I4048" s="115">
        <v>0.48</v>
      </c>
      <c r="J4048" s="115" t="s">
        <v>350</v>
      </c>
      <c r="K4048" s="115">
        <v>0.12145244549581</v>
      </c>
      <c r="L4048" s="115">
        <v>3649.6723729297501</v>
      </c>
      <c r="M4048" s="115">
        <v>9.0981577392488102</v>
      </c>
      <c r="N4048" s="115">
        <v>1.3381153776502399</v>
      </c>
      <c r="O4048" s="115">
        <v>1.10499350693846</v>
      </c>
      <c r="P4048" s="115">
        <v>0.16251738497118001</v>
      </c>
      <c r="Q4048" s="115">
        <v>443.26163495084</v>
      </c>
      <c r="R4048" s="115">
        <v>1210</v>
      </c>
      <c r="S4048" s="115" t="s">
        <v>353</v>
      </c>
      <c r="T4048" s="115">
        <v>1210</v>
      </c>
      <c r="U4048" s="115" t="s">
        <v>352</v>
      </c>
      <c r="V4048" s="115" t="s">
        <v>350</v>
      </c>
      <c r="Z4048" s="115">
        <v>0</v>
      </c>
      <c r="AA4048" s="115">
        <v>1</v>
      </c>
      <c r="AB4048" s="115">
        <v>1.10499350693846</v>
      </c>
      <c r="AC4048" s="115">
        <v>0.16251738497118001</v>
      </c>
      <c r="AD4048" s="115">
        <v>443.26163495084</v>
      </c>
      <c r="AF4048" s="115">
        <v>-1</v>
      </c>
      <c r="AG4048" s="115">
        <v>-1</v>
      </c>
      <c r="AH4048" s="115">
        <v>-1</v>
      </c>
      <c r="AI4048" s="115">
        <v>-1</v>
      </c>
      <c r="AJ4048" s="115">
        <v>0</v>
      </c>
      <c r="AM4048" s="115" t="s">
        <v>348</v>
      </c>
      <c r="AN4048" s="115">
        <v>-1</v>
      </c>
      <c r="AQ4048" s="115">
        <v>601</v>
      </c>
      <c r="AR4048" s="115" t="s">
        <v>263</v>
      </c>
      <c r="AS4048" s="115" t="s">
        <v>376</v>
      </c>
      <c r="AT4048" s="115" t="s">
        <v>296</v>
      </c>
      <c r="AV4048" s="115">
        <v>93.382003426829797</v>
      </c>
      <c r="AW4048" s="115">
        <v>0.35949848740000001</v>
      </c>
    </row>
    <row r="4049" spans="1:49" x14ac:dyDescent="0.25">
      <c r="A4049" s="117">
        <v>450000</v>
      </c>
      <c r="B4049" s="117">
        <v>870000</v>
      </c>
      <c r="C4049" s="117">
        <v>880000</v>
      </c>
      <c r="D4049" s="115" t="s">
        <v>342</v>
      </c>
      <c r="E4049" s="115" t="s">
        <v>13</v>
      </c>
      <c r="F4049" s="115" t="s">
        <v>343</v>
      </c>
      <c r="G4049" s="115" t="s">
        <v>344</v>
      </c>
      <c r="H4049" s="115">
        <v>0.56000000000000005</v>
      </c>
      <c r="I4049" s="115">
        <v>0.48</v>
      </c>
      <c r="J4049" s="115" t="s">
        <v>350</v>
      </c>
      <c r="K4049" s="115">
        <v>1.5154765034450001E-2</v>
      </c>
      <c r="L4049" s="115">
        <v>3649.6723729297501</v>
      </c>
      <c r="M4049" s="115">
        <v>9.0981577392488102</v>
      </c>
      <c r="N4049" s="115">
        <v>1.3381153776502399</v>
      </c>
      <c r="O4049" s="115">
        <v>0.13788044278468001</v>
      </c>
      <c r="P4049" s="115">
        <v>2.0278824137269998E-2</v>
      </c>
      <c r="Q4049" s="115">
        <v>55.3099272644777</v>
      </c>
      <c r="R4049" s="115">
        <v>1210</v>
      </c>
      <c r="S4049" s="115" t="s">
        <v>353</v>
      </c>
      <c r="T4049" s="115">
        <v>1210</v>
      </c>
      <c r="U4049" s="115" t="s">
        <v>352</v>
      </c>
      <c r="V4049" s="115" t="s">
        <v>350</v>
      </c>
      <c r="Z4049" s="115">
        <v>0</v>
      </c>
      <c r="AA4049" s="115">
        <v>1</v>
      </c>
      <c r="AB4049" s="115">
        <v>0.13788044278468001</v>
      </c>
      <c r="AC4049" s="115">
        <v>2.0278824137269998E-2</v>
      </c>
      <c r="AD4049" s="115">
        <v>55.309927264478397</v>
      </c>
      <c r="AF4049" s="115">
        <v>-1</v>
      </c>
      <c r="AG4049" s="115">
        <v>-1</v>
      </c>
      <c r="AH4049" s="115">
        <v>-1</v>
      </c>
      <c r="AI4049" s="115">
        <v>-1</v>
      </c>
      <c r="AJ4049" s="115">
        <v>0</v>
      </c>
      <c r="AM4049" s="115" t="s">
        <v>348</v>
      </c>
      <c r="AN4049" s="115">
        <v>-1</v>
      </c>
      <c r="AQ4049" s="115">
        <v>601</v>
      </c>
      <c r="AR4049" s="115" t="s">
        <v>263</v>
      </c>
      <c r="AS4049" s="115" t="s">
        <v>376</v>
      </c>
      <c r="AT4049" s="115" t="s">
        <v>296</v>
      </c>
      <c r="AV4049" s="115">
        <v>39.353177890757699</v>
      </c>
      <c r="AW4049" s="115">
        <v>4.4858010800000001E-2</v>
      </c>
    </row>
    <row r="4050" spans="1:49" x14ac:dyDescent="0.25">
      <c r="A4050" s="117">
        <v>450000</v>
      </c>
      <c r="B4050" s="117">
        <v>870000</v>
      </c>
      <c r="C4050" s="117">
        <v>880000</v>
      </c>
      <c r="D4050" s="115" t="s">
        <v>342</v>
      </c>
      <c r="E4050" s="115" t="s">
        <v>13</v>
      </c>
      <c r="F4050" s="115" t="s">
        <v>343</v>
      </c>
      <c r="G4050" s="115" t="s">
        <v>344</v>
      </c>
      <c r="H4050" s="115">
        <v>0.56000000000000005</v>
      </c>
      <c r="I4050" s="115">
        <v>0.48</v>
      </c>
      <c r="J4050" s="115" t="s">
        <v>350</v>
      </c>
      <c r="K4050" s="115">
        <v>0.26026881072961</v>
      </c>
      <c r="L4050" s="115">
        <v>3658.51048194036</v>
      </c>
      <c r="M4050" s="115">
        <v>9.1188019814822496</v>
      </c>
      <c r="N4050" s="115">
        <v>1.3411044798192799</v>
      </c>
      <c r="O4050" s="115">
        <v>2.3733397469992101</v>
      </c>
      <c r="P4050" s="115">
        <v>0.34904766802671999</v>
      </c>
      <c r="Q4050" s="115">
        <v>952.19617217643895</v>
      </c>
      <c r="R4050" s="115">
        <v>1200</v>
      </c>
      <c r="S4050" s="115" t="s">
        <v>351</v>
      </c>
      <c r="T4050" s="115">
        <v>1200</v>
      </c>
      <c r="U4050" s="115" t="s">
        <v>352</v>
      </c>
      <c r="V4050" s="115" t="s">
        <v>350</v>
      </c>
      <c r="Z4050" s="115">
        <v>0</v>
      </c>
      <c r="AA4050" s="115">
        <v>1</v>
      </c>
      <c r="AB4050" s="115">
        <v>2.3733397469992101</v>
      </c>
      <c r="AC4050" s="115">
        <v>0.34904766802671999</v>
      </c>
      <c r="AD4050" s="115">
        <v>952.19617217643895</v>
      </c>
      <c r="AF4050" s="115">
        <v>-1</v>
      </c>
      <c r="AG4050" s="115">
        <v>-1</v>
      </c>
      <c r="AH4050" s="115">
        <v>-1</v>
      </c>
      <c r="AI4050" s="115">
        <v>-1</v>
      </c>
      <c r="AJ4050" s="115">
        <v>0</v>
      </c>
      <c r="AM4050" s="115" t="s">
        <v>348</v>
      </c>
      <c r="AN4050" s="115">
        <v>-1</v>
      </c>
      <c r="AQ4050" s="115">
        <v>601</v>
      </c>
      <c r="AR4050" s="115" t="s">
        <v>263</v>
      </c>
      <c r="AS4050" s="115" t="s">
        <v>376</v>
      </c>
      <c r="AT4050" s="115" t="s">
        <v>296</v>
      </c>
      <c r="AV4050" s="115">
        <v>172.574058663513</v>
      </c>
      <c r="AW4050" s="115">
        <v>0.7722596692</v>
      </c>
    </row>
    <row r="4051" spans="1:49" x14ac:dyDescent="0.25">
      <c r="A4051" s="117">
        <v>450000</v>
      </c>
      <c r="B4051" s="117">
        <v>870000</v>
      </c>
      <c r="C4051" s="117">
        <v>880000</v>
      </c>
      <c r="D4051" s="115" t="s">
        <v>342</v>
      </c>
      <c r="E4051" s="115" t="s">
        <v>13</v>
      </c>
      <c r="F4051" s="115" t="s">
        <v>343</v>
      </c>
      <c r="G4051" s="115" t="s">
        <v>344</v>
      </c>
      <c r="H4051" s="115">
        <v>0.56000000000000005</v>
      </c>
      <c r="I4051" s="115">
        <v>0.48</v>
      </c>
      <c r="J4051" s="115" t="s">
        <v>350</v>
      </c>
      <c r="K4051" s="115">
        <v>5.8545495060790001E-2</v>
      </c>
      <c r="L4051" s="115">
        <v>3658.51048194036</v>
      </c>
      <c r="M4051" s="115">
        <v>9.1188019814822496</v>
      </c>
      <c r="N4051" s="115">
        <v>1.3411044798192799</v>
      </c>
      <c r="O4051" s="115">
        <v>0.53386477636718999</v>
      </c>
      <c r="P4051" s="115">
        <v>7.8515625699260003E-2</v>
      </c>
      <c r="Q4051" s="115">
        <v>214.189307350288</v>
      </c>
      <c r="R4051" s="115">
        <v>1210</v>
      </c>
      <c r="S4051" s="115" t="s">
        <v>353</v>
      </c>
      <c r="T4051" s="115">
        <v>1210</v>
      </c>
      <c r="U4051" s="115" t="s">
        <v>352</v>
      </c>
      <c r="V4051" s="115" t="s">
        <v>350</v>
      </c>
      <c r="Z4051" s="115">
        <v>0</v>
      </c>
      <c r="AA4051" s="115">
        <v>1</v>
      </c>
      <c r="AB4051" s="115">
        <v>0.53386477636718999</v>
      </c>
      <c r="AC4051" s="115">
        <v>7.8515625699260003E-2</v>
      </c>
      <c r="AD4051" s="115">
        <v>214.189307350288</v>
      </c>
      <c r="AF4051" s="115">
        <v>-1</v>
      </c>
      <c r="AG4051" s="115">
        <v>-1</v>
      </c>
      <c r="AH4051" s="115">
        <v>-1</v>
      </c>
      <c r="AI4051" s="115">
        <v>-1</v>
      </c>
      <c r="AJ4051" s="115">
        <v>0</v>
      </c>
      <c r="AM4051" s="115" t="s">
        <v>348</v>
      </c>
      <c r="AN4051" s="115">
        <v>-1</v>
      </c>
      <c r="AQ4051" s="115">
        <v>601</v>
      </c>
      <c r="AR4051" s="115" t="s">
        <v>263</v>
      </c>
      <c r="AS4051" s="115" t="s">
        <v>376</v>
      </c>
      <c r="AT4051" s="115" t="s">
        <v>296</v>
      </c>
      <c r="AV4051" s="115">
        <v>74.397361973410995</v>
      </c>
      <c r="AW4051" s="115">
        <v>0.17371395570000001</v>
      </c>
    </row>
    <row r="4052" spans="1:49" x14ac:dyDescent="0.25">
      <c r="A4052" s="117">
        <v>450000</v>
      </c>
      <c r="B4052" s="117">
        <v>870000</v>
      </c>
      <c r="C4052" s="117">
        <v>880000</v>
      </c>
      <c r="D4052" s="115" t="s">
        <v>342</v>
      </c>
      <c r="E4052" s="115" t="s">
        <v>13</v>
      </c>
      <c r="F4052" s="115" t="s">
        <v>343</v>
      </c>
      <c r="G4052" s="115" t="s">
        <v>344</v>
      </c>
      <c r="H4052" s="115">
        <v>0.56000000000000005</v>
      </c>
      <c r="I4052" s="115">
        <v>0.48</v>
      </c>
      <c r="J4052" s="115" t="s">
        <v>350</v>
      </c>
      <c r="K4052" s="115">
        <v>0.20913883837894001</v>
      </c>
      <c r="L4052" s="115">
        <v>3658.51048194036</v>
      </c>
      <c r="M4052" s="115">
        <v>9.1188019814822496</v>
      </c>
      <c r="N4052" s="115">
        <v>1.3411044798192799</v>
      </c>
      <c r="O4052" s="115">
        <v>1.90709565381483</v>
      </c>
      <c r="P4052" s="115">
        <v>0.28047703305420002</v>
      </c>
      <c r="Q4052" s="115">
        <v>765.13663239020605</v>
      </c>
      <c r="R4052" s="115">
        <v>1210</v>
      </c>
      <c r="S4052" s="115" t="s">
        <v>353</v>
      </c>
      <c r="T4052" s="115">
        <v>1210</v>
      </c>
      <c r="U4052" s="115" t="s">
        <v>352</v>
      </c>
      <c r="V4052" s="115" t="s">
        <v>350</v>
      </c>
      <c r="Z4052" s="115">
        <v>0</v>
      </c>
      <c r="AA4052" s="115">
        <v>1</v>
      </c>
      <c r="AB4052" s="115">
        <v>1.90709565381483</v>
      </c>
      <c r="AC4052" s="115">
        <v>0.28047703305420002</v>
      </c>
      <c r="AD4052" s="115">
        <v>765.13663239020605</v>
      </c>
      <c r="AF4052" s="115">
        <v>-1</v>
      </c>
      <c r="AG4052" s="115">
        <v>-1</v>
      </c>
      <c r="AH4052" s="115">
        <v>-1</v>
      </c>
      <c r="AI4052" s="115">
        <v>-1</v>
      </c>
      <c r="AJ4052" s="115">
        <v>0</v>
      </c>
      <c r="AM4052" s="115" t="s">
        <v>348</v>
      </c>
      <c r="AN4052" s="115">
        <v>-1</v>
      </c>
      <c r="AQ4052" s="115">
        <v>601</v>
      </c>
      <c r="AR4052" s="115" t="s">
        <v>263</v>
      </c>
      <c r="AS4052" s="115" t="s">
        <v>376</v>
      </c>
      <c r="AT4052" s="115" t="s">
        <v>296</v>
      </c>
      <c r="AV4052" s="115">
        <v>113.43489827496801</v>
      </c>
      <c r="AW4052" s="115">
        <v>0.62054876920000002</v>
      </c>
    </row>
    <row r="4053" spans="1:49" x14ac:dyDescent="0.25">
      <c r="A4053" s="117">
        <v>450000</v>
      </c>
      <c r="B4053" s="117">
        <v>870000</v>
      </c>
      <c r="C4053" s="117">
        <v>880000</v>
      </c>
      <c r="D4053" s="115" t="s">
        <v>342</v>
      </c>
      <c r="E4053" s="115" t="s">
        <v>13</v>
      </c>
      <c r="F4053" s="115" t="s">
        <v>343</v>
      </c>
      <c r="G4053" s="115" t="s">
        <v>344</v>
      </c>
      <c r="H4053" s="115">
        <v>0.56000000000000005</v>
      </c>
      <c r="I4053" s="115">
        <v>0.48</v>
      </c>
      <c r="J4053" s="115" t="s">
        <v>350</v>
      </c>
      <c r="K4053" s="115">
        <v>5.9119926603570003E-2</v>
      </c>
      <c r="L4053" s="115">
        <v>3658.51048194036</v>
      </c>
      <c r="M4053" s="115">
        <v>9.1188019814822496</v>
      </c>
      <c r="N4053" s="115">
        <v>1.3411044798192799</v>
      </c>
      <c r="O4053" s="115">
        <v>0.53910290385778004</v>
      </c>
      <c r="P4053" s="115">
        <v>7.9285998414639999E-2</v>
      </c>
      <c r="Q4053" s="115">
        <v>216.29087117073101</v>
      </c>
      <c r="R4053" s="115">
        <v>1210</v>
      </c>
      <c r="S4053" s="115" t="s">
        <v>353</v>
      </c>
      <c r="T4053" s="115">
        <v>1210</v>
      </c>
      <c r="U4053" s="115" t="s">
        <v>352</v>
      </c>
      <c r="V4053" s="115" t="s">
        <v>350</v>
      </c>
      <c r="Z4053" s="115">
        <v>0</v>
      </c>
      <c r="AA4053" s="115">
        <v>1</v>
      </c>
      <c r="AB4053" s="115">
        <v>0.53910290385778004</v>
      </c>
      <c r="AC4053" s="115">
        <v>7.9285998414639999E-2</v>
      </c>
      <c r="AD4053" s="115">
        <v>216.29087117072999</v>
      </c>
      <c r="AF4053" s="115">
        <v>-1</v>
      </c>
      <c r="AG4053" s="115">
        <v>-1</v>
      </c>
      <c r="AH4053" s="115">
        <v>-1</v>
      </c>
      <c r="AI4053" s="115">
        <v>-1</v>
      </c>
      <c r="AJ4053" s="115">
        <v>0</v>
      </c>
      <c r="AM4053" s="115" t="s">
        <v>348</v>
      </c>
      <c r="AN4053" s="115">
        <v>-1</v>
      </c>
      <c r="AQ4053" s="115">
        <v>601</v>
      </c>
      <c r="AR4053" s="115" t="s">
        <v>263</v>
      </c>
      <c r="AS4053" s="115" t="s">
        <v>376</v>
      </c>
      <c r="AT4053" s="115" t="s">
        <v>296</v>
      </c>
      <c r="AV4053" s="115">
        <v>70.254740967660197</v>
      </c>
      <c r="AW4053" s="115">
        <v>0.17541838700000001</v>
      </c>
    </row>
    <row r="4054" spans="1:49" x14ac:dyDescent="0.25">
      <c r="A4054" s="117">
        <v>450000</v>
      </c>
      <c r="B4054" s="117">
        <v>870000</v>
      </c>
      <c r="C4054" s="117">
        <v>880000</v>
      </c>
      <c r="D4054" s="115" t="s">
        <v>342</v>
      </c>
      <c r="E4054" s="115" t="s">
        <v>13</v>
      </c>
      <c r="F4054" s="115" t="s">
        <v>343</v>
      </c>
      <c r="G4054" s="115" t="s">
        <v>344</v>
      </c>
      <c r="H4054" s="115">
        <v>0.56000000000000005</v>
      </c>
      <c r="I4054" s="115">
        <v>0.48</v>
      </c>
      <c r="J4054" s="115" t="s">
        <v>350</v>
      </c>
      <c r="K4054" s="115">
        <v>3.0690382825939999E-2</v>
      </c>
      <c r="L4054" s="115">
        <v>3658.51048194036</v>
      </c>
      <c r="M4054" s="115">
        <v>9.1188019814822496</v>
      </c>
      <c r="N4054" s="115">
        <v>1.3411044798192799</v>
      </c>
      <c r="O4054" s="115">
        <v>0.27985952372569001</v>
      </c>
      <c r="P4054" s="115">
        <v>4.1159009895239997E-2</v>
      </c>
      <c r="Q4054" s="115">
        <v>112.281087263489</v>
      </c>
      <c r="R4054" s="115">
        <v>1210</v>
      </c>
      <c r="S4054" s="115" t="s">
        <v>353</v>
      </c>
      <c r="T4054" s="115">
        <v>1210</v>
      </c>
      <c r="U4054" s="115" t="s">
        <v>352</v>
      </c>
      <c r="V4054" s="115" t="s">
        <v>350</v>
      </c>
      <c r="Z4054" s="115">
        <v>0</v>
      </c>
      <c r="AA4054" s="115">
        <v>1</v>
      </c>
      <c r="AB4054" s="115">
        <v>0.27985952372569001</v>
      </c>
      <c r="AC4054" s="115">
        <v>4.1159009895239997E-2</v>
      </c>
      <c r="AD4054" s="115">
        <v>112.281087263491</v>
      </c>
      <c r="AF4054" s="115">
        <v>-1</v>
      </c>
      <c r="AG4054" s="115">
        <v>-1</v>
      </c>
      <c r="AH4054" s="115">
        <v>-1</v>
      </c>
      <c r="AI4054" s="115">
        <v>-1</v>
      </c>
      <c r="AJ4054" s="115">
        <v>0</v>
      </c>
      <c r="AM4054" s="115" t="s">
        <v>348</v>
      </c>
      <c r="AN4054" s="115">
        <v>-1</v>
      </c>
      <c r="AQ4054" s="115">
        <v>601</v>
      </c>
      <c r="AR4054" s="115" t="s">
        <v>263</v>
      </c>
      <c r="AS4054" s="115" t="s">
        <v>376</v>
      </c>
      <c r="AT4054" s="115" t="s">
        <v>296</v>
      </c>
      <c r="AV4054" s="115">
        <v>56.9521604051398</v>
      </c>
      <c r="AW4054" s="115">
        <v>9.1063331100000006E-2</v>
      </c>
    </row>
    <row r="4055" spans="1:49" x14ac:dyDescent="0.25">
      <c r="A4055" s="117">
        <v>450000</v>
      </c>
      <c r="B4055" s="117">
        <v>870000</v>
      </c>
      <c r="C4055" s="117">
        <v>880000</v>
      </c>
      <c r="D4055" s="115" t="s">
        <v>342</v>
      </c>
      <c r="E4055" s="115" t="s">
        <v>13</v>
      </c>
      <c r="F4055" s="115" t="s">
        <v>343</v>
      </c>
      <c r="G4055" s="115" t="s">
        <v>344</v>
      </c>
      <c r="H4055" s="115">
        <v>0.56000000000000005</v>
      </c>
      <c r="I4055" s="115">
        <v>0.48</v>
      </c>
      <c r="J4055" s="115" t="s">
        <v>350</v>
      </c>
      <c r="K4055" s="115">
        <v>1.1935183168379999E-2</v>
      </c>
      <c r="L4055" s="115">
        <v>3674.4298321311499</v>
      </c>
      <c r="M4055" s="115">
        <v>9.1560573703253691</v>
      </c>
      <c r="N4055" s="115">
        <v>1.3465012890385499</v>
      </c>
      <c r="O4055" s="115">
        <v>0.10927922181503</v>
      </c>
      <c r="P4055" s="115">
        <v>1.6070739521130001E-2</v>
      </c>
      <c r="Q4055" s="115">
        <v>43.854993085848697</v>
      </c>
      <c r="R4055" s="115">
        <v>1210</v>
      </c>
      <c r="S4055" s="115" t="s">
        <v>353</v>
      </c>
      <c r="T4055" s="115">
        <v>1210</v>
      </c>
      <c r="U4055" s="115" t="s">
        <v>352</v>
      </c>
      <c r="V4055" s="115" t="s">
        <v>350</v>
      </c>
      <c r="Z4055" s="115">
        <v>0</v>
      </c>
      <c r="AA4055" s="115">
        <v>1</v>
      </c>
      <c r="AB4055" s="115">
        <v>0.10927922181503</v>
      </c>
      <c r="AC4055" s="115">
        <v>1.6070739521130001E-2</v>
      </c>
      <c r="AD4055" s="115">
        <v>81.586325746773198</v>
      </c>
      <c r="AF4055" s="115">
        <v>-1</v>
      </c>
      <c r="AG4055" s="115">
        <v>-1</v>
      </c>
      <c r="AH4055" s="115">
        <v>-1</v>
      </c>
      <c r="AI4055" s="115">
        <v>-1</v>
      </c>
      <c r="AJ4055" s="115">
        <v>0</v>
      </c>
      <c r="AM4055" s="115" t="s">
        <v>348</v>
      </c>
      <c r="AN4055" s="115">
        <v>-1</v>
      </c>
      <c r="AQ4055" s="115">
        <v>601</v>
      </c>
      <c r="AR4055" s="115" t="s">
        <v>263</v>
      </c>
      <c r="AS4055" s="115" t="s">
        <v>376</v>
      </c>
      <c r="AT4055" s="115" t="s">
        <v>296</v>
      </c>
      <c r="AV4055" s="115">
        <v>29.733742002341</v>
      </c>
      <c r="AW4055" s="115">
        <v>6.6168958400000005E-2</v>
      </c>
    </row>
    <row r="4056" spans="1:49" x14ac:dyDescent="0.25">
      <c r="A4056" s="117">
        <v>450000</v>
      </c>
      <c r="B4056" s="117">
        <v>870000</v>
      </c>
      <c r="C4056" s="117">
        <v>880000</v>
      </c>
      <c r="D4056" s="115" t="s">
        <v>342</v>
      </c>
      <c r="E4056" s="115" t="s">
        <v>13</v>
      </c>
      <c r="F4056" s="115" t="s">
        <v>343</v>
      </c>
      <c r="G4056" s="115" t="s">
        <v>344</v>
      </c>
      <c r="H4056" s="115">
        <v>0.56000000000000005</v>
      </c>
      <c r="I4056" s="115">
        <v>0.48</v>
      </c>
      <c r="J4056" s="115" t="s">
        <v>350</v>
      </c>
      <c r="K4056" s="115">
        <v>7.1891572435429998E-2</v>
      </c>
      <c r="L4056" s="115">
        <v>3674.4298321311499</v>
      </c>
      <c r="M4056" s="115">
        <v>9.1560573703253691</v>
      </c>
      <c r="N4056" s="115">
        <v>1.3465012890385499</v>
      </c>
      <c r="O4056" s="115">
        <v>0.65824336166171005</v>
      </c>
      <c r="P4056" s="115">
        <v>9.6802094955310003E-2</v>
      </c>
      <c r="Q4056" s="115">
        <v>264.16053843556898</v>
      </c>
      <c r="R4056" s="115">
        <v>1210</v>
      </c>
      <c r="S4056" s="115" t="s">
        <v>353</v>
      </c>
      <c r="T4056" s="115">
        <v>1210</v>
      </c>
      <c r="U4056" s="115" t="s">
        <v>352</v>
      </c>
      <c r="V4056" s="115" t="s">
        <v>350</v>
      </c>
      <c r="Z4056" s="115">
        <v>0</v>
      </c>
      <c r="AA4056" s="115">
        <v>1</v>
      </c>
      <c r="AB4056" s="115">
        <v>0.65824336166171005</v>
      </c>
      <c r="AC4056" s="115">
        <v>9.6802094955310003E-2</v>
      </c>
      <c r="AD4056" s="115">
        <v>482.672126475163</v>
      </c>
      <c r="AF4056" s="115">
        <v>-1</v>
      </c>
      <c r="AG4056" s="115">
        <v>-1</v>
      </c>
      <c r="AH4056" s="115">
        <v>-1</v>
      </c>
      <c r="AI4056" s="115">
        <v>-1</v>
      </c>
      <c r="AJ4056" s="115">
        <v>0</v>
      </c>
      <c r="AM4056" s="115" t="s">
        <v>348</v>
      </c>
      <c r="AN4056" s="115">
        <v>-1</v>
      </c>
      <c r="AQ4056" s="115">
        <v>601</v>
      </c>
      <c r="AR4056" s="115" t="s">
        <v>263</v>
      </c>
      <c r="AS4056" s="115" t="s">
        <v>376</v>
      </c>
      <c r="AT4056" s="115" t="s">
        <v>296</v>
      </c>
      <c r="AV4056" s="115">
        <v>79.503436998338401</v>
      </c>
      <c r="AW4056" s="115">
        <v>0.39146157860000003</v>
      </c>
    </row>
    <row r="4057" spans="1:49" x14ac:dyDescent="0.25">
      <c r="A4057" s="117">
        <v>450000</v>
      </c>
      <c r="B4057" s="117">
        <v>870000</v>
      </c>
      <c r="C4057" s="117">
        <v>880000</v>
      </c>
      <c r="D4057" s="115" t="s">
        <v>342</v>
      </c>
      <c r="E4057" s="115" t="s">
        <v>13</v>
      </c>
      <c r="F4057" s="115" t="s">
        <v>343</v>
      </c>
      <c r="G4057" s="115" t="s">
        <v>344</v>
      </c>
      <c r="H4057" s="115">
        <v>0.56000000000000005</v>
      </c>
      <c r="I4057" s="115">
        <v>0.48</v>
      </c>
      <c r="J4057" s="115" t="s">
        <v>350</v>
      </c>
      <c r="K4057" s="115">
        <v>3.4269062208590002E-2</v>
      </c>
      <c r="L4057" s="115">
        <v>3674.4298321311499</v>
      </c>
      <c r="M4057" s="115">
        <v>9.1560573703253691</v>
      </c>
      <c r="N4057" s="115">
        <v>1.3465012890385499</v>
      </c>
      <c r="O4057" s="115">
        <v>0.31376949960915002</v>
      </c>
      <c r="P4057" s="115">
        <v>4.6143336438010003E-2</v>
      </c>
      <c r="Q4057" s="115">
        <v>125.919264498423</v>
      </c>
      <c r="R4057" s="115">
        <v>1210</v>
      </c>
      <c r="S4057" s="115" t="s">
        <v>353</v>
      </c>
      <c r="T4057" s="115">
        <v>1210</v>
      </c>
      <c r="U4057" s="115" t="s">
        <v>352</v>
      </c>
      <c r="V4057" s="115" t="s">
        <v>350</v>
      </c>
      <c r="Z4057" s="115">
        <v>0</v>
      </c>
      <c r="AA4057" s="115">
        <v>1</v>
      </c>
      <c r="AB4057" s="115">
        <v>0.31376949960915002</v>
      </c>
      <c r="AC4057" s="115">
        <v>4.6143336438010003E-2</v>
      </c>
      <c r="AD4057" s="115">
        <v>236.02115011737001</v>
      </c>
      <c r="AF4057" s="115">
        <v>-1</v>
      </c>
      <c r="AG4057" s="115">
        <v>-1</v>
      </c>
      <c r="AH4057" s="115">
        <v>-1</v>
      </c>
      <c r="AI4057" s="115">
        <v>-1</v>
      </c>
      <c r="AJ4057" s="115">
        <v>0</v>
      </c>
      <c r="AM4057" s="115" t="s">
        <v>348</v>
      </c>
      <c r="AN4057" s="115">
        <v>-1</v>
      </c>
      <c r="AQ4057" s="115">
        <v>601</v>
      </c>
      <c r="AR4057" s="115" t="s">
        <v>263</v>
      </c>
      <c r="AS4057" s="115" t="s">
        <v>376</v>
      </c>
      <c r="AT4057" s="115" t="s">
        <v>296</v>
      </c>
      <c r="AV4057" s="115">
        <v>48.595531348423499</v>
      </c>
      <c r="AW4057" s="115">
        <v>0.19142023529999999</v>
      </c>
    </row>
    <row r="4058" spans="1:49" x14ac:dyDescent="0.25">
      <c r="A4058" s="117">
        <v>450000</v>
      </c>
      <c r="B4058" s="117">
        <v>880000</v>
      </c>
      <c r="C4058" s="117">
        <v>880000</v>
      </c>
      <c r="D4058" s="115" t="s">
        <v>342</v>
      </c>
      <c r="E4058" s="115" t="s">
        <v>13</v>
      </c>
      <c r="F4058" s="115" t="s">
        <v>343</v>
      </c>
      <c r="G4058" s="115" t="s">
        <v>344</v>
      </c>
      <c r="H4058" s="115">
        <v>0.56000000000000005</v>
      </c>
      <c r="I4058" s="115">
        <v>0.48</v>
      </c>
      <c r="J4058" s="115" t="s">
        <v>350</v>
      </c>
      <c r="K4058" s="115">
        <v>6.9039977159119997E-2</v>
      </c>
      <c r="L4058" s="115">
        <v>3696.2787702031301</v>
      </c>
      <c r="M4058" s="115">
        <v>10.045966169486301</v>
      </c>
      <c r="N4058" s="115">
        <v>1.76350038310721</v>
      </c>
      <c r="O4058" s="115">
        <v>0.69357327488267995</v>
      </c>
      <c r="P4058" s="115">
        <v>0.12175202616983</v>
      </c>
      <c r="Q4058" s="115">
        <v>255.191001868586</v>
      </c>
      <c r="R4058" s="115">
        <v>1300</v>
      </c>
      <c r="S4058" s="115" t="s">
        <v>346</v>
      </c>
      <c r="T4058" s="115">
        <v>1300</v>
      </c>
      <c r="U4058" s="115" t="s">
        <v>352</v>
      </c>
      <c r="V4058" s="115" t="s">
        <v>350</v>
      </c>
      <c r="Z4058" s="115">
        <v>0</v>
      </c>
      <c r="AA4058" s="115">
        <v>1</v>
      </c>
      <c r="AB4058" s="115">
        <v>0.69357327488267995</v>
      </c>
      <c r="AC4058" s="115">
        <v>0.12175202616983</v>
      </c>
      <c r="AD4058" s="115">
        <v>255.191001868586</v>
      </c>
      <c r="AF4058" s="115">
        <v>-1</v>
      </c>
      <c r="AG4058" s="115">
        <v>-1</v>
      </c>
      <c r="AH4058" s="115">
        <v>-1</v>
      </c>
      <c r="AI4058" s="115">
        <v>-1</v>
      </c>
      <c r="AJ4058" s="115">
        <v>0</v>
      </c>
      <c r="AM4058" s="115" t="s">
        <v>348</v>
      </c>
      <c r="AN4058" s="115">
        <v>-1</v>
      </c>
      <c r="AQ4058" s="115">
        <v>601</v>
      </c>
      <c r="AR4058" s="115" t="s">
        <v>263</v>
      </c>
      <c r="AS4058" s="115" t="s">
        <v>376</v>
      </c>
      <c r="AT4058" s="115" t="s">
        <v>296</v>
      </c>
      <c r="AV4058" s="115">
        <v>104.361176705883</v>
      </c>
      <c r="AW4058" s="115">
        <v>0.20696756029999999</v>
      </c>
    </row>
    <row r="4059" spans="1:49" x14ac:dyDescent="0.25">
      <c r="A4059" s="117">
        <v>450000</v>
      </c>
      <c r="B4059" s="117">
        <v>880000</v>
      </c>
      <c r="C4059" s="117">
        <v>880000</v>
      </c>
      <c r="D4059" s="115" t="s">
        <v>342</v>
      </c>
      <c r="E4059" s="115" t="s">
        <v>13</v>
      </c>
      <c r="F4059" s="115" t="s">
        <v>343</v>
      </c>
      <c r="G4059" s="115" t="s">
        <v>344</v>
      </c>
      <c r="H4059" s="115">
        <v>0.56000000000000005</v>
      </c>
      <c r="I4059" s="115">
        <v>0.48</v>
      </c>
      <c r="J4059" s="115" t="s">
        <v>350</v>
      </c>
      <c r="K4059" s="115">
        <v>6.1521828419000004E-4</v>
      </c>
      <c r="L4059" s="115">
        <v>3696.2787702031301</v>
      </c>
      <c r="M4059" s="115">
        <v>10.045966169486301</v>
      </c>
      <c r="N4059" s="115">
        <v>1.76350038310721</v>
      </c>
      <c r="O4059" s="115">
        <v>6.1804620698199999E-3</v>
      </c>
      <c r="P4059" s="115">
        <v>1.0849376798599999E-3</v>
      </c>
      <c r="Q4059" s="115">
        <v>2.2740182828922899</v>
      </c>
      <c r="R4059" s="115">
        <v>1330</v>
      </c>
      <c r="S4059" s="115" t="s">
        <v>354</v>
      </c>
      <c r="T4059" s="115">
        <v>1330</v>
      </c>
      <c r="U4059" s="115" t="s">
        <v>352</v>
      </c>
      <c r="V4059" s="115" t="s">
        <v>350</v>
      </c>
      <c r="Z4059" s="115">
        <v>0</v>
      </c>
      <c r="AA4059" s="115">
        <v>1</v>
      </c>
      <c r="AB4059" s="115">
        <v>6.1804620698199999E-3</v>
      </c>
      <c r="AC4059" s="115">
        <v>1.0849376798599999E-3</v>
      </c>
      <c r="AD4059" s="115">
        <v>2.2740182828930502</v>
      </c>
      <c r="AF4059" s="115">
        <v>-1</v>
      </c>
      <c r="AG4059" s="115">
        <v>-1</v>
      </c>
      <c r="AH4059" s="115">
        <v>-1</v>
      </c>
      <c r="AI4059" s="115">
        <v>-1</v>
      </c>
      <c r="AJ4059" s="115">
        <v>0</v>
      </c>
      <c r="AM4059" s="115" t="s">
        <v>348</v>
      </c>
      <c r="AN4059" s="115">
        <v>-1</v>
      </c>
      <c r="AQ4059" s="115">
        <v>601</v>
      </c>
      <c r="AR4059" s="115" t="s">
        <v>263</v>
      </c>
      <c r="AS4059" s="115" t="s">
        <v>376</v>
      </c>
      <c r="AT4059" s="115" t="s">
        <v>296</v>
      </c>
      <c r="AV4059" s="115">
        <v>6.6912269497328598</v>
      </c>
      <c r="AW4059" s="115">
        <v>1.8442971E-3</v>
      </c>
    </row>
    <row r="4060" spans="1:49" x14ac:dyDescent="0.25">
      <c r="A4060" s="117">
        <v>450000</v>
      </c>
      <c r="B4060" s="117">
        <v>880000</v>
      </c>
      <c r="C4060" s="117">
        <v>880000</v>
      </c>
      <c r="D4060" s="115" t="s">
        <v>342</v>
      </c>
      <c r="E4060" s="115" t="s">
        <v>13</v>
      </c>
      <c r="F4060" s="115" t="s">
        <v>343</v>
      </c>
      <c r="G4060" s="115" t="s">
        <v>344</v>
      </c>
      <c r="H4060" s="115">
        <v>0.56000000000000005</v>
      </c>
      <c r="I4060" s="115">
        <v>0.48</v>
      </c>
      <c r="J4060" s="115" t="s">
        <v>350</v>
      </c>
      <c r="K4060" s="115">
        <v>1.92398098637E-3</v>
      </c>
      <c r="L4060" s="115">
        <v>3696.2787702031301</v>
      </c>
      <c r="M4060" s="115">
        <v>10.045966169486301</v>
      </c>
      <c r="N4060" s="115">
        <v>1.76350038310721</v>
      </c>
      <c r="O4060" s="115">
        <v>1.9328247899800002E-2</v>
      </c>
      <c r="P4060" s="115">
        <v>3.3929412065500002E-3</v>
      </c>
      <c r="Q4060" s="115">
        <v>7.1115700741939101</v>
      </c>
      <c r="R4060" s="115">
        <v>1330</v>
      </c>
      <c r="S4060" s="115" t="s">
        <v>354</v>
      </c>
      <c r="T4060" s="115">
        <v>1330</v>
      </c>
      <c r="U4060" s="115" t="s">
        <v>352</v>
      </c>
      <c r="V4060" s="115" t="s">
        <v>350</v>
      </c>
      <c r="Z4060" s="115">
        <v>0</v>
      </c>
      <c r="AA4060" s="115">
        <v>1</v>
      </c>
      <c r="AB4060" s="115">
        <v>1.9328247899800002E-2</v>
      </c>
      <c r="AC4060" s="115">
        <v>3.3929412065500002E-3</v>
      </c>
      <c r="AD4060" s="115">
        <v>7.1115700741943897</v>
      </c>
      <c r="AF4060" s="115">
        <v>-1</v>
      </c>
      <c r="AG4060" s="115">
        <v>-1</v>
      </c>
      <c r="AH4060" s="115">
        <v>-1</v>
      </c>
      <c r="AI4060" s="115">
        <v>-1</v>
      </c>
      <c r="AJ4060" s="115">
        <v>0</v>
      </c>
      <c r="AM4060" s="115" t="s">
        <v>348</v>
      </c>
      <c r="AN4060" s="115">
        <v>-1</v>
      </c>
      <c r="AQ4060" s="115">
        <v>601</v>
      </c>
      <c r="AR4060" s="115" t="s">
        <v>263</v>
      </c>
      <c r="AS4060" s="115" t="s">
        <v>376</v>
      </c>
      <c r="AT4060" s="115" t="s">
        <v>296</v>
      </c>
      <c r="AV4060" s="115">
        <v>18.097218883954799</v>
      </c>
      <c r="AW4060" s="115">
        <v>5.7676966999999999E-3</v>
      </c>
    </row>
    <row r="4061" spans="1:49" x14ac:dyDescent="0.25">
      <c r="A4061" s="117">
        <v>450000</v>
      </c>
      <c r="B4061" s="117">
        <v>880000</v>
      </c>
      <c r="C4061" s="117">
        <v>880000</v>
      </c>
      <c r="D4061" s="115" t="s">
        <v>342</v>
      </c>
      <c r="E4061" s="115" t="s">
        <v>13</v>
      </c>
      <c r="F4061" s="115" t="s">
        <v>343</v>
      </c>
      <c r="G4061" s="115" t="s">
        <v>344</v>
      </c>
      <c r="H4061" s="115">
        <v>0.56000000000000005</v>
      </c>
      <c r="I4061" s="115">
        <v>0.48</v>
      </c>
      <c r="J4061" s="115" t="s">
        <v>350</v>
      </c>
      <c r="K4061" s="115">
        <v>3.6820327340000001E-3</v>
      </c>
      <c r="L4061" s="115">
        <v>3696.2787702031301</v>
      </c>
      <c r="M4061" s="115">
        <v>10.045966169486301</v>
      </c>
      <c r="N4061" s="115">
        <v>1.76350038310721</v>
      </c>
      <c r="O4061" s="115">
        <v>3.6989576280719999E-2</v>
      </c>
      <c r="P4061" s="115">
        <v>6.4932661370199997E-3</v>
      </c>
      <c r="Q4061" s="115">
        <v>13.609819425884501</v>
      </c>
      <c r="R4061" s="115">
        <v>1330</v>
      </c>
      <c r="S4061" s="115" t="s">
        <v>354</v>
      </c>
      <c r="T4061" s="115">
        <v>1330</v>
      </c>
      <c r="U4061" s="115" t="s">
        <v>352</v>
      </c>
      <c r="V4061" s="115" t="s">
        <v>350</v>
      </c>
      <c r="Z4061" s="115">
        <v>0</v>
      </c>
      <c r="AA4061" s="115">
        <v>1</v>
      </c>
      <c r="AB4061" s="115">
        <v>3.6989576280719999E-2</v>
      </c>
      <c r="AC4061" s="115">
        <v>6.4932661370199997E-3</v>
      </c>
      <c r="AD4061" s="115">
        <v>13.6098194258856</v>
      </c>
      <c r="AF4061" s="115">
        <v>-1</v>
      </c>
      <c r="AG4061" s="115">
        <v>-1</v>
      </c>
      <c r="AH4061" s="115">
        <v>-1</v>
      </c>
      <c r="AI4061" s="115">
        <v>-1</v>
      </c>
      <c r="AJ4061" s="115">
        <v>0</v>
      </c>
      <c r="AM4061" s="115" t="s">
        <v>348</v>
      </c>
      <c r="AN4061" s="115">
        <v>-1</v>
      </c>
      <c r="AQ4061" s="115">
        <v>601</v>
      </c>
      <c r="AR4061" s="115" t="s">
        <v>263</v>
      </c>
      <c r="AS4061" s="115" t="s">
        <v>376</v>
      </c>
      <c r="AT4061" s="115" t="s">
        <v>296</v>
      </c>
      <c r="AV4061" s="115">
        <v>19.9314482383963</v>
      </c>
      <c r="AW4061" s="115">
        <v>1.1037972E-2</v>
      </c>
    </row>
    <row r="4062" spans="1:49" x14ac:dyDescent="0.25">
      <c r="A4062" s="117">
        <v>450000</v>
      </c>
      <c r="B4062" s="117">
        <v>880000</v>
      </c>
      <c r="C4062" s="117">
        <v>880000</v>
      </c>
      <c r="D4062" s="115" t="s">
        <v>342</v>
      </c>
      <c r="E4062" s="115" t="s">
        <v>13</v>
      </c>
      <c r="F4062" s="115" t="s">
        <v>343</v>
      </c>
      <c r="G4062" s="115" t="s">
        <v>344</v>
      </c>
      <c r="H4062" s="115">
        <v>0.56000000000000005</v>
      </c>
      <c r="I4062" s="115">
        <v>0.48</v>
      </c>
      <c r="J4062" s="115" t="s">
        <v>350</v>
      </c>
      <c r="K4062" s="115">
        <v>5.4260841631599997E-3</v>
      </c>
      <c r="L4062" s="115">
        <v>3696.2787702031301</v>
      </c>
      <c r="M4062" s="115">
        <v>10.045966169486301</v>
      </c>
      <c r="N4062" s="115">
        <v>1.76350038310721</v>
      </c>
      <c r="O4062" s="115">
        <v>5.4510257935939999E-2</v>
      </c>
      <c r="P4062" s="115">
        <v>9.5689015005099992E-3</v>
      </c>
      <c r="Q4062" s="115">
        <v>20.056319697642198</v>
      </c>
      <c r="R4062" s="115">
        <v>1330</v>
      </c>
      <c r="S4062" s="115" t="s">
        <v>354</v>
      </c>
      <c r="T4062" s="115">
        <v>1330</v>
      </c>
      <c r="U4062" s="115" t="s">
        <v>352</v>
      </c>
      <c r="V4062" s="115" t="s">
        <v>350</v>
      </c>
      <c r="Z4062" s="115">
        <v>0</v>
      </c>
      <c r="AA4062" s="115">
        <v>1</v>
      </c>
      <c r="AB4062" s="115">
        <v>5.4510257935939999E-2</v>
      </c>
      <c r="AC4062" s="115">
        <v>9.5689015005099992E-3</v>
      </c>
      <c r="AD4062" s="115">
        <v>20.056319697642099</v>
      </c>
      <c r="AF4062" s="115">
        <v>-1</v>
      </c>
      <c r="AG4062" s="115">
        <v>-1</v>
      </c>
      <c r="AH4062" s="115">
        <v>-1</v>
      </c>
      <c r="AI4062" s="115">
        <v>-1</v>
      </c>
      <c r="AJ4062" s="115">
        <v>0</v>
      </c>
      <c r="AM4062" s="115" t="s">
        <v>348</v>
      </c>
      <c r="AN4062" s="115">
        <v>-1</v>
      </c>
      <c r="AQ4062" s="115">
        <v>601</v>
      </c>
      <c r="AR4062" s="115" t="s">
        <v>263</v>
      </c>
      <c r="AS4062" s="115" t="s">
        <v>376</v>
      </c>
      <c r="AT4062" s="115" t="s">
        <v>296</v>
      </c>
      <c r="AV4062" s="115">
        <v>23.3507047848925</v>
      </c>
      <c r="AW4062" s="115">
        <v>1.62662771E-2</v>
      </c>
    </row>
    <row r="4063" spans="1:49" x14ac:dyDescent="0.25">
      <c r="A4063" s="117">
        <v>450000</v>
      </c>
      <c r="B4063" s="117">
        <v>880000</v>
      </c>
      <c r="C4063" s="117">
        <v>880000</v>
      </c>
      <c r="D4063" s="115" t="s">
        <v>342</v>
      </c>
      <c r="E4063" s="115" t="s">
        <v>13</v>
      </c>
      <c r="F4063" s="115" t="s">
        <v>343</v>
      </c>
      <c r="G4063" s="115" t="s">
        <v>344</v>
      </c>
      <c r="H4063" s="115">
        <v>0.56000000000000005</v>
      </c>
      <c r="I4063" s="115">
        <v>0.48</v>
      </c>
      <c r="J4063" s="115" t="s">
        <v>350</v>
      </c>
      <c r="K4063" s="115">
        <v>5.9279086032799997E-3</v>
      </c>
      <c r="L4063" s="115">
        <v>3696.2787702031301</v>
      </c>
      <c r="M4063" s="115">
        <v>10.045966169486301</v>
      </c>
      <c r="N4063" s="115">
        <v>1.76350038310721</v>
      </c>
      <c r="O4063" s="115">
        <v>5.9551569284439998E-2</v>
      </c>
      <c r="P4063" s="115">
        <v>1.0453869092919999E-2</v>
      </c>
      <c r="Q4063" s="115">
        <v>21.911202722041601</v>
      </c>
      <c r="R4063" s="115">
        <v>1330</v>
      </c>
      <c r="S4063" s="115" t="s">
        <v>354</v>
      </c>
      <c r="T4063" s="115">
        <v>1330</v>
      </c>
      <c r="U4063" s="115" t="s">
        <v>352</v>
      </c>
      <c r="V4063" s="115" t="s">
        <v>350</v>
      </c>
      <c r="Z4063" s="115">
        <v>0</v>
      </c>
      <c r="AA4063" s="115">
        <v>1</v>
      </c>
      <c r="AB4063" s="115">
        <v>5.9551569284439998E-2</v>
      </c>
      <c r="AC4063" s="115">
        <v>1.0453869092919999E-2</v>
      </c>
      <c r="AD4063" s="115">
        <v>21.9112027220425</v>
      </c>
      <c r="AF4063" s="115">
        <v>-1</v>
      </c>
      <c r="AG4063" s="115">
        <v>-1</v>
      </c>
      <c r="AH4063" s="115">
        <v>-1</v>
      </c>
      <c r="AI4063" s="115">
        <v>-1</v>
      </c>
      <c r="AJ4063" s="115">
        <v>0</v>
      </c>
      <c r="AM4063" s="115" t="s">
        <v>348</v>
      </c>
      <c r="AN4063" s="115">
        <v>-1</v>
      </c>
      <c r="AQ4063" s="115">
        <v>601</v>
      </c>
      <c r="AR4063" s="115" t="s">
        <v>263</v>
      </c>
      <c r="AS4063" s="115" t="s">
        <v>376</v>
      </c>
      <c r="AT4063" s="115" t="s">
        <v>296</v>
      </c>
      <c r="AV4063" s="115">
        <v>19.645441947191401</v>
      </c>
      <c r="AW4063" s="115">
        <v>1.7770642900000001E-2</v>
      </c>
    </row>
    <row r="4064" spans="1:49" x14ac:dyDescent="0.25">
      <c r="A4064" s="117">
        <v>450000</v>
      </c>
      <c r="B4064" s="117">
        <v>880000</v>
      </c>
      <c r="C4064" s="117">
        <v>880000</v>
      </c>
      <c r="D4064" s="115" t="s">
        <v>342</v>
      </c>
      <c r="E4064" s="115" t="s">
        <v>13</v>
      </c>
      <c r="F4064" s="115" t="s">
        <v>343</v>
      </c>
      <c r="G4064" s="115" t="s">
        <v>344</v>
      </c>
      <c r="H4064" s="115">
        <v>0.56000000000000005</v>
      </c>
      <c r="I4064" s="115">
        <v>0.48</v>
      </c>
      <c r="J4064" s="115" t="s">
        <v>350</v>
      </c>
      <c r="K4064" s="115">
        <v>0.20981344350156</v>
      </c>
      <c r="L4064" s="115">
        <v>3696.2787702031301</v>
      </c>
      <c r="M4064" s="115">
        <v>10.045966169486301</v>
      </c>
      <c r="N4064" s="115">
        <v>1.76350038310721</v>
      </c>
      <c r="O4064" s="115">
        <v>2.1077787553201102</v>
      </c>
      <c r="P4064" s="115">
        <v>0.37000608799604001</v>
      </c>
      <c r="Q4064" s="115">
        <v>775.528976918034</v>
      </c>
      <c r="R4064" s="115">
        <v>1210</v>
      </c>
      <c r="S4064" s="115" t="s">
        <v>353</v>
      </c>
      <c r="T4064" s="115">
        <v>1210</v>
      </c>
      <c r="U4064" s="115" t="s">
        <v>352</v>
      </c>
      <c r="V4064" s="115" t="s">
        <v>350</v>
      </c>
      <c r="Z4064" s="115">
        <v>0</v>
      </c>
      <c r="AA4064" s="115">
        <v>1</v>
      </c>
      <c r="AB4064" s="115">
        <v>2.1077787553201102</v>
      </c>
      <c r="AC4064" s="115">
        <v>0.37000608799604001</v>
      </c>
      <c r="AD4064" s="115">
        <v>775.528976918034</v>
      </c>
      <c r="AF4064" s="115">
        <v>-1</v>
      </c>
      <c r="AG4064" s="115">
        <v>-1</v>
      </c>
      <c r="AH4064" s="115">
        <v>-1</v>
      </c>
      <c r="AI4064" s="115">
        <v>-1</v>
      </c>
      <c r="AJ4064" s="115">
        <v>0</v>
      </c>
      <c r="AM4064" s="115" t="s">
        <v>348</v>
      </c>
      <c r="AN4064" s="115">
        <v>-1</v>
      </c>
      <c r="AQ4064" s="115">
        <v>601</v>
      </c>
      <c r="AR4064" s="115" t="s">
        <v>263</v>
      </c>
      <c r="AS4064" s="115" t="s">
        <v>376</v>
      </c>
      <c r="AT4064" s="115" t="s">
        <v>296</v>
      </c>
      <c r="AV4064" s="115">
        <v>116.76470327656099</v>
      </c>
      <c r="AW4064" s="115">
        <v>0.62897727240000001</v>
      </c>
    </row>
    <row r="4065" spans="1:49" x14ac:dyDescent="0.25">
      <c r="A4065" s="117">
        <v>450000</v>
      </c>
      <c r="B4065" s="117">
        <v>880000</v>
      </c>
      <c r="C4065" s="117">
        <v>880000</v>
      </c>
      <c r="D4065" s="115" t="s">
        <v>342</v>
      </c>
      <c r="E4065" s="115" t="s">
        <v>13</v>
      </c>
      <c r="F4065" s="115" t="s">
        <v>343</v>
      </c>
      <c r="G4065" s="115" t="s">
        <v>344</v>
      </c>
      <c r="H4065" s="115">
        <v>0.56000000000000005</v>
      </c>
      <c r="I4065" s="115">
        <v>0.48</v>
      </c>
      <c r="J4065" s="115" t="s">
        <v>350</v>
      </c>
      <c r="K4065" s="115">
        <v>4.38561877162E-2</v>
      </c>
      <c r="L4065" s="115">
        <v>3696.2787702031301</v>
      </c>
      <c r="M4065" s="115">
        <v>10.045966169486301</v>
      </c>
      <c r="N4065" s="115">
        <v>1.76350038310721</v>
      </c>
      <c r="O4065" s="115">
        <v>0.44057777811957999</v>
      </c>
      <c r="P4065" s="115">
        <v>7.7340403839139996E-2</v>
      </c>
      <c r="Q4065" s="115">
        <v>162.10469559743299</v>
      </c>
      <c r="R4065" s="115">
        <v>1210</v>
      </c>
      <c r="S4065" s="115" t="s">
        <v>353</v>
      </c>
      <c r="T4065" s="115">
        <v>1210</v>
      </c>
      <c r="U4065" s="115" t="s">
        <v>352</v>
      </c>
      <c r="V4065" s="115" t="s">
        <v>350</v>
      </c>
      <c r="Z4065" s="115">
        <v>0</v>
      </c>
      <c r="AA4065" s="115">
        <v>1</v>
      </c>
      <c r="AB4065" s="115">
        <v>0.44057777811957999</v>
      </c>
      <c r="AC4065" s="115">
        <v>7.7340403839139996E-2</v>
      </c>
      <c r="AD4065" s="115">
        <v>162.10469559743501</v>
      </c>
      <c r="AF4065" s="115">
        <v>-1</v>
      </c>
      <c r="AG4065" s="115">
        <v>-1</v>
      </c>
      <c r="AH4065" s="115">
        <v>-1</v>
      </c>
      <c r="AI4065" s="115">
        <v>-1</v>
      </c>
      <c r="AJ4065" s="115">
        <v>0</v>
      </c>
      <c r="AM4065" s="115" t="s">
        <v>348</v>
      </c>
      <c r="AN4065" s="115">
        <v>-1</v>
      </c>
      <c r="AQ4065" s="115">
        <v>601</v>
      </c>
      <c r="AR4065" s="115" t="s">
        <v>263</v>
      </c>
      <c r="AS4065" s="115" t="s">
        <v>376</v>
      </c>
      <c r="AT4065" s="115" t="s">
        <v>296</v>
      </c>
      <c r="AV4065" s="115">
        <v>67.168861557422204</v>
      </c>
      <c r="AW4065" s="115">
        <v>0.13147177260000001</v>
      </c>
    </row>
    <row r="4066" spans="1:49" x14ac:dyDescent="0.25">
      <c r="A4066" s="117">
        <v>450000</v>
      </c>
      <c r="B4066" s="117">
        <v>880000</v>
      </c>
      <c r="C4066" s="117">
        <v>880000</v>
      </c>
      <c r="D4066" s="115" t="s">
        <v>342</v>
      </c>
      <c r="E4066" s="115" t="s">
        <v>13</v>
      </c>
      <c r="F4066" s="115" t="s">
        <v>343</v>
      </c>
      <c r="G4066" s="115" t="s">
        <v>344</v>
      </c>
      <c r="H4066" s="115">
        <v>0.56000000000000005</v>
      </c>
      <c r="I4066" s="115">
        <v>0.48</v>
      </c>
      <c r="J4066" s="115" t="s">
        <v>350</v>
      </c>
      <c r="K4066" s="115">
        <v>0.27747862072712998</v>
      </c>
      <c r="L4066" s="115">
        <v>3696.2787702031301</v>
      </c>
      <c r="M4066" s="115">
        <v>10.045966169486301</v>
      </c>
      <c r="N4066" s="115">
        <v>1.76350038310721</v>
      </c>
      <c r="O4066" s="115">
        <v>2.7875408365804799</v>
      </c>
      <c r="P4066" s="115">
        <v>0.48933365395634998</v>
      </c>
      <c r="Q4066" s="115">
        <v>1025.6383349789401</v>
      </c>
      <c r="R4066" s="115">
        <v>1300</v>
      </c>
      <c r="S4066" s="115" t="s">
        <v>346</v>
      </c>
      <c r="T4066" s="115">
        <v>1300</v>
      </c>
      <c r="U4066" s="115" t="s">
        <v>352</v>
      </c>
      <c r="V4066" s="115" t="s">
        <v>350</v>
      </c>
      <c r="Z4066" s="115">
        <v>0</v>
      </c>
      <c r="AA4066" s="115">
        <v>1</v>
      </c>
      <c r="AB4066" s="115">
        <v>2.7875408365804799</v>
      </c>
      <c r="AC4066" s="115">
        <v>0.48933365395634998</v>
      </c>
      <c r="AD4066" s="115">
        <v>1025.6383349789401</v>
      </c>
      <c r="AF4066" s="115">
        <v>-1</v>
      </c>
      <c r="AG4066" s="115">
        <v>-1</v>
      </c>
      <c r="AH4066" s="115">
        <v>-1</v>
      </c>
      <c r="AI4066" s="115">
        <v>-1</v>
      </c>
      <c r="AJ4066" s="115">
        <v>0</v>
      </c>
      <c r="AM4066" s="115" t="s">
        <v>348</v>
      </c>
      <c r="AN4066" s="115">
        <v>-1</v>
      </c>
      <c r="AQ4066" s="115">
        <v>601</v>
      </c>
      <c r="AR4066" s="115" t="s">
        <v>263</v>
      </c>
      <c r="AS4066" s="115" t="s">
        <v>376</v>
      </c>
      <c r="AT4066" s="115" t="s">
        <v>296</v>
      </c>
      <c r="AV4066" s="115">
        <v>144.93138514656201</v>
      </c>
      <c r="AW4066" s="115">
        <v>0.83182346709999999</v>
      </c>
    </row>
    <row r="4067" spans="1:49" x14ac:dyDescent="0.25">
      <c r="A4067" s="117">
        <v>450000</v>
      </c>
      <c r="B4067" s="117">
        <v>880000</v>
      </c>
      <c r="C4067" s="117">
        <v>880000</v>
      </c>
      <c r="D4067" s="115" t="s">
        <v>342</v>
      </c>
      <c r="E4067" s="115" t="s">
        <v>13</v>
      </c>
      <c r="F4067" s="115" t="s">
        <v>343</v>
      </c>
      <c r="G4067" s="115" t="s">
        <v>344</v>
      </c>
      <c r="H4067" s="115">
        <v>0.56000000000000005</v>
      </c>
      <c r="I4067" s="115">
        <v>0.48</v>
      </c>
      <c r="J4067" s="115" t="s">
        <v>350</v>
      </c>
      <c r="K4067" s="115">
        <v>0.20307166188031001</v>
      </c>
      <c r="L4067" s="115">
        <v>3709.49342888506</v>
      </c>
      <c r="M4067" s="115">
        <v>10.658303985728301</v>
      </c>
      <c r="N4067" s="115">
        <v>2.0519811560391501</v>
      </c>
      <c r="O4067" s="115">
        <v>2.1643995032074299</v>
      </c>
      <c r="P4067" s="115">
        <v>0.41669922350395999</v>
      </c>
      <c r="Q4067" s="115">
        <v>753.29299533779704</v>
      </c>
      <c r="R4067" s="115">
        <v>1300</v>
      </c>
      <c r="S4067" s="115" t="s">
        <v>346</v>
      </c>
      <c r="T4067" s="115">
        <v>1300</v>
      </c>
      <c r="U4067" s="115" t="s">
        <v>352</v>
      </c>
      <c r="V4067" s="115" t="s">
        <v>350</v>
      </c>
      <c r="Z4067" s="115">
        <v>0</v>
      </c>
      <c r="AA4067" s="115">
        <v>1</v>
      </c>
      <c r="AB4067" s="115">
        <v>2.1643995032074299</v>
      </c>
      <c r="AC4067" s="115">
        <v>0.41669922350395999</v>
      </c>
      <c r="AD4067" s="115">
        <v>753.29299533779704</v>
      </c>
      <c r="AF4067" s="115">
        <v>-1</v>
      </c>
      <c r="AG4067" s="115">
        <v>-1</v>
      </c>
      <c r="AH4067" s="115">
        <v>-1</v>
      </c>
      <c r="AI4067" s="115">
        <v>-1</v>
      </c>
      <c r="AJ4067" s="115">
        <v>0</v>
      </c>
      <c r="AM4067" s="115" t="s">
        <v>348</v>
      </c>
      <c r="AN4067" s="115">
        <v>-1</v>
      </c>
      <c r="AQ4067" s="115">
        <v>601</v>
      </c>
      <c r="AR4067" s="115" t="s">
        <v>263</v>
      </c>
      <c r="AS4067" s="115" t="s">
        <v>376</v>
      </c>
      <c r="AT4067" s="115" t="s">
        <v>296</v>
      </c>
      <c r="AV4067" s="115">
        <v>129.29377219898799</v>
      </c>
      <c r="AW4067" s="115">
        <v>0.61094322410000002</v>
      </c>
    </row>
    <row r="4068" spans="1:49" x14ac:dyDescent="0.25">
      <c r="A4068" s="117">
        <v>450000</v>
      </c>
      <c r="B4068" s="117">
        <v>880000</v>
      </c>
      <c r="C4068" s="117">
        <v>880000</v>
      </c>
      <c r="D4068" s="115" t="s">
        <v>342</v>
      </c>
      <c r="E4068" s="115" t="s">
        <v>13</v>
      </c>
      <c r="F4068" s="115" t="s">
        <v>343</v>
      </c>
      <c r="G4068" s="115" t="s">
        <v>344</v>
      </c>
      <c r="H4068" s="115">
        <v>0.56000000000000005</v>
      </c>
      <c r="I4068" s="115">
        <v>0.48</v>
      </c>
      <c r="J4068" s="115" t="s">
        <v>345</v>
      </c>
      <c r="K4068" s="115">
        <v>0.10647708534083</v>
      </c>
      <c r="L4068" s="115">
        <v>3709.49342888506</v>
      </c>
      <c r="M4068" s="115">
        <v>10.658303985728301</v>
      </c>
      <c r="N4068" s="115">
        <v>2.0519811560391501</v>
      </c>
      <c r="O4068" s="115">
        <v>1.1348651430769401</v>
      </c>
      <c r="P4068" s="115">
        <v>0.21848897266935999</v>
      </c>
      <c r="Q4068" s="115">
        <v>394.97604839865699</v>
      </c>
      <c r="R4068" s="115">
        <v>1300</v>
      </c>
      <c r="S4068" s="115" t="s">
        <v>346</v>
      </c>
      <c r="T4068" s="115">
        <v>1300</v>
      </c>
      <c r="U4068" s="115" t="s">
        <v>347</v>
      </c>
      <c r="V4068" s="115" t="s">
        <v>345</v>
      </c>
      <c r="Z4068" s="115">
        <v>0</v>
      </c>
      <c r="AA4068" s="115">
        <v>1</v>
      </c>
      <c r="AB4068" s="115">
        <v>1.1348651430769401</v>
      </c>
      <c r="AC4068" s="115">
        <v>0.21848897266935999</v>
      </c>
      <c r="AD4068" s="115">
        <v>545.74948148764202</v>
      </c>
      <c r="AF4068" s="115">
        <v>-1</v>
      </c>
      <c r="AG4068" s="115">
        <v>-1</v>
      </c>
      <c r="AH4068" s="115">
        <v>-1</v>
      </c>
      <c r="AI4068" s="115">
        <v>-1</v>
      </c>
      <c r="AJ4068" s="115">
        <v>0</v>
      </c>
      <c r="AM4068" s="115" t="s">
        <v>348</v>
      </c>
      <c r="AN4068" s="115">
        <v>-1</v>
      </c>
      <c r="AQ4068" s="115">
        <v>601</v>
      </c>
      <c r="AR4068" s="115" t="s">
        <v>263</v>
      </c>
      <c r="AS4068" s="115" t="s">
        <v>376</v>
      </c>
      <c r="AT4068" s="115" t="s">
        <v>296</v>
      </c>
      <c r="AV4068" s="115">
        <v>118.78138890480599</v>
      </c>
      <c r="AW4068" s="115">
        <v>0.44261920640000002</v>
      </c>
    </row>
    <row r="4069" spans="1:49" x14ac:dyDescent="0.25">
      <c r="A4069" s="117">
        <v>450000</v>
      </c>
      <c r="B4069" s="117">
        <v>880000</v>
      </c>
      <c r="C4069" s="117">
        <v>880000</v>
      </c>
      <c r="D4069" s="115" t="s">
        <v>342</v>
      </c>
      <c r="E4069" s="115" t="s">
        <v>13</v>
      </c>
      <c r="F4069" s="115" t="s">
        <v>343</v>
      </c>
      <c r="G4069" s="115" t="s">
        <v>344</v>
      </c>
      <c r="H4069" s="115">
        <v>0.56000000000000005</v>
      </c>
      <c r="I4069" s="115">
        <v>0.48</v>
      </c>
      <c r="J4069" s="115" t="s">
        <v>350</v>
      </c>
      <c r="K4069" s="115">
        <v>2.573446898943E-2</v>
      </c>
      <c r="L4069" s="115">
        <v>3709.49342888506</v>
      </c>
      <c r="M4069" s="115">
        <v>10.658303985728301</v>
      </c>
      <c r="N4069" s="115">
        <v>2.0519811560391501</v>
      </c>
      <c r="O4069" s="115">
        <v>0.27428579340068998</v>
      </c>
      <c r="P4069" s="115">
        <v>5.2806645426989998E-2</v>
      </c>
      <c r="Q4069" s="115">
        <v>95.461843612155505</v>
      </c>
      <c r="R4069" s="115">
        <v>1330</v>
      </c>
      <c r="S4069" s="115" t="s">
        <v>354</v>
      </c>
      <c r="T4069" s="115">
        <v>1330</v>
      </c>
      <c r="U4069" s="115" t="s">
        <v>352</v>
      </c>
      <c r="V4069" s="115" t="s">
        <v>350</v>
      </c>
      <c r="Z4069" s="115">
        <v>0</v>
      </c>
      <c r="AA4069" s="115">
        <v>1</v>
      </c>
      <c r="AB4069" s="115">
        <v>0.27428579340068998</v>
      </c>
      <c r="AC4069" s="115">
        <v>5.2806645426989998E-2</v>
      </c>
      <c r="AD4069" s="115">
        <v>95.461843612155107</v>
      </c>
      <c r="AF4069" s="115">
        <v>-1</v>
      </c>
      <c r="AG4069" s="115">
        <v>-1</v>
      </c>
      <c r="AH4069" s="115">
        <v>-1</v>
      </c>
      <c r="AI4069" s="115">
        <v>-1</v>
      </c>
      <c r="AJ4069" s="115">
        <v>0</v>
      </c>
      <c r="AM4069" s="115" t="s">
        <v>348</v>
      </c>
      <c r="AN4069" s="115">
        <v>-1</v>
      </c>
      <c r="AQ4069" s="115">
        <v>601</v>
      </c>
      <c r="AR4069" s="115" t="s">
        <v>263</v>
      </c>
      <c r="AS4069" s="115" t="s">
        <v>376</v>
      </c>
      <c r="AT4069" s="115" t="s">
        <v>296</v>
      </c>
      <c r="AV4069" s="115">
        <v>51.670976756693797</v>
      </c>
      <c r="AW4069" s="115">
        <v>7.7422419800000003E-2</v>
      </c>
    </row>
    <row r="4070" spans="1:49" x14ac:dyDescent="0.25">
      <c r="A4070" s="117">
        <v>450000</v>
      </c>
      <c r="B4070" s="117">
        <v>880000</v>
      </c>
      <c r="C4070" s="117">
        <v>880000</v>
      </c>
      <c r="D4070" s="115" t="s">
        <v>342</v>
      </c>
      <c r="E4070" s="115" t="s">
        <v>13</v>
      </c>
      <c r="F4070" s="115" t="s">
        <v>343</v>
      </c>
      <c r="G4070" s="115" t="s">
        <v>344</v>
      </c>
      <c r="H4070" s="115">
        <v>0.56000000000000005</v>
      </c>
      <c r="I4070" s="115">
        <v>0.48</v>
      </c>
      <c r="J4070" s="115" t="s">
        <v>350</v>
      </c>
      <c r="K4070" s="115">
        <v>0.23995385377319001</v>
      </c>
      <c r="L4070" s="115">
        <v>3709.49342888506</v>
      </c>
      <c r="M4070" s="115">
        <v>10.658303985728301</v>
      </c>
      <c r="N4070" s="115">
        <v>2.0519811560391501</v>
      </c>
      <c r="O4070" s="115">
        <v>2.5575011160616801</v>
      </c>
      <c r="P4070" s="115">
        <v>0.49238078626156001</v>
      </c>
      <c r="Q4070" s="115">
        <v>890.10724380730198</v>
      </c>
      <c r="R4070" s="115">
        <v>1300</v>
      </c>
      <c r="S4070" s="115" t="s">
        <v>346</v>
      </c>
      <c r="T4070" s="115">
        <v>1300</v>
      </c>
      <c r="U4070" s="115" t="s">
        <v>352</v>
      </c>
      <c r="V4070" s="115" t="s">
        <v>350</v>
      </c>
      <c r="Z4070" s="115">
        <v>0</v>
      </c>
      <c r="AA4070" s="115">
        <v>1</v>
      </c>
      <c r="AB4070" s="115">
        <v>2.5575011160616801</v>
      </c>
      <c r="AC4070" s="115">
        <v>0.49238078626156001</v>
      </c>
      <c r="AD4070" s="115">
        <v>890.10724380730198</v>
      </c>
      <c r="AF4070" s="115">
        <v>-1</v>
      </c>
      <c r="AG4070" s="115">
        <v>-1</v>
      </c>
      <c r="AH4070" s="115">
        <v>-1</v>
      </c>
      <c r="AI4070" s="115">
        <v>-1</v>
      </c>
      <c r="AJ4070" s="115">
        <v>0</v>
      </c>
      <c r="AM4070" s="115" t="s">
        <v>348</v>
      </c>
      <c r="AN4070" s="115">
        <v>-1</v>
      </c>
      <c r="AQ4070" s="115">
        <v>601</v>
      </c>
      <c r="AR4070" s="115" t="s">
        <v>263</v>
      </c>
      <c r="AS4070" s="115" t="s">
        <v>376</v>
      </c>
      <c r="AT4070" s="115" t="s">
        <v>296</v>
      </c>
      <c r="AV4070" s="115">
        <v>133.01447418911101</v>
      </c>
      <c r="AW4070" s="115">
        <v>0.72190368520000003</v>
      </c>
    </row>
    <row r="4071" spans="1:49" x14ac:dyDescent="0.25">
      <c r="A4071" s="117">
        <v>450000</v>
      </c>
      <c r="B4071" s="117">
        <v>880000</v>
      </c>
      <c r="C4071" s="117">
        <v>880000</v>
      </c>
      <c r="D4071" s="115" t="s">
        <v>342</v>
      </c>
      <c r="E4071" s="115" t="s">
        <v>13</v>
      </c>
      <c r="F4071" s="115" t="s">
        <v>343</v>
      </c>
      <c r="G4071" s="115" t="s">
        <v>344</v>
      </c>
      <c r="H4071" s="115">
        <v>0.56000000000000005</v>
      </c>
      <c r="I4071" s="115">
        <v>0.48</v>
      </c>
      <c r="J4071" s="115" t="s">
        <v>345</v>
      </c>
      <c r="K4071" s="115">
        <v>1.8810943996800001E-3</v>
      </c>
      <c r="L4071" s="115">
        <v>3709.49342888506</v>
      </c>
      <c r="M4071" s="115">
        <v>10.658303985728301</v>
      </c>
      <c r="N4071" s="115">
        <v>2.0519811560391501</v>
      </c>
      <c r="O4071" s="115">
        <v>2.0049275937639999E-2</v>
      </c>
      <c r="P4071" s="115">
        <v>3.85997026087E-3</v>
      </c>
      <c r="Q4071" s="115">
        <v>6.9779073147254396</v>
      </c>
      <c r="R4071" s="115">
        <v>1300</v>
      </c>
      <c r="S4071" s="115" t="s">
        <v>346</v>
      </c>
      <c r="T4071" s="115">
        <v>1300</v>
      </c>
      <c r="U4071" s="115" t="s">
        <v>347</v>
      </c>
      <c r="V4071" s="115" t="s">
        <v>345</v>
      </c>
      <c r="Z4071" s="115">
        <v>0</v>
      </c>
      <c r="AA4071" s="115">
        <v>1</v>
      </c>
      <c r="AB4071" s="115">
        <v>2.0049275937639999E-2</v>
      </c>
      <c r="AC4071" s="115">
        <v>3.85997026087E-3</v>
      </c>
      <c r="AD4071" s="115">
        <v>6.9779073147268198</v>
      </c>
      <c r="AF4071" s="115">
        <v>-1</v>
      </c>
      <c r="AG4071" s="115">
        <v>-1</v>
      </c>
      <c r="AH4071" s="115">
        <v>-1</v>
      </c>
      <c r="AI4071" s="115">
        <v>-1</v>
      </c>
      <c r="AJ4071" s="115">
        <v>0</v>
      </c>
      <c r="AM4071" s="115" t="s">
        <v>348</v>
      </c>
      <c r="AN4071" s="115">
        <v>-1</v>
      </c>
      <c r="AQ4071" s="115">
        <v>601</v>
      </c>
      <c r="AR4071" s="115" t="s">
        <v>263</v>
      </c>
      <c r="AS4071" s="115" t="s">
        <v>376</v>
      </c>
      <c r="AT4071" s="115" t="s">
        <v>296</v>
      </c>
      <c r="AV4071" s="115">
        <v>49.674589798474202</v>
      </c>
      <c r="AW4071" s="115">
        <v>5.6592921999999999E-3</v>
      </c>
    </row>
    <row r="4072" spans="1:49" x14ac:dyDescent="0.25">
      <c r="A4072" s="117">
        <v>450000</v>
      </c>
      <c r="B4072" s="117">
        <v>880000</v>
      </c>
      <c r="C4072" s="117">
        <v>880000</v>
      </c>
      <c r="D4072" s="115" t="s">
        <v>342</v>
      </c>
      <c r="E4072" s="115" t="s">
        <v>13</v>
      </c>
      <c r="F4072" s="115" t="s">
        <v>343</v>
      </c>
      <c r="G4072" s="115" t="s">
        <v>344</v>
      </c>
      <c r="H4072" s="115">
        <v>0.56000000000000005</v>
      </c>
      <c r="I4072" s="115">
        <v>0.48</v>
      </c>
      <c r="J4072" s="115" t="s">
        <v>350</v>
      </c>
      <c r="K4072" s="115">
        <v>9.5822053716480005E-2</v>
      </c>
      <c r="L4072" s="115">
        <v>3680.5655615795899</v>
      </c>
      <c r="M4072" s="115">
        <v>10.280528833167899</v>
      </c>
      <c r="N4072" s="115">
        <v>1.89096622642944</v>
      </c>
      <c r="O4072" s="115">
        <v>0.98510138608566</v>
      </c>
      <c r="P4072" s="115">
        <v>0.18119626732496999</v>
      </c>
      <c r="Q4072" s="115">
        <v>352.67935094871302</v>
      </c>
      <c r="R4072" s="115">
        <v>1210</v>
      </c>
      <c r="S4072" s="115" t="s">
        <v>353</v>
      </c>
      <c r="T4072" s="115">
        <v>1210</v>
      </c>
      <c r="U4072" s="115" t="s">
        <v>352</v>
      </c>
      <c r="V4072" s="115" t="s">
        <v>350</v>
      </c>
      <c r="Z4072" s="115">
        <v>0</v>
      </c>
      <c r="AA4072" s="115">
        <v>1</v>
      </c>
      <c r="AB4072" s="115">
        <v>0.98510138608566</v>
      </c>
      <c r="AC4072" s="115">
        <v>0.18119626732496999</v>
      </c>
      <c r="AD4072" s="115">
        <v>352.67935094871399</v>
      </c>
      <c r="AF4072" s="115">
        <v>-1</v>
      </c>
      <c r="AG4072" s="115">
        <v>-1</v>
      </c>
      <c r="AH4072" s="115">
        <v>-1</v>
      </c>
      <c r="AI4072" s="115">
        <v>-1</v>
      </c>
      <c r="AJ4072" s="115">
        <v>0</v>
      </c>
      <c r="AM4072" s="115" t="s">
        <v>348</v>
      </c>
      <c r="AN4072" s="115">
        <v>-1</v>
      </c>
      <c r="AQ4072" s="115">
        <v>601</v>
      </c>
      <c r="AR4072" s="115" t="s">
        <v>263</v>
      </c>
      <c r="AS4072" s="115" t="s">
        <v>376</v>
      </c>
      <c r="AT4072" s="115" t="s">
        <v>296</v>
      </c>
      <c r="AV4072" s="115">
        <v>88.472419087040294</v>
      </c>
      <c r="AW4072" s="115">
        <v>0.2860335369</v>
      </c>
    </row>
    <row r="4073" spans="1:49" x14ac:dyDescent="0.25">
      <c r="A4073" s="117">
        <v>450000</v>
      </c>
      <c r="B4073" s="117">
        <v>880000</v>
      </c>
      <c r="C4073" s="117">
        <v>880000</v>
      </c>
      <c r="D4073" s="115" t="s">
        <v>342</v>
      </c>
      <c r="E4073" s="115" t="s">
        <v>13</v>
      </c>
      <c r="F4073" s="115" t="s">
        <v>343</v>
      </c>
      <c r="G4073" s="115" t="s">
        <v>344</v>
      </c>
      <c r="H4073" s="115">
        <v>0.56000000000000005</v>
      </c>
      <c r="I4073" s="115">
        <v>0.48</v>
      </c>
      <c r="J4073" s="115" t="s">
        <v>350</v>
      </c>
      <c r="K4073" s="115">
        <v>1.364580600003E-2</v>
      </c>
      <c r="L4073" s="115">
        <v>3680.5655615795899</v>
      </c>
      <c r="M4073" s="115">
        <v>10.280528833167899</v>
      </c>
      <c r="N4073" s="115">
        <v>1.89096622642944</v>
      </c>
      <c r="O4073" s="115">
        <v>0.14028610203516001</v>
      </c>
      <c r="P4073" s="115">
        <v>2.580375827847E-2</v>
      </c>
      <c r="Q4073" s="115">
        <v>50.224283623721298</v>
      </c>
      <c r="R4073" s="115">
        <v>1210</v>
      </c>
      <c r="S4073" s="115" t="s">
        <v>353</v>
      </c>
      <c r="T4073" s="115">
        <v>1210</v>
      </c>
      <c r="U4073" s="115" t="s">
        <v>352</v>
      </c>
      <c r="V4073" s="115" t="s">
        <v>350</v>
      </c>
      <c r="Z4073" s="115">
        <v>0</v>
      </c>
      <c r="AA4073" s="115">
        <v>1</v>
      </c>
      <c r="AB4073" s="115">
        <v>0.14028610203516001</v>
      </c>
      <c r="AC4073" s="115">
        <v>2.580375827847E-2</v>
      </c>
      <c r="AD4073" s="115">
        <v>50.224283623722798</v>
      </c>
      <c r="AF4073" s="115">
        <v>-1</v>
      </c>
      <c r="AG4073" s="115">
        <v>-1</v>
      </c>
      <c r="AH4073" s="115">
        <v>-1</v>
      </c>
      <c r="AI4073" s="115">
        <v>-1</v>
      </c>
      <c r="AJ4073" s="115">
        <v>0</v>
      </c>
      <c r="AM4073" s="115" t="s">
        <v>348</v>
      </c>
      <c r="AN4073" s="115">
        <v>-1</v>
      </c>
      <c r="AQ4073" s="115">
        <v>601</v>
      </c>
      <c r="AR4073" s="115" t="s">
        <v>263</v>
      </c>
      <c r="AS4073" s="115" t="s">
        <v>376</v>
      </c>
      <c r="AT4073" s="115" t="s">
        <v>296</v>
      </c>
      <c r="AV4073" s="115">
        <v>38.784799815093002</v>
      </c>
      <c r="AW4073" s="115">
        <v>4.0733401199999998E-2</v>
      </c>
    </row>
    <row r="4074" spans="1:49" x14ac:dyDescent="0.25">
      <c r="A4074" s="117">
        <v>450000</v>
      </c>
      <c r="B4074" s="117">
        <v>880000</v>
      </c>
      <c r="C4074" s="117">
        <v>880000</v>
      </c>
      <c r="D4074" s="115" t="s">
        <v>342</v>
      </c>
      <c r="E4074" s="115" t="s">
        <v>13</v>
      </c>
      <c r="F4074" s="115" t="s">
        <v>343</v>
      </c>
      <c r="G4074" s="115" t="s">
        <v>344</v>
      </c>
      <c r="H4074" s="115">
        <v>0.56000000000000005</v>
      </c>
      <c r="I4074" s="115">
        <v>0.48</v>
      </c>
      <c r="J4074" s="115" t="s">
        <v>350</v>
      </c>
      <c r="K4074" s="115">
        <v>2.3250872832770001E-2</v>
      </c>
      <c r="L4074" s="115">
        <v>3680.5655615795899</v>
      </c>
      <c r="M4074" s="115">
        <v>10.280528833167899</v>
      </c>
      <c r="N4074" s="115">
        <v>1.89096622642944</v>
      </c>
      <c r="O4074" s="115">
        <v>0.23903126855368001</v>
      </c>
      <c r="P4074" s="115">
        <v>4.3966615261780001E-2</v>
      </c>
      <c r="Q4074" s="115">
        <v>85.576361824985597</v>
      </c>
      <c r="R4074" s="115">
        <v>1210</v>
      </c>
      <c r="S4074" s="115" t="s">
        <v>353</v>
      </c>
      <c r="T4074" s="115">
        <v>1210</v>
      </c>
      <c r="U4074" s="115" t="s">
        <v>352</v>
      </c>
      <c r="V4074" s="115" t="s">
        <v>350</v>
      </c>
      <c r="Z4074" s="115">
        <v>0</v>
      </c>
      <c r="AA4074" s="115">
        <v>1</v>
      </c>
      <c r="AB4074" s="115">
        <v>0.23903126855368001</v>
      </c>
      <c r="AC4074" s="115">
        <v>4.3966615261780001E-2</v>
      </c>
      <c r="AD4074" s="115">
        <v>85.576361824986293</v>
      </c>
      <c r="AF4074" s="115">
        <v>-1</v>
      </c>
      <c r="AG4074" s="115">
        <v>-1</v>
      </c>
      <c r="AH4074" s="115">
        <v>-1</v>
      </c>
      <c r="AI4074" s="115">
        <v>-1</v>
      </c>
      <c r="AJ4074" s="115">
        <v>0</v>
      </c>
      <c r="AM4074" s="115" t="s">
        <v>348</v>
      </c>
      <c r="AN4074" s="115">
        <v>-1</v>
      </c>
      <c r="AQ4074" s="115">
        <v>601</v>
      </c>
      <c r="AR4074" s="115" t="s">
        <v>263</v>
      </c>
      <c r="AS4074" s="115" t="s">
        <v>376</v>
      </c>
      <c r="AT4074" s="115" t="s">
        <v>296</v>
      </c>
      <c r="AV4074" s="115">
        <v>49.796459842441102</v>
      </c>
      <c r="AW4074" s="115">
        <v>6.9404997400000001E-2</v>
      </c>
    </row>
    <row r="4075" spans="1:49" x14ac:dyDescent="0.25">
      <c r="A4075" s="117">
        <v>450000</v>
      </c>
      <c r="B4075" s="117">
        <v>880000</v>
      </c>
      <c r="C4075" s="117">
        <v>880000</v>
      </c>
      <c r="D4075" s="115" t="s">
        <v>342</v>
      </c>
      <c r="E4075" s="115" t="s">
        <v>13</v>
      </c>
      <c r="F4075" s="115" t="s">
        <v>343</v>
      </c>
      <c r="G4075" s="115" t="s">
        <v>344</v>
      </c>
      <c r="H4075" s="115">
        <v>0.56000000000000005</v>
      </c>
      <c r="I4075" s="115">
        <v>0.48</v>
      </c>
      <c r="J4075" s="115" t="s">
        <v>350</v>
      </c>
      <c r="K4075" s="115">
        <v>0.48504472123367998</v>
      </c>
      <c r="L4075" s="115">
        <v>3680.5655615795899</v>
      </c>
      <c r="M4075" s="115">
        <v>10.280528833167899</v>
      </c>
      <c r="N4075" s="115">
        <v>1.89096622642944</v>
      </c>
      <c r="O4075" s="115">
        <v>4.9865162420188396</v>
      </c>
      <c r="P4075" s="115">
        <v>0.91720318616078</v>
      </c>
      <c r="Q4075" s="115">
        <v>1785.2388967986799</v>
      </c>
      <c r="R4075" s="115">
        <v>1300</v>
      </c>
      <c r="S4075" s="115" t="s">
        <v>346</v>
      </c>
      <c r="T4075" s="115">
        <v>1300</v>
      </c>
      <c r="U4075" s="115" t="s">
        <v>352</v>
      </c>
      <c r="V4075" s="115" t="s">
        <v>350</v>
      </c>
      <c r="Z4075" s="115">
        <v>0</v>
      </c>
      <c r="AA4075" s="115">
        <v>1</v>
      </c>
      <c r="AB4075" s="115">
        <v>4.9865162420188396</v>
      </c>
      <c r="AC4075" s="115">
        <v>0.91720318616078</v>
      </c>
      <c r="AD4075" s="115">
        <v>1785.2388967986799</v>
      </c>
      <c r="AF4075" s="115">
        <v>-1</v>
      </c>
      <c r="AG4075" s="115">
        <v>-1</v>
      </c>
      <c r="AH4075" s="115">
        <v>-1</v>
      </c>
      <c r="AI4075" s="115">
        <v>-1</v>
      </c>
      <c r="AJ4075" s="115">
        <v>0</v>
      </c>
      <c r="AM4075" s="115" t="s">
        <v>348</v>
      </c>
      <c r="AN4075" s="115">
        <v>-1</v>
      </c>
      <c r="AQ4075" s="115">
        <v>601</v>
      </c>
      <c r="AR4075" s="115" t="s">
        <v>263</v>
      </c>
      <c r="AS4075" s="115" t="s">
        <v>376</v>
      </c>
      <c r="AT4075" s="115" t="s">
        <v>296</v>
      </c>
      <c r="AV4075" s="115">
        <v>182.47079020251601</v>
      </c>
      <c r="AW4075" s="115">
        <v>1.4478823168999999</v>
      </c>
    </row>
    <row r="4076" spans="1:49" x14ac:dyDescent="0.25">
      <c r="A4076" s="117">
        <v>450000</v>
      </c>
      <c r="B4076" s="117">
        <v>880000</v>
      </c>
      <c r="C4076" s="117">
        <v>880000</v>
      </c>
      <c r="D4076" s="115" t="s">
        <v>342</v>
      </c>
      <c r="E4076" s="115" t="s">
        <v>13</v>
      </c>
      <c r="F4076" s="115" t="s">
        <v>343</v>
      </c>
      <c r="G4076" s="115" t="s">
        <v>344</v>
      </c>
      <c r="H4076" s="115">
        <v>0.56000000000000005</v>
      </c>
      <c r="I4076" s="115">
        <v>0.48</v>
      </c>
      <c r="J4076" s="115" t="s">
        <v>350</v>
      </c>
      <c r="K4076" s="115">
        <v>0.23893075212049</v>
      </c>
      <c r="L4076" s="115">
        <v>3638.5615390757098</v>
      </c>
      <c r="M4076" s="115">
        <v>8.9913597274192796</v>
      </c>
      <c r="N4076" s="115">
        <v>1.31594243850888</v>
      </c>
      <c r="O4076" s="115">
        <v>2.1483123422582202</v>
      </c>
      <c r="P4076" s="115">
        <v>0.3144191165802</v>
      </c>
      <c r="Q4076" s="115">
        <v>869.36424516806903</v>
      </c>
      <c r="R4076" s="115">
        <v>1200</v>
      </c>
      <c r="S4076" s="115" t="s">
        <v>351</v>
      </c>
      <c r="T4076" s="115">
        <v>1200</v>
      </c>
      <c r="U4076" s="115" t="s">
        <v>352</v>
      </c>
      <c r="V4076" s="115" t="s">
        <v>350</v>
      </c>
      <c r="Z4076" s="115">
        <v>0</v>
      </c>
      <c r="AA4076" s="115">
        <v>1</v>
      </c>
      <c r="AB4076" s="115">
        <v>2.1483123422582202</v>
      </c>
      <c r="AC4076" s="115">
        <v>0.3144191165802</v>
      </c>
      <c r="AD4076" s="115">
        <v>1038.01187461057</v>
      </c>
      <c r="AF4076" s="115">
        <v>-1</v>
      </c>
      <c r="AG4076" s="115">
        <v>-1</v>
      </c>
      <c r="AH4076" s="115">
        <v>-1</v>
      </c>
      <c r="AI4076" s="115">
        <v>-1</v>
      </c>
      <c r="AJ4076" s="115">
        <v>0</v>
      </c>
      <c r="AM4076" s="115" t="s">
        <v>348</v>
      </c>
      <c r="AN4076" s="115">
        <v>-1</v>
      </c>
      <c r="AQ4076" s="115">
        <v>601</v>
      </c>
      <c r="AR4076" s="115" t="s">
        <v>263</v>
      </c>
      <c r="AS4076" s="115" t="s">
        <v>376</v>
      </c>
      <c r="AT4076" s="115" t="s">
        <v>296</v>
      </c>
      <c r="AV4076" s="115">
        <v>155.98479389479499</v>
      </c>
      <c r="AW4076" s="115">
        <v>0.84185877909999995</v>
      </c>
    </row>
    <row r="4077" spans="1:49" x14ac:dyDescent="0.25">
      <c r="A4077" s="117">
        <v>450000</v>
      </c>
      <c r="B4077" s="117">
        <v>880000</v>
      </c>
      <c r="C4077" s="117">
        <v>880000</v>
      </c>
      <c r="D4077" s="115" t="s">
        <v>342</v>
      </c>
      <c r="E4077" s="115" t="s">
        <v>13</v>
      </c>
      <c r="F4077" s="115" t="s">
        <v>343</v>
      </c>
      <c r="G4077" s="115" t="s">
        <v>344</v>
      </c>
      <c r="H4077" s="115">
        <v>0.56000000000000005</v>
      </c>
      <c r="I4077" s="115">
        <v>0.48</v>
      </c>
      <c r="J4077" s="115" t="s">
        <v>350</v>
      </c>
      <c r="K4077" s="115">
        <v>7.8870725710420003E-2</v>
      </c>
      <c r="L4077" s="115">
        <v>3638.5615390757098</v>
      </c>
      <c r="M4077" s="115">
        <v>8.9913597274192796</v>
      </c>
      <c r="N4077" s="115">
        <v>1.31594243850888</v>
      </c>
      <c r="O4077" s="115">
        <v>0.70915506682507001</v>
      </c>
      <c r="P4077" s="115">
        <v>0.10378933511834</v>
      </c>
      <c r="Q4077" s="115">
        <v>286.97598912895302</v>
      </c>
      <c r="R4077" s="115">
        <v>1210</v>
      </c>
      <c r="S4077" s="115" t="s">
        <v>353</v>
      </c>
      <c r="T4077" s="115">
        <v>1210</v>
      </c>
      <c r="U4077" s="115" t="s">
        <v>352</v>
      </c>
      <c r="V4077" s="115" t="s">
        <v>350</v>
      </c>
      <c r="Z4077" s="115">
        <v>0</v>
      </c>
      <c r="AA4077" s="115">
        <v>1</v>
      </c>
      <c r="AB4077" s="115">
        <v>0.70915506682507001</v>
      </c>
      <c r="AC4077" s="115">
        <v>0.10378933511834</v>
      </c>
      <c r="AD4077" s="115">
        <v>286.97598912895199</v>
      </c>
      <c r="AF4077" s="115">
        <v>-1</v>
      </c>
      <c r="AG4077" s="115">
        <v>-1</v>
      </c>
      <c r="AH4077" s="115">
        <v>-1</v>
      </c>
      <c r="AI4077" s="115">
        <v>-1</v>
      </c>
      <c r="AJ4077" s="115">
        <v>0</v>
      </c>
      <c r="AM4077" s="115" t="s">
        <v>348</v>
      </c>
      <c r="AN4077" s="115">
        <v>-1</v>
      </c>
      <c r="AQ4077" s="115">
        <v>601</v>
      </c>
      <c r="AR4077" s="115" t="s">
        <v>263</v>
      </c>
      <c r="AS4077" s="115" t="s">
        <v>376</v>
      </c>
      <c r="AT4077" s="115" t="s">
        <v>296</v>
      </c>
      <c r="AV4077" s="115">
        <v>86.517034031363806</v>
      </c>
      <c r="AW4077" s="115">
        <v>0.2327461388</v>
      </c>
    </row>
    <row r="4078" spans="1:49" x14ac:dyDescent="0.25">
      <c r="A4078" s="117">
        <v>450000</v>
      </c>
      <c r="B4078" s="117">
        <v>880000</v>
      </c>
      <c r="C4078" s="117">
        <v>880000</v>
      </c>
      <c r="D4078" s="115" t="s">
        <v>342</v>
      </c>
      <c r="E4078" s="115" t="s">
        <v>13</v>
      </c>
      <c r="F4078" s="115" t="s">
        <v>343</v>
      </c>
      <c r="G4078" s="115" t="s">
        <v>344</v>
      </c>
      <c r="H4078" s="115">
        <v>0.56000000000000005</v>
      </c>
      <c r="I4078" s="115">
        <v>0.48</v>
      </c>
      <c r="J4078" s="115" t="s">
        <v>350</v>
      </c>
      <c r="K4078" s="115">
        <v>0.19158557524426001</v>
      </c>
      <c r="L4078" s="115">
        <v>3638.5615390757098</v>
      </c>
      <c r="M4078" s="115">
        <v>8.9913597274192796</v>
      </c>
      <c r="N4078" s="115">
        <v>1.31594243850888</v>
      </c>
      <c r="O4078" s="115">
        <v>1.7226148256057301</v>
      </c>
      <c r="P4078" s="115">
        <v>0.25211558907005999</v>
      </c>
      <c r="Q4078" s="115">
        <v>697.09590552547502</v>
      </c>
      <c r="R4078" s="115">
        <v>1210</v>
      </c>
      <c r="S4078" s="115" t="s">
        <v>353</v>
      </c>
      <c r="T4078" s="115">
        <v>1210</v>
      </c>
      <c r="U4078" s="115" t="s">
        <v>352</v>
      </c>
      <c r="V4078" s="115" t="s">
        <v>350</v>
      </c>
      <c r="Z4078" s="115">
        <v>0</v>
      </c>
      <c r="AA4078" s="115">
        <v>1</v>
      </c>
      <c r="AB4078" s="115">
        <v>1.7226148256057301</v>
      </c>
      <c r="AC4078" s="115">
        <v>0.25211558907005999</v>
      </c>
      <c r="AD4078" s="115">
        <v>697.09675341565298</v>
      </c>
      <c r="AF4078" s="115">
        <v>-1</v>
      </c>
      <c r="AG4078" s="115">
        <v>-1</v>
      </c>
      <c r="AH4078" s="115">
        <v>-1</v>
      </c>
      <c r="AI4078" s="115">
        <v>-1</v>
      </c>
      <c r="AJ4078" s="115">
        <v>0</v>
      </c>
      <c r="AM4078" s="115" t="s">
        <v>348</v>
      </c>
      <c r="AN4078" s="115">
        <v>-1</v>
      </c>
      <c r="AQ4078" s="115">
        <v>601</v>
      </c>
      <c r="AR4078" s="115" t="s">
        <v>263</v>
      </c>
      <c r="AS4078" s="115" t="s">
        <v>376</v>
      </c>
      <c r="AT4078" s="115" t="s">
        <v>296</v>
      </c>
      <c r="AV4078" s="115">
        <v>111.99944406669201</v>
      </c>
      <c r="AW4078" s="115">
        <v>0.56536638559999997</v>
      </c>
    </row>
    <row r="4079" spans="1:49" x14ac:dyDescent="0.25">
      <c r="A4079" s="117">
        <v>450000</v>
      </c>
      <c r="B4079" s="117">
        <v>880000</v>
      </c>
      <c r="C4079" s="117">
        <v>880000</v>
      </c>
      <c r="D4079" s="115" t="s">
        <v>342</v>
      </c>
      <c r="E4079" s="115" t="s">
        <v>13</v>
      </c>
      <c r="F4079" s="115" t="s">
        <v>343</v>
      </c>
      <c r="G4079" s="115" t="s">
        <v>344</v>
      </c>
      <c r="H4079" s="115">
        <v>0.56000000000000005</v>
      </c>
      <c r="I4079" s="115">
        <v>0.48</v>
      </c>
      <c r="J4079" s="115" t="s">
        <v>350</v>
      </c>
      <c r="K4079" s="115">
        <v>2.3491630312330002E-2</v>
      </c>
      <c r="L4079" s="115">
        <v>3638.5615390757098</v>
      </c>
      <c r="M4079" s="115">
        <v>8.9913597274192796</v>
      </c>
      <c r="N4079" s="115">
        <v>1.31594243850888</v>
      </c>
      <c r="O4079" s="115">
        <v>0.21122169872169999</v>
      </c>
      <c r="P4079" s="115">
        <v>3.0913633277749999E-2</v>
      </c>
      <c r="Q4079" s="115">
        <v>85.475742544629099</v>
      </c>
      <c r="R4079" s="115">
        <v>1210</v>
      </c>
      <c r="S4079" s="115" t="s">
        <v>353</v>
      </c>
      <c r="T4079" s="115">
        <v>1210</v>
      </c>
      <c r="U4079" s="115" t="s">
        <v>352</v>
      </c>
      <c r="V4079" s="115" t="s">
        <v>350</v>
      </c>
      <c r="Z4079" s="115">
        <v>0</v>
      </c>
      <c r="AA4079" s="115">
        <v>1</v>
      </c>
      <c r="AB4079" s="115">
        <v>0.21122169872169999</v>
      </c>
      <c r="AC4079" s="115">
        <v>3.0913633277749999E-2</v>
      </c>
      <c r="AD4079" s="115">
        <v>85.475742544628005</v>
      </c>
      <c r="AF4079" s="115">
        <v>-1</v>
      </c>
      <c r="AG4079" s="115">
        <v>-1</v>
      </c>
      <c r="AH4079" s="115">
        <v>-1</v>
      </c>
      <c r="AI4079" s="115">
        <v>-1</v>
      </c>
      <c r="AJ4079" s="115">
        <v>0</v>
      </c>
      <c r="AM4079" s="115" t="s">
        <v>348</v>
      </c>
      <c r="AN4079" s="115">
        <v>-1</v>
      </c>
      <c r="AQ4079" s="115">
        <v>601</v>
      </c>
      <c r="AR4079" s="115" t="s">
        <v>263</v>
      </c>
      <c r="AS4079" s="115" t="s">
        <v>376</v>
      </c>
      <c r="AT4079" s="115" t="s">
        <v>296</v>
      </c>
      <c r="AV4079" s="115">
        <v>47.018724833570403</v>
      </c>
      <c r="AW4079" s="115">
        <v>6.93233922E-2</v>
      </c>
    </row>
    <row r="4080" spans="1:49" x14ac:dyDescent="0.25">
      <c r="A4080" s="117">
        <v>450000</v>
      </c>
      <c r="B4080" s="117">
        <v>880000</v>
      </c>
      <c r="C4080" s="117">
        <v>880000</v>
      </c>
      <c r="D4080" s="115" t="s">
        <v>342</v>
      </c>
      <c r="E4080" s="115" t="s">
        <v>13</v>
      </c>
      <c r="F4080" s="115" t="s">
        <v>343</v>
      </c>
      <c r="G4080" s="115" t="s">
        <v>344</v>
      </c>
      <c r="H4080" s="115">
        <v>0.56000000000000005</v>
      </c>
      <c r="I4080" s="115">
        <v>0.48</v>
      </c>
      <c r="J4080" s="115" t="s">
        <v>350</v>
      </c>
      <c r="K4080" s="115">
        <v>6.3275006666099996E-3</v>
      </c>
      <c r="L4080" s="115">
        <v>3658.5104816677799</v>
      </c>
      <c r="M4080" s="115">
        <v>9.11880198080285</v>
      </c>
      <c r="N4080" s="115">
        <v>1.3411044797193601</v>
      </c>
      <c r="O4080" s="115">
        <v>5.7699225612259999E-2</v>
      </c>
      <c r="P4080" s="115">
        <v>8.4858394894199995E-3</v>
      </c>
      <c r="Q4080" s="115">
        <v>23.149227511574502</v>
      </c>
      <c r="R4080" s="115">
        <v>1200</v>
      </c>
      <c r="S4080" s="115" t="s">
        <v>351</v>
      </c>
      <c r="T4080" s="115">
        <v>1200</v>
      </c>
      <c r="U4080" s="115" t="s">
        <v>352</v>
      </c>
      <c r="V4080" s="115" t="s">
        <v>350</v>
      </c>
      <c r="Z4080" s="115">
        <v>0</v>
      </c>
      <c r="AA4080" s="115">
        <v>1</v>
      </c>
      <c r="AB4080" s="115">
        <v>5.7699225612259999E-2</v>
      </c>
      <c r="AC4080" s="115">
        <v>8.4858394894199995E-3</v>
      </c>
      <c r="AD4080" s="115">
        <v>23.149227511573802</v>
      </c>
      <c r="AF4080" s="115">
        <v>-1</v>
      </c>
      <c r="AG4080" s="115">
        <v>-1</v>
      </c>
      <c r="AH4080" s="115">
        <v>-1</v>
      </c>
      <c r="AI4080" s="115">
        <v>-1</v>
      </c>
      <c r="AJ4080" s="115">
        <v>0</v>
      </c>
      <c r="AM4080" s="115" t="s">
        <v>348</v>
      </c>
      <c r="AN4080" s="115">
        <v>-1</v>
      </c>
      <c r="AQ4080" s="115">
        <v>601</v>
      </c>
      <c r="AR4080" s="115" t="s">
        <v>263</v>
      </c>
      <c r="AS4080" s="115" t="s">
        <v>376</v>
      </c>
      <c r="AT4080" s="115" t="s">
        <v>296</v>
      </c>
      <c r="AV4080" s="115">
        <v>24.4417026608775</v>
      </c>
      <c r="AW4080" s="115">
        <v>1.8774718199999998E-2</v>
      </c>
    </row>
    <row r="4081" spans="1:49" x14ac:dyDescent="0.25">
      <c r="A4081" s="117">
        <v>450000</v>
      </c>
      <c r="B4081" s="117">
        <v>880000</v>
      </c>
      <c r="C4081" s="117">
        <v>880000</v>
      </c>
      <c r="D4081" s="115" t="s">
        <v>342</v>
      </c>
      <c r="E4081" s="115" t="s">
        <v>13</v>
      </c>
      <c r="F4081" s="115" t="s">
        <v>343</v>
      </c>
      <c r="G4081" s="115" t="s">
        <v>344</v>
      </c>
      <c r="H4081" s="115">
        <v>0.56000000000000005</v>
      </c>
      <c r="I4081" s="115">
        <v>0.48</v>
      </c>
      <c r="J4081" s="115" t="s">
        <v>350</v>
      </c>
      <c r="K4081" s="115">
        <v>0.10148876657245</v>
      </c>
      <c r="L4081" s="115">
        <v>3658.5104816677799</v>
      </c>
      <c r="M4081" s="115">
        <v>9.11880198080285</v>
      </c>
      <c r="N4081" s="115">
        <v>1.3411044797193601</v>
      </c>
      <c r="O4081" s="115">
        <v>0.92545596565012</v>
      </c>
      <c r="P4081" s="115">
        <v>0.13610703949151001</v>
      </c>
      <c r="Q4081" s="115">
        <v>371.29771627685398</v>
      </c>
      <c r="R4081" s="115">
        <v>1210</v>
      </c>
      <c r="S4081" s="115" t="s">
        <v>353</v>
      </c>
      <c r="T4081" s="115">
        <v>1210</v>
      </c>
      <c r="U4081" s="115" t="s">
        <v>352</v>
      </c>
      <c r="V4081" s="115" t="s">
        <v>350</v>
      </c>
      <c r="Z4081" s="115">
        <v>0</v>
      </c>
      <c r="AA4081" s="115">
        <v>1</v>
      </c>
      <c r="AB4081" s="115">
        <v>0.92545596565012</v>
      </c>
      <c r="AC4081" s="115">
        <v>0.13610703949151001</v>
      </c>
      <c r="AD4081" s="115">
        <v>371.29771627685398</v>
      </c>
      <c r="AF4081" s="115">
        <v>-1</v>
      </c>
      <c r="AG4081" s="115">
        <v>-1</v>
      </c>
      <c r="AH4081" s="115">
        <v>-1</v>
      </c>
      <c r="AI4081" s="115">
        <v>-1</v>
      </c>
      <c r="AJ4081" s="115">
        <v>0</v>
      </c>
      <c r="AM4081" s="115" t="s">
        <v>348</v>
      </c>
      <c r="AN4081" s="115">
        <v>-1</v>
      </c>
      <c r="AQ4081" s="115">
        <v>601</v>
      </c>
      <c r="AR4081" s="115" t="s">
        <v>263</v>
      </c>
      <c r="AS4081" s="115" t="s">
        <v>376</v>
      </c>
      <c r="AT4081" s="115" t="s">
        <v>296</v>
      </c>
      <c r="AV4081" s="115">
        <v>92.976328224290597</v>
      </c>
      <c r="AW4081" s="115">
        <v>0.30113358979999999</v>
      </c>
    </row>
    <row r="4082" spans="1:49" x14ac:dyDescent="0.25">
      <c r="A4082" s="117">
        <v>450000</v>
      </c>
      <c r="B4082" s="117">
        <v>880000</v>
      </c>
      <c r="C4082" s="117">
        <v>880000</v>
      </c>
      <c r="D4082" s="115" t="s">
        <v>342</v>
      </c>
      <c r="E4082" s="115" t="s">
        <v>13</v>
      </c>
      <c r="F4082" s="115" t="s">
        <v>343</v>
      </c>
      <c r="G4082" s="115" t="s">
        <v>344</v>
      </c>
      <c r="H4082" s="115">
        <v>0.56000000000000005</v>
      </c>
      <c r="I4082" s="115">
        <v>0.48</v>
      </c>
      <c r="J4082" s="115" t="s">
        <v>350</v>
      </c>
      <c r="K4082" s="115">
        <v>0.22496583529753</v>
      </c>
      <c r="L4082" s="115">
        <v>3658.5104816677799</v>
      </c>
      <c r="M4082" s="115">
        <v>9.11880198080285</v>
      </c>
      <c r="N4082" s="115">
        <v>1.3411044797193601</v>
      </c>
      <c r="O4082" s="115">
        <v>2.05141890452416</v>
      </c>
      <c r="P4082" s="115">
        <v>0.30170268950133</v>
      </c>
      <c r="Q4082" s="115">
        <v>823.03986645319605</v>
      </c>
      <c r="R4082" s="115">
        <v>1210</v>
      </c>
      <c r="S4082" s="115" t="s">
        <v>353</v>
      </c>
      <c r="T4082" s="115">
        <v>1210</v>
      </c>
      <c r="U4082" s="115" t="s">
        <v>352</v>
      </c>
      <c r="V4082" s="115" t="s">
        <v>350</v>
      </c>
      <c r="Z4082" s="115">
        <v>0</v>
      </c>
      <c r="AA4082" s="115">
        <v>1</v>
      </c>
      <c r="AB4082" s="115">
        <v>2.05141890452416</v>
      </c>
      <c r="AC4082" s="115">
        <v>0.30170268950133</v>
      </c>
      <c r="AD4082" s="115">
        <v>823.03986645319605</v>
      </c>
      <c r="AF4082" s="115">
        <v>-1</v>
      </c>
      <c r="AG4082" s="115">
        <v>-1</v>
      </c>
      <c r="AH4082" s="115">
        <v>-1</v>
      </c>
      <c r="AI4082" s="115">
        <v>-1</v>
      </c>
      <c r="AJ4082" s="115">
        <v>0</v>
      </c>
      <c r="AM4082" s="115" t="s">
        <v>348</v>
      </c>
      <c r="AN4082" s="115">
        <v>-1</v>
      </c>
      <c r="AQ4082" s="115">
        <v>601</v>
      </c>
      <c r="AR4082" s="115" t="s">
        <v>263</v>
      </c>
      <c r="AS4082" s="115" t="s">
        <v>376</v>
      </c>
      <c r="AT4082" s="115" t="s">
        <v>296</v>
      </c>
      <c r="AV4082" s="115">
        <v>117.57606199848</v>
      </c>
      <c r="AW4082" s="115">
        <v>0.66751002960000005</v>
      </c>
    </row>
    <row r="4083" spans="1:49" x14ac:dyDescent="0.25">
      <c r="A4083" s="117">
        <v>450000</v>
      </c>
      <c r="B4083" s="117">
        <v>880000</v>
      </c>
      <c r="C4083" s="117">
        <v>880000</v>
      </c>
      <c r="D4083" s="115" t="s">
        <v>342</v>
      </c>
      <c r="E4083" s="115" t="s">
        <v>13</v>
      </c>
      <c r="F4083" s="115" t="s">
        <v>343</v>
      </c>
      <c r="G4083" s="115" t="s">
        <v>344</v>
      </c>
      <c r="H4083" s="115">
        <v>0.56000000000000005</v>
      </c>
      <c r="I4083" s="115">
        <v>0.48</v>
      </c>
      <c r="J4083" s="115" t="s">
        <v>350</v>
      </c>
      <c r="K4083" s="115">
        <v>1.4893697385750001E-2</v>
      </c>
      <c r="L4083" s="115">
        <v>3658.5104816677799</v>
      </c>
      <c r="M4083" s="115">
        <v>9.11880198080285</v>
      </c>
      <c r="N4083" s="115">
        <v>1.3411044797193601</v>
      </c>
      <c r="O4083" s="115">
        <v>0.13581267722269999</v>
      </c>
      <c r="P4083" s="115">
        <v>1.9974004283619999E-2</v>
      </c>
      <c r="Q4083" s="115">
        <v>54.488747996572798</v>
      </c>
      <c r="R4083" s="115">
        <v>1210</v>
      </c>
      <c r="S4083" s="115" t="s">
        <v>353</v>
      </c>
      <c r="T4083" s="115">
        <v>1210</v>
      </c>
      <c r="U4083" s="115" t="s">
        <v>352</v>
      </c>
      <c r="V4083" s="115" t="s">
        <v>350</v>
      </c>
      <c r="Z4083" s="115">
        <v>0</v>
      </c>
      <c r="AA4083" s="115">
        <v>1</v>
      </c>
      <c r="AB4083" s="115">
        <v>0.13581267722269999</v>
      </c>
      <c r="AC4083" s="115">
        <v>1.9974004283619999E-2</v>
      </c>
      <c r="AD4083" s="115">
        <v>54.488747996573501</v>
      </c>
      <c r="AF4083" s="115">
        <v>-1</v>
      </c>
      <c r="AG4083" s="115">
        <v>-1</v>
      </c>
      <c r="AH4083" s="115">
        <v>-1</v>
      </c>
      <c r="AI4083" s="115">
        <v>-1</v>
      </c>
      <c r="AJ4083" s="115">
        <v>0</v>
      </c>
      <c r="AM4083" s="115" t="s">
        <v>348</v>
      </c>
      <c r="AN4083" s="115">
        <v>-1</v>
      </c>
      <c r="AQ4083" s="115">
        <v>601</v>
      </c>
      <c r="AR4083" s="115" t="s">
        <v>263</v>
      </c>
      <c r="AS4083" s="115" t="s">
        <v>376</v>
      </c>
      <c r="AT4083" s="115" t="s">
        <v>296</v>
      </c>
      <c r="AV4083" s="115">
        <v>37.424895307928203</v>
      </c>
      <c r="AW4083" s="115">
        <v>4.41920097E-2</v>
      </c>
    </row>
    <row r="4084" spans="1:49" x14ac:dyDescent="0.25">
      <c r="A4084" s="117">
        <v>450000</v>
      </c>
      <c r="B4084" s="117">
        <v>880000</v>
      </c>
      <c r="C4084" s="117">
        <v>880000</v>
      </c>
      <c r="D4084" s="115" t="s">
        <v>342</v>
      </c>
      <c r="E4084" s="115" t="s">
        <v>13</v>
      </c>
      <c r="F4084" s="115" t="s">
        <v>343</v>
      </c>
      <c r="G4084" s="115" t="s">
        <v>344</v>
      </c>
      <c r="H4084" s="115">
        <v>0.56000000000000005</v>
      </c>
      <c r="I4084" s="115">
        <v>0.48</v>
      </c>
      <c r="J4084" s="115" t="s">
        <v>350</v>
      </c>
      <c r="K4084" s="115">
        <v>3.9009499969479999E-2</v>
      </c>
      <c r="L4084" s="115">
        <v>3658.5104816677799</v>
      </c>
      <c r="M4084" s="115">
        <v>9.11880198080285</v>
      </c>
      <c r="N4084" s="115">
        <v>1.3411044797193601</v>
      </c>
      <c r="O4084" s="115">
        <v>0.35571990559189998</v>
      </c>
      <c r="P4084" s="115">
        <v>5.2315815160689998E-2</v>
      </c>
      <c r="Q4084" s="115">
        <v>142.71666452299399</v>
      </c>
      <c r="R4084" s="115">
        <v>1210</v>
      </c>
      <c r="S4084" s="115" t="s">
        <v>353</v>
      </c>
      <c r="T4084" s="115">
        <v>1210</v>
      </c>
      <c r="U4084" s="115" t="s">
        <v>352</v>
      </c>
      <c r="V4084" s="115" t="s">
        <v>350</v>
      </c>
      <c r="Z4084" s="115">
        <v>0</v>
      </c>
      <c r="AA4084" s="115">
        <v>1</v>
      </c>
      <c r="AB4084" s="115">
        <v>0.35571990559189998</v>
      </c>
      <c r="AC4084" s="115">
        <v>5.2315815160689998E-2</v>
      </c>
      <c r="AD4084" s="115">
        <v>142.71666452299399</v>
      </c>
      <c r="AF4084" s="115">
        <v>-1</v>
      </c>
      <c r="AG4084" s="115">
        <v>-1</v>
      </c>
      <c r="AH4084" s="115">
        <v>-1</v>
      </c>
      <c r="AI4084" s="115">
        <v>-1</v>
      </c>
      <c r="AJ4084" s="115">
        <v>0</v>
      </c>
      <c r="AM4084" s="115" t="s">
        <v>348</v>
      </c>
      <c r="AN4084" s="115">
        <v>-1</v>
      </c>
      <c r="AQ4084" s="115">
        <v>601</v>
      </c>
      <c r="AR4084" s="115" t="s">
        <v>263</v>
      </c>
      <c r="AS4084" s="115" t="s">
        <v>376</v>
      </c>
      <c r="AT4084" s="115" t="s">
        <v>296</v>
      </c>
      <c r="AV4084" s="115">
        <v>55.2179822576107</v>
      </c>
      <c r="AW4084" s="115">
        <v>0.1157474976</v>
      </c>
    </row>
    <row r="4085" spans="1:49" x14ac:dyDescent="0.25">
      <c r="A4085" s="117">
        <v>450000</v>
      </c>
      <c r="B4085" s="117">
        <v>880000</v>
      </c>
      <c r="C4085" s="117">
        <v>880000</v>
      </c>
      <c r="D4085" s="115" t="s">
        <v>342</v>
      </c>
      <c r="E4085" s="115" t="s">
        <v>13</v>
      </c>
      <c r="F4085" s="115" t="s">
        <v>343</v>
      </c>
      <c r="G4085" s="115" t="s">
        <v>344</v>
      </c>
      <c r="H4085" s="115">
        <v>0.56000000000000005</v>
      </c>
      <c r="I4085" s="115">
        <v>0.48</v>
      </c>
      <c r="J4085" s="115" t="s">
        <v>350</v>
      </c>
      <c r="K4085" s="115">
        <v>2.0710541626769999E-2</v>
      </c>
      <c r="L4085" s="115">
        <v>3658.5104816677799</v>
      </c>
      <c r="M4085" s="115">
        <v>9.11880198080285</v>
      </c>
      <c r="N4085" s="115">
        <v>1.3411044797193601</v>
      </c>
      <c r="O4085" s="115">
        <v>0.18885532800977001</v>
      </c>
      <c r="P4085" s="115">
        <v>2.7775000153080001E-2</v>
      </c>
      <c r="Q4085" s="115">
        <v>75.769733622588006</v>
      </c>
      <c r="R4085" s="115">
        <v>1210</v>
      </c>
      <c r="S4085" s="115" t="s">
        <v>353</v>
      </c>
      <c r="T4085" s="115">
        <v>1210</v>
      </c>
      <c r="U4085" s="115" t="s">
        <v>352</v>
      </c>
      <c r="V4085" s="115" t="s">
        <v>350</v>
      </c>
      <c r="Z4085" s="115">
        <v>0</v>
      </c>
      <c r="AA4085" s="115">
        <v>1</v>
      </c>
      <c r="AB4085" s="115">
        <v>0.18885532800977001</v>
      </c>
      <c r="AC4085" s="115">
        <v>2.7775000153080001E-2</v>
      </c>
      <c r="AD4085" s="115">
        <v>75.769733622587296</v>
      </c>
      <c r="AF4085" s="115">
        <v>-1</v>
      </c>
      <c r="AG4085" s="115">
        <v>-1</v>
      </c>
      <c r="AH4085" s="115">
        <v>-1</v>
      </c>
      <c r="AI4085" s="115">
        <v>-1</v>
      </c>
      <c r="AJ4085" s="115">
        <v>0</v>
      </c>
      <c r="AM4085" s="115" t="s">
        <v>348</v>
      </c>
      <c r="AN4085" s="115">
        <v>-1</v>
      </c>
      <c r="AQ4085" s="115">
        <v>601</v>
      </c>
      <c r="AR4085" s="115" t="s">
        <v>263</v>
      </c>
      <c r="AS4085" s="115" t="s">
        <v>376</v>
      </c>
      <c r="AT4085" s="115" t="s">
        <v>296</v>
      </c>
      <c r="AV4085" s="115">
        <v>44.688422869359101</v>
      </c>
      <c r="AW4085" s="115">
        <v>6.1451527700000001E-2</v>
      </c>
    </row>
    <row r="4086" spans="1:49" x14ac:dyDescent="0.25">
      <c r="A4086" s="117">
        <v>450000</v>
      </c>
      <c r="B4086" s="117">
        <v>880000</v>
      </c>
      <c r="C4086" s="117">
        <v>880000</v>
      </c>
      <c r="D4086" s="115" t="s">
        <v>342</v>
      </c>
      <c r="E4086" s="115" t="s">
        <v>13</v>
      </c>
      <c r="F4086" s="115" t="s">
        <v>343</v>
      </c>
      <c r="G4086" s="115" t="s">
        <v>344</v>
      </c>
      <c r="H4086" s="115">
        <v>0.56000000000000005</v>
      </c>
      <c r="I4086" s="115">
        <v>0.48</v>
      </c>
      <c r="J4086" s="115" t="s">
        <v>350</v>
      </c>
      <c r="K4086" s="115">
        <v>0.21036761221832001</v>
      </c>
      <c r="L4086" s="115">
        <v>3658.5104816677799</v>
      </c>
      <c r="M4086" s="115">
        <v>9.11880198080285</v>
      </c>
      <c r="N4086" s="115">
        <v>1.3411044797193601</v>
      </c>
      <c r="O4086" s="115">
        <v>1.9183005989932</v>
      </c>
      <c r="P4086" s="115">
        <v>0.28212494713385</v>
      </c>
      <c r="Q4086" s="115">
        <v>769.63211430415595</v>
      </c>
      <c r="R4086" s="115">
        <v>1210</v>
      </c>
      <c r="S4086" s="115" t="s">
        <v>353</v>
      </c>
      <c r="T4086" s="115">
        <v>1210</v>
      </c>
      <c r="U4086" s="115" t="s">
        <v>352</v>
      </c>
      <c r="V4086" s="115" t="s">
        <v>350</v>
      </c>
      <c r="Z4086" s="115">
        <v>0</v>
      </c>
      <c r="AA4086" s="115">
        <v>1</v>
      </c>
      <c r="AB4086" s="115">
        <v>1.9183005989932</v>
      </c>
      <c r="AC4086" s="115">
        <v>0.28212494713385</v>
      </c>
      <c r="AD4086" s="115">
        <v>769.63211430415595</v>
      </c>
      <c r="AF4086" s="115">
        <v>-1</v>
      </c>
      <c r="AG4086" s="115">
        <v>-1</v>
      </c>
      <c r="AH4086" s="115">
        <v>-1</v>
      </c>
      <c r="AI4086" s="115">
        <v>-1</v>
      </c>
      <c r="AJ4086" s="115">
        <v>0</v>
      </c>
      <c r="AM4086" s="115" t="s">
        <v>348</v>
      </c>
      <c r="AN4086" s="115">
        <v>-1</v>
      </c>
      <c r="AQ4086" s="115">
        <v>601</v>
      </c>
      <c r="AR4086" s="115" t="s">
        <v>263</v>
      </c>
      <c r="AS4086" s="115" t="s">
        <v>376</v>
      </c>
      <c r="AT4086" s="115" t="s">
        <v>296</v>
      </c>
      <c r="AV4086" s="115">
        <v>118.577034083101</v>
      </c>
      <c r="AW4086" s="115">
        <v>0.62419473989999996</v>
      </c>
    </row>
    <row r="4087" spans="1:49" x14ac:dyDescent="0.25">
      <c r="A4087" s="117">
        <v>450000</v>
      </c>
      <c r="B4087" s="117">
        <v>880000</v>
      </c>
      <c r="C4087" s="117">
        <v>880000</v>
      </c>
      <c r="D4087" s="115" t="s">
        <v>342</v>
      </c>
      <c r="E4087" s="115" t="s">
        <v>13</v>
      </c>
      <c r="F4087" s="115" t="s">
        <v>343</v>
      </c>
      <c r="G4087" s="115" t="s">
        <v>344</v>
      </c>
      <c r="H4087" s="115">
        <v>0.56000000000000005</v>
      </c>
      <c r="I4087" s="115">
        <v>0.48</v>
      </c>
      <c r="J4087" s="115" t="s">
        <v>350</v>
      </c>
      <c r="K4087" s="115">
        <v>0.20791398488311999</v>
      </c>
      <c r="L4087" s="115">
        <v>3663.10394748823</v>
      </c>
      <c r="M4087" s="115">
        <v>9.1295472161966593</v>
      </c>
      <c r="N4087" s="115">
        <v>1.3426608640059099</v>
      </c>
      <c r="O4087" s="115">
        <v>1.89816054189807</v>
      </c>
      <c r="P4087" s="115">
        <v>0.27915797058207997</v>
      </c>
      <c r="Q4087" s="115">
        <v>761.61053876337598</v>
      </c>
      <c r="R4087" s="115">
        <v>1200</v>
      </c>
      <c r="S4087" s="115" t="s">
        <v>351</v>
      </c>
      <c r="T4087" s="115">
        <v>1200</v>
      </c>
      <c r="U4087" s="115" t="s">
        <v>352</v>
      </c>
      <c r="V4087" s="115" t="s">
        <v>350</v>
      </c>
      <c r="Z4087" s="115">
        <v>0</v>
      </c>
      <c r="AA4087" s="115">
        <v>1</v>
      </c>
      <c r="AB4087" s="115">
        <v>1.89816054189807</v>
      </c>
      <c r="AC4087" s="115">
        <v>0.27915797058207997</v>
      </c>
      <c r="AD4087" s="115">
        <v>761.61053876337598</v>
      </c>
      <c r="AF4087" s="115">
        <v>-1</v>
      </c>
      <c r="AG4087" s="115">
        <v>-1</v>
      </c>
      <c r="AH4087" s="115">
        <v>-1</v>
      </c>
      <c r="AI4087" s="115">
        <v>-1</v>
      </c>
      <c r="AJ4087" s="115">
        <v>0</v>
      </c>
      <c r="AM4087" s="115" t="s">
        <v>348</v>
      </c>
      <c r="AN4087" s="115">
        <v>-1</v>
      </c>
      <c r="AQ4087" s="115">
        <v>601</v>
      </c>
      <c r="AR4087" s="115" t="s">
        <v>263</v>
      </c>
      <c r="AS4087" s="115" t="s">
        <v>376</v>
      </c>
      <c r="AT4087" s="115" t="s">
        <v>296</v>
      </c>
      <c r="AV4087" s="115">
        <v>153.72266425594401</v>
      </c>
      <c r="AW4087" s="115">
        <v>0.61768900140000005</v>
      </c>
    </row>
    <row r="4088" spans="1:49" x14ac:dyDescent="0.25">
      <c r="A4088" s="117">
        <v>450000</v>
      </c>
      <c r="B4088" s="117">
        <v>880000</v>
      </c>
      <c r="C4088" s="117">
        <v>880000</v>
      </c>
      <c r="D4088" s="115" t="s">
        <v>342</v>
      </c>
      <c r="E4088" s="115" t="s">
        <v>13</v>
      </c>
      <c r="F4088" s="115" t="s">
        <v>343</v>
      </c>
      <c r="G4088" s="115" t="s">
        <v>344</v>
      </c>
      <c r="H4088" s="115">
        <v>0.56000000000000005</v>
      </c>
      <c r="I4088" s="115">
        <v>0.48</v>
      </c>
      <c r="J4088" s="115" t="s">
        <v>350</v>
      </c>
      <c r="K4088" s="115">
        <v>2.1990768958599998E-3</v>
      </c>
      <c r="L4088" s="115">
        <v>3663.10394748823</v>
      </c>
      <c r="M4088" s="115">
        <v>9.1295472161966593</v>
      </c>
      <c r="N4088" s="115">
        <v>1.3426608640059099</v>
      </c>
      <c r="O4088" s="115">
        <v>2.007657635286E-2</v>
      </c>
      <c r="P4088" s="115">
        <v>2.95261448502E-3</v>
      </c>
      <c r="Q4088" s="115">
        <v>8.0554472580805694</v>
      </c>
      <c r="R4088" s="115">
        <v>1210</v>
      </c>
      <c r="S4088" s="115" t="s">
        <v>353</v>
      </c>
      <c r="T4088" s="115">
        <v>1210</v>
      </c>
      <c r="U4088" s="115" t="s">
        <v>352</v>
      </c>
      <c r="V4088" s="115" t="s">
        <v>350</v>
      </c>
      <c r="Z4088" s="115">
        <v>0</v>
      </c>
      <c r="AA4088" s="115">
        <v>1</v>
      </c>
      <c r="AB4088" s="115">
        <v>2.007657635286E-2</v>
      </c>
      <c r="AC4088" s="115">
        <v>2.95261448502E-3</v>
      </c>
      <c r="AD4088" s="115">
        <v>8.0554472580799903</v>
      </c>
      <c r="AF4088" s="115">
        <v>-1</v>
      </c>
      <c r="AG4088" s="115">
        <v>-1</v>
      </c>
      <c r="AH4088" s="115">
        <v>-1</v>
      </c>
      <c r="AI4088" s="115">
        <v>-1</v>
      </c>
      <c r="AJ4088" s="115">
        <v>0</v>
      </c>
      <c r="AM4088" s="115" t="s">
        <v>348</v>
      </c>
      <c r="AN4088" s="115">
        <v>-1</v>
      </c>
      <c r="AQ4088" s="115">
        <v>601</v>
      </c>
      <c r="AR4088" s="115" t="s">
        <v>263</v>
      </c>
      <c r="AS4088" s="115" t="s">
        <v>376</v>
      </c>
      <c r="AT4088" s="115" t="s">
        <v>296</v>
      </c>
      <c r="AV4088" s="115">
        <v>14.409059102189399</v>
      </c>
      <c r="AW4088" s="115">
        <v>6.5332094999999996E-3</v>
      </c>
    </row>
    <row r="4089" spans="1:49" x14ac:dyDescent="0.25">
      <c r="A4089" s="117">
        <v>450000</v>
      </c>
      <c r="B4089" s="117">
        <v>880000</v>
      </c>
      <c r="C4089" s="117">
        <v>880000</v>
      </c>
      <c r="D4089" s="115" t="s">
        <v>342</v>
      </c>
      <c r="E4089" s="115" t="s">
        <v>13</v>
      </c>
      <c r="F4089" s="115" t="s">
        <v>343</v>
      </c>
      <c r="G4089" s="115" t="s">
        <v>344</v>
      </c>
      <c r="H4089" s="115">
        <v>0.56000000000000005</v>
      </c>
      <c r="I4089" s="115">
        <v>0.48</v>
      </c>
      <c r="J4089" s="115" t="s">
        <v>350</v>
      </c>
      <c r="K4089" s="115">
        <v>0.22888754208657999</v>
      </c>
      <c r="L4089" s="115">
        <v>3663.10394748823</v>
      </c>
      <c r="M4089" s="115">
        <v>9.1295472161966593</v>
      </c>
      <c r="N4089" s="115">
        <v>1.3426608640059099</v>
      </c>
      <c r="O4089" s="115">
        <v>2.08963962267869</v>
      </c>
      <c r="P4089" s="115">
        <v>0.30731834501816002</v>
      </c>
      <c r="Q4089" s="115">
        <v>838.43885894825496</v>
      </c>
      <c r="R4089" s="115">
        <v>1210</v>
      </c>
      <c r="S4089" s="115" t="s">
        <v>353</v>
      </c>
      <c r="T4089" s="115">
        <v>1210</v>
      </c>
      <c r="U4089" s="115" t="s">
        <v>352</v>
      </c>
      <c r="V4089" s="115" t="s">
        <v>350</v>
      </c>
      <c r="Z4089" s="115">
        <v>0</v>
      </c>
      <c r="AA4089" s="115">
        <v>1</v>
      </c>
      <c r="AB4089" s="115">
        <v>2.08963962267869</v>
      </c>
      <c r="AC4089" s="115">
        <v>0.30731834501816002</v>
      </c>
      <c r="AD4089" s="115">
        <v>838.43885894825496</v>
      </c>
      <c r="AF4089" s="115">
        <v>-1</v>
      </c>
      <c r="AG4089" s="115">
        <v>-1</v>
      </c>
      <c r="AH4089" s="115">
        <v>-1</v>
      </c>
      <c r="AI4089" s="115">
        <v>-1</v>
      </c>
      <c r="AJ4089" s="115">
        <v>0</v>
      </c>
      <c r="AM4089" s="115" t="s">
        <v>348</v>
      </c>
      <c r="AN4089" s="115">
        <v>-1</v>
      </c>
      <c r="AQ4089" s="115">
        <v>601</v>
      </c>
      <c r="AR4089" s="115" t="s">
        <v>263</v>
      </c>
      <c r="AS4089" s="115" t="s">
        <v>376</v>
      </c>
      <c r="AT4089" s="115" t="s">
        <v>296</v>
      </c>
      <c r="AV4089" s="115">
        <v>118.290132574053</v>
      </c>
      <c r="AW4089" s="115">
        <v>0.67999907459999998</v>
      </c>
    </row>
    <row r="4090" spans="1:49" x14ac:dyDescent="0.25">
      <c r="A4090" s="117">
        <v>450000</v>
      </c>
      <c r="B4090" s="117">
        <v>880000</v>
      </c>
      <c r="C4090" s="117">
        <v>880000</v>
      </c>
      <c r="D4090" s="115" t="s">
        <v>342</v>
      </c>
      <c r="E4090" s="115" t="s">
        <v>13</v>
      </c>
      <c r="F4090" s="115" t="s">
        <v>343</v>
      </c>
      <c r="G4090" s="115" t="s">
        <v>344</v>
      </c>
      <c r="H4090" s="115">
        <v>0.56000000000000005</v>
      </c>
      <c r="I4090" s="115">
        <v>0.48</v>
      </c>
      <c r="J4090" s="115" t="s">
        <v>350</v>
      </c>
      <c r="K4090" s="115">
        <v>5.1935455233910001E-2</v>
      </c>
      <c r="L4090" s="115">
        <v>3663.10394748823</v>
      </c>
      <c r="M4090" s="115">
        <v>9.1295472161966593</v>
      </c>
      <c r="N4090" s="115">
        <v>1.3426608640059099</v>
      </c>
      <c r="O4090" s="115">
        <v>0.47414719075264999</v>
      </c>
      <c r="P4090" s="115">
        <v>6.9731703196900002E-2</v>
      </c>
      <c r="Q4090" s="115">
        <v>190.24497108193401</v>
      </c>
      <c r="R4090" s="115">
        <v>1210</v>
      </c>
      <c r="S4090" s="115" t="s">
        <v>353</v>
      </c>
      <c r="T4090" s="115">
        <v>1210</v>
      </c>
      <c r="U4090" s="115" t="s">
        <v>352</v>
      </c>
      <c r="V4090" s="115" t="s">
        <v>350</v>
      </c>
      <c r="Z4090" s="115">
        <v>0</v>
      </c>
      <c r="AA4090" s="115">
        <v>1</v>
      </c>
      <c r="AB4090" s="115">
        <v>0.47414719075264999</v>
      </c>
      <c r="AC4090" s="115">
        <v>6.9731703196900002E-2</v>
      </c>
      <c r="AD4090" s="115">
        <v>190.24497108193299</v>
      </c>
      <c r="AF4090" s="115">
        <v>-1</v>
      </c>
      <c r="AG4090" s="115">
        <v>-1</v>
      </c>
      <c r="AH4090" s="115">
        <v>-1</v>
      </c>
      <c r="AI4090" s="115">
        <v>-1</v>
      </c>
      <c r="AJ4090" s="115">
        <v>0</v>
      </c>
      <c r="AM4090" s="115" t="s">
        <v>348</v>
      </c>
      <c r="AN4090" s="115">
        <v>-1</v>
      </c>
      <c r="AQ4090" s="115">
        <v>601</v>
      </c>
      <c r="AR4090" s="115" t="s">
        <v>263</v>
      </c>
      <c r="AS4090" s="115" t="s">
        <v>376</v>
      </c>
      <c r="AT4090" s="115" t="s">
        <v>296</v>
      </c>
      <c r="AV4090" s="115">
        <v>64.854054279932399</v>
      </c>
      <c r="AW4090" s="115">
        <v>0.15429438039999999</v>
      </c>
    </row>
    <row r="4091" spans="1:49" x14ac:dyDescent="0.25">
      <c r="A4091" s="117">
        <v>450000</v>
      </c>
      <c r="B4091" s="117">
        <v>880000</v>
      </c>
      <c r="C4091" s="117">
        <v>880000</v>
      </c>
      <c r="D4091" s="115" t="s">
        <v>342</v>
      </c>
      <c r="E4091" s="115" t="s">
        <v>13</v>
      </c>
      <c r="F4091" s="115" t="s">
        <v>343</v>
      </c>
      <c r="G4091" s="115" t="s">
        <v>344</v>
      </c>
      <c r="H4091" s="115">
        <v>0.56000000000000005</v>
      </c>
      <c r="I4091" s="115">
        <v>0.48</v>
      </c>
      <c r="J4091" s="115" t="s">
        <v>350</v>
      </c>
      <c r="K4091" s="115">
        <v>7.3394893872129996E-2</v>
      </c>
      <c r="L4091" s="115">
        <v>3663.10394748823</v>
      </c>
      <c r="M4091" s="115">
        <v>9.1295472161966593</v>
      </c>
      <c r="N4091" s="115">
        <v>1.3426608640059099</v>
      </c>
      <c r="O4091" s="115">
        <v>0.67006214903337002</v>
      </c>
      <c r="P4091" s="115">
        <v>9.8544451619969997E-2</v>
      </c>
      <c r="Q4091" s="115">
        <v>268.85312546848598</v>
      </c>
      <c r="R4091" s="115">
        <v>1210</v>
      </c>
      <c r="S4091" s="115" t="s">
        <v>353</v>
      </c>
      <c r="T4091" s="115">
        <v>1210</v>
      </c>
      <c r="U4091" s="115" t="s">
        <v>352</v>
      </c>
      <c r="V4091" s="115" t="s">
        <v>350</v>
      </c>
      <c r="Z4091" s="115">
        <v>0</v>
      </c>
      <c r="AA4091" s="115">
        <v>1</v>
      </c>
      <c r="AB4091" s="115">
        <v>0.67006214903337002</v>
      </c>
      <c r="AC4091" s="115">
        <v>9.8544451619969997E-2</v>
      </c>
      <c r="AD4091" s="115">
        <v>268.85312546848502</v>
      </c>
      <c r="AF4091" s="115">
        <v>-1</v>
      </c>
      <c r="AG4091" s="115">
        <v>-1</v>
      </c>
      <c r="AH4091" s="115">
        <v>-1</v>
      </c>
      <c r="AI4091" s="115">
        <v>-1</v>
      </c>
      <c r="AJ4091" s="115">
        <v>0</v>
      </c>
      <c r="AM4091" s="115" t="s">
        <v>348</v>
      </c>
      <c r="AN4091" s="115">
        <v>-1</v>
      </c>
      <c r="AQ4091" s="115">
        <v>601</v>
      </c>
      <c r="AR4091" s="115" t="s">
        <v>263</v>
      </c>
      <c r="AS4091" s="115" t="s">
        <v>376</v>
      </c>
      <c r="AT4091" s="115" t="s">
        <v>296</v>
      </c>
      <c r="AV4091" s="115">
        <v>77.683165551843004</v>
      </c>
      <c r="AW4091" s="115">
        <v>0.2180479525</v>
      </c>
    </row>
    <row r="4092" spans="1:49" x14ac:dyDescent="0.25">
      <c r="A4092" s="117">
        <v>450000</v>
      </c>
      <c r="B4092" s="117">
        <v>880000</v>
      </c>
      <c r="C4092" s="117">
        <v>880000</v>
      </c>
      <c r="D4092" s="115" t="s">
        <v>342</v>
      </c>
      <c r="E4092" s="115" t="s">
        <v>13</v>
      </c>
      <c r="F4092" s="115" t="s">
        <v>343</v>
      </c>
      <c r="G4092" s="115" t="s">
        <v>344</v>
      </c>
      <c r="H4092" s="115">
        <v>0.56000000000000005</v>
      </c>
      <c r="I4092" s="115">
        <v>0.48</v>
      </c>
      <c r="J4092" s="115" t="s">
        <v>350</v>
      </c>
      <c r="K4092" s="115">
        <v>5.3432500581219997E-2</v>
      </c>
      <c r="L4092" s="115">
        <v>3663.10394748823</v>
      </c>
      <c r="M4092" s="115">
        <v>9.1295472161966593</v>
      </c>
      <c r="N4092" s="115">
        <v>1.3426608640059099</v>
      </c>
      <c r="O4092" s="115">
        <v>0.48781453693576998</v>
      </c>
      <c r="P4092" s="115">
        <v>7.1741727396380003E-2</v>
      </c>
      <c r="Q4092" s="115">
        <v>195.72880380326299</v>
      </c>
      <c r="R4092" s="115">
        <v>1210</v>
      </c>
      <c r="S4092" s="115" t="s">
        <v>353</v>
      </c>
      <c r="T4092" s="115">
        <v>1210</v>
      </c>
      <c r="U4092" s="115" t="s">
        <v>352</v>
      </c>
      <c r="V4092" s="115" t="s">
        <v>350</v>
      </c>
      <c r="Z4092" s="115">
        <v>0</v>
      </c>
      <c r="AA4092" s="115">
        <v>1</v>
      </c>
      <c r="AB4092" s="115">
        <v>0.48781453693576998</v>
      </c>
      <c r="AC4092" s="115">
        <v>7.1741727396380003E-2</v>
      </c>
      <c r="AD4092" s="115">
        <v>195.728803803262</v>
      </c>
      <c r="AF4092" s="115">
        <v>-1</v>
      </c>
      <c r="AG4092" s="115">
        <v>-1</v>
      </c>
      <c r="AH4092" s="115">
        <v>-1</v>
      </c>
      <c r="AI4092" s="115">
        <v>-1</v>
      </c>
      <c r="AJ4092" s="115">
        <v>0</v>
      </c>
      <c r="AM4092" s="115" t="s">
        <v>348</v>
      </c>
      <c r="AN4092" s="115">
        <v>-1</v>
      </c>
      <c r="AQ4092" s="115">
        <v>601</v>
      </c>
      <c r="AR4092" s="115" t="s">
        <v>263</v>
      </c>
      <c r="AS4092" s="115" t="s">
        <v>376</v>
      </c>
      <c r="AT4092" s="115" t="s">
        <v>296</v>
      </c>
      <c r="AV4092" s="115">
        <v>64.123391165932105</v>
      </c>
      <c r="AW4092" s="115">
        <v>0.1587419333</v>
      </c>
    </row>
    <row r="4093" spans="1:49" x14ac:dyDescent="0.25">
      <c r="A4093" s="117">
        <v>450000</v>
      </c>
      <c r="B4093" s="117">
        <v>880000</v>
      </c>
      <c r="C4093" s="117">
        <v>880000</v>
      </c>
      <c r="D4093" s="115" t="s">
        <v>342</v>
      </c>
      <c r="E4093" s="115" t="s">
        <v>13</v>
      </c>
      <c r="F4093" s="115" t="s">
        <v>343</v>
      </c>
      <c r="G4093" s="115" t="s">
        <v>344</v>
      </c>
      <c r="H4093" s="115">
        <v>0.56000000000000005</v>
      </c>
      <c r="I4093" s="115">
        <v>0.48</v>
      </c>
      <c r="J4093" s="115" t="s">
        <v>350</v>
      </c>
      <c r="K4093" s="115">
        <v>3.7243790902359998E-2</v>
      </c>
      <c r="L4093" s="115">
        <v>3666.5914996832898</v>
      </c>
      <c r="M4093" s="115">
        <v>9.1377154923318091</v>
      </c>
      <c r="N4093" s="115">
        <v>1.34384435445895</v>
      </c>
      <c r="O4093" s="115">
        <v>0.34032316512172001</v>
      </c>
      <c r="P4093" s="115">
        <v>5.0049858142789998E-2</v>
      </c>
      <c r="Q4093" s="115">
        <v>136.55776713860001</v>
      </c>
      <c r="R4093" s="115">
        <v>1200</v>
      </c>
      <c r="S4093" s="115" t="s">
        <v>351</v>
      </c>
      <c r="T4093" s="115">
        <v>1200</v>
      </c>
      <c r="U4093" s="115" t="s">
        <v>352</v>
      </c>
      <c r="V4093" s="115" t="s">
        <v>350</v>
      </c>
      <c r="Z4093" s="115">
        <v>0</v>
      </c>
      <c r="AA4093" s="115">
        <v>1</v>
      </c>
      <c r="AB4093" s="115">
        <v>0.34032316512172001</v>
      </c>
      <c r="AC4093" s="115">
        <v>5.0049858142789998E-2</v>
      </c>
      <c r="AD4093" s="115">
        <v>136.55776713860101</v>
      </c>
      <c r="AF4093" s="115">
        <v>-1</v>
      </c>
      <c r="AG4093" s="115">
        <v>-1</v>
      </c>
      <c r="AH4093" s="115">
        <v>-1</v>
      </c>
      <c r="AI4093" s="115">
        <v>-1</v>
      </c>
      <c r="AJ4093" s="115">
        <v>0</v>
      </c>
      <c r="AM4093" s="115" t="s">
        <v>348</v>
      </c>
      <c r="AN4093" s="115">
        <v>-1</v>
      </c>
      <c r="AQ4093" s="115">
        <v>601</v>
      </c>
      <c r="AR4093" s="115" t="s">
        <v>263</v>
      </c>
      <c r="AS4093" s="115" t="s">
        <v>376</v>
      </c>
      <c r="AT4093" s="115" t="s">
        <v>296</v>
      </c>
      <c r="AV4093" s="115">
        <v>106.032807995493</v>
      </c>
      <c r="AW4093" s="115">
        <v>0.110752447</v>
      </c>
    </row>
    <row r="4094" spans="1:49" x14ac:dyDescent="0.25">
      <c r="A4094" s="117">
        <v>450000</v>
      </c>
      <c r="B4094" s="117">
        <v>880000</v>
      </c>
      <c r="C4094" s="117">
        <v>880000</v>
      </c>
      <c r="D4094" s="115" t="s">
        <v>342</v>
      </c>
      <c r="E4094" s="115" t="s">
        <v>13</v>
      </c>
      <c r="F4094" s="115" t="s">
        <v>343</v>
      </c>
      <c r="G4094" s="115" t="s">
        <v>344</v>
      </c>
      <c r="H4094" s="115">
        <v>0.56000000000000005</v>
      </c>
      <c r="I4094" s="115">
        <v>0.48</v>
      </c>
      <c r="J4094" s="115" t="s">
        <v>350</v>
      </c>
      <c r="K4094" s="115">
        <v>0.20036848025057999</v>
      </c>
      <c r="L4094" s="115">
        <v>3666.5914996832898</v>
      </c>
      <c r="M4094" s="115">
        <v>9.1377154923318091</v>
      </c>
      <c r="N4094" s="115">
        <v>1.34384435445895</v>
      </c>
      <c r="O4094" s="115">
        <v>1.8309101661607801</v>
      </c>
      <c r="P4094" s="115">
        <v>0.26926405099626999</v>
      </c>
      <c r="Q4094" s="115">
        <v>734.66936649126501</v>
      </c>
      <c r="R4094" s="115">
        <v>1210</v>
      </c>
      <c r="S4094" s="115" t="s">
        <v>353</v>
      </c>
      <c r="T4094" s="115">
        <v>1210</v>
      </c>
      <c r="U4094" s="115" t="s">
        <v>352</v>
      </c>
      <c r="V4094" s="115" t="s">
        <v>350</v>
      </c>
      <c r="Z4094" s="115">
        <v>0</v>
      </c>
      <c r="AA4094" s="115">
        <v>1</v>
      </c>
      <c r="AB4094" s="115">
        <v>1.8309101661607801</v>
      </c>
      <c r="AC4094" s="115">
        <v>0.26926405099626999</v>
      </c>
      <c r="AD4094" s="115">
        <v>734.66936649126501</v>
      </c>
      <c r="AF4094" s="115">
        <v>-1</v>
      </c>
      <c r="AG4094" s="115">
        <v>-1</v>
      </c>
      <c r="AH4094" s="115">
        <v>-1</v>
      </c>
      <c r="AI4094" s="115">
        <v>-1</v>
      </c>
      <c r="AJ4094" s="115">
        <v>0</v>
      </c>
      <c r="AM4094" s="115" t="s">
        <v>348</v>
      </c>
      <c r="AN4094" s="115">
        <v>-1</v>
      </c>
      <c r="AQ4094" s="115">
        <v>601</v>
      </c>
      <c r="AR4094" s="115" t="s">
        <v>263</v>
      </c>
      <c r="AS4094" s="115" t="s">
        <v>376</v>
      </c>
      <c r="AT4094" s="115" t="s">
        <v>296</v>
      </c>
      <c r="AV4094" s="115">
        <v>116.944691257675</v>
      </c>
      <c r="AW4094" s="115">
        <v>0.59583890230000003</v>
      </c>
    </row>
    <row r="4095" spans="1:49" x14ac:dyDescent="0.25">
      <c r="A4095" s="117">
        <v>450000</v>
      </c>
      <c r="B4095" s="117">
        <v>880000</v>
      </c>
      <c r="C4095" s="117">
        <v>880000</v>
      </c>
      <c r="D4095" s="115" t="s">
        <v>342</v>
      </c>
      <c r="E4095" s="115" t="s">
        <v>13</v>
      </c>
      <c r="F4095" s="115" t="s">
        <v>343</v>
      </c>
      <c r="G4095" s="115" t="s">
        <v>344</v>
      </c>
      <c r="H4095" s="115">
        <v>0.56000000000000005</v>
      </c>
      <c r="I4095" s="115">
        <v>0.48</v>
      </c>
      <c r="J4095" s="115" t="s">
        <v>350</v>
      </c>
      <c r="K4095" s="115">
        <v>0.24149069680946</v>
      </c>
      <c r="L4095" s="115">
        <v>3666.5914996832898</v>
      </c>
      <c r="M4095" s="115">
        <v>9.1377154923318091</v>
      </c>
      <c r="N4095" s="115">
        <v>1.34384435445895</v>
      </c>
      <c r="O4095" s="115">
        <v>2.2066732814898402</v>
      </c>
      <c r="P4095" s="115">
        <v>0.32452590956174998</v>
      </c>
      <c r="Q4095" s="115">
        <v>885.44773617417502</v>
      </c>
      <c r="R4095" s="115">
        <v>1210</v>
      </c>
      <c r="S4095" s="115" t="s">
        <v>353</v>
      </c>
      <c r="T4095" s="115">
        <v>1210</v>
      </c>
      <c r="U4095" s="115" t="s">
        <v>352</v>
      </c>
      <c r="V4095" s="115" t="s">
        <v>350</v>
      </c>
      <c r="Z4095" s="115">
        <v>0</v>
      </c>
      <c r="AA4095" s="115">
        <v>1</v>
      </c>
      <c r="AB4095" s="115">
        <v>2.2066732814898402</v>
      </c>
      <c r="AC4095" s="115">
        <v>0.32452590956174998</v>
      </c>
      <c r="AD4095" s="115">
        <v>885.44773617417502</v>
      </c>
      <c r="AF4095" s="115">
        <v>-1</v>
      </c>
      <c r="AG4095" s="115">
        <v>-1</v>
      </c>
      <c r="AH4095" s="115">
        <v>-1</v>
      </c>
      <c r="AI4095" s="115">
        <v>-1</v>
      </c>
      <c r="AJ4095" s="115">
        <v>0</v>
      </c>
      <c r="AM4095" s="115" t="s">
        <v>348</v>
      </c>
      <c r="AN4095" s="115">
        <v>-1</v>
      </c>
      <c r="AQ4095" s="115">
        <v>601</v>
      </c>
      <c r="AR4095" s="115" t="s">
        <v>263</v>
      </c>
      <c r="AS4095" s="115" t="s">
        <v>376</v>
      </c>
      <c r="AT4095" s="115" t="s">
        <v>296</v>
      </c>
      <c r="AV4095" s="115">
        <v>126.23927508550899</v>
      </c>
      <c r="AW4095" s="115">
        <v>0.71812468470000002</v>
      </c>
    </row>
    <row r="4096" spans="1:49" x14ac:dyDescent="0.25">
      <c r="A4096" s="117">
        <v>450000</v>
      </c>
      <c r="B4096" s="117">
        <v>880000</v>
      </c>
      <c r="C4096" s="117">
        <v>880000</v>
      </c>
      <c r="D4096" s="115" t="s">
        <v>342</v>
      </c>
      <c r="E4096" s="115" t="s">
        <v>13</v>
      </c>
      <c r="F4096" s="115" t="s">
        <v>343</v>
      </c>
      <c r="G4096" s="115" t="s">
        <v>344</v>
      </c>
      <c r="H4096" s="115">
        <v>0.56000000000000005</v>
      </c>
      <c r="I4096" s="115">
        <v>0.48</v>
      </c>
      <c r="J4096" s="115" t="s">
        <v>350</v>
      </c>
      <c r="K4096" s="115">
        <v>7.6411148569800001E-3</v>
      </c>
      <c r="L4096" s="115">
        <v>3666.5914996832898</v>
      </c>
      <c r="M4096" s="115">
        <v>9.1377154923318091</v>
      </c>
      <c r="N4096" s="115">
        <v>1.34384435445895</v>
      </c>
      <c r="O4096" s="115">
        <v>6.982233360732E-2</v>
      </c>
      <c r="P4096" s="115">
        <v>1.026846906232E-2</v>
      </c>
      <c r="Q4096" s="115">
        <v>28.0168467827102</v>
      </c>
      <c r="R4096" s="115">
        <v>1210</v>
      </c>
      <c r="S4096" s="115" t="s">
        <v>353</v>
      </c>
      <c r="T4096" s="115">
        <v>1210</v>
      </c>
      <c r="U4096" s="115" t="s">
        <v>352</v>
      </c>
      <c r="V4096" s="115" t="s">
        <v>350</v>
      </c>
      <c r="Z4096" s="115">
        <v>0</v>
      </c>
      <c r="AA4096" s="115">
        <v>1</v>
      </c>
      <c r="AB4096" s="115">
        <v>6.982233360732E-2</v>
      </c>
      <c r="AC4096" s="115">
        <v>1.026846906232E-2</v>
      </c>
      <c r="AD4096" s="115">
        <v>28.016846782709401</v>
      </c>
      <c r="AF4096" s="115">
        <v>-1</v>
      </c>
      <c r="AG4096" s="115">
        <v>-1</v>
      </c>
      <c r="AH4096" s="115">
        <v>-1</v>
      </c>
      <c r="AI4096" s="115">
        <v>-1</v>
      </c>
      <c r="AJ4096" s="115">
        <v>0</v>
      </c>
      <c r="AM4096" s="115" t="s">
        <v>348</v>
      </c>
      <c r="AN4096" s="115">
        <v>-1</v>
      </c>
      <c r="AQ4096" s="115">
        <v>601</v>
      </c>
      <c r="AR4096" s="115" t="s">
        <v>263</v>
      </c>
      <c r="AS4096" s="115" t="s">
        <v>376</v>
      </c>
      <c r="AT4096" s="115" t="s">
        <v>296</v>
      </c>
      <c r="AV4096" s="115">
        <v>27.172457934081599</v>
      </c>
      <c r="AW4096" s="115">
        <v>2.2722503500000001E-2</v>
      </c>
    </row>
    <row r="4097" spans="1:49" x14ac:dyDescent="0.25">
      <c r="A4097" s="117">
        <v>450000</v>
      </c>
      <c r="B4097" s="117">
        <v>880000</v>
      </c>
      <c r="C4097" s="117">
        <v>880000</v>
      </c>
      <c r="D4097" s="115" t="s">
        <v>342</v>
      </c>
      <c r="E4097" s="115" t="s">
        <v>13</v>
      </c>
      <c r="F4097" s="115" t="s">
        <v>343</v>
      </c>
      <c r="G4097" s="115" t="s">
        <v>344</v>
      </c>
      <c r="H4097" s="115">
        <v>0.56000000000000005</v>
      </c>
      <c r="I4097" s="115">
        <v>0.48</v>
      </c>
      <c r="J4097" s="115" t="s">
        <v>350</v>
      </c>
      <c r="K4097" s="115">
        <v>8.4144983833709996E-2</v>
      </c>
      <c r="L4097" s="115">
        <v>3666.5914996832898</v>
      </c>
      <c r="M4097" s="115">
        <v>9.1377154923318091</v>
      </c>
      <c r="N4097" s="115">
        <v>1.34384435445895</v>
      </c>
      <c r="O4097" s="115">
        <v>0.76889292237930995</v>
      </c>
      <c r="P4097" s="115">
        <v>0.11307776148097</v>
      </c>
      <c r="Q4097" s="115">
        <v>308.52528246567198</v>
      </c>
      <c r="R4097" s="115">
        <v>1210</v>
      </c>
      <c r="S4097" s="115" t="s">
        <v>353</v>
      </c>
      <c r="T4097" s="115">
        <v>1210</v>
      </c>
      <c r="U4097" s="115" t="s">
        <v>352</v>
      </c>
      <c r="V4097" s="115" t="s">
        <v>350</v>
      </c>
      <c r="Z4097" s="115">
        <v>0</v>
      </c>
      <c r="AA4097" s="115">
        <v>1</v>
      </c>
      <c r="AB4097" s="115">
        <v>0.76889292237930995</v>
      </c>
      <c r="AC4097" s="115">
        <v>0.11307776148097</v>
      </c>
      <c r="AD4097" s="115">
        <v>308.52528246567101</v>
      </c>
      <c r="AF4097" s="115">
        <v>-1</v>
      </c>
      <c r="AG4097" s="115">
        <v>-1</v>
      </c>
      <c r="AH4097" s="115">
        <v>-1</v>
      </c>
      <c r="AI4097" s="115">
        <v>-1</v>
      </c>
      <c r="AJ4097" s="115">
        <v>0</v>
      </c>
      <c r="AM4097" s="115" t="s">
        <v>348</v>
      </c>
      <c r="AN4097" s="115">
        <v>-1</v>
      </c>
      <c r="AQ4097" s="115">
        <v>601</v>
      </c>
      <c r="AR4097" s="115" t="s">
        <v>263</v>
      </c>
      <c r="AS4097" s="115" t="s">
        <v>376</v>
      </c>
      <c r="AT4097" s="115" t="s">
        <v>296</v>
      </c>
      <c r="AV4097" s="115">
        <v>83.571820552696906</v>
      </c>
      <c r="AW4097" s="115">
        <v>0.25022326230000003</v>
      </c>
    </row>
    <row r="4098" spans="1:49" x14ac:dyDescent="0.25">
      <c r="A4098" s="117">
        <v>450000</v>
      </c>
      <c r="B4098" s="117">
        <v>880000</v>
      </c>
      <c r="C4098" s="117">
        <v>880000</v>
      </c>
      <c r="D4098" s="115" t="s">
        <v>342</v>
      </c>
      <c r="E4098" s="115" t="s">
        <v>13</v>
      </c>
      <c r="F4098" s="115" t="s">
        <v>343</v>
      </c>
      <c r="G4098" s="115" t="s">
        <v>344</v>
      </c>
      <c r="H4098" s="115">
        <v>0.56000000000000005</v>
      </c>
      <c r="I4098" s="115">
        <v>0.48</v>
      </c>
      <c r="J4098" s="115" t="s">
        <v>350</v>
      </c>
      <c r="K4098" s="115">
        <v>4.687438712987E-2</v>
      </c>
      <c r="L4098" s="115">
        <v>3666.5914996832898</v>
      </c>
      <c r="M4098" s="115">
        <v>9.1377154923318091</v>
      </c>
      <c r="N4098" s="115">
        <v>1.34384435445895</v>
      </c>
      <c r="O4098" s="115">
        <v>0.42832481347016998</v>
      </c>
      <c r="P4098" s="115">
        <v>6.2991880513190004E-2</v>
      </c>
      <c r="Q4098" s="115">
        <v>171.86922940324499</v>
      </c>
      <c r="R4098" s="115">
        <v>1210</v>
      </c>
      <c r="S4098" s="115" t="s">
        <v>353</v>
      </c>
      <c r="T4098" s="115">
        <v>1210</v>
      </c>
      <c r="U4098" s="115" t="s">
        <v>352</v>
      </c>
      <c r="V4098" s="115" t="s">
        <v>350</v>
      </c>
      <c r="Z4098" s="115">
        <v>0</v>
      </c>
      <c r="AA4098" s="115">
        <v>1</v>
      </c>
      <c r="AB4098" s="115">
        <v>0.42832481347016998</v>
      </c>
      <c r="AC4098" s="115">
        <v>6.2991880513190004E-2</v>
      </c>
      <c r="AD4098" s="115">
        <v>171.86922940324601</v>
      </c>
      <c r="AF4098" s="115">
        <v>-1</v>
      </c>
      <c r="AG4098" s="115">
        <v>-1</v>
      </c>
      <c r="AH4098" s="115">
        <v>-1</v>
      </c>
      <c r="AI4098" s="115">
        <v>-1</v>
      </c>
      <c r="AJ4098" s="115">
        <v>0</v>
      </c>
      <c r="AM4098" s="115" t="s">
        <v>348</v>
      </c>
      <c r="AN4098" s="115">
        <v>-1</v>
      </c>
      <c r="AQ4098" s="115">
        <v>601</v>
      </c>
      <c r="AR4098" s="115" t="s">
        <v>263</v>
      </c>
      <c r="AS4098" s="115" t="s">
        <v>376</v>
      </c>
      <c r="AT4098" s="115" t="s">
        <v>296</v>
      </c>
      <c r="AV4098" s="115">
        <v>55.955065870942697</v>
      </c>
      <c r="AW4098" s="115">
        <v>0.1393911025</v>
      </c>
    </row>
    <row r="4099" spans="1:49" x14ac:dyDescent="0.25">
      <c r="A4099" s="117">
        <v>450000</v>
      </c>
      <c r="B4099" s="117">
        <v>880000</v>
      </c>
      <c r="C4099" s="117">
        <v>880000</v>
      </c>
      <c r="D4099" s="115" t="s">
        <v>342</v>
      </c>
      <c r="E4099" s="115" t="s">
        <v>13</v>
      </c>
      <c r="F4099" s="115" t="s">
        <v>343</v>
      </c>
      <c r="G4099" s="115" t="s">
        <v>344</v>
      </c>
      <c r="H4099" s="115">
        <v>0.56000000000000005</v>
      </c>
      <c r="I4099" s="115">
        <v>0.48</v>
      </c>
      <c r="J4099" s="115" t="s">
        <v>350</v>
      </c>
      <c r="K4099" s="115">
        <v>0.20382517338445999</v>
      </c>
      <c r="L4099" s="115">
        <v>3661.4881872992601</v>
      </c>
      <c r="M4099" s="115">
        <v>9.1257924132744197</v>
      </c>
      <c r="N4099" s="115">
        <v>1.3421179027122101</v>
      </c>
      <c r="O4099" s="115">
        <v>1.8600662209062999</v>
      </c>
      <c r="P4099" s="115">
        <v>0.27355741422271002</v>
      </c>
      <c r="Q4099" s="115">
        <v>746.30346462144598</v>
      </c>
      <c r="R4099" s="115">
        <v>1210</v>
      </c>
      <c r="S4099" s="115" t="s">
        <v>353</v>
      </c>
      <c r="T4099" s="115">
        <v>1210</v>
      </c>
      <c r="U4099" s="115" t="s">
        <v>352</v>
      </c>
      <c r="V4099" s="115" t="s">
        <v>350</v>
      </c>
      <c r="Z4099" s="115">
        <v>0</v>
      </c>
      <c r="AA4099" s="115">
        <v>1</v>
      </c>
      <c r="AB4099" s="115">
        <v>1.8600662209062999</v>
      </c>
      <c r="AC4099" s="115">
        <v>0.27355741422271002</v>
      </c>
      <c r="AD4099" s="115">
        <v>746.30346462144598</v>
      </c>
      <c r="AF4099" s="115">
        <v>-1</v>
      </c>
      <c r="AG4099" s="115">
        <v>-1</v>
      </c>
      <c r="AH4099" s="115">
        <v>-1</v>
      </c>
      <c r="AI4099" s="115">
        <v>-1</v>
      </c>
      <c r="AJ4099" s="115">
        <v>0</v>
      </c>
      <c r="AM4099" s="115" t="s">
        <v>348</v>
      </c>
      <c r="AN4099" s="115">
        <v>-1</v>
      </c>
      <c r="AQ4099" s="115">
        <v>601</v>
      </c>
      <c r="AR4099" s="115" t="s">
        <v>263</v>
      </c>
      <c r="AS4099" s="115" t="s">
        <v>376</v>
      </c>
      <c r="AT4099" s="115" t="s">
        <v>296</v>
      </c>
      <c r="AV4099" s="115">
        <v>115.793163411317</v>
      </c>
      <c r="AW4099" s="115">
        <v>0.60527450500000002</v>
      </c>
    </row>
    <row r="4100" spans="1:49" x14ac:dyDescent="0.25">
      <c r="A4100" s="117">
        <v>450000</v>
      </c>
      <c r="B4100" s="117">
        <v>880000</v>
      </c>
      <c r="C4100" s="117">
        <v>880000</v>
      </c>
      <c r="D4100" s="115" t="s">
        <v>342</v>
      </c>
      <c r="E4100" s="115" t="s">
        <v>13</v>
      </c>
      <c r="F4100" s="115" t="s">
        <v>343</v>
      </c>
      <c r="G4100" s="115" t="s">
        <v>344</v>
      </c>
      <c r="H4100" s="115">
        <v>0.56000000000000005</v>
      </c>
      <c r="I4100" s="115">
        <v>0.48</v>
      </c>
      <c r="J4100" s="115" t="s">
        <v>350</v>
      </c>
      <c r="K4100" s="115">
        <v>9.0881939251140006E-2</v>
      </c>
      <c r="L4100" s="115">
        <v>3661.4881872992601</v>
      </c>
      <c r="M4100" s="115">
        <v>9.1257924132744197</v>
      </c>
      <c r="N4100" s="115">
        <v>1.3421179027122101</v>
      </c>
      <c r="O4100" s="115">
        <v>0.82936971172178997</v>
      </c>
      <c r="P4100" s="115">
        <v>0.12197427770216</v>
      </c>
      <c r="Q4100" s="115">
        <v>332.763147006927</v>
      </c>
      <c r="R4100" s="115">
        <v>1210</v>
      </c>
      <c r="S4100" s="115" t="s">
        <v>353</v>
      </c>
      <c r="T4100" s="115">
        <v>1210</v>
      </c>
      <c r="U4100" s="115" t="s">
        <v>352</v>
      </c>
      <c r="V4100" s="115" t="s">
        <v>350</v>
      </c>
      <c r="Z4100" s="115">
        <v>0</v>
      </c>
      <c r="AA4100" s="115">
        <v>1</v>
      </c>
      <c r="AB4100" s="115">
        <v>0.82936971172178997</v>
      </c>
      <c r="AC4100" s="115">
        <v>0.12197427770216</v>
      </c>
      <c r="AD4100" s="115">
        <v>332.763147006927</v>
      </c>
      <c r="AF4100" s="115">
        <v>-1</v>
      </c>
      <c r="AG4100" s="115">
        <v>-1</v>
      </c>
      <c r="AH4100" s="115">
        <v>-1</v>
      </c>
      <c r="AI4100" s="115">
        <v>-1</v>
      </c>
      <c r="AJ4100" s="115">
        <v>0</v>
      </c>
      <c r="AM4100" s="115" t="s">
        <v>348</v>
      </c>
      <c r="AN4100" s="115">
        <v>-1</v>
      </c>
      <c r="AQ4100" s="115">
        <v>601</v>
      </c>
      <c r="AR4100" s="115" t="s">
        <v>263</v>
      </c>
      <c r="AS4100" s="115" t="s">
        <v>376</v>
      </c>
      <c r="AT4100" s="115" t="s">
        <v>296</v>
      </c>
      <c r="AV4100" s="115">
        <v>77.367922022147297</v>
      </c>
      <c r="AW4100" s="115">
        <v>0.26988089780000002</v>
      </c>
    </row>
    <row r="4101" spans="1:49" x14ac:dyDescent="0.25">
      <c r="A4101" s="117">
        <v>450000</v>
      </c>
      <c r="B4101" s="117">
        <v>880000</v>
      </c>
      <c r="C4101" s="117">
        <v>880000</v>
      </c>
      <c r="D4101" s="115" t="s">
        <v>342</v>
      </c>
      <c r="E4101" s="115" t="s">
        <v>13</v>
      </c>
      <c r="F4101" s="115" t="s">
        <v>343</v>
      </c>
      <c r="G4101" s="115" t="s">
        <v>344</v>
      </c>
      <c r="H4101" s="115">
        <v>0.56000000000000005</v>
      </c>
      <c r="I4101" s="115">
        <v>0.48</v>
      </c>
      <c r="J4101" s="115" t="s">
        <v>350</v>
      </c>
      <c r="K4101" s="115">
        <v>0.12149446722412</v>
      </c>
      <c r="L4101" s="115">
        <v>3661.4881872992601</v>
      </c>
      <c r="M4101" s="115">
        <v>9.1257924132744197</v>
      </c>
      <c r="N4101" s="115">
        <v>1.3421179027122101</v>
      </c>
      <c r="O4101" s="115">
        <v>1.1087332872487199</v>
      </c>
      <c r="P4101" s="115">
        <v>0.16305989954197</v>
      </c>
      <c r="Q4101" s="115">
        <v>444.85055656334703</v>
      </c>
      <c r="R4101" s="115">
        <v>1210</v>
      </c>
      <c r="S4101" s="115" t="s">
        <v>353</v>
      </c>
      <c r="T4101" s="115">
        <v>1210</v>
      </c>
      <c r="U4101" s="115" t="s">
        <v>352</v>
      </c>
      <c r="V4101" s="115" t="s">
        <v>350</v>
      </c>
      <c r="Z4101" s="115">
        <v>0</v>
      </c>
      <c r="AA4101" s="115">
        <v>1</v>
      </c>
      <c r="AB4101" s="115">
        <v>1.1087332872487199</v>
      </c>
      <c r="AC4101" s="115">
        <v>0.16305989954197</v>
      </c>
      <c r="AD4101" s="115">
        <v>444.85055656334703</v>
      </c>
      <c r="AF4101" s="115">
        <v>-1</v>
      </c>
      <c r="AG4101" s="115">
        <v>-1</v>
      </c>
      <c r="AH4101" s="115">
        <v>-1</v>
      </c>
      <c r="AI4101" s="115">
        <v>-1</v>
      </c>
      <c r="AJ4101" s="115">
        <v>0</v>
      </c>
      <c r="AM4101" s="115" t="s">
        <v>348</v>
      </c>
      <c r="AN4101" s="115">
        <v>-1</v>
      </c>
      <c r="AQ4101" s="115">
        <v>601</v>
      </c>
      <c r="AR4101" s="115" t="s">
        <v>263</v>
      </c>
      <c r="AS4101" s="115" t="s">
        <v>376</v>
      </c>
      <c r="AT4101" s="115" t="s">
        <v>296</v>
      </c>
      <c r="AV4101" s="115">
        <v>91.260928219995805</v>
      </c>
      <c r="AW4101" s="115">
        <v>0.36078715049999999</v>
      </c>
    </row>
    <row r="4102" spans="1:49" x14ac:dyDescent="0.25">
      <c r="A4102" s="117">
        <v>450000</v>
      </c>
      <c r="B4102" s="117">
        <v>880000</v>
      </c>
      <c r="C4102" s="117">
        <v>880000</v>
      </c>
      <c r="D4102" s="115" t="s">
        <v>342</v>
      </c>
      <c r="E4102" s="115" t="s">
        <v>13</v>
      </c>
      <c r="F4102" s="115" t="s">
        <v>343</v>
      </c>
      <c r="G4102" s="115" t="s">
        <v>344</v>
      </c>
      <c r="H4102" s="115">
        <v>0.56000000000000005</v>
      </c>
      <c r="I4102" s="115">
        <v>0.48</v>
      </c>
      <c r="J4102" s="115" t="s">
        <v>350</v>
      </c>
      <c r="K4102" s="115">
        <v>0.20156187392323999</v>
      </c>
      <c r="L4102" s="115">
        <v>3661.4881872992601</v>
      </c>
      <c r="M4102" s="115">
        <v>9.1257924132744197</v>
      </c>
      <c r="N4102" s="115">
        <v>1.3421179027122101</v>
      </c>
      <c r="O4102" s="115">
        <v>1.8394118198541001</v>
      </c>
      <c r="P4102" s="115">
        <v>0.27051979949659999</v>
      </c>
      <c r="Q4102" s="115">
        <v>738.01642037985698</v>
      </c>
      <c r="R4102" s="115">
        <v>1210</v>
      </c>
      <c r="S4102" s="115" t="s">
        <v>353</v>
      </c>
      <c r="T4102" s="115">
        <v>1210</v>
      </c>
      <c r="U4102" s="115" t="s">
        <v>352</v>
      </c>
      <c r="V4102" s="115" t="s">
        <v>350</v>
      </c>
      <c r="Z4102" s="115">
        <v>0</v>
      </c>
      <c r="AA4102" s="115">
        <v>1</v>
      </c>
      <c r="AB4102" s="115">
        <v>1.8394118198541001</v>
      </c>
      <c r="AC4102" s="115">
        <v>0.27051979949659999</v>
      </c>
      <c r="AD4102" s="115">
        <v>738.01642037985698</v>
      </c>
      <c r="AF4102" s="115">
        <v>-1</v>
      </c>
      <c r="AG4102" s="115">
        <v>-1</v>
      </c>
      <c r="AH4102" s="115">
        <v>-1</v>
      </c>
      <c r="AI4102" s="115">
        <v>-1</v>
      </c>
      <c r="AJ4102" s="115">
        <v>0</v>
      </c>
      <c r="AM4102" s="115" t="s">
        <v>348</v>
      </c>
      <c r="AN4102" s="115">
        <v>-1</v>
      </c>
      <c r="AQ4102" s="115">
        <v>601</v>
      </c>
      <c r="AR4102" s="115" t="s">
        <v>263</v>
      </c>
      <c r="AS4102" s="115" t="s">
        <v>376</v>
      </c>
      <c r="AT4102" s="115" t="s">
        <v>296</v>
      </c>
      <c r="AV4102" s="115">
        <v>115.523276034568</v>
      </c>
      <c r="AW4102" s="115">
        <v>0.59855346340000004</v>
      </c>
    </row>
    <row r="4103" spans="1:49" x14ac:dyDescent="0.25">
      <c r="A4103" s="117">
        <v>450000</v>
      </c>
      <c r="B4103" s="117">
        <v>880000</v>
      </c>
      <c r="C4103" s="117">
        <v>880000</v>
      </c>
      <c r="D4103" s="115" t="s">
        <v>342</v>
      </c>
      <c r="E4103" s="115" t="s">
        <v>13</v>
      </c>
      <c r="F4103" s="115" t="s">
        <v>343</v>
      </c>
      <c r="G4103" s="115" t="s">
        <v>344</v>
      </c>
      <c r="H4103" s="115">
        <v>0.56000000000000005</v>
      </c>
      <c r="I4103" s="115">
        <v>0.48</v>
      </c>
      <c r="J4103" s="115" t="s">
        <v>350</v>
      </c>
      <c r="K4103" s="115">
        <v>6.3659702430610005E-2</v>
      </c>
      <c r="L4103" s="115">
        <v>3699.7622054293201</v>
      </c>
      <c r="M4103" s="115">
        <v>10.595930480420099</v>
      </c>
      <c r="N4103" s="115">
        <v>2.0358691119980299</v>
      </c>
      <c r="O4103" s="115">
        <v>0.67453378135898001</v>
      </c>
      <c r="P4103" s="115">
        <v>0.12960282185746</v>
      </c>
      <c r="Q4103" s="115">
        <v>235.525761061651</v>
      </c>
      <c r="R4103" s="115">
        <v>1300</v>
      </c>
      <c r="S4103" s="115" t="s">
        <v>346</v>
      </c>
      <c r="T4103" s="115">
        <v>1300</v>
      </c>
      <c r="U4103" s="115" t="s">
        <v>352</v>
      </c>
      <c r="V4103" s="115" t="s">
        <v>350</v>
      </c>
      <c r="Z4103" s="115">
        <v>0</v>
      </c>
      <c r="AA4103" s="115">
        <v>1</v>
      </c>
      <c r="AB4103" s="115">
        <v>0.67453378135898001</v>
      </c>
      <c r="AC4103" s="115">
        <v>0.12960282185746</v>
      </c>
      <c r="AD4103" s="115">
        <v>235.52576106165199</v>
      </c>
      <c r="AF4103" s="115">
        <v>-1</v>
      </c>
      <c r="AG4103" s="115">
        <v>-1</v>
      </c>
      <c r="AH4103" s="115">
        <v>-1</v>
      </c>
      <c r="AI4103" s="115">
        <v>-1</v>
      </c>
      <c r="AJ4103" s="115">
        <v>0</v>
      </c>
      <c r="AM4103" s="115" t="s">
        <v>348</v>
      </c>
      <c r="AN4103" s="115">
        <v>-1</v>
      </c>
      <c r="AQ4103" s="115">
        <v>601</v>
      </c>
      <c r="AR4103" s="115" t="s">
        <v>263</v>
      </c>
      <c r="AS4103" s="115" t="s">
        <v>376</v>
      </c>
      <c r="AT4103" s="115" t="s">
        <v>296</v>
      </c>
      <c r="AV4103" s="115">
        <v>118.157603987801</v>
      </c>
      <c r="AW4103" s="115">
        <v>0.19101845989999999</v>
      </c>
    </row>
    <row r="4104" spans="1:49" x14ac:dyDescent="0.25">
      <c r="A4104" s="117">
        <v>450000</v>
      </c>
      <c r="B4104" s="117">
        <v>880000</v>
      </c>
      <c r="C4104" s="117">
        <v>880000</v>
      </c>
      <c r="D4104" s="115" t="s">
        <v>342</v>
      </c>
      <c r="E4104" s="115" t="s">
        <v>13</v>
      </c>
      <c r="F4104" s="115" t="s">
        <v>343</v>
      </c>
      <c r="G4104" s="115" t="s">
        <v>344</v>
      </c>
      <c r="H4104" s="115">
        <v>0.56000000000000005</v>
      </c>
      <c r="I4104" s="115">
        <v>0.48</v>
      </c>
      <c r="J4104" s="115" t="s">
        <v>345</v>
      </c>
      <c r="K4104" s="115">
        <v>0.11153294603406</v>
      </c>
      <c r="L4104" s="115">
        <v>3699.7622054293201</v>
      </c>
      <c r="M4104" s="115">
        <v>10.595930480420099</v>
      </c>
      <c r="N4104" s="115">
        <v>2.0358691119980299</v>
      </c>
      <c r="O4104" s="115">
        <v>1.1817953424534</v>
      </c>
      <c r="P4104" s="115">
        <v>0.22706647980089001</v>
      </c>
      <c r="Q4104" s="115">
        <v>412.645378397022</v>
      </c>
      <c r="R4104" s="115">
        <v>1300</v>
      </c>
      <c r="S4104" s="115" t="s">
        <v>346</v>
      </c>
      <c r="T4104" s="115">
        <v>1300</v>
      </c>
      <c r="U4104" s="115" t="s">
        <v>347</v>
      </c>
      <c r="V4104" s="115" t="s">
        <v>345</v>
      </c>
      <c r="Z4104" s="115">
        <v>0</v>
      </c>
      <c r="AA4104" s="115">
        <v>1</v>
      </c>
      <c r="AB4104" s="115">
        <v>1.1817953424534</v>
      </c>
      <c r="AC4104" s="115">
        <v>0.22706647980089001</v>
      </c>
      <c r="AD4104" s="115">
        <v>864.49091916204497</v>
      </c>
      <c r="AF4104" s="115">
        <v>-1</v>
      </c>
      <c r="AG4104" s="115">
        <v>-1</v>
      </c>
      <c r="AH4104" s="115">
        <v>-1</v>
      </c>
      <c r="AI4104" s="115">
        <v>-1</v>
      </c>
      <c r="AJ4104" s="115">
        <v>0</v>
      </c>
      <c r="AM4104" s="115" t="s">
        <v>348</v>
      </c>
      <c r="AN4104" s="115">
        <v>-1</v>
      </c>
      <c r="AQ4104" s="115">
        <v>601</v>
      </c>
      <c r="AR4104" s="115" t="s">
        <v>263</v>
      </c>
      <c r="AS4104" s="115" t="s">
        <v>376</v>
      </c>
      <c r="AT4104" s="115" t="s">
        <v>296</v>
      </c>
      <c r="AV4104" s="115">
        <v>126.504144470789</v>
      </c>
      <c r="AW4104" s="115">
        <v>0.70112807720000003</v>
      </c>
    </row>
    <row r="4105" spans="1:49" x14ac:dyDescent="0.25">
      <c r="A4105" s="117">
        <v>450000</v>
      </c>
      <c r="B4105" s="117">
        <v>880000</v>
      </c>
      <c r="C4105" s="117">
        <v>880000</v>
      </c>
      <c r="D4105" s="115" t="s">
        <v>342</v>
      </c>
      <c r="E4105" s="115" t="s">
        <v>13</v>
      </c>
      <c r="F4105" s="115" t="s">
        <v>343</v>
      </c>
      <c r="G4105" s="115" t="s">
        <v>344</v>
      </c>
      <c r="H4105" s="115">
        <v>0.56000000000000005</v>
      </c>
      <c r="I4105" s="115">
        <v>0.48</v>
      </c>
      <c r="J4105" s="115" t="s">
        <v>350</v>
      </c>
      <c r="K4105" s="115">
        <v>0.24346186019407001</v>
      </c>
      <c r="L4105" s="115">
        <v>3699.7622054293201</v>
      </c>
      <c r="M4105" s="115">
        <v>10.595930480420099</v>
      </c>
      <c r="N4105" s="115">
        <v>2.0358691119980299</v>
      </c>
      <c r="O4105" s="115">
        <v>2.5797049452501999</v>
      </c>
      <c r="P4105" s="115">
        <v>0.49565648111869998</v>
      </c>
      <c r="Q4105" s="115">
        <v>900.75098880956705</v>
      </c>
      <c r="R4105" s="115">
        <v>1300</v>
      </c>
      <c r="S4105" s="115" t="s">
        <v>346</v>
      </c>
      <c r="T4105" s="115">
        <v>1300</v>
      </c>
      <c r="U4105" s="115" t="s">
        <v>352</v>
      </c>
      <c r="V4105" s="115" t="s">
        <v>350</v>
      </c>
      <c r="Z4105" s="115">
        <v>0</v>
      </c>
      <c r="AA4105" s="115">
        <v>1</v>
      </c>
      <c r="AB4105" s="115">
        <v>2.5797049452501999</v>
      </c>
      <c r="AC4105" s="115">
        <v>0.49565648111869998</v>
      </c>
      <c r="AD4105" s="115">
        <v>900.75098880956705</v>
      </c>
      <c r="AF4105" s="115">
        <v>-1</v>
      </c>
      <c r="AG4105" s="115">
        <v>-1</v>
      </c>
      <c r="AH4105" s="115">
        <v>-1</v>
      </c>
      <c r="AI4105" s="115">
        <v>-1</v>
      </c>
      <c r="AJ4105" s="115">
        <v>0</v>
      </c>
      <c r="AM4105" s="115" t="s">
        <v>348</v>
      </c>
      <c r="AN4105" s="115">
        <v>-1</v>
      </c>
      <c r="AQ4105" s="115">
        <v>601</v>
      </c>
      <c r="AR4105" s="115" t="s">
        <v>263</v>
      </c>
      <c r="AS4105" s="115" t="s">
        <v>376</v>
      </c>
      <c r="AT4105" s="115" t="s">
        <v>296</v>
      </c>
      <c r="AV4105" s="115">
        <v>128.85858405805399</v>
      </c>
      <c r="AW4105" s="115">
        <v>0.73053608179999996</v>
      </c>
    </row>
    <row r="4106" spans="1:49" x14ac:dyDescent="0.25">
      <c r="A4106" s="117">
        <v>450000</v>
      </c>
      <c r="B4106" s="117">
        <v>880000</v>
      </c>
      <c r="C4106" s="117">
        <v>880000</v>
      </c>
      <c r="D4106" s="115" t="s">
        <v>342</v>
      </c>
      <c r="E4106" s="115" t="s">
        <v>13</v>
      </c>
      <c r="F4106" s="115" t="s">
        <v>343</v>
      </c>
      <c r="G4106" s="115" t="s">
        <v>344</v>
      </c>
      <c r="H4106" s="115">
        <v>0.56000000000000005</v>
      </c>
      <c r="I4106" s="115">
        <v>0.48</v>
      </c>
      <c r="J4106" s="115" t="s">
        <v>350</v>
      </c>
      <c r="K4106" s="115">
        <v>6.9085444626559994E-2</v>
      </c>
      <c r="L4106" s="115">
        <v>3699.7622054293201</v>
      </c>
      <c r="M4106" s="115">
        <v>10.595930480420099</v>
      </c>
      <c r="N4106" s="115">
        <v>2.0358691119980299</v>
      </c>
      <c r="O4106" s="115">
        <v>0.73202456847198005</v>
      </c>
      <c r="P4106" s="115">
        <v>0.14064892280387001</v>
      </c>
      <c r="Q4106" s="115">
        <v>255.59971697464101</v>
      </c>
      <c r="R4106" s="115">
        <v>1300</v>
      </c>
      <c r="S4106" s="115" t="s">
        <v>346</v>
      </c>
      <c r="T4106" s="115">
        <v>1300</v>
      </c>
      <c r="U4106" s="115" t="s">
        <v>352</v>
      </c>
      <c r="V4106" s="115" t="s">
        <v>350</v>
      </c>
      <c r="Z4106" s="115">
        <v>0</v>
      </c>
      <c r="AA4106" s="115">
        <v>1</v>
      </c>
      <c r="AB4106" s="115">
        <v>0.73202456847198005</v>
      </c>
      <c r="AC4106" s="115">
        <v>0.14064892280387001</v>
      </c>
      <c r="AD4106" s="115">
        <v>255.59971697464201</v>
      </c>
      <c r="AF4106" s="115">
        <v>-1</v>
      </c>
      <c r="AG4106" s="115">
        <v>-1</v>
      </c>
      <c r="AH4106" s="115">
        <v>-1</v>
      </c>
      <c r="AI4106" s="115">
        <v>-1</v>
      </c>
      <c r="AJ4106" s="115">
        <v>0</v>
      </c>
      <c r="AM4106" s="115" t="s">
        <v>348</v>
      </c>
      <c r="AN4106" s="115">
        <v>-1</v>
      </c>
      <c r="AQ4106" s="115">
        <v>601</v>
      </c>
      <c r="AR4106" s="115" t="s">
        <v>263</v>
      </c>
      <c r="AS4106" s="115" t="s">
        <v>376</v>
      </c>
      <c r="AT4106" s="115" t="s">
        <v>296</v>
      </c>
      <c r="AV4106" s="115">
        <v>68.177142579827901</v>
      </c>
      <c r="AW4106" s="115">
        <v>0.2072990405</v>
      </c>
    </row>
    <row r="4107" spans="1:49" x14ac:dyDescent="0.25">
      <c r="A4107" s="117">
        <v>450000</v>
      </c>
      <c r="B4107" s="117">
        <v>880000</v>
      </c>
      <c r="C4107" s="117">
        <v>880000</v>
      </c>
      <c r="D4107" s="115" t="s">
        <v>342</v>
      </c>
      <c r="E4107" s="115" t="s">
        <v>13</v>
      </c>
      <c r="F4107" s="115" t="s">
        <v>343</v>
      </c>
      <c r="G4107" s="115" t="s">
        <v>344</v>
      </c>
      <c r="H4107" s="115">
        <v>0.56000000000000005</v>
      </c>
      <c r="I4107" s="115">
        <v>0.48</v>
      </c>
      <c r="J4107" s="115" t="s">
        <v>350</v>
      </c>
      <c r="K4107" s="115">
        <v>5.8830004641720002E-2</v>
      </c>
      <c r="L4107" s="115">
        <v>3708.44243185287</v>
      </c>
      <c r="M4107" s="115">
        <v>10.5097293607518</v>
      </c>
      <c r="N4107" s="115">
        <v>1.98021395900015</v>
      </c>
      <c r="O4107" s="115">
        <v>0.61828742707629003</v>
      </c>
      <c r="P4107" s="115">
        <v>0.11649599639958</v>
      </c>
      <c r="Q4107" s="115">
        <v>218.16768547947001</v>
      </c>
      <c r="R4107" s="115">
        <v>1300</v>
      </c>
      <c r="S4107" s="115" t="s">
        <v>346</v>
      </c>
      <c r="T4107" s="115">
        <v>1300</v>
      </c>
      <c r="U4107" s="115" t="s">
        <v>352</v>
      </c>
      <c r="V4107" s="115" t="s">
        <v>350</v>
      </c>
      <c r="Z4107" s="115">
        <v>0</v>
      </c>
      <c r="AA4107" s="115">
        <v>1</v>
      </c>
      <c r="AB4107" s="115">
        <v>0.61828742707629003</v>
      </c>
      <c r="AC4107" s="115">
        <v>0.11649599639958</v>
      </c>
      <c r="AD4107" s="115">
        <v>218.167685479471</v>
      </c>
      <c r="AF4107" s="115">
        <v>-1</v>
      </c>
      <c r="AG4107" s="115">
        <v>-1</v>
      </c>
      <c r="AH4107" s="115">
        <v>-1</v>
      </c>
      <c r="AI4107" s="115">
        <v>-1</v>
      </c>
      <c r="AJ4107" s="115">
        <v>0</v>
      </c>
      <c r="AM4107" s="115" t="s">
        <v>348</v>
      </c>
      <c r="AN4107" s="115">
        <v>-1</v>
      </c>
      <c r="AQ4107" s="115">
        <v>601</v>
      </c>
      <c r="AR4107" s="115" t="s">
        <v>263</v>
      </c>
      <c r="AS4107" s="115" t="s">
        <v>376</v>
      </c>
      <c r="AT4107" s="115" t="s">
        <v>296</v>
      </c>
      <c r="AV4107" s="115">
        <v>99.963858368926594</v>
      </c>
      <c r="AW4107" s="115">
        <v>0.17694053970000001</v>
      </c>
    </row>
    <row r="4108" spans="1:49" x14ac:dyDescent="0.25">
      <c r="A4108" s="117">
        <v>450000</v>
      </c>
      <c r="B4108" s="117">
        <v>880000</v>
      </c>
      <c r="C4108" s="117">
        <v>880000</v>
      </c>
      <c r="D4108" s="115" t="s">
        <v>342</v>
      </c>
      <c r="E4108" s="115" t="s">
        <v>13</v>
      </c>
      <c r="F4108" s="115" t="s">
        <v>343</v>
      </c>
      <c r="G4108" s="115" t="s">
        <v>344</v>
      </c>
      <c r="H4108" s="115">
        <v>0.56000000000000005</v>
      </c>
      <c r="I4108" s="115">
        <v>0.48</v>
      </c>
      <c r="J4108" s="115" t="s">
        <v>345</v>
      </c>
      <c r="K4108" s="115">
        <v>0.12843451839516001</v>
      </c>
      <c r="L4108" s="115">
        <v>3708.44243185287</v>
      </c>
      <c r="M4108" s="115">
        <v>10.5097293607518</v>
      </c>
      <c r="N4108" s="115">
        <v>1.98021395900015</v>
      </c>
      <c r="O4108" s="115">
        <v>1.34981202891163</v>
      </c>
      <c r="P4108" s="115">
        <v>0.25432782614354998</v>
      </c>
      <c r="Q4108" s="115">
        <v>476.292017731199</v>
      </c>
      <c r="R4108" s="115">
        <v>1300</v>
      </c>
      <c r="S4108" s="115" t="s">
        <v>346</v>
      </c>
      <c r="T4108" s="115">
        <v>1300</v>
      </c>
      <c r="U4108" s="115" t="s">
        <v>347</v>
      </c>
      <c r="V4108" s="115" t="s">
        <v>345</v>
      </c>
      <c r="Z4108" s="115">
        <v>0</v>
      </c>
      <c r="AA4108" s="115">
        <v>1</v>
      </c>
      <c r="AB4108" s="115">
        <v>1.34981202891163</v>
      </c>
      <c r="AC4108" s="115">
        <v>0.25432782614354998</v>
      </c>
      <c r="AD4108" s="115">
        <v>1039.9308219872801</v>
      </c>
      <c r="AF4108" s="115">
        <v>-1</v>
      </c>
      <c r="AG4108" s="115">
        <v>-1</v>
      </c>
      <c r="AH4108" s="115">
        <v>-1</v>
      </c>
      <c r="AI4108" s="115">
        <v>-1</v>
      </c>
      <c r="AJ4108" s="115">
        <v>0</v>
      </c>
      <c r="AM4108" s="115" t="s">
        <v>348</v>
      </c>
      <c r="AN4108" s="115">
        <v>-1</v>
      </c>
      <c r="AQ4108" s="115">
        <v>601</v>
      </c>
      <c r="AR4108" s="115" t="s">
        <v>263</v>
      </c>
      <c r="AS4108" s="115" t="s">
        <v>376</v>
      </c>
      <c r="AT4108" s="115" t="s">
        <v>296</v>
      </c>
      <c r="AV4108" s="115">
        <v>129.10156654289699</v>
      </c>
      <c r="AW4108" s="115">
        <v>0.843415103</v>
      </c>
    </row>
    <row r="4109" spans="1:49" x14ac:dyDescent="0.25">
      <c r="A4109" s="117">
        <v>450000</v>
      </c>
      <c r="B4109" s="117">
        <v>880000</v>
      </c>
      <c r="C4109" s="117">
        <v>880000</v>
      </c>
      <c r="D4109" s="115" t="s">
        <v>342</v>
      </c>
      <c r="E4109" s="115" t="s">
        <v>13</v>
      </c>
      <c r="F4109" s="115" t="s">
        <v>343</v>
      </c>
      <c r="G4109" s="115" t="s">
        <v>344</v>
      </c>
      <c r="H4109" s="115">
        <v>0.56000000000000005</v>
      </c>
      <c r="I4109" s="115">
        <v>0.48</v>
      </c>
      <c r="J4109" s="115" t="s">
        <v>350</v>
      </c>
      <c r="K4109" s="115">
        <v>1.3190438193369999E-2</v>
      </c>
      <c r="L4109" s="115">
        <v>3708.44243185287</v>
      </c>
      <c r="M4109" s="115">
        <v>10.5097293607518</v>
      </c>
      <c r="N4109" s="115">
        <v>1.98021395900015</v>
      </c>
      <c r="O4109" s="115">
        <v>0.13862793556208999</v>
      </c>
      <c r="P4109" s="115">
        <v>2.6119889835850001E-2</v>
      </c>
      <c r="Q4109" s="115">
        <v>48.915980691044602</v>
      </c>
      <c r="R4109" s="115">
        <v>1330</v>
      </c>
      <c r="S4109" s="115" t="s">
        <v>354</v>
      </c>
      <c r="T4109" s="115">
        <v>1330</v>
      </c>
      <c r="U4109" s="115" t="s">
        <v>352</v>
      </c>
      <c r="V4109" s="115" t="s">
        <v>350</v>
      </c>
      <c r="Z4109" s="115">
        <v>0</v>
      </c>
      <c r="AA4109" s="115">
        <v>1</v>
      </c>
      <c r="AB4109" s="115">
        <v>0.13862793556208999</v>
      </c>
      <c r="AC4109" s="115">
        <v>2.6119889835850001E-2</v>
      </c>
      <c r="AD4109" s="115">
        <v>48.915980691043103</v>
      </c>
      <c r="AF4109" s="115">
        <v>-1</v>
      </c>
      <c r="AG4109" s="115">
        <v>-1</v>
      </c>
      <c r="AH4109" s="115">
        <v>-1</v>
      </c>
      <c r="AI4109" s="115">
        <v>-1</v>
      </c>
      <c r="AJ4109" s="115">
        <v>0</v>
      </c>
      <c r="AM4109" s="115" t="s">
        <v>348</v>
      </c>
      <c r="AN4109" s="115">
        <v>-1</v>
      </c>
      <c r="AQ4109" s="115">
        <v>601</v>
      </c>
      <c r="AR4109" s="115" t="s">
        <v>263</v>
      </c>
      <c r="AS4109" s="115" t="s">
        <v>376</v>
      </c>
      <c r="AT4109" s="115" t="s">
        <v>296</v>
      </c>
      <c r="AV4109" s="115">
        <v>47.5788047804215</v>
      </c>
      <c r="AW4109" s="115">
        <v>3.9672328200000002E-2</v>
      </c>
    </row>
    <row r="4110" spans="1:49" x14ac:dyDescent="0.25">
      <c r="A4110" s="117">
        <v>450000</v>
      </c>
      <c r="B4110" s="117">
        <v>880000</v>
      </c>
      <c r="C4110" s="117">
        <v>880000</v>
      </c>
      <c r="D4110" s="115" t="s">
        <v>342</v>
      </c>
      <c r="E4110" s="115" t="s">
        <v>13</v>
      </c>
      <c r="F4110" s="115" t="s">
        <v>343</v>
      </c>
      <c r="G4110" s="115" t="s">
        <v>344</v>
      </c>
      <c r="H4110" s="115">
        <v>0.56000000000000005</v>
      </c>
      <c r="I4110" s="115">
        <v>0.48</v>
      </c>
      <c r="J4110" s="115" t="s">
        <v>350</v>
      </c>
      <c r="K4110" s="115">
        <v>2.4776523196529999E-2</v>
      </c>
      <c r="L4110" s="115">
        <v>3708.44243185287</v>
      </c>
      <c r="M4110" s="115">
        <v>10.5097293607518</v>
      </c>
      <c r="N4110" s="115">
        <v>1.98021395900015</v>
      </c>
      <c r="O4110" s="115">
        <v>0.26039455329592998</v>
      </c>
      <c r="P4110" s="115">
        <v>4.9062817089259997E-2</v>
      </c>
      <c r="Q4110" s="115">
        <v>91.882309935802496</v>
      </c>
      <c r="R4110" s="115">
        <v>1330</v>
      </c>
      <c r="S4110" s="115" t="s">
        <v>354</v>
      </c>
      <c r="T4110" s="115">
        <v>1330</v>
      </c>
      <c r="U4110" s="115" t="s">
        <v>352</v>
      </c>
      <c r="V4110" s="115" t="s">
        <v>350</v>
      </c>
      <c r="Z4110" s="115">
        <v>0</v>
      </c>
      <c r="AA4110" s="115">
        <v>1</v>
      </c>
      <c r="AB4110" s="115">
        <v>0.26039455329592998</v>
      </c>
      <c r="AC4110" s="115">
        <v>4.9062817089259997E-2</v>
      </c>
      <c r="AD4110" s="115">
        <v>91.882309935804003</v>
      </c>
      <c r="AF4110" s="115">
        <v>-1</v>
      </c>
      <c r="AG4110" s="115">
        <v>-1</v>
      </c>
      <c r="AH4110" s="115">
        <v>-1</v>
      </c>
      <c r="AI4110" s="115">
        <v>-1</v>
      </c>
      <c r="AJ4110" s="115">
        <v>0</v>
      </c>
      <c r="AM4110" s="115" t="s">
        <v>348</v>
      </c>
      <c r="AN4110" s="115">
        <v>-1</v>
      </c>
      <c r="AQ4110" s="115">
        <v>601</v>
      </c>
      <c r="AR4110" s="115" t="s">
        <v>263</v>
      </c>
      <c r="AS4110" s="115" t="s">
        <v>376</v>
      </c>
      <c r="AT4110" s="115" t="s">
        <v>296</v>
      </c>
      <c r="AV4110" s="115">
        <v>49.596899692457001</v>
      </c>
      <c r="AW4110" s="115">
        <v>7.4519310599999999E-2</v>
      </c>
    </row>
    <row r="4111" spans="1:49" x14ac:dyDescent="0.25">
      <c r="A4111" s="117">
        <v>450000</v>
      </c>
      <c r="B4111" s="117">
        <v>880000</v>
      </c>
      <c r="C4111" s="117">
        <v>880000</v>
      </c>
      <c r="D4111" s="115" t="s">
        <v>342</v>
      </c>
      <c r="E4111" s="115" t="s">
        <v>13</v>
      </c>
      <c r="F4111" s="115" t="s">
        <v>343</v>
      </c>
      <c r="G4111" s="115" t="s">
        <v>344</v>
      </c>
      <c r="H4111" s="115">
        <v>0.56000000000000005</v>
      </c>
      <c r="I4111" s="115">
        <v>0.48</v>
      </c>
      <c r="J4111" s="115" t="s">
        <v>350</v>
      </c>
      <c r="K4111" s="115">
        <v>2.2674793095480001E-2</v>
      </c>
      <c r="L4111" s="115">
        <v>3708.44243185287</v>
      </c>
      <c r="M4111" s="115">
        <v>10.5097293607518</v>
      </c>
      <c r="N4111" s="115">
        <v>1.98021395900015</v>
      </c>
      <c r="O4111" s="115">
        <v>0.23830593874462999</v>
      </c>
      <c r="P4111" s="115">
        <v>4.4900941805119998E-2</v>
      </c>
      <c r="Q4111" s="115">
        <v>84.088164848795898</v>
      </c>
      <c r="R4111" s="115">
        <v>1330</v>
      </c>
      <c r="S4111" s="115" t="s">
        <v>354</v>
      </c>
      <c r="T4111" s="115">
        <v>1330</v>
      </c>
      <c r="U4111" s="115" t="s">
        <v>352</v>
      </c>
      <c r="V4111" s="115" t="s">
        <v>350</v>
      </c>
      <c r="Z4111" s="115">
        <v>0</v>
      </c>
      <c r="AA4111" s="115">
        <v>1</v>
      </c>
      <c r="AB4111" s="115">
        <v>0.23830593874462999</v>
      </c>
      <c r="AC4111" s="115">
        <v>4.4900941805119998E-2</v>
      </c>
      <c r="AD4111" s="115">
        <v>84.088164848797405</v>
      </c>
      <c r="AF4111" s="115">
        <v>-1</v>
      </c>
      <c r="AG4111" s="115">
        <v>-1</v>
      </c>
      <c r="AH4111" s="115">
        <v>-1</v>
      </c>
      <c r="AI4111" s="115">
        <v>-1</v>
      </c>
      <c r="AJ4111" s="115">
        <v>0</v>
      </c>
      <c r="AM4111" s="115" t="s">
        <v>348</v>
      </c>
      <c r="AN4111" s="115">
        <v>-1</v>
      </c>
      <c r="AQ4111" s="115">
        <v>601</v>
      </c>
      <c r="AR4111" s="115" t="s">
        <v>263</v>
      </c>
      <c r="AS4111" s="115" t="s">
        <v>376</v>
      </c>
      <c r="AT4111" s="115" t="s">
        <v>296</v>
      </c>
      <c r="AV4111" s="115">
        <v>45.4160627189503</v>
      </c>
      <c r="AW4111" s="115">
        <v>6.8198024999999995E-2</v>
      </c>
    </row>
    <row r="4112" spans="1:49" x14ac:dyDescent="0.25">
      <c r="A4112" s="117">
        <v>450000</v>
      </c>
      <c r="B4112" s="117">
        <v>880000</v>
      </c>
      <c r="C4112" s="117">
        <v>880000</v>
      </c>
      <c r="D4112" s="115" t="s">
        <v>342</v>
      </c>
      <c r="E4112" s="115" t="s">
        <v>13</v>
      </c>
      <c r="F4112" s="115" t="s">
        <v>343</v>
      </c>
      <c r="G4112" s="115" t="s">
        <v>344</v>
      </c>
      <c r="H4112" s="115">
        <v>0.56000000000000005</v>
      </c>
      <c r="I4112" s="115">
        <v>0.48</v>
      </c>
      <c r="J4112" s="115" t="s">
        <v>350</v>
      </c>
      <c r="K4112" s="115">
        <v>1.897853510549E-2</v>
      </c>
      <c r="L4112" s="115">
        <v>3708.44243185287</v>
      </c>
      <c r="M4112" s="115">
        <v>10.5097293607518</v>
      </c>
      <c r="N4112" s="115">
        <v>1.98021395900015</v>
      </c>
      <c r="O4112" s="115">
        <v>0.19945926762223001</v>
      </c>
      <c r="P4112" s="115">
        <v>3.7581560137260002E-2</v>
      </c>
      <c r="Q4112" s="115">
        <v>70.3808048796121</v>
      </c>
      <c r="R4112" s="115">
        <v>1330</v>
      </c>
      <c r="S4112" s="115" t="s">
        <v>354</v>
      </c>
      <c r="T4112" s="115">
        <v>1330</v>
      </c>
      <c r="U4112" s="115" t="s">
        <v>352</v>
      </c>
      <c r="V4112" s="115" t="s">
        <v>350</v>
      </c>
      <c r="Z4112" s="115">
        <v>0</v>
      </c>
      <c r="AA4112" s="115">
        <v>1</v>
      </c>
      <c r="AB4112" s="115">
        <v>0.19945926762223001</v>
      </c>
      <c r="AC4112" s="115">
        <v>3.7581560137260002E-2</v>
      </c>
      <c r="AD4112" s="115">
        <v>70.380804879610295</v>
      </c>
      <c r="AF4112" s="115">
        <v>-1</v>
      </c>
      <c r="AG4112" s="115">
        <v>-1</v>
      </c>
      <c r="AH4112" s="115">
        <v>-1</v>
      </c>
      <c r="AI4112" s="115">
        <v>-1</v>
      </c>
      <c r="AJ4112" s="115">
        <v>0</v>
      </c>
      <c r="AM4112" s="115" t="s">
        <v>348</v>
      </c>
      <c r="AN4112" s="115">
        <v>-1</v>
      </c>
      <c r="AQ4112" s="115">
        <v>601</v>
      </c>
      <c r="AR4112" s="115" t="s">
        <v>263</v>
      </c>
      <c r="AS4112" s="115" t="s">
        <v>376</v>
      </c>
      <c r="AT4112" s="115" t="s">
        <v>296</v>
      </c>
      <c r="AV4112" s="115">
        <v>40.661426291462703</v>
      </c>
      <c r="AW4112" s="115">
        <v>5.7080944799999998E-2</v>
      </c>
    </row>
    <row r="4113" spans="1:49" x14ac:dyDescent="0.25">
      <c r="A4113" s="117">
        <v>450000</v>
      </c>
      <c r="B4113" s="117">
        <v>880000</v>
      </c>
      <c r="C4113" s="117">
        <v>880000</v>
      </c>
      <c r="D4113" s="115" t="s">
        <v>342</v>
      </c>
      <c r="E4113" s="115" t="s">
        <v>13</v>
      </c>
      <c r="F4113" s="115" t="s">
        <v>343</v>
      </c>
      <c r="G4113" s="115" t="s">
        <v>344</v>
      </c>
      <c r="H4113" s="115">
        <v>0.56000000000000005</v>
      </c>
      <c r="I4113" s="115">
        <v>0.48</v>
      </c>
      <c r="J4113" s="115" t="s">
        <v>350</v>
      </c>
      <c r="K4113" s="115">
        <v>1.77542133386E-2</v>
      </c>
      <c r="L4113" s="115">
        <v>3708.44243185287</v>
      </c>
      <c r="M4113" s="115">
        <v>10.5097293607518</v>
      </c>
      <c r="N4113" s="115">
        <v>1.98021395900015</v>
      </c>
      <c r="O4113" s="115">
        <v>0.18659197720178</v>
      </c>
      <c r="P4113" s="115">
        <v>3.515714108417E-2</v>
      </c>
      <c r="Q4113" s="115">
        <v>65.840478089051004</v>
      </c>
      <c r="R4113" s="115">
        <v>1330</v>
      </c>
      <c r="S4113" s="115" t="s">
        <v>354</v>
      </c>
      <c r="T4113" s="115">
        <v>1330</v>
      </c>
      <c r="U4113" s="115" t="s">
        <v>352</v>
      </c>
      <c r="V4113" s="115" t="s">
        <v>350</v>
      </c>
      <c r="Z4113" s="115">
        <v>0</v>
      </c>
      <c r="AA4113" s="115">
        <v>1</v>
      </c>
      <c r="AB4113" s="115">
        <v>0.18659197720178</v>
      </c>
      <c r="AC4113" s="115">
        <v>3.515714108417E-2</v>
      </c>
      <c r="AD4113" s="115">
        <v>65.840478089051402</v>
      </c>
      <c r="AF4113" s="115">
        <v>-1</v>
      </c>
      <c r="AG4113" s="115">
        <v>-1</v>
      </c>
      <c r="AH4113" s="115">
        <v>-1</v>
      </c>
      <c r="AI4113" s="115">
        <v>-1</v>
      </c>
      <c r="AJ4113" s="115">
        <v>0</v>
      </c>
      <c r="AM4113" s="115" t="s">
        <v>348</v>
      </c>
      <c r="AN4113" s="115">
        <v>-1</v>
      </c>
      <c r="AQ4113" s="115">
        <v>601</v>
      </c>
      <c r="AR4113" s="115" t="s">
        <v>263</v>
      </c>
      <c r="AS4113" s="115" t="s">
        <v>376</v>
      </c>
      <c r="AT4113" s="115" t="s">
        <v>296</v>
      </c>
      <c r="AV4113" s="115">
        <v>37.4030194662474</v>
      </c>
      <c r="AW4113" s="115">
        <v>5.3398603500000003E-2</v>
      </c>
    </row>
    <row r="4114" spans="1:49" x14ac:dyDescent="0.25">
      <c r="A4114" s="117">
        <v>450000</v>
      </c>
      <c r="B4114" s="117">
        <v>880000</v>
      </c>
      <c r="C4114" s="117">
        <v>880000</v>
      </c>
      <c r="D4114" s="115" t="s">
        <v>342</v>
      </c>
      <c r="E4114" s="115" t="s">
        <v>13</v>
      </c>
      <c r="F4114" s="115" t="s">
        <v>343</v>
      </c>
      <c r="G4114" s="115" t="s">
        <v>344</v>
      </c>
      <c r="H4114" s="115">
        <v>0.56000000000000005</v>
      </c>
      <c r="I4114" s="115">
        <v>0.48</v>
      </c>
      <c r="J4114" s="115" t="s">
        <v>350</v>
      </c>
      <c r="K4114" s="115">
        <v>6.4888049360239994E-2</v>
      </c>
      <c r="L4114" s="115">
        <v>3708.44243185287</v>
      </c>
      <c r="M4114" s="115">
        <v>10.5097293607518</v>
      </c>
      <c r="N4114" s="115">
        <v>1.98021395900015</v>
      </c>
      <c r="O4114" s="115">
        <v>0.68195583752329003</v>
      </c>
      <c r="P4114" s="115">
        <v>0.12849222111545</v>
      </c>
      <c r="Q4114" s="115">
        <v>240.63359556770001</v>
      </c>
      <c r="R4114" s="115">
        <v>1300</v>
      </c>
      <c r="S4114" s="115" t="s">
        <v>346</v>
      </c>
      <c r="T4114" s="115">
        <v>1300</v>
      </c>
      <c r="U4114" s="115" t="s">
        <v>352</v>
      </c>
      <c r="V4114" s="115" t="s">
        <v>350</v>
      </c>
      <c r="Z4114" s="115">
        <v>0</v>
      </c>
      <c r="AA4114" s="115">
        <v>1</v>
      </c>
      <c r="AB4114" s="115">
        <v>0.68195583752329003</v>
      </c>
      <c r="AC4114" s="115">
        <v>0.12849222111545</v>
      </c>
      <c r="AD4114" s="115">
        <v>240.63359556769799</v>
      </c>
      <c r="AF4114" s="115">
        <v>-1</v>
      </c>
      <c r="AG4114" s="115">
        <v>-1</v>
      </c>
      <c r="AH4114" s="115">
        <v>-1</v>
      </c>
      <c r="AI4114" s="115">
        <v>-1</v>
      </c>
      <c r="AJ4114" s="115">
        <v>0</v>
      </c>
      <c r="AM4114" s="115" t="s">
        <v>348</v>
      </c>
      <c r="AN4114" s="115">
        <v>-1</v>
      </c>
      <c r="AQ4114" s="115">
        <v>601</v>
      </c>
      <c r="AR4114" s="115" t="s">
        <v>263</v>
      </c>
      <c r="AS4114" s="115" t="s">
        <v>376</v>
      </c>
      <c r="AT4114" s="115" t="s">
        <v>296</v>
      </c>
      <c r="AV4114" s="115">
        <v>69.249347713568298</v>
      </c>
      <c r="AW4114" s="115">
        <v>0.19516106699999999</v>
      </c>
    </row>
    <row r="4115" spans="1:49" x14ac:dyDescent="0.25">
      <c r="A4115" s="117">
        <v>450000</v>
      </c>
      <c r="B4115" s="117">
        <v>880000</v>
      </c>
      <c r="C4115" s="117">
        <v>880000</v>
      </c>
      <c r="D4115" s="115" t="s">
        <v>342</v>
      </c>
      <c r="E4115" s="115" t="s">
        <v>13</v>
      </c>
      <c r="F4115" s="115" t="s">
        <v>343</v>
      </c>
      <c r="G4115" s="115" t="s">
        <v>344</v>
      </c>
      <c r="H4115" s="115">
        <v>0.56000000000000005</v>
      </c>
      <c r="I4115" s="115">
        <v>0.48</v>
      </c>
      <c r="J4115" s="115" t="s">
        <v>345</v>
      </c>
      <c r="K4115" s="115">
        <v>1.76657652319E-3</v>
      </c>
      <c r="L4115" s="115">
        <v>3708.44243185287</v>
      </c>
      <c r="M4115" s="115">
        <v>10.5097293607518</v>
      </c>
      <c r="N4115" s="115">
        <v>1.98021395900015</v>
      </c>
      <c r="O4115" s="115">
        <v>1.856624115384E-2</v>
      </c>
      <c r="P4115" s="115">
        <v>3.49819949087E-3</v>
      </c>
      <c r="Q4115" s="115">
        <v>6.5512473377351599</v>
      </c>
      <c r="R4115" s="115">
        <v>1300</v>
      </c>
      <c r="S4115" s="115" t="s">
        <v>346</v>
      </c>
      <c r="T4115" s="115">
        <v>1300</v>
      </c>
      <c r="U4115" s="115" t="s">
        <v>347</v>
      </c>
      <c r="V4115" s="115" t="s">
        <v>345</v>
      </c>
      <c r="Z4115" s="115">
        <v>0</v>
      </c>
      <c r="AA4115" s="115">
        <v>1</v>
      </c>
      <c r="AB4115" s="115">
        <v>1.856624115384E-2</v>
      </c>
      <c r="AC4115" s="115">
        <v>3.49819949087E-3</v>
      </c>
      <c r="AD4115" s="115">
        <v>6.5512473377360196</v>
      </c>
      <c r="AF4115" s="115">
        <v>-1</v>
      </c>
      <c r="AG4115" s="115">
        <v>-1</v>
      </c>
      <c r="AH4115" s="115">
        <v>-1</v>
      </c>
      <c r="AI4115" s="115">
        <v>-1</v>
      </c>
      <c r="AJ4115" s="115">
        <v>0</v>
      </c>
      <c r="AM4115" s="115" t="s">
        <v>348</v>
      </c>
      <c r="AN4115" s="115">
        <v>-1</v>
      </c>
      <c r="AQ4115" s="115">
        <v>601</v>
      </c>
      <c r="AR4115" s="115" t="s">
        <v>263</v>
      </c>
      <c r="AS4115" s="115" t="s">
        <v>376</v>
      </c>
      <c r="AT4115" s="115" t="s">
        <v>296</v>
      </c>
      <c r="AV4115" s="115">
        <v>47.091487288702297</v>
      </c>
      <c r="AW4115" s="115">
        <v>5.3132581999999996E-3</v>
      </c>
    </row>
    <row r="4116" spans="1:49" x14ac:dyDescent="0.25">
      <c r="A4116" s="117">
        <v>450000</v>
      </c>
      <c r="B4116" s="117">
        <v>880000</v>
      </c>
      <c r="C4116" s="117">
        <v>880000</v>
      </c>
      <c r="D4116" s="115" t="s">
        <v>342</v>
      </c>
      <c r="E4116" s="115" t="s">
        <v>13</v>
      </c>
      <c r="F4116" s="115" t="s">
        <v>343</v>
      </c>
      <c r="G4116" s="115" t="s">
        <v>344</v>
      </c>
      <c r="H4116" s="115">
        <v>0.56000000000000005</v>
      </c>
      <c r="I4116" s="115">
        <v>0.48</v>
      </c>
      <c r="J4116" s="115" t="s">
        <v>350</v>
      </c>
      <c r="K4116" s="115">
        <v>0.22514330200165</v>
      </c>
      <c r="L4116" s="115">
        <v>3661.4881881176598</v>
      </c>
      <c r="M4116" s="115">
        <v>9.1257924153141907</v>
      </c>
      <c r="N4116" s="115">
        <v>1.3421179030121899</v>
      </c>
      <c r="O4116" s="115">
        <v>2.0546110377654698</v>
      </c>
      <c r="P4116" s="115">
        <v>0.30216885635969998</v>
      </c>
      <c r="Q4116" s="115">
        <v>824.35954091286101</v>
      </c>
      <c r="R4116" s="115">
        <v>1200</v>
      </c>
      <c r="S4116" s="115" t="s">
        <v>351</v>
      </c>
      <c r="T4116" s="115">
        <v>1200</v>
      </c>
      <c r="U4116" s="115" t="s">
        <v>352</v>
      </c>
      <c r="V4116" s="115" t="s">
        <v>350</v>
      </c>
      <c r="Z4116" s="115">
        <v>0</v>
      </c>
      <c r="AA4116" s="115">
        <v>1</v>
      </c>
      <c r="AB4116" s="115">
        <v>2.0546110377654698</v>
      </c>
      <c r="AC4116" s="115">
        <v>0.30216885635969998</v>
      </c>
      <c r="AD4116" s="115">
        <v>824.35954091286101</v>
      </c>
      <c r="AF4116" s="115">
        <v>-1</v>
      </c>
      <c r="AG4116" s="115">
        <v>-1</v>
      </c>
      <c r="AH4116" s="115">
        <v>-1</v>
      </c>
      <c r="AI4116" s="115">
        <v>-1</v>
      </c>
      <c r="AJ4116" s="115">
        <v>0</v>
      </c>
      <c r="AM4116" s="115" t="s">
        <v>348</v>
      </c>
      <c r="AN4116" s="115">
        <v>-1</v>
      </c>
      <c r="AQ4116" s="115">
        <v>601</v>
      </c>
      <c r="AR4116" s="115" t="s">
        <v>263</v>
      </c>
      <c r="AS4116" s="115" t="s">
        <v>376</v>
      </c>
      <c r="AT4116" s="115" t="s">
        <v>296</v>
      </c>
      <c r="AV4116" s="115">
        <v>136.364085874892</v>
      </c>
      <c r="AW4116" s="115">
        <v>0.66858032519999999</v>
      </c>
    </row>
    <row r="4117" spans="1:49" x14ac:dyDescent="0.25">
      <c r="A4117" s="117">
        <v>450000</v>
      </c>
      <c r="B4117" s="117">
        <v>880000</v>
      </c>
      <c r="C4117" s="117">
        <v>880000</v>
      </c>
      <c r="D4117" s="115" t="s">
        <v>342</v>
      </c>
      <c r="E4117" s="115" t="s">
        <v>13</v>
      </c>
      <c r="F4117" s="115" t="s">
        <v>343</v>
      </c>
      <c r="G4117" s="115" t="s">
        <v>344</v>
      </c>
      <c r="H4117" s="115">
        <v>0.56000000000000005</v>
      </c>
      <c r="I4117" s="115">
        <v>0.48</v>
      </c>
      <c r="J4117" s="115" t="s">
        <v>350</v>
      </c>
      <c r="K4117" s="115">
        <v>6.2615023476530002E-2</v>
      </c>
      <c r="L4117" s="115">
        <v>3661.4881881176598</v>
      </c>
      <c r="M4117" s="115">
        <v>9.1257924153141907</v>
      </c>
      <c r="N4117" s="115">
        <v>1.3421179030121899</v>
      </c>
      <c r="O4117" s="115">
        <v>0.57141170632686999</v>
      </c>
      <c r="P4117" s="115">
        <v>8.4036744005379999E-2</v>
      </c>
      <c r="Q4117" s="115">
        <v>229.264168858039</v>
      </c>
      <c r="R4117" s="115">
        <v>1210</v>
      </c>
      <c r="S4117" s="115" t="s">
        <v>353</v>
      </c>
      <c r="T4117" s="115">
        <v>1210</v>
      </c>
      <c r="U4117" s="115" t="s">
        <v>352</v>
      </c>
      <c r="V4117" s="115" t="s">
        <v>350</v>
      </c>
      <c r="Z4117" s="115">
        <v>0</v>
      </c>
      <c r="AA4117" s="115">
        <v>1</v>
      </c>
      <c r="AB4117" s="115">
        <v>0.57141170632686999</v>
      </c>
      <c r="AC4117" s="115">
        <v>8.4036744005379999E-2</v>
      </c>
      <c r="AD4117" s="115">
        <v>229.26416885803999</v>
      </c>
      <c r="AF4117" s="115">
        <v>-1</v>
      </c>
      <c r="AG4117" s="115">
        <v>-1</v>
      </c>
      <c r="AH4117" s="115">
        <v>-1</v>
      </c>
      <c r="AI4117" s="115">
        <v>-1</v>
      </c>
      <c r="AJ4117" s="115">
        <v>0</v>
      </c>
      <c r="AM4117" s="115" t="s">
        <v>348</v>
      </c>
      <c r="AN4117" s="115">
        <v>-1</v>
      </c>
      <c r="AQ4117" s="115">
        <v>601</v>
      </c>
      <c r="AR4117" s="115" t="s">
        <v>263</v>
      </c>
      <c r="AS4117" s="115" t="s">
        <v>376</v>
      </c>
      <c r="AT4117" s="115" t="s">
        <v>296</v>
      </c>
      <c r="AV4117" s="115">
        <v>64.202400804324796</v>
      </c>
      <c r="AW4117" s="115">
        <v>0.18594012069999999</v>
      </c>
    </row>
    <row r="4118" spans="1:49" x14ac:dyDescent="0.25">
      <c r="A4118" s="117">
        <v>450000</v>
      </c>
      <c r="B4118" s="117">
        <v>880000</v>
      </c>
      <c r="C4118" s="117">
        <v>880000</v>
      </c>
      <c r="D4118" s="115" t="s">
        <v>342</v>
      </c>
      <c r="E4118" s="115" t="s">
        <v>13</v>
      </c>
      <c r="F4118" s="115" t="s">
        <v>343</v>
      </c>
      <c r="G4118" s="115" t="s">
        <v>344</v>
      </c>
      <c r="H4118" s="115">
        <v>0.56000000000000005</v>
      </c>
      <c r="I4118" s="115">
        <v>0.48</v>
      </c>
      <c r="J4118" s="115" t="s">
        <v>350</v>
      </c>
      <c r="K4118" s="115">
        <v>0.13150956601231001</v>
      </c>
      <c r="L4118" s="115">
        <v>3661.4881881176598</v>
      </c>
      <c r="M4118" s="115">
        <v>9.1257924153141907</v>
      </c>
      <c r="N4118" s="115">
        <v>1.3421179030121899</v>
      </c>
      <c r="O4118" s="115">
        <v>1.20012900005642</v>
      </c>
      <c r="P4118" s="115">
        <v>0.17650134296249001</v>
      </c>
      <c r="Q4118" s="115">
        <v>481.52072257856503</v>
      </c>
      <c r="R4118" s="115">
        <v>1210</v>
      </c>
      <c r="S4118" s="115" t="s">
        <v>353</v>
      </c>
      <c r="T4118" s="115">
        <v>1210</v>
      </c>
      <c r="U4118" s="115" t="s">
        <v>352</v>
      </c>
      <c r="V4118" s="115" t="s">
        <v>350</v>
      </c>
      <c r="Z4118" s="115">
        <v>0</v>
      </c>
      <c r="AA4118" s="115">
        <v>1</v>
      </c>
      <c r="AB4118" s="115">
        <v>1.20012900005642</v>
      </c>
      <c r="AC4118" s="115">
        <v>0.17650134296249001</v>
      </c>
      <c r="AD4118" s="115">
        <v>481.52072257856503</v>
      </c>
      <c r="AF4118" s="115">
        <v>-1</v>
      </c>
      <c r="AG4118" s="115">
        <v>-1</v>
      </c>
      <c r="AH4118" s="115">
        <v>-1</v>
      </c>
      <c r="AI4118" s="115">
        <v>-1</v>
      </c>
      <c r="AJ4118" s="115">
        <v>0</v>
      </c>
      <c r="AM4118" s="115" t="s">
        <v>348</v>
      </c>
      <c r="AN4118" s="115">
        <v>-1</v>
      </c>
      <c r="AQ4118" s="115">
        <v>601</v>
      </c>
      <c r="AR4118" s="115" t="s">
        <v>263</v>
      </c>
      <c r="AS4118" s="115" t="s">
        <v>376</v>
      </c>
      <c r="AT4118" s="115" t="s">
        <v>296</v>
      </c>
      <c r="AV4118" s="115">
        <v>95.527392683290998</v>
      </c>
      <c r="AW4118" s="115">
        <v>0.39052775550000002</v>
      </c>
    </row>
    <row r="4119" spans="1:49" x14ac:dyDescent="0.25">
      <c r="A4119" s="117">
        <v>450000</v>
      </c>
      <c r="B4119" s="117">
        <v>880000</v>
      </c>
      <c r="C4119" s="117">
        <v>880000</v>
      </c>
      <c r="D4119" s="115" t="s">
        <v>342</v>
      </c>
      <c r="E4119" s="115" t="s">
        <v>13</v>
      </c>
      <c r="F4119" s="115" t="s">
        <v>343</v>
      </c>
      <c r="G4119" s="115" t="s">
        <v>344</v>
      </c>
      <c r="H4119" s="115">
        <v>0.56000000000000005</v>
      </c>
      <c r="I4119" s="115">
        <v>0.48</v>
      </c>
      <c r="J4119" s="115" t="s">
        <v>350</v>
      </c>
      <c r="K4119" s="115">
        <v>2.5684189026999999E-2</v>
      </c>
      <c r="L4119" s="115">
        <v>3661.4881881176598</v>
      </c>
      <c r="M4119" s="115">
        <v>9.1257924153141907</v>
      </c>
      <c r="N4119" s="115">
        <v>1.3421179030121899</v>
      </c>
      <c r="O4119" s="115">
        <v>0.23438857741616001</v>
      </c>
      <c r="P4119" s="115">
        <v>3.4471209917490003E-2</v>
      </c>
      <c r="Q4119" s="115">
        <v>94.042354743771199</v>
      </c>
      <c r="R4119" s="115">
        <v>1210</v>
      </c>
      <c r="S4119" s="115" t="s">
        <v>353</v>
      </c>
      <c r="T4119" s="115">
        <v>1210</v>
      </c>
      <c r="U4119" s="115" t="s">
        <v>352</v>
      </c>
      <c r="V4119" s="115" t="s">
        <v>350</v>
      </c>
      <c r="Z4119" s="115">
        <v>0</v>
      </c>
      <c r="AA4119" s="115">
        <v>1</v>
      </c>
      <c r="AB4119" s="115">
        <v>0.23438857741616001</v>
      </c>
      <c r="AC4119" s="115">
        <v>3.4471209917490003E-2</v>
      </c>
      <c r="AD4119" s="115">
        <v>94.042354743770503</v>
      </c>
      <c r="AF4119" s="115">
        <v>-1</v>
      </c>
      <c r="AG4119" s="115">
        <v>-1</v>
      </c>
      <c r="AH4119" s="115">
        <v>-1</v>
      </c>
      <c r="AI4119" s="115">
        <v>-1</v>
      </c>
      <c r="AJ4119" s="115">
        <v>0</v>
      </c>
      <c r="AM4119" s="115" t="s">
        <v>348</v>
      </c>
      <c r="AN4119" s="115">
        <v>-1</v>
      </c>
      <c r="AQ4119" s="115">
        <v>601</v>
      </c>
      <c r="AR4119" s="115" t="s">
        <v>263</v>
      </c>
      <c r="AS4119" s="115" t="s">
        <v>376</v>
      </c>
      <c r="AT4119" s="115" t="s">
        <v>296</v>
      </c>
      <c r="AV4119" s="115">
        <v>46.830742337855199</v>
      </c>
      <c r="AW4119" s="115">
        <v>7.6271171700000001E-2</v>
      </c>
    </row>
    <row r="4120" spans="1:49" x14ac:dyDescent="0.25">
      <c r="A4120" s="117">
        <v>450000</v>
      </c>
      <c r="B4120" s="117">
        <v>880000</v>
      </c>
      <c r="C4120" s="117">
        <v>880000</v>
      </c>
      <c r="D4120" s="115" t="s">
        <v>342</v>
      </c>
      <c r="E4120" s="115" t="s">
        <v>13</v>
      </c>
      <c r="F4120" s="115" t="s">
        <v>343</v>
      </c>
      <c r="G4120" s="115" t="s">
        <v>344</v>
      </c>
      <c r="H4120" s="115">
        <v>0.56000000000000005</v>
      </c>
      <c r="I4120" s="115">
        <v>0.48</v>
      </c>
      <c r="J4120" s="115" t="s">
        <v>350</v>
      </c>
      <c r="K4120" s="115">
        <v>5.0542458975000003E-2</v>
      </c>
      <c r="L4120" s="115">
        <v>3661.4881881176598</v>
      </c>
      <c r="M4120" s="115">
        <v>9.1257924153141907</v>
      </c>
      <c r="N4120" s="115">
        <v>1.3421179030121899</v>
      </c>
      <c r="O4120" s="115">
        <v>0.46123998876543998</v>
      </c>
      <c r="P4120" s="115">
        <v>6.7833939052609996E-2</v>
      </c>
      <c r="Q4120" s="115">
        <v>185.06061653540999</v>
      </c>
      <c r="R4120" s="115">
        <v>1210</v>
      </c>
      <c r="S4120" s="115" t="s">
        <v>353</v>
      </c>
      <c r="T4120" s="115">
        <v>1210</v>
      </c>
      <c r="U4120" s="115" t="s">
        <v>352</v>
      </c>
      <c r="V4120" s="115" t="s">
        <v>350</v>
      </c>
      <c r="Z4120" s="115">
        <v>0</v>
      </c>
      <c r="AA4120" s="115">
        <v>1</v>
      </c>
      <c r="AB4120" s="115">
        <v>0.46123998876543998</v>
      </c>
      <c r="AC4120" s="115">
        <v>6.7833939052609996E-2</v>
      </c>
      <c r="AD4120" s="115">
        <v>185.060616535408</v>
      </c>
      <c r="AF4120" s="115">
        <v>-1</v>
      </c>
      <c r="AG4120" s="115">
        <v>-1</v>
      </c>
      <c r="AH4120" s="115">
        <v>-1</v>
      </c>
      <c r="AI4120" s="115">
        <v>-1</v>
      </c>
      <c r="AJ4120" s="115">
        <v>0</v>
      </c>
      <c r="AM4120" s="115" t="s">
        <v>348</v>
      </c>
      <c r="AN4120" s="115">
        <v>-1</v>
      </c>
      <c r="AQ4120" s="115">
        <v>601</v>
      </c>
      <c r="AR4120" s="115" t="s">
        <v>263</v>
      </c>
      <c r="AS4120" s="115" t="s">
        <v>376</v>
      </c>
      <c r="AT4120" s="115" t="s">
        <v>296</v>
      </c>
      <c r="AV4120" s="115">
        <v>57.290702029003597</v>
      </c>
      <c r="AW4120" s="115">
        <v>0.15008971330000001</v>
      </c>
    </row>
    <row r="4121" spans="1:49" x14ac:dyDescent="0.25">
      <c r="A4121" s="117">
        <v>450000</v>
      </c>
      <c r="B4121" s="117">
        <v>880000</v>
      </c>
      <c r="C4121" s="117">
        <v>880000</v>
      </c>
      <c r="D4121" s="115" t="s">
        <v>342</v>
      </c>
      <c r="E4121" s="115" t="s">
        <v>13</v>
      </c>
      <c r="F4121" s="115" t="s">
        <v>343</v>
      </c>
      <c r="G4121" s="115" t="s">
        <v>344</v>
      </c>
      <c r="H4121" s="115">
        <v>0.56000000000000005</v>
      </c>
      <c r="I4121" s="115">
        <v>0.48</v>
      </c>
      <c r="J4121" s="115" t="s">
        <v>350</v>
      </c>
      <c r="K4121" s="115">
        <v>0.10608076617895</v>
      </c>
      <c r="L4121" s="115">
        <v>3661.4881881176598</v>
      </c>
      <c r="M4121" s="115">
        <v>9.1257924153141907</v>
      </c>
      <c r="N4121" s="115">
        <v>1.3421179030121899</v>
      </c>
      <c r="O4121" s="115">
        <v>0.96807105140664995</v>
      </c>
      <c r="P4121" s="115">
        <v>0.14237289545403001</v>
      </c>
      <c r="Q4121" s="115">
        <v>388.41347235072698</v>
      </c>
      <c r="R4121" s="115">
        <v>1210</v>
      </c>
      <c r="S4121" s="115" t="s">
        <v>353</v>
      </c>
      <c r="T4121" s="115">
        <v>1210</v>
      </c>
      <c r="U4121" s="115" t="s">
        <v>352</v>
      </c>
      <c r="V4121" s="115" t="s">
        <v>350</v>
      </c>
      <c r="Z4121" s="115">
        <v>0</v>
      </c>
      <c r="AA4121" s="115">
        <v>1</v>
      </c>
      <c r="AB4121" s="115">
        <v>0.96807105140664995</v>
      </c>
      <c r="AC4121" s="115">
        <v>0.14237289545403001</v>
      </c>
      <c r="AD4121" s="115">
        <v>388.41347235072698</v>
      </c>
      <c r="AF4121" s="115">
        <v>-1</v>
      </c>
      <c r="AG4121" s="115">
        <v>-1</v>
      </c>
      <c r="AH4121" s="115">
        <v>-1</v>
      </c>
      <c r="AI4121" s="115">
        <v>-1</v>
      </c>
      <c r="AJ4121" s="115">
        <v>0</v>
      </c>
      <c r="AM4121" s="115" t="s">
        <v>348</v>
      </c>
      <c r="AN4121" s="115">
        <v>-1</v>
      </c>
      <c r="AQ4121" s="115">
        <v>601</v>
      </c>
      <c r="AR4121" s="115" t="s">
        <v>263</v>
      </c>
      <c r="AS4121" s="115" t="s">
        <v>376</v>
      </c>
      <c r="AT4121" s="115" t="s">
        <v>296</v>
      </c>
      <c r="AV4121" s="115">
        <v>89.064693046744495</v>
      </c>
      <c r="AW4121" s="115">
        <v>0.31501498160000002</v>
      </c>
    </row>
    <row r="4122" spans="1:49" x14ac:dyDescent="0.25">
      <c r="A4122" s="117">
        <v>450000</v>
      </c>
      <c r="B4122" s="117">
        <v>880000</v>
      </c>
      <c r="C4122" s="117">
        <v>880000</v>
      </c>
      <c r="D4122" s="115" t="s">
        <v>342</v>
      </c>
      <c r="E4122" s="115" t="s">
        <v>13</v>
      </c>
      <c r="F4122" s="115" t="s">
        <v>343</v>
      </c>
      <c r="G4122" s="115" t="s">
        <v>344</v>
      </c>
      <c r="H4122" s="115">
        <v>0.56000000000000005</v>
      </c>
      <c r="I4122" s="115">
        <v>0.48</v>
      </c>
      <c r="J4122" s="115" t="s">
        <v>350</v>
      </c>
      <c r="K4122" s="115">
        <v>1.618814801945E-2</v>
      </c>
      <c r="L4122" s="115">
        <v>3661.4881881176598</v>
      </c>
      <c r="M4122" s="115">
        <v>9.1257924153141907</v>
      </c>
      <c r="N4122" s="115">
        <v>1.3421179030121899</v>
      </c>
      <c r="O4122" s="115">
        <v>0.14772967841390999</v>
      </c>
      <c r="P4122" s="115">
        <v>2.172640327352E-2</v>
      </c>
      <c r="Q4122" s="115">
        <v>59.272712760731203</v>
      </c>
      <c r="R4122" s="115">
        <v>1210</v>
      </c>
      <c r="S4122" s="115" t="s">
        <v>353</v>
      </c>
      <c r="T4122" s="115">
        <v>1210</v>
      </c>
      <c r="U4122" s="115" t="s">
        <v>352</v>
      </c>
      <c r="V4122" s="115" t="s">
        <v>350</v>
      </c>
      <c r="Z4122" s="115">
        <v>0</v>
      </c>
      <c r="AA4122" s="115">
        <v>1</v>
      </c>
      <c r="AB4122" s="115">
        <v>0.14772967841390999</v>
      </c>
      <c r="AC4122" s="115">
        <v>2.172640327352E-2</v>
      </c>
      <c r="AD4122" s="115">
        <v>59.272712760730897</v>
      </c>
      <c r="AF4122" s="115">
        <v>-1</v>
      </c>
      <c r="AG4122" s="115">
        <v>-1</v>
      </c>
      <c r="AH4122" s="115">
        <v>-1</v>
      </c>
      <c r="AI4122" s="115">
        <v>-1</v>
      </c>
      <c r="AJ4122" s="115">
        <v>0</v>
      </c>
      <c r="AM4122" s="115" t="s">
        <v>348</v>
      </c>
      <c r="AN4122" s="115">
        <v>-1</v>
      </c>
      <c r="AQ4122" s="115">
        <v>601</v>
      </c>
      <c r="AR4122" s="115" t="s">
        <v>263</v>
      </c>
      <c r="AS4122" s="115" t="s">
        <v>376</v>
      </c>
      <c r="AT4122" s="115" t="s">
        <v>296</v>
      </c>
      <c r="AV4122" s="115">
        <v>38.090149231497399</v>
      </c>
      <c r="AW4122" s="115">
        <v>4.8071948699999999E-2</v>
      </c>
    </row>
    <row r="4123" spans="1:49" x14ac:dyDescent="0.25">
      <c r="A4123" s="117">
        <v>450000</v>
      </c>
      <c r="B4123" s="117">
        <v>880000</v>
      </c>
      <c r="C4123" s="117">
        <v>880000</v>
      </c>
      <c r="D4123" s="115" t="s">
        <v>342</v>
      </c>
      <c r="E4123" s="115" t="s">
        <v>13</v>
      </c>
      <c r="F4123" s="115" t="s">
        <v>343</v>
      </c>
      <c r="G4123" s="115" t="s">
        <v>344</v>
      </c>
      <c r="H4123" s="115">
        <v>0.56000000000000005</v>
      </c>
      <c r="I4123" s="115">
        <v>0.48</v>
      </c>
      <c r="J4123" s="115" t="s">
        <v>350</v>
      </c>
      <c r="K4123" s="115">
        <v>3.9837896022750001E-2</v>
      </c>
      <c r="L4123" s="115">
        <v>3682.59813766149</v>
      </c>
      <c r="M4123" s="115">
        <v>9.1751459501170505</v>
      </c>
      <c r="N4123" s="115">
        <v>1.34926546710053</v>
      </c>
      <c r="O4123" s="115">
        <v>0.36551851035439997</v>
      </c>
      <c r="P4123" s="115">
        <v>5.3751897385449998E-2</v>
      </c>
      <c r="Q4123" s="115">
        <v>146.70696170176399</v>
      </c>
      <c r="R4123" s="115">
        <v>1210</v>
      </c>
      <c r="S4123" s="115" t="s">
        <v>353</v>
      </c>
      <c r="T4123" s="115">
        <v>1210</v>
      </c>
      <c r="U4123" s="115" t="s">
        <v>352</v>
      </c>
      <c r="V4123" s="115" t="s">
        <v>350</v>
      </c>
      <c r="Z4123" s="115">
        <v>0</v>
      </c>
      <c r="AA4123" s="115">
        <v>1</v>
      </c>
      <c r="AB4123" s="115">
        <v>0.36551851035439997</v>
      </c>
      <c r="AC4123" s="115">
        <v>5.3751897385449998E-2</v>
      </c>
      <c r="AD4123" s="115">
        <v>310.79080513489203</v>
      </c>
      <c r="AF4123" s="115">
        <v>-1</v>
      </c>
      <c r="AG4123" s="115">
        <v>-1</v>
      </c>
      <c r="AH4123" s="115">
        <v>-1</v>
      </c>
      <c r="AI4123" s="115">
        <v>-1</v>
      </c>
      <c r="AJ4123" s="115">
        <v>0</v>
      </c>
      <c r="AM4123" s="115" t="s">
        <v>348</v>
      </c>
      <c r="AN4123" s="115">
        <v>-1</v>
      </c>
      <c r="AQ4123" s="115">
        <v>601</v>
      </c>
      <c r="AR4123" s="115" t="s">
        <v>263</v>
      </c>
      <c r="AS4123" s="115" t="s">
        <v>376</v>
      </c>
      <c r="AT4123" s="115" t="s">
        <v>296</v>
      </c>
      <c r="AV4123" s="115">
        <v>57.086161849171397</v>
      </c>
      <c r="AW4123" s="115">
        <v>0.25206066919999998</v>
      </c>
    </row>
    <row r="4124" spans="1:49" x14ac:dyDescent="0.25">
      <c r="A4124" s="117">
        <v>450000</v>
      </c>
      <c r="B4124" s="117">
        <v>880000</v>
      </c>
      <c r="C4124" s="117">
        <v>880000</v>
      </c>
      <c r="D4124" s="115" t="s">
        <v>342</v>
      </c>
      <c r="E4124" s="115" t="s">
        <v>13</v>
      </c>
      <c r="F4124" s="115" t="s">
        <v>343</v>
      </c>
      <c r="G4124" s="115" t="s">
        <v>344</v>
      </c>
      <c r="H4124" s="115">
        <v>0.56000000000000005</v>
      </c>
      <c r="I4124" s="115">
        <v>0.48</v>
      </c>
      <c r="J4124" s="115" t="s">
        <v>350</v>
      </c>
      <c r="K4124" s="115">
        <v>5.3048244172659999E-2</v>
      </c>
      <c r="L4124" s="115">
        <v>3682.59813766149</v>
      </c>
      <c r="M4124" s="115">
        <v>9.1751459501170505</v>
      </c>
      <c r="N4124" s="115">
        <v>1.34926546710053</v>
      </c>
      <c r="O4124" s="115">
        <v>0.48672538268163001</v>
      </c>
      <c r="P4124" s="115">
        <v>7.1576163952490002E-2</v>
      </c>
      <c r="Q4124" s="115">
        <v>195.35536519646101</v>
      </c>
      <c r="R4124" s="115">
        <v>1210</v>
      </c>
      <c r="S4124" s="115" t="s">
        <v>353</v>
      </c>
      <c r="T4124" s="115">
        <v>1210</v>
      </c>
      <c r="U4124" s="115" t="s">
        <v>352</v>
      </c>
      <c r="V4124" s="115" t="s">
        <v>350</v>
      </c>
      <c r="Z4124" s="115">
        <v>0</v>
      </c>
      <c r="AA4124" s="115">
        <v>1</v>
      </c>
      <c r="AB4124" s="115">
        <v>0.48672538268163001</v>
      </c>
      <c r="AC4124" s="115">
        <v>7.1576163952490002E-2</v>
      </c>
      <c r="AD4124" s="115">
        <v>422.984627028896</v>
      </c>
      <c r="AF4124" s="115">
        <v>-1</v>
      </c>
      <c r="AG4124" s="115">
        <v>-1</v>
      </c>
      <c r="AH4124" s="115">
        <v>-1</v>
      </c>
      <c r="AI4124" s="115">
        <v>-1</v>
      </c>
      <c r="AJ4124" s="115">
        <v>0</v>
      </c>
      <c r="AM4124" s="115" t="s">
        <v>348</v>
      </c>
      <c r="AN4124" s="115">
        <v>-1</v>
      </c>
      <c r="AQ4124" s="115">
        <v>601</v>
      </c>
      <c r="AR4124" s="115" t="s">
        <v>263</v>
      </c>
      <c r="AS4124" s="115" t="s">
        <v>376</v>
      </c>
      <c r="AT4124" s="115" t="s">
        <v>296</v>
      </c>
      <c r="AV4124" s="115">
        <v>73.133613942065296</v>
      </c>
      <c r="AW4124" s="115">
        <v>0.3430532255</v>
      </c>
    </row>
    <row r="4125" spans="1:49" x14ac:dyDescent="0.25">
      <c r="A4125" s="117">
        <v>450000</v>
      </c>
      <c r="B4125" s="117">
        <v>880000</v>
      </c>
      <c r="C4125" s="117">
        <v>880000</v>
      </c>
      <c r="D4125" s="115" t="s">
        <v>342</v>
      </c>
      <c r="E4125" s="115" t="s">
        <v>13</v>
      </c>
      <c r="F4125" s="115" t="s">
        <v>343</v>
      </c>
      <c r="G4125" s="115" t="s">
        <v>344</v>
      </c>
      <c r="H4125" s="115">
        <v>0.56000000000000005</v>
      </c>
      <c r="I4125" s="115">
        <v>0.48</v>
      </c>
      <c r="J4125" s="115" t="s">
        <v>350</v>
      </c>
      <c r="K4125" s="115">
        <v>0.16892904361339001</v>
      </c>
      <c r="L4125" s="115">
        <v>3648.5658463744599</v>
      </c>
      <c r="M4125" s="115">
        <v>9.1081606179865808</v>
      </c>
      <c r="N4125" s="115">
        <v>1.3438900470442601</v>
      </c>
      <c r="O4125" s="115">
        <v>1.53863286227368</v>
      </c>
      <c r="P4125" s="115">
        <v>0.22702206036875</v>
      </c>
      <c r="Q4125" s="115">
        <v>616.348738988543</v>
      </c>
      <c r="R4125" s="115">
        <v>1200</v>
      </c>
      <c r="S4125" s="115" t="s">
        <v>351</v>
      </c>
      <c r="T4125" s="115">
        <v>1200</v>
      </c>
      <c r="U4125" s="115" t="s">
        <v>352</v>
      </c>
      <c r="V4125" s="115" t="s">
        <v>350</v>
      </c>
      <c r="Z4125" s="115">
        <v>0</v>
      </c>
      <c r="AA4125" s="115">
        <v>1</v>
      </c>
      <c r="AB4125" s="115">
        <v>1.53863286227368</v>
      </c>
      <c r="AC4125" s="115">
        <v>0.22702206036875</v>
      </c>
      <c r="AD4125" s="115">
        <v>616.348738988543</v>
      </c>
      <c r="AF4125" s="115">
        <v>-1</v>
      </c>
      <c r="AG4125" s="115">
        <v>-1</v>
      </c>
      <c r="AH4125" s="115">
        <v>-1</v>
      </c>
      <c r="AI4125" s="115">
        <v>-1</v>
      </c>
      <c r="AJ4125" s="115">
        <v>0</v>
      </c>
      <c r="AM4125" s="115" t="s">
        <v>348</v>
      </c>
      <c r="AN4125" s="115">
        <v>-1</v>
      </c>
      <c r="AQ4125" s="115">
        <v>601</v>
      </c>
      <c r="AR4125" s="115" t="s">
        <v>263</v>
      </c>
      <c r="AS4125" s="115" t="s">
        <v>376</v>
      </c>
      <c r="AT4125" s="115" t="s">
        <v>296</v>
      </c>
      <c r="AV4125" s="115">
        <v>128.348469198239</v>
      </c>
      <c r="AW4125" s="115">
        <v>0.49987732280000002</v>
      </c>
    </row>
    <row r="4126" spans="1:49" x14ac:dyDescent="0.25">
      <c r="A4126" s="117">
        <v>450000</v>
      </c>
      <c r="B4126" s="117">
        <v>880000</v>
      </c>
      <c r="C4126" s="117">
        <v>880000</v>
      </c>
      <c r="D4126" s="115" t="s">
        <v>342</v>
      </c>
      <c r="E4126" s="115" t="s">
        <v>13</v>
      </c>
      <c r="F4126" s="115" t="s">
        <v>343</v>
      </c>
      <c r="G4126" s="115" t="s">
        <v>344</v>
      </c>
      <c r="H4126" s="115">
        <v>0.56000000000000005</v>
      </c>
      <c r="I4126" s="115">
        <v>0.48</v>
      </c>
      <c r="J4126" s="115" t="s">
        <v>350</v>
      </c>
      <c r="K4126" s="115">
        <v>0.23162348820331999</v>
      </c>
      <c r="L4126" s="115">
        <v>3648.5658463744599</v>
      </c>
      <c r="M4126" s="115">
        <v>9.1081606179865808</v>
      </c>
      <c r="N4126" s="115">
        <v>1.3438900470442601</v>
      </c>
      <c r="O4126" s="115">
        <v>2.1096639334542302</v>
      </c>
      <c r="P4126" s="115">
        <v>0.31127650045812</v>
      </c>
      <c r="Q4126" s="115">
        <v>845.09354827678203</v>
      </c>
      <c r="R4126" s="115">
        <v>1210</v>
      </c>
      <c r="S4126" s="115" t="s">
        <v>353</v>
      </c>
      <c r="T4126" s="115">
        <v>1210</v>
      </c>
      <c r="U4126" s="115" t="s">
        <v>352</v>
      </c>
      <c r="V4126" s="115" t="s">
        <v>350</v>
      </c>
      <c r="Z4126" s="115">
        <v>0</v>
      </c>
      <c r="AA4126" s="115">
        <v>1</v>
      </c>
      <c r="AB4126" s="115">
        <v>2.1096639334542302</v>
      </c>
      <c r="AC4126" s="115">
        <v>0.31127650045812</v>
      </c>
      <c r="AD4126" s="115">
        <v>845.09354827678203</v>
      </c>
      <c r="AF4126" s="115">
        <v>-1</v>
      </c>
      <c r="AG4126" s="115">
        <v>-1</v>
      </c>
      <c r="AH4126" s="115">
        <v>-1</v>
      </c>
      <c r="AI4126" s="115">
        <v>-1</v>
      </c>
      <c r="AJ4126" s="115">
        <v>0</v>
      </c>
      <c r="AM4126" s="115" t="s">
        <v>348</v>
      </c>
      <c r="AN4126" s="115">
        <v>-1</v>
      </c>
      <c r="AQ4126" s="115">
        <v>601</v>
      </c>
      <c r="AR4126" s="115" t="s">
        <v>263</v>
      </c>
      <c r="AS4126" s="115" t="s">
        <v>376</v>
      </c>
      <c r="AT4126" s="115" t="s">
        <v>296</v>
      </c>
      <c r="AV4126" s="115">
        <v>123.20123535645099</v>
      </c>
      <c r="AW4126" s="115">
        <v>0.68539622730000005</v>
      </c>
    </row>
    <row r="4127" spans="1:49" x14ac:dyDescent="0.25">
      <c r="A4127" s="117">
        <v>450000</v>
      </c>
      <c r="B4127" s="117">
        <v>880000</v>
      </c>
      <c r="C4127" s="117">
        <v>880000</v>
      </c>
      <c r="D4127" s="115" t="s">
        <v>342</v>
      </c>
      <c r="E4127" s="115" t="s">
        <v>13</v>
      </c>
      <c r="F4127" s="115" t="s">
        <v>343</v>
      </c>
      <c r="G4127" s="115" t="s">
        <v>344</v>
      </c>
      <c r="H4127" s="115">
        <v>0.56000000000000005</v>
      </c>
      <c r="I4127" s="115">
        <v>0.48</v>
      </c>
      <c r="J4127" s="115" t="s">
        <v>350</v>
      </c>
      <c r="K4127" s="115">
        <v>0.16498398156758001</v>
      </c>
      <c r="L4127" s="115">
        <v>3648.5658463744599</v>
      </c>
      <c r="M4127" s="115">
        <v>9.1081606179865808</v>
      </c>
      <c r="N4127" s="115">
        <v>1.3438900470442601</v>
      </c>
      <c r="O4127" s="115">
        <v>1.5027006035124599</v>
      </c>
      <c r="P4127" s="115">
        <v>0.22172033075040001</v>
      </c>
      <c r="Q4127" s="115">
        <v>601.95492034635004</v>
      </c>
      <c r="R4127" s="115">
        <v>1210</v>
      </c>
      <c r="S4127" s="115" t="s">
        <v>353</v>
      </c>
      <c r="T4127" s="115">
        <v>1210</v>
      </c>
      <c r="U4127" s="115" t="s">
        <v>352</v>
      </c>
      <c r="V4127" s="115" t="s">
        <v>350</v>
      </c>
      <c r="Z4127" s="115">
        <v>0</v>
      </c>
      <c r="AA4127" s="115">
        <v>1</v>
      </c>
      <c r="AB4127" s="115">
        <v>1.5027006035124599</v>
      </c>
      <c r="AC4127" s="115">
        <v>0.22172033075040001</v>
      </c>
      <c r="AD4127" s="115">
        <v>601.95492034635004</v>
      </c>
      <c r="AF4127" s="115">
        <v>-1</v>
      </c>
      <c r="AG4127" s="115">
        <v>-1</v>
      </c>
      <c r="AH4127" s="115">
        <v>-1</v>
      </c>
      <c r="AI4127" s="115">
        <v>-1</v>
      </c>
      <c r="AJ4127" s="115">
        <v>0</v>
      </c>
      <c r="AM4127" s="115" t="s">
        <v>348</v>
      </c>
      <c r="AN4127" s="115">
        <v>-1</v>
      </c>
      <c r="AQ4127" s="115">
        <v>601</v>
      </c>
      <c r="AR4127" s="115" t="s">
        <v>263</v>
      </c>
      <c r="AS4127" s="115" t="s">
        <v>376</v>
      </c>
      <c r="AT4127" s="115" t="s">
        <v>296</v>
      </c>
      <c r="AV4127" s="115">
        <v>112.618958907641</v>
      </c>
      <c r="AW4127" s="115">
        <v>0.4882035039</v>
      </c>
    </row>
    <row r="4128" spans="1:49" x14ac:dyDescent="0.25">
      <c r="A4128" s="117">
        <v>450000</v>
      </c>
      <c r="B4128" s="117">
        <v>880000</v>
      </c>
      <c r="C4128" s="117">
        <v>880000</v>
      </c>
      <c r="D4128" s="115" t="s">
        <v>342</v>
      </c>
      <c r="E4128" s="115" t="s">
        <v>13</v>
      </c>
      <c r="F4128" s="115" t="s">
        <v>343</v>
      </c>
      <c r="G4128" s="115" t="s">
        <v>344</v>
      </c>
      <c r="H4128" s="115">
        <v>0.56000000000000005</v>
      </c>
      <c r="I4128" s="115">
        <v>0.48</v>
      </c>
      <c r="J4128" s="115" t="s">
        <v>350</v>
      </c>
      <c r="K4128" s="115">
        <v>5.4855822436899997E-3</v>
      </c>
      <c r="L4128" s="115">
        <v>3648.5658463744599</v>
      </c>
      <c r="M4128" s="115">
        <v>9.1081606179865808</v>
      </c>
      <c r="N4128" s="115">
        <v>1.3438900470442601</v>
      </c>
      <c r="O4128" s="115">
        <v>4.996356415876E-2</v>
      </c>
      <c r="P4128" s="115">
        <v>7.3720193795399997E-3</v>
      </c>
      <c r="Q4128" s="115">
        <v>20.014508021831102</v>
      </c>
      <c r="R4128" s="115">
        <v>1300</v>
      </c>
      <c r="S4128" s="115" t="s">
        <v>346</v>
      </c>
      <c r="T4128" s="115">
        <v>1300</v>
      </c>
      <c r="U4128" s="115" t="s">
        <v>352</v>
      </c>
      <c r="V4128" s="115" t="s">
        <v>350</v>
      </c>
      <c r="Z4128" s="115">
        <v>0</v>
      </c>
      <c r="AA4128" s="115">
        <v>1</v>
      </c>
      <c r="AB4128" s="115">
        <v>4.996356415876E-2</v>
      </c>
      <c r="AC4128" s="115">
        <v>7.3720193795399997E-3</v>
      </c>
      <c r="AD4128" s="115">
        <v>20.014508021831801</v>
      </c>
      <c r="AF4128" s="115">
        <v>-1</v>
      </c>
      <c r="AG4128" s="115">
        <v>-1</v>
      </c>
      <c r="AH4128" s="115">
        <v>-1</v>
      </c>
      <c r="AI4128" s="115">
        <v>-1</v>
      </c>
      <c r="AJ4128" s="115">
        <v>0</v>
      </c>
      <c r="AM4128" s="115" t="s">
        <v>348</v>
      </c>
      <c r="AN4128" s="115">
        <v>-1</v>
      </c>
      <c r="AQ4128" s="115">
        <v>601</v>
      </c>
      <c r="AR4128" s="115" t="s">
        <v>263</v>
      </c>
      <c r="AS4128" s="115" t="s">
        <v>376</v>
      </c>
      <c r="AT4128" s="115" t="s">
        <v>296</v>
      </c>
      <c r="AV4128" s="115">
        <v>25.7303032604569</v>
      </c>
      <c r="AW4128" s="115">
        <v>1.6232366599999999E-2</v>
      </c>
    </row>
    <row r="4129" spans="1:49" x14ac:dyDescent="0.25">
      <c r="A4129" s="117">
        <v>450000</v>
      </c>
      <c r="B4129" s="117">
        <v>880000</v>
      </c>
      <c r="C4129" s="117">
        <v>880000</v>
      </c>
      <c r="D4129" s="115" t="s">
        <v>342</v>
      </c>
      <c r="E4129" s="115" t="s">
        <v>13</v>
      </c>
      <c r="F4129" s="115" t="s">
        <v>343</v>
      </c>
      <c r="G4129" s="115" t="s">
        <v>344</v>
      </c>
      <c r="H4129" s="115">
        <v>0.56000000000000005</v>
      </c>
      <c r="I4129" s="115">
        <v>0.48</v>
      </c>
      <c r="J4129" s="115" t="s">
        <v>350</v>
      </c>
      <c r="K4129" s="115">
        <v>1.551633095853E-2</v>
      </c>
      <c r="L4129" s="115">
        <v>3648.5658463744599</v>
      </c>
      <c r="M4129" s="115">
        <v>9.1081606179865808</v>
      </c>
      <c r="N4129" s="115">
        <v>1.3438900470442601</v>
      </c>
      <c r="O4129" s="115">
        <v>0.14132523457214999</v>
      </c>
      <c r="P4129" s="115">
        <v>2.0852242741809999E-2</v>
      </c>
      <c r="Q4129" s="115">
        <v>56.6123551963463</v>
      </c>
      <c r="R4129" s="115">
        <v>1210</v>
      </c>
      <c r="S4129" s="115" t="s">
        <v>353</v>
      </c>
      <c r="T4129" s="115">
        <v>1210</v>
      </c>
      <c r="U4129" s="115" t="s">
        <v>352</v>
      </c>
      <c r="V4129" s="115" t="s">
        <v>350</v>
      </c>
      <c r="Z4129" s="115">
        <v>0</v>
      </c>
      <c r="AA4129" s="115">
        <v>1</v>
      </c>
      <c r="AB4129" s="115">
        <v>0.14132523457214999</v>
      </c>
      <c r="AC4129" s="115">
        <v>2.0852242741809999E-2</v>
      </c>
      <c r="AD4129" s="115">
        <v>56.612355196345597</v>
      </c>
      <c r="AF4129" s="115">
        <v>-1</v>
      </c>
      <c r="AG4129" s="115">
        <v>-1</v>
      </c>
      <c r="AH4129" s="115">
        <v>-1</v>
      </c>
      <c r="AI4129" s="115">
        <v>-1</v>
      </c>
      <c r="AJ4129" s="115">
        <v>0</v>
      </c>
      <c r="AM4129" s="115" t="s">
        <v>348</v>
      </c>
      <c r="AN4129" s="115">
        <v>-1</v>
      </c>
      <c r="AQ4129" s="115">
        <v>601</v>
      </c>
      <c r="AR4129" s="115" t="s">
        <v>263</v>
      </c>
      <c r="AS4129" s="115" t="s">
        <v>376</v>
      </c>
      <c r="AT4129" s="115" t="s">
        <v>296</v>
      </c>
      <c r="AV4129" s="115">
        <v>32.546591736697899</v>
      </c>
      <c r="AW4129" s="115">
        <v>4.5914318900000001E-2</v>
      </c>
    </row>
    <row r="4130" spans="1:49" x14ac:dyDescent="0.25">
      <c r="A4130" s="117">
        <v>450000</v>
      </c>
      <c r="B4130" s="117">
        <v>880000</v>
      </c>
      <c r="C4130" s="117">
        <v>880000</v>
      </c>
      <c r="D4130" s="115" t="s">
        <v>342</v>
      </c>
      <c r="E4130" s="115" t="s">
        <v>13</v>
      </c>
      <c r="F4130" s="115" t="s">
        <v>343</v>
      </c>
      <c r="G4130" s="115" t="s">
        <v>344</v>
      </c>
      <c r="H4130" s="115">
        <v>0.56000000000000005</v>
      </c>
      <c r="I4130" s="115">
        <v>0.48</v>
      </c>
      <c r="J4130" s="115" t="s">
        <v>350</v>
      </c>
      <c r="K4130" s="115">
        <v>1.3258110209400001E-2</v>
      </c>
      <c r="L4130" s="115">
        <v>3648.5658463744599</v>
      </c>
      <c r="M4130" s="115">
        <v>9.1081606179865808</v>
      </c>
      <c r="N4130" s="115">
        <v>1.3438900470442601</v>
      </c>
      <c r="O4130" s="115">
        <v>0.12075699727825</v>
      </c>
      <c r="P4130" s="115">
        <v>1.781744235303E-2</v>
      </c>
      <c r="Q4130" s="115">
        <v>48.373088097514596</v>
      </c>
      <c r="R4130" s="115">
        <v>1210</v>
      </c>
      <c r="S4130" s="115" t="s">
        <v>353</v>
      </c>
      <c r="T4130" s="115">
        <v>1210</v>
      </c>
      <c r="U4130" s="115" t="s">
        <v>352</v>
      </c>
      <c r="V4130" s="115" t="s">
        <v>350</v>
      </c>
      <c r="Z4130" s="115">
        <v>0</v>
      </c>
      <c r="AA4130" s="115">
        <v>1</v>
      </c>
      <c r="AB4130" s="115">
        <v>0.12075699727825</v>
      </c>
      <c r="AC4130" s="115">
        <v>1.781744235303E-2</v>
      </c>
      <c r="AD4130" s="115">
        <v>48.373088097515698</v>
      </c>
      <c r="AF4130" s="115">
        <v>-1</v>
      </c>
      <c r="AG4130" s="115">
        <v>-1</v>
      </c>
      <c r="AH4130" s="115">
        <v>-1</v>
      </c>
      <c r="AI4130" s="115">
        <v>-1</v>
      </c>
      <c r="AJ4130" s="115">
        <v>0</v>
      </c>
      <c r="AM4130" s="115" t="s">
        <v>348</v>
      </c>
      <c r="AN4130" s="115">
        <v>-1</v>
      </c>
      <c r="AQ4130" s="115">
        <v>601</v>
      </c>
      <c r="AR4130" s="115" t="s">
        <v>263</v>
      </c>
      <c r="AS4130" s="115" t="s">
        <v>376</v>
      </c>
      <c r="AT4130" s="115" t="s">
        <v>296</v>
      </c>
      <c r="AV4130" s="115">
        <v>40.393143465135502</v>
      </c>
      <c r="AW4130" s="115">
        <v>3.9232026000000003E-2</v>
      </c>
    </row>
    <row r="4131" spans="1:49" x14ac:dyDescent="0.25">
      <c r="A4131" s="117">
        <v>450000</v>
      </c>
      <c r="B4131" s="117">
        <v>880000</v>
      </c>
      <c r="C4131" s="117">
        <v>880000</v>
      </c>
      <c r="D4131" s="115" t="s">
        <v>342</v>
      </c>
      <c r="E4131" s="115" t="s">
        <v>13</v>
      </c>
      <c r="F4131" s="115" t="s">
        <v>343</v>
      </c>
      <c r="G4131" s="115" t="s">
        <v>344</v>
      </c>
      <c r="H4131" s="115">
        <v>0.56000000000000005</v>
      </c>
      <c r="I4131" s="115">
        <v>0.48</v>
      </c>
      <c r="J4131" s="115" t="s">
        <v>350</v>
      </c>
      <c r="K4131" s="115">
        <v>1.79669167569E-2</v>
      </c>
      <c r="L4131" s="115">
        <v>3648.5658463744599</v>
      </c>
      <c r="M4131" s="115">
        <v>9.1081606179865808</v>
      </c>
      <c r="N4131" s="115">
        <v>1.3438900470442601</v>
      </c>
      <c r="O4131" s="115">
        <v>0.16364556363185001</v>
      </c>
      <c r="P4131" s="115">
        <v>2.414556060567E-2</v>
      </c>
      <c r="Q4131" s="115">
        <v>65.553478843885699</v>
      </c>
      <c r="R4131" s="115">
        <v>1210</v>
      </c>
      <c r="S4131" s="115" t="s">
        <v>353</v>
      </c>
      <c r="T4131" s="115">
        <v>1210</v>
      </c>
      <c r="U4131" s="115" t="s">
        <v>352</v>
      </c>
      <c r="V4131" s="115" t="s">
        <v>350</v>
      </c>
      <c r="Z4131" s="115">
        <v>0</v>
      </c>
      <c r="AA4131" s="115">
        <v>1</v>
      </c>
      <c r="AB4131" s="115">
        <v>0.16364556363185001</v>
      </c>
      <c r="AC4131" s="115">
        <v>2.414556060567E-2</v>
      </c>
      <c r="AD4131" s="115">
        <v>65.553478843886495</v>
      </c>
      <c r="AF4131" s="115">
        <v>-1</v>
      </c>
      <c r="AG4131" s="115">
        <v>-1</v>
      </c>
      <c r="AH4131" s="115">
        <v>-1</v>
      </c>
      <c r="AI4131" s="115">
        <v>-1</v>
      </c>
      <c r="AJ4131" s="115">
        <v>0</v>
      </c>
      <c r="AM4131" s="115" t="s">
        <v>348</v>
      </c>
      <c r="AN4131" s="115">
        <v>-1</v>
      </c>
      <c r="AQ4131" s="115">
        <v>601</v>
      </c>
      <c r="AR4131" s="115" t="s">
        <v>263</v>
      </c>
      <c r="AS4131" s="115" t="s">
        <v>376</v>
      </c>
      <c r="AT4131" s="115" t="s">
        <v>296</v>
      </c>
      <c r="AV4131" s="115">
        <v>47.023704511846297</v>
      </c>
      <c r="AW4131" s="115">
        <v>5.31658385E-2</v>
      </c>
    </row>
    <row r="4132" spans="1:49" x14ac:dyDescent="0.25">
      <c r="A4132" s="117">
        <v>450000</v>
      </c>
      <c r="B4132" s="117">
        <v>880000</v>
      </c>
      <c r="C4132" s="117">
        <v>880000</v>
      </c>
      <c r="D4132" s="115" t="s">
        <v>342</v>
      </c>
      <c r="E4132" s="115" t="s">
        <v>13</v>
      </c>
      <c r="F4132" s="115" t="s">
        <v>343</v>
      </c>
      <c r="G4132" s="115" t="s">
        <v>344</v>
      </c>
      <c r="H4132" s="115">
        <v>0.56000000000000005</v>
      </c>
      <c r="I4132" s="115">
        <v>0.48</v>
      </c>
      <c r="J4132" s="115" t="s">
        <v>350</v>
      </c>
      <c r="K4132" s="115">
        <v>0.26288372443162999</v>
      </c>
      <c r="L4132" s="115">
        <v>3658.51048194036</v>
      </c>
      <c r="M4132" s="115">
        <v>9.1188019814822496</v>
      </c>
      <c r="N4132" s="115">
        <v>1.3411044798192799</v>
      </c>
      <c r="O4132" s="115">
        <v>2.3971846272466202</v>
      </c>
      <c r="P4132" s="115">
        <v>0.35255454050683999</v>
      </c>
      <c r="Q4132" s="115">
        <v>961.76286136465603</v>
      </c>
      <c r="R4132" s="115">
        <v>1200</v>
      </c>
      <c r="S4132" s="115" t="s">
        <v>351</v>
      </c>
      <c r="T4132" s="115">
        <v>1200</v>
      </c>
      <c r="U4132" s="115" t="s">
        <v>352</v>
      </c>
      <c r="V4132" s="115" t="s">
        <v>350</v>
      </c>
      <c r="Z4132" s="115">
        <v>0</v>
      </c>
      <c r="AA4132" s="115">
        <v>1</v>
      </c>
      <c r="AB4132" s="115">
        <v>2.3971846272466202</v>
      </c>
      <c r="AC4132" s="115">
        <v>0.35255454050683999</v>
      </c>
      <c r="AD4132" s="115">
        <v>961.76286136465603</v>
      </c>
      <c r="AF4132" s="115">
        <v>-1</v>
      </c>
      <c r="AG4132" s="115">
        <v>-1</v>
      </c>
      <c r="AH4132" s="115">
        <v>-1</v>
      </c>
      <c r="AI4132" s="115">
        <v>-1</v>
      </c>
      <c r="AJ4132" s="115">
        <v>0</v>
      </c>
      <c r="AM4132" s="115" t="s">
        <v>348</v>
      </c>
      <c r="AN4132" s="115">
        <v>-1</v>
      </c>
      <c r="AQ4132" s="115">
        <v>601</v>
      </c>
      <c r="AR4132" s="115" t="s">
        <v>263</v>
      </c>
      <c r="AS4132" s="115" t="s">
        <v>376</v>
      </c>
      <c r="AT4132" s="115" t="s">
        <v>296</v>
      </c>
      <c r="AV4132" s="115">
        <v>171.871844771946</v>
      </c>
      <c r="AW4132" s="115">
        <v>0.78001854130000003</v>
      </c>
    </row>
    <row r="4133" spans="1:49" x14ac:dyDescent="0.25">
      <c r="A4133" s="117">
        <v>450000</v>
      </c>
      <c r="B4133" s="117">
        <v>880000</v>
      </c>
      <c r="C4133" s="117">
        <v>880000</v>
      </c>
      <c r="D4133" s="115" t="s">
        <v>342</v>
      </c>
      <c r="E4133" s="115" t="s">
        <v>13</v>
      </c>
      <c r="F4133" s="115" t="s">
        <v>343</v>
      </c>
      <c r="G4133" s="115" t="s">
        <v>344</v>
      </c>
      <c r="H4133" s="115">
        <v>0.56000000000000005</v>
      </c>
      <c r="I4133" s="115">
        <v>0.48</v>
      </c>
      <c r="J4133" s="115" t="s">
        <v>350</v>
      </c>
      <c r="K4133" s="115">
        <v>1.9035718976599999E-2</v>
      </c>
      <c r="L4133" s="115">
        <v>3658.51048194036</v>
      </c>
      <c r="M4133" s="115">
        <v>9.1188019814822496</v>
      </c>
      <c r="N4133" s="115">
        <v>1.3411044798192799</v>
      </c>
      <c r="O4133" s="115">
        <v>0.17358295192275</v>
      </c>
      <c r="P4133" s="115">
        <v>2.5528887996089999E-2</v>
      </c>
      <c r="Q4133" s="115">
        <v>69.6423774071623</v>
      </c>
      <c r="R4133" s="115">
        <v>1210</v>
      </c>
      <c r="S4133" s="115" t="s">
        <v>353</v>
      </c>
      <c r="T4133" s="115">
        <v>1210</v>
      </c>
      <c r="U4133" s="115" t="s">
        <v>352</v>
      </c>
      <c r="V4133" s="115" t="s">
        <v>350</v>
      </c>
      <c r="Z4133" s="115">
        <v>0</v>
      </c>
      <c r="AA4133" s="115">
        <v>1</v>
      </c>
      <c r="AB4133" s="115">
        <v>0.17358295192275</v>
      </c>
      <c r="AC4133" s="115">
        <v>2.5528887996089999E-2</v>
      </c>
      <c r="AD4133" s="115">
        <v>69.642377407160794</v>
      </c>
      <c r="AF4133" s="115">
        <v>-1</v>
      </c>
      <c r="AG4133" s="115">
        <v>-1</v>
      </c>
      <c r="AH4133" s="115">
        <v>-1</v>
      </c>
      <c r="AI4133" s="115">
        <v>-1</v>
      </c>
      <c r="AJ4133" s="115">
        <v>0</v>
      </c>
      <c r="AM4133" s="115" t="s">
        <v>348</v>
      </c>
      <c r="AN4133" s="115">
        <v>-1</v>
      </c>
      <c r="AQ4133" s="115">
        <v>601</v>
      </c>
      <c r="AR4133" s="115" t="s">
        <v>263</v>
      </c>
      <c r="AS4133" s="115" t="s">
        <v>376</v>
      </c>
      <c r="AT4133" s="115" t="s">
        <v>296</v>
      </c>
      <c r="AV4133" s="115">
        <v>42.835630124971502</v>
      </c>
      <c r="AW4133" s="115">
        <v>5.64820579E-2</v>
      </c>
    </row>
    <row r="4134" spans="1:49" x14ac:dyDescent="0.25">
      <c r="A4134" s="117">
        <v>450000</v>
      </c>
      <c r="B4134" s="117">
        <v>880000</v>
      </c>
      <c r="C4134" s="117">
        <v>880000</v>
      </c>
      <c r="D4134" s="115" t="s">
        <v>342</v>
      </c>
      <c r="E4134" s="115" t="s">
        <v>13</v>
      </c>
      <c r="F4134" s="115" t="s">
        <v>343</v>
      </c>
      <c r="G4134" s="115" t="s">
        <v>344</v>
      </c>
      <c r="H4134" s="115">
        <v>0.56000000000000005</v>
      </c>
      <c r="I4134" s="115">
        <v>0.48</v>
      </c>
      <c r="J4134" s="115" t="s">
        <v>350</v>
      </c>
      <c r="K4134" s="115">
        <v>3.1883555672610003E-2</v>
      </c>
      <c r="L4134" s="115">
        <v>3658.51048194036</v>
      </c>
      <c r="M4134" s="115">
        <v>9.1188019814822496</v>
      </c>
      <c r="N4134" s="115">
        <v>1.3411044798192799</v>
      </c>
      <c r="O4134" s="115">
        <v>0.29073983064415998</v>
      </c>
      <c r="P4134" s="115">
        <v>4.2759179345109997E-2</v>
      </c>
      <c r="Q4134" s="115">
        <v>116.64632262979799</v>
      </c>
      <c r="R4134" s="115">
        <v>1210</v>
      </c>
      <c r="S4134" s="115" t="s">
        <v>353</v>
      </c>
      <c r="T4134" s="115">
        <v>1210</v>
      </c>
      <c r="U4134" s="115" t="s">
        <v>352</v>
      </c>
      <c r="V4134" s="115" t="s">
        <v>350</v>
      </c>
      <c r="Z4134" s="115">
        <v>0</v>
      </c>
      <c r="AA4134" s="115">
        <v>1</v>
      </c>
      <c r="AB4134" s="115">
        <v>0.29073983064415998</v>
      </c>
      <c r="AC4134" s="115">
        <v>4.2759179345109997E-2</v>
      </c>
      <c r="AD4134" s="115">
        <v>116.6463226298</v>
      </c>
      <c r="AF4134" s="115">
        <v>-1</v>
      </c>
      <c r="AG4134" s="115">
        <v>-1</v>
      </c>
      <c r="AH4134" s="115">
        <v>-1</v>
      </c>
      <c r="AI4134" s="115">
        <v>-1</v>
      </c>
      <c r="AJ4134" s="115">
        <v>0</v>
      </c>
      <c r="AM4134" s="115" t="s">
        <v>348</v>
      </c>
      <c r="AN4134" s="115">
        <v>-1</v>
      </c>
      <c r="AQ4134" s="115">
        <v>601</v>
      </c>
      <c r="AR4134" s="115" t="s">
        <v>263</v>
      </c>
      <c r="AS4134" s="115" t="s">
        <v>376</v>
      </c>
      <c r="AT4134" s="115" t="s">
        <v>296</v>
      </c>
      <c r="AV4134" s="115">
        <v>54.756585576466598</v>
      </c>
      <c r="AW4134" s="115">
        <v>9.4603668000000002E-2</v>
      </c>
    </row>
    <row r="4135" spans="1:49" x14ac:dyDescent="0.25">
      <c r="A4135" s="117">
        <v>450000</v>
      </c>
      <c r="B4135" s="117">
        <v>880000</v>
      </c>
      <c r="C4135" s="117">
        <v>880000</v>
      </c>
      <c r="D4135" s="115" t="s">
        <v>342</v>
      </c>
      <c r="E4135" s="115" t="s">
        <v>13</v>
      </c>
      <c r="F4135" s="115" t="s">
        <v>343</v>
      </c>
      <c r="G4135" s="115" t="s">
        <v>344</v>
      </c>
      <c r="H4135" s="115">
        <v>0.56000000000000005</v>
      </c>
      <c r="I4135" s="115">
        <v>0.48</v>
      </c>
      <c r="J4135" s="115" t="s">
        <v>350</v>
      </c>
      <c r="K4135" s="115">
        <v>0.11330083417042</v>
      </c>
      <c r="L4135" s="115">
        <v>3658.51048194036</v>
      </c>
      <c r="M4135" s="115">
        <v>9.1188019814822496</v>
      </c>
      <c r="N4135" s="115">
        <v>1.3411044798192799</v>
      </c>
      <c r="O4135" s="115">
        <v>1.0331678711368399</v>
      </c>
      <c r="P4135" s="115">
        <v>0.15194825627320999</v>
      </c>
      <c r="Q4135" s="115">
        <v>414.51228942507998</v>
      </c>
      <c r="R4135" s="115">
        <v>1210</v>
      </c>
      <c r="S4135" s="115" t="s">
        <v>353</v>
      </c>
      <c r="T4135" s="115">
        <v>1210</v>
      </c>
      <c r="U4135" s="115" t="s">
        <v>352</v>
      </c>
      <c r="V4135" s="115" t="s">
        <v>350</v>
      </c>
      <c r="Z4135" s="115">
        <v>0</v>
      </c>
      <c r="AA4135" s="115">
        <v>1</v>
      </c>
      <c r="AB4135" s="115">
        <v>1.0331678711368399</v>
      </c>
      <c r="AC4135" s="115">
        <v>0.15194825627320999</v>
      </c>
      <c r="AD4135" s="115">
        <v>495.66037946124197</v>
      </c>
      <c r="AF4135" s="115">
        <v>-1</v>
      </c>
      <c r="AG4135" s="115">
        <v>-1</v>
      </c>
      <c r="AH4135" s="115">
        <v>-1</v>
      </c>
      <c r="AI4135" s="115">
        <v>-1</v>
      </c>
      <c r="AJ4135" s="115">
        <v>0</v>
      </c>
      <c r="AM4135" s="115" t="s">
        <v>348</v>
      </c>
      <c r="AN4135" s="115">
        <v>-1</v>
      </c>
      <c r="AQ4135" s="115">
        <v>601</v>
      </c>
      <c r="AR4135" s="115" t="s">
        <v>263</v>
      </c>
      <c r="AS4135" s="115" t="s">
        <v>376</v>
      </c>
      <c r="AT4135" s="115" t="s">
        <v>296</v>
      </c>
      <c r="AV4135" s="115">
        <v>86.677225984277399</v>
      </c>
      <c r="AW4135" s="115">
        <v>0.4019954416</v>
      </c>
    </row>
    <row r="4136" spans="1:49" x14ac:dyDescent="0.25">
      <c r="A4136" s="117">
        <v>450000</v>
      </c>
      <c r="B4136" s="117">
        <v>880000</v>
      </c>
      <c r="C4136" s="117">
        <v>880000</v>
      </c>
      <c r="D4136" s="115" t="s">
        <v>342</v>
      </c>
      <c r="E4136" s="115" t="s">
        <v>13</v>
      </c>
      <c r="F4136" s="115" t="s">
        <v>343</v>
      </c>
      <c r="G4136" s="115" t="s">
        <v>344</v>
      </c>
      <c r="H4136" s="115">
        <v>0.56000000000000005</v>
      </c>
      <c r="I4136" s="115">
        <v>0.48</v>
      </c>
      <c r="J4136" s="115" t="s">
        <v>350</v>
      </c>
      <c r="K4136" s="115">
        <v>0.16847898428503</v>
      </c>
      <c r="L4136" s="115">
        <v>3658.51048194036</v>
      </c>
      <c r="M4136" s="115">
        <v>9.1188019814822496</v>
      </c>
      <c r="N4136" s="115">
        <v>1.3411044798192799</v>
      </c>
      <c r="O4136" s="115">
        <v>1.5363264957364999</v>
      </c>
      <c r="P4136" s="115">
        <v>0.22594792058006</v>
      </c>
      <c r="Q4136" s="115">
        <v>616.38212999347002</v>
      </c>
      <c r="R4136" s="115">
        <v>1210</v>
      </c>
      <c r="S4136" s="115" t="s">
        <v>353</v>
      </c>
      <c r="T4136" s="115">
        <v>1210</v>
      </c>
      <c r="U4136" s="115" t="s">
        <v>352</v>
      </c>
      <c r="V4136" s="115" t="s">
        <v>350</v>
      </c>
      <c r="Z4136" s="115">
        <v>0</v>
      </c>
      <c r="AA4136" s="115">
        <v>1</v>
      </c>
      <c r="AB4136" s="115">
        <v>1.5363264957364999</v>
      </c>
      <c r="AC4136" s="115">
        <v>0.22594792058006</v>
      </c>
      <c r="AD4136" s="115">
        <v>616.38212999347002</v>
      </c>
      <c r="AF4136" s="115">
        <v>-1</v>
      </c>
      <c r="AG4136" s="115">
        <v>-1</v>
      </c>
      <c r="AH4136" s="115">
        <v>-1</v>
      </c>
      <c r="AI4136" s="115">
        <v>-1</v>
      </c>
      <c r="AJ4136" s="115">
        <v>0</v>
      </c>
      <c r="AM4136" s="115" t="s">
        <v>348</v>
      </c>
      <c r="AN4136" s="115">
        <v>-1</v>
      </c>
      <c r="AQ4136" s="115">
        <v>601</v>
      </c>
      <c r="AR4136" s="115" t="s">
        <v>263</v>
      </c>
      <c r="AS4136" s="115" t="s">
        <v>376</v>
      </c>
      <c r="AT4136" s="115" t="s">
        <v>296</v>
      </c>
      <c r="AV4136" s="115">
        <v>102.77602741885499</v>
      </c>
      <c r="AW4136" s="115">
        <v>0.49990440390000002</v>
      </c>
    </row>
    <row r="4137" spans="1:49" x14ac:dyDescent="0.25">
      <c r="A4137" s="117">
        <v>450000</v>
      </c>
      <c r="B4137" s="117">
        <v>880000</v>
      </c>
      <c r="C4137" s="117">
        <v>880000</v>
      </c>
      <c r="D4137" s="115" t="s">
        <v>342</v>
      </c>
      <c r="E4137" s="115" t="s">
        <v>13</v>
      </c>
      <c r="F4137" s="115" t="s">
        <v>343</v>
      </c>
      <c r="G4137" s="115" t="s">
        <v>344</v>
      </c>
      <c r="H4137" s="115">
        <v>0.56000000000000005</v>
      </c>
      <c r="I4137" s="115">
        <v>0.48</v>
      </c>
      <c r="J4137" s="115" t="s">
        <v>350</v>
      </c>
      <c r="K4137" s="115">
        <v>0.14256852666985001</v>
      </c>
      <c r="L4137" s="115">
        <v>3659.6222207276601</v>
      </c>
      <c r="M4137" s="115">
        <v>9.1214137013396108</v>
      </c>
      <c r="N4137" s="115">
        <v>1.34148317372096</v>
      </c>
      <c r="O4137" s="115">
        <v>1.30042651254621</v>
      </c>
      <c r="P4137" s="115">
        <v>0.19125327962979999</v>
      </c>
      <c r="Q4137" s="115">
        <v>521.74694817740499</v>
      </c>
      <c r="R4137" s="115">
        <v>1200</v>
      </c>
      <c r="S4137" s="115" t="s">
        <v>351</v>
      </c>
      <c r="T4137" s="115">
        <v>1200</v>
      </c>
      <c r="U4137" s="115" t="s">
        <v>352</v>
      </c>
      <c r="V4137" s="115" t="s">
        <v>350</v>
      </c>
      <c r="Z4137" s="115">
        <v>0</v>
      </c>
      <c r="AA4137" s="115">
        <v>1</v>
      </c>
      <c r="AB4137" s="115">
        <v>1.30042651254621</v>
      </c>
      <c r="AC4137" s="115">
        <v>0.19125327962979999</v>
      </c>
      <c r="AD4137" s="115">
        <v>521.74694817740499</v>
      </c>
      <c r="AF4137" s="115">
        <v>-1</v>
      </c>
      <c r="AG4137" s="115">
        <v>-1</v>
      </c>
      <c r="AH4137" s="115">
        <v>-1</v>
      </c>
      <c r="AI4137" s="115">
        <v>-1</v>
      </c>
      <c r="AJ4137" s="115">
        <v>0</v>
      </c>
      <c r="AM4137" s="115" t="s">
        <v>348</v>
      </c>
      <c r="AN4137" s="115">
        <v>-1</v>
      </c>
      <c r="AQ4137" s="115">
        <v>601</v>
      </c>
      <c r="AR4137" s="115" t="s">
        <v>263</v>
      </c>
      <c r="AS4137" s="115" t="s">
        <v>376</v>
      </c>
      <c r="AT4137" s="115" t="s">
        <v>296</v>
      </c>
      <c r="AV4137" s="115">
        <v>123.094606636328</v>
      </c>
      <c r="AW4137" s="115">
        <v>0.42315243159999999</v>
      </c>
    </row>
    <row r="4138" spans="1:49" x14ac:dyDescent="0.25">
      <c r="A4138" s="117">
        <v>450000</v>
      </c>
      <c r="B4138" s="117">
        <v>880000</v>
      </c>
      <c r="C4138" s="117">
        <v>880000</v>
      </c>
      <c r="D4138" s="115" t="s">
        <v>342</v>
      </c>
      <c r="E4138" s="115" t="s">
        <v>13</v>
      </c>
      <c r="F4138" s="115" t="s">
        <v>343</v>
      </c>
      <c r="G4138" s="115" t="s">
        <v>344</v>
      </c>
      <c r="H4138" s="115">
        <v>0.56000000000000005</v>
      </c>
      <c r="I4138" s="115">
        <v>0.48</v>
      </c>
      <c r="J4138" s="115" t="s">
        <v>350</v>
      </c>
      <c r="K4138" s="115">
        <v>6.1085579280299998E-3</v>
      </c>
      <c r="L4138" s="115">
        <v>3659.6222207276601</v>
      </c>
      <c r="M4138" s="115">
        <v>9.1214137013396108</v>
      </c>
      <c r="N4138" s="115">
        <v>1.34148317372096</v>
      </c>
      <c r="O4138" s="115">
        <v>5.5718683980179998E-2</v>
      </c>
      <c r="P4138" s="115">
        <v>8.1945276761500006E-3</v>
      </c>
      <c r="Q4138" s="115">
        <v>22.3550143300317</v>
      </c>
      <c r="R4138" s="115">
        <v>1210</v>
      </c>
      <c r="S4138" s="115" t="s">
        <v>353</v>
      </c>
      <c r="T4138" s="115">
        <v>1210</v>
      </c>
      <c r="U4138" s="115" t="s">
        <v>352</v>
      </c>
      <c r="V4138" s="115" t="s">
        <v>350</v>
      </c>
      <c r="Z4138" s="115">
        <v>0</v>
      </c>
      <c r="AA4138" s="115">
        <v>1</v>
      </c>
      <c r="AB4138" s="115">
        <v>5.5718683980179998E-2</v>
      </c>
      <c r="AC4138" s="115">
        <v>8.1945276761500006E-3</v>
      </c>
      <c r="AD4138" s="115">
        <v>22.355014330032699</v>
      </c>
      <c r="AF4138" s="115">
        <v>-1</v>
      </c>
      <c r="AG4138" s="115">
        <v>-1</v>
      </c>
      <c r="AH4138" s="115">
        <v>-1</v>
      </c>
      <c r="AI4138" s="115">
        <v>-1</v>
      </c>
      <c r="AJ4138" s="115">
        <v>0</v>
      </c>
      <c r="AM4138" s="115" t="s">
        <v>348</v>
      </c>
      <c r="AN4138" s="115">
        <v>-1</v>
      </c>
      <c r="AQ4138" s="115">
        <v>601</v>
      </c>
      <c r="AR4138" s="115" t="s">
        <v>263</v>
      </c>
      <c r="AS4138" s="115" t="s">
        <v>376</v>
      </c>
      <c r="AT4138" s="115" t="s">
        <v>296</v>
      </c>
      <c r="AV4138" s="115">
        <v>36.370528012269297</v>
      </c>
      <c r="AW4138" s="115">
        <v>1.81305875E-2</v>
      </c>
    </row>
    <row r="4139" spans="1:49" x14ac:dyDescent="0.25">
      <c r="A4139" s="117">
        <v>450000</v>
      </c>
      <c r="B4139" s="117">
        <v>880000</v>
      </c>
      <c r="C4139" s="117">
        <v>880000</v>
      </c>
      <c r="D4139" s="115" t="s">
        <v>342</v>
      </c>
      <c r="E4139" s="115" t="s">
        <v>13</v>
      </c>
      <c r="F4139" s="115" t="s">
        <v>343</v>
      </c>
      <c r="G4139" s="115" t="s">
        <v>344</v>
      </c>
      <c r="H4139" s="115">
        <v>0.56000000000000005</v>
      </c>
      <c r="I4139" s="115">
        <v>0.48</v>
      </c>
      <c r="J4139" s="115" t="s">
        <v>350</v>
      </c>
      <c r="K4139" s="115">
        <v>8.7631164395190003E-2</v>
      </c>
      <c r="L4139" s="115">
        <v>3659.6222207276601</v>
      </c>
      <c r="M4139" s="115">
        <v>9.1214137013396108</v>
      </c>
      <c r="N4139" s="115">
        <v>1.34148317372096</v>
      </c>
      <c r="O4139" s="115">
        <v>0.79932010357868999</v>
      </c>
      <c r="P4139" s="115">
        <v>0.11755573252973001</v>
      </c>
      <c r="Q4139" s="115">
        <v>320.69695644890101</v>
      </c>
      <c r="R4139" s="115">
        <v>1210</v>
      </c>
      <c r="S4139" s="115" t="s">
        <v>353</v>
      </c>
      <c r="T4139" s="115">
        <v>1210</v>
      </c>
      <c r="U4139" s="115" t="s">
        <v>352</v>
      </c>
      <c r="V4139" s="115" t="s">
        <v>350</v>
      </c>
      <c r="Z4139" s="115">
        <v>0</v>
      </c>
      <c r="AA4139" s="115">
        <v>1</v>
      </c>
      <c r="AB4139" s="115">
        <v>0.79932010357868999</v>
      </c>
      <c r="AC4139" s="115">
        <v>0.11755573252973001</v>
      </c>
      <c r="AD4139" s="115">
        <v>320.69695644889998</v>
      </c>
      <c r="AF4139" s="115">
        <v>-1</v>
      </c>
      <c r="AG4139" s="115">
        <v>-1</v>
      </c>
      <c r="AH4139" s="115">
        <v>-1</v>
      </c>
      <c r="AI4139" s="115">
        <v>-1</v>
      </c>
      <c r="AJ4139" s="115">
        <v>0</v>
      </c>
      <c r="AM4139" s="115" t="s">
        <v>348</v>
      </c>
      <c r="AN4139" s="115">
        <v>-1</v>
      </c>
      <c r="AQ4139" s="115">
        <v>601</v>
      </c>
      <c r="AR4139" s="115" t="s">
        <v>263</v>
      </c>
      <c r="AS4139" s="115" t="s">
        <v>376</v>
      </c>
      <c r="AT4139" s="115" t="s">
        <v>296</v>
      </c>
      <c r="AV4139" s="115">
        <v>93.591480306166403</v>
      </c>
      <c r="AW4139" s="115">
        <v>0.26009485519999997</v>
      </c>
    </row>
    <row r="4140" spans="1:49" x14ac:dyDescent="0.25">
      <c r="A4140" s="117">
        <v>450000</v>
      </c>
      <c r="B4140" s="117">
        <v>880000</v>
      </c>
      <c r="C4140" s="117">
        <v>880000</v>
      </c>
      <c r="D4140" s="115" t="s">
        <v>342</v>
      </c>
      <c r="E4140" s="115" t="s">
        <v>13</v>
      </c>
      <c r="F4140" s="115" t="s">
        <v>343</v>
      </c>
      <c r="G4140" s="115" t="s">
        <v>344</v>
      </c>
      <c r="H4140" s="115">
        <v>0.56000000000000005</v>
      </c>
      <c r="I4140" s="115">
        <v>0.48</v>
      </c>
      <c r="J4140" s="115" t="s">
        <v>350</v>
      </c>
      <c r="K4140" s="115">
        <v>0.29781966966508</v>
      </c>
      <c r="L4140" s="115">
        <v>3659.6222207276601</v>
      </c>
      <c r="M4140" s="115">
        <v>9.1214137013396108</v>
      </c>
      <c r="N4140" s="115">
        <v>1.34148317372096</v>
      </c>
      <c r="O4140" s="115">
        <v>2.7165364154115199</v>
      </c>
      <c r="P4140" s="115">
        <v>0.39952007565884001</v>
      </c>
      <c r="Q4140" s="115">
        <v>1089.90748087611</v>
      </c>
      <c r="R4140" s="115">
        <v>1210</v>
      </c>
      <c r="S4140" s="115" t="s">
        <v>353</v>
      </c>
      <c r="T4140" s="115">
        <v>1210</v>
      </c>
      <c r="U4140" s="115" t="s">
        <v>352</v>
      </c>
      <c r="V4140" s="115" t="s">
        <v>350</v>
      </c>
      <c r="Z4140" s="115">
        <v>0</v>
      </c>
      <c r="AA4140" s="115">
        <v>1</v>
      </c>
      <c r="AB4140" s="115">
        <v>2.7165364154115199</v>
      </c>
      <c r="AC4140" s="115">
        <v>0.39952007565884001</v>
      </c>
      <c r="AD4140" s="115">
        <v>1089.90748087611</v>
      </c>
      <c r="AF4140" s="115">
        <v>-1</v>
      </c>
      <c r="AG4140" s="115">
        <v>-1</v>
      </c>
      <c r="AH4140" s="115">
        <v>-1</v>
      </c>
      <c r="AI4140" s="115">
        <v>-1</v>
      </c>
      <c r="AJ4140" s="115">
        <v>0</v>
      </c>
      <c r="AM4140" s="115" t="s">
        <v>348</v>
      </c>
      <c r="AN4140" s="115">
        <v>-1</v>
      </c>
      <c r="AQ4140" s="115">
        <v>601</v>
      </c>
      <c r="AR4140" s="115" t="s">
        <v>263</v>
      </c>
      <c r="AS4140" s="115" t="s">
        <v>376</v>
      </c>
      <c r="AT4140" s="115" t="s">
        <v>296</v>
      </c>
      <c r="AV4140" s="115">
        <v>139.32755746967999</v>
      </c>
      <c r="AW4140" s="115">
        <v>0.8839476731</v>
      </c>
    </row>
    <row r="4141" spans="1:49" x14ac:dyDescent="0.25">
      <c r="A4141" s="117">
        <v>450000</v>
      </c>
      <c r="B4141" s="117">
        <v>880000</v>
      </c>
      <c r="C4141" s="117">
        <v>880000</v>
      </c>
      <c r="D4141" s="115" t="s">
        <v>342</v>
      </c>
      <c r="E4141" s="115" t="s">
        <v>13</v>
      </c>
      <c r="F4141" s="115" t="s">
        <v>343</v>
      </c>
      <c r="G4141" s="115" t="s">
        <v>344</v>
      </c>
      <c r="H4141" s="115">
        <v>0.56000000000000005</v>
      </c>
      <c r="I4141" s="115">
        <v>0.48</v>
      </c>
      <c r="J4141" s="115" t="s">
        <v>350</v>
      </c>
      <c r="K4141" s="115">
        <v>7.2482031718209994E-2</v>
      </c>
      <c r="L4141" s="115">
        <v>3659.6222207276601</v>
      </c>
      <c r="M4141" s="115">
        <v>9.1214137013396108</v>
      </c>
      <c r="N4141" s="115">
        <v>1.34148317372096</v>
      </c>
      <c r="O4141" s="115">
        <v>0.66113859721543999</v>
      </c>
      <c r="P4141" s="115">
        <v>9.7233425947090002E-2</v>
      </c>
      <c r="Q4141" s="115">
        <v>265.25685387945902</v>
      </c>
      <c r="R4141" s="115">
        <v>1210</v>
      </c>
      <c r="S4141" s="115" t="s">
        <v>353</v>
      </c>
      <c r="T4141" s="115">
        <v>1210</v>
      </c>
      <c r="U4141" s="115" t="s">
        <v>352</v>
      </c>
      <c r="V4141" s="115" t="s">
        <v>350</v>
      </c>
      <c r="Z4141" s="115">
        <v>0</v>
      </c>
      <c r="AA4141" s="115">
        <v>1</v>
      </c>
      <c r="AB4141" s="115">
        <v>0.66113859721543999</v>
      </c>
      <c r="AC4141" s="115">
        <v>9.7233425947090002E-2</v>
      </c>
      <c r="AD4141" s="115">
        <v>265.25685387945998</v>
      </c>
      <c r="AF4141" s="115">
        <v>-1</v>
      </c>
      <c r="AG4141" s="115">
        <v>-1</v>
      </c>
      <c r="AH4141" s="115">
        <v>-1</v>
      </c>
      <c r="AI4141" s="115">
        <v>-1</v>
      </c>
      <c r="AJ4141" s="115">
        <v>0</v>
      </c>
      <c r="AM4141" s="115" t="s">
        <v>348</v>
      </c>
      <c r="AN4141" s="115">
        <v>-1</v>
      </c>
      <c r="AQ4141" s="115">
        <v>601</v>
      </c>
      <c r="AR4141" s="115" t="s">
        <v>263</v>
      </c>
      <c r="AS4141" s="115" t="s">
        <v>376</v>
      </c>
      <c r="AT4141" s="115" t="s">
        <v>296</v>
      </c>
      <c r="AV4141" s="115">
        <v>89.758627798977699</v>
      </c>
      <c r="AW4141" s="115">
        <v>0.21513126839999999</v>
      </c>
    </row>
    <row r="4142" spans="1:49" x14ac:dyDescent="0.25">
      <c r="A4142" s="117">
        <v>450000</v>
      </c>
      <c r="B4142" s="117">
        <v>880000</v>
      </c>
      <c r="C4142" s="117">
        <v>880000</v>
      </c>
      <c r="D4142" s="115" t="s">
        <v>342</v>
      </c>
      <c r="E4142" s="115" t="s">
        <v>13</v>
      </c>
      <c r="F4142" s="115" t="s">
        <v>343</v>
      </c>
      <c r="G4142" s="115" t="s">
        <v>344</v>
      </c>
      <c r="H4142" s="115">
        <v>0.56000000000000005</v>
      </c>
      <c r="I4142" s="115">
        <v>0.48</v>
      </c>
      <c r="J4142" s="115" t="s">
        <v>350</v>
      </c>
      <c r="K4142" s="115">
        <v>1.1153503222490001E-2</v>
      </c>
      <c r="L4142" s="115">
        <v>3659.6222207276601</v>
      </c>
      <c r="M4142" s="115">
        <v>9.1214137013396108</v>
      </c>
      <c r="N4142" s="115">
        <v>1.34148317372096</v>
      </c>
      <c r="O4142" s="115">
        <v>0.10173571711156</v>
      </c>
      <c r="P4142" s="115">
        <v>1.496223690101E-2</v>
      </c>
      <c r="Q4142" s="115">
        <v>40.817608231985602</v>
      </c>
      <c r="R4142" s="115">
        <v>1210</v>
      </c>
      <c r="S4142" s="115" t="s">
        <v>353</v>
      </c>
      <c r="T4142" s="115">
        <v>1210</v>
      </c>
      <c r="U4142" s="115" t="s">
        <v>352</v>
      </c>
      <c r="V4142" s="115" t="s">
        <v>350</v>
      </c>
      <c r="Z4142" s="115">
        <v>0</v>
      </c>
      <c r="AA4142" s="115">
        <v>1</v>
      </c>
      <c r="AB4142" s="115">
        <v>0.10173571711156</v>
      </c>
      <c r="AC4142" s="115">
        <v>1.496223690101E-2</v>
      </c>
      <c r="AD4142" s="115">
        <v>40.8176082319874</v>
      </c>
      <c r="AF4142" s="115">
        <v>-1</v>
      </c>
      <c r="AG4142" s="115">
        <v>-1</v>
      </c>
      <c r="AH4142" s="115">
        <v>-1</v>
      </c>
      <c r="AI4142" s="115">
        <v>-1</v>
      </c>
      <c r="AJ4142" s="115">
        <v>0</v>
      </c>
      <c r="AM4142" s="115" t="s">
        <v>348</v>
      </c>
      <c r="AN4142" s="115">
        <v>-1</v>
      </c>
      <c r="AQ4142" s="115">
        <v>601</v>
      </c>
      <c r="AR4142" s="115" t="s">
        <v>263</v>
      </c>
      <c r="AS4142" s="115" t="s">
        <v>376</v>
      </c>
      <c r="AT4142" s="115" t="s">
        <v>296</v>
      </c>
      <c r="AV4142" s="115">
        <v>69.433793852356501</v>
      </c>
      <c r="AW4142" s="115">
        <v>3.3104305100000002E-2</v>
      </c>
    </row>
    <row r="4143" spans="1:49" x14ac:dyDescent="0.25">
      <c r="A4143" s="117">
        <v>450000</v>
      </c>
      <c r="B4143" s="117">
        <v>880000</v>
      </c>
      <c r="C4143" s="117">
        <v>880000</v>
      </c>
      <c r="D4143" s="115" t="s">
        <v>342</v>
      </c>
      <c r="E4143" s="115" t="s">
        <v>13</v>
      </c>
      <c r="F4143" s="115" t="s">
        <v>343</v>
      </c>
      <c r="G4143" s="115" t="s">
        <v>344</v>
      </c>
      <c r="H4143" s="115">
        <v>0.56000000000000005</v>
      </c>
      <c r="I4143" s="115">
        <v>0.48</v>
      </c>
      <c r="J4143" s="115" t="s">
        <v>350</v>
      </c>
      <c r="K4143" s="115">
        <v>0.11534330985338</v>
      </c>
      <c r="L4143" s="115">
        <v>3654.3990470111798</v>
      </c>
      <c r="M4143" s="115">
        <v>9.1092122897707792</v>
      </c>
      <c r="N4143" s="115">
        <v>1.3397164814520801</v>
      </c>
      <c r="O4143" s="115">
        <v>1.05068669565929</v>
      </c>
      <c r="P4143" s="115">
        <v>0.15452733323581</v>
      </c>
      <c r="Q4143" s="115">
        <v>421.510481607325</v>
      </c>
      <c r="R4143" s="115">
        <v>1200</v>
      </c>
      <c r="S4143" s="115" t="s">
        <v>351</v>
      </c>
      <c r="T4143" s="115">
        <v>1200</v>
      </c>
      <c r="U4143" s="115" t="s">
        <v>352</v>
      </c>
      <c r="V4143" s="115" t="s">
        <v>350</v>
      </c>
      <c r="Z4143" s="115">
        <v>0</v>
      </c>
      <c r="AA4143" s="115">
        <v>1</v>
      </c>
      <c r="AB4143" s="115">
        <v>1.05068669565929</v>
      </c>
      <c r="AC4143" s="115">
        <v>0.15452733323581</v>
      </c>
      <c r="AD4143" s="115">
        <v>421.510481607325</v>
      </c>
      <c r="AF4143" s="115">
        <v>-1</v>
      </c>
      <c r="AG4143" s="115">
        <v>-1</v>
      </c>
      <c r="AH4143" s="115">
        <v>-1</v>
      </c>
      <c r="AI4143" s="115">
        <v>-1</v>
      </c>
      <c r="AJ4143" s="115">
        <v>0</v>
      </c>
      <c r="AM4143" s="115" t="s">
        <v>348</v>
      </c>
      <c r="AN4143" s="115">
        <v>-1</v>
      </c>
      <c r="AQ4143" s="115">
        <v>601</v>
      </c>
      <c r="AR4143" s="115" t="s">
        <v>263</v>
      </c>
      <c r="AS4143" s="115" t="s">
        <v>376</v>
      </c>
      <c r="AT4143" s="115" t="s">
        <v>296</v>
      </c>
      <c r="AV4143" s="115">
        <v>118.675406581187</v>
      </c>
      <c r="AW4143" s="115">
        <v>0.34185764930000001</v>
      </c>
    </row>
    <row r="4144" spans="1:49" x14ac:dyDescent="0.25">
      <c r="A4144" s="117">
        <v>450000</v>
      </c>
      <c r="B4144" s="117">
        <v>880000</v>
      </c>
      <c r="C4144" s="117">
        <v>880000</v>
      </c>
      <c r="D4144" s="115" t="s">
        <v>342</v>
      </c>
      <c r="E4144" s="115" t="s">
        <v>13</v>
      </c>
      <c r="F4144" s="115" t="s">
        <v>343</v>
      </c>
      <c r="G4144" s="115" t="s">
        <v>344</v>
      </c>
      <c r="H4144" s="115">
        <v>0.56000000000000005</v>
      </c>
      <c r="I4144" s="115">
        <v>0.48</v>
      </c>
      <c r="J4144" s="115" t="s">
        <v>350</v>
      </c>
      <c r="K4144" s="115">
        <v>5.4594415308800003E-3</v>
      </c>
      <c r="L4144" s="115">
        <v>3654.3990470111798</v>
      </c>
      <c r="M4144" s="115">
        <v>9.1092122897707792</v>
      </c>
      <c r="N4144" s="115">
        <v>1.3397164814520801</v>
      </c>
      <c r="O4144" s="115">
        <v>4.9731211888449998E-2</v>
      </c>
      <c r="P4144" s="115">
        <v>7.3141037984500003E-3</v>
      </c>
      <c r="Q4144" s="115">
        <v>19.950977927694002</v>
      </c>
      <c r="R4144" s="115">
        <v>1210</v>
      </c>
      <c r="S4144" s="115" t="s">
        <v>353</v>
      </c>
      <c r="T4144" s="115">
        <v>1210</v>
      </c>
      <c r="U4144" s="115" t="s">
        <v>352</v>
      </c>
      <c r="V4144" s="115" t="s">
        <v>350</v>
      </c>
      <c r="Z4144" s="115">
        <v>0</v>
      </c>
      <c r="AA4144" s="115">
        <v>1</v>
      </c>
      <c r="AB4144" s="115">
        <v>4.9731211888449998E-2</v>
      </c>
      <c r="AC4144" s="115">
        <v>7.3141037984500003E-3</v>
      </c>
      <c r="AD4144" s="115">
        <v>19.950977927694201</v>
      </c>
      <c r="AF4144" s="115">
        <v>-1</v>
      </c>
      <c r="AG4144" s="115">
        <v>-1</v>
      </c>
      <c r="AH4144" s="115">
        <v>-1</v>
      </c>
      <c r="AI4144" s="115">
        <v>-1</v>
      </c>
      <c r="AJ4144" s="115">
        <v>0</v>
      </c>
      <c r="AM4144" s="115" t="s">
        <v>348</v>
      </c>
      <c r="AN4144" s="115">
        <v>-1</v>
      </c>
      <c r="AQ4144" s="115">
        <v>601</v>
      </c>
      <c r="AR4144" s="115" t="s">
        <v>263</v>
      </c>
      <c r="AS4144" s="115" t="s">
        <v>376</v>
      </c>
      <c r="AT4144" s="115" t="s">
        <v>296</v>
      </c>
      <c r="AV4144" s="115">
        <v>74.519347764649694</v>
      </c>
      <c r="AW4144" s="115">
        <v>1.6180841800000002E-2</v>
      </c>
    </row>
    <row r="4145" spans="1:49" x14ac:dyDescent="0.25">
      <c r="A4145" s="117">
        <v>450000</v>
      </c>
      <c r="B4145" s="117">
        <v>880000</v>
      </c>
      <c r="C4145" s="117">
        <v>880000</v>
      </c>
      <c r="D4145" s="115" t="s">
        <v>342</v>
      </c>
      <c r="E4145" s="115" t="s">
        <v>13</v>
      </c>
      <c r="F4145" s="115" t="s">
        <v>343</v>
      </c>
      <c r="G4145" s="115" t="s">
        <v>344</v>
      </c>
      <c r="H4145" s="115">
        <v>0.56000000000000005</v>
      </c>
      <c r="I4145" s="115">
        <v>0.48</v>
      </c>
      <c r="J4145" s="115" t="s">
        <v>350</v>
      </c>
      <c r="K4145" s="115">
        <v>0.28771695305687001</v>
      </c>
      <c r="L4145" s="115">
        <v>3654.3990470111798</v>
      </c>
      <c r="M4145" s="115">
        <v>9.1092122897707792</v>
      </c>
      <c r="N4145" s="115">
        <v>1.3397164814520801</v>
      </c>
      <c r="O4145" s="115">
        <v>2.6208748047610801</v>
      </c>
      <c r="P4145" s="115">
        <v>0.38545914400346998</v>
      </c>
      <c r="Q4145" s="115">
        <v>1051.4325590599999</v>
      </c>
      <c r="R4145" s="115">
        <v>1210</v>
      </c>
      <c r="S4145" s="115" t="s">
        <v>353</v>
      </c>
      <c r="T4145" s="115">
        <v>1210</v>
      </c>
      <c r="U4145" s="115" t="s">
        <v>352</v>
      </c>
      <c r="V4145" s="115" t="s">
        <v>350</v>
      </c>
      <c r="Z4145" s="115">
        <v>0</v>
      </c>
      <c r="AA4145" s="115">
        <v>1</v>
      </c>
      <c r="AB4145" s="115">
        <v>2.6208748047610801</v>
      </c>
      <c r="AC4145" s="115">
        <v>0.38545914400346998</v>
      </c>
      <c r="AD4145" s="115">
        <v>1051.4325590599999</v>
      </c>
      <c r="AF4145" s="115">
        <v>-1</v>
      </c>
      <c r="AG4145" s="115">
        <v>-1</v>
      </c>
      <c r="AH4145" s="115">
        <v>-1</v>
      </c>
      <c r="AI4145" s="115">
        <v>-1</v>
      </c>
      <c r="AJ4145" s="115">
        <v>0</v>
      </c>
      <c r="AM4145" s="115" t="s">
        <v>348</v>
      </c>
      <c r="AN4145" s="115">
        <v>-1</v>
      </c>
      <c r="AQ4145" s="115">
        <v>601</v>
      </c>
      <c r="AR4145" s="115" t="s">
        <v>263</v>
      </c>
      <c r="AS4145" s="115" t="s">
        <v>376</v>
      </c>
      <c r="AT4145" s="115" t="s">
        <v>296</v>
      </c>
      <c r="AV4145" s="115">
        <v>136.88610376174299</v>
      </c>
      <c r="AW4145" s="115">
        <v>0.85274335690000003</v>
      </c>
    </row>
    <row r="4146" spans="1:49" x14ac:dyDescent="0.25">
      <c r="A4146" s="117">
        <v>450000</v>
      </c>
      <c r="B4146" s="117">
        <v>880000</v>
      </c>
      <c r="C4146" s="117">
        <v>880000</v>
      </c>
      <c r="D4146" s="115" t="s">
        <v>342</v>
      </c>
      <c r="E4146" s="115" t="s">
        <v>13</v>
      </c>
      <c r="F4146" s="115" t="s">
        <v>343</v>
      </c>
      <c r="G4146" s="115" t="s">
        <v>344</v>
      </c>
      <c r="H4146" s="115">
        <v>0.56000000000000005</v>
      </c>
      <c r="I4146" s="115">
        <v>0.48</v>
      </c>
      <c r="J4146" s="115" t="s">
        <v>350</v>
      </c>
      <c r="K4146" s="115">
        <v>0.16269327550137999</v>
      </c>
      <c r="L4146" s="115">
        <v>3654.3990470111798</v>
      </c>
      <c r="M4146" s="115">
        <v>9.1092122897707792</v>
      </c>
      <c r="N4146" s="115">
        <v>1.3397164814520801</v>
      </c>
      <c r="O4146" s="115">
        <v>1.4820075846602301</v>
      </c>
      <c r="P4146" s="115">
        <v>0.21796286261062001</v>
      </c>
      <c r="Q4146" s="115">
        <v>594.54615094737005</v>
      </c>
      <c r="R4146" s="115">
        <v>1210</v>
      </c>
      <c r="S4146" s="115" t="s">
        <v>353</v>
      </c>
      <c r="T4146" s="115">
        <v>1210</v>
      </c>
      <c r="U4146" s="115" t="s">
        <v>352</v>
      </c>
      <c r="V4146" s="115" t="s">
        <v>350</v>
      </c>
      <c r="Z4146" s="115">
        <v>0</v>
      </c>
      <c r="AA4146" s="115">
        <v>1</v>
      </c>
      <c r="AB4146" s="115">
        <v>1.4820075846602301</v>
      </c>
      <c r="AC4146" s="115">
        <v>0.21796286261062001</v>
      </c>
      <c r="AD4146" s="115">
        <v>594.54615094737005</v>
      </c>
      <c r="AF4146" s="115">
        <v>-1</v>
      </c>
      <c r="AG4146" s="115">
        <v>-1</v>
      </c>
      <c r="AH4146" s="115">
        <v>-1</v>
      </c>
      <c r="AI4146" s="115">
        <v>-1</v>
      </c>
      <c r="AJ4146" s="115">
        <v>0</v>
      </c>
      <c r="AM4146" s="115" t="s">
        <v>348</v>
      </c>
      <c r="AN4146" s="115">
        <v>-1</v>
      </c>
      <c r="AQ4146" s="115">
        <v>601</v>
      </c>
      <c r="AR4146" s="115" t="s">
        <v>263</v>
      </c>
      <c r="AS4146" s="115" t="s">
        <v>376</v>
      </c>
      <c r="AT4146" s="115" t="s">
        <v>296</v>
      </c>
      <c r="AV4146" s="115">
        <v>109.645820584096</v>
      </c>
      <c r="AW4146" s="115">
        <v>0.48219476960000002</v>
      </c>
    </row>
    <row r="4147" spans="1:49" x14ac:dyDescent="0.25">
      <c r="A4147" s="117">
        <v>450000</v>
      </c>
      <c r="B4147" s="117">
        <v>880000</v>
      </c>
      <c r="C4147" s="117">
        <v>880000</v>
      </c>
      <c r="D4147" s="115" t="s">
        <v>342</v>
      </c>
      <c r="E4147" s="115" t="s">
        <v>13</v>
      </c>
      <c r="F4147" s="115" t="s">
        <v>343</v>
      </c>
      <c r="G4147" s="115" t="s">
        <v>344</v>
      </c>
      <c r="H4147" s="115">
        <v>0.56000000000000005</v>
      </c>
      <c r="I4147" s="115">
        <v>0.48</v>
      </c>
      <c r="J4147" s="115" t="s">
        <v>350</v>
      </c>
      <c r="K4147" s="115">
        <v>1.5982456756760001E-2</v>
      </c>
      <c r="L4147" s="115">
        <v>3654.3990470111798</v>
      </c>
      <c r="M4147" s="115">
        <v>9.1092122897707792</v>
      </c>
      <c r="N4147" s="115">
        <v>1.3397164814520801</v>
      </c>
      <c r="O4147" s="115">
        <v>0.14558759150948</v>
      </c>
      <c r="P4147" s="115">
        <v>2.1411960731130001E-2</v>
      </c>
      <c r="Q4147" s="115">
        <v>58.406274740830398</v>
      </c>
      <c r="R4147" s="115">
        <v>1210</v>
      </c>
      <c r="S4147" s="115" t="s">
        <v>353</v>
      </c>
      <c r="T4147" s="115">
        <v>1210</v>
      </c>
      <c r="U4147" s="115" t="s">
        <v>352</v>
      </c>
      <c r="V4147" s="115" t="s">
        <v>350</v>
      </c>
      <c r="Z4147" s="115">
        <v>0</v>
      </c>
      <c r="AA4147" s="115">
        <v>1</v>
      </c>
      <c r="AB4147" s="115">
        <v>0.14558759150948</v>
      </c>
      <c r="AC4147" s="115">
        <v>2.1411960731130001E-2</v>
      </c>
      <c r="AD4147" s="115">
        <v>58.406274740830398</v>
      </c>
      <c r="AF4147" s="115">
        <v>-1</v>
      </c>
      <c r="AG4147" s="115">
        <v>-1</v>
      </c>
      <c r="AH4147" s="115">
        <v>-1</v>
      </c>
      <c r="AI4147" s="115">
        <v>-1</v>
      </c>
      <c r="AJ4147" s="115">
        <v>0</v>
      </c>
      <c r="AM4147" s="115" t="s">
        <v>348</v>
      </c>
      <c r="AN4147" s="115">
        <v>-1</v>
      </c>
      <c r="AQ4147" s="115">
        <v>601</v>
      </c>
      <c r="AR4147" s="115" t="s">
        <v>263</v>
      </c>
      <c r="AS4147" s="115" t="s">
        <v>376</v>
      </c>
      <c r="AT4147" s="115" t="s">
        <v>296</v>
      </c>
      <c r="AV4147" s="115">
        <v>39.274383221157898</v>
      </c>
      <c r="AW4147" s="115">
        <v>4.7369241499999999E-2</v>
      </c>
    </row>
    <row r="4148" spans="1:49" x14ac:dyDescent="0.25">
      <c r="A4148" s="117">
        <v>450000</v>
      </c>
      <c r="B4148" s="117">
        <v>880000</v>
      </c>
      <c r="C4148" s="117">
        <v>880000</v>
      </c>
      <c r="D4148" s="115" t="s">
        <v>342</v>
      </c>
      <c r="E4148" s="115" t="s">
        <v>13</v>
      </c>
      <c r="F4148" s="115" t="s">
        <v>343</v>
      </c>
      <c r="G4148" s="115" t="s">
        <v>344</v>
      </c>
      <c r="H4148" s="115">
        <v>0.56000000000000005</v>
      </c>
      <c r="I4148" s="115">
        <v>0.48</v>
      </c>
      <c r="J4148" s="115" t="s">
        <v>350</v>
      </c>
      <c r="K4148" s="115">
        <v>2.7766851796550002E-2</v>
      </c>
      <c r="L4148" s="115">
        <v>3654.3990470111798</v>
      </c>
      <c r="M4148" s="115">
        <v>9.1092122897707792</v>
      </c>
      <c r="N4148" s="115">
        <v>1.3397164814520801</v>
      </c>
      <c r="O4148" s="115">
        <v>0.25293414763340999</v>
      </c>
      <c r="P4148" s="115">
        <v>3.7199708989880002E-2</v>
      </c>
      <c r="Q4148" s="115">
        <v>101.471156743827</v>
      </c>
      <c r="R4148" s="115">
        <v>1210</v>
      </c>
      <c r="S4148" s="115" t="s">
        <v>353</v>
      </c>
      <c r="T4148" s="115">
        <v>1210</v>
      </c>
      <c r="U4148" s="115" t="s">
        <v>352</v>
      </c>
      <c r="V4148" s="115" t="s">
        <v>350</v>
      </c>
      <c r="Z4148" s="115">
        <v>0</v>
      </c>
      <c r="AA4148" s="115">
        <v>1</v>
      </c>
      <c r="AB4148" s="115">
        <v>0.25293414763340999</v>
      </c>
      <c r="AC4148" s="115">
        <v>3.7199708989880002E-2</v>
      </c>
      <c r="AD4148" s="115">
        <v>101.471156743828</v>
      </c>
      <c r="AF4148" s="115">
        <v>-1</v>
      </c>
      <c r="AG4148" s="115">
        <v>-1</v>
      </c>
      <c r="AH4148" s="115">
        <v>-1</v>
      </c>
      <c r="AI4148" s="115">
        <v>-1</v>
      </c>
      <c r="AJ4148" s="115">
        <v>0</v>
      </c>
      <c r="AM4148" s="115" t="s">
        <v>348</v>
      </c>
      <c r="AN4148" s="115">
        <v>-1</v>
      </c>
      <c r="AQ4148" s="115">
        <v>601</v>
      </c>
      <c r="AR4148" s="115" t="s">
        <v>263</v>
      </c>
      <c r="AS4148" s="115" t="s">
        <v>376</v>
      </c>
      <c r="AT4148" s="115" t="s">
        <v>296</v>
      </c>
      <c r="AV4148" s="115">
        <v>69.285343796910595</v>
      </c>
      <c r="AW4148" s="115">
        <v>8.2296153100000005E-2</v>
      </c>
    </row>
    <row r="4149" spans="1:49" x14ac:dyDescent="0.25">
      <c r="A4149" s="117">
        <v>450000</v>
      </c>
      <c r="B4149" s="117">
        <v>880000</v>
      </c>
      <c r="C4149" s="117">
        <v>880000</v>
      </c>
      <c r="D4149" s="115" t="s">
        <v>342</v>
      </c>
      <c r="E4149" s="115" t="s">
        <v>13</v>
      </c>
      <c r="F4149" s="115" t="s">
        <v>343</v>
      </c>
      <c r="G4149" s="115" t="s">
        <v>344</v>
      </c>
      <c r="H4149" s="115">
        <v>0.56000000000000005</v>
      </c>
      <c r="I4149" s="115">
        <v>0.48</v>
      </c>
      <c r="J4149" s="115" t="s">
        <v>350</v>
      </c>
      <c r="K4149" s="115">
        <v>2.8011647808300001E-3</v>
      </c>
      <c r="L4149" s="115">
        <v>3654.3990470111798</v>
      </c>
      <c r="M4149" s="115">
        <v>9.1092122897707792</v>
      </c>
      <c r="N4149" s="115">
        <v>1.3397164814520801</v>
      </c>
      <c r="O4149" s="115">
        <v>2.5516404647240001E-2</v>
      </c>
      <c r="P4149" s="115">
        <v>3.7527666241399999E-3</v>
      </c>
      <c r="Q4149" s="115">
        <v>10.236573905601</v>
      </c>
      <c r="R4149" s="115">
        <v>1210</v>
      </c>
      <c r="S4149" s="115" t="s">
        <v>353</v>
      </c>
      <c r="T4149" s="115">
        <v>1210</v>
      </c>
      <c r="U4149" s="115" t="s">
        <v>352</v>
      </c>
      <c r="V4149" s="115" t="s">
        <v>350</v>
      </c>
      <c r="Z4149" s="115">
        <v>0</v>
      </c>
      <c r="AA4149" s="115">
        <v>1</v>
      </c>
      <c r="AB4149" s="115">
        <v>2.5516404647240001E-2</v>
      </c>
      <c r="AC4149" s="115">
        <v>3.7527666241399999E-3</v>
      </c>
      <c r="AD4149" s="115">
        <v>10.2365739056024</v>
      </c>
      <c r="AF4149" s="115">
        <v>-1</v>
      </c>
      <c r="AG4149" s="115">
        <v>-1</v>
      </c>
      <c r="AH4149" s="115">
        <v>-1</v>
      </c>
      <c r="AI4149" s="115">
        <v>-1</v>
      </c>
      <c r="AJ4149" s="115">
        <v>0</v>
      </c>
      <c r="AM4149" s="115" t="s">
        <v>348</v>
      </c>
      <c r="AN4149" s="115">
        <v>-1</v>
      </c>
      <c r="AQ4149" s="115">
        <v>601</v>
      </c>
      <c r="AR4149" s="115" t="s">
        <v>263</v>
      </c>
      <c r="AS4149" s="115" t="s">
        <v>376</v>
      </c>
      <c r="AT4149" s="115" t="s">
        <v>296</v>
      </c>
      <c r="AV4149" s="115">
        <v>13.4863460555354</v>
      </c>
      <c r="AW4149" s="115">
        <v>8.3021685999999997E-3</v>
      </c>
    </row>
    <row r="4150" spans="1:49" x14ac:dyDescent="0.25">
      <c r="A4150" s="117">
        <v>450000</v>
      </c>
      <c r="B4150" s="117">
        <v>880000</v>
      </c>
      <c r="C4150" s="117">
        <v>880000</v>
      </c>
      <c r="D4150" s="115" t="s">
        <v>342</v>
      </c>
      <c r="E4150" s="115" t="s">
        <v>13</v>
      </c>
      <c r="F4150" s="115" t="s">
        <v>343</v>
      </c>
      <c r="G4150" s="115" t="s">
        <v>344</v>
      </c>
      <c r="H4150" s="115">
        <v>0.56000000000000005</v>
      </c>
      <c r="I4150" s="115">
        <v>0.48</v>
      </c>
      <c r="J4150" s="115" t="s">
        <v>350</v>
      </c>
      <c r="K4150" s="115">
        <v>0.23619193565428001</v>
      </c>
      <c r="L4150" s="115">
        <v>3649.6723722499501</v>
      </c>
      <c r="M4150" s="115">
        <v>9.0981577375541498</v>
      </c>
      <c r="N4150" s="115">
        <v>1.338115377401</v>
      </c>
      <c r="O4150" s="115">
        <v>2.1489114869209001</v>
      </c>
      <c r="P4150" s="115">
        <v>0.31605206111709999</v>
      </c>
      <c r="Q4150" s="115">
        <v>862.02318210567501</v>
      </c>
      <c r="R4150" s="115">
        <v>1200</v>
      </c>
      <c r="S4150" s="115" t="s">
        <v>351</v>
      </c>
      <c r="T4150" s="115">
        <v>1200</v>
      </c>
      <c r="U4150" s="115" t="s">
        <v>352</v>
      </c>
      <c r="V4150" s="115" t="s">
        <v>350</v>
      </c>
      <c r="Z4150" s="115">
        <v>0</v>
      </c>
      <c r="AA4150" s="115">
        <v>1</v>
      </c>
      <c r="AB4150" s="115">
        <v>2.1489114869209001</v>
      </c>
      <c r="AC4150" s="115">
        <v>0.31605206111709999</v>
      </c>
      <c r="AD4150" s="115">
        <v>862.02318210567501</v>
      </c>
      <c r="AF4150" s="115">
        <v>-1</v>
      </c>
      <c r="AG4150" s="115">
        <v>-1</v>
      </c>
      <c r="AH4150" s="115">
        <v>-1</v>
      </c>
      <c r="AI4150" s="115">
        <v>-1</v>
      </c>
      <c r="AJ4150" s="115">
        <v>0</v>
      </c>
      <c r="AM4150" s="115" t="s">
        <v>348</v>
      </c>
      <c r="AN4150" s="115">
        <v>-1</v>
      </c>
      <c r="AQ4150" s="115">
        <v>601</v>
      </c>
      <c r="AR4150" s="115" t="s">
        <v>263</v>
      </c>
      <c r="AS4150" s="115" t="s">
        <v>376</v>
      </c>
      <c r="AT4150" s="115" t="s">
        <v>296</v>
      </c>
      <c r="AV4150" s="115">
        <v>154.44412246386199</v>
      </c>
      <c r="AW4150" s="115">
        <v>0.69912666840000004</v>
      </c>
    </row>
    <row r="4151" spans="1:49" x14ac:dyDescent="0.25">
      <c r="A4151" s="117">
        <v>450000</v>
      </c>
      <c r="B4151" s="117">
        <v>880000</v>
      </c>
      <c r="C4151" s="117">
        <v>880000</v>
      </c>
      <c r="D4151" s="115" t="s">
        <v>342</v>
      </c>
      <c r="E4151" s="115" t="s">
        <v>13</v>
      </c>
      <c r="F4151" s="115" t="s">
        <v>343</v>
      </c>
      <c r="G4151" s="115" t="s">
        <v>344</v>
      </c>
      <c r="H4151" s="115">
        <v>0.56000000000000005</v>
      </c>
      <c r="I4151" s="115">
        <v>0.48</v>
      </c>
      <c r="J4151" s="115" t="s">
        <v>350</v>
      </c>
      <c r="K4151" s="115">
        <v>1.9395779933700001E-2</v>
      </c>
      <c r="L4151" s="115">
        <v>3649.6723722499501</v>
      </c>
      <c r="M4151" s="115">
        <v>9.0981577375541498</v>
      </c>
      <c r="N4151" s="115">
        <v>1.338115377401</v>
      </c>
      <c r="O4151" s="115">
        <v>0.17646586527971</v>
      </c>
      <c r="P4151" s="115">
        <v>2.5953791385969999E-2</v>
      </c>
      <c r="Q4151" s="115">
        <v>70.788242162275793</v>
      </c>
      <c r="R4151" s="115">
        <v>1210</v>
      </c>
      <c r="S4151" s="115" t="s">
        <v>353</v>
      </c>
      <c r="T4151" s="115">
        <v>1210</v>
      </c>
      <c r="U4151" s="115" t="s">
        <v>352</v>
      </c>
      <c r="V4151" s="115" t="s">
        <v>350</v>
      </c>
      <c r="Z4151" s="115">
        <v>0</v>
      </c>
      <c r="AA4151" s="115">
        <v>1</v>
      </c>
      <c r="AB4151" s="115">
        <v>0.17646586527971</v>
      </c>
      <c r="AC4151" s="115">
        <v>2.5953791385969999E-2</v>
      </c>
      <c r="AD4151" s="115">
        <v>70.788242162275793</v>
      </c>
      <c r="AF4151" s="115">
        <v>-1</v>
      </c>
      <c r="AG4151" s="115">
        <v>-1</v>
      </c>
      <c r="AH4151" s="115">
        <v>-1</v>
      </c>
      <c r="AI4151" s="115">
        <v>-1</v>
      </c>
      <c r="AJ4151" s="115">
        <v>0</v>
      </c>
      <c r="AM4151" s="115" t="s">
        <v>348</v>
      </c>
      <c r="AN4151" s="115">
        <v>-1</v>
      </c>
      <c r="AQ4151" s="115">
        <v>601</v>
      </c>
      <c r="AR4151" s="115" t="s">
        <v>263</v>
      </c>
      <c r="AS4151" s="115" t="s">
        <v>376</v>
      </c>
      <c r="AT4151" s="115" t="s">
        <v>296</v>
      </c>
      <c r="AV4151" s="115">
        <v>42.707705733795301</v>
      </c>
      <c r="AW4151" s="115">
        <v>5.7411388600000002E-2</v>
      </c>
    </row>
    <row r="4152" spans="1:49" x14ac:dyDescent="0.25">
      <c r="A4152" s="117">
        <v>450000</v>
      </c>
      <c r="B4152" s="117">
        <v>880000</v>
      </c>
      <c r="C4152" s="117">
        <v>880000</v>
      </c>
      <c r="D4152" s="115" t="s">
        <v>342</v>
      </c>
      <c r="E4152" s="115" t="s">
        <v>13</v>
      </c>
      <c r="F4152" s="115" t="s">
        <v>343</v>
      </c>
      <c r="G4152" s="115" t="s">
        <v>344</v>
      </c>
      <c r="H4152" s="115">
        <v>0.56000000000000005</v>
      </c>
      <c r="I4152" s="115">
        <v>0.48</v>
      </c>
      <c r="J4152" s="115" t="s">
        <v>350</v>
      </c>
      <c r="K4152" s="115">
        <v>0.1165545934224</v>
      </c>
      <c r="L4152" s="115">
        <v>3649.6723722499501</v>
      </c>
      <c r="M4152" s="115">
        <v>9.0981577375541498</v>
      </c>
      <c r="N4152" s="115">
        <v>1.338115377401</v>
      </c>
      <c r="O4152" s="115">
        <v>1.0604320759935399</v>
      </c>
      <c r="P4152" s="115">
        <v>0.15596349376523999</v>
      </c>
      <c r="Q4152" s="115">
        <v>425.386079472581</v>
      </c>
      <c r="R4152" s="115">
        <v>1210</v>
      </c>
      <c r="S4152" s="115" t="s">
        <v>353</v>
      </c>
      <c r="T4152" s="115">
        <v>1210</v>
      </c>
      <c r="U4152" s="115" t="s">
        <v>352</v>
      </c>
      <c r="V4152" s="115" t="s">
        <v>350</v>
      </c>
      <c r="Z4152" s="115">
        <v>0</v>
      </c>
      <c r="AA4152" s="115">
        <v>1</v>
      </c>
      <c r="AB4152" s="115">
        <v>1.0604320759935399</v>
      </c>
      <c r="AC4152" s="115">
        <v>0.15596349376523999</v>
      </c>
      <c r="AD4152" s="115">
        <v>431.58941852567801</v>
      </c>
      <c r="AF4152" s="115">
        <v>-1</v>
      </c>
      <c r="AG4152" s="115">
        <v>-1</v>
      </c>
      <c r="AH4152" s="115">
        <v>-1</v>
      </c>
      <c r="AI4152" s="115">
        <v>-1</v>
      </c>
      <c r="AJ4152" s="115">
        <v>0</v>
      </c>
      <c r="AM4152" s="115" t="s">
        <v>348</v>
      </c>
      <c r="AN4152" s="115">
        <v>-1</v>
      </c>
      <c r="AQ4152" s="115">
        <v>601</v>
      </c>
      <c r="AR4152" s="115" t="s">
        <v>263</v>
      </c>
      <c r="AS4152" s="115" t="s">
        <v>376</v>
      </c>
      <c r="AT4152" s="115" t="s">
        <v>296</v>
      </c>
      <c r="AV4152" s="115">
        <v>88.856360722718406</v>
      </c>
      <c r="AW4152" s="115">
        <v>0.35003196959999999</v>
      </c>
    </row>
    <row r="4153" spans="1:49" x14ac:dyDescent="0.25">
      <c r="A4153" s="117">
        <v>450000</v>
      </c>
      <c r="B4153" s="117">
        <v>880000</v>
      </c>
      <c r="C4153" s="117">
        <v>880000</v>
      </c>
      <c r="D4153" s="115" t="s">
        <v>342</v>
      </c>
      <c r="E4153" s="115" t="s">
        <v>13</v>
      </c>
      <c r="F4153" s="115" t="s">
        <v>343</v>
      </c>
      <c r="G4153" s="115" t="s">
        <v>344</v>
      </c>
      <c r="H4153" s="115">
        <v>0.56000000000000005</v>
      </c>
      <c r="I4153" s="115">
        <v>0.48</v>
      </c>
      <c r="J4153" s="115" t="s">
        <v>350</v>
      </c>
      <c r="K4153" s="115">
        <v>2.4798480716799998E-3</v>
      </c>
      <c r="L4153" s="115">
        <v>3649.6723722499501</v>
      </c>
      <c r="M4153" s="115">
        <v>9.0981577375541498</v>
      </c>
      <c r="N4153" s="115">
        <v>1.338115377401</v>
      </c>
      <c r="O4153" s="115">
        <v>2.2562048921310002E-2</v>
      </c>
      <c r="P4153" s="115">
        <v>3.3183228383299999E-3</v>
      </c>
      <c r="Q4153" s="115">
        <v>9.0506329945878203</v>
      </c>
      <c r="R4153" s="115">
        <v>1210</v>
      </c>
      <c r="S4153" s="115" t="s">
        <v>353</v>
      </c>
      <c r="T4153" s="115">
        <v>1210</v>
      </c>
      <c r="U4153" s="115" t="s">
        <v>352</v>
      </c>
      <c r="V4153" s="115" t="s">
        <v>350</v>
      </c>
      <c r="Z4153" s="115">
        <v>0</v>
      </c>
      <c r="AA4153" s="115">
        <v>1</v>
      </c>
      <c r="AB4153" s="115">
        <v>2.2562048921310002E-2</v>
      </c>
      <c r="AC4153" s="115">
        <v>3.3183228383299999E-3</v>
      </c>
      <c r="AD4153" s="115">
        <v>9.0506329945893107</v>
      </c>
      <c r="AF4153" s="115">
        <v>-1</v>
      </c>
      <c r="AG4153" s="115">
        <v>-1</v>
      </c>
      <c r="AH4153" s="115">
        <v>-1</v>
      </c>
      <c r="AI4153" s="115">
        <v>-1</v>
      </c>
      <c r="AJ4153" s="115">
        <v>0</v>
      </c>
      <c r="AM4153" s="115" t="s">
        <v>348</v>
      </c>
      <c r="AN4153" s="115">
        <v>-1</v>
      </c>
      <c r="AQ4153" s="115">
        <v>601</v>
      </c>
      <c r="AR4153" s="115" t="s">
        <v>263</v>
      </c>
      <c r="AS4153" s="115" t="s">
        <v>376</v>
      </c>
      <c r="AT4153" s="115" t="s">
        <v>296</v>
      </c>
      <c r="AV4153" s="115">
        <v>15.338249894435</v>
      </c>
      <c r="AW4153" s="115">
        <v>7.3403349999999999E-3</v>
      </c>
    </row>
    <row r="4154" spans="1:49" x14ac:dyDescent="0.25">
      <c r="A4154" s="117">
        <v>450000</v>
      </c>
      <c r="B4154" s="117">
        <v>880000</v>
      </c>
      <c r="C4154" s="117">
        <v>880000</v>
      </c>
      <c r="D4154" s="115" t="s">
        <v>342</v>
      </c>
      <c r="E4154" s="115" t="s">
        <v>13</v>
      </c>
      <c r="F4154" s="115" t="s">
        <v>343</v>
      </c>
      <c r="G4154" s="115" t="s">
        <v>344</v>
      </c>
      <c r="H4154" s="115">
        <v>0.56000000000000005</v>
      </c>
      <c r="I4154" s="115">
        <v>0.48</v>
      </c>
      <c r="J4154" s="115" t="s">
        <v>350</v>
      </c>
      <c r="K4154" s="115">
        <v>0.17181934609960001</v>
      </c>
      <c r="L4154" s="115">
        <v>3649.6723722499501</v>
      </c>
      <c r="M4154" s="115">
        <v>9.0981577375541498</v>
      </c>
      <c r="N4154" s="115">
        <v>1.338115377401</v>
      </c>
      <c r="O4154" s="115">
        <v>1.56323951317763</v>
      </c>
      <c r="P4154" s="115">
        <v>0.22991410915086</v>
      </c>
      <c r="Q4154" s="115">
        <v>627.08432047778797</v>
      </c>
      <c r="R4154" s="115">
        <v>1210</v>
      </c>
      <c r="S4154" s="115" t="s">
        <v>353</v>
      </c>
      <c r="T4154" s="115">
        <v>1210</v>
      </c>
      <c r="U4154" s="115" t="s">
        <v>352</v>
      </c>
      <c r="V4154" s="115" t="s">
        <v>350</v>
      </c>
      <c r="Z4154" s="115">
        <v>0</v>
      </c>
      <c r="AA4154" s="115">
        <v>1</v>
      </c>
      <c r="AB4154" s="115">
        <v>1.56323951317763</v>
      </c>
      <c r="AC4154" s="115">
        <v>0.22991410915086</v>
      </c>
      <c r="AD4154" s="115">
        <v>627.08432047778797</v>
      </c>
      <c r="AF4154" s="115">
        <v>-1</v>
      </c>
      <c r="AG4154" s="115">
        <v>-1</v>
      </c>
      <c r="AH4154" s="115">
        <v>-1</v>
      </c>
      <c r="AI4154" s="115">
        <v>-1</v>
      </c>
      <c r="AJ4154" s="115">
        <v>0</v>
      </c>
      <c r="AM4154" s="115" t="s">
        <v>348</v>
      </c>
      <c r="AN4154" s="115">
        <v>-1</v>
      </c>
      <c r="AQ4154" s="115">
        <v>601</v>
      </c>
      <c r="AR4154" s="115" t="s">
        <v>263</v>
      </c>
      <c r="AS4154" s="115" t="s">
        <v>376</v>
      </c>
      <c r="AT4154" s="115" t="s">
        <v>296</v>
      </c>
      <c r="AV4154" s="115">
        <v>118.473810683576</v>
      </c>
      <c r="AW4154" s="115">
        <v>0.50858420150000005</v>
      </c>
    </row>
    <row r="4155" spans="1:49" x14ac:dyDescent="0.25">
      <c r="A4155" s="117">
        <v>450000</v>
      </c>
      <c r="B4155" s="117">
        <v>880000</v>
      </c>
      <c r="C4155" s="117">
        <v>880000</v>
      </c>
      <c r="D4155" s="115" t="s">
        <v>342</v>
      </c>
      <c r="E4155" s="115" t="s">
        <v>13</v>
      </c>
      <c r="F4155" s="115" t="s">
        <v>343</v>
      </c>
      <c r="G4155" s="115" t="s">
        <v>344</v>
      </c>
      <c r="H4155" s="115">
        <v>0.56000000000000005</v>
      </c>
      <c r="I4155" s="115">
        <v>0.48</v>
      </c>
      <c r="J4155" s="115" t="s">
        <v>350</v>
      </c>
      <c r="K4155" s="115">
        <v>6.9622252996590001E-2</v>
      </c>
      <c r="L4155" s="115">
        <v>3649.6723722499501</v>
      </c>
      <c r="M4155" s="115">
        <v>9.0981577375541498</v>
      </c>
      <c r="N4155" s="115">
        <v>1.338115377401</v>
      </c>
      <c r="O4155" s="115">
        <v>0.63343423980696001</v>
      </c>
      <c r="P4155" s="115">
        <v>9.3162607344050005E-2</v>
      </c>
      <c r="Q4155" s="115">
        <v>254.098413255483</v>
      </c>
      <c r="R4155" s="115">
        <v>1210</v>
      </c>
      <c r="S4155" s="115" t="s">
        <v>353</v>
      </c>
      <c r="T4155" s="115">
        <v>1210</v>
      </c>
      <c r="U4155" s="115" t="s">
        <v>352</v>
      </c>
      <c r="V4155" s="115" t="s">
        <v>350</v>
      </c>
      <c r="Z4155" s="115">
        <v>0</v>
      </c>
      <c r="AA4155" s="115">
        <v>1</v>
      </c>
      <c r="AB4155" s="115">
        <v>0.63343423980696001</v>
      </c>
      <c r="AC4155" s="115">
        <v>9.3162607344050005E-2</v>
      </c>
      <c r="AD4155" s="115">
        <v>254.098413255482</v>
      </c>
      <c r="AF4155" s="115">
        <v>-1</v>
      </c>
      <c r="AG4155" s="115">
        <v>-1</v>
      </c>
      <c r="AH4155" s="115">
        <v>-1</v>
      </c>
      <c r="AI4155" s="115">
        <v>-1</v>
      </c>
      <c r="AJ4155" s="115">
        <v>0</v>
      </c>
      <c r="AM4155" s="115" t="s">
        <v>348</v>
      </c>
      <c r="AN4155" s="115">
        <v>-1</v>
      </c>
      <c r="AQ4155" s="115">
        <v>601</v>
      </c>
      <c r="AR4155" s="115" t="s">
        <v>263</v>
      </c>
      <c r="AS4155" s="115" t="s">
        <v>376</v>
      </c>
      <c r="AT4155" s="115" t="s">
        <v>296</v>
      </c>
      <c r="AV4155" s="115">
        <v>81.031193182693997</v>
      </c>
      <c r="AW4155" s="115">
        <v>0.20608143819999999</v>
      </c>
    </row>
    <row r="4156" spans="1:49" x14ac:dyDescent="0.25">
      <c r="A4156" s="117">
        <v>450000</v>
      </c>
      <c r="B4156" s="117">
        <v>880000</v>
      </c>
      <c r="C4156" s="117">
        <v>880000</v>
      </c>
      <c r="D4156" s="115" t="s">
        <v>342</v>
      </c>
      <c r="E4156" s="115" t="s">
        <v>13</v>
      </c>
      <c r="F4156" s="115" t="s">
        <v>343</v>
      </c>
      <c r="G4156" s="115" t="s">
        <v>344</v>
      </c>
      <c r="H4156" s="115">
        <v>0.56000000000000005</v>
      </c>
      <c r="I4156" s="115">
        <v>0.48</v>
      </c>
      <c r="J4156" s="115" t="s">
        <v>350</v>
      </c>
      <c r="K4156" s="115">
        <v>0.22674782798540999</v>
      </c>
      <c r="L4156" s="115">
        <v>3661.4881889360699</v>
      </c>
      <c r="M4156" s="115">
        <v>9.1257924173539706</v>
      </c>
      <c r="N4156" s="115">
        <v>1.3421179033121799</v>
      </c>
      <c r="O4156" s="115">
        <v>2.06925360928081</v>
      </c>
      <c r="P4156" s="115">
        <v>0.30432231947638</v>
      </c>
      <c r="Q4156" s="115">
        <v>830.23449403551695</v>
      </c>
      <c r="R4156" s="115">
        <v>1200</v>
      </c>
      <c r="S4156" s="115" t="s">
        <v>351</v>
      </c>
      <c r="T4156" s="115">
        <v>1200</v>
      </c>
      <c r="U4156" s="115" t="s">
        <v>352</v>
      </c>
      <c r="V4156" s="115" t="s">
        <v>350</v>
      </c>
      <c r="Z4156" s="115">
        <v>0</v>
      </c>
      <c r="AA4156" s="115">
        <v>1</v>
      </c>
      <c r="AB4156" s="115">
        <v>2.06925360928081</v>
      </c>
      <c r="AC4156" s="115">
        <v>0.30432231947638</v>
      </c>
      <c r="AD4156" s="115">
        <v>830.23449403551695</v>
      </c>
      <c r="AF4156" s="115">
        <v>-1</v>
      </c>
      <c r="AG4156" s="115">
        <v>-1</v>
      </c>
      <c r="AH4156" s="115">
        <v>-1</v>
      </c>
      <c r="AI4156" s="115">
        <v>-1</v>
      </c>
      <c r="AJ4156" s="115">
        <v>0</v>
      </c>
      <c r="AM4156" s="115" t="s">
        <v>348</v>
      </c>
      <c r="AN4156" s="115">
        <v>-1</v>
      </c>
      <c r="AQ4156" s="115">
        <v>601</v>
      </c>
      <c r="AR4156" s="115" t="s">
        <v>263</v>
      </c>
      <c r="AS4156" s="115" t="s">
        <v>376</v>
      </c>
      <c r="AT4156" s="115" t="s">
        <v>296</v>
      </c>
      <c r="AV4156" s="115">
        <v>136.73413109510699</v>
      </c>
      <c r="AW4156" s="115">
        <v>0.67334508839999996</v>
      </c>
    </row>
    <row r="4157" spans="1:49" x14ac:dyDescent="0.25">
      <c r="A4157" s="117">
        <v>450000</v>
      </c>
      <c r="B4157" s="117">
        <v>880000</v>
      </c>
      <c r="C4157" s="117">
        <v>880000</v>
      </c>
      <c r="D4157" s="115" t="s">
        <v>342</v>
      </c>
      <c r="E4157" s="115" t="s">
        <v>13</v>
      </c>
      <c r="F4157" s="115" t="s">
        <v>343</v>
      </c>
      <c r="G4157" s="115" t="s">
        <v>344</v>
      </c>
      <c r="H4157" s="115">
        <v>0.56000000000000005</v>
      </c>
      <c r="I4157" s="115">
        <v>0.48</v>
      </c>
      <c r="J4157" s="115" t="s">
        <v>350</v>
      </c>
      <c r="K4157" s="115">
        <v>1.630110096321E-2</v>
      </c>
      <c r="L4157" s="115">
        <v>3661.4881889360699</v>
      </c>
      <c r="M4157" s="115">
        <v>9.1257924173539706</v>
      </c>
      <c r="N4157" s="115">
        <v>1.3421179033121799</v>
      </c>
      <c r="O4157" s="115">
        <v>0.14876046356459999</v>
      </c>
      <c r="P4157" s="115">
        <v>2.187799944642E-2</v>
      </c>
      <c r="Q4157" s="115">
        <v>59.6862886434552</v>
      </c>
      <c r="R4157" s="115">
        <v>1210</v>
      </c>
      <c r="S4157" s="115" t="s">
        <v>353</v>
      </c>
      <c r="T4157" s="115">
        <v>1210</v>
      </c>
      <c r="U4157" s="115" t="s">
        <v>352</v>
      </c>
      <c r="V4157" s="115" t="s">
        <v>350</v>
      </c>
      <c r="Z4157" s="115">
        <v>0</v>
      </c>
      <c r="AA4157" s="115">
        <v>1</v>
      </c>
      <c r="AB4157" s="115">
        <v>0.14876046356459999</v>
      </c>
      <c r="AC4157" s="115">
        <v>2.187799944642E-2</v>
      </c>
      <c r="AD4157" s="115">
        <v>59.686288643456301</v>
      </c>
      <c r="AF4157" s="115">
        <v>-1</v>
      </c>
      <c r="AG4157" s="115">
        <v>-1</v>
      </c>
      <c r="AH4157" s="115">
        <v>-1</v>
      </c>
      <c r="AI4157" s="115">
        <v>-1</v>
      </c>
      <c r="AJ4157" s="115">
        <v>0</v>
      </c>
      <c r="AM4157" s="115" t="s">
        <v>348</v>
      </c>
      <c r="AN4157" s="115">
        <v>-1</v>
      </c>
      <c r="AQ4157" s="115">
        <v>601</v>
      </c>
      <c r="AR4157" s="115" t="s">
        <v>263</v>
      </c>
      <c r="AS4157" s="115" t="s">
        <v>376</v>
      </c>
      <c r="AT4157" s="115" t="s">
        <v>296</v>
      </c>
      <c r="AV4157" s="115">
        <v>45.670172826877199</v>
      </c>
      <c r="AW4157" s="115">
        <v>4.84073712E-2</v>
      </c>
    </row>
    <row r="4158" spans="1:49" x14ac:dyDescent="0.25">
      <c r="A4158" s="117">
        <v>450000</v>
      </c>
      <c r="B4158" s="117">
        <v>880000</v>
      </c>
      <c r="C4158" s="117">
        <v>880000</v>
      </c>
      <c r="D4158" s="115" t="s">
        <v>342</v>
      </c>
      <c r="E4158" s="115" t="s">
        <v>13</v>
      </c>
      <c r="F4158" s="115" t="s">
        <v>343</v>
      </c>
      <c r="G4158" s="115" t="s">
        <v>344</v>
      </c>
      <c r="H4158" s="115">
        <v>0.56000000000000005</v>
      </c>
      <c r="I4158" s="115">
        <v>0.48</v>
      </c>
      <c r="J4158" s="115" t="s">
        <v>350</v>
      </c>
      <c r="K4158" s="115">
        <v>0.14023515479481999</v>
      </c>
      <c r="L4158" s="115">
        <v>3661.4881889360699</v>
      </c>
      <c r="M4158" s="115">
        <v>9.1257924173539706</v>
      </c>
      <c r="N4158" s="115">
        <v>1.3421179033121799</v>
      </c>
      <c r="O4158" s="115">
        <v>1.2797569122730399</v>
      </c>
      <c r="P4158" s="115">
        <v>0.18821211192387999</v>
      </c>
      <c r="Q4158" s="115">
        <v>513.46936295486296</v>
      </c>
      <c r="R4158" s="115">
        <v>1210</v>
      </c>
      <c r="S4158" s="115" t="s">
        <v>353</v>
      </c>
      <c r="T4158" s="115">
        <v>1210</v>
      </c>
      <c r="U4158" s="115" t="s">
        <v>352</v>
      </c>
      <c r="V4158" s="115" t="s">
        <v>350</v>
      </c>
      <c r="Z4158" s="115">
        <v>0</v>
      </c>
      <c r="AA4158" s="115">
        <v>1</v>
      </c>
      <c r="AB4158" s="115">
        <v>1.2797569122730399</v>
      </c>
      <c r="AC4158" s="115">
        <v>0.18821211192387999</v>
      </c>
      <c r="AD4158" s="115">
        <v>513.46936295486296</v>
      </c>
      <c r="AF4158" s="115">
        <v>-1</v>
      </c>
      <c r="AG4158" s="115">
        <v>-1</v>
      </c>
      <c r="AH4158" s="115">
        <v>-1</v>
      </c>
      <c r="AI4158" s="115">
        <v>-1</v>
      </c>
      <c r="AJ4158" s="115">
        <v>0</v>
      </c>
      <c r="AM4158" s="115" t="s">
        <v>348</v>
      </c>
      <c r="AN4158" s="115">
        <v>-1</v>
      </c>
      <c r="AQ4158" s="115">
        <v>601</v>
      </c>
      <c r="AR4158" s="115" t="s">
        <v>263</v>
      </c>
      <c r="AS4158" s="115" t="s">
        <v>376</v>
      </c>
      <c r="AT4158" s="115" t="s">
        <v>296</v>
      </c>
      <c r="AV4158" s="115">
        <v>97.709853890701297</v>
      </c>
      <c r="AW4158" s="115">
        <v>0.41643906159999999</v>
      </c>
    </row>
    <row r="4159" spans="1:49" x14ac:dyDescent="0.25">
      <c r="A4159" s="117">
        <v>450000</v>
      </c>
      <c r="B4159" s="117">
        <v>880000</v>
      </c>
      <c r="C4159" s="117">
        <v>880000</v>
      </c>
      <c r="D4159" s="115" t="s">
        <v>342</v>
      </c>
      <c r="E4159" s="115" t="s">
        <v>13</v>
      </c>
      <c r="F4159" s="115" t="s">
        <v>343</v>
      </c>
      <c r="G4159" s="115" t="s">
        <v>344</v>
      </c>
      <c r="H4159" s="115">
        <v>0.56000000000000005</v>
      </c>
      <c r="I4159" s="115">
        <v>0.48</v>
      </c>
      <c r="J4159" s="115" t="s">
        <v>350</v>
      </c>
      <c r="K4159" s="115">
        <v>7.6660945388909996E-2</v>
      </c>
      <c r="L4159" s="115">
        <v>3661.4881889360699</v>
      </c>
      <c r="M4159" s="115">
        <v>9.1257924173539706</v>
      </c>
      <c r="N4159" s="115">
        <v>1.3421179033121799</v>
      </c>
      <c r="O4159" s="115">
        <v>0.69959187413733004</v>
      </c>
      <c r="P4159" s="115">
        <v>0.10288802729129</v>
      </c>
      <c r="Q4159" s="115">
        <v>280.693146094182</v>
      </c>
      <c r="R4159" s="115">
        <v>1210</v>
      </c>
      <c r="S4159" s="115" t="s">
        <v>353</v>
      </c>
      <c r="T4159" s="115">
        <v>1210</v>
      </c>
      <c r="U4159" s="115" t="s">
        <v>352</v>
      </c>
      <c r="V4159" s="115" t="s">
        <v>350</v>
      </c>
      <c r="Z4159" s="115">
        <v>0</v>
      </c>
      <c r="AA4159" s="115">
        <v>1</v>
      </c>
      <c r="AB4159" s="115">
        <v>0.69959187413733004</v>
      </c>
      <c r="AC4159" s="115">
        <v>0.10288802729129</v>
      </c>
      <c r="AD4159" s="115">
        <v>280.69314609418001</v>
      </c>
      <c r="AF4159" s="115">
        <v>-1</v>
      </c>
      <c r="AG4159" s="115">
        <v>-1</v>
      </c>
      <c r="AH4159" s="115">
        <v>-1</v>
      </c>
      <c r="AI4159" s="115">
        <v>-1</v>
      </c>
      <c r="AJ4159" s="115">
        <v>0</v>
      </c>
      <c r="AM4159" s="115" t="s">
        <v>348</v>
      </c>
      <c r="AN4159" s="115">
        <v>-1</v>
      </c>
      <c r="AQ4159" s="115">
        <v>601</v>
      </c>
      <c r="AR4159" s="115" t="s">
        <v>263</v>
      </c>
      <c r="AS4159" s="115" t="s">
        <v>376</v>
      </c>
      <c r="AT4159" s="115" t="s">
        <v>296</v>
      </c>
      <c r="AV4159" s="115">
        <v>70.541193757230403</v>
      </c>
      <c r="AW4159" s="115">
        <v>0.22765056459999999</v>
      </c>
    </row>
    <row r="4160" spans="1:49" x14ac:dyDescent="0.25">
      <c r="A4160" s="117">
        <v>450000</v>
      </c>
      <c r="B4160" s="117">
        <v>880000</v>
      </c>
      <c r="C4160" s="117">
        <v>880000</v>
      </c>
      <c r="D4160" s="115" t="s">
        <v>342</v>
      </c>
      <c r="E4160" s="115" t="s">
        <v>13</v>
      </c>
      <c r="F4160" s="115" t="s">
        <v>343</v>
      </c>
      <c r="G4160" s="115" t="s">
        <v>344</v>
      </c>
      <c r="H4160" s="115">
        <v>0.56000000000000005</v>
      </c>
      <c r="I4160" s="115">
        <v>0.48</v>
      </c>
      <c r="J4160" s="115" t="s">
        <v>350</v>
      </c>
      <c r="K4160" s="115">
        <v>1.221864706282E-2</v>
      </c>
      <c r="L4160" s="115">
        <v>3661.4881889360699</v>
      </c>
      <c r="M4160" s="115">
        <v>9.1257924173539706</v>
      </c>
      <c r="N4160" s="115">
        <v>1.3421179033121799</v>
      </c>
      <c r="O4160" s="115">
        <v>0.11150483671622</v>
      </c>
      <c r="P4160" s="115">
        <v>1.6398864977260001E-2</v>
      </c>
      <c r="Q4160" s="115">
        <v>44.738431905301198</v>
      </c>
      <c r="R4160" s="115">
        <v>1210</v>
      </c>
      <c r="S4160" s="115" t="s">
        <v>353</v>
      </c>
      <c r="T4160" s="115">
        <v>1210</v>
      </c>
      <c r="U4160" s="115" t="s">
        <v>352</v>
      </c>
      <c r="V4160" s="115" t="s">
        <v>350</v>
      </c>
      <c r="Z4160" s="115">
        <v>0</v>
      </c>
      <c r="AA4160" s="115">
        <v>1</v>
      </c>
      <c r="AB4160" s="115">
        <v>0.11150483671622</v>
      </c>
      <c r="AC4160" s="115">
        <v>1.6398864977260001E-2</v>
      </c>
      <c r="AD4160" s="115">
        <v>44.738431905302598</v>
      </c>
      <c r="AF4160" s="115">
        <v>-1</v>
      </c>
      <c r="AG4160" s="115">
        <v>-1</v>
      </c>
      <c r="AH4160" s="115">
        <v>-1</v>
      </c>
      <c r="AI4160" s="115">
        <v>-1</v>
      </c>
      <c r="AJ4160" s="115">
        <v>0</v>
      </c>
      <c r="AM4160" s="115" t="s">
        <v>348</v>
      </c>
      <c r="AN4160" s="115">
        <v>-1</v>
      </c>
      <c r="AQ4160" s="115">
        <v>601</v>
      </c>
      <c r="AR4160" s="115" t="s">
        <v>263</v>
      </c>
      <c r="AS4160" s="115" t="s">
        <v>376</v>
      </c>
      <c r="AT4160" s="115" t="s">
        <v>296</v>
      </c>
      <c r="AV4160" s="115">
        <v>32.529929497140898</v>
      </c>
      <c r="AW4160" s="115">
        <v>3.6284210800000001E-2</v>
      </c>
    </row>
    <row r="4161" spans="1:49" x14ac:dyDescent="0.25">
      <c r="A4161" s="117">
        <v>450000</v>
      </c>
      <c r="B4161" s="117">
        <v>880000</v>
      </c>
      <c r="C4161" s="117">
        <v>880000</v>
      </c>
      <c r="D4161" s="115" t="s">
        <v>342</v>
      </c>
      <c r="E4161" s="115" t="s">
        <v>13</v>
      </c>
      <c r="F4161" s="115" t="s">
        <v>343</v>
      </c>
      <c r="G4161" s="115" t="s">
        <v>344</v>
      </c>
      <c r="H4161" s="115">
        <v>0.56000000000000005</v>
      </c>
      <c r="I4161" s="115">
        <v>0.48</v>
      </c>
      <c r="J4161" s="115" t="s">
        <v>350</v>
      </c>
      <c r="K4161" s="115">
        <v>9.4799569828400002E-2</v>
      </c>
      <c r="L4161" s="115">
        <v>3661.4881889360699</v>
      </c>
      <c r="M4161" s="115">
        <v>9.1257924173539706</v>
      </c>
      <c r="N4161" s="115">
        <v>1.3421179033121799</v>
      </c>
      <c r="O4161" s="115">
        <v>0.86512119550845001</v>
      </c>
      <c r="P4161" s="115">
        <v>0.12723219989299001</v>
      </c>
      <c r="Q4161" s="115">
        <v>347.10750524291802</v>
      </c>
      <c r="R4161" s="115">
        <v>1210</v>
      </c>
      <c r="S4161" s="115" t="s">
        <v>353</v>
      </c>
      <c r="T4161" s="115">
        <v>1210</v>
      </c>
      <c r="U4161" s="115" t="s">
        <v>352</v>
      </c>
      <c r="V4161" s="115" t="s">
        <v>350</v>
      </c>
      <c r="Z4161" s="115">
        <v>0</v>
      </c>
      <c r="AA4161" s="115">
        <v>1</v>
      </c>
      <c r="AB4161" s="115">
        <v>0.86512119550845001</v>
      </c>
      <c r="AC4161" s="115">
        <v>0.12723219989299001</v>
      </c>
      <c r="AD4161" s="115">
        <v>347.10750524291598</v>
      </c>
      <c r="AF4161" s="115">
        <v>-1</v>
      </c>
      <c r="AG4161" s="115">
        <v>-1</v>
      </c>
      <c r="AH4161" s="115">
        <v>-1</v>
      </c>
      <c r="AI4161" s="115">
        <v>-1</v>
      </c>
      <c r="AJ4161" s="115">
        <v>0</v>
      </c>
      <c r="AM4161" s="115" t="s">
        <v>348</v>
      </c>
      <c r="AN4161" s="115">
        <v>-1</v>
      </c>
      <c r="AQ4161" s="115">
        <v>601</v>
      </c>
      <c r="AR4161" s="115" t="s">
        <v>263</v>
      </c>
      <c r="AS4161" s="115" t="s">
        <v>376</v>
      </c>
      <c r="AT4161" s="115" t="s">
        <v>296</v>
      </c>
      <c r="AV4161" s="115">
        <v>86.0116881381431</v>
      </c>
      <c r="AW4161" s="115">
        <v>0.28151460280000001</v>
      </c>
    </row>
    <row r="4162" spans="1:49" x14ac:dyDescent="0.25">
      <c r="A4162" s="117">
        <v>450000</v>
      </c>
      <c r="B4162" s="117">
        <v>880000</v>
      </c>
      <c r="C4162" s="117">
        <v>880000</v>
      </c>
      <c r="D4162" s="115" t="s">
        <v>342</v>
      </c>
      <c r="E4162" s="115" t="s">
        <v>13</v>
      </c>
      <c r="F4162" s="115" t="s">
        <v>343</v>
      </c>
      <c r="G4162" s="115" t="s">
        <v>344</v>
      </c>
      <c r="H4162" s="115">
        <v>0.56000000000000005</v>
      </c>
      <c r="I4162" s="115">
        <v>0.48</v>
      </c>
      <c r="J4162" s="115" t="s">
        <v>350</v>
      </c>
      <c r="K4162" s="115">
        <v>5.080020725309E-2</v>
      </c>
      <c r="L4162" s="115">
        <v>3661.4881889360699</v>
      </c>
      <c r="M4162" s="115">
        <v>9.1257924173539706</v>
      </c>
      <c r="N4162" s="115">
        <v>1.3421179033121799</v>
      </c>
      <c r="O4162" s="115">
        <v>0.46359214615028999</v>
      </c>
      <c r="P4162" s="115">
        <v>6.8179867646340001E-2</v>
      </c>
      <c r="Q4162" s="115">
        <v>186.00435885270801</v>
      </c>
      <c r="R4162" s="115">
        <v>1210</v>
      </c>
      <c r="S4162" s="115" t="s">
        <v>353</v>
      </c>
      <c r="T4162" s="115">
        <v>1210</v>
      </c>
      <c r="U4162" s="115" t="s">
        <v>352</v>
      </c>
      <c r="V4162" s="115" t="s">
        <v>350</v>
      </c>
      <c r="Z4162" s="115">
        <v>0</v>
      </c>
      <c r="AA4162" s="115">
        <v>1</v>
      </c>
      <c r="AB4162" s="115">
        <v>0.46359214615028999</v>
      </c>
      <c r="AC4162" s="115">
        <v>6.8179867646340001E-2</v>
      </c>
      <c r="AD4162" s="115">
        <v>186.00435885270701</v>
      </c>
      <c r="AF4162" s="115">
        <v>-1</v>
      </c>
      <c r="AG4162" s="115">
        <v>-1</v>
      </c>
      <c r="AH4162" s="115">
        <v>-1</v>
      </c>
      <c r="AI4162" s="115">
        <v>-1</v>
      </c>
      <c r="AJ4162" s="115">
        <v>0</v>
      </c>
      <c r="AM4162" s="115" t="s">
        <v>348</v>
      </c>
      <c r="AN4162" s="115">
        <v>-1</v>
      </c>
      <c r="AQ4162" s="115">
        <v>601</v>
      </c>
      <c r="AR4162" s="115" t="s">
        <v>263</v>
      </c>
      <c r="AS4162" s="115" t="s">
        <v>376</v>
      </c>
      <c r="AT4162" s="115" t="s">
        <v>296</v>
      </c>
      <c r="AV4162" s="115">
        <v>57.556507602844597</v>
      </c>
      <c r="AW4162" s="115">
        <v>0.15085511670000001</v>
      </c>
    </row>
    <row r="4163" spans="1:49" x14ac:dyDescent="0.25">
      <c r="A4163" s="117">
        <v>450000</v>
      </c>
      <c r="B4163" s="117">
        <v>880000</v>
      </c>
      <c r="C4163" s="117">
        <v>880000</v>
      </c>
      <c r="D4163" s="115" t="s">
        <v>342</v>
      </c>
      <c r="E4163" s="115" t="s">
        <v>13</v>
      </c>
      <c r="F4163" s="115" t="s">
        <v>343</v>
      </c>
      <c r="G4163" s="115" t="s">
        <v>344</v>
      </c>
      <c r="H4163" s="115">
        <v>0.56000000000000005</v>
      </c>
      <c r="I4163" s="115">
        <v>0.48</v>
      </c>
      <c r="J4163" s="115" t="s">
        <v>350</v>
      </c>
      <c r="K4163" s="115">
        <v>2.467503299278E-2</v>
      </c>
      <c r="L4163" s="115">
        <v>3709.4879755990501</v>
      </c>
      <c r="M4163" s="115">
        <v>10.6582883170732</v>
      </c>
      <c r="N4163" s="115">
        <v>2.0519781394445098</v>
      </c>
      <c r="O4163" s="115">
        <v>0.26299361587039</v>
      </c>
      <c r="P4163" s="115">
        <v>5.0632628291260001E-2</v>
      </c>
      <c r="Q4163" s="115">
        <v>91.531738184245796</v>
      </c>
      <c r="R4163" s="115">
        <v>1300</v>
      </c>
      <c r="S4163" s="115" t="s">
        <v>346</v>
      </c>
      <c r="T4163" s="115">
        <v>1300</v>
      </c>
      <c r="U4163" s="115" t="s">
        <v>352</v>
      </c>
      <c r="V4163" s="115" t="s">
        <v>350</v>
      </c>
      <c r="Z4163" s="115">
        <v>0</v>
      </c>
      <c r="AA4163" s="115">
        <v>1</v>
      </c>
      <c r="AB4163" s="115">
        <v>0.26299361587039</v>
      </c>
      <c r="AC4163" s="115">
        <v>5.0632628291260001E-2</v>
      </c>
      <c r="AD4163" s="115">
        <v>118.331280261413</v>
      </c>
      <c r="AF4163" s="115">
        <v>-1</v>
      </c>
      <c r="AG4163" s="115">
        <v>-1</v>
      </c>
      <c r="AH4163" s="115">
        <v>-1</v>
      </c>
      <c r="AI4163" s="115">
        <v>-1</v>
      </c>
      <c r="AJ4163" s="115">
        <v>0</v>
      </c>
      <c r="AM4163" s="115" t="s">
        <v>348</v>
      </c>
      <c r="AN4163" s="115">
        <v>-1</v>
      </c>
      <c r="AQ4163" s="115">
        <v>601</v>
      </c>
      <c r="AR4163" s="115" t="s">
        <v>263</v>
      </c>
      <c r="AS4163" s="115" t="s">
        <v>376</v>
      </c>
      <c r="AT4163" s="115" t="s">
        <v>296</v>
      </c>
      <c r="AV4163" s="115">
        <v>61.830768656875698</v>
      </c>
      <c r="AW4163" s="115">
        <v>9.5970219199999998E-2</v>
      </c>
    </row>
    <row r="4164" spans="1:49" x14ac:dyDescent="0.25">
      <c r="A4164" s="117">
        <v>450000</v>
      </c>
      <c r="B4164" s="117">
        <v>880000</v>
      </c>
      <c r="C4164" s="117">
        <v>880000</v>
      </c>
      <c r="D4164" s="115" t="s">
        <v>342</v>
      </c>
      <c r="E4164" s="115" t="s">
        <v>13</v>
      </c>
      <c r="F4164" s="115" t="s">
        <v>343</v>
      </c>
      <c r="G4164" s="115" t="s">
        <v>344</v>
      </c>
      <c r="H4164" s="115">
        <v>0.56000000000000005</v>
      </c>
      <c r="I4164" s="115">
        <v>0.48</v>
      </c>
      <c r="J4164" s="115" t="s">
        <v>345</v>
      </c>
      <c r="K4164" s="115">
        <v>8.6650445878749996E-2</v>
      </c>
      <c r="L4164" s="115">
        <v>3709.4879755990501</v>
      </c>
      <c r="M4164" s="115">
        <v>10.6582883170732</v>
      </c>
      <c r="N4164" s="115">
        <v>2.0519781394445098</v>
      </c>
      <c r="O4164" s="115">
        <v>0.92354543497871999</v>
      </c>
      <c r="P4164" s="115">
        <v>0.17780482071632001</v>
      </c>
      <c r="Q4164" s="115">
        <v>321.428787067538</v>
      </c>
      <c r="R4164" s="115">
        <v>1300</v>
      </c>
      <c r="S4164" s="115" t="s">
        <v>346</v>
      </c>
      <c r="T4164" s="115">
        <v>1300</v>
      </c>
      <c r="U4164" s="115" t="s">
        <v>347</v>
      </c>
      <c r="V4164" s="115" t="s">
        <v>345</v>
      </c>
      <c r="Z4164" s="115">
        <v>0</v>
      </c>
      <c r="AA4164" s="115">
        <v>1</v>
      </c>
      <c r="AB4164" s="115">
        <v>0.92354543497871999</v>
      </c>
      <c r="AC4164" s="115">
        <v>0.17780482071632001</v>
      </c>
      <c r="AD4164" s="115">
        <v>1100.3650220448401</v>
      </c>
      <c r="AF4164" s="115">
        <v>-1</v>
      </c>
      <c r="AG4164" s="115">
        <v>-1</v>
      </c>
      <c r="AH4164" s="115">
        <v>-1</v>
      </c>
      <c r="AI4164" s="115">
        <v>-1</v>
      </c>
      <c r="AJ4164" s="115">
        <v>0</v>
      </c>
      <c r="AM4164" s="115" t="s">
        <v>348</v>
      </c>
      <c r="AN4164" s="115">
        <v>-1</v>
      </c>
      <c r="AQ4164" s="115">
        <v>601</v>
      </c>
      <c r="AR4164" s="115" t="s">
        <v>263</v>
      </c>
      <c r="AS4164" s="115" t="s">
        <v>376</v>
      </c>
      <c r="AT4164" s="115" t="s">
        <v>296</v>
      </c>
      <c r="AV4164" s="115">
        <v>113.954383224945</v>
      </c>
      <c r="AW4164" s="115">
        <v>0.89242905279999996</v>
      </c>
    </row>
    <row r="4165" spans="1:49" x14ac:dyDescent="0.25">
      <c r="A4165" s="117">
        <v>450000</v>
      </c>
      <c r="B4165" s="117">
        <v>880000</v>
      </c>
      <c r="C4165" s="117">
        <v>880000</v>
      </c>
      <c r="D4165" s="115" t="s">
        <v>342</v>
      </c>
      <c r="E4165" s="115" t="s">
        <v>13</v>
      </c>
      <c r="F4165" s="115" t="s">
        <v>343</v>
      </c>
      <c r="G4165" s="115" t="s">
        <v>344</v>
      </c>
      <c r="H4165" s="115">
        <v>0.56000000000000005</v>
      </c>
      <c r="I4165" s="115">
        <v>0.48</v>
      </c>
      <c r="J4165" s="115" t="s">
        <v>350</v>
      </c>
      <c r="K4165" s="115">
        <v>1.1574705952050001E-2</v>
      </c>
      <c r="L4165" s="115">
        <v>3709.4879755990501</v>
      </c>
      <c r="M4165" s="115">
        <v>10.6582883170732</v>
      </c>
      <c r="N4165" s="115">
        <v>2.0519781394445098</v>
      </c>
      <c r="O4165" s="115">
        <v>0.12336655322237</v>
      </c>
      <c r="P4165" s="115">
        <v>2.3751043584119998E-2</v>
      </c>
      <c r="Q4165" s="115">
        <v>42.936232550253898</v>
      </c>
      <c r="R4165" s="115">
        <v>1300</v>
      </c>
      <c r="S4165" s="115" t="s">
        <v>346</v>
      </c>
      <c r="T4165" s="115">
        <v>1300</v>
      </c>
      <c r="U4165" s="115" t="s">
        <v>352</v>
      </c>
      <c r="V4165" s="115" t="s">
        <v>350</v>
      </c>
      <c r="Z4165" s="115">
        <v>0</v>
      </c>
      <c r="AA4165" s="115">
        <v>1</v>
      </c>
      <c r="AB4165" s="115">
        <v>0.12336655322237</v>
      </c>
      <c r="AC4165" s="115">
        <v>2.3751043584119998E-2</v>
      </c>
      <c r="AD4165" s="115">
        <v>42.936232550252797</v>
      </c>
      <c r="AF4165" s="115">
        <v>-1</v>
      </c>
      <c r="AG4165" s="115">
        <v>-1</v>
      </c>
      <c r="AH4165" s="115">
        <v>-1</v>
      </c>
      <c r="AI4165" s="115">
        <v>-1</v>
      </c>
      <c r="AJ4165" s="115">
        <v>0</v>
      </c>
      <c r="AM4165" s="115" t="s">
        <v>348</v>
      </c>
      <c r="AN4165" s="115">
        <v>-1</v>
      </c>
      <c r="AQ4165" s="115">
        <v>601</v>
      </c>
      <c r="AR4165" s="115" t="s">
        <v>263</v>
      </c>
      <c r="AS4165" s="115" t="s">
        <v>376</v>
      </c>
      <c r="AT4165" s="115" t="s">
        <v>296</v>
      </c>
      <c r="AV4165" s="115">
        <v>37.601452821405303</v>
      </c>
      <c r="AW4165" s="115">
        <v>3.4822573000000002E-2</v>
      </c>
    </row>
    <row r="4166" spans="1:49" x14ac:dyDescent="0.25">
      <c r="A4166" s="117">
        <v>450000</v>
      </c>
      <c r="B4166" s="117">
        <v>880000</v>
      </c>
      <c r="C4166" s="117">
        <v>880000</v>
      </c>
      <c r="D4166" s="115" t="s">
        <v>342</v>
      </c>
      <c r="E4166" s="115" t="s">
        <v>13</v>
      </c>
      <c r="F4166" s="115" t="s">
        <v>343</v>
      </c>
      <c r="G4166" s="115" t="s">
        <v>344</v>
      </c>
      <c r="H4166" s="115">
        <v>0.56000000000000005</v>
      </c>
      <c r="I4166" s="115">
        <v>0.48</v>
      </c>
      <c r="J4166" s="115" t="s">
        <v>350</v>
      </c>
      <c r="K4166" s="115">
        <v>0.11028992919286</v>
      </c>
      <c r="L4166" s="115">
        <v>3649.6723714341801</v>
      </c>
      <c r="M4166" s="115">
        <v>9.0981577355205498</v>
      </c>
      <c r="N4166" s="115">
        <v>1.3381153771019101</v>
      </c>
      <c r="O4166" s="115">
        <v>1.0034351724360699</v>
      </c>
      <c r="P4166" s="115">
        <v>0.14758065019245001</v>
      </c>
      <c r="Q4166" s="115">
        <v>402.52210742262798</v>
      </c>
      <c r="R4166" s="115">
        <v>1210</v>
      </c>
      <c r="S4166" s="115" t="s">
        <v>353</v>
      </c>
      <c r="T4166" s="115">
        <v>1210</v>
      </c>
      <c r="U4166" s="115" t="s">
        <v>352</v>
      </c>
      <c r="V4166" s="115" t="s">
        <v>350</v>
      </c>
      <c r="Z4166" s="115">
        <v>0</v>
      </c>
      <c r="AA4166" s="115">
        <v>1</v>
      </c>
      <c r="AB4166" s="115">
        <v>1.0034351724360699</v>
      </c>
      <c r="AC4166" s="115">
        <v>0.14758065019245001</v>
      </c>
      <c r="AD4166" s="115">
        <v>402.52210742262798</v>
      </c>
      <c r="AF4166" s="115">
        <v>-1</v>
      </c>
      <c r="AG4166" s="115">
        <v>-1</v>
      </c>
      <c r="AH4166" s="115">
        <v>-1</v>
      </c>
      <c r="AI4166" s="115">
        <v>-1</v>
      </c>
      <c r="AJ4166" s="115">
        <v>0</v>
      </c>
      <c r="AM4166" s="115" t="s">
        <v>348</v>
      </c>
      <c r="AN4166" s="115">
        <v>-1</v>
      </c>
      <c r="AQ4166" s="115">
        <v>601</v>
      </c>
      <c r="AR4166" s="115" t="s">
        <v>263</v>
      </c>
      <c r="AS4166" s="115" t="s">
        <v>376</v>
      </c>
      <c r="AT4166" s="115" t="s">
        <v>296</v>
      </c>
      <c r="AV4166" s="115">
        <v>86.489994120834794</v>
      </c>
      <c r="AW4166" s="115">
        <v>0.32645750800000001</v>
      </c>
    </row>
    <row r="4167" spans="1:49" x14ac:dyDescent="0.25">
      <c r="A4167" s="117">
        <v>450000</v>
      </c>
      <c r="B4167" s="117">
        <v>880000</v>
      </c>
      <c r="C4167" s="117">
        <v>880000</v>
      </c>
      <c r="D4167" s="115" t="s">
        <v>342</v>
      </c>
      <c r="E4167" s="115" t="s">
        <v>13</v>
      </c>
      <c r="F4167" s="115" t="s">
        <v>343</v>
      </c>
      <c r="G4167" s="115" t="s">
        <v>344</v>
      </c>
      <c r="H4167" s="115">
        <v>0.56000000000000005</v>
      </c>
      <c r="I4167" s="115">
        <v>0.48</v>
      </c>
      <c r="J4167" s="115" t="s">
        <v>350</v>
      </c>
      <c r="K4167" s="115">
        <v>9.6825125240079996E-2</v>
      </c>
      <c r="L4167" s="115">
        <v>3649.6723714341801</v>
      </c>
      <c r="M4167" s="115">
        <v>9.0981577355205498</v>
      </c>
      <c r="N4167" s="115">
        <v>1.3381153771019101</v>
      </c>
      <c r="O4167" s="115">
        <v>0.88093026219586001</v>
      </c>
      <c r="P4167" s="115">
        <v>0.12956318897357999</v>
      </c>
      <c r="Q4167" s="115">
        <v>353.37998444940803</v>
      </c>
      <c r="R4167" s="115">
        <v>1210</v>
      </c>
      <c r="S4167" s="115" t="s">
        <v>353</v>
      </c>
      <c r="T4167" s="115">
        <v>1210</v>
      </c>
      <c r="U4167" s="115" t="s">
        <v>352</v>
      </c>
      <c r="V4167" s="115" t="s">
        <v>350</v>
      </c>
      <c r="Z4167" s="115">
        <v>0</v>
      </c>
      <c r="AA4167" s="115">
        <v>1</v>
      </c>
      <c r="AB4167" s="115">
        <v>0.88093026219586001</v>
      </c>
      <c r="AC4167" s="115">
        <v>0.12956318897357999</v>
      </c>
      <c r="AD4167" s="115">
        <v>353.379984449407</v>
      </c>
      <c r="AF4167" s="115">
        <v>-1</v>
      </c>
      <c r="AG4167" s="115">
        <v>-1</v>
      </c>
      <c r="AH4167" s="115">
        <v>-1</v>
      </c>
      <c r="AI4167" s="115">
        <v>-1</v>
      </c>
      <c r="AJ4167" s="115">
        <v>0</v>
      </c>
      <c r="AM4167" s="115" t="s">
        <v>348</v>
      </c>
      <c r="AN4167" s="115">
        <v>-1</v>
      </c>
      <c r="AQ4167" s="115">
        <v>601</v>
      </c>
      <c r="AR4167" s="115" t="s">
        <v>263</v>
      </c>
      <c r="AS4167" s="115" t="s">
        <v>376</v>
      </c>
      <c r="AT4167" s="115" t="s">
        <v>296</v>
      </c>
      <c r="AV4167" s="115">
        <v>80.602920274872204</v>
      </c>
      <c r="AW4167" s="115">
        <v>0.28660177170000001</v>
      </c>
    </row>
    <row r="4168" spans="1:49" x14ac:dyDescent="0.25">
      <c r="A4168" s="117">
        <v>450000</v>
      </c>
      <c r="B4168" s="117">
        <v>880000</v>
      </c>
      <c r="C4168" s="117">
        <v>880000</v>
      </c>
      <c r="D4168" s="115" t="s">
        <v>342</v>
      </c>
      <c r="E4168" s="115" t="s">
        <v>13</v>
      </c>
      <c r="F4168" s="115" t="s">
        <v>343</v>
      </c>
      <c r="G4168" s="115" t="s">
        <v>344</v>
      </c>
      <c r="H4168" s="115">
        <v>0.56000000000000005</v>
      </c>
      <c r="I4168" s="115">
        <v>0.48</v>
      </c>
      <c r="J4168" s="115" t="s">
        <v>350</v>
      </c>
      <c r="K4168" s="115">
        <v>5.403093532383E-2</v>
      </c>
      <c r="L4168" s="115">
        <v>3649.6723714341801</v>
      </c>
      <c r="M4168" s="115">
        <v>9.0981577355205498</v>
      </c>
      <c r="N4168" s="115">
        <v>1.3381153771019101</v>
      </c>
      <c r="O4168" s="115">
        <v>0.49158197217394001</v>
      </c>
      <c r="P4168" s="115">
        <v>7.2299625396020001E-2</v>
      </c>
      <c r="Q4168" s="115">
        <v>197.19521185414001</v>
      </c>
      <c r="R4168" s="115">
        <v>1210</v>
      </c>
      <c r="S4168" s="115" t="s">
        <v>353</v>
      </c>
      <c r="T4168" s="115">
        <v>1210</v>
      </c>
      <c r="U4168" s="115" t="s">
        <v>352</v>
      </c>
      <c r="V4168" s="115" t="s">
        <v>350</v>
      </c>
      <c r="Z4168" s="115">
        <v>0</v>
      </c>
      <c r="AA4168" s="115">
        <v>1</v>
      </c>
      <c r="AB4168" s="115">
        <v>0.49158197217394001</v>
      </c>
      <c r="AC4168" s="115">
        <v>7.2299625396020001E-2</v>
      </c>
      <c r="AD4168" s="115">
        <v>197.195211854142</v>
      </c>
      <c r="AF4168" s="115">
        <v>-1</v>
      </c>
      <c r="AG4168" s="115">
        <v>-1</v>
      </c>
      <c r="AH4168" s="115">
        <v>-1</v>
      </c>
      <c r="AI4168" s="115">
        <v>-1</v>
      </c>
      <c r="AJ4168" s="115">
        <v>0</v>
      </c>
      <c r="AM4168" s="115" t="s">
        <v>348</v>
      </c>
      <c r="AN4168" s="115">
        <v>-1</v>
      </c>
      <c r="AQ4168" s="115">
        <v>601</v>
      </c>
      <c r="AR4168" s="115" t="s">
        <v>263</v>
      </c>
      <c r="AS4168" s="115" t="s">
        <v>376</v>
      </c>
      <c r="AT4168" s="115" t="s">
        <v>296</v>
      </c>
      <c r="AV4168" s="115">
        <v>78.837778825739306</v>
      </c>
      <c r="AW4168" s="115">
        <v>0.1599312343</v>
      </c>
    </row>
    <row r="4169" spans="1:49" x14ac:dyDescent="0.25">
      <c r="A4169" s="117">
        <v>450000</v>
      </c>
      <c r="B4169" s="117">
        <v>880000</v>
      </c>
      <c r="C4169" s="117">
        <v>880000</v>
      </c>
      <c r="D4169" s="115" t="s">
        <v>342</v>
      </c>
      <c r="E4169" s="115" t="s">
        <v>13</v>
      </c>
      <c r="F4169" s="115" t="s">
        <v>343</v>
      </c>
      <c r="G4169" s="115" t="s">
        <v>344</v>
      </c>
      <c r="H4169" s="115">
        <v>0.56000000000000005</v>
      </c>
      <c r="I4169" s="115">
        <v>0.48</v>
      </c>
      <c r="J4169" s="115" t="s">
        <v>350</v>
      </c>
      <c r="K4169" s="115">
        <v>0.24441097372764001</v>
      </c>
      <c r="L4169" s="115">
        <v>3649.6723714341801</v>
      </c>
      <c r="M4169" s="115">
        <v>9.0981577355205498</v>
      </c>
      <c r="N4169" s="115">
        <v>1.3381153771019101</v>
      </c>
      <c r="O4169" s="115">
        <v>2.22368959126629</v>
      </c>
      <c r="P4169" s="115">
        <v>0.32705008227741</v>
      </c>
      <c r="Q4169" s="115">
        <v>892.01997808911699</v>
      </c>
      <c r="R4169" s="115">
        <v>1210</v>
      </c>
      <c r="S4169" s="115" t="s">
        <v>353</v>
      </c>
      <c r="T4169" s="115">
        <v>1210</v>
      </c>
      <c r="U4169" s="115" t="s">
        <v>352</v>
      </c>
      <c r="V4169" s="115" t="s">
        <v>350</v>
      </c>
      <c r="Z4169" s="115">
        <v>0</v>
      </c>
      <c r="AA4169" s="115">
        <v>1</v>
      </c>
      <c r="AB4169" s="115">
        <v>2.22368959126629</v>
      </c>
      <c r="AC4169" s="115">
        <v>0.32705008227741</v>
      </c>
      <c r="AD4169" s="115">
        <v>892.01997808911699</v>
      </c>
      <c r="AF4169" s="115">
        <v>-1</v>
      </c>
      <c r="AG4169" s="115">
        <v>-1</v>
      </c>
      <c r="AH4169" s="115">
        <v>-1</v>
      </c>
      <c r="AI4169" s="115">
        <v>-1</v>
      </c>
      <c r="AJ4169" s="115">
        <v>0</v>
      </c>
      <c r="AM4169" s="115" t="s">
        <v>348</v>
      </c>
      <c r="AN4169" s="115">
        <v>-1</v>
      </c>
      <c r="AQ4169" s="115">
        <v>601</v>
      </c>
      <c r="AR4169" s="115" t="s">
        <v>263</v>
      </c>
      <c r="AS4169" s="115" t="s">
        <v>376</v>
      </c>
      <c r="AT4169" s="115" t="s">
        <v>296</v>
      </c>
      <c r="AV4169" s="115">
        <v>125.989236932604</v>
      </c>
      <c r="AW4169" s="115">
        <v>0.72345497010000004</v>
      </c>
    </row>
    <row r="4170" spans="1:49" x14ac:dyDescent="0.25">
      <c r="A4170" s="117">
        <v>450000</v>
      </c>
      <c r="B4170" s="117">
        <v>880000</v>
      </c>
      <c r="C4170" s="117">
        <v>880000</v>
      </c>
      <c r="D4170" s="115" t="s">
        <v>342</v>
      </c>
      <c r="E4170" s="115" t="s">
        <v>13</v>
      </c>
      <c r="F4170" s="115" t="s">
        <v>343</v>
      </c>
      <c r="G4170" s="115" t="s">
        <v>344</v>
      </c>
      <c r="H4170" s="115">
        <v>0.56000000000000005</v>
      </c>
      <c r="I4170" s="115">
        <v>0.48</v>
      </c>
      <c r="J4170" s="115" t="s">
        <v>350</v>
      </c>
      <c r="K4170" s="115">
        <v>0.11220649029854</v>
      </c>
      <c r="L4170" s="115">
        <v>3649.6723714341801</v>
      </c>
      <c r="M4170" s="115">
        <v>9.0981577355205498</v>
      </c>
      <c r="N4170" s="115">
        <v>1.3381153771019101</v>
      </c>
      <c r="O4170" s="115">
        <v>1.0208723476853401</v>
      </c>
      <c r="P4170" s="115">
        <v>0.15014523007912001</v>
      </c>
      <c r="Q4170" s="115">
        <v>409.51692753820902</v>
      </c>
      <c r="R4170" s="115">
        <v>1210</v>
      </c>
      <c r="S4170" s="115" t="s">
        <v>353</v>
      </c>
      <c r="T4170" s="115">
        <v>1210</v>
      </c>
      <c r="U4170" s="115" t="s">
        <v>352</v>
      </c>
      <c r="V4170" s="115" t="s">
        <v>350</v>
      </c>
      <c r="Z4170" s="115">
        <v>0</v>
      </c>
      <c r="AA4170" s="115">
        <v>1</v>
      </c>
      <c r="AB4170" s="115">
        <v>1.0208723476853401</v>
      </c>
      <c r="AC4170" s="115">
        <v>0.15014523007912001</v>
      </c>
      <c r="AD4170" s="115">
        <v>409.51692753820902</v>
      </c>
      <c r="AF4170" s="115">
        <v>-1</v>
      </c>
      <c r="AG4170" s="115">
        <v>-1</v>
      </c>
      <c r="AH4170" s="115">
        <v>-1</v>
      </c>
      <c r="AI4170" s="115">
        <v>-1</v>
      </c>
      <c r="AJ4170" s="115">
        <v>0</v>
      </c>
      <c r="AM4170" s="115" t="s">
        <v>348</v>
      </c>
      <c r="AN4170" s="115">
        <v>-1</v>
      </c>
      <c r="AQ4170" s="115">
        <v>601</v>
      </c>
      <c r="AR4170" s="115" t="s">
        <v>263</v>
      </c>
      <c r="AS4170" s="115" t="s">
        <v>376</v>
      </c>
      <c r="AT4170" s="115" t="s">
        <v>296</v>
      </c>
      <c r="AV4170" s="115">
        <v>94.239410020499193</v>
      </c>
      <c r="AW4170" s="115">
        <v>0.33213051710000002</v>
      </c>
    </row>
    <row r="4171" spans="1:49" x14ac:dyDescent="0.25">
      <c r="A4171" s="117">
        <v>450000</v>
      </c>
      <c r="B4171" s="117">
        <v>880000</v>
      </c>
      <c r="C4171" s="117">
        <v>880000</v>
      </c>
      <c r="D4171" s="115" t="s">
        <v>342</v>
      </c>
      <c r="E4171" s="115" t="s">
        <v>13</v>
      </c>
      <c r="F4171" s="115" t="s">
        <v>343</v>
      </c>
      <c r="G4171" s="115" t="s">
        <v>344</v>
      </c>
      <c r="H4171" s="115">
        <v>0.56000000000000005</v>
      </c>
      <c r="I4171" s="115">
        <v>0.48</v>
      </c>
      <c r="J4171" s="115" t="s">
        <v>350</v>
      </c>
      <c r="K4171" s="115">
        <v>0.36833622445427999</v>
      </c>
      <c r="L4171" s="115">
        <v>3643.65219545538</v>
      </c>
      <c r="M4171" s="115">
        <v>9.0840684998868007</v>
      </c>
      <c r="N4171" s="115">
        <v>1.3360743958488399</v>
      </c>
      <c r="O4171" s="115">
        <v>3.3459914939324098</v>
      </c>
      <c r="P4171" s="115">
        <v>0.49212459855700003</v>
      </c>
      <c r="Q4171" s="115">
        <v>1342.0890928986</v>
      </c>
      <c r="R4171" s="115">
        <v>1200</v>
      </c>
      <c r="S4171" s="115" t="s">
        <v>351</v>
      </c>
      <c r="T4171" s="115">
        <v>1200</v>
      </c>
      <c r="U4171" s="115" t="s">
        <v>352</v>
      </c>
      <c r="V4171" s="115" t="s">
        <v>350</v>
      </c>
      <c r="Z4171" s="115">
        <v>0</v>
      </c>
      <c r="AA4171" s="115">
        <v>1</v>
      </c>
      <c r="AB4171" s="115">
        <v>3.3459914939324098</v>
      </c>
      <c r="AC4171" s="115">
        <v>0.49212459855700003</v>
      </c>
      <c r="AD4171" s="115">
        <v>1342.0890928986</v>
      </c>
      <c r="AF4171" s="115">
        <v>-1</v>
      </c>
      <c r="AG4171" s="115">
        <v>-1</v>
      </c>
      <c r="AH4171" s="115">
        <v>-1</v>
      </c>
      <c r="AI4171" s="115">
        <v>-1</v>
      </c>
      <c r="AJ4171" s="115">
        <v>0</v>
      </c>
      <c r="AM4171" s="115" t="s">
        <v>348</v>
      </c>
      <c r="AN4171" s="115">
        <v>-1</v>
      </c>
      <c r="AQ4171" s="115">
        <v>601</v>
      </c>
      <c r="AR4171" s="115" t="s">
        <v>263</v>
      </c>
      <c r="AS4171" s="115" t="s">
        <v>376</v>
      </c>
      <c r="AT4171" s="115" t="s">
        <v>296</v>
      </c>
      <c r="AV4171" s="115">
        <v>187.130799671799</v>
      </c>
      <c r="AW4171" s="115">
        <v>1.0884745279000001</v>
      </c>
    </row>
    <row r="4172" spans="1:49" x14ac:dyDescent="0.25">
      <c r="A4172" s="117">
        <v>450000</v>
      </c>
      <c r="B4172" s="117">
        <v>880000</v>
      </c>
      <c r="C4172" s="117">
        <v>880000</v>
      </c>
      <c r="D4172" s="115" t="s">
        <v>342</v>
      </c>
      <c r="E4172" s="115" t="s">
        <v>13</v>
      </c>
      <c r="F4172" s="115" t="s">
        <v>343</v>
      </c>
      <c r="G4172" s="115" t="s">
        <v>344</v>
      </c>
      <c r="H4172" s="115">
        <v>0.56000000000000005</v>
      </c>
      <c r="I4172" s="115">
        <v>0.48</v>
      </c>
      <c r="J4172" s="115" t="s">
        <v>350</v>
      </c>
      <c r="K4172" s="115">
        <v>6.8698548010970001E-2</v>
      </c>
      <c r="L4172" s="115">
        <v>3643.65219545538</v>
      </c>
      <c r="M4172" s="115">
        <v>9.0840684998868007</v>
      </c>
      <c r="N4172" s="115">
        <v>1.3360743958488399</v>
      </c>
      <c r="O4172" s="115">
        <v>0.62406231597446005</v>
      </c>
      <c r="P4172" s="115">
        <v>9.1786371029450003E-2</v>
      </c>
      <c r="Q4172" s="115">
        <v>250.31361528478601</v>
      </c>
      <c r="R4172" s="115">
        <v>1210</v>
      </c>
      <c r="S4172" s="115" t="s">
        <v>353</v>
      </c>
      <c r="T4172" s="115">
        <v>1210</v>
      </c>
      <c r="U4172" s="115" t="s">
        <v>352</v>
      </c>
      <c r="V4172" s="115" t="s">
        <v>350</v>
      </c>
      <c r="Z4172" s="115">
        <v>0</v>
      </c>
      <c r="AA4172" s="115">
        <v>1</v>
      </c>
      <c r="AB4172" s="115">
        <v>0.62406231597446005</v>
      </c>
      <c r="AC4172" s="115">
        <v>9.1786371029450003E-2</v>
      </c>
      <c r="AD4172" s="115">
        <v>267.18571566604101</v>
      </c>
      <c r="AF4172" s="115">
        <v>-1</v>
      </c>
      <c r="AG4172" s="115">
        <v>-1</v>
      </c>
      <c r="AH4172" s="115">
        <v>-1</v>
      </c>
      <c r="AI4172" s="115">
        <v>-1</v>
      </c>
      <c r="AJ4172" s="115">
        <v>0</v>
      </c>
      <c r="AM4172" s="115" t="s">
        <v>348</v>
      </c>
      <c r="AN4172" s="115">
        <v>-1</v>
      </c>
      <c r="AQ4172" s="115">
        <v>601</v>
      </c>
      <c r="AR4172" s="115" t="s">
        <v>263</v>
      </c>
      <c r="AS4172" s="115" t="s">
        <v>376</v>
      </c>
      <c r="AT4172" s="115" t="s">
        <v>296</v>
      </c>
      <c r="AV4172" s="115">
        <v>74.995465651744396</v>
      </c>
      <c r="AW4172" s="115">
        <v>0.21669563310000001</v>
      </c>
    </row>
    <row r="4173" spans="1:49" x14ac:dyDescent="0.25">
      <c r="A4173" s="117">
        <v>450000</v>
      </c>
      <c r="B4173" s="117">
        <v>880000</v>
      </c>
      <c r="C4173" s="117">
        <v>880000</v>
      </c>
      <c r="D4173" s="115" t="s">
        <v>342</v>
      </c>
      <c r="E4173" s="115" t="s">
        <v>13</v>
      </c>
      <c r="F4173" s="115" t="s">
        <v>343</v>
      </c>
      <c r="G4173" s="115" t="s">
        <v>344</v>
      </c>
      <c r="H4173" s="115">
        <v>0.56000000000000005</v>
      </c>
      <c r="I4173" s="115">
        <v>0.48</v>
      </c>
      <c r="J4173" s="115" t="s">
        <v>350</v>
      </c>
      <c r="K4173" s="115">
        <v>7.9283258551350003E-2</v>
      </c>
      <c r="L4173" s="115">
        <v>3643.65219545538</v>
      </c>
      <c r="M4173" s="115">
        <v>9.0840684998868007</v>
      </c>
      <c r="N4173" s="115">
        <v>1.3360743958488399</v>
      </c>
      <c r="O4173" s="115">
        <v>0.72021455157475001</v>
      </c>
      <c r="P4173" s="115">
        <v>0.10592833176993</v>
      </c>
      <c r="Q4173" s="115">
        <v>288.88061908350397</v>
      </c>
      <c r="R4173" s="115">
        <v>1210</v>
      </c>
      <c r="S4173" s="115" t="s">
        <v>353</v>
      </c>
      <c r="T4173" s="115">
        <v>1210</v>
      </c>
      <c r="U4173" s="115" t="s">
        <v>352</v>
      </c>
      <c r="V4173" s="115" t="s">
        <v>350</v>
      </c>
      <c r="Z4173" s="115">
        <v>0</v>
      </c>
      <c r="AA4173" s="115">
        <v>1</v>
      </c>
      <c r="AB4173" s="115">
        <v>0.72021455157475001</v>
      </c>
      <c r="AC4173" s="115">
        <v>0.10592833176993</v>
      </c>
      <c r="AD4173" s="115">
        <v>326.62962022912501</v>
      </c>
      <c r="AF4173" s="115">
        <v>-1</v>
      </c>
      <c r="AG4173" s="115">
        <v>-1</v>
      </c>
      <c r="AH4173" s="115">
        <v>-1</v>
      </c>
      <c r="AI4173" s="115">
        <v>-1</v>
      </c>
      <c r="AJ4173" s="115">
        <v>0</v>
      </c>
      <c r="AM4173" s="115" t="s">
        <v>348</v>
      </c>
      <c r="AN4173" s="115">
        <v>-1</v>
      </c>
      <c r="AQ4173" s="115">
        <v>601</v>
      </c>
      <c r="AR4173" s="115" t="s">
        <v>263</v>
      </c>
      <c r="AS4173" s="115" t="s">
        <v>376</v>
      </c>
      <c r="AT4173" s="115" t="s">
        <v>296</v>
      </c>
      <c r="AV4173" s="115">
        <v>78.310281558186304</v>
      </c>
      <c r="AW4173" s="115">
        <v>0.26490642349999999</v>
      </c>
    </row>
    <row r="4174" spans="1:49" x14ac:dyDescent="0.25">
      <c r="A4174" s="117">
        <v>450000</v>
      </c>
      <c r="B4174" s="117">
        <v>880000</v>
      </c>
      <c r="C4174" s="117">
        <v>880000</v>
      </c>
      <c r="D4174" s="115" t="s">
        <v>342</v>
      </c>
      <c r="E4174" s="115" t="s">
        <v>13</v>
      </c>
      <c r="F4174" s="115" t="s">
        <v>343</v>
      </c>
      <c r="G4174" s="115" t="s">
        <v>344</v>
      </c>
      <c r="H4174" s="115">
        <v>0.56000000000000005</v>
      </c>
      <c r="I4174" s="115">
        <v>0.48</v>
      </c>
      <c r="J4174" s="115" t="s">
        <v>350</v>
      </c>
      <c r="K4174" s="115">
        <v>1.1286052308419999E-2</v>
      </c>
      <c r="L4174" s="115">
        <v>3643.65219545538</v>
      </c>
      <c r="M4174" s="115">
        <v>9.0840684998868007</v>
      </c>
      <c r="N4174" s="115">
        <v>1.3360743958488399</v>
      </c>
      <c r="O4174" s="115">
        <v>0.102523272263</v>
      </c>
      <c r="P4174" s="115">
        <v>1.5079005519490001E-2</v>
      </c>
      <c r="Q4174" s="115">
        <v>41.122449271602399</v>
      </c>
      <c r="R4174" s="115">
        <v>1210</v>
      </c>
      <c r="S4174" s="115" t="s">
        <v>353</v>
      </c>
      <c r="T4174" s="115">
        <v>1210</v>
      </c>
      <c r="U4174" s="115" t="s">
        <v>352</v>
      </c>
      <c r="V4174" s="115" t="s">
        <v>350</v>
      </c>
      <c r="Z4174" s="115">
        <v>0</v>
      </c>
      <c r="AA4174" s="115">
        <v>1</v>
      </c>
      <c r="AB4174" s="115">
        <v>0.102523272263</v>
      </c>
      <c r="AC4174" s="115">
        <v>1.5079005519490001E-2</v>
      </c>
      <c r="AD4174" s="115">
        <v>41.122449271600601</v>
      </c>
      <c r="AF4174" s="115">
        <v>-1</v>
      </c>
      <c r="AG4174" s="115">
        <v>-1</v>
      </c>
      <c r="AH4174" s="115">
        <v>-1</v>
      </c>
      <c r="AI4174" s="115">
        <v>-1</v>
      </c>
      <c r="AJ4174" s="115">
        <v>0</v>
      </c>
      <c r="AM4174" s="115" t="s">
        <v>348</v>
      </c>
      <c r="AN4174" s="115">
        <v>-1</v>
      </c>
      <c r="AQ4174" s="115">
        <v>601</v>
      </c>
      <c r="AR4174" s="115" t="s">
        <v>263</v>
      </c>
      <c r="AS4174" s="115" t="s">
        <v>376</v>
      </c>
      <c r="AT4174" s="115" t="s">
        <v>296</v>
      </c>
      <c r="AV4174" s="115">
        <v>28.779687735893699</v>
      </c>
      <c r="AW4174" s="115">
        <v>3.3351540399999997E-2</v>
      </c>
    </row>
    <row r="4175" spans="1:49" x14ac:dyDescent="0.25">
      <c r="A4175" s="117">
        <v>450000</v>
      </c>
      <c r="B4175" s="117">
        <v>880000</v>
      </c>
      <c r="C4175" s="117">
        <v>880000</v>
      </c>
      <c r="D4175" s="115" t="s">
        <v>342</v>
      </c>
      <c r="E4175" s="115" t="s">
        <v>13</v>
      </c>
      <c r="F4175" s="115" t="s">
        <v>343</v>
      </c>
      <c r="G4175" s="115" t="s">
        <v>344</v>
      </c>
      <c r="H4175" s="115">
        <v>0.56000000000000005</v>
      </c>
      <c r="I4175" s="115">
        <v>0.48</v>
      </c>
      <c r="J4175" s="115" t="s">
        <v>350</v>
      </c>
      <c r="K4175" s="115">
        <v>3.845291729803E-2</v>
      </c>
      <c r="L4175" s="115">
        <v>3643.65219545538</v>
      </c>
      <c r="M4175" s="115">
        <v>9.0840684998868007</v>
      </c>
      <c r="N4175" s="115">
        <v>1.3360743958488399</v>
      </c>
      <c r="O4175" s="115">
        <v>0.34930893475579999</v>
      </c>
      <c r="P4175" s="115">
        <v>5.1375958247590003E-2</v>
      </c>
      <c r="Q4175" s="115">
        <v>140.109056534638</v>
      </c>
      <c r="R4175" s="115">
        <v>1210</v>
      </c>
      <c r="S4175" s="115" t="s">
        <v>353</v>
      </c>
      <c r="T4175" s="115">
        <v>1210</v>
      </c>
      <c r="U4175" s="115" t="s">
        <v>352</v>
      </c>
      <c r="V4175" s="115" t="s">
        <v>350</v>
      </c>
      <c r="Z4175" s="115">
        <v>0</v>
      </c>
      <c r="AA4175" s="115">
        <v>1</v>
      </c>
      <c r="AB4175" s="115">
        <v>0.34930893475579999</v>
      </c>
      <c r="AC4175" s="115">
        <v>5.1375958247590003E-2</v>
      </c>
      <c r="AD4175" s="115">
        <v>140.10905653463601</v>
      </c>
      <c r="AF4175" s="115">
        <v>-1</v>
      </c>
      <c r="AG4175" s="115">
        <v>-1</v>
      </c>
      <c r="AH4175" s="115">
        <v>-1</v>
      </c>
      <c r="AI4175" s="115">
        <v>-1</v>
      </c>
      <c r="AJ4175" s="115">
        <v>0</v>
      </c>
      <c r="AM4175" s="115" t="s">
        <v>348</v>
      </c>
      <c r="AN4175" s="115">
        <v>-1</v>
      </c>
      <c r="AQ4175" s="115">
        <v>601</v>
      </c>
      <c r="AR4175" s="115" t="s">
        <v>263</v>
      </c>
      <c r="AS4175" s="115" t="s">
        <v>376</v>
      </c>
      <c r="AT4175" s="115" t="s">
        <v>296</v>
      </c>
      <c r="AV4175" s="115">
        <v>53.641520880557898</v>
      </c>
      <c r="AW4175" s="115">
        <v>0.1136326493</v>
      </c>
    </row>
    <row r="4176" spans="1:49" x14ac:dyDescent="0.25">
      <c r="A4176" s="117">
        <v>450000</v>
      </c>
      <c r="B4176" s="117">
        <v>880000</v>
      </c>
      <c r="C4176" s="117">
        <v>880000</v>
      </c>
      <c r="D4176" s="115" t="s">
        <v>342</v>
      </c>
      <c r="E4176" s="115" t="s">
        <v>13</v>
      </c>
      <c r="F4176" s="115" t="s">
        <v>343</v>
      </c>
      <c r="G4176" s="115" t="s">
        <v>344</v>
      </c>
      <c r="H4176" s="115">
        <v>0.56000000000000005</v>
      </c>
      <c r="I4176" s="115">
        <v>0.48</v>
      </c>
      <c r="J4176" s="115" t="s">
        <v>350</v>
      </c>
      <c r="K4176" s="115">
        <v>3.6715696696120001E-2</v>
      </c>
      <c r="L4176" s="115">
        <v>3643.65219545538</v>
      </c>
      <c r="M4176" s="115">
        <v>9.0840684998868007</v>
      </c>
      <c r="N4176" s="115">
        <v>1.3360743958488399</v>
      </c>
      <c r="O4176" s="115">
        <v>0.33352790380864</v>
      </c>
      <c r="P4176" s="115">
        <v>4.9054902281440001E-2</v>
      </c>
      <c r="Q4176" s="115">
        <v>133.779228874502</v>
      </c>
      <c r="R4176" s="115">
        <v>1210</v>
      </c>
      <c r="S4176" s="115" t="s">
        <v>353</v>
      </c>
      <c r="T4176" s="115">
        <v>1210</v>
      </c>
      <c r="U4176" s="115" t="s">
        <v>352</v>
      </c>
      <c r="V4176" s="115" t="s">
        <v>350</v>
      </c>
      <c r="Z4176" s="115">
        <v>0</v>
      </c>
      <c r="AA4176" s="115">
        <v>1</v>
      </c>
      <c r="AB4176" s="115">
        <v>0.33352790380864</v>
      </c>
      <c r="AC4176" s="115">
        <v>4.9054902281440001E-2</v>
      </c>
      <c r="AD4176" s="115">
        <v>133.77922887450299</v>
      </c>
      <c r="AF4176" s="115">
        <v>-1</v>
      </c>
      <c r="AG4176" s="115">
        <v>-1</v>
      </c>
      <c r="AH4176" s="115">
        <v>-1</v>
      </c>
      <c r="AI4176" s="115">
        <v>-1</v>
      </c>
      <c r="AJ4176" s="115">
        <v>0</v>
      </c>
      <c r="AM4176" s="115" t="s">
        <v>348</v>
      </c>
      <c r="AN4176" s="115">
        <v>-1</v>
      </c>
      <c r="AQ4176" s="115">
        <v>601</v>
      </c>
      <c r="AR4176" s="115" t="s">
        <v>263</v>
      </c>
      <c r="AS4176" s="115" t="s">
        <v>376</v>
      </c>
      <c r="AT4176" s="115" t="s">
        <v>296</v>
      </c>
      <c r="AV4176" s="115">
        <v>72.531268888121403</v>
      </c>
      <c r="AW4176" s="115">
        <v>0.1084989691</v>
      </c>
    </row>
    <row r="4177" spans="1:49" x14ac:dyDescent="0.25">
      <c r="A4177" s="117">
        <v>450000</v>
      </c>
      <c r="B4177" s="117">
        <v>880000</v>
      </c>
      <c r="C4177" s="117">
        <v>880000</v>
      </c>
      <c r="D4177" s="115" t="s">
        <v>342</v>
      </c>
      <c r="E4177" s="115" t="s">
        <v>13</v>
      </c>
      <c r="F4177" s="115" t="s">
        <v>343</v>
      </c>
      <c r="G4177" s="115" t="s">
        <v>344</v>
      </c>
      <c r="H4177" s="115">
        <v>0.56000000000000005</v>
      </c>
      <c r="I4177" s="115">
        <v>0.48</v>
      </c>
      <c r="J4177" s="115" t="s">
        <v>350</v>
      </c>
      <c r="K4177" s="115">
        <v>7.1012856554119999E-2</v>
      </c>
      <c r="L4177" s="115">
        <v>3674.4298329524499</v>
      </c>
      <c r="M4177" s="115">
        <v>9.1560573723718992</v>
      </c>
      <c r="N4177" s="115">
        <v>1.3465012893395201</v>
      </c>
      <c r="O4177" s="115">
        <v>0.65019778878560996</v>
      </c>
      <c r="P4177" s="115">
        <v>9.5618902909809997E-2</v>
      </c>
      <c r="Q4177" s="115">
        <v>260.93175864566098</v>
      </c>
      <c r="R4177" s="115">
        <v>1210</v>
      </c>
      <c r="S4177" s="115" t="s">
        <v>353</v>
      </c>
      <c r="T4177" s="115">
        <v>1210</v>
      </c>
      <c r="U4177" s="115" t="s">
        <v>352</v>
      </c>
      <c r="V4177" s="115" t="s">
        <v>350</v>
      </c>
      <c r="Z4177" s="115">
        <v>0</v>
      </c>
      <c r="AA4177" s="115">
        <v>1</v>
      </c>
      <c r="AB4177" s="115">
        <v>0.65019778878560996</v>
      </c>
      <c r="AC4177" s="115">
        <v>9.5618902909809997E-2</v>
      </c>
      <c r="AD4177" s="115">
        <v>440.83726954552299</v>
      </c>
      <c r="AF4177" s="115">
        <v>-1</v>
      </c>
      <c r="AG4177" s="115">
        <v>-1</v>
      </c>
      <c r="AH4177" s="115">
        <v>-1</v>
      </c>
      <c r="AI4177" s="115">
        <v>-1</v>
      </c>
      <c r="AJ4177" s="115">
        <v>0</v>
      </c>
      <c r="AM4177" s="115" t="s">
        <v>348</v>
      </c>
      <c r="AN4177" s="115">
        <v>-1</v>
      </c>
      <c r="AQ4177" s="115">
        <v>601</v>
      </c>
      <c r="AR4177" s="115" t="s">
        <v>263</v>
      </c>
      <c r="AS4177" s="115" t="s">
        <v>376</v>
      </c>
      <c r="AT4177" s="115" t="s">
        <v>296</v>
      </c>
      <c r="AV4177" s="115">
        <v>71.709433708693496</v>
      </c>
      <c r="AW4177" s="115">
        <v>0.35753225430000002</v>
      </c>
    </row>
    <row r="4178" spans="1:49" x14ac:dyDescent="0.25">
      <c r="A4178" s="117">
        <v>450000</v>
      </c>
      <c r="B4178" s="117">
        <v>880000</v>
      </c>
      <c r="C4178" s="117">
        <v>880000</v>
      </c>
      <c r="D4178" s="115" t="s">
        <v>342</v>
      </c>
      <c r="E4178" s="115" t="s">
        <v>13</v>
      </c>
      <c r="F4178" s="115" t="s">
        <v>343</v>
      </c>
      <c r="G4178" s="115" t="s">
        <v>344</v>
      </c>
      <c r="H4178" s="115">
        <v>0.56000000000000005</v>
      </c>
      <c r="I4178" s="115">
        <v>0.48</v>
      </c>
      <c r="J4178" s="115" t="s">
        <v>350</v>
      </c>
      <c r="K4178" s="115">
        <v>7.4831163285950006E-2</v>
      </c>
      <c r="L4178" s="115">
        <v>3674.4298329524499</v>
      </c>
      <c r="M4178" s="115">
        <v>9.1560573723718992</v>
      </c>
      <c r="N4178" s="115">
        <v>1.3465012893395201</v>
      </c>
      <c r="O4178" s="115">
        <v>0.68515842428747997</v>
      </c>
      <c r="P4178" s="115">
        <v>0.1007602578473</v>
      </c>
      <c r="Q4178" s="115">
        <v>274.96185881243099</v>
      </c>
      <c r="R4178" s="115">
        <v>1210</v>
      </c>
      <c r="S4178" s="115" t="s">
        <v>353</v>
      </c>
      <c r="T4178" s="115">
        <v>1210</v>
      </c>
      <c r="U4178" s="115" t="s">
        <v>352</v>
      </c>
      <c r="V4178" s="115" t="s">
        <v>350</v>
      </c>
      <c r="Z4178" s="115">
        <v>0</v>
      </c>
      <c r="AA4178" s="115">
        <v>1</v>
      </c>
      <c r="AB4178" s="115">
        <v>0.68515842428747997</v>
      </c>
      <c r="AC4178" s="115">
        <v>0.1007602578473</v>
      </c>
      <c r="AD4178" s="115">
        <v>468.51445805388101</v>
      </c>
      <c r="AF4178" s="115">
        <v>-1</v>
      </c>
      <c r="AG4178" s="115">
        <v>-1</v>
      </c>
      <c r="AH4178" s="115">
        <v>-1</v>
      </c>
      <c r="AI4178" s="115">
        <v>-1</v>
      </c>
      <c r="AJ4178" s="115">
        <v>0</v>
      </c>
      <c r="AM4178" s="115" t="s">
        <v>348</v>
      </c>
      <c r="AN4178" s="115">
        <v>-1</v>
      </c>
      <c r="AQ4178" s="115">
        <v>601</v>
      </c>
      <c r="AR4178" s="115" t="s">
        <v>263</v>
      </c>
      <c r="AS4178" s="115" t="s">
        <v>376</v>
      </c>
      <c r="AT4178" s="115" t="s">
        <v>296</v>
      </c>
      <c r="AV4178" s="115">
        <v>75.566984243724207</v>
      </c>
      <c r="AW4178" s="115">
        <v>0.37997928469999998</v>
      </c>
    </row>
    <row r="4179" spans="1:49" x14ac:dyDescent="0.25">
      <c r="A4179" s="117">
        <v>450000</v>
      </c>
      <c r="B4179" s="117">
        <v>880000</v>
      </c>
      <c r="C4179" s="117">
        <v>880000</v>
      </c>
      <c r="D4179" s="115" t="s">
        <v>342</v>
      </c>
      <c r="E4179" s="115" t="s">
        <v>13</v>
      </c>
      <c r="F4179" s="115" t="s">
        <v>343</v>
      </c>
      <c r="G4179" s="115" t="s">
        <v>344</v>
      </c>
      <c r="H4179" s="115">
        <v>0.56000000000000005</v>
      </c>
      <c r="I4179" s="115">
        <v>0.48</v>
      </c>
      <c r="J4179" s="115" t="s">
        <v>350</v>
      </c>
      <c r="K4179" s="115">
        <v>0.19327290781869999</v>
      </c>
      <c r="L4179" s="115">
        <v>3637.1459322209798</v>
      </c>
      <c r="M4179" s="115">
        <v>9.0688611980811196</v>
      </c>
      <c r="N4179" s="115">
        <v>1.33387215757538</v>
      </c>
      <c r="O4179" s="115">
        <v>1.75276517435738</v>
      </c>
      <c r="P4179" s="115">
        <v>0.25780135055300002</v>
      </c>
      <c r="Q4179" s="115">
        <v>702.961770481332</v>
      </c>
      <c r="R4179" s="115">
        <v>1200</v>
      </c>
      <c r="S4179" s="115" t="s">
        <v>351</v>
      </c>
      <c r="T4179" s="115">
        <v>1200</v>
      </c>
      <c r="U4179" s="115" t="s">
        <v>352</v>
      </c>
      <c r="V4179" s="115" t="s">
        <v>350</v>
      </c>
      <c r="Z4179" s="115">
        <v>0</v>
      </c>
      <c r="AA4179" s="115">
        <v>1</v>
      </c>
      <c r="AB4179" s="115">
        <v>1.75276517435738</v>
      </c>
      <c r="AC4179" s="115">
        <v>0.25780135055300002</v>
      </c>
      <c r="AD4179" s="115">
        <v>702.961770481332</v>
      </c>
      <c r="AF4179" s="115">
        <v>-1</v>
      </c>
      <c r="AG4179" s="115">
        <v>-1</v>
      </c>
      <c r="AH4179" s="115">
        <v>-1</v>
      </c>
      <c r="AI4179" s="115">
        <v>-1</v>
      </c>
      <c r="AJ4179" s="115">
        <v>0</v>
      </c>
      <c r="AM4179" s="115" t="s">
        <v>348</v>
      </c>
      <c r="AN4179" s="115">
        <v>-1</v>
      </c>
      <c r="AQ4179" s="115">
        <v>601</v>
      </c>
      <c r="AR4179" s="115" t="s">
        <v>263</v>
      </c>
      <c r="AS4179" s="115" t="s">
        <v>376</v>
      </c>
      <c r="AT4179" s="115" t="s">
        <v>296</v>
      </c>
      <c r="AV4179" s="115">
        <v>132.63137445782701</v>
      </c>
      <c r="AW4179" s="115">
        <v>0.57012309039999998</v>
      </c>
    </row>
    <row r="4180" spans="1:49" x14ac:dyDescent="0.25">
      <c r="A4180" s="117">
        <v>450000</v>
      </c>
      <c r="B4180" s="117">
        <v>880000</v>
      </c>
      <c r="C4180" s="117">
        <v>880000</v>
      </c>
      <c r="D4180" s="115" t="s">
        <v>342</v>
      </c>
      <c r="E4180" s="115" t="s">
        <v>13</v>
      </c>
      <c r="F4180" s="115" t="s">
        <v>343</v>
      </c>
      <c r="G4180" s="115" t="s">
        <v>344</v>
      </c>
      <c r="H4180" s="115">
        <v>0.56000000000000005</v>
      </c>
      <c r="I4180" s="115">
        <v>0.48</v>
      </c>
      <c r="J4180" s="115" t="s">
        <v>350</v>
      </c>
      <c r="K4180" s="115">
        <v>0.17139142918437</v>
      </c>
      <c r="L4180" s="115">
        <v>3637.1459322209798</v>
      </c>
      <c r="M4180" s="115">
        <v>9.0688611980811196</v>
      </c>
      <c r="N4180" s="115">
        <v>1.33387215757538</v>
      </c>
      <c r="O4180" s="115">
        <v>1.5543250818138099</v>
      </c>
      <c r="P4180" s="115">
        <v>0.22861425543607999</v>
      </c>
      <c r="Q4180" s="115">
        <v>623.37563947547596</v>
      </c>
      <c r="R4180" s="115">
        <v>1210</v>
      </c>
      <c r="S4180" s="115" t="s">
        <v>353</v>
      </c>
      <c r="T4180" s="115">
        <v>1210</v>
      </c>
      <c r="U4180" s="115" t="s">
        <v>352</v>
      </c>
      <c r="V4180" s="115" t="s">
        <v>350</v>
      </c>
      <c r="Z4180" s="115">
        <v>0</v>
      </c>
      <c r="AA4180" s="115">
        <v>1</v>
      </c>
      <c r="AB4180" s="115">
        <v>1.5543250818138099</v>
      </c>
      <c r="AC4180" s="115">
        <v>0.22861425543607999</v>
      </c>
      <c r="AD4180" s="115">
        <v>623.37563947547596</v>
      </c>
      <c r="AF4180" s="115">
        <v>-1</v>
      </c>
      <c r="AG4180" s="115">
        <v>-1</v>
      </c>
      <c r="AH4180" s="115">
        <v>-1</v>
      </c>
      <c r="AI4180" s="115">
        <v>-1</v>
      </c>
      <c r="AJ4180" s="115">
        <v>0</v>
      </c>
      <c r="AM4180" s="115" t="s">
        <v>348</v>
      </c>
      <c r="AN4180" s="115">
        <v>-1</v>
      </c>
      <c r="AQ4180" s="115">
        <v>601</v>
      </c>
      <c r="AR4180" s="115" t="s">
        <v>263</v>
      </c>
      <c r="AS4180" s="115" t="s">
        <v>376</v>
      </c>
      <c r="AT4180" s="115" t="s">
        <v>296</v>
      </c>
      <c r="AV4180" s="115">
        <v>108.37396972881599</v>
      </c>
      <c r="AW4180" s="115">
        <v>0.5055763499</v>
      </c>
    </row>
    <row r="4181" spans="1:49" x14ac:dyDescent="0.25">
      <c r="A4181" s="117">
        <v>450000</v>
      </c>
      <c r="B4181" s="117">
        <v>880000</v>
      </c>
      <c r="C4181" s="117">
        <v>880000</v>
      </c>
      <c r="D4181" s="115" t="s">
        <v>342</v>
      </c>
      <c r="E4181" s="115" t="s">
        <v>13</v>
      </c>
      <c r="F4181" s="115" t="s">
        <v>343</v>
      </c>
      <c r="G4181" s="115" t="s">
        <v>344</v>
      </c>
      <c r="H4181" s="115">
        <v>0.56000000000000005</v>
      </c>
      <c r="I4181" s="115">
        <v>0.48</v>
      </c>
      <c r="J4181" s="115" t="s">
        <v>350</v>
      </c>
      <c r="K4181" s="115">
        <v>0.24588231931508001</v>
      </c>
      <c r="L4181" s="115">
        <v>3637.1459322209798</v>
      </c>
      <c r="M4181" s="115">
        <v>9.0688611980811196</v>
      </c>
      <c r="N4181" s="115">
        <v>1.33387215757538</v>
      </c>
      <c r="O4181" s="115">
        <v>2.2298726249307999</v>
      </c>
      <c r="P4181" s="115">
        <v>0.32797557977445002</v>
      </c>
      <c r="Q4181" s="115">
        <v>894.30987750193799</v>
      </c>
      <c r="R4181" s="115">
        <v>1210</v>
      </c>
      <c r="S4181" s="115" t="s">
        <v>353</v>
      </c>
      <c r="T4181" s="115">
        <v>1210</v>
      </c>
      <c r="U4181" s="115" t="s">
        <v>352</v>
      </c>
      <c r="V4181" s="115" t="s">
        <v>350</v>
      </c>
      <c r="Z4181" s="115">
        <v>0</v>
      </c>
      <c r="AA4181" s="115">
        <v>1</v>
      </c>
      <c r="AB4181" s="115">
        <v>2.2298726249307999</v>
      </c>
      <c r="AC4181" s="115">
        <v>0.32797557977445002</v>
      </c>
      <c r="AD4181" s="115">
        <v>894.30987750193799</v>
      </c>
      <c r="AF4181" s="115">
        <v>-1</v>
      </c>
      <c r="AG4181" s="115">
        <v>-1</v>
      </c>
      <c r="AH4181" s="115">
        <v>-1</v>
      </c>
      <c r="AI4181" s="115">
        <v>-1</v>
      </c>
      <c r="AJ4181" s="115">
        <v>0</v>
      </c>
      <c r="AM4181" s="115" t="s">
        <v>348</v>
      </c>
      <c r="AN4181" s="115">
        <v>-1</v>
      </c>
      <c r="AQ4181" s="115">
        <v>601</v>
      </c>
      <c r="AR4181" s="115" t="s">
        <v>263</v>
      </c>
      <c r="AS4181" s="115" t="s">
        <v>376</v>
      </c>
      <c r="AT4181" s="115" t="s">
        <v>296</v>
      </c>
      <c r="AV4181" s="115">
        <v>125.71203031206301</v>
      </c>
      <c r="AW4181" s="115">
        <v>0.72531214720000003</v>
      </c>
    </row>
    <row r="4182" spans="1:49" x14ac:dyDescent="0.25">
      <c r="A4182" s="117">
        <v>450000</v>
      </c>
      <c r="B4182" s="117">
        <v>880000</v>
      </c>
      <c r="C4182" s="117">
        <v>880000</v>
      </c>
      <c r="D4182" s="115" t="s">
        <v>342</v>
      </c>
      <c r="E4182" s="115" t="s">
        <v>13</v>
      </c>
      <c r="F4182" s="115" t="s">
        <v>343</v>
      </c>
      <c r="G4182" s="115" t="s">
        <v>344</v>
      </c>
      <c r="H4182" s="115">
        <v>0.56000000000000005</v>
      </c>
      <c r="I4182" s="115">
        <v>0.48</v>
      </c>
      <c r="J4182" s="115" t="s">
        <v>350</v>
      </c>
      <c r="K4182" s="115">
        <v>7.2167972807000002E-3</v>
      </c>
      <c r="L4182" s="115">
        <v>3637.1459322209798</v>
      </c>
      <c r="M4182" s="115">
        <v>9.0688611980811196</v>
      </c>
      <c r="N4182" s="115">
        <v>1.33387215757538</v>
      </c>
      <c r="O4182" s="115">
        <v>6.5448132833399994E-2</v>
      </c>
      <c r="P4182" s="115">
        <v>9.6262849595900001E-3</v>
      </c>
      <c r="Q4182" s="115">
        <v>26.248544873179601</v>
      </c>
      <c r="R4182" s="115">
        <v>1210</v>
      </c>
      <c r="S4182" s="115" t="s">
        <v>353</v>
      </c>
      <c r="T4182" s="115">
        <v>1210</v>
      </c>
      <c r="U4182" s="115" t="s">
        <v>352</v>
      </c>
      <c r="V4182" s="115" t="s">
        <v>350</v>
      </c>
      <c r="Z4182" s="115">
        <v>0</v>
      </c>
      <c r="AA4182" s="115">
        <v>1</v>
      </c>
      <c r="AB4182" s="115">
        <v>6.5448132833399994E-2</v>
      </c>
      <c r="AC4182" s="115">
        <v>9.6262849595900001E-3</v>
      </c>
      <c r="AD4182" s="115">
        <v>26.2485448731791</v>
      </c>
      <c r="AF4182" s="115">
        <v>-1</v>
      </c>
      <c r="AG4182" s="115">
        <v>-1</v>
      </c>
      <c r="AH4182" s="115">
        <v>-1</v>
      </c>
      <c r="AI4182" s="115">
        <v>-1</v>
      </c>
      <c r="AJ4182" s="115">
        <v>0</v>
      </c>
      <c r="AM4182" s="115" t="s">
        <v>348</v>
      </c>
      <c r="AN4182" s="115">
        <v>-1</v>
      </c>
      <c r="AQ4182" s="115">
        <v>601</v>
      </c>
      <c r="AR4182" s="115" t="s">
        <v>263</v>
      </c>
      <c r="AS4182" s="115" t="s">
        <v>376</v>
      </c>
      <c r="AT4182" s="115" t="s">
        <v>296</v>
      </c>
      <c r="AV4182" s="115">
        <v>77.526867274950206</v>
      </c>
      <c r="AW4182" s="115">
        <v>2.1288357599999998E-2</v>
      </c>
    </row>
    <row r="4183" spans="1:49" x14ac:dyDescent="0.25">
      <c r="A4183" s="117">
        <v>450000</v>
      </c>
      <c r="B4183" s="117">
        <v>880000</v>
      </c>
      <c r="C4183" s="117">
        <v>880000</v>
      </c>
      <c r="D4183" s="115" t="s">
        <v>342</v>
      </c>
      <c r="E4183" s="115" t="s">
        <v>13</v>
      </c>
      <c r="F4183" s="115" t="s">
        <v>343</v>
      </c>
      <c r="G4183" s="115" t="s">
        <v>344</v>
      </c>
      <c r="H4183" s="115">
        <v>0.56000000000000005</v>
      </c>
      <c r="I4183" s="115">
        <v>0.48</v>
      </c>
      <c r="J4183" s="115" t="s">
        <v>350</v>
      </c>
      <c r="K4183" s="115">
        <v>1.6684838198E-4</v>
      </c>
      <c r="L4183" s="115">
        <v>3669.9933398521698</v>
      </c>
      <c r="M4183" s="115">
        <v>9.1456634929897493</v>
      </c>
      <c r="N4183" s="115">
        <v>1.3449952233420399</v>
      </c>
      <c r="O4183" s="115">
        <v>1.5259391560100001E-3</v>
      </c>
      <c r="P4183" s="115">
        <v>2.2441027678999999E-4</v>
      </c>
      <c r="Q4183" s="115">
        <v>0.61233245066107</v>
      </c>
      <c r="R4183" s="115">
        <v>1200</v>
      </c>
      <c r="S4183" s="115" t="s">
        <v>351</v>
      </c>
      <c r="T4183" s="115">
        <v>1200</v>
      </c>
      <c r="U4183" s="115" t="s">
        <v>352</v>
      </c>
      <c r="V4183" s="115" t="s">
        <v>350</v>
      </c>
      <c r="Z4183" s="115">
        <v>0</v>
      </c>
      <c r="AA4183" s="115">
        <v>1</v>
      </c>
      <c r="AB4183" s="115">
        <v>1.5259391560100001E-3</v>
      </c>
      <c r="AC4183" s="115">
        <v>2.2441027678999999E-4</v>
      </c>
      <c r="AD4183" s="115">
        <v>0.61233245066232</v>
      </c>
      <c r="AF4183" s="115">
        <v>-1</v>
      </c>
      <c r="AG4183" s="115">
        <v>-1</v>
      </c>
      <c r="AH4183" s="115">
        <v>-1</v>
      </c>
      <c r="AI4183" s="115">
        <v>-1</v>
      </c>
      <c r="AJ4183" s="115">
        <v>0</v>
      </c>
      <c r="AM4183" s="115" t="s">
        <v>348</v>
      </c>
      <c r="AN4183" s="115">
        <v>-1</v>
      </c>
      <c r="AQ4183" s="115">
        <v>601</v>
      </c>
      <c r="AR4183" s="115" t="s">
        <v>263</v>
      </c>
      <c r="AS4183" s="115" t="s">
        <v>376</v>
      </c>
      <c r="AT4183" s="115" t="s">
        <v>296</v>
      </c>
      <c r="AV4183" s="115">
        <v>41.744821921653902</v>
      </c>
      <c r="AW4183" s="115">
        <v>4.9662000000000003E-4</v>
      </c>
    </row>
    <row r="4184" spans="1:49" x14ac:dyDescent="0.25">
      <c r="A4184" s="117">
        <v>450000</v>
      </c>
      <c r="B4184" s="117">
        <v>880000</v>
      </c>
      <c r="C4184" s="117">
        <v>880000</v>
      </c>
      <c r="D4184" s="115" t="s">
        <v>342</v>
      </c>
      <c r="E4184" s="115" t="s">
        <v>13</v>
      </c>
      <c r="F4184" s="115" t="s">
        <v>343</v>
      </c>
      <c r="G4184" s="115" t="s">
        <v>344</v>
      </c>
      <c r="H4184" s="115">
        <v>0.56000000000000005</v>
      </c>
      <c r="I4184" s="115">
        <v>0.48</v>
      </c>
      <c r="J4184" s="115" t="s">
        <v>350</v>
      </c>
      <c r="K4184" s="115">
        <v>9.8832406852340002E-2</v>
      </c>
      <c r="L4184" s="115">
        <v>3669.9933398521698</v>
      </c>
      <c r="M4184" s="115">
        <v>9.1456634929897493</v>
      </c>
      <c r="N4184" s="115">
        <v>1.3449952233420399</v>
      </c>
      <c r="O4184" s="115">
        <v>0.90388793527377997</v>
      </c>
      <c r="P4184" s="115">
        <v>0.13292911512778999</v>
      </c>
      <c r="Q4184" s="115">
        <v>362.71427490965903</v>
      </c>
      <c r="R4184" s="115">
        <v>1210</v>
      </c>
      <c r="S4184" s="115" t="s">
        <v>353</v>
      </c>
      <c r="T4184" s="115">
        <v>1210</v>
      </c>
      <c r="U4184" s="115" t="s">
        <v>352</v>
      </c>
      <c r="V4184" s="115" t="s">
        <v>350</v>
      </c>
      <c r="Z4184" s="115">
        <v>0</v>
      </c>
      <c r="AA4184" s="115">
        <v>1</v>
      </c>
      <c r="AB4184" s="115">
        <v>0.90388793527377997</v>
      </c>
      <c r="AC4184" s="115">
        <v>0.13292911512778999</v>
      </c>
      <c r="AD4184" s="115">
        <v>362.71427490965903</v>
      </c>
      <c r="AF4184" s="115">
        <v>-1</v>
      </c>
      <c r="AG4184" s="115">
        <v>-1</v>
      </c>
      <c r="AH4184" s="115">
        <v>-1</v>
      </c>
      <c r="AI4184" s="115">
        <v>-1</v>
      </c>
      <c r="AJ4184" s="115">
        <v>0</v>
      </c>
      <c r="AM4184" s="115" t="s">
        <v>348</v>
      </c>
      <c r="AN4184" s="115">
        <v>-1</v>
      </c>
      <c r="AQ4184" s="115">
        <v>601</v>
      </c>
      <c r="AR4184" s="115" t="s">
        <v>263</v>
      </c>
      <c r="AS4184" s="115" t="s">
        <v>376</v>
      </c>
      <c r="AT4184" s="115" t="s">
        <v>296</v>
      </c>
      <c r="AV4184" s="115">
        <v>83.786927093557296</v>
      </c>
      <c r="AW4184" s="115">
        <v>0.29417216130000001</v>
      </c>
    </row>
    <row r="4185" spans="1:49" x14ac:dyDescent="0.25">
      <c r="A4185" s="117">
        <v>450000</v>
      </c>
      <c r="B4185" s="117">
        <v>880000</v>
      </c>
      <c r="C4185" s="117">
        <v>880000</v>
      </c>
      <c r="D4185" s="115" t="s">
        <v>342</v>
      </c>
      <c r="E4185" s="115" t="s">
        <v>13</v>
      </c>
      <c r="F4185" s="115" t="s">
        <v>343</v>
      </c>
      <c r="G4185" s="115" t="s">
        <v>344</v>
      </c>
      <c r="H4185" s="115">
        <v>0.56000000000000005</v>
      </c>
      <c r="I4185" s="115">
        <v>0.48</v>
      </c>
      <c r="J4185" s="115" t="s">
        <v>350</v>
      </c>
      <c r="K4185" s="115">
        <v>8.5463473652770003E-2</v>
      </c>
      <c r="L4185" s="115">
        <v>3669.9933398521698</v>
      </c>
      <c r="M4185" s="115">
        <v>9.1456634929897493</v>
      </c>
      <c r="N4185" s="115">
        <v>1.3449952233420399</v>
      </c>
      <c r="O4185" s="115">
        <v>0.78162017097027003</v>
      </c>
      <c r="P4185" s="115">
        <v>0.1149479638332</v>
      </c>
      <c r="Q4185" s="115">
        <v>313.650379106316</v>
      </c>
      <c r="R4185" s="115">
        <v>1210</v>
      </c>
      <c r="S4185" s="115" t="s">
        <v>353</v>
      </c>
      <c r="T4185" s="115">
        <v>1210</v>
      </c>
      <c r="U4185" s="115" t="s">
        <v>352</v>
      </c>
      <c r="V4185" s="115" t="s">
        <v>350</v>
      </c>
      <c r="Z4185" s="115">
        <v>0</v>
      </c>
      <c r="AA4185" s="115">
        <v>1</v>
      </c>
      <c r="AB4185" s="115">
        <v>0.78162017097027003</v>
      </c>
      <c r="AC4185" s="115">
        <v>0.1149479638332</v>
      </c>
      <c r="AD4185" s="115">
        <v>313.650379106316</v>
      </c>
      <c r="AF4185" s="115">
        <v>-1</v>
      </c>
      <c r="AG4185" s="115">
        <v>-1</v>
      </c>
      <c r="AH4185" s="115">
        <v>-1</v>
      </c>
      <c r="AI4185" s="115">
        <v>-1</v>
      </c>
      <c r="AJ4185" s="115">
        <v>0</v>
      </c>
      <c r="AM4185" s="115" t="s">
        <v>348</v>
      </c>
      <c r="AN4185" s="115">
        <v>-1</v>
      </c>
      <c r="AQ4185" s="115">
        <v>601</v>
      </c>
      <c r="AR4185" s="115" t="s">
        <v>263</v>
      </c>
      <c r="AS4185" s="115" t="s">
        <v>376</v>
      </c>
      <c r="AT4185" s="115" t="s">
        <v>296</v>
      </c>
      <c r="AV4185" s="115">
        <v>75.964051691738007</v>
      </c>
      <c r="AW4185" s="115">
        <v>0.25437986950000002</v>
      </c>
    </row>
    <row r="4186" spans="1:49" x14ac:dyDescent="0.25">
      <c r="A4186" s="117">
        <v>450000</v>
      </c>
      <c r="B4186" s="117">
        <v>880000</v>
      </c>
      <c r="C4186" s="117">
        <v>880000</v>
      </c>
      <c r="D4186" s="115" t="s">
        <v>342</v>
      </c>
      <c r="E4186" s="115" t="s">
        <v>13</v>
      </c>
      <c r="F4186" s="115" t="s">
        <v>343</v>
      </c>
      <c r="G4186" s="115" t="s">
        <v>344</v>
      </c>
      <c r="H4186" s="115">
        <v>0.56000000000000005</v>
      </c>
      <c r="I4186" s="115">
        <v>0.48</v>
      </c>
      <c r="J4186" s="115" t="s">
        <v>350</v>
      </c>
      <c r="K4186" s="115">
        <v>0.20187995756791</v>
      </c>
      <c r="L4186" s="115">
        <v>3669.9933398521698</v>
      </c>
      <c r="M4186" s="115">
        <v>9.1456634929897493</v>
      </c>
      <c r="N4186" s="115">
        <v>1.3449952233420399</v>
      </c>
      <c r="O4186" s="115">
        <v>1.84632615789517</v>
      </c>
      <c r="P4186" s="115">
        <v>0.27152757861733001</v>
      </c>
      <c r="Q4186" s="115">
        <v>740.89809972387695</v>
      </c>
      <c r="R4186" s="115">
        <v>1210</v>
      </c>
      <c r="S4186" s="115" t="s">
        <v>353</v>
      </c>
      <c r="T4186" s="115">
        <v>1210</v>
      </c>
      <c r="U4186" s="115" t="s">
        <v>352</v>
      </c>
      <c r="V4186" s="115" t="s">
        <v>350</v>
      </c>
      <c r="Z4186" s="115">
        <v>0</v>
      </c>
      <c r="AA4186" s="115">
        <v>1</v>
      </c>
      <c r="AB4186" s="115">
        <v>1.84632615789517</v>
      </c>
      <c r="AC4186" s="115">
        <v>0.27152757861733001</v>
      </c>
      <c r="AD4186" s="115">
        <v>740.89809972387695</v>
      </c>
      <c r="AF4186" s="115">
        <v>-1</v>
      </c>
      <c r="AG4186" s="115">
        <v>-1</v>
      </c>
      <c r="AH4186" s="115">
        <v>-1</v>
      </c>
      <c r="AI4186" s="115">
        <v>-1</v>
      </c>
      <c r="AJ4186" s="115">
        <v>0</v>
      </c>
      <c r="AM4186" s="115" t="s">
        <v>348</v>
      </c>
      <c r="AN4186" s="115">
        <v>-1</v>
      </c>
      <c r="AQ4186" s="115">
        <v>601</v>
      </c>
      <c r="AR4186" s="115" t="s">
        <v>263</v>
      </c>
      <c r="AS4186" s="115" t="s">
        <v>376</v>
      </c>
      <c r="AT4186" s="115" t="s">
        <v>296</v>
      </c>
      <c r="AV4186" s="115">
        <v>116.596312718319</v>
      </c>
      <c r="AW4186" s="115">
        <v>0.60089059180000004</v>
      </c>
    </row>
    <row r="4187" spans="1:49" x14ac:dyDescent="0.25">
      <c r="A4187" s="117">
        <v>450000</v>
      </c>
      <c r="B4187" s="117">
        <v>880000</v>
      </c>
      <c r="C4187" s="117">
        <v>880000</v>
      </c>
      <c r="D4187" s="115" t="s">
        <v>342</v>
      </c>
      <c r="E4187" s="115" t="s">
        <v>13</v>
      </c>
      <c r="F4187" s="115" t="s">
        <v>343</v>
      </c>
      <c r="G4187" s="115" t="s">
        <v>344</v>
      </c>
      <c r="H4187" s="115">
        <v>0.56000000000000005</v>
      </c>
      <c r="I4187" s="115">
        <v>0.48</v>
      </c>
      <c r="J4187" s="115" t="s">
        <v>350</v>
      </c>
      <c r="K4187" s="115">
        <v>0.23142076714384999</v>
      </c>
      <c r="L4187" s="115">
        <v>3669.9933398521698</v>
      </c>
      <c r="M4187" s="115">
        <v>9.1456634929897493</v>
      </c>
      <c r="N4187" s="115">
        <v>1.3449952233420399</v>
      </c>
      <c r="O4187" s="115">
        <v>2.1164964615872299</v>
      </c>
      <c r="P4187" s="115">
        <v>0.31125982639062999</v>
      </c>
      <c r="Q4187" s="115">
        <v>849.31267412142904</v>
      </c>
      <c r="R4187" s="115">
        <v>1210</v>
      </c>
      <c r="S4187" s="115" t="s">
        <v>353</v>
      </c>
      <c r="T4187" s="115">
        <v>1210</v>
      </c>
      <c r="U4187" s="115" t="s">
        <v>352</v>
      </c>
      <c r="V4187" s="115" t="s">
        <v>350</v>
      </c>
      <c r="Z4187" s="115">
        <v>0</v>
      </c>
      <c r="AA4187" s="115">
        <v>1</v>
      </c>
      <c r="AB4187" s="115">
        <v>2.1164964615872299</v>
      </c>
      <c r="AC4187" s="115">
        <v>0.31125982639062999</v>
      </c>
      <c r="AD4187" s="115">
        <v>849.31267412142904</v>
      </c>
      <c r="AF4187" s="115">
        <v>-1</v>
      </c>
      <c r="AG4187" s="115">
        <v>-1</v>
      </c>
      <c r="AH4187" s="115">
        <v>-1</v>
      </c>
      <c r="AI4187" s="115">
        <v>-1</v>
      </c>
      <c r="AJ4187" s="115">
        <v>0</v>
      </c>
      <c r="AM4187" s="115" t="s">
        <v>348</v>
      </c>
      <c r="AN4187" s="115">
        <v>-1</v>
      </c>
      <c r="AQ4187" s="115">
        <v>601</v>
      </c>
      <c r="AR4187" s="115" t="s">
        <v>263</v>
      </c>
      <c r="AS4187" s="115" t="s">
        <v>376</v>
      </c>
      <c r="AT4187" s="115" t="s">
        <v>296</v>
      </c>
      <c r="AV4187" s="115">
        <v>123.63508629186801</v>
      </c>
      <c r="AW4187" s="115">
        <v>0.68881806499999998</v>
      </c>
    </row>
    <row r="4188" spans="1:49" x14ac:dyDescent="0.25">
      <c r="A4188" s="117">
        <v>450000</v>
      </c>
      <c r="B4188" s="117">
        <v>880000</v>
      </c>
      <c r="C4188" s="117">
        <v>880000</v>
      </c>
      <c r="D4188" s="115" t="s">
        <v>342</v>
      </c>
      <c r="E4188" s="115" t="s">
        <v>13</v>
      </c>
      <c r="F4188" s="115" t="s">
        <v>343</v>
      </c>
      <c r="G4188" s="115" t="s">
        <v>344</v>
      </c>
      <c r="H4188" s="115">
        <v>0.56000000000000005</v>
      </c>
      <c r="I4188" s="115">
        <v>0.48</v>
      </c>
      <c r="J4188" s="115" t="s">
        <v>350</v>
      </c>
      <c r="K4188" s="115">
        <v>1.05524314513E-3</v>
      </c>
      <c r="L4188" s="115">
        <v>3658.5104823492402</v>
      </c>
      <c r="M4188" s="115">
        <v>9.1188019825013598</v>
      </c>
      <c r="N4188" s="115">
        <v>1.34110447996916</v>
      </c>
      <c r="O4188" s="115">
        <v>9.6225532838800001E-3</v>
      </c>
      <c r="P4188" s="115">
        <v>1.4151913093900001E-3</v>
      </c>
      <c r="Q4188" s="115">
        <v>3.8606181079072299</v>
      </c>
      <c r="R4188" s="115">
        <v>1200</v>
      </c>
      <c r="S4188" s="115" t="s">
        <v>351</v>
      </c>
      <c r="T4188" s="115">
        <v>1200</v>
      </c>
      <c r="U4188" s="115" t="s">
        <v>352</v>
      </c>
      <c r="V4188" s="115" t="s">
        <v>350</v>
      </c>
      <c r="Z4188" s="115">
        <v>0</v>
      </c>
      <c r="AA4188" s="115">
        <v>1</v>
      </c>
      <c r="AB4188" s="115">
        <v>9.6225532838800001E-3</v>
      </c>
      <c r="AC4188" s="115">
        <v>1.4151913093900001E-3</v>
      </c>
      <c r="AD4188" s="115">
        <v>3.8606181079058</v>
      </c>
      <c r="AF4188" s="115">
        <v>-1</v>
      </c>
      <c r="AG4188" s="115">
        <v>-1</v>
      </c>
      <c r="AH4188" s="115">
        <v>-1</v>
      </c>
      <c r="AI4188" s="115">
        <v>-1</v>
      </c>
      <c r="AJ4188" s="115">
        <v>0</v>
      </c>
      <c r="AM4188" s="115" t="s">
        <v>348</v>
      </c>
      <c r="AN4188" s="115">
        <v>-1</v>
      </c>
      <c r="AQ4188" s="115">
        <v>601</v>
      </c>
      <c r="AR4188" s="115" t="s">
        <v>263</v>
      </c>
      <c r="AS4188" s="115" t="s">
        <v>376</v>
      </c>
      <c r="AT4188" s="115" t="s">
        <v>296</v>
      </c>
      <c r="AV4188" s="115">
        <v>9.9858664450308208</v>
      </c>
      <c r="AW4188" s="115">
        <v>3.1310770999999999E-3</v>
      </c>
    </row>
    <row r="4189" spans="1:49" x14ac:dyDescent="0.25">
      <c r="A4189" s="117">
        <v>450000</v>
      </c>
      <c r="B4189" s="117">
        <v>880000</v>
      </c>
      <c r="C4189" s="117">
        <v>880000</v>
      </c>
      <c r="D4189" s="115" t="s">
        <v>342</v>
      </c>
      <c r="E4189" s="115" t="s">
        <v>13</v>
      </c>
      <c r="F4189" s="115" t="s">
        <v>343</v>
      </c>
      <c r="G4189" s="115" t="s">
        <v>344</v>
      </c>
      <c r="H4189" s="115">
        <v>0.56000000000000005</v>
      </c>
      <c r="I4189" s="115">
        <v>0.48</v>
      </c>
      <c r="J4189" s="115" t="s">
        <v>350</v>
      </c>
      <c r="K4189" s="115">
        <v>1.9026432716200001E-2</v>
      </c>
      <c r="L4189" s="115">
        <v>3658.5104823492402</v>
      </c>
      <c r="M4189" s="115">
        <v>9.1188019825013598</v>
      </c>
      <c r="N4189" s="115">
        <v>1.34110447996916</v>
      </c>
      <c r="O4189" s="115">
        <v>0.17349827237248999</v>
      </c>
      <c r="P4189" s="115">
        <v>2.5516434153540001E-2</v>
      </c>
      <c r="Q4189" s="115">
        <v>69.608403533963099</v>
      </c>
      <c r="R4189" s="115">
        <v>1210</v>
      </c>
      <c r="S4189" s="115" t="s">
        <v>353</v>
      </c>
      <c r="T4189" s="115">
        <v>1210</v>
      </c>
      <c r="U4189" s="115" t="s">
        <v>352</v>
      </c>
      <c r="V4189" s="115" t="s">
        <v>350</v>
      </c>
      <c r="Z4189" s="115">
        <v>0</v>
      </c>
      <c r="AA4189" s="115">
        <v>1</v>
      </c>
      <c r="AB4189" s="115">
        <v>0.17349827237248999</v>
      </c>
      <c r="AC4189" s="115">
        <v>2.5516434153540001E-2</v>
      </c>
      <c r="AD4189" s="115">
        <v>69.608403533962402</v>
      </c>
      <c r="AF4189" s="115">
        <v>-1</v>
      </c>
      <c r="AG4189" s="115">
        <v>-1</v>
      </c>
      <c r="AH4189" s="115">
        <v>-1</v>
      </c>
      <c r="AI4189" s="115">
        <v>-1</v>
      </c>
      <c r="AJ4189" s="115">
        <v>0</v>
      </c>
      <c r="AM4189" s="115" t="s">
        <v>348</v>
      </c>
      <c r="AN4189" s="115">
        <v>-1</v>
      </c>
      <c r="AQ4189" s="115">
        <v>601</v>
      </c>
      <c r="AR4189" s="115" t="s">
        <v>263</v>
      </c>
      <c r="AS4189" s="115" t="s">
        <v>376</v>
      </c>
      <c r="AT4189" s="115" t="s">
        <v>296</v>
      </c>
      <c r="AV4189" s="115">
        <v>42.4422831328434</v>
      </c>
      <c r="AW4189" s="115">
        <v>5.6454504099999997E-2</v>
      </c>
    </row>
    <row r="4190" spans="1:49" x14ac:dyDescent="0.25">
      <c r="A4190" s="117">
        <v>450000</v>
      </c>
      <c r="B4190" s="117">
        <v>880000</v>
      </c>
      <c r="C4190" s="117">
        <v>880000</v>
      </c>
      <c r="D4190" s="115" t="s">
        <v>342</v>
      </c>
      <c r="E4190" s="115" t="s">
        <v>13</v>
      </c>
      <c r="F4190" s="115" t="s">
        <v>343</v>
      </c>
      <c r="G4190" s="115" t="s">
        <v>344</v>
      </c>
      <c r="H4190" s="115">
        <v>0.56000000000000005</v>
      </c>
      <c r="I4190" s="115">
        <v>0.48</v>
      </c>
      <c r="J4190" s="115" t="s">
        <v>350</v>
      </c>
      <c r="K4190" s="115">
        <v>3.47638083774E-3</v>
      </c>
      <c r="L4190" s="115">
        <v>3658.5104823492402</v>
      </c>
      <c r="M4190" s="115">
        <v>9.1188019825013598</v>
      </c>
      <c r="N4190" s="115">
        <v>1.34110447996916</v>
      </c>
      <c r="O4190" s="115">
        <v>3.1700428475190001E-2</v>
      </c>
      <c r="P4190" s="115">
        <v>4.6621899155799996E-3</v>
      </c>
      <c r="Q4190" s="115">
        <v>12.718375735542701</v>
      </c>
      <c r="R4190" s="115">
        <v>1210</v>
      </c>
      <c r="S4190" s="115" t="s">
        <v>353</v>
      </c>
      <c r="T4190" s="115">
        <v>1210</v>
      </c>
      <c r="U4190" s="115" t="s">
        <v>352</v>
      </c>
      <c r="V4190" s="115" t="s">
        <v>350</v>
      </c>
      <c r="Z4190" s="115">
        <v>0</v>
      </c>
      <c r="AA4190" s="115">
        <v>1</v>
      </c>
      <c r="AB4190" s="115">
        <v>3.1700428475190001E-2</v>
      </c>
      <c r="AC4190" s="115">
        <v>4.6621899155799996E-3</v>
      </c>
      <c r="AD4190" s="115">
        <v>12.718375735544001</v>
      </c>
      <c r="AF4190" s="115">
        <v>-1</v>
      </c>
      <c r="AG4190" s="115">
        <v>-1</v>
      </c>
      <c r="AH4190" s="115">
        <v>-1</v>
      </c>
      <c r="AI4190" s="115">
        <v>-1</v>
      </c>
      <c r="AJ4190" s="115">
        <v>0</v>
      </c>
      <c r="AM4190" s="115" t="s">
        <v>348</v>
      </c>
      <c r="AN4190" s="115">
        <v>-1</v>
      </c>
      <c r="AQ4190" s="115">
        <v>601</v>
      </c>
      <c r="AR4190" s="115" t="s">
        <v>263</v>
      </c>
      <c r="AS4190" s="115" t="s">
        <v>376</v>
      </c>
      <c r="AT4190" s="115" t="s">
        <v>296</v>
      </c>
      <c r="AV4190" s="115">
        <v>18.124730719961399</v>
      </c>
      <c r="AW4190" s="115">
        <v>1.0314984399999999E-2</v>
      </c>
    </row>
    <row r="4191" spans="1:49" x14ac:dyDescent="0.25">
      <c r="A4191" s="117">
        <v>450000</v>
      </c>
      <c r="B4191" s="117">
        <v>880000</v>
      </c>
      <c r="C4191" s="117">
        <v>880000</v>
      </c>
      <c r="D4191" s="115" t="s">
        <v>342</v>
      </c>
      <c r="E4191" s="115" t="s">
        <v>13</v>
      </c>
      <c r="F4191" s="115" t="s">
        <v>343</v>
      </c>
      <c r="G4191" s="115" t="s">
        <v>344</v>
      </c>
      <c r="H4191" s="115">
        <v>0.56000000000000005</v>
      </c>
      <c r="I4191" s="115">
        <v>0.48</v>
      </c>
      <c r="J4191" s="115" t="s">
        <v>350</v>
      </c>
      <c r="K4191" s="115">
        <v>1.985090740095E-2</v>
      </c>
      <c r="L4191" s="115">
        <v>3658.5104823492402</v>
      </c>
      <c r="M4191" s="115">
        <v>9.1188019825013598</v>
      </c>
      <c r="N4191" s="115">
        <v>1.34110447996916</v>
      </c>
      <c r="O4191" s="115">
        <v>0.18101649376227</v>
      </c>
      <c r="P4191" s="115">
        <v>2.662214084687E-2</v>
      </c>
      <c r="Q4191" s="115">
        <v>72.624752810537899</v>
      </c>
      <c r="R4191" s="115">
        <v>1210</v>
      </c>
      <c r="S4191" s="115" t="s">
        <v>353</v>
      </c>
      <c r="T4191" s="115">
        <v>1210</v>
      </c>
      <c r="U4191" s="115" t="s">
        <v>352</v>
      </c>
      <c r="V4191" s="115" t="s">
        <v>350</v>
      </c>
      <c r="Z4191" s="115">
        <v>0</v>
      </c>
      <c r="AA4191" s="115">
        <v>1</v>
      </c>
      <c r="AB4191" s="115">
        <v>0.18101649376227</v>
      </c>
      <c r="AC4191" s="115">
        <v>2.662214084687E-2</v>
      </c>
      <c r="AD4191" s="115">
        <v>946.34049297030504</v>
      </c>
      <c r="AF4191" s="115">
        <v>-1</v>
      </c>
      <c r="AG4191" s="115">
        <v>-1</v>
      </c>
      <c r="AH4191" s="115">
        <v>-1</v>
      </c>
      <c r="AI4191" s="115">
        <v>-1</v>
      </c>
      <c r="AJ4191" s="115">
        <v>0</v>
      </c>
      <c r="AM4191" s="115" t="s">
        <v>348</v>
      </c>
      <c r="AN4191" s="115">
        <v>-1</v>
      </c>
      <c r="AQ4191" s="115">
        <v>601</v>
      </c>
      <c r="AR4191" s="115" t="s">
        <v>263</v>
      </c>
      <c r="AS4191" s="115" t="s">
        <v>376</v>
      </c>
      <c r="AT4191" s="115" t="s">
        <v>296</v>
      </c>
      <c r="AV4191" s="115">
        <v>57.0937677915447</v>
      </c>
      <c r="AW4191" s="115">
        <v>0.7675105377</v>
      </c>
    </row>
    <row r="4192" spans="1:49" x14ac:dyDescent="0.25">
      <c r="A4192" s="117">
        <v>450000</v>
      </c>
      <c r="B4192" s="117">
        <v>880000</v>
      </c>
      <c r="C4192" s="117">
        <v>880000</v>
      </c>
      <c r="D4192" s="115" t="s">
        <v>342</v>
      </c>
      <c r="E4192" s="115" t="s">
        <v>13</v>
      </c>
      <c r="F4192" s="115" t="s">
        <v>343</v>
      </c>
      <c r="G4192" s="115" t="s">
        <v>344</v>
      </c>
      <c r="H4192" s="115">
        <v>0.56000000000000005</v>
      </c>
      <c r="I4192" s="115">
        <v>0.48</v>
      </c>
      <c r="J4192" s="115" t="s">
        <v>350</v>
      </c>
      <c r="K4192" s="115">
        <v>0.20755093912277001</v>
      </c>
      <c r="L4192" s="115">
        <v>3658.5104823492402</v>
      </c>
      <c r="M4192" s="115">
        <v>9.1188019825013598</v>
      </c>
      <c r="N4192" s="115">
        <v>1.34110447996916</v>
      </c>
      <c r="O4192" s="115">
        <v>1.8926159151427999</v>
      </c>
      <c r="P4192" s="115">
        <v>0.27834749427936001</v>
      </c>
      <c r="Q4192" s="115">
        <v>759.32728640211201</v>
      </c>
      <c r="R4192" s="115">
        <v>1210</v>
      </c>
      <c r="S4192" s="115" t="s">
        <v>353</v>
      </c>
      <c r="T4192" s="115">
        <v>1210</v>
      </c>
      <c r="U4192" s="115" t="s">
        <v>352</v>
      </c>
      <c r="V4192" s="115" t="s">
        <v>350</v>
      </c>
      <c r="Z4192" s="115">
        <v>0</v>
      </c>
      <c r="AA4192" s="115">
        <v>1</v>
      </c>
      <c r="AB4192" s="115">
        <v>1.8926159151427999</v>
      </c>
      <c r="AC4192" s="115">
        <v>0.27834749427936001</v>
      </c>
      <c r="AD4192" s="115">
        <v>946.34049297030504</v>
      </c>
      <c r="AF4192" s="115">
        <v>-1</v>
      </c>
      <c r="AG4192" s="115">
        <v>-1</v>
      </c>
      <c r="AH4192" s="115">
        <v>-1</v>
      </c>
      <c r="AI4192" s="115">
        <v>-1</v>
      </c>
      <c r="AJ4192" s="115">
        <v>0</v>
      </c>
      <c r="AM4192" s="115" t="s">
        <v>348</v>
      </c>
      <c r="AN4192" s="115">
        <v>-1</v>
      </c>
      <c r="AQ4192" s="115">
        <v>601</v>
      </c>
      <c r="AR4192" s="115" t="s">
        <v>263</v>
      </c>
      <c r="AS4192" s="115" t="s">
        <v>376</v>
      </c>
      <c r="AT4192" s="115" t="s">
        <v>296</v>
      </c>
      <c r="AV4192" s="115">
        <v>116.77217870774</v>
      </c>
      <c r="AW4192" s="115">
        <v>0.7675105377</v>
      </c>
    </row>
    <row r="4193" spans="1:49" x14ac:dyDescent="0.25">
      <c r="A4193" s="117">
        <v>450000</v>
      </c>
      <c r="B4193" s="117">
        <v>880000</v>
      </c>
      <c r="C4193" s="117">
        <v>880000</v>
      </c>
      <c r="D4193" s="115" t="s">
        <v>342</v>
      </c>
      <c r="E4193" s="115" t="s">
        <v>13</v>
      </c>
      <c r="F4193" s="115" t="s">
        <v>343</v>
      </c>
      <c r="G4193" s="115" t="s">
        <v>344</v>
      </c>
      <c r="H4193" s="115">
        <v>0.56000000000000005</v>
      </c>
      <c r="I4193" s="115">
        <v>0.48</v>
      </c>
      <c r="J4193" s="115" t="s">
        <v>350</v>
      </c>
      <c r="K4193" s="115">
        <v>0.19958489144085001</v>
      </c>
      <c r="L4193" s="115">
        <v>3658.5104823492402</v>
      </c>
      <c r="M4193" s="115">
        <v>9.1188019825013598</v>
      </c>
      <c r="N4193" s="115">
        <v>1.34110447996916</v>
      </c>
      <c r="O4193" s="115">
        <v>1.81997510374814</v>
      </c>
      <c r="P4193" s="115">
        <v>0.26766419204547998</v>
      </c>
      <c r="Q4193" s="115">
        <v>730.18341745488397</v>
      </c>
      <c r="R4193" s="115">
        <v>1210</v>
      </c>
      <c r="S4193" s="115" t="s">
        <v>353</v>
      </c>
      <c r="T4193" s="115">
        <v>1210</v>
      </c>
      <c r="U4193" s="115" t="s">
        <v>352</v>
      </c>
      <c r="V4193" s="115" t="s">
        <v>350</v>
      </c>
      <c r="Z4193" s="115">
        <v>0</v>
      </c>
      <c r="AA4193" s="115">
        <v>1</v>
      </c>
      <c r="AB4193" s="115">
        <v>1.81997510374814</v>
      </c>
      <c r="AC4193" s="115">
        <v>0.26766419204547998</v>
      </c>
      <c r="AD4193" s="115">
        <v>730.18341745488397</v>
      </c>
      <c r="AF4193" s="115">
        <v>-1</v>
      </c>
      <c r="AG4193" s="115">
        <v>-1</v>
      </c>
      <c r="AH4193" s="115">
        <v>-1</v>
      </c>
      <c r="AI4193" s="115">
        <v>-1</v>
      </c>
      <c r="AJ4193" s="115">
        <v>0</v>
      </c>
      <c r="AM4193" s="115" t="s">
        <v>348</v>
      </c>
      <c r="AN4193" s="115">
        <v>-1</v>
      </c>
      <c r="AQ4193" s="115">
        <v>601</v>
      </c>
      <c r="AR4193" s="115" t="s">
        <v>263</v>
      </c>
      <c r="AS4193" s="115" t="s">
        <v>376</v>
      </c>
      <c r="AT4193" s="115" t="s">
        <v>296</v>
      </c>
      <c r="AV4193" s="115">
        <v>114.71389066971599</v>
      </c>
      <c r="AW4193" s="115">
        <v>0.59220066299999996</v>
      </c>
    </row>
    <row r="4194" spans="1:49" x14ac:dyDescent="0.25">
      <c r="A4194" s="117">
        <v>450000</v>
      </c>
      <c r="B4194" s="117">
        <v>880000</v>
      </c>
      <c r="C4194" s="117">
        <v>880000</v>
      </c>
      <c r="D4194" s="115" t="s">
        <v>342</v>
      </c>
      <c r="E4194" s="115" t="s">
        <v>13</v>
      </c>
      <c r="F4194" s="115" t="s">
        <v>343</v>
      </c>
      <c r="G4194" s="115" t="s">
        <v>344</v>
      </c>
      <c r="H4194" s="115">
        <v>0.56000000000000005</v>
      </c>
      <c r="I4194" s="115">
        <v>0.48</v>
      </c>
      <c r="J4194" s="115" t="s">
        <v>350</v>
      </c>
      <c r="K4194" s="115">
        <v>7.7461620280190005E-2</v>
      </c>
      <c r="L4194" s="115">
        <v>3658.5104823492402</v>
      </c>
      <c r="M4194" s="115">
        <v>9.1188019825013598</v>
      </c>
      <c r="N4194" s="115">
        <v>1.34110447996916</v>
      </c>
      <c r="O4194" s="115">
        <v>0.70635717657881003</v>
      </c>
      <c r="P4194" s="115">
        <v>0.10388412598344</v>
      </c>
      <c r="Q4194" s="115">
        <v>283.39414977484898</v>
      </c>
      <c r="R4194" s="115">
        <v>1210</v>
      </c>
      <c r="S4194" s="115" t="s">
        <v>353</v>
      </c>
      <c r="T4194" s="115">
        <v>1210</v>
      </c>
      <c r="U4194" s="115" t="s">
        <v>352</v>
      </c>
      <c r="V4194" s="115" t="s">
        <v>350</v>
      </c>
      <c r="Z4194" s="115">
        <v>0</v>
      </c>
      <c r="AA4194" s="115">
        <v>1</v>
      </c>
      <c r="AB4194" s="115">
        <v>0.70635717657881003</v>
      </c>
      <c r="AC4194" s="115">
        <v>0.10388412598344</v>
      </c>
      <c r="AD4194" s="115">
        <v>432.68075786484002</v>
      </c>
      <c r="AF4194" s="115">
        <v>-1</v>
      </c>
      <c r="AG4194" s="115">
        <v>-1</v>
      </c>
      <c r="AH4194" s="115">
        <v>-1</v>
      </c>
      <c r="AI4194" s="115">
        <v>-1</v>
      </c>
      <c r="AJ4194" s="115">
        <v>0</v>
      </c>
      <c r="AM4194" s="115" t="s">
        <v>348</v>
      </c>
      <c r="AN4194" s="115">
        <v>-1</v>
      </c>
      <c r="AQ4194" s="115">
        <v>601</v>
      </c>
      <c r="AR4194" s="115" t="s">
        <v>263</v>
      </c>
      <c r="AS4194" s="115" t="s">
        <v>376</v>
      </c>
      <c r="AT4194" s="115" t="s">
        <v>296</v>
      </c>
      <c r="AV4194" s="115">
        <v>77.964655709215904</v>
      </c>
      <c r="AW4194" s="115">
        <v>0.35091707859999999</v>
      </c>
    </row>
    <row r="4195" spans="1:49" x14ac:dyDescent="0.25">
      <c r="A4195" s="117">
        <v>450000</v>
      </c>
      <c r="B4195" s="117">
        <v>880000</v>
      </c>
      <c r="C4195" s="117">
        <v>880000</v>
      </c>
      <c r="D4195" s="115" t="s">
        <v>342</v>
      </c>
      <c r="E4195" s="115" t="s">
        <v>13</v>
      </c>
      <c r="F4195" s="115" t="s">
        <v>343</v>
      </c>
      <c r="G4195" s="115" t="s">
        <v>344</v>
      </c>
      <c r="H4195" s="115">
        <v>0.56000000000000005</v>
      </c>
      <c r="I4195" s="115">
        <v>0.48</v>
      </c>
      <c r="J4195" s="115" t="s">
        <v>350</v>
      </c>
      <c r="K4195" s="115">
        <v>1.7685340749319999E-2</v>
      </c>
      <c r="L4195" s="115">
        <v>3658.5104823492402</v>
      </c>
      <c r="M4195" s="115">
        <v>9.1188019825013598</v>
      </c>
      <c r="N4195" s="115">
        <v>1.34110447996916</v>
      </c>
      <c r="O4195" s="115">
        <v>0.16126912028616</v>
      </c>
      <c r="P4195" s="115">
        <v>2.37178897087E-2</v>
      </c>
      <c r="Q4195" s="115">
        <v>64.702004515327303</v>
      </c>
      <c r="R4195" s="115">
        <v>1210</v>
      </c>
      <c r="S4195" s="115" t="s">
        <v>353</v>
      </c>
      <c r="T4195" s="115">
        <v>1210</v>
      </c>
      <c r="U4195" s="115" t="s">
        <v>352</v>
      </c>
      <c r="V4195" s="115" t="s">
        <v>350</v>
      </c>
      <c r="Z4195" s="115">
        <v>0</v>
      </c>
      <c r="AA4195" s="115">
        <v>1</v>
      </c>
      <c r="AB4195" s="115">
        <v>0.16126912028616</v>
      </c>
      <c r="AC4195" s="115">
        <v>2.37178897087E-2</v>
      </c>
      <c r="AD4195" s="115">
        <v>64.702004515326607</v>
      </c>
      <c r="AF4195" s="115">
        <v>-1</v>
      </c>
      <c r="AG4195" s="115">
        <v>-1</v>
      </c>
      <c r="AH4195" s="115">
        <v>-1</v>
      </c>
      <c r="AI4195" s="115">
        <v>-1</v>
      </c>
      <c r="AJ4195" s="115">
        <v>0</v>
      </c>
      <c r="AM4195" s="115" t="s">
        <v>348</v>
      </c>
      <c r="AN4195" s="115">
        <v>-1</v>
      </c>
      <c r="AQ4195" s="115">
        <v>601</v>
      </c>
      <c r="AR4195" s="115" t="s">
        <v>263</v>
      </c>
      <c r="AS4195" s="115" t="s">
        <v>376</v>
      </c>
      <c r="AT4195" s="115" t="s">
        <v>296</v>
      </c>
      <c r="AV4195" s="115">
        <v>40.064409666597498</v>
      </c>
      <c r="AW4195" s="115">
        <v>5.2475267200000002E-2</v>
      </c>
    </row>
    <row r="4196" spans="1:49" x14ac:dyDescent="0.25">
      <c r="A4196" s="117">
        <v>450000</v>
      </c>
      <c r="B4196" s="117">
        <v>880000</v>
      </c>
      <c r="C4196" s="117">
        <v>880000</v>
      </c>
      <c r="D4196" s="115" t="s">
        <v>342</v>
      </c>
      <c r="E4196" s="115" t="s">
        <v>13</v>
      </c>
      <c r="F4196" s="115" t="s">
        <v>343</v>
      </c>
      <c r="G4196" s="115" t="s">
        <v>344</v>
      </c>
      <c r="H4196" s="115">
        <v>0.56000000000000005</v>
      </c>
      <c r="I4196" s="115">
        <v>0.48</v>
      </c>
      <c r="J4196" s="115" t="s">
        <v>350</v>
      </c>
      <c r="K4196" s="115">
        <v>1.8511887309639999E-2</v>
      </c>
      <c r="L4196" s="115">
        <v>3639.6383405613101</v>
      </c>
      <c r="M4196" s="115">
        <v>9.0746748862456794</v>
      </c>
      <c r="N4196" s="115">
        <v>1.3347136329085201</v>
      </c>
      <c r="O4196" s="115">
        <v>0.16798935886581001</v>
      </c>
      <c r="P4196" s="115">
        <v>2.4708068363040001E-2</v>
      </c>
      <c r="Q4196" s="115">
        <v>67.376574808323298</v>
      </c>
      <c r="R4196" s="115">
        <v>1200</v>
      </c>
      <c r="S4196" s="115" t="s">
        <v>351</v>
      </c>
      <c r="T4196" s="115">
        <v>1200</v>
      </c>
      <c r="U4196" s="115" t="s">
        <v>352</v>
      </c>
      <c r="V4196" s="115" t="s">
        <v>350</v>
      </c>
      <c r="Z4196" s="115">
        <v>0</v>
      </c>
      <c r="AA4196" s="115">
        <v>1</v>
      </c>
      <c r="AB4196" s="115">
        <v>0.16798935886581001</v>
      </c>
      <c r="AC4196" s="115">
        <v>2.4708068363040001E-2</v>
      </c>
      <c r="AD4196" s="115">
        <v>67.376574808322303</v>
      </c>
      <c r="AF4196" s="115">
        <v>-1</v>
      </c>
      <c r="AG4196" s="115">
        <v>-1</v>
      </c>
      <c r="AH4196" s="115">
        <v>-1</v>
      </c>
      <c r="AI4196" s="115">
        <v>-1</v>
      </c>
      <c r="AJ4196" s="115">
        <v>0</v>
      </c>
      <c r="AM4196" s="115" t="s">
        <v>348</v>
      </c>
      <c r="AN4196" s="115">
        <v>-1</v>
      </c>
      <c r="AQ4196" s="115">
        <v>601</v>
      </c>
      <c r="AR4196" s="115" t="s">
        <v>263</v>
      </c>
      <c r="AS4196" s="115" t="s">
        <v>376</v>
      </c>
      <c r="AT4196" s="115" t="s">
        <v>296</v>
      </c>
      <c r="AV4196" s="115">
        <v>41.816205054910498</v>
      </c>
      <c r="AW4196" s="115">
        <v>5.4644423999999997E-2</v>
      </c>
    </row>
    <row r="4197" spans="1:49" x14ac:dyDescent="0.25">
      <c r="A4197" s="117">
        <v>450000</v>
      </c>
      <c r="B4197" s="117">
        <v>880000</v>
      </c>
      <c r="C4197" s="117">
        <v>880000</v>
      </c>
      <c r="D4197" s="115" t="s">
        <v>342</v>
      </c>
      <c r="E4197" s="115" t="s">
        <v>13</v>
      </c>
      <c r="F4197" s="115" t="s">
        <v>343</v>
      </c>
      <c r="G4197" s="115" t="s">
        <v>344</v>
      </c>
      <c r="H4197" s="115">
        <v>0.56000000000000005</v>
      </c>
      <c r="I4197" s="115">
        <v>0.48</v>
      </c>
      <c r="J4197" s="115" t="s">
        <v>350</v>
      </c>
      <c r="K4197" s="115">
        <v>2.8730251571900001E-3</v>
      </c>
      <c r="L4197" s="115">
        <v>3639.6383405613101</v>
      </c>
      <c r="M4197" s="115">
        <v>9.0746748862456794</v>
      </c>
      <c r="N4197" s="115">
        <v>1.3347136329085201</v>
      </c>
      <c r="O4197" s="115">
        <v>2.6071769241529999E-2</v>
      </c>
      <c r="P4197" s="115">
        <v>3.83466584499E-3</v>
      </c>
      <c r="Q4197" s="115">
        <v>10.4567725155168</v>
      </c>
      <c r="R4197" s="115">
        <v>1210</v>
      </c>
      <c r="S4197" s="115" t="s">
        <v>353</v>
      </c>
      <c r="T4197" s="115">
        <v>1210</v>
      </c>
      <c r="U4197" s="115" t="s">
        <v>352</v>
      </c>
      <c r="V4197" s="115" t="s">
        <v>350</v>
      </c>
      <c r="Z4197" s="115">
        <v>0</v>
      </c>
      <c r="AA4197" s="115">
        <v>1</v>
      </c>
      <c r="AB4197" s="115">
        <v>2.6071769241529999E-2</v>
      </c>
      <c r="AC4197" s="115">
        <v>3.83466584499E-3</v>
      </c>
      <c r="AD4197" s="115">
        <v>405.78955413568099</v>
      </c>
      <c r="AF4197" s="115">
        <v>-1</v>
      </c>
      <c r="AG4197" s="115">
        <v>-1</v>
      </c>
      <c r="AH4197" s="115">
        <v>-1</v>
      </c>
      <c r="AI4197" s="115">
        <v>-1</v>
      </c>
      <c r="AJ4197" s="115">
        <v>0</v>
      </c>
      <c r="AM4197" s="115" t="s">
        <v>348</v>
      </c>
      <c r="AN4197" s="115">
        <v>-1</v>
      </c>
      <c r="AQ4197" s="115">
        <v>601</v>
      </c>
      <c r="AR4197" s="115" t="s">
        <v>263</v>
      </c>
      <c r="AS4197" s="115" t="s">
        <v>376</v>
      </c>
      <c r="AT4197" s="115" t="s">
        <v>296</v>
      </c>
      <c r="AV4197" s="115">
        <v>14.932411063170999</v>
      </c>
      <c r="AW4197" s="115">
        <v>0.3291075054</v>
      </c>
    </row>
    <row r="4198" spans="1:49" x14ac:dyDescent="0.25">
      <c r="A4198" s="117">
        <v>450000</v>
      </c>
      <c r="B4198" s="117">
        <v>880000</v>
      </c>
      <c r="C4198" s="117">
        <v>880000</v>
      </c>
      <c r="D4198" s="115" t="s">
        <v>342</v>
      </c>
      <c r="E4198" s="115" t="s">
        <v>13</v>
      </c>
      <c r="F4198" s="115" t="s">
        <v>343</v>
      </c>
      <c r="G4198" s="115" t="s">
        <v>344</v>
      </c>
      <c r="H4198" s="115">
        <v>0.56000000000000005</v>
      </c>
      <c r="I4198" s="115">
        <v>0.48</v>
      </c>
      <c r="J4198" s="115" t="s">
        <v>350</v>
      </c>
      <c r="K4198" s="115">
        <v>1.8690407185999999E-4</v>
      </c>
      <c r="L4198" s="115">
        <v>3639.6383405613101</v>
      </c>
      <c r="M4198" s="115">
        <v>9.0746748862456794</v>
      </c>
      <c r="N4198" s="115">
        <v>1.3347136329085201</v>
      </c>
      <c r="O4198" s="115">
        <v>1.6960936870400001E-3</v>
      </c>
      <c r="P4198" s="115">
        <v>2.4946341274999998E-4</v>
      </c>
      <c r="Q4198" s="115">
        <v>0.68026322594868005</v>
      </c>
      <c r="R4198" s="115">
        <v>1210</v>
      </c>
      <c r="S4198" s="115" t="s">
        <v>353</v>
      </c>
      <c r="T4198" s="115">
        <v>1210</v>
      </c>
      <c r="U4198" s="115" t="s">
        <v>352</v>
      </c>
      <c r="V4198" s="115" t="s">
        <v>350</v>
      </c>
      <c r="Z4198" s="115">
        <v>0</v>
      </c>
      <c r="AA4198" s="115">
        <v>1</v>
      </c>
      <c r="AB4198" s="115">
        <v>1.6960936870400001E-3</v>
      </c>
      <c r="AC4198" s="115">
        <v>2.4946341274999998E-4</v>
      </c>
      <c r="AD4198" s="115">
        <v>266.02854206113398</v>
      </c>
      <c r="AF4198" s="115">
        <v>-1</v>
      </c>
      <c r="AG4198" s="115">
        <v>-1</v>
      </c>
      <c r="AH4198" s="115">
        <v>-1</v>
      </c>
      <c r="AI4198" s="115">
        <v>-1</v>
      </c>
      <c r="AJ4198" s="115">
        <v>0</v>
      </c>
      <c r="AM4198" s="115" t="s">
        <v>348</v>
      </c>
      <c r="AN4198" s="115">
        <v>-1</v>
      </c>
      <c r="AQ4198" s="115">
        <v>601</v>
      </c>
      <c r="AR4198" s="115" t="s">
        <v>263</v>
      </c>
      <c r="AS4198" s="115" t="s">
        <v>376</v>
      </c>
      <c r="AT4198" s="115" t="s">
        <v>296</v>
      </c>
      <c r="AV4198" s="115">
        <v>4.11772192018827</v>
      </c>
      <c r="AW4198" s="115">
        <v>0.21575713060000001</v>
      </c>
    </row>
    <row r="4199" spans="1:49" x14ac:dyDescent="0.25">
      <c r="A4199" s="117">
        <v>450000</v>
      </c>
      <c r="B4199" s="117">
        <v>880000</v>
      </c>
      <c r="C4199" s="117">
        <v>880000</v>
      </c>
      <c r="D4199" s="115" t="s">
        <v>342</v>
      </c>
      <c r="E4199" s="115" t="s">
        <v>13</v>
      </c>
      <c r="F4199" s="115" t="s">
        <v>343</v>
      </c>
      <c r="G4199" s="115" t="s">
        <v>344</v>
      </c>
      <c r="H4199" s="115">
        <v>0.56000000000000005</v>
      </c>
      <c r="I4199" s="115">
        <v>0.48</v>
      </c>
      <c r="J4199" s="115" t="s">
        <v>350</v>
      </c>
      <c r="K4199" s="115">
        <v>8.1386134862840007E-2</v>
      </c>
      <c r="L4199" s="115">
        <v>3639.6383405613101</v>
      </c>
      <c r="M4199" s="115">
        <v>9.0746748862456794</v>
      </c>
      <c r="N4199" s="115">
        <v>1.3347136329085201</v>
      </c>
      <c r="O4199" s="115">
        <v>0.73855271412849999</v>
      </c>
      <c r="P4199" s="115">
        <v>0.10862718373117</v>
      </c>
      <c r="Q4199" s="115">
        <v>296.21609683691798</v>
      </c>
      <c r="R4199" s="115">
        <v>1210</v>
      </c>
      <c r="S4199" s="115" t="s">
        <v>353</v>
      </c>
      <c r="T4199" s="115">
        <v>1210</v>
      </c>
      <c r="U4199" s="115" t="s">
        <v>352</v>
      </c>
      <c r="V4199" s="115" t="s">
        <v>350</v>
      </c>
      <c r="Z4199" s="115">
        <v>0</v>
      </c>
      <c r="AA4199" s="115">
        <v>1</v>
      </c>
      <c r="AB4199" s="115">
        <v>0.73855271412849999</v>
      </c>
      <c r="AC4199" s="115">
        <v>0.10862718373117</v>
      </c>
      <c r="AD4199" s="115">
        <v>798.14511149298301</v>
      </c>
      <c r="AF4199" s="115">
        <v>-1</v>
      </c>
      <c r="AG4199" s="115">
        <v>-1</v>
      </c>
      <c r="AH4199" s="115">
        <v>-1</v>
      </c>
      <c r="AI4199" s="115">
        <v>-1</v>
      </c>
      <c r="AJ4199" s="115">
        <v>0</v>
      </c>
      <c r="AM4199" s="115" t="s">
        <v>348</v>
      </c>
      <c r="AN4199" s="115">
        <v>-1</v>
      </c>
      <c r="AQ4199" s="115">
        <v>601</v>
      </c>
      <c r="AR4199" s="115" t="s">
        <v>263</v>
      </c>
      <c r="AS4199" s="115" t="s">
        <v>376</v>
      </c>
      <c r="AT4199" s="115" t="s">
        <v>296</v>
      </c>
      <c r="AV4199" s="115">
        <v>78.599412673646498</v>
      </c>
      <c r="AW4199" s="115">
        <v>0.64731963619999999</v>
      </c>
    </row>
    <row r="4200" spans="1:49" x14ac:dyDescent="0.25">
      <c r="A4200" s="117">
        <v>450000</v>
      </c>
      <c r="B4200" s="117">
        <v>880000</v>
      </c>
      <c r="C4200" s="117">
        <v>880000</v>
      </c>
      <c r="D4200" s="115" t="s">
        <v>342</v>
      </c>
      <c r="E4200" s="115" t="s">
        <v>13</v>
      </c>
      <c r="F4200" s="115" t="s">
        <v>343</v>
      </c>
      <c r="G4200" s="115" t="s">
        <v>344</v>
      </c>
      <c r="H4200" s="115">
        <v>0.56000000000000005</v>
      </c>
      <c r="I4200" s="115">
        <v>0.48</v>
      </c>
      <c r="J4200" s="115" t="s">
        <v>350</v>
      </c>
      <c r="K4200" s="115">
        <v>6.1416217239489999E-2</v>
      </c>
      <c r="L4200" s="115">
        <v>3639.6383405613101</v>
      </c>
      <c r="M4200" s="115">
        <v>9.0746748862456794</v>
      </c>
      <c r="N4200" s="115">
        <v>1.3347136329085201</v>
      </c>
      <c r="O4200" s="115">
        <v>0.55733220419145002</v>
      </c>
      <c r="P4200" s="115">
        <v>8.1973062431220003E-2</v>
      </c>
      <c r="Q4200" s="115">
        <v>223.532818997108</v>
      </c>
      <c r="R4200" s="115">
        <v>1210</v>
      </c>
      <c r="S4200" s="115" t="s">
        <v>353</v>
      </c>
      <c r="T4200" s="115">
        <v>1210</v>
      </c>
      <c r="U4200" s="115" t="s">
        <v>352</v>
      </c>
      <c r="V4200" s="115" t="s">
        <v>350</v>
      </c>
      <c r="Z4200" s="115">
        <v>0</v>
      </c>
      <c r="AA4200" s="115">
        <v>1</v>
      </c>
      <c r="AB4200" s="115">
        <v>0.55733220419145002</v>
      </c>
      <c r="AC4200" s="115">
        <v>8.1973062431220003E-2</v>
      </c>
      <c r="AD4200" s="115">
        <v>653.07610284954103</v>
      </c>
      <c r="AF4200" s="115">
        <v>-1</v>
      </c>
      <c r="AG4200" s="115">
        <v>-1</v>
      </c>
      <c r="AH4200" s="115">
        <v>-1</v>
      </c>
      <c r="AI4200" s="115">
        <v>-1</v>
      </c>
      <c r="AJ4200" s="115">
        <v>0</v>
      </c>
      <c r="AM4200" s="115" t="s">
        <v>348</v>
      </c>
      <c r="AN4200" s="115">
        <v>-1</v>
      </c>
      <c r="AQ4200" s="115">
        <v>601</v>
      </c>
      <c r="AR4200" s="115" t="s">
        <v>263</v>
      </c>
      <c r="AS4200" s="115" t="s">
        <v>376</v>
      </c>
      <c r="AT4200" s="115" t="s">
        <v>296</v>
      </c>
      <c r="AV4200" s="115">
        <v>71.797247977130695</v>
      </c>
      <c r="AW4200" s="115">
        <v>0.52966431700000005</v>
      </c>
    </row>
    <row r="4201" spans="1:49" x14ac:dyDescent="0.25">
      <c r="A4201" s="117">
        <v>450000</v>
      </c>
      <c r="B4201" s="117">
        <v>880000</v>
      </c>
      <c r="C4201" s="117">
        <v>880000</v>
      </c>
      <c r="D4201" s="115" t="s">
        <v>342</v>
      </c>
      <c r="E4201" s="115" t="s">
        <v>13</v>
      </c>
      <c r="F4201" s="115" t="s">
        <v>343</v>
      </c>
      <c r="G4201" s="115" t="s">
        <v>344</v>
      </c>
      <c r="H4201" s="115">
        <v>0.56000000000000005</v>
      </c>
      <c r="I4201" s="115">
        <v>0.48</v>
      </c>
      <c r="J4201" s="115" t="s">
        <v>350</v>
      </c>
      <c r="K4201" s="115">
        <v>2.955307026018E-2</v>
      </c>
      <c r="L4201" s="115">
        <v>3666.6652595072101</v>
      </c>
      <c r="M4201" s="115">
        <v>9.1378992057292603</v>
      </c>
      <c r="N4201" s="115">
        <v>1.34387136874015</v>
      </c>
      <c r="O4201" s="115">
        <v>0.27005297725742</v>
      </c>
      <c r="P4201" s="115">
        <v>3.9715524981030002E-2</v>
      </c>
      <c r="Q4201" s="115">
        <v>108.36121603480299</v>
      </c>
      <c r="R4201" s="115">
        <v>1210</v>
      </c>
      <c r="S4201" s="115" t="s">
        <v>353</v>
      </c>
      <c r="T4201" s="115">
        <v>1210</v>
      </c>
      <c r="U4201" s="115" t="s">
        <v>352</v>
      </c>
      <c r="V4201" s="115" t="s">
        <v>350</v>
      </c>
      <c r="Z4201" s="115">
        <v>0</v>
      </c>
      <c r="AA4201" s="115">
        <v>1</v>
      </c>
      <c r="AB4201" s="115">
        <v>0.27005297725742</v>
      </c>
      <c r="AC4201" s="115">
        <v>3.9715524981030002E-2</v>
      </c>
      <c r="AD4201" s="115">
        <v>108.361216034804</v>
      </c>
      <c r="AF4201" s="115">
        <v>-1</v>
      </c>
      <c r="AG4201" s="115">
        <v>-1</v>
      </c>
      <c r="AH4201" s="115">
        <v>-1</v>
      </c>
      <c r="AI4201" s="115">
        <v>-1</v>
      </c>
      <c r="AJ4201" s="115">
        <v>0</v>
      </c>
      <c r="AM4201" s="115" t="s">
        <v>348</v>
      </c>
      <c r="AN4201" s="115">
        <v>-1</v>
      </c>
      <c r="AQ4201" s="115">
        <v>601</v>
      </c>
      <c r="AR4201" s="115" t="s">
        <v>263</v>
      </c>
      <c r="AS4201" s="115" t="s">
        <v>376</v>
      </c>
      <c r="AT4201" s="115" t="s">
        <v>296</v>
      </c>
      <c r="AV4201" s="115">
        <v>60.6544151581177</v>
      </c>
      <c r="AW4201" s="115">
        <v>8.7884197900000002E-2</v>
      </c>
    </row>
    <row r="4202" spans="1:49" x14ac:dyDescent="0.25">
      <c r="A4202" s="117">
        <v>450000</v>
      </c>
      <c r="B4202" s="117">
        <v>880000</v>
      </c>
      <c r="C4202" s="117">
        <v>880000</v>
      </c>
      <c r="D4202" s="115" t="s">
        <v>342</v>
      </c>
      <c r="E4202" s="115" t="s">
        <v>13</v>
      </c>
      <c r="F4202" s="115" t="s">
        <v>343</v>
      </c>
      <c r="G4202" s="115" t="s">
        <v>344</v>
      </c>
      <c r="H4202" s="115">
        <v>0.56000000000000005</v>
      </c>
      <c r="I4202" s="115">
        <v>0.48</v>
      </c>
      <c r="J4202" s="115" t="s">
        <v>350</v>
      </c>
      <c r="K4202" s="115">
        <v>0.18846243310201999</v>
      </c>
      <c r="L4202" s="115">
        <v>3666.6652595072101</v>
      </c>
      <c r="M4202" s="115">
        <v>9.1378992057292603</v>
      </c>
      <c r="N4202" s="115">
        <v>1.34387136874015</v>
      </c>
      <c r="O4202" s="115">
        <v>1.7221507177527799</v>
      </c>
      <c r="P4202" s="115">
        <v>0.25326926792891002</v>
      </c>
      <c r="Q4202" s="115">
        <v>691.02865617738905</v>
      </c>
      <c r="R4202" s="115">
        <v>1210</v>
      </c>
      <c r="S4202" s="115" t="s">
        <v>353</v>
      </c>
      <c r="T4202" s="115">
        <v>1210</v>
      </c>
      <c r="U4202" s="115" t="s">
        <v>352</v>
      </c>
      <c r="V4202" s="115" t="s">
        <v>350</v>
      </c>
      <c r="Z4202" s="115">
        <v>0</v>
      </c>
      <c r="AA4202" s="115">
        <v>1</v>
      </c>
      <c r="AB4202" s="115">
        <v>1.7221507177527799</v>
      </c>
      <c r="AC4202" s="115">
        <v>0.25326926792891002</v>
      </c>
      <c r="AD4202" s="115">
        <v>691.02865617738905</v>
      </c>
      <c r="AF4202" s="115">
        <v>-1</v>
      </c>
      <c r="AG4202" s="115">
        <v>-1</v>
      </c>
      <c r="AH4202" s="115">
        <v>-1</v>
      </c>
      <c r="AI4202" s="115">
        <v>-1</v>
      </c>
      <c r="AJ4202" s="115">
        <v>0</v>
      </c>
      <c r="AM4202" s="115" t="s">
        <v>348</v>
      </c>
      <c r="AN4202" s="115">
        <v>-1</v>
      </c>
      <c r="AQ4202" s="115">
        <v>601</v>
      </c>
      <c r="AR4202" s="115" t="s">
        <v>263</v>
      </c>
      <c r="AS4202" s="115" t="s">
        <v>376</v>
      </c>
      <c r="AT4202" s="115" t="s">
        <v>296</v>
      </c>
      <c r="AV4202" s="115">
        <v>110.925966139903</v>
      </c>
      <c r="AW4202" s="115">
        <v>0.56044497660000003</v>
      </c>
    </row>
    <row r="4203" spans="1:49" x14ac:dyDescent="0.25">
      <c r="A4203" s="117">
        <v>450000</v>
      </c>
      <c r="B4203" s="117">
        <v>880000</v>
      </c>
      <c r="C4203" s="117">
        <v>880000</v>
      </c>
      <c r="D4203" s="115" t="s">
        <v>342</v>
      </c>
      <c r="E4203" s="115" t="s">
        <v>13</v>
      </c>
      <c r="F4203" s="115" t="s">
        <v>343</v>
      </c>
      <c r="G4203" s="115" t="s">
        <v>344</v>
      </c>
      <c r="H4203" s="115">
        <v>0.56000000000000005</v>
      </c>
      <c r="I4203" s="115">
        <v>0.48</v>
      </c>
      <c r="J4203" s="115" t="s">
        <v>350</v>
      </c>
      <c r="K4203" s="115">
        <v>9.2283447193860002E-2</v>
      </c>
      <c r="L4203" s="115">
        <v>3666.6652595072101</v>
      </c>
      <c r="M4203" s="115">
        <v>9.1378992057292603</v>
      </c>
      <c r="N4203" s="115">
        <v>1.34387136874015</v>
      </c>
      <c r="O4203" s="115">
        <v>0.84327683881475002</v>
      </c>
      <c r="P4203" s="115">
        <v>0.12401708249247</v>
      </c>
      <c r="Q4203" s="115">
        <v>338.37250985330502</v>
      </c>
      <c r="R4203" s="115">
        <v>1210</v>
      </c>
      <c r="S4203" s="115" t="s">
        <v>353</v>
      </c>
      <c r="T4203" s="115">
        <v>1210</v>
      </c>
      <c r="U4203" s="115" t="s">
        <v>352</v>
      </c>
      <c r="V4203" s="115" t="s">
        <v>350</v>
      </c>
      <c r="Z4203" s="115">
        <v>0</v>
      </c>
      <c r="AA4203" s="115">
        <v>1</v>
      </c>
      <c r="AB4203" s="115">
        <v>0.84327683881475002</v>
      </c>
      <c r="AC4203" s="115">
        <v>0.12401708249247</v>
      </c>
      <c r="AD4203" s="115">
        <v>338.37250985330297</v>
      </c>
      <c r="AF4203" s="115">
        <v>-1</v>
      </c>
      <c r="AG4203" s="115">
        <v>-1</v>
      </c>
      <c r="AH4203" s="115">
        <v>-1</v>
      </c>
      <c r="AI4203" s="115">
        <v>-1</v>
      </c>
      <c r="AJ4203" s="115">
        <v>0</v>
      </c>
      <c r="AM4203" s="115" t="s">
        <v>348</v>
      </c>
      <c r="AN4203" s="115">
        <v>-1</v>
      </c>
      <c r="AQ4203" s="115">
        <v>601</v>
      </c>
      <c r="AR4203" s="115" t="s">
        <v>263</v>
      </c>
      <c r="AS4203" s="115" t="s">
        <v>376</v>
      </c>
      <c r="AT4203" s="115" t="s">
        <v>296</v>
      </c>
      <c r="AV4203" s="115">
        <v>79.637379805345603</v>
      </c>
      <c r="AW4203" s="115">
        <v>0.27443025939999999</v>
      </c>
    </row>
    <row r="4204" spans="1:49" x14ac:dyDescent="0.25">
      <c r="A4204" s="117">
        <v>450000</v>
      </c>
      <c r="B4204" s="117">
        <v>880000</v>
      </c>
      <c r="C4204" s="117">
        <v>880000</v>
      </c>
      <c r="D4204" s="115" t="s">
        <v>342</v>
      </c>
      <c r="E4204" s="115" t="s">
        <v>13</v>
      </c>
      <c r="F4204" s="115" t="s">
        <v>343</v>
      </c>
      <c r="G4204" s="115" t="s">
        <v>344</v>
      </c>
      <c r="H4204" s="115">
        <v>0.56000000000000005</v>
      </c>
      <c r="I4204" s="115">
        <v>0.48</v>
      </c>
      <c r="J4204" s="115" t="s">
        <v>350</v>
      </c>
      <c r="K4204" s="115">
        <v>0.14151022630803001</v>
      </c>
      <c r="L4204" s="115">
        <v>3666.6652595072101</v>
      </c>
      <c r="M4204" s="115">
        <v>9.1378992057292603</v>
      </c>
      <c r="N4204" s="115">
        <v>1.34387136874015</v>
      </c>
      <c r="O4204" s="115">
        <v>1.2931061845827301</v>
      </c>
      <c r="P4204" s="115">
        <v>0.19017154151929999</v>
      </c>
      <c r="Q4204" s="115">
        <v>518.87063066866403</v>
      </c>
      <c r="R4204" s="115">
        <v>1210</v>
      </c>
      <c r="S4204" s="115" t="s">
        <v>353</v>
      </c>
      <c r="T4204" s="115">
        <v>1210</v>
      </c>
      <c r="U4204" s="115" t="s">
        <v>352</v>
      </c>
      <c r="V4204" s="115" t="s">
        <v>350</v>
      </c>
      <c r="Z4204" s="115">
        <v>0</v>
      </c>
      <c r="AA4204" s="115">
        <v>1</v>
      </c>
      <c r="AB4204" s="115">
        <v>1.2931061845827301</v>
      </c>
      <c r="AC4204" s="115">
        <v>0.19017154151929999</v>
      </c>
      <c r="AD4204" s="115">
        <v>518.87063066866403</v>
      </c>
      <c r="AF4204" s="115">
        <v>-1</v>
      </c>
      <c r="AG4204" s="115">
        <v>-1</v>
      </c>
      <c r="AH4204" s="115">
        <v>-1</v>
      </c>
      <c r="AI4204" s="115">
        <v>-1</v>
      </c>
      <c r="AJ4204" s="115">
        <v>0</v>
      </c>
      <c r="AM4204" s="115" t="s">
        <v>348</v>
      </c>
      <c r="AN4204" s="115">
        <v>-1</v>
      </c>
      <c r="AQ4204" s="115">
        <v>601</v>
      </c>
      <c r="AR4204" s="115" t="s">
        <v>263</v>
      </c>
      <c r="AS4204" s="115" t="s">
        <v>376</v>
      </c>
      <c r="AT4204" s="115" t="s">
        <v>296</v>
      </c>
      <c r="AV4204" s="115">
        <v>95.7615402953478</v>
      </c>
      <c r="AW4204" s="115">
        <v>0.42081965180000003</v>
      </c>
    </row>
    <row r="4205" spans="1:49" x14ac:dyDescent="0.25">
      <c r="A4205" s="117">
        <v>450000</v>
      </c>
      <c r="B4205" s="117">
        <v>880000</v>
      </c>
      <c r="C4205" s="117">
        <v>880000</v>
      </c>
      <c r="D4205" s="115" t="s">
        <v>342</v>
      </c>
      <c r="E4205" s="115" t="s">
        <v>13</v>
      </c>
      <c r="F4205" s="115" t="s">
        <v>343</v>
      </c>
      <c r="G4205" s="115" t="s">
        <v>344</v>
      </c>
      <c r="H4205" s="115">
        <v>0.56000000000000005</v>
      </c>
      <c r="I4205" s="115">
        <v>0.48</v>
      </c>
      <c r="J4205" s="115" t="s">
        <v>350</v>
      </c>
      <c r="K4205" s="115">
        <v>0.16569153807552001</v>
      </c>
      <c r="L4205" s="115">
        <v>3666.6652595072101</v>
      </c>
      <c r="M4205" s="115">
        <v>9.1378992057292603</v>
      </c>
      <c r="N4205" s="115">
        <v>1.34387136874015</v>
      </c>
      <c r="O4205" s="115">
        <v>1.5140725741763501</v>
      </c>
      <c r="P4205" s="115">
        <v>0.22266811406220999</v>
      </c>
      <c r="Q4205" s="115">
        <v>607.53540645582495</v>
      </c>
      <c r="R4205" s="115">
        <v>1210</v>
      </c>
      <c r="S4205" s="115" t="s">
        <v>353</v>
      </c>
      <c r="T4205" s="115">
        <v>1210</v>
      </c>
      <c r="U4205" s="115" t="s">
        <v>352</v>
      </c>
      <c r="V4205" s="115" t="s">
        <v>350</v>
      </c>
      <c r="Z4205" s="115">
        <v>0</v>
      </c>
      <c r="AA4205" s="115">
        <v>1</v>
      </c>
      <c r="AB4205" s="115">
        <v>1.5140725741763501</v>
      </c>
      <c r="AC4205" s="115">
        <v>0.22266811406220999</v>
      </c>
      <c r="AD4205" s="115">
        <v>607.53540645582495</v>
      </c>
      <c r="AF4205" s="115">
        <v>-1</v>
      </c>
      <c r="AG4205" s="115">
        <v>-1</v>
      </c>
      <c r="AH4205" s="115">
        <v>-1</v>
      </c>
      <c r="AI4205" s="115">
        <v>-1</v>
      </c>
      <c r="AJ4205" s="115">
        <v>0</v>
      </c>
      <c r="AM4205" s="115" t="s">
        <v>348</v>
      </c>
      <c r="AN4205" s="115">
        <v>-1</v>
      </c>
      <c r="AQ4205" s="115">
        <v>601</v>
      </c>
      <c r="AR4205" s="115" t="s">
        <v>263</v>
      </c>
      <c r="AS4205" s="115" t="s">
        <v>376</v>
      </c>
      <c r="AT4205" s="115" t="s">
        <v>296</v>
      </c>
      <c r="AV4205" s="115">
        <v>103.482675245924</v>
      </c>
      <c r="AW4205" s="115">
        <v>0.49272944559999998</v>
      </c>
    </row>
    <row r="4206" spans="1:49" x14ac:dyDescent="0.25">
      <c r="A4206" s="117">
        <v>450000</v>
      </c>
      <c r="B4206" s="117">
        <v>880000</v>
      </c>
      <c r="C4206" s="117">
        <v>880000</v>
      </c>
      <c r="D4206" s="115" t="s">
        <v>342</v>
      </c>
      <c r="E4206" s="115" t="s">
        <v>13</v>
      </c>
      <c r="F4206" s="115" t="s">
        <v>343</v>
      </c>
      <c r="G4206" s="115" t="s">
        <v>344</v>
      </c>
      <c r="H4206" s="115">
        <v>0.56000000000000005</v>
      </c>
      <c r="I4206" s="115">
        <v>0.48</v>
      </c>
      <c r="J4206" s="115" t="s">
        <v>350</v>
      </c>
      <c r="K4206" s="115">
        <v>2.6273852116000002E-4</v>
      </c>
      <c r="L4206" s="115">
        <v>3666.6652595072101</v>
      </c>
      <c r="M4206" s="115">
        <v>9.1378992057292603</v>
      </c>
      <c r="N4206" s="115">
        <v>1.34387136874015</v>
      </c>
      <c r="O4206" s="115">
        <v>2.4008781238700001E-3</v>
      </c>
      <c r="P4206" s="115">
        <v>3.5308677606000002E-4</v>
      </c>
      <c r="Q4206" s="115">
        <v>0.96337420789367001</v>
      </c>
      <c r="R4206" s="115">
        <v>1210</v>
      </c>
      <c r="S4206" s="115" t="s">
        <v>353</v>
      </c>
      <c r="T4206" s="115">
        <v>1210</v>
      </c>
      <c r="U4206" s="115" t="s">
        <v>352</v>
      </c>
      <c r="V4206" s="115" t="s">
        <v>350</v>
      </c>
      <c r="Z4206" s="115">
        <v>0</v>
      </c>
      <c r="AA4206" s="115">
        <v>1</v>
      </c>
      <c r="AB4206" s="115">
        <v>2.4008781238700001E-3</v>
      </c>
      <c r="AC4206" s="115">
        <v>3.5308677606000002E-4</v>
      </c>
      <c r="AD4206" s="115">
        <v>0.96337420789535999</v>
      </c>
      <c r="AF4206" s="115">
        <v>-1</v>
      </c>
      <c r="AG4206" s="115">
        <v>-1</v>
      </c>
      <c r="AH4206" s="115">
        <v>-1</v>
      </c>
      <c r="AI4206" s="115">
        <v>-1</v>
      </c>
      <c r="AJ4206" s="115">
        <v>0</v>
      </c>
      <c r="AM4206" s="115" t="s">
        <v>348</v>
      </c>
      <c r="AN4206" s="115">
        <v>-1</v>
      </c>
      <c r="AQ4206" s="115">
        <v>601</v>
      </c>
      <c r="AR4206" s="115" t="s">
        <v>263</v>
      </c>
      <c r="AS4206" s="115" t="s">
        <v>376</v>
      </c>
      <c r="AT4206" s="115" t="s">
        <v>296</v>
      </c>
      <c r="AV4206" s="115">
        <v>18.9413597474006</v>
      </c>
      <c r="AW4206" s="115">
        <v>7.8132539999999995E-4</v>
      </c>
    </row>
    <row r="4207" spans="1:49" x14ac:dyDescent="0.25">
      <c r="A4207" s="117">
        <v>450000</v>
      </c>
      <c r="B4207" s="117">
        <v>880000</v>
      </c>
      <c r="C4207" s="117">
        <v>880000</v>
      </c>
      <c r="D4207" s="115" t="s">
        <v>342</v>
      </c>
      <c r="E4207" s="115" t="s">
        <v>13</v>
      </c>
      <c r="F4207" s="115" t="s">
        <v>343</v>
      </c>
      <c r="G4207" s="115" t="s">
        <v>344</v>
      </c>
      <c r="H4207" s="115">
        <v>0.56000000000000005</v>
      </c>
      <c r="I4207" s="115">
        <v>0.48</v>
      </c>
      <c r="J4207" s="115" t="s">
        <v>350</v>
      </c>
      <c r="K4207" s="115">
        <v>0.14372973623299001</v>
      </c>
      <c r="L4207" s="115">
        <v>3666.6652586876398</v>
      </c>
      <c r="M4207" s="115">
        <v>9.1378992036867803</v>
      </c>
      <c r="N4207" s="115">
        <v>1.3438713684397701</v>
      </c>
      <c r="O4207" s="115">
        <v>1.3133878422695899</v>
      </c>
      <c r="P4207" s="115">
        <v>0.19315427731692</v>
      </c>
      <c r="Q4207" s="115">
        <v>527.00883048586195</v>
      </c>
      <c r="R4207" s="115">
        <v>1210</v>
      </c>
      <c r="S4207" s="115" t="s">
        <v>353</v>
      </c>
      <c r="T4207" s="115">
        <v>1210</v>
      </c>
      <c r="U4207" s="115" t="s">
        <v>352</v>
      </c>
      <c r="V4207" s="115" t="s">
        <v>350</v>
      </c>
      <c r="Z4207" s="115">
        <v>0</v>
      </c>
      <c r="AA4207" s="115">
        <v>1</v>
      </c>
      <c r="AB4207" s="115">
        <v>1.3133878422695899</v>
      </c>
      <c r="AC4207" s="115">
        <v>0.19315427731692</v>
      </c>
      <c r="AD4207" s="115">
        <v>527.00883048586195</v>
      </c>
      <c r="AF4207" s="115">
        <v>-1</v>
      </c>
      <c r="AG4207" s="115">
        <v>-1</v>
      </c>
      <c r="AH4207" s="115">
        <v>-1</v>
      </c>
      <c r="AI4207" s="115">
        <v>-1</v>
      </c>
      <c r="AJ4207" s="115">
        <v>0</v>
      </c>
      <c r="AM4207" s="115" t="s">
        <v>348</v>
      </c>
      <c r="AN4207" s="115">
        <v>-1</v>
      </c>
      <c r="AQ4207" s="115">
        <v>601</v>
      </c>
      <c r="AR4207" s="115" t="s">
        <v>263</v>
      </c>
      <c r="AS4207" s="115" t="s">
        <v>376</v>
      </c>
      <c r="AT4207" s="115" t="s">
        <v>296</v>
      </c>
      <c r="AV4207" s="115">
        <v>96.587108624261106</v>
      </c>
      <c r="AW4207" s="115">
        <v>0.42741997609999999</v>
      </c>
    </row>
    <row r="4208" spans="1:49" x14ac:dyDescent="0.25">
      <c r="A4208" s="117">
        <v>450000</v>
      </c>
      <c r="B4208" s="117">
        <v>880000</v>
      </c>
      <c r="C4208" s="117">
        <v>880000</v>
      </c>
      <c r="D4208" s="115" t="s">
        <v>342</v>
      </c>
      <c r="E4208" s="115" t="s">
        <v>13</v>
      </c>
      <c r="F4208" s="115" t="s">
        <v>343</v>
      </c>
      <c r="G4208" s="115" t="s">
        <v>344</v>
      </c>
      <c r="H4208" s="115">
        <v>0.56000000000000005</v>
      </c>
      <c r="I4208" s="115">
        <v>0.48</v>
      </c>
      <c r="J4208" s="115" t="s">
        <v>350</v>
      </c>
      <c r="K4208" s="115">
        <v>0.13658264779863999</v>
      </c>
      <c r="L4208" s="115">
        <v>3666.6652586876398</v>
      </c>
      <c r="M4208" s="115">
        <v>9.1378992036867803</v>
      </c>
      <c r="N4208" s="115">
        <v>1.3438713684397701</v>
      </c>
      <c r="O4208" s="115">
        <v>1.2480784685566699</v>
      </c>
      <c r="P4208" s="115">
        <v>0.18354950980229001</v>
      </c>
      <c r="Q4208" s="115">
        <v>500.80284962286203</v>
      </c>
      <c r="R4208" s="115">
        <v>1210</v>
      </c>
      <c r="S4208" s="115" t="s">
        <v>353</v>
      </c>
      <c r="T4208" s="115">
        <v>1210</v>
      </c>
      <c r="U4208" s="115" t="s">
        <v>352</v>
      </c>
      <c r="V4208" s="115" t="s">
        <v>350</v>
      </c>
      <c r="Z4208" s="115">
        <v>0</v>
      </c>
      <c r="AA4208" s="115">
        <v>1</v>
      </c>
      <c r="AB4208" s="115">
        <v>1.2480784685566699</v>
      </c>
      <c r="AC4208" s="115">
        <v>0.18354950980229001</v>
      </c>
      <c r="AD4208" s="115">
        <v>500.80284962286203</v>
      </c>
      <c r="AF4208" s="115">
        <v>-1</v>
      </c>
      <c r="AG4208" s="115">
        <v>-1</v>
      </c>
      <c r="AH4208" s="115">
        <v>-1</v>
      </c>
      <c r="AI4208" s="115">
        <v>-1</v>
      </c>
      <c r="AJ4208" s="115">
        <v>0</v>
      </c>
      <c r="AM4208" s="115" t="s">
        <v>348</v>
      </c>
      <c r="AN4208" s="115">
        <v>-1</v>
      </c>
      <c r="AQ4208" s="115">
        <v>601</v>
      </c>
      <c r="AR4208" s="115" t="s">
        <v>263</v>
      </c>
      <c r="AS4208" s="115" t="s">
        <v>376</v>
      </c>
      <c r="AT4208" s="115" t="s">
        <v>296</v>
      </c>
      <c r="AV4208" s="115">
        <v>94.160674886469195</v>
      </c>
      <c r="AW4208" s="115">
        <v>0.4061661392</v>
      </c>
    </row>
    <row r="4209" spans="1:49" x14ac:dyDescent="0.25">
      <c r="A4209" s="117">
        <v>450000</v>
      </c>
      <c r="B4209" s="117">
        <v>880000</v>
      </c>
      <c r="C4209" s="117">
        <v>880000</v>
      </c>
      <c r="D4209" s="115" t="s">
        <v>342</v>
      </c>
      <c r="E4209" s="115" t="s">
        <v>13</v>
      </c>
      <c r="F4209" s="115" t="s">
        <v>343</v>
      </c>
      <c r="G4209" s="115" t="s">
        <v>344</v>
      </c>
      <c r="H4209" s="115">
        <v>0.56000000000000005</v>
      </c>
      <c r="I4209" s="115">
        <v>0.48</v>
      </c>
      <c r="J4209" s="115" t="s">
        <v>350</v>
      </c>
      <c r="K4209" s="115">
        <v>2.7114449941310001E-2</v>
      </c>
      <c r="L4209" s="115">
        <v>3666.6652586876398</v>
      </c>
      <c r="M4209" s="115">
        <v>9.1378992036867803</v>
      </c>
      <c r="N4209" s="115">
        <v>1.3438713684397701</v>
      </c>
      <c r="O4209" s="115">
        <v>0.24776911052715</v>
      </c>
      <c r="P4209" s="115">
        <v>3.6438332947119997E-2</v>
      </c>
      <c r="Q4209" s="115">
        <v>99.419611608248701</v>
      </c>
      <c r="R4209" s="115">
        <v>1210</v>
      </c>
      <c r="S4209" s="115" t="s">
        <v>353</v>
      </c>
      <c r="T4209" s="115">
        <v>1210</v>
      </c>
      <c r="U4209" s="115" t="s">
        <v>352</v>
      </c>
      <c r="V4209" s="115" t="s">
        <v>350</v>
      </c>
      <c r="Z4209" s="115">
        <v>0</v>
      </c>
      <c r="AA4209" s="115">
        <v>1</v>
      </c>
      <c r="AB4209" s="115">
        <v>0.24776911052715</v>
      </c>
      <c r="AC4209" s="115">
        <v>3.6438332947119997E-2</v>
      </c>
      <c r="AD4209" s="115">
        <v>99.419611608248303</v>
      </c>
      <c r="AF4209" s="115">
        <v>-1</v>
      </c>
      <c r="AG4209" s="115">
        <v>-1</v>
      </c>
      <c r="AH4209" s="115">
        <v>-1</v>
      </c>
      <c r="AI4209" s="115">
        <v>-1</v>
      </c>
      <c r="AJ4209" s="115">
        <v>0</v>
      </c>
      <c r="AM4209" s="115" t="s">
        <v>348</v>
      </c>
      <c r="AN4209" s="115">
        <v>-1</v>
      </c>
      <c r="AQ4209" s="115">
        <v>601</v>
      </c>
      <c r="AR4209" s="115" t="s">
        <v>263</v>
      </c>
      <c r="AS4209" s="115" t="s">
        <v>376</v>
      </c>
      <c r="AT4209" s="115" t="s">
        <v>296</v>
      </c>
      <c r="AV4209" s="115">
        <v>61.721283307858997</v>
      </c>
      <c r="AW4209" s="115">
        <v>8.0632288400000002E-2</v>
      </c>
    </row>
    <row r="4210" spans="1:49" x14ac:dyDescent="0.25">
      <c r="A4210" s="117">
        <v>450000</v>
      </c>
      <c r="B4210" s="117">
        <v>880000</v>
      </c>
      <c r="C4210" s="117">
        <v>880000</v>
      </c>
      <c r="D4210" s="115" t="s">
        <v>342</v>
      </c>
      <c r="E4210" s="115" t="s">
        <v>13</v>
      </c>
      <c r="F4210" s="115" t="s">
        <v>343</v>
      </c>
      <c r="G4210" s="115" t="s">
        <v>344</v>
      </c>
      <c r="H4210" s="115">
        <v>0.56000000000000005</v>
      </c>
      <c r="I4210" s="115">
        <v>0.48</v>
      </c>
      <c r="J4210" s="115" t="s">
        <v>350</v>
      </c>
      <c r="K4210" s="115">
        <v>0.20444249631872999</v>
      </c>
      <c r="L4210" s="115">
        <v>3666.6652586876398</v>
      </c>
      <c r="M4210" s="115">
        <v>9.1378992036867803</v>
      </c>
      <c r="N4210" s="115">
        <v>1.3438713684397701</v>
      </c>
      <c r="O4210" s="115">
        <v>1.86817492431071</v>
      </c>
      <c r="P4210" s="115">
        <v>0.27474441729510002</v>
      </c>
      <c r="Q4210" s="115">
        <v>749.622198651286</v>
      </c>
      <c r="R4210" s="115">
        <v>1210</v>
      </c>
      <c r="S4210" s="115" t="s">
        <v>353</v>
      </c>
      <c r="T4210" s="115">
        <v>1210</v>
      </c>
      <c r="U4210" s="115" t="s">
        <v>352</v>
      </c>
      <c r="V4210" s="115" t="s">
        <v>350</v>
      </c>
      <c r="Z4210" s="115">
        <v>0</v>
      </c>
      <c r="AA4210" s="115">
        <v>1</v>
      </c>
      <c r="AB4210" s="115">
        <v>1.86817492431071</v>
      </c>
      <c r="AC4210" s="115">
        <v>0.27474441729510002</v>
      </c>
      <c r="AD4210" s="115">
        <v>749.622198651286</v>
      </c>
      <c r="AF4210" s="115">
        <v>-1</v>
      </c>
      <c r="AG4210" s="115">
        <v>-1</v>
      </c>
      <c r="AH4210" s="115">
        <v>-1</v>
      </c>
      <c r="AI4210" s="115">
        <v>-1</v>
      </c>
      <c r="AJ4210" s="115">
        <v>0</v>
      </c>
      <c r="AM4210" s="115" t="s">
        <v>348</v>
      </c>
      <c r="AN4210" s="115">
        <v>-1</v>
      </c>
      <c r="AQ4210" s="115">
        <v>601</v>
      </c>
      <c r="AR4210" s="115" t="s">
        <v>263</v>
      </c>
      <c r="AS4210" s="115" t="s">
        <v>376</v>
      </c>
      <c r="AT4210" s="115" t="s">
        <v>296</v>
      </c>
      <c r="AV4210" s="115">
        <v>115.254707404363</v>
      </c>
      <c r="AW4210" s="115">
        <v>0.6079660979</v>
      </c>
    </row>
    <row r="4211" spans="1:49" x14ac:dyDescent="0.25">
      <c r="A4211" s="117">
        <v>450000</v>
      </c>
      <c r="B4211" s="117">
        <v>880000</v>
      </c>
      <c r="C4211" s="117">
        <v>880000</v>
      </c>
      <c r="D4211" s="115" t="s">
        <v>342</v>
      </c>
      <c r="E4211" s="115" t="s">
        <v>13</v>
      </c>
      <c r="F4211" s="115" t="s">
        <v>343</v>
      </c>
      <c r="G4211" s="115" t="s">
        <v>344</v>
      </c>
      <c r="H4211" s="115">
        <v>0.56000000000000005</v>
      </c>
      <c r="I4211" s="115">
        <v>0.48</v>
      </c>
      <c r="J4211" s="115" t="s">
        <v>350</v>
      </c>
      <c r="K4211" s="115">
        <v>0.10589412344526</v>
      </c>
      <c r="L4211" s="115">
        <v>3666.6652586876398</v>
      </c>
      <c r="M4211" s="115">
        <v>9.1378992036867803</v>
      </c>
      <c r="N4211" s="115">
        <v>1.3438713684397701</v>
      </c>
      <c r="O4211" s="115">
        <v>0.96764982630556995</v>
      </c>
      <c r="P4211" s="115">
        <v>0.14230808058411001</v>
      </c>
      <c r="Q4211" s="115">
        <v>388.27830353592299</v>
      </c>
      <c r="R4211" s="115">
        <v>1210</v>
      </c>
      <c r="S4211" s="115" t="s">
        <v>353</v>
      </c>
      <c r="T4211" s="115">
        <v>1210</v>
      </c>
      <c r="U4211" s="115" t="s">
        <v>352</v>
      </c>
      <c r="V4211" s="115" t="s">
        <v>350</v>
      </c>
      <c r="Z4211" s="115">
        <v>0</v>
      </c>
      <c r="AA4211" s="115">
        <v>1</v>
      </c>
      <c r="AB4211" s="115">
        <v>0.96764982630556995</v>
      </c>
      <c r="AC4211" s="115">
        <v>0.14230808058411001</v>
      </c>
      <c r="AD4211" s="115">
        <v>388.27830353592299</v>
      </c>
      <c r="AF4211" s="115">
        <v>-1</v>
      </c>
      <c r="AG4211" s="115">
        <v>-1</v>
      </c>
      <c r="AH4211" s="115">
        <v>-1</v>
      </c>
      <c r="AI4211" s="115">
        <v>-1</v>
      </c>
      <c r="AJ4211" s="115">
        <v>0</v>
      </c>
      <c r="AM4211" s="115" t="s">
        <v>348</v>
      </c>
      <c r="AN4211" s="115">
        <v>-1</v>
      </c>
      <c r="AQ4211" s="115">
        <v>601</v>
      </c>
      <c r="AR4211" s="115" t="s">
        <v>263</v>
      </c>
      <c r="AS4211" s="115" t="s">
        <v>376</v>
      </c>
      <c r="AT4211" s="115" t="s">
        <v>296</v>
      </c>
      <c r="AV4211" s="115">
        <v>86.372197955854503</v>
      </c>
      <c r="AW4211" s="115">
        <v>0.3149053557</v>
      </c>
    </row>
    <row r="4212" spans="1:49" x14ac:dyDescent="0.25">
      <c r="A4212" s="117">
        <v>450000</v>
      </c>
      <c r="B4212" s="117">
        <v>880000</v>
      </c>
      <c r="C4212" s="117">
        <v>880000</v>
      </c>
      <c r="D4212" s="115" t="s">
        <v>342</v>
      </c>
      <c r="E4212" s="115" t="s">
        <v>13</v>
      </c>
      <c r="F4212" s="115" t="s">
        <v>343</v>
      </c>
      <c r="G4212" s="115" t="s">
        <v>344</v>
      </c>
      <c r="H4212" s="115">
        <v>0.56000000000000005</v>
      </c>
      <c r="I4212" s="115">
        <v>0.48</v>
      </c>
      <c r="J4212" s="115" t="s">
        <v>350</v>
      </c>
      <c r="K4212" s="115">
        <v>3.8369403524760003E-2</v>
      </c>
      <c r="L4212" s="115">
        <v>3649.6723722499501</v>
      </c>
      <c r="M4212" s="115">
        <v>9.0981577375541498</v>
      </c>
      <c r="N4212" s="115">
        <v>1.338115377401</v>
      </c>
      <c r="O4212" s="115">
        <v>0.34909088556413997</v>
      </c>
      <c r="P4212" s="115">
        <v>5.1342688878179998E-2</v>
      </c>
      <c r="Q4212" s="115">
        <v>140.03575198402999</v>
      </c>
      <c r="R4212" s="115">
        <v>1200</v>
      </c>
      <c r="S4212" s="115" t="s">
        <v>351</v>
      </c>
      <c r="T4212" s="115">
        <v>1200</v>
      </c>
      <c r="U4212" s="115" t="s">
        <v>352</v>
      </c>
      <c r="V4212" s="115" t="s">
        <v>350</v>
      </c>
      <c r="Z4212" s="115">
        <v>0</v>
      </c>
      <c r="AA4212" s="115">
        <v>1</v>
      </c>
      <c r="AB4212" s="115">
        <v>0.34909088556413997</v>
      </c>
      <c r="AC4212" s="115">
        <v>5.1342688878179998E-2</v>
      </c>
      <c r="AD4212" s="115">
        <v>140.03575198403101</v>
      </c>
      <c r="AF4212" s="115">
        <v>-1</v>
      </c>
      <c r="AG4212" s="115">
        <v>-1</v>
      </c>
      <c r="AH4212" s="115">
        <v>-1</v>
      </c>
      <c r="AI4212" s="115">
        <v>-1</v>
      </c>
      <c r="AJ4212" s="115">
        <v>0</v>
      </c>
      <c r="AM4212" s="115" t="s">
        <v>348</v>
      </c>
      <c r="AN4212" s="115">
        <v>-1</v>
      </c>
      <c r="AQ4212" s="115">
        <v>601</v>
      </c>
      <c r="AR4212" s="115" t="s">
        <v>263</v>
      </c>
      <c r="AS4212" s="115" t="s">
        <v>376</v>
      </c>
      <c r="AT4212" s="115" t="s">
        <v>296</v>
      </c>
      <c r="AV4212" s="115">
        <v>60.187726845657799</v>
      </c>
      <c r="AW4212" s="115">
        <v>0.1135731971</v>
      </c>
    </row>
    <row r="4213" spans="1:49" x14ac:dyDescent="0.25">
      <c r="A4213" s="117">
        <v>450000</v>
      </c>
      <c r="B4213" s="117">
        <v>880000</v>
      </c>
      <c r="C4213" s="117">
        <v>880000</v>
      </c>
      <c r="D4213" s="115" t="s">
        <v>342</v>
      </c>
      <c r="E4213" s="115" t="s">
        <v>13</v>
      </c>
      <c r="F4213" s="115" t="s">
        <v>343</v>
      </c>
      <c r="G4213" s="115" t="s">
        <v>344</v>
      </c>
      <c r="H4213" s="115">
        <v>0.56000000000000005</v>
      </c>
      <c r="I4213" s="115">
        <v>0.48</v>
      </c>
      <c r="J4213" s="115" t="s">
        <v>350</v>
      </c>
      <c r="K4213" s="115">
        <v>4.6244528663650003E-2</v>
      </c>
      <c r="L4213" s="115">
        <v>3649.6723722499501</v>
      </c>
      <c r="M4213" s="115">
        <v>9.0981577375541498</v>
      </c>
      <c r="N4213" s="115">
        <v>1.338115377401</v>
      </c>
      <c r="O4213" s="115">
        <v>0.42074001628074997</v>
      </c>
      <c r="P4213" s="115">
        <v>6.1880514925490002E-2</v>
      </c>
      <c r="Q4213" s="115">
        <v>168.777378631451</v>
      </c>
      <c r="R4213" s="115">
        <v>1210</v>
      </c>
      <c r="S4213" s="115" t="s">
        <v>353</v>
      </c>
      <c r="T4213" s="115">
        <v>1210</v>
      </c>
      <c r="U4213" s="115" t="s">
        <v>352</v>
      </c>
      <c r="V4213" s="115" t="s">
        <v>350</v>
      </c>
      <c r="Z4213" s="115">
        <v>0</v>
      </c>
      <c r="AA4213" s="115">
        <v>1</v>
      </c>
      <c r="AB4213" s="115">
        <v>0.42074001628074997</v>
      </c>
      <c r="AC4213" s="115">
        <v>6.1880514925490002E-2</v>
      </c>
      <c r="AD4213" s="115">
        <v>461.69994318710297</v>
      </c>
      <c r="AF4213" s="115">
        <v>-1</v>
      </c>
      <c r="AG4213" s="115">
        <v>-1</v>
      </c>
      <c r="AH4213" s="115">
        <v>-1</v>
      </c>
      <c r="AI4213" s="115">
        <v>-1</v>
      </c>
      <c r="AJ4213" s="115">
        <v>0</v>
      </c>
      <c r="AM4213" s="115" t="s">
        <v>348</v>
      </c>
      <c r="AN4213" s="115">
        <v>-1</v>
      </c>
      <c r="AQ4213" s="115">
        <v>601</v>
      </c>
      <c r="AR4213" s="115" t="s">
        <v>263</v>
      </c>
      <c r="AS4213" s="115" t="s">
        <v>376</v>
      </c>
      <c r="AT4213" s="115" t="s">
        <v>296</v>
      </c>
      <c r="AV4213" s="115">
        <v>66.682336969836598</v>
      </c>
      <c r="AW4213" s="115">
        <v>0.37445250870000002</v>
      </c>
    </row>
    <row r="4214" spans="1:49" x14ac:dyDescent="0.25">
      <c r="A4214" s="117">
        <v>450000</v>
      </c>
      <c r="B4214" s="117">
        <v>880000</v>
      </c>
      <c r="C4214" s="117">
        <v>880000</v>
      </c>
      <c r="D4214" s="115" t="s">
        <v>342</v>
      </c>
      <c r="E4214" s="115" t="s">
        <v>13</v>
      </c>
      <c r="F4214" s="115" t="s">
        <v>343</v>
      </c>
      <c r="G4214" s="115" t="s">
        <v>344</v>
      </c>
      <c r="H4214" s="115">
        <v>0.56000000000000005</v>
      </c>
      <c r="I4214" s="115">
        <v>0.48</v>
      </c>
      <c r="J4214" s="115" t="s">
        <v>350</v>
      </c>
      <c r="K4214" s="115">
        <v>5.2908740475510002E-2</v>
      </c>
      <c r="L4214" s="115">
        <v>3649.6723722499501</v>
      </c>
      <c r="M4214" s="115">
        <v>9.0981577375541498</v>
      </c>
      <c r="N4214" s="115">
        <v>1.338115377401</v>
      </c>
      <c r="O4214" s="115">
        <v>0.48137206654157</v>
      </c>
      <c r="P4214" s="115">
        <v>7.0797999229209999E-2</v>
      </c>
      <c r="Q4214" s="115">
        <v>193.099568364041</v>
      </c>
      <c r="R4214" s="115">
        <v>1210</v>
      </c>
      <c r="S4214" s="115" t="s">
        <v>353</v>
      </c>
      <c r="T4214" s="115">
        <v>1210</v>
      </c>
      <c r="U4214" s="115" t="s">
        <v>352</v>
      </c>
      <c r="V4214" s="115" t="s">
        <v>350</v>
      </c>
      <c r="Z4214" s="115">
        <v>0</v>
      </c>
      <c r="AA4214" s="115">
        <v>1</v>
      </c>
      <c r="AB4214" s="115">
        <v>0.48137206654157</v>
      </c>
      <c r="AC4214" s="115">
        <v>7.0797999229209999E-2</v>
      </c>
      <c r="AD4214" s="115">
        <v>271.45445471835899</v>
      </c>
      <c r="AF4214" s="115">
        <v>-1</v>
      </c>
      <c r="AG4214" s="115">
        <v>-1</v>
      </c>
      <c r="AH4214" s="115">
        <v>-1</v>
      </c>
      <c r="AI4214" s="115">
        <v>-1</v>
      </c>
      <c r="AJ4214" s="115">
        <v>0</v>
      </c>
      <c r="AM4214" s="115" t="s">
        <v>348</v>
      </c>
      <c r="AN4214" s="115">
        <v>-1</v>
      </c>
      <c r="AQ4214" s="115">
        <v>601</v>
      </c>
      <c r="AR4214" s="115" t="s">
        <v>263</v>
      </c>
      <c r="AS4214" s="115" t="s">
        <v>376</v>
      </c>
      <c r="AT4214" s="115" t="s">
        <v>296</v>
      </c>
      <c r="AV4214" s="115">
        <v>68.587443608291906</v>
      </c>
      <c r="AW4214" s="115">
        <v>0.2201577086</v>
      </c>
    </row>
    <row r="4215" spans="1:49" x14ac:dyDescent="0.25">
      <c r="A4215" s="117">
        <v>450000</v>
      </c>
      <c r="B4215" s="117">
        <v>880000</v>
      </c>
      <c r="C4215" s="117">
        <v>880000</v>
      </c>
      <c r="D4215" s="115" t="s">
        <v>342</v>
      </c>
      <c r="E4215" s="115" t="s">
        <v>13</v>
      </c>
      <c r="F4215" s="115" t="s">
        <v>343</v>
      </c>
      <c r="G4215" s="115" t="s">
        <v>344</v>
      </c>
      <c r="H4215" s="115">
        <v>0.56000000000000005</v>
      </c>
      <c r="I4215" s="115">
        <v>0.48</v>
      </c>
      <c r="J4215" s="115" t="s">
        <v>350</v>
      </c>
      <c r="K4215" s="115">
        <v>1.4363728553869999E-2</v>
      </c>
      <c r="L4215" s="115">
        <v>3649.6723722499501</v>
      </c>
      <c r="M4215" s="115">
        <v>9.0981577375541498</v>
      </c>
      <c r="N4215" s="115">
        <v>1.338115377401</v>
      </c>
      <c r="O4215" s="115">
        <v>0.13068346808258999</v>
      </c>
      <c r="P4215" s="115">
        <v>1.9220326054749999E-2</v>
      </c>
      <c r="Q4215" s="115">
        <v>52.422903265586299</v>
      </c>
      <c r="R4215" s="115">
        <v>1210</v>
      </c>
      <c r="S4215" s="115" t="s">
        <v>353</v>
      </c>
      <c r="T4215" s="115">
        <v>1210</v>
      </c>
      <c r="U4215" s="115" t="s">
        <v>352</v>
      </c>
      <c r="V4215" s="115" t="s">
        <v>350</v>
      </c>
      <c r="Z4215" s="115">
        <v>0</v>
      </c>
      <c r="AA4215" s="115">
        <v>1</v>
      </c>
      <c r="AB4215" s="115">
        <v>0.13068346808258999</v>
      </c>
      <c r="AC4215" s="115">
        <v>1.9220326054749999E-2</v>
      </c>
      <c r="AD4215" s="115">
        <v>52.422903265586697</v>
      </c>
      <c r="AF4215" s="115">
        <v>-1</v>
      </c>
      <c r="AG4215" s="115">
        <v>-1</v>
      </c>
      <c r="AH4215" s="115">
        <v>-1</v>
      </c>
      <c r="AI4215" s="115">
        <v>-1</v>
      </c>
      <c r="AJ4215" s="115">
        <v>0</v>
      </c>
      <c r="AM4215" s="115" t="s">
        <v>348</v>
      </c>
      <c r="AN4215" s="115">
        <v>-1</v>
      </c>
      <c r="AQ4215" s="115">
        <v>601</v>
      </c>
      <c r="AR4215" s="115" t="s">
        <v>263</v>
      </c>
      <c r="AS4215" s="115" t="s">
        <v>376</v>
      </c>
      <c r="AT4215" s="115" t="s">
        <v>296</v>
      </c>
      <c r="AV4215" s="115">
        <v>36.890503427609701</v>
      </c>
      <c r="AW4215" s="115">
        <v>4.2516547699999997E-2</v>
      </c>
    </row>
    <row r="4216" spans="1:49" x14ac:dyDescent="0.25">
      <c r="A4216" s="117">
        <v>450000</v>
      </c>
      <c r="B4216" s="117">
        <v>880000</v>
      </c>
      <c r="C4216" s="117">
        <v>880000</v>
      </c>
      <c r="D4216" s="115" t="s">
        <v>342</v>
      </c>
      <c r="E4216" s="115" t="s">
        <v>13</v>
      </c>
      <c r="F4216" s="115" t="s">
        <v>343</v>
      </c>
      <c r="G4216" s="115" t="s">
        <v>344</v>
      </c>
      <c r="H4216" s="115">
        <v>0.56000000000000005</v>
      </c>
      <c r="I4216" s="115">
        <v>0.48</v>
      </c>
      <c r="J4216" s="115" t="s">
        <v>350</v>
      </c>
      <c r="K4216" s="115">
        <v>0.25419213450227002</v>
      </c>
      <c r="L4216" s="115">
        <v>3649.6723722499501</v>
      </c>
      <c r="M4216" s="115">
        <v>9.0981577375541498</v>
      </c>
      <c r="N4216" s="115">
        <v>1.338115377401</v>
      </c>
      <c r="O4216" s="115">
        <v>2.3126801353472701</v>
      </c>
      <c r="P4216" s="115">
        <v>0.34013840399187001</v>
      </c>
      <c r="Q4216" s="115">
        <v>927.71801053619697</v>
      </c>
      <c r="R4216" s="115">
        <v>1210</v>
      </c>
      <c r="S4216" s="115" t="s">
        <v>353</v>
      </c>
      <c r="T4216" s="115">
        <v>1210</v>
      </c>
      <c r="U4216" s="115" t="s">
        <v>352</v>
      </c>
      <c r="V4216" s="115" t="s">
        <v>350</v>
      </c>
      <c r="Z4216" s="115">
        <v>0</v>
      </c>
      <c r="AA4216" s="115">
        <v>1</v>
      </c>
      <c r="AB4216" s="115">
        <v>2.3126801353472701</v>
      </c>
      <c r="AC4216" s="115">
        <v>0.34013840399187001</v>
      </c>
      <c r="AD4216" s="115">
        <v>936.823910259493</v>
      </c>
      <c r="AF4216" s="115">
        <v>-1</v>
      </c>
      <c r="AG4216" s="115">
        <v>-1</v>
      </c>
      <c r="AH4216" s="115">
        <v>-1</v>
      </c>
      <c r="AI4216" s="115">
        <v>-1</v>
      </c>
      <c r="AJ4216" s="115">
        <v>0</v>
      </c>
      <c r="AM4216" s="115" t="s">
        <v>348</v>
      </c>
      <c r="AN4216" s="115">
        <v>-1</v>
      </c>
      <c r="AQ4216" s="115">
        <v>601</v>
      </c>
      <c r="AR4216" s="115" t="s">
        <v>263</v>
      </c>
      <c r="AS4216" s="115" t="s">
        <v>376</v>
      </c>
      <c r="AT4216" s="115" t="s">
        <v>296</v>
      </c>
      <c r="AV4216" s="115">
        <v>123.678897122156</v>
      </c>
      <c r="AW4216" s="115">
        <v>0.75979230350000004</v>
      </c>
    </row>
    <row r="4217" spans="1:49" x14ac:dyDescent="0.25">
      <c r="A4217" s="117">
        <v>450000</v>
      </c>
      <c r="B4217" s="117">
        <v>880000</v>
      </c>
      <c r="C4217" s="117">
        <v>880000</v>
      </c>
      <c r="D4217" s="115" t="s">
        <v>342</v>
      </c>
      <c r="E4217" s="115" t="s">
        <v>13</v>
      </c>
      <c r="F4217" s="115" t="s">
        <v>343</v>
      </c>
      <c r="G4217" s="115" t="s">
        <v>344</v>
      </c>
      <c r="H4217" s="115">
        <v>0.56000000000000005</v>
      </c>
      <c r="I4217" s="115">
        <v>0.48</v>
      </c>
      <c r="J4217" s="115" t="s">
        <v>350</v>
      </c>
      <c r="K4217" s="115">
        <v>0.10111189266404</v>
      </c>
      <c r="L4217" s="115">
        <v>3649.6723722499501</v>
      </c>
      <c r="M4217" s="115">
        <v>9.0981577375541498</v>
      </c>
      <c r="N4217" s="115">
        <v>1.338115377401</v>
      </c>
      <c r="O4217" s="115">
        <v>0.91993194860011995</v>
      </c>
      <c r="P4217" s="115">
        <v>0.13529937841187001</v>
      </c>
      <c r="Q4217" s="115">
        <v>369.02528116186699</v>
      </c>
      <c r="R4217" s="115">
        <v>1210</v>
      </c>
      <c r="S4217" s="115" t="s">
        <v>353</v>
      </c>
      <c r="T4217" s="115">
        <v>1210</v>
      </c>
      <c r="U4217" s="115" t="s">
        <v>352</v>
      </c>
      <c r="V4217" s="115" t="s">
        <v>350</v>
      </c>
      <c r="Z4217" s="115">
        <v>0</v>
      </c>
      <c r="AA4217" s="115">
        <v>1</v>
      </c>
      <c r="AB4217" s="115">
        <v>0.91993194860011995</v>
      </c>
      <c r="AC4217" s="115">
        <v>0.13529937841187001</v>
      </c>
      <c r="AD4217" s="115">
        <v>369.02528116186699</v>
      </c>
      <c r="AF4217" s="115">
        <v>-1</v>
      </c>
      <c r="AG4217" s="115">
        <v>-1</v>
      </c>
      <c r="AH4217" s="115">
        <v>-1</v>
      </c>
      <c r="AI4217" s="115">
        <v>-1</v>
      </c>
      <c r="AJ4217" s="115">
        <v>0</v>
      </c>
      <c r="AM4217" s="115" t="s">
        <v>348</v>
      </c>
      <c r="AN4217" s="115">
        <v>-1</v>
      </c>
      <c r="AQ4217" s="115">
        <v>601</v>
      </c>
      <c r="AR4217" s="115" t="s">
        <v>263</v>
      </c>
      <c r="AS4217" s="115" t="s">
        <v>376</v>
      </c>
      <c r="AT4217" s="115" t="s">
        <v>296</v>
      </c>
      <c r="AV4217" s="115">
        <v>88.513017380855302</v>
      </c>
      <c r="AW4217" s="115">
        <v>0.29929057679999999</v>
      </c>
    </row>
    <row r="4218" spans="1:49" x14ac:dyDescent="0.25">
      <c r="A4218" s="117">
        <v>450000</v>
      </c>
      <c r="B4218" s="117">
        <v>880000</v>
      </c>
      <c r="C4218" s="117">
        <v>880000</v>
      </c>
      <c r="D4218" s="115" t="s">
        <v>342</v>
      </c>
      <c r="E4218" s="115" t="s">
        <v>13</v>
      </c>
      <c r="F4218" s="115" t="s">
        <v>343</v>
      </c>
      <c r="G4218" s="115" t="s">
        <v>344</v>
      </c>
      <c r="H4218" s="115">
        <v>0.56000000000000005</v>
      </c>
      <c r="I4218" s="115">
        <v>0.48</v>
      </c>
      <c r="J4218" s="115" t="s">
        <v>350</v>
      </c>
      <c r="K4218" s="115">
        <v>3.7072323325150001E-2</v>
      </c>
      <c r="L4218" s="115">
        <v>3658.5104816677799</v>
      </c>
      <c r="M4218" s="115">
        <v>9.11880198080285</v>
      </c>
      <c r="N4218" s="115">
        <v>1.3411044797193601</v>
      </c>
      <c r="O4218" s="115">
        <v>0.33805517537037999</v>
      </c>
      <c r="P4218" s="115">
        <v>4.9717858884969997E-2</v>
      </c>
      <c r="Q4218" s="115">
        <v>135.62948346485601</v>
      </c>
      <c r="R4218" s="115">
        <v>1200</v>
      </c>
      <c r="S4218" s="115" t="s">
        <v>351</v>
      </c>
      <c r="T4218" s="115">
        <v>1200</v>
      </c>
      <c r="U4218" s="115" t="s">
        <v>352</v>
      </c>
      <c r="V4218" s="115" t="s">
        <v>350</v>
      </c>
      <c r="Z4218" s="115">
        <v>0</v>
      </c>
      <c r="AA4218" s="115">
        <v>1</v>
      </c>
      <c r="AB4218" s="115">
        <v>0.33805517537037999</v>
      </c>
      <c r="AC4218" s="115">
        <v>4.9717858884969997E-2</v>
      </c>
      <c r="AD4218" s="115">
        <v>741.15518205535795</v>
      </c>
      <c r="AF4218" s="115">
        <v>-1</v>
      </c>
      <c r="AG4218" s="115">
        <v>-1</v>
      </c>
      <c r="AH4218" s="115">
        <v>-1</v>
      </c>
      <c r="AI4218" s="115">
        <v>-1</v>
      </c>
      <c r="AJ4218" s="115">
        <v>0</v>
      </c>
      <c r="AM4218" s="115" t="s">
        <v>348</v>
      </c>
      <c r="AN4218" s="115">
        <v>-1</v>
      </c>
      <c r="AQ4218" s="115">
        <v>601</v>
      </c>
      <c r="AR4218" s="115" t="s">
        <v>263</v>
      </c>
      <c r="AS4218" s="115" t="s">
        <v>376</v>
      </c>
      <c r="AT4218" s="115" t="s">
        <v>296</v>
      </c>
      <c r="AV4218" s="115">
        <v>59.161615701552599</v>
      </c>
      <c r="AW4218" s="115">
        <v>0.6010990933</v>
      </c>
    </row>
    <row r="4219" spans="1:49" x14ac:dyDescent="0.25">
      <c r="A4219" s="117">
        <v>450000</v>
      </c>
      <c r="B4219" s="117">
        <v>880000</v>
      </c>
      <c r="C4219" s="117">
        <v>880000</v>
      </c>
      <c r="D4219" s="115" t="s">
        <v>342</v>
      </c>
      <c r="E4219" s="115" t="s">
        <v>13</v>
      </c>
      <c r="F4219" s="115" t="s">
        <v>343</v>
      </c>
      <c r="G4219" s="115" t="s">
        <v>344</v>
      </c>
      <c r="H4219" s="115">
        <v>0.56000000000000005</v>
      </c>
      <c r="I4219" s="115">
        <v>0.48</v>
      </c>
      <c r="J4219" s="115" t="s">
        <v>350</v>
      </c>
      <c r="K4219" s="115">
        <v>0.10494919538573</v>
      </c>
      <c r="L4219" s="115">
        <v>3658.5104816677799</v>
      </c>
      <c r="M4219" s="115">
        <v>9.11880198080285</v>
      </c>
      <c r="N4219" s="115">
        <v>1.3411044797193601</v>
      </c>
      <c r="O4219" s="115">
        <v>0.95701093076707</v>
      </c>
      <c r="P4219" s="115">
        <v>0.14074783607474001</v>
      </c>
      <c r="Q4219" s="115">
        <v>383.957731361301</v>
      </c>
      <c r="R4219" s="115">
        <v>1210</v>
      </c>
      <c r="S4219" s="115" t="s">
        <v>353</v>
      </c>
      <c r="T4219" s="115">
        <v>1210</v>
      </c>
      <c r="U4219" s="115" t="s">
        <v>352</v>
      </c>
      <c r="V4219" s="115" t="s">
        <v>350</v>
      </c>
      <c r="Z4219" s="115">
        <v>0</v>
      </c>
      <c r="AA4219" s="115">
        <v>1</v>
      </c>
      <c r="AB4219" s="115">
        <v>0.95701093076707</v>
      </c>
      <c r="AC4219" s="115">
        <v>0.14074783607474001</v>
      </c>
      <c r="AD4219" s="115">
        <v>876.77174324922703</v>
      </c>
      <c r="AF4219" s="115">
        <v>-1</v>
      </c>
      <c r="AG4219" s="115">
        <v>-1</v>
      </c>
      <c r="AH4219" s="115">
        <v>-1</v>
      </c>
      <c r="AI4219" s="115">
        <v>-1</v>
      </c>
      <c r="AJ4219" s="115">
        <v>0</v>
      </c>
      <c r="AM4219" s="115" t="s">
        <v>348</v>
      </c>
      <c r="AN4219" s="115">
        <v>-1</v>
      </c>
      <c r="AQ4219" s="115">
        <v>601</v>
      </c>
      <c r="AR4219" s="115" t="s">
        <v>263</v>
      </c>
      <c r="AS4219" s="115" t="s">
        <v>376</v>
      </c>
      <c r="AT4219" s="115" t="s">
        <v>296</v>
      </c>
      <c r="AV4219" s="115">
        <v>87.551630248821297</v>
      </c>
      <c r="AW4219" s="115">
        <v>0.71108819400000001</v>
      </c>
    </row>
    <row r="4220" spans="1:49" x14ac:dyDescent="0.25">
      <c r="A4220" s="117">
        <v>450000</v>
      </c>
      <c r="B4220" s="117">
        <v>880000</v>
      </c>
      <c r="C4220" s="117">
        <v>880000</v>
      </c>
      <c r="D4220" s="115" t="s">
        <v>342</v>
      </c>
      <c r="E4220" s="115" t="s">
        <v>13</v>
      </c>
      <c r="F4220" s="115" t="s">
        <v>343</v>
      </c>
      <c r="G4220" s="115" t="s">
        <v>344</v>
      </c>
      <c r="H4220" s="115">
        <v>0.56000000000000005</v>
      </c>
      <c r="I4220" s="115">
        <v>0.48</v>
      </c>
      <c r="J4220" s="115" t="s">
        <v>350</v>
      </c>
      <c r="K4220" s="115">
        <v>5.5904214906599997E-2</v>
      </c>
      <c r="L4220" s="115">
        <v>3658.5104816677799</v>
      </c>
      <c r="M4220" s="115">
        <v>9.11880198080285</v>
      </c>
      <c r="N4220" s="115">
        <v>1.3411044797193601</v>
      </c>
      <c r="O4220" s="115">
        <v>0.50977946562554999</v>
      </c>
      <c r="P4220" s="115">
        <v>7.4973393046429998E-2</v>
      </c>
      <c r="Q4220" s="115">
        <v>204.526156205212</v>
      </c>
      <c r="R4220" s="115">
        <v>1210</v>
      </c>
      <c r="S4220" s="115" t="s">
        <v>353</v>
      </c>
      <c r="T4220" s="115">
        <v>1210</v>
      </c>
      <c r="U4220" s="115" t="s">
        <v>352</v>
      </c>
      <c r="V4220" s="115" t="s">
        <v>350</v>
      </c>
      <c r="Z4220" s="115">
        <v>0</v>
      </c>
      <c r="AA4220" s="115">
        <v>1</v>
      </c>
      <c r="AB4220" s="115">
        <v>0.50977946562554999</v>
      </c>
      <c r="AC4220" s="115">
        <v>7.4973393046429998E-2</v>
      </c>
      <c r="AD4220" s="115">
        <v>589.22771150337701</v>
      </c>
      <c r="AF4220" s="115">
        <v>-1</v>
      </c>
      <c r="AG4220" s="115">
        <v>-1</v>
      </c>
      <c r="AH4220" s="115">
        <v>-1</v>
      </c>
      <c r="AI4220" s="115">
        <v>-1</v>
      </c>
      <c r="AJ4220" s="115">
        <v>0</v>
      </c>
      <c r="AM4220" s="115" t="s">
        <v>348</v>
      </c>
      <c r="AN4220" s="115">
        <v>-1</v>
      </c>
      <c r="AQ4220" s="115">
        <v>601</v>
      </c>
      <c r="AR4220" s="115" t="s">
        <v>263</v>
      </c>
      <c r="AS4220" s="115" t="s">
        <v>376</v>
      </c>
      <c r="AT4220" s="115" t="s">
        <v>296</v>
      </c>
      <c r="AV4220" s="115">
        <v>63.594575271382801</v>
      </c>
      <c r="AW4220" s="115">
        <v>0.4778813556</v>
      </c>
    </row>
    <row r="4221" spans="1:49" x14ac:dyDescent="0.25">
      <c r="A4221" s="117">
        <v>450000</v>
      </c>
      <c r="B4221" s="117">
        <v>880000</v>
      </c>
      <c r="C4221" s="117">
        <v>880000</v>
      </c>
      <c r="D4221" s="115" t="s">
        <v>342</v>
      </c>
      <c r="E4221" s="115" t="s">
        <v>13</v>
      </c>
      <c r="F4221" s="115" t="s">
        <v>343</v>
      </c>
      <c r="G4221" s="115" t="s">
        <v>344</v>
      </c>
      <c r="H4221" s="115">
        <v>0.56000000000000005</v>
      </c>
      <c r="I4221" s="115">
        <v>0.48</v>
      </c>
      <c r="J4221" s="115" t="s">
        <v>350</v>
      </c>
      <c r="K4221" s="115">
        <v>5.5954153646300001E-3</v>
      </c>
      <c r="L4221" s="115">
        <v>3665.2967568238</v>
      </c>
      <c r="M4221" s="115">
        <v>7.83728911785908</v>
      </c>
      <c r="N4221" s="115">
        <v>1.0970741634160599</v>
      </c>
      <c r="O4221" s="115">
        <v>4.3852887947149997E-2</v>
      </c>
      <c r="P4221" s="115">
        <v>6.1385856301199998E-3</v>
      </c>
      <c r="Q4221" s="115">
        <v>20.5088577890787</v>
      </c>
      <c r="R4221" s="115">
        <v>1210</v>
      </c>
      <c r="S4221" s="115" t="s">
        <v>353</v>
      </c>
      <c r="T4221" s="115">
        <v>1210</v>
      </c>
      <c r="U4221" s="115" t="s">
        <v>352</v>
      </c>
      <c r="V4221" s="115" t="s">
        <v>350</v>
      </c>
      <c r="Z4221" s="115">
        <v>0</v>
      </c>
      <c r="AA4221" s="115">
        <v>1</v>
      </c>
      <c r="AB4221" s="115">
        <v>4.3852887947149997E-2</v>
      </c>
      <c r="AC4221" s="115">
        <v>6.1385856301199998E-3</v>
      </c>
      <c r="AD4221" s="115">
        <v>335.36002381220197</v>
      </c>
      <c r="AF4221" s="115">
        <v>-1</v>
      </c>
      <c r="AG4221" s="115">
        <v>-1</v>
      </c>
      <c r="AH4221" s="115">
        <v>-1</v>
      </c>
      <c r="AI4221" s="115">
        <v>-1</v>
      </c>
      <c r="AJ4221" s="115">
        <v>0</v>
      </c>
      <c r="AM4221" s="115" t="s">
        <v>348</v>
      </c>
      <c r="AN4221" s="115">
        <v>-1</v>
      </c>
      <c r="AQ4221" s="115">
        <v>601</v>
      </c>
      <c r="AR4221" s="115" t="s">
        <v>263</v>
      </c>
      <c r="AS4221" s="115" t="s">
        <v>376</v>
      </c>
      <c r="AT4221" s="115" t="s">
        <v>296</v>
      </c>
      <c r="AV4221" s="115">
        <v>25.071694757439602</v>
      </c>
      <c r="AW4221" s="115">
        <v>0.27198704280000002</v>
      </c>
    </row>
    <row r="4222" spans="1:49" x14ac:dyDescent="0.25">
      <c r="A4222" s="117">
        <v>450000</v>
      </c>
      <c r="B4222" s="117">
        <v>880000</v>
      </c>
      <c r="C4222" s="117">
        <v>880000</v>
      </c>
      <c r="D4222" s="115" t="s">
        <v>342</v>
      </c>
      <c r="E4222" s="115" t="s">
        <v>13</v>
      </c>
      <c r="F4222" s="115" t="s">
        <v>343</v>
      </c>
      <c r="G4222" s="115" t="s">
        <v>344</v>
      </c>
      <c r="H4222" s="115">
        <v>0.56000000000000005</v>
      </c>
      <c r="I4222" s="115">
        <v>0.48</v>
      </c>
      <c r="J4222" s="115" t="s">
        <v>350</v>
      </c>
      <c r="K4222" s="115">
        <v>1.9052091718639998E-2</v>
      </c>
      <c r="L4222" s="115">
        <v>3665.2967568238</v>
      </c>
      <c r="M4222" s="115">
        <v>7.83728911785908</v>
      </c>
      <c r="N4222" s="115">
        <v>1.0970741634160599</v>
      </c>
      <c r="O4222" s="115">
        <v>0.14931675109899001</v>
      </c>
      <c r="P4222" s="115">
        <v>2.0901557583550001E-2</v>
      </c>
      <c r="Q4222" s="115">
        <v>69.831569987059098</v>
      </c>
      <c r="R4222" s="115">
        <v>1210</v>
      </c>
      <c r="S4222" s="115" t="s">
        <v>353</v>
      </c>
      <c r="T4222" s="115">
        <v>1210</v>
      </c>
      <c r="U4222" s="115" t="s">
        <v>352</v>
      </c>
      <c r="V4222" s="115" t="s">
        <v>350</v>
      </c>
      <c r="Z4222" s="115">
        <v>0</v>
      </c>
      <c r="AA4222" s="115">
        <v>1</v>
      </c>
      <c r="AB4222" s="115">
        <v>0.14931675109899001</v>
      </c>
      <c r="AC4222" s="115">
        <v>2.0901557583550001E-2</v>
      </c>
      <c r="AD4222" s="115">
        <v>287.94745839485898</v>
      </c>
      <c r="AF4222" s="115">
        <v>-1</v>
      </c>
      <c r="AG4222" s="115">
        <v>-1</v>
      </c>
      <c r="AH4222" s="115">
        <v>-1</v>
      </c>
      <c r="AI4222" s="115">
        <v>-1</v>
      </c>
      <c r="AJ4222" s="115">
        <v>0</v>
      </c>
      <c r="AM4222" s="115" t="s">
        <v>348</v>
      </c>
      <c r="AN4222" s="115">
        <v>-1</v>
      </c>
      <c r="AQ4222" s="115">
        <v>601</v>
      </c>
      <c r="AR4222" s="115" t="s">
        <v>263</v>
      </c>
      <c r="AS4222" s="115" t="s">
        <v>376</v>
      </c>
      <c r="AT4222" s="115" t="s">
        <v>296</v>
      </c>
      <c r="AV4222" s="115">
        <v>36.9362890993837</v>
      </c>
      <c r="AW4222" s="115">
        <v>0.23353402949999999</v>
      </c>
    </row>
    <row r="4223" spans="1:49" x14ac:dyDescent="0.25">
      <c r="A4223" s="117">
        <v>450000</v>
      </c>
      <c r="B4223" s="117">
        <v>880000</v>
      </c>
      <c r="C4223" s="117">
        <v>880000</v>
      </c>
      <c r="D4223" s="115" t="s">
        <v>342</v>
      </c>
      <c r="E4223" s="115" t="s">
        <v>13</v>
      </c>
      <c r="F4223" s="115" t="s">
        <v>343</v>
      </c>
      <c r="G4223" s="115" t="s">
        <v>344</v>
      </c>
      <c r="H4223" s="115">
        <v>0.56000000000000005</v>
      </c>
      <c r="I4223" s="115">
        <v>0.48</v>
      </c>
      <c r="J4223" s="115" t="s">
        <v>350</v>
      </c>
      <c r="K4223" s="115">
        <v>0.23589488314370999</v>
      </c>
      <c r="L4223" s="115">
        <v>3639.6383394766099</v>
      </c>
      <c r="M4223" s="115">
        <v>9.0746748835412099</v>
      </c>
      <c r="N4223" s="115">
        <v>1.33471363251074</v>
      </c>
      <c r="O4223" s="115">
        <v>2.1406693712201799</v>
      </c>
      <c r="P4223" s="115">
        <v>0.31485211637145</v>
      </c>
      <c r="Q4223" s="115">
        <v>858.57206077623096</v>
      </c>
      <c r="R4223" s="115">
        <v>1200</v>
      </c>
      <c r="S4223" s="115" t="s">
        <v>351</v>
      </c>
      <c r="T4223" s="115">
        <v>1200</v>
      </c>
      <c r="U4223" s="115" t="s">
        <v>352</v>
      </c>
      <c r="V4223" s="115" t="s">
        <v>350</v>
      </c>
      <c r="Z4223" s="115">
        <v>0</v>
      </c>
      <c r="AA4223" s="115">
        <v>1</v>
      </c>
      <c r="AB4223" s="115">
        <v>2.1406693712201799</v>
      </c>
      <c r="AC4223" s="115">
        <v>0.31485211637145</v>
      </c>
      <c r="AD4223" s="115">
        <v>858.57206077623096</v>
      </c>
      <c r="AF4223" s="115">
        <v>-1</v>
      </c>
      <c r="AG4223" s="115">
        <v>-1</v>
      </c>
      <c r="AH4223" s="115">
        <v>-1</v>
      </c>
      <c r="AI4223" s="115">
        <v>-1</v>
      </c>
      <c r="AJ4223" s="115">
        <v>0</v>
      </c>
      <c r="AM4223" s="115" t="s">
        <v>348</v>
      </c>
      <c r="AN4223" s="115">
        <v>-1</v>
      </c>
      <c r="AQ4223" s="115">
        <v>601</v>
      </c>
      <c r="AR4223" s="115" t="s">
        <v>263</v>
      </c>
      <c r="AS4223" s="115" t="s">
        <v>376</v>
      </c>
      <c r="AT4223" s="115" t="s">
        <v>296</v>
      </c>
      <c r="AV4223" s="115">
        <v>154.149315919294</v>
      </c>
      <c r="AW4223" s="115">
        <v>0.6963277054</v>
      </c>
    </row>
    <row r="4224" spans="1:49" x14ac:dyDescent="0.25">
      <c r="A4224" s="117">
        <v>450000</v>
      </c>
      <c r="B4224" s="117">
        <v>880000</v>
      </c>
      <c r="C4224" s="117">
        <v>880000</v>
      </c>
      <c r="D4224" s="115" t="s">
        <v>342</v>
      </c>
      <c r="E4224" s="115" t="s">
        <v>13</v>
      </c>
      <c r="F4224" s="115" t="s">
        <v>343</v>
      </c>
      <c r="G4224" s="115" t="s">
        <v>344</v>
      </c>
      <c r="H4224" s="115">
        <v>0.56000000000000005</v>
      </c>
      <c r="I4224" s="115">
        <v>0.48</v>
      </c>
      <c r="J4224" s="115" t="s">
        <v>350</v>
      </c>
      <c r="K4224" s="115">
        <v>0.10977822334525</v>
      </c>
      <c r="L4224" s="115">
        <v>3639.6383394766099</v>
      </c>
      <c r="M4224" s="115">
        <v>9.0746748835412099</v>
      </c>
      <c r="N4224" s="115">
        <v>1.33471363251074</v>
      </c>
      <c r="O4224" s="115">
        <v>0.99620168615097004</v>
      </c>
      <c r="P4224" s="115">
        <v>0.14652249125172001</v>
      </c>
      <c r="Q4224" s="115">
        <v>399.55303052701998</v>
      </c>
      <c r="R4224" s="115">
        <v>1210</v>
      </c>
      <c r="S4224" s="115" t="s">
        <v>353</v>
      </c>
      <c r="T4224" s="115">
        <v>1210</v>
      </c>
      <c r="U4224" s="115" t="s">
        <v>352</v>
      </c>
      <c r="V4224" s="115" t="s">
        <v>350</v>
      </c>
      <c r="Z4224" s="115">
        <v>0</v>
      </c>
      <c r="AA4224" s="115">
        <v>1</v>
      </c>
      <c r="AB4224" s="115">
        <v>0.99620168615097004</v>
      </c>
      <c r="AC4224" s="115">
        <v>0.14652249125172001</v>
      </c>
      <c r="AD4224" s="115">
        <v>516.70535118973203</v>
      </c>
      <c r="AF4224" s="115">
        <v>-1</v>
      </c>
      <c r="AG4224" s="115">
        <v>-1</v>
      </c>
      <c r="AH4224" s="115">
        <v>-1</v>
      </c>
      <c r="AI4224" s="115">
        <v>-1</v>
      </c>
      <c r="AJ4224" s="115">
        <v>0</v>
      </c>
      <c r="AM4224" s="115" t="s">
        <v>348</v>
      </c>
      <c r="AN4224" s="115">
        <v>-1</v>
      </c>
      <c r="AQ4224" s="115">
        <v>601</v>
      </c>
      <c r="AR4224" s="115" t="s">
        <v>263</v>
      </c>
      <c r="AS4224" s="115" t="s">
        <v>376</v>
      </c>
      <c r="AT4224" s="115" t="s">
        <v>296</v>
      </c>
      <c r="AV4224" s="115">
        <v>87.748037017254205</v>
      </c>
      <c r="AW4224" s="115">
        <v>0.4190635452</v>
      </c>
    </row>
    <row r="4225" spans="1:49" x14ac:dyDescent="0.25">
      <c r="A4225" s="117">
        <v>450000</v>
      </c>
      <c r="B4225" s="117">
        <v>880000</v>
      </c>
      <c r="C4225" s="117">
        <v>880000</v>
      </c>
      <c r="D4225" s="115" t="s">
        <v>342</v>
      </c>
      <c r="E4225" s="115" t="s">
        <v>13</v>
      </c>
      <c r="F4225" s="115" t="s">
        <v>343</v>
      </c>
      <c r="G4225" s="115" t="s">
        <v>344</v>
      </c>
      <c r="H4225" s="115">
        <v>0.56000000000000005</v>
      </c>
      <c r="I4225" s="115">
        <v>0.48</v>
      </c>
      <c r="J4225" s="115" t="s">
        <v>350</v>
      </c>
      <c r="K4225" s="115">
        <v>4.1815423113060003E-2</v>
      </c>
      <c r="L4225" s="115">
        <v>3639.6383394766099</v>
      </c>
      <c r="M4225" s="115">
        <v>9.0746748835412099</v>
      </c>
      <c r="N4225" s="115">
        <v>1.33471363251074</v>
      </c>
      <c r="O4225" s="115">
        <v>0.37946136986877999</v>
      </c>
      <c r="P4225" s="115">
        <v>5.5811615278209999E-2</v>
      </c>
      <c r="Q4225" s="115">
        <v>152.19301714375101</v>
      </c>
      <c r="R4225" s="115">
        <v>1210</v>
      </c>
      <c r="S4225" s="115" t="s">
        <v>353</v>
      </c>
      <c r="T4225" s="115">
        <v>1210</v>
      </c>
      <c r="U4225" s="115" t="s">
        <v>352</v>
      </c>
      <c r="V4225" s="115" t="s">
        <v>350</v>
      </c>
      <c r="Z4225" s="115">
        <v>0</v>
      </c>
      <c r="AA4225" s="115">
        <v>1</v>
      </c>
      <c r="AB4225" s="115">
        <v>0.37946136986877999</v>
      </c>
      <c r="AC4225" s="115">
        <v>5.5811615278209999E-2</v>
      </c>
      <c r="AD4225" s="115">
        <v>156.64091186554799</v>
      </c>
      <c r="AF4225" s="115">
        <v>-1</v>
      </c>
      <c r="AG4225" s="115">
        <v>-1</v>
      </c>
      <c r="AH4225" s="115">
        <v>-1</v>
      </c>
      <c r="AI4225" s="115">
        <v>-1</v>
      </c>
      <c r="AJ4225" s="115">
        <v>0</v>
      </c>
      <c r="AM4225" s="115" t="s">
        <v>348</v>
      </c>
      <c r="AN4225" s="115">
        <v>-1</v>
      </c>
      <c r="AQ4225" s="115">
        <v>601</v>
      </c>
      <c r="AR4225" s="115" t="s">
        <v>263</v>
      </c>
      <c r="AS4225" s="115" t="s">
        <v>376</v>
      </c>
      <c r="AT4225" s="115" t="s">
        <v>296</v>
      </c>
      <c r="AV4225" s="115">
        <v>59.273778811261302</v>
      </c>
      <c r="AW4225" s="115">
        <v>0.12704048000000001</v>
      </c>
    </row>
    <row r="4226" spans="1:49" x14ac:dyDescent="0.25">
      <c r="A4226" s="117">
        <v>450000</v>
      </c>
      <c r="B4226" s="117">
        <v>880000</v>
      </c>
      <c r="C4226" s="117">
        <v>880000</v>
      </c>
      <c r="D4226" s="115" t="s">
        <v>342</v>
      </c>
      <c r="E4226" s="115" t="s">
        <v>13</v>
      </c>
      <c r="F4226" s="115" t="s">
        <v>343</v>
      </c>
      <c r="G4226" s="115" t="s">
        <v>344</v>
      </c>
      <c r="H4226" s="115">
        <v>0.56000000000000005</v>
      </c>
      <c r="I4226" s="115">
        <v>0.48</v>
      </c>
      <c r="J4226" s="115" t="s">
        <v>350</v>
      </c>
      <c r="K4226" s="115">
        <v>5.6903428180900004E-3</v>
      </c>
      <c r="L4226" s="115">
        <v>3639.6383394766099</v>
      </c>
      <c r="M4226" s="115">
        <v>9.0746748835412099</v>
      </c>
      <c r="N4226" s="115">
        <v>1.33471363251074</v>
      </c>
      <c r="O4226" s="115">
        <v>5.1638011050099998E-2</v>
      </c>
      <c r="P4226" s="115">
        <v>7.5949781329700001E-3</v>
      </c>
      <c r="Q4226" s="115">
        <v>20.7107898855039</v>
      </c>
      <c r="R4226" s="115">
        <v>1210</v>
      </c>
      <c r="S4226" s="115" t="s">
        <v>353</v>
      </c>
      <c r="T4226" s="115">
        <v>1210</v>
      </c>
      <c r="U4226" s="115" t="s">
        <v>352</v>
      </c>
      <c r="V4226" s="115" t="s">
        <v>350</v>
      </c>
      <c r="Z4226" s="115">
        <v>0</v>
      </c>
      <c r="AA4226" s="115">
        <v>1</v>
      </c>
      <c r="AB4226" s="115">
        <v>5.1638011050099998E-2</v>
      </c>
      <c r="AC4226" s="115">
        <v>7.5949781329700001E-3</v>
      </c>
      <c r="AD4226" s="115">
        <v>20.710789885503999</v>
      </c>
      <c r="AF4226" s="115">
        <v>-1</v>
      </c>
      <c r="AG4226" s="115">
        <v>-1</v>
      </c>
      <c r="AH4226" s="115">
        <v>-1</v>
      </c>
      <c r="AI4226" s="115">
        <v>-1</v>
      </c>
      <c r="AJ4226" s="115">
        <v>0</v>
      </c>
      <c r="AM4226" s="115" t="s">
        <v>348</v>
      </c>
      <c r="AN4226" s="115">
        <v>-1</v>
      </c>
      <c r="AQ4226" s="115">
        <v>601</v>
      </c>
      <c r="AR4226" s="115" t="s">
        <v>263</v>
      </c>
      <c r="AS4226" s="115" t="s">
        <v>376</v>
      </c>
      <c r="AT4226" s="115" t="s">
        <v>296</v>
      </c>
      <c r="AV4226" s="115">
        <v>19.254241302426301</v>
      </c>
      <c r="AW4226" s="115">
        <v>1.6797072100000001E-2</v>
      </c>
    </row>
    <row r="4227" spans="1:49" x14ac:dyDescent="0.25">
      <c r="A4227" s="117">
        <v>450000</v>
      </c>
      <c r="B4227" s="117">
        <v>880000</v>
      </c>
      <c r="C4227" s="117">
        <v>880000</v>
      </c>
      <c r="D4227" s="115" t="s">
        <v>342</v>
      </c>
      <c r="E4227" s="115" t="s">
        <v>13</v>
      </c>
      <c r="F4227" s="115" t="s">
        <v>343</v>
      </c>
      <c r="G4227" s="115" t="s">
        <v>344</v>
      </c>
      <c r="H4227" s="115">
        <v>0.56000000000000005</v>
      </c>
      <c r="I4227" s="115">
        <v>0.48</v>
      </c>
      <c r="J4227" s="115" t="s">
        <v>350</v>
      </c>
      <c r="K4227" s="115">
        <v>5.2173971993600002E-3</v>
      </c>
      <c r="L4227" s="115">
        <v>3639.6383394766099</v>
      </c>
      <c r="M4227" s="115">
        <v>9.0746748835412099</v>
      </c>
      <c r="N4227" s="115">
        <v>1.33471363251074</v>
      </c>
      <c r="O4227" s="115">
        <v>4.734618332249E-2</v>
      </c>
      <c r="P4227" s="115">
        <v>6.9637311681999998E-3</v>
      </c>
      <c r="Q4227" s="115">
        <v>18.989438879068501</v>
      </c>
      <c r="R4227" s="115">
        <v>1210</v>
      </c>
      <c r="S4227" s="115" t="s">
        <v>353</v>
      </c>
      <c r="T4227" s="115">
        <v>1210</v>
      </c>
      <c r="U4227" s="115" t="s">
        <v>352</v>
      </c>
      <c r="V4227" s="115" t="s">
        <v>350</v>
      </c>
      <c r="Z4227" s="115">
        <v>0</v>
      </c>
      <c r="AA4227" s="115">
        <v>1</v>
      </c>
      <c r="AB4227" s="115">
        <v>4.734618332249E-2</v>
      </c>
      <c r="AC4227" s="115">
        <v>6.9637311681999998E-3</v>
      </c>
      <c r="AD4227" s="115">
        <v>18.989438879069599</v>
      </c>
      <c r="AF4227" s="115">
        <v>-1</v>
      </c>
      <c r="AG4227" s="115">
        <v>-1</v>
      </c>
      <c r="AH4227" s="115">
        <v>-1</v>
      </c>
      <c r="AI4227" s="115">
        <v>-1</v>
      </c>
      <c r="AJ4227" s="115">
        <v>0</v>
      </c>
      <c r="AM4227" s="115" t="s">
        <v>348</v>
      </c>
      <c r="AN4227" s="115">
        <v>-1</v>
      </c>
      <c r="AQ4227" s="115">
        <v>601</v>
      </c>
      <c r="AR4227" s="115" t="s">
        <v>263</v>
      </c>
      <c r="AS4227" s="115" t="s">
        <v>376</v>
      </c>
      <c r="AT4227" s="115" t="s">
        <v>296</v>
      </c>
      <c r="AV4227" s="115">
        <v>22.337256810144002</v>
      </c>
      <c r="AW4227" s="115">
        <v>1.54010048E-2</v>
      </c>
    </row>
    <row r="4228" spans="1:49" x14ac:dyDescent="0.25">
      <c r="A4228" s="117">
        <v>450000</v>
      </c>
      <c r="B4228" s="117">
        <v>880000</v>
      </c>
      <c r="C4228" s="117">
        <v>880000</v>
      </c>
      <c r="D4228" s="115" t="s">
        <v>342</v>
      </c>
      <c r="E4228" s="115" t="s">
        <v>13</v>
      </c>
      <c r="F4228" s="115" t="s">
        <v>343</v>
      </c>
      <c r="G4228" s="115" t="s">
        <v>344</v>
      </c>
      <c r="H4228" s="115">
        <v>0.56000000000000005</v>
      </c>
      <c r="I4228" s="115">
        <v>0.48</v>
      </c>
      <c r="J4228" s="115" t="s">
        <v>350</v>
      </c>
      <c r="K4228" s="115">
        <v>0.14661115368015001</v>
      </c>
      <c r="L4228" s="115">
        <v>3639.6383394766099</v>
      </c>
      <c r="M4228" s="115">
        <v>9.0746748835412099</v>
      </c>
      <c r="N4228" s="115">
        <v>1.33471363251074</v>
      </c>
      <c r="O4228" s="115">
        <v>1.33044855394826</v>
      </c>
      <c r="P4228" s="115">
        <v>0.19568390549501999</v>
      </c>
      <c r="Q4228" s="115">
        <v>533.61157592917505</v>
      </c>
      <c r="R4228" s="115">
        <v>1210</v>
      </c>
      <c r="S4228" s="115" t="s">
        <v>353</v>
      </c>
      <c r="T4228" s="115">
        <v>1210</v>
      </c>
      <c r="U4228" s="115" t="s">
        <v>352</v>
      </c>
      <c r="V4228" s="115" t="s">
        <v>350</v>
      </c>
      <c r="Z4228" s="115">
        <v>0</v>
      </c>
      <c r="AA4228" s="115">
        <v>1</v>
      </c>
      <c r="AB4228" s="115">
        <v>1.33044855394826</v>
      </c>
      <c r="AC4228" s="115">
        <v>0.19568390549501999</v>
      </c>
      <c r="AD4228" s="115">
        <v>533.61157592917505</v>
      </c>
      <c r="AF4228" s="115">
        <v>-1</v>
      </c>
      <c r="AG4228" s="115">
        <v>-1</v>
      </c>
      <c r="AH4228" s="115">
        <v>-1</v>
      </c>
      <c r="AI4228" s="115">
        <v>-1</v>
      </c>
      <c r="AJ4228" s="115">
        <v>0</v>
      </c>
      <c r="AM4228" s="115" t="s">
        <v>348</v>
      </c>
      <c r="AN4228" s="115">
        <v>-1</v>
      </c>
      <c r="AQ4228" s="115">
        <v>601</v>
      </c>
      <c r="AR4228" s="115" t="s">
        <v>263</v>
      </c>
      <c r="AS4228" s="115" t="s">
        <v>376</v>
      </c>
      <c r="AT4228" s="115" t="s">
        <v>296</v>
      </c>
      <c r="AV4228" s="115">
        <v>116.388086188719</v>
      </c>
      <c r="AW4228" s="115">
        <v>0.43277500079999998</v>
      </c>
    </row>
    <row r="4229" spans="1:49" x14ac:dyDescent="0.25">
      <c r="A4229" s="117">
        <v>450000</v>
      </c>
      <c r="B4229" s="117">
        <v>880000</v>
      </c>
      <c r="C4229" s="117">
        <v>880000</v>
      </c>
      <c r="D4229" s="115" t="s">
        <v>342</v>
      </c>
      <c r="E4229" s="115" t="s">
        <v>13</v>
      </c>
      <c r="F4229" s="115" t="s">
        <v>343</v>
      </c>
      <c r="G4229" s="115" t="s">
        <v>344</v>
      </c>
      <c r="H4229" s="115">
        <v>0.56000000000000005</v>
      </c>
      <c r="I4229" s="115">
        <v>0.48</v>
      </c>
      <c r="J4229" s="115" t="s">
        <v>350</v>
      </c>
      <c r="K4229" s="115">
        <v>3.934605838099E-2</v>
      </c>
      <c r="L4229" s="115">
        <v>3639.6383394766099</v>
      </c>
      <c r="M4229" s="115">
        <v>9.0746748835412099</v>
      </c>
      <c r="N4229" s="115">
        <v>1.33471363251074</v>
      </c>
      <c r="O4229" s="115">
        <v>0.35705268775637999</v>
      </c>
      <c r="P4229" s="115">
        <v>5.2515720506679998E-2</v>
      </c>
      <c r="Q4229" s="115">
        <v>143.20542259076501</v>
      </c>
      <c r="R4229" s="115">
        <v>1210</v>
      </c>
      <c r="S4229" s="115" t="s">
        <v>353</v>
      </c>
      <c r="T4229" s="115">
        <v>1210</v>
      </c>
      <c r="U4229" s="115" t="s">
        <v>352</v>
      </c>
      <c r="V4229" s="115" t="s">
        <v>350</v>
      </c>
      <c r="Z4229" s="115">
        <v>0</v>
      </c>
      <c r="AA4229" s="115">
        <v>1</v>
      </c>
      <c r="AB4229" s="115">
        <v>0.35705268775637999</v>
      </c>
      <c r="AC4229" s="115">
        <v>5.2515720506679998E-2</v>
      </c>
      <c r="AD4229" s="115">
        <v>143.20542259076399</v>
      </c>
      <c r="AF4229" s="115">
        <v>-1</v>
      </c>
      <c r="AG4229" s="115">
        <v>-1</v>
      </c>
      <c r="AH4229" s="115">
        <v>-1</v>
      </c>
      <c r="AI4229" s="115">
        <v>-1</v>
      </c>
      <c r="AJ4229" s="115">
        <v>0</v>
      </c>
      <c r="AM4229" s="115" t="s">
        <v>348</v>
      </c>
      <c r="AN4229" s="115">
        <v>-1</v>
      </c>
      <c r="AQ4229" s="115">
        <v>601</v>
      </c>
      <c r="AR4229" s="115" t="s">
        <v>263</v>
      </c>
      <c r="AS4229" s="115" t="s">
        <v>376</v>
      </c>
      <c r="AT4229" s="115" t="s">
        <v>296</v>
      </c>
      <c r="AV4229" s="115">
        <v>77.182966266756395</v>
      </c>
      <c r="AW4229" s="115">
        <v>0.116143895</v>
      </c>
    </row>
    <row r="4230" spans="1:49" x14ac:dyDescent="0.25">
      <c r="A4230" s="117">
        <v>450000</v>
      </c>
      <c r="B4230" s="117">
        <v>880000</v>
      </c>
      <c r="C4230" s="117">
        <v>880000</v>
      </c>
      <c r="D4230" s="115" t="s">
        <v>342</v>
      </c>
      <c r="E4230" s="115" t="s">
        <v>13</v>
      </c>
      <c r="F4230" s="115" t="s">
        <v>343</v>
      </c>
      <c r="G4230" s="115" t="s">
        <v>344</v>
      </c>
      <c r="H4230" s="115">
        <v>0.56000000000000005</v>
      </c>
      <c r="I4230" s="115">
        <v>0.48</v>
      </c>
      <c r="J4230" s="115" t="s">
        <v>350</v>
      </c>
      <c r="K4230" s="115">
        <v>0.20101784961041999</v>
      </c>
      <c r="L4230" s="115">
        <v>3649.6723722499501</v>
      </c>
      <c r="M4230" s="115">
        <v>9.0981577375541498</v>
      </c>
      <c r="N4230" s="115">
        <v>1.338115377401</v>
      </c>
      <c r="O4230" s="115">
        <v>1.82889210381957</v>
      </c>
      <c r="P4230" s="115">
        <v>0.26898507569579</v>
      </c>
      <c r="Q4230" s="115">
        <v>733.64929205225997</v>
      </c>
      <c r="R4230" s="115">
        <v>1200</v>
      </c>
      <c r="S4230" s="115" t="s">
        <v>351</v>
      </c>
      <c r="T4230" s="115">
        <v>1200</v>
      </c>
      <c r="U4230" s="115" t="s">
        <v>352</v>
      </c>
      <c r="V4230" s="115" t="s">
        <v>350</v>
      </c>
      <c r="Z4230" s="115">
        <v>0</v>
      </c>
      <c r="AA4230" s="115">
        <v>1</v>
      </c>
      <c r="AB4230" s="115">
        <v>1.82889210381957</v>
      </c>
      <c r="AC4230" s="115">
        <v>0.26898507569579</v>
      </c>
      <c r="AD4230" s="115">
        <v>733.64929205225997</v>
      </c>
      <c r="AF4230" s="115">
        <v>-1</v>
      </c>
      <c r="AG4230" s="115">
        <v>-1</v>
      </c>
      <c r="AH4230" s="115">
        <v>-1</v>
      </c>
      <c r="AI4230" s="115">
        <v>-1</v>
      </c>
      <c r="AJ4230" s="115">
        <v>0</v>
      </c>
      <c r="AM4230" s="115" t="s">
        <v>348</v>
      </c>
      <c r="AN4230" s="115">
        <v>-1</v>
      </c>
      <c r="AQ4230" s="115">
        <v>601</v>
      </c>
      <c r="AR4230" s="115" t="s">
        <v>263</v>
      </c>
      <c r="AS4230" s="115" t="s">
        <v>376</v>
      </c>
      <c r="AT4230" s="115" t="s">
        <v>296</v>
      </c>
      <c r="AV4230" s="115">
        <v>132.63636520273801</v>
      </c>
      <c r="AW4230" s="115">
        <v>0.59501159130000003</v>
      </c>
    </row>
    <row r="4231" spans="1:49" x14ac:dyDescent="0.25">
      <c r="A4231" s="117">
        <v>450000</v>
      </c>
      <c r="B4231" s="117">
        <v>880000</v>
      </c>
      <c r="C4231" s="117">
        <v>880000</v>
      </c>
      <c r="D4231" s="115" t="s">
        <v>342</v>
      </c>
      <c r="E4231" s="115" t="s">
        <v>13</v>
      </c>
      <c r="F4231" s="115" t="s">
        <v>343</v>
      </c>
      <c r="G4231" s="115" t="s">
        <v>344</v>
      </c>
      <c r="H4231" s="115">
        <v>0.56000000000000005</v>
      </c>
      <c r="I4231" s="115">
        <v>0.48</v>
      </c>
      <c r="J4231" s="115" t="s">
        <v>350</v>
      </c>
      <c r="K4231" s="115">
        <v>9.1009417817499993E-3</v>
      </c>
      <c r="L4231" s="115">
        <v>3649.6723722499501</v>
      </c>
      <c r="M4231" s="115">
        <v>9.0981577375541498</v>
      </c>
      <c r="N4231" s="115">
        <v>1.338115377401</v>
      </c>
      <c r="O4231" s="115">
        <v>8.2801803890699993E-2</v>
      </c>
      <c r="P4231" s="115">
        <v>1.2178110146990001E-2</v>
      </c>
      <c r="Q4231" s="115">
        <v>33.215455782326501</v>
      </c>
      <c r="R4231" s="115">
        <v>1210</v>
      </c>
      <c r="S4231" s="115" t="s">
        <v>353</v>
      </c>
      <c r="T4231" s="115">
        <v>1210</v>
      </c>
      <c r="U4231" s="115" t="s">
        <v>352</v>
      </c>
      <c r="V4231" s="115" t="s">
        <v>350</v>
      </c>
      <c r="Z4231" s="115">
        <v>0</v>
      </c>
      <c r="AA4231" s="115">
        <v>1</v>
      </c>
      <c r="AB4231" s="115">
        <v>8.2801803890699993E-2</v>
      </c>
      <c r="AC4231" s="115">
        <v>1.2178110146990001E-2</v>
      </c>
      <c r="AD4231" s="115">
        <v>33.215455782327197</v>
      </c>
      <c r="AF4231" s="115">
        <v>-1</v>
      </c>
      <c r="AG4231" s="115">
        <v>-1</v>
      </c>
      <c r="AH4231" s="115">
        <v>-1</v>
      </c>
      <c r="AI4231" s="115">
        <v>-1</v>
      </c>
      <c r="AJ4231" s="115">
        <v>0</v>
      </c>
      <c r="AM4231" s="115" t="s">
        <v>348</v>
      </c>
      <c r="AN4231" s="115">
        <v>-1</v>
      </c>
      <c r="AQ4231" s="115">
        <v>601</v>
      </c>
      <c r="AR4231" s="115" t="s">
        <v>263</v>
      </c>
      <c r="AS4231" s="115" t="s">
        <v>376</v>
      </c>
      <c r="AT4231" s="115" t="s">
        <v>296</v>
      </c>
      <c r="AV4231" s="115">
        <v>37.891091327178202</v>
      </c>
      <c r="AW4231" s="115">
        <v>2.6938731399999999E-2</v>
      </c>
    </row>
    <row r="4232" spans="1:49" x14ac:dyDescent="0.25">
      <c r="A4232" s="117">
        <v>450000</v>
      </c>
      <c r="B4232" s="117">
        <v>880000</v>
      </c>
      <c r="C4232" s="117">
        <v>880000</v>
      </c>
      <c r="D4232" s="115" t="s">
        <v>342</v>
      </c>
      <c r="E4232" s="115" t="s">
        <v>13</v>
      </c>
      <c r="F4232" s="115" t="s">
        <v>343</v>
      </c>
      <c r="G4232" s="115" t="s">
        <v>344</v>
      </c>
      <c r="H4232" s="115">
        <v>0.56000000000000005</v>
      </c>
      <c r="I4232" s="115">
        <v>0.48</v>
      </c>
      <c r="J4232" s="115" t="s">
        <v>350</v>
      </c>
      <c r="K4232" s="115">
        <v>1.267176010076E-2</v>
      </c>
      <c r="L4232" s="115">
        <v>3649.6723722499501</v>
      </c>
      <c r="M4232" s="115">
        <v>9.0981577375541498</v>
      </c>
      <c r="N4232" s="115">
        <v>1.338115377401</v>
      </c>
      <c r="O4232" s="115">
        <v>0.11528967220916</v>
      </c>
      <c r="P4232" s="115">
        <v>1.6956277049560001E-2</v>
      </c>
      <c r="Q4232" s="115">
        <v>46.247772747526703</v>
      </c>
      <c r="R4232" s="115">
        <v>1210</v>
      </c>
      <c r="S4232" s="115" t="s">
        <v>353</v>
      </c>
      <c r="T4232" s="115">
        <v>1210</v>
      </c>
      <c r="U4232" s="115" t="s">
        <v>352</v>
      </c>
      <c r="V4232" s="115" t="s">
        <v>350</v>
      </c>
      <c r="Z4232" s="115">
        <v>0</v>
      </c>
      <c r="AA4232" s="115">
        <v>1</v>
      </c>
      <c r="AB4232" s="115">
        <v>0.11528967220916</v>
      </c>
      <c r="AC4232" s="115">
        <v>1.6956277049560001E-2</v>
      </c>
      <c r="AD4232" s="115">
        <v>46.247772747526703</v>
      </c>
      <c r="AF4232" s="115">
        <v>-1</v>
      </c>
      <c r="AG4232" s="115">
        <v>-1</v>
      </c>
      <c r="AH4232" s="115">
        <v>-1</v>
      </c>
      <c r="AI4232" s="115">
        <v>-1</v>
      </c>
      <c r="AJ4232" s="115">
        <v>0</v>
      </c>
      <c r="AM4232" s="115" t="s">
        <v>348</v>
      </c>
      <c r="AN4232" s="115">
        <v>-1</v>
      </c>
      <c r="AQ4232" s="115">
        <v>601</v>
      </c>
      <c r="AR4232" s="115" t="s">
        <v>263</v>
      </c>
      <c r="AS4232" s="115" t="s">
        <v>376</v>
      </c>
      <c r="AT4232" s="115" t="s">
        <v>296</v>
      </c>
      <c r="AV4232" s="115">
        <v>63.060068767155798</v>
      </c>
      <c r="AW4232" s="115">
        <v>3.7508331499999999E-2</v>
      </c>
    </row>
    <row r="4233" spans="1:49" x14ac:dyDescent="0.25">
      <c r="A4233" s="117">
        <v>450000</v>
      </c>
      <c r="B4233" s="117">
        <v>880000</v>
      </c>
      <c r="C4233" s="117">
        <v>880000</v>
      </c>
      <c r="D4233" s="115" t="s">
        <v>342</v>
      </c>
      <c r="E4233" s="115" t="s">
        <v>13</v>
      </c>
      <c r="F4233" s="115" t="s">
        <v>343</v>
      </c>
      <c r="G4233" s="115" t="s">
        <v>344</v>
      </c>
      <c r="H4233" s="115">
        <v>0.56000000000000005</v>
      </c>
      <c r="I4233" s="115">
        <v>0.48</v>
      </c>
      <c r="J4233" s="115" t="s">
        <v>350</v>
      </c>
      <c r="K4233" s="115">
        <v>1.13723408661E-3</v>
      </c>
      <c r="L4233" s="115">
        <v>3649.6723722499501</v>
      </c>
      <c r="M4233" s="115">
        <v>9.0981577375541498</v>
      </c>
      <c r="N4233" s="115">
        <v>1.338115377401</v>
      </c>
      <c r="O4233" s="115">
        <v>1.0346735104510001E-2</v>
      </c>
      <c r="P4233" s="115">
        <v>1.5217504189899999E-3</v>
      </c>
      <c r="Q4233" s="115">
        <v>4.1505318266850697</v>
      </c>
      <c r="R4233" s="115">
        <v>1210</v>
      </c>
      <c r="S4233" s="115" t="s">
        <v>353</v>
      </c>
      <c r="T4233" s="115">
        <v>1210</v>
      </c>
      <c r="U4233" s="115" t="s">
        <v>352</v>
      </c>
      <c r="V4233" s="115" t="s">
        <v>350</v>
      </c>
      <c r="Z4233" s="115">
        <v>0</v>
      </c>
      <c r="AA4233" s="115">
        <v>1</v>
      </c>
      <c r="AB4233" s="115">
        <v>1.0346735104510001E-2</v>
      </c>
      <c r="AC4233" s="115">
        <v>1.5217504189899999E-3</v>
      </c>
      <c r="AD4233" s="115">
        <v>4.15053182668668</v>
      </c>
      <c r="AF4233" s="115">
        <v>-1</v>
      </c>
      <c r="AG4233" s="115">
        <v>-1</v>
      </c>
      <c r="AH4233" s="115">
        <v>-1</v>
      </c>
      <c r="AI4233" s="115">
        <v>-1</v>
      </c>
      <c r="AJ4233" s="115">
        <v>0</v>
      </c>
      <c r="AM4233" s="115" t="s">
        <v>348</v>
      </c>
      <c r="AN4233" s="115">
        <v>-1</v>
      </c>
      <c r="AQ4233" s="115">
        <v>601</v>
      </c>
      <c r="AR4233" s="115" t="s">
        <v>263</v>
      </c>
      <c r="AS4233" s="115" t="s">
        <v>376</v>
      </c>
      <c r="AT4233" s="115" t="s">
        <v>296</v>
      </c>
      <c r="AV4233" s="115">
        <v>9.5677097136205091</v>
      </c>
      <c r="AW4233" s="115">
        <v>3.3662059E-3</v>
      </c>
    </row>
    <row r="4234" spans="1:49" x14ac:dyDescent="0.25">
      <c r="A4234" s="117">
        <v>450000</v>
      </c>
      <c r="B4234" s="117">
        <v>880000</v>
      </c>
      <c r="C4234" s="117">
        <v>880000</v>
      </c>
      <c r="D4234" s="115" t="s">
        <v>342</v>
      </c>
      <c r="E4234" s="115" t="s">
        <v>13</v>
      </c>
      <c r="F4234" s="115" t="s">
        <v>343</v>
      </c>
      <c r="G4234" s="115" t="s">
        <v>344</v>
      </c>
      <c r="H4234" s="115">
        <v>0.56000000000000005</v>
      </c>
      <c r="I4234" s="115">
        <v>0.48</v>
      </c>
      <c r="J4234" s="115" t="s">
        <v>350</v>
      </c>
      <c r="K4234" s="115">
        <v>0.11613977733173</v>
      </c>
      <c r="L4234" s="115">
        <v>3649.6723722499501</v>
      </c>
      <c r="M4234" s="115">
        <v>9.0981577375541498</v>
      </c>
      <c r="N4234" s="115">
        <v>1.338115377401</v>
      </c>
      <c r="O4234" s="115">
        <v>1.05665801376853</v>
      </c>
      <c r="P4234" s="115">
        <v>0.15540842197551999</v>
      </c>
      <c r="Q4234" s="115">
        <v>423.87213664689102</v>
      </c>
      <c r="R4234" s="115">
        <v>1210</v>
      </c>
      <c r="S4234" s="115" t="s">
        <v>353</v>
      </c>
      <c r="T4234" s="115">
        <v>1210</v>
      </c>
      <c r="U4234" s="115" t="s">
        <v>352</v>
      </c>
      <c r="V4234" s="115" t="s">
        <v>350</v>
      </c>
      <c r="Z4234" s="115">
        <v>0</v>
      </c>
      <c r="AA4234" s="115">
        <v>1</v>
      </c>
      <c r="AB4234" s="115">
        <v>1.05665801376853</v>
      </c>
      <c r="AC4234" s="115">
        <v>0.15540842197551999</v>
      </c>
      <c r="AD4234" s="115">
        <v>423.87213664689102</v>
      </c>
      <c r="AF4234" s="115">
        <v>-1</v>
      </c>
      <c r="AG4234" s="115">
        <v>-1</v>
      </c>
      <c r="AH4234" s="115">
        <v>-1</v>
      </c>
      <c r="AI4234" s="115">
        <v>-1</v>
      </c>
      <c r="AJ4234" s="115">
        <v>0</v>
      </c>
      <c r="AM4234" s="115" t="s">
        <v>348</v>
      </c>
      <c r="AN4234" s="115">
        <v>-1</v>
      </c>
      <c r="AQ4234" s="115">
        <v>601</v>
      </c>
      <c r="AR4234" s="115" t="s">
        <v>263</v>
      </c>
      <c r="AS4234" s="115" t="s">
        <v>376</v>
      </c>
      <c r="AT4234" s="115" t="s">
        <v>296</v>
      </c>
      <c r="AV4234" s="115">
        <v>92.984943036316096</v>
      </c>
      <c r="AW4234" s="115">
        <v>0.34377302240000002</v>
      </c>
    </row>
    <row r="4235" spans="1:49" x14ac:dyDescent="0.25">
      <c r="A4235" s="117">
        <v>450000</v>
      </c>
      <c r="B4235" s="117">
        <v>880000</v>
      </c>
      <c r="C4235" s="117">
        <v>880000</v>
      </c>
      <c r="D4235" s="115" t="s">
        <v>342</v>
      </c>
      <c r="E4235" s="115" t="s">
        <v>13</v>
      </c>
      <c r="F4235" s="115" t="s">
        <v>343</v>
      </c>
      <c r="G4235" s="115" t="s">
        <v>344</v>
      </c>
      <c r="H4235" s="115">
        <v>0.56000000000000005</v>
      </c>
      <c r="I4235" s="115">
        <v>0.48</v>
      </c>
      <c r="J4235" s="115" t="s">
        <v>350</v>
      </c>
      <c r="K4235" s="115">
        <v>0.24369592310600999</v>
      </c>
      <c r="L4235" s="115">
        <v>3649.6723722499501</v>
      </c>
      <c r="M4235" s="115">
        <v>9.0981577375541498</v>
      </c>
      <c r="N4235" s="115">
        <v>1.338115377401</v>
      </c>
      <c r="O4235" s="115">
        <v>2.2171839484174201</v>
      </c>
      <c r="P4235" s="115">
        <v>0.32609326211808998</v>
      </c>
      <c r="Q4235" s="115">
        <v>889.41027778998296</v>
      </c>
      <c r="R4235" s="115">
        <v>1210</v>
      </c>
      <c r="S4235" s="115" t="s">
        <v>353</v>
      </c>
      <c r="T4235" s="115">
        <v>1210</v>
      </c>
      <c r="U4235" s="115" t="s">
        <v>352</v>
      </c>
      <c r="V4235" s="115" t="s">
        <v>350</v>
      </c>
      <c r="Z4235" s="115">
        <v>0</v>
      </c>
      <c r="AA4235" s="115">
        <v>1</v>
      </c>
      <c r="AB4235" s="115">
        <v>2.2171839484174201</v>
      </c>
      <c r="AC4235" s="115">
        <v>0.32609326211808998</v>
      </c>
      <c r="AD4235" s="115">
        <v>889.41027778998296</v>
      </c>
      <c r="AF4235" s="115">
        <v>-1</v>
      </c>
      <c r="AG4235" s="115">
        <v>-1</v>
      </c>
      <c r="AH4235" s="115">
        <v>-1</v>
      </c>
      <c r="AI4235" s="115">
        <v>-1</v>
      </c>
      <c r="AJ4235" s="115">
        <v>0</v>
      </c>
      <c r="AM4235" s="115" t="s">
        <v>348</v>
      </c>
      <c r="AN4235" s="115">
        <v>-1</v>
      </c>
      <c r="AQ4235" s="115">
        <v>601</v>
      </c>
      <c r="AR4235" s="115" t="s">
        <v>263</v>
      </c>
      <c r="AS4235" s="115" t="s">
        <v>376</v>
      </c>
      <c r="AT4235" s="115" t="s">
        <v>296</v>
      </c>
      <c r="AV4235" s="115">
        <v>125.665156299733</v>
      </c>
      <c r="AW4235" s="115">
        <v>0.72133842479999999</v>
      </c>
    </row>
    <row r="4236" spans="1:49" x14ac:dyDescent="0.25">
      <c r="A4236" s="117">
        <v>450000</v>
      </c>
      <c r="B4236" s="117">
        <v>880000</v>
      </c>
      <c r="C4236" s="117">
        <v>880000</v>
      </c>
      <c r="D4236" s="115" t="s">
        <v>342</v>
      </c>
      <c r="E4236" s="115" t="s">
        <v>13</v>
      </c>
      <c r="F4236" s="115" t="s">
        <v>343</v>
      </c>
      <c r="G4236" s="115" t="s">
        <v>344</v>
      </c>
      <c r="H4236" s="115">
        <v>0.56000000000000005</v>
      </c>
      <c r="I4236" s="115">
        <v>0.48</v>
      </c>
      <c r="J4236" s="115" t="s">
        <v>350</v>
      </c>
      <c r="K4236" s="115">
        <v>3.3999967443480002E-2</v>
      </c>
      <c r="L4236" s="115">
        <v>3649.6723722499501</v>
      </c>
      <c r="M4236" s="115">
        <v>9.0981577375541498</v>
      </c>
      <c r="N4236" s="115">
        <v>1.338115377401</v>
      </c>
      <c r="O4236" s="115">
        <v>0.30933706687256002</v>
      </c>
      <c r="P4236" s="115">
        <v>4.5495879267260002E-2</v>
      </c>
      <c r="Q4236" s="115">
        <v>124.088741835896</v>
      </c>
      <c r="R4236" s="115">
        <v>1210</v>
      </c>
      <c r="S4236" s="115" t="s">
        <v>353</v>
      </c>
      <c r="T4236" s="115">
        <v>1210</v>
      </c>
      <c r="U4236" s="115" t="s">
        <v>352</v>
      </c>
      <c r="V4236" s="115" t="s">
        <v>350</v>
      </c>
      <c r="Z4236" s="115">
        <v>0</v>
      </c>
      <c r="AA4236" s="115">
        <v>1</v>
      </c>
      <c r="AB4236" s="115">
        <v>0.30933706687256002</v>
      </c>
      <c r="AC4236" s="115">
        <v>4.5495879267260002E-2</v>
      </c>
      <c r="AD4236" s="115">
        <v>124.088741835896</v>
      </c>
      <c r="AF4236" s="115">
        <v>-1</v>
      </c>
      <c r="AG4236" s="115">
        <v>-1</v>
      </c>
      <c r="AH4236" s="115">
        <v>-1</v>
      </c>
      <c r="AI4236" s="115">
        <v>-1</v>
      </c>
      <c r="AJ4236" s="115">
        <v>0</v>
      </c>
      <c r="AM4236" s="115" t="s">
        <v>348</v>
      </c>
      <c r="AN4236" s="115">
        <v>-1</v>
      </c>
      <c r="AQ4236" s="115">
        <v>601</v>
      </c>
      <c r="AR4236" s="115" t="s">
        <v>263</v>
      </c>
      <c r="AS4236" s="115" t="s">
        <v>376</v>
      </c>
      <c r="AT4236" s="115" t="s">
        <v>296</v>
      </c>
      <c r="AV4236" s="115">
        <v>72.969088797090905</v>
      </c>
      <c r="AW4236" s="115">
        <v>0.1006396933</v>
      </c>
    </row>
    <row r="4237" spans="1:49" x14ac:dyDescent="0.25">
      <c r="A4237" s="117">
        <v>450000</v>
      </c>
      <c r="B4237" s="117">
        <v>880000</v>
      </c>
      <c r="C4237" s="117">
        <v>880000</v>
      </c>
      <c r="D4237" s="115" t="s">
        <v>342</v>
      </c>
      <c r="E4237" s="115" t="s">
        <v>13</v>
      </c>
      <c r="F4237" s="115" t="s">
        <v>343</v>
      </c>
      <c r="G4237" s="115" t="s">
        <v>344</v>
      </c>
      <c r="H4237" s="115">
        <v>0.56000000000000005</v>
      </c>
      <c r="I4237" s="115">
        <v>0.48</v>
      </c>
      <c r="J4237" s="115" t="s">
        <v>350</v>
      </c>
      <c r="K4237" s="115">
        <v>0.17105352525845</v>
      </c>
      <c r="L4237" s="115">
        <v>3643.2862252987802</v>
      </c>
      <c r="M4237" s="115">
        <v>9.0832297101224899</v>
      </c>
      <c r="N4237" s="115">
        <v>1.33595352858134</v>
      </c>
      <c r="O4237" s="115">
        <v>1.5537184626487599</v>
      </c>
      <c r="P4237" s="115">
        <v>0.22851956064529999</v>
      </c>
      <c r="Q4237" s="115">
        <v>623.19695236291898</v>
      </c>
      <c r="R4237" s="115">
        <v>1200</v>
      </c>
      <c r="S4237" s="115" t="s">
        <v>351</v>
      </c>
      <c r="T4237" s="115">
        <v>1200</v>
      </c>
      <c r="U4237" s="115" t="s">
        <v>352</v>
      </c>
      <c r="V4237" s="115" t="s">
        <v>350</v>
      </c>
      <c r="Z4237" s="115">
        <v>0</v>
      </c>
      <c r="AA4237" s="115">
        <v>1</v>
      </c>
      <c r="AB4237" s="115">
        <v>1.5537184626487599</v>
      </c>
      <c r="AC4237" s="115">
        <v>0.22851956064529999</v>
      </c>
      <c r="AD4237" s="115">
        <v>623.19695236291898</v>
      </c>
      <c r="AF4237" s="115">
        <v>-1</v>
      </c>
      <c r="AG4237" s="115">
        <v>-1</v>
      </c>
      <c r="AH4237" s="115">
        <v>-1</v>
      </c>
      <c r="AI4237" s="115">
        <v>-1</v>
      </c>
      <c r="AJ4237" s="115">
        <v>0</v>
      </c>
      <c r="AM4237" s="115" t="s">
        <v>348</v>
      </c>
      <c r="AN4237" s="115">
        <v>-1</v>
      </c>
      <c r="AQ4237" s="115">
        <v>601</v>
      </c>
      <c r="AR4237" s="115" t="s">
        <v>263</v>
      </c>
      <c r="AS4237" s="115" t="s">
        <v>376</v>
      </c>
      <c r="AT4237" s="115" t="s">
        <v>296</v>
      </c>
      <c r="AV4237" s="115">
        <v>135.69980681345001</v>
      </c>
      <c r="AW4237" s="115">
        <v>0.50543142929999996</v>
      </c>
    </row>
    <row r="4238" spans="1:49" x14ac:dyDescent="0.25">
      <c r="A4238" s="117">
        <v>450000</v>
      </c>
      <c r="B4238" s="117">
        <v>880000</v>
      </c>
      <c r="C4238" s="117">
        <v>880000</v>
      </c>
      <c r="D4238" s="115" t="s">
        <v>342</v>
      </c>
      <c r="E4238" s="115" t="s">
        <v>13</v>
      </c>
      <c r="F4238" s="115" t="s">
        <v>343</v>
      </c>
      <c r="G4238" s="115" t="s">
        <v>344</v>
      </c>
      <c r="H4238" s="115">
        <v>0.56000000000000005</v>
      </c>
      <c r="I4238" s="115">
        <v>0.48</v>
      </c>
      <c r="J4238" s="115" t="s">
        <v>350</v>
      </c>
      <c r="K4238" s="115">
        <v>2.1287386504580001E-2</v>
      </c>
      <c r="L4238" s="115">
        <v>3643.2862252987802</v>
      </c>
      <c r="M4238" s="115">
        <v>9.0832297101224899</v>
      </c>
      <c r="N4238" s="115">
        <v>1.33595352858134</v>
      </c>
      <c r="O4238" s="115">
        <v>0.19335822154926999</v>
      </c>
      <c r="P4238" s="115">
        <v>2.8438959115069998E-2</v>
      </c>
      <c r="Q4238" s="115">
        <v>77.556042024751093</v>
      </c>
      <c r="R4238" s="115">
        <v>1210</v>
      </c>
      <c r="S4238" s="115" t="s">
        <v>353</v>
      </c>
      <c r="T4238" s="115">
        <v>1210</v>
      </c>
      <c r="U4238" s="115" t="s">
        <v>352</v>
      </c>
      <c r="V4238" s="115" t="s">
        <v>350</v>
      </c>
      <c r="Z4238" s="115">
        <v>0</v>
      </c>
      <c r="AA4238" s="115">
        <v>1</v>
      </c>
      <c r="AB4238" s="115">
        <v>0.19335822154926999</v>
      </c>
      <c r="AC4238" s="115">
        <v>2.8438959115069998E-2</v>
      </c>
      <c r="AD4238" s="115">
        <v>77.556042024751804</v>
      </c>
      <c r="AF4238" s="115">
        <v>-1</v>
      </c>
      <c r="AG4238" s="115">
        <v>-1</v>
      </c>
      <c r="AH4238" s="115">
        <v>-1</v>
      </c>
      <c r="AI4238" s="115">
        <v>-1</v>
      </c>
      <c r="AJ4238" s="115">
        <v>0</v>
      </c>
      <c r="AM4238" s="115" t="s">
        <v>348</v>
      </c>
      <c r="AN4238" s="115">
        <v>-1</v>
      </c>
      <c r="AQ4238" s="115">
        <v>601</v>
      </c>
      <c r="AR4238" s="115" t="s">
        <v>263</v>
      </c>
      <c r="AS4238" s="115" t="s">
        <v>376</v>
      </c>
      <c r="AT4238" s="115" t="s">
        <v>296</v>
      </c>
      <c r="AV4238" s="115">
        <v>50.937859926023101</v>
      </c>
      <c r="AW4238" s="115">
        <v>6.2900277399999996E-2</v>
      </c>
    </row>
    <row r="4239" spans="1:49" x14ac:dyDescent="0.25">
      <c r="A4239" s="117">
        <v>450000</v>
      </c>
      <c r="B4239" s="117">
        <v>880000</v>
      </c>
      <c r="C4239" s="117">
        <v>880000</v>
      </c>
      <c r="D4239" s="115" t="s">
        <v>342</v>
      </c>
      <c r="E4239" s="115" t="s">
        <v>13</v>
      </c>
      <c r="F4239" s="115" t="s">
        <v>343</v>
      </c>
      <c r="G4239" s="115" t="s">
        <v>344</v>
      </c>
      <c r="H4239" s="115">
        <v>0.56000000000000005</v>
      </c>
      <c r="I4239" s="115">
        <v>0.48</v>
      </c>
      <c r="J4239" s="115" t="s">
        <v>350</v>
      </c>
      <c r="K4239" s="115">
        <v>0.10773756577283999</v>
      </c>
      <c r="L4239" s="115">
        <v>3643.2862252987802</v>
      </c>
      <c r="M4239" s="115">
        <v>9.0832297101224899</v>
      </c>
      <c r="N4239" s="115">
        <v>1.33595352858134</v>
      </c>
      <c r="O4239" s="115">
        <v>0.97860505832419997</v>
      </c>
      <c r="P4239" s="115">
        <v>0.14393238115500001</v>
      </c>
      <c r="Q4239" s="115">
        <v>392.518789327435</v>
      </c>
      <c r="R4239" s="115">
        <v>1210</v>
      </c>
      <c r="S4239" s="115" t="s">
        <v>353</v>
      </c>
      <c r="T4239" s="115">
        <v>1210</v>
      </c>
      <c r="U4239" s="115" t="s">
        <v>352</v>
      </c>
      <c r="V4239" s="115" t="s">
        <v>350</v>
      </c>
      <c r="Z4239" s="115">
        <v>0</v>
      </c>
      <c r="AA4239" s="115">
        <v>1</v>
      </c>
      <c r="AB4239" s="115">
        <v>0.97860505832419997</v>
      </c>
      <c r="AC4239" s="115">
        <v>0.14393238115500001</v>
      </c>
      <c r="AD4239" s="115">
        <v>392.518789327435</v>
      </c>
      <c r="AF4239" s="115">
        <v>-1</v>
      </c>
      <c r="AG4239" s="115">
        <v>-1</v>
      </c>
      <c r="AH4239" s="115">
        <v>-1</v>
      </c>
      <c r="AI4239" s="115">
        <v>-1</v>
      </c>
      <c r="AJ4239" s="115">
        <v>0</v>
      </c>
      <c r="AM4239" s="115" t="s">
        <v>348</v>
      </c>
      <c r="AN4239" s="115">
        <v>-1</v>
      </c>
      <c r="AQ4239" s="115">
        <v>601</v>
      </c>
      <c r="AR4239" s="115" t="s">
        <v>263</v>
      </c>
      <c r="AS4239" s="115" t="s">
        <v>376</v>
      </c>
      <c r="AT4239" s="115" t="s">
        <v>296</v>
      </c>
      <c r="AV4239" s="115">
        <v>88.0163469952752</v>
      </c>
      <c r="AW4239" s="115">
        <v>0.31834451689999999</v>
      </c>
    </row>
    <row r="4240" spans="1:49" x14ac:dyDescent="0.25">
      <c r="A4240" s="117">
        <v>450000</v>
      </c>
      <c r="B4240" s="117">
        <v>880000</v>
      </c>
      <c r="C4240" s="117">
        <v>880000</v>
      </c>
      <c r="D4240" s="115" t="s">
        <v>342</v>
      </c>
      <c r="E4240" s="115" t="s">
        <v>13</v>
      </c>
      <c r="F4240" s="115" t="s">
        <v>343</v>
      </c>
      <c r="G4240" s="115" t="s">
        <v>344</v>
      </c>
      <c r="H4240" s="115">
        <v>0.56000000000000005</v>
      </c>
      <c r="I4240" s="115">
        <v>0.48</v>
      </c>
      <c r="J4240" s="115" t="s">
        <v>350</v>
      </c>
      <c r="K4240" s="115">
        <v>0.31768497587888</v>
      </c>
      <c r="L4240" s="115">
        <v>3643.2862252987802</v>
      </c>
      <c r="M4240" s="115">
        <v>9.0832297101224899</v>
      </c>
      <c r="N4240" s="115">
        <v>1.33595352858134</v>
      </c>
      <c r="O4240" s="115">
        <v>2.8856056113626201</v>
      </c>
      <c r="P4240" s="115">
        <v>0.42441236450267</v>
      </c>
      <c r="Q4240" s="115">
        <v>1157.41729660391</v>
      </c>
      <c r="R4240" s="115">
        <v>1210</v>
      </c>
      <c r="S4240" s="115" t="s">
        <v>353</v>
      </c>
      <c r="T4240" s="115">
        <v>1210</v>
      </c>
      <c r="U4240" s="115" t="s">
        <v>352</v>
      </c>
      <c r="V4240" s="115" t="s">
        <v>350</v>
      </c>
      <c r="Z4240" s="115">
        <v>0</v>
      </c>
      <c r="AA4240" s="115">
        <v>1</v>
      </c>
      <c r="AB4240" s="115">
        <v>2.8856056113626201</v>
      </c>
      <c r="AC4240" s="115">
        <v>0.42441236450267</v>
      </c>
      <c r="AD4240" s="115">
        <v>1157.41729660391</v>
      </c>
      <c r="AF4240" s="115">
        <v>-1</v>
      </c>
      <c r="AG4240" s="115">
        <v>-1</v>
      </c>
      <c r="AH4240" s="115">
        <v>-1</v>
      </c>
      <c r="AI4240" s="115">
        <v>-1</v>
      </c>
      <c r="AJ4240" s="115">
        <v>0</v>
      </c>
      <c r="AM4240" s="115" t="s">
        <v>348</v>
      </c>
      <c r="AN4240" s="115">
        <v>-1</v>
      </c>
      <c r="AQ4240" s="115">
        <v>601</v>
      </c>
      <c r="AR4240" s="115" t="s">
        <v>263</v>
      </c>
      <c r="AS4240" s="115" t="s">
        <v>376</v>
      </c>
      <c r="AT4240" s="115" t="s">
        <v>296</v>
      </c>
      <c r="AV4240" s="115">
        <v>141.353625175909</v>
      </c>
      <c r="AW4240" s="115">
        <v>0.93870015949999996</v>
      </c>
    </row>
    <row r="4241" spans="1:49" x14ac:dyDescent="0.25">
      <c r="A4241" s="117">
        <v>460000</v>
      </c>
      <c r="B4241" s="117">
        <v>880000</v>
      </c>
      <c r="C4241" s="117">
        <v>880000</v>
      </c>
      <c r="D4241" s="115" t="s">
        <v>342</v>
      </c>
      <c r="E4241" s="115" t="s">
        <v>13</v>
      </c>
      <c r="F4241" s="115" t="s">
        <v>343</v>
      </c>
      <c r="G4241" s="115" t="s">
        <v>344</v>
      </c>
      <c r="H4241" s="115">
        <v>0.56000000000000005</v>
      </c>
      <c r="I4241" s="115">
        <v>0.48</v>
      </c>
      <c r="J4241" s="115" t="s">
        <v>350</v>
      </c>
      <c r="K4241" s="115">
        <v>0.1197588408832</v>
      </c>
      <c r="L4241" s="115">
        <v>3647.118042437</v>
      </c>
      <c r="M4241" s="115">
        <v>9.0921867785363002</v>
      </c>
      <c r="N4241" s="115">
        <v>1.3372506725666899</v>
      </c>
      <c r="O4241" s="115">
        <v>1.0888697496911399</v>
      </c>
      <c r="P4241" s="115">
        <v>0.16014759051687</v>
      </c>
      <c r="Q4241" s="115">
        <v>436.77462932649399</v>
      </c>
      <c r="R4241" s="115">
        <v>1210</v>
      </c>
      <c r="S4241" s="115" t="s">
        <v>353</v>
      </c>
      <c r="T4241" s="115">
        <v>1210</v>
      </c>
      <c r="U4241" s="115" t="s">
        <v>352</v>
      </c>
      <c r="V4241" s="115" t="s">
        <v>350</v>
      </c>
      <c r="Z4241" s="115">
        <v>0</v>
      </c>
      <c r="AA4241" s="115">
        <v>1</v>
      </c>
      <c r="AB4241" s="115">
        <v>1.0888697496911399</v>
      </c>
      <c r="AC4241" s="115">
        <v>0.16014759051687</v>
      </c>
      <c r="AD4241" s="115">
        <v>436.77462932649399</v>
      </c>
      <c r="AF4241" s="115">
        <v>-1</v>
      </c>
      <c r="AG4241" s="115">
        <v>-1</v>
      </c>
      <c r="AH4241" s="115">
        <v>-1</v>
      </c>
      <c r="AI4241" s="115">
        <v>-1</v>
      </c>
      <c r="AJ4241" s="115">
        <v>0</v>
      </c>
      <c r="AM4241" s="115" t="s">
        <v>348</v>
      </c>
      <c r="AN4241" s="115">
        <v>-1</v>
      </c>
      <c r="AQ4241" s="115">
        <v>601</v>
      </c>
      <c r="AR4241" s="115" t="s">
        <v>263</v>
      </c>
      <c r="AS4241" s="115" t="s">
        <v>376</v>
      </c>
      <c r="AT4241" s="115" t="s">
        <v>296</v>
      </c>
      <c r="AV4241" s="115">
        <v>94.856636728384203</v>
      </c>
      <c r="AW4241" s="115">
        <v>0.35423733120000001</v>
      </c>
    </row>
    <row r="4242" spans="1:49" x14ac:dyDescent="0.25">
      <c r="A4242" s="117">
        <v>460000</v>
      </c>
      <c r="B4242" s="117">
        <v>880000</v>
      </c>
      <c r="C4242" s="117">
        <v>880000</v>
      </c>
      <c r="D4242" s="115" t="s">
        <v>342</v>
      </c>
      <c r="E4242" s="115" t="s">
        <v>13</v>
      </c>
      <c r="F4242" s="115" t="s">
        <v>343</v>
      </c>
      <c r="G4242" s="115" t="s">
        <v>344</v>
      </c>
      <c r="H4242" s="115">
        <v>0.56000000000000005</v>
      </c>
      <c r="I4242" s="115">
        <v>0.48</v>
      </c>
      <c r="J4242" s="115" t="s">
        <v>350</v>
      </c>
      <c r="K4242" s="115">
        <v>0.24979949561594</v>
      </c>
      <c r="L4242" s="115">
        <v>3647.118042437</v>
      </c>
      <c r="M4242" s="115">
        <v>9.0921867785363002</v>
      </c>
      <c r="N4242" s="115">
        <v>1.3372506725666899</v>
      </c>
      <c r="O4242" s="115">
        <v>2.2712236713243601</v>
      </c>
      <c r="P4242" s="115">
        <v>0.33404454351924001</v>
      </c>
      <c r="Q4242" s="115">
        <v>911.04824745258702</v>
      </c>
      <c r="R4242" s="115">
        <v>1210</v>
      </c>
      <c r="S4242" s="115" t="s">
        <v>353</v>
      </c>
      <c r="T4242" s="115">
        <v>1210</v>
      </c>
      <c r="U4242" s="115" t="s">
        <v>352</v>
      </c>
      <c r="V4242" s="115" t="s">
        <v>350</v>
      </c>
      <c r="Z4242" s="115">
        <v>0</v>
      </c>
      <c r="AA4242" s="115">
        <v>1</v>
      </c>
      <c r="AB4242" s="115">
        <v>2.2712236713243601</v>
      </c>
      <c r="AC4242" s="115">
        <v>0.33404454351924001</v>
      </c>
      <c r="AD4242" s="115">
        <v>911.04824745258702</v>
      </c>
      <c r="AF4242" s="115">
        <v>-1</v>
      </c>
      <c r="AG4242" s="115">
        <v>-1</v>
      </c>
      <c r="AH4242" s="115">
        <v>-1</v>
      </c>
      <c r="AI4242" s="115">
        <v>-1</v>
      </c>
      <c r="AJ4242" s="115">
        <v>0</v>
      </c>
      <c r="AM4242" s="115" t="s">
        <v>348</v>
      </c>
      <c r="AN4242" s="115">
        <v>-1</v>
      </c>
      <c r="AQ4242" s="115">
        <v>601</v>
      </c>
      <c r="AR4242" s="115" t="s">
        <v>263</v>
      </c>
      <c r="AS4242" s="115" t="s">
        <v>376</v>
      </c>
      <c r="AT4242" s="115" t="s">
        <v>296</v>
      </c>
      <c r="AV4242" s="115">
        <v>127.212591847966</v>
      </c>
      <c r="AW4242" s="115">
        <v>0.73888746750000001</v>
      </c>
    </row>
    <row r="4243" spans="1:49" x14ac:dyDescent="0.25">
      <c r="A4243" s="117">
        <v>460000</v>
      </c>
      <c r="B4243" s="117">
        <v>880000</v>
      </c>
      <c r="C4243" s="117">
        <v>880000</v>
      </c>
      <c r="D4243" s="115" t="s">
        <v>342</v>
      </c>
      <c r="E4243" s="115" t="s">
        <v>13</v>
      </c>
      <c r="F4243" s="115" t="s">
        <v>343</v>
      </c>
      <c r="G4243" s="115" t="s">
        <v>344</v>
      </c>
      <c r="H4243" s="115">
        <v>0.56000000000000005</v>
      </c>
      <c r="I4243" s="115">
        <v>0.48</v>
      </c>
      <c r="J4243" s="115" t="s">
        <v>350</v>
      </c>
      <c r="K4243" s="115">
        <v>2.6912470717099998E-2</v>
      </c>
      <c r="L4243" s="115">
        <v>3647.118042437</v>
      </c>
      <c r="M4243" s="115">
        <v>9.0921867785363002</v>
      </c>
      <c r="N4243" s="115">
        <v>1.3372506725666899</v>
      </c>
      <c r="O4243" s="115">
        <v>0.24469321043178999</v>
      </c>
      <c r="P4243" s="115">
        <v>3.5988719566869998E-2</v>
      </c>
      <c r="Q4243" s="115">
        <v>98.152957518907499</v>
      </c>
      <c r="R4243" s="115">
        <v>1210</v>
      </c>
      <c r="S4243" s="115" t="s">
        <v>353</v>
      </c>
      <c r="T4243" s="115">
        <v>1210</v>
      </c>
      <c r="U4243" s="115" t="s">
        <v>352</v>
      </c>
      <c r="V4243" s="115" t="s">
        <v>350</v>
      </c>
      <c r="Z4243" s="115">
        <v>0</v>
      </c>
      <c r="AA4243" s="115">
        <v>1</v>
      </c>
      <c r="AB4243" s="115">
        <v>0.24469321043178999</v>
      </c>
      <c r="AC4243" s="115">
        <v>3.5988719566869998E-2</v>
      </c>
      <c r="AD4243" s="115">
        <v>98.152957518908593</v>
      </c>
      <c r="AF4243" s="115">
        <v>-1</v>
      </c>
      <c r="AG4243" s="115">
        <v>-1</v>
      </c>
      <c r="AH4243" s="115">
        <v>-1</v>
      </c>
      <c r="AI4243" s="115">
        <v>-1</v>
      </c>
      <c r="AJ4243" s="115">
        <v>0</v>
      </c>
      <c r="AM4243" s="115" t="s">
        <v>348</v>
      </c>
      <c r="AN4243" s="115">
        <v>-1</v>
      </c>
      <c r="AQ4243" s="115">
        <v>601</v>
      </c>
      <c r="AR4243" s="115" t="s">
        <v>263</v>
      </c>
      <c r="AS4243" s="115" t="s">
        <v>376</v>
      </c>
      <c r="AT4243" s="115" t="s">
        <v>296</v>
      </c>
      <c r="AV4243" s="115">
        <v>69.970883095816006</v>
      </c>
      <c r="AW4243" s="115">
        <v>7.9604993900000004E-2</v>
      </c>
    </row>
    <row r="4244" spans="1:49" x14ac:dyDescent="0.25">
      <c r="A4244" s="117">
        <v>460000</v>
      </c>
      <c r="B4244" s="117">
        <v>880000</v>
      </c>
      <c r="C4244" s="117">
        <v>880000</v>
      </c>
      <c r="D4244" s="115" t="s">
        <v>342</v>
      </c>
      <c r="E4244" s="115" t="s">
        <v>13</v>
      </c>
      <c r="F4244" s="115" t="s">
        <v>343</v>
      </c>
      <c r="G4244" s="115" t="s">
        <v>344</v>
      </c>
      <c r="H4244" s="115">
        <v>0.56000000000000005</v>
      </c>
      <c r="I4244" s="115">
        <v>0.48</v>
      </c>
      <c r="J4244" s="115" t="s">
        <v>350</v>
      </c>
      <c r="K4244" s="115">
        <v>0.10807056742357</v>
      </c>
      <c r="L4244" s="115">
        <v>3647.118042437</v>
      </c>
      <c r="M4244" s="115">
        <v>9.0921867785363002</v>
      </c>
      <c r="N4244" s="115">
        <v>1.3372506725666899</v>
      </c>
      <c r="O4244" s="115">
        <v>0.98259778427754996</v>
      </c>
      <c r="P4244" s="115">
        <v>0.14451743897184</v>
      </c>
      <c r="Q4244" s="115">
        <v>394.146116306929</v>
      </c>
      <c r="R4244" s="115">
        <v>1210</v>
      </c>
      <c r="S4244" s="115" t="s">
        <v>353</v>
      </c>
      <c r="T4244" s="115">
        <v>1210</v>
      </c>
      <c r="U4244" s="115" t="s">
        <v>352</v>
      </c>
      <c r="V4244" s="115" t="s">
        <v>350</v>
      </c>
      <c r="Z4244" s="115">
        <v>0</v>
      </c>
      <c r="AA4244" s="115">
        <v>1</v>
      </c>
      <c r="AB4244" s="115">
        <v>0.98259778427754996</v>
      </c>
      <c r="AC4244" s="115">
        <v>0.14451743897184</v>
      </c>
      <c r="AD4244" s="115">
        <v>394.146116306929</v>
      </c>
      <c r="AF4244" s="115">
        <v>-1</v>
      </c>
      <c r="AG4244" s="115">
        <v>-1</v>
      </c>
      <c r="AH4244" s="115">
        <v>-1</v>
      </c>
      <c r="AI4244" s="115">
        <v>-1</v>
      </c>
      <c r="AJ4244" s="115">
        <v>0</v>
      </c>
      <c r="AM4244" s="115" t="s">
        <v>348</v>
      </c>
      <c r="AN4244" s="115">
        <v>-1</v>
      </c>
      <c r="AQ4244" s="115">
        <v>601</v>
      </c>
      <c r="AR4244" s="115" t="s">
        <v>263</v>
      </c>
      <c r="AS4244" s="115" t="s">
        <v>376</v>
      </c>
      <c r="AT4244" s="115" t="s">
        <v>296</v>
      </c>
      <c r="AV4244" s="115">
        <v>84.8999220361314</v>
      </c>
      <c r="AW4244" s="115">
        <v>0.31966432789999999</v>
      </c>
    </row>
    <row r="4245" spans="1:49" x14ac:dyDescent="0.25">
      <c r="A4245" s="117">
        <v>460000</v>
      </c>
      <c r="B4245" s="117">
        <v>880000</v>
      </c>
      <c r="C4245" s="117">
        <v>880000</v>
      </c>
      <c r="D4245" s="115" t="s">
        <v>342</v>
      </c>
      <c r="E4245" s="115" t="s">
        <v>13</v>
      </c>
      <c r="F4245" s="115" t="s">
        <v>343</v>
      </c>
      <c r="G4245" s="115" t="s">
        <v>344</v>
      </c>
      <c r="H4245" s="115">
        <v>0.56000000000000005</v>
      </c>
      <c r="I4245" s="115">
        <v>0.48</v>
      </c>
      <c r="J4245" s="115" t="s">
        <v>350</v>
      </c>
      <c r="K4245" s="115">
        <v>0.11322207905109</v>
      </c>
      <c r="L4245" s="115">
        <v>3647.118042437</v>
      </c>
      <c r="M4245" s="115">
        <v>9.0921867785363002</v>
      </c>
      <c r="N4245" s="115">
        <v>1.3372506725666899</v>
      </c>
      <c r="O4245" s="115">
        <v>1.02943629018671</v>
      </c>
      <c r="P4245" s="115">
        <v>0.15140630136045999</v>
      </c>
      <c r="Q4245" s="115">
        <v>412.93428730945902</v>
      </c>
      <c r="R4245" s="115">
        <v>1210</v>
      </c>
      <c r="S4245" s="115" t="s">
        <v>353</v>
      </c>
      <c r="T4245" s="115">
        <v>1210</v>
      </c>
      <c r="U4245" s="115" t="s">
        <v>352</v>
      </c>
      <c r="V4245" s="115" t="s">
        <v>350</v>
      </c>
      <c r="Z4245" s="115">
        <v>0</v>
      </c>
      <c r="AA4245" s="115">
        <v>1</v>
      </c>
      <c r="AB4245" s="115">
        <v>1.02943629018671</v>
      </c>
      <c r="AC4245" s="115">
        <v>0.15140630136045999</v>
      </c>
      <c r="AD4245" s="115">
        <v>412.93428730945902</v>
      </c>
      <c r="AF4245" s="115">
        <v>-1</v>
      </c>
      <c r="AG4245" s="115">
        <v>-1</v>
      </c>
      <c r="AH4245" s="115">
        <v>-1</v>
      </c>
      <c r="AI4245" s="115">
        <v>-1</v>
      </c>
      <c r="AJ4245" s="115">
        <v>0</v>
      </c>
      <c r="AM4245" s="115" t="s">
        <v>348</v>
      </c>
      <c r="AN4245" s="115">
        <v>-1</v>
      </c>
      <c r="AQ4245" s="115">
        <v>601</v>
      </c>
      <c r="AR4245" s="115" t="s">
        <v>263</v>
      </c>
      <c r="AS4245" s="115" t="s">
        <v>376</v>
      </c>
      <c r="AT4245" s="115" t="s">
        <v>296</v>
      </c>
      <c r="AV4245" s="115">
        <v>86.747822374163206</v>
      </c>
      <c r="AW4245" s="115">
        <v>0.33490209840000001</v>
      </c>
    </row>
    <row r="4246" spans="1:49" x14ac:dyDescent="0.25">
      <c r="A4246" s="117">
        <v>460000</v>
      </c>
      <c r="B4246" s="117">
        <v>880000</v>
      </c>
      <c r="C4246" s="117">
        <v>880000</v>
      </c>
      <c r="D4246" s="115" t="s">
        <v>342</v>
      </c>
      <c r="E4246" s="115" t="s">
        <v>13</v>
      </c>
      <c r="F4246" s="115" t="s">
        <v>343</v>
      </c>
      <c r="G4246" s="115" t="s">
        <v>344</v>
      </c>
      <c r="H4246" s="115">
        <v>0.56000000000000005</v>
      </c>
      <c r="I4246" s="115">
        <v>0.48</v>
      </c>
      <c r="J4246" s="115" t="s">
        <v>350</v>
      </c>
      <c r="K4246" s="115">
        <v>0.10417872350562001</v>
      </c>
      <c r="L4246" s="115">
        <v>3694.2442616429798</v>
      </c>
      <c r="M4246" s="115">
        <v>10.2166662547216</v>
      </c>
      <c r="N4246" s="115">
        <v>1.8485801459061499</v>
      </c>
      <c r="O4246" s="115">
        <v>1.0643592488998901</v>
      </c>
      <c r="P4246" s="115">
        <v>0.19258271989834</v>
      </c>
      <c r="Q4246" s="115">
        <v>384.86165149594302</v>
      </c>
      <c r="R4246" s="115">
        <v>1210</v>
      </c>
      <c r="S4246" s="115" t="s">
        <v>353</v>
      </c>
      <c r="T4246" s="115">
        <v>1210</v>
      </c>
      <c r="U4246" s="115" t="s">
        <v>352</v>
      </c>
      <c r="V4246" s="115" t="s">
        <v>350</v>
      </c>
      <c r="Z4246" s="115">
        <v>0</v>
      </c>
      <c r="AA4246" s="115">
        <v>1</v>
      </c>
      <c r="AB4246" s="115">
        <v>1.0643592488998901</v>
      </c>
      <c r="AC4246" s="115">
        <v>0.19258271989834</v>
      </c>
      <c r="AD4246" s="115">
        <v>384.86165149594302</v>
      </c>
      <c r="AF4246" s="115">
        <v>-1</v>
      </c>
      <c r="AG4246" s="115">
        <v>-1</v>
      </c>
      <c r="AH4246" s="115">
        <v>-1</v>
      </c>
      <c r="AI4246" s="115">
        <v>-1</v>
      </c>
      <c r="AJ4246" s="115">
        <v>0</v>
      </c>
      <c r="AM4246" s="115" t="s">
        <v>348</v>
      </c>
      <c r="AN4246" s="115">
        <v>-1</v>
      </c>
      <c r="AQ4246" s="115">
        <v>601</v>
      </c>
      <c r="AR4246" s="115" t="s">
        <v>263</v>
      </c>
      <c r="AS4246" s="115" t="s">
        <v>376</v>
      </c>
      <c r="AT4246" s="115" t="s">
        <v>296</v>
      </c>
      <c r="AV4246" s="115">
        <v>83.878647057525697</v>
      </c>
      <c r="AW4246" s="115">
        <v>0.31213434829999998</v>
      </c>
    </row>
    <row r="4247" spans="1:49" x14ac:dyDescent="0.25">
      <c r="A4247" s="117">
        <v>460000</v>
      </c>
      <c r="B4247" s="117">
        <v>880000</v>
      </c>
      <c r="C4247" s="117">
        <v>880000</v>
      </c>
      <c r="D4247" s="115" t="s">
        <v>342</v>
      </c>
      <c r="E4247" s="115" t="s">
        <v>13</v>
      </c>
      <c r="F4247" s="115" t="s">
        <v>343</v>
      </c>
      <c r="G4247" s="115" t="s">
        <v>344</v>
      </c>
      <c r="H4247" s="115">
        <v>0.56000000000000005</v>
      </c>
      <c r="I4247" s="115">
        <v>0.48</v>
      </c>
      <c r="J4247" s="115" t="s">
        <v>350</v>
      </c>
      <c r="K4247" s="115">
        <v>0.26639061001578002</v>
      </c>
      <c r="L4247" s="115">
        <v>3694.2442616429798</v>
      </c>
      <c r="M4247" s="115">
        <v>10.2166662547216</v>
      </c>
      <c r="N4247" s="115">
        <v>1.8485801459061499</v>
      </c>
      <c r="O4247" s="115">
        <v>2.7216239559230302</v>
      </c>
      <c r="P4247" s="115">
        <v>0.49244439273100998</v>
      </c>
      <c r="Q4247" s="115">
        <v>984.11198240640294</v>
      </c>
      <c r="R4247" s="115">
        <v>1300</v>
      </c>
      <c r="S4247" s="115" t="s">
        <v>346</v>
      </c>
      <c r="T4247" s="115">
        <v>1300</v>
      </c>
      <c r="U4247" s="115" t="s">
        <v>352</v>
      </c>
      <c r="V4247" s="115" t="s">
        <v>350</v>
      </c>
      <c r="Z4247" s="115">
        <v>0</v>
      </c>
      <c r="AA4247" s="115">
        <v>1</v>
      </c>
      <c r="AB4247" s="115">
        <v>2.7216239559230302</v>
      </c>
      <c r="AC4247" s="115">
        <v>0.49244439273100998</v>
      </c>
      <c r="AD4247" s="115">
        <v>984.11198240640294</v>
      </c>
      <c r="AF4247" s="115">
        <v>-1</v>
      </c>
      <c r="AG4247" s="115">
        <v>-1</v>
      </c>
      <c r="AH4247" s="115">
        <v>-1</v>
      </c>
      <c r="AI4247" s="115">
        <v>-1</v>
      </c>
      <c r="AJ4247" s="115">
        <v>0</v>
      </c>
      <c r="AM4247" s="115" t="s">
        <v>348</v>
      </c>
      <c r="AN4247" s="115">
        <v>-1</v>
      </c>
      <c r="AQ4247" s="115">
        <v>601</v>
      </c>
      <c r="AR4247" s="115" t="s">
        <v>263</v>
      </c>
      <c r="AS4247" s="115" t="s">
        <v>376</v>
      </c>
      <c r="AT4247" s="115" t="s">
        <v>296</v>
      </c>
      <c r="AV4247" s="115">
        <v>133.90219656422499</v>
      </c>
      <c r="AW4247" s="115">
        <v>0.79814434909999998</v>
      </c>
    </row>
    <row r="4248" spans="1:49" x14ac:dyDescent="0.25">
      <c r="A4248" s="117">
        <v>460000</v>
      </c>
      <c r="B4248" s="117">
        <v>880000</v>
      </c>
      <c r="C4248" s="117">
        <v>880000</v>
      </c>
      <c r="D4248" s="115" t="s">
        <v>342</v>
      </c>
      <c r="E4248" s="115" t="s">
        <v>13</v>
      </c>
      <c r="F4248" s="115" t="s">
        <v>343</v>
      </c>
      <c r="G4248" s="115" t="s">
        <v>344</v>
      </c>
      <c r="H4248" s="115">
        <v>0.56000000000000005</v>
      </c>
      <c r="I4248" s="115">
        <v>0.48</v>
      </c>
      <c r="J4248" s="115" t="s">
        <v>350</v>
      </c>
      <c r="K4248" s="115">
        <v>7.2366137619059995E-2</v>
      </c>
      <c r="L4248" s="115">
        <v>3694.2442616429798</v>
      </c>
      <c r="M4248" s="115">
        <v>10.2166662547216</v>
      </c>
      <c r="N4248" s="115">
        <v>1.8485801459061499</v>
      </c>
      <c r="O4248" s="115">
        <v>0.73934067619723998</v>
      </c>
      <c r="P4248" s="115">
        <v>0.13377460523851001</v>
      </c>
      <c r="Q4248" s="115">
        <v>267.33818863649702</v>
      </c>
      <c r="R4248" s="115">
        <v>1210</v>
      </c>
      <c r="S4248" s="115" t="s">
        <v>353</v>
      </c>
      <c r="T4248" s="115">
        <v>1210</v>
      </c>
      <c r="U4248" s="115" t="s">
        <v>352</v>
      </c>
      <c r="V4248" s="115" t="s">
        <v>350</v>
      </c>
      <c r="Z4248" s="115">
        <v>0</v>
      </c>
      <c r="AA4248" s="115">
        <v>1</v>
      </c>
      <c r="AB4248" s="115">
        <v>0.73934067619723998</v>
      </c>
      <c r="AC4248" s="115">
        <v>0.13377460523851001</v>
      </c>
      <c r="AD4248" s="115">
        <v>267.338188636496</v>
      </c>
      <c r="AF4248" s="115">
        <v>-1</v>
      </c>
      <c r="AG4248" s="115">
        <v>-1</v>
      </c>
      <c r="AH4248" s="115">
        <v>-1</v>
      </c>
      <c r="AI4248" s="115">
        <v>-1</v>
      </c>
      <c r="AJ4248" s="115">
        <v>0</v>
      </c>
      <c r="AM4248" s="115" t="s">
        <v>348</v>
      </c>
      <c r="AN4248" s="115">
        <v>-1</v>
      </c>
      <c r="AQ4248" s="115">
        <v>601</v>
      </c>
      <c r="AR4248" s="115" t="s">
        <v>263</v>
      </c>
      <c r="AS4248" s="115" t="s">
        <v>376</v>
      </c>
      <c r="AT4248" s="115" t="s">
        <v>296</v>
      </c>
      <c r="AV4248" s="115">
        <v>81.2307931026224</v>
      </c>
      <c r="AW4248" s="115">
        <v>0.21681929329999999</v>
      </c>
    </row>
    <row r="4249" spans="1:49" x14ac:dyDescent="0.25">
      <c r="A4249" s="117">
        <v>460000</v>
      </c>
      <c r="B4249" s="117">
        <v>880000</v>
      </c>
      <c r="C4249" s="117">
        <v>880000</v>
      </c>
      <c r="D4249" s="115" t="s">
        <v>342</v>
      </c>
      <c r="E4249" s="115" t="s">
        <v>13</v>
      </c>
      <c r="F4249" s="115" t="s">
        <v>343</v>
      </c>
      <c r="G4249" s="115" t="s">
        <v>344</v>
      </c>
      <c r="H4249" s="115">
        <v>0.56000000000000005</v>
      </c>
      <c r="I4249" s="115">
        <v>0.48</v>
      </c>
      <c r="J4249" s="115" t="s">
        <v>350</v>
      </c>
      <c r="K4249" s="115">
        <v>0.1748279824814</v>
      </c>
      <c r="L4249" s="115">
        <v>3694.2442616429798</v>
      </c>
      <c r="M4249" s="115">
        <v>10.2166662547216</v>
      </c>
      <c r="N4249" s="115">
        <v>1.8485801459061499</v>
      </c>
      <c r="O4249" s="115">
        <v>1.78615914899888</v>
      </c>
      <c r="P4249" s="115">
        <v>0.32318353736395999</v>
      </c>
      <c r="Q4249" s="115">
        <v>645.85727105656599</v>
      </c>
      <c r="R4249" s="115">
        <v>1300</v>
      </c>
      <c r="S4249" s="115" t="s">
        <v>346</v>
      </c>
      <c r="T4249" s="115">
        <v>1300</v>
      </c>
      <c r="U4249" s="115" t="s">
        <v>352</v>
      </c>
      <c r="V4249" s="115" t="s">
        <v>350</v>
      </c>
      <c r="Z4249" s="115">
        <v>0</v>
      </c>
      <c r="AA4249" s="115">
        <v>1</v>
      </c>
      <c r="AB4249" s="115">
        <v>1.78615914899888</v>
      </c>
      <c r="AC4249" s="115">
        <v>0.32318353736395999</v>
      </c>
      <c r="AD4249" s="115">
        <v>645.85727105656599</v>
      </c>
      <c r="AF4249" s="115">
        <v>-1</v>
      </c>
      <c r="AG4249" s="115">
        <v>-1</v>
      </c>
      <c r="AH4249" s="115">
        <v>-1</v>
      </c>
      <c r="AI4249" s="115">
        <v>-1</v>
      </c>
      <c r="AJ4249" s="115">
        <v>0</v>
      </c>
      <c r="AM4249" s="115" t="s">
        <v>348</v>
      </c>
      <c r="AN4249" s="115">
        <v>-1</v>
      </c>
      <c r="AQ4249" s="115">
        <v>601</v>
      </c>
      <c r="AR4249" s="115" t="s">
        <v>263</v>
      </c>
      <c r="AS4249" s="115" t="s">
        <v>376</v>
      </c>
      <c r="AT4249" s="115" t="s">
        <v>296</v>
      </c>
      <c r="AV4249" s="115">
        <v>119.553902421204</v>
      </c>
      <c r="AW4249" s="115">
        <v>0.52380962779999996</v>
      </c>
    </row>
    <row r="4250" spans="1:49" x14ac:dyDescent="0.25">
      <c r="A4250" s="117">
        <v>460000</v>
      </c>
      <c r="B4250" s="117">
        <v>880000</v>
      </c>
      <c r="C4250" s="117">
        <v>880000</v>
      </c>
      <c r="D4250" s="115" t="s">
        <v>342</v>
      </c>
      <c r="E4250" s="115" t="s">
        <v>13</v>
      </c>
      <c r="F4250" s="115" t="s">
        <v>343</v>
      </c>
      <c r="G4250" s="115" t="s">
        <v>344</v>
      </c>
      <c r="H4250" s="115">
        <v>0.56000000000000005</v>
      </c>
      <c r="I4250" s="115">
        <v>0.48</v>
      </c>
      <c r="J4250" s="115" t="s">
        <v>350</v>
      </c>
      <c r="K4250" s="115">
        <v>2.8191911709749998E-2</v>
      </c>
      <c r="L4250" s="115">
        <v>3658.51048194036</v>
      </c>
      <c r="M4250" s="115">
        <v>9.1188019814822496</v>
      </c>
      <c r="N4250" s="115">
        <v>1.3411044798192799</v>
      </c>
      <c r="O4250" s="115">
        <v>0.25707646036064002</v>
      </c>
      <c r="P4250" s="115">
        <v>3.7808299088609998E-2</v>
      </c>
      <c r="Q4250" s="115">
        <v>103.140404496057</v>
      </c>
      <c r="R4250" s="115">
        <v>1200</v>
      </c>
      <c r="S4250" s="115" t="s">
        <v>351</v>
      </c>
      <c r="T4250" s="115">
        <v>1200</v>
      </c>
      <c r="U4250" s="115" t="s">
        <v>352</v>
      </c>
      <c r="V4250" s="115" t="s">
        <v>350</v>
      </c>
      <c r="Z4250" s="115">
        <v>0</v>
      </c>
      <c r="AA4250" s="115">
        <v>1</v>
      </c>
      <c r="AB4250" s="115">
        <v>0.25707646036064002</v>
      </c>
      <c r="AC4250" s="115">
        <v>3.7808299088609998E-2</v>
      </c>
      <c r="AD4250" s="115">
        <v>761.80602479389302</v>
      </c>
      <c r="AF4250" s="115">
        <v>-1</v>
      </c>
      <c r="AG4250" s="115">
        <v>-1</v>
      </c>
      <c r="AH4250" s="115">
        <v>-1</v>
      </c>
      <c r="AI4250" s="115">
        <v>-1</v>
      </c>
      <c r="AJ4250" s="115">
        <v>0</v>
      </c>
      <c r="AM4250" s="115" t="s">
        <v>348</v>
      </c>
      <c r="AN4250" s="115">
        <v>-1</v>
      </c>
      <c r="AQ4250" s="115">
        <v>601</v>
      </c>
      <c r="AR4250" s="115" t="s">
        <v>263</v>
      </c>
      <c r="AS4250" s="115" t="s">
        <v>376</v>
      </c>
      <c r="AT4250" s="115" t="s">
        <v>296</v>
      </c>
      <c r="AV4250" s="115">
        <v>51.591440094459003</v>
      </c>
      <c r="AW4250" s="115">
        <v>0.61784754649999996</v>
      </c>
    </row>
    <row r="4251" spans="1:49" x14ac:dyDescent="0.25">
      <c r="A4251" s="117">
        <v>460000</v>
      </c>
      <c r="B4251" s="117">
        <v>880000</v>
      </c>
      <c r="C4251" s="117">
        <v>880000</v>
      </c>
      <c r="D4251" s="115" t="s">
        <v>342</v>
      </c>
      <c r="E4251" s="115" t="s">
        <v>13</v>
      </c>
      <c r="F4251" s="115" t="s">
        <v>343</v>
      </c>
      <c r="G4251" s="115" t="s">
        <v>344</v>
      </c>
      <c r="H4251" s="115">
        <v>0.56000000000000005</v>
      </c>
      <c r="I4251" s="115">
        <v>0.48</v>
      </c>
      <c r="J4251" s="115" t="s">
        <v>350</v>
      </c>
      <c r="K4251" s="115">
        <v>7.8817544514720006E-2</v>
      </c>
      <c r="L4251" s="115">
        <v>3658.51048194036</v>
      </c>
      <c r="M4251" s="115">
        <v>9.1188019814822496</v>
      </c>
      <c r="N4251" s="115">
        <v>1.3411044798192799</v>
      </c>
      <c r="O4251" s="115">
        <v>0.71872158109640005</v>
      </c>
      <c r="P4251" s="115">
        <v>0.10570256203704</v>
      </c>
      <c r="Q4251" s="115">
        <v>288.35481276790802</v>
      </c>
      <c r="R4251" s="115">
        <v>1210</v>
      </c>
      <c r="S4251" s="115" t="s">
        <v>353</v>
      </c>
      <c r="T4251" s="115">
        <v>1210</v>
      </c>
      <c r="U4251" s="115" t="s">
        <v>352</v>
      </c>
      <c r="V4251" s="115" t="s">
        <v>350</v>
      </c>
      <c r="Z4251" s="115">
        <v>0</v>
      </c>
      <c r="AA4251" s="115">
        <v>1</v>
      </c>
      <c r="AB4251" s="115">
        <v>0.71872158109640005</v>
      </c>
      <c r="AC4251" s="115">
        <v>0.10570256203704</v>
      </c>
      <c r="AD4251" s="115">
        <v>926.27687138136002</v>
      </c>
      <c r="AF4251" s="115">
        <v>-1</v>
      </c>
      <c r="AG4251" s="115">
        <v>-1</v>
      </c>
      <c r="AH4251" s="115">
        <v>-1</v>
      </c>
      <c r="AI4251" s="115">
        <v>-1</v>
      </c>
      <c r="AJ4251" s="115">
        <v>0</v>
      </c>
      <c r="AM4251" s="115" t="s">
        <v>348</v>
      </c>
      <c r="AN4251" s="115">
        <v>-1</v>
      </c>
      <c r="AQ4251" s="115">
        <v>601</v>
      </c>
      <c r="AR4251" s="115" t="s">
        <v>263</v>
      </c>
      <c r="AS4251" s="115" t="s">
        <v>376</v>
      </c>
      <c r="AT4251" s="115" t="s">
        <v>296</v>
      </c>
      <c r="AV4251" s="115">
        <v>84.084960079511006</v>
      </c>
      <c r="AW4251" s="115">
        <v>0.75123833849999999</v>
      </c>
    </row>
    <row r="4252" spans="1:49" x14ac:dyDescent="0.25">
      <c r="A4252" s="117">
        <v>460000</v>
      </c>
      <c r="B4252" s="117">
        <v>880000</v>
      </c>
      <c r="C4252" s="117">
        <v>880000</v>
      </c>
      <c r="D4252" s="115" t="s">
        <v>342</v>
      </c>
      <c r="E4252" s="115" t="s">
        <v>13</v>
      </c>
      <c r="F4252" s="115" t="s">
        <v>343</v>
      </c>
      <c r="G4252" s="115" t="s">
        <v>344</v>
      </c>
      <c r="H4252" s="115">
        <v>0.56000000000000005</v>
      </c>
      <c r="I4252" s="115">
        <v>0.48</v>
      </c>
      <c r="J4252" s="115" t="s">
        <v>350</v>
      </c>
      <c r="K4252" s="115">
        <v>1.517132495932E-2</v>
      </c>
      <c r="L4252" s="115">
        <v>3658.51048194036</v>
      </c>
      <c r="M4252" s="115">
        <v>9.1188019814822496</v>
      </c>
      <c r="N4252" s="115">
        <v>1.3411044798192799</v>
      </c>
      <c r="O4252" s="115">
        <v>0.13834430810078999</v>
      </c>
      <c r="P4252" s="115">
        <v>2.034633186774E-2</v>
      </c>
      <c r="Q4252" s="115">
        <v>55.504451388610399</v>
      </c>
      <c r="R4252" s="115">
        <v>1210</v>
      </c>
      <c r="S4252" s="115" t="s">
        <v>353</v>
      </c>
      <c r="T4252" s="115">
        <v>1210</v>
      </c>
      <c r="U4252" s="115" t="s">
        <v>352</v>
      </c>
      <c r="V4252" s="115" t="s">
        <v>350</v>
      </c>
      <c r="Z4252" s="115">
        <v>0</v>
      </c>
      <c r="AA4252" s="115">
        <v>1</v>
      </c>
      <c r="AB4252" s="115">
        <v>0.13834430810078999</v>
      </c>
      <c r="AC4252" s="115">
        <v>2.034633186774E-2</v>
      </c>
      <c r="AD4252" s="115">
        <v>457.64384542755403</v>
      </c>
      <c r="AF4252" s="115">
        <v>-1</v>
      </c>
      <c r="AG4252" s="115">
        <v>-1</v>
      </c>
      <c r="AH4252" s="115">
        <v>-1</v>
      </c>
      <c r="AI4252" s="115">
        <v>-1</v>
      </c>
      <c r="AJ4252" s="115">
        <v>0</v>
      </c>
      <c r="AM4252" s="115" t="s">
        <v>348</v>
      </c>
      <c r="AN4252" s="115">
        <v>-1</v>
      </c>
      <c r="AQ4252" s="115">
        <v>601</v>
      </c>
      <c r="AR4252" s="115" t="s">
        <v>263</v>
      </c>
      <c r="AS4252" s="115" t="s">
        <v>376</v>
      </c>
      <c r="AT4252" s="115" t="s">
        <v>296</v>
      </c>
      <c r="AV4252" s="115">
        <v>39.088256704787803</v>
      </c>
      <c r="AW4252" s="115">
        <v>0.3711628917</v>
      </c>
    </row>
    <row r="4253" spans="1:49" x14ac:dyDescent="0.25">
      <c r="A4253" s="117">
        <v>460000</v>
      </c>
      <c r="B4253" s="117">
        <v>880000</v>
      </c>
      <c r="C4253" s="117">
        <v>880000</v>
      </c>
      <c r="D4253" s="115" t="s">
        <v>342</v>
      </c>
      <c r="E4253" s="115" t="s">
        <v>13</v>
      </c>
      <c r="F4253" s="115" t="s">
        <v>343</v>
      </c>
      <c r="G4253" s="115" t="s">
        <v>344</v>
      </c>
      <c r="H4253" s="115">
        <v>0.56000000000000005</v>
      </c>
      <c r="I4253" s="115">
        <v>0.48</v>
      </c>
      <c r="J4253" s="115" t="s">
        <v>350</v>
      </c>
      <c r="K4253" s="115">
        <v>2.0847324634E-4</v>
      </c>
      <c r="L4253" s="115">
        <v>3658.51048194036</v>
      </c>
      <c r="M4253" s="115">
        <v>9.1188019814822496</v>
      </c>
      <c r="N4253" s="115">
        <v>1.3411044798192799</v>
      </c>
      <c r="O4253" s="115">
        <v>1.9010262518300001E-3</v>
      </c>
      <c r="P4253" s="115">
        <v>2.7958440459E-4</v>
      </c>
      <c r="Q4253" s="115">
        <v>0.76270155694999997</v>
      </c>
      <c r="R4253" s="115">
        <v>1210</v>
      </c>
      <c r="S4253" s="115" t="s">
        <v>353</v>
      </c>
      <c r="T4253" s="115">
        <v>1210</v>
      </c>
      <c r="U4253" s="115" t="s">
        <v>352</v>
      </c>
      <c r="V4253" s="115" t="s">
        <v>350</v>
      </c>
      <c r="Z4253" s="115">
        <v>0</v>
      </c>
      <c r="AA4253" s="115">
        <v>1</v>
      </c>
      <c r="AB4253" s="115">
        <v>1.9010262518300001E-3</v>
      </c>
      <c r="AC4253" s="115">
        <v>2.7958440459E-4</v>
      </c>
      <c r="AD4253" s="115">
        <v>114.36732975869199</v>
      </c>
      <c r="AF4253" s="115">
        <v>-1</v>
      </c>
      <c r="AG4253" s="115">
        <v>-1</v>
      </c>
      <c r="AH4253" s="115">
        <v>-1</v>
      </c>
      <c r="AI4253" s="115">
        <v>-1</v>
      </c>
      <c r="AJ4253" s="115">
        <v>0</v>
      </c>
      <c r="AM4253" s="115" t="s">
        <v>348</v>
      </c>
      <c r="AN4253" s="115">
        <v>-1</v>
      </c>
      <c r="AQ4253" s="115">
        <v>601</v>
      </c>
      <c r="AR4253" s="115" t="s">
        <v>263</v>
      </c>
      <c r="AS4253" s="115" t="s">
        <v>376</v>
      </c>
      <c r="AT4253" s="115" t="s">
        <v>296</v>
      </c>
      <c r="AV4253" s="115">
        <v>4.6537141774008397</v>
      </c>
      <c r="AW4253" s="115">
        <v>9.2755336399999999E-2</v>
      </c>
    </row>
    <row r="4254" spans="1:49" x14ac:dyDescent="0.25">
      <c r="A4254" s="117">
        <v>460000</v>
      </c>
      <c r="B4254" s="117">
        <v>880000</v>
      </c>
      <c r="C4254" s="117">
        <v>880000</v>
      </c>
      <c r="D4254" s="115" t="s">
        <v>342</v>
      </c>
      <c r="E4254" s="115" t="s">
        <v>13</v>
      </c>
      <c r="F4254" s="115" t="s">
        <v>343</v>
      </c>
      <c r="G4254" s="115" t="s">
        <v>344</v>
      </c>
      <c r="H4254" s="115">
        <v>0.56000000000000005</v>
      </c>
      <c r="I4254" s="115">
        <v>0.48</v>
      </c>
      <c r="J4254" s="115" t="s">
        <v>345</v>
      </c>
      <c r="K4254" s="115">
        <v>1.2155177070500001E-3</v>
      </c>
      <c r="L4254" s="115">
        <v>3709.0708626679798</v>
      </c>
      <c r="M4254" s="115">
        <v>10.645988538845801</v>
      </c>
      <c r="N4254" s="115">
        <v>2.0463073386572201</v>
      </c>
      <c r="O4254" s="115">
        <v>1.2940387578019999E-2</v>
      </c>
      <c r="P4254" s="115">
        <v>2.4873228042000001E-3</v>
      </c>
      <c r="Q4254" s="115">
        <v>4.5084413102798599</v>
      </c>
      <c r="R4254" s="115">
        <v>1300</v>
      </c>
      <c r="S4254" s="115" t="s">
        <v>346</v>
      </c>
      <c r="T4254" s="115">
        <v>1300</v>
      </c>
      <c r="U4254" s="115" t="s">
        <v>347</v>
      </c>
      <c r="V4254" s="115" t="s">
        <v>345</v>
      </c>
      <c r="Z4254" s="115">
        <v>0</v>
      </c>
      <c r="AA4254" s="115">
        <v>1</v>
      </c>
      <c r="AB4254" s="115">
        <v>1.2940387578019999E-2</v>
      </c>
      <c r="AC4254" s="115">
        <v>2.4873228042000001E-3</v>
      </c>
      <c r="AD4254" s="115">
        <v>4.5084413102801504</v>
      </c>
      <c r="AF4254" s="115">
        <v>-1</v>
      </c>
      <c r="AG4254" s="115">
        <v>-1</v>
      </c>
      <c r="AH4254" s="115">
        <v>-1</v>
      </c>
      <c r="AI4254" s="115">
        <v>-1</v>
      </c>
      <c r="AJ4254" s="115">
        <v>0</v>
      </c>
      <c r="AM4254" s="115" t="s">
        <v>348</v>
      </c>
      <c r="AN4254" s="115">
        <v>-1</v>
      </c>
      <c r="AQ4254" s="115">
        <v>601</v>
      </c>
      <c r="AR4254" s="115" t="s">
        <v>263</v>
      </c>
      <c r="AS4254" s="115" t="s">
        <v>376</v>
      </c>
      <c r="AT4254" s="115" t="s">
        <v>296</v>
      </c>
      <c r="AV4254" s="115">
        <v>12.4014281731924</v>
      </c>
      <c r="AW4254" s="115">
        <v>3.6564812000000001E-3</v>
      </c>
    </row>
    <row r="4255" spans="1:49" x14ac:dyDescent="0.25">
      <c r="A4255" s="117">
        <v>460000</v>
      </c>
      <c r="B4255" s="117">
        <v>880000</v>
      </c>
      <c r="C4255" s="117">
        <v>880000</v>
      </c>
      <c r="D4255" s="115" t="s">
        <v>342</v>
      </c>
      <c r="E4255" s="115" t="s">
        <v>13</v>
      </c>
      <c r="F4255" s="115" t="s">
        <v>343</v>
      </c>
      <c r="G4255" s="115" t="s">
        <v>344</v>
      </c>
      <c r="H4255" s="115">
        <v>0.56000000000000005</v>
      </c>
      <c r="I4255" s="115">
        <v>0.48</v>
      </c>
      <c r="J4255" s="115" t="s">
        <v>350</v>
      </c>
      <c r="K4255" s="115">
        <v>4.3272503691999999E-3</v>
      </c>
      <c r="L4255" s="115">
        <v>3709.0708626679798</v>
      </c>
      <c r="M4255" s="115">
        <v>10.645988538845801</v>
      </c>
      <c r="N4255" s="115">
        <v>2.0463073386572201</v>
      </c>
      <c r="O4255" s="115">
        <v>4.6067857835249998E-2</v>
      </c>
      <c r="P4255" s="115">
        <v>8.8548841866999996E-3</v>
      </c>
      <c r="Q4255" s="115">
        <v>16.050078259880099</v>
      </c>
      <c r="R4255" s="115">
        <v>1210</v>
      </c>
      <c r="S4255" s="115" t="s">
        <v>353</v>
      </c>
      <c r="T4255" s="115">
        <v>1210</v>
      </c>
      <c r="U4255" s="115" t="s">
        <v>352</v>
      </c>
      <c r="V4255" s="115" t="s">
        <v>350</v>
      </c>
      <c r="Z4255" s="115">
        <v>0</v>
      </c>
      <c r="AA4255" s="115">
        <v>1</v>
      </c>
      <c r="AB4255" s="115">
        <v>4.6067857835249998E-2</v>
      </c>
      <c r="AC4255" s="115">
        <v>8.8548841866999996E-3</v>
      </c>
      <c r="AD4255" s="115">
        <v>16.050078259879498</v>
      </c>
      <c r="AF4255" s="115">
        <v>-1</v>
      </c>
      <c r="AG4255" s="115">
        <v>-1</v>
      </c>
      <c r="AH4255" s="115">
        <v>-1</v>
      </c>
      <c r="AI4255" s="115">
        <v>-1</v>
      </c>
      <c r="AJ4255" s="115">
        <v>0</v>
      </c>
      <c r="AM4255" s="115" t="s">
        <v>348</v>
      </c>
      <c r="AN4255" s="115">
        <v>-1</v>
      </c>
      <c r="AQ4255" s="115">
        <v>601</v>
      </c>
      <c r="AR4255" s="115" t="s">
        <v>263</v>
      </c>
      <c r="AS4255" s="115" t="s">
        <v>376</v>
      </c>
      <c r="AT4255" s="115" t="s">
        <v>296</v>
      </c>
      <c r="AV4255" s="115">
        <v>18.914075389443301</v>
      </c>
      <c r="AW4255" s="115">
        <v>1.3017095100000001E-2</v>
      </c>
    </row>
    <row r="4256" spans="1:49" x14ac:dyDescent="0.25">
      <c r="A4256" s="117">
        <v>460000</v>
      </c>
      <c r="B4256" s="117">
        <v>880000</v>
      </c>
      <c r="C4256" s="117">
        <v>880000</v>
      </c>
      <c r="D4256" s="115" t="s">
        <v>342</v>
      </c>
      <c r="E4256" s="115" t="s">
        <v>13</v>
      </c>
      <c r="F4256" s="115" t="s">
        <v>343</v>
      </c>
      <c r="G4256" s="115" t="s">
        <v>344</v>
      </c>
      <c r="H4256" s="115">
        <v>0.56000000000000005</v>
      </c>
      <c r="I4256" s="115">
        <v>0.48</v>
      </c>
      <c r="J4256" s="115" t="s">
        <v>350</v>
      </c>
      <c r="K4256" s="115">
        <v>0.43265358814859001</v>
      </c>
      <c r="L4256" s="115">
        <v>3709.0708626679798</v>
      </c>
      <c r="M4256" s="115">
        <v>10.645988538845801</v>
      </c>
      <c r="N4256" s="115">
        <v>2.0463073386572201</v>
      </c>
      <c r="O4256" s="115">
        <v>4.6060251407204902</v>
      </c>
      <c r="P4256" s="115">
        <v>0.88534221252485001</v>
      </c>
      <c r="Q4256" s="115">
        <v>1604.7428174307099</v>
      </c>
      <c r="R4256" s="115">
        <v>1300</v>
      </c>
      <c r="S4256" s="115" t="s">
        <v>346</v>
      </c>
      <c r="T4256" s="115">
        <v>1300</v>
      </c>
      <c r="U4256" s="115" t="s">
        <v>352</v>
      </c>
      <c r="V4256" s="115" t="s">
        <v>350</v>
      </c>
      <c r="Z4256" s="115">
        <v>0</v>
      </c>
      <c r="AA4256" s="115">
        <v>1</v>
      </c>
      <c r="AB4256" s="115">
        <v>4.6060251407204902</v>
      </c>
      <c r="AC4256" s="115">
        <v>0.88534221252485001</v>
      </c>
      <c r="AD4256" s="115">
        <v>1604.7428174307099</v>
      </c>
      <c r="AF4256" s="115">
        <v>-1</v>
      </c>
      <c r="AG4256" s="115">
        <v>-1</v>
      </c>
      <c r="AH4256" s="115">
        <v>-1</v>
      </c>
      <c r="AI4256" s="115">
        <v>-1</v>
      </c>
      <c r="AJ4256" s="115">
        <v>0</v>
      </c>
      <c r="AM4256" s="115" t="s">
        <v>348</v>
      </c>
      <c r="AN4256" s="115">
        <v>-1</v>
      </c>
      <c r="AQ4256" s="115">
        <v>601</v>
      </c>
      <c r="AR4256" s="115" t="s">
        <v>263</v>
      </c>
      <c r="AS4256" s="115" t="s">
        <v>376</v>
      </c>
      <c r="AT4256" s="115" t="s">
        <v>296</v>
      </c>
      <c r="AV4256" s="115">
        <v>167.630844189768</v>
      </c>
      <c r="AW4256" s="115">
        <v>1.3014945802</v>
      </c>
    </row>
    <row r="4257" spans="1:49" x14ac:dyDescent="0.25">
      <c r="A4257" s="117">
        <v>460000</v>
      </c>
      <c r="B4257" s="117">
        <v>880000</v>
      </c>
      <c r="C4257" s="117">
        <v>880000</v>
      </c>
      <c r="D4257" s="115" t="s">
        <v>342</v>
      </c>
      <c r="E4257" s="115" t="s">
        <v>13</v>
      </c>
      <c r="F4257" s="115" t="s">
        <v>343</v>
      </c>
      <c r="G4257" s="115" t="s">
        <v>344</v>
      </c>
      <c r="H4257" s="115">
        <v>0.56000000000000005</v>
      </c>
      <c r="I4257" s="115">
        <v>0.48</v>
      </c>
      <c r="J4257" s="115" t="s">
        <v>350</v>
      </c>
      <c r="K4257" s="115">
        <v>0.17851845285493001</v>
      </c>
      <c r="L4257" s="115">
        <v>3709.0708626679798</v>
      </c>
      <c r="M4257" s="115">
        <v>10.645988538845801</v>
      </c>
      <c r="N4257" s="115">
        <v>2.0463073386572201</v>
      </c>
      <c r="O4257" s="115">
        <v>1.9005054030661499</v>
      </c>
      <c r="P4257" s="115">
        <v>0.36530362016279</v>
      </c>
      <c r="Q4257" s="115">
        <v>662.13759193281805</v>
      </c>
      <c r="R4257" s="115">
        <v>1300</v>
      </c>
      <c r="S4257" s="115" t="s">
        <v>346</v>
      </c>
      <c r="T4257" s="115">
        <v>1300</v>
      </c>
      <c r="U4257" s="115" t="s">
        <v>352</v>
      </c>
      <c r="V4257" s="115" t="s">
        <v>350</v>
      </c>
      <c r="Z4257" s="115">
        <v>0</v>
      </c>
      <c r="AA4257" s="115">
        <v>1</v>
      </c>
      <c r="AB4257" s="115">
        <v>1.9005054030661499</v>
      </c>
      <c r="AC4257" s="115">
        <v>0.36530362016279</v>
      </c>
      <c r="AD4257" s="115">
        <v>662.13759193281805</v>
      </c>
      <c r="AF4257" s="115">
        <v>-1</v>
      </c>
      <c r="AG4257" s="115">
        <v>-1</v>
      </c>
      <c r="AH4257" s="115">
        <v>-1</v>
      </c>
      <c r="AI4257" s="115">
        <v>-1</v>
      </c>
      <c r="AJ4257" s="115">
        <v>0</v>
      </c>
      <c r="AM4257" s="115" t="s">
        <v>348</v>
      </c>
      <c r="AN4257" s="115">
        <v>-1</v>
      </c>
      <c r="AQ4257" s="115">
        <v>601</v>
      </c>
      <c r="AR4257" s="115" t="s">
        <v>263</v>
      </c>
      <c r="AS4257" s="115" t="s">
        <v>376</v>
      </c>
      <c r="AT4257" s="115" t="s">
        <v>296</v>
      </c>
      <c r="AV4257" s="115">
        <v>127.33121006770401</v>
      </c>
      <c r="AW4257" s="115">
        <v>0.53701345659999999</v>
      </c>
    </row>
    <row r="4258" spans="1:49" x14ac:dyDescent="0.25">
      <c r="A4258" s="117">
        <v>460000</v>
      </c>
      <c r="B4258" s="117">
        <v>880000</v>
      </c>
      <c r="C4258" s="117">
        <v>880000</v>
      </c>
      <c r="D4258" s="115" t="s">
        <v>342</v>
      </c>
      <c r="E4258" s="115" t="s">
        <v>13</v>
      </c>
      <c r="F4258" s="115" t="s">
        <v>343</v>
      </c>
      <c r="G4258" s="115" t="s">
        <v>344</v>
      </c>
      <c r="H4258" s="115">
        <v>0.56000000000000005</v>
      </c>
      <c r="I4258" s="115">
        <v>0.48</v>
      </c>
      <c r="J4258" s="115" t="s">
        <v>345</v>
      </c>
      <c r="K4258" s="115">
        <v>4.5053465365999998E-4</v>
      </c>
      <c r="L4258" s="115">
        <v>3709.0708626679798</v>
      </c>
      <c r="M4258" s="115">
        <v>10.645988538845801</v>
      </c>
      <c r="N4258" s="115">
        <v>2.0463073386572201</v>
      </c>
      <c r="O4258" s="115">
        <v>4.7963867592199999E-3</v>
      </c>
      <c r="P4258" s="115">
        <v>9.2193236810000001E-4</v>
      </c>
      <c r="Q4258" s="115">
        <v>1.6710649565162199</v>
      </c>
      <c r="R4258" s="115">
        <v>1300</v>
      </c>
      <c r="S4258" s="115" t="s">
        <v>346</v>
      </c>
      <c r="T4258" s="115">
        <v>1300</v>
      </c>
      <c r="U4258" s="115" t="s">
        <v>347</v>
      </c>
      <c r="V4258" s="115" t="s">
        <v>345</v>
      </c>
      <c r="Z4258" s="115">
        <v>0</v>
      </c>
      <c r="AA4258" s="115">
        <v>1</v>
      </c>
      <c r="AB4258" s="115">
        <v>4.7963867592199999E-3</v>
      </c>
      <c r="AC4258" s="115">
        <v>9.2193236810000001E-4</v>
      </c>
      <c r="AD4258" s="115">
        <v>1.6710649565160201</v>
      </c>
      <c r="AF4258" s="115">
        <v>-1</v>
      </c>
      <c r="AG4258" s="115">
        <v>-1</v>
      </c>
      <c r="AH4258" s="115">
        <v>-1</v>
      </c>
      <c r="AI4258" s="115">
        <v>-1</v>
      </c>
      <c r="AJ4258" s="115">
        <v>0</v>
      </c>
      <c r="AM4258" s="115" t="s">
        <v>348</v>
      </c>
      <c r="AN4258" s="115">
        <v>-1</v>
      </c>
      <c r="AQ4258" s="115">
        <v>601</v>
      </c>
      <c r="AR4258" s="115" t="s">
        <v>263</v>
      </c>
      <c r="AS4258" s="115" t="s">
        <v>376</v>
      </c>
      <c r="AT4258" s="115" t="s">
        <v>296</v>
      </c>
      <c r="AV4258" s="115">
        <v>12.932367239705</v>
      </c>
      <c r="AW4258" s="115">
        <v>1.3552837999999999E-3</v>
      </c>
    </row>
    <row r="4259" spans="1:49" x14ac:dyDescent="0.25">
      <c r="A4259" s="117">
        <v>460000</v>
      </c>
      <c r="B4259" s="117">
        <v>880000</v>
      </c>
      <c r="C4259" s="117">
        <v>880000</v>
      </c>
      <c r="D4259" s="115" t="s">
        <v>342</v>
      </c>
      <c r="E4259" s="115" t="s">
        <v>13</v>
      </c>
      <c r="F4259" s="115" t="s">
        <v>343</v>
      </c>
      <c r="G4259" s="115" t="s">
        <v>344</v>
      </c>
      <c r="H4259" s="115">
        <v>0.56000000000000005</v>
      </c>
      <c r="I4259" s="115">
        <v>0.48</v>
      </c>
      <c r="J4259" s="115" t="s">
        <v>350</v>
      </c>
      <c r="K4259" s="115">
        <v>5.9811000349999999E-4</v>
      </c>
      <c r="L4259" s="115">
        <v>3709.0708626679798</v>
      </c>
      <c r="M4259" s="115">
        <v>10.645988538845801</v>
      </c>
      <c r="N4259" s="115">
        <v>2.0463073386572201</v>
      </c>
      <c r="O4259" s="115">
        <v>6.36747224227E-3</v>
      </c>
      <c r="P4259" s="115">
        <v>1.2239168894899999E-3</v>
      </c>
      <c r="Q4259" s="115">
        <v>2.21843238666693</v>
      </c>
      <c r="R4259" s="115">
        <v>1210</v>
      </c>
      <c r="S4259" s="115" t="s">
        <v>353</v>
      </c>
      <c r="T4259" s="115">
        <v>1210</v>
      </c>
      <c r="U4259" s="115" t="s">
        <v>352</v>
      </c>
      <c r="V4259" s="115" t="s">
        <v>350</v>
      </c>
      <c r="Z4259" s="115">
        <v>0</v>
      </c>
      <c r="AA4259" s="115">
        <v>1</v>
      </c>
      <c r="AB4259" s="115">
        <v>6.36747224227E-3</v>
      </c>
      <c r="AC4259" s="115">
        <v>1.2239168894899999E-3</v>
      </c>
      <c r="AD4259" s="115">
        <v>2.2184323866650999</v>
      </c>
      <c r="AF4259" s="115">
        <v>-1</v>
      </c>
      <c r="AG4259" s="115">
        <v>-1</v>
      </c>
      <c r="AH4259" s="115">
        <v>-1</v>
      </c>
      <c r="AI4259" s="115">
        <v>-1</v>
      </c>
      <c r="AJ4259" s="115">
        <v>0</v>
      </c>
      <c r="AM4259" s="115" t="s">
        <v>348</v>
      </c>
      <c r="AN4259" s="115">
        <v>-1</v>
      </c>
      <c r="AQ4259" s="115">
        <v>601</v>
      </c>
      <c r="AR4259" s="115" t="s">
        <v>263</v>
      </c>
      <c r="AS4259" s="115" t="s">
        <v>376</v>
      </c>
      <c r="AT4259" s="115" t="s">
        <v>296</v>
      </c>
      <c r="AV4259" s="115">
        <v>8.6114021487576693</v>
      </c>
      <c r="AW4259" s="115">
        <v>1.7992151999999999E-3</v>
      </c>
    </row>
    <row r="4260" spans="1:49" x14ac:dyDescent="0.25">
      <c r="A4260" s="117">
        <v>460000</v>
      </c>
      <c r="B4260" s="117">
        <v>880000</v>
      </c>
      <c r="C4260" s="117">
        <v>880000</v>
      </c>
      <c r="D4260" s="115" t="s">
        <v>342</v>
      </c>
      <c r="E4260" s="115" t="s">
        <v>13</v>
      </c>
      <c r="F4260" s="115" t="s">
        <v>343</v>
      </c>
      <c r="G4260" s="115" t="s">
        <v>344</v>
      </c>
      <c r="H4260" s="115">
        <v>0.56000000000000005</v>
      </c>
      <c r="I4260" s="115">
        <v>0.48</v>
      </c>
      <c r="J4260" s="115" t="s">
        <v>350</v>
      </c>
      <c r="K4260" s="115">
        <v>4.3994218891340003E-2</v>
      </c>
      <c r="L4260" s="115">
        <v>3655.3739788653102</v>
      </c>
      <c r="M4260" s="115">
        <v>9.3716423658443802</v>
      </c>
      <c r="N4260" s="115">
        <v>1.53344511305501</v>
      </c>
      <c r="O4260" s="115">
        <v>0.41229808561435</v>
      </c>
      <c r="P4260" s="115">
        <v>6.7462719961599998E-2</v>
      </c>
      <c r="Q4260" s="115">
        <v>160.81532295592299</v>
      </c>
      <c r="R4260" s="115">
        <v>1200</v>
      </c>
      <c r="S4260" s="115" t="s">
        <v>351</v>
      </c>
      <c r="T4260" s="115">
        <v>1200</v>
      </c>
      <c r="U4260" s="115" t="s">
        <v>352</v>
      </c>
      <c r="V4260" s="115" t="s">
        <v>350</v>
      </c>
      <c r="Z4260" s="115">
        <v>0</v>
      </c>
      <c r="AA4260" s="115">
        <v>1</v>
      </c>
      <c r="AB4260" s="115">
        <v>0.41229808561435</v>
      </c>
      <c r="AC4260" s="115">
        <v>6.7462719961599998E-2</v>
      </c>
      <c r="AD4260" s="115">
        <v>160.81532295592399</v>
      </c>
      <c r="AF4260" s="115">
        <v>-1</v>
      </c>
      <c r="AG4260" s="115">
        <v>-1</v>
      </c>
      <c r="AH4260" s="115">
        <v>-1</v>
      </c>
      <c r="AI4260" s="115">
        <v>-1</v>
      </c>
      <c r="AJ4260" s="115">
        <v>0</v>
      </c>
      <c r="AM4260" s="115" t="s">
        <v>348</v>
      </c>
      <c r="AN4260" s="115">
        <v>-1</v>
      </c>
      <c r="AQ4260" s="115">
        <v>601</v>
      </c>
      <c r="AR4260" s="115" t="s">
        <v>263</v>
      </c>
      <c r="AS4260" s="115" t="s">
        <v>376</v>
      </c>
      <c r="AT4260" s="115" t="s">
        <v>296</v>
      </c>
      <c r="AV4260" s="115">
        <v>56.881113148294702</v>
      </c>
      <c r="AW4260" s="115">
        <v>0.13042605269999999</v>
      </c>
    </row>
    <row r="4261" spans="1:49" x14ac:dyDescent="0.25">
      <c r="A4261" s="117">
        <v>460000</v>
      </c>
      <c r="B4261" s="117">
        <v>880000</v>
      </c>
      <c r="C4261" s="117">
        <v>880000</v>
      </c>
      <c r="D4261" s="115" t="s">
        <v>342</v>
      </c>
      <c r="E4261" s="115" t="s">
        <v>13</v>
      </c>
      <c r="F4261" s="115" t="s">
        <v>343</v>
      </c>
      <c r="G4261" s="115" t="s">
        <v>344</v>
      </c>
      <c r="H4261" s="115">
        <v>0.56000000000000005</v>
      </c>
      <c r="I4261" s="115">
        <v>0.48</v>
      </c>
      <c r="J4261" s="115" t="s">
        <v>350</v>
      </c>
      <c r="K4261" s="115">
        <v>7.5972669752110006E-2</v>
      </c>
      <c r="L4261" s="115">
        <v>3655.3739788653102</v>
      </c>
      <c r="M4261" s="115">
        <v>9.3716423658443802</v>
      </c>
      <c r="N4261" s="115">
        <v>1.53344511305501</v>
      </c>
      <c r="O4261" s="115">
        <v>0.71198869049520996</v>
      </c>
      <c r="P4261" s="115">
        <v>0.11649991915712</v>
      </c>
      <c r="Q4261" s="115">
        <v>277.708520116805</v>
      </c>
      <c r="R4261" s="115">
        <v>1800</v>
      </c>
      <c r="S4261" s="115" t="s">
        <v>377</v>
      </c>
      <c r="T4261" s="115">
        <v>1800</v>
      </c>
      <c r="U4261" s="115" t="s">
        <v>352</v>
      </c>
      <c r="V4261" s="115" t="s">
        <v>350</v>
      </c>
      <c r="Z4261" s="115">
        <v>0</v>
      </c>
      <c r="AA4261" s="115">
        <v>1</v>
      </c>
      <c r="AB4261" s="115">
        <v>0.71198869049520996</v>
      </c>
      <c r="AC4261" s="115">
        <v>0.11649991915712</v>
      </c>
      <c r="AD4261" s="115">
        <v>277.70852011680603</v>
      </c>
      <c r="AF4261" s="115">
        <v>-1</v>
      </c>
      <c r="AG4261" s="115">
        <v>-1</v>
      </c>
      <c r="AH4261" s="115">
        <v>-1</v>
      </c>
      <c r="AI4261" s="115">
        <v>-1</v>
      </c>
      <c r="AJ4261" s="115">
        <v>0</v>
      </c>
      <c r="AM4261" s="115" t="s">
        <v>348</v>
      </c>
      <c r="AN4261" s="115">
        <v>-1</v>
      </c>
      <c r="AQ4261" s="115">
        <v>601</v>
      </c>
      <c r="AR4261" s="115" t="s">
        <v>263</v>
      </c>
      <c r="AS4261" s="115" t="s">
        <v>376</v>
      </c>
      <c r="AT4261" s="115" t="s">
        <v>296</v>
      </c>
      <c r="AV4261" s="115">
        <v>71.507758777406195</v>
      </c>
      <c r="AW4261" s="115">
        <v>0.22522994330000001</v>
      </c>
    </row>
    <row r="4262" spans="1:49" x14ac:dyDescent="0.25">
      <c r="A4262" s="117">
        <v>460000</v>
      </c>
      <c r="B4262" s="117">
        <v>880000</v>
      </c>
      <c r="C4262" s="117">
        <v>880000</v>
      </c>
      <c r="D4262" s="115" t="s">
        <v>342</v>
      </c>
      <c r="E4262" s="115" t="s">
        <v>13</v>
      </c>
      <c r="F4262" s="115" t="s">
        <v>343</v>
      </c>
      <c r="G4262" s="115" t="s">
        <v>344</v>
      </c>
      <c r="H4262" s="115">
        <v>0.56000000000000005</v>
      </c>
      <c r="I4262" s="115">
        <v>0.48</v>
      </c>
      <c r="J4262" s="115" t="s">
        <v>350</v>
      </c>
      <c r="K4262" s="115">
        <v>8.5343061137400006E-2</v>
      </c>
      <c r="L4262" s="115">
        <v>3655.3739788653102</v>
      </c>
      <c r="M4262" s="115">
        <v>9.3716423658443802</v>
      </c>
      <c r="N4262" s="115">
        <v>1.53344511305501</v>
      </c>
      <c r="O4262" s="115">
        <v>0.79980464738616996</v>
      </c>
      <c r="P4262" s="115">
        <v>0.13086890003431001</v>
      </c>
      <c r="Q4262" s="115">
        <v>311.96080495838902</v>
      </c>
      <c r="R4262" s="115">
        <v>1200</v>
      </c>
      <c r="S4262" s="115" t="s">
        <v>351</v>
      </c>
      <c r="T4262" s="115">
        <v>1200</v>
      </c>
      <c r="U4262" s="115" t="s">
        <v>352</v>
      </c>
      <c r="V4262" s="115" t="s">
        <v>350</v>
      </c>
      <c r="Z4262" s="115">
        <v>0</v>
      </c>
      <c r="AA4262" s="115">
        <v>1</v>
      </c>
      <c r="AB4262" s="115">
        <v>0.79980464738616996</v>
      </c>
      <c r="AC4262" s="115">
        <v>0.13086890003431001</v>
      </c>
      <c r="AD4262" s="115">
        <v>311.960804958388</v>
      </c>
      <c r="AF4262" s="115">
        <v>-1</v>
      </c>
      <c r="AG4262" s="115">
        <v>-1</v>
      </c>
      <c r="AH4262" s="115">
        <v>-1</v>
      </c>
      <c r="AI4262" s="115">
        <v>-1</v>
      </c>
      <c r="AJ4262" s="115">
        <v>0</v>
      </c>
      <c r="AM4262" s="115" t="s">
        <v>348</v>
      </c>
      <c r="AN4262" s="115">
        <v>-1</v>
      </c>
      <c r="AQ4262" s="115">
        <v>601</v>
      </c>
      <c r="AR4262" s="115" t="s">
        <v>263</v>
      </c>
      <c r="AS4262" s="115" t="s">
        <v>376</v>
      </c>
      <c r="AT4262" s="115" t="s">
        <v>296</v>
      </c>
      <c r="AV4262" s="115">
        <v>81.698099171238397</v>
      </c>
      <c r="AW4262" s="115">
        <v>0.25300957419999998</v>
      </c>
    </row>
    <row r="4263" spans="1:49" x14ac:dyDescent="0.25">
      <c r="A4263" s="117">
        <v>460000</v>
      </c>
      <c r="B4263" s="117">
        <v>880000</v>
      </c>
      <c r="C4263" s="117">
        <v>880000</v>
      </c>
      <c r="D4263" s="115" t="s">
        <v>342</v>
      </c>
      <c r="E4263" s="115" t="s">
        <v>13</v>
      </c>
      <c r="F4263" s="115" t="s">
        <v>343</v>
      </c>
      <c r="G4263" s="115" t="s">
        <v>344</v>
      </c>
      <c r="H4263" s="115">
        <v>0.56000000000000005</v>
      </c>
      <c r="I4263" s="115">
        <v>0.48</v>
      </c>
      <c r="J4263" s="115" t="s">
        <v>350</v>
      </c>
      <c r="K4263" s="115">
        <v>1.9790180655550001E-2</v>
      </c>
      <c r="L4263" s="115">
        <v>3655.3739788653102</v>
      </c>
      <c r="M4263" s="115">
        <v>9.3716423658443802</v>
      </c>
      <c r="N4263" s="115">
        <v>1.53344511305501</v>
      </c>
      <c r="O4263" s="115">
        <v>0.18546649545930999</v>
      </c>
      <c r="P4263" s="115">
        <v>3.0347155812729999E-2</v>
      </c>
      <c r="Q4263" s="115">
        <v>72.340511405359393</v>
      </c>
      <c r="R4263" s="115">
        <v>1300</v>
      </c>
      <c r="S4263" s="115" t="s">
        <v>346</v>
      </c>
      <c r="T4263" s="115">
        <v>1300</v>
      </c>
      <c r="U4263" s="115" t="s">
        <v>352</v>
      </c>
      <c r="V4263" s="115" t="s">
        <v>350</v>
      </c>
      <c r="Z4263" s="115">
        <v>0</v>
      </c>
      <c r="AA4263" s="115">
        <v>1</v>
      </c>
      <c r="AB4263" s="115">
        <v>0.18546649545930999</v>
      </c>
      <c r="AC4263" s="115">
        <v>3.0347155812729999E-2</v>
      </c>
      <c r="AD4263" s="115">
        <v>72.340511405359393</v>
      </c>
      <c r="AF4263" s="115">
        <v>-1</v>
      </c>
      <c r="AG4263" s="115">
        <v>-1</v>
      </c>
      <c r="AH4263" s="115">
        <v>-1</v>
      </c>
      <c r="AI4263" s="115">
        <v>-1</v>
      </c>
      <c r="AJ4263" s="115">
        <v>0</v>
      </c>
      <c r="AM4263" s="115" t="s">
        <v>348</v>
      </c>
      <c r="AN4263" s="115">
        <v>-1</v>
      </c>
      <c r="AQ4263" s="115">
        <v>601</v>
      </c>
      <c r="AR4263" s="115" t="s">
        <v>263</v>
      </c>
      <c r="AS4263" s="115" t="s">
        <v>376</v>
      </c>
      <c r="AT4263" s="115" t="s">
        <v>296</v>
      </c>
      <c r="AV4263" s="115">
        <v>37.832230410574702</v>
      </c>
      <c r="AW4263" s="115">
        <v>5.8670325600000003E-2</v>
      </c>
    </row>
    <row r="4264" spans="1:49" x14ac:dyDescent="0.25">
      <c r="A4264" s="117">
        <v>460000</v>
      </c>
      <c r="B4264" s="117">
        <v>880000</v>
      </c>
      <c r="C4264" s="117">
        <v>880000</v>
      </c>
      <c r="D4264" s="115" t="s">
        <v>342</v>
      </c>
      <c r="E4264" s="115" t="s">
        <v>13</v>
      </c>
      <c r="F4264" s="115" t="s">
        <v>343</v>
      </c>
      <c r="G4264" s="115" t="s">
        <v>344</v>
      </c>
      <c r="H4264" s="115">
        <v>0.56000000000000005</v>
      </c>
      <c r="I4264" s="115">
        <v>0.48</v>
      </c>
      <c r="J4264" s="115" t="s">
        <v>350</v>
      </c>
      <c r="K4264" s="115">
        <v>4.9944716362240002E-2</v>
      </c>
      <c r="L4264" s="115">
        <v>3655.3739788653102</v>
      </c>
      <c r="M4264" s="115">
        <v>9.3716423658443802</v>
      </c>
      <c r="N4264" s="115">
        <v>1.53344511305501</v>
      </c>
      <c r="O4264" s="115">
        <v>0.46806401981049001</v>
      </c>
      <c r="P4264" s="115">
        <v>7.6587481228599999E-2</v>
      </c>
      <c r="Q4264" s="115">
        <v>182.56661657235799</v>
      </c>
      <c r="R4264" s="115">
        <v>1210</v>
      </c>
      <c r="S4264" s="115" t="s">
        <v>353</v>
      </c>
      <c r="T4264" s="115">
        <v>1210</v>
      </c>
      <c r="U4264" s="115" t="s">
        <v>352</v>
      </c>
      <c r="V4264" s="115" t="s">
        <v>350</v>
      </c>
      <c r="Z4264" s="115">
        <v>0</v>
      </c>
      <c r="AA4264" s="115">
        <v>1</v>
      </c>
      <c r="AB4264" s="115">
        <v>0.46806401981049001</v>
      </c>
      <c r="AC4264" s="115">
        <v>7.6587481228599999E-2</v>
      </c>
      <c r="AD4264" s="115">
        <v>182.56661657235799</v>
      </c>
      <c r="AF4264" s="115">
        <v>-1</v>
      </c>
      <c r="AG4264" s="115">
        <v>-1</v>
      </c>
      <c r="AH4264" s="115">
        <v>-1</v>
      </c>
      <c r="AI4264" s="115">
        <v>-1</v>
      </c>
      <c r="AJ4264" s="115">
        <v>0</v>
      </c>
      <c r="AM4264" s="115" t="s">
        <v>348</v>
      </c>
      <c r="AN4264" s="115">
        <v>-1</v>
      </c>
      <c r="AQ4264" s="115">
        <v>601</v>
      </c>
      <c r="AR4264" s="115" t="s">
        <v>263</v>
      </c>
      <c r="AS4264" s="115" t="s">
        <v>376</v>
      </c>
      <c r="AT4264" s="115" t="s">
        <v>296</v>
      </c>
      <c r="AV4264" s="115">
        <v>80.320180478449601</v>
      </c>
      <c r="AW4264" s="115">
        <v>0.14806700449999999</v>
      </c>
    </row>
    <row r="4265" spans="1:49" x14ac:dyDescent="0.25">
      <c r="A4265" s="117">
        <v>460000</v>
      </c>
      <c r="B4265" s="117">
        <v>880000</v>
      </c>
      <c r="C4265" s="117">
        <v>880000</v>
      </c>
      <c r="D4265" s="115" t="s">
        <v>342</v>
      </c>
      <c r="E4265" s="115" t="s">
        <v>13</v>
      </c>
      <c r="F4265" s="115" t="s">
        <v>343</v>
      </c>
      <c r="G4265" s="115" t="s">
        <v>344</v>
      </c>
      <c r="H4265" s="115">
        <v>0.56000000000000005</v>
      </c>
      <c r="I4265" s="115">
        <v>0.48</v>
      </c>
      <c r="J4265" s="115" t="s">
        <v>350</v>
      </c>
      <c r="K4265" s="115">
        <v>0.15492150916674</v>
      </c>
      <c r="L4265" s="115">
        <v>3655.3739788653102</v>
      </c>
      <c r="M4265" s="115">
        <v>9.3716423658443802</v>
      </c>
      <c r="N4265" s="115">
        <v>1.53344511305501</v>
      </c>
      <c r="O4265" s="115">
        <v>1.45186897868759</v>
      </c>
      <c r="P4265" s="115">
        <v>0.23756363113885001</v>
      </c>
      <c r="Q4265" s="115">
        <v>566.29605337465603</v>
      </c>
      <c r="R4265" s="115">
        <v>1210</v>
      </c>
      <c r="S4265" s="115" t="s">
        <v>353</v>
      </c>
      <c r="T4265" s="115">
        <v>1210</v>
      </c>
      <c r="U4265" s="115" t="s">
        <v>352</v>
      </c>
      <c r="V4265" s="115" t="s">
        <v>350</v>
      </c>
      <c r="Z4265" s="115">
        <v>0</v>
      </c>
      <c r="AA4265" s="115">
        <v>1</v>
      </c>
      <c r="AB4265" s="115">
        <v>1.45186897868759</v>
      </c>
      <c r="AC4265" s="115">
        <v>0.23756363113885001</v>
      </c>
      <c r="AD4265" s="115">
        <v>566.29605337465603</v>
      </c>
      <c r="AF4265" s="115">
        <v>-1</v>
      </c>
      <c r="AG4265" s="115">
        <v>-1</v>
      </c>
      <c r="AH4265" s="115">
        <v>-1</v>
      </c>
      <c r="AI4265" s="115">
        <v>-1</v>
      </c>
      <c r="AJ4265" s="115">
        <v>0</v>
      </c>
      <c r="AM4265" s="115" t="s">
        <v>348</v>
      </c>
      <c r="AN4265" s="115">
        <v>-1</v>
      </c>
      <c r="AQ4265" s="115">
        <v>601</v>
      </c>
      <c r="AR4265" s="115" t="s">
        <v>263</v>
      </c>
      <c r="AS4265" s="115" t="s">
        <v>376</v>
      </c>
      <c r="AT4265" s="115" t="s">
        <v>296</v>
      </c>
      <c r="AV4265" s="115">
        <v>103.01147888698399</v>
      </c>
      <c r="AW4265" s="115">
        <v>0.45928309280000001</v>
      </c>
    </row>
    <row r="4266" spans="1:49" x14ac:dyDescent="0.25">
      <c r="A4266" s="117">
        <v>460000</v>
      </c>
      <c r="B4266" s="117">
        <v>880000</v>
      </c>
      <c r="C4266" s="117">
        <v>880000</v>
      </c>
      <c r="D4266" s="115" t="s">
        <v>342</v>
      </c>
      <c r="E4266" s="115" t="s">
        <v>13</v>
      </c>
      <c r="F4266" s="115" t="s">
        <v>343</v>
      </c>
      <c r="G4266" s="115" t="s">
        <v>344</v>
      </c>
      <c r="H4266" s="115">
        <v>0.56000000000000005</v>
      </c>
      <c r="I4266" s="115">
        <v>0.48</v>
      </c>
      <c r="J4266" s="115" t="s">
        <v>350</v>
      </c>
      <c r="K4266" s="115">
        <v>0.18779709763346</v>
      </c>
      <c r="L4266" s="115">
        <v>3655.3739788653102</v>
      </c>
      <c r="M4266" s="115">
        <v>9.3716423658443802</v>
      </c>
      <c r="N4266" s="115">
        <v>1.53344511305501</v>
      </c>
      <c r="O4266" s="115">
        <v>1.7599672363643899</v>
      </c>
      <c r="P4266" s="115">
        <v>0.28797654161195002</v>
      </c>
      <c r="Q4266" s="115">
        <v>686.46862399579595</v>
      </c>
      <c r="R4266" s="115">
        <v>1300</v>
      </c>
      <c r="S4266" s="115" t="s">
        <v>346</v>
      </c>
      <c r="T4266" s="115">
        <v>1300</v>
      </c>
      <c r="U4266" s="115" t="s">
        <v>352</v>
      </c>
      <c r="V4266" s="115" t="s">
        <v>350</v>
      </c>
      <c r="Z4266" s="115">
        <v>0</v>
      </c>
      <c r="AA4266" s="115">
        <v>1</v>
      </c>
      <c r="AB4266" s="115">
        <v>1.7599672363643899</v>
      </c>
      <c r="AC4266" s="115">
        <v>0.28797654161195002</v>
      </c>
      <c r="AD4266" s="115">
        <v>686.46862399579595</v>
      </c>
      <c r="AF4266" s="115">
        <v>-1</v>
      </c>
      <c r="AG4266" s="115">
        <v>-1</v>
      </c>
      <c r="AH4266" s="115">
        <v>-1</v>
      </c>
      <c r="AI4266" s="115">
        <v>-1</v>
      </c>
      <c r="AJ4266" s="115">
        <v>0</v>
      </c>
      <c r="AM4266" s="115" t="s">
        <v>348</v>
      </c>
      <c r="AN4266" s="115">
        <v>-1</v>
      </c>
      <c r="AQ4266" s="115">
        <v>601</v>
      </c>
      <c r="AR4266" s="115" t="s">
        <v>263</v>
      </c>
      <c r="AS4266" s="115" t="s">
        <v>376</v>
      </c>
      <c r="AT4266" s="115" t="s">
        <v>296</v>
      </c>
      <c r="AV4266" s="115">
        <v>112.529362676066</v>
      </c>
      <c r="AW4266" s="115">
        <v>0.55674665369999998</v>
      </c>
    </row>
    <row r="4267" spans="1:49" x14ac:dyDescent="0.25">
      <c r="A4267" s="117">
        <v>460000</v>
      </c>
      <c r="B4267" s="117">
        <v>880000</v>
      </c>
      <c r="C4267" s="117">
        <v>880000</v>
      </c>
      <c r="D4267" s="115" t="s">
        <v>342</v>
      </c>
      <c r="E4267" s="115" t="s">
        <v>13</v>
      </c>
      <c r="F4267" s="115" t="s">
        <v>343</v>
      </c>
      <c r="G4267" s="115" t="s">
        <v>344</v>
      </c>
      <c r="H4267" s="115">
        <v>0.56000000000000005</v>
      </c>
      <c r="I4267" s="115">
        <v>0.48</v>
      </c>
      <c r="J4267" s="115" t="s">
        <v>350</v>
      </c>
      <c r="K4267" s="115">
        <v>2.815509965821E-2</v>
      </c>
      <c r="L4267" s="115">
        <v>3643.6521946409598</v>
      </c>
      <c r="M4267" s="115">
        <v>9.0840684978563608</v>
      </c>
      <c r="N4267" s="115">
        <v>1.3360743955502099</v>
      </c>
      <c r="O4267" s="115">
        <v>0.25576285385915998</v>
      </c>
      <c r="P4267" s="115">
        <v>3.7617307757500003E-2</v>
      </c>
      <c r="Q4267" s="115">
        <v>102.587390659975</v>
      </c>
      <c r="R4267" s="115">
        <v>1200</v>
      </c>
      <c r="S4267" s="115" t="s">
        <v>351</v>
      </c>
      <c r="T4267" s="115">
        <v>1200</v>
      </c>
      <c r="U4267" s="115" t="s">
        <v>352</v>
      </c>
      <c r="V4267" s="115" t="s">
        <v>350</v>
      </c>
      <c r="Z4267" s="115">
        <v>0</v>
      </c>
      <c r="AA4267" s="115">
        <v>1</v>
      </c>
      <c r="AB4267" s="115">
        <v>0.25576285385915998</v>
      </c>
      <c r="AC4267" s="115">
        <v>3.7617307757500003E-2</v>
      </c>
      <c r="AD4267" s="115">
        <v>102.587390659975</v>
      </c>
      <c r="AF4267" s="115">
        <v>-1</v>
      </c>
      <c r="AG4267" s="115">
        <v>-1</v>
      </c>
      <c r="AH4267" s="115">
        <v>-1</v>
      </c>
      <c r="AI4267" s="115">
        <v>-1</v>
      </c>
      <c r="AJ4267" s="115">
        <v>0</v>
      </c>
      <c r="AM4267" s="115" t="s">
        <v>348</v>
      </c>
      <c r="AN4267" s="115">
        <v>-1</v>
      </c>
      <c r="AQ4267" s="115">
        <v>601</v>
      </c>
      <c r="AR4267" s="115" t="s">
        <v>263</v>
      </c>
      <c r="AS4267" s="115" t="s">
        <v>376</v>
      </c>
      <c r="AT4267" s="115" t="s">
        <v>296</v>
      </c>
      <c r="AV4267" s="115">
        <v>51.4975838710182</v>
      </c>
      <c r="AW4267" s="115">
        <v>8.3201452300000006E-2</v>
      </c>
    </row>
    <row r="4268" spans="1:49" x14ac:dyDescent="0.25">
      <c r="A4268" s="117">
        <v>460000</v>
      </c>
      <c r="B4268" s="117">
        <v>880000</v>
      </c>
      <c r="C4268" s="117">
        <v>880000</v>
      </c>
      <c r="D4268" s="115" t="s">
        <v>342</v>
      </c>
      <c r="E4268" s="115" t="s">
        <v>13</v>
      </c>
      <c r="F4268" s="115" t="s">
        <v>343</v>
      </c>
      <c r="G4268" s="115" t="s">
        <v>344</v>
      </c>
      <c r="H4268" s="115">
        <v>0.56000000000000005</v>
      </c>
      <c r="I4268" s="115">
        <v>0.48</v>
      </c>
      <c r="J4268" s="115" t="s">
        <v>350</v>
      </c>
      <c r="K4268" s="115">
        <v>6.1166040626770002E-2</v>
      </c>
      <c r="L4268" s="115">
        <v>3643.6521946409598</v>
      </c>
      <c r="M4268" s="115">
        <v>9.0840684978563608</v>
      </c>
      <c r="N4268" s="115">
        <v>1.3360743955502099</v>
      </c>
      <c r="O4268" s="115">
        <v>0.55563650279628995</v>
      </c>
      <c r="P4268" s="115">
        <v>8.1722380758610005E-2</v>
      </c>
      <c r="Q4268" s="115">
        <v>222.86777816725001</v>
      </c>
      <c r="R4268" s="115">
        <v>1210</v>
      </c>
      <c r="S4268" s="115" t="s">
        <v>353</v>
      </c>
      <c r="T4268" s="115">
        <v>1210</v>
      </c>
      <c r="U4268" s="115" t="s">
        <v>352</v>
      </c>
      <c r="V4268" s="115" t="s">
        <v>350</v>
      </c>
      <c r="Z4268" s="115">
        <v>0</v>
      </c>
      <c r="AA4268" s="115">
        <v>1</v>
      </c>
      <c r="AB4268" s="115">
        <v>0.55563650279628995</v>
      </c>
      <c r="AC4268" s="115">
        <v>8.1722380758610005E-2</v>
      </c>
      <c r="AD4268" s="115">
        <v>575.689477065294</v>
      </c>
      <c r="AF4268" s="115">
        <v>-1</v>
      </c>
      <c r="AG4268" s="115">
        <v>-1</v>
      </c>
      <c r="AH4268" s="115">
        <v>-1</v>
      </c>
      <c r="AI4268" s="115">
        <v>-1</v>
      </c>
      <c r="AJ4268" s="115">
        <v>0</v>
      </c>
      <c r="AM4268" s="115" t="s">
        <v>348</v>
      </c>
      <c r="AN4268" s="115">
        <v>-1</v>
      </c>
      <c r="AQ4268" s="115">
        <v>601</v>
      </c>
      <c r="AR4268" s="115" t="s">
        <v>263</v>
      </c>
      <c r="AS4268" s="115" t="s">
        <v>376</v>
      </c>
      <c r="AT4268" s="115" t="s">
        <v>296</v>
      </c>
      <c r="AV4268" s="115">
        <v>70.214222795656397</v>
      </c>
      <c r="AW4268" s="115">
        <v>0.4669014413</v>
      </c>
    </row>
    <row r="4269" spans="1:49" x14ac:dyDescent="0.25">
      <c r="A4269" s="117">
        <v>460000</v>
      </c>
      <c r="B4269" s="117">
        <v>880000</v>
      </c>
      <c r="C4269" s="117">
        <v>880000</v>
      </c>
      <c r="D4269" s="115" t="s">
        <v>342</v>
      </c>
      <c r="E4269" s="115" t="s">
        <v>13</v>
      </c>
      <c r="F4269" s="115" t="s">
        <v>343</v>
      </c>
      <c r="G4269" s="115" t="s">
        <v>344</v>
      </c>
      <c r="H4269" s="115">
        <v>0.56000000000000005</v>
      </c>
      <c r="I4269" s="115">
        <v>0.48</v>
      </c>
      <c r="J4269" s="115" t="s">
        <v>350</v>
      </c>
      <c r="K4269" s="115">
        <v>0.12199229429883</v>
      </c>
      <c r="L4269" s="115">
        <v>3643.6521946409598</v>
      </c>
      <c r="M4269" s="115">
        <v>9.0840684978563608</v>
      </c>
      <c r="N4269" s="115">
        <v>1.3360743955502099</v>
      </c>
      <c r="O4269" s="115">
        <v>1.1081863576212501</v>
      </c>
      <c r="P4269" s="115">
        <v>0.16299078086709001</v>
      </c>
      <c r="Q4269" s="115">
        <v>444.49749085122801</v>
      </c>
      <c r="R4269" s="115">
        <v>1210</v>
      </c>
      <c r="S4269" s="115" t="s">
        <v>353</v>
      </c>
      <c r="T4269" s="115">
        <v>1210</v>
      </c>
      <c r="U4269" s="115" t="s">
        <v>352</v>
      </c>
      <c r="V4269" s="115" t="s">
        <v>350</v>
      </c>
      <c r="Z4269" s="115">
        <v>0</v>
      </c>
      <c r="AA4269" s="115">
        <v>1</v>
      </c>
      <c r="AB4269" s="115">
        <v>1.1081863576212501</v>
      </c>
      <c r="AC4269" s="115">
        <v>0.16299078086709001</v>
      </c>
      <c r="AD4269" s="115">
        <v>840.433939798084</v>
      </c>
      <c r="AF4269" s="115">
        <v>-1</v>
      </c>
      <c r="AG4269" s="115">
        <v>-1</v>
      </c>
      <c r="AH4269" s="115">
        <v>-1</v>
      </c>
      <c r="AI4269" s="115">
        <v>-1</v>
      </c>
      <c r="AJ4269" s="115">
        <v>0</v>
      </c>
      <c r="AM4269" s="115" t="s">
        <v>348</v>
      </c>
      <c r="AN4269" s="115">
        <v>-1</v>
      </c>
      <c r="AQ4269" s="115">
        <v>601</v>
      </c>
      <c r="AR4269" s="115" t="s">
        <v>263</v>
      </c>
      <c r="AS4269" s="115" t="s">
        <v>376</v>
      </c>
      <c r="AT4269" s="115" t="s">
        <v>296</v>
      </c>
      <c r="AV4269" s="115">
        <v>90.367650610153305</v>
      </c>
      <c r="AW4269" s="115">
        <v>0.68161714500000004</v>
      </c>
    </row>
    <row r="4270" spans="1:49" x14ac:dyDescent="0.25">
      <c r="A4270" s="117">
        <v>460000</v>
      </c>
      <c r="B4270" s="117">
        <v>880000</v>
      </c>
      <c r="C4270" s="117">
        <v>880000</v>
      </c>
      <c r="D4270" s="115" t="s">
        <v>342</v>
      </c>
      <c r="E4270" s="115" t="s">
        <v>13</v>
      </c>
      <c r="F4270" s="115" t="s">
        <v>343</v>
      </c>
      <c r="G4270" s="115" t="s">
        <v>344</v>
      </c>
      <c r="H4270" s="115">
        <v>0.56000000000000005</v>
      </c>
      <c r="I4270" s="115">
        <v>0.48</v>
      </c>
      <c r="J4270" s="115" t="s">
        <v>350</v>
      </c>
      <c r="K4270" s="115">
        <v>8.7539419560099998E-3</v>
      </c>
      <c r="L4270" s="115">
        <v>3643.6521946409598</v>
      </c>
      <c r="M4270" s="115">
        <v>9.0840684978563608</v>
      </c>
      <c r="N4270" s="115">
        <v>1.3360743955502099</v>
      </c>
      <c r="O4270" s="115">
        <v>7.9521408354650006E-2</v>
      </c>
      <c r="P4270" s="115">
        <v>1.169591770755E-2</v>
      </c>
      <c r="Q4270" s="115">
        <v>31.8963198197754</v>
      </c>
      <c r="R4270" s="115">
        <v>1210</v>
      </c>
      <c r="S4270" s="115" t="s">
        <v>353</v>
      </c>
      <c r="T4270" s="115">
        <v>1210</v>
      </c>
      <c r="U4270" s="115" t="s">
        <v>352</v>
      </c>
      <c r="V4270" s="115" t="s">
        <v>350</v>
      </c>
      <c r="Z4270" s="115">
        <v>0</v>
      </c>
      <c r="AA4270" s="115">
        <v>1</v>
      </c>
      <c r="AB4270" s="115">
        <v>7.9521408354650006E-2</v>
      </c>
      <c r="AC4270" s="115">
        <v>1.169591770755E-2</v>
      </c>
      <c r="AD4270" s="115">
        <v>134.54790427306199</v>
      </c>
      <c r="AF4270" s="115">
        <v>-1</v>
      </c>
      <c r="AG4270" s="115">
        <v>-1</v>
      </c>
      <c r="AH4270" s="115">
        <v>-1</v>
      </c>
      <c r="AI4270" s="115">
        <v>-1</v>
      </c>
      <c r="AJ4270" s="115">
        <v>0</v>
      </c>
      <c r="AM4270" s="115" t="s">
        <v>348</v>
      </c>
      <c r="AN4270" s="115">
        <v>-1</v>
      </c>
      <c r="AQ4270" s="115">
        <v>601</v>
      </c>
      <c r="AR4270" s="115" t="s">
        <v>263</v>
      </c>
      <c r="AS4270" s="115" t="s">
        <v>376</v>
      </c>
      <c r="AT4270" s="115" t="s">
        <v>296</v>
      </c>
      <c r="AV4270" s="115">
        <v>29.038516266361398</v>
      </c>
      <c r="AW4270" s="115">
        <v>0.10912238790000001</v>
      </c>
    </row>
    <row r="4271" spans="1:49" x14ac:dyDescent="0.25">
      <c r="A4271" s="117">
        <v>460000</v>
      </c>
      <c r="B4271" s="117">
        <v>880000</v>
      </c>
      <c r="C4271" s="117">
        <v>890000</v>
      </c>
      <c r="D4271" s="115" t="s">
        <v>342</v>
      </c>
      <c r="E4271" s="115" t="s">
        <v>13</v>
      </c>
      <c r="F4271" s="115" t="s">
        <v>343</v>
      </c>
      <c r="G4271" s="115" t="s">
        <v>344</v>
      </c>
      <c r="H4271" s="115">
        <v>0.56000000000000005</v>
      </c>
      <c r="I4271" s="115">
        <v>0.48</v>
      </c>
      <c r="J4271" s="115" t="s">
        <v>350</v>
      </c>
      <c r="K4271" s="115">
        <v>8.2754819094499991E-3</v>
      </c>
      <c r="L4271" s="115">
        <v>3654.9754808927801</v>
      </c>
      <c r="M4271" s="115">
        <v>9.1105447583376797</v>
      </c>
      <c r="N4271" s="115">
        <v>1.33990890418062</v>
      </c>
      <c r="O4271" s="115">
        <v>7.5394148332929997E-2</v>
      </c>
      <c r="P4271" s="115">
        <v>1.1088391896860001E-2</v>
      </c>
      <c r="Q4271" s="115">
        <v>30.246683471640701</v>
      </c>
      <c r="R4271" s="115">
        <v>1210</v>
      </c>
      <c r="S4271" s="115" t="s">
        <v>353</v>
      </c>
      <c r="T4271" s="115">
        <v>1210</v>
      </c>
      <c r="U4271" s="115" t="s">
        <v>352</v>
      </c>
      <c r="V4271" s="115" t="s">
        <v>350</v>
      </c>
      <c r="Z4271" s="115">
        <v>0</v>
      </c>
      <c r="AA4271" s="115">
        <v>1</v>
      </c>
      <c r="AB4271" s="115">
        <v>7.5394148332929997E-2</v>
      </c>
      <c r="AC4271" s="115">
        <v>1.1088391896860001E-2</v>
      </c>
      <c r="AD4271" s="115">
        <v>144.76131476294501</v>
      </c>
      <c r="AF4271" s="115">
        <v>-1</v>
      </c>
      <c r="AG4271" s="115">
        <v>-1</v>
      </c>
      <c r="AH4271" s="115">
        <v>-1</v>
      </c>
      <c r="AI4271" s="115">
        <v>-1</v>
      </c>
      <c r="AJ4271" s="115">
        <v>0</v>
      </c>
      <c r="AM4271" s="115" t="s">
        <v>348</v>
      </c>
      <c r="AN4271" s="115">
        <v>-1</v>
      </c>
      <c r="AQ4271" s="115">
        <v>601</v>
      </c>
      <c r="AR4271" s="115" t="s">
        <v>263</v>
      </c>
      <c r="AS4271" s="115" t="s">
        <v>376</v>
      </c>
      <c r="AT4271" s="115" t="s">
        <v>296</v>
      </c>
      <c r="AV4271" s="115">
        <v>32.560300867355799</v>
      </c>
      <c r="AW4271" s="115">
        <v>0.1174057703</v>
      </c>
    </row>
    <row r="4272" spans="1:49" x14ac:dyDescent="0.25">
      <c r="A4272" s="117">
        <v>460000</v>
      </c>
      <c r="B4272" s="117">
        <v>880000</v>
      </c>
      <c r="C4272" s="117">
        <v>890000</v>
      </c>
      <c r="D4272" s="115" t="s">
        <v>342</v>
      </c>
      <c r="E4272" s="115" t="s">
        <v>13</v>
      </c>
      <c r="F4272" s="115" t="s">
        <v>343</v>
      </c>
      <c r="G4272" s="115" t="s">
        <v>344</v>
      </c>
      <c r="H4272" s="115">
        <v>0.56000000000000005</v>
      </c>
      <c r="I4272" s="115">
        <v>0.48</v>
      </c>
      <c r="J4272" s="115" t="s">
        <v>350</v>
      </c>
      <c r="K4272" s="115">
        <v>2.4873772680299999E-3</v>
      </c>
      <c r="L4272" s="115">
        <v>3654.9754808927801</v>
      </c>
      <c r="M4272" s="115">
        <v>9.1105447583376797</v>
      </c>
      <c r="N4272" s="115">
        <v>1.33990890418062</v>
      </c>
      <c r="O4272" s="115">
        <v>2.266136193127E-2</v>
      </c>
      <c r="P4272" s="115">
        <v>3.3328589494899998E-3</v>
      </c>
      <c r="Q4272" s="115">
        <v>9.0913029263870193</v>
      </c>
      <c r="R4272" s="115">
        <v>1210</v>
      </c>
      <c r="S4272" s="115" t="s">
        <v>353</v>
      </c>
      <c r="T4272" s="115">
        <v>1210</v>
      </c>
      <c r="U4272" s="115" t="s">
        <v>352</v>
      </c>
      <c r="V4272" s="115" t="s">
        <v>350</v>
      </c>
      <c r="Z4272" s="115">
        <v>0</v>
      </c>
      <c r="AA4272" s="115">
        <v>1</v>
      </c>
      <c r="AB4272" s="115">
        <v>2.266136193127E-2</v>
      </c>
      <c r="AC4272" s="115">
        <v>3.3328589494899998E-3</v>
      </c>
      <c r="AD4272" s="115">
        <v>144.76131476294501</v>
      </c>
      <c r="AF4272" s="115">
        <v>-1</v>
      </c>
      <c r="AG4272" s="115">
        <v>-1</v>
      </c>
      <c r="AH4272" s="115">
        <v>-1</v>
      </c>
      <c r="AI4272" s="115">
        <v>-1</v>
      </c>
      <c r="AJ4272" s="115">
        <v>0</v>
      </c>
      <c r="AM4272" s="115" t="s">
        <v>348</v>
      </c>
      <c r="AN4272" s="115">
        <v>-1</v>
      </c>
      <c r="AQ4272" s="115">
        <v>601</v>
      </c>
      <c r="AR4272" s="115" t="s">
        <v>263</v>
      </c>
      <c r="AS4272" s="115" t="s">
        <v>376</v>
      </c>
      <c r="AT4272" s="115" t="s">
        <v>296</v>
      </c>
      <c r="AV4272" s="115">
        <v>15.068898733034199</v>
      </c>
      <c r="AW4272" s="115">
        <v>0.1174057703</v>
      </c>
    </row>
    <row r="4273" spans="1:49" x14ac:dyDescent="0.25">
      <c r="A4273" s="117">
        <v>460000</v>
      </c>
      <c r="B4273" s="117">
        <v>880000</v>
      </c>
      <c r="C4273" s="117">
        <v>890000</v>
      </c>
      <c r="D4273" s="115" t="s">
        <v>342</v>
      </c>
      <c r="E4273" s="115" t="s">
        <v>13</v>
      </c>
      <c r="F4273" s="115" t="s">
        <v>343</v>
      </c>
      <c r="G4273" s="115" t="s">
        <v>344</v>
      </c>
      <c r="H4273" s="115">
        <v>0.56000000000000005</v>
      </c>
      <c r="I4273" s="115">
        <v>0.48</v>
      </c>
      <c r="J4273" s="115" t="s">
        <v>350</v>
      </c>
      <c r="K4273" s="115">
        <v>0.11390946491429001</v>
      </c>
      <c r="L4273" s="115">
        <v>3654.9754808927801</v>
      </c>
      <c r="M4273" s="115">
        <v>9.1105447583376797</v>
      </c>
      <c r="N4273" s="115">
        <v>1.33990890418062</v>
      </c>
      <c r="O4273" s="115">
        <v>1.0377772784999399</v>
      </c>
      <c r="P4273" s="115">
        <v>0.15262830630909999</v>
      </c>
      <c r="Q4273" s="115">
        <v>416.33630130335001</v>
      </c>
      <c r="R4273" s="115">
        <v>1210</v>
      </c>
      <c r="S4273" s="115" t="s">
        <v>353</v>
      </c>
      <c r="T4273" s="115">
        <v>1210</v>
      </c>
      <c r="U4273" s="115" t="s">
        <v>352</v>
      </c>
      <c r="V4273" s="115" t="s">
        <v>350</v>
      </c>
      <c r="Z4273" s="115">
        <v>0</v>
      </c>
      <c r="AA4273" s="115">
        <v>1</v>
      </c>
      <c r="AB4273" s="115">
        <v>1.0377772784999399</v>
      </c>
      <c r="AC4273" s="115">
        <v>0.15262830630909999</v>
      </c>
      <c r="AD4273" s="115">
        <v>1320.49913757076</v>
      </c>
      <c r="AF4273" s="115">
        <v>-1</v>
      </c>
      <c r="AG4273" s="115">
        <v>-1</v>
      </c>
      <c r="AH4273" s="115">
        <v>-1</v>
      </c>
      <c r="AI4273" s="115">
        <v>-1</v>
      </c>
      <c r="AJ4273" s="115">
        <v>0</v>
      </c>
      <c r="AM4273" s="115" t="s">
        <v>348</v>
      </c>
      <c r="AN4273" s="115">
        <v>-1</v>
      </c>
      <c r="AQ4273" s="115">
        <v>601</v>
      </c>
      <c r="AR4273" s="115" t="s">
        <v>263</v>
      </c>
      <c r="AS4273" s="115" t="s">
        <v>376</v>
      </c>
      <c r="AT4273" s="115" t="s">
        <v>296</v>
      </c>
      <c r="AV4273" s="115">
        <v>98.253791927006901</v>
      </c>
      <c r="AW4273" s="115">
        <v>1.0709644263</v>
      </c>
    </row>
    <row r="4274" spans="1:49" x14ac:dyDescent="0.25">
      <c r="A4274" s="117">
        <v>460000</v>
      </c>
      <c r="B4274" s="117">
        <v>880000</v>
      </c>
      <c r="C4274" s="117">
        <v>890000</v>
      </c>
      <c r="D4274" s="115" t="s">
        <v>342</v>
      </c>
      <c r="E4274" s="115" t="s">
        <v>13</v>
      </c>
      <c r="F4274" s="115" t="s">
        <v>343</v>
      </c>
      <c r="G4274" s="115" t="s">
        <v>344</v>
      </c>
      <c r="H4274" s="115">
        <v>0.56000000000000005</v>
      </c>
      <c r="I4274" s="115">
        <v>0.48</v>
      </c>
      <c r="J4274" s="115" t="s">
        <v>350</v>
      </c>
      <c r="K4274" s="115">
        <v>0.17938241603127</v>
      </c>
      <c r="L4274" s="115">
        <v>3654.9754808927801</v>
      </c>
      <c r="M4274" s="115">
        <v>9.1105447583376797</v>
      </c>
      <c r="N4274" s="115">
        <v>1.33990890418062</v>
      </c>
      <c r="O4274" s="115">
        <v>1.63427153011163</v>
      </c>
      <c r="P4274" s="115">
        <v>0.24035609649372999</v>
      </c>
      <c r="Q4274" s="115">
        <v>655.63833229759905</v>
      </c>
      <c r="R4274" s="115">
        <v>1210</v>
      </c>
      <c r="S4274" s="115" t="s">
        <v>353</v>
      </c>
      <c r="T4274" s="115">
        <v>1210</v>
      </c>
      <c r="U4274" s="115" t="s">
        <v>352</v>
      </c>
      <c r="V4274" s="115" t="s">
        <v>350</v>
      </c>
      <c r="Z4274" s="115">
        <v>0</v>
      </c>
      <c r="AA4274" s="115">
        <v>1</v>
      </c>
      <c r="AB4274" s="115">
        <v>1.63427153011163</v>
      </c>
      <c r="AC4274" s="115">
        <v>0.24035609649372999</v>
      </c>
      <c r="AD4274" s="115">
        <v>1320.49913757076</v>
      </c>
      <c r="AF4274" s="115">
        <v>-1</v>
      </c>
      <c r="AG4274" s="115">
        <v>-1</v>
      </c>
      <c r="AH4274" s="115">
        <v>-1</v>
      </c>
      <c r="AI4274" s="115">
        <v>-1</v>
      </c>
      <c r="AJ4274" s="115">
        <v>0</v>
      </c>
      <c r="AM4274" s="115" t="s">
        <v>348</v>
      </c>
      <c r="AN4274" s="115">
        <v>-1</v>
      </c>
      <c r="AQ4274" s="115">
        <v>601</v>
      </c>
      <c r="AR4274" s="115" t="s">
        <v>263</v>
      </c>
      <c r="AS4274" s="115" t="s">
        <v>376</v>
      </c>
      <c r="AT4274" s="115" t="s">
        <v>296</v>
      </c>
      <c r="AV4274" s="115">
        <v>105.81397309277</v>
      </c>
      <c r="AW4274" s="115">
        <v>1.0709644263</v>
      </c>
    </row>
    <row r="4275" spans="1:49" x14ac:dyDescent="0.25">
      <c r="A4275" s="117">
        <v>460000</v>
      </c>
      <c r="B4275" s="117">
        <v>880000</v>
      </c>
      <c r="C4275" s="117">
        <v>890000</v>
      </c>
      <c r="D4275" s="115" t="s">
        <v>342</v>
      </c>
      <c r="E4275" s="115" t="s">
        <v>13</v>
      </c>
      <c r="F4275" s="115" t="s">
        <v>343</v>
      </c>
      <c r="G4275" s="115" t="s">
        <v>344</v>
      </c>
      <c r="H4275" s="115">
        <v>0.56000000000000005</v>
      </c>
      <c r="I4275" s="115">
        <v>0.48</v>
      </c>
      <c r="J4275" s="115" t="s">
        <v>350</v>
      </c>
      <c r="K4275" s="115">
        <v>3.8589568345900001E-2</v>
      </c>
      <c r="L4275" s="115">
        <v>3654.9754808927801</v>
      </c>
      <c r="M4275" s="115">
        <v>9.1105447583376797</v>
      </c>
      <c r="N4275" s="115">
        <v>1.33990890418062</v>
      </c>
      <c r="O4275" s="115">
        <v>0.35157198962029002</v>
      </c>
      <c r="P4275" s="115">
        <v>5.1706506235160002E-2</v>
      </c>
      <c r="Q4275" s="115">
        <v>141.04392612251499</v>
      </c>
      <c r="R4275" s="115">
        <v>1210</v>
      </c>
      <c r="S4275" s="115" t="s">
        <v>353</v>
      </c>
      <c r="T4275" s="115">
        <v>1210</v>
      </c>
      <c r="U4275" s="115" t="s">
        <v>352</v>
      </c>
      <c r="V4275" s="115" t="s">
        <v>350</v>
      </c>
      <c r="Z4275" s="115">
        <v>0</v>
      </c>
      <c r="AA4275" s="115">
        <v>1</v>
      </c>
      <c r="AB4275" s="115">
        <v>0.35157198962029002</v>
      </c>
      <c r="AC4275" s="115">
        <v>5.1706506235160002E-2</v>
      </c>
      <c r="AD4275" s="115">
        <v>668.29133804957905</v>
      </c>
      <c r="AF4275" s="115">
        <v>-1</v>
      </c>
      <c r="AG4275" s="115">
        <v>-1</v>
      </c>
      <c r="AH4275" s="115">
        <v>-1</v>
      </c>
      <c r="AI4275" s="115">
        <v>-1</v>
      </c>
      <c r="AJ4275" s="115">
        <v>0</v>
      </c>
      <c r="AM4275" s="115" t="s">
        <v>348</v>
      </c>
      <c r="AN4275" s="115">
        <v>-1</v>
      </c>
      <c r="AQ4275" s="115">
        <v>601</v>
      </c>
      <c r="AR4275" s="115" t="s">
        <v>263</v>
      </c>
      <c r="AS4275" s="115" t="s">
        <v>376</v>
      </c>
      <c r="AT4275" s="115" t="s">
        <v>296</v>
      </c>
      <c r="AV4275" s="115">
        <v>59.803377158892197</v>
      </c>
      <c r="AW4275" s="115">
        <v>0.54200432929999998</v>
      </c>
    </row>
    <row r="4276" spans="1:49" x14ac:dyDescent="0.25">
      <c r="A4276" s="117">
        <v>460000</v>
      </c>
      <c r="B4276" s="117">
        <v>880000</v>
      </c>
      <c r="C4276" s="117">
        <v>890000</v>
      </c>
      <c r="D4276" s="115" t="s">
        <v>342</v>
      </c>
      <c r="E4276" s="115" t="s">
        <v>13</v>
      </c>
      <c r="F4276" s="115" t="s">
        <v>343</v>
      </c>
      <c r="G4276" s="115" t="s">
        <v>344</v>
      </c>
      <c r="H4276" s="115">
        <v>0.56000000000000005</v>
      </c>
      <c r="I4276" s="115">
        <v>0.48</v>
      </c>
      <c r="J4276" s="115" t="s">
        <v>350</v>
      </c>
      <c r="K4276" s="115">
        <v>0.12465366421592999</v>
      </c>
      <c r="L4276" s="115">
        <v>3654.9754808927801</v>
      </c>
      <c r="M4276" s="115">
        <v>9.1105447583376797</v>
      </c>
      <c r="N4276" s="115">
        <v>1.33990890418062</v>
      </c>
      <c r="O4276" s="115">
        <v>1.13566278713007</v>
      </c>
      <c r="P4276" s="115">
        <v>0.16702455462167001</v>
      </c>
      <c r="Q4276" s="115">
        <v>455.606086312684</v>
      </c>
      <c r="R4276" s="115">
        <v>1210</v>
      </c>
      <c r="S4276" s="115" t="s">
        <v>353</v>
      </c>
      <c r="T4276" s="115">
        <v>1210</v>
      </c>
      <c r="U4276" s="115" t="s">
        <v>352</v>
      </c>
      <c r="V4276" s="115" t="s">
        <v>350</v>
      </c>
      <c r="Z4276" s="115">
        <v>0</v>
      </c>
      <c r="AA4276" s="115">
        <v>1</v>
      </c>
      <c r="AB4276" s="115">
        <v>1.13566278713007</v>
      </c>
      <c r="AC4276" s="115">
        <v>0.16702455462167001</v>
      </c>
      <c r="AD4276" s="115">
        <v>668.29133804957905</v>
      </c>
      <c r="AF4276" s="115">
        <v>-1</v>
      </c>
      <c r="AG4276" s="115">
        <v>-1</v>
      </c>
      <c r="AH4276" s="115">
        <v>-1</v>
      </c>
      <c r="AI4276" s="115">
        <v>-1</v>
      </c>
      <c r="AJ4276" s="115">
        <v>0</v>
      </c>
      <c r="AM4276" s="115" t="s">
        <v>348</v>
      </c>
      <c r="AN4276" s="115">
        <v>-1</v>
      </c>
      <c r="AQ4276" s="115">
        <v>601</v>
      </c>
      <c r="AR4276" s="115" t="s">
        <v>263</v>
      </c>
      <c r="AS4276" s="115" t="s">
        <v>376</v>
      </c>
      <c r="AT4276" s="115" t="s">
        <v>296</v>
      </c>
      <c r="AV4276" s="115">
        <v>95.950506265085394</v>
      </c>
      <c r="AW4276" s="115">
        <v>0.54200432929999998</v>
      </c>
    </row>
    <row r="4277" spans="1:49" x14ac:dyDescent="0.25">
      <c r="A4277" s="117">
        <v>460000</v>
      </c>
      <c r="B4277" s="117">
        <v>880000</v>
      </c>
      <c r="C4277" s="117">
        <v>890000</v>
      </c>
      <c r="D4277" s="115" t="s">
        <v>342</v>
      </c>
      <c r="E4277" s="115" t="s">
        <v>13</v>
      </c>
      <c r="F4277" s="115" t="s">
        <v>343</v>
      </c>
      <c r="G4277" s="115" t="s">
        <v>344</v>
      </c>
      <c r="H4277" s="115">
        <v>0.56000000000000005</v>
      </c>
      <c r="I4277" s="115">
        <v>0.48</v>
      </c>
      <c r="J4277" s="115" t="s">
        <v>350</v>
      </c>
      <c r="K4277" s="115">
        <v>3.3015121207910003E-2</v>
      </c>
      <c r="L4277" s="115">
        <v>3654.9754808927801</v>
      </c>
      <c r="M4277" s="115">
        <v>9.1105447583376797</v>
      </c>
      <c r="N4277" s="115">
        <v>1.33990890418062</v>
      </c>
      <c r="O4277" s="115">
        <v>0.30078573946663001</v>
      </c>
      <c r="P4277" s="115">
        <v>4.423725487908E-2</v>
      </c>
      <c r="Q4277" s="115">
        <v>120.669458513625</v>
      </c>
      <c r="R4277" s="115">
        <v>1210</v>
      </c>
      <c r="S4277" s="115" t="s">
        <v>353</v>
      </c>
      <c r="T4277" s="115">
        <v>1210</v>
      </c>
      <c r="U4277" s="115" t="s">
        <v>352</v>
      </c>
      <c r="V4277" s="115" t="s">
        <v>350</v>
      </c>
      <c r="Z4277" s="115">
        <v>0</v>
      </c>
      <c r="AA4277" s="115">
        <v>1</v>
      </c>
      <c r="AB4277" s="115">
        <v>0.30078573946663001</v>
      </c>
      <c r="AC4277" s="115">
        <v>4.423725487908E-2</v>
      </c>
      <c r="AD4277" s="115">
        <v>120.66945851362399</v>
      </c>
      <c r="AF4277" s="115">
        <v>-1</v>
      </c>
      <c r="AG4277" s="115">
        <v>-1</v>
      </c>
      <c r="AH4277" s="115">
        <v>-1</v>
      </c>
      <c r="AI4277" s="115">
        <v>-1</v>
      </c>
      <c r="AJ4277" s="115">
        <v>0</v>
      </c>
      <c r="AM4277" s="115" t="s">
        <v>348</v>
      </c>
      <c r="AN4277" s="115">
        <v>-1</v>
      </c>
      <c r="AQ4277" s="115">
        <v>601</v>
      </c>
      <c r="AR4277" s="115" t="s">
        <v>263</v>
      </c>
      <c r="AS4277" s="115" t="s">
        <v>376</v>
      </c>
      <c r="AT4277" s="115" t="s">
        <v>296</v>
      </c>
      <c r="AV4277" s="115">
        <v>52.489222915119001</v>
      </c>
      <c r="AW4277" s="115">
        <v>9.7866551900000001E-2</v>
      </c>
    </row>
    <row r="4278" spans="1:49" x14ac:dyDescent="0.25">
      <c r="A4278" s="117">
        <v>460000</v>
      </c>
      <c r="B4278" s="117">
        <v>880000</v>
      </c>
      <c r="C4278" s="117">
        <v>890000</v>
      </c>
      <c r="D4278" s="115" t="s">
        <v>342</v>
      </c>
      <c r="E4278" s="115" t="s">
        <v>13</v>
      </c>
      <c r="F4278" s="115" t="s">
        <v>343</v>
      </c>
      <c r="G4278" s="115" t="s">
        <v>344</v>
      </c>
      <c r="H4278" s="115">
        <v>0.56000000000000005</v>
      </c>
      <c r="I4278" s="115">
        <v>0.48</v>
      </c>
      <c r="J4278" s="115" t="s">
        <v>350</v>
      </c>
      <c r="K4278" s="115">
        <v>1.0093164832099999E-3</v>
      </c>
      <c r="L4278" s="115">
        <v>3654.9754808927801</v>
      </c>
      <c r="M4278" s="115">
        <v>9.1105447583376797</v>
      </c>
      <c r="N4278" s="115">
        <v>1.33990890418062</v>
      </c>
      <c r="O4278" s="115">
        <v>9.1954229956699995E-3</v>
      </c>
      <c r="P4278" s="115">
        <v>1.3523921429900001E-3</v>
      </c>
      <c r="Q4278" s="115">
        <v>3.68902699861906</v>
      </c>
      <c r="R4278" s="115">
        <v>1210</v>
      </c>
      <c r="S4278" s="115" t="s">
        <v>353</v>
      </c>
      <c r="T4278" s="115">
        <v>1210</v>
      </c>
      <c r="U4278" s="115" t="s">
        <v>352</v>
      </c>
      <c r="V4278" s="115" t="s">
        <v>350</v>
      </c>
      <c r="Z4278" s="115">
        <v>0</v>
      </c>
      <c r="AA4278" s="115">
        <v>1</v>
      </c>
      <c r="AB4278" s="115">
        <v>9.1954229956699995E-3</v>
      </c>
      <c r="AC4278" s="115">
        <v>1.3523921429900001E-3</v>
      </c>
      <c r="AD4278" s="115">
        <v>3.6890269986174902</v>
      </c>
      <c r="AF4278" s="115">
        <v>-1</v>
      </c>
      <c r="AG4278" s="115">
        <v>-1</v>
      </c>
      <c r="AH4278" s="115">
        <v>-1</v>
      </c>
      <c r="AI4278" s="115">
        <v>-1</v>
      </c>
      <c r="AJ4278" s="115">
        <v>0</v>
      </c>
      <c r="AM4278" s="115" t="s">
        <v>348</v>
      </c>
      <c r="AN4278" s="115">
        <v>-1</v>
      </c>
      <c r="AQ4278" s="115">
        <v>601</v>
      </c>
      <c r="AR4278" s="115" t="s">
        <v>263</v>
      </c>
      <c r="AS4278" s="115" t="s">
        <v>376</v>
      </c>
      <c r="AT4278" s="115" t="s">
        <v>296</v>
      </c>
      <c r="AV4278" s="115">
        <v>9.7272523820588201</v>
      </c>
      <c r="AW4278" s="115">
        <v>2.9919116000000001E-3</v>
      </c>
    </row>
    <row r="4279" spans="1:49" x14ac:dyDescent="0.25">
      <c r="A4279" s="117">
        <v>460000</v>
      </c>
      <c r="B4279" s="117">
        <v>2000000</v>
      </c>
      <c r="C4279" s="117">
        <v>2000000</v>
      </c>
      <c r="D4279" s="115" t="s">
        <v>342</v>
      </c>
      <c r="E4279" s="115" t="s">
        <v>13</v>
      </c>
      <c r="F4279" s="115" t="s">
        <v>343</v>
      </c>
      <c r="G4279" s="115" t="s">
        <v>344</v>
      </c>
      <c r="H4279" s="115">
        <v>0.56000000000000005</v>
      </c>
      <c r="I4279" s="115">
        <v>0.48</v>
      </c>
      <c r="J4279" s="115" t="s">
        <v>345</v>
      </c>
      <c r="K4279" s="115">
        <v>6.4161504264500001E-3</v>
      </c>
      <c r="L4279" s="115">
        <v>3536.34294228313</v>
      </c>
      <c r="M4279" s="115">
        <v>8.9676759721669193</v>
      </c>
      <c r="N4279" s="115">
        <v>1.58886952329036</v>
      </c>
      <c r="O4279" s="115">
        <v>5.7537958013150002E-2</v>
      </c>
      <c r="P4279" s="115">
        <v>1.0194425869439999E-2</v>
      </c>
      <c r="Q4279" s="115">
        <v>22.689708277231599</v>
      </c>
      <c r="R4279" s="115">
        <v>3200</v>
      </c>
      <c r="S4279" s="115" t="s">
        <v>378</v>
      </c>
      <c r="T4279" s="115">
        <v>3200</v>
      </c>
      <c r="U4279" s="115" t="s">
        <v>379</v>
      </c>
      <c r="V4279" s="115" t="s">
        <v>345</v>
      </c>
      <c r="Y4279" s="115" t="s">
        <v>372</v>
      </c>
      <c r="Z4279" s="115">
        <v>0</v>
      </c>
      <c r="AA4279" s="115">
        <v>1</v>
      </c>
      <c r="AB4279" s="115">
        <v>5.7537958013150002E-2</v>
      </c>
      <c r="AC4279" s="115">
        <v>1.0194425869439999E-2</v>
      </c>
      <c r="AD4279" s="115">
        <v>98.007781887622102</v>
      </c>
      <c r="AF4279" s="115">
        <v>-1</v>
      </c>
      <c r="AG4279" s="115">
        <v>-1</v>
      </c>
      <c r="AH4279" s="115">
        <v>-1</v>
      </c>
      <c r="AI4279" s="115">
        <v>-1</v>
      </c>
      <c r="AJ4279" s="115">
        <v>0</v>
      </c>
      <c r="AM4279" s="115" t="s">
        <v>348</v>
      </c>
      <c r="AN4279" s="115">
        <v>-1</v>
      </c>
      <c r="AQ4279" s="115">
        <v>601</v>
      </c>
      <c r="AR4279" s="115" t="s">
        <v>263</v>
      </c>
      <c r="AS4279" s="115" t="s">
        <v>376</v>
      </c>
      <c r="AT4279" s="115" t="s">
        <v>296</v>
      </c>
      <c r="AV4279" s="115">
        <v>21.556044265419899</v>
      </c>
      <c r="AW4279" s="115">
        <v>7.9487252100000003E-2</v>
      </c>
    </row>
    <row r="4280" spans="1:49" x14ac:dyDescent="0.25">
      <c r="A4280" s="117">
        <v>470000</v>
      </c>
      <c r="B4280" s="117">
        <v>2000000</v>
      </c>
      <c r="C4280" s="117">
        <v>2000000</v>
      </c>
      <c r="D4280" s="115" t="s">
        <v>342</v>
      </c>
      <c r="E4280" s="115" t="s">
        <v>13</v>
      </c>
      <c r="F4280" s="115" t="s">
        <v>343</v>
      </c>
      <c r="G4280" s="115" t="s">
        <v>344</v>
      </c>
      <c r="H4280" s="115">
        <v>0.56000000000000005</v>
      </c>
      <c r="I4280" s="115">
        <v>0.48</v>
      </c>
      <c r="J4280" s="115" t="s">
        <v>345</v>
      </c>
      <c r="K4280" s="115">
        <v>2.3625503222999999E-4</v>
      </c>
      <c r="L4280" s="115">
        <v>3459.5902501775599</v>
      </c>
      <c r="M4280" s="115">
        <v>6.6456984244487503</v>
      </c>
      <c r="N4280" s="115">
        <v>0.90428702996642996</v>
      </c>
      <c r="O4280" s="115">
        <v>1.5700796954900001E-3</v>
      </c>
      <c r="P4280" s="115">
        <v>2.1364236140999999E-4</v>
      </c>
      <c r="Q4280" s="115">
        <v>0.81734560607905005</v>
      </c>
      <c r="R4280" s="115">
        <v>3200</v>
      </c>
      <c r="S4280" s="115" t="s">
        <v>378</v>
      </c>
      <c r="T4280" s="115">
        <v>3200</v>
      </c>
      <c r="U4280" s="115" t="s">
        <v>379</v>
      </c>
      <c r="V4280" s="115" t="s">
        <v>345</v>
      </c>
      <c r="Y4280" s="115" t="s">
        <v>372</v>
      </c>
      <c r="Z4280" s="115">
        <v>0</v>
      </c>
      <c r="AA4280" s="115">
        <v>1</v>
      </c>
      <c r="AB4280" s="115">
        <v>1.5700796954900001E-3</v>
      </c>
      <c r="AC4280" s="115">
        <v>2.1364236140999999E-4</v>
      </c>
      <c r="AD4280" s="115">
        <v>468.78532078166</v>
      </c>
      <c r="AF4280" s="115">
        <v>-1</v>
      </c>
      <c r="AG4280" s="115">
        <v>-1</v>
      </c>
      <c r="AH4280" s="115">
        <v>-1</v>
      </c>
      <c r="AI4280" s="115">
        <v>-1</v>
      </c>
      <c r="AJ4280" s="115">
        <v>0</v>
      </c>
      <c r="AM4280" s="115" t="s">
        <v>348</v>
      </c>
      <c r="AN4280" s="115">
        <v>-1</v>
      </c>
      <c r="AQ4280" s="115">
        <v>601</v>
      </c>
      <c r="AR4280" s="115" t="s">
        <v>263</v>
      </c>
      <c r="AS4280" s="115" t="s">
        <v>376</v>
      </c>
      <c r="AT4280" s="115" t="s">
        <v>296</v>
      </c>
      <c r="AV4280" s="115">
        <v>9.1004032112528996</v>
      </c>
      <c r="AW4280" s="115">
        <v>0.38019896250000002</v>
      </c>
    </row>
    <row r="4281" spans="1:49" x14ac:dyDescent="0.25">
      <c r="A4281" s="117">
        <v>550000</v>
      </c>
      <c r="B4281" s="117">
        <v>720000</v>
      </c>
      <c r="C4281" s="117">
        <v>720000</v>
      </c>
      <c r="D4281" s="115" t="s">
        <v>342</v>
      </c>
      <c r="E4281" s="115" t="s">
        <v>13</v>
      </c>
      <c r="F4281" s="115" t="s">
        <v>343</v>
      </c>
      <c r="G4281" s="115" t="s">
        <v>344</v>
      </c>
      <c r="H4281" s="115">
        <v>0.56000000000000005</v>
      </c>
      <c r="I4281" s="115">
        <v>0.48</v>
      </c>
      <c r="J4281" s="115" t="s">
        <v>350</v>
      </c>
      <c r="K4281" s="115">
        <v>1.3409424171340001E-2</v>
      </c>
      <c r="L4281" s="115">
        <v>3658.5104824855298</v>
      </c>
      <c r="M4281" s="115">
        <v>9.1188019828410596</v>
      </c>
      <c r="N4281" s="115">
        <v>1.3411044800191201</v>
      </c>
      <c r="O4281" s="115">
        <v>0.12227788372245001</v>
      </c>
      <c r="P4281" s="115">
        <v>1.7983438830669999E-2</v>
      </c>
      <c r="Q4281" s="115">
        <v>49.058518894975101</v>
      </c>
      <c r="R4281" s="115">
        <v>1210</v>
      </c>
      <c r="S4281" s="115" t="s">
        <v>353</v>
      </c>
      <c r="T4281" s="115">
        <v>1210</v>
      </c>
      <c r="U4281" s="115" t="s">
        <v>352</v>
      </c>
      <c r="V4281" s="115" t="s">
        <v>350</v>
      </c>
      <c r="Z4281" s="115">
        <v>0</v>
      </c>
      <c r="AA4281" s="115">
        <v>1</v>
      </c>
      <c r="AB4281" s="115">
        <v>0.12227788372245001</v>
      </c>
      <c r="AC4281" s="115">
        <v>1.7983438830669999E-2</v>
      </c>
      <c r="AD4281" s="115">
        <v>713.24624373589097</v>
      </c>
      <c r="AF4281" s="115">
        <v>-1</v>
      </c>
      <c r="AG4281" s="115">
        <v>-1</v>
      </c>
      <c r="AH4281" s="115">
        <v>-1</v>
      </c>
      <c r="AI4281" s="115">
        <v>-1</v>
      </c>
      <c r="AJ4281" s="115">
        <v>0</v>
      </c>
      <c r="AM4281" s="115" t="s">
        <v>348</v>
      </c>
      <c r="AN4281" s="115">
        <v>-1</v>
      </c>
      <c r="AQ4281" s="115">
        <v>601</v>
      </c>
      <c r="AR4281" s="115" t="s">
        <v>263</v>
      </c>
      <c r="AS4281" s="115" t="s">
        <v>376</v>
      </c>
      <c r="AT4281" s="115" t="s">
        <v>296</v>
      </c>
      <c r="AV4281" s="115">
        <v>33.945796750192798</v>
      </c>
      <c r="AW4281" s="115">
        <v>0.57846410680000004</v>
      </c>
    </row>
    <row r="4282" spans="1:49" x14ac:dyDescent="0.25">
      <c r="A4282" s="117">
        <v>550000</v>
      </c>
      <c r="B4282" s="117">
        <v>720000</v>
      </c>
      <c r="C4282" s="117">
        <v>720000</v>
      </c>
      <c r="D4282" s="115" t="s">
        <v>342</v>
      </c>
      <c r="E4282" s="115" t="s">
        <v>13</v>
      </c>
      <c r="F4282" s="115" t="s">
        <v>343</v>
      </c>
      <c r="G4282" s="115" t="s">
        <v>344</v>
      </c>
      <c r="H4282" s="115">
        <v>0.56000000000000005</v>
      </c>
      <c r="I4282" s="115">
        <v>0.48</v>
      </c>
      <c r="J4282" s="115" t="s">
        <v>350</v>
      </c>
      <c r="K4282" s="115">
        <v>4.9713067588799996E-3</v>
      </c>
      <c r="L4282" s="115">
        <v>3658.5104824855298</v>
      </c>
      <c r="M4282" s="115">
        <v>9.1188019828410596</v>
      </c>
      <c r="N4282" s="115">
        <v>1.3411044800191201</v>
      </c>
      <c r="O4282" s="115">
        <v>4.533236193022E-2</v>
      </c>
      <c r="P4282" s="115">
        <v>6.6670417658800003E-3</v>
      </c>
      <c r="Q4282" s="115">
        <v>18.187577889028201</v>
      </c>
      <c r="R4282" s="115">
        <v>1210</v>
      </c>
      <c r="S4282" s="115" t="s">
        <v>353</v>
      </c>
      <c r="T4282" s="115">
        <v>1210</v>
      </c>
      <c r="U4282" s="115" t="s">
        <v>352</v>
      </c>
      <c r="V4282" s="115" t="s">
        <v>350</v>
      </c>
      <c r="Z4282" s="115">
        <v>0</v>
      </c>
      <c r="AA4282" s="115">
        <v>1</v>
      </c>
      <c r="AB4282" s="115">
        <v>4.533236193022E-2</v>
      </c>
      <c r="AC4282" s="115">
        <v>6.6670417658800003E-3</v>
      </c>
      <c r="AD4282" s="115">
        <v>559.07813198481699</v>
      </c>
      <c r="AF4282" s="115">
        <v>-1</v>
      </c>
      <c r="AG4282" s="115">
        <v>-1</v>
      </c>
      <c r="AH4282" s="115">
        <v>-1</v>
      </c>
      <c r="AI4282" s="115">
        <v>-1</v>
      </c>
      <c r="AJ4282" s="115">
        <v>0</v>
      </c>
      <c r="AM4282" s="115" t="s">
        <v>348</v>
      </c>
      <c r="AN4282" s="115">
        <v>-1</v>
      </c>
      <c r="AQ4282" s="115">
        <v>601</v>
      </c>
      <c r="AR4282" s="115" t="s">
        <v>263</v>
      </c>
      <c r="AS4282" s="115" t="s">
        <v>376</v>
      </c>
      <c r="AT4282" s="115" t="s">
        <v>296</v>
      </c>
      <c r="AV4282" s="115">
        <v>21.7317026238232</v>
      </c>
      <c r="AW4282" s="115">
        <v>0.4534291419</v>
      </c>
    </row>
    <row r="4283" spans="1:49" x14ac:dyDescent="0.25">
      <c r="A4283" s="117">
        <v>550000</v>
      </c>
      <c r="B4283" s="117">
        <v>730000</v>
      </c>
      <c r="C4283" s="117">
        <v>730000</v>
      </c>
      <c r="D4283" s="115" t="s">
        <v>342</v>
      </c>
      <c r="E4283" s="115" t="s">
        <v>13</v>
      </c>
      <c r="F4283" s="115" t="s">
        <v>343</v>
      </c>
      <c r="G4283" s="115" t="s">
        <v>344</v>
      </c>
      <c r="H4283" s="115">
        <v>0.56000000000000005</v>
      </c>
      <c r="I4283" s="115">
        <v>0.48</v>
      </c>
      <c r="J4283" s="115" t="s">
        <v>350</v>
      </c>
      <c r="K4283" s="115">
        <v>6.1970119642329999E-2</v>
      </c>
      <c r="L4283" s="115">
        <v>3643.6521946409598</v>
      </c>
      <c r="M4283" s="115">
        <v>9.0840684978563608</v>
      </c>
      <c r="N4283" s="115">
        <v>1.3360743955502099</v>
      </c>
      <c r="O4283" s="115">
        <v>0.56294081165130005</v>
      </c>
      <c r="P4283" s="115">
        <v>8.2796690143300003E-2</v>
      </c>
      <c r="Q4283" s="115">
        <v>225.79756243694899</v>
      </c>
      <c r="R4283" s="115">
        <v>1210</v>
      </c>
      <c r="S4283" s="115" t="s">
        <v>353</v>
      </c>
      <c r="T4283" s="115">
        <v>1210</v>
      </c>
      <c r="U4283" s="115" t="s">
        <v>352</v>
      </c>
      <c r="V4283" s="115" t="s">
        <v>350</v>
      </c>
      <c r="Z4283" s="115">
        <v>0</v>
      </c>
      <c r="AA4283" s="115">
        <v>1</v>
      </c>
      <c r="AB4283" s="115">
        <v>0.56294081165130005</v>
      </c>
      <c r="AC4283" s="115">
        <v>8.2796690143300003E-2</v>
      </c>
      <c r="AD4283" s="115">
        <v>439.65583993823702</v>
      </c>
      <c r="AF4283" s="115">
        <v>-1</v>
      </c>
      <c r="AG4283" s="115">
        <v>-1</v>
      </c>
      <c r="AH4283" s="115">
        <v>-1</v>
      </c>
      <c r="AI4283" s="115">
        <v>-1</v>
      </c>
      <c r="AJ4283" s="115">
        <v>0</v>
      </c>
      <c r="AM4283" s="115" t="s">
        <v>348</v>
      </c>
      <c r="AN4283" s="115">
        <v>-1</v>
      </c>
      <c r="AQ4283" s="115">
        <v>601</v>
      </c>
      <c r="AR4283" s="115" t="s">
        <v>263</v>
      </c>
      <c r="AS4283" s="115" t="s">
        <v>376</v>
      </c>
      <c r="AT4283" s="115" t="s">
        <v>296</v>
      </c>
      <c r="AV4283" s="115">
        <v>76.8579902161582</v>
      </c>
      <c r="AW4283" s="115">
        <v>0.35657407940000002</v>
      </c>
    </row>
    <row r="4284" spans="1:49" x14ac:dyDescent="0.25">
      <c r="A4284" s="117">
        <v>550000</v>
      </c>
      <c r="B4284" s="117">
        <v>730000</v>
      </c>
      <c r="C4284" s="117">
        <v>730000</v>
      </c>
      <c r="D4284" s="115" t="s">
        <v>342</v>
      </c>
      <c r="E4284" s="115" t="s">
        <v>13</v>
      </c>
      <c r="F4284" s="115" t="s">
        <v>343</v>
      </c>
      <c r="G4284" s="115" t="s">
        <v>344</v>
      </c>
      <c r="H4284" s="115">
        <v>0.56000000000000005</v>
      </c>
      <c r="I4284" s="115">
        <v>0.48</v>
      </c>
      <c r="J4284" s="115" t="s">
        <v>350</v>
      </c>
      <c r="K4284" s="115">
        <v>0.18399428391302999</v>
      </c>
      <c r="L4284" s="115">
        <v>3643.6521946409598</v>
      </c>
      <c r="M4284" s="115">
        <v>9.0840684978563608</v>
      </c>
      <c r="N4284" s="115">
        <v>1.3360743955502099</v>
      </c>
      <c r="O4284" s="115">
        <v>1.6714166782800099</v>
      </c>
      <c r="P4284" s="115">
        <v>0.24583005166378999</v>
      </c>
      <c r="Q4284" s="115">
        <v>670.41117638111098</v>
      </c>
      <c r="R4284" s="115">
        <v>1210</v>
      </c>
      <c r="S4284" s="115" t="s">
        <v>353</v>
      </c>
      <c r="T4284" s="115">
        <v>1210</v>
      </c>
      <c r="U4284" s="115" t="s">
        <v>352</v>
      </c>
      <c r="V4284" s="115" t="s">
        <v>350</v>
      </c>
      <c r="Z4284" s="115">
        <v>0</v>
      </c>
      <c r="AA4284" s="115">
        <v>1</v>
      </c>
      <c r="AB4284" s="115">
        <v>1.6714166782800099</v>
      </c>
      <c r="AC4284" s="115">
        <v>0.24583005166378999</v>
      </c>
      <c r="AD4284" s="115">
        <v>1428.4515451069501</v>
      </c>
      <c r="AF4284" s="115">
        <v>-1</v>
      </c>
      <c r="AG4284" s="115">
        <v>-1</v>
      </c>
      <c r="AH4284" s="115">
        <v>-1</v>
      </c>
      <c r="AI4284" s="115">
        <v>-1</v>
      </c>
      <c r="AJ4284" s="115">
        <v>0</v>
      </c>
      <c r="AM4284" s="115" t="s">
        <v>348</v>
      </c>
      <c r="AN4284" s="115">
        <v>-1</v>
      </c>
      <c r="AQ4284" s="115">
        <v>601</v>
      </c>
      <c r="AR4284" s="115" t="s">
        <v>263</v>
      </c>
      <c r="AS4284" s="115" t="s">
        <v>376</v>
      </c>
      <c r="AT4284" s="115" t="s">
        <v>296</v>
      </c>
      <c r="AV4284" s="115">
        <v>105.966176575652</v>
      </c>
      <c r="AW4284" s="115">
        <v>1.1585170682000001</v>
      </c>
    </row>
    <row r="4285" spans="1:49" x14ac:dyDescent="0.25">
      <c r="A4285" s="117">
        <v>550000</v>
      </c>
      <c r="B4285" s="117">
        <v>730000</v>
      </c>
      <c r="C4285" s="117">
        <v>730000</v>
      </c>
      <c r="D4285" s="115" t="s">
        <v>342</v>
      </c>
      <c r="E4285" s="115" t="s">
        <v>13</v>
      </c>
      <c r="F4285" s="115" t="s">
        <v>343</v>
      </c>
      <c r="G4285" s="115" t="s">
        <v>344</v>
      </c>
      <c r="H4285" s="115">
        <v>0.56000000000000005</v>
      </c>
      <c r="I4285" s="115">
        <v>0.48</v>
      </c>
      <c r="J4285" s="115" t="s">
        <v>350</v>
      </c>
      <c r="K4285" s="115">
        <v>4.0224147746030003E-2</v>
      </c>
      <c r="L4285" s="115">
        <v>3643.6521946409598</v>
      </c>
      <c r="M4285" s="115">
        <v>9.0840684978563608</v>
      </c>
      <c r="N4285" s="115">
        <v>1.3360743955502099</v>
      </c>
      <c r="O4285" s="115">
        <v>0.36539891339285002</v>
      </c>
      <c r="P4285" s="115">
        <v>5.3742453886300001E-2</v>
      </c>
      <c r="Q4285" s="115">
        <v>146.56280421239501</v>
      </c>
      <c r="R4285" s="115">
        <v>1210</v>
      </c>
      <c r="S4285" s="115" t="s">
        <v>353</v>
      </c>
      <c r="T4285" s="115">
        <v>1210</v>
      </c>
      <c r="U4285" s="115" t="s">
        <v>352</v>
      </c>
      <c r="V4285" s="115" t="s">
        <v>350</v>
      </c>
      <c r="Z4285" s="115">
        <v>0</v>
      </c>
      <c r="AA4285" s="115">
        <v>1</v>
      </c>
      <c r="AB4285" s="115">
        <v>0.36539891339285002</v>
      </c>
      <c r="AC4285" s="115">
        <v>5.3742453886300001E-2</v>
      </c>
      <c r="AD4285" s="115">
        <v>287.42838529180602</v>
      </c>
      <c r="AF4285" s="115">
        <v>-1</v>
      </c>
      <c r="AG4285" s="115">
        <v>-1</v>
      </c>
      <c r="AH4285" s="115">
        <v>-1</v>
      </c>
      <c r="AI4285" s="115">
        <v>-1</v>
      </c>
      <c r="AJ4285" s="115">
        <v>0</v>
      </c>
      <c r="AM4285" s="115" t="s">
        <v>348</v>
      </c>
      <c r="AN4285" s="115">
        <v>-1</v>
      </c>
      <c r="AQ4285" s="115">
        <v>601</v>
      </c>
      <c r="AR4285" s="115" t="s">
        <v>263</v>
      </c>
      <c r="AS4285" s="115" t="s">
        <v>376</v>
      </c>
      <c r="AT4285" s="115" t="s">
        <v>296</v>
      </c>
      <c r="AV4285" s="115">
        <v>61.327167130786698</v>
      </c>
      <c r="AW4285" s="115">
        <v>0.23311304569999999</v>
      </c>
    </row>
    <row r="4286" spans="1:49" x14ac:dyDescent="0.25">
      <c r="A4286" s="117">
        <v>550000</v>
      </c>
      <c r="B4286" s="117">
        <v>730000</v>
      </c>
      <c r="C4286" s="117">
        <v>730000</v>
      </c>
      <c r="D4286" s="115" t="s">
        <v>342</v>
      </c>
      <c r="E4286" s="115" t="s">
        <v>13</v>
      </c>
      <c r="F4286" s="115" t="s">
        <v>343</v>
      </c>
      <c r="G4286" s="115" t="s">
        <v>344</v>
      </c>
      <c r="H4286" s="115">
        <v>0.56000000000000005</v>
      </c>
      <c r="I4286" s="115">
        <v>0.48</v>
      </c>
      <c r="J4286" s="115" t="s">
        <v>350</v>
      </c>
      <c r="K4286" s="115">
        <v>2.6176865558379999E-2</v>
      </c>
      <c r="L4286" s="115">
        <v>3643.6521946409598</v>
      </c>
      <c r="M4286" s="115">
        <v>9.0840684978563608</v>
      </c>
      <c r="N4286" s="115">
        <v>1.3360743955502099</v>
      </c>
      <c r="O4286" s="115">
        <v>0.23779243979153999</v>
      </c>
      <c r="P4286" s="115">
        <v>3.4974239828310001E-2</v>
      </c>
      <c r="Q4286" s="115">
        <v>95.379393640630894</v>
      </c>
      <c r="R4286" s="115">
        <v>1210</v>
      </c>
      <c r="S4286" s="115" t="s">
        <v>353</v>
      </c>
      <c r="T4286" s="115">
        <v>1210</v>
      </c>
      <c r="U4286" s="115" t="s">
        <v>352</v>
      </c>
      <c r="V4286" s="115" t="s">
        <v>350</v>
      </c>
      <c r="Z4286" s="115">
        <v>0</v>
      </c>
      <c r="AA4286" s="115">
        <v>1</v>
      </c>
      <c r="AB4286" s="115">
        <v>0.23779243979153999</v>
      </c>
      <c r="AC4286" s="115">
        <v>3.4974239828310001E-2</v>
      </c>
      <c r="AD4286" s="115">
        <v>95.379393640632003</v>
      </c>
      <c r="AF4286" s="115">
        <v>-1</v>
      </c>
      <c r="AG4286" s="115">
        <v>-1</v>
      </c>
      <c r="AH4286" s="115">
        <v>-1</v>
      </c>
      <c r="AI4286" s="115">
        <v>-1</v>
      </c>
      <c r="AJ4286" s="115">
        <v>0</v>
      </c>
      <c r="AM4286" s="115" t="s">
        <v>348</v>
      </c>
      <c r="AN4286" s="115">
        <v>-1</v>
      </c>
      <c r="AQ4286" s="115">
        <v>601</v>
      </c>
      <c r="AR4286" s="115" t="s">
        <v>263</v>
      </c>
      <c r="AS4286" s="115" t="s">
        <v>376</v>
      </c>
      <c r="AT4286" s="115" t="s">
        <v>296</v>
      </c>
      <c r="AV4286" s="115">
        <v>49.704202782884302</v>
      </c>
      <c r="AW4286" s="115">
        <v>7.73555504E-2</v>
      </c>
    </row>
    <row r="4287" spans="1:49" x14ac:dyDescent="0.25">
      <c r="A4287" s="117">
        <v>550000</v>
      </c>
      <c r="B4287" s="117">
        <v>810000</v>
      </c>
      <c r="C4287" s="117">
        <v>810000</v>
      </c>
      <c r="D4287" s="115" t="s">
        <v>342</v>
      </c>
      <c r="E4287" s="115" t="s">
        <v>13</v>
      </c>
      <c r="F4287" s="115" t="s">
        <v>343</v>
      </c>
      <c r="G4287" s="115" t="s">
        <v>344</v>
      </c>
      <c r="H4287" s="115">
        <v>0.56000000000000005</v>
      </c>
      <c r="I4287" s="115">
        <v>0.48</v>
      </c>
      <c r="J4287" s="115" t="s">
        <v>350</v>
      </c>
      <c r="K4287" s="115">
        <v>1.980988065846E-2</v>
      </c>
      <c r="L4287" s="115">
        <v>3633.9182238683702</v>
      </c>
      <c r="M4287" s="115">
        <v>8.6119236449041097</v>
      </c>
      <c r="N4287" s="115">
        <v>1.2501283429777299</v>
      </c>
      <c r="O4287" s="115">
        <v>0.17060117964537999</v>
      </c>
      <c r="P4287" s="115">
        <v>2.4764893282150001E-2</v>
      </c>
      <c r="Q4287" s="115">
        <v>71.987486337460794</v>
      </c>
      <c r="R4287" s="115">
        <v>1210</v>
      </c>
      <c r="S4287" s="115" t="s">
        <v>353</v>
      </c>
      <c r="T4287" s="115">
        <v>1210</v>
      </c>
      <c r="U4287" s="115" t="s">
        <v>352</v>
      </c>
      <c r="V4287" s="115" t="s">
        <v>350</v>
      </c>
      <c r="Z4287" s="115">
        <v>0</v>
      </c>
      <c r="AA4287" s="115">
        <v>1</v>
      </c>
      <c r="AB4287" s="115">
        <v>0.17060117964537999</v>
      </c>
      <c r="AC4287" s="115">
        <v>2.4764893282150001E-2</v>
      </c>
      <c r="AD4287" s="115">
        <v>499.73528457947799</v>
      </c>
      <c r="AF4287" s="115">
        <v>-1</v>
      </c>
      <c r="AG4287" s="115">
        <v>-1</v>
      </c>
      <c r="AH4287" s="115">
        <v>-1</v>
      </c>
      <c r="AI4287" s="115">
        <v>-1</v>
      </c>
      <c r="AJ4287" s="115">
        <v>0</v>
      </c>
      <c r="AM4287" s="115" t="s">
        <v>348</v>
      </c>
      <c r="AN4287" s="115">
        <v>-1</v>
      </c>
      <c r="AQ4287" s="115">
        <v>601</v>
      </c>
      <c r="AR4287" s="115" t="s">
        <v>263</v>
      </c>
      <c r="AS4287" s="115" t="s">
        <v>376</v>
      </c>
      <c r="AT4287" s="115" t="s">
        <v>296</v>
      </c>
      <c r="AV4287" s="115">
        <v>42.475566606353702</v>
      </c>
      <c r="AW4287" s="115">
        <v>0.40530031189999999</v>
      </c>
    </row>
    <row r="4288" spans="1:49" x14ac:dyDescent="0.25">
      <c r="A4288" s="117">
        <v>550000</v>
      </c>
      <c r="B4288" s="117">
        <v>810000</v>
      </c>
      <c r="C4288" s="117">
        <v>810000</v>
      </c>
      <c r="D4288" s="115" t="s">
        <v>342</v>
      </c>
      <c r="E4288" s="115" t="s">
        <v>13</v>
      </c>
      <c r="F4288" s="115" t="s">
        <v>343</v>
      </c>
      <c r="G4288" s="115" t="s">
        <v>344</v>
      </c>
      <c r="H4288" s="115">
        <v>0.56000000000000005</v>
      </c>
      <c r="I4288" s="115">
        <v>0.48</v>
      </c>
      <c r="J4288" s="115" t="s">
        <v>350</v>
      </c>
      <c r="K4288" s="115">
        <v>1.6072793225250001E-2</v>
      </c>
      <c r="L4288" s="115">
        <v>3633.9182238683702</v>
      </c>
      <c r="M4288" s="115">
        <v>8.6119236449041097</v>
      </c>
      <c r="N4288" s="115">
        <v>1.2501283429777299</v>
      </c>
      <c r="O4288" s="115">
        <v>0.13841766801621999</v>
      </c>
      <c r="P4288" s="115">
        <v>2.0093054361710001E-2</v>
      </c>
      <c r="Q4288" s="115">
        <v>58.407216209718598</v>
      </c>
      <c r="R4288" s="115">
        <v>1210</v>
      </c>
      <c r="S4288" s="115" t="s">
        <v>353</v>
      </c>
      <c r="T4288" s="115">
        <v>1210</v>
      </c>
      <c r="U4288" s="115" t="s">
        <v>352</v>
      </c>
      <c r="V4288" s="115" t="s">
        <v>350</v>
      </c>
      <c r="Z4288" s="115">
        <v>0</v>
      </c>
      <c r="AA4288" s="115">
        <v>1</v>
      </c>
      <c r="AB4288" s="115">
        <v>0.13841766801621999</v>
      </c>
      <c r="AC4288" s="115">
        <v>2.0093054361710001E-2</v>
      </c>
      <c r="AD4288" s="115">
        <v>859.65731352511102</v>
      </c>
      <c r="AF4288" s="115">
        <v>-1</v>
      </c>
      <c r="AG4288" s="115">
        <v>-1</v>
      </c>
      <c r="AH4288" s="115">
        <v>-1</v>
      </c>
      <c r="AI4288" s="115">
        <v>-1</v>
      </c>
      <c r="AJ4288" s="115">
        <v>0</v>
      </c>
      <c r="AM4288" s="115" t="s">
        <v>348</v>
      </c>
      <c r="AN4288" s="115">
        <v>-1</v>
      </c>
      <c r="AQ4288" s="115">
        <v>601</v>
      </c>
      <c r="AR4288" s="115" t="s">
        <v>263</v>
      </c>
      <c r="AS4288" s="115" t="s">
        <v>376</v>
      </c>
      <c r="AT4288" s="115" t="s">
        <v>296</v>
      </c>
      <c r="AV4288" s="115">
        <v>41.703915278294403</v>
      </c>
      <c r="AW4288" s="115">
        <v>0.69720787799999995</v>
      </c>
    </row>
    <row r="4289" spans="1:49" x14ac:dyDescent="0.25">
      <c r="A4289" s="117">
        <v>550000</v>
      </c>
      <c r="B4289" s="117">
        <v>810000</v>
      </c>
      <c r="C4289" s="117">
        <v>810000</v>
      </c>
      <c r="D4289" s="115" t="s">
        <v>342</v>
      </c>
      <c r="E4289" s="115" t="s">
        <v>13</v>
      </c>
      <c r="F4289" s="115" t="s">
        <v>343</v>
      </c>
      <c r="G4289" s="115" t="s">
        <v>344</v>
      </c>
      <c r="H4289" s="115">
        <v>0.56000000000000005</v>
      </c>
      <c r="I4289" s="115">
        <v>0.48</v>
      </c>
      <c r="J4289" s="115" t="s">
        <v>350</v>
      </c>
      <c r="K4289" s="115">
        <v>2.6308788021800001E-3</v>
      </c>
      <c r="L4289" s="115">
        <v>3633.9182238683702</v>
      </c>
      <c r="M4289" s="115">
        <v>8.6119236449041097</v>
      </c>
      <c r="N4289" s="115">
        <v>1.2501283429777299</v>
      </c>
      <c r="O4289" s="115">
        <v>2.2656927363370001E-2</v>
      </c>
      <c r="P4289" s="115">
        <v>3.2889361575399998E-3</v>
      </c>
      <c r="Q4289" s="115">
        <v>9.5603984240309003</v>
      </c>
      <c r="R4289" s="115">
        <v>1210</v>
      </c>
      <c r="S4289" s="115" t="s">
        <v>353</v>
      </c>
      <c r="T4289" s="115">
        <v>1210</v>
      </c>
      <c r="U4289" s="115" t="s">
        <v>352</v>
      </c>
      <c r="V4289" s="115" t="s">
        <v>350</v>
      </c>
      <c r="Z4289" s="115">
        <v>0</v>
      </c>
      <c r="AA4289" s="115">
        <v>1</v>
      </c>
      <c r="AB4289" s="115">
        <v>2.2656927363370001E-2</v>
      </c>
      <c r="AC4289" s="115">
        <v>3.2889361575399998E-3</v>
      </c>
      <c r="AD4289" s="115">
        <v>859.65731352511102</v>
      </c>
      <c r="AF4289" s="115">
        <v>-1</v>
      </c>
      <c r="AG4289" s="115">
        <v>-1</v>
      </c>
      <c r="AH4289" s="115">
        <v>-1</v>
      </c>
      <c r="AI4289" s="115">
        <v>-1</v>
      </c>
      <c r="AJ4289" s="115">
        <v>0</v>
      </c>
      <c r="AM4289" s="115" t="s">
        <v>348</v>
      </c>
      <c r="AN4289" s="115">
        <v>-1</v>
      </c>
      <c r="AQ4289" s="115">
        <v>601</v>
      </c>
      <c r="AR4289" s="115" t="s">
        <v>263</v>
      </c>
      <c r="AS4289" s="115" t="s">
        <v>376</v>
      </c>
      <c r="AT4289" s="115" t="s">
        <v>296</v>
      </c>
      <c r="AV4289" s="115">
        <v>21.820467101019201</v>
      </c>
      <c r="AW4289" s="115">
        <v>0.69720787799999995</v>
      </c>
    </row>
    <row r="4290" spans="1:49" x14ac:dyDescent="0.25">
      <c r="A4290" s="117">
        <v>550000</v>
      </c>
      <c r="B4290" s="117">
        <v>810000</v>
      </c>
      <c r="C4290" s="117">
        <v>810000</v>
      </c>
      <c r="D4290" s="115" t="s">
        <v>342</v>
      </c>
      <c r="E4290" s="115" t="s">
        <v>13</v>
      </c>
      <c r="F4290" s="115" t="s">
        <v>343</v>
      </c>
      <c r="G4290" s="115" t="s">
        <v>344</v>
      </c>
      <c r="H4290" s="115">
        <v>0.56000000000000005</v>
      </c>
      <c r="I4290" s="115">
        <v>0.48</v>
      </c>
      <c r="J4290" s="115" t="s">
        <v>350</v>
      </c>
      <c r="K4290" s="115">
        <v>2.0217577089899999E-3</v>
      </c>
      <c r="L4290" s="115">
        <v>3633.9182238683702</v>
      </c>
      <c r="M4290" s="115">
        <v>8.6119236449041097</v>
      </c>
      <c r="N4290" s="115">
        <v>1.2501283429777299</v>
      </c>
      <c r="O4290" s="115">
        <v>1.7411223018319998E-2</v>
      </c>
      <c r="P4290" s="115">
        <v>2.5274566146399999E-3</v>
      </c>
      <c r="Q4290" s="115">
        <v>7.3469021829487602</v>
      </c>
      <c r="R4290" s="115">
        <v>1210</v>
      </c>
      <c r="S4290" s="115" t="s">
        <v>353</v>
      </c>
      <c r="T4290" s="115">
        <v>1210</v>
      </c>
      <c r="U4290" s="115" t="s">
        <v>352</v>
      </c>
      <c r="V4290" s="115" t="s">
        <v>350</v>
      </c>
      <c r="Z4290" s="115">
        <v>0</v>
      </c>
      <c r="AA4290" s="115">
        <v>1</v>
      </c>
      <c r="AB4290" s="115">
        <v>1.7411223018319998E-2</v>
      </c>
      <c r="AC4290" s="115">
        <v>2.5274566146399999E-3</v>
      </c>
      <c r="AD4290" s="115">
        <v>211.03061653639699</v>
      </c>
      <c r="AF4290" s="115">
        <v>-1</v>
      </c>
      <c r="AG4290" s="115">
        <v>-1</v>
      </c>
      <c r="AH4290" s="115">
        <v>-1</v>
      </c>
      <c r="AI4290" s="115">
        <v>-1</v>
      </c>
      <c r="AJ4290" s="115">
        <v>0</v>
      </c>
      <c r="AM4290" s="115" t="s">
        <v>348</v>
      </c>
      <c r="AN4290" s="115">
        <v>-1</v>
      </c>
      <c r="AQ4290" s="115">
        <v>601</v>
      </c>
      <c r="AR4290" s="115" t="s">
        <v>263</v>
      </c>
      <c r="AS4290" s="115" t="s">
        <v>376</v>
      </c>
      <c r="AT4290" s="115" t="s">
        <v>296</v>
      </c>
      <c r="AV4290" s="115">
        <v>16.074238398718201</v>
      </c>
      <c r="AW4290" s="115">
        <v>0.17115216259999999</v>
      </c>
    </row>
    <row r="4291" spans="1:49" x14ac:dyDescent="0.25">
      <c r="A4291" s="117">
        <v>550000</v>
      </c>
      <c r="B4291" s="117">
        <v>820000</v>
      </c>
      <c r="C4291" s="117">
        <v>820000</v>
      </c>
      <c r="D4291" s="115" t="s">
        <v>342</v>
      </c>
      <c r="E4291" s="115" t="s">
        <v>13</v>
      </c>
      <c r="F4291" s="115" t="s">
        <v>343</v>
      </c>
      <c r="G4291" s="115" t="s">
        <v>344</v>
      </c>
      <c r="H4291" s="115">
        <v>0.56000000000000005</v>
      </c>
      <c r="I4291" s="115">
        <v>0.48</v>
      </c>
      <c r="J4291" s="115" t="s">
        <v>380</v>
      </c>
      <c r="K4291" s="115">
        <v>1.923007725146E-2</v>
      </c>
      <c r="L4291" s="115">
        <v>3665.0077663738102</v>
      </c>
      <c r="M4291" s="115">
        <v>9.4321892491547299</v>
      </c>
      <c r="N4291" s="115">
        <v>1.6872774491235001</v>
      </c>
      <c r="O4291" s="115">
        <v>0.18138172791165999</v>
      </c>
      <c r="P4291" s="115">
        <v>3.244647569129E-2</v>
      </c>
      <c r="Q4291" s="115">
        <v>70.4783824745803</v>
      </c>
      <c r="R4291" s="115">
        <v>1750</v>
      </c>
      <c r="S4291" s="115" t="s">
        <v>371</v>
      </c>
      <c r="T4291" s="115">
        <v>1750</v>
      </c>
      <c r="U4291" s="115" t="s">
        <v>380</v>
      </c>
      <c r="V4291" s="115" t="s">
        <v>380</v>
      </c>
      <c r="Z4291" s="115">
        <v>0</v>
      </c>
      <c r="AA4291" s="115">
        <v>1</v>
      </c>
      <c r="AB4291" s="115">
        <v>0.18138172791165999</v>
      </c>
      <c r="AC4291" s="115">
        <v>3.244647569129E-2</v>
      </c>
      <c r="AD4291" s="115">
        <v>158.33902362848801</v>
      </c>
      <c r="AF4291" s="115">
        <v>-1</v>
      </c>
      <c r="AG4291" s="115">
        <v>-1</v>
      </c>
      <c r="AH4291" s="115">
        <v>-1</v>
      </c>
      <c r="AI4291" s="115">
        <v>-1</v>
      </c>
      <c r="AJ4291" s="115">
        <v>0</v>
      </c>
      <c r="AM4291" s="115" t="s">
        <v>348</v>
      </c>
      <c r="AN4291" s="115">
        <v>-1</v>
      </c>
      <c r="AQ4291" s="115">
        <v>601</v>
      </c>
      <c r="AR4291" s="115" t="s">
        <v>263</v>
      </c>
      <c r="AS4291" s="115" t="s">
        <v>376</v>
      </c>
      <c r="AT4291" s="115" t="s">
        <v>296</v>
      </c>
      <c r="AV4291" s="115">
        <v>45.734467305263699</v>
      </c>
      <c r="AW4291" s="115">
        <v>0.12841769959999999</v>
      </c>
    </row>
    <row r="4292" spans="1:49" x14ac:dyDescent="0.25">
      <c r="A4292" s="117">
        <v>550000</v>
      </c>
      <c r="B4292" s="117">
        <v>820000</v>
      </c>
      <c r="C4292" s="117">
        <v>820000</v>
      </c>
      <c r="D4292" s="115" t="s">
        <v>342</v>
      </c>
      <c r="E4292" s="115" t="s">
        <v>13</v>
      </c>
      <c r="F4292" s="115" t="s">
        <v>343</v>
      </c>
      <c r="G4292" s="115" t="s">
        <v>344</v>
      </c>
      <c r="H4292" s="115">
        <v>0.56000000000000005</v>
      </c>
      <c r="I4292" s="115">
        <v>0.48</v>
      </c>
      <c r="J4292" s="115" t="s">
        <v>350</v>
      </c>
      <c r="K4292" s="115">
        <v>6.5072824232850004E-2</v>
      </c>
      <c r="L4292" s="115">
        <v>3665.0077663738102</v>
      </c>
      <c r="M4292" s="115">
        <v>9.4321892491547299</v>
      </c>
      <c r="N4292" s="115">
        <v>1.6872774491235001</v>
      </c>
      <c r="O4292" s="115">
        <v>0.61377919314127005</v>
      </c>
      <c r="P4292" s="115">
        <v>0.10979590887887</v>
      </c>
      <c r="Q4292" s="115">
        <v>238.492406193291</v>
      </c>
      <c r="R4292" s="115">
        <v>1750</v>
      </c>
      <c r="S4292" s="115" t="s">
        <v>371</v>
      </c>
      <c r="T4292" s="115">
        <v>1750</v>
      </c>
      <c r="U4292" s="115" t="s">
        <v>352</v>
      </c>
      <c r="V4292" s="115" t="s">
        <v>350</v>
      </c>
      <c r="Z4292" s="115">
        <v>0</v>
      </c>
      <c r="AA4292" s="115">
        <v>1</v>
      </c>
      <c r="AB4292" s="115">
        <v>0.61377919314127005</v>
      </c>
      <c r="AC4292" s="115">
        <v>0.10979590887887</v>
      </c>
      <c r="AD4292" s="115">
        <v>540.54489686322404</v>
      </c>
      <c r="AF4292" s="115">
        <v>-1</v>
      </c>
      <c r="AG4292" s="115">
        <v>-1</v>
      </c>
      <c r="AH4292" s="115">
        <v>-1</v>
      </c>
      <c r="AI4292" s="115">
        <v>-1</v>
      </c>
      <c r="AJ4292" s="115">
        <v>0</v>
      </c>
      <c r="AM4292" s="115" t="s">
        <v>348</v>
      </c>
      <c r="AN4292" s="115">
        <v>-1</v>
      </c>
      <c r="AQ4292" s="115">
        <v>601</v>
      </c>
      <c r="AR4292" s="115" t="s">
        <v>263</v>
      </c>
      <c r="AS4292" s="115" t="s">
        <v>376</v>
      </c>
      <c r="AT4292" s="115" t="s">
        <v>296</v>
      </c>
      <c r="AV4292" s="115">
        <v>70.676362186500597</v>
      </c>
      <c r="AW4292" s="115">
        <v>0.4383981321</v>
      </c>
    </row>
    <row r="4293" spans="1:49" x14ac:dyDescent="0.25">
      <c r="A4293" s="117">
        <v>550000</v>
      </c>
      <c r="B4293" s="117">
        <v>820000</v>
      </c>
      <c r="C4293" s="117">
        <v>820000</v>
      </c>
      <c r="D4293" s="115" t="s">
        <v>342</v>
      </c>
      <c r="E4293" s="115" t="s">
        <v>13</v>
      </c>
      <c r="F4293" s="115" t="s">
        <v>343</v>
      </c>
      <c r="G4293" s="115" t="s">
        <v>344</v>
      </c>
      <c r="H4293" s="115">
        <v>0.56000000000000005</v>
      </c>
      <c r="I4293" s="115">
        <v>0.48</v>
      </c>
      <c r="J4293" s="115" t="s">
        <v>350</v>
      </c>
      <c r="K4293" s="115">
        <v>3.9218707841400004E-3</v>
      </c>
      <c r="L4293" s="115">
        <v>3665.0077663738102</v>
      </c>
      <c r="M4293" s="115">
        <v>9.4321892491547299</v>
      </c>
      <c r="N4293" s="115">
        <v>1.6872774491235001</v>
      </c>
      <c r="O4293" s="115">
        <v>3.6991827446750003E-2</v>
      </c>
      <c r="P4293" s="115">
        <v>6.6172841324499999E-3</v>
      </c>
      <c r="Q4293" s="115">
        <v>14.3736868825949</v>
      </c>
      <c r="R4293" s="115">
        <v>1210</v>
      </c>
      <c r="S4293" s="115" t="s">
        <v>353</v>
      </c>
      <c r="T4293" s="115">
        <v>1210</v>
      </c>
      <c r="U4293" s="115" t="s">
        <v>352</v>
      </c>
      <c r="V4293" s="115" t="s">
        <v>350</v>
      </c>
      <c r="Z4293" s="115">
        <v>0</v>
      </c>
      <c r="AA4293" s="115">
        <v>1</v>
      </c>
      <c r="AB4293" s="115">
        <v>3.6991827446750003E-2</v>
      </c>
      <c r="AC4293" s="115">
        <v>6.6172841324499999E-3</v>
      </c>
      <c r="AD4293" s="115">
        <v>43.700870496078402</v>
      </c>
      <c r="AF4293" s="115">
        <v>-1</v>
      </c>
      <c r="AG4293" s="115">
        <v>-1</v>
      </c>
      <c r="AH4293" s="115">
        <v>-1</v>
      </c>
      <c r="AI4293" s="115">
        <v>-1</v>
      </c>
      <c r="AJ4293" s="115">
        <v>0</v>
      </c>
      <c r="AM4293" s="115" t="s">
        <v>348</v>
      </c>
      <c r="AN4293" s="115">
        <v>-1</v>
      </c>
      <c r="AQ4293" s="115">
        <v>601</v>
      </c>
      <c r="AR4293" s="115" t="s">
        <v>263</v>
      </c>
      <c r="AS4293" s="115" t="s">
        <v>376</v>
      </c>
      <c r="AT4293" s="115" t="s">
        <v>296</v>
      </c>
      <c r="AV4293" s="115">
        <v>21.744482686045099</v>
      </c>
      <c r="AW4293" s="115">
        <v>3.5442717399999997E-2</v>
      </c>
    </row>
    <row r="4294" spans="1:49" x14ac:dyDescent="0.25">
      <c r="A4294" s="117">
        <v>550000</v>
      </c>
      <c r="B4294" s="117">
        <v>820000</v>
      </c>
      <c r="C4294" s="117">
        <v>820000</v>
      </c>
      <c r="D4294" s="115" t="s">
        <v>342</v>
      </c>
      <c r="E4294" s="115" t="s">
        <v>13</v>
      </c>
      <c r="F4294" s="115" t="s">
        <v>343</v>
      </c>
      <c r="G4294" s="115" t="s">
        <v>344</v>
      </c>
      <c r="H4294" s="115">
        <v>0.56000000000000005</v>
      </c>
      <c r="I4294" s="115">
        <v>0.48</v>
      </c>
      <c r="J4294" s="115" t="s">
        <v>350</v>
      </c>
      <c r="K4294" s="115">
        <v>4.8543049999799998E-2</v>
      </c>
      <c r="L4294" s="115">
        <v>3665.0077663738102</v>
      </c>
      <c r="M4294" s="115">
        <v>9.4321892491547299</v>
      </c>
      <c r="N4294" s="115">
        <v>1.6872774491235001</v>
      </c>
      <c r="O4294" s="115">
        <v>0.45786723432933002</v>
      </c>
      <c r="P4294" s="115">
        <v>8.1905593576340002E-2</v>
      </c>
      <c r="Q4294" s="115">
        <v>177.910655252754</v>
      </c>
      <c r="R4294" s="115">
        <v>1300</v>
      </c>
      <c r="S4294" s="115" t="s">
        <v>346</v>
      </c>
      <c r="T4294" s="115">
        <v>1300</v>
      </c>
      <c r="U4294" s="115" t="s">
        <v>352</v>
      </c>
      <c r="V4294" s="115" t="s">
        <v>350</v>
      </c>
      <c r="Z4294" s="115">
        <v>0</v>
      </c>
      <c r="AA4294" s="115">
        <v>1</v>
      </c>
      <c r="AB4294" s="115">
        <v>0.45786723432933002</v>
      </c>
      <c r="AC4294" s="115">
        <v>8.1905593576340002E-2</v>
      </c>
      <c r="AD4294" s="115">
        <v>1521.5231154615601</v>
      </c>
      <c r="AF4294" s="115">
        <v>-1</v>
      </c>
      <c r="AG4294" s="115">
        <v>-1</v>
      </c>
      <c r="AH4294" s="115">
        <v>-1</v>
      </c>
      <c r="AI4294" s="115">
        <v>-1</v>
      </c>
      <c r="AJ4294" s="115">
        <v>0</v>
      </c>
      <c r="AM4294" s="115" t="s">
        <v>348</v>
      </c>
      <c r="AN4294" s="115">
        <v>-1</v>
      </c>
      <c r="AQ4294" s="115">
        <v>601</v>
      </c>
      <c r="AR4294" s="115" t="s">
        <v>263</v>
      </c>
      <c r="AS4294" s="115" t="s">
        <v>376</v>
      </c>
      <c r="AT4294" s="115" t="s">
        <v>296</v>
      </c>
      <c r="AV4294" s="115">
        <v>61.083743518564603</v>
      </c>
      <c r="AW4294" s="115">
        <v>1.2340009047</v>
      </c>
    </row>
    <row r="4295" spans="1:49" x14ac:dyDescent="0.25">
      <c r="A4295" s="117">
        <v>550000</v>
      </c>
      <c r="B4295" s="117">
        <v>820000</v>
      </c>
      <c r="C4295" s="117">
        <v>820000</v>
      </c>
      <c r="D4295" s="115" t="s">
        <v>342</v>
      </c>
      <c r="E4295" s="115" t="s">
        <v>13</v>
      </c>
      <c r="F4295" s="115" t="s">
        <v>343</v>
      </c>
      <c r="G4295" s="115" t="s">
        <v>344</v>
      </c>
      <c r="H4295" s="115">
        <v>0.56000000000000005</v>
      </c>
      <c r="I4295" s="115">
        <v>0.48</v>
      </c>
      <c r="J4295" s="115" t="s">
        <v>350</v>
      </c>
      <c r="K4295" s="115">
        <v>5.9437114993099997E-2</v>
      </c>
      <c r="L4295" s="115">
        <v>3665.0077663738102</v>
      </c>
      <c r="M4295" s="115">
        <v>9.4321892491547299</v>
      </c>
      <c r="N4295" s="115">
        <v>1.6872774491235001</v>
      </c>
      <c r="O4295" s="115">
        <v>0.56062211703876996</v>
      </c>
      <c r="P4295" s="115">
        <v>0.10028690376883</v>
      </c>
      <c r="Q4295" s="115">
        <v>217.837488060597</v>
      </c>
      <c r="R4295" s="115">
        <v>1300</v>
      </c>
      <c r="S4295" s="115" t="s">
        <v>346</v>
      </c>
      <c r="T4295" s="115">
        <v>1300</v>
      </c>
      <c r="U4295" s="115" t="s">
        <v>352</v>
      </c>
      <c r="V4295" s="115" t="s">
        <v>350</v>
      </c>
      <c r="Z4295" s="115">
        <v>0</v>
      </c>
      <c r="AA4295" s="115">
        <v>1</v>
      </c>
      <c r="AB4295" s="115">
        <v>0.56062211703876996</v>
      </c>
      <c r="AC4295" s="115">
        <v>0.10028690376883</v>
      </c>
      <c r="AD4295" s="115">
        <v>1521.5231154615601</v>
      </c>
      <c r="AF4295" s="115">
        <v>-1</v>
      </c>
      <c r="AG4295" s="115">
        <v>-1</v>
      </c>
      <c r="AH4295" s="115">
        <v>-1</v>
      </c>
      <c r="AI4295" s="115">
        <v>-1</v>
      </c>
      <c r="AJ4295" s="115">
        <v>0</v>
      </c>
      <c r="AM4295" s="115" t="s">
        <v>348</v>
      </c>
      <c r="AN4295" s="115">
        <v>-1</v>
      </c>
      <c r="AQ4295" s="115">
        <v>601</v>
      </c>
      <c r="AR4295" s="115" t="s">
        <v>263</v>
      </c>
      <c r="AS4295" s="115" t="s">
        <v>376</v>
      </c>
      <c r="AT4295" s="115" t="s">
        <v>296</v>
      </c>
      <c r="AV4295" s="115">
        <v>76.735271925448899</v>
      </c>
      <c r="AW4295" s="115">
        <v>1.2340009047</v>
      </c>
    </row>
    <row r="4296" spans="1:49" x14ac:dyDescent="0.25">
      <c r="A4296" s="117">
        <v>550000</v>
      </c>
      <c r="B4296" s="117">
        <v>830000</v>
      </c>
      <c r="C4296" s="117">
        <v>830000</v>
      </c>
      <c r="D4296" s="115" t="s">
        <v>342</v>
      </c>
      <c r="E4296" s="115" t="s">
        <v>13</v>
      </c>
      <c r="F4296" s="115" t="s">
        <v>343</v>
      </c>
      <c r="G4296" s="115" t="s">
        <v>344</v>
      </c>
      <c r="H4296" s="115">
        <v>0.56000000000000005</v>
      </c>
      <c r="I4296" s="115">
        <v>0.48</v>
      </c>
      <c r="J4296" s="115" t="s">
        <v>350</v>
      </c>
      <c r="K4296" s="115">
        <v>2.1271124988899999E-2</v>
      </c>
      <c r="L4296" s="115">
        <v>3621.3046097380202</v>
      </c>
      <c r="M4296" s="115">
        <v>7.43046246159704</v>
      </c>
      <c r="N4296" s="115">
        <v>0.99822435742906002</v>
      </c>
      <c r="O4296" s="115">
        <v>0.15805429574602001</v>
      </c>
      <c r="P4296" s="115">
        <v>2.1233355073839999E-2</v>
      </c>
      <c r="Q4296" s="115">
        <v>77.029222976646196</v>
      </c>
      <c r="R4296" s="115">
        <v>1700</v>
      </c>
      <c r="S4296" s="115" t="s">
        <v>359</v>
      </c>
      <c r="T4296" s="115">
        <v>1700</v>
      </c>
      <c r="U4296" s="115" t="s">
        <v>352</v>
      </c>
      <c r="V4296" s="115" t="s">
        <v>350</v>
      </c>
      <c r="Z4296" s="115">
        <v>0</v>
      </c>
      <c r="AA4296" s="115">
        <v>1</v>
      </c>
      <c r="AB4296" s="115">
        <v>0.15805429574602001</v>
      </c>
      <c r="AC4296" s="115">
        <v>2.1233355073839999E-2</v>
      </c>
      <c r="AD4296" s="115">
        <v>138.54252286735201</v>
      </c>
      <c r="AF4296" s="115">
        <v>-1</v>
      </c>
      <c r="AG4296" s="115">
        <v>-1</v>
      </c>
      <c r="AH4296" s="115">
        <v>-1</v>
      </c>
      <c r="AI4296" s="115">
        <v>-1</v>
      </c>
      <c r="AJ4296" s="115">
        <v>0</v>
      </c>
      <c r="AM4296" s="115" t="s">
        <v>348</v>
      </c>
      <c r="AN4296" s="115">
        <v>-1</v>
      </c>
      <c r="AQ4296" s="115">
        <v>601</v>
      </c>
      <c r="AR4296" s="115" t="s">
        <v>263</v>
      </c>
      <c r="AS4296" s="115" t="s">
        <v>376</v>
      </c>
      <c r="AT4296" s="115" t="s">
        <v>296</v>
      </c>
      <c r="AV4296" s="115">
        <v>40.9402747569711</v>
      </c>
      <c r="AW4296" s="115">
        <v>0.1123621434</v>
      </c>
    </row>
    <row r="4297" spans="1:49" x14ac:dyDescent="0.25">
      <c r="A4297" s="117">
        <v>550000</v>
      </c>
      <c r="B4297" s="117">
        <v>830000</v>
      </c>
      <c r="C4297" s="117">
        <v>830000</v>
      </c>
      <c r="D4297" s="115" t="s">
        <v>342</v>
      </c>
      <c r="E4297" s="115" t="s">
        <v>13</v>
      </c>
      <c r="F4297" s="115" t="s">
        <v>343</v>
      </c>
      <c r="G4297" s="115" t="s">
        <v>344</v>
      </c>
      <c r="H4297" s="115">
        <v>0.56000000000000005</v>
      </c>
      <c r="I4297" s="115">
        <v>0.48</v>
      </c>
      <c r="J4297" s="115" t="s">
        <v>350</v>
      </c>
      <c r="K4297" s="115">
        <v>8.6094019915509995E-2</v>
      </c>
      <c r="L4297" s="115">
        <v>3621.3046097380202</v>
      </c>
      <c r="M4297" s="115">
        <v>7.43046246159704</v>
      </c>
      <c r="N4297" s="115">
        <v>0.99822435742906002</v>
      </c>
      <c r="O4297" s="115">
        <v>0.63971838315018004</v>
      </c>
      <c r="P4297" s="115">
        <v>8.5941147708640003E-2</v>
      </c>
      <c r="Q4297" s="115">
        <v>311.772671190913</v>
      </c>
      <c r="R4297" s="115">
        <v>1750</v>
      </c>
      <c r="S4297" s="115" t="s">
        <v>371</v>
      </c>
      <c r="T4297" s="115">
        <v>1750</v>
      </c>
      <c r="U4297" s="115" t="s">
        <v>352</v>
      </c>
      <c r="V4297" s="115" t="s">
        <v>350</v>
      </c>
      <c r="Z4297" s="115">
        <v>0</v>
      </c>
      <c r="AA4297" s="115">
        <v>1</v>
      </c>
      <c r="AB4297" s="115">
        <v>0.63971838315018004</v>
      </c>
      <c r="AC4297" s="115">
        <v>8.5941147708640003E-2</v>
      </c>
      <c r="AD4297" s="115">
        <v>422.309165595536</v>
      </c>
      <c r="AF4297" s="115">
        <v>-1</v>
      </c>
      <c r="AG4297" s="115">
        <v>-1</v>
      </c>
      <c r="AH4297" s="115">
        <v>-1</v>
      </c>
      <c r="AI4297" s="115">
        <v>-1</v>
      </c>
      <c r="AJ4297" s="115">
        <v>0</v>
      </c>
      <c r="AM4297" s="115" t="s">
        <v>348</v>
      </c>
      <c r="AN4297" s="115">
        <v>-1</v>
      </c>
      <c r="AQ4297" s="115">
        <v>601</v>
      </c>
      <c r="AR4297" s="115" t="s">
        <v>263</v>
      </c>
      <c r="AS4297" s="115" t="s">
        <v>376</v>
      </c>
      <c r="AT4297" s="115" t="s">
        <v>296</v>
      </c>
      <c r="AV4297" s="115">
        <v>102.215221186392</v>
      </c>
      <c r="AW4297" s="115">
        <v>0.34250540600000001</v>
      </c>
    </row>
    <row r="4298" spans="1:49" x14ac:dyDescent="0.25">
      <c r="A4298" s="117">
        <v>550000</v>
      </c>
      <c r="B4298" s="117">
        <v>840000</v>
      </c>
      <c r="C4298" s="117">
        <v>850000</v>
      </c>
      <c r="D4298" s="115" t="s">
        <v>342</v>
      </c>
      <c r="E4298" s="115" t="s">
        <v>13</v>
      </c>
      <c r="F4298" s="115" t="s">
        <v>343</v>
      </c>
      <c r="G4298" s="115" t="s">
        <v>344</v>
      </c>
      <c r="H4298" s="115">
        <v>0.56000000000000005</v>
      </c>
      <c r="I4298" s="115">
        <v>0.48</v>
      </c>
      <c r="J4298" s="115" t="s">
        <v>350</v>
      </c>
      <c r="K4298" s="115">
        <v>1.8761498223879999E-2</v>
      </c>
      <c r="L4298" s="115">
        <v>3639.1945756270902</v>
      </c>
      <c r="M4298" s="115">
        <v>9.0175814397784393</v>
      </c>
      <c r="N4298" s="115">
        <v>1.3223367201942999</v>
      </c>
      <c r="O4298" s="115">
        <v>0.16918333816615999</v>
      </c>
      <c r="P4298" s="115">
        <v>2.4809018027300001E-2</v>
      </c>
      <c r="Q4298" s="115">
        <v>68.276742567006906</v>
      </c>
      <c r="R4298" s="115">
        <v>1200</v>
      </c>
      <c r="S4298" s="115" t="s">
        <v>351</v>
      </c>
      <c r="T4298" s="115">
        <v>1200</v>
      </c>
      <c r="U4298" s="115" t="s">
        <v>352</v>
      </c>
      <c r="V4298" s="115" t="s">
        <v>350</v>
      </c>
      <c r="Z4298" s="115">
        <v>0</v>
      </c>
      <c r="AA4298" s="115">
        <v>1</v>
      </c>
      <c r="AB4298" s="115">
        <v>0.16918333816615999</v>
      </c>
      <c r="AC4298" s="115">
        <v>2.4809018027300001E-2</v>
      </c>
      <c r="AD4298" s="115">
        <v>1210.06087473927</v>
      </c>
      <c r="AF4298" s="115">
        <v>-1</v>
      </c>
      <c r="AG4298" s="115">
        <v>-1</v>
      </c>
      <c r="AH4298" s="115">
        <v>-1</v>
      </c>
      <c r="AI4298" s="115">
        <v>-1</v>
      </c>
      <c r="AJ4298" s="115">
        <v>0</v>
      </c>
      <c r="AM4298" s="115" t="s">
        <v>348</v>
      </c>
      <c r="AN4298" s="115">
        <v>-1</v>
      </c>
      <c r="AQ4298" s="115">
        <v>601</v>
      </c>
      <c r="AR4298" s="115" t="s">
        <v>263</v>
      </c>
      <c r="AS4298" s="115" t="s">
        <v>376</v>
      </c>
      <c r="AT4298" s="115" t="s">
        <v>296</v>
      </c>
      <c r="AV4298" s="115">
        <v>38.7617725066101</v>
      </c>
      <c r="AW4298" s="115">
        <v>0.98139568109999997</v>
      </c>
    </row>
    <row r="4299" spans="1:49" x14ac:dyDescent="0.25">
      <c r="A4299" s="117">
        <v>550000</v>
      </c>
      <c r="B4299" s="117">
        <v>840000</v>
      </c>
      <c r="C4299" s="117">
        <v>850000</v>
      </c>
      <c r="D4299" s="115" t="s">
        <v>342</v>
      </c>
      <c r="E4299" s="115" t="s">
        <v>13</v>
      </c>
      <c r="F4299" s="115" t="s">
        <v>343</v>
      </c>
      <c r="G4299" s="115" t="s">
        <v>344</v>
      </c>
      <c r="H4299" s="115">
        <v>0.56000000000000005</v>
      </c>
      <c r="I4299" s="115">
        <v>0.48</v>
      </c>
      <c r="J4299" s="115" t="s">
        <v>350</v>
      </c>
      <c r="K4299" s="115">
        <v>2.3183047269999999E-3</v>
      </c>
      <c r="L4299" s="115">
        <v>3639.1945756270902</v>
      </c>
      <c r="M4299" s="115">
        <v>9.0175814397784393</v>
      </c>
      <c r="N4299" s="115">
        <v>1.3223367201942999</v>
      </c>
      <c r="O4299" s="115">
        <v>2.090550167797E-2</v>
      </c>
      <c r="P4299" s="115">
        <v>3.0655794691100001E-3</v>
      </c>
      <c r="Q4299" s="115">
        <v>8.4367619871599704</v>
      </c>
      <c r="R4299" s="115">
        <v>1700</v>
      </c>
      <c r="S4299" s="115" t="s">
        <v>359</v>
      </c>
      <c r="T4299" s="115">
        <v>1700</v>
      </c>
      <c r="U4299" s="115" t="s">
        <v>352</v>
      </c>
      <c r="V4299" s="115" t="s">
        <v>350</v>
      </c>
      <c r="Z4299" s="115">
        <v>0</v>
      </c>
      <c r="AA4299" s="115">
        <v>1</v>
      </c>
      <c r="AB4299" s="115">
        <v>2.090550167797E-2</v>
      </c>
      <c r="AC4299" s="115">
        <v>3.0655794691100001E-3</v>
      </c>
      <c r="AD4299" s="115">
        <v>9.8011746981290297</v>
      </c>
      <c r="AF4299" s="115">
        <v>-1</v>
      </c>
      <c r="AG4299" s="115">
        <v>-1</v>
      </c>
      <c r="AH4299" s="115">
        <v>-1</v>
      </c>
      <c r="AI4299" s="115">
        <v>-1</v>
      </c>
      <c r="AJ4299" s="115">
        <v>0</v>
      </c>
      <c r="AM4299" s="115" t="s">
        <v>348</v>
      </c>
      <c r="AN4299" s="115">
        <v>-1</v>
      </c>
      <c r="AQ4299" s="115">
        <v>601</v>
      </c>
      <c r="AR4299" s="115" t="s">
        <v>263</v>
      </c>
      <c r="AS4299" s="115" t="s">
        <v>376</v>
      </c>
      <c r="AT4299" s="115" t="s">
        <v>296</v>
      </c>
      <c r="AV4299" s="115">
        <v>31.855768735936898</v>
      </c>
      <c r="AW4299" s="115">
        <v>7.9490467999999998E-3</v>
      </c>
    </row>
    <row r="4300" spans="1:49" x14ac:dyDescent="0.25">
      <c r="A4300" s="117">
        <v>550000</v>
      </c>
      <c r="B4300" s="117">
        <v>840000</v>
      </c>
      <c r="C4300" s="117">
        <v>850000</v>
      </c>
      <c r="D4300" s="115" t="s">
        <v>342</v>
      </c>
      <c r="E4300" s="115" t="s">
        <v>13</v>
      </c>
      <c r="F4300" s="115" t="s">
        <v>343</v>
      </c>
      <c r="G4300" s="115" t="s">
        <v>344</v>
      </c>
      <c r="H4300" s="115">
        <v>0.56000000000000005</v>
      </c>
      <c r="I4300" s="115">
        <v>0.48</v>
      </c>
      <c r="J4300" s="115" t="s">
        <v>350</v>
      </c>
      <c r="K4300" s="115">
        <v>2.5461676817799999E-3</v>
      </c>
      <c r="L4300" s="115">
        <v>3639.1945756270902</v>
      </c>
      <c r="M4300" s="115">
        <v>9.0175814397784393</v>
      </c>
      <c r="N4300" s="115">
        <v>1.3223367201942999</v>
      </c>
      <c r="O4300" s="115">
        <v>2.2960274429790001E-2</v>
      </c>
      <c r="P4300" s="115">
        <v>3.3668910213899999E-3</v>
      </c>
      <c r="Q4300" s="115">
        <v>9.2659996161744296</v>
      </c>
      <c r="R4300" s="115">
        <v>1210</v>
      </c>
      <c r="S4300" s="115" t="s">
        <v>353</v>
      </c>
      <c r="T4300" s="115">
        <v>1210</v>
      </c>
      <c r="U4300" s="115" t="s">
        <v>352</v>
      </c>
      <c r="V4300" s="115" t="s">
        <v>350</v>
      </c>
      <c r="Z4300" s="115">
        <v>0</v>
      </c>
      <c r="AA4300" s="115">
        <v>1</v>
      </c>
      <c r="AB4300" s="115">
        <v>2.2960274429790001E-2</v>
      </c>
      <c r="AC4300" s="115">
        <v>3.3668910213899999E-3</v>
      </c>
      <c r="AD4300" s="115">
        <v>511.88158499815597</v>
      </c>
      <c r="AF4300" s="115">
        <v>-1</v>
      </c>
      <c r="AG4300" s="115">
        <v>-1</v>
      </c>
      <c r="AH4300" s="115">
        <v>-1</v>
      </c>
      <c r="AI4300" s="115">
        <v>-1</v>
      </c>
      <c r="AJ4300" s="115">
        <v>0</v>
      </c>
      <c r="AM4300" s="115" t="s">
        <v>348</v>
      </c>
      <c r="AN4300" s="115">
        <v>-1</v>
      </c>
      <c r="AQ4300" s="115">
        <v>601</v>
      </c>
      <c r="AR4300" s="115" t="s">
        <v>263</v>
      </c>
      <c r="AS4300" s="115" t="s">
        <v>376</v>
      </c>
      <c r="AT4300" s="115" t="s">
        <v>296</v>
      </c>
      <c r="AV4300" s="115">
        <v>14.7263202982181</v>
      </c>
      <c r="AW4300" s="115">
        <v>0.41515132599999999</v>
      </c>
    </row>
    <row r="4301" spans="1:49" x14ac:dyDescent="0.25">
      <c r="A4301" s="117">
        <v>550000</v>
      </c>
      <c r="B4301" s="117">
        <v>840000</v>
      </c>
      <c r="C4301" s="117">
        <v>850000</v>
      </c>
      <c r="D4301" s="115" t="s">
        <v>342</v>
      </c>
      <c r="E4301" s="115" t="s">
        <v>13</v>
      </c>
      <c r="F4301" s="115" t="s">
        <v>343</v>
      </c>
      <c r="G4301" s="115" t="s">
        <v>344</v>
      </c>
      <c r="H4301" s="115">
        <v>0.56000000000000005</v>
      </c>
      <c r="I4301" s="115">
        <v>0.48</v>
      </c>
      <c r="J4301" s="115" t="s">
        <v>350</v>
      </c>
      <c r="K4301" s="115">
        <v>1.4211542354100001E-3</v>
      </c>
      <c r="L4301" s="115">
        <v>3639.1945756270902</v>
      </c>
      <c r="M4301" s="115">
        <v>9.0175814397784393</v>
      </c>
      <c r="N4301" s="115">
        <v>1.3223367201942999</v>
      </c>
      <c r="O4301" s="115">
        <v>1.281537405632E-2</v>
      </c>
      <c r="P4301" s="115">
        <v>1.8792444305400001E-3</v>
      </c>
      <c r="Q4301" s="115">
        <v>5.1718567846444596</v>
      </c>
      <c r="R4301" s="115">
        <v>1750</v>
      </c>
      <c r="S4301" s="115" t="s">
        <v>371</v>
      </c>
      <c r="T4301" s="115">
        <v>1750</v>
      </c>
      <c r="U4301" s="115" t="s">
        <v>352</v>
      </c>
      <c r="V4301" s="115" t="s">
        <v>350</v>
      </c>
      <c r="Z4301" s="115">
        <v>0</v>
      </c>
      <c r="AA4301" s="115">
        <v>1</v>
      </c>
      <c r="AB4301" s="115">
        <v>1.281537405632E-2</v>
      </c>
      <c r="AC4301" s="115">
        <v>1.8792444305400001E-3</v>
      </c>
      <c r="AD4301" s="115">
        <v>5.1718567846443504</v>
      </c>
      <c r="AF4301" s="115">
        <v>-1</v>
      </c>
      <c r="AG4301" s="115">
        <v>-1</v>
      </c>
      <c r="AH4301" s="115">
        <v>-1</v>
      </c>
      <c r="AI4301" s="115">
        <v>-1</v>
      </c>
      <c r="AJ4301" s="115">
        <v>0</v>
      </c>
      <c r="AM4301" s="115" t="s">
        <v>348</v>
      </c>
      <c r="AN4301" s="115">
        <v>-1</v>
      </c>
      <c r="AQ4301" s="115">
        <v>601</v>
      </c>
      <c r="AR4301" s="115" t="s">
        <v>263</v>
      </c>
      <c r="AS4301" s="115" t="s">
        <v>376</v>
      </c>
      <c r="AT4301" s="115" t="s">
        <v>296</v>
      </c>
      <c r="AV4301" s="115">
        <v>11.5317425718075</v>
      </c>
      <c r="AW4301" s="115">
        <v>4.1945309999999996E-3</v>
      </c>
    </row>
    <row r="4302" spans="1:49" x14ac:dyDescent="0.25">
      <c r="A4302" s="117">
        <v>550000</v>
      </c>
      <c r="B4302" s="117">
        <v>850000</v>
      </c>
      <c r="C4302" s="117">
        <v>850000</v>
      </c>
      <c r="D4302" s="115" t="s">
        <v>342</v>
      </c>
      <c r="E4302" s="115" t="s">
        <v>13</v>
      </c>
      <c r="F4302" s="115" t="s">
        <v>343</v>
      </c>
      <c r="G4302" s="115" t="s">
        <v>344</v>
      </c>
      <c r="H4302" s="115">
        <v>0.56000000000000005</v>
      </c>
      <c r="I4302" s="115">
        <v>0.48</v>
      </c>
      <c r="J4302" s="115" t="s">
        <v>350</v>
      </c>
      <c r="K4302" s="115">
        <v>6.9133793899E-4</v>
      </c>
      <c r="L4302" s="115">
        <v>3679.33101625364</v>
      </c>
      <c r="M4302" s="115">
        <v>9.1675109103501793</v>
      </c>
      <c r="N4302" s="115">
        <v>1.3481598498673899</v>
      </c>
      <c r="O4302" s="115">
        <v>6.3378480984800003E-3</v>
      </c>
      <c r="P4302" s="115">
        <v>9.3203405204000001E-4</v>
      </c>
      <c r="Q4302" s="115">
        <v>2.54366112166085</v>
      </c>
      <c r="R4302" s="115">
        <v>1210</v>
      </c>
      <c r="S4302" s="115" t="s">
        <v>353</v>
      </c>
      <c r="T4302" s="115">
        <v>1210</v>
      </c>
      <c r="U4302" s="115" t="s">
        <v>352</v>
      </c>
      <c r="V4302" s="115" t="s">
        <v>350</v>
      </c>
      <c r="Z4302" s="115">
        <v>0</v>
      </c>
      <c r="AA4302" s="115">
        <v>1</v>
      </c>
      <c r="AB4302" s="115">
        <v>6.3378480984800003E-3</v>
      </c>
      <c r="AC4302" s="115">
        <v>9.3203405204000001E-4</v>
      </c>
      <c r="AD4302" s="115">
        <v>195.969782455607</v>
      </c>
      <c r="AF4302" s="115">
        <v>-1</v>
      </c>
      <c r="AG4302" s="115">
        <v>-1</v>
      </c>
      <c r="AH4302" s="115">
        <v>-1</v>
      </c>
      <c r="AI4302" s="115">
        <v>-1</v>
      </c>
      <c r="AJ4302" s="115">
        <v>0</v>
      </c>
      <c r="AM4302" s="115" t="s">
        <v>348</v>
      </c>
      <c r="AN4302" s="115">
        <v>-1</v>
      </c>
      <c r="AQ4302" s="115">
        <v>601</v>
      </c>
      <c r="AR4302" s="115" t="s">
        <v>263</v>
      </c>
      <c r="AS4302" s="115" t="s">
        <v>376</v>
      </c>
      <c r="AT4302" s="115" t="s">
        <v>296</v>
      </c>
      <c r="AV4302" s="115">
        <v>25.7035282308746</v>
      </c>
      <c r="AW4302" s="115">
        <v>0.15893737429999999</v>
      </c>
    </row>
    <row r="4303" spans="1:49" x14ac:dyDescent="0.25">
      <c r="A4303" s="117">
        <v>550000</v>
      </c>
      <c r="B4303" s="117">
        <v>850000</v>
      </c>
      <c r="C4303" s="117">
        <v>850000</v>
      </c>
      <c r="D4303" s="115" t="s">
        <v>342</v>
      </c>
      <c r="E4303" s="115" t="s">
        <v>13</v>
      </c>
      <c r="F4303" s="115" t="s">
        <v>343</v>
      </c>
      <c r="G4303" s="115" t="s">
        <v>344</v>
      </c>
      <c r="H4303" s="115">
        <v>0.56000000000000005</v>
      </c>
      <c r="I4303" s="115">
        <v>0.48</v>
      </c>
      <c r="J4303" s="115" t="s">
        <v>350</v>
      </c>
      <c r="K4303" s="115">
        <v>1.93095219631E-3</v>
      </c>
      <c r="L4303" s="115">
        <v>3679.33101625364</v>
      </c>
      <c r="M4303" s="115">
        <v>9.1675109103501793</v>
      </c>
      <c r="N4303" s="115">
        <v>1.3481598498673899</v>
      </c>
      <c r="O4303" s="115">
        <v>1.770202532703E-2</v>
      </c>
      <c r="P4303" s="115">
        <v>2.60323222307E-3</v>
      </c>
      <c r="Q4303" s="115">
        <v>7.1046123067864801</v>
      </c>
      <c r="R4303" s="115">
        <v>1210</v>
      </c>
      <c r="S4303" s="115" t="s">
        <v>353</v>
      </c>
      <c r="T4303" s="115">
        <v>1210</v>
      </c>
      <c r="U4303" s="115" t="s">
        <v>352</v>
      </c>
      <c r="V4303" s="115" t="s">
        <v>350</v>
      </c>
      <c r="Z4303" s="115">
        <v>0</v>
      </c>
      <c r="AA4303" s="115">
        <v>1</v>
      </c>
      <c r="AB4303" s="115">
        <v>1.770202532703E-2</v>
      </c>
      <c r="AC4303" s="115">
        <v>2.60323222307E-3</v>
      </c>
      <c r="AD4303" s="115">
        <v>466.88321878733001</v>
      </c>
      <c r="AF4303" s="115">
        <v>-1</v>
      </c>
      <c r="AG4303" s="115">
        <v>-1</v>
      </c>
      <c r="AH4303" s="115">
        <v>-1</v>
      </c>
      <c r="AI4303" s="115">
        <v>-1</v>
      </c>
      <c r="AJ4303" s="115">
        <v>0</v>
      </c>
      <c r="AM4303" s="115" t="s">
        <v>348</v>
      </c>
      <c r="AN4303" s="115">
        <v>-1</v>
      </c>
      <c r="AQ4303" s="115">
        <v>601</v>
      </c>
      <c r="AR4303" s="115" t="s">
        <v>263</v>
      </c>
      <c r="AS4303" s="115" t="s">
        <v>376</v>
      </c>
      <c r="AT4303" s="115" t="s">
        <v>296</v>
      </c>
      <c r="AV4303" s="115">
        <v>61.7167147955426</v>
      </c>
      <c r="AW4303" s="115">
        <v>0.3786563007</v>
      </c>
    </row>
    <row r="4304" spans="1:49" x14ac:dyDescent="0.25">
      <c r="A4304" s="117">
        <v>550000</v>
      </c>
      <c r="B4304" s="117">
        <v>850000</v>
      </c>
      <c r="C4304" s="117">
        <v>850000</v>
      </c>
      <c r="D4304" s="115" t="s">
        <v>342</v>
      </c>
      <c r="E4304" s="115" t="s">
        <v>13</v>
      </c>
      <c r="F4304" s="115" t="s">
        <v>343</v>
      </c>
      <c r="G4304" s="115" t="s">
        <v>344</v>
      </c>
      <c r="H4304" s="115">
        <v>0.56000000000000005</v>
      </c>
      <c r="I4304" s="115">
        <v>0.48</v>
      </c>
      <c r="J4304" s="115" t="s">
        <v>350</v>
      </c>
      <c r="K4304" s="115">
        <v>4.1849908287999997E-4</v>
      </c>
      <c r="L4304" s="115">
        <v>3679.33101625364</v>
      </c>
      <c r="M4304" s="115">
        <v>9.1675109103501793</v>
      </c>
      <c r="N4304" s="115">
        <v>1.3481598498673899</v>
      </c>
      <c r="O4304" s="115">
        <v>3.83659490832E-3</v>
      </c>
      <c r="P4304" s="115">
        <v>5.6420366074999995E-4</v>
      </c>
      <c r="Q4304" s="115">
        <v>1.53979665593616</v>
      </c>
      <c r="R4304" s="115">
        <v>1210</v>
      </c>
      <c r="S4304" s="115" t="s">
        <v>353</v>
      </c>
      <c r="T4304" s="115">
        <v>1210</v>
      </c>
      <c r="U4304" s="115" t="s">
        <v>352</v>
      </c>
      <c r="V4304" s="115" t="s">
        <v>350</v>
      </c>
      <c r="Z4304" s="115">
        <v>0</v>
      </c>
      <c r="AA4304" s="115">
        <v>1</v>
      </c>
      <c r="AB4304" s="115">
        <v>3.83659490832E-3</v>
      </c>
      <c r="AC4304" s="115">
        <v>5.6420366074999995E-4</v>
      </c>
      <c r="AD4304" s="115">
        <v>101.578588212939</v>
      </c>
      <c r="AF4304" s="115">
        <v>-1</v>
      </c>
      <c r="AG4304" s="115">
        <v>-1</v>
      </c>
      <c r="AH4304" s="115">
        <v>-1</v>
      </c>
      <c r="AI4304" s="115">
        <v>-1</v>
      </c>
      <c r="AJ4304" s="115">
        <v>0</v>
      </c>
      <c r="AM4304" s="115" t="s">
        <v>348</v>
      </c>
      <c r="AN4304" s="115">
        <v>-1</v>
      </c>
      <c r="AQ4304" s="115">
        <v>601</v>
      </c>
      <c r="AR4304" s="115" t="s">
        <v>263</v>
      </c>
      <c r="AS4304" s="115" t="s">
        <v>376</v>
      </c>
      <c r="AT4304" s="115" t="s">
        <v>296</v>
      </c>
      <c r="AV4304" s="115">
        <v>14.0427489576941</v>
      </c>
      <c r="AW4304" s="115">
        <v>8.2383283200000004E-2</v>
      </c>
    </row>
    <row r="4305" spans="1:49" x14ac:dyDescent="0.25">
      <c r="A4305" s="117">
        <v>550000</v>
      </c>
      <c r="B4305" s="117">
        <v>850000</v>
      </c>
      <c r="C4305" s="117">
        <v>850000</v>
      </c>
      <c r="D4305" s="115" t="s">
        <v>342</v>
      </c>
      <c r="E4305" s="115" t="s">
        <v>13</v>
      </c>
      <c r="F4305" s="115" t="s">
        <v>343</v>
      </c>
      <c r="G4305" s="115" t="s">
        <v>344</v>
      </c>
      <c r="H4305" s="115">
        <v>0.56000000000000005</v>
      </c>
      <c r="I4305" s="115">
        <v>0.48</v>
      </c>
      <c r="J4305" s="115" t="s">
        <v>350</v>
      </c>
      <c r="K4305" s="117">
        <v>1.2255335289999999E-6</v>
      </c>
      <c r="L4305" s="115">
        <v>3682.59813766149</v>
      </c>
      <c r="M4305" s="115">
        <v>9.1751459501170505</v>
      </c>
      <c r="N4305" s="115">
        <v>1.34926546710053</v>
      </c>
      <c r="O4305" s="115">
        <v>1.1244448989999999E-5</v>
      </c>
      <c r="P4305" s="117">
        <v>1.653570069454E-6</v>
      </c>
      <c r="Q4305" s="115">
        <v>4.5131474915300002E-3</v>
      </c>
      <c r="R4305" s="115">
        <v>1210</v>
      </c>
      <c r="S4305" s="115" t="s">
        <v>353</v>
      </c>
      <c r="T4305" s="115">
        <v>1210</v>
      </c>
      <c r="U4305" s="115" t="s">
        <v>352</v>
      </c>
      <c r="V4305" s="115" t="s">
        <v>350</v>
      </c>
      <c r="Z4305" s="115">
        <v>0</v>
      </c>
      <c r="AA4305" s="115">
        <v>1</v>
      </c>
      <c r="AB4305" s="115">
        <v>1.1244448989999999E-5</v>
      </c>
      <c r="AC4305" s="117">
        <v>1.653570069454E-6</v>
      </c>
      <c r="AD4305" s="115">
        <v>21.473891461409899</v>
      </c>
      <c r="AF4305" s="115">
        <v>-1</v>
      </c>
      <c r="AG4305" s="115">
        <v>-1</v>
      </c>
      <c r="AH4305" s="115">
        <v>-1</v>
      </c>
      <c r="AI4305" s="115">
        <v>-1</v>
      </c>
      <c r="AJ4305" s="115">
        <v>0</v>
      </c>
      <c r="AM4305" s="115" t="s">
        <v>348</v>
      </c>
      <c r="AN4305" s="115">
        <v>-1</v>
      </c>
      <c r="AQ4305" s="115">
        <v>601</v>
      </c>
      <c r="AR4305" s="115" t="s">
        <v>263</v>
      </c>
      <c r="AS4305" s="115" t="s">
        <v>376</v>
      </c>
      <c r="AT4305" s="115" t="s">
        <v>296</v>
      </c>
      <c r="AV4305" s="115">
        <v>2.9569811210583401</v>
      </c>
      <c r="AW4305" s="115">
        <v>1.7415970400000001E-2</v>
      </c>
    </row>
    <row r="4306" spans="1:49" x14ac:dyDescent="0.25">
      <c r="A4306" s="117">
        <v>550000</v>
      </c>
      <c r="B4306" s="117">
        <v>860000</v>
      </c>
      <c r="C4306" s="117">
        <v>860000</v>
      </c>
      <c r="D4306" s="115" t="s">
        <v>342</v>
      </c>
      <c r="E4306" s="115" t="s">
        <v>13</v>
      </c>
      <c r="F4306" s="115" t="s">
        <v>343</v>
      </c>
      <c r="G4306" s="115" t="s">
        <v>344</v>
      </c>
      <c r="H4306" s="115">
        <v>0.56000000000000005</v>
      </c>
      <c r="I4306" s="115">
        <v>0.48</v>
      </c>
      <c r="J4306" s="115" t="s">
        <v>350</v>
      </c>
      <c r="K4306" s="115">
        <v>0.27124502801150002</v>
      </c>
      <c r="L4306" s="115">
        <v>3630.6683912733001</v>
      </c>
      <c r="M4306" s="115">
        <v>8.4903671084208305</v>
      </c>
      <c r="N4306" s="115">
        <v>1.2422161350488301</v>
      </c>
      <c r="O4306" s="115">
        <v>2.3029698641515601</v>
      </c>
      <c r="P4306" s="115">
        <v>0.33694495034765998</v>
      </c>
      <c r="Q4306" s="115">
        <v>984.80074949140999</v>
      </c>
      <c r="R4306" s="115">
        <v>1210</v>
      </c>
      <c r="S4306" s="115" t="s">
        <v>353</v>
      </c>
      <c r="T4306" s="115">
        <v>1210</v>
      </c>
      <c r="U4306" s="115" t="s">
        <v>352</v>
      </c>
      <c r="V4306" s="115" t="s">
        <v>350</v>
      </c>
      <c r="Z4306" s="115">
        <v>0</v>
      </c>
      <c r="AA4306" s="115">
        <v>1</v>
      </c>
      <c r="AB4306" s="115">
        <v>2.3029698641515601</v>
      </c>
      <c r="AC4306" s="115">
        <v>0.33694495034765998</v>
      </c>
      <c r="AD4306" s="115">
        <v>1520.24528903488</v>
      </c>
      <c r="AF4306" s="115">
        <v>-1</v>
      </c>
      <c r="AG4306" s="115">
        <v>-1</v>
      </c>
      <c r="AH4306" s="115">
        <v>-1</v>
      </c>
      <c r="AI4306" s="115">
        <v>-1</v>
      </c>
      <c r="AJ4306" s="115">
        <v>0</v>
      </c>
      <c r="AM4306" s="115" t="s">
        <v>348</v>
      </c>
      <c r="AN4306" s="115">
        <v>-1</v>
      </c>
      <c r="AQ4306" s="115">
        <v>601</v>
      </c>
      <c r="AR4306" s="115" t="s">
        <v>263</v>
      </c>
      <c r="AS4306" s="115" t="s">
        <v>376</v>
      </c>
      <c r="AT4306" s="115" t="s">
        <v>296</v>
      </c>
      <c r="AV4306" s="115">
        <v>139.21038098738799</v>
      </c>
      <c r="AW4306" s="115">
        <v>1.2329645491000001</v>
      </c>
    </row>
    <row r="4307" spans="1:49" x14ac:dyDescent="0.25">
      <c r="A4307" s="117">
        <v>550000</v>
      </c>
      <c r="B4307" s="117">
        <v>860000</v>
      </c>
      <c r="C4307" s="117">
        <v>860000</v>
      </c>
      <c r="D4307" s="115" t="s">
        <v>342</v>
      </c>
      <c r="E4307" s="115" t="s">
        <v>13</v>
      </c>
      <c r="F4307" s="115" t="s">
        <v>343</v>
      </c>
      <c r="G4307" s="115" t="s">
        <v>344</v>
      </c>
      <c r="H4307" s="115">
        <v>0.56000000000000005</v>
      </c>
      <c r="I4307" s="115">
        <v>0.48</v>
      </c>
      <c r="J4307" s="115" t="s">
        <v>350</v>
      </c>
      <c r="K4307" s="115">
        <v>6.4045904216700001E-3</v>
      </c>
      <c r="L4307" s="115">
        <v>3630.6683912733001</v>
      </c>
      <c r="M4307" s="115">
        <v>8.4903671084208305</v>
      </c>
      <c r="N4307" s="115">
        <v>1.2422161350488301</v>
      </c>
      <c r="O4307" s="115">
        <v>5.4377323859099998E-2</v>
      </c>
      <c r="P4307" s="115">
        <v>7.9558855601800007E-3</v>
      </c>
      <c r="Q4307" s="115">
        <v>23.252944003030802</v>
      </c>
      <c r="R4307" s="115">
        <v>1300</v>
      </c>
      <c r="S4307" s="115" t="s">
        <v>346</v>
      </c>
      <c r="T4307" s="115">
        <v>1300</v>
      </c>
      <c r="U4307" s="115" t="s">
        <v>352</v>
      </c>
      <c r="V4307" s="115" t="s">
        <v>350</v>
      </c>
      <c r="Z4307" s="115">
        <v>0</v>
      </c>
      <c r="AA4307" s="115">
        <v>1</v>
      </c>
      <c r="AB4307" s="115">
        <v>5.4377323859099998E-2</v>
      </c>
      <c r="AC4307" s="115">
        <v>7.9558855601800007E-3</v>
      </c>
      <c r="AD4307" s="115">
        <v>73.726888673652795</v>
      </c>
      <c r="AF4307" s="115">
        <v>-1</v>
      </c>
      <c r="AG4307" s="115">
        <v>-1</v>
      </c>
      <c r="AH4307" s="115">
        <v>-1</v>
      </c>
      <c r="AI4307" s="115">
        <v>-1</v>
      </c>
      <c r="AJ4307" s="115">
        <v>0</v>
      </c>
      <c r="AM4307" s="115" t="s">
        <v>348</v>
      </c>
      <c r="AN4307" s="115">
        <v>-1</v>
      </c>
      <c r="AQ4307" s="115">
        <v>601</v>
      </c>
      <c r="AR4307" s="115" t="s">
        <v>263</v>
      </c>
      <c r="AS4307" s="115" t="s">
        <v>376</v>
      </c>
      <c r="AT4307" s="115" t="s">
        <v>296</v>
      </c>
      <c r="AV4307" s="115">
        <v>27.872408170089699</v>
      </c>
      <c r="AW4307" s="115">
        <v>5.9794719099999998E-2</v>
      </c>
    </row>
    <row r="4308" spans="1:49" x14ac:dyDescent="0.25">
      <c r="A4308" s="117">
        <v>550000</v>
      </c>
      <c r="B4308" s="117">
        <v>860000</v>
      </c>
      <c r="C4308" s="117">
        <v>860000</v>
      </c>
      <c r="D4308" s="115" t="s">
        <v>342</v>
      </c>
      <c r="E4308" s="115" t="s">
        <v>13</v>
      </c>
      <c r="F4308" s="115" t="s">
        <v>343</v>
      </c>
      <c r="G4308" s="115" t="s">
        <v>344</v>
      </c>
      <c r="H4308" s="115">
        <v>0.56000000000000005</v>
      </c>
      <c r="I4308" s="115">
        <v>0.48</v>
      </c>
      <c r="J4308" s="115" t="s">
        <v>380</v>
      </c>
      <c r="K4308" s="115">
        <v>4.4582124692299999E-3</v>
      </c>
      <c r="L4308" s="115">
        <v>3614.7873788189199</v>
      </c>
      <c r="M4308" s="115">
        <v>6.9104811129710804</v>
      </c>
      <c r="N4308" s="115">
        <v>0.93894795997739999</v>
      </c>
      <c r="O4308" s="115">
        <v>3.0808393066230001E-2</v>
      </c>
      <c r="P4308" s="115">
        <v>4.1860295031300003E-3</v>
      </c>
      <c r="Q4308" s="115">
        <v>16.1154901658693</v>
      </c>
      <c r="R4308" s="115">
        <v>1750</v>
      </c>
      <c r="S4308" s="115" t="s">
        <v>371</v>
      </c>
      <c r="T4308" s="115">
        <v>1750</v>
      </c>
      <c r="U4308" s="115" t="s">
        <v>380</v>
      </c>
      <c r="V4308" s="115" t="s">
        <v>380</v>
      </c>
      <c r="Z4308" s="115">
        <v>0</v>
      </c>
      <c r="AA4308" s="115">
        <v>1</v>
      </c>
      <c r="AB4308" s="115">
        <v>3.0808393066230001E-2</v>
      </c>
      <c r="AC4308" s="115">
        <v>4.1860295031300003E-3</v>
      </c>
      <c r="AD4308" s="115">
        <v>2233.0835361630602</v>
      </c>
      <c r="AF4308" s="115">
        <v>-1</v>
      </c>
      <c r="AG4308" s="115">
        <v>-1</v>
      </c>
      <c r="AH4308" s="115">
        <v>-1</v>
      </c>
      <c r="AI4308" s="115">
        <v>-1</v>
      </c>
      <c r="AJ4308" s="115">
        <v>0</v>
      </c>
      <c r="AM4308" s="115" t="s">
        <v>348</v>
      </c>
      <c r="AN4308" s="115">
        <v>-1</v>
      </c>
      <c r="AQ4308" s="115">
        <v>601</v>
      </c>
      <c r="AR4308" s="115" t="s">
        <v>263</v>
      </c>
      <c r="AS4308" s="115" t="s">
        <v>376</v>
      </c>
      <c r="AT4308" s="115" t="s">
        <v>296</v>
      </c>
      <c r="AV4308" s="115">
        <v>36.243394339388303</v>
      </c>
      <c r="AW4308" s="115">
        <v>1.8110977584000001</v>
      </c>
    </row>
    <row r="4309" spans="1:49" x14ac:dyDescent="0.25">
      <c r="A4309" s="117">
        <v>550000</v>
      </c>
      <c r="B4309" s="117">
        <v>860000</v>
      </c>
      <c r="C4309" s="117">
        <v>870000</v>
      </c>
      <c r="D4309" s="115" t="s">
        <v>342</v>
      </c>
      <c r="E4309" s="115" t="s">
        <v>13</v>
      </c>
      <c r="F4309" s="115" t="s">
        <v>343</v>
      </c>
      <c r="G4309" s="115" t="s">
        <v>344</v>
      </c>
      <c r="H4309" s="115">
        <v>0.56000000000000005</v>
      </c>
      <c r="I4309" s="115">
        <v>0.48</v>
      </c>
      <c r="J4309" s="115" t="s">
        <v>350</v>
      </c>
      <c r="K4309" s="115">
        <v>1.7373630529699999E-3</v>
      </c>
      <c r="L4309" s="115">
        <v>3629.6640881832</v>
      </c>
      <c r="M4309" s="115">
        <v>8.5623035585064198</v>
      </c>
      <c r="N4309" s="115">
        <v>1.241390876898</v>
      </c>
      <c r="O4309" s="115">
        <v>1.4875829850889999E-2</v>
      </c>
      <c r="P4309" s="115">
        <v>2.1567466438200001E-3</v>
      </c>
      <c r="Q4309" s="115">
        <v>6.3060442815160496</v>
      </c>
      <c r="R4309" s="115">
        <v>1210</v>
      </c>
      <c r="S4309" s="115" t="s">
        <v>353</v>
      </c>
      <c r="T4309" s="115">
        <v>1210</v>
      </c>
      <c r="U4309" s="115" t="s">
        <v>352</v>
      </c>
      <c r="V4309" s="115" t="s">
        <v>350</v>
      </c>
      <c r="Z4309" s="115">
        <v>0</v>
      </c>
      <c r="AA4309" s="115">
        <v>1</v>
      </c>
      <c r="AB4309" s="115">
        <v>1.4875829850889999E-2</v>
      </c>
      <c r="AC4309" s="115">
        <v>2.1567466438200001E-3</v>
      </c>
      <c r="AD4309" s="115">
        <v>204.815615832768</v>
      </c>
      <c r="AF4309" s="115">
        <v>-1</v>
      </c>
      <c r="AG4309" s="115">
        <v>-1</v>
      </c>
      <c r="AH4309" s="115">
        <v>-1</v>
      </c>
      <c r="AI4309" s="115">
        <v>-1</v>
      </c>
      <c r="AJ4309" s="115">
        <v>0</v>
      </c>
      <c r="AM4309" s="115" t="s">
        <v>348</v>
      </c>
      <c r="AN4309" s="115">
        <v>-1</v>
      </c>
      <c r="AQ4309" s="115">
        <v>601</v>
      </c>
      <c r="AR4309" s="115" t="s">
        <v>263</v>
      </c>
      <c r="AS4309" s="115" t="s">
        <v>376</v>
      </c>
      <c r="AT4309" s="115" t="s">
        <v>296</v>
      </c>
      <c r="AV4309" s="115">
        <v>15.2414139101018</v>
      </c>
      <c r="AW4309" s="115">
        <v>0.16611161059999999</v>
      </c>
    </row>
    <row r="4310" spans="1:49" x14ac:dyDescent="0.25">
      <c r="A4310" s="117">
        <v>550000</v>
      </c>
      <c r="B4310" s="117">
        <v>860000</v>
      </c>
      <c r="C4310" s="117">
        <v>870000</v>
      </c>
      <c r="D4310" s="115" t="s">
        <v>342</v>
      </c>
      <c r="E4310" s="115" t="s">
        <v>13</v>
      </c>
      <c r="F4310" s="115" t="s">
        <v>343</v>
      </c>
      <c r="G4310" s="115" t="s">
        <v>344</v>
      </c>
      <c r="H4310" s="115">
        <v>0.56000000000000005</v>
      </c>
      <c r="I4310" s="115">
        <v>0.48</v>
      </c>
      <c r="J4310" s="115" t="s">
        <v>350</v>
      </c>
      <c r="K4310" s="115">
        <v>2.7657197727399998E-3</v>
      </c>
      <c r="L4310" s="115">
        <v>3629.6640881832</v>
      </c>
      <c r="M4310" s="115">
        <v>8.5623035585064198</v>
      </c>
      <c r="N4310" s="115">
        <v>1.241390876898</v>
      </c>
      <c r="O4310" s="115">
        <v>2.368093225196E-2</v>
      </c>
      <c r="P4310" s="115">
        <v>3.4333392939299998E-3</v>
      </c>
      <c r="Q4310" s="115">
        <v>10.0386337370925</v>
      </c>
      <c r="R4310" s="115">
        <v>1210</v>
      </c>
      <c r="S4310" s="115" t="s">
        <v>353</v>
      </c>
      <c r="T4310" s="115">
        <v>1210</v>
      </c>
      <c r="U4310" s="115" t="s">
        <v>352</v>
      </c>
      <c r="V4310" s="115" t="s">
        <v>350</v>
      </c>
      <c r="Z4310" s="115">
        <v>0</v>
      </c>
      <c r="AA4310" s="115">
        <v>1</v>
      </c>
      <c r="AB4310" s="115">
        <v>2.368093225196E-2</v>
      </c>
      <c r="AC4310" s="115">
        <v>3.4333392939299998E-3</v>
      </c>
      <c r="AD4310" s="115">
        <v>943.939548813241</v>
      </c>
      <c r="AF4310" s="115">
        <v>-1</v>
      </c>
      <c r="AG4310" s="115">
        <v>-1</v>
      </c>
      <c r="AH4310" s="115">
        <v>-1</v>
      </c>
      <c r="AI4310" s="115">
        <v>-1</v>
      </c>
      <c r="AJ4310" s="115">
        <v>0</v>
      </c>
      <c r="AM4310" s="115" t="s">
        <v>348</v>
      </c>
      <c r="AN4310" s="115">
        <v>-1</v>
      </c>
      <c r="AQ4310" s="115">
        <v>601</v>
      </c>
      <c r="AR4310" s="115" t="s">
        <v>263</v>
      </c>
      <c r="AS4310" s="115" t="s">
        <v>376</v>
      </c>
      <c r="AT4310" s="115" t="s">
        <v>296</v>
      </c>
      <c r="AV4310" s="115">
        <v>26.7108079165242</v>
      </c>
      <c r="AW4310" s="115">
        <v>0.76556329990000005</v>
      </c>
    </row>
    <row r="4311" spans="1:49" x14ac:dyDescent="0.25">
      <c r="A4311" s="117">
        <v>550000</v>
      </c>
      <c r="B4311" s="117">
        <v>860000</v>
      </c>
      <c r="C4311" s="117">
        <v>870000</v>
      </c>
      <c r="D4311" s="115" t="s">
        <v>342</v>
      </c>
      <c r="E4311" s="115" t="s">
        <v>13</v>
      </c>
      <c r="F4311" s="115" t="s">
        <v>343</v>
      </c>
      <c r="G4311" s="115" t="s">
        <v>344</v>
      </c>
      <c r="H4311" s="115">
        <v>0.56000000000000005</v>
      </c>
      <c r="I4311" s="115">
        <v>0.48</v>
      </c>
      <c r="J4311" s="115" t="s">
        <v>350</v>
      </c>
      <c r="K4311" s="115">
        <v>5.4360238016700002E-3</v>
      </c>
      <c r="L4311" s="115">
        <v>3629.6640881832</v>
      </c>
      <c r="M4311" s="115">
        <v>8.5623035585064198</v>
      </c>
      <c r="N4311" s="115">
        <v>1.241390876898</v>
      </c>
      <c r="O4311" s="115">
        <v>4.654488594121E-2</v>
      </c>
      <c r="P4311" s="115">
        <v>6.7482303540000003E-3</v>
      </c>
      <c r="Q4311" s="115">
        <v>19.730940375452398</v>
      </c>
      <c r="R4311" s="115">
        <v>1210</v>
      </c>
      <c r="S4311" s="115" t="s">
        <v>353</v>
      </c>
      <c r="T4311" s="115">
        <v>1210</v>
      </c>
      <c r="U4311" s="115" t="s">
        <v>352</v>
      </c>
      <c r="V4311" s="115" t="s">
        <v>350</v>
      </c>
      <c r="Z4311" s="115">
        <v>0</v>
      </c>
      <c r="AA4311" s="115">
        <v>1</v>
      </c>
      <c r="AB4311" s="115">
        <v>4.654488594121E-2</v>
      </c>
      <c r="AC4311" s="115">
        <v>6.7482303540000003E-3</v>
      </c>
      <c r="AD4311" s="115">
        <v>943.939548813241</v>
      </c>
      <c r="AF4311" s="115">
        <v>-1</v>
      </c>
      <c r="AG4311" s="115">
        <v>-1</v>
      </c>
      <c r="AH4311" s="115">
        <v>-1</v>
      </c>
      <c r="AI4311" s="115">
        <v>-1</v>
      </c>
      <c r="AJ4311" s="115">
        <v>0</v>
      </c>
      <c r="AM4311" s="115" t="s">
        <v>348</v>
      </c>
      <c r="AN4311" s="115">
        <v>-1</v>
      </c>
      <c r="AQ4311" s="115">
        <v>601</v>
      </c>
      <c r="AR4311" s="115" t="s">
        <v>263</v>
      </c>
      <c r="AS4311" s="115" t="s">
        <v>376</v>
      </c>
      <c r="AT4311" s="115" t="s">
        <v>296</v>
      </c>
      <c r="AV4311" s="115">
        <v>37.417185781255199</v>
      </c>
      <c r="AW4311" s="115">
        <v>0.76556329990000005</v>
      </c>
    </row>
    <row r="4312" spans="1:49" x14ac:dyDescent="0.25">
      <c r="A4312" s="117">
        <v>550000</v>
      </c>
      <c r="B4312" s="117">
        <v>860000</v>
      </c>
      <c r="C4312" s="117">
        <v>870000</v>
      </c>
      <c r="D4312" s="115" t="s">
        <v>342</v>
      </c>
      <c r="E4312" s="115" t="s">
        <v>13</v>
      </c>
      <c r="F4312" s="115" t="s">
        <v>343</v>
      </c>
      <c r="G4312" s="115" t="s">
        <v>344</v>
      </c>
      <c r="H4312" s="115">
        <v>0.56000000000000005</v>
      </c>
      <c r="I4312" s="115">
        <v>0.48</v>
      </c>
      <c r="J4312" s="115" t="s">
        <v>350</v>
      </c>
      <c r="K4312" s="115">
        <v>9.2775141380599998E-3</v>
      </c>
      <c r="L4312" s="115">
        <v>3629.6640881832</v>
      </c>
      <c r="M4312" s="115">
        <v>8.5623035585064198</v>
      </c>
      <c r="N4312" s="115">
        <v>1.241390876898</v>
      </c>
      <c r="O4312" s="115">
        <v>7.9436892318469995E-2</v>
      </c>
      <c r="P4312" s="115">
        <v>1.1517021411289999E-2</v>
      </c>
      <c r="Q4312" s="115">
        <v>33.674259894557302</v>
      </c>
      <c r="R4312" s="115">
        <v>1210</v>
      </c>
      <c r="S4312" s="115" t="s">
        <v>353</v>
      </c>
      <c r="T4312" s="115">
        <v>1210</v>
      </c>
      <c r="U4312" s="115" t="s">
        <v>352</v>
      </c>
      <c r="V4312" s="115" t="s">
        <v>350</v>
      </c>
      <c r="Z4312" s="115">
        <v>0</v>
      </c>
      <c r="AA4312" s="115">
        <v>1</v>
      </c>
      <c r="AB4312" s="115">
        <v>7.9436892318469995E-2</v>
      </c>
      <c r="AC4312" s="115">
        <v>1.1517021411289999E-2</v>
      </c>
      <c r="AD4312" s="115">
        <v>426.207524829573</v>
      </c>
      <c r="AF4312" s="115">
        <v>-1</v>
      </c>
      <c r="AG4312" s="115">
        <v>-1</v>
      </c>
      <c r="AH4312" s="115">
        <v>-1</v>
      </c>
      <c r="AI4312" s="115">
        <v>-1</v>
      </c>
      <c r="AJ4312" s="115">
        <v>0</v>
      </c>
      <c r="AM4312" s="115" t="s">
        <v>348</v>
      </c>
      <c r="AN4312" s="115">
        <v>-1</v>
      </c>
      <c r="AQ4312" s="115">
        <v>601</v>
      </c>
      <c r="AR4312" s="115" t="s">
        <v>263</v>
      </c>
      <c r="AS4312" s="115" t="s">
        <v>376</v>
      </c>
      <c r="AT4312" s="115" t="s">
        <v>296</v>
      </c>
      <c r="AV4312" s="115">
        <v>32.642660929018703</v>
      </c>
      <c r="AW4312" s="115">
        <v>0.34566709229999998</v>
      </c>
    </row>
    <row r="4313" spans="1:49" x14ac:dyDescent="0.25">
      <c r="A4313" s="117">
        <v>550000</v>
      </c>
      <c r="B4313" s="117">
        <v>870000</v>
      </c>
      <c r="C4313" s="117">
        <v>870000</v>
      </c>
      <c r="D4313" s="115" t="s">
        <v>342</v>
      </c>
      <c r="E4313" s="115" t="s">
        <v>13</v>
      </c>
      <c r="F4313" s="115" t="s">
        <v>343</v>
      </c>
      <c r="G4313" s="115" t="s">
        <v>344</v>
      </c>
      <c r="H4313" s="115">
        <v>0.56000000000000005</v>
      </c>
      <c r="I4313" s="115">
        <v>0.48</v>
      </c>
      <c r="J4313" s="115" t="s">
        <v>350</v>
      </c>
      <c r="K4313" s="115">
        <v>0.11986561768025999</v>
      </c>
      <c r="L4313" s="115">
        <v>3639.6383397477798</v>
      </c>
      <c r="M4313" s="115">
        <v>9.0746748842173304</v>
      </c>
      <c r="N4313" s="115">
        <v>1.3347136326101801</v>
      </c>
      <c r="O4313" s="115">
        <v>1.08774151024426</v>
      </c>
      <c r="P4313" s="115">
        <v>0.15998627399908</v>
      </c>
      <c r="Q4313" s="115">
        <v>436.26749772662799</v>
      </c>
      <c r="R4313" s="115">
        <v>1210</v>
      </c>
      <c r="S4313" s="115" t="s">
        <v>353</v>
      </c>
      <c r="T4313" s="115">
        <v>1210</v>
      </c>
      <c r="U4313" s="115" t="s">
        <v>352</v>
      </c>
      <c r="V4313" s="115" t="s">
        <v>350</v>
      </c>
      <c r="Z4313" s="115">
        <v>0</v>
      </c>
      <c r="AA4313" s="115">
        <v>1</v>
      </c>
      <c r="AB4313" s="115">
        <v>1.08774151024426</v>
      </c>
      <c r="AC4313" s="115">
        <v>0.15998627399908</v>
      </c>
      <c r="AD4313" s="115">
        <v>912.857686897235</v>
      </c>
      <c r="AF4313" s="115">
        <v>-1</v>
      </c>
      <c r="AG4313" s="115">
        <v>-1</v>
      </c>
      <c r="AH4313" s="115">
        <v>-1</v>
      </c>
      <c r="AI4313" s="115">
        <v>-1</v>
      </c>
      <c r="AJ4313" s="115">
        <v>0</v>
      </c>
      <c r="AM4313" s="115" t="s">
        <v>348</v>
      </c>
      <c r="AN4313" s="115">
        <v>-1</v>
      </c>
      <c r="AQ4313" s="115">
        <v>601</v>
      </c>
      <c r="AR4313" s="115" t="s">
        <v>263</v>
      </c>
      <c r="AS4313" s="115" t="s">
        <v>376</v>
      </c>
      <c r="AT4313" s="115" t="s">
        <v>296</v>
      </c>
      <c r="AV4313" s="115">
        <v>96.876683970960798</v>
      </c>
      <c r="AW4313" s="115">
        <v>0.74035497719999999</v>
      </c>
    </row>
    <row r="4314" spans="1:49" x14ac:dyDescent="0.25">
      <c r="A4314" s="117">
        <v>550000</v>
      </c>
      <c r="B4314" s="117">
        <v>870000</v>
      </c>
      <c r="C4314" s="117">
        <v>870000</v>
      </c>
      <c r="D4314" s="115" t="s">
        <v>342</v>
      </c>
      <c r="E4314" s="115" t="s">
        <v>13</v>
      </c>
      <c r="F4314" s="115" t="s">
        <v>343</v>
      </c>
      <c r="G4314" s="115" t="s">
        <v>344</v>
      </c>
      <c r="H4314" s="115">
        <v>0.56000000000000005</v>
      </c>
      <c r="I4314" s="115">
        <v>0.48</v>
      </c>
      <c r="J4314" s="115" t="s">
        <v>350</v>
      </c>
      <c r="K4314" s="115">
        <v>0.16963596663169001</v>
      </c>
      <c r="L4314" s="115">
        <v>3639.6383397477798</v>
      </c>
      <c r="M4314" s="115">
        <v>9.0746748842173304</v>
      </c>
      <c r="N4314" s="115">
        <v>1.3347136326101801</v>
      </c>
      <c r="O4314" s="115">
        <v>1.5393912458525301</v>
      </c>
      <c r="P4314" s="115">
        <v>0.22641543724432001</v>
      </c>
      <c r="Q4314" s="115">
        <v>617.41356795287902</v>
      </c>
      <c r="R4314" s="115">
        <v>1210</v>
      </c>
      <c r="S4314" s="115" t="s">
        <v>353</v>
      </c>
      <c r="T4314" s="115">
        <v>1210</v>
      </c>
      <c r="U4314" s="115" t="s">
        <v>352</v>
      </c>
      <c r="V4314" s="115" t="s">
        <v>350</v>
      </c>
      <c r="Z4314" s="115">
        <v>0</v>
      </c>
      <c r="AA4314" s="115">
        <v>1</v>
      </c>
      <c r="AB4314" s="115">
        <v>1.5393912458525301</v>
      </c>
      <c r="AC4314" s="115">
        <v>0.22641543724432001</v>
      </c>
      <c r="AD4314" s="115">
        <v>1201.91082032502</v>
      </c>
      <c r="AF4314" s="115">
        <v>-1</v>
      </c>
      <c r="AG4314" s="115">
        <v>-1</v>
      </c>
      <c r="AH4314" s="115">
        <v>-1</v>
      </c>
      <c r="AI4314" s="115">
        <v>-1</v>
      </c>
      <c r="AJ4314" s="115">
        <v>0</v>
      </c>
      <c r="AM4314" s="115" t="s">
        <v>348</v>
      </c>
      <c r="AN4314" s="115">
        <v>-1</v>
      </c>
      <c r="AQ4314" s="115">
        <v>601</v>
      </c>
      <c r="AR4314" s="115" t="s">
        <v>263</v>
      </c>
      <c r="AS4314" s="115" t="s">
        <v>376</v>
      </c>
      <c r="AT4314" s="115" t="s">
        <v>296</v>
      </c>
      <c r="AV4314" s="115">
        <v>105.25645737552</v>
      </c>
      <c r="AW4314" s="115">
        <v>0.97478574240000004</v>
      </c>
    </row>
    <row r="4315" spans="1:49" x14ac:dyDescent="0.25">
      <c r="A4315" s="117">
        <v>550000</v>
      </c>
      <c r="B4315" s="117">
        <v>870000</v>
      </c>
      <c r="C4315" s="117">
        <v>870000</v>
      </c>
      <c r="D4315" s="115" t="s">
        <v>342</v>
      </c>
      <c r="E4315" s="115" t="s">
        <v>13</v>
      </c>
      <c r="F4315" s="115" t="s">
        <v>343</v>
      </c>
      <c r="G4315" s="115" t="s">
        <v>344</v>
      </c>
      <c r="H4315" s="115">
        <v>0.56000000000000005</v>
      </c>
      <c r="I4315" s="115">
        <v>0.48</v>
      </c>
      <c r="J4315" s="115" t="s">
        <v>350</v>
      </c>
      <c r="K4315" s="115">
        <v>5.1703994961500004E-3</v>
      </c>
      <c r="L4315" s="115">
        <v>3639.6383397477798</v>
      </c>
      <c r="M4315" s="115">
        <v>9.0746748842173304</v>
      </c>
      <c r="N4315" s="115">
        <v>1.3347136326101801</v>
      </c>
      <c r="O4315" s="115">
        <v>4.6919694449120003E-2</v>
      </c>
      <c r="P4315" s="115">
        <v>6.9010026935500002E-3</v>
      </c>
      <c r="Q4315" s="115">
        <v>18.8183842380183</v>
      </c>
      <c r="R4315" s="115">
        <v>1210</v>
      </c>
      <c r="S4315" s="115" t="s">
        <v>353</v>
      </c>
      <c r="T4315" s="115">
        <v>1210</v>
      </c>
      <c r="U4315" s="115" t="s">
        <v>352</v>
      </c>
      <c r="V4315" s="115" t="s">
        <v>350</v>
      </c>
      <c r="Z4315" s="115">
        <v>0</v>
      </c>
      <c r="AA4315" s="115">
        <v>1</v>
      </c>
      <c r="AB4315" s="115">
        <v>4.6919694449120003E-2</v>
      </c>
      <c r="AC4315" s="115">
        <v>6.9010026935500002E-3</v>
      </c>
      <c r="AD4315" s="115">
        <v>18.818384238018101</v>
      </c>
      <c r="AF4315" s="115">
        <v>-1</v>
      </c>
      <c r="AG4315" s="115">
        <v>-1</v>
      </c>
      <c r="AH4315" s="115">
        <v>-1</v>
      </c>
      <c r="AI4315" s="115">
        <v>-1</v>
      </c>
      <c r="AJ4315" s="115">
        <v>0</v>
      </c>
      <c r="AM4315" s="115" t="s">
        <v>348</v>
      </c>
      <c r="AN4315" s="115">
        <v>-1</v>
      </c>
      <c r="AQ4315" s="115">
        <v>601</v>
      </c>
      <c r="AR4315" s="115" t="s">
        <v>263</v>
      </c>
      <c r="AS4315" s="115" t="s">
        <v>376</v>
      </c>
      <c r="AT4315" s="115" t="s">
        <v>296</v>
      </c>
      <c r="AV4315" s="115">
        <v>22.1152473293842</v>
      </c>
      <c r="AW4315" s="115">
        <v>1.52622743E-2</v>
      </c>
    </row>
    <row r="4316" spans="1:49" x14ac:dyDescent="0.25">
      <c r="A4316" s="117">
        <v>550000</v>
      </c>
      <c r="B4316" s="117">
        <v>870000</v>
      </c>
      <c r="C4316" s="117">
        <v>870000</v>
      </c>
      <c r="D4316" s="115" t="s">
        <v>342</v>
      </c>
      <c r="E4316" s="115" t="s">
        <v>13</v>
      </c>
      <c r="F4316" s="115" t="s">
        <v>343</v>
      </c>
      <c r="G4316" s="115" t="s">
        <v>344</v>
      </c>
      <c r="H4316" s="115">
        <v>0.56000000000000005</v>
      </c>
      <c r="I4316" s="115">
        <v>0.48</v>
      </c>
      <c r="J4316" s="115" t="s">
        <v>350</v>
      </c>
      <c r="K4316" s="115">
        <v>8.3079931242299992E-3</v>
      </c>
      <c r="L4316" s="115">
        <v>3639.6383397477798</v>
      </c>
      <c r="M4316" s="115">
        <v>9.0746748842173304</v>
      </c>
      <c r="N4316" s="115">
        <v>1.3347136326101801</v>
      </c>
      <c r="O4316" s="115">
        <v>7.5392336542759994E-2</v>
      </c>
      <c r="P4316" s="115">
        <v>1.108879168255E-2</v>
      </c>
      <c r="Q4316" s="115">
        <v>30.238090301333902</v>
      </c>
      <c r="R4316" s="115">
        <v>1210</v>
      </c>
      <c r="S4316" s="115" t="s">
        <v>353</v>
      </c>
      <c r="T4316" s="115">
        <v>1210</v>
      </c>
      <c r="U4316" s="115" t="s">
        <v>352</v>
      </c>
      <c r="V4316" s="115" t="s">
        <v>350</v>
      </c>
      <c r="Z4316" s="115">
        <v>0</v>
      </c>
      <c r="AA4316" s="115">
        <v>1</v>
      </c>
      <c r="AB4316" s="115">
        <v>7.5392336542759994E-2</v>
      </c>
      <c r="AC4316" s="115">
        <v>1.108879168255E-2</v>
      </c>
      <c r="AD4316" s="115">
        <v>56.744306850956598</v>
      </c>
      <c r="AF4316" s="115">
        <v>-1</v>
      </c>
      <c r="AG4316" s="115">
        <v>-1</v>
      </c>
      <c r="AH4316" s="115">
        <v>-1</v>
      </c>
      <c r="AI4316" s="115">
        <v>-1</v>
      </c>
      <c r="AJ4316" s="115">
        <v>0</v>
      </c>
      <c r="AM4316" s="115" t="s">
        <v>348</v>
      </c>
      <c r="AN4316" s="115">
        <v>-1</v>
      </c>
      <c r="AQ4316" s="115">
        <v>601</v>
      </c>
      <c r="AR4316" s="115" t="s">
        <v>263</v>
      </c>
      <c r="AS4316" s="115" t="s">
        <v>376</v>
      </c>
      <c r="AT4316" s="115" t="s">
        <v>296</v>
      </c>
      <c r="AV4316" s="115">
        <v>27.3178125018621</v>
      </c>
      <c r="AW4316" s="115">
        <v>4.6021335599999998E-2</v>
      </c>
    </row>
    <row r="4317" spans="1:49" x14ac:dyDescent="0.25">
      <c r="A4317" s="117">
        <v>550000</v>
      </c>
      <c r="B4317" s="117">
        <v>870000</v>
      </c>
      <c r="C4317" s="117">
        <v>870000</v>
      </c>
      <c r="D4317" s="115" t="s">
        <v>342</v>
      </c>
      <c r="E4317" s="115" t="s">
        <v>13</v>
      </c>
      <c r="F4317" s="115" t="s">
        <v>343</v>
      </c>
      <c r="G4317" s="115" t="s">
        <v>344</v>
      </c>
      <c r="H4317" s="115">
        <v>0.56000000000000005</v>
      </c>
      <c r="I4317" s="115">
        <v>0.48</v>
      </c>
      <c r="J4317" s="115" t="s">
        <v>350</v>
      </c>
      <c r="K4317" s="115">
        <v>1.4038222181839999E-2</v>
      </c>
      <c r="L4317" s="115">
        <v>3639.6383397477798</v>
      </c>
      <c r="M4317" s="115">
        <v>9.0746748842173304</v>
      </c>
      <c r="N4317" s="115">
        <v>1.3347136326101801</v>
      </c>
      <c r="O4317" s="115">
        <v>0.12739230225265999</v>
      </c>
      <c r="P4317" s="115">
        <v>1.8737006523719998E-2</v>
      </c>
      <c r="Q4317" s="115">
        <v>51.094051674944502</v>
      </c>
      <c r="R4317" s="115">
        <v>1210</v>
      </c>
      <c r="S4317" s="115" t="s">
        <v>353</v>
      </c>
      <c r="T4317" s="115">
        <v>1210</v>
      </c>
      <c r="U4317" s="115" t="s">
        <v>352</v>
      </c>
      <c r="V4317" s="115" t="s">
        <v>350</v>
      </c>
      <c r="Z4317" s="115">
        <v>0</v>
      </c>
      <c r="AA4317" s="115">
        <v>1</v>
      </c>
      <c r="AB4317" s="115">
        <v>0.12739230225265999</v>
      </c>
      <c r="AC4317" s="115">
        <v>1.8737006523719998E-2</v>
      </c>
      <c r="AD4317" s="115">
        <v>51.094051674944097</v>
      </c>
      <c r="AF4317" s="115">
        <v>-1</v>
      </c>
      <c r="AG4317" s="115">
        <v>-1</v>
      </c>
      <c r="AH4317" s="115">
        <v>-1</v>
      </c>
      <c r="AI4317" s="115">
        <v>-1</v>
      </c>
      <c r="AJ4317" s="115">
        <v>0</v>
      </c>
      <c r="AM4317" s="115" t="s">
        <v>348</v>
      </c>
      <c r="AN4317" s="115">
        <v>-1</v>
      </c>
      <c r="AQ4317" s="115">
        <v>601</v>
      </c>
      <c r="AR4317" s="115" t="s">
        <v>263</v>
      </c>
      <c r="AS4317" s="115" t="s">
        <v>376</v>
      </c>
      <c r="AT4317" s="115" t="s">
        <v>296</v>
      </c>
      <c r="AV4317" s="115">
        <v>33.727886068005603</v>
      </c>
      <c r="AW4317" s="115">
        <v>4.1438809100000001E-2</v>
      </c>
    </row>
    <row r="4318" spans="1:49" x14ac:dyDescent="0.25">
      <c r="A4318" s="117">
        <v>550000</v>
      </c>
      <c r="B4318" s="117">
        <v>870000</v>
      </c>
      <c r="C4318" s="117">
        <v>870000</v>
      </c>
      <c r="D4318" s="115" t="s">
        <v>342</v>
      </c>
      <c r="E4318" s="115" t="s">
        <v>13</v>
      </c>
      <c r="F4318" s="115" t="s">
        <v>343</v>
      </c>
      <c r="G4318" s="115" t="s">
        <v>344</v>
      </c>
      <c r="H4318" s="115">
        <v>0.56000000000000005</v>
      </c>
      <c r="I4318" s="115">
        <v>0.48</v>
      </c>
      <c r="J4318" s="115" t="s">
        <v>345</v>
      </c>
      <c r="K4318" s="115">
        <v>5.0342856222900002E-3</v>
      </c>
      <c r="L4318" s="115">
        <v>3536.34294228313</v>
      </c>
      <c r="M4318" s="115">
        <v>8.9676759721669193</v>
      </c>
      <c r="N4318" s="115">
        <v>1.58886952329036</v>
      </c>
      <c r="O4318" s="115">
        <v>4.5145842212030003E-2</v>
      </c>
      <c r="P4318" s="115">
        <v>7.9988229967900004E-3</v>
      </c>
      <c r="Q4318" s="115">
        <v>17.802960429822701</v>
      </c>
      <c r="R4318" s="115">
        <v>1300</v>
      </c>
      <c r="S4318" s="115" t="s">
        <v>346</v>
      </c>
      <c r="T4318" s="115">
        <v>1300</v>
      </c>
      <c r="U4318" s="115" t="s">
        <v>347</v>
      </c>
      <c r="V4318" s="115" t="s">
        <v>345</v>
      </c>
      <c r="Z4318" s="115">
        <v>0</v>
      </c>
      <c r="AA4318" s="115">
        <v>1</v>
      </c>
      <c r="AB4318" s="115">
        <v>4.5145842212030003E-2</v>
      </c>
      <c r="AC4318" s="115">
        <v>7.9988229967900004E-3</v>
      </c>
      <c r="AD4318" s="115">
        <v>656.01149101630403</v>
      </c>
      <c r="AF4318" s="115">
        <v>-1</v>
      </c>
      <c r="AG4318" s="115">
        <v>-1</v>
      </c>
      <c r="AH4318" s="115">
        <v>-1</v>
      </c>
      <c r="AI4318" s="115">
        <v>-1</v>
      </c>
      <c r="AJ4318" s="115">
        <v>0</v>
      </c>
      <c r="AM4318" s="115" t="s">
        <v>348</v>
      </c>
      <c r="AN4318" s="115">
        <v>-1</v>
      </c>
      <c r="AQ4318" s="115">
        <v>601</v>
      </c>
      <c r="AR4318" s="115" t="s">
        <v>263</v>
      </c>
      <c r="AS4318" s="115" t="s">
        <v>376</v>
      </c>
      <c r="AT4318" s="115" t="s">
        <v>296</v>
      </c>
      <c r="AV4318" s="115">
        <v>27.774370636645099</v>
      </c>
      <c r="AW4318" s="115">
        <v>0.53204500489999995</v>
      </c>
    </row>
    <row r="4319" spans="1:49" x14ac:dyDescent="0.25">
      <c r="A4319" s="117">
        <v>550000</v>
      </c>
      <c r="B4319" s="117">
        <v>870000</v>
      </c>
      <c r="C4319" s="117">
        <v>870000</v>
      </c>
      <c r="D4319" s="115" t="s">
        <v>342</v>
      </c>
      <c r="E4319" s="115" t="s">
        <v>13</v>
      </c>
      <c r="F4319" s="115" t="s">
        <v>343</v>
      </c>
      <c r="G4319" s="115" t="s">
        <v>344</v>
      </c>
      <c r="H4319" s="115">
        <v>0.56000000000000005</v>
      </c>
      <c r="I4319" s="115">
        <v>0.48</v>
      </c>
      <c r="J4319" s="115" t="s">
        <v>345</v>
      </c>
      <c r="K4319" s="115">
        <v>5.6973760906500002E-3</v>
      </c>
      <c r="L4319" s="115">
        <v>3536.34294228313</v>
      </c>
      <c r="M4319" s="115">
        <v>8.9676759721669193</v>
      </c>
      <c r="N4319" s="115">
        <v>1.58886952329036</v>
      </c>
      <c r="O4319" s="115">
        <v>5.1092222672519998E-2</v>
      </c>
      <c r="P4319" s="115">
        <v>9.0523872331499996E-3</v>
      </c>
      <c r="Q4319" s="115">
        <v>20.1478757277063</v>
      </c>
      <c r="R4319" s="115">
        <v>3200</v>
      </c>
      <c r="S4319" s="115" t="s">
        <v>378</v>
      </c>
      <c r="T4319" s="115">
        <v>3200</v>
      </c>
      <c r="U4319" s="115" t="s">
        <v>347</v>
      </c>
      <c r="V4319" s="115" t="s">
        <v>345</v>
      </c>
      <c r="Y4319" s="115" t="s">
        <v>372</v>
      </c>
      <c r="Z4319" s="115">
        <v>0</v>
      </c>
      <c r="AA4319" s="115">
        <v>1</v>
      </c>
      <c r="AB4319" s="115">
        <v>5.1092222672519998E-2</v>
      </c>
      <c r="AC4319" s="115">
        <v>9.0523872331499996E-3</v>
      </c>
      <c r="AD4319" s="115">
        <v>196.44091015316999</v>
      </c>
      <c r="AF4319" s="115">
        <v>-1</v>
      </c>
      <c r="AG4319" s="115">
        <v>-1</v>
      </c>
      <c r="AH4319" s="115">
        <v>-1</v>
      </c>
      <c r="AI4319" s="115">
        <v>-1</v>
      </c>
      <c r="AJ4319" s="115">
        <v>0</v>
      </c>
      <c r="AM4319" s="115" t="s">
        <v>348</v>
      </c>
      <c r="AN4319" s="115">
        <v>-1</v>
      </c>
      <c r="AQ4319" s="115">
        <v>601</v>
      </c>
      <c r="AR4319" s="115" t="s">
        <v>263</v>
      </c>
      <c r="AS4319" s="115" t="s">
        <v>376</v>
      </c>
      <c r="AT4319" s="115" t="s">
        <v>296</v>
      </c>
      <c r="AV4319" s="115">
        <v>32.3088007736702</v>
      </c>
      <c r="AW4319" s="115">
        <v>0.15931947299999999</v>
      </c>
    </row>
    <row r="4320" spans="1:49" x14ac:dyDescent="0.25">
      <c r="A4320" s="117">
        <v>550000</v>
      </c>
      <c r="B4320" s="117">
        <v>870000</v>
      </c>
      <c r="C4320" s="117">
        <v>870000</v>
      </c>
      <c r="D4320" s="115" t="s">
        <v>342</v>
      </c>
      <c r="E4320" s="115" t="s">
        <v>13</v>
      </c>
      <c r="F4320" s="115" t="s">
        <v>343</v>
      </c>
      <c r="G4320" s="115" t="s">
        <v>344</v>
      </c>
      <c r="H4320" s="115">
        <v>0.56000000000000005</v>
      </c>
      <c r="I4320" s="115">
        <v>0.48</v>
      </c>
      <c r="J4320" s="115" t="s">
        <v>380</v>
      </c>
      <c r="K4320" s="115">
        <v>2.7944034866320001E-2</v>
      </c>
      <c r="L4320" s="115">
        <v>3536.34294228313</v>
      </c>
      <c r="M4320" s="115">
        <v>8.9676759721669193</v>
      </c>
      <c r="N4320" s="115">
        <v>1.58886952329036</v>
      </c>
      <c r="O4320" s="115">
        <v>0.25059305003615001</v>
      </c>
      <c r="P4320" s="115">
        <v>4.4399425356869998E-2</v>
      </c>
      <c r="Q4320" s="115">
        <v>98.819690478449303</v>
      </c>
      <c r="R4320" s="115">
        <v>1750</v>
      </c>
      <c r="S4320" s="115" t="s">
        <v>371</v>
      </c>
      <c r="T4320" s="115">
        <v>1750</v>
      </c>
      <c r="U4320" s="115" t="s">
        <v>380</v>
      </c>
      <c r="V4320" s="115" t="s">
        <v>380</v>
      </c>
      <c r="Z4320" s="115">
        <v>0</v>
      </c>
      <c r="AA4320" s="115">
        <v>1</v>
      </c>
      <c r="AB4320" s="115">
        <v>0.25059305003615001</v>
      </c>
      <c r="AC4320" s="115">
        <v>4.4399425356869998E-2</v>
      </c>
      <c r="AD4320" s="115">
        <v>98.819690478447498</v>
      </c>
      <c r="AF4320" s="115">
        <v>-1</v>
      </c>
      <c r="AG4320" s="115">
        <v>-1</v>
      </c>
      <c r="AH4320" s="115">
        <v>-1</v>
      </c>
      <c r="AI4320" s="115">
        <v>-1</v>
      </c>
      <c r="AJ4320" s="115">
        <v>0</v>
      </c>
      <c r="AM4320" s="115" t="s">
        <v>348</v>
      </c>
      <c r="AN4320" s="115">
        <v>-1</v>
      </c>
      <c r="AQ4320" s="115">
        <v>601</v>
      </c>
      <c r="AR4320" s="115" t="s">
        <v>263</v>
      </c>
      <c r="AS4320" s="115" t="s">
        <v>376</v>
      </c>
      <c r="AT4320" s="115" t="s">
        <v>296</v>
      </c>
      <c r="AV4320" s="115">
        <v>54.518654229112201</v>
      </c>
      <c r="AW4320" s="115">
        <v>8.0145734400000002E-2</v>
      </c>
    </row>
    <row r="4321" spans="1:49" x14ac:dyDescent="0.25">
      <c r="A4321" s="117">
        <v>550000</v>
      </c>
      <c r="B4321" s="117">
        <v>870000</v>
      </c>
      <c r="C4321" s="117">
        <v>870000</v>
      </c>
      <c r="D4321" s="115" t="s">
        <v>342</v>
      </c>
      <c r="E4321" s="115" t="s">
        <v>13</v>
      </c>
      <c r="F4321" s="115" t="s">
        <v>343</v>
      </c>
      <c r="G4321" s="115" t="s">
        <v>344</v>
      </c>
      <c r="H4321" s="115">
        <v>0.56000000000000005</v>
      </c>
      <c r="I4321" s="115">
        <v>0.48</v>
      </c>
      <c r="J4321" s="115" t="s">
        <v>350</v>
      </c>
      <c r="K4321" s="115">
        <v>5.0228659443640002E-2</v>
      </c>
      <c r="L4321" s="115">
        <v>3536.34294228313</v>
      </c>
      <c r="M4321" s="115">
        <v>8.9676759721669193</v>
      </c>
      <c r="N4321" s="115">
        <v>1.58886952329036</v>
      </c>
      <c r="O4321" s="115">
        <v>0.45043434240689001</v>
      </c>
      <c r="P4321" s="115">
        <v>7.9806786185730005E-2</v>
      </c>
      <c r="Q4321" s="115">
        <v>177.625765323862</v>
      </c>
      <c r="R4321" s="115">
        <v>1750</v>
      </c>
      <c r="S4321" s="115" t="s">
        <v>371</v>
      </c>
      <c r="T4321" s="115">
        <v>1750</v>
      </c>
      <c r="U4321" s="115" t="s">
        <v>352</v>
      </c>
      <c r="V4321" s="115" t="s">
        <v>350</v>
      </c>
      <c r="Z4321" s="115">
        <v>0</v>
      </c>
      <c r="AA4321" s="115">
        <v>1</v>
      </c>
      <c r="AB4321" s="115">
        <v>0.45043434240689001</v>
      </c>
      <c r="AC4321" s="115">
        <v>7.9806786185730005E-2</v>
      </c>
      <c r="AD4321" s="115">
        <v>177.625765323861</v>
      </c>
      <c r="AF4321" s="115">
        <v>-1</v>
      </c>
      <c r="AG4321" s="115">
        <v>-1</v>
      </c>
      <c r="AH4321" s="115">
        <v>-1</v>
      </c>
      <c r="AI4321" s="115">
        <v>-1</v>
      </c>
      <c r="AJ4321" s="115">
        <v>0</v>
      </c>
      <c r="AM4321" s="115" t="s">
        <v>348</v>
      </c>
      <c r="AN4321" s="115">
        <v>-1</v>
      </c>
      <c r="AQ4321" s="115">
        <v>601</v>
      </c>
      <c r="AR4321" s="115" t="s">
        <v>263</v>
      </c>
      <c r="AS4321" s="115" t="s">
        <v>376</v>
      </c>
      <c r="AT4321" s="115" t="s">
        <v>296</v>
      </c>
      <c r="AV4321" s="115">
        <v>59.707165706379897</v>
      </c>
      <c r="AW4321" s="115">
        <v>0.14405982589999999</v>
      </c>
    </row>
    <row r="4322" spans="1:49" x14ac:dyDescent="0.25">
      <c r="A4322" s="117">
        <v>550000</v>
      </c>
      <c r="B4322" s="117">
        <v>870000</v>
      </c>
      <c r="C4322" s="117">
        <v>870000</v>
      </c>
      <c r="D4322" s="115" t="s">
        <v>342</v>
      </c>
      <c r="E4322" s="115" t="s">
        <v>13</v>
      </c>
      <c r="F4322" s="115" t="s">
        <v>343</v>
      </c>
      <c r="G4322" s="115" t="s">
        <v>344</v>
      </c>
      <c r="H4322" s="115">
        <v>0.56000000000000005</v>
      </c>
      <c r="I4322" s="115">
        <v>0.48</v>
      </c>
      <c r="J4322" s="115" t="s">
        <v>345</v>
      </c>
      <c r="K4322" s="115">
        <v>7.4025312000200001E-3</v>
      </c>
      <c r="L4322" s="115">
        <v>3536.34294228313</v>
      </c>
      <c r="M4322" s="115">
        <v>8.9676759721669193</v>
      </c>
      <c r="N4322" s="115">
        <v>1.58886952329036</v>
      </c>
      <c r="O4322" s="115">
        <v>6.638350117564E-2</v>
      </c>
      <c r="P4322" s="115">
        <v>1.176165621891E-2</v>
      </c>
      <c r="Q4322" s="115">
        <v>26.177888964224898</v>
      </c>
      <c r="R4322" s="115">
        <v>1750</v>
      </c>
      <c r="S4322" s="115" t="s">
        <v>371</v>
      </c>
      <c r="T4322" s="115">
        <v>1750</v>
      </c>
      <c r="U4322" s="115" t="s">
        <v>379</v>
      </c>
      <c r="V4322" s="115" t="s">
        <v>345</v>
      </c>
      <c r="Z4322" s="115">
        <v>0</v>
      </c>
      <c r="AA4322" s="115">
        <v>1</v>
      </c>
      <c r="AB4322" s="115">
        <v>6.638350117564E-2</v>
      </c>
      <c r="AC4322" s="115">
        <v>1.176165621891E-2</v>
      </c>
      <c r="AD4322" s="115">
        <v>26.1778889642233</v>
      </c>
      <c r="AF4322" s="115">
        <v>-1</v>
      </c>
      <c r="AG4322" s="115">
        <v>-1</v>
      </c>
      <c r="AH4322" s="115">
        <v>-1</v>
      </c>
      <c r="AI4322" s="115">
        <v>-1</v>
      </c>
      <c r="AJ4322" s="115">
        <v>0</v>
      </c>
      <c r="AM4322" s="115" t="s">
        <v>348</v>
      </c>
      <c r="AN4322" s="115">
        <v>-1</v>
      </c>
      <c r="AQ4322" s="115">
        <v>601</v>
      </c>
      <c r="AR4322" s="115" t="s">
        <v>263</v>
      </c>
      <c r="AS4322" s="115" t="s">
        <v>376</v>
      </c>
      <c r="AT4322" s="115" t="s">
        <v>296</v>
      </c>
      <c r="AV4322" s="115">
        <v>22.794082599442</v>
      </c>
      <c r="AW4322" s="115">
        <v>2.1231053499999999E-2</v>
      </c>
    </row>
    <row r="4323" spans="1:49" x14ac:dyDescent="0.25">
      <c r="A4323" s="117">
        <v>550000</v>
      </c>
      <c r="B4323" s="117">
        <v>870000</v>
      </c>
      <c r="C4323" s="117">
        <v>870000</v>
      </c>
      <c r="D4323" s="115" t="s">
        <v>342</v>
      </c>
      <c r="E4323" s="115" t="s">
        <v>13</v>
      </c>
      <c r="F4323" s="115" t="s">
        <v>343</v>
      </c>
      <c r="G4323" s="115" t="s">
        <v>344</v>
      </c>
      <c r="H4323" s="115">
        <v>0.56000000000000005</v>
      </c>
      <c r="I4323" s="115">
        <v>0.48</v>
      </c>
      <c r="J4323" s="115" t="s">
        <v>345</v>
      </c>
      <c r="K4323" s="115">
        <v>1.359734213601E-2</v>
      </c>
      <c r="L4323" s="115">
        <v>3536.34294228313</v>
      </c>
      <c r="M4323" s="115">
        <v>8.9676759721669193</v>
      </c>
      <c r="N4323" s="115">
        <v>1.58886952329036</v>
      </c>
      <c r="O4323" s="115">
        <v>0.12193655835849999</v>
      </c>
      <c r="P4323" s="115">
        <v>2.1604402517669999E-2</v>
      </c>
      <c r="Q4323" s="115">
        <v>48.084864896516301</v>
      </c>
      <c r="R4323" s="115">
        <v>1750</v>
      </c>
      <c r="S4323" s="115" t="s">
        <v>371</v>
      </c>
      <c r="T4323" s="115">
        <v>1750</v>
      </c>
      <c r="U4323" s="115" t="s">
        <v>347</v>
      </c>
      <c r="V4323" s="115" t="s">
        <v>345</v>
      </c>
      <c r="Z4323" s="115">
        <v>0</v>
      </c>
      <c r="AA4323" s="115">
        <v>1</v>
      </c>
      <c r="AB4323" s="115">
        <v>0.12193655835849999</v>
      </c>
      <c r="AC4323" s="115">
        <v>2.1604402517669999E-2</v>
      </c>
      <c r="AD4323" s="115">
        <v>48.084864896515903</v>
      </c>
      <c r="AF4323" s="115">
        <v>-1</v>
      </c>
      <c r="AG4323" s="115">
        <v>-1</v>
      </c>
      <c r="AH4323" s="115">
        <v>-1</v>
      </c>
      <c r="AI4323" s="115">
        <v>-1</v>
      </c>
      <c r="AJ4323" s="115">
        <v>0</v>
      </c>
      <c r="AM4323" s="115" t="s">
        <v>348</v>
      </c>
      <c r="AN4323" s="115">
        <v>-1</v>
      </c>
      <c r="AQ4323" s="115">
        <v>601</v>
      </c>
      <c r="AR4323" s="115" t="s">
        <v>263</v>
      </c>
      <c r="AS4323" s="115" t="s">
        <v>376</v>
      </c>
      <c r="AT4323" s="115" t="s">
        <v>296</v>
      </c>
      <c r="AV4323" s="115">
        <v>33.166643256610598</v>
      </c>
      <c r="AW4323" s="115">
        <v>3.8998268400000001E-2</v>
      </c>
    </row>
    <row r="4324" spans="1:49" x14ac:dyDescent="0.25">
      <c r="A4324" s="117">
        <v>550000</v>
      </c>
      <c r="B4324" s="117">
        <v>870000</v>
      </c>
      <c r="C4324" s="117">
        <v>870000</v>
      </c>
      <c r="D4324" s="115" t="s">
        <v>342</v>
      </c>
      <c r="E4324" s="115" t="s">
        <v>13</v>
      </c>
      <c r="F4324" s="115" t="s">
        <v>343</v>
      </c>
      <c r="G4324" s="115" t="s">
        <v>344</v>
      </c>
      <c r="H4324" s="115">
        <v>0.56000000000000005</v>
      </c>
      <c r="I4324" s="115">
        <v>0.48</v>
      </c>
      <c r="J4324" s="115" t="s">
        <v>350</v>
      </c>
      <c r="K4324" s="115">
        <v>3.9277241383160001E-2</v>
      </c>
      <c r="L4324" s="115">
        <v>3536.34294228313</v>
      </c>
      <c r="M4324" s="115">
        <v>8.9676759721669193</v>
      </c>
      <c r="N4324" s="115">
        <v>1.58886952329036</v>
      </c>
      <c r="O4324" s="115">
        <v>0.35222557380482999</v>
      </c>
      <c r="P4324" s="115">
        <v>6.2406411792629998E-2</v>
      </c>
      <c r="Q4324" s="115">
        <v>138.897795357717</v>
      </c>
      <c r="R4324" s="115">
        <v>1300</v>
      </c>
      <c r="S4324" s="115" t="s">
        <v>346</v>
      </c>
      <c r="T4324" s="115">
        <v>1300</v>
      </c>
      <c r="U4324" s="115" t="s">
        <v>352</v>
      </c>
      <c r="V4324" s="115" t="s">
        <v>350</v>
      </c>
      <c r="Z4324" s="115">
        <v>0</v>
      </c>
      <c r="AA4324" s="115">
        <v>1</v>
      </c>
      <c r="AB4324" s="115">
        <v>0.35222557380482999</v>
      </c>
      <c r="AC4324" s="115">
        <v>6.2406411792629998E-2</v>
      </c>
      <c r="AD4324" s="115">
        <v>276.61998810761003</v>
      </c>
      <c r="AF4324" s="115">
        <v>-1</v>
      </c>
      <c r="AG4324" s="115">
        <v>-1</v>
      </c>
      <c r="AH4324" s="115">
        <v>-1</v>
      </c>
      <c r="AI4324" s="115">
        <v>-1</v>
      </c>
      <c r="AJ4324" s="115">
        <v>0</v>
      </c>
      <c r="AM4324" s="115" t="s">
        <v>348</v>
      </c>
      <c r="AN4324" s="115">
        <v>-1</v>
      </c>
      <c r="AQ4324" s="115">
        <v>601</v>
      </c>
      <c r="AR4324" s="115" t="s">
        <v>263</v>
      </c>
      <c r="AS4324" s="115" t="s">
        <v>376</v>
      </c>
      <c r="AT4324" s="115" t="s">
        <v>296</v>
      </c>
      <c r="AV4324" s="115">
        <v>51.370891297595698</v>
      </c>
      <c r="AW4324" s="115">
        <v>0.2243471112</v>
      </c>
    </row>
    <row r="4325" spans="1:49" x14ac:dyDescent="0.25">
      <c r="A4325" s="117">
        <v>550000</v>
      </c>
      <c r="B4325" s="117">
        <v>870000</v>
      </c>
      <c r="C4325" s="117">
        <v>870000</v>
      </c>
      <c r="D4325" s="115" t="s">
        <v>342</v>
      </c>
      <c r="E4325" s="115" t="s">
        <v>13</v>
      </c>
      <c r="F4325" s="115" t="s">
        <v>343</v>
      </c>
      <c r="G4325" s="115" t="s">
        <v>344</v>
      </c>
      <c r="H4325" s="115">
        <v>0.56000000000000005</v>
      </c>
      <c r="I4325" s="115">
        <v>0.48</v>
      </c>
      <c r="J4325" s="115" t="s">
        <v>345</v>
      </c>
      <c r="K4325" s="115">
        <v>1.673022077844E-2</v>
      </c>
      <c r="L4325" s="115">
        <v>3536.34294228313</v>
      </c>
      <c r="M4325" s="115">
        <v>8.9676759721669193</v>
      </c>
      <c r="N4325" s="115">
        <v>1.58886952329036</v>
      </c>
      <c r="O4325" s="115">
        <v>0.15003119888390001</v>
      </c>
      <c r="P4325" s="115">
        <v>2.6582137912789999E-2</v>
      </c>
      <c r="Q4325" s="115">
        <v>59.163798172692601</v>
      </c>
      <c r="R4325" s="115">
        <v>1300</v>
      </c>
      <c r="S4325" s="115" t="s">
        <v>346</v>
      </c>
      <c r="T4325" s="115">
        <v>1300</v>
      </c>
      <c r="U4325" s="115" t="s">
        <v>347</v>
      </c>
      <c r="V4325" s="115" t="s">
        <v>345</v>
      </c>
      <c r="Z4325" s="115">
        <v>0</v>
      </c>
      <c r="AA4325" s="115">
        <v>1</v>
      </c>
      <c r="AB4325" s="115">
        <v>0.15003119888390001</v>
      </c>
      <c r="AC4325" s="115">
        <v>2.6582137912789999E-2</v>
      </c>
      <c r="AD4325" s="115">
        <v>71.404952679035105</v>
      </c>
      <c r="AF4325" s="115">
        <v>-1</v>
      </c>
      <c r="AG4325" s="115">
        <v>-1</v>
      </c>
      <c r="AH4325" s="115">
        <v>-1</v>
      </c>
      <c r="AI4325" s="115">
        <v>-1</v>
      </c>
      <c r="AJ4325" s="115">
        <v>0</v>
      </c>
      <c r="AM4325" s="115" t="s">
        <v>348</v>
      </c>
      <c r="AN4325" s="115">
        <v>-1</v>
      </c>
      <c r="AQ4325" s="115">
        <v>601</v>
      </c>
      <c r="AR4325" s="115" t="s">
        <v>263</v>
      </c>
      <c r="AS4325" s="115" t="s">
        <v>376</v>
      </c>
      <c r="AT4325" s="115" t="s">
        <v>296</v>
      </c>
      <c r="AV4325" s="115">
        <v>37.979480040343901</v>
      </c>
      <c r="AW4325" s="115">
        <v>5.79115594E-2</v>
      </c>
    </row>
    <row r="4326" spans="1:49" x14ac:dyDescent="0.25">
      <c r="A4326" s="117">
        <v>550000</v>
      </c>
      <c r="B4326" s="117">
        <v>870000</v>
      </c>
      <c r="C4326" s="117">
        <v>870000</v>
      </c>
      <c r="D4326" s="115" t="s">
        <v>342</v>
      </c>
      <c r="E4326" s="115" t="s">
        <v>13</v>
      </c>
      <c r="F4326" s="115" t="s">
        <v>343</v>
      </c>
      <c r="G4326" s="115" t="s">
        <v>344</v>
      </c>
      <c r="H4326" s="115">
        <v>0.56000000000000005</v>
      </c>
      <c r="I4326" s="115">
        <v>0.48</v>
      </c>
      <c r="J4326" s="115" t="s">
        <v>350</v>
      </c>
      <c r="K4326" s="115">
        <v>4.4917273568900002E-3</v>
      </c>
      <c r="L4326" s="115">
        <v>3629.06694814398</v>
      </c>
      <c r="M4326" s="115">
        <v>8.4789097921362409</v>
      </c>
      <c r="N4326" s="115">
        <v>1.2261077960951801</v>
      </c>
      <c r="O4326" s="115">
        <v>3.8084951069989999E-2</v>
      </c>
      <c r="P4326" s="115">
        <v>5.5073419302199998E-3</v>
      </c>
      <c r="Q4326" s="115">
        <v>16.3007792909853</v>
      </c>
      <c r="R4326" s="115">
        <v>1210</v>
      </c>
      <c r="S4326" s="115" t="s">
        <v>353</v>
      </c>
      <c r="T4326" s="115">
        <v>1210</v>
      </c>
      <c r="U4326" s="115" t="s">
        <v>352</v>
      </c>
      <c r="V4326" s="115" t="s">
        <v>350</v>
      </c>
      <c r="Z4326" s="115">
        <v>0</v>
      </c>
      <c r="AA4326" s="115">
        <v>1</v>
      </c>
      <c r="AB4326" s="115">
        <v>3.8084951069989999E-2</v>
      </c>
      <c r="AC4326" s="115">
        <v>5.5073419302199998E-3</v>
      </c>
      <c r="AD4326" s="115">
        <v>79.498169646134698</v>
      </c>
      <c r="AF4326" s="115">
        <v>-1</v>
      </c>
      <c r="AG4326" s="115">
        <v>-1</v>
      </c>
      <c r="AH4326" s="115">
        <v>-1</v>
      </c>
      <c r="AI4326" s="115">
        <v>-1</v>
      </c>
      <c r="AJ4326" s="115">
        <v>0</v>
      </c>
      <c r="AM4326" s="115" t="s">
        <v>348</v>
      </c>
      <c r="AN4326" s="115">
        <v>-1</v>
      </c>
      <c r="AQ4326" s="115">
        <v>601</v>
      </c>
      <c r="AR4326" s="115" t="s">
        <v>263</v>
      </c>
      <c r="AS4326" s="115" t="s">
        <v>376</v>
      </c>
      <c r="AT4326" s="115" t="s">
        <v>296</v>
      </c>
      <c r="AV4326" s="115">
        <v>19.727142774713499</v>
      </c>
      <c r="AW4326" s="115">
        <v>6.4475401200000004E-2</v>
      </c>
    </row>
    <row r="4327" spans="1:49" x14ac:dyDescent="0.25">
      <c r="A4327" s="117">
        <v>550000</v>
      </c>
      <c r="B4327" s="117">
        <v>870000</v>
      </c>
      <c r="C4327" s="117">
        <v>870000</v>
      </c>
      <c r="D4327" s="115" t="s">
        <v>342</v>
      </c>
      <c r="E4327" s="115" t="s">
        <v>13</v>
      </c>
      <c r="F4327" s="115" t="s">
        <v>343</v>
      </c>
      <c r="G4327" s="115" t="s">
        <v>344</v>
      </c>
      <c r="H4327" s="115">
        <v>0.56000000000000005</v>
      </c>
      <c r="I4327" s="115">
        <v>0.48</v>
      </c>
      <c r="J4327" s="115" t="s">
        <v>350</v>
      </c>
      <c r="K4327" s="115">
        <v>4.4928591840249998E-2</v>
      </c>
      <c r="L4327" s="115">
        <v>3629.06694814398</v>
      </c>
      <c r="M4327" s="115">
        <v>8.4789097921362409</v>
      </c>
      <c r="N4327" s="115">
        <v>1.2261077960951801</v>
      </c>
      <c r="O4327" s="115">
        <v>0.38094547730123002</v>
      </c>
      <c r="P4327" s="115">
        <v>5.5087296722909997E-2</v>
      </c>
      <c r="Q4327" s="115">
        <v>163.04886767412401</v>
      </c>
      <c r="R4327" s="115">
        <v>1210</v>
      </c>
      <c r="S4327" s="115" t="s">
        <v>353</v>
      </c>
      <c r="T4327" s="115">
        <v>1210</v>
      </c>
      <c r="U4327" s="115" t="s">
        <v>352</v>
      </c>
      <c r="V4327" s="115" t="s">
        <v>350</v>
      </c>
      <c r="Z4327" s="115">
        <v>0</v>
      </c>
      <c r="AA4327" s="115">
        <v>1</v>
      </c>
      <c r="AB4327" s="115">
        <v>0.38094547730123002</v>
      </c>
      <c r="AC4327" s="115">
        <v>5.5087296722909997E-2</v>
      </c>
      <c r="AD4327" s="115">
        <v>1131.27172774634</v>
      </c>
      <c r="AF4327" s="115">
        <v>-1</v>
      </c>
      <c r="AG4327" s="115">
        <v>-1</v>
      </c>
      <c r="AH4327" s="115">
        <v>-1</v>
      </c>
      <c r="AI4327" s="115">
        <v>-1</v>
      </c>
      <c r="AJ4327" s="115">
        <v>0</v>
      </c>
      <c r="AM4327" s="115" t="s">
        <v>348</v>
      </c>
      <c r="AN4327" s="115">
        <v>-1</v>
      </c>
      <c r="AQ4327" s="115">
        <v>601</v>
      </c>
      <c r="AR4327" s="115" t="s">
        <v>263</v>
      </c>
      <c r="AS4327" s="115" t="s">
        <v>376</v>
      </c>
      <c r="AT4327" s="115" t="s">
        <v>296</v>
      </c>
      <c r="AV4327" s="115">
        <v>76.703430104160702</v>
      </c>
      <c r="AW4327" s="115">
        <v>0.91749531849999999</v>
      </c>
    </row>
    <row r="4328" spans="1:49" x14ac:dyDescent="0.25">
      <c r="A4328" s="117">
        <v>550000</v>
      </c>
      <c r="B4328" s="117">
        <v>870000</v>
      </c>
      <c r="C4328" s="117">
        <v>870000</v>
      </c>
      <c r="D4328" s="115" t="s">
        <v>342</v>
      </c>
      <c r="E4328" s="115" t="s">
        <v>13</v>
      </c>
      <c r="F4328" s="115" t="s">
        <v>343</v>
      </c>
      <c r="G4328" s="115" t="s">
        <v>344</v>
      </c>
      <c r="H4328" s="115">
        <v>0.56000000000000005</v>
      </c>
      <c r="I4328" s="115">
        <v>0.48</v>
      </c>
      <c r="J4328" s="115" t="s">
        <v>350</v>
      </c>
      <c r="K4328" s="115">
        <v>4.4389879669629997E-2</v>
      </c>
      <c r="L4328" s="115">
        <v>3629.06694814398</v>
      </c>
      <c r="M4328" s="115">
        <v>8.4789097921362409</v>
      </c>
      <c r="N4328" s="115">
        <v>1.2261077960951801</v>
      </c>
      <c r="O4328" s="115">
        <v>0.37637778540257999</v>
      </c>
      <c r="P4328" s="115">
        <v>5.4426777530659998E-2</v>
      </c>
      <c r="Q4328" s="115">
        <v>161.09384514114601</v>
      </c>
      <c r="R4328" s="115">
        <v>1210</v>
      </c>
      <c r="S4328" s="115" t="s">
        <v>353</v>
      </c>
      <c r="T4328" s="115">
        <v>1210</v>
      </c>
      <c r="U4328" s="115" t="s">
        <v>352</v>
      </c>
      <c r="V4328" s="115" t="s">
        <v>350</v>
      </c>
      <c r="Z4328" s="115">
        <v>0</v>
      </c>
      <c r="AA4328" s="115">
        <v>1</v>
      </c>
      <c r="AB4328" s="115">
        <v>0.37637778540257999</v>
      </c>
      <c r="AC4328" s="115">
        <v>5.4426777530659998E-2</v>
      </c>
      <c r="AD4328" s="115">
        <v>396.89819532709498</v>
      </c>
      <c r="AF4328" s="115">
        <v>-1</v>
      </c>
      <c r="AG4328" s="115">
        <v>-1</v>
      </c>
      <c r="AH4328" s="115">
        <v>-1</v>
      </c>
      <c r="AI4328" s="115">
        <v>-1</v>
      </c>
      <c r="AJ4328" s="115">
        <v>0</v>
      </c>
      <c r="AM4328" s="115" t="s">
        <v>348</v>
      </c>
      <c r="AN4328" s="115">
        <v>-1</v>
      </c>
      <c r="AQ4328" s="115">
        <v>601</v>
      </c>
      <c r="AR4328" s="115" t="s">
        <v>263</v>
      </c>
      <c r="AS4328" s="115" t="s">
        <v>376</v>
      </c>
      <c r="AT4328" s="115" t="s">
        <v>296</v>
      </c>
      <c r="AV4328" s="115">
        <v>63.726964246641401</v>
      </c>
      <c r="AW4328" s="115">
        <v>0.32189634659999999</v>
      </c>
    </row>
    <row r="4329" spans="1:49" x14ac:dyDescent="0.25">
      <c r="A4329" s="117">
        <v>550000</v>
      </c>
      <c r="B4329" s="117">
        <v>870000</v>
      </c>
      <c r="C4329" s="117">
        <v>870000</v>
      </c>
      <c r="D4329" s="115" t="s">
        <v>342</v>
      </c>
      <c r="E4329" s="115" t="s">
        <v>13</v>
      </c>
      <c r="F4329" s="115" t="s">
        <v>343</v>
      </c>
      <c r="G4329" s="115" t="s">
        <v>344</v>
      </c>
      <c r="H4329" s="115">
        <v>0.56000000000000005</v>
      </c>
      <c r="I4329" s="115">
        <v>0.48</v>
      </c>
      <c r="J4329" s="115" t="s">
        <v>350</v>
      </c>
      <c r="K4329" s="115">
        <v>3.3675144831000001E-4</v>
      </c>
      <c r="L4329" s="115">
        <v>3648.3603945524901</v>
      </c>
      <c r="M4329" s="115">
        <v>9.0455157108563906</v>
      </c>
      <c r="N4329" s="115">
        <v>1.32626436478933</v>
      </c>
      <c r="O4329" s="115">
        <v>3.0460905163500001E-3</v>
      </c>
      <c r="P4329" s="115">
        <v>4.4662144567999998E-4</v>
      </c>
      <c r="Q4329" s="115">
        <v>1.2285906468260399</v>
      </c>
      <c r="R4329" s="115">
        <v>1210</v>
      </c>
      <c r="S4329" s="115" t="s">
        <v>353</v>
      </c>
      <c r="T4329" s="115">
        <v>1210</v>
      </c>
      <c r="U4329" s="115" t="s">
        <v>352</v>
      </c>
      <c r="V4329" s="115" t="s">
        <v>350</v>
      </c>
      <c r="Z4329" s="115">
        <v>0</v>
      </c>
      <c r="AA4329" s="115">
        <v>1</v>
      </c>
      <c r="AB4329" s="115">
        <v>3.0460905163500001E-3</v>
      </c>
      <c r="AC4329" s="115">
        <v>4.4662144567999998E-4</v>
      </c>
      <c r="AD4329" s="115">
        <v>768.42955160800796</v>
      </c>
      <c r="AF4329" s="115">
        <v>-1</v>
      </c>
      <c r="AG4329" s="115">
        <v>-1</v>
      </c>
      <c r="AH4329" s="115">
        <v>-1</v>
      </c>
      <c r="AI4329" s="115">
        <v>-1</v>
      </c>
      <c r="AJ4329" s="115">
        <v>0</v>
      </c>
      <c r="AM4329" s="115" t="s">
        <v>348</v>
      </c>
      <c r="AN4329" s="115">
        <v>-1</v>
      </c>
      <c r="AQ4329" s="115">
        <v>601</v>
      </c>
      <c r="AR4329" s="115" t="s">
        <v>263</v>
      </c>
      <c r="AS4329" s="115" t="s">
        <v>376</v>
      </c>
      <c r="AT4329" s="115" t="s">
        <v>296</v>
      </c>
      <c r="AV4329" s="115">
        <v>6.3572425518367996</v>
      </c>
      <c r="AW4329" s="115">
        <v>0.62321942549999998</v>
      </c>
    </row>
    <row r="4330" spans="1:49" x14ac:dyDescent="0.25">
      <c r="A4330" s="117">
        <v>550000</v>
      </c>
      <c r="B4330" s="117">
        <v>870000</v>
      </c>
      <c r="C4330" s="117">
        <v>870000</v>
      </c>
      <c r="D4330" s="115" t="s">
        <v>342</v>
      </c>
      <c r="E4330" s="115" t="s">
        <v>13</v>
      </c>
      <c r="F4330" s="115" t="s">
        <v>343</v>
      </c>
      <c r="G4330" s="115" t="s">
        <v>344</v>
      </c>
      <c r="H4330" s="115">
        <v>0.56000000000000005</v>
      </c>
      <c r="I4330" s="115">
        <v>0.48</v>
      </c>
      <c r="J4330" s="115" t="s">
        <v>350</v>
      </c>
      <c r="K4330" s="115">
        <v>2.9513712101920001E-2</v>
      </c>
      <c r="L4330" s="115">
        <v>3623.1210197810801</v>
      </c>
      <c r="M4330" s="115">
        <v>6.9342757552004697</v>
      </c>
      <c r="N4330" s="115">
        <v>0.94202023694076997</v>
      </c>
      <c r="O4330" s="115">
        <v>0.20465621827432001</v>
      </c>
      <c r="P4330" s="115">
        <v>2.7802514067250001E-2</v>
      </c>
      <c r="Q4330" s="115">
        <v>106.93175068824</v>
      </c>
      <c r="R4330" s="115">
        <v>1750</v>
      </c>
      <c r="S4330" s="115" t="s">
        <v>371</v>
      </c>
      <c r="T4330" s="115">
        <v>1750</v>
      </c>
      <c r="U4330" s="115" t="s">
        <v>352</v>
      </c>
      <c r="V4330" s="115" t="s">
        <v>350</v>
      </c>
      <c r="Z4330" s="115">
        <v>0</v>
      </c>
      <c r="AA4330" s="115">
        <v>1</v>
      </c>
      <c r="AB4330" s="115">
        <v>0.20465621827432001</v>
      </c>
      <c r="AC4330" s="115">
        <v>2.7802514067250001E-2</v>
      </c>
      <c r="AD4330" s="115">
        <v>459.52408877405202</v>
      </c>
      <c r="AF4330" s="115">
        <v>-1</v>
      </c>
      <c r="AG4330" s="115">
        <v>-1</v>
      </c>
      <c r="AH4330" s="115">
        <v>-1</v>
      </c>
      <c r="AI4330" s="115">
        <v>-1</v>
      </c>
      <c r="AJ4330" s="115">
        <v>0</v>
      </c>
      <c r="AM4330" s="115" t="s">
        <v>348</v>
      </c>
      <c r="AN4330" s="115">
        <v>-1</v>
      </c>
      <c r="AQ4330" s="115">
        <v>601</v>
      </c>
      <c r="AR4330" s="115" t="s">
        <v>263</v>
      </c>
      <c r="AS4330" s="115" t="s">
        <v>376</v>
      </c>
      <c r="AT4330" s="115" t="s">
        <v>296</v>
      </c>
      <c r="AV4330" s="115">
        <v>50.743903886615797</v>
      </c>
      <c r="AW4330" s="115">
        <v>0.37268782540000001</v>
      </c>
    </row>
    <row r="4331" spans="1:49" x14ac:dyDescent="0.25">
      <c r="A4331" s="117">
        <v>550000</v>
      </c>
      <c r="B4331" s="117">
        <v>870000</v>
      </c>
      <c r="C4331" s="117">
        <v>870000</v>
      </c>
      <c r="D4331" s="115" t="s">
        <v>342</v>
      </c>
      <c r="E4331" s="115" t="s">
        <v>13</v>
      </c>
      <c r="F4331" s="115" t="s">
        <v>343</v>
      </c>
      <c r="G4331" s="115" t="s">
        <v>344</v>
      </c>
      <c r="H4331" s="115">
        <v>0.56000000000000005</v>
      </c>
      <c r="I4331" s="115">
        <v>0.48</v>
      </c>
      <c r="J4331" s="115" t="s">
        <v>350</v>
      </c>
      <c r="K4331" s="115">
        <v>1.75295929937E-3</v>
      </c>
      <c r="L4331" s="115">
        <v>3637.2540904265902</v>
      </c>
      <c r="M4331" s="115">
        <v>8.7196729203819405</v>
      </c>
      <c r="N4331" s="115">
        <v>1.2695493020722799</v>
      </c>
      <c r="O4331" s="115">
        <v>1.528523173325E-2</v>
      </c>
      <c r="P4331" s="115">
        <v>2.2254682550699998E-3</v>
      </c>
      <c r="Q4331" s="115">
        <v>6.3759583819885099</v>
      </c>
      <c r="R4331" s="115">
        <v>1200</v>
      </c>
      <c r="S4331" s="115" t="s">
        <v>351</v>
      </c>
      <c r="T4331" s="115">
        <v>1200</v>
      </c>
      <c r="U4331" s="115" t="s">
        <v>352</v>
      </c>
      <c r="V4331" s="115" t="s">
        <v>350</v>
      </c>
      <c r="Z4331" s="115">
        <v>0</v>
      </c>
      <c r="AA4331" s="115">
        <v>1</v>
      </c>
      <c r="AB4331" s="115">
        <v>1.528523173325E-2</v>
      </c>
      <c r="AC4331" s="115">
        <v>2.2254682550699998E-3</v>
      </c>
      <c r="AD4331" s="115">
        <v>6.37595838198789</v>
      </c>
      <c r="AF4331" s="115">
        <v>-1</v>
      </c>
      <c r="AG4331" s="115">
        <v>-1</v>
      </c>
      <c r="AH4331" s="115">
        <v>-1</v>
      </c>
      <c r="AI4331" s="115">
        <v>-1</v>
      </c>
      <c r="AJ4331" s="115">
        <v>0</v>
      </c>
      <c r="AM4331" s="115" t="s">
        <v>348</v>
      </c>
      <c r="AN4331" s="115">
        <v>-1</v>
      </c>
      <c r="AQ4331" s="115">
        <v>601</v>
      </c>
      <c r="AR4331" s="115" t="s">
        <v>263</v>
      </c>
      <c r="AS4331" s="115" t="s">
        <v>376</v>
      </c>
      <c r="AT4331" s="115" t="s">
        <v>296</v>
      </c>
      <c r="AV4331" s="115">
        <v>12.786363053891201</v>
      </c>
      <c r="AW4331" s="115">
        <v>5.1710936000000001E-3</v>
      </c>
    </row>
    <row r="4332" spans="1:49" x14ac:dyDescent="0.25">
      <c r="A4332" s="117">
        <v>550000</v>
      </c>
      <c r="B4332" s="117">
        <v>870000</v>
      </c>
      <c r="C4332" s="117">
        <v>870000</v>
      </c>
      <c r="D4332" s="115" t="s">
        <v>342</v>
      </c>
      <c r="E4332" s="115" t="s">
        <v>13</v>
      </c>
      <c r="F4332" s="115" t="s">
        <v>343</v>
      </c>
      <c r="G4332" s="115" t="s">
        <v>344</v>
      </c>
      <c r="H4332" s="115">
        <v>0.56000000000000005</v>
      </c>
      <c r="I4332" s="115">
        <v>0.48</v>
      </c>
      <c r="J4332" s="115" t="s">
        <v>350</v>
      </c>
      <c r="K4332" s="115">
        <v>9.4733535201000003E-4</v>
      </c>
      <c r="L4332" s="115">
        <v>3637.2540904265902</v>
      </c>
      <c r="M4332" s="115">
        <v>8.7196729203819405</v>
      </c>
      <c r="N4332" s="115">
        <v>1.2695493020722799</v>
      </c>
      <c r="O4332" s="115">
        <v>8.2604544154999994E-3</v>
      </c>
      <c r="P4332" s="115">
        <v>1.20268893498E-3</v>
      </c>
      <c r="Q4332" s="115">
        <v>3.4456993841295498</v>
      </c>
      <c r="R4332" s="115">
        <v>1700</v>
      </c>
      <c r="S4332" s="115" t="s">
        <v>359</v>
      </c>
      <c r="T4332" s="115">
        <v>1700</v>
      </c>
      <c r="U4332" s="115" t="s">
        <v>352</v>
      </c>
      <c r="V4332" s="115" t="s">
        <v>350</v>
      </c>
      <c r="Z4332" s="115">
        <v>0</v>
      </c>
      <c r="AA4332" s="115">
        <v>1</v>
      </c>
      <c r="AB4332" s="115">
        <v>8.2604544154999994E-3</v>
      </c>
      <c r="AC4332" s="115">
        <v>1.20268893498E-3</v>
      </c>
      <c r="AD4332" s="115">
        <v>3.44569938412896</v>
      </c>
      <c r="AF4332" s="115">
        <v>-1</v>
      </c>
      <c r="AG4332" s="115">
        <v>-1</v>
      </c>
      <c r="AH4332" s="115">
        <v>-1</v>
      </c>
      <c r="AI4332" s="115">
        <v>-1</v>
      </c>
      <c r="AJ4332" s="115">
        <v>0</v>
      </c>
      <c r="AM4332" s="115" t="s">
        <v>348</v>
      </c>
      <c r="AN4332" s="115">
        <v>-1</v>
      </c>
      <c r="AQ4332" s="115">
        <v>601</v>
      </c>
      <c r="AR4332" s="115" t="s">
        <v>263</v>
      </c>
      <c r="AS4332" s="115" t="s">
        <v>376</v>
      </c>
      <c r="AT4332" s="115" t="s">
        <v>296</v>
      </c>
      <c r="AV4332" s="115">
        <v>10.7629078318475</v>
      </c>
      <c r="AW4332" s="115">
        <v>2.7945655999999999E-3</v>
      </c>
    </row>
    <row r="4333" spans="1:49" x14ac:dyDescent="0.25">
      <c r="A4333" s="117">
        <v>550000</v>
      </c>
      <c r="B4333" s="117">
        <v>870000</v>
      </c>
      <c r="C4333" s="117">
        <v>870000</v>
      </c>
      <c r="D4333" s="115" t="s">
        <v>342</v>
      </c>
      <c r="E4333" s="115" t="s">
        <v>13</v>
      </c>
      <c r="F4333" s="115" t="s">
        <v>343</v>
      </c>
      <c r="G4333" s="115" t="s">
        <v>344</v>
      </c>
      <c r="H4333" s="115">
        <v>0.56000000000000005</v>
      </c>
      <c r="I4333" s="115">
        <v>0.48</v>
      </c>
      <c r="J4333" s="115" t="s">
        <v>350</v>
      </c>
      <c r="K4333" s="115">
        <v>0.14189719404293</v>
      </c>
      <c r="L4333" s="115">
        <v>3637.2540904265902</v>
      </c>
      <c r="M4333" s="115">
        <v>8.7196729203819405</v>
      </c>
      <c r="N4333" s="115">
        <v>1.2695493020722799</v>
      </c>
      <c r="O4333" s="115">
        <v>1.2372971203743299</v>
      </c>
      <c r="P4333" s="115">
        <v>0.18014548366322</v>
      </c>
      <c r="Q4333" s="115">
        <v>516.11614945271106</v>
      </c>
      <c r="R4333" s="115">
        <v>1210</v>
      </c>
      <c r="S4333" s="115" t="s">
        <v>353</v>
      </c>
      <c r="T4333" s="115">
        <v>1210</v>
      </c>
      <c r="U4333" s="115" t="s">
        <v>352</v>
      </c>
      <c r="V4333" s="115" t="s">
        <v>350</v>
      </c>
      <c r="Z4333" s="115">
        <v>0</v>
      </c>
      <c r="AA4333" s="115">
        <v>1</v>
      </c>
      <c r="AB4333" s="115">
        <v>1.2372971203743299</v>
      </c>
      <c r="AC4333" s="115">
        <v>0.18014548366322</v>
      </c>
      <c r="AD4333" s="115">
        <v>1819.9258379227099</v>
      </c>
      <c r="AF4333" s="115">
        <v>-1</v>
      </c>
      <c r="AG4333" s="115">
        <v>-1</v>
      </c>
      <c r="AH4333" s="115">
        <v>-1</v>
      </c>
      <c r="AI4333" s="115">
        <v>-1</v>
      </c>
      <c r="AJ4333" s="115">
        <v>0</v>
      </c>
      <c r="AM4333" s="115" t="s">
        <v>348</v>
      </c>
      <c r="AN4333" s="115">
        <v>-1</v>
      </c>
      <c r="AQ4333" s="115">
        <v>601</v>
      </c>
      <c r="AR4333" s="115" t="s">
        <v>263</v>
      </c>
      <c r="AS4333" s="115" t="s">
        <v>376</v>
      </c>
      <c r="AT4333" s="115" t="s">
        <v>296</v>
      </c>
      <c r="AV4333" s="115">
        <v>115.40115206614</v>
      </c>
      <c r="AW4333" s="115">
        <v>1.4760144670999999</v>
      </c>
    </row>
    <row r="4334" spans="1:49" x14ac:dyDescent="0.25">
      <c r="A4334" s="117">
        <v>550000</v>
      </c>
      <c r="B4334" s="117">
        <v>870000</v>
      </c>
      <c r="C4334" s="117">
        <v>870000</v>
      </c>
      <c r="D4334" s="115" t="s">
        <v>342</v>
      </c>
      <c r="E4334" s="115" t="s">
        <v>13</v>
      </c>
      <c r="F4334" s="115" t="s">
        <v>343</v>
      </c>
      <c r="G4334" s="115" t="s">
        <v>344</v>
      </c>
      <c r="H4334" s="115">
        <v>0.56000000000000005</v>
      </c>
      <c r="I4334" s="115">
        <v>0.48</v>
      </c>
      <c r="J4334" s="115" t="s">
        <v>350</v>
      </c>
      <c r="K4334" s="115">
        <v>0.11438782954317001</v>
      </c>
      <c r="L4334" s="115">
        <v>3637.2540904265902</v>
      </c>
      <c r="M4334" s="115">
        <v>8.7196729203819405</v>
      </c>
      <c r="N4334" s="115">
        <v>1.2695493020722799</v>
      </c>
      <c r="O4334" s="115">
        <v>0.99742445968892002</v>
      </c>
      <c r="P4334" s="115">
        <v>0.14522098916209999</v>
      </c>
      <c r="Q4334" s="115">
        <v>416.05760090094799</v>
      </c>
      <c r="R4334" s="115">
        <v>1210</v>
      </c>
      <c r="S4334" s="115" t="s">
        <v>353</v>
      </c>
      <c r="T4334" s="115">
        <v>1210</v>
      </c>
      <c r="U4334" s="115" t="s">
        <v>352</v>
      </c>
      <c r="V4334" s="115" t="s">
        <v>350</v>
      </c>
      <c r="Z4334" s="115">
        <v>0</v>
      </c>
      <c r="AA4334" s="115">
        <v>1</v>
      </c>
      <c r="AB4334" s="115">
        <v>0.99742445968892002</v>
      </c>
      <c r="AC4334" s="115">
        <v>0.14522098916209999</v>
      </c>
      <c r="AD4334" s="115">
        <v>1819.9258379227099</v>
      </c>
      <c r="AF4334" s="115">
        <v>-1</v>
      </c>
      <c r="AG4334" s="115">
        <v>-1</v>
      </c>
      <c r="AH4334" s="115">
        <v>-1</v>
      </c>
      <c r="AI4334" s="115">
        <v>-1</v>
      </c>
      <c r="AJ4334" s="115">
        <v>0</v>
      </c>
      <c r="AM4334" s="115" t="s">
        <v>348</v>
      </c>
      <c r="AN4334" s="115">
        <v>-1</v>
      </c>
      <c r="AQ4334" s="115">
        <v>601</v>
      </c>
      <c r="AR4334" s="115" t="s">
        <v>263</v>
      </c>
      <c r="AS4334" s="115" t="s">
        <v>376</v>
      </c>
      <c r="AT4334" s="115" t="s">
        <v>296</v>
      </c>
      <c r="AV4334" s="115">
        <v>105.88955310985</v>
      </c>
      <c r="AW4334" s="115">
        <v>1.4760144670999999</v>
      </c>
    </row>
    <row r="4335" spans="1:49" x14ac:dyDescent="0.25">
      <c r="A4335" s="117">
        <v>550000</v>
      </c>
      <c r="B4335" s="117">
        <v>870000</v>
      </c>
      <c r="C4335" s="117">
        <v>870000</v>
      </c>
      <c r="D4335" s="115" t="s">
        <v>342</v>
      </c>
      <c r="E4335" s="115" t="s">
        <v>13</v>
      </c>
      <c r="F4335" s="115" t="s">
        <v>343</v>
      </c>
      <c r="G4335" s="115" t="s">
        <v>344</v>
      </c>
      <c r="H4335" s="115">
        <v>0.56000000000000005</v>
      </c>
      <c r="I4335" s="115">
        <v>0.48</v>
      </c>
      <c r="J4335" s="115" t="s">
        <v>350</v>
      </c>
      <c r="K4335" s="115">
        <v>1.2986339684310001E-2</v>
      </c>
      <c r="L4335" s="115">
        <v>3637.2540904265902</v>
      </c>
      <c r="M4335" s="115">
        <v>8.7196729203819405</v>
      </c>
      <c r="N4335" s="115">
        <v>1.2695493020722799</v>
      </c>
      <c r="O4335" s="115">
        <v>0.11323663448015001</v>
      </c>
      <c r="P4335" s="115">
        <v>1.6486798482680001E-2</v>
      </c>
      <c r="Q4335" s="115">
        <v>47.234617136425797</v>
      </c>
      <c r="R4335" s="115">
        <v>1210</v>
      </c>
      <c r="S4335" s="115" t="s">
        <v>353</v>
      </c>
      <c r="T4335" s="115">
        <v>1210</v>
      </c>
      <c r="U4335" s="115" t="s">
        <v>352</v>
      </c>
      <c r="V4335" s="115" t="s">
        <v>350</v>
      </c>
      <c r="Z4335" s="115">
        <v>0</v>
      </c>
      <c r="AA4335" s="115">
        <v>1</v>
      </c>
      <c r="AB4335" s="115">
        <v>0.11323663448015001</v>
      </c>
      <c r="AC4335" s="115">
        <v>1.6486798482680001E-2</v>
      </c>
      <c r="AD4335" s="115">
        <v>47.234617136424298</v>
      </c>
      <c r="AF4335" s="115">
        <v>-1</v>
      </c>
      <c r="AG4335" s="115">
        <v>-1</v>
      </c>
      <c r="AH4335" s="115">
        <v>-1</v>
      </c>
      <c r="AI4335" s="115">
        <v>-1</v>
      </c>
      <c r="AJ4335" s="115">
        <v>0</v>
      </c>
      <c r="AM4335" s="115" t="s">
        <v>348</v>
      </c>
      <c r="AN4335" s="115">
        <v>-1</v>
      </c>
      <c r="AQ4335" s="115">
        <v>601</v>
      </c>
      <c r="AR4335" s="115" t="s">
        <v>263</v>
      </c>
      <c r="AS4335" s="115" t="s">
        <v>376</v>
      </c>
      <c r="AT4335" s="115" t="s">
        <v>296</v>
      </c>
      <c r="AV4335" s="115">
        <v>35.0153752256413</v>
      </c>
      <c r="AW4335" s="115">
        <v>3.8308691899999997E-2</v>
      </c>
    </row>
    <row r="4336" spans="1:49" x14ac:dyDescent="0.25">
      <c r="A4336" s="117">
        <v>550000</v>
      </c>
      <c r="B4336" s="117">
        <v>870000</v>
      </c>
      <c r="C4336" s="117">
        <v>870000</v>
      </c>
      <c r="D4336" s="115" t="s">
        <v>342</v>
      </c>
      <c r="E4336" s="115" t="s">
        <v>13</v>
      </c>
      <c r="F4336" s="115" t="s">
        <v>343</v>
      </c>
      <c r="G4336" s="115" t="s">
        <v>344</v>
      </c>
      <c r="H4336" s="115">
        <v>0.56000000000000005</v>
      </c>
      <c r="I4336" s="115">
        <v>0.48</v>
      </c>
      <c r="J4336" s="115" t="s">
        <v>350</v>
      </c>
      <c r="K4336" s="115">
        <v>0.10132788355034</v>
      </c>
      <c r="L4336" s="115">
        <v>3637.2540904265902</v>
      </c>
      <c r="M4336" s="115">
        <v>8.7196729203819405</v>
      </c>
      <c r="N4336" s="115">
        <v>1.2695493020722799</v>
      </c>
      <c r="O4336" s="115">
        <v>0.88354600227359004</v>
      </c>
      <c r="P4336" s="115">
        <v>0.12864074384179999</v>
      </c>
      <c r="Q4336" s="115">
        <v>368.55525891777597</v>
      </c>
      <c r="R4336" s="115">
        <v>1750</v>
      </c>
      <c r="S4336" s="115" t="s">
        <v>371</v>
      </c>
      <c r="T4336" s="115">
        <v>1750</v>
      </c>
      <c r="U4336" s="115" t="s">
        <v>352</v>
      </c>
      <c r="V4336" s="115" t="s">
        <v>350</v>
      </c>
      <c r="Z4336" s="115">
        <v>0</v>
      </c>
      <c r="AA4336" s="115">
        <v>1</v>
      </c>
      <c r="AB4336" s="115">
        <v>0.88354600227359004</v>
      </c>
      <c r="AC4336" s="115">
        <v>0.12864074384179999</v>
      </c>
      <c r="AD4336" s="115">
        <v>369.98111204614099</v>
      </c>
      <c r="AF4336" s="115">
        <v>-1</v>
      </c>
      <c r="AG4336" s="115">
        <v>-1</v>
      </c>
      <c r="AH4336" s="115">
        <v>-1</v>
      </c>
      <c r="AI4336" s="115">
        <v>-1</v>
      </c>
      <c r="AJ4336" s="115">
        <v>0</v>
      </c>
      <c r="AM4336" s="115" t="s">
        <v>348</v>
      </c>
      <c r="AN4336" s="115">
        <v>-1</v>
      </c>
      <c r="AQ4336" s="115">
        <v>601</v>
      </c>
      <c r="AR4336" s="115" t="s">
        <v>263</v>
      </c>
      <c r="AS4336" s="115" t="s">
        <v>376</v>
      </c>
      <c r="AT4336" s="115" t="s">
        <v>296</v>
      </c>
      <c r="AV4336" s="115">
        <v>113.118022111141</v>
      </c>
      <c r="AW4336" s="115">
        <v>0.30006578430000003</v>
      </c>
    </row>
    <row r="4337" spans="1:49" x14ac:dyDescent="0.25">
      <c r="A4337" s="117">
        <v>550000</v>
      </c>
      <c r="B4337" s="117">
        <v>870000</v>
      </c>
      <c r="C4337" s="117">
        <v>870000</v>
      </c>
      <c r="D4337" s="115" t="s">
        <v>342</v>
      </c>
      <c r="E4337" s="115" t="s">
        <v>13</v>
      </c>
      <c r="F4337" s="115" t="s">
        <v>343</v>
      </c>
      <c r="G4337" s="115" t="s">
        <v>344</v>
      </c>
      <c r="H4337" s="115">
        <v>0.56000000000000005</v>
      </c>
      <c r="I4337" s="115">
        <v>0.48</v>
      </c>
      <c r="J4337" s="115" t="s">
        <v>350</v>
      </c>
      <c r="K4337" s="115">
        <v>4.4611707658959998E-2</v>
      </c>
      <c r="L4337" s="115">
        <v>3629.3751855691798</v>
      </c>
      <c r="M4337" s="115">
        <v>8.5218162063836793</v>
      </c>
      <c r="N4337" s="115">
        <v>1.23397090920186</v>
      </c>
      <c r="O4337" s="115">
        <v>0.38017277332257998</v>
      </c>
      <c r="P4337" s="115">
        <v>5.5049549460970001E-2</v>
      </c>
      <c r="Q4337" s="115">
        <v>161.91262476329899</v>
      </c>
      <c r="R4337" s="115">
        <v>1210</v>
      </c>
      <c r="S4337" s="115" t="s">
        <v>353</v>
      </c>
      <c r="T4337" s="115">
        <v>1210</v>
      </c>
      <c r="U4337" s="115" t="s">
        <v>352</v>
      </c>
      <c r="V4337" s="115" t="s">
        <v>350</v>
      </c>
      <c r="Z4337" s="115">
        <v>0</v>
      </c>
      <c r="AA4337" s="115">
        <v>1</v>
      </c>
      <c r="AB4337" s="115">
        <v>0.38017277332257998</v>
      </c>
      <c r="AC4337" s="115">
        <v>5.5049549460970001E-2</v>
      </c>
      <c r="AD4337" s="115">
        <v>867.73784016877801</v>
      </c>
      <c r="AF4337" s="115">
        <v>-1</v>
      </c>
      <c r="AG4337" s="115">
        <v>-1</v>
      </c>
      <c r="AH4337" s="115">
        <v>-1</v>
      </c>
      <c r="AI4337" s="115">
        <v>-1</v>
      </c>
      <c r="AJ4337" s="115">
        <v>0</v>
      </c>
      <c r="AM4337" s="115" t="s">
        <v>348</v>
      </c>
      <c r="AN4337" s="115">
        <v>-1</v>
      </c>
      <c r="AQ4337" s="115">
        <v>601</v>
      </c>
      <c r="AR4337" s="115" t="s">
        <v>263</v>
      </c>
      <c r="AS4337" s="115" t="s">
        <v>376</v>
      </c>
      <c r="AT4337" s="115" t="s">
        <v>296</v>
      </c>
      <c r="AV4337" s="115">
        <v>66.706357033825</v>
      </c>
      <c r="AW4337" s="115">
        <v>0.70376142750000004</v>
      </c>
    </row>
    <row r="4338" spans="1:49" x14ac:dyDescent="0.25">
      <c r="A4338" s="117">
        <v>550000</v>
      </c>
      <c r="B4338" s="117">
        <v>870000</v>
      </c>
      <c r="C4338" s="117">
        <v>870000</v>
      </c>
      <c r="D4338" s="115" t="s">
        <v>342</v>
      </c>
      <c r="E4338" s="115" t="s">
        <v>13</v>
      </c>
      <c r="F4338" s="115" t="s">
        <v>343</v>
      </c>
      <c r="G4338" s="115" t="s">
        <v>344</v>
      </c>
      <c r="H4338" s="115">
        <v>0.56000000000000005</v>
      </c>
      <c r="I4338" s="115">
        <v>0.48</v>
      </c>
      <c r="J4338" s="115" t="s">
        <v>350</v>
      </c>
      <c r="K4338" s="115">
        <v>1.126898382719E-2</v>
      </c>
      <c r="L4338" s="115">
        <v>3629.3751855691798</v>
      </c>
      <c r="M4338" s="115">
        <v>8.5218162063836793</v>
      </c>
      <c r="N4338" s="115">
        <v>1.23397090920186</v>
      </c>
      <c r="O4338" s="115">
        <v>9.6032209008040006E-2</v>
      </c>
      <c r="P4338" s="115">
        <v>1.390559821902E-2</v>
      </c>
      <c r="Q4338" s="115">
        <v>40.899370268994701</v>
      </c>
      <c r="R4338" s="115">
        <v>1210</v>
      </c>
      <c r="S4338" s="115" t="s">
        <v>353</v>
      </c>
      <c r="T4338" s="115">
        <v>1210</v>
      </c>
      <c r="U4338" s="115" t="s">
        <v>352</v>
      </c>
      <c r="V4338" s="115" t="s">
        <v>350</v>
      </c>
      <c r="Z4338" s="115">
        <v>0</v>
      </c>
      <c r="AA4338" s="115">
        <v>1</v>
      </c>
      <c r="AB4338" s="115">
        <v>9.6032209008040006E-2</v>
      </c>
      <c r="AC4338" s="115">
        <v>1.390559821902E-2</v>
      </c>
      <c r="AD4338" s="115">
        <v>719.15609143335803</v>
      </c>
      <c r="AF4338" s="115">
        <v>-1</v>
      </c>
      <c r="AG4338" s="115">
        <v>-1</v>
      </c>
      <c r="AH4338" s="115">
        <v>-1</v>
      </c>
      <c r="AI4338" s="115">
        <v>-1</v>
      </c>
      <c r="AJ4338" s="115">
        <v>0</v>
      </c>
      <c r="AM4338" s="115" t="s">
        <v>348</v>
      </c>
      <c r="AN4338" s="115">
        <v>-1</v>
      </c>
      <c r="AQ4338" s="115">
        <v>601</v>
      </c>
      <c r="AR4338" s="115" t="s">
        <v>263</v>
      </c>
      <c r="AS4338" s="115" t="s">
        <v>376</v>
      </c>
      <c r="AT4338" s="115" t="s">
        <v>296</v>
      </c>
      <c r="AV4338" s="115">
        <v>46.3827254273452</v>
      </c>
      <c r="AW4338" s="115">
        <v>0.58325717070000005</v>
      </c>
    </row>
    <row r="4339" spans="1:49" x14ac:dyDescent="0.25">
      <c r="A4339" s="117">
        <v>550000</v>
      </c>
      <c r="B4339" s="117">
        <v>870000</v>
      </c>
      <c r="C4339" s="117">
        <v>870000</v>
      </c>
      <c r="D4339" s="115" t="s">
        <v>342</v>
      </c>
      <c r="E4339" s="115" t="s">
        <v>13</v>
      </c>
      <c r="F4339" s="115" t="s">
        <v>343</v>
      </c>
      <c r="G4339" s="115" t="s">
        <v>344</v>
      </c>
      <c r="H4339" s="115">
        <v>0.56000000000000005</v>
      </c>
      <c r="I4339" s="115">
        <v>0.48</v>
      </c>
      <c r="J4339" s="115" t="s">
        <v>350</v>
      </c>
      <c r="K4339" s="115">
        <v>9.5470021099999995E-5</v>
      </c>
      <c r="L4339" s="115">
        <v>3629.3751855691798</v>
      </c>
      <c r="M4339" s="115">
        <v>8.5218162063836793</v>
      </c>
      <c r="N4339" s="115">
        <v>1.23397090920186</v>
      </c>
      <c r="O4339" s="115">
        <v>8.1357797304000003E-4</v>
      </c>
      <c r="P4339" s="115">
        <v>1.1780722874E-4</v>
      </c>
      <c r="Q4339" s="115">
        <v>0.34649652554972998</v>
      </c>
      <c r="R4339" s="115">
        <v>1210</v>
      </c>
      <c r="S4339" s="115" t="s">
        <v>353</v>
      </c>
      <c r="T4339" s="115">
        <v>1210</v>
      </c>
      <c r="U4339" s="115" t="s">
        <v>352</v>
      </c>
      <c r="V4339" s="115" t="s">
        <v>350</v>
      </c>
      <c r="Z4339" s="115">
        <v>0</v>
      </c>
      <c r="AA4339" s="115">
        <v>1</v>
      </c>
      <c r="AB4339" s="115">
        <v>8.1357797304000003E-4</v>
      </c>
      <c r="AC4339" s="115">
        <v>1.1780722874E-4</v>
      </c>
      <c r="AD4339" s="115">
        <v>719.15609143335803</v>
      </c>
      <c r="AF4339" s="115">
        <v>-1</v>
      </c>
      <c r="AG4339" s="115">
        <v>-1</v>
      </c>
      <c r="AH4339" s="115">
        <v>-1</v>
      </c>
      <c r="AI4339" s="115">
        <v>-1</v>
      </c>
      <c r="AJ4339" s="115">
        <v>0</v>
      </c>
      <c r="AM4339" s="115" t="s">
        <v>348</v>
      </c>
      <c r="AN4339" s="115">
        <v>-1</v>
      </c>
      <c r="AQ4339" s="115">
        <v>601</v>
      </c>
      <c r="AR4339" s="115" t="s">
        <v>263</v>
      </c>
      <c r="AS4339" s="115" t="s">
        <v>376</v>
      </c>
      <c r="AT4339" s="115" t="s">
        <v>296</v>
      </c>
      <c r="AV4339" s="115">
        <v>4.2695167951591397</v>
      </c>
      <c r="AW4339" s="115">
        <v>0.58325717070000005</v>
      </c>
    </row>
    <row r="4340" spans="1:49" x14ac:dyDescent="0.25">
      <c r="A4340" s="117">
        <v>550000</v>
      </c>
      <c r="B4340" s="117">
        <v>870000</v>
      </c>
      <c r="C4340" s="117">
        <v>870000</v>
      </c>
      <c r="D4340" s="115" t="s">
        <v>342</v>
      </c>
      <c r="E4340" s="115" t="s">
        <v>13</v>
      </c>
      <c r="F4340" s="115" t="s">
        <v>343</v>
      </c>
      <c r="G4340" s="115" t="s">
        <v>344</v>
      </c>
      <c r="H4340" s="115">
        <v>0.56000000000000005</v>
      </c>
      <c r="I4340" s="115">
        <v>0.48</v>
      </c>
      <c r="J4340" s="115" t="s">
        <v>350</v>
      </c>
      <c r="K4340" s="117">
        <v>8.8379790960000003E-6</v>
      </c>
      <c r="L4340" s="115">
        <v>3636.90776873204</v>
      </c>
      <c r="M4340" s="115">
        <v>8.6674580930738792</v>
      </c>
      <c r="N4340" s="115">
        <v>1.2600690252292299</v>
      </c>
      <c r="O4340" s="115">
        <v>7.6602813440000006E-5</v>
      </c>
      <c r="P4340" s="115">
        <v>1.1136463699999999E-5</v>
      </c>
      <c r="Q4340" s="115">
        <v>3.2142914834130003E-2</v>
      </c>
      <c r="R4340" s="115">
        <v>1210</v>
      </c>
      <c r="S4340" s="115" t="s">
        <v>353</v>
      </c>
      <c r="T4340" s="115">
        <v>1210</v>
      </c>
      <c r="U4340" s="115" t="s">
        <v>352</v>
      </c>
      <c r="V4340" s="115" t="s">
        <v>350</v>
      </c>
      <c r="Z4340" s="115">
        <v>0</v>
      </c>
      <c r="AA4340" s="115">
        <v>1</v>
      </c>
      <c r="AB4340" s="115">
        <v>7.6602813440000006E-5</v>
      </c>
      <c r="AC4340" s="115">
        <v>1.1136463699999999E-5</v>
      </c>
      <c r="AD4340" s="115">
        <v>433.86029832799699</v>
      </c>
      <c r="AF4340" s="115">
        <v>-1</v>
      </c>
      <c r="AG4340" s="115">
        <v>-1</v>
      </c>
      <c r="AH4340" s="115">
        <v>-1</v>
      </c>
      <c r="AI4340" s="115">
        <v>-1</v>
      </c>
      <c r="AJ4340" s="115">
        <v>0</v>
      </c>
      <c r="AM4340" s="115" t="s">
        <v>348</v>
      </c>
      <c r="AN4340" s="115">
        <v>-1</v>
      </c>
      <c r="AQ4340" s="115">
        <v>601</v>
      </c>
      <c r="AR4340" s="115" t="s">
        <v>263</v>
      </c>
      <c r="AS4340" s="115" t="s">
        <v>376</v>
      </c>
      <c r="AT4340" s="115" t="s">
        <v>296</v>
      </c>
      <c r="AV4340" s="115">
        <v>1.1427863236708899</v>
      </c>
      <c r="AW4340" s="115">
        <v>0.3518737213</v>
      </c>
    </row>
    <row r="4341" spans="1:49" x14ac:dyDescent="0.25">
      <c r="A4341" s="117">
        <v>550000</v>
      </c>
      <c r="B4341" s="117">
        <v>870000</v>
      </c>
      <c r="C4341" s="117">
        <v>870000</v>
      </c>
      <c r="D4341" s="115" t="s">
        <v>342</v>
      </c>
      <c r="E4341" s="115" t="s">
        <v>13</v>
      </c>
      <c r="F4341" s="115" t="s">
        <v>343</v>
      </c>
      <c r="G4341" s="115" t="s">
        <v>344</v>
      </c>
      <c r="H4341" s="115">
        <v>0.56000000000000005</v>
      </c>
      <c r="I4341" s="115">
        <v>0.48</v>
      </c>
      <c r="J4341" s="115" t="s">
        <v>350</v>
      </c>
      <c r="K4341" s="115">
        <v>6.6332144909810001E-2</v>
      </c>
      <c r="L4341" s="115">
        <v>3636.90776873204</v>
      </c>
      <c r="M4341" s="115">
        <v>8.6674580930738792</v>
      </c>
      <c r="N4341" s="115">
        <v>1.2600690252292299</v>
      </c>
      <c r="O4341" s="115">
        <v>0.57493108622950995</v>
      </c>
      <c r="P4341" s="115">
        <v>8.358308117787E-2</v>
      </c>
      <c r="Q4341" s="115">
        <v>241.243893139162</v>
      </c>
      <c r="R4341" s="115">
        <v>1210</v>
      </c>
      <c r="S4341" s="115" t="s">
        <v>353</v>
      </c>
      <c r="T4341" s="115">
        <v>1210</v>
      </c>
      <c r="U4341" s="115" t="s">
        <v>352</v>
      </c>
      <c r="V4341" s="115" t="s">
        <v>350</v>
      </c>
      <c r="Z4341" s="115">
        <v>0</v>
      </c>
      <c r="AA4341" s="115">
        <v>1</v>
      </c>
      <c r="AB4341" s="115">
        <v>0.57493108622950995</v>
      </c>
      <c r="AC4341" s="115">
        <v>8.358308117787E-2</v>
      </c>
      <c r="AD4341" s="115">
        <v>345.77053863029897</v>
      </c>
      <c r="AF4341" s="115">
        <v>-1</v>
      </c>
      <c r="AG4341" s="115">
        <v>-1</v>
      </c>
      <c r="AH4341" s="115">
        <v>-1</v>
      </c>
      <c r="AI4341" s="115">
        <v>-1</v>
      </c>
      <c r="AJ4341" s="115">
        <v>0</v>
      </c>
      <c r="AM4341" s="115" t="s">
        <v>348</v>
      </c>
      <c r="AN4341" s="115">
        <v>-1</v>
      </c>
      <c r="AQ4341" s="115">
        <v>601</v>
      </c>
      <c r="AR4341" s="115" t="s">
        <v>263</v>
      </c>
      <c r="AS4341" s="115" t="s">
        <v>376</v>
      </c>
      <c r="AT4341" s="115" t="s">
        <v>296</v>
      </c>
      <c r="AV4341" s="115">
        <v>65.055875796898604</v>
      </c>
      <c r="AW4341" s="115">
        <v>0.28043028269999998</v>
      </c>
    </row>
    <row r="4342" spans="1:49" x14ac:dyDescent="0.25">
      <c r="A4342" s="117">
        <v>550000</v>
      </c>
      <c r="B4342" s="117">
        <v>870000</v>
      </c>
      <c r="C4342" s="117">
        <v>870000</v>
      </c>
      <c r="D4342" s="115" t="s">
        <v>342</v>
      </c>
      <c r="E4342" s="115" t="s">
        <v>13</v>
      </c>
      <c r="F4342" s="115" t="s">
        <v>343</v>
      </c>
      <c r="G4342" s="115" t="s">
        <v>344</v>
      </c>
      <c r="H4342" s="115">
        <v>0.56000000000000005</v>
      </c>
      <c r="I4342" s="115">
        <v>0.48</v>
      </c>
      <c r="J4342" s="115" t="s">
        <v>350</v>
      </c>
      <c r="K4342" s="115">
        <v>8.9130904709499997E-3</v>
      </c>
      <c r="L4342" s="115">
        <v>3636.90776873204</v>
      </c>
      <c r="M4342" s="115">
        <v>8.6674580930738792</v>
      </c>
      <c r="N4342" s="115">
        <v>1.2600690252292299</v>
      </c>
      <c r="O4342" s="115">
        <v>7.7253838136790001E-2</v>
      </c>
      <c r="P4342" s="115">
        <v>1.1231109221510001E-2</v>
      </c>
      <c r="Q4342" s="115">
        <v>32.416087977235001</v>
      </c>
      <c r="R4342" s="115">
        <v>1750</v>
      </c>
      <c r="S4342" s="115" t="s">
        <v>371</v>
      </c>
      <c r="T4342" s="115">
        <v>1750</v>
      </c>
      <c r="U4342" s="115" t="s">
        <v>352</v>
      </c>
      <c r="V4342" s="115" t="s">
        <v>350</v>
      </c>
      <c r="Z4342" s="115">
        <v>0</v>
      </c>
      <c r="AA4342" s="115">
        <v>1</v>
      </c>
      <c r="AB4342" s="115">
        <v>7.7253838136790001E-2</v>
      </c>
      <c r="AC4342" s="115">
        <v>1.1231109221510001E-2</v>
      </c>
      <c r="AD4342" s="115">
        <v>426.745877143558</v>
      </c>
      <c r="AF4342" s="115">
        <v>-1</v>
      </c>
      <c r="AG4342" s="115">
        <v>-1</v>
      </c>
      <c r="AH4342" s="115">
        <v>-1</v>
      </c>
      <c r="AI4342" s="115">
        <v>-1</v>
      </c>
      <c r="AJ4342" s="115">
        <v>0</v>
      </c>
      <c r="AM4342" s="115" t="s">
        <v>348</v>
      </c>
      <c r="AN4342" s="115">
        <v>-1</v>
      </c>
      <c r="AQ4342" s="115">
        <v>601</v>
      </c>
      <c r="AR4342" s="115" t="s">
        <v>263</v>
      </c>
      <c r="AS4342" s="115" t="s">
        <v>376</v>
      </c>
      <c r="AT4342" s="115" t="s">
        <v>296</v>
      </c>
      <c r="AV4342" s="115">
        <v>29.391118435193501</v>
      </c>
      <c r="AW4342" s="115">
        <v>0.34610371220000002</v>
      </c>
    </row>
    <row r="4343" spans="1:49" x14ac:dyDescent="0.25">
      <c r="A4343" s="117">
        <v>550000</v>
      </c>
      <c r="B4343" s="117">
        <v>870000</v>
      </c>
      <c r="C4343" s="117">
        <v>870000</v>
      </c>
      <c r="D4343" s="115" t="s">
        <v>342</v>
      </c>
      <c r="E4343" s="115" t="s">
        <v>13</v>
      </c>
      <c r="F4343" s="115" t="s">
        <v>343</v>
      </c>
      <c r="G4343" s="115" t="s">
        <v>344</v>
      </c>
      <c r="H4343" s="115">
        <v>0.56000000000000005</v>
      </c>
      <c r="I4343" s="115">
        <v>0.48</v>
      </c>
      <c r="J4343" s="115" t="s">
        <v>350</v>
      </c>
      <c r="K4343" s="115">
        <v>4.6587119388300001E-3</v>
      </c>
      <c r="L4343" s="115">
        <v>3636.90776873204</v>
      </c>
      <c r="M4343" s="115">
        <v>8.6674580930738792</v>
      </c>
      <c r="N4343" s="115">
        <v>1.2600690252292299</v>
      </c>
      <c r="O4343" s="115">
        <v>4.0379190497560002E-2</v>
      </c>
      <c r="P4343" s="115">
        <v>5.8702986115900004E-3</v>
      </c>
      <c r="Q4343" s="115">
        <v>16.943305642637299</v>
      </c>
      <c r="R4343" s="115">
        <v>1210</v>
      </c>
      <c r="S4343" s="115" t="s">
        <v>353</v>
      </c>
      <c r="T4343" s="115">
        <v>1210</v>
      </c>
      <c r="U4343" s="115" t="s">
        <v>352</v>
      </c>
      <c r="V4343" s="115" t="s">
        <v>350</v>
      </c>
      <c r="Z4343" s="115">
        <v>0</v>
      </c>
      <c r="AA4343" s="115">
        <v>1</v>
      </c>
      <c r="AB4343" s="115">
        <v>4.0379190497560002E-2</v>
      </c>
      <c r="AC4343" s="115">
        <v>5.8702986115900004E-3</v>
      </c>
      <c r="AD4343" s="115">
        <v>1016.56264934289</v>
      </c>
      <c r="AF4343" s="115">
        <v>-1</v>
      </c>
      <c r="AG4343" s="115">
        <v>-1</v>
      </c>
      <c r="AH4343" s="115">
        <v>-1</v>
      </c>
      <c r="AI4343" s="115">
        <v>-1</v>
      </c>
      <c r="AJ4343" s="115">
        <v>0</v>
      </c>
      <c r="AM4343" s="115" t="s">
        <v>348</v>
      </c>
      <c r="AN4343" s="115">
        <v>-1</v>
      </c>
      <c r="AQ4343" s="115">
        <v>601</v>
      </c>
      <c r="AR4343" s="115" t="s">
        <v>263</v>
      </c>
      <c r="AS4343" s="115" t="s">
        <v>376</v>
      </c>
      <c r="AT4343" s="115" t="s">
        <v>296</v>
      </c>
      <c r="AV4343" s="115">
        <v>26.8824261459445</v>
      </c>
      <c r="AW4343" s="115">
        <v>0.82446281369999996</v>
      </c>
    </row>
    <row r="4344" spans="1:49" x14ac:dyDescent="0.25">
      <c r="A4344" s="117">
        <v>550000</v>
      </c>
      <c r="B4344" s="117">
        <v>870000</v>
      </c>
      <c r="C4344" s="117">
        <v>870000</v>
      </c>
      <c r="D4344" s="115" t="s">
        <v>342</v>
      </c>
      <c r="E4344" s="115" t="s">
        <v>13</v>
      </c>
      <c r="F4344" s="115" t="s">
        <v>343</v>
      </c>
      <c r="G4344" s="115" t="s">
        <v>344</v>
      </c>
      <c r="H4344" s="115">
        <v>0.56000000000000005</v>
      </c>
      <c r="I4344" s="115">
        <v>0.48</v>
      </c>
      <c r="J4344" s="115" t="s">
        <v>350</v>
      </c>
      <c r="K4344" s="115">
        <v>1.298501351068E-2</v>
      </c>
      <c r="L4344" s="115">
        <v>3636.90776873204</v>
      </c>
      <c r="M4344" s="115">
        <v>8.6674580930738792</v>
      </c>
      <c r="N4344" s="115">
        <v>1.2600690252292299</v>
      </c>
      <c r="O4344" s="115">
        <v>0.11254706044182999</v>
      </c>
      <c r="P4344" s="115">
        <v>1.6362013316989998E-2</v>
      </c>
      <c r="Q4344" s="115">
        <v>47.225296514089898</v>
      </c>
      <c r="R4344" s="115">
        <v>1210</v>
      </c>
      <c r="S4344" s="115" t="s">
        <v>353</v>
      </c>
      <c r="T4344" s="115">
        <v>1210</v>
      </c>
      <c r="U4344" s="115" t="s">
        <v>352</v>
      </c>
      <c r="V4344" s="115" t="s">
        <v>350</v>
      </c>
      <c r="Z4344" s="115">
        <v>0</v>
      </c>
      <c r="AA4344" s="115">
        <v>1</v>
      </c>
      <c r="AB4344" s="115">
        <v>0.11254706044182999</v>
      </c>
      <c r="AC4344" s="115">
        <v>1.6362013316989998E-2</v>
      </c>
      <c r="AD4344" s="115">
        <v>1016.56264934289</v>
      </c>
      <c r="AF4344" s="115">
        <v>-1</v>
      </c>
      <c r="AG4344" s="115">
        <v>-1</v>
      </c>
      <c r="AH4344" s="115">
        <v>-1</v>
      </c>
      <c r="AI4344" s="115">
        <v>-1</v>
      </c>
      <c r="AJ4344" s="115">
        <v>0</v>
      </c>
      <c r="AM4344" s="115" t="s">
        <v>348</v>
      </c>
      <c r="AN4344" s="115">
        <v>-1</v>
      </c>
      <c r="AQ4344" s="115">
        <v>601</v>
      </c>
      <c r="AR4344" s="115" t="s">
        <v>263</v>
      </c>
      <c r="AS4344" s="115" t="s">
        <v>376</v>
      </c>
      <c r="AT4344" s="115" t="s">
        <v>296</v>
      </c>
      <c r="AV4344" s="115">
        <v>43.940744920120103</v>
      </c>
      <c r="AW4344" s="115">
        <v>0.82446281369999996</v>
      </c>
    </row>
    <row r="4345" spans="1:49" x14ac:dyDescent="0.25">
      <c r="A4345" s="117">
        <v>550000</v>
      </c>
      <c r="B4345" s="117">
        <v>870000</v>
      </c>
      <c r="C4345" s="117">
        <v>870000</v>
      </c>
      <c r="D4345" s="115" t="s">
        <v>342</v>
      </c>
      <c r="E4345" s="115" t="s">
        <v>13</v>
      </c>
      <c r="F4345" s="115" t="s">
        <v>343</v>
      </c>
      <c r="G4345" s="115" t="s">
        <v>344</v>
      </c>
      <c r="H4345" s="115">
        <v>0.56000000000000005</v>
      </c>
      <c r="I4345" s="115">
        <v>0.48</v>
      </c>
      <c r="J4345" s="115" t="s">
        <v>350</v>
      </c>
      <c r="K4345" s="117">
        <v>8.7306621039999999E-6</v>
      </c>
      <c r="L4345" s="115">
        <v>3674.4298321311499</v>
      </c>
      <c r="M4345" s="115">
        <v>9.1560573703253691</v>
      </c>
      <c r="N4345" s="115">
        <v>1.3465012890385499</v>
      </c>
      <c r="O4345" s="115">
        <v>7.9938443100000003E-5</v>
      </c>
      <c r="P4345" s="115">
        <v>1.175584777E-5</v>
      </c>
      <c r="Q4345" s="115">
        <v>3.2080205289189999E-2</v>
      </c>
      <c r="R4345" s="115">
        <v>1210</v>
      </c>
      <c r="S4345" s="115" t="s">
        <v>353</v>
      </c>
      <c r="T4345" s="115">
        <v>1210</v>
      </c>
      <c r="U4345" s="115" t="s">
        <v>352</v>
      </c>
      <c r="V4345" s="115" t="s">
        <v>350</v>
      </c>
      <c r="Z4345" s="115">
        <v>0</v>
      </c>
      <c r="AA4345" s="115">
        <v>1</v>
      </c>
      <c r="AB4345" s="115">
        <v>7.9938443100000003E-5</v>
      </c>
      <c r="AC4345" s="115">
        <v>1.175584777E-5</v>
      </c>
      <c r="AD4345" s="115">
        <v>11.0659188194838</v>
      </c>
      <c r="AF4345" s="115">
        <v>-1</v>
      </c>
      <c r="AG4345" s="115">
        <v>-1</v>
      </c>
      <c r="AH4345" s="115">
        <v>-1</v>
      </c>
      <c r="AI4345" s="115">
        <v>-1</v>
      </c>
      <c r="AJ4345" s="115">
        <v>0</v>
      </c>
      <c r="AM4345" s="115" t="s">
        <v>348</v>
      </c>
      <c r="AN4345" s="115">
        <v>-1</v>
      </c>
      <c r="AQ4345" s="115">
        <v>601</v>
      </c>
      <c r="AR4345" s="115" t="s">
        <v>263</v>
      </c>
      <c r="AS4345" s="115" t="s">
        <v>376</v>
      </c>
      <c r="AT4345" s="115" t="s">
        <v>296</v>
      </c>
      <c r="AV4345" s="115">
        <v>1.43746579686946</v>
      </c>
      <c r="AW4345" s="115">
        <v>8.9747921999999997E-3</v>
      </c>
    </row>
    <row r="4346" spans="1:49" x14ac:dyDescent="0.25">
      <c r="A4346" s="117">
        <v>550000</v>
      </c>
      <c r="B4346" s="117">
        <v>870000</v>
      </c>
      <c r="C4346" s="117">
        <v>870000</v>
      </c>
      <c r="D4346" s="115" t="s">
        <v>342</v>
      </c>
      <c r="E4346" s="115" t="s">
        <v>13</v>
      </c>
      <c r="F4346" s="115" t="s">
        <v>343</v>
      </c>
      <c r="G4346" s="115" t="s">
        <v>344</v>
      </c>
      <c r="H4346" s="115">
        <v>0.56000000000000005</v>
      </c>
      <c r="I4346" s="115">
        <v>0.48</v>
      </c>
      <c r="J4346" s="115" t="s">
        <v>350</v>
      </c>
      <c r="K4346" s="115">
        <v>5.3394145017999996E-4</v>
      </c>
      <c r="L4346" s="115">
        <v>3674.4298321311499</v>
      </c>
      <c r="M4346" s="115">
        <v>9.1560573703253691</v>
      </c>
      <c r="N4346" s="115">
        <v>1.3465012890385499</v>
      </c>
      <c r="O4346" s="115">
        <v>4.8887985503200003E-3</v>
      </c>
      <c r="P4346" s="115">
        <v>7.1895285095000005E-4</v>
      </c>
      <c r="Q4346" s="115">
        <v>1.9619303931858301</v>
      </c>
      <c r="R4346" s="115">
        <v>1210</v>
      </c>
      <c r="S4346" s="115" t="s">
        <v>353</v>
      </c>
      <c r="T4346" s="115">
        <v>1210</v>
      </c>
      <c r="U4346" s="115" t="s">
        <v>352</v>
      </c>
      <c r="V4346" s="115" t="s">
        <v>350</v>
      </c>
      <c r="Z4346" s="115">
        <v>0</v>
      </c>
      <c r="AA4346" s="115">
        <v>1</v>
      </c>
      <c r="AB4346" s="115">
        <v>4.8887985503200003E-3</v>
      </c>
      <c r="AC4346" s="115">
        <v>7.1895285095000005E-4</v>
      </c>
      <c r="AD4346" s="115">
        <v>490.53141395845</v>
      </c>
      <c r="AF4346" s="115">
        <v>-1</v>
      </c>
      <c r="AG4346" s="115">
        <v>-1</v>
      </c>
      <c r="AH4346" s="115">
        <v>-1</v>
      </c>
      <c r="AI4346" s="115">
        <v>-1</v>
      </c>
      <c r="AJ4346" s="115">
        <v>0</v>
      </c>
      <c r="AM4346" s="115" t="s">
        <v>348</v>
      </c>
      <c r="AN4346" s="115">
        <v>-1</v>
      </c>
      <c r="AQ4346" s="115">
        <v>601</v>
      </c>
      <c r="AR4346" s="115" t="s">
        <v>263</v>
      </c>
      <c r="AS4346" s="115" t="s">
        <v>376</v>
      </c>
      <c r="AT4346" s="115" t="s">
        <v>296</v>
      </c>
      <c r="AV4346" s="115">
        <v>56.898189393165701</v>
      </c>
      <c r="AW4346" s="115">
        <v>0.39783569660000001</v>
      </c>
    </row>
    <row r="4347" spans="1:49" x14ac:dyDescent="0.25">
      <c r="A4347" s="117">
        <v>550000</v>
      </c>
      <c r="B4347" s="117">
        <v>870000</v>
      </c>
      <c r="C4347" s="117">
        <v>870000</v>
      </c>
      <c r="D4347" s="115" t="s">
        <v>342</v>
      </c>
      <c r="E4347" s="115" t="s">
        <v>13</v>
      </c>
      <c r="F4347" s="115" t="s">
        <v>343</v>
      </c>
      <c r="G4347" s="115" t="s">
        <v>344</v>
      </c>
      <c r="H4347" s="115">
        <v>0.56000000000000005</v>
      </c>
      <c r="I4347" s="115">
        <v>0.48</v>
      </c>
      <c r="J4347" s="115" t="s">
        <v>350</v>
      </c>
      <c r="K4347" s="115">
        <v>5.9792260643000005E-4</v>
      </c>
      <c r="L4347" s="115">
        <v>3674.4298321311499</v>
      </c>
      <c r="M4347" s="115">
        <v>9.1560573703253691</v>
      </c>
      <c r="N4347" s="115">
        <v>1.3465012890385499</v>
      </c>
      <c r="O4347" s="115">
        <v>5.4746136875199998E-3</v>
      </c>
      <c r="P4347" s="115">
        <v>8.0510356030000002E-4</v>
      </c>
      <c r="Q4347" s="115">
        <v>2.1970246623867</v>
      </c>
      <c r="R4347" s="115">
        <v>1210</v>
      </c>
      <c r="S4347" s="115" t="s">
        <v>353</v>
      </c>
      <c r="T4347" s="115">
        <v>1210</v>
      </c>
      <c r="U4347" s="115" t="s">
        <v>352</v>
      </c>
      <c r="V4347" s="115" t="s">
        <v>350</v>
      </c>
      <c r="Z4347" s="115">
        <v>0</v>
      </c>
      <c r="AA4347" s="115">
        <v>1</v>
      </c>
      <c r="AB4347" s="115">
        <v>5.4746136875199998E-3</v>
      </c>
      <c r="AC4347" s="115">
        <v>8.0510356030000002E-4</v>
      </c>
      <c r="AD4347" s="115">
        <v>352.66367188414898</v>
      </c>
      <c r="AF4347" s="115">
        <v>-1</v>
      </c>
      <c r="AG4347" s="115">
        <v>-1</v>
      </c>
      <c r="AH4347" s="115">
        <v>-1</v>
      </c>
      <c r="AI4347" s="115">
        <v>-1</v>
      </c>
      <c r="AJ4347" s="115">
        <v>0</v>
      </c>
      <c r="AM4347" s="115" t="s">
        <v>348</v>
      </c>
      <c r="AN4347" s="115">
        <v>-1</v>
      </c>
      <c r="AQ4347" s="115">
        <v>601</v>
      </c>
      <c r="AR4347" s="115" t="s">
        <v>263</v>
      </c>
      <c r="AS4347" s="115" t="s">
        <v>376</v>
      </c>
      <c r="AT4347" s="115" t="s">
        <v>296</v>
      </c>
      <c r="AV4347" s="115">
        <v>42.177278973949498</v>
      </c>
      <c r="AW4347" s="115">
        <v>0.28602082070000001</v>
      </c>
    </row>
    <row r="4348" spans="1:49" x14ac:dyDescent="0.25">
      <c r="A4348" s="117">
        <v>550000</v>
      </c>
      <c r="B4348" s="117">
        <v>870000</v>
      </c>
      <c r="C4348" s="117">
        <v>870000</v>
      </c>
      <c r="D4348" s="115" t="s">
        <v>342</v>
      </c>
      <c r="E4348" s="115" t="s">
        <v>13</v>
      </c>
      <c r="F4348" s="115" t="s">
        <v>343</v>
      </c>
      <c r="G4348" s="115" t="s">
        <v>344</v>
      </c>
      <c r="H4348" s="115">
        <v>0.56000000000000005</v>
      </c>
      <c r="I4348" s="115">
        <v>0.48</v>
      </c>
      <c r="J4348" s="115" t="s">
        <v>350</v>
      </c>
      <c r="K4348" s="115">
        <v>3.427236574149E-2</v>
      </c>
      <c r="L4348" s="115">
        <v>3633.36184595639</v>
      </c>
      <c r="M4348" s="115">
        <v>8.2604301377115501</v>
      </c>
      <c r="N4348" s="115">
        <v>1.1668786699103799</v>
      </c>
      <c r="O4348" s="115">
        <v>0.28310448286175</v>
      </c>
      <c r="P4348" s="115">
        <v>3.9991692551119999E-2</v>
      </c>
      <c r="Q4348" s="115">
        <v>124.52390605582499</v>
      </c>
      <c r="R4348" s="115">
        <v>1700</v>
      </c>
      <c r="S4348" s="115" t="s">
        <v>359</v>
      </c>
      <c r="T4348" s="115">
        <v>1700</v>
      </c>
      <c r="U4348" s="115" t="s">
        <v>352</v>
      </c>
      <c r="V4348" s="115" t="s">
        <v>350</v>
      </c>
      <c r="Z4348" s="115">
        <v>0</v>
      </c>
      <c r="AA4348" s="115">
        <v>1</v>
      </c>
      <c r="AB4348" s="115">
        <v>0.28310448286175</v>
      </c>
      <c r="AC4348" s="115">
        <v>3.9991692551119999E-2</v>
      </c>
      <c r="AD4348" s="115">
        <v>244.23715374551199</v>
      </c>
      <c r="AF4348" s="115">
        <v>-1</v>
      </c>
      <c r="AG4348" s="115">
        <v>-1</v>
      </c>
      <c r="AH4348" s="115">
        <v>-1</v>
      </c>
      <c r="AI4348" s="115">
        <v>-1</v>
      </c>
      <c r="AJ4348" s="115">
        <v>0</v>
      </c>
      <c r="AM4348" s="115" t="s">
        <v>348</v>
      </c>
      <c r="AN4348" s="115">
        <v>-1</v>
      </c>
      <c r="AQ4348" s="115">
        <v>601</v>
      </c>
      <c r="AR4348" s="115" t="s">
        <v>263</v>
      </c>
      <c r="AS4348" s="115" t="s">
        <v>376</v>
      </c>
      <c r="AT4348" s="115" t="s">
        <v>296</v>
      </c>
      <c r="AV4348" s="115">
        <v>48.822288106578704</v>
      </c>
      <c r="AW4348" s="115">
        <v>0.19808366080000001</v>
      </c>
    </row>
    <row r="4349" spans="1:49" x14ac:dyDescent="0.25">
      <c r="A4349" s="117">
        <v>550000</v>
      </c>
      <c r="B4349" s="117">
        <v>870000</v>
      </c>
      <c r="C4349" s="117">
        <v>880000</v>
      </c>
      <c r="D4349" s="115" t="s">
        <v>342</v>
      </c>
      <c r="E4349" s="115" t="s">
        <v>13</v>
      </c>
      <c r="F4349" s="115" t="s">
        <v>343</v>
      </c>
      <c r="G4349" s="115" t="s">
        <v>344</v>
      </c>
      <c r="H4349" s="115">
        <v>0.56000000000000005</v>
      </c>
      <c r="I4349" s="115">
        <v>0.48</v>
      </c>
      <c r="J4349" s="115" t="s">
        <v>350</v>
      </c>
      <c r="K4349" s="115">
        <v>1.6772906626999999E-4</v>
      </c>
      <c r="L4349" s="115">
        <v>3674.4298321311499</v>
      </c>
      <c r="M4349" s="115">
        <v>9.1560573703253691</v>
      </c>
      <c r="N4349" s="115">
        <v>1.3465012890385499</v>
      </c>
      <c r="O4349" s="115">
        <v>1.5357369534499999E-3</v>
      </c>
      <c r="P4349" s="115">
        <v>2.2584740393999999E-4</v>
      </c>
      <c r="Q4349" s="115">
        <v>0.61630868482533996</v>
      </c>
      <c r="R4349" s="115">
        <v>1210</v>
      </c>
      <c r="S4349" s="115" t="s">
        <v>353</v>
      </c>
      <c r="T4349" s="115">
        <v>1210</v>
      </c>
      <c r="U4349" s="115" t="s">
        <v>352</v>
      </c>
      <c r="V4349" s="115" t="s">
        <v>350</v>
      </c>
      <c r="Z4349" s="115">
        <v>0</v>
      </c>
      <c r="AA4349" s="115">
        <v>1</v>
      </c>
      <c r="AB4349" s="115">
        <v>1.5357369534499999E-3</v>
      </c>
      <c r="AC4349" s="115">
        <v>2.2584740393999999E-4</v>
      </c>
      <c r="AD4349" s="115">
        <v>81.586325746773198</v>
      </c>
      <c r="AF4349" s="115">
        <v>-1</v>
      </c>
      <c r="AG4349" s="115">
        <v>-1</v>
      </c>
      <c r="AH4349" s="115">
        <v>-1</v>
      </c>
      <c r="AI4349" s="115">
        <v>-1</v>
      </c>
      <c r="AJ4349" s="115">
        <v>0</v>
      </c>
      <c r="AM4349" s="115" t="s">
        <v>348</v>
      </c>
      <c r="AN4349" s="115">
        <v>-1</v>
      </c>
      <c r="AQ4349" s="115">
        <v>601</v>
      </c>
      <c r="AR4349" s="115" t="s">
        <v>263</v>
      </c>
      <c r="AS4349" s="115" t="s">
        <v>376</v>
      </c>
      <c r="AT4349" s="115" t="s">
        <v>296</v>
      </c>
      <c r="AV4349" s="115">
        <v>10.254235532752899</v>
      </c>
      <c r="AW4349" s="115">
        <v>6.6168958400000005E-2</v>
      </c>
    </row>
    <row r="4350" spans="1:49" x14ac:dyDescent="0.25">
      <c r="A4350" s="117">
        <v>550000</v>
      </c>
      <c r="B4350" s="117">
        <v>870000</v>
      </c>
      <c r="C4350" s="117">
        <v>880000</v>
      </c>
      <c r="D4350" s="115" t="s">
        <v>342</v>
      </c>
      <c r="E4350" s="115" t="s">
        <v>13</v>
      </c>
      <c r="F4350" s="115" t="s">
        <v>343</v>
      </c>
      <c r="G4350" s="115" t="s">
        <v>344</v>
      </c>
      <c r="H4350" s="115">
        <v>0.56000000000000005</v>
      </c>
      <c r="I4350" s="115">
        <v>0.48</v>
      </c>
      <c r="J4350" s="115" t="s">
        <v>350</v>
      </c>
      <c r="K4350" s="115">
        <v>1.21284497886E-3</v>
      </c>
      <c r="L4350" s="115">
        <v>3674.4298321311499</v>
      </c>
      <c r="M4350" s="115">
        <v>9.1560573703253691</v>
      </c>
      <c r="N4350" s="115">
        <v>1.3465012890385499</v>
      </c>
      <c r="O4350" s="115">
        <v>1.110487820776E-2</v>
      </c>
      <c r="P4350" s="115">
        <v>1.63309732744E-3</v>
      </c>
      <c r="Q4350" s="115">
        <v>4.4565137720773302</v>
      </c>
      <c r="R4350" s="115">
        <v>1210</v>
      </c>
      <c r="S4350" s="115" t="s">
        <v>353</v>
      </c>
      <c r="T4350" s="115">
        <v>1210</v>
      </c>
      <c r="U4350" s="115" t="s">
        <v>352</v>
      </c>
      <c r="V4350" s="115" t="s">
        <v>350</v>
      </c>
      <c r="Z4350" s="115">
        <v>0</v>
      </c>
      <c r="AA4350" s="115">
        <v>1</v>
      </c>
      <c r="AB4350" s="115">
        <v>1.110487820776E-2</v>
      </c>
      <c r="AC4350" s="115">
        <v>1.63309732744E-3</v>
      </c>
      <c r="AD4350" s="115">
        <v>482.672126475163</v>
      </c>
      <c r="AF4350" s="115">
        <v>-1</v>
      </c>
      <c r="AG4350" s="115">
        <v>-1</v>
      </c>
      <c r="AH4350" s="115">
        <v>-1</v>
      </c>
      <c r="AI4350" s="115">
        <v>-1</v>
      </c>
      <c r="AJ4350" s="115">
        <v>0</v>
      </c>
      <c r="AM4350" s="115" t="s">
        <v>348</v>
      </c>
      <c r="AN4350" s="115">
        <v>-1</v>
      </c>
      <c r="AQ4350" s="115">
        <v>601</v>
      </c>
      <c r="AR4350" s="115" t="s">
        <v>263</v>
      </c>
      <c r="AS4350" s="115" t="s">
        <v>376</v>
      </c>
      <c r="AT4350" s="115" t="s">
        <v>296</v>
      </c>
      <c r="AV4350" s="115">
        <v>60.268514610167998</v>
      </c>
      <c r="AW4350" s="115">
        <v>0.39146157860000003</v>
      </c>
    </row>
    <row r="4351" spans="1:49" x14ac:dyDescent="0.25">
      <c r="A4351" s="117">
        <v>550000</v>
      </c>
      <c r="B4351" s="117">
        <v>870000</v>
      </c>
      <c r="C4351" s="117">
        <v>880000</v>
      </c>
      <c r="D4351" s="115" t="s">
        <v>342</v>
      </c>
      <c r="E4351" s="115" t="s">
        <v>13</v>
      </c>
      <c r="F4351" s="115" t="s">
        <v>343</v>
      </c>
      <c r="G4351" s="115" t="s">
        <v>344</v>
      </c>
      <c r="H4351" s="115">
        <v>0.56000000000000005</v>
      </c>
      <c r="I4351" s="115">
        <v>0.48</v>
      </c>
      <c r="J4351" s="115" t="s">
        <v>350</v>
      </c>
      <c r="K4351" s="115">
        <v>7.4203934059E-4</v>
      </c>
      <c r="L4351" s="115">
        <v>3674.4298321311499</v>
      </c>
      <c r="M4351" s="115">
        <v>9.1560573703253691</v>
      </c>
      <c r="N4351" s="115">
        <v>1.3465012890385499</v>
      </c>
      <c r="O4351" s="115">
        <v>6.7941547735500003E-3</v>
      </c>
      <c r="P4351" s="115">
        <v>9.991569286299999E-4</v>
      </c>
      <c r="Q4351" s="115">
        <v>2.7265714897082201</v>
      </c>
      <c r="R4351" s="115">
        <v>1210</v>
      </c>
      <c r="S4351" s="115" t="s">
        <v>353</v>
      </c>
      <c r="T4351" s="115">
        <v>1210</v>
      </c>
      <c r="U4351" s="115" t="s">
        <v>352</v>
      </c>
      <c r="V4351" s="115" t="s">
        <v>350</v>
      </c>
      <c r="Z4351" s="115">
        <v>0</v>
      </c>
      <c r="AA4351" s="115">
        <v>1</v>
      </c>
      <c r="AB4351" s="115">
        <v>6.7941547735500003E-3</v>
      </c>
      <c r="AC4351" s="115">
        <v>9.991569286299999E-4</v>
      </c>
      <c r="AD4351" s="115">
        <v>236.02115011737001</v>
      </c>
      <c r="AF4351" s="115">
        <v>-1</v>
      </c>
      <c r="AG4351" s="115">
        <v>-1</v>
      </c>
      <c r="AH4351" s="115">
        <v>-1</v>
      </c>
      <c r="AI4351" s="115">
        <v>-1</v>
      </c>
      <c r="AJ4351" s="115">
        <v>0</v>
      </c>
      <c r="AM4351" s="115" t="s">
        <v>348</v>
      </c>
      <c r="AN4351" s="115">
        <v>-1</v>
      </c>
      <c r="AQ4351" s="115">
        <v>601</v>
      </c>
      <c r="AR4351" s="115" t="s">
        <v>263</v>
      </c>
      <c r="AS4351" s="115" t="s">
        <v>376</v>
      </c>
      <c r="AT4351" s="115" t="s">
        <v>296</v>
      </c>
      <c r="AV4351" s="115">
        <v>30.499548645419399</v>
      </c>
      <c r="AW4351" s="115">
        <v>0.19142023529999999</v>
      </c>
    </row>
    <row r="4352" spans="1:49" x14ac:dyDescent="0.25">
      <c r="A4352" s="117">
        <v>550000</v>
      </c>
      <c r="B4352" s="117">
        <v>880000</v>
      </c>
      <c r="C4352" s="117">
        <v>880000</v>
      </c>
      <c r="D4352" s="115" t="s">
        <v>342</v>
      </c>
      <c r="E4352" s="115" t="s">
        <v>13</v>
      </c>
      <c r="F4352" s="115" t="s">
        <v>343</v>
      </c>
      <c r="G4352" s="115" t="s">
        <v>344</v>
      </c>
      <c r="H4352" s="115">
        <v>0.56000000000000005</v>
      </c>
      <c r="I4352" s="115">
        <v>0.48</v>
      </c>
      <c r="J4352" s="115" t="s">
        <v>350</v>
      </c>
      <c r="K4352" s="117">
        <v>2.33028951E-7</v>
      </c>
      <c r="L4352" s="115">
        <v>3638.5615390757098</v>
      </c>
      <c r="M4352" s="115">
        <v>8.9913597274192796</v>
      </c>
      <c r="N4352" s="115">
        <v>1.31594243850888</v>
      </c>
      <c r="O4352" s="117">
        <v>2.095247125344E-6</v>
      </c>
      <c r="P4352" s="117">
        <v>3.066526860221E-7</v>
      </c>
      <c r="Q4352" s="115">
        <v>8.4789017859000001E-4</v>
      </c>
      <c r="R4352" s="115">
        <v>1210</v>
      </c>
      <c r="S4352" s="115" t="s">
        <v>353</v>
      </c>
      <c r="T4352" s="115">
        <v>1210</v>
      </c>
      <c r="U4352" s="115" t="s">
        <v>352</v>
      </c>
      <c r="V4352" s="115" t="s">
        <v>350</v>
      </c>
      <c r="Z4352" s="115">
        <v>0</v>
      </c>
      <c r="AA4352" s="115">
        <v>1</v>
      </c>
      <c r="AB4352" s="117">
        <v>2.095247125344E-6</v>
      </c>
      <c r="AC4352" s="117">
        <v>3.066526860221E-7</v>
      </c>
      <c r="AD4352" s="115">
        <v>697.09675341565298</v>
      </c>
      <c r="AF4352" s="115">
        <v>-1</v>
      </c>
      <c r="AG4352" s="115">
        <v>-1</v>
      </c>
      <c r="AH4352" s="115">
        <v>-1</v>
      </c>
      <c r="AI4352" s="115">
        <v>-1</v>
      </c>
      <c r="AJ4352" s="115">
        <v>0</v>
      </c>
      <c r="AM4352" s="115" t="s">
        <v>348</v>
      </c>
      <c r="AN4352" s="115">
        <v>-1</v>
      </c>
      <c r="AQ4352" s="115">
        <v>601</v>
      </c>
      <c r="AR4352" s="115" t="s">
        <v>263</v>
      </c>
      <c r="AS4352" s="115" t="s">
        <v>376</v>
      </c>
      <c r="AT4352" s="115" t="s">
        <v>296</v>
      </c>
      <c r="AV4352" s="115">
        <v>0.14915718872285</v>
      </c>
      <c r="AW4352" s="115">
        <v>0.56536638559999997</v>
      </c>
    </row>
    <row r="4353" spans="1:49" x14ac:dyDescent="0.25">
      <c r="A4353" s="117">
        <v>550000</v>
      </c>
      <c r="B4353" s="117">
        <v>880000</v>
      </c>
      <c r="C4353" s="117">
        <v>880000</v>
      </c>
      <c r="D4353" s="115" t="s">
        <v>342</v>
      </c>
      <c r="E4353" s="115" t="s">
        <v>13</v>
      </c>
      <c r="F4353" s="115" t="s">
        <v>343</v>
      </c>
      <c r="G4353" s="115" t="s">
        <v>344</v>
      </c>
      <c r="H4353" s="115">
        <v>0.56000000000000005</v>
      </c>
      <c r="I4353" s="115">
        <v>0.48</v>
      </c>
      <c r="J4353" s="115" t="s">
        <v>350</v>
      </c>
      <c r="K4353" s="115">
        <v>9.6627046742999996E-4</v>
      </c>
      <c r="L4353" s="115">
        <v>3682.59813766149</v>
      </c>
      <c r="M4353" s="115">
        <v>9.1751459501170505</v>
      </c>
      <c r="N4353" s="115">
        <v>1.34926546710053</v>
      </c>
      <c r="O4353" s="115">
        <v>8.8656725660100008E-3</v>
      </c>
      <c r="P4353" s="115">
        <v>1.3037553735900001E-3</v>
      </c>
      <c r="Q4353" s="115">
        <v>3.55838582385711</v>
      </c>
      <c r="R4353" s="115">
        <v>1210</v>
      </c>
      <c r="S4353" s="115" t="s">
        <v>353</v>
      </c>
      <c r="T4353" s="115">
        <v>1210</v>
      </c>
      <c r="U4353" s="115" t="s">
        <v>352</v>
      </c>
      <c r="V4353" s="115" t="s">
        <v>350</v>
      </c>
      <c r="Z4353" s="115">
        <v>0</v>
      </c>
      <c r="AA4353" s="115">
        <v>1</v>
      </c>
      <c r="AB4353" s="115">
        <v>8.8656725660100008E-3</v>
      </c>
      <c r="AC4353" s="115">
        <v>1.3037553735900001E-3</v>
      </c>
      <c r="AD4353" s="115">
        <v>310.79080513489203</v>
      </c>
      <c r="AF4353" s="115">
        <v>-1</v>
      </c>
      <c r="AG4353" s="115">
        <v>-1</v>
      </c>
      <c r="AH4353" s="115">
        <v>-1</v>
      </c>
      <c r="AI4353" s="115">
        <v>-1</v>
      </c>
      <c r="AJ4353" s="115">
        <v>0</v>
      </c>
      <c r="AM4353" s="115" t="s">
        <v>348</v>
      </c>
      <c r="AN4353" s="115">
        <v>-1</v>
      </c>
      <c r="AQ4353" s="115">
        <v>601</v>
      </c>
      <c r="AR4353" s="115" t="s">
        <v>263</v>
      </c>
      <c r="AS4353" s="115" t="s">
        <v>376</v>
      </c>
      <c r="AT4353" s="115" t="s">
        <v>296</v>
      </c>
      <c r="AV4353" s="115">
        <v>42.188762128877698</v>
      </c>
      <c r="AW4353" s="115">
        <v>0.25206066919999998</v>
      </c>
    </row>
    <row r="4354" spans="1:49" x14ac:dyDescent="0.25">
      <c r="A4354" s="117">
        <v>550000</v>
      </c>
      <c r="B4354" s="117">
        <v>880000</v>
      </c>
      <c r="C4354" s="117">
        <v>880000</v>
      </c>
      <c r="D4354" s="115" t="s">
        <v>342</v>
      </c>
      <c r="E4354" s="115" t="s">
        <v>13</v>
      </c>
      <c r="F4354" s="115" t="s">
        <v>343</v>
      </c>
      <c r="G4354" s="115" t="s">
        <v>344</v>
      </c>
      <c r="H4354" s="115">
        <v>0.56000000000000005</v>
      </c>
      <c r="I4354" s="115">
        <v>0.48</v>
      </c>
      <c r="J4354" s="115" t="s">
        <v>350</v>
      </c>
      <c r="K4354" s="115">
        <v>5.2533063934999999E-4</v>
      </c>
      <c r="L4354" s="115">
        <v>3682.59813766149</v>
      </c>
      <c r="M4354" s="115">
        <v>9.1751459501170505</v>
      </c>
      <c r="N4354" s="115">
        <v>1.34926546710053</v>
      </c>
      <c r="O4354" s="115">
        <v>4.8199852881500001E-3</v>
      </c>
      <c r="P4354" s="115">
        <v>7.0881049049E-4</v>
      </c>
      <c r="Q4354" s="115">
        <v>1.93458163414524</v>
      </c>
      <c r="R4354" s="115">
        <v>1210</v>
      </c>
      <c r="S4354" s="115" t="s">
        <v>353</v>
      </c>
      <c r="T4354" s="115">
        <v>1210</v>
      </c>
      <c r="U4354" s="115" t="s">
        <v>352</v>
      </c>
      <c r="V4354" s="115" t="s">
        <v>350</v>
      </c>
      <c r="Z4354" s="115">
        <v>0</v>
      </c>
      <c r="AA4354" s="115">
        <v>1</v>
      </c>
      <c r="AB4354" s="115">
        <v>4.8199852881500001E-3</v>
      </c>
      <c r="AC4354" s="115">
        <v>7.0881049049E-4</v>
      </c>
      <c r="AD4354" s="115">
        <v>422.984627028896</v>
      </c>
      <c r="AF4354" s="115">
        <v>-1</v>
      </c>
      <c r="AG4354" s="115">
        <v>-1</v>
      </c>
      <c r="AH4354" s="115">
        <v>-1</v>
      </c>
      <c r="AI4354" s="115">
        <v>-1</v>
      </c>
      <c r="AJ4354" s="115">
        <v>0</v>
      </c>
      <c r="AM4354" s="115" t="s">
        <v>348</v>
      </c>
      <c r="AN4354" s="115">
        <v>-1</v>
      </c>
      <c r="AQ4354" s="115">
        <v>601</v>
      </c>
      <c r="AR4354" s="115" t="s">
        <v>263</v>
      </c>
      <c r="AS4354" s="115" t="s">
        <v>376</v>
      </c>
      <c r="AT4354" s="115" t="s">
        <v>296</v>
      </c>
      <c r="AV4354" s="115">
        <v>58.349094183754502</v>
      </c>
      <c r="AW4354" s="115">
        <v>0.3430532255</v>
      </c>
    </row>
    <row r="4355" spans="1:49" x14ac:dyDescent="0.25">
      <c r="A4355" s="117">
        <v>550000</v>
      </c>
      <c r="B4355" s="117">
        <v>880000</v>
      </c>
      <c r="C4355" s="117">
        <v>880000</v>
      </c>
      <c r="D4355" s="115" t="s">
        <v>342</v>
      </c>
      <c r="E4355" s="115" t="s">
        <v>13</v>
      </c>
      <c r="F4355" s="115" t="s">
        <v>343</v>
      </c>
      <c r="G4355" s="115" t="s">
        <v>344</v>
      </c>
      <c r="H4355" s="115">
        <v>0.56000000000000005</v>
      </c>
      <c r="I4355" s="115">
        <v>0.48</v>
      </c>
      <c r="J4355" s="115" t="s">
        <v>350</v>
      </c>
      <c r="K4355" s="115">
        <v>1.6996975126499999E-3</v>
      </c>
      <c r="L4355" s="115">
        <v>3649.6723722499501</v>
      </c>
      <c r="M4355" s="115">
        <v>9.0981577375541498</v>
      </c>
      <c r="N4355" s="115">
        <v>1.338115377401</v>
      </c>
      <c r="O4355" s="115">
        <v>1.546411607621E-2</v>
      </c>
      <c r="P4355" s="115">
        <v>2.2743913786E-3</v>
      </c>
      <c r="Q4355" s="115">
        <v>6.2033390531006702</v>
      </c>
      <c r="R4355" s="115">
        <v>1210</v>
      </c>
      <c r="S4355" s="115" t="s">
        <v>353</v>
      </c>
      <c r="T4355" s="115">
        <v>1210</v>
      </c>
      <c r="U4355" s="115" t="s">
        <v>352</v>
      </c>
      <c r="V4355" s="115" t="s">
        <v>350</v>
      </c>
      <c r="Z4355" s="115">
        <v>0</v>
      </c>
      <c r="AA4355" s="115">
        <v>1</v>
      </c>
      <c r="AB4355" s="115">
        <v>1.546411607621E-2</v>
      </c>
      <c r="AC4355" s="115">
        <v>2.2743913786E-3</v>
      </c>
      <c r="AD4355" s="115">
        <v>431.58941852567801</v>
      </c>
      <c r="AF4355" s="115">
        <v>-1</v>
      </c>
      <c r="AG4355" s="115">
        <v>-1</v>
      </c>
      <c r="AH4355" s="115">
        <v>-1</v>
      </c>
      <c r="AI4355" s="115">
        <v>-1</v>
      </c>
      <c r="AJ4355" s="115">
        <v>0</v>
      </c>
      <c r="AM4355" s="115" t="s">
        <v>348</v>
      </c>
      <c r="AN4355" s="115">
        <v>-1</v>
      </c>
      <c r="AQ4355" s="115">
        <v>601</v>
      </c>
      <c r="AR4355" s="115" t="s">
        <v>263</v>
      </c>
      <c r="AS4355" s="115" t="s">
        <v>376</v>
      </c>
      <c r="AT4355" s="115" t="s">
        <v>296</v>
      </c>
      <c r="AV4355" s="115">
        <v>12.4260867755891</v>
      </c>
      <c r="AW4355" s="115">
        <v>0.35003196959999999</v>
      </c>
    </row>
    <row r="4356" spans="1:49" x14ac:dyDescent="0.25">
      <c r="A4356" s="117">
        <v>550000</v>
      </c>
      <c r="B4356" s="117">
        <v>880000</v>
      </c>
      <c r="C4356" s="117">
        <v>880000</v>
      </c>
      <c r="D4356" s="115" t="s">
        <v>342</v>
      </c>
      <c r="E4356" s="115" t="s">
        <v>13</v>
      </c>
      <c r="F4356" s="115" t="s">
        <v>343</v>
      </c>
      <c r="G4356" s="115" t="s">
        <v>344</v>
      </c>
      <c r="H4356" s="115">
        <v>0.56000000000000005</v>
      </c>
      <c r="I4356" s="115">
        <v>0.48</v>
      </c>
      <c r="J4356" s="115" t="s">
        <v>350</v>
      </c>
      <c r="K4356" s="115">
        <v>4.6305463591999997E-3</v>
      </c>
      <c r="L4356" s="115">
        <v>3643.65219545538</v>
      </c>
      <c r="M4356" s="115">
        <v>9.0840684998868007</v>
      </c>
      <c r="N4356" s="115">
        <v>1.3360743958488399</v>
      </c>
      <c r="O4356" s="115">
        <v>4.2064200318870003E-2</v>
      </c>
      <c r="P4356" s="115">
        <v>6.1867544293099999E-3</v>
      </c>
      <c r="Q4356" s="115">
        <v>16.872100407857001</v>
      </c>
      <c r="R4356" s="115">
        <v>1210</v>
      </c>
      <c r="S4356" s="115" t="s">
        <v>353</v>
      </c>
      <c r="T4356" s="115">
        <v>1210</v>
      </c>
      <c r="U4356" s="115" t="s">
        <v>352</v>
      </c>
      <c r="V4356" s="115" t="s">
        <v>350</v>
      </c>
      <c r="Z4356" s="115">
        <v>0</v>
      </c>
      <c r="AA4356" s="115">
        <v>1</v>
      </c>
      <c r="AB4356" s="115">
        <v>4.2064200318870003E-2</v>
      </c>
      <c r="AC4356" s="115">
        <v>6.1867544293099999E-3</v>
      </c>
      <c r="AD4356" s="115">
        <v>267.18571566604101</v>
      </c>
      <c r="AF4356" s="115">
        <v>-1</v>
      </c>
      <c r="AG4356" s="115">
        <v>-1</v>
      </c>
      <c r="AH4356" s="115">
        <v>-1</v>
      </c>
      <c r="AI4356" s="115">
        <v>-1</v>
      </c>
      <c r="AJ4356" s="115">
        <v>0</v>
      </c>
      <c r="AM4356" s="115" t="s">
        <v>348</v>
      </c>
      <c r="AN4356" s="115">
        <v>-1</v>
      </c>
      <c r="AQ4356" s="115">
        <v>601</v>
      </c>
      <c r="AR4356" s="115" t="s">
        <v>263</v>
      </c>
      <c r="AS4356" s="115" t="s">
        <v>376</v>
      </c>
      <c r="AT4356" s="115" t="s">
        <v>296</v>
      </c>
      <c r="AV4356" s="115">
        <v>21.073576914135501</v>
      </c>
      <c r="AW4356" s="115">
        <v>0.21669563310000001</v>
      </c>
    </row>
    <row r="4357" spans="1:49" x14ac:dyDescent="0.25">
      <c r="A4357" s="117">
        <v>550000</v>
      </c>
      <c r="B4357" s="117">
        <v>880000</v>
      </c>
      <c r="C4357" s="117">
        <v>880000</v>
      </c>
      <c r="D4357" s="115" t="s">
        <v>342</v>
      </c>
      <c r="E4357" s="115" t="s">
        <v>13</v>
      </c>
      <c r="F4357" s="115" t="s">
        <v>343</v>
      </c>
      <c r="G4357" s="115" t="s">
        <v>344</v>
      </c>
      <c r="H4357" s="115">
        <v>0.56000000000000005</v>
      </c>
      <c r="I4357" s="115">
        <v>0.48</v>
      </c>
      <c r="J4357" s="115" t="s">
        <v>350</v>
      </c>
      <c r="K4357" s="115">
        <v>1.0360209782399999E-2</v>
      </c>
      <c r="L4357" s="115">
        <v>3643.65219545538</v>
      </c>
      <c r="M4357" s="115">
        <v>9.0840684998868007</v>
      </c>
      <c r="N4357" s="115">
        <v>1.3360743958488399</v>
      </c>
      <c r="O4357" s="115">
        <v>9.4112855336509996E-2</v>
      </c>
      <c r="P4357" s="115">
        <v>1.3842011025880001E-2</v>
      </c>
      <c r="Q4357" s="115">
        <v>37.749001119020001</v>
      </c>
      <c r="R4357" s="115">
        <v>1210</v>
      </c>
      <c r="S4357" s="115" t="s">
        <v>353</v>
      </c>
      <c r="T4357" s="115">
        <v>1210</v>
      </c>
      <c r="U4357" s="115" t="s">
        <v>352</v>
      </c>
      <c r="V4357" s="115" t="s">
        <v>350</v>
      </c>
      <c r="Z4357" s="115">
        <v>0</v>
      </c>
      <c r="AA4357" s="115">
        <v>1</v>
      </c>
      <c r="AB4357" s="115">
        <v>9.4112855336509996E-2</v>
      </c>
      <c r="AC4357" s="115">
        <v>1.3842011025880001E-2</v>
      </c>
      <c r="AD4357" s="115">
        <v>326.62962022912501</v>
      </c>
      <c r="AF4357" s="115">
        <v>-1</v>
      </c>
      <c r="AG4357" s="115">
        <v>-1</v>
      </c>
      <c r="AH4357" s="115">
        <v>-1</v>
      </c>
      <c r="AI4357" s="115">
        <v>-1</v>
      </c>
      <c r="AJ4357" s="115">
        <v>0</v>
      </c>
      <c r="AM4357" s="115" t="s">
        <v>348</v>
      </c>
      <c r="AN4357" s="115">
        <v>-1</v>
      </c>
      <c r="AQ4357" s="115">
        <v>601</v>
      </c>
      <c r="AR4357" s="115" t="s">
        <v>263</v>
      </c>
      <c r="AS4357" s="115" t="s">
        <v>376</v>
      </c>
      <c r="AT4357" s="115" t="s">
        <v>296</v>
      </c>
      <c r="AV4357" s="115">
        <v>28.346377717868901</v>
      </c>
      <c r="AW4357" s="115">
        <v>0.26490642349999999</v>
      </c>
    </row>
    <row r="4358" spans="1:49" x14ac:dyDescent="0.25">
      <c r="A4358" s="117">
        <v>550000</v>
      </c>
      <c r="B4358" s="117">
        <v>880000</v>
      </c>
      <c r="C4358" s="117">
        <v>880000</v>
      </c>
      <c r="D4358" s="115" t="s">
        <v>342</v>
      </c>
      <c r="E4358" s="115" t="s">
        <v>13</v>
      </c>
      <c r="F4358" s="115" t="s">
        <v>343</v>
      </c>
      <c r="G4358" s="115" t="s">
        <v>344</v>
      </c>
      <c r="H4358" s="115">
        <v>0.56000000000000005</v>
      </c>
      <c r="I4358" s="115">
        <v>0.48</v>
      </c>
      <c r="J4358" s="115" t="s">
        <v>350</v>
      </c>
      <c r="K4358" s="117">
        <v>9.5164260389999993E-6</v>
      </c>
      <c r="L4358" s="115">
        <v>3674.4298329524499</v>
      </c>
      <c r="M4358" s="115">
        <v>9.1560573723718992</v>
      </c>
      <c r="N4358" s="115">
        <v>1.3465012893395201</v>
      </c>
      <c r="O4358" s="115">
        <v>8.7132942790000005E-5</v>
      </c>
      <c r="P4358" s="115">
        <v>1.2813879929999999E-5</v>
      </c>
      <c r="Q4358" s="115">
        <v>3.4967439740780003E-2</v>
      </c>
      <c r="R4358" s="115">
        <v>1210</v>
      </c>
      <c r="S4358" s="115" t="s">
        <v>353</v>
      </c>
      <c r="T4358" s="115">
        <v>1210</v>
      </c>
      <c r="U4358" s="115" t="s">
        <v>352</v>
      </c>
      <c r="V4358" s="115" t="s">
        <v>350</v>
      </c>
      <c r="Z4358" s="115">
        <v>0</v>
      </c>
      <c r="AA4358" s="115">
        <v>1</v>
      </c>
      <c r="AB4358" s="115">
        <v>8.7132942790000005E-5</v>
      </c>
      <c r="AC4358" s="115">
        <v>1.2813879929999999E-5</v>
      </c>
      <c r="AD4358" s="115">
        <v>440.83726954552299</v>
      </c>
      <c r="AF4358" s="115">
        <v>-1</v>
      </c>
      <c r="AG4358" s="115">
        <v>-1</v>
      </c>
      <c r="AH4358" s="115">
        <v>-1</v>
      </c>
      <c r="AI4358" s="115">
        <v>-1</v>
      </c>
      <c r="AJ4358" s="115">
        <v>0</v>
      </c>
      <c r="AM4358" s="115" t="s">
        <v>348</v>
      </c>
      <c r="AN4358" s="115">
        <v>-1</v>
      </c>
      <c r="AQ4358" s="115">
        <v>601</v>
      </c>
      <c r="AR4358" s="115" t="s">
        <v>263</v>
      </c>
      <c r="AS4358" s="115" t="s">
        <v>376</v>
      </c>
      <c r="AT4358" s="115" t="s">
        <v>296</v>
      </c>
      <c r="AV4358" s="115">
        <v>13.936738960704799</v>
      </c>
      <c r="AW4358" s="115">
        <v>0.35753225430000002</v>
      </c>
    </row>
    <row r="4359" spans="1:49" x14ac:dyDescent="0.25">
      <c r="A4359" s="117">
        <v>550000</v>
      </c>
      <c r="B4359" s="117">
        <v>880000</v>
      </c>
      <c r="C4359" s="117">
        <v>880000</v>
      </c>
      <c r="D4359" s="115" t="s">
        <v>342</v>
      </c>
      <c r="E4359" s="115" t="s">
        <v>13</v>
      </c>
      <c r="F4359" s="115" t="s">
        <v>343</v>
      </c>
      <c r="G4359" s="115" t="s">
        <v>344</v>
      </c>
      <c r="H4359" s="115">
        <v>0.56000000000000005</v>
      </c>
      <c r="I4359" s="115">
        <v>0.48</v>
      </c>
      <c r="J4359" s="115" t="s">
        <v>350</v>
      </c>
      <c r="K4359" s="115">
        <v>2.0513729073000001E-4</v>
      </c>
      <c r="L4359" s="115">
        <v>3674.4298329524499</v>
      </c>
      <c r="M4359" s="115">
        <v>9.1560573723718992</v>
      </c>
      <c r="N4359" s="115">
        <v>1.3465012893395201</v>
      </c>
      <c r="O4359" s="115">
        <v>1.87824880315E-3</v>
      </c>
      <c r="P4359" s="115">
        <v>2.7621762646000002E-4</v>
      </c>
      <c r="Q4359" s="115">
        <v>0.75376258091670001</v>
      </c>
      <c r="R4359" s="115">
        <v>1210</v>
      </c>
      <c r="S4359" s="115" t="s">
        <v>353</v>
      </c>
      <c r="T4359" s="115">
        <v>1210</v>
      </c>
      <c r="U4359" s="115" t="s">
        <v>352</v>
      </c>
      <c r="V4359" s="115" t="s">
        <v>350</v>
      </c>
      <c r="Z4359" s="115">
        <v>0</v>
      </c>
      <c r="AA4359" s="115">
        <v>1</v>
      </c>
      <c r="AB4359" s="115">
        <v>1.87824880315E-3</v>
      </c>
      <c r="AC4359" s="115">
        <v>2.7621762646000002E-4</v>
      </c>
      <c r="AD4359" s="115">
        <v>468.51445805388101</v>
      </c>
      <c r="AF4359" s="115">
        <v>-1</v>
      </c>
      <c r="AG4359" s="115">
        <v>-1</v>
      </c>
      <c r="AH4359" s="115">
        <v>-1</v>
      </c>
      <c r="AI4359" s="115">
        <v>-1</v>
      </c>
      <c r="AJ4359" s="115">
        <v>0</v>
      </c>
      <c r="AM4359" s="115" t="s">
        <v>348</v>
      </c>
      <c r="AN4359" s="115">
        <v>-1</v>
      </c>
      <c r="AQ4359" s="115">
        <v>601</v>
      </c>
      <c r="AR4359" s="115" t="s">
        <v>263</v>
      </c>
      <c r="AS4359" s="115" t="s">
        <v>376</v>
      </c>
      <c r="AT4359" s="115" t="s">
        <v>296</v>
      </c>
      <c r="AV4359" s="115">
        <v>52.265486106839802</v>
      </c>
      <c r="AW4359" s="115">
        <v>0.37997928469999998</v>
      </c>
    </row>
    <row r="4360" spans="1:49" x14ac:dyDescent="0.25">
      <c r="A4360" s="117">
        <v>550000</v>
      </c>
      <c r="B4360" s="117">
        <v>880000</v>
      </c>
      <c r="C4360" s="117">
        <v>880000</v>
      </c>
      <c r="D4360" s="115" t="s">
        <v>342</v>
      </c>
      <c r="E4360" s="115" t="s">
        <v>13</v>
      </c>
      <c r="F4360" s="115" t="s">
        <v>343</v>
      </c>
      <c r="G4360" s="115" t="s">
        <v>344</v>
      </c>
      <c r="H4360" s="115">
        <v>0.56000000000000005</v>
      </c>
      <c r="I4360" s="115">
        <v>0.48</v>
      </c>
      <c r="J4360" s="115" t="s">
        <v>350</v>
      </c>
      <c r="K4360" s="115">
        <v>1.69778073238E-3</v>
      </c>
      <c r="L4360" s="115">
        <v>3658.5104823492402</v>
      </c>
      <c r="M4360" s="115">
        <v>9.1188019825013598</v>
      </c>
      <c r="N4360" s="115">
        <v>1.34110447996916</v>
      </c>
      <c r="O4360" s="115">
        <v>1.548172630835E-2</v>
      </c>
      <c r="P4360" s="115">
        <v>2.2769013462099999E-3</v>
      </c>
      <c r="Q4360" s="115">
        <v>6.2113486061720602</v>
      </c>
      <c r="R4360" s="115">
        <v>1210</v>
      </c>
      <c r="S4360" s="115" t="s">
        <v>353</v>
      </c>
      <c r="T4360" s="115">
        <v>1210</v>
      </c>
      <c r="U4360" s="115" t="s">
        <v>352</v>
      </c>
      <c r="V4360" s="115" t="s">
        <v>350</v>
      </c>
      <c r="Z4360" s="115">
        <v>0</v>
      </c>
      <c r="AA4360" s="115">
        <v>1</v>
      </c>
      <c r="AB4360" s="115">
        <v>1.548172630835E-2</v>
      </c>
      <c r="AC4360" s="115">
        <v>2.2769013462099999E-3</v>
      </c>
      <c r="AD4360" s="115">
        <v>946.34049297030504</v>
      </c>
      <c r="AF4360" s="115">
        <v>-1</v>
      </c>
      <c r="AG4360" s="115">
        <v>-1</v>
      </c>
      <c r="AH4360" s="115">
        <v>-1</v>
      </c>
      <c r="AI4360" s="115">
        <v>-1</v>
      </c>
      <c r="AJ4360" s="115">
        <v>0</v>
      </c>
      <c r="AM4360" s="115" t="s">
        <v>348</v>
      </c>
      <c r="AN4360" s="115">
        <v>-1</v>
      </c>
      <c r="AQ4360" s="115">
        <v>601</v>
      </c>
      <c r="AR4360" s="115" t="s">
        <v>263</v>
      </c>
      <c r="AS4360" s="115" t="s">
        <v>376</v>
      </c>
      <c r="AT4360" s="115" t="s">
        <v>296</v>
      </c>
      <c r="AV4360" s="115">
        <v>16.544915490727099</v>
      </c>
      <c r="AW4360" s="115">
        <v>0.7675105377</v>
      </c>
    </row>
    <row r="4361" spans="1:49" x14ac:dyDescent="0.25">
      <c r="A4361" s="117">
        <v>550000</v>
      </c>
      <c r="B4361" s="117">
        <v>880000</v>
      </c>
      <c r="C4361" s="117">
        <v>880000</v>
      </c>
      <c r="D4361" s="115" t="s">
        <v>342</v>
      </c>
      <c r="E4361" s="115" t="s">
        <v>13</v>
      </c>
      <c r="F4361" s="115" t="s">
        <v>343</v>
      </c>
      <c r="G4361" s="115" t="s">
        <v>344</v>
      </c>
      <c r="H4361" s="115">
        <v>0.56000000000000005</v>
      </c>
      <c r="I4361" s="115">
        <v>0.48</v>
      </c>
      <c r="J4361" s="115" t="s">
        <v>350</v>
      </c>
      <c r="K4361" s="115">
        <v>0.10861869905177</v>
      </c>
      <c r="L4361" s="115">
        <v>3639.6383405613101</v>
      </c>
      <c r="M4361" s="115">
        <v>9.0746748862456794</v>
      </c>
      <c r="N4361" s="115">
        <v>1.3347136329085201</v>
      </c>
      <c r="O4361" s="115">
        <v>0.98567938046180004</v>
      </c>
      <c r="P4361" s="115">
        <v>0.14497485841318</v>
      </c>
      <c r="Q4361" s="115">
        <v>395.332781570723</v>
      </c>
      <c r="R4361" s="115">
        <v>1210</v>
      </c>
      <c r="S4361" s="115" t="s">
        <v>353</v>
      </c>
      <c r="T4361" s="115">
        <v>1210</v>
      </c>
      <c r="U4361" s="115" t="s">
        <v>352</v>
      </c>
      <c r="V4361" s="115" t="s">
        <v>350</v>
      </c>
      <c r="Z4361" s="115">
        <v>0</v>
      </c>
      <c r="AA4361" s="115">
        <v>1</v>
      </c>
      <c r="AB4361" s="115">
        <v>0.98567938046180004</v>
      </c>
      <c r="AC4361" s="115">
        <v>0.14497485841318</v>
      </c>
      <c r="AD4361" s="115">
        <v>405.78955413568099</v>
      </c>
      <c r="AF4361" s="115">
        <v>-1</v>
      </c>
      <c r="AG4361" s="115">
        <v>-1</v>
      </c>
      <c r="AH4361" s="115">
        <v>-1</v>
      </c>
      <c r="AI4361" s="115">
        <v>-1</v>
      </c>
      <c r="AJ4361" s="115">
        <v>0</v>
      </c>
      <c r="AM4361" s="115" t="s">
        <v>348</v>
      </c>
      <c r="AN4361" s="115">
        <v>-1</v>
      </c>
      <c r="AQ4361" s="115">
        <v>601</v>
      </c>
      <c r="AR4361" s="115" t="s">
        <v>263</v>
      </c>
      <c r="AS4361" s="115" t="s">
        <v>376</v>
      </c>
      <c r="AT4361" s="115" t="s">
        <v>296</v>
      </c>
      <c r="AV4361" s="115">
        <v>95.152061085806807</v>
      </c>
      <c r="AW4361" s="115">
        <v>0.3291075054</v>
      </c>
    </row>
    <row r="4362" spans="1:49" x14ac:dyDescent="0.25">
      <c r="A4362" s="117">
        <v>550000</v>
      </c>
      <c r="B4362" s="117">
        <v>880000</v>
      </c>
      <c r="C4362" s="117">
        <v>880000</v>
      </c>
      <c r="D4362" s="115" t="s">
        <v>342</v>
      </c>
      <c r="E4362" s="115" t="s">
        <v>13</v>
      </c>
      <c r="F4362" s="115" t="s">
        <v>343</v>
      </c>
      <c r="G4362" s="115" t="s">
        <v>344</v>
      </c>
      <c r="H4362" s="115">
        <v>0.56000000000000005</v>
      </c>
      <c r="I4362" s="115">
        <v>0.48</v>
      </c>
      <c r="J4362" s="115" t="s">
        <v>350</v>
      </c>
      <c r="K4362" s="115">
        <v>1.4870754207419999E-2</v>
      </c>
      <c r="L4362" s="115">
        <v>3639.6383405613101</v>
      </c>
      <c r="M4362" s="115">
        <v>9.0746748862456794</v>
      </c>
      <c r="N4362" s="115">
        <v>1.3347136329085201</v>
      </c>
      <c r="O4362" s="115">
        <v>0.13494725974564001</v>
      </c>
      <c r="P4362" s="115">
        <v>1.9848198372279999E-2</v>
      </c>
      <c r="Q4362" s="115">
        <v>54.124167166403801</v>
      </c>
      <c r="R4362" s="115">
        <v>1210</v>
      </c>
      <c r="S4362" s="115" t="s">
        <v>353</v>
      </c>
      <c r="T4362" s="115">
        <v>1210</v>
      </c>
      <c r="U4362" s="115" t="s">
        <v>352</v>
      </c>
      <c r="V4362" s="115" t="s">
        <v>350</v>
      </c>
      <c r="Z4362" s="115">
        <v>0</v>
      </c>
      <c r="AA4362" s="115">
        <v>1</v>
      </c>
      <c r="AB4362" s="115">
        <v>0.13494725974564001</v>
      </c>
      <c r="AC4362" s="115">
        <v>1.9848198372279999E-2</v>
      </c>
      <c r="AD4362" s="115">
        <v>54.124167166405599</v>
      </c>
      <c r="AF4362" s="115">
        <v>-1</v>
      </c>
      <c r="AG4362" s="115">
        <v>-1</v>
      </c>
      <c r="AH4362" s="115">
        <v>-1</v>
      </c>
      <c r="AI4362" s="115">
        <v>-1</v>
      </c>
      <c r="AJ4362" s="115">
        <v>0</v>
      </c>
      <c r="AM4362" s="115" t="s">
        <v>348</v>
      </c>
      <c r="AN4362" s="115">
        <v>-1</v>
      </c>
      <c r="AQ4362" s="115">
        <v>601</v>
      </c>
      <c r="AR4362" s="115" t="s">
        <v>263</v>
      </c>
      <c r="AS4362" s="115" t="s">
        <v>376</v>
      </c>
      <c r="AT4362" s="115" t="s">
        <v>296</v>
      </c>
      <c r="AV4362" s="115">
        <v>37.5043459440733</v>
      </c>
      <c r="AW4362" s="115">
        <v>4.3896323700000003E-2</v>
      </c>
    </row>
    <row r="4363" spans="1:49" x14ac:dyDescent="0.25">
      <c r="A4363" s="117">
        <v>550000</v>
      </c>
      <c r="B4363" s="117">
        <v>880000</v>
      </c>
      <c r="C4363" s="117">
        <v>880000</v>
      </c>
      <c r="D4363" s="115" t="s">
        <v>342</v>
      </c>
      <c r="E4363" s="115" t="s">
        <v>13</v>
      </c>
      <c r="F4363" s="115" t="s">
        <v>343</v>
      </c>
      <c r="G4363" s="115" t="s">
        <v>344</v>
      </c>
      <c r="H4363" s="115">
        <v>0.56000000000000005</v>
      </c>
      <c r="I4363" s="115">
        <v>0.48</v>
      </c>
      <c r="J4363" s="115" t="s">
        <v>350</v>
      </c>
      <c r="K4363" s="115">
        <v>7.290512244788E-2</v>
      </c>
      <c r="L4363" s="115">
        <v>3639.6383405613101</v>
      </c>
      <c r="M4363" s="115">
        <v>9.0746748862456794</v>
      </c>
      <c r="N4363" s="115">
        <v>1.3347136329085201</v>
      </c>
      <c r="O4363" s="115">
        <v>0.66159028375646001</v>
      </c>
      <c r="P4363" s="115">
        <v>9.730746084005E-2</v>
      </c>
      <c r="Q4363" s="115">
        <v>265.34827888462797</v>
      </c>
      <c r="R4363" s="115">
        <v>1210</v>
      </c>
      <c r="S4363" s="115" t="s">
        <v>353</v>
      </c>
      <c r="T4363" s="115">
        <v>1210</v>
      </c>
      <c r="U4363" s="115" t="s">
        <v>352</v>
      </c>
      <c r="V4363" s="115" t="s">
        <v>350</v>
      </c>
      <c r="Z4363" s="115">
        <v>0</v>
      </c>
      <c r="AA4363" s="115">
        <v>1</v>
      </c>
      <c r="AB4363" s="115">
        <v>0.66159028375646001</v>
      </c>
      <c r="AC4363" s="115">
        <v>9.730746084005E-2</v>
      </c>
      <c r="AD4363" s="115">
        <v>266.02854206113398</v>
      </c>
      <c r="AF4363" s="115">
        <v>-1</v>
      </c>
      <c r="AG4363" s="115">
        <v>-1</v>
      </c>
      <c r="AH4363" s="115">
        <v>-1</v>
      </c>
      <c r="AI4363" s="115">
        <v>-1</v>
      </c>
      <c r="AJ4363" s="115">
        <v>0</v>
      </c>
      <c r="AM4363" s="115" t="s">
        <v>348</v>
      </c>
      <c r="AN4363" s="115">
        <v>-1</v>
      </c>
      <c r="AQ4363" s="115">
        <v>601</v>
      </c>
      <c r="AR4363" s="115" t="s">
        <v>263</v>
      </c>
      <c r="AS4363" s="115" t="s">
        <v>376</v>
      </c>
      <c r="AT4363" s="115" t="s">
        <v>296</v>
      </c>
      <c r="AV4363" s="115">
        <v>81.426058239087396</v>
      </c>
      <c r="AW4363" s="115">
        <v>0.21575713060000001</v>
      </c>
    </row>
    <row r="4364" spans="1:49" x14ac:dyDescent="0.25">
      <c r="A4364" s="117">
        <v>550000</v>
      </c>
      <c r="B4364" s="117">
        <v>880000</v>
      </c>
      <c r="C4364" s="117">
        <v>880000</v>
      </c>
      <c r="D4364" s="115" t="s">
        <v>342</v>
      </c>
      <c r="E4364" s="115" t="s">
        <v>13</v>
      </c>
      <c r="F4364" s="115" t="s">
        <v>343</v>
      </c>
      <c r="G4364" s="115" t="s">
        <v>344</v>
      </c>
      <c r="H4364" s="115">
        <v>0.56000000000000005</v>
      </c>
      <c r="I4364" s="115">
        <v>0.48</v>
      </c>
      <c r="J4364" s="115" t="s">
        <v>350</v>
      </c>
      <c r="K4364" s="115">
        <v>0.13790628840697999</v>
      </c>
      <c r="L4364" s="115">
        <v>3639.6383405613101</v>
      </c>
      <c r="M4364" s="115">
        <v>9.0746748862456794</v>
      </c>
      <c r="N4364" s="115">
        <v>1.3347136329085201</v>
      </c>
      <c r="O4364" s="115">
        <v>1.25145473206224</v>
      </c>
      <c r="P4364" s="115">
        <v>0.18406540320062001</v>
      </c>
      <c r="Q4364" s="115">
        <v>501.92901469057898</v>
      </c>
      <c r="R4364" s="115">
        <v>1210</v>
      </c>
      <c r="S4364" s="115" t="s">
        <v>353</v>
      </c>
      <c r="T4364" s="115">
        <v>1210</v>
      </c>
      <c r="U4364" s="115" t="s">
        <v>352</v>
      </c>
      <c r="V4364" s="115" t="s">
        <v>350</v>
      </c>
      <c r="Z4364" s="115">
        <v>0</v>
      </c>
      <c r="AA4364" s="115">
        <v>1</v>
      </c>
      <c r="AB4364" s="115">
        <v>1.25145473206224</v>
      </c>
      <c r="AC4364" s="115">
        <v>0.18406540320062001</v>
      </c>
      <c r="AD4364" s="115">
        <v>798.14511149298301</v>
      </c>
      <c r="AF4364" s="115">
        <v>-1</v>
      </c>
      <c r="AG4364" s="115">
        <v>-1</v>
      </c>
      <c r="AH4364" s="115">
        <v>-1</v>
      </c>
      <c r="AI4364" s="115">
        <v>-1</v>
      </c>
      <c r="AJ4364" s="115">
        <v>0</v>
      </c>
      <c r="AM4364" s="115" t="s">
        <v>348</v>
      </c>
      <c r="AN4364" s="115">
        <v>-1</v>
      </c>
      <c r="AQ4364" s="115">
        <v>601</v>
      </c>
      <c r="AR4364" s="115" t="s">
        <v>263</v>
      </c>
      <c r="AS4364" s="115" t="s">
        <v>376</v>
      </c>
      <c r="AT4364" s="115" t="s">
        <v>296</v>
      </c>
      <c r="AV4364" s="115">
        <v>96.265031424139906</v>
      </c>
      <c r="AW4364" s="115">
        <v>0.64731963619999999</v>
      </c>
    </row>
    <row r="4365" spans="1:49" x14ac:dyDescent="0.25">
      <c r="A4365" s="117">
        <v>550000</v>
      </c>
      <c r="B4365" s="117">
        <v>880000</v>
      </c>
      <c r="C4365" s="117">
        <v>880000</v>
      </c>
      <c r="D4365" s="115" t="s">
        <v>342</v>
      </c>
      <c r="E4365" s="115" t="s">
        <v>13</v>
      </c>
      <c r="F4365" s="115" t="s">
        <v>343</v>
      </c>
      <c r="G4365" s="115" t="s">
        <v>344</v>
      </c>
      <c r="H4365" s="115">
        <v>0.56000000000000005</v>
      </c>
      <c r="I4365" s="115">
        <v>0.48</v>
      </c>
      <c r="J4365" s="115" t="s">
        <v>350</v>
      </c>
      <c r="K4365" s="115">
        <v>0.11801812257853</v>
      </c>
      <c r="L4365" s="115">
        <v>3639.6383405613101</v>
      </c>
      <c r="M4365" s="115">
        <v>9.0746748862456794</v>
      </c>
      <c r="N4365" s="115">
        <v>1.3347136329085201</v>
      </c>
      <c r="O4365" s="115">
        <v>1.07097609308533</v>
      </c>
      <c r="P4365" s="115">
        <v>0.15752039713584001</v>
      </c>
      <c r="Q4365" s="115">
        <v>429.54328381791498</v>
      </c>
      <c r="R4365" s="115">
        <v>1210</v>
      </c>
      <c r="S4365" s="115" t="s">
        <v>353</v>
      </c>
      <c r="T4365" s="115">
        <v>1210</v>
      </c>
      <c r="U4365" s="115" t="s">
        <v>352</v>
      </c>
      <c r="V4365" s="115" t="s">
        <v>350</v>
      </c>
      <c r="Z4365" s="115">
        <v>0</v>
      </c>
      <c r="AA4365" s="115">
        <v>1</v>
      </c>
      <c r="AB4365" s="115">
        <v>1.07097609308533</v>
      </c>
      <c r="AC4365" s="115">
        <v>0.15752039713584001</v>
      </c>
      <c r="AD4365" s="115">
        <v>653.07610284954103</v>
      </c>
      <c r="AF4365" s="115">
        <v>-1</v>
      </c>
      <c r="AG4365" s="115">
        <v>-1</v>
      </c>
      <c r="AH4365" s="115">
        <v>-1</v>
      </c>
      <c r="AI4365" s="115">
        <v>-1</v>
      </c>
      <c r="AJ4365" s="115">
        <v>0</v>
      </c>
      <c r="AM4365" s="115" t="s">
        <v>348</v>
      </c>
      <c r="AN4365" s="115">
        <v>-1</v>
      </c>
      <c r="AQ4365" s="115">
        <v>601</v>
      </c>
      <c r="AR4365" s="115" t="s">
        <v>263</v>
      </c>
      <c r="AS4365" s="115" t="s">
        <v>376</v>
      </c>
      <c r="AT4365" s="115" t="s">
        <v>296</v>
      </c>
      <c r="AV4365" s="115">
        <v>87.351558794711295</v>
      </c>
      <c r="AW4365" s="115">
        <v>0.52966431700000005</v>
      </c>
    </row>
    <row r="4366" spans="1:49" x14ac:dyDescent="0.25">
      <c r="A4366" s="117">
        <v>550000</v>
      </c>
      <c r="B4366" s="117">
        <v>880000</v>
      </c>
      <c r="C4366" s="117">
        <v>880000</v>
      </c>
      <c r="D4366" s="115" t="s">
        <v>342</v>
      </c>
      <c r="E4366" s="115" t="s">
        <v>13</v>
      </c>
      <c r="F4366" s="115" t="s">
        <v>343</v>
      </c>
      <c r="G4366" s="115" t="s">
        <v>344</v>
      </c>
      <c r="H4366" s="115">
        <v>0.56000000000000005</v>
      </c>
      <c r="I4366" s="115">
        <v>0.48</v>
      </c>
      <c r="J4366" s="115" t="s">
        <v>350</v>
      </c>
      <c r="K4366" s="115">
        <v>1.07029812714E-3</v>
      </c>
      <c r="L4366" s="115">
        <v>3639.6383405613101</v>
      </c>
      <c r="M4366" s="115">
        <v>9.0746748862456794</v>
      </c>
      <c r="N4366" s="115">
        <v>1.3347136329085201</v>
      </c>
      <c r="O4366" s="115">
        <v>9.7126075352000005E-3</v>
      </c>
      <c r="P4366" s="115">
        <v>1.4285415015699999E-3</v>
      </c>
      <c r="Q4366" s="115">
        <v>3.8954980993915398</v>
      </c>
      <c r="R4366" s="115">
        <v>1210</v>
      </c>
      <c r="S4366" s="115" t="s">
        <v>353</v>
      </c>
      <c r="T4366" s="115">
        <v>1210</v>
      </c>
      <c r="U4366" s="115" t="s">
        <v>352</v>
      </c>
      <c r="V4366" s="115" t="s">
        <v>350</v>
      </c>
      <c r="Z4366" s="115">
        <v>0</v>
      </c>
      <c r="AA4366" s="115">
        <v>1</v>
      </c>
      <c r="AB4366" s="115">
        <v>9.7126075352000005E-3</v>
      </c>
      <c r="AC4366" s="115">
        <v>1.4285415015699999E-3</v>
      </c>
      <c r="AD4366" s="115">
        <v>3.89549809939041</v>
      </c>
      <c r="AF4366" s="115">
        <v>-1</v>
      </c>
      <c r="AG4366" s="115">
        <v>-1</v>
      </c>
      <c r="AH4366" s="115">
        <v>-1</v>
      </c>
      <c r="AI4366" s="115">
        <v>-1</v>
      </c>
      <c r="AJ4366" s="115">
        <v>0</v>
      </c>
      <c r="AM4366" s="115" t="s">
        <v>348</v>
      </c>
      <c r="AN4366" s="115">
        <v>-1</v>
      </c>
      <c r="AQ4366" s="115">
        <v>601</v>
      </c>
      <c r="AR4366" s="115" t="s">
        <v>263</v>
      </c>
      <c r="AS4366" s="115" t="s">
        <v>376</v>
      </c>
      <c r="AT4366" s="115" t="s">
        <v>296</v>
      </c>
      <c r="AV4366" s="115">
        <v>10.0538208172905</v>
      </c>
      <c r="AW4366" s="115">
        <v>3.1593658999999998E-3</v>
      </c>
    </row>
    <row r="4367" spans="1:49" x14ac:dyDescent="0.25">
      <c r="A4367" s="117">
        <v>550000</v>
      </c>
      <c r="B4367" s="117">
        <v>880000</v>
      </c>
      <c r="C4367" s="117">
        <v>880000</v>
      </c>
      <c r="D4367" s="115" t="s">
        <v>342</v>
      </c>
      <c r="E4367" s="115" t="s">
        <v>13</v>
      </c>
      <c r="F4367" s="115" t="s">
        <v>343</v>
      </c>
      <c r="G4367" s="115" t="s">
        <v>344</v>
      </c>
      <c r="H4367" s="115">
        <v>0.56000000000000005</v>
      </c>
      <c r="I4367" s="115">
        <v>0.48</v>
      </c>
      <c r="J4367" s="115" t="s">
        <v>350</v>
      </c>
      <c r="K4367" s="115">
        <v>6.3490533060599997E-3</v>
      </c>
      <c r="L4367" s="115">
        <v>3649.6723722499501</v>
      </c>
      <c r="M4367" s="115">
        <v>9.0981577375541498</v>
      </c>
      <c r="N4367" s="115">
        <v>1.338115377401</v>
      </c>
      <c r="O4367" s="115">
        <v>5.7764688462730002E-2</v>
      </c>
      <c r="P4367" s="115">
        <v>8.49576586078E-3</v>
      </c>
      <c r="Q4367" s="115">
        <v>23.1719644410949</v>
      </c>
      <c r="R4367" s="115">
        <v>1210</v>
      </c>
      <c r="S4367" s="115" t="s">
        <v>353</v>
      </c>
      <c r="T4367" s="115">
        <v>1210</v>
      </c>
      <c r="U4367" s="115" t="s">
        <v>352</v>
      </c>
      <c r="V4367" s="115" t="s">
        <v>350</v>
      </c>
      <c r="Z4367" s="115">
        <v>0</v>
      </c>
      <c r="AA4367" s="115">
        <v>1</v>
      </c>
      <c r="AB4367" s="115">
        <v>5.7764688462730002E-2</v>
      </c>
      <c r="AC4367" s="115">
        <v>8.49576586078E-3</v>
      </c>
      <c r="AD4367" s="115">
        <v>23.1719644410956</v>
      </c>
      <c r="AF4367" s="115">
        <v>-1</v>
      </c>
      <c r="AG4367" s="115">
        <v>-1</v>
      </c>
      <c r="AH4367" s="115">
        <v>-1</v>
      </c>
      <c r="AI4367" s="115">
        <v>-1</v>
      </c>
      <c r="AJ4367" s="115">
        <v>0</v>
      </c>
      <c r="AM4367" s="115" t="s">
        <v>348</v>
      </c>
      <c r="AN4367" s="115">
        <v>-1</v>
      </c>
      <c r="AQ4367" s="115">
        <v>601</v>
      </c>
      <c r="AR4367" s="115" t="s">
        <v>263</v>
      </c>
      <c r="AS4367" s="115" t="s">
        <v>376</v>
      </c>
      <c r="AT4367" s="115" t="s">
        <v>296</v>
      </c>
      <c r="AV4367" s="115">
        <v>24.510171228777001</v>
      </c>
      <c r="AW4367" s="115">
        <v>1.8793158500000001E-2</v>
      </c>
    </row>
    <row r="4368" spans="1:49" x14ac:dyDescent="0.25">
      <c r="A4368" s="117">
        <v>550000</v>
      </c>
      <c r="B4368" s="117">
        <v>880000</v>
      </c>
      <c r="C4368" s="117">
        <v>880000</v>
      </c>
      <c r="D4368" s="115" t="s">
        <v>342</v>
      </c>
      <c r="E4368" s="115" t="s">
        <v>13</v>
      </c>
      <c r="F4368" s="115" t="s">
        <v>343</v>
      </c>
      <c r="G4368" s="115" t="s">
        <v>344</v>
      </c>
      <c r="H4368" s="115">
        <v>0.56000000000000005</v>
      </c>
      <c r="I4368" s="115">
        <v>0.48</v>
      </c>
      <c r="J4368" s="115" t="s">
        <v>350</v>
      </c>
      <c r="K4368" s="115">
        <v>8.0259961658420004E-2</v>
      </c>
      <c r="L4368" s="115">
        <v>3649.6723722499501</v>
      </c>
      <c r="M4368" s="115">
        <v>9.0981577375541498</v>
      </c>
      <c r="N4368" s="115">
        <v>1.338115377401</v>
      </c>
      <c r="O4368" s="115">
        <v>0.73021779117839003</v>
      </c>
      <c r="P4368" s="115">
        <v>0.10739708888475</v>
      </c>
      <c r="Q4368" s="115">
        <v>292.92256466258999</v>
      </c>
      <c r="R4368" s="115">
        <v>1210</v>
      </c>
      <c r="S4368" s="115" t="s">
        <v>353</v>
      </c>
      <c r="T4368" s="115">
        <v>1210</v>
      </c>
      <c r="U4368" s="115" t="s">
        <v>352</v>
      </c>
      <c r="V4368" s="115" t="s">
        <v>350</v>
      </c>
      <c r="Z4368" s="115">
        <v>0</v>
      </c>
      <c r="AA4368" s="115">
        <v>1</v>
      </c>
      <c r="AB4368" s="115">
        <v>0.73021779117839003</v>
      </c>
      <c r="AC4368" s="115">
        <v>0.10739708888475</v>
      </c>
      <c r="AD4368" s="115">
        <v>461.69994318710297</v>
      </c>
      <c r="AF4368" s="115">
        <v>-1</v>
      </c>
      <c r="AG4368" s="115">
        <v>-1</v>
      </c>
      <c r="AH4368" s="115">
        <v>-1</v>
      </c>
      <c r="AI4368" s="115">
        <v>-1</v>
      </c>
      <c r="AJ4368" s="115">
        <v>0</v>
      </c>
      <c r="AM4368" s="115" t="s">
        <v>348</v>
      </c>
      <c r="AN4368" s="115">
        <v>-1</v>
      </c>
      <c r="AQ4368" s="115">
        <v>601</v>
      </c>
      <c r="AR4368" s="115" t="s">
        <v>263</v>
      </c>
      <c r="AS4368" s="115" t="s">
        <v>376</v>
      </c>
      <c r="AT4368" s="115" t="s">
        <v>296</v>
      </c>
      <c r="AV4368" s="115">
        <v>77.895837769521407</v>
      </c>
      <c r="AW4368" s="115">
        <v>0.37445250870000002</v>
      </c>
    </row>
    <row r="4369" spans="1:49" x14ac:dyDescent="0.25">
      <c r="A4369" s="117">
        <v>550000</v>
      </c>
      <c r="B4369" s="117">
        <v>880000</v>
      </c>
      <c r="C4369" s="117">
        <v>880000</v>
      </c>
      <c r="D4369" s="115" t="s">
        <v>342</v>
      </c>
      <c r="E4369" s="115" t="s">
        <v>13</v>
      </c>
      <c r="F4369" s="115" t="s">
        <v>343</v>
      </c>
      <c r="G4369" s="115" t="s">
        <v>344</v>
      </c>
      <c r="H4369" s="115">
        <v>0.56000000000000005</v>
      </c>
      <c r="I4369" s="115">
        <v>0.48</v>
      </c>
      <c r="J4369" s="115" t="s">
        <v>350</v>
      </c>
      <c r="K4369" s="115">
        <v>2.1469019249309999E-2</v>
      </c>
      <c r="L4369" s="115">
        <v>3649.6723722499501</v>
      </c>
      <c r="M4369" s="115">
        <v>9.0981577375541498</v>
      </c>
      <c r="N4369" s="115">
        <v>1.338115377401</v>
      </c>
      <c r="O4369" s="115">
        <v>0.19532852360087999</v>
      </c>
      <c r="P4369" s="115">
        <v>2.8728024795230001E-2</v>
      </c>
      <c r="Q4369" s="115">
        <v>78.354886413538296</v>
      </c>
      <c r="R4369" s="115">
        <v>1210</v>
      </c>
      <c r="S4369" s="115" t="s">
        <v>353</v>
      </c>
      <c r="T4369" s="115">
        <v>1210</v>
      </c>
      <c r="U4369" s="115" t="s">
        <v>352</v>
      </c>
      <c r="V4369" s="115" t="s">
        <v>350</v>
      </c>
      <c r="Z4369" s="115">
        <v>0</v>
      </c>
      <c r="AA4369" s="115">
        <v>1</v>
      </c>
      <c r="AB4369" s="115">
        <v>0.19532852360087999</v>
      </c>
      <c r="AC4369" s="115">
        <v>2.8728024795230001E-2</v>
      </c>
      <c r="AD4369" s="115">
        <v>271.45445471835899</v>
      </c>
      <c r="AF4369" s="115">
        <v>-1</v>
      </c>
      <c r="AG4369" s="115">
        <v>-1</v>
      </c>
      <c r="AH4369" s="115">
        <v>-1</v>
      </c>
      <c r="AI4369" s="115">
        <v>-1</v>
      </c>
      <c r="AJ4369" s="115">
        <v>0</v>
      </c>
      <c r="AM4369" s="115" t="s">
        <v>348</v>
      </c>
      <c r="AN4369" s="115">
        <v>-1</v>
      </c>
      <c r="AQ4369" s="115">
        <v>601</v>
      </c>
      <c r="AR4369" s="115" t="s">
        <v>263</v>
      </c>
      <c r="AS4369" s="115" t="s">
        <v>376</v>
      </c>
      <c r="AT4369" s="115" t="s">
        <v>296</v>
      </c>
      <c r="AV4369" s="115">
        <v>46.053255575069798</v>
      </c>
      <c r="AW4369" s="115">
        <v>0.2201577086</v>
      </c>
    </row>
    <row r="4370" spans="1:49" x14ac:dyDescent="0.25">
      <c r="A4370" s="117">
        <v>550000</v>
      </c>
      <c r="B4370" s="117">
        <v>880000</v>
      </c>
      <c r="C4370" s="117">
        <v>880000</v>
      </c>
      <c r="D4370" s="115" t="s">
        <v>342</v>
      </c>
      <c r="E4370" s="115" t="s">
        <v>13</v>
      </c>
      <c r="F4370" s="115" t="s">
        <v>343</v>
      </c>
      <c r="G4370" s="115" t="s">
        <v>344</v>
      </c>
      <c r="H4370" s="115">
        <v>0.56000000000000005</v>
      </c>
      <c r="I4370" s="115">
        <v>0.48</v>
      </c>
      <c r="J4370" s="115" t="s">
        <v>350</v>
      </c>
      <c r="K4370" s="115">
        <v>2.4949909549000001E-3</v>
      </c>
      <c r="L4370" s="115">
        <v>3649.6723722499501</v>
      </c>
      <c r="M4370" s="115">
        <v>9.0981577375541498</v>
      </c>
      <c r="N4370" s="115">
        <v>1.338115377401</v>
      </c>
      <c r="O4370" s="115">
        <v>2.269982126151E-2</v>
      </c>
      <c r="P4370" s="115">
        <v>3.3385857632299999E-3</v>
      </c>
      <c r="Q4370" s="115">
        <v>9.1058995571376098</v>
      </c>
      <c r="R4370" s="115">
        <v>1210</v>
      </c>
      <c r="S4370" s="115" t="s">
        <v>353</v>
      </c>
      <c r="T4370" s="115">
        <v>1210</v>
      </c>
      <c r="U4370" s="115" t="s">
        <v>352</v>
      </c>
      <c r="V4370" s="115" t="s">
        <v>350</v>
      </c>
      <c r="Z4370" s="115">
        <v>0</v>
      </c>
      <c r="AA4370" s="115">
        <v>1</v>
      </c>
      <c r="AB4370" s="115">
        <v>2.269982126151E-2</v>
      </c>
      <c r="AC4370" s="115">
        <v>3.3385857632299999E-3</v>
      </c>
      <c r="AD4370" s="115">
        <v>936.823910259493</v>
      </c>
      <c r="AF4370" s="115">
        <v>-1</v>
      </c>
      <c r="AG4370" s="115">
        <v>-1</v>
      </c>
      <c r="AH4370" s="115">
        <v>-1</v>
      </c>
      <c r="AI4370" s="115">
        <v>-1</v>
      </c>
      <c r="AJ4370" s="115">
        <v>0</v>
      </c>
      <c r="AM4370" s="115" t="s">
        <v>348</v>
      </c>
      <c r="AN4370" s="115">
        <v>-1</v>
      </c>
      <c r="AQ4370" s="115">
        <v>601</v>
      </c>
      <c r="AR4370" s="115" t="s">
        <v>263</v>
      </c>
      <c r="AS4370" s="115" t="s">
        <v>376</v>
      </c>
      <c r="AT4370" s="115" t="s">
        <v>296</v>
      </c>
      <c r="AV4370" s="115">
        <v>16.463099107284201</v>
      </c>
      <c r="AW4370" s="115">
        <v>0.75979230350000004</v>
      </c>
    </row>
    <row r="4371" spans="1:49" x14ac:dyDescent="0.25">
      <c r="A4371" s="117">
        <v>550000</v>
      </c>
      <c r="B4371" s="117">
        <v>880000</v>
      </c>
      <c r="C4371" s="117">
        <v>880000</v>
      </c>
      <c r="D4371" s="115" t="s">
        <v>342</v>
      </c>
      <c r="E4371" s="115" t="s">
        <v>13</v>
      </c>
      <c r="F4371" s="115" t="s">
        <v>343</v>
      </c>
      <c r="G4371" s="115" t="s">
        <v>344</v>
      </c>
      <c r="H4371" s="115">
        <v>0.56000000000000005</v>
      </c>
      <c r="I4371" s="115">
        <v>0.48</v>
      </c>
      <c r="J4371" s="115" t="s">
        <v>350</v>
      </c>
      <c r="K4371" s="115">
        <v>3.218790158037E-2</v>
      </c>
      <c r="L4371" s="115">
        <v>3639.6383394766099</v>
      </c>
      <c r="M4371" s="115">
        <v>9.0746748835412099</v>
      </c>
      <c r="N4371" s="115">
        <v>1.33471363251074</v>
      </c>
      <c r="O4371" s="115">
        <v>0.29209474202530999</v>
      </c>
      <c r="P4371" s="115">
        <v>4.2961631041229999E-2</v>
      </c>
      <c r="Q4371" s="115">
        <v>117.15232065922901</v>
      </c>
      <c r="R4371" s="115">
        <v>1210</v>
      </c>
      <c r="S4371" s="115" t="s">
        <v>353</v>
      </c>
      <c r="T4371" s="115">
        <v>1210</v>
      </c>
      <c r="U4371" s="115" t="s">
        <v>352</v>
      </c>
      <c r="V4371" s="115" t="s">
        <v>350</v>
      </c>
      <c r="Z4371" s="115">
        <v>0</v>
      </c>
      <c r="AA4371" s="115">
        <v>1</v>
      </c>
      <c r="AB4371" s="115">
        <v>0.29209474202530999</v>
      </c>
      <c r="AC4371" s="115">
        <v>4.2961631041229999E-2</v>
      </c>
      <c r="AD4371" s="115">
        <v>516.70535118973203</v>
      </c>
      <c r="AF4371" s="115">
        <v>-1</v>
      </c>
      <c r="AG4371" s="115">
        <v>-1</v>
      </c>
      <c r="AH4371" s="115">
        <v>-1</v>
      </c>
      <c r="AI4371" s="115">
        <v>-1</v>
      </c>
      <c r="AJ4371" s="115">
        <v>0</v>
      </c>
      <c r="AM4371" s="115" t="s">
        <v>348</v>
      </c>
      <c r="AN4371" s="115">
        <v>-1</v>
      </c>
      <c r="AQ4371" s="115">
        <v>601</v>
      </c>
      <c r="AR4371" s="115" t="s">
        <v>263</v>
      </c>
      <c r="AS4371" s="115" t="s">
        <v>376</v>
      </c>
      <c r="AT4371" s="115" t="s">
        <v>296</v>
      </c>
      <c r="AV4371" s="115">
        <v>51.920234277602098</v>
      </c>
      <c r="AW4371" s="115">
        <v>0.4190635452</v>
      </c>
    </row>
    <row r="4372" spans="1:49" x14ac:dyDescent="0.25">
      <c r="A4372" s="117">
        <v>550000</v>
      </c>
      <c r="B4372" s="117">
        <v>880000</v>
      </c>
      <c r="C4372" s="117">
        <v>880000</v>
      </c>
      <c r="D4372" s="115" t="s">
        <v>342</v>
      </c>
      <c r="E4372" s="115" t="s">
        <v>13</v>
      </c>
      <c r="F4372" s="115" t="s">
        <v>343</v>
      </c>
      <c r="G4372" s="115" t="s">
        <v>344</v>
      </c>
      <c r="H4372" s="115">
        <v>0.56000000000000005</v>
      </c>
      <c r="I4372" s="115">
        <v>0.48</v>
      </c>
      <c r="J4372" s="115" t="s">
        <v>350</v>
      </c>
      <c r="K4372" s="115">
        <v>1.22207052196E-3</v>
      </c>
      <c r="L4372" s="115">
        <v>3639.6383394766099</v>
      </c>
      <c r="M4372" s="115">
        <v>9.0746748835412099</v>
      </c>
      <c r="N4372" s="115">
        <v>1.33471363251074</v>
      </c>
      <c r="O4372" s="115">
        <v>1.1089892671560001E-2</v>
      </c>
      <c r="P4372" s="115">
        <v>1.63111418555E-3</v>
      </c>
      <c r="Q4372" s="115">
        <v>4.4478947252770897</v>
      </c>
      <c r="R4372" s="115">
        <v>1210</v>
      </c>
      <c r="S4372" s="115" t="s">
        <v>353</v>
      </c>
      <c r="T4372" s="115">
        <v>1210</v>
      </c>
      <c r="U4372" s="115" t="s">
        <v>352</v>
      </c>
      <c r="V4372" s="115" t="s">
        <v>350</v>
      </c>
      <c r="Z4372" s="115">
        <v>0</v>
      </c>
      <c r="AA4372" s="115">
        <v>1</v>
      </c>
      <c r="AB4372" s="115">
        <v>1.1089892671560001E-2</v>
      </c>
      <c r="AC4372" s="115">
        <v>1.63111418555E-3</v>
      </c>
      <c r="AD4372" s="115">
        <v>156.64091186554799</v>
      </c>
      <c r="AF4372" s="115">
        <v>-1</v>
      </c>
      <c r="AG4372" s="115">
        <v>-1</v>
      </c>
      <c r="AH4372" s="115">
        <v>-1</v>
      </c>
      <c r="AI4372" s="115">
        <v>-1</v>
      </c>
      <c r="AJ4372" s="115">
        <v>0</v>
      </c>
      <c r="AM4372" s="115" t="s">
        <v>348</v>
      </c>
      <c r="AN4372" s="115">
        <v>-1</v>
      </c>
      <c r="AQ4372" s="115">
        <v>601</v>
      </c>
      <c r="AR4372" s="115" t="s">
        <v>263</v>
      </c>
      <c r="AS4372" s="115" t="s">
        <v>376</v>
      </c>
      <c r="AT4372" s="115" t="s">
        <v>296</v>
      </c>
      <c r="AV4372" s="115">
        <v>10.727613648712101</v>
      </c>
      <c r="AW4372" s="115">
        <v>0.12704048000000001</v>
      </c>
    </row>
    <row r="4373" spans="1:49" x14ac:dyDescent="0.25">
      <c r="A4373" s="117">
        <v>550000</v>
      </c>
      <c r="B4373" s="117">
        <v>880000</v>
      </c>
      <c r="C4373" s="117">
        <v>880000</v>
      </c>
      <c r="D4373" s="115" t="s">
        <v>342</v>
      </c>
      <c r="E4373" s="115" t="s">
        <v>13</v>
      </c>
      <c r="F4373" s="115" t="s">
        <v>343</v>
      </c>
      <c r="G4373" s="115" t="s">
        <v>344</v>
      </c>
      <c r="H4373" s="115">
        <v>0.56000000000000005</v>
      </c>
      <c r="I4373" s="115">
        <v>0.48</v>
      </c>
      <c r="J4373" s="115" t="s">
        <v>380</v>
      </c>
      <c r="K4373" s="115">
        <v>3.6925511487800001E-3</v>
      </c>
      <c r="L4373" s="115">
        <v>3459.5902501775599</v>
      </c>
      <c r="M4373" s="115">
        <v>6.6456984244487503</v>
      </c>
      <c r="N4373" s="115">
        <v>0.90428702996642996</v>
      </c>
      <c r="O4373" s="115">
        <v>2.4539581351649999E-2</v>
      </c>
      <c r="P4373" s="115">
        <v>3.3391261113299999E-3</v>
      </c>
      <c r="Q4373" s="115">
        <v>12.774713952604699</v>
      </c>
      <c r="R4373" s="115">
        <v>1750</v>
      </c>
      <c r="S4373" s="115" t="s">
        <v>371</v>
      </c>
      <c r="T4373" s="115">
        <v>1750</v>
      </c>
      <c r="U4373" s="115" t="s">
        <v>380</v>
      </c>
      <c r="V4373" s="115" t="s">
        <v>380</v>
      </c>
      <c r="Z4373" s="115">
        <v>0</v>
      </c>
      <c r="AA4373" s="115">
        <v>1</v>
      </c>
      <c r="AB4373" s="115">
        <v>2.4539581351649999E-2</v>
      </c>
      <c r="AC4373" s="115">
        <v>3.3391261113299999E-3</v>
      </c>
      <c r="AD4373" s="115">
        <v>1463.9396405971199</v>
      </c>
      <c r="AF4373" s="115">
        <v>-1</v>
      </c>
      <c r="AG4373" s="115">
        <v>-1</v>
      </c>
      <c r="AH4373" s="115">
        <v>-1</v>
      </c>
      <c r="AI4373" s="115">
        <v>-1</v>
      </c>
      <c r="AJ4373" s="115">
        <v>0</v>
      </c>
      <c r="AM4373" s="115" t="s">
        <v>348</v>
      </c>
      <c r="AN4373" s="115">
        <v>-1</v>
      </c>
      <c r="AQ4373" s="115">
        <v>601</v>
      </c>
      <c r="AR4373" s="115" t="s">
        <v>263</v>
      </c>
      <c r="AS4373" s="115" t="s">
        <v>376</v>
      </c>
      <c r="AT4373" s="115" t="s">
        <v>296</v>
      </c>
      <c r="AV4373" s="115">
        <v>47.589296927240397</v>
      </c>
      <c r="AW4373" s="115">
        <v>1.1872989786000001</v>
      </c>
    </row>
    <row r="4374" spans="1:49" x14ac:dyDescent="0.25">
      <c r="A4374" s="117">
        <v>550000</v>
      </c>
      <c r="B4374" s="117">
        <v>880000</v>
      </c>
      <c r="C4374" s="117">
        <v>880000</v>
      </c>
      <c r="D4374" s="115" t="s">
        <v>342</v>
      </c>
      <c r="E4374" s="115" t="s">
        <v>13</v>
      </c>
      <c r="F4374" s="115" t="s">
        <v>343</v>
      </c>
      <c r="G4374" s="115" t="s">
        <v>344</v>
      </c>
      <c r="H4374" s="115">
        <v>0.56000000000000005</v>
      </c>
      <c r="I4374" s="115">
        <v>0.48</v>
      </c>
      <c r="J4374" s="115" t="s">
        <v>345</v>
      </c>
      <c r="K4374" s="115">
        <v>4.5039953040999997E-4</v>
      </c>
      <c r="L4374" s="115">
        <v>3459.5902501775599</v>
      </c>
      <c r="M4374" s="115">
        <v>6.6456984244487503</v>
      </c>
      <c r="N4374" s="115">
        <v>0.90428702996642996</v>
      </c>
      <c r="O4374" s="115">
        <v>2.99321944965E-3</v>
      </c>
      <c r="P4374" s="115">
        <v>4.0729045364999998E-4</v>
      </c>
      <c r="Q4374" s="115">
        <v>1.5581978241082799</v>
      </c>
      <c r="R4374" s="115">
        <v>1750</v>
      </c>
      <c r="S4374" s="115" t="s">
        <v>371</v>
      </c>
      <c r="T4374" s="115">
        <v>1750</v>
      </c>
      <c r="U4374" s="115" t="s">
        <v>379</v>
      </c>
      <c r="V4374" s="115" t="s">
        <v>345</v>
      </c>
      <c r="Z4374" s="115">
        <v>0</v>
      </c>
      <c r="AA4374" s="115">
        <v>1</v>
      </c>
      <c r="AB4374" s="115">
        <v>2.99321944965E-3</v>
      </c>
      <c r="AC4374" s="115">
        <v>4.0729045364999998E-4</v>
      </c>
      <c r="AD4374" s="115">
        <v>191.21627845815499</v>
      </c>
      <c r="AF4374" s="115">
        <v>-1</v>
      </c>
      <c r="AG4374" s="115">
        <v>-1</v>
      </c>
      <c r="AH4374" s="115">
        <v>-1</v>
      </c>
      <c r="AI4374" s="115">
        <v>-1</v>
      </c>
      <c r="AJ4374" s="115">
        <v>0</v>
      </c>
      <c r="AM4374" s="115" t="s">
        <v>348</v>
      </c>
      <c r="AN4374" s="115">
        <v>-1</v>
      </c>
      <c r="AQ4374" s="115">
        <v>601</v>
      </c>
      <c r="AR4374" s="115" t="s">
        <v>263</v>
      </c>
      <c r="AS4374" s="115" t="s">
        <v>376</v>
      </c>
      <c r="AT4374" s="115" t="s">
        <v>296</v>
      </c>
      <c r="AV4374" s="115">
        <v>11.1326758918267</v>
      </c>
      <c r="AW4374" s="115">
        <v>0.1550821399</v>
      </c>
    </row>
    <row r="4375" spans="1:49" x14ac:dyDescent="0.25">
      <c r="A4375" s="117">
        <v>550000</v>
      </c>
      <c r="B4375" s="117">
        <v>880000</v>
      </c>
      <c r="C4375" s="117">
        <v>880000</v>
      </c>
      <c r="D4375" s="115" t="s">
        <v>342</v>
      </c>
      <c r="E4375" s="115" t="s">
        <v>13</v>
      </c>
      <c r="F4375" s="115" t="s">
        <v>343</v>
      </c>
      <c r="G4375" s="115" t="s">
        <v>344</v>
      </c>
      <c r="H4375" s="115">
        <v>0.56000000000000005</v>
      </c>
      <c r="I4375" s="115">
        <v>0.48</v>
      </c>
      <c r="J4375" s="115" t="s">
        <v>350</v>
      </c>
      <c r="K4375" s="115">
        <v>4.3449176473700002E-2</v>
      </c>
      <c r="L4375" s="115">
        <v>3643.6521946409598</v>
      </c>
      <c r="M4375" s="115">
        <v>9.0840684978563608</v>
      </c>
      <c r="N4375" s="115">
        <v>1.3360743955502099</v>
      </c>
      <c r="O4375" s="115">
        <v>0.39469529526260999</v>
      </c>
      <c r="P4375" s="115">
        <v>5.8051332194260001E-2</v>
      </c>
      <c r="Q4375" s="115">
        <v>158.31368721376799</v>
      </c>
      <c r="R4375" s="115">
        <v>1210</v>
      </c>
      <c r="S4375" s="115" t="s">
        <v>353</v>
      </c>
      <c r="T4375" s="115">
        <v>1210</v>
      </c>
      <c r="U4375" s="115" t="s">
        <v>352</v>
      </c>
      <c r="V4375" s="115" t="s">
        <v>350</v>
      </c>
      <c r="Z4375" s="115">
        <v>0</v>
      </c>
      <c r="AA4375" s="115">
        <v>1</v>
      </c>
      <c r="AB4375" s="115">
        <v>0.39469529526260999</v>
      </c>
      <c r="AC4375" s="115">
        <v>5.8051332194260001E-2</v>
      </c>
      <c r="AD4375" s="115">
        <v>158.313687213767</v>
      </c>
      <c r="AF4375" s="115">
        <v>-1</v>
      </c>
      <c r="AG4375" s="115">
        <v>-1</v>
      </c>
      <c r="AH4375" s="115">
        <v>-1</v>
      </c>
      <c r="AI4375" s="115">
        <v>-1</v>
      </c>
      <c r="AJ4375" s="115">
        <v>0</v>
      </c>
      <c r="AM4375" s="115" t="s">
        <v>348</v>
      </c>
      <c r="AN4375" s="115">
        <v>-1</v>
      </c>
      <c r="AQ4375" s="115">
        <v>601</v>
      </c>
      <c r="AR4375" s="115" t="s">
        <v>263</v>
      </c>
      <c r="AS4375" s="115" t="s">
        <v>376</v>
      </c>
      <c r="AT4375" s="115" t="s">
        <v>296</v>
      </c>
      <c r="AV4375" s="115">
        <v>63.910642129180701</v>
      </c>
      <c r="AW4375" s="115">
        <v>0.12839715099999999</v>
      </c>
    </row>
    <row r="4376" spans="1:49" x14ac:dyDescent="0.25">
      <c r="A4376" s="117">
        <v>550000</v>
      </c>
      <c r="B4376" s="117">
        <v>880000</v>
      </c>
      <c r="C4376" s="117">
        <v>880000</v>
      </c>
      <c r="D4376" s="115" t="s">
        <v>342</v>
      </c>
      <c r="E4376" s="115" t="s">
        <v>13</v>
      </c>
      <c r="F4376" s="115" t="s">
        <v>343</v>
      </c>
      <c r="G4376" s="115" t="s">
        <v>344</v>
      </c>
      <c r="H4376" s="115">
        <v>0.56000000000000005</v>
      </c>
      <c r="I4376" s="115">
        <v>0.48</v>
      </c>
      <c r="J4376" s="115" t="s">
        <v>350</v>
      </c>
      <c r="K4376" s="115">
        <v>0.11974387803229</v>
      </c>
      <c r="L4376" s="115">
        <v>3643.6521946409598</v>
      </c>
      <c r="M4376" s="115">
        <v>9.0840684978563608</v>
      </c>
      <c r="N4376" s="115">
        <v>1.3360743955502099</v>
      </c>
      <c r="O4376" s="115">
        <v>1.08776159024435</v>
      </c>
      <c r="P4376" s="115">
        <v>0.15998672946284001</v>
      </c>
      <c r="Q4376" s="115">
        <v>436.305043987202</v>
      </c>
      <c r="R4376" s="115">
        <v>1210</v>
      </c>
      <c r="S4376" s="115" t="s">
        <v>353</v>
      </c>
      <c r="T4376" s="115">
        <v>1210</v>
      </c>
      <c r="U4376" s="115" t="s">
        <v>352</v>
      </c>
      <c r="V4376" s="115" t="s">
        <v>350</v>
      </c>
      <c r="Z4376" s="115">
        <v>0</v>
      </c>
      <c r="AA4376" s="115">
        <v>1</v>
      </c>
      <c r="AB4376" s="115">
        <v>1.08776159024435</v>
      </c>
      <c r="AC4376" s="115">
        <v>0.15998672946284001</v>
      </c>
      <c r="AD4376" s="115">
        <v>436.305043987202</v>
      </c>
      <c r="AF4376" s="115">
        <v>-1</v>
      </c>
      <c r="AG4376" s="115">
        <v>-1</v>
      </c>
      <c r="AH4376" s="115">
        <v>-1</v>
      </c>
      <c r="AI4376" s="115">
        <v>-1</v>
      </c>
      <c r="AJ4376" s="115">
        <v>0</v>
      </c>
      <c r="AM4376" s="115" t="s">
        <v>348</v>
      </c>
      <c r="AN4376" s="115">
        <v>-1</v>
      </c>
      <c r="AQ4376" s="115">
        <v>601</v>
      </c>
      <c r="AR4376" s="115" t="s">
        <v>263</v>
      </c>
      <c r="AS4376" s="115" t="s">
        <v>376</v>
      </c>
      <c r="AT4376" s="115" t="s">
        <v>296</v>
      </c>
      <c r="AV4376" s="115">
        <v>93.470452847451995</v>
      </c>
      <c r="AW4376" s="115">
        <v>0.35385648339999998</v>
      </c>
    </row>
    <row r="4377" spans="1:49" x14ac:dyDescent="0.25">
      <c r="A4377" s="117">
        <v>550000</v>
      </c>
      <c r="B4377" s="117">
        <v>880000</v>
      </c>
      <c r="C4377" s="117">
        <v>880000</v>
      </c>
      <c r="D4377" s="115" t="s">
        <v>342</v>
      </c>
      <c r="E4377" s="115" t="s">
        <v>13</v>
      </c>
      <c r="F4377" s="115" t="s">
        <v>343</v>
      </c>
      <c r="G4377" s="115" t="s">
        <v>344</v>
      </c>
      <c r="H4377" s="115">
        <v>0.56000000000000005</v>
      </c>
      <c r="I4377" s="115">
        <v>0.48</v>
      </c>
      <c r="J4377" s="115" t="s">
        <v>350</v>
      </c>
      <c r="K4377" s="115">
        <v>9.6831881872350006E-2</v>
      </c>
      <c r="L4377" s="115">
        <v>3643.6521946409598</v>
      </c>
      <c r="M4377" s="115">
        <v>9.0840684978563608</v>
      </c>
      <c r="N4377" s="115">
        <v>1.3360743955502099</v>
      </c>
      <c r="O4377" s="115">
        <v>0.87962744770475998</v>
      </c>
      <c r="P4377" s="115">
        <v>0.12937459804258</v>
      </c>
      <c r="Q4377" s="115">
        <v>352.82169889540199</v>
      </c>
      <c r="R4377" s="115">
        <v>1210</v>
      </c>
      <c r="S4377" s="115" t="s">
        <v>353</v>
      </c>
      <c r="T4377" s="115">
        <v>1210</v>
      </c>
      <c r="U4377" s="115" t="s">
        <v>352</v>
      </c>
      <c r="V4377" s="115" t="s">
        <v>350</v>
      </c>
      <c r="Z4377" s="115">
        <v>0</v>
      </c>
      <c r="AA4377" s="115">
        <v>1</v>
      </c>
      <c r="AB4377" s="115">
        <v>0.87962744770475998</v>
      </c>
      <c r="AC4377" s="115">
        <v>0.12937459804258</v>
      </c>
      <c r="AD4377" s="115">
        <v>575.689477065294</v>
      </c>
      <c r="AF4377" s="115">
        <v>-1</v>
      </c>
      <c r="AG4377" s="115">
        <v>-1</v>
      </c>
      <c r="AH4377" s="115">
        <v>-1</v>
      </c>
      <c r="AI4377" s="115">
        <v>-1</v>
      </c>
      <c r="AJ4377" s="115">
        <v>0</v>
      </c>
      <c r="AM4377" s="115" t="s">
        <v>348</v>
      </c>
      <c r="AN4377" s="115">
        <v>-1</v>
      </c>
      <c r="AQ4377" s="115">
        <v>601</v>
      </c>
      <c r="AR4377" s="115" t="s">
        <v>263</v>
      </c>
      <c r="AS4377" s="115" t="s">
        <v>376</v>
      </c>
      <c r="AT4377" s="115" t="s">
        <v>296</v>
      </c>
      <c r="AV4377" s="115">
        <v>79.627186440287403</v>
      </c>
      <c r="AW4377" s="115">
        <v>0.4669014413</v>
      </c>
    </row>
    <row r="4378" spans="1:49" x14ac:dyDescent="0.25">
      <c r="A4378" s="117">
        <v>550000</v>
      </c>
      <c r="B4378" s="117">
        <v>880000</v>
      </c>
      <c r="C4378" s="117">
        <v>880000</v>
      </c>
      <c r="D4378" s="115" t="s">
        <v>342</v>
      </c>
      <c r="E4378" s="115" t="s">
        <v>13</v>
      </c>
      <c r="F4378" s="115" t="s">
        <v>343</v>
      </c>
      <c r="G4378" s="115" t="s">
        <v>344</v>
      </c>
      <c r="H4378" s="115">
        <v>0.56000000000000005</v>
      </c>
      <c r="I4378" s="115">
        <v>0.48</v>
      </c>
      <c r="J4378" s="115" t="s">
        <v>350</v>
      </c>
      <c r="K4378" s="115">
        <v>8.3370237362999995E-4</v>
      </c>
      <c r="L4378" s="115">
        <v>3643.6521946409598</v>
      </c>
      <c r="M4378" s="115">
        <v>9.0840684978563608</v>
      </c>
      <c r="N4378" s="115">
        <v>1.3360743955502099</v>
      </c>
      <c r="O4378" s="115">
        <v>7.5734094689000001E-3</v>
      </c>
      <c r="P4378" s="115">
        <v>1.1138883949200001E-3</v>
      </c>
      <c r="Q4378" s="115">
        <v>3.0377214833652602</v>
      </c>
      <c r="R4378" s="115">
        <v>1210</v>
      </c>
      <c r="S4378" s="115" t="s">
        <v>353</v>
      </c>
      <c r="T4378" s="115">
        <v>1210</v>
      </c>
      <c r="U4378" s="115" t="s">
        <v>352</v>
      </c>
      <c r="V4378" s="115" t="s">
        <v>350</v>
      </c>
      <c r="Z4378" s="115">
        <v>0</v>
      </c>
      <c r="AA4378" s="115">
        <v>1</v>
      </c>
      <c r="AB4378" s="115">
        <v>7.5734094689000001E-3</v>
      </c>
      <c r="AC4378" s="115">
        <v>1.1138883949200001E-3</v>
      </c>
      <c r="AD4378" s="115">
        <v>3.0377214833644701</v>
      </c>
      <c r="AF4378" s="115">
        <v>-1</v>
      </c>
      <c r="AG4378" s="115">
        <v>-1</v>
      </c>
      <c r="AH4378" s="115">
        <v>-1</v>
      </c>
      <c r="AI4378" s="115">
        <v>-1</v>
      </c>
      <c r="AJ4378" s="115">
        <v>0</v>
      </c>
      <c r="AM4378" s="115" t="s">
        <v>348</v>
      </c>
      <c r="AN4378" s="115">
        <v>-1</v>
      </c>
      <c r="AQ4378" s="115">
        <v>601</v>
      </c>
      <c r="AR4378" s="115" t="s">
        <v>263</v>
      </c>
      <c r="AS4378" s="115" t="s">
        <v>376</v>
      </c>
      <c r="AT4378" s="115" t="s">
        <v>296</v>
      </c>
      <c r="AV4378" s="115">
        <v>8.8855564697132294</v>
      </c>
      <c r="AW4378" s="115">
        <v>2.4636833E-3</v>
      </c>
    </row>
    <row r="4379" spans="1:49" x14ac:dyDescent="0.25">
      <c r="A4379" s="117">
        <v>550000</v>
      </c>
      <c r="B4379" s="117">
        <v>880000</v>
      </c>
      <c r="C4379" s="117">
        <v>880000</v>
      </c>
      <c r="D4379" s="115" t="s">
        <v>342</v>
      </c>
      <c r="E4379" s="115" t="s">
        <v>13</v>
      </c>
      <c r="F4379" s="115" t="s">
        <v>343</v>
      </c>
      <c r="G4379" s="115" t="s">
        <v>344</v>
      </c>
      <c r="H4379" s="115">
        <v>0.56000000000000005</v>
      </c>
      <c r="I4379" s="115">
        <v>0.48</v>
      </c>
      <c r="J4379" s="115" t="s">
        <v>350</v>
      </c>
      <c r="K4379" s="115">
        <v>0.10866472094781</v>
      </c>
      <c r="L4379" s="115">
        <v>3643.6521946409598</v>
      </c>
      <c r="M4379" s="115">
        <v>9.0840684978563608</v>
      </c>
      <c r="N4379" s="115">
        <v>1.3360743955502099</v>
      </c>
      <c r="O4379" s="115">
        <v>0.98711776839039</v>
      </c>
      <c r="P4379" s="115">
        <v>0.14518415135797999</v>
      </c>
      <c r="Q4379" s="115">
        <v>395.93644896155001</v>
      </c>
      <c r="R4379" s="115">
        <v>1210</v>
      </c>
      <c r="S4379" s="115" t="s">
        <v>353</v>
      </c>
      <c r="T4379" s="115">
        <v>1210</v>
      </c>
      <c r="U4379" s="115" t="s">
        <v>352</v>
      </c>
      <c r="V4379" s="115" t="s">
        <v>350</v>
      </c>
      <c r="Z4379" s="115">
        <v>0</v>
      </c>
      <c r="AA4379" s="115">
        <v>1</v>
      </c>
      <c r="AB4379" s="115">
        <v>0.98711776839039</v>
      </c>
      <c r="AC4379" s="115">
        <v>0.14518415135797999</v>
      </c>
      <c r="AD4379" s="115">
        <v>840.433939798084</v>
      </c>
      <c r="AF4379" s="115">
        <v>-1</v>
      </c>
      <c r="AG4379" s="115">
        <v>-1</v>
      </c>
      <c r="AH4379" s="115">
        <v>-1</v>
      </c>
      <c r="AI4379" s="115">
        <v>-1</v>
      </c>
      <c r="AJ4379" s="115">
        <v>0</v>
      </c>
      <c r="AM4379" s="115" t="s">
        <v>348</v>
      </c>
      <c r="AN4379" s="115">
        <v>-1</v>
      </c>
      <c r="AQ4379" s="115">
        <v>601</v>
      </c>
      <c r="AR4379" s="115" t="s">
        <v>263</v>
      </c>
      <c r="AS4379" s="115" t="s">
        <v>376</v>
      </c>
      <c r="AT4379" s="115" t="s">
        <v>296</v>
      </c>
      <c r="AV4379" s="115">
        <v>88.946991211786596</v>
      </c>
      <c r="AW4379" s="115">
        <v>0.68161714500000004</v>
      </c>
    </row>
    <row r="4380" spans="1:49" x14ac:dyDescent="0.25">
      <c r="A4380" s="117">
        <v>550000</v>
      </c>
      <c r="B4380" s="117">
        <v>880000</v>
      </c>
      <c r="C4380" s="117">
        <v>880000</v>
      </c>
      <c r="D4380" s="115" t="s">
        <v>342</v>
      </c>
      <c r="E4380" s="115" t="s">
        <v>13</v>
      </c>
      <c r="F4380" s="115" t="s">
        <v>343</v>
      </c>
      <c r="G4380" s="115" t="s">
        <v>344</v>
      </c>
      <c r="H4380" s="115">
        <v>0.56000000000000005</v>
      </c>
      <c r="I4380" s="115">
        <v>0.48</v>
      </c>
      <c r="J4380" s="115" t="s">
        <v>350</v>
      </c>
      <c r="K4380" s="115">
        <v>2.81727176354E-2</v>
      </c>
      <c r="L4380" s="115">
        <v>3643.6521946409598</v>
      </c>
      <c r="M4380" s="115">
        <v>9.0840684978563608</v>
      </c>
      <c r="N4380" s="115">
        <v>1.3360743955502099</v>
      </c>
      <c r="O4380" s="115">
        <v>0.25592289677076002</v>
      </c>
      <c r="P4380" s="115">
        <v>3.764084668572E-2</v>
      </c>
      <c r="Q4380" s="115">
        <v>102.651584441236</v>
      </c>
      <c r="R4380" s="115">
        <v>1210</v>
      </c>
      <c r="S4380" s="115" t="s">
        <v>353</v>
      </c>
      <c r="T4380" s="115">
        <v>1210</v>
      </c>
      <c r="U4380" s="115" t="s">
        <v>352</v>
      </c>
      <c r="V4380" s="115" t="s">
        <v>350</v>
      </c>
      <c r="Z4380" s="115">
        <v>0</v>
      </c>
      <c r="AA4380" s="115">
        <v>1</v>
      </c>
      <c r="AB4380" s="115">
        <v>0.25592289677076002</v>
      </c>
      <c r="AC4380" s="115">
        <v>3.764084668572E-2</v>
      </c>
      <c r="AD4380" s="115">
        <v>134.54790427306199</v>
      </c>
      <c r="AF4380" s="115">
        <v>-1</v>
      </c>
      <c r="AG4380" s="115">
        <v>-1</v>
      </c>
      <c r="AH4380" s="115">
        <v>-1</v>
      </c>
      <c r="AI4380" s="115">
        <v>-1</v>
      </c>
      <c r="AJ4380" s="115">
        <v>0</v>
      </c>
      <c r="AM4380" s="115" t="s">
        <v>348</v>
      </c>
      <c r="AN4380" s="115">
        <v>-1</v>
      </c>
      <c r="AQ4380" s="115">
        <v>601</v>
      </c>
      <c r="AR4380" s="115" t="s">
        <v>263</v>
      </c>
      <c r="AS4380" s="115" t="s">
        <v>376</v>
      </c>
      <c r="AT4380" s="115" t="s">
        <v>296</v>
      </c>
      <c r="AV4380" s="115">
        <v>44.627969262943303</v>
      </c>
      <c r="AW4380" s="115">
        <v>0.10912238790000001</v>
      </c>
    </row>
    <row r="4381" spans="1:49" x14ac:dyDescent="0.25">
      <c r="A4381" s="117">
        <v>550000</v>
      </c>
      <c r="B4381" s="117">
        <v>880000</v>
      </c>
      <c r="C4381" s="117">
        <v>890000</v>
      </c>
      <c r="D4381" s="115" t="s">
        <v>342</v>
      </c>
      <c r="E4381" s="115" t="s">
        <v>13</v>
      </c>
      <c r="F4381" s="115" t="s">
        <v>343</v>
      </c>
      <c r="G4381" s="115" t="s">
        <v>344</v>
      </c>
      <c r="H4381" s="115">
        <v>0.56000000000000005</v>
      </c>
      <c r="I4381" s="115">
        <v>0.48</v>
      </c>
      <c r="J4381" s="115" t="s">
        <v>350</v>
      </c>
      <c r="K4381" s="115">
        <v>2.8843785398419999E-2</v>
      </c>
      <c r="L4381" s="115">
        <v>3654.9754808927801</v>
      </c>
      <c r="M4381" s="115">
        <v>9.1105447583376797</v>
      </c>
      <c r="N4381" s="115">
        <v>1.33990890418062</v>
      </c>
      <c r="O4381" s="115">
        <v>0.26278259787218999</v>
      </c>
      <c r="P4381" s="115">
        <v>3.8648044885610001E-2</v>
      </c>
      <c r="Q4381" s="115">
        <v>105.423328407358</v>
      </c>
      <c r="R4381" s="115">
        <v>1210</v>
      </c>
      <c r="S4381" s="115" t="s">
        <v>353</v>
      </c>
      <c r="T4381" s="115">
        <v>1210</v>
      </c>
      <c r="U4381" s="115" t="s">
        <v>352</v>
      </c>
      <c r="V4381" s="115" t="s">
        <v>350</v>
      </c>
      <c r="Z4381" s="115">
        <v>0</v>
      </c>
      <c r="AA4381" s="115">
        <v>1</v>
      </c>
      <c r="AB4381" s="115">
        <v>0.26278259787218999</v>
      </c>
      <c r="AC4381" s="115">
        <v>3.8648044885610001E-2</v>
      </c>
      <c r="AD4381" s="115">
        <v>144.76131476294501</v>
      </c>
      <c r="AF4381" s="115">
        <v>-1</v>
      </c>
      <c r="AG4381" s="115">
        <v>-1</v>
      </c>
      <c r="AH4381" s="115">
        <v>-1</v>
      </c>
      <c r="AI4381" s="115">
        <v>-1</v>
      </c>
      <c r="AJ4381" s="115">
        <v>0</v>
      </c>
      <c r="AM4381" s="115" t="s">
        <v>348</v>
      </c>
      <c r="AN4381" s="115">
        <v>-1</v>
      </c>
      <c r="AQ4381" s="115">
        <v>601</v>
      </c>
      <c r="AR4381" s="115" t="s">
        <v>263</v>
      </c>
      <c r="AS4381" s="115" t="s">
        <v>376</v>
      </c>
      <c r="AT4381" s="115" t="s">
        <v>296</v>
      </c>
      <c r="AV4381" s="115">
        <v>44.907245085527499</v>
      </c>
      <c r="AW4381" s="115">
        <v>0.1174057703</v>
      </c>
    </row>
    <row r="4382" spans="1:49" x14ac:dyDescent="0.25">
      <c r="A4382" s="117">
        <v>550000</v>
      </c>
      <c r="B4382" s="117">
        <v>880000</v>
      </c>
      <c r="C4382" s="117">
        <v>890000</v>
      </c>
      <c r="D4382" s="115" t="s">
        <v>342</v>
      </c>
      <c r="E4382" s="115" t="s">
        <v>13</v>
      </c>
      <c r="F4382" s="115" t="s">
        <v>343</v>
      </c>
      <c r="G4382" s="115" t="s">
        <v>344</v>
      </c>
      <c r="H4382" s="115">
        <v>0.56000000000000005</v>
      </c>
      <c r="I4382" s="115">
        <v>0.48</v>
      </c>
      <c r="J4382" s="115" t="s">
        <v>350</v>
      </c>
      <c r="K4382" s="115">
        <v>6.7996216422389996E-2</v>
      </c>
      <c r="L4382" s="115">
        <v>3654.9754808927801</v>
      </c>
      <c r="M4382" s="115">
        <v>9.1105447583376797</v>
      </c>
      <c r="N4382" s="115">
        <v>1.33990890418062</v>
      </c>
      <c r="O4382" s="115">
        <v>0.61948257311383004</v>
      </c>
      <c r="P4382" s="115">
        <v>9.1108735834949994E-2</v>
      </c>
      <c r="Q4382" s="115">
        <v>248.52450381732899</v>
      </c>
      <c r="R4382" s="115">
        <v>1210</v>
      </c>
      <c r="S4382" s="115" t="s">
        <v>353</v>
      </c>
      <c r="T4382" s="115">
        <v>1210</v>
      </c>
      <c r="U4382" s="115" t="s">
        <v>352</v>
      </c>
      <c r="V4382" s="115" t="s">
        <v>350</v>
      </c>
      <c r="Z4382" s="115">
        <v>0</v>
      </c>
      <c r="AA4382" s="115">
        <v>1</v>
      </c>
      <c r="AB4382" s="115">
        <v>0.61948257311383004</v>
      </c>
      <c r="AC4382" s="115">
        <v>9.1108735834949994E-2</v>
      </c>
      <c r="AD4382" s="115">
        <v>1320.49913757076</v>
      </c>
      <c r="AF4382" s="115">
        <v>-1</v>
      </c>
      <c r="AG4382" s="115">
        <v>-1</v>
      </c>
      <c r="AH4382" s="115">
        <v>-1</v>
      </c>
      <c r="AI4382" s="115">
        <v>-1</v>
      </c>
      <c r="AJ4382" s="115">
        <v>0</v>
      </c>
      <c r="AM4382" s="115" t="s">
        <v>348</v>
      </c>
      <c r="AN4382" s="115">
        <v>-1</v>
      </c>
      <c r="AQ4382" s="115">
        <v>601</v>
      </c>
      <c r="AR4382" s="115" t="s">
        <v>263</v>
      </c>
      <c r="AS4382" s="115" t="s">
        <v>376</v>
      </c>
      <c r="AT4382" s="115" t="s">
        <v>296</v>
      </c>
      <c r="AV4382" s="115">
        <v>83.410848552418599</v>
      </c>
      <c r="AW4382" s="115">
        <v>1.0709644263</v>
      </c>
    </row>
    <row r="4383" spans="1:49" x14ac:dyDescent="0.25">
      <c r="A4383" s="117">
        <v>550000</v>
      </c>
      <c r="B4383" s="117">
        <v>880000</v>
      </c>
      <c r="C4383" s="117">
        <v>890000</v>
      </c>
      <c r="D4383" s="115" t="s">
        <v>342</v>
      </c>
      <c r="E4383" s="115" t="s">
        <v>13</v>
      </c>
      <c r="F4383" s="115" t="s">
        <v>343</v>
      </c>
      <c r="G4383" s="115" t="s">
        <v>344</v>
      </c>
      <c r="H4383" s="115">
        <v>0.56000000000000005</v>
      </c>
      <c r="I4383" s="115">
        <v>0.48</v>
      </c>
      <c r="J4383" s="115" t="s">
        <v>350</v>
      </c>
      <c r="K4383" s="115">
        <v>1.9601041402029999E-2</v>
      </c>
      <c r="L4383" s="115">
        <v>3654.9754808927801</v>
      </c>
      <c r="M4383" s="115">
        <v>9.1105447583376797</v>
      </c>
      <c r="N4383" s="115">
        <v>1.33990890418062</v>
      </c>
      <c r="O4383" s="115">
        <v>0.17857616500330001</v>
      </c>
      <c r="P4383" s="115">
        <v>2.6263609905800001E-2</v>
      </c>
      <c r="Q4383" s="115">
        <v>71.641325724416703</v>
      </c>
      <c r="R4383" s="115">
        <v>1210</v>
      </c>
      <c r="S4383" s="115" t="s">
        <v>353</v>
      </c>
      <c r="T4383" s="115">
        <v>1210</v>
      </c>
      <c r="U4383" s="115" t="s">
        <v>352</v>
      </c>
      <c r="V4383" s="115" t="s">
        <v>350</v>
      </c>
      <c r="Z4383" s="115">
        <v>0</v>
      </c>
      <c r="AA4383" s="115">
        <v>1</v>
      </c>
      <c r="AB4383" s="115">
        <v>0.17857616500330001</v>
      </c>
      <c r="AC4383" s="115">
        <v>2.6263609905800001E-2</v>
      </c>
      <c r="AD4383" s="115">
        <v>668.29133804957905</v>
      </c>
      <c r="AF4383" s="115">
        <v>-1</v>
      </c>
      <c r="AG4383" s="115">
        <v>-1</v>
      </c>
      <c r="AH4383" s="115">
        <v>-1</v>
      </c>
      <c r="AI4383" s="115">
        <v>-1</v>
      </c>
      <c r="AJ4383" s="115">
        <v>0</v>
      </c>
      <c r="AM4383" s="115" t="s">
        <v>348</v>
      </c>
      <c r="AN4383" s="115">
        <v>-1</v>
      </c>
      <c r="AQ4383" s="115">
        <v>601</v>
      </c>
      <c r="AR4383" s="115" t="s">
        <v>263</v>
      </c>
      <c r="AS4383" s="115" t="s">
        <v>376</v>
      </c>
      <c r="AT4383" s="115" t="s">
        <v>296</v>
      </c>
      <c r="AV4383" s="115">
        <v>49.591793850533001</v>
      </c>
      <c r="AW4383" s="115">
        <v>0.54200432929999998</v>
      </c>
    </row>
    <row r="4384" spans="1:49" x14ac:dyDescent="0.25">
      <c r="A4384" s="117">
        <v>560000</v>
      </c>
      <c r="B4384" s="117">
        <v>2000000</v>
      </c>
      <c r="C4384" s="117">
        <v>2000000</v>
      </c>
      <c r="D4384" s="115" t="s">
        <v>342</v>
      </c>
      <c r="E4384" s="115" t="s">
        <v>13</v>
      </c>
      <c r="F4384" s="115" t="s">
        <v>343</v>
      </c>
      <c r="G4384" s="115" t="s">
        <v>344</v>
      </c>
      <c r="H4384" s="115">
        <v>0.56000000000000005</v>
      </c>
      <c r="I4384" s="115">
        <v>0.48</v>
      </c>
      <c r="J4384" s="115" t="s">
        <v>345</v>
      </c>
      <c r="K4384" s="115">
        <v>2.2563206502899998E-3</v>
      </c>
      <c r="L4384" s="115">
        <v>3536.34294228313</v>
      </c>
      <c r="M4384" s="115">
        <v>8.9676759721669193</v>
      </c>
      <c r="N4384" s="115">
        <v>1.58886952329036</v>
      </c>
      <c r="O4384" s="115">
        <v>2.0233952481109999E-2</v>
      </c>
      <c r="P4384" s="115">
        <v>3.58499911601E-3</v>
      </c>
      <c r="Q4384" s="115">
        <v>7.9791236071842597</v>
      </c>
      <c r="R4384" s="115">
        <v>3200</v>
      </c>
      <c r="S4384" s="115" t="s">
        <v>378</v>
      </c>
      <c r="T4384" s="115">
        <v>3200</v>
      </c>
      <c r="U4384" s="115" t="s">
        <v>379</v>
      </c>
      <c r="V4384" s="115" t="s">
        <v>345</v>
      </c>
      <c r="Y4384" s="115" t="s">
        <v>372</v>
      </c>
      <c r="Z4384" s="115">
        <v>0</v>
      </c>
      <c r="AA4384" s="115">
        <v>1</v>
      </c>
      <c r="AB4384" s="115">
        <v>2.0233952481109999E-2</v>
      </c>
      <c r="AC4384" s="115">
        <v>3.58499911601E-3</v>
      </c>
      <c r="AD4384" s="115">
        <v>98.007781887622102</v>
      </c>
      <c r="AF4384" s="115">
        <v>-1</v>
      </c>
      <c r="AG4384" s="115">
        <v>-1</v>
      </c>
      <c r="AH4384" s="115">
        <v>-1</v>
      </c>
      <c r="AI4384" s="115">
        <v>-1</v>
      </c>
      <c r="AJ4384" s="115">
        <v>0</v>
      </c>
      <c r="AM4384" s="115" t="s">
        <v>348</v>
      </c>
      <c r="AN4384" s="115">
        <v>-1</v>
      </c>
      <c r="AQ4384" s="115">
        <v>601</v>
      </c>
      <c r="AR4384" s="115" t="s">
        <v>263</v>
      </c>
      <c r="AS4384" s="115" t="s">
        <v>376</v>
      </c>
      <c r="AT4384" s="115" t="s">
        <v>296</v>
      </c>
      <c r="AV4384" s="115">
        <v>15.824958033758399</v>
      </c>
      <c r="AW4384" s="115">
        <v>7.9487252100000003E-2</v>
      </c>
    </row>
    <row r="4385" spans="1:49" x14ac:dyDescent="0.25">
      <c r="A4385" s="117">
        <v>560000</v>
      </c>
      <c r="B4385" s="117">
        <v>2000000</v>
      </c>
      <c r="C4385" s="117">
        <v>2000000</v>
      </c>
      <c r="D4385" s="115" t="s">
        <v>342</v>
      </c>
      <c r="E4385" s="115" t="s">
        <v>13</v>
      </c>
      <c r="F4385" s="115" t="s">
        <v>343</v>
      </c>
      <c r="G4385" s="115" t="s">
        <v>344</v>
      </c>
      <c r="H4385" s="115">
        <v>0.56000000000000005</v>
      </c>
      <c r="I4385" s="115">
        <v>0.48</v>
      </c>
      <c r="J4385" s="115" t="s">
        <v>345</v>
      </c>
      <c r="K4385" s="115">
        <v>1.0338390152999999E-4</v>
      </c>
      <c r="L4385" s="115">
        <v>3459.5902501775599</v>
      </c>
      <c r="M4385" s="115">
        <v>6.6456984244487503</v>
      </c>
      <c r="N4385" s="115">
        <v>0.90428702996642996</v>
      </c>
      <c r="O4385" s="115">
        <v>6.8705823155000003E-4</v>
      </c>
      <c r="P4385" s="115">
        <v>9.3488721260000005E-5</v>
      </c>
      <c r="Q4385" s="115">
        <v>0.35766593777925998</v>
      </c>
      <c r="R4385" s="115">
        <v>3200</v>
      </c>
      <c r="S4385" s="115" t="s">
        <v>378</v>
      </c>
      <c r="T4385" s="115">
        <v>3200</v>
      </c>
      <c r="U4385" s="115" t="s">
        <v>379</v>
      </c>
      <c r="V4385" s="115" t="s">
        <v>345</v>
      </c>
      <c r="Y4385" s="115" t="s">
        <v>372</v>
      </c>
      <c r="Z4385" s="115">
        <v>0</v>
      </c>
      <c r="AA4385" s="115">
        <v>1</v>
      </c>
      <c r="AB4385" s="115">
        <v>6.8705823155000003E-4</v>
      </c>
      <c r="AC4385" s="115">
        <v>9.3488721260000005E-5</v>
      </c>
      <c r="AD4385" s="115">
        <v>468.78532078166</v>
      </c>
      <c r="AF4385" s="115">
        <v>-1</v>
      </c>
      <c r="AG4385" s="115">
        <v>-1</v>
      </c>
      <c r="AH4385" s="115">
        <v>-1</v>
      </c>
      <c r="AI4385" s="115">
        <v>-1</v>
      </c>
      <c r="AJ4385" s="115">
        <v>0</v>
      </c>
      <c r="AM4385" s="115" t="s">
        <v>348</v>
      </c>
      <c r="AN4385" s="115">
        <v>-1</v>
      </c>
      <c r="AQ4385" s="115">
        <v>601</v>
      </c>
      <c r="AR4385" s="115" t="s">
        <v>263</v>
      </c>
      <c r="AS4385" s="115" t="s">
        <v>376</v>
      </c>
      <c r="AT4385" s="115" t="s">
        <v>296</v>
      </c>
      <c r="AV4385" s="115">
        <v>3.5741644797189598</v>
      </c>
      <c r="AW4385" s="115">
        <v>0.38019896250000002</v>
      </c>
    </row>
    <row r="4386" spans="1:49" x14ac:dyDescent="0.25">
      <c r="A4386" s="117">
        <v>560000</v>
      </c>
      <c r="B4386" s="117">
        <v>810000</v>
      </c>
      <c r="C4386" s="117">
        <v>810000</v>
      </c>
      <c r="D4386" s="115" t="s">
        <v>342</v>
      </c>
      <c r="E4386" s="115" t="s">
        <v>13</v>
      </c>
      <c r="F4386" s="115" t="s">
        <v>343</v>
      </c>
      <c r="G4386" s="115" t="s">
        <v>344</v>
      </c>
      <c r="H4386" s="115">
        <v>0.56000000000000005</v>
      </c>
      <c r="I4386" s="115">
        <v>0.48</v>
      </c>
      <c r="J4386" s="115" t="s">
        <v>350</v>
      </c>
      <c r="K4386" s="115">
        <v>7.1694515893569996E-2</v>
      </c>
      <c r="L4386" s="115">
        <v>3633.9182238683702</v>
      </c>
      <c r="M4386" s="115">
        <v>8.6119236449041097</v>
      </c>
      <c r="N4386" s="115">
        <v>1.2501283429777299</v>
      </c>
      <c r="O4386" s="115">
        <v>0.61742769663381003</v>
      </c>
      <c r="P4386" s="115">
        <v>8.9627346354619997E-2</v>
      </c>
      <c r="Q4386" s="115">
        <v>260.53200785707497</v>
      </c>
      <c r="R4386" s="115">
        <v>1210</v>
      </c>
      <c r="S4386" s="115" t="s">
        <v>353</v>
      </c>
      <c r="T4386" s="115">
        <v>1210</v>
      </c>
      <c r="U4386" s="115" t="s">
        <v>352</v>
      </c>
      <c r="V4386" s="115" t="s">
        <v>350</v>
      </c>
      <c r="Z4386" s="115">
        <v>0</v>
      </c>
      <c r="AA4386" s="115">
        <v>1</v>
      </c>
      <c r="AB4386" s="115">
        <v>0.61742769663381003</v>
      </c>
      <c r="AC4386" s="115">
        <v>8.9627346354619997E-2</v>
      </c>
      <c r="AD4386" s="115">
        <v>499.73528457947799</v>
      </c>
      <c r="AF4386" s="115">
        <v>-1</v>
      </c>
      <c r="AG4386" s="115">
        <v>-1</v>
      </c>
      <c r="AH4386" s="115">
        <v>-1</v>
      </c>
      <c r="AI4386" s="115">
        <v>-1</v>
      </c>
      <c r="AJ4386" s="115">
        <v>0</v>
      </c>
      <c r="AM4386" s="115" t="s">
        <v>348</v>
      </c>
      <c r="AN4386" s="115">
        <v>-1</v>
      </c>
      <c r="AQ4386" s="115">
        <v>601</v>
      </c>
      <c r="AR4386" s="115" t="s">
        <v>263</v>
      </c>
      <c r="AS4386" s="115" t="s">
        <v>376</v>
      </c>
      <c r="AT4386" s="115" t="s">
        <v>296</v>
      </c>
      <c r="AV4386" s="115">
        <v>68.442486518983202</v>
      </c>
      <c r="AW4386" s="115">
        <v>0.40530031189999999</v>
      </c>
    </row>
    <row r="4387" spans="1:49" x14ac:dyDescent="0.25">
      <c r="A4387" s="117">
        <v>560000</v>
      </c>
      <c r="B4387" s="117">
        <v>810000</v>
      </c>
      <c r="C4387" s="117">
        <v>810000</v>
      </c>
      <c r="D4387" s="115" t="s">
        <v>342</v>
      </c>
      <c r="E4387" s="115" t="s">
        <v>13</v>
      </c>
      <c r="F4387" s="115" t="s">
        <v>343</v>
      </c>
      <c r="G4387" s="115" t="s">
        <v>344</v>
      </c>
      <c r="H4387" s="115">
        <v>0.56000000000000005</v>
      </c>
      <c r="I4387" s="115">
        <v>0.48</v>
      </c>
      <c r="J4387" s="115" t="s">
        <v>350</v>
      </c>
      <c r="K4387" s="115">
        <v>0.12761866270259001</v>
      </c>
      <c r="L4387" s="115">
        <v>3633.9182238683702</v>
      </c>
      <c r="M4387" s="115">
        <v>8.6119236449041097</v>
      </c>
      <c r="N4387" s="115">
        <v>1.2501283429777299</v>
      </c>
      <c r="O4387" s="115">
        <v>1.0990421788595399</v>
      </c>
      <c r="P4387" s="115">
        <v>0.15953970733743</v>
      </c>
      <c r="Q4387" s="115">
        <v>463.75578410068198</v>
      </c>
      <c r="R4387" s="115">
        <v>1210</v>
      </c>
      <c r="S4387" s="115" t="s">
        <v>353</v>
      </c>
      <c r="T4387" s="115">
        <v>1210</v>
      </c>
      <c r="U4387" s="115" t="s">
        <v>352</v>
      </c>
      <c r="V4387" s="115" t="s">
        <v>350</v>
      </c>
      <c r="Z4387" s="115">
        <v>0</v>
      </c>
      <c r="AA4387" s="115">
        <v>1</v>
      </c>
      <c r="AB4387" s="115">
        <v>1.0990421788595399</v>
      </c>
      <c r="AC4387" s="115">
        <v>0.15953970733743</v>
      </c>
      <c r="AD4387" s="115">
        <v>859.65731352511102</v>
      </c>
      <c r="AF4387" s="115">
        <v>-1</v>
      </c>
      <c r="AG4387" s="115">
        <v>-1</v>
      </c>
      <c r="AH4387" s="115">
        <v>-1</v>
      </c>
      <c r="AI4387" s="115">
        <v>-1</v>
      </c>
      <c r="AJ4387" s="115">
        <v>0</v>
      </c>
      <c r="AM4387" s="115" t="s">
        <v>348</v>
      </c>
      <c r="AN4387" s="115">
        <v>-1</v>
      </c>
      <c r="AQ4387" s="115">
        <v>601</v>
      </c>
      <c r="AR4387" s="115" t="s">
        <v>263</v>
      </c>
      <c r="AS4387" s="115" t="s">
        <v>376</v>
      </c>
      <c r="AT4387" s="115" t="s">
        <v>296</v>
      </c>
      <c r="AV4387" s="115">
        <v>92.202324993905904</v>
      </c>
      <c r="AW4387" s="115">
        <v>0.69720787799999995</v>
      </c>
    </row>
    <row r="4388" spans="1:49" x14ac:dyDescent="0.25">
      <c r="A4388" s="117">
        <v>560000</v>
      </c>
      <c r="B4388" s="117">
        <v>810000</v>
      </c>
      <c r="C4388" s="117">
        <v>810000</v>
      </c>
      <c r="D4388" s="115" t="s">
        <v>342</v>
      </c>
      <c r="E4388" s="115" t="s">
        <v>13</v>
      </c>
      <c r="F4388" s="115" t="s">
        <v>343</v>
      </c>
      <c r="G4388" s="115" t="s">
        <v>344</v>
      </c>
      <c r="H4388" s="115">
        <v>0.56000000000000005</v>
      </c>
      <c r="I4388" s="115">
        <v>0.48</v>
      </c>
      <c r="J4388" s="115" t="s">
        <v>350</v>
      </c>
      <c r="K4388" s="115">
        <v>0.13161826607565</v>
      </c>
      <c r="L4388" s="115">
        <v>3633.9182238683702</v>
      </c>
      <c r="M4388" s="115">
        <v>8.6119236449041097</v>
      </c>
      <c r="N4388" s="115">
        <v>1.2501283429777299</v>
      </c>
      <c r="O4388" s="115">
        <v>1.13348645771822</v>
      </c>
      <c r="P4388" s="115">
        <v>0.16453972487476001</v>
      </c>
      <c r="Q4388" s="115">
        <v>478.290015686282</v>
      </c>
      <c r="R4388" s="115">
        <v>1750</v>
      </c>
      <c r="S4388" s="115" t="s">
        <v>371</v>
      </c>
      <c r="T4388" s="115">
        <v>1750</v>
      </c>
      <c r="U4388" s="115" t="s">
        <v>352</v>
      </c>
      <c r="V4388" s="115" t="s">
        <v>350</v>
      </c>
      <c r="Z4388" s="115">
        <v>0</v>
      </c>
      <c r="AA4388" s="115">
        <v>1</v>
      </c>
      <c r="AB4388" s="115">
        <v>1.13348645771822</v>
      </c>
      <c r="AC4388" s="115">
        <v>0.16453972487476001</v>
      </c>
      <c r="AD4388" s="115">
        <v>478.290015686282</v>
      </c>
      <c r="AF4388" s="115">
        <v>-1</v>
      </c>
      <c r="AG4388" s="115">
        <v>-1</v>
      </c>
      <c r="AH4388" s="115">
        <v>-1</v>
      </c>
      <c r="AI4388" s="115">
        <v>-1</v>
      </c>
      <c r="AJ4388" s="115">
        <v>0</v>
      </c>
      <c r="AM4388" s="115" t="s">
        <v>348</v>
      </c>
      <c r="AN4388" s="115">
        <v>-1</v>
      </c>
      <c r="AQ4388" s="115">
        <v>601</v>
      </c>
      <c r="AR4388" s="115" t="s">
        <v>263</v>
      </c>
      <c r="AS4388" s="115" t="s">
        <v>376</v>
      </c>
      <c r="AT4388" s="115" t="s">
        <v>296</v>
      </c>
      <c r="AV4388" s="115">
        <v>121.209482852997</v>
      </c>
      <c r="AW4388" s="115">
        <v>0.38790755529999998</v>
      </c>
    </row>
    <row r="4389" spans="1:49" x14ac:dyDescent="0.25">
      <c r="A4389" s="117">
        <v>560000</v>
      </c>
      <c r="B4389" s="117">
        <v>810000</v>
      </c>
      <c r="C4389" s="117">
        <v>810000</v>
      </c>
      <c r="D4389" s="115" t="s">
        <v>342</v>
      </c>
      <c r="E4389" s="115" t="s">
        <v>13</v>
      </c>
      <c r="F4389" s="115" t="s">
        <v>343</v>
      </c>
      <c r="G4389" s="115" t="s">
        <v>344</v>
      </c>
      <c r="H4389" s="115">
        <v>0.56000000000000005</v>
      </c>
      <c r="I4389" s="115">
        <v>0.48</v>
      </c>
      <c r="J4389" s="115" t="s">
        <v>350</v>
      </c>
      <c r="K4389" s="115">
        <v>3.1136817365480001E-2</v>
      </c>
      <c r="L4389" s="115">
        <v>3633.9182238683702</v>
      </c>
      <c r="M4389" s="115">
        <v>8.6119236449041097</v>
      </c>
      <c r="N4389" s="115">
        <v>1.2501283429777299</v>
      </c>
      <c r="O4389" s="115">
        <v>0.26814789369686998</v>
      </c>
      <c r="P4389" s="115">
        <v>3.8925017898710002E-2</v>
      </c>
      <c r="Q4389" s="115">
        <v>113.14864805769299</v>
      </c>
      <c r="R4389" s="115">
        <v>1210</v>
      </c>
      <c r="S4389" s="115" t="s">
        <v>353</v>
      </c>
      <c r="T4389" s="115">
        <v>1210</v>
      </c>
      <c r="U4389" s="115" t="s">
        <v>352</v>
      </c>
      <c r="V4389" s="115" t="s">
        <v>350</v>
      </c>
      <c r="Z4389" s="115">
        <v>0</v>
      </c>
      <c r="AA4389" s="115">
        <v>1</v>
      </c>
      <c r="AB4389" s="115">
        <v>0.26814789369686998</v>
      </c>
      <c r="AC4389" s="115">
        <v>3.8925017898710002E-2</v>
      </c>
      <c r="AD4389" s="115">
        <v>211.03061653639699</v>
      </c>
      <c r="AF4389" s="115">
        <v>-1</v>
      </c>
      <c r="AG4389" s="115">
        <v>-1</v>
      </c>
      <c r="AH4389" s="115">
        <v>-1</v>
      </c>
      <c r="AI4389" s="115">
        <v>-1</v>
      </c>
      <c r="AJ4389" s="115">
        <v>0</v>
      </c>
      <c r="AM4389" s="115" t="s">
        <v>348</v>
      </c>
      <c r="AN4389" s="115">
        <v>-1</v>
      </c>
      <c r="AQ4389" s="115">
        <v>601</v>
      </c>
      <c r="AR4389" s="115" t="s">
        <v>263</v>
      </c>
      <c r="AS4389" s="115" t="s">
        <v>376</v>
      </c>
      <c r="AT4389" s="115" t="s">
        <v>296</v>
      </c>
      <c r="AV4389" s="115">
        <v>50.106805509547598</v>
      </c>
      <c r="AW4389" s="115">
        <v>0.17115216259999999</v>
      </c>
    </row>
    <row r="4390" spans="1:49" x14ac:dyDescent="0.25">
      <c r="A4390" s="117">
        <v>560000</v>
      </c>
      <c r="B4390" s="117">
        <v>820000</v>
      </c>
      <c r="C4390" s="117">
        <v>820000</v>
      </c>
      <c r="D4390" s="115" t="s">
        <v>342</v>
      </c>
      <c r="E4390" s="115" t="s">
        <v>13</v>
      </c>
      <c r="F4390" s="115" t="s">
        <v>343</v>
      </c>
      <c r="G4390" s="115" t="s">
        <v>344</v>
      </c>
      <c r="H4390" s="115">
        <v>0.56000000000000005</v>
      </c>
      <c r="I4390" s="115">
        <v>0.48</v>
      </c>
      <c r="J4390" s="115" t="s">
        <v>380</v>
      </c>
      <c r="K4390" s="115">
        <v>3.0236982421979999E-2</v>
      </c>
      <c r="L4390" s="115">
        <v>3616.45730542826</v>
      </c>
      <c r="M4390" s="115">
        <v>6.9137024079523002</v>
      </c>
      <c r="N4390" s="115">
        <v>0.93938810135518003</v>
      </c>
      <c r="O4390" s="115">
        <v>0.20904949818005999</v>
      </c>
      <c r="P4390" s="115">
        <v>2.8404261508090001E-2</v>
      </c>
      <c r="Q4390" s="115">
        <v>109.35075597408201</v>
      </c>
      <c r="R4390" s="115">
        <v>1750</v>
      </c>
      <c r="S4390" s="115" t="s">
        <v>371</v>
      </c>
      <c r="T4390" s="115">
        <v>1750</v>
      </c>
      <c r="U4390" s="115" t="s">
        <v>380</v>
      </c>
      <c r="V4390" s="115" t="s">
        <v>380</v>
      </c>
      <c r="Z4390" s="115">
        <v>0</v>
      </c>
      <c r="AA4390" s="115">
        <v>1</v>
      </c>
      <c r="AB4390" s="115">
        <v>0.20904949818005999</v>
      </c>
      <c r="AC4390" s="115">
        <v>2.8404261508090001E-2</v>
      </c>
      <c r="AD4390" s="115">
        <v>2234.1151554600501</v>
      </c>
      <c r="AF4390" s="115">
        <v>-1</v>
      </c>
      <c r="AG4390" s="115">
        <v>-1</v>
      </c>
      <c r="AH4390" s="115">
        <v>-1</v>
      </c>
      <c r="AI4390" s="115">
        <v>-1</v>
      </c>
      <c r="AJ4390" s="115">
        <v>0</v>
      </c>
      <c r="AM4390" s="115" t="s">
        <v>348</v>
      </c>
      <c r="AN4390" s="115">
        <v>-1</v>
      </c>
      <c r="AQ4390" s="115">
        <v>601</v>
      </c>
      <c r="AR4390" s="115" t="s">
        <v>263</v>
      </c>
      <c r="AS4390" s="115" t="s">
        <v>376</v>
      </c>
      <c r="AT4390" s="115" t="s">
        <v>296</v>
      </c>
      <c r="AV4390" s="115">
        <v>104.905418620791</v>
      </c>
      <c r="AW4390" s="115">
        <v>1.8119344327</v>
      </c>
    </row>
    <row r="4391" spans="1:49" x14ac:dyDescent="0.25">
      <c r="A4391" s="117">
        <v>560000</v>
      </c>
      <c r="B4391" s="117">
        <v>820000</v>
      </c>
      <c r="C4391" s="117">
        <v>820000</v>
      </c>
      <c r="D4391" s="115" t="s">
        <v>342</v>
      </c>
      <c r="E4391" s="115" t="s">
        <v>13</v>
      </c>
      <c r="F4391" s="115" t="s">
        <v>343</v>
      </c>
      <c r="G4391" s="115" t="s">
        <v>344</v>
      </c>
      <c r="H4391" s="115">
        <v>0.56000000000000005</v>
      </c>
      <c r="I4391" s="115">
        <v>0.48</v>
      </c>
      <c r="J4391" s="115" t="s">
        <v>380</v>
      </c>
      <c r="K4391" s="115">
        <v>2.3972839020739999E-2</v>
      </c>
      <c r="L4391" s="115">
        <v>3665.0077663738102</v>
      </c>
      <c r="M4391" s="115">
        <v>9.4321892491547299</v>
      </c>
      <c r="N4391" s="115">
        <v>1.6872774491235001</v>
      </c>
      <c r="O4391" s="115">
        <v>0.22611635448316</v>
      </c>
      <c r="P4391" s="115">
        <v>4.0448830671160001E-2</v>
      </c>
      <c r="Q4391" s="115">
        <v>87.860641193048593</v>
      </c>
      <c r="R4391" s="115">
        <v>1750</v>
      </c>
      <c r="S4391" s="115" t="s">
        <v>371</v>
      </c>
      <c r="T4391" s="115">
        <v>1750</v>
      </c>
      <c r="U4391" s="115" t="s">
        <v>380</v>
      </c>
      <c r="V4391" s="115" t="s">
        <v>380</v>
      </c>
      <c r="Z4391" s="115">
        <v>0</v>
      </c>
      <c r="AA4391" s="115">
        <v>1</v>
      </c>
      <c r="AB4391" s="115">
        <v>0.22611635448316</v>
      </c>
      <c r="AC4391" s="115">
        <v>4.0448830671160001E-2</v>
      </c>
      <c r="AD4391" s="115">
        <v>158.33902362848801</v>
      </c>
      <c r="AF4391" s="115">
        <v>-1</v>
      </c>
      <c r="AG4391" s="115">
        <v>-1</v>
      </c>
      <c r="AH4391" s="115">
        <v>-1</v>
      </c>
      <c r="AI4391" s="115">
        <v>-1</v>
      </c>
      <c r="AJ4391" s="115">
        <v>0</v>
      </c>
      <c r="AM4391" s="115" t="s">
        <v>348</v>
      </c>
      <c r="AN4391" s="115">
        <v>-1</v>
      </c>
      <c r="AQ4391" s="115">
        <v>601</v>
      </c>
      <c r="AR4391" s="115" t="s">
        <v>263</v>
      </c>
      <c r="AS4391" s="115" t="s">
        <v>376</v>
      </c>
      <c r="AT4391" s="115" t="s">
        <v>296</v>
      </c>
      <c r="AV4391" s="115">
        <v>69.931521586076002</v>
      </c>
      <c r="AW4391" s="115">
        <v>0.12841769959999999</v>
      </c>
    </row>
    <row r="4392" spans="1:49" x14ac:dyDescent="0.25">
      <c r="A4392" s="117">
        <v>560000</v>
      </c>
      <c r="B4392" s="117">
        <v>820000</v>
      </c>
      <c r="C4392" s="117">
        <v>820000</v>
      </c>
      <c r="D4392" s="115" t="s">
        <v>342</v>
      </c>
      <c r="E4392" s="115" t="s">
        <v>13</v>
      </c>
      <c r="F4392" s="115" t="s">
        <v>343</v>
      </c>
      <c r="G4392" s="115" t="s">
        <v>344</v>
      </c>
      <c r="H4392" s="115">
        <v>0.56000000000000005</v>
      </c>
      <c r="I4392" s="115">
        <v>0.48</v>
      </c>
      <c r="J4392" s="115" t="s">
        <v>350</v>
      </c>
      <c r="K4392" s="115">
        <v>8.2415238916909994E-2</v>
      </c>
      <c r="L4392" s="115">
        <v>3665.0077663738102</v>
      </c>
      <c r="M4392" s="115">
        <v>9.4321892491547299</v>
      </c>
      <c r="N4392" s="115">
        <v>1.6872774491235001</v>
      </c>
      <c r="O4392" s="115">
        <v>0.77735613047860996</v>
      </c>
      <c r="P4392" s="115">
        <v>0.13905737408863</v>
      </c>
      <c r="Q4392" s="115">
        <v>302.052490698035</v>
      </c>
      <c r="R4392" s="115">
        <v>1750</v>
      </c>
      <c r="S4392" s="115" t="s">
        <v>371</v>
      </c>
      <c r="T4392" s="115">
        <v>1750</v>
      </c>
      <c r="U4392" s="115" t="s">
        <v>352</v>
      </c>
      <c r="V4392" s="115" t="s">
        <v>350</v>
      </c>
      <c r="Z4392" s="115">
        <v>0</v>
      </c>
      <c r="AA4392" s="115">
        <v>1</v>
      </c>
      <c r="AB4392" s="115">
        <v>0.77735613047860996</v>
      </c>
      <c r="AC4392" s="115">
        <v>0.13905737408863</v>
      </c>
      <c r="AD4392" s="115">
        <v>540.54489686322404</v>
      </c>
      <c r="AF4392" s="115">
        <v>-1</v>
      </c>
      <c r="AG4392" s="115">
        <v>-1</v>
      </c>
      <c r="AH4392" s="115">
        <v>-1</v>
      </c>
      <c r="AI4392" s="115">
        <v>-1</v>
      </c>
      <c r="AJ4392" s="115">
        <v>0</v>
      </c>
      <c r="AM4392" s="115" t="s">
        <v>348</v>
      </c>
      <c r="AN4392" s="115">
        <v>-1</v>
      </c>
      <c r="AQ4392" s="115">
        <v>601</v>
      </c>
      <c r="AR4392" s="115" t="s">
        <v>263</v>
      </c>
      <c r="AS4392" s="115" t="s">
        <v>376</v>
      </c>
      <c r="AT4392" s="115" t="s">
        <v>296</v>
      </c>
      <c r="AV4392" s="115">
        <v>80.420676680441602</v>
      </c>
      <c r="AW4392" s="115">
        <v>0.4383981321</v>
      </c>
    </row>
    <row r="4393" spans="1:49" x14ac:dyDescent="0.25">
      <c r="A4393" s="117">
        <v>560000</v>
      </c>
      <c r="B4393" s="117">
        <v>820000</v>
      </c>
      <c r="C4393" s="117">
        <v>820000</v>
      </c>
      <c r="D4393" s="115" t="s">
        <v>342</v>
      </c>
      <c r="E4393" s="115" t="s">
        <v>13</v>
      </c>
      <c r="F4393" s="115" t="s">
        <v>343</v>
      </c>
      <c r="G4393" s="115" t="s">
        <v>344</v>
      </c>
      <c r="H4393" s="115">
        <v>0.56000000000000005</v>
      </c>
      <c r="I4393" s="115">
        <v>0.48</v>
      </c>
      <c r="J4393" s="115" t="s">
        <v>350</v>
      </c>
      <c r="K4393" s="115">
        <v>8.0019431093599994E-3</v>
      </c>
      <c r="L4393" s="115">
        <v>3665.0077663738102</v>
      </c>
      <c r="M4393" s="115">
        <v>9.4321892491547299</v>
      </c>
      <c r="N4393" s="115">
        <v>1.6872774491235001</v>
      </c>
      <c r="O4393" s="115">
        <v>7.5475841768519999E-2</v>
      </c>
      <c r="P4393" s="115">
        <v>1.35014981576E-2</v>
      </c>
      <c r="Q4393" s="115">
        <v>29.327183641915099</v>
      </c>
      <c r="R4393" s="115">
        <v>1210</v>
      </c>
      <c r="S4393" s="115" t="s">
        <v>353</v>
      </c>
      <c r="T4393" s="115">
        <v>1210</v>
      </c>
      <c r="U4393" s="115" t="s">
        <v>352</v>
      </c>
      <c r="V4393" s="115" t="s">
        <v>350</v>
      </c>
      <c r="Z4393" s="115">
        <v>0</v>
      </c>
      <c r="AA4393" s="115">
        <v>1</v>
      </c>
      <c r="AB4393" s="115">
        <v>7.5475841768519999E-2</v>
      </c>
      <c r="AC4393" s="115">
        <v>1.35014981576E-2</v>
      </c>
      <c r="AD4393" s="115">
        <v>43.700870496078402</v>
      </c>
      <c r="AF4393" s="115">
        <v>-1</v>
      </c>
      <c r="AG4393" s="115">
        <v>-1</v>
      </c>
      <c r="AH4393" s="115">
        <v>-1</v>
      </c>
      <c r="AI4393" s="115">
        <v>-1</v>
      </c>
      <c r="AJ4393" s="115">
        <v>0</v>
      </c>
      <c r="AM4393" s="115" t="s">
        <v>348</v>
      </c>
      <c r="AN4393" s="115">
        <v>-1</v>
      </c>
      <c r="AQ4393" s="115">
        <v>601</v>
      </c>
      <c r="AR4393" s="115" t="s">
        <v>263</v>
      </c>
      <c r="AS4393" s="115" t="s">
        <v>376</v>
      </c>
      <c r="AT4393" s="115" t="s">
        <v>296</v>
      </c>
      <c r="AV4393" s="115">
        <v>23.436780783349299</v>
      </c>
      <c r="AW4393" s="115">
        <v>3.5442717399999997E-2</v>
      </c>
    </row>
    <row r="4394" spans="1:49" x14ac:dyDescent="0.25">
      <c r="A4394" s="117">
        <v>560000</v>
      </c>
      <c r="B4394" s="117">
        <v>820000</v>
      </c>
      <c r="C4394" s="117">
        <v>820000</v>
      </c>
      <c r="D4394" s="115" t="s">
        <v>342</v>
      </c>
      <c r="E4394" s="115" t="s">
        <v>13</v>
      </c>
      <c r="F4394" s="115" t="s">
        <v>343</v>
      </c>
      <c r="G4394" s="115" t="s">
        <v>344</v>
      </c>
      <c r="H4394" s="115">
        <v>0.56000000000000005</v>
      </c>
      <c r="I4394" s="115">
        <v>0.48</v>
      </c>
      <c r="J4394" s="115" t="s">
        <v>350</v>
      </c>
      <c r="K4394" s="115">
        <v>2.8075763132070001E-2</v>
      </c>
      <c r="L4394" s="115">
        <v>3665.0077663738102</v>
      </c>
      <c r="M4394" s="115">
        <v>9.4321892491547299</v>
      </c>
      <c r="N4394" s="115">
        <v>1.6872774491235001</v>
      </c>
      <c r="O4394" s="115">
        <v>0.26481591117615</v>
      </c>
      <c r="P4394" s="115">
        <v>4.7371601999679998E-2</v>
      </c>
      <c r="Q4394" s="115">
        <v>102.897889925919</v>
      </c>
      <c r="R4394" s="115">
        <v>1300</v>
      </c>
      <c r="S4394" s="115" t="s">
        <v>346</v>
      </c>
      <c r="T4394" s="115">
        <v>1300</v>
      </c>
      <c r="U4394" s="115" t="s">
        <v>352</v>
      </c>
      <c r="V4394" s="115" t="s">
        <v>350</v>
      </c>
      <c r="Z4394" s="115">
        <v>0</v>
      </c>
      <c r="AA4394" s="115">
        <v>1</v>
      </c>
      <c r="AB4394" s="115">
        <v>0.26481591117615</v>
      </c>
      <c r="AC4394" s="115">
        <v>4.7371601999679998E-2</v>
      </c>
      <c r="AD4394" s="115">
        <v>1521.5231154615601</v>
      </c>
      <c r="AF4394" s="115">
        <v>-1</v>
      </c>
      <c r="AG4394" s="115">
        <v>-1</v>
      </c>
      <c r="AH4394" s="115">
        <v>-1</v>
      </c>
      <c r="AI4394" s="115">
        <v>-1</v>
      </c>
      <c r="AJ4394" s="115">
        <v>0</v>
      </c>
      <c r="AM4394" s="115" t="s">
        <v>348</v>
      </c>
      <c r="AN4394" s="115">
        <v>-1</v>
      </c>
      <c r="AQ4394" s="115">
        <v>601</v>
      </c>
      <c r="AR4394" s="115" t="s">
        <v>263</v>
      </c>
      <c r="AS4394" s="115" t="s">
        <v>376</v>
      </c>
      <c r="AT4394" s="115" t="s">
        <v>296</v>
      </c>
      <c r="AV4394" s="115">
        <v>48.241734638130502</v>
      </c>
      <c r="AW4394" s="115">
        <v>1.2340009047</v>
      </c>
    </row>
    <row r="4395" spans="1:49" x14ac:dyDescent="0.25">
      <c r="A4395" s="117">
        <v>560000</v>
      </c>
      <c r="B4395" s="117">
        <v>850000</v>
      </c>
      <c r="C4395" s="117">
        <v>850000</v>
      </c>
      <c r="D4395" s="115" t="s">
        <v>342</v>
      </c>
      <c r="E4395" s="115" t="s">
        <v>13</v>
      </c>
      <c r="F4395" s="115" t="s">
        <v>343</v>
      </c>
      <c r="G4395" s="115" t="s">
        <v>344</v>
      </c>
      <c r="H4395" s="115">
        <v>0.56000000000000005</v>
      </c>
      <c r="I4395" s="115">
        <v>0.48</v>
      </c>
      <c r="J4395" s="115" t="s">
        <v>380</v>
      </c>
      <c r="K4395" s="115">
        <v>2.9424055186890001E-2</v>
      </c>
      <c r="L4395" s="115">
        <v>3616.4573056977101</v>
      </c>
      <c r="M4395" s="115">
        <v>6.9137024084674197</v>
      </c>
      <c r="N4395" s="115">
        <v>0.93938810142517004</v>
      </c>
      <c r="O4395" s="115">
        <v>0.20342916121252</v>
      </c>
      <c r="P4395" s="115">
        <v>2.764060733824E-2</v>
      </c>
      <c r="Q4395" s="115">
        <v>106.410839343902</v>
      </c>
      <c r="R4395" s="115">
        <v>1750</v>
      </c>
      <c r="S4395" s="115" t="s">
        <v>371</v>
      </c>
      <c r="T4395" s="115">
        <v>1750</v>
      </c>
      <c r="U4395" s="115" t="s">
        <v>380</v>
      </c>
      <c r="V4395" s="115" t="s">
        <v>380</v>
      </c>
      <c r="Z4395" s="115">
        <v>0</v>
      </c>
      <c r="AA4395" s="115">
        <v>1</v>
      </c>
      <c r="AB4395" s="115">
        <v>0.20342916121252</v>
      </c>
      <c r="AC4395" s="115">
        <v>2.764060733824E-2</v>
      </c>
      <c r="AD4395" s="115">
        <v>2184.6861317733901</v>
      </c>
      <c r="AF4395" s="115">
        <v>-1</v>
      </c>
      <c r="AG4395" s="115">
        <v>-1</v>
      </c>
      <c r="AH4395" s="115">
        <v>-1</v>
      </c>
      <c r="AI4395" s="115">
        <v>-1</v>
      </c>
      <c r="AJ4395" s="115">
        <v>0</v>
      </c>
      <c r="AM4395" s="115" t="s">
        <v>348</v>
      </c>
      <c r="AN4395" s="115">
        <v>-1</v>
      </c>
      <c r="AQ4395" s="115">
        <v>601</v>
      </c>
      <c r="AR4395" s="115" t="s">
        <v>263</v>
      </c>
      <c r="AS4395" s="115" t="s">
        <v>376</v>
      </c>
      <c r="AT4395" s="115" t="s">
        <v>296</v>
      </c>
      <c r="AV4395" s="115">
        <v>104.78636099993901</v>
      </c>
      <c r="AW4395" s="115">
        <v>1.7718460112000001</v>
      </c>
    </row>
    <row r="4396" spans="1:49" x14ac:dyDescent="0.25">
      <c r="A4396" s="117">
        <v>560000</v>
      </c>
      <c r="B4396" s="117">
        <v>850000</v>
      </c>
      <c r="C4396" s="117">
        <v>850000</v>
      </c>
      <c r="D4396" s="115" t="s">
        <v>342</v>
      </c>
      <c r="E4396" s="115" t="s">
        <v>13</v>
      </c>
      <c r="F4396" s="115" t="s">
        <v>343</v>
      </c>
      <c r="G4396" s="115" t="s">
        <v>344</v>
      </c>
      <c r="H4396" s="115">
        <v>0.56000000000000005</v>
      </c>
      <c r="I4396" s="115">
        <v>0.48</v>
      </c>
      <c r="J4396" s="115" t="s">
        <v>350</v>
      </c>
      <c r="K4396" s="115">
        <v>1.3667683964099999E-2</v>
      </c>
      <c r="L4396" s="115">
        <v>3616.4573056977101</v>
      </c>
      <c r="M4396" s="115">
        <v>6.9137024084674197</v>
      </c>
      <c r="N4396" s="115">
        <v>0.93938810142517004</v>
      </c>
      <c r="O4396" s="115">
        <v>9.4494299540779994E-2</v>
      </c>
      <c r="P4396" s="115">
        <v>1.2839259689909999E-2</v>
      </c>
      <c r="Q4396" s="115">
        <v>49.428595523944097</v>
      </c>
      <c r="R4396" s="115">
        <v>1750</v>
      </c>
      <c r="S4396" s="115" t="s">
        <v>371</v>
      </c>
      <c r="T4396" s="115">
        <v>1750</v>
      </c>
      <c r="U4396" s="115" t="s">
        <v>352</v>
      </c>
      <c r="V4396" s="115" t="s">
        <v>350</v>
      </c>
      <c r="Z4396" s="115">
        <v>0</v>
      </c>
      <c r="AA4396" s="115">
        <v>1</v>
      </c>
      <c r="AB4396" s="115">
        <v>9.4494299540779994E-2</v>
      </c>
      <c r="AC4396" s="115">
        <v>1.2839259689909999E-2</v>
      </c>
      <c r="AD4396" s="115">
        <v>49.428595523943699</v>
      </c>
      <c r="AF4396" s="115">
        <v>-1</v>
      </c>
      <c r="AG4396" s="115">
        <v>-1</v>
      </c>
      <c r="AH4396" s="115">
        <v>-1</v>
      </c>
      <c r="AI4396" s="115">
        <v>-1</v>
      </c>
      <c r="AJ4396" s="115">
        <v>0</v>
      </c>
      <c r="AM4396" s="115" t="s">
        <v>348</v>
      </c>
      <c r="AN4396" s="115">
        <v>-1</v>
      </c>
      <c r="AQ4396" s="115">
        <v>601</v>
      </c>
      <c r="AR4396" s="115" t="s">
        <v>263</v>
      </c>
      <c r="AS4396" s="115" t="s">
        <v>376</v>
      </c>
      <c r="AT4396" s="115" t="s">
        <v>296</v>
      </c>
      <c r="AV4396" s="115">
        <v>100.57057181236</v>
      </c>
      <c r="AW4396" s="115">
        <v>4.0088074199999997E-2</v>
      </c>
    </row>
    <row r="4397" spans="1:49" x14ac:dyDescent="0.25">
      <c r="A4397" s="117">
        <v>560000</v>
      </c>
      <c r="B4397" s="117">
        <v>860000</v>
      </c>
      <c r="C4397" s="117">
        <v>860000</v>
      </c>
      <c r="D4397" s="115" t="s">
        <v>342</v>
      </c>
      <c r="E4397" s="115" t="s">
        <v>13</v>
      </c>
      <c r="F4397" s="115" t="s">
        <v>343</v>
      </c>
      <c r="G4397" s="115" t="s">
        <v>344</v>
      </c>
      <c r="H4397" s="115">
        <v>0.56000000000000005</v>
      </c>
      <c r="I4397" s="115">
        <v>0.48</v>
      </c>
      <c r="J4397" s="115" t="s">
        <v>380</v>
      </c>
      <c r="K4397" s="115">
        <v>1.4644065741239999E-2</v>
      </c>
      <c r="L4397" s="115">
        <v>3630.6683912733001</v>
      </c>
      <c r="M4397" s="115">
        <v>8.4903671084208305</v>
      </c>
      <c r="N4397" s="115">
        <v>1.2422161350488301</v>
      </c>
      <c r="O4397" s="115">
        <v>0.12433349410302</v>
      </c>
      <c r="P4397" s="115">
        <v>1.819109474649E-2</v>
      </c>
      <c r="Q4397" s="115">
        <v>53.167746606470097</v>
      </c>
      <c r="R4397" s="115">
        <v>1750</v>
      </c>
      <c r="S4397" s="115" t="s">
        <v>371</v>
      </c>
      <c r="T4397" s="115">
        <v>1750</v>
      </c>
      <c r="U4397" s="115" t="s">
        <v>380</v>
      </c>
      <c r="V4397" s="115" t="s">
        <v>380</v>
      </c>
      <c r="Z4397" s="115">
        <v>0</v>
      </c>
      <c r="AA4397" s="115">
        <v>1</v>
      </c>
      <c r="AB4397" s="115">
        <v>0.12433349410302</v>
      </c>
      <c r="AC4397" s="115">
        <v>1.819109474649E-2</v>
      </c>
      <c r="AD4397" s="115">
        <v>53.167746606468299</v>
      </c>
      <c r="AF4397" s="115">
        <v>-1</v>
      </c>
      <c r="AG4397" s="115">
        <v>-1</v>
      </c>
      <c r="AH4397" s="115">
        <v>-1</v>
      </c>
      <c r="AI4397" s="115">
        <v>-1</v>
      </c>
      <c r="AJ4397" s="115">
        <v>0</v>
      </c>
      <c r="AM4397" s="115" t="s">
        <v>348</v>
      </c>
      <c r="AN4397" s="115">
        <v>-1</v>
      </c>
      <c r="AQ4397" s="115">
        <v>601</v>
      </c>
      <c r="AR4397" s="115" t="s">
        <v>263</v>
      </c>
      <c r="AS4397" s="115" t="s">
        <v>376</v>
      </c>
      <c r="AT4397" s="115" t="s">
        <v>296</v>
      </c>
      <c r="AV4397" s="115">
        <v>102.42297132339</v>
      </c>
      <c r="AW4397" s="115">
        <v>4.3120638000000003E-2</v>
      </c>
    </row>
    <row r="4398" spans="1:49" x14ac:dyDescent="0.25">
      <c r="A4398" s="117">
        <v>560000</v>
      </c>
      <c r="B4398" s="117">
        <v>860000</v>
      </c>
      <c r="C4398" s="117">
        <v>860000</v>
      </c>
      <c r="D4398" s="115" t="s">
        <v>342</v>
      </c>
      <c r="E4398" s="115" t="s">
        <v>13</v>
      </c>
      <c r="F4398" s="115" t="s">
        <v>343</v>
      </c>
      <c r="G4398" s="115" t="s">
        <v>344</v>
      </c>
      <c r="H4398" s="115">
        <v>0.56000000000000005</v>
      </c>
      <c r="I4398" s="115">
        <v>0.48</v>
      </c>
      <c r="J4398" s="115" t="s">
        <v>350</v>
      </c>
      <c r="K4398" s="115">
        <v>0.16408942924756001</v>
      </c>
      <c r="L4398" s="115">
        <v>3630.6683912733001</v>
      </c>
      <c r="M4398" s="115">
        <v>8.4903671084208305</v>
      </c>
      <c r="N4398" s="115">
        <v>1.2422161350488301</v>
      </c>
      <c r="O4398" s="115">
        <v>1.3931794929231001</v>
      </c>
      <c r="P4398" s="115">
        <v>0.20383453660227999</v>
      </c>
      <c r="Q4398" s="115">
        <v>595.75430411122602</v>
      </c>
      <c r="R4398" s="115">
        <v>1750</v>
      </c>
      <c r="S4398" s="115" t="s">
        <v>371</v>
      </c>
      <c r="T4398" s="115">
        <v>1750</v>
      </c>
      <c r="U4398" s="115" t="s">
        <v>352</v>
      </c>
      <c r="V4398" s="115" t="s">
        <v>350</v>
      </c>
      <c r="Z4398" s="115">
        <v>0</v>
      </c>
      <c r="AA4398" s="115">
        <v>1</v>
      </c>
      <c r="AB4398" s="115">
        <v>1.3931794929231001</v>
      </c>
      <c r="AC4398" s="115">
        <v>0.20383453660227999</v>
      </c>
      <c r="AD4398" s="115">
        <v>595.75430411122602</v>
      </c>
      <c r="AF4398" s="115">
        <v>-1</v>
      </c>
      <c r="AG4398" s="115">
        <v>-1</v>
      </c>
      <c r="AH4398" s="115">
        <v>-1</v>
      </c>
      <c r="AI4398" s="115">
        <v>-1</v>
      </c>
      <c r="AJ4398" s="115">
        <v>0</v>
      </c>
      <c r="AM4398" s="115" t="s">
        <v>348</v>
      </c>
      <c r="AN4398" s="115">
        <v>-1</v>
      </c>
      <c r="AQ4398" s="115">
        <v>601</v>
      </c>
      <c r="AR4398" s="115" t="s">
        <v>263</v>
      </c>
      <c r="AS4398" s="115" t="s">
        <v>376</v>
      </c>
      <c r="AT4398" s="115" t="s">
        <v>296</v>
      </c>
      <c r="AV4398" s="115">
        <v>126.623563615588</v>
      </c>
      <c r="AW4398" s="115">
        <v>0.48317461810000001</v>
      </c>
    </row>
    <row r="4399" spans="1:49" x14ac:dyDescent="0.25">
      <c r="A4399" s="117">
        <v>560000</v>
      </c>
      <c r="B4399" s="117">
        <v>860000</v>
      </c>
      <c r="C4399" s="117">
        <v>860000</v>
      </c>
      <c r="D4399" s="115" t="s">
        <v>342</v>
      </c>
      <c r="E4399" s="115" t="s">
        <v>13</v>
      </c>
      <c r="F4399" s="115" t="s">
        <v>343</v>
      </c>
      <c r="G4399" s="115" t="s">
        <v>344</v>
      </c>
      <c r="H4399" s="115">
        <v>0.56000000000000005</v>
      </c>
      <c r="I4399" s="115">
        <v>0.48</v>
      </c>
      <c r="J4399" s="115" t="s">
        <v>350</v>
      </c>
      <c r="K4399" s="115">
        <v>6.6505388027790005E-2</v>
      </c>
      <c r="L4399" s="115">
        <v>3630.6683912733001</v>
      </c>
      <c r="M4399" s="115">
        <v>8.4903671084208305</v>
      </c>
      <c r="N4399" s="115">
        <v>1.2422161350488301</v>
      </c>
      <c r="O4399" s="115">
        <v>0.56465515904393004</v>
      </c>
      <c r="P4399" s="115">
        <v>8.2614066075800005E-2</v>
      </c>
      <c r="Q4399" s="115">
        <v>241.45901016187</v>
      </c>
      <c r="R4399" s="115">
        <v>1210</v>
      </c>
      <c r="S4399" s="115" t="s">
        <v>353</v>
      </c>
      <c r="T4399" s="115">
        <v>1210</v>
      </c>
      <c r="U4399" s="115" t="s">
        <v>352</v>
      </c>
      <c r="V4399" s="115" t="s">
        <v>350</v>
      </c>
      <c r="Z4399" s="115">
        <v>0</v>
      </c>
      <c r="AA4399" s="115">
        <v>1</v>
      </c>
      <c r="AB4399" s="115">
        <v>0.56465515904393004</v>
      </c>
      <c r="AC4399" s="115">
        <v>8.2614066075800005E-2</v>
      </c>
      <c r="AD4399" s="115">
        <v>1520.24528903488</v>
      </c>
      <c r="AF4399" s="115">
        <v>-1</v>
      </c>
      <c r="AG4399" s="115">
        <v>-1</v>
      </c>
      <c r="AH4399" s="115">
        <v>-1</v>
      </c>
      <c r="AI4399" s="115">
        <v>-1</v>
      </c>
      <c r="AJ4399" s="115">
        <v>0</v>
      </c>
      <c r="AM4399" s="115" t="s">
        <v>348</v>
      </c>
      <c r="AN4399" s="115">
        <v>-1</v>
      </c>
      <c r="AQ4399" s="115">
        <v>601</v>
      </c>
      <c r="AR4399" s="115" t="s">
        <v>263</v>
      </c>
      <c r="AS4399" s="115" t="s">
        <v>376</v>
      </c>
      <c r="AT4399" s="115" t="s">
        <v>296</v>
      </c>
      <c r="AV4399" s="115">
        <v>110.874845856365</v>
      </c>
      <c r="AW4399" s="115">
        <v>1.2329645491000001</v>
      </c>
    </row>
    <row r="4400" spans="1:49" x14ac:dyDescent="0.25">
      <c r="A4400" s="117">
        <v>560000</v>
      </c>
      <c r="B4400" s="117">
        <v>860000</v>
      </c>
      <c r="C4400" s="117">
        <v>860000</v>
      </c>
      <c r="D4400" s="115" t="s">
        <v>342</v>
      </c>
      <c r="E4400" s="115" t="s">
        <v>13</v>
      </c>
      <c r="F4400" s="115" t="s">
        <v>343</v>
      </c>
      <c r="G4400" s="115" t="s">
        <v>344</v>
      </c>
      <c r="H4400" s="115">
        <v>0.56000000000000005</v>
      </c>
      <c r="I4400" s="115">
        <v>0.48</v>
      </c>
      <c r="J4400" s="115" t="s">
        <v>380</v>
      </c>
      <c r="K4400" s="115">
        <v>1.292425225025E-2</v>
      </c>
      <c r="L4400" s="115">
        <v>3614.7873788189199</v>
      </c>
      <c r="M4400" s="115">
        <v>6.9104811129710804</v>
      </c>
      <c r="N4400" s="115">
        <v>0.93894795997739999</v>
      </c>
      <c r="O4400" s="115">
        <v>8.9312801074659998E-2</v>
      </c>
      <c r="P4400" s="115">
        <v>1.2135200284609999E-2</v>
      </c>
      <c r="Q4400" s="115">
        <v>46.7184239148974</v>
      </c>
      <c r="R4400" s="115">
        <v>1750</v>
      </c>
      <c r="S4400" s="115" t="s">
        <v>371</v>
      </c>
      <c r="T4400" s="115">
        <v>1750</v>
      </c>
      <c r="U4400" s="115" t="s">
        <v>380</v>
      </c>
      <c r="V4400" s="115" t="s">
        <v>380</v>
      </c>
      <c r="Z4400" s="115">
        <v>0</v>
      </c>
      <c r="AA4400" s="115">
        <v>1</v>
      </c>
      <c r="AB4400" s="115">
        <v>8.9312801074659998E-2</v>
      </c>
      <c r="AC4400" s="115">
        <v>1.2135200284609999E-2</v>
      </c>
      <c r="AD4400" s="115">
        <v>2233.0835361630602</v>
      </c>
      <c r="AF4400" s="115">
        <v>-1</v>
      </c>
      <c r="AG4400" s="115">
        <v>-1</v>
      </c>
      <c r="AH4400" s="115">
        <v>-1</v>
      </c>
      <c r="AI4400" s="115">
        <v>-1</v>
      </c>
      <c r="AJ4400" s="115">
        <v>0</v>
      </c>
      <c r="AM4400" s="115" t="s">
        <v>348</v>
      </c>
      <c r="AN4400" s="115">
        <v>-1</v>
      </c>
      <c r="AQ4400" s="115">
        <v>601</v>
      </c>
      <c r="AR4400" s="115" t="s">
        <v>263</v>
      </c>
      <c r="AS4400" s="115" t="s">
        <v>376</v>
      </c>
      <c r="AT4400" s="115" t="s">
        <v>296</v>
      </c>
      <c r="AV4400" s="115">
        <v>69.408459642351104</v>
      </c>
      <c r="AW4400" s="115">
        <v>1.8110977584000001</v>
      </c>
    </row>
    <row r="4401" spans="1:49" x14ac:dyDescent="0.25">
      <c r="A4401" s="117">
        <v>560000</v>
      </c>
      <c r="B4401" s="117">
        <v>860000</v>
      </c>
      <c r="C4401" s="117">
        <v>860000</v>
      </c>
      <c r="D4401" s="115" t="s">
        <v>342</v>
      </c>
      <c r="E4401" s="115" t="s">
        <v>13</v>
      </c>
      <c r="F4401" s="115" t="s">
        <v>343</v>
      </c>
      <c r="G4401" s="115" t="s">
        <v>344</v>
      </c>
      <c r="H4401" s="115">
        <v>0.56000000000000005</v>
      </c>
      <c r="I4401" s="115">
        <v>0.48</v>
      </c>
      <c r="J4401" s="115" t="s">
        <v>380</v>
      </c>
      <c r="K4401" s="115">
        <v>1.2632049387099999E-3</v>
      </c>
      <c r="L4401" s="115">
        <v>3616.4573056977101</v>
      </c>
      <c r="M4401" s="115">
        <v>6.9137024084674197</v>
      </c>
      <c r="N4401" s="115">
        <v>0.93938810142517004</v>
      </c>
      <c r="O4401" s="115">
        <v>8.7334230271399992E-3</v>
      </c>
      <c r="P4401" s="115">
        <v>1.1866396890800001E-3</v>
      </c>
      <c r="Q4401" s="115">
        <v>4.5683267291912104</v>
      </c>
      <c r="R4401" s="115">
        <v>1750</v>
      </c>
      <c r="S4401" s="115" t="s">
        <v>371</v>
      </c>
      <c r="T4401" s="115">
        <v>1750</v>
      </c>
      <c r="U4401" s="115" t="s">
        <v>380</v>
      </c>
      <c r="V4401" s="115" t="s">
        <v>380</v>
      </c>
      <c r="Z4401" s="115">
        <v>0</v>
      </c>
      <c r="AA4401" s="115">
        <v>1</v>
      </c>
      <c r="AB4401" s="115">
        <v>8.7334230271399992E-3</v>
      </c>
      <c r="AC4401" s="115">
        <v>1.1866396890800001E-3</v>
      </c>
      <c r="AD4401" s="115">
        <v>1979.9532283854601</v>
      </c>
      <c r="AF4401" s="115">
        <v>-1</v>
      </c>
      <c r="AG4401" s="115">
        <v>-1</v>
      </c>
      <c r="AH4401" s="115">
        <v>-1</v>
      </c>
      <c r="AI4401" s="115">
        <v>-1</v>
      </c>
      <c r="AJ4401" s="115">
        <v>0</v>
      </c>
      <c r="AM4401" s="115" t="s">
        <v>348</v>
      </c>
      <c r="AN4401" s="115">
        <v>-1</v>
      </c>
      <c r="AQ4401" s="115">
        <v>601</v>
      </c>
      <c r="AR4401" s="115" t="s">
        <v>263</v>
      </c>
      <c r="AS4401" s="115" t="s">
        <v>376</v>
      </c>
      <c r="AT4401" s="115" t="s">
        <v>296</v>
      </c>
      <c r="AV4401" s="115">
        <v>40.965869370269303</v>
      </c>
      <c r="AW4401" s="115">
        <v>1.6058014829</v>
      </c>
    </row>
    <row r="4402" spans="1:49" x14ac:dyDescent="0.25">
      <c r="A4402" s="117">
        <v>560000</v>
      </c>
      <c r="B4402" s="117">
        <v>860000</v>
      </c>
      <c r="C4402" s="117">
        <v>860000</v>
      </c>
      <c r="D4402" s="115" t="s">
        <v>342</v>
      </c>
      <c r="E4402" s="115" t="s">
        <v>13</v>
      </c>
      <c r="F4402" s="115" t="s">
        <v>343</v>
      </c>
      <c r="G4402" s="115" t="s">
        <v>344</v>
      </c>
      <c r="H4402" s="115">
        <v>0.56000000000000005</v>
      </c>
      <c r="I4402" s="115">
        <v>0.48</v>
      </c>
      <c r="J4402" s="115" t="s">
        <v>350</v>
      </c>
      <c r="K4402" s="115">
        <v>6.7537955037469996E-2</v>
      </c>
      <c r="L4402" s="115">
        <v>3616.4573056977101</v>
      </c>
      <c r="M4402" s="115">
        <v>6.9137024084674197</v>
      </c>
      <c r="N4402" s="115">
        <v>0.93938810142517004</v>
      </c>
      <c r="O4402" s="115">
        <v>0.46693732240556002</v>
      </c>
      <c r="P4402" s="115">
        <v>6.3444351356789996E-2</v>
      </c>
      <c r="Q4402" s="115">
        <v>244.248130907167</v>
      </c>
      <c r="R4402" s="115">
        <v>1750</v>
      </c>
      <c r="S4402" s="115" t="s">
        <v>371</v>
      </c>
      <c r="T4402" s="115">
        <v>1750</v>
      </c>
      <c r="U4402" s="115" t="s">
        <v>352</v>
      </c>
      <c r="V4402" s="115" t="s">
        <v>350</v>
      </c>
      <c r="Z4402" s="115">
        <v>0</v>
      </c>
      <c r="AA4402" s="115">
        <v>1</v>
      </c>
      <c r="AB4402" s="115">
        <v>0.46693732240556002</v>
      </c>
      <c r="AC4402" s="115">
        <v>6.3444351356789996E-2</v>
      </c>
      <c r="AD4402" s="115">
        <v>254.16192690813199</v>
      </c>
      <c r="AF4402" s="115">
        <v>-1</v>
      </c>
      <c r="AG4402" s="115">
        <v>-1</v>
      </c>
      <c r="AH4402" s="115">
        <v>-1</v>
      </c>
      <c r="AI4402" s="115">
        <v>-1</v>
      </c>
      <c r="AJ4402" s="115">
        <v>0</v>
      </c>
      <c r="AM4402" s="115" t="s">
        <v>348</v>
      </c>
      <c r="AN4402" s="115">
        <v>-1</v>
      </c>
      <c r="AQ4402" s="115">
        <v>601</v>
      </c>
      <c r="AR4402" s="115" t="s">
        <v>263</v>
      </c>
      <c r="AS4402" s="115" t="s">
        <v>376</v>
      </c>
      <c r="AT4402" s="115" t="s">
        <v>296</v>
      </c>
      <c r="AV4402" s="115">
        <v>110.659091259432</v>
      </c>
      <c r="AW4402" s="115">
        <v>0.2061329496</v>
      </c>
    </row>
    <row r="4403" spans="1:49" x14ac:dyDescent="0.25">
      <c r="A4403" s="117">
        <v>560000</v>
      </c>
      <c r="B4403" s="117">
        <v>860000</v>
      </c>
      <c r="C4403" s="117">
        <v>870000</v>
      </c>
      <c r="D4403" s="115" t="s">
        <v>342</v>
      </c>
      <c r="E4403" s="115" t="s">
        <v>13</v>
      </c>
      <c r="F4403" s="115" t="s">
        <v>343</v>
      </c>
      <c r="G4403" s="115" t="s">
        <v>344</v>
      </c>
      <c r="H4403" s="115">
        <v>0.56000000000000005</v>
      </c>
      <c r="I4403" s="115">
        <v>0.48</v>
      </c>
      <c r="J4403" s="115" t="s">
        <v>350</v>
      </c>
      <c r="K4403" s="115">
        <v>2.5147776246270001E-2</v>
      </c>
      <c r="L4403" s="115">
        <v>3629.6640881832</v>
      </c>
      <c r="M4403" s="115">
        <v>8.5623035585064198</v>
      </c>
      <c r="N4403" s="115">
        <v>1.241390876898</v>
      </c>
      <c r="O4403" s="115">
        <v>0.21532289404197</v>
      </c>
      <c r="P4403" s="115">
        <v>3.1218220006390001E-2</v>
      </c>
      <c r="Q4403" s="115">
        <v>91.277980338759903</v>
      </c>
      <c r="R4403" s="115">
        <v>1210</v>
      </c>
      <c r="S4403" s="115" t="s">
        <v>353</v>
      </c>
      <c r="T4403" s="115">
        <v>1210</v>
      </c>
      <c r="U4403" s="115" t="s">
        <v>352</v>
      </c>
      <c r="V4403" s="115" t="s">
        <v>350</v>
      </c>
      <c r="Z4403" s="115">
        <v>0</v>
      </c>
      <c r="AA4403" s="115">
        <v>1</v>
      </c>
      <c r="AB4403" s="115">
        <v>0.21532289404197</v>
      </c>
      <c r="AC4403" s="115">
        <v>3.1218220006390001E-2</v>
      </c>
      <c r="AD4403" s="115">
        <v>204.815615832768</v>
      </c>
      <c r="AF4403" s="115">
        <v>-1</v>
      </c>
      <c r="AG4403" s="115">
        <v>-1</v>
      </c>
      <c r="AH4403" s="115">
        <v>-1</v>
      </c>
      <c r="AI4403" s="115">
        <v>-1</v>
      </c>
      <c r="AJ4403" s="115">
        <v>0</v>
      </c>
      <c r="AM4403" s="115" t="s">
        <v>348</v>
      </c>
      <c r="AN4403" s="115">
        <v>-1</v>
      </c>
      <c r="AQ4403" s="115">
        <v>601</v>
      </c>
      <c r="AR4403" s="115" t="s">
        <v>263</v>
      </c>
      <c r="AS4403" s="115" t="s">
        <v>376</v>
      </c>
      <c r="AT4403" s="115" t="s">
        <v>296</v>
      </c>
      <c r="AV4403" s="115">
        <v>45.143399820385099</v>
      </c>
      <c r="AW4403" s="115">
        <v>0.16611161059999999</v>
      </c>
    </row>
    <row r="4404" spans="1:49" x14ac:dyDescent="0.25">
      <c r="A4404" s="117">
        <v>560000</v>
      </c>
      <c r="B4404" s="117">
        <v>860000</v>
      </c>
      <c r="C4404" s="117">
        <v>870000</v>
      </c>
      <c r="D4404" s="115" t="s">
        <v>342</v>
      </c>
      <c r="E4404" s="115" t="s">
        <v>13</v>
      </c>
      <c r="F4404" s="115" t="s">
        <v>343</v>
      </c>
      <c r="G4404" s="115" t="s">
        <v>344</v>
      </c>
      <c r="H4404" s="115">
        <v>0.56000000000000005</v>
      </c>
      <c r="I4404" s="115">
        <v>0.48</v>
      </c>
      <c r="J4404" s="115" t="s">
        <v>350</v>
      </c>
      <c r="K4404" s="115">
        <v>0.12493257869002999</v>
      </c>
      <c r="L4404" s="115">
        <v>3629.6640881832</v>
      </c>
      <c r="M4404" s="115">
        <v>8.5623035585064198</v>
      </c>
      <c r="N4404" s="115">
        <v>1.241390876898</v>
      </c>
      <c r="O4404" s="115">
        <v>1.06971066309102</v>
      </c>
      <c r="P4404" s="115">
        <v>0.15509016341314</v>
      </c>
      <c r="Q4404" s="115">
        <v>453.46329431532303</v>
      </c>
      <c r="R4404" s="115">
        <v>1210</v>
      </c>
      <c r="S4404" s="115" t="s">
        <v>353</v>
      </c>
      <c r="T4404" s="115">
        <v>1210</v>
      </c>
      <c r="U4404" s="115" t="s">
        <v>352</v>
      </c>
      <c r="V4404" s="115" t="s">
        <v>350</v>
      </c>
      <c r="Z4404" s="115">
        <v>0</v>
      </c>
      <c r="AA4404" s="115">
        <v>1</v>
      </c>
      <c r="AB4404" s="115">
        <v>1.06971066309102</v>
      </c>
      <c r="AC4404" s="115">
        <v>0.15509016341314</v>
      </c>
      <c r="AD4404" s="115">
        <v>943.939548813241</v>
      </c>
      <c r="AF4404" s="115">
        <v>-1</v>
      </c>
      <c r="AG4404" s="115">
        <v>-1</v>
      </c>
      <c r="AH4404" s="115">
        <v>-1</v>
      </c>
      <c r="AI4404" s="115">
        <v>-1</v>
      </c>
      <c r="AJ4404" s="115">
        <v>0</v>
      </c>
      <c r="AM4404" s="115" t="s">
        <v>348</v>
      </c>
      <c r="AN4404" s="115">
        <v>-1</v>
      </c>
      <c r="AQ4404" s="115">
        <v>601</v>
      </c>
      <c r="AR4404" s="115" t="s">
        <v>263</v>
      </c>
      <c r="AS4404" s="115" t="s">
        <v>376</v>
      </c>
      <c r="AT4404" s="115" t="s">
        <v>296</v>
      </c>
      <c r="AV4404" s="115">
        <v>93.385974495325797</v>
      </c>
      <c r="AW4404" s="115">
        <v>0.76556329990000005</v>
      </c>
    </row>
    <row r="4405" spans="1:49" x14ac:dyDescent="0.25">
      <c r="A4405" s="117">
        <v>560000</v>
      </c>
      <c r="B4405" s="117">
        <v>860000</v>
      </c>
      <c r="C4405" s="117">
        <v>870000</v>
      </c>
      <c r="D4405" s="115" t="s">
        <v>342</v>
      </c>
      <c r="E4405" s="115" t="s">
        <v>13</v>
      </c>
      <c r="F4405" s="115" t="s">
        <v>343</v>
      </c>
      <c r="G4405" s="115" t="s">
        <v>344</v>
      </c>
      <c r="H4405" s="115">
        <v>0.56000000000000005</v>
      </c>
      <c r="I4405" s="115">
        <v>0.48</v>
      </c>
      <c r="J4405" s="115" t="s">
        <v>350</v>
      </c>
      <c r="K4405" s="115">
        <v>6.4179573800340006E-2</v>
      </c>
      <c r="L4405" s="115">
        <v>3629.6640881832</v>
      </c>
      <c r="M4405" s="115">
        <v>8.5623035585064198</v>
      </c>
      <c r="N4405" s="115">
        <v>1.241390876898</v>
      </c>
      <c r="O4405" s="115">
        <v>0.54952499313412995</v>
      </c>
      <c r="P4405" s="115">
        <v>7.9671937398949996E-2</v>
      </c>
      <c r="Q4405" s="115">
        <v>232.95029421802201</v>
      </c>
      <c r="R4405" s="115">
        <v>1210</v>
      </c>
      <c r="S4405" s="115" t="s">
        <v>353</v>
      </c>
      <c r="T4405" s="115">
        <v>1210</v>
      </c>
      <c r="U4405" s="115" t="s">
        <v>352</v>
      </c>
      <c r="V4405" s="115" t="s">
        <v>350</v>
      </c>
      <c r="Z4405" s="115">
        <v>0</v>
      </c>
      <c r="AA4405" s="115">
        <v>1</v>
      </c>
      <c r="AB4405" s="115">
        <v>0.54952499313412995</v>
      </c>
      <c r="AC4405" s="115">
        <v>7.9671937398949996E-2</v>
      </c>
      <c r="AD4405" s="115">
        <v>426.207524829573</v>
      </c>
      <c r="AF4405" s="115">
        <v>-1</v>
      </c>
      <c r="AG4405" s="115">
        <v>-1</v>
      </c>
      <c r="AH4405" s="115">
        <v>-1</v>
      </c>
      <c r="AI4405" s="115">
        <v>-1</v>
      </c>
      <c r="AJ4405" s="115">
        <v>0</v>
      </c>
      <c r="AM4405" s="115" t="s">
        <v>348</v>
      </c>
      <c r="AN4405" s="115">
        <v>-1</v>
      </c>
      <c r="AQ4405" s="115">
        <v>601</v>
      </c>
      <c r="AR4405" s="115" t="s">
        <v>263</v>
      </c>
      <c r="AS4405" s="115" t="s">
        <v>376</v>
      </c>
      <c r="AT4405" s="115" t="s">
        <v>296</v>
      </c>
      <c r="AV4405" s="115">
        <v>65.062750472440797</v>
      </c>
      <c r="AW4405" s="115">
        <v>0.34566709229999998</v>
      </c>
    </row>
    <row r="4406" spans="1:49" x14ac:dyDescent="0.25">
      <c r="A4406" s="117">
        <v>560000</v>
      </c>
      <c r="B4406" s="117">
        <v>860000</v>
      </c>
      <c r="C4406" s="117">
        <v>870000</v>
      </c>
      <c r="D4406" s="115" t="s">
        <v>342</v>
      </c>
      <c r="E4406" s="115" t="s">
        <v>13</v>
      </c>
      <c r="F4406" s="115" t="s">
        <v>343</v>
      </c>
      <c r="G4406" s="115" t="s">
        <v>344</v>
      </c>
      <c r="H4406" s="115">
        <v>0.56000000000000005</v>
      </c>
      <c r="I4406" s="115">
        <v>0.48</v>
      </c>
      <c r="J4406" s="115" t="s">
        <v>350</v>
      </c>
      <c r="K4406" s="115">
        <v>0.14335156763883999</v>
      </c>
      <c r="L4406" s="115">
        <v>3629.6640881832</v>
      </c>
      <c r="M4406" s="115">
        <v>8.5623035585064198</v>
      </c>
      <c r="N4406" s="115">
        <v>1.241390876898</v>
      </c>
      <c r="O4406" s="115">
        <v>1.22741963771155</v>
      </c>
      <c r="P4406" s="115">
        <v>0.17795532825589</v>
      </c>
      <c r="Q4406" s="115">
        <v>520.31803704347999</v>
      </c>
      <c r="R4406" s="115">
        <v>1750</v>
      </c>
      <c r="S4406" s="115" t="s">
        <v>371</v>
      </c>
      <c r="T4406" s="115">
        <v>1750</v>
      </c>
      <c r="U4406" s="115" t="s">
        <v>352</v>
      </c>
      <c r="V4406" s="115" t="s">
        <v>350</v>
      </c>
      <c r="Z4406" s="115">
        <v>0</v>
      </c>
      <c r="AA4406" s="115">
        <v>1</v>
      </c>
      <c r="AB4406" s="115">
        <v>1.22741963771155</v>
      </c>
      <c r="AC4406" s="115">
        <v>0.17795532825589</v>
      </c>
      <c r="AD4406" s="115">
        <v>520.31803704347999</v>
      </c>
      <c r="AF4406" s="115">
        <v>-1</v>
      </c>
      <c r="AG4406" s="115">
        <v>-1</v>
      </c>
      <c r="AH4406" s="115">
        <v>-1</v>
      </c>
      <c r="AI4406" s="115">
        <v>-1</v>
      </c>
      <c r="AJ4406" s="115">
        <v>0</v>
      </c>
      <c r="AM4406" s="115" t="s">
        <v>348</v>
      </c>
      <c r="AN4406" s="115">
        <v>-1</v>
      </c>
      <c r="AQ4406" s="115">
        <v>601</v>
      </c>
      <c r="AR4406" s="115" t="s">
        <v>263</v>
      </c>
      <c r="AS4406" s="115" t="s">
        <v>376</v>
      </c>
      <c r="AT4406" s="115" t="s">
        <v>296</v>
      </c>
      <c r="AV4406" s="115">
        <v>123.265726070976</v>
      </c>
      <c r="AW4406" s="115">
        <v>0.42199354179999998</v>
      </c>
    </row>
    <row r="4407" spans="1:49" x14ac:dyDescent="0.25">
      <c r="A4407" s="117">
        <v>560000</v>
      </c>
      <c r="B4407" s="117">
        <v>870000</v>
      </c>
      <c r="C4407" s="117">
        <v>870000</v>
      </c>
      <c r="D4407" s="115" t="s">
        <v>342</v>
      </c>
      <c r="E4407" s="115" t="s">
        <v>13</v>
      </c>
      <c r="F4407" s="115" t="s">
        <v>343</v>
      </c>
      <c r="G4407" s="115" t="s">
        <v>344</v>
      </c>
      <c r="H4407" s="115">
        <v>0.56000000000000005</v>
      </c>
      <c r="I4407" s="115">
        <v>0.48</v>
      </c>
      <c r="J4407" s="115" t="s">
        <v>350</v>
      </c>
      <c r="K4407" s="115">
        <v>1.082847689763E-2</v>
      </c>
      <c r="L4407" s="115">
        <v>3629.06694814398</v>
      </c>
      <c r="M4407" s="115">
        <v>8.4789097921362409</v>
      </c>
      <c r="N4407" s="115">
        <v>1.2261077960951801</v>
      </c>
      <c r="O4407" s="115">
        <v>9.1813678801240001E-2</v>
      </c>
      <c r="P4407" s="115">
        <v>1.3276879944019999E-2</v>
      </c>
      <c r="Q4407" s="115">
        <v>39.2972676079333</v>
      </c>
      <c r="R4407" s="115">
        <v>1210</v>
      </c>
      <c r="S4407" s="115" t="s">
        <v>353</v>
      </c>
      <c r="T4407" s="115">
        <v>1210</v>
      </c>
      <c r="U4407" s="115" t="s">
        <v>352</v>
      </c>
      <c r="V4407" s="115" t="s">
        <v>350</v>
      </c>
      <c r="Z4407" s="115">
        <v>0</v>
      </c>
      <c r="AA4407" s="115">
        <v>1</v>
      </c>
      <c r="AB4407" s="115">
        <v>9.1813678801240001E-2</v>
      </c>
      <c r="AC4407" s="115">
        <v>1.3276879944019999E-2</v>
      </c>
      <c r="AD4407" s="115">
        <v>79.498169646134698</v>
      </c>
      <c r="AF4407" s="115">
        <v>-1</v>
      </c>
      <c r="AG4407" s="115">
        <v>-1</v>
      </c>
      <c r="AH4407" s="115">
        <v>-1</v>
      </c>
      <c r="AI4407" s="115">
        <v>-1</v>
      </c>
      <c r="AJ4407" s="115">
        <v>0</v>
      </c>
      <c r="AM4407" s="115" t="s">
        <v>348</v>
      </c>
      <c r="AN4407" s="115">
        <v>-1</v>
      </c>
      <c r="AQ4407" s="115">
        <v>601</v>
      </c>
      <c r="AR4407" s="115" t="s">
        <v>263</v>
      </c>
      <c r="AS4407" s="115" t="s">
        <v>376</v>
      </c>
      <c r="AT4407" s="115" t="s">
        <v>296</v>
      </c>
      <c r="AV4407" s="115">
        <v>37.491565718904099</v>
      </c>
      <c r="AW4407" s="115">
        <v>6.4475401200000004E-2</v>
      </c>
    </row>
    <row r="4408" spans="1:49" x14ac:dyDescent="0.25">
      <c r="A4408" s="117">
        <v>560000</v>
      </c>
      <c r="B4408" s="117">
        <v>870000</v>
      </c>
      <c r="C4408" s="117">
        <v>870000</v>
      </c>
      <c r="D4408" s="115" t="s">
        <v>342</v>
      </c>
      <c r="E4408" s="115" t="s">
        <v>13</v>
      </c>
      <c r="F4408" s="115" t="s">
        <v>343</v>
      </c>
      <c r="G4408" s="115" t="s">
        <v>344</v>
      </c>
      <c r="H4408" s="115">
        <v>0.56000000000000005</v>
      </c>
      <c r="I4408" s="115">
        <v>0.48</v>
      </c>
      <c r="J4408" s="115" t="s">
        <v>350</v>
      </c>
      <c r="K4408" s="115">
        <v>0.17630271641983</v>
      </c>
      <c r="L4408" s="115">
        <v>3629.06694814398</v>
      </c>
      <c r="M4408" s="115">
        <v>8.4789097921362409</v>
      </c>
      <c r="N4408" s="115">
        <v>1.2261077960951801</v>
      </c>
      <c r="O4408" s="115">
        <v>1.49485482863238</v>
      </c>
      <c r="P4408" s="115">
        <v>0.21616613507512</v>
      </c>
      <c r="Q4408" s="115">
        <v>639.81436102723501</v>
      </c>
      <c r="R4408" s="115">
        <v>1210</v>
      </c>
      <c r="S4408" s="115" t="s">
        <v>353</v>
      </c>
      <c r="T4408" s="115">
        <v>1210</v>
      </c>
      <c r="U4408" s="115" t="s">
        <v>352</v>
      </c>
      <c r="V4408" s="115" t="s">
        <v>350</v>
      </c>
      <c r="Z4408" s="115">
        <v>0</v>
      </c>
      <c r="AA4408" s="115">
        <v>1</v>
      </c>
      <c r="AB4408" s="115">
        <v>1.49485482863238</v>
      </c>
      <c r="AC4408" s="115">
        <v>0.21616613507512</v>
      </c>
      <c r="AD4408" s="115">
        <v>1131.27172774634</v>
      </c>
      <c r="AF4408" s="115">
        <v>-1</v>
      </c>
      <c r="AG4408" s="115">
        <v>-1</v>
      </c>
      <c r="AH4408" s="115">
        <v>-1</v>
      </c>
      <c r="AI4408" s="115">
        <v>-1</v>
      </c>
      <c r="AJ4408" s="115">
        <v>0</v>
      </c>
      <c r="AM4408" s="115" t="s">
        <v>348</v>
      </c>
      <c r="AN4408" s="115">
        <v>-1</v>
      </c>
      <c r="AQ4408" s="115">
        <v>601</v>
      </c>
      <c r="AR4408" s="115" t="s">
        <v>263</v>
      </c>
      <c r="AS4408" s="115" t="s">
        <v>376</v>
      </c>
      <c r="AT4408" s="115" t="s">
        <v>296</v>
      </c>
      <c r="AV4408" s="115">
        <v>117.865299265918</v>
      </c>
      <c r="AW4408" s="115">
        <v>0.91749531849999999</v>
      </c>
    </row>
    <row r="4409" spans="1:49" x14ac:dyDescent="0.25">
      <c r="A4409" s="117">
        <v>560000</v>
      </c>
      <c r="B4409" s="117">
        <v>870000</v>
      </c>
      <c r="C4409" s="117">
        <v>870000</v>
      </c>
      <c r="D4409" s="115" t="s">
        <v>342</v>
      </c>
      <c r="E4409" s="115" t="s">
        <v>13</v>
      </c>
      <c r="F4409" s="115" t="s">
        <v>343</v>
      </c>
      <c r="G4409" s="115" t="s">
        <v>344</v>
      </c>
      <c r="H4409" s="115">
        <v>0.56000000000000005</v>
      </c>
      <c r="I4409" s="115">
        <v>0.48</v>
      </c>
      <c r="J4409" s="115" t="s">
        <v>380</v>
      </c>
      <c r="K4409" s="117">
        <v>4.2432842350000002E-6</v>
      </c>
      <c r="L4409" s="115">
        <v>3629.06694814398</v>
      </c>
      <c r="M4409" s="115">
        <v>8.4789097921362409</v>
      </c>
      <c r="N4409" s="115">
        <v>1.2261077960951801</v>
      </c>
      <c r="O4409" s="115">
        <v>3.5978424249999999E-5</v>
      </c>
      <c r="P4409" s="117">
        <v>5.2027238815810001E-6</v>
      </c>
      <c r="Q4409" s="115">
        <v>1.539916256881E-2</v>
      </c>
      <c r="R4409" s="115">
        <v>1750</v>
      </c>
      <c r="S4409" s="115" t="s">
        <v>371</v>
      </c>
      <c r="T4409" s="115">
        <v>1750</v>
      </c>
      <c r="U4409" s="115" t="s">
        <v>380</v>
      </c>
      <c r="V4409" s="115" t="s">
        <v>380</v>
      </c>
      <c r="Z4409" s="115">
        <v>0</v>
      </c>
      <c r="AA4409" s="115">
        <v>1</v>
      </c>
      <c r="AB4409" s="115">
        <v>3.5978424249999999E-5</v>
      </c>
      <c r="AC4409" s="117">
        <v>5.2027238815810001E-6</v>
      </c>
      <c r="AD4409" s="115">
        <v>1.5399162567829999E-2</v>
      </c>
      <c r="AF4409" s="115">
        <v>-1</v>
      </c>
      <c r="AG4409" s="115">
        <v>-1</v>
      </c>
      <c r="AH4409" s="115">
        <v>-1</v>
      </c>
      <c r="AI4409" s="115">
        <v>-1</v>
      </c>
      <c r="AJ4409" s="115">
        <v>0</v>
      </c>
      <c r="AM4409" s="115" t="s">
        <v>348</v>
      </c>
      <c r="AN4409" s="115">
        <v>-1</v>
      </c>
      <c r="AQ4409" s="115">
        <v>601</v>
      </c>
      <c r="AR4409" s="115" t="s">
        <v>263</v>
      </c>
      <c r="AS4409" s="115" t="s">
        <v>376</v>
      </c>
      <c r="AT4409" s="115" t="s">
        <v>296</v>
      </c>
      <c r="AV4409" s="115">
        <v>1.7729859588694199</v>
      </c>
      <c r="AW4409" s="115">
        <v>1.2489200000000001E-5</v>
      </c>
    </row>
    <row r="4410" spans="1:49" x14ac:dyDescent="0.25">
      <c r="A4410" s="117">
        <v>560000</v>
      </c>
      <c r="B4410" s="117">
        <v>870000</v>
      </c>
      <c r="C4410" s="117">
        <v>870000</v>
      </c>
      <c r="D4410" s="115" t="s">
        <v>342</v>
      </c>
      <c r="E4410" s="115" t="s">
        <v>13</v>
      </c>
      <c r="F4410" s="115" t="s">
        <v>343</v>
      </c>
      <c r="G4410" s="115" t="s">
        <v>344</v>
      </c>
      <c r="H4410" s="115">
        <v>0.56000000000000005</v>
      </c>
      <c r="I4410" s="115">
        <v>0.48</v>
      </c>
      <c r="J4410" s="115" t="s">
        <v>350</v>
      </c>
      <c r="K4410" s="115">
        <v>0.16738573771973</v>
      </c>
      <c r="L4410" s="115">
        <v>3629.06694814398</v>
      </c>
      <c r="M4410" s="115">
        <v>8.4789097921362409</v>
      </c>
      <c r="N4410" s="115">
        <v>1.2261077960951801</v>
      </c>
      <c r="O4410" s="115">
        <v>1.41924857061583</v>
      </c>
      <c r="P4410" s="115">
        <v>0.20523295797331001</v>
      </c>
      <c r="Q4410" s="115">
        <v>607.45404834939802</v>
      </c>
      <c r="R4410" s="115">
        <v>1750</v>
      </c>
      <c r="S4410" s="115" t="s">
        <v>371</v>
      </c>
      <c r="T4410" s="115">
        <v>1750</v>
      </c>
      <c r="U4410" s="115" t="s">
        <v>352</v>
      </c>
      <c r="V4410" s="115" t="s">
        <v>350</v>
      </c>
      <c r="Z4410" s="115">
        <v>0</v>
      </c>
      <c r="AA4410" s="115">
        <v>1</v>
      </c>
      <c r="AB4410" s="115">
        <v>1.41924857061583</v>
      </c>
      <c r="AC4410" s="115">
        <v>0.20523295797331001</v>
      </c>
      <c r="AD4410" s="115">
        <v>607.45404834939802</v>
      </c>
      <c r="AF4410" s="115">
        <v>-1</v>
      </c>
      <c r="AG4410" s="115">
        <v>-1</v>
      </c>
      <c r="AH4410" s="115">
        <v>-1</v>
      </c>
      <c r="AI4410" s="115">
        <v>-1</v>
      </c>
      <c r="AJ4410" s="115">
        <v>0</v>
      </c>
      <c r="AM4410" s="115" t="s">
        <v>348</v>
      </c>
      <c r="AN4410" s="115">
        <v>-1</v>
      </c>
      <c r="AQ4410" s="115">
        <v>601</v>
      </c>
      <c r="AR4410" s="115" t="s">
        <v>263</v>
      </c>
      <c r="AS4410" s="115" t="s">
        <v>376</v>
      </c>
      <c r="AT4410" s="115" t="s">
        <v>296</v>
      </c>
      <c r="AV4410" s="115">
        <v>127.05360030469799</v>
      </c>
      <c r="AW4410" s="115">
        <v>0.49266346179999998</v>
      </c>
    </row>
    <row r="4411" spans="1:49" x14ac:dyDescent="0.25">
      <c r="A4411" s="117">
        <v>560000</v>
      </c>
      <c r="B4411" s="117">
        <v>870000</v>
      </c>
      <c r="C4411" s="117">
        <v>870000</v>
      </c>
      <c r="D4411" s="115" t="s">
        <v>342</v>
      </c>
      <c r="E4411" s="115" t="s">
        <v>13</v>
      </c>
      <c r="F4411" s="115" t="s">
        <v>343</v>
      </c>
      <c r="G4411" s="115" t="s">
        <v>344</v>
      </c>
      <c r="H4411" s="115">
        <v>0.56000000000000005</v>
      </c>
      <c r="I4411" s="115">
        <v>0.48</v>
      </c>
      <c r="J4411" s="115" t="s">
        <v>350</v>
      </c>
      <c r="K4411" s="115">
        <v>1.8696578823880001E-2</v>
      </c>
      <c r="L4411" s="115">
        <v>3629.06694814398</v>
      </c>
      <c r="M4411" s="115">
        <v>8.4789097921362409</v>
      </c>
      <c r="N4411" s="115">
        <v>1.2261077960951801</v>
      </c>
      <c r="O4411" s="115">
        <v>0.15852660526931001</v>
      </c>
      <c r="P4411" s="115">
        <v>2.2924021056269998E-2</v>
      </c>
      <c r="Q4411" s="115">
        <v>67.851136253140595</v>
      </c>
      <c r="R4411" s="115">
        <v>1210</v>
      </c>
      <c r="S4411" s="115" t="s">
        <v>353</v>
      </c>
      <c r="T4411" s="115">
        <v>1210</v>
      </c>
      <c r="U4411" s="115" t="s">
        <v>352</v>
      </c>
      <c r="V4411" s="115" t="s">
        <v>350</v>
      </c>
      <c r="Z4411" s="115">
        <v>0</v>
      </c>
      <c r="AA4411" s="115">
        <v>1</v>
      </c>
      <c r="AB4411" s="115">
        <v>0.15852660526931001</v>
      </c>
      <c r="AC4411" s="115">
        <v>2.2924021056269998E-2</v>
      </c>
      <c r="AD4411" s="115">
        <v>396.89819532709498</v>
      </c>
      <c r="AF4411" s="115">
        <v>-1</v>
      </c>
      <c r="AG4411" s="115">
        <v>-1</v>
      </c>
      <c r="AH4411" s="115">
        <v>-1</v>
      </c>
      <c r="AI4411" s="115">
        <v>-1</v>
      </c>
      <c r="AJ4411" s="115">
        <v>0</v>
      </c>
      <c r="AM4411" s="115" t="s">
        <v>348</v>
      </c>
      <c r="AN4411" s="115">
        <v>-1</v>
      </c>
      <c r="AQ4411" s="115">
        <v>601</v>
      </c>
      <c r="AR4411" s="115" t="s">
        <v>263</v>
      </c>
      <c r="AS4411" s="115" t="s">
        <v>376</v>
      </c>
      <c r="AT4411" s="115" t="s">
        <v>296</v>
      </c>
      <c r="AV4411" s="115">
        <v>56.8338752085034</v>
      </c>
      <c r="AW4411" s="115">
        <v>0.32189634659999999</v>
      </c>
    </row>
    <row r="4412" spans="1:49" x14ac:dyDescent="0.25">
      <c r="A4412" s="117">
        <v>560000</v>
      </c>
      <c r="B4412" s="117">
        <v>870000</v>
      </c>
      <c r="C4412" s="117">
        <v>870000</v>
      </c>
      <c r="D4412" s="115" t="s">
        <v>342</v>
      </c>
      <c r="E4412" s="115" t="s">
        <v>13</v>
      </c>
      <c r="F4412" s="115" t="s">
        <v>343</v>
      </c>
      <c r="G4412" s="115" t="s">
        <v>344</v>
      </c>
      <c r="H4412" s="115">
        <v>0.56000000000000005</v>
      </c>
      <c r="I4412" s="115">
        <v>0.48</v>
      </c>
      <c r="J4412" s="115" t="s">
        <v>350</v>
      </c>
      <c r="K4412" s="115">
        <v>6.4996939128369999E-2</v>
      </c>
      <c r="L4412" s="115">
        <v>3623.1210197810801</v>
      </c>
      <c r="M4412" s="115">
        <v>6.9342757552004697</v>
      </c>
      <c r="N4412" s="115">
        <v>0.94202023694076997</v>
      </c>
      <c r="O4412" s="115">
        <v>0.45070669916011002</v>
      </c>
      <c r="P4412" s="115">
        <v>6.1228431998130002E-2</v>
      </c>
      <c r="Q4412" s="115">
        <v>235.491776377435</v>
      </c>
      <c r="R4412" s="115">
        <v>1750</v>
      </c>
      <c r="S4412" s="115" t="s">
        <v>371</v>
      </c>
      <c r="T4412" s="115">
        <v>1750</v>
      </c>
      <c r="U4412" s="115" t="s">
        <v>352</v>
      </c>
      <c r="V4412" s="115" t="s">
        <v>350</v>
      </c>
      <c r="Z4412" s="115">
        <v>0</v>
      </c>
      <c r="AA4412" s="115">
        <v>1</v>
      </c>
      <c r="AB4412" s="115">
        <v>0.45070669916011002</v>
      </c>
      <c r="AC4412" s="115">
        <v>6.1228431998130002E-2</v>
      </c>
      <c r="AD4412" s="115">
        <v>459.52408877405202</v>
      </c>
      <c r="AF4412" s="115">
        <v>-1</v>
      </c>
      <c r="AG4412" s="115">
        <v>-1</v>
      </c>
      <c r="AH4412" s="115">
        <v>-1</v>
      </c>
      <c r="AI4412" s="115">
        <v>-1</v>
      </c>
      <c r="AJ4412" s="115">
        <v>0</v>
      </c>
      <c r="AM4412" s="115" t="s">
        <v>348</v>
      </c>
      <c r="AN4412" s="115">
        <v>-1</v>
      </c>
      <c r="AQ4412" s="115">
        <v>601</v>
      </c>
      <c r="AR4412" s="115" t="s">
        <v>263</v>
      </c>
      <c r="AS4412" s="115" t="s">
        <v>376</v>
      </c>
      <c r="AT4412" s="115" t="s">
        <v>296</v>
      </c>
      <c r="AV4412" s="115">
        <v>90.233882500515307</v>
      </c>
      <c r="AW4412" s="115">
        <v>0.37268782540000001</v>
      </c>
    </row>
    <row r="4413" spans="1:49" x14ac:dyDescent="0.25">
      <c r="A4413" s="117">
        <v>560000</v>
      </c>
      <c r="B4413" s="117">
        <v>870000</v>
      </c>
      <c r="C4413" s="117">
        <v>870000</v>
      </c>
      <c r="D4413" s="115" t="s">
        <v>342</v>
      </c>
      <c r="E4413" s="115" t="s">
        <v>13</v>
      </c>
      <c r="F4413" s="115" t="s">
        <v>343</v>
      </c>
      <c r="G4413" s="115" t="s">
        <v>344</v>
      </c>
      <c r="H4413" s="115">
        <v>0.56000000000000005</v>
      </c>
      <c r="I4413" s="115">
        <v>0.48</v>
      </c>
      <c r="J4413" s="115" t="s">
        <v>350</v>
      </c>
      <c r="K4413" s="115">
        <v>0.13453095198067999</v>
      </c>
      <c r="L4413" s="115">
        <v>3637.2540904265902</v>
      </c>
      <c r="M4413" s="115">
        <v>8.7196729203819405</v>
      </c>
      <c r="N4413" s="115">
        <v>1.2695493020722799</v>
      </c>
      <c r="O4413" s="115">
        <v>1.17306589893921</v>
      </c>
      <c r="P4413" s="115">
        <v>0.17079367619419999</v>
      </c>
      <c r="Q4413" s="115">
        <v>489.32325538074502</v>
      </c>
      <c r="R4413" s="115">
        <v>1210</v>
      </c>
      <c r="S4413" s="115" t="s">
        <v>353</v>
      </c>
      <c r="T4413" s="115">
        <v>1210</v>
      </c>
      <c r="U4413" s="115" t="s">
        <v>352</v>
      </c>
      <c r="V4413" s="115" t="s">
        <v>350</v>
      </c>
      <c r="Z4413" s="115">
        <v>0</v>
      </c>
      <c r="AA4413" s="115">
        <v>1</v>
      </c>
      <c r="AB4413" s="115">
        <v>1.17306589893921</v>
      </c>
      <c r="AC4413" s="115">
        <v>0.17079367619419999</v>
      </c>
      <c r="AD4413" s="115">
        <v>1819.9258379227099</v>
      </c>
      <c r="AF4413" s="115">
        <v>-1</v>
      </c>
      <c r="AG4413" s="115">
        <v>-1</v>
      </c>
      <c r="AH4413" s="115">
        <v>-1</v>
      </c>
      <c r="AI4413" s="115">
        <v>-1</v>
      </c>
      <c r="AJ4413" s="115">
        <v>0</v>
      </c>
      <c r="AM4413" s="115" t="s">
        <v>348</v>
      </c>
      <c r="AN4413" s="115">
        <v>-1</v>
      </c>
      <c r="AQ4413" s="115">
        <v>601</v>
      </c>
      <c r="AR4413" s="115" t="s">
        <v>263</v>
      </c>
      <c r="AS4413" s="115" t="s">
        <v>376</v>
      </c>
      <c r="AT4413" s="115" t="s">
        <v>296</v>
      </c>
      <c r="AV4413" s="115">
        <v>98.658167280192202</v>
      </c>
      <c r="AW4413" s="115">
        <v>1.4760144670999999</v>
      </c>
    </row>
    <row r="4414" spans="1:49" x14ac:dyDescent="0.25">
      <c r="A4414" s="117">
        <v>560000</v>
      </c>
      <c r="B4414" s="117">
        <v>870000</v>
      </c>
      <c r="C4414" s="117">
        <v>870000</v>
      </c>
      <c r="D4414" s="115" t="s">
        <v>342</v>
      </c>
      <c r="E4414" s="115" t="s">
        <v>13</v>
      </c>
      <c r="F4414" s="115" t="s">
        <v>343</v>
      </c>
      <c r="G4414" s="115" t="s">
        <v>344</v>
      </c>
      <c r="H4414" s="115">
        <v>0.56000000000000005</v>
      </c>
      <c r="I4414" s="115">
        <v>0.48</v>
      </c>
      <c r="J4414" s="115" t="s">
        <v>350</v>
      </c>
      <c r="K4414" s="115">
        <v>3.9201361750999998E-4</v>
      </c>
      <c r="L4414" s="115">
        <v>3637.2540904265902</v>
      </c>
      <c r="M4414" s="115">
        <v>8.7196729203819405</v>
      </c>
      <c r="N4414" s="115">
        <v>1.2695493020722799</v>
      </c>
      <c r="O4414" s="115">
        <v>3.41823052505E-3</v>
      </c>
      <c r="P4414" s="115">
        <v>4.9768061450999998E-4</v>
      </c>
      <c r="Q4414" s="115">
        <v>1.4258531338057201</v>
      </c>
      <c r="R4414" s="115">
        <v>1750</v>
      </c>
      <c r="S4414" s="115" t="s">
        <v>371</v>
      </c>
      <c r="T4414" s="115">
        <v>1750</v>
      </c>
      <c r="U4414" s="115" t="s">
        <v>352</v>
      </c>
      <c r="V4414" s="115" t="s">
        <v>350</v>
      </c>
      <c r="Z4414" s="115">
        <v>0</v>
      </c>
      <c r="AA4414" s="115">
        <v>1</v>
      </c>
      <c r="AB4414" s="115">
        <v>3.41823052505E-3</v>
      </c>
      <c r="AC4414" s="115">
        <v>4.9768061450999998E-4</v>
      </c>
      <c r="AD4414" s="115">
        <v>369.98111204614099</v>
      </c>
      <c r="AF4414" s="115">
        <v>-1</v>
      </c>
      <c r="AG4414" s="115">
        <v>-1</v>
      </c>
      <c r="AH4414" s="115">
        <v>-1</v>
      </c>
      <c r="AI4414" s="115">
        <v>-1</v>
      </c>
      <c r="AJ4414" s="115">
        <v>0</v>
      </c>
      <c r="AM4414" s="115" t="s">
        <v>348</v>
      </c>
      <c r="AN4414" s="115">
        <v>-1</v>
      </c>
      <c r="AQ4414" s="115">
        <v>601</v>
      </c>
      <c r="AR4414" s="115" t="s">
        <v>263</v>
      </c>
      <c r="AS4414" s="115" t="s">
        <v>376</v>
      </c>
      <c r="AT4414" s="115" t="s">
        <v>296</v>
      </c>
      <c r="AV4414" s="115">
        <v>6.1237212780436101</v>
      </c>
      <c r="AW4414" s="115">
        <v>0.30006578430000003</v>
      </c>
    </row>
    <row r="4415" spans="1:49" x14ac:dyDescent="0.25">
      <c r="A4415" s="117">
        <v>560000</v>
      </c>
      <c r="B4415" s="117">
        <v>870000</v>
      </c>
      <c r="C4415" s="117">
        <v>870000</v>
      </c>
      <c r="D4415" s="115" t="s">
        <v>342</v>
      </c>
      <c r="E4415" s="115" t="s">
        <v>13</v>
      </c>
      <c r="F4415" s="115" t="s">
        <v>343</v>
      </c>
      <c r="G4415" s="115" t="s">
        <v>344</v>
      </c>
      <c r="H4415" s="115">
        <v>0.56000000000000005</v>
      </c>
      <c r="I4415" s="115">
        <v>0.48</v>
      </c>
      <c r="J4415" s="115" t="s">
        <v>350</v>
      </c>
      <c r="K4415" s="115">
        <v>0.11067239818563999</v>
      </c>
      <c r="L4415" s="115">
        <v>3629.3751855691798</v>
      </c>
      <c r="M4415" s="115">
        <v>8.5218162063836793</v>
      </c>
      <c r="N4415" s="115">
        <v>1.23397090920186</v>
      </c>
      <c r="O4415" s="115">
        <v>0.94312983645778004</v>
      </c>
      <c r="P4415" s="115">
        <v>0.13656651981269</v>
      </c>
      <c r="Q4415" s="115">
        <v>401.67165570241502</v>
      </c>
      <c r="R4415" s="115">
        <v>1210</v>
      </c>
      <c r="S4415" s="115" t="s">
        <v>353</v>
      </c>
      <c r="T4415" s="115">
        <v>1210</v>
      </c>
      <c r="U4415" s="115" t="s">
        <v>352</v>
      </c>
      <c r="V4415" s="115" t="s">
        <v>350</v>
      </c>
      <c r="Z4415" s="115">
        <v>0</v>
      </c>
      <c r="AA4415" s="115">
        <v>1</v>
      </c>
      <c r="AB4415" s="115">
        <v>0.94312983645778004</v>
      </c>
      <c r="AC4415" s="115">
        <v>0.13656651981269</v>
      </c>
      <c r="AD4415" s="115">
        <v>867.73784016877801</v>
      </c>
      <c r="AF4415" s="115">
        <v>-1</v>
      </c>
      <c r="AG4415" s="115">
        <v>-1</v>
      </c>
      <c r="AH4415" s="115">
        <v>-1</v>
      </c>
      <c r="AI4415" s="115">
        <v>-1</v>
      </c>
      <c r="AJ4415" s="115">
        <v>0</v>
      </c>
      <c r="AM4415" s="115" t="s">
        <v>348</v>
      </c>
      <c r="AN4415" s="115">
        <v>-1</v>
      </c>
      <c r="AQ4415" s="115">
        <v>601</v>
      </c>
      <c r="AR4415" s="115" t="s">
        <v>263</v>
      </c>
      <c r="AS4415" s="115" t="s">
        <v>376</v>
      </c>
      <c r="AT4415" s="115" t="s">
        <v>296</v>
      </c>
      <c r="AV4415" s="115">
        <v>87.365008272185193</v>
      </c>
      <c r="AW4415" s="115">
        <v>0.70376142750000004</v>
      </c>
    </row>
    <row r="4416" spans="1:49" x14ac:dyDescent="0.25">
      <c r="A4416" s="117">
        <v>560000</v>
      </c>
      <c r="B4416" s="117">
        <v>870000</v>
      </c>
      <c r="C4416" s="117">
        <v>870000</v>
      </c>
      <c r="D4416" s="115" t="s">
        <v>342</v>
      </c>
      <c r="E4416" s="115" t="s">
        <v>13</v>
      </c>
      <c r="F4416" s="115" t="s">
        <v>343</v>
      </c>
      <c r="G4416" s="115" t="s">
        <v>344</v>
      </c>
      <c r="H4416" s="115">
        <v>0.56000000000000005</v>
      </c>
      <c r="I4416" s="115">
        <v>0.48</v>
      </c>
      <c r="J4416" s="115" t="s">
        <v>350</v>
      </c>
      <c r="K4416" s="115">
        <v>9.5877366399319999E-2</v>
      </c>
      <c r="L4416" s="115">
        <v>3629.3751855691798</v>
      </c>
      <c r="M4416" s="115">
        <v>8.5218162063836793</v>
      </c>
      <c r="N4416" s="115">
        <v>1.23397090920186</v>
      </c>
      <c r="O4416" s="115">
        <v>0.81704929480710997</v>
      </c>
      <c r="P4416" s="115">
        <v>0.11830988098764</v>
      </c>
      <c r="Q4416" s="115">
        <v>347.97493446741601</v>
      </c>
      <c r="R4416" s="115">
        <v>1210</v>
      </c>
      <c r="S4416" s="115" t="s">
        <v>353</v>
      </c>
      <c r="T4416" s="115">
        <v>1210</v>
      </c>
      <c r="U4416" s="115" t="s">
        <v>352</v>
      </c>
      <c r="V4416" s="115" t="s">
        <v>350</v>
      </c>
      <c r="Z4416" s="115">
        <v>0</v>
      </c>
      <c r="AA4416" s="115">
        <v>1</v>
      </c>
      <c r="AB4416" s="115">
        <v>0.81704929480710997</v>
      </c>
      <c r="AC4416" s="115">
        <v>0.11830988098764</v>
      </c>
      <c r="AD4416" s="115">
        <v>719.15609143335803</v>
      </c>
      <c r="AF4416" s="115">
        <v>-1</v>
      </c>
      <c r="AG4416" s="115">
        <v>-1</v>
      </c>
      <c r="AH4416" s="115">
        <v>-1</v>
      </c>
      <c r="AI4416" s="115">
        <v>-1</v>
      </c>
      <c r="AJ4416" s="115">
        <v>0</v>
      </c>
      <c r="AM4416" s="115" t="s">
        <v>348</v>
      </c>
      <c r="AN4416" s="115">
        <v>-1</v>
      </c>
      <c r="AQ4416" s="115">
        <v>601</v>
      </c>
      <c r="AR4416" s="115" t="s">
        <v>263</v>
      </c>
      <c r="AS4416" s="115" t="s">
        <v>376</v>
      </c>
      <c r="AT4416" s="115" t="s">
        <v>296</v>
      </c>
      <c r="AV4416" s="115">
        <v>79.2915010631162</v>
      </c>
      <c r="AW4416" s="115">
        <v>0.58325717070000005</v>
      </c>
    </row>
    <row r="4417" spans="1:49" x14ac:dyDescent="0.25">
      <c r="A4417" s="117">
        <v>560000</v>
      </c>
      <c r="B4417" s="117">
        <v>870000</v>
      </c>
      <c r="C4417" s="117">
        <v>870000</v>
      </c>
      <c r="D4417" s="115" t="s">
        <v>342</v>
      </c>
      <c r="E4417" s="115" t="s">
        <v>13</v>
      </c>
      <c r="F4417" s="115" t="s">
        <v>343</v>
      </c>
      <c r="G4417" s="115" t="s">
        <v>344</v>
      </c>
      <c r="H4417" s="115">
        <v>0.56000000000000005</v>
      </c>
      <c r="I4417" s="115">
        <v>0.48</v>
      </c>
      <c r="J4417" s="115" t="s">
        <v>350</v>
      </c>
      <c r="K4417" s="115">
        <v>0.15502273637367001</v>
      </c>
      <c r="L4417" s="115">
        <v>3629.3751855691798</v>
      </c>
      <c r="M4417" s="115">
        <v>8.5218162063836793</v>
      </c>
      <c r="N4417" s="115">
        <v>1.23397090920186</v>
      </c>
      <c r="O4417" s="115">
        <v>1.32107526718716</v>
      </c>
      <c r="P4417" s="115">
        <v>0.19129354694999001</v>
      </c>
      <c r="Q4417" s="115">
        <v>562.635672593663</v>
      </c>
      <c r="R4417" s="115">
        <v>1750</v>
      </c>
      <c r="S4417" s="115" t="s">
        <v>371</v>
      </c>
      <c r="T4417" s="115">
        <v>1750</v>
      </c>
      <c r="U4417" s="115" t="s">
        <v>352</v>
      </c>
      <c r="V4417" s="115" t="s">
        <v>350</v>
      </c>
      <c r="Z4417" s="115">
        <v>0</v>
      </c>
      <c r="AA4417" s="115">
        <v>1</v>
      </c>
      <c r="AB4417" s="115">
        <v>1.32107526718716</v>
      </c>
      <c r="AC4417" s="115">
        <v>0.19129354694999001</v>
      </c>
      <c r="AD4417" s="115">
        <v>562.635672593663</v>
      </c>
      <c r="AF4417" s="115">
        <v>-1</v>
      </c>
      <c r="AG4417" s="115">
        <v>-1</v>
      </c>
      <c r="AH4417" s="115">
        <v>-1</v>
      </c>
      <c r="AI4417" s="115">
        <v>-1</v>
      </c>
      <c r="AJ4417" s="115">
        <v>0</v>
      </c>
      <c r="AM4417" s="115" t="s">
        <v>348</v>
      </c>
      <c r="AN4417" s="115">
        <v>-1</v>
      </c>
      <c r="AQ4417" s="115">
        <v>601</v>
      </c>
      <c r="AR4417" s="115" t="s">
        <v>263</v>
      </c>
      <c r="AS4417" s="115" t="s">
        <v>376</v>
      </c>
      <c r="AT4417" s="115" t="s">
        <v>296</v>
      </c>
      <c r="AV4417" s="115">
        <v>125.235555720796</v>
      </c>
      <c r="AW4417" s="115">
        <v>0.45631441410000001</v>
      </c>
    </row>
    <row r="4418" spans="1:49" x14ac:dyDescent="0.25">
      <c r="A4418" s="117">
        <v>560000</v>
      </c>
      <c r="B4418" s="117">
        <v>870000</v>
      </c>
      <c r="C4418" s="117">
        <v>870000</v>
      </c>
      <c r="D4418" s="115" t="s">
        <v>342</v>
      </c>
      <c r="E4418" s="115" t="s">
        <v>13</v>
      </c>
      <c r="F4418" s="115" t="s">
        <v>343</v>
      </c>
      <c r="G4418" s="115" t="s">
        <v>344</v>
      </c>
      <c r="H4418" s="115">
        <v>0.56000000000000005</v>
      </c>
      <c r="I4418" s="115">
        <v>0.48</v>
      </c>
      <c r="J4418" s="115" t="s">
        <v>350</v>
      </c>
      <c r="K4418" s="115">
        <v>0.11928489335497</v>
      </c>
      <c r="L4418" s="115">
        <v>3636.90776873204</v>
      </c>
      <c r="M4418" s="115">
        <v>8.6674580930738792</v>
      </c>
      <c r="N4418" s="115">
        <v>1.2600690252292299</v>
      </c>
      <c r="O4418" s="115">
        <v>1.0338968142910601</v>
      </c>
      <c r="P4418" s="115">
        <v>0.15030719929438</v>
      </c>
      <c r="Q4418" s="115">
        <v>433.82815533509603</v>
      </c>
      <c r="R4418" s="115">
        <v>1210</v>
      </c>
      <c r="S4418" s="115" t="s">
        <v>353</v>
      </c>
      <c r="T4418" s="115">
        <v>1210</v>
      </c>
      <c r="U4418" s="115" t="s">
        <v>352</v>
      </c>
      <c r="V4418" s="115" t="s">
        <v>350</v>
      </c>
      <c r="Z4418" s="115">
        <v>0</v>
      </c>
      <c r="AA4418" s="115">
        <v>1</v>
      </c>
      <c r="AB4418" s="115">
        <v>1.0338968142910601</v>
      </c>
      <c r="AC4418" s="115">
        <v>0.15030719929438</v>
      </c>
      <c r="AD4418" s="115">
        <v>433.86029832799699</v>
      </c>
      <c r="AF4418" s="115">
        <v>-1</v>
      </c>
      <c r="AG4418" s="115">
        <v>-1</v>
      </c>
      <c r="AH4418" s="115">
        <v>-1</v>
      </c>
      <c r="AI4418" s="115">
        <v>-1</v>
      </c>
      <c r="AJ4418" s="115">
        <v>0</v>
      </c>
      <c r="AM4418" s="115" t="s">
        <v>348</v>
      </c>
      <c r="AN4418" s="115">
        <v>-1</v>
      </c>
      <c r="AQ4418" s="115">
        <v>601</v>
      </c>
      <c r="AR4418" s="115" t="s">
        <v>263</v>
      </c>
      <c r="AS4418" s="115" t="s">
        <v>376</v>
      </c>
      <c r="AT4418" s="115" t="s">
        <v>296</v>
      </c>
      <c r="AV4418" s="115">
        <v>104.79224451806699</v>
      </c>
      <c r="AW4418" s="115">
        <v>0.3518737213</v>
      </c>
    </row>
    <row r="4419" spans="1:49" x14ac:dyDescent="0.25">
      <c r="A4419" s="117">
        <v>560000</v>
      </c>
      <c r="B4419" s="117">
        <v>870000</v>
      </c>
      <c r="C4419" s="117">
        <v>870000</v>
      </c>
      <c r="D4419" s="115" t="s">
        <v>342</v>
      </c>
      <c r="E4419" s="115" t="s">
        <v>13</v>
      </c>
      <c r="F4419" s="115" t="s">
        <v>343</v>
      </c>
      <c r="G4419" s="115" t="s">
        <v>344</v>
      </c>
      <c r="H4419" s="115">
        <v>0.56000000000000005</v>
      </c>
      <c r="I4419" s="115">
        <v>0.48</v>
      </c>
      <c r="J4419" s="115" t="s">
        <v>350</v>
      </c>
      <c r="K4419" s="115">
        <v>1.6219793274239998E-2</v>
      </c>
      <c r="L4419" s="115">
        <v>3636.90776873204</v>
      </c>
      <c r="M4419" s="115">
        <v>8.6674580930738792</v>
      </c>
      <c r="N4419" s="115">
        <v>1.2600690252292299</v>
      </c>
      <c r="O4419" s="115">
        <v>0.14058437848281999</v>
      </c>
      <c r="P4419" s="115">
        <v>2.043805910049E-2</v>
      </c>
      <c r="Q4419" s="115">
        <v>58.9898921663221</v>
      </c>
      <c r="R4419" s="115">
        <v>1210</v>
      </c>
      <c r="S4419" s="115" t="s">
        <v>353</v>
      </c>
      <c r="T4419" s="115">
        <v>1210</v>
      </c>
      <c r="U4419" s="115" t="s">
        <v>352</v>
      </c>
      <c r="V4419" s="115" t="s">
        <v>350</v>
      </c>
      <c r="Z4419" s="115">
        <v>0</v>
      </c>
      <c r="AA4419" s="115">
        <v>1</v>
      </c>
      <c r="AB4419" s="115">
        <v>0.14058437848281999</v>
      </c>
      <c r="AC4419" s="115">
        <v>2.043805910049E-2</v>
      </c>
      <c r="AD4419" s="115">
        <v>345.77053863029897</v>
      </c>
      <c r="AF4419" s="115">
        <v>-1</v>
      </c>
      <c r="AG4419" s="115">
        <v>-1</v>
      </c>
      <c r="AH4419" s="115">
        <v>-1</v>
      </c>
      <c r="AI4419" s="115">
        <v>-1</v>
      </c>
      <c r="AJ4419" s="115">
        <v>0</v>
      </c>
      <c r="AM4419" s="115" t="s">
        <v>348</v>
      </c>
      <c r="AN4419" s="115">
        <v>-1</v>
      </c>
      <c r="AQ4419" s="115">
        <v>601</v>
      </c>
      <c r="AR4419" s="115" t="s">
        <v>263</v>
      </c>
      <c r="AS4419" s="115" t="s">
        <v>376</v>
      </c>
      <c r="AT4419" s="115" t="s">
        <v>296</v>
      </c>
      <c r="AV4419" s="115">
        <v>49.217229107336102</v>
      </c>
      <c r="AW4419" s="115">
        <v>0.28043028269999998</v>
      </c>
    </row>
    <row r="4420" spans="1:49" x14ac:dyDescent="0.25">
      <c r="A4420" s="117">
        <v>560000</v>
      </c>
      <c r="B4420" s="117">
        <v>870000</v>
      </c>
      <c r="C4420" s="117">
        <v>870000</v>
      </c>
      <c r="D4420" s="115" t="s">
        <v>342</v>
      </c>
      <c r="E4420" s="115" t="s">
        <v>13</v>
      </c>
      <c r="F4420" s="115" t="s">
        <v>343</v>
      </c>
      <c r="G4420" s="115" t="s">
        <v>344</v>
      </c>
      <c r="H4420" s="115">
        <v>0.56000000000000005</v>
      </c>
      <c r="I4420" s="115">
        <v>0.48</v>
      </c>
      <c r="J4420" s="115" t="s">
        <v>350</v>
      </c>
      <c r="K4420" s="115">
        <v>0.10842446776465001</v>
      </c>
      <c r="L4420" s="115">
        <v>3636.90776873204</v>
      </c>
      <c r="M4420" s="115">
        <v>8.6674580930738792</v>
      </c>
      <c r="N4420" s="115">
        <v>1.2600690252292299</v>
      </c>
      <c r="O4420" s="115">
        <v>0.93976453061394005</v>
      </c>
      <c r="P4420" s="115">
        <v>0.13662231340719999</v>
      </c>
      <c r="Q4420" s="115">
        <v>394.32978913389201</v>
      </c>
      <c r="R4420" s="115">
        <v>1750</v>
      </c>
      <c r="S4420" s="115" t="s">
        <v>371</v>
      </c>
      <c r="T4420" s="115">
        <v>1750</v>
      </c>
      <c r="U4420" s="115" t="s">
        <v>352</v>
      </c>
      <c r="V4420" s="115" t="s">
        <v>350</v>
      </c>
      <c r="Z4420" s="115">
        <v>0</v>
      </c>
      <c r="AA4420" s="115">
        <v>1</v>
      </c>
      <c r="AB4420" s="115">
        <v>0.93976453061394005</v>
      </c>
      <c r="AC4420" s="115">
        <v>0.13662231340719999</v>
      </c>
      <c r="AD4420" s="115">
        <v>426.745877143558</v>
      </c>
      <c r="AF4420" s="115">
        <v>-1</v>
      </c>
      <c r="AG4420" s="115">
        <v>-1</v>
      </c>
      <c r="AH4420" s="115">
        <v>-1</v>
      </c>
      <c r="AI4420" s="115">
        <v>-1</v>
      </c>
      <c r="AJ4420" s="115">
        <v>0</v>
      </c>
      <c r="AM4420" s="115" t="s">
        <v>348</v>
      </c>
      <c r="AN4420" s="115">
        <v>-1</v>
      </c>
      <c r="AQ4420" s="115">
        <v>601</v>
      </c>
      <c r="AR4420" s="115" t="s">
        <v>263</v>
      </c>
      <c r="AS4420" s="115" t="s">
        <v>376</v>
      </c>
      <c r="AT4420" s="115" t="s">
        <v>296</v>
      </c>
      <c r="AV4420" s="115">
        <v>114.140045210457</v>
      </c>
      <c r="AW4420" s="115">
        <v>0.34610371220000002</v>
      </c>
    </row>
    <row r="4421" spans="1:49" x14ac:dyDescent="0.25">
      <c r="A4421" s="117">
        <v>560000</v>
      </c>
      <c r="B4421" s="117">
        <v>870000</v>
      </c>
      <c r="C4421" s="117">
        <v>870000</v>
      </c>
      <c r="D4421" s="115" t="s">
        <v>342</v>
      </c>
      <c r="E4421" s="115" t="s">
        <v>13</v>
      </c>
      <c r="F4421" s="115" t="s">
        <v>343</v>
      </c>
      <c r="G4421" s="115" t="s">
        <v>344</v>
      </c>
      <c r="H4421" s="115">
        <v>0.56000000000000005</v>
      </c>
      <c r="I4421" s="115">
        <v>0.48</v>
      </c>
      <c r="J4421" s="115" t="s">
        <v>350</v>
      </c>
      <c r="K4421" s="115">
        <v>0.17761724484204999</v>
      </c>
      <c r="L4421" s="115">
        <v>3636.90776873204</v>
      </c>
      <c r="M4421" s="115">
        <v>8.6674580930738792</v>
      </c>
      <c r="N4421" s="115">
        <v>1.2600690252292299</v>
      </c>
      <c r="O4421" s="115">
        <v>1.5394900262757101</v>
      </c>
      <c r="P4421" s="115">
        <v>0.22380998857202</v>
      </c>
      <c r="Q4421" s="115">
        <v>645.97753762683305</v>
      </c>
      <c r="R4421" s="115">
        <v>1210</v>
      </c>
      <c r="S4421" s="115" t="s">
        <v>353</v>
      </c>
      <c r="T4421" s="115">
        <v>1210</v>
      </c>
      <c r="U4421" s="115" t="s">
        <v>352</v>
      </c>
      <c r="V4421" s="115" t="s">
        <v>350</v>
      </c>
      <c r="Z4421" s="115">
        <v>0</v>
      </c>
      <c r="AA4421" s="115">
        <v>1</v>
      </c>
      <c r="AB4421" s="115">
        <v>1.5394900262757101</v>
      </c>
      <c r="AC4421" s="115">
        <v>0.22380998857202</v>
      </c>
      <c r="AD4421" s="115">
        <v>1016.56264934289</v>
      </c>
      <c r="AF4421" s="115">
        <v>-1</v>
      </c>
      <c r="AG4421" s="115">
        <v>-1</v>
      </c>
      <c r="AH4421" s="115">
        <v>-1</v>
      </c>
      <c r="AI4421" s="115">
        <v>-1</v>
      </c>
      <c r="AJ4421" s="115">
        <v>0</v>
      </c>
      <c r="AM4421" s="115" t="s">
        <v>348</v>
      </c>
      <c r="AN4421" s="115">
        <v>-1</v>
      </c>
      <c r="AQ4421" s="115">
        <v>601</v>
      </c>
      <c r="AR4421" s="115" t="s">
        <v>263</v>
      </c>
      <c r="AS4421" s="115" t="s">
        <v>376</v>
      </c>
      <c r="AT4421" s="115" t="s">
        <v>296</v>
      </c>
      <c r="AV4421" s="115">
        <v>111.387406258547</v>
      </c>
      <c r="AW4421" s="115">
        <v>0.82446281369999996</v>
      </c>
    </row>
    <row r="4422" spans="1:49" x14ac:dyDescent="0.25">
      <c r="A4422" s="117">
        <v>560000</v>
      </c>
      <c r="B4422" s="117">
        <v>870000</v>
      </c>
      <c r="C4422" s="117">
        <v>880000</v>
      </c>
      <c r="D4422" s="115" t="s">
        <v>342</v>
      </c>
      <c r="E4422" s="115" t="s">
        <v>13</v>
      </c>
      <c r="F4422" s="115" t="s">
        <v>343</v>
      </c>
      <c r="G4422" s="115" t="s">
        <v>344</v>
      </c>
      <c r="H4422" s="115">
        <v>0.56000000000000005</v>
      </c>
      <c r="I4422" s="115">
        <v>0.48</v>
      </c>
      <c r="J4422" s="115" t="s">
        <v>380</v>
      </c>
      <c r="K4422" s="115">
        <v>1.397499890828E-2</v>
      </c>
      <c r="L4422" s="115">
        <v>3616.4573056977101</v>
      </c>
      <c r="M4422" s="115">
        <v>6.9137024084674197</v>
      </c>
      <c r="N4422" s="115">
        <v>0.93938810142517004</v>
      </c>
      <c r="O4422" s="115">
        <v>9.6618983610539999E-2</v>
      </c>
      <c r="P4422" s="115">
        <v>1.312794769187E-2</v>
      </c>
      <c r="Q4422" s="115">
        <v>50.5399868989848</v>
      </c>
      <c r="R4422" s="115">
        <v>1750</v>
      </c>
      <c r="S4422" s="115" t="s">
        <v>371</v>
      </c>
      <c r="T4422" s="115">
        <v>1750</v>
      </c>
      <c r="U4422" s="115" t="s">
        <v>380</v>
      </c>
      <c r="V4422" s="115" t="s">
        <v>380</v>
      </c>
      <c r="Z4422" s="115">
        <v>0</v>
      </c>
      <c r="AA4422" s="115">
        <v>1</v>
      </c>
      <c r="AB4422" s="115">
        <v>9.6618983610539999E-2</v>
      </c>
      <c r="AC4422" s="115">
        <v>1.312794769187E-2</v>
      </c>
      <c r="AD4422" s="115">
        <v>2082.3270870943002</v>
      </c>
      <c r="AF4422" s="115">
        <v>-1</v>
      </c>
      <c r="AG4422" s="115">
        <v>-1</v>
      </c>
      <c r="AH4422" s="115">
        <v>-1</v>
      </c>
      <c r="AI4422" s="115">
        <v>-1</v>
      </c>
      <c r="AJ4422" s="115">
        <v>0</v>
      </c>
      <c r="AM4422" s="115" t="s">
        <v>348</v>
      </c>
      <c r="AN4422" s="115">
        <v>-1</v>
      </c>
      <c r="AQ4422" s="115">
        <v>601</v>
      </c>
      <c r="AR4422" s="115" t="s">
        <v>263</v>
      </c>
      <c r="AS4422" s="115" t="s">
        <v>376</v>
      </c>
      <c r="AT4422" s="115" t="s">
        <v>296</v>
      </c>
      <c r="AV4422" s="115">
        <v>102.325484333766</v>
      </c>
      <c r="AW4422" s="115">
        <v>1.6888297542999999</v>
      </c>
    </row>
    <row r="4423" spans="1:49" x14ac:dyDescent="0.25">
      <c r="A4423" s="117">
        <v>560000</v>
      </c>
      <c r="B4423" s="117">
        <v>870000</v>
      </c>
      <c r="C4423" s="117">
        <v>880000</v>
      </c>
      <c r="D4423" s="115" t="s">
        <v>342</v>
      </c>
      <c r="E4423" s="115" t="s">
        <v>13</v>
      </c>
      <c r="F4423" s="115" t="s">
        <v>343</v>
      </c>
      <c r="G4423" s="115" t="s">
        <v>344</v>
      </c>
      <c r="H4423" s="115">
        <v>0.56000000000000005</v>
      </c>
      <c r="I4423" s="115">
        <v>0.48</v>
      </c>
      <c r="J4423" s="115" t="s">
        <v>350</v>
      </c>
      <c r="K4423" s="115">
        <v>4.1971480729750002E-2</v>
      </c>
      <c r="L4423" s="115">
        <v>3616.4573056977101</v>
      </c>
      <c r="M4423" s="115">
        <v>6.9137024084674197</v>
      </c>
      <c r="N4423" s="115">
        <v>0.93938810142517004</v>
      </c>
      <c r="O4423" s="115">
        <v>0.29017832740824001</v>
      </c>
      <c r="P4423" s="115">
        <v>3.9427509596719999E-2</v>
      </c>
      <c r="Q4423" s="115">
        <v>151.78806811606901</v>
      </c>
      <c r="R4423" s="115">
        <v>1750</v>
      </c>
      <c r="S4423" s="115" t="s">
        <v>371</v>
      </c>
      <c r="T4423" s="115">
        <v>1750</v>
      </c>
      <c r="U4423" s="115" t="s">
        <v>352</v>
      </c>
      <c r="V4423" s="115" t="s">
        <v>350</v>
      </c>
      <c r="Z4423" s="115">
        <v>0</v>
      </c>
      <c r="AA4423" s="115">
        <v>1</v>
      </c>
      <c r="AB4423" s="115">
        <v>0.29017832740824001</v>
      </c>
      <c r="AC4423" s="115">
        <v>3.9427509596719999E-2</v>
      </c>
      <c r="AD4423" s="115">
        <v>151.788068116067</v>
      </c>
      <c r="AF4423" s="115">
        <v>-1</v>
      </c>
      <c r="AG4423" s="115">
        <v>-1</v>
      </c>
      <c r="AH4423" s="115">
        <v>-1</v>
      </c>
      <c r="AI4423" s="115">
        <v>-1</v>
      </c>
      <c r="AJ4423" s="115">
        <v>0</v>
      </c>
      <c r="AM4423" s="115" t="s">
        <v>348</v>
      </c>
      <c r="AN4423" s="115">
        <v>-1</v>
      </c>
      <c r="AQ4423" s="115">
        <v>601</v>
      </c>
      <c r="AR4423" s="115" t="s">
        <v>263</v>
      </c>
      <c r="AS4423" s="115" t="s">
        <v>376</v>
      </c>
      <c r="AT4423" s="115" t="s">
        <v>296</v>
      </c>
      <c r="AV4423" s="115">
        <v>106.846570199385</v>
      </c>
      <c r="AW4423" s="115">
        <v>0.1231046781</v>
      </c>
    </row>
    <row r="4424" spans="1:49" x14ac:dyDescent="0.25">
      <c r="A4424" s="117">
        <v>560000</v>
      </c>
      <c r="B4424" s="117">
        <v>880000</v>
      </c>
      <c r="C4424" s="117">
        <v>880000</v>
      </c>
      <c r="D4424" s="115" t="s">
        <v>342</v>
      </c>
      <c r="E4424" s="115" t="s">
        <v>13</v>
      </c>
      <c r="F4424" s="115" t="s">
        <v>343</v>
      </c>
      <c r="G4424" s="115" t="s">
        <v>344</v>
      </c>
      <c r="H4424" s="115">
        <v>0.56000000000000005</v>
      </c>
      <c r="I4424" s="115">
        <v>0.48</v>
      </c>
      <c r="J4424" s="115" t="s">
        <v>350</v>
      </c>
      <c r="K4424" s="115">
        <v>8.1655885844709994E-2</v>
      </c>
      <c r="L4424" s="115">
        <v>3620.4729689617602</v>
      </c>
      <c r="M4424" s="115">
        <v>6.9214583926233404</v>
      </c>
      <c r="N4424" s="115">
        <v>0.94044866192719001</v>
      </c>
      <c r="O4424" s="115">
        <v>0.56517781638699005</v>
      </c>
      <c r="P4424" s="115">
        <v>7.6793168581140006E-2</v>
      </c>
      <c r="Q4424" s="115">
        <v>295.63292745741802</v>
      </c>
      <c r="R4424" s="115">
        <v>1750</v>
      </c>
      <c r="S4424" s="115" t="s">
        <v>371</v>
      </c>
      <c r="T4424" s="115">
        <v>1750</v>
      </c>
      <c r="U4424" s="115" t="s">
        <v>352</v>
      </c>
      <c r="V4424" s="115" t="s">
        <v>350</v>
      </c>
      <c r="Z4424" s="115">
        <v>0</v>
      </c>
      <c r="AA4424" s="115">
        <v>1</v>
      </c>
      <c r="AB4424" s="115">
        <v>0.56517781638699005</v>
      </c>
      <c r="AC4424" s="115">
        <v>7.6793168581140006E-2</v>
      </c>
      <c r="AD4424" s="115">
        <v>356.93167800569199</v>
      </c>
      <c r="AF4424" s="115">
        <v>-1</v>
      </c>
      <c r="AG4424" s="115">
        <v>-1</v>
      </c>
      <c r="AH4424" s="115">
        <v>-1</v>
      </c>
      <c r="AI4424" s="115">
        <v>-1</v>
      </c>
      <c r="AJ4424" s="115">
        <v>0</v>
      </c>
      <c r="AM4424" s="115" t="s">
        <v>348</v>
      </c>
      <c r="AN4424" s="115">
        <v>-1</v>
      </c>
      <c r="AQ4424" s="115">
        <v>601</v>
      </c>
      <c r="AR4424" s="115" t="s">
        <v>263</v>
      </c>
      <c r="AS4424" s="115" t="s">
        <v>376</v>
      </c>
      <c r="AT4424" s="115" t="s">
        <v>296</v>
      </c>
      <c r="AV4424" s="115">
        <v>113.228810614281</v>
      </c>
      <c r="AW4424" s="115">
        <v>0.2894823017</v>
      </c>
    </row>
    <row r="4425" spans="1:49" x14ac:dyDescent="0.25">
      <c r="A4425" s="117">
        <v>170000</v>
      </c>
      <c r="B4425" s="117">
        <v>700000</v>
      </c>
      <c r="C4425" s="117">
        <v>700000</v>
      </c>
      <c r="D4425" s="115" t="s">
        <v>342</v>
      </c>
      <c r="E4425" s="115" t="s">
        <v>13</v>
      </c>
      <c r="F4425" s="115" t="s">
        <v>343</v>
      </c>
      <c r="G4425" s="115" t="s">
        <v>344</v>
      </c>
      <c r="H4425" s="115">
        <v>0.56000000000000005</v>
      </c>
      <c r="I4425" s="115">
        <v>0.48</v>
      </c>
      <c r="J4425" s="115" t="s">
        <v>350</v>
      </c>
      <c r="K4425" s="115">
        <v>2.6874096616000001E-2</v>
      </c>
      <c r="L4425" s="115">
        <v>3668.7500008902998</v>
      </c>
      <c r="M4425" s="115">
        <v>9.1850915019358492</v>
      </c>
      <c r="N4425" s="115">
        <v>1.3522390083182301</v>
      </c>
      <c r="O4425" s="115">
        <v>0.24684103644988001</v>
      </c>
      <c r="P4425" s="115">
        <v>3.6340201757469999E-2</v>
      </c>
      <c r="Q4425" s="115">
        <v>98.5943419839017</v>
      </c>
      <c r="R4425" s="115">
        <v>1200</v>
      </c>
      <c r="S4425" s="115" t="s">
        <v>351</v>
      </c>
      <c r="T4425" s="115">
        <v>1200</v>
      </c>
      <c r="U4425" s="115" t="s">
        <v>352</v>
      </c>
      <c r="V4425" s="115" t="s">
        <v>350</v>
      </c>
      <c r="Z4425" s="115">
        <v>0</v>
      </c>
      <c r="AA4425" s="115">
        <v>1</v>
      </c>
      <c r="AB4425" s="115">
        <v>0.24684103644988001</v>
      </c>
      <c r="AC4425" s="115">
        <v>3.6340201757469999E-2</v>
      </c>
      <c r="AD4425" s="115">
        <v>122.76857515691999</v>
      </c>
      <c r="AF4425" s="115">
        <v>-1</v>
      </c>
      <c r="AG4425" s="115">
        <v>-1</v>
      </c>
      <c r="AH4425" s="115">
        <v>-1</v>
      </c>
      <c r="AI4425" s="115">
        <v>-1</v>
      </c>
      <c r="AJ4425" s="115">
        <v>0</v>
      </c>
      <c r="AM4425" s="115" t="s">
        <v>348</v>
      </c>
      <c r="AN4425" s="115">
        <v>-1</v>
      </c>
      <c r="AQ4425" s="115">
        <v>616</v>
      </c>
      <c r="AR4425" s="115" t="s">
        <v>265</v>
      </c>
      <c r="AS4425" s="115" t="s">
        <v>381</v>
      </c>
      <c r="AT4425" s="115" t="s">
        <v>296</v>
      </c>
      <c r="AV4425" s="115">
        <v>54.542939117241303</v>
      </c>
      <c r="AW4425" s="115">
        <v>9.9568998500000006E-2</v>
      </c>
    </row>
    <row r="4426" spans="1:49" x14ac:dyDescent="0.25">
      <c r="A4426" s="117">
        <v>170000</v>
      </c>
      <c r="B4426" s="117">
        <v>700000</v>
      </c>
      <c r="C4426" s="117">
        <v>700000</v>
      </c>
      <c r="D4426" s="115" t="s">
        <v>342</v>
      </c>
      <c r="E4426" s="115" t="s">
        <v>13</v>
      </c>
      <c r="F4426" s="115" t="s">
        <v>343</v>
      </c>
      <c r="G4426" s="115" t="s">
        <v>344</v>
      </c>
      <c r="H4426" s="115">
        <v>0.56000000000000005</v>
      </c>
      <c r="I4426" s="115">
        <v>0.48</v>
      </c>
      <c r="J4426" s="115" t="s">
        <v>350</v>
      </c>
      <c r="K4426" s="115">
        <v>0.15694497441982</v>
      </c>
      <c r="L4426" s="115">
        <v>3668.7500008902998</v>
      </c>
      <c r="M4426" s="115">
        <v>9.1850915019358492</v>
      </c>
      <c r="N4426" s="115">
        <v>1.3522390083182301</v>
      </c>
      <c r="O4426" s="115">
        <v>1.4415539508150801</v>
      </c>
      <c r="P4426" s="115">
        <v>0.21222711656998999</v>
      </c>
      <c r="Q4426" s="115">
        <v>575.79187504246499</v>
      </c>
      <c r="R4426" s="115">
        <v>1210</v>
      </c>
      <c r="S4426" s="115" t="s">
        <v>353</v>
      </c>
      <c r="T4426" s="115">
        <v>1210</v>
      </c>
      <c r="U4426" s="115" t="s">
        <v>352</v>
      </c>
      <c r="V4426" s="115" t="s">
        <v>350</v>
      </c>
      <c r="Z4426" s="115">
        <v>0</v>
      </c>
      <c r="AA4426" s="115">
        <v>1</v>
      </c>
      <c r="AB4426" s="115">
        <v>1.4415539508150801</v>
      </c>
      <c r="AC4426" s="115">
        <v>0.21222711656998999</v>
      </c>
      <c r="AD4426" s="115">
        <v>808.135457760279</v>
      </c>
      <c r="AF4426" s="115">
        <v>-1</v>
      </c>
      <c r="AG4426" s="115">
        <v>-1</v>
      </c>
      <c r="AH4426" s="115">
        <v>-1</v>
      </c>
      <c r="AI4426" s="115">
        <v>-1</v>
      </c>
      <c r="AJ4426" s="115">
        <v>0</v>
      </c>
      <c r="AM4426" s="115" t="s">
        <v>348</v>
      </c>
      <c r="AN4426" s="115">
        <v>-1</v>
      </c>
      <c r="AQ4426" s="115">
        <v>616</v>
      </c>
      <c r="AR4426" s="115" t="s">
        <v>265</v>
      </c>
      <c r="AS4426" s="115" t="s">
        <v>381</v>
      </c>
      <c r="AT4426" s="115" t="s">
        <v>296</v>
      </c>
      <c r="AV4426" s="115">
        <v>103.617550489065</v>
      </c>
      <c r="AW4426" s="115">
        <v>0.65542210690000002</v>
      </c>
    </row>
    <row r="4427" spans="1:49" x14ac:dyDescent="0.25">
      <c r="A4427" s="117">
        <v>170000</v>
      </c>
      <c r="B4427" s="117">
        <v>700000</v>
      </c>
      <c r="C4427" s="117">
        <v>700000</v>
      </c>
      <c r="D4427" s="115" t="s">
        <v>342</v>
      </c>
      <c r="E4427" s="115" t="s">
        <v>13</v>
      </c>
      <c r="F4427" s="115" t="s">
        <v>343</v>
      </c>
      <c r="G4427" s="115" t="s">
        <v>344</v>
      </c>
      <c r="H4427" s="115">
        <v>0.56000000000000005</v>
      </c>
      <c r="I4427" s="115">
        <v>0.48</v>
      </c>
      <c r="J4427" s="115" t="s">
        <v>350</v>
      </c>
      <c r="K4427" s="115">
        <v>7.2903714646959994E-2</v>
      </c>
      <c r="L4427" s="115">
        <v>3668.7500008902998</v>
      </c>
      <c r="M4427" s="115">
        <v>9.1850915019358492</v>
      </c>
      <c r="N4427" s="115">
        <v>1.3522390083182301</v>
      </c>
      <c r="O4427" s="115">
        <v>0.66962728986334996</v>
      </c>
      <c r="P4427" s="115">
        <v>9.8583246796920002E-2</v>
      </c>
      <c r="Q4427" s="115">
        <v>267.46550317594398</v>
      </c>
      <c r="R4427" s="115">
        <v>1210</v>
      </c>
      <c r="S4427" s="115" t="s">
        <v>353</v>
      </c>
      <c r="T4427" s="115">
        <v>1210</v>
      </c>
      <c r="U4427" s="115" t="s">
        <v>352</v>
      </c>
      <c r="V4427" s="115" t="s">
        <v>350</v>
      </c>
      <c r="Z4427" s="115">
        <v>0</v>
      </c>
      <c r="AA4427" s="115">
        <v>1</v>
      </c>
      <c r="AB4427" s="115">
        <v>0.66962728986334996</v>
      </c>
      <c r="AC4427" s="115">
        <v>9.8583246796920002E-2</v>
      </c>
      <c r="AD4427" s="115">
        <v>954.02181995868705</v>
      </c>
      <c r="AF4427" s="115">
        <v>-1</v>
      </c>
      <c r="AG4427" s="115">
        <v>-1</v>
      </c>
      <c r="AH4427" s="115">
        <v>-1</v>
      </c>
      <c r="AI4427" s="115">
        <v>-1</v>
      </c>
      <c r="AJ4427" s="115">
        <v>0</v>
      </c>
      <c r="AM4427" s="115" t="s">
        <v>348</v>
      </c>
      <c r="AN4427" s="115">
        <v>-1</v>
      </c>
      <c r="AQ4427" s="115">
        <v>616</v>
      </c>
      <c r="AR4427" s="115" t="s">
        <v>265</v>
      </c>
      <c r="AS4427" s="115" t="s">
        <v>381</v>
      </c>
      <c r="AT4427" s="115" t="s">
        <v>296</v>
      </c>
      <c r="AV4427" s="115">
        <v>74.768045036866894</v>
      </c>
      <c r="AW4427" s="115">
        <v>0.77374032439999996</v>
      </c>
    </row>
    <row r="4428" spans="1:49" x14ac:dyDescent="0.25">
      <c r="A4428" s="117">
        <v>210000</v>
      </c>
      <c r="B4428" s="117">
        <v>820000</v>
      </c>
      <c r="C4428" s="117">
        <v>820000</v>
      </c>
      <c r="D4428" s="115" t="s">
        <v>342</v>
      </c>
      <c r="E4428" s="115" t="s">
        <v>13</v>
      </c>
      <c r="F4428" s="115" t="s">
        <v>343</v>
      </c>
      <c r="G4428" s="115" t="s">
        <v>344</v>
      </c>
      <c r="H4428" s="115">
        <v>0.56000000000000005</v>
      </c>
      <c r="I4428" s="115">
        <v>0.48</v>
      </c>
      <c r="J4428" s="115" t="s">
        <v>350</v>
      </c>
      <c r="K4428" s="115">
        <v>6.1117147246769997E-2</v>
      </c>
      <c r="L4428" s="115">
        <v>3658.5104824855298</v>
      </c>
      <c r="M4428" s="115">
        <v>9.1188019828410596</v>
      </c>
      <c r="N4428" s="115">
        <v>1.3411044800191201</v>
      </c>
      <c r="O4428" s="115">
        <v>0.55731516349950005</v>
      </c>
      <c r="P4428" s="115">
        <v>8.1964479978639995E-2</v>
      </c>
      <c r="Q4428" s="115">
        <v>223.59772386194501</v>
      </c>
      <c r="R4428" s="115">
        <v>1200</v>
      </c>
      <c r="S4428" s="115" t="s">
        <v>351</v>
      </c>
      <c r="T4428" s="115">
        <v>1200</v>
      </c>
      <c r="U4428" s="115" t="s">
        <v>352</v>
      </c>
      <c r="V4428" s="115" t="s">
        <v>350</v>
      </c>
      <c r="Z4428" s="115">
        <v>0</v>
      </c>
      <c r="AA4428" s="115">
        <v>1</v>
      </c>
      <c r="AB4428" s="115">
        <v>0.55731516349950005</v>
      </c>
      <c r="AC4428" s="115">
        <v>8.1964479978639995E-2</v>
      </c>
      <c r="AD4428" s="115">
        <v>518.62637255569302</v>
      </c>
      <c r="AF4428" s="115">
        <v>-1</v>
      </c>
      <c r="AG4428" s="115">
        <v>-1</v>
      </c>
      <c r="AH4428" s="115">
        <v>-1</v>
      </c>
      <c r="AI4428" s="115">
        <v>-1</v>
      </c>
      <c r="AJ4428" s="115">
        <v>0</v>
      </c>
      <c r="AM4428" s="115" t="s">
        <v>348</v>
      </c>
      <c r="AN4428" s="115">
        <v>-1</v>
      </c>
      <c r="AQ4428" s="115">
        <v>616</v>
      </c>
      <c r="AR4428" s="115" t="s">
        <v>265</v>
      </c>
      <c r="AS4428" s="115" t="s">
        <v>381</v>
      </c>
      <c r="AT4428" s="115" t="s">
        <v>296</v>
      </c>
      <c r="AV4428" s="115">
        <v>89.269024079901001</v>
      </c>
      <c r="AW4428" s="115">
        <v>0.42062155109999999</v>
      </c>
    </row>
    <row r="4429" spans="1:49" x14ac:dyDescent="0.25">
      <c r="A4429" s="117">
        <v>210000</v>
      </c>
      <c r="B4429" s="117">
        <v>820000</v>
      </c>
      <c r="C4429" s="117">
        <v>820000</v>
      </c>
      <c r="D4429" s="115" t="s">
        <v>342</v>
      </c>
      <c r="E4429" s="115" t="s">
        <v>13</v>
      </c>
      <c r="F4429" s="115" t="s">
        <v>343</v>
      </c>
      <c r="G4429" s="115" t="s">
        <v>344</v>
      </c>
      <c r="H4429" s="115">
        <v>0.56000000000000005</v>
      </c>
      <c r="I4429" s="115">
        <v>0.48</v>
      </c>
      <c r="J4429" s="115" t="s">
        <v>350</v>
      </c>
      <c r="K4429" s="115">
        <v>7.6260189862619995E-2</v>
      </c>
      <c r="L4429" s="115">
        <v>3658.5104824855298</v>
      </c>
      <c r="M4429" s="115">
        <v>9.1188019828410596</v>
      </c>
      <c r="N4429" s="115">
        <v>1.3411044800191201</v>
      </c>
      <c r="O4429" s="115">
        <v>0.69540157053110996</v>
      </c>
      <c r="P4429" s="115">
        <v>0.10227288227186999</v>
      </c>
      <c r="Q4429" s="115">
        <v>278.99870400873903</v>
      </c>
      <c r="R4429" s="115">
        <v>1210</v>
      </c>
      <c r="S4429" s="115" t="s">
        <v>353</v>
      </c>
      <c r="T4429" s="115">
        <v>1210</v>
      </c>
      <c r="U4429" s="115" t="s">
        <v>352</v>
      </c>
      <c r="V4429" s="115" t="s">
        <v>350</v>
      </c>
      <c r="Z4429" s="115">
        <v>0</v>
      </c>
      <c r="AA4429" s="115">
        <v>1</v>
      </c>
      <c r="AB4429" s="115">
        <v>0.69540157053110996</v>
      </c>
      <c r="AC4429" s="115">
        <v>0.10227288227186999</v>
      </c>
      <c r="AD4429" s="115">
        <v>515.55664164140705</v>
      </c>
      <c r="AF4429" s="115">
        <v>-1</v>
      </c>
      <c r="AG4429" s="115">
        <v>-1</v>
      </c>
      <c r="AH4429" s="115">
        <v>-1</v>
      </c>
      <c r="AI4429" s="115">
        <v>-1</v>
      </c>
      <c r="AJ4429" s="115">
        <v>0</v>
      </c>
      <c r="AM4429" s="115" t="s">
        <v>348</v>
      </c>
      <c r="AN4429" s="115">
        <v>-1</v>
      </c>
      <c r="AQ4429" s="115">
        <v>616</v>
      </c>
      <c r="AR4429" s="115" t="s">
        <v>265</v>
      </c>
      <c r="AS4429" s="115" t="s">
        <v>381</v>
      </c>
      <c r="AT4429" s="115" t="s">
        <v>296</v>
      </c>
      <c r="AV4429" s="115">
        <v>71.025395884890798</v>
      </c>
      <c r="AW4429" s="115">
        <v>0.41813190729999999</v>
      </c>
    </row>
    <row r="4430" spans="1:49" x14ac:dyDescent="0.25">
      <c r="A4430" s="117">
        <v>210000</v>
      </c>
      <c r="B4430" s="117">
        <v>820000</v>
      </c>
      <c r="C4430" s="117">
        <v>820000</v>
      </c>
      <c r="D4430" s="115" t="s">
        <v>342</v>
      </c>
      <c r="E4430" s="115" t="s">
        <v>13</v>
      </c>
      <c r="F4430" s="115" t="s">
        <v>343</v>
      </c>
      <c r="G4430" s="115" t="s">
        <v>344</v>
      </c>
      <c r="H4430" s="115">
        <v>0.56000000000000005</v>
      </c>
      <c r="I4430" s="115">
        <v>0.48</v>
      </c>
      <c r="J4430" s="115" t="s">
        <v>350</v>
      </c>
      <c r="K4430" s="115">
        <v>4.8378277199130001E-2</v>
      </c>
      <c r="L4430" s="115">
        <v>3658.5104824855298</v>
      </c>
      <c r="M4430" s="115">
        <v>9.1188019828410596</v>
      </c>
      <c r="N4430" s="115">
        <v>1.3411044800191201</v>
      </c>
      <c r="O4430" s="115">
        <v>0.44115193004985997</v>
      </c>
      <c r="P4430" s="115">
        <v>6.488032428736E-2</v>
      </c>
      <c r="Q4430" s="115">
        <v>176.99243425760699</v>
      </c>
      <c r="R4430" s="115">
        <v>1210</v>
      </c>
      <c r="S4430" s="115" t="s">
        <v>353</v>
      </c>
      <c r="T4430" s="115">
        <v>1210</v>
      </c>
      <c r="U4430" s="115" t="s">
        <v>352</v>
      </c>
      <c r="V4430" s="115" t="s">
        <v>350</v>
      </c>
      <c r="Z4430" s="115">
        <v>0</v>
      </c>
      <c r="AA4430" s="115">
        <v>1</v>
      </c>
      <c r="AB4430" s="115">
        <v>0.44115193004985997</v>
      </c>
      <c r="AC4430" s="115">
        <v>6.488032428736E-2</v>
      </c>
      <c r="AD4430" s="115">
        <v>1086.77516661495</v>
      </c>
      <c r="AF4430" s="115">
        <v>-1</v>
      </c>
      <c r="AG4430" s="115">
        <v>-1</v>
      </c>
      <c r="AH4430" s="115">
        <v>-1</v>
      </c>
      <c r="AI4430" s="115">
        <v>-1</v>
      </c>
      <c r="AJ4430" s="115">
        <v>0</v>
      </c>
      <c r="AM4430" s="115" t="s">
        <v>348</v>
      </c>
      <c r="AN4430" s="115">
        <v>-1</v>
      </c>
      <c r="AQ4430" s="115">
        <v>616</v>
      </c>
      <c r="AR4430" s="115" t="s">
        <v>265</v>
      </c>
      <c r="AS4430" s="115" t="s">
        <v>381</v>
      </c>
      <c r="AT4430" s="115" t="s">
        <v>296</v>
      </c>
      <c r="AV4430" s="115">
        <v>82.409178527661197</v>
      </c>
      <c r="AW4430" s="115">
        <v>0.88140727220000004</v>
      </c>
    </row>
    <row r="4431" spans="1:49" x14ac:dyDescent="0.25">
      <c r="A4431" s="117">
        <v>210000</v>
      </c>
      <c r="B4431" s="117">
        <v>840000</v>
      </c>
      <c r="C4431" s="117">
        <v>840000</v>
      </c>
      <c r="D4431" s="115" t="s">
        <v>342</v>
      </c>
      <c r="E4431" s="115" t="s">
        <v>13</v>
      </c>
      <c r="F4431" s="115" t="s">
        <v>343</v>
      </c>
      <c r="G4431" s="115" t="s">
        <v>344</v>
      </c>
      <c r="H4431" s="115">
        <v>0.56000000000000005</v>
      </c>
      <c r="I4431" s="115">
        <v>0.48</v>
      </c>
      <c r="J4431" s="115" t="s">
        <v>350</v>
      </c>
      <c r="K4431" s="115">
        <v>1.1691191278E-4</v>
      </c>
      <c r="L4431" s="115">
        <v>3658.5104823492402</v>
      </c>
      <c r="M4431" s="115">
        <v>9.1188019825013598</v>
      </c>
      <c r="N4431" s="115">
        <v>1.34110447996916</v>
      </c>
      <c r="O4431" s="115">
        <v>1.06609658209E-3</v>
      </c>
      <c r="P4431" s="115">
        <v>1.5679108999E-4</v>
      </c>
      <c r="Q4431" s="115">
        <v>0.42772345843908</v>
      </c>
      <c r="R4431" s="115">
        <v>1200</v>
      </c>
      <c r="S4431" s="115" t="s">
        <v>351</v>
      </c>
      <c r="T4431" s="115">
        <v>1200</v>
      </c>
      <c r="U4431" s="115" t="s">
        <v>352</v>
      </c>
      <c r="V4431" s="115" t="s">
        <v>350</v>
      </c>
      <c r="Z4431" s="115">
        <v>0</v>
      </c>
      <c r="AA4431" s="115">
        <v>1</v>
      </c>
      <c r="AB4431" s="115">
        <v>1.06609658209E-3</v>
      </c>
      <c r="AC4431" s="115">
        <v>1.5679108999E-4</v>
      </c>
      <c r="AD4431" s="115">
        <v>1259.10996079956</v>
      </c>
      <c r="AF4431" s="115">
        <v>-1</v>
      </c>
      <c r="AG4431" s="115">
        <v>-1</v>
      </c>
      <c r="AH4431" s="115">
        <v>-1</v>
      </c>
      <c r="AI4431" s="115">
        <v>-1</v>
      </c>
      <c r="AJ4431" s="115">
        <v>0</v>
      </c>
      <c r="AM4431" s="115" t="s">
        <v>348</v>
      </c>
      <c r="AN4431" s="115">
        <v>-1</v>
      </c>
      <c r="AQ4431" s="115">
        <v>616</v>
      </c>
      <c r="AR4431" s="115" t="s">
        <v>265</v>
      </c>
      <c r="AS4431" s="115" t="s">
        <v>381</v>
      </c>
      <c r="AT4431" s="115" t="s">
        <v>296</v>
      </c>
      <c r="AV4431" s="115">
        <v>125.74763661193801</v>
      </c>
      <c r="AW4431" s="115">
        <v>1.0211759617</v>
      </c>
    </row>
    <row r="4432" spans="1:49" x14ac:dyDescent="0.25">
      <c r="A4432" s="117">
        <v>210000</v>
      </c>
      <c r="B4432" s="117">
        <v>840000</v>
      </c>
      <c r="C4432" s="117">
        <v>840000</v>
      </c>
      <c r="D4432" s="115" t="s">
        <v>342</v>
      </c>
      <c r="E4432" s="115" t="s">
        <v>13</v>
      </c>
      <c r="F4432" s="115" t="s">
        <v>343</v>
      </c>
      <c r="G4432" s="115" t="s">
        <v>344</v>
      </c>
      <c r="H4432" s="115">
        <v>0.56000000000000005</v>
      </c>
      <c r="I4432" s="115">
        <v>0.48</v>
      </c>
      <c r="J4432" s="115" t="s">
        <v>350</v>
      </c>
      <c r="K4432" s="117">
        <v>7.8764828829999997E-6</v>
      </c>
      <c r="L4432" s="115">
        <v>3658.5104823492402</v>
      </c>
      <c r="M4432" s="115">
        <v>9.1188019825013598</v>
      </c>
      <c r="N4432" s="115">
        <v>1.34110447996916</v>
      </c>
      <c r="O4432" s="115">
        <v>7.1824087720000001E-5</v>
      </c>
      <c r="P4432" s="115">
        <v>1.0563186479999999E-5</v>
      </c>
      <c r="Q4432" s="115">
        <v>2.881619519149E-2</v>
      </c>
      <c r="R4432" s="115">
        <v>1200</v>
      </c>
      <c r="S4432" s="115" t="s">
        <v>351</v>
      </c>
      <c r="T4432" s="115">
        <v>1200</v>
      </c>
      <c r="U4432" s="115" t="s">
        <v>352</v>
      </c>
      <c r="V4432" s="115" t="s">
        <v>350</v>
      </c>
      <c r="Z4432" s="115">
        <v>0</v>
      </c>
      <c r="AA4432" s="115">
        <v>1</v>
      </c>
      <c r="AB4432" s="115">
        <v>7.1824087720000001E-5</v>
      </c>
      <c r="AC4432" s="115">
        <v>1.0563186479999999E-5</v>
      </c>
      <c r="AD4432" s="115">
        <v>1382.21775668277</v>
      </c>
      <c r="AF4432" s="115">
        <v>-1</v>
      </c>
      <c r="AG4432" s="115">
        <v>-1</v>
      </c>
      <c r="AH4432" s="115">
        <v>-1</v>
      </c>
      <c r="AI4432" s="115">
        <v>-1</v>
      </c>
      <c r="AJ4432" s="115">
        <v>0</v>
      </c>
      <c r="AM4432" s="115" t="s">
        <v>348</v>
      </c>
      <c r="AN4432" s="115">
        <v>-1</v>
      </c>
      <c r="AQ4432" s="115">
        <v>616</v>
      </c>
      <c r="AR4432" s="115" t="s">
        <v>265</v>
      </c>
      <c r="AS4432" s="115" t="s">
        <v>381</v>
      </c>
      <c r="AT4432" s="115" t="s">
        <v>296</v>
      </c>
      <c r="AV4432" s="115">
        <v>18.1130841364816</v>
      </c>
      <c r="AW4432" s="115">
        <v>1.1210200784</v>
      </c>
    </row>
    <row r="4433" spans="1:49" x14ac:dyDescent="0.25">
      <c r="A4433" s="117">
        <v>220000</v>
      </c>
      <c r="B4433" s="117">
        <v>850000</v>
      </c>
      <c r="C4433" s="117">
        <v>850000</v>
      </c>
      <c r="D4433" s="115" t="s">
        <v>342</v>
      </c>
      <c r="E4433" s="115" t="s">
        <v>13</v>
      </c>
      <c r="F4433" s="115" t="s">
        <v>343</v>
      </c>
      <c r="G4433" s="115" t="s">
        <v>344</v>
      </c>
      <c r="H4433" s="115">
        <v>0.56000000000000005</v>
      </c>
      <c r="I4433" s="115">
        <v>0.48</v>
      </c>
      <c r="J4433" s="115" t="s">
        <v>350</v>
      </c>
      <c r="K4433" s="117">
        <v>9.2406755709999999E-6</v>
      </c>
      <c r="L4433" s="115">
        <v>3658.5104824855198</v>
      </c>
      <c r="M4433" s="115">
        <v>9.1188019828410596</v>
      </c>
      <c r="N4433" s="115">
        <v>1.3411044800191201</v>
      </c>
      <c r="O4433" s="115">
        <v>8.4263890719999998E-5</v>
      </c>
      <c r="P4433" s="115">
        <v>1.2392711400000001E-5</v>
      </c>
      <c r="Q4433" s="115">
        <v>3.380710844175E-2</v>
      </c>
      <c r="R4433" s="115">
        <v>1200</v>
      </c>
      <c r="S4433" s="115" t="s">
        <v>351</v>
      </c>
      <c r="T4433" s="115">
        <v>1200</v>
      </c>
      <c r="U4433" s="115" t="s">
        <v>352</v>
      </c>
      <c r="V4433" s="115" t="s">
        <v>350</v>
      </c>
      <c r="Z4433" s="115">
        <v>0</v>
      </c>
      <c r="AA4433" s="115">
        <v>1</v>
      </c>
      <c r="AB4433" s="115">
        <v>8.4263890719999998E-5</v>
      </c>
      <c r="AC4433" s="115">
        <v>1.2392711400000001E-5</v>
      </c>
      <c r="AD4433" s="115">
        <v>1516.93520340803</v>
      </c>
      <c r="AF4433" s="115">
        <v>-1</v>
      </c>
      <c r="AG4433" s="115">
        <v>-1</v>
      </c>
      <c r="AH4433" s="115">
        <v>-1</v>
      </c>
      <c r="AI4433" s="115">
        <v>-1</v>
      </c>
      <c r="AJ4433" s="115">
        <v>0</v>
      </c>
      <c r="AM4433" s="115" t="s">
        <v>348</v>
      </c>
      <c r="AN4433" s="115">
        <v>-1</v>
      </c>
      <c r="AQ4433" s="115">
        <v>616</v>
      </c>
      <c r="AR4433" s="115" t="s">
        <v>265</v>
      </c>
      <c r="AS4433" s="115" t="s">
        <v>381</v>
      </c>
      <c r="AT4433" s="115" t="s">
        <v>296</v>
      </c>
      <c r="AV4433" s="115">
        <v>50.148959566223603</v>
      </c>
      <c r="AW4433" s="115">
        <v>1.2302799703</v>
      </c>
    </row>
    <row r="4434" spans="1:49" x14ac:dyDescent="0.25">
      <c r="A4434" s="117">
        <v>220000</v>
      </c>
      <c r="B4434" s="117">
        <v>860000</v>
      </c>
      <c r="C4434" s="117">
        <v>860000</v>
      </c>
      <c r="D4434" s="115" t="s">
        <v>342</v>
      </c>
      <c r="E4434" s="115" t="s">
        <v>13</v>
      </c>
      <c r="F4434" s="115" t="s">
        <v>343</v>
      </c>
      <c r="G4434" s="115" t="s">
        <v>344</v>
      </c>
      <c r="H4434" s="115">
        <v>0.56000000000000005</v>
      </c>
      <c r="I4434" s="115">
        <v>0.48</v>
      </c>
      <c r="J4434" s="115" t="s">
        <v>350</v>
      </c>
      <c r="K4434" s="115">
        <v>6.0804619087959998E-2</v>
      </c>
      <c r="L4434" s="115">
        <v>3673.9565293105002</v>
      </c>
      <c r="M4434" s="115">
        <v>9.1548886818851098</v>
      </c>
      <c r="N4434" s="115">
        <v>1.34632978401071</v>
      </c>
      <c r="O4434" s="115">
        <v>0.55665951909471001</v>
      </c>
      <c r="P4434" s="115">
        <v>8.1863069683539999E-2</v>
      </c>
      <c r="Q4434" s="115">
        <v>223.39352731045199</v>
      </c>
      <c r="R4434" s="115">
        <v>1200</v>
      </c>
      <c r="S4434" s="115" t="s">
        <v>351</v>
      </c>
      <c r="T4434" s="115">
        <v>1200</v>
      </c>
      <c r="U4434" s="115" t="s">
        <v>352</v>
      </c>
      <c r="V4434" s="115" t="s">
        <v>350</v>
      </c>
      <c r="Z4434" s="115">
        <v>0</v>
      </c>
      <c r="AA4434" s="115">
        <v>1</v>
      </c>
      <c r="AB4434" s="115">
        <v>0.55665951909471001</v>
      </c>
      <c r="AC4434" s="115">
        <v>8.1863069683539999E-2</v>
      </c>
      <c r="AD4434" s="115">
        <v>825.16257726412402</v>
      </c>
      <c r="AF4434" s="115">
        <v>-1</v>
      </c>
      <c r="AG4434" s="115">
        <v>-1</v>
      </c>
      <c r="AH4434" s="115">
        <v>-1</v>
      </c>
      <c r="AI4434" s="115">
        <v>-1</v>
      </c>
      <c r="AJ4434" s="115">
        <v>0</v>
      </c>
      <c r="AM4434" s="115" t="s">
        <v>348</v>
      </c>
      <c r="AN4434" s="115">
        <v>-1</v>
      </c>
      <c r="AQ4434" s="115">
        <v>616</v>
      </c>
      <c r="AR4434" s="115" t="s">
        <v>265</v>
      </c>
      <c r="AS4434" s="115" t="s">
        <v>381</v>
      </c>
      <c r="AT4434" s="115" t="s">
        <v>296</v>
      </c>
      <c r="AV4434" s="115">
        <v>97.190227839069394</v>
      </c>
      <c r="AW4434" s="115">
        <v>0.66923161170000001</v>
      </c>
    </row>
    <row r="4435" spans="1:49" x14ac:dyDescent="0.25">
      <c r="A4435" s="117">
        <v>220000</v>
      </c>
      <c r="B4435" s="117">
        <v>860000</v>
      </c>
      <c r="C4435" s="117">
        <v>860000</v>
      </c>
      <c r="D4435" s="115" t="s">
        <v>342</v>
      </c>
      <c r="E4435" s="115" t="s">
        <v>13</v>
      </c>
      <c r="F4435" s="115" t="s">
        <v>343</v>
      </c>
      <c r="G4435" s="115" t="s">
        <v>344</v>
      </c>
      <c r="H4435" s="115">
        <v>0.56000000000000005</v>
      </c>
      <c r="I4435" s="115">
        <v>0.48</v>
      </c>
      <c r="J4435" s="115" t="s">
        <v>350</v>
      </c>
      <c r="K4435" s="115">
        <v>4.3672380740119997E-2</v>
      </c>
      <c r="L4435" s="115">
        <v>3673.9565293105002</v>
      </c>
      <c r="M4435" s="115">
        <v>9.1548886818851098</v>
      </c>
      <c r="N4435" s="115">
        <v>1.34632978401071</v>
      </c>
      <c r="O4435" s="115">
        <v>0.3998157841487</v>
      </c>
      <c r="P4435" s="115">
        <v>5.8797426929070001E-2</v>
      </c>
      <c r="Q4435" s="115">
        <v>160.45042837069801</v>
      </c>
      <c r="R4435" s="115">
        <v>1210</v>
      </c>
      <c r="S4435" s="115" t="s">
        <v>353</v>
      </c>
      <c r="T4435" s="115">
        <v>1210</v>
      </c>
      <c r="U4435" s="115" t="s">
        <v>352</v>
      </c>
      <c r="V4435" s="115" t="s">
        <v>350</v>
      </c>
      <c r="Z4435" s="115">
        <v>0</v>
      </c>
      <c r="AA4435" s="115">
        <v>1</v>
      </c>
      <c r="AB4435" s="115">
        <v>0.3998157841487</v>
      </c>
      <c r="AC4435" s="115">
        <v>5.8797426929070001E-2</v>
      </c>
      <c r="AD4435" s="115">
        <v>175.28997211197299</v>
      </c>
      <c r="AF4435" s="115">
        <v>-1</v>
      </c>
      <c r="AG4435" s="115">
        <v>-1</v>
      </c>
      <c r="AH4435" s="115">
        <v>-1</v>
      </c>
      <c r="AI4435" s="115">
        <v>-1</v>
      </c>
      <c r="AJ4435" s="115">
        <v>0</v>
      </c>
      <c r="AM4435" s="115" t="s">
        <v>348</v>
      </c>
      <c r="AN4435" s="115">
        <v>-1</v>
      </c>
      <c r="AQ4435" s="115">
        <v>616</v>
      </c>
      <c r="AR4435" s="115" t="s">
        <v>265</v>
      </c>
      <c r="AS4435" s="115" t="s">
        <v>381</v>
      </c>
      <c r="AT4435" s="115" t="s">
        <v>296</v>
      </c>
      <c r="AV4435" s="115">
        <v>60.242904884034203</v>
      </c>
      <c r="AW4435" s="115">
        <v>0.1421654275</v>
      </c>
    </row>
    <row r="4436" spans="1:49" x14ac:dyDescent="0.25">
      <c r="A4436" s="117">
        <v>220000</v>
      </c>
      <c r="B4436" s="117">
        <v>860000</v>
      </c>
      <c r="C4436" s="117">
        <v>860000</v>
      </c>
      <c r="D4436" s="115" t="s">
        <v>342</v>
      </c>
      <c r="E4436" s="115" t="s">
        <v>13</v>
      </c>
      <c r="F4436" s="115" t="s">
        <v>343</v>
      </c>
      <c r="G4436" s="115" t="s">
        <v>344</v>
      </c>
      <c r="H4436" s="115">
        <v>0.56000000000000005</v>
      </c>
      <c r="I4436" s="115">
        <v>0.48</v>
      </c>
      <c r="J4436" s="115" t="s">
        <v>350</v>
      </c>
      <c r="K4436" s="115">
        <v>7.3927247925729994E-2</v>
      </c>
      <c r="L4436" s="115">
        <v>3673.9565293105002</v>
      </c>
      <c r="M4436" s="115">
        <v>9.1548886818851098</v>
      </c>
      <c r="N4436" s="115">
        <v>1.34632978401071</v>
      </c>
      <c r="O4436" s="115">
        <v>0.67679572531820997</v>
      </c>
      <c r="P4436" s="115">
        <v>9.9530455732359996E-2</v>
      </c>
      <c r="Q4436" s="115">
        <v>271.60549521070698</v>
      </c>
      <c r="R4436" s="115">
        <v>1210</v>
      </c>
      <c r="S4436" s="115" t="s">
        <v>353</v>
      </c>
      <c r="T4436" s="115">
        <v>1210</v>
      </c>
      <c r="U4436" s="115" t="s">
        <v>352</v>
      </c>
      <c r="V4436" s="115" t="s">
        <v>350</v>
      </c>
      <c r="Z4436" s="115">
        <v>0</v>
      </c>
      <c r="AA4436" s="115">
        <v>1</v>
      </c>
      <c r="AB4436" s="115">
        <v>0.67679572531820997</v>
      </c>
      <c r="AC4436" s="115">
        <v>9.9530455732359996E-2</v>
      </c>
      <c r="AD4436" s="115">
        <v>840.63847132438502</v>
      </c>
      <c r="AF4436" s="115">
        <v>-1</v>
      </c>
      <c r="AG4436" s="115">
        <v>-1</v>
      </c>
      <c r="AH4436" s="115">
        <v>-1</v>
      </c>
      <c r="AI4436" s="115">
        <v>-1</v>
      </c>
      <c r="AJ4436" s="115">
        <v>0</v>
      </c>
      <c r="AM4436" s="115" t="s">
        <v>348</v>
      </c>
      <c r="AN4436" s="115">
        <v>-1</v>
      </c>
      <c r="AQ4436" s="115">
        <v>616</v>
      </c>
      <c r="AR4436" s="115" t="s">
        <v>265</v>
      </c>
      <c r="AS4436" s="115" t="s">
        <v>381</v>
      </c>
      <c r="AT4436" s="115" t="s">
        <v>296</v>
      </c>
      <c r="AV4436" s="115">
        <v>82.757463088954097</v>
      </c>
      <c r="AW4436" s="115">
        <v>0.68178302619999998</v>
      </c>
    </row>
    <row r="4437" spans="1:49" x14ac:dyDescent="0.25">
      <c r="A4437" s="117">
        <v>220000</v>
      </c>
      <c r="B4437" s="117">
        <v>860000</v>
      </c>
      <c r="C4437" s="117">
        <v>860000</v>
      </c>
      <c r="D4437" s="115" t="s">
        <v>342</v>
      </c>
      <c r="E4437" s="115" t="s">
        <v>13</v>
      </c>
      <c r="F4437" s="115" t="s">
        <v>343</v>
      </c>
      <c r="G4437" s="115" t="s">
        <v>344</v>
      </c>
      <c r="H4437" s="115">
        <v>0.56000000000000005</v>
      </c>
      <c r="I4437" s="115">
        <v>0.48</v>
      </c>
      <c r="J4437" s="115" t="s">
        <v>350</v>
      </c>
      <c r="K4437" s="115">
        <v>5.658162156115E-2</v>
      </c>
      <c r="L4437" s="115">
        <v>3669.5568051364198</v>
      </c>
      <c r="M4437" s="115">
        <v>9.1445936928992797</v>
      </c>
      <c r="N4437" s="115">
        <v>1.3448385080115699</v>
      </c>
      <c r="O4437" s="115">
        <v>0.51741593966216004</v>
      </c>
      <c r="P4437" s="115">
        <v>7.6093143521180004E-2</v>
      </c>
      <c r="Q4437" s="115">
        <v>207.62947444539299</v>
      </c>
      <c r="R4437" s="115">
        <v>1200</v>
      </c>
      <c r="S4437" s="115" t="s">
        <v>351</v>
      </c>
      <c r="T4437" s="115">
        <v>1200</v>
      </c>
      <c r="U4437" s="115" t="s">
        <v>352</v>
      </c>
      <c r="V4437" s="115" t="s">
        <v>350</v>
      </c>
      <c r="Z4437" s="115">
        <v>0</v>
      </c>
      <c r="AA4437" s="115">
        <v>1</v>
      </c>
      <c r="AB4437" s="115">
        <v>0.51741593966216004</v>
      </c>
      <c r="AC4437" s="115">
        <v>7.6093143521180004E-2</v>
      </c>
      <c r="AD4437" s="115">
        <v>683.56191607656206</v>
      </c>
      <c r="AF4437" s="115">
        <v>-1</v>
      </c>
      <c r="AG4437" s="115">
        <v>-1</v>
      </c>
      <c r="AH4437" s="115">
        <v>-1</v>
      </c>
      <c r="AI4437" s="115">
        <v>-1</v>
      </c>
      <c r="AJ4437" s="115">
        <v>0</v>
      </c>
      <c r="AM4437" s="115" t="s">
        <v>348</v>
      </c>
      <c r="AN4437" s="115">
        <v>-1</v>
      </c>
      <c r="AQ4437" s="115">
        <v>616</v>
      </c>
      <c r="AR4437" s="115" t="s">
        <v>265</v>
      </c>
      <c r="AS4437" s="115" t="s">
        <v>381</v>
      </c>
      <c r="AT4437" s="115" t="s">
        <v>296</v>
      </c>
      <c r="AV4437" s="115">
        <v>92.468502931556998</v>
      </c>
      <c r="AW4437" s="115">
        <v>0.55438922629999998</v>
      </c>
    </row>
    <row r="4438" spans="1:49" x14ac:dyDescent="0.25">
      <c r="A4438" s="117">
        <v>220000</v>
      </c>
      <c r="B4438" s="117">
        <v>860000</v>
      </c>
      <c r="C4438" s="117">
        <v>860000</v>
      </c>
      <c r="D4438" s="115" t="s">
        <v>342</v>
      </c>
      <c r="E4438" s="115" t="s">
        <v>13</v>
      </c>
      <c r="F4438" s="115" t="s">
        <v>343</v>
      </c>
      <c r="G4438" s="115" t="s">
        <v>344</v>
      </c>
      <c r="H4438" s="115">
        <v>0.56000000000000005</v>
      </c>
      <c r="I4438" s="115">
        <v>0.48</v>
      </c>
      <c r="J4438" s="115" t="s">
        <v>350</v>
      </c>
      <c r="K4438" s="115">
        <v>4.0505888496710003E-2</v>
      </c>
      <c r="L4438" s="115">
        <v>3669.5568051364198</v>
      </c>
      <c r="M4438" s="115">
        <v>9.1445936928992797</v>
      </c>
      <c r="N4438" s="115">
        <v>1.3448385080115699</v>
      </c>
      <c r="O4438" s="115">
        <v>0.37040989247236</v>
      </c>
      <c r="P4438" s="115">
        <v>5.44738786516E-2</v>
      </c>
      <c r="Q4438" s="115">
        <v>148.638658781228</v>
      </c>
      <c r="R4438" s="115">
        <v>1210</v>
      </c>
      <c r="S4438" s="115" t="s">
        <v>353</v>
      </c>
      <c r="T4438" s="115">
        <v>1210</v>
      </c>
      <c r="U4438" s="115" t="s">
        <v>352</v>
      </c>
      <c r="V4438" s="115" t="s">
        <v>350</v>
      </c>
      <c r="Z4438" s="115">
        <v>0</v>
      </c>
      <c r="AA4438" s="115">
        <v>1</v>
      </c>
      <c r="AB4438" s="115">
        <v>0.37040989247236</v>
      </c>
      <c r="AC4438" s="115">
        <v>5.44738786516E-2</v>
      </c>
      <c r="AD4438" s="115">
        <v>176.71175909033201</v>
      </c>
      <c r="AF4438" s="115">
        <v>-1</v>
      </c>
      <c r="AG4438" s="115">
        <v>-1</v>
      </c>
      <c r="AH4438" s="115">
        <v>-1</v>
      </c>
      <c r="AI4438" s="115">
        <v>-1</v>
      </c>
      <c r="AJ4438" s="115">
        <v>0</v>
      </c>
      <c r="AM4438" s="115" t="s">
        <v>348</v>
      </c>
      <c r="AN4438" s="115">
        <v>-1</v>
      </c>
      <c r="AQ4438" s="115">
        <v>616</v>
      </c>
      <c r="AR4438" s="115" t="s">
        <v>265</v>
      </c>
      <c r="AS4438" s="115" t="s">
        <v>381</v>
      </c>
      <c r="AT4438" s="115" t="s">
        <v>296</v>
      </c>
      <c r="AV4438" s="115">
        <v>53.433701752669798</v>
      </c>
      <c r="AW4438" s="115">
        <v>0.1433185394</v>
      </c>
    </row>
    <row r="4439" spans="1:49" x14ac:dyDescent="0.25">
      <c r="A4439" s="117">
        <v>220000</v>
      </c>
      <c r="B4439" s="117">
        <v>860000</v>
      </c>
      <c r="C4439" s="117">
        <v>860000</v>
      </c>
      <c r="D4439" s="115" t="s">
        <v>342</v>
      </c>
      <c r="E4439" s="115" t="s">
        <v>13</v>
      </c>
      <c r="F4439" s="115" t="s">
        <v>343</v>
      </c>
      <c r="G4439" s="115" t="s">
        <v>344</v>
      </c>
      <c r="H4439" s="115">
        <v>0.56000000000000005</v>
      </c>
      <c r="I4439" s="115">
        <v>0.48</v>
      </c>
      <c r="J4439" s="115" t="s">
        <v>350</v>
      </c>
      <c r="K4439" s="115">
        <v>2.6327572167360001E-2</v>
      </c>
      <c r="L4439" s="115">
        <v>3669.5568051364198</v>
      </c>
      <c r="M4439" s="115">
        <v>9.1445936928992797</v>
      </c>
      <c r="N4439" s="115">
        <v>1.3448385080115699</v>
      </c>
      <c r="O4439" s="115">
        <v>0.24075495039104999</v>
      </c>
      <c r="P4439" s="115">
        <v>3.5406332873119999E-2</v>
      </c>
      <c r="Q4439" s="115">
        <v>96.610521609481907</v>
      </c>
      <c r="R4439" s="115">
        <v>1210</v>
      </c>
      <c r="S4439" s="115" t="s">
        <v>353</v>
      </c>
      <c r="T4439" s="115">
        <v>1210</v>
      </c>
      <c r="U4439" s="115" t="s">
        <v>352</v>
      </c>
      <c r="V4439" s="115" t="s">
        <v>350</v>
      </c>
      <c r="Z4439" s="115">
        <v>0</v>
      </c>
      <c r="AA4439" s="115">
        <v>1</v>
      </c>
      <c r="AB4439" s="115">
        <v>0.24075495039104999</v>
      </c>
      <c r="AC4439" s="115">
        <v>3.5406332873119999E-2</v>
      </c>
      <c r="AD4439" s="115">
        <v>1040.4911636356901</v>
      </c>
      <c r="AF4439" s="115">
        <v>-1</v>
      </c>
      <c r="AG4439" s="115">
        <v>-1</v>
      </c>
      <c r="AH4439" s="115">
        <v>-1</v>
      </c>
      <c r="AI4439" s="115">
        <v>-1</v>
      </c>
      <c r="AJ4439" s="115">
        <v>0</v>
      </c>
      <c r="AM4439" s="115" t="s">
        <v>348</v>
      </c>
      <c r="AN4439" s="115">
        <v>-1</v>
      </c>
      <c r="AQ4439" s="115">
        <v>616</v>
      </c>
      <c r="AR4439" s="115" t="s">
        <v>265</v>
      </c>
      <c r="AS4439" s="115" t="s">
        <v>381</v>
      </c>
      <c r="AT4439" s="115" t="s">
        <v>296</v>
      </c>
      <c r="AV4439" s="115">
        <v>47.064906965441999</v>
      </c>
      <c r="AW4439" s="115">
        <v>0.84386955689999998</v>
      </c>
    </row>
    <row r="4440" spans="1:49" x14ac:dyDescent="0.25">
      <c r="A4440" s="117">
        <v>220000</v>
      </c>
      <c r="B4440" s="117">
        <v>860000</v>
      </c>
      <c r="C4440" s="117">
        <v>860000</v>
      </c>
      <c r="D4440" s="115" t="s">
        <v>342</v>
      </c>
      <c r="E4440" s="115" t="s">
        <v>13</v>
      </c>
      <c r="F4440" s="115" t="s">
        <v>343</v>
      </c>
      <c r="G4440" s="115" t="s">
        <v>344</v>
      </c>
      <c r="H4440" s="115">
        <v>0.56000000000000005</v>
      </c>
      <c r="I4440" s="115">
        <v>0.48</v>
      </c>
      <c r="J4440" s="115" t="s">
        <v>350</v>
      </c>
      <c r="K4440" s="115">
        <v>5.1560034430000003E-5</v>
      </c>
      <c r="L4440" s="115">
        <v>3658.51048194036</v>
      </c>
      <c r="M4440" s="115">
        <v>9.1188019814822496</v>
      </c>
      <c r="N4440" s="115">
        <v>1.3411044798192799</v>
      </c>
      <c r="O4440" s="115">
        <v>4.7016574419000002E-4</v>
      </c>
      <c r="P4440" s="115">
        <v>6.9147393160000006E-5</v>
      </c>
      <c r="Q4440" s="115">
        <v>0.18863292644061999</v>
      </c>
      <c r="R4440" s="115">
        <v>1200</v>
      </c>
      <c r="S4440" s="115" t="s">
        <v>351</v>
      </c>
      <c r="T4440" s="115">
        <v>1200</v>
      </c>
      <c r="U4440" s="115" t="s">
        <v>352</v>
      </c>
      <c r="V4440" s="115" t="s">
        <v>350</v>
      </c>
      <c r="Z4440" s="115">
        <v>0</v>
      </c>
      <c r="AA4440" s="115">
        <v>1</v>
      </c>
      <c r="AB4440" s="115">
        <v>4.7016574419000002E-4</v>
      </c>
      <c r="AC4440" s="115">
        <v>6.9147393160000006E-5</v>
      </c>
      <c r="AD4440" s="115">
        <v>1339.3257876109001</v>
      </c>
      <c r="AF4440" s="115">
        <v>-1</v>
      </c>
      <c r="AG4440" s="115">
        <v>-1</v>
      </c>
      <c r="AH4440" s="115">
        <v>-1</v>
      </c>
      <c r="AI4440" s="115">
        <v>-1</v>
      </c>
      <c r="AJ4440" s="115">
        <v>0</v>
      </c>
      <c r="AM4440" s="115" t="s">
        <v>348</v>
      </c>
      <c r="AN4440" s="115">
        <v>-1</v>
      </c>
      <c r="AQ4440" s="115">
        <v>616</v>
      </c>
      <c r="AR4440" s="115" t="s">
        <v>265</v>
      </c>
      <c r="AS4440" s="115" t="s">
        <v>381</v>
      </c>
      <c r="AT4440" s="115" t="s">
        <v>296</v>
      </c>
      <c r="AV4440" s="115">
        <v>109.048457047336</v>
      </c>
      <c r="AW4440" s="115">
        <v>1.0862334043999999</v>
      </c>
    </row>
    <row r="4441" spans="1:49" x14ac:dyDescent="0.25">
      <c r="A4441" s="117">
        <v>230000</v>
      </c>
      <c r="B4441" s="117">
        <v>870000</v>
      </c>
      <c r="C4441" s="117">
        <v>870000</v>
      </c>
      <c r="D4441" s="115" t="s">
        <v>342</v>
      </c>
      <c r="E4441" s="115" t="s">
        <v>13</v>
      </c>
      <c r="F4441" s="115" t="s">
        <v>343</v>
      </c>
      <c r="G4441" s="115" t="s">
        <v>344</v>
      </c>
      <c r="H4441" s="115">
        <v>0.56000000000000005</v>
      </c>
      <c r="I4441" s="115">
        <v>0.48</v>
      </c>
      <c r="J4441" s="115" t="s">
        <v>350</v>
      </c>
      <c r="K4441" s="115">
        <v>5.9212036039390001E-2</v>
      </c>
      <c r="L4441" s="115">
        <v>3669.5568048630198</v>
      </c>
      <c r="M4441" s="115">
        <v>9.1445936922179492</v>
      </c>
      <c r="N4441" s="115">
        <v>1.3448385079113701</v>
      </c>
      <c r="O4441" s="115">
        <v>0.54147001126924998</v>
      </c>
      <c r="P4441" s="115">
        <v>7.9630626197609994E-2</v>
      </c>
      <c r="Q4441" s="115">
        <v>217.281929778163</v>
      </c>
      <c r="R4441" s="115">
        <v>1200</v>
      </c>
      <c r="S4441" s="115" t="s">
        <v>351</v>
      </c>
      <c r="T4441" s="115">
        <v>1200</v>
      </c>
      <c r="U4441" s="115" t="s">
        <v>352</v>
      </c>
      <c r="V4441" s="115" t="s">
        <v>350</v>
      </c>
      <c r="Z4441" s="115">
        <v>0</v>
      </c>
      <c r="AA4441" s="115">
        <v>1</v>
      </c>
      <c r="AB4441" s="115">
        <v>0.54147001126924998</v>
      </c>
      <c r="AC4441" s="115">
        <v>7.9630626197609994E-2</v>
      </c>
      <c r="AD4441" s="115">
        <v>746.10691694892</v>
      </c>
      <c r="AF4441" s="115">
        <v>-1</v>
      </c>
      <c r="AG4441" s="115">
        <v>-1</v>
      </c>
      <c r="AH4441" s="115">
        <v>-1</v>
      </c>
      <c r="AI4441" s="115">
        <v>-1</v>
      </c>
      <c r="AJ4441" s="115">
        <v>0</v>
      </c>
      <c r="AM4441" s="115" t="s">
        <v>348</v>
      </c>
      <c r="AN4441" s="115">
        <v>-1</v>
      </c>
      <c r="AQ4441" s="115">
        <v>616</v>
      </c>
      <c r="AR4441" s="115" t="s">
        <v>265</v>
      </c>
      <c r="AS4441" s="115" t="s">
        <v>381</v>
      </c>
      <c r="AT4441" s="115" t="s">
        <v>296</v>
      </c>
      <c r="AV4441" s="115">
        <v>105.746195192508</v>
      </c>
      <c r="AW4441" s="115">
        <v>0.60511509890000004</v>
      </c>
    </row>
    <row r="4442" spans="1:49" x14ac:dyDescent="0.25">
      <c r="A4442" s="117">
        <v>230000</v>
      </c>
      <c r="B4442" s="117">
        <v>870000</v>
      </c>
      <c r="C4442" s="117">
        <v>870000</v>
      </c>
      <c r="D4442" s="115" t="s">
        <v>342</v>
      </c>
      <c r="E4442" s="115" t="s">
        <v>13</v>
      </c>
      <c r="F4442" s="115" t="s">
        <v>343</v>
      </c>
      <c r="G4442" s="115" t="s">
        <v>344</v>
      </c>
      <c r="H4442" s="115">
        <v>0.56000000000000005</v>
      </c>
      <c r="I4442" s="115">
        <v>0.48</v>
      </c>
      <c r="J4442" s="115" t="s">
        <v>350</v>
      </c>
      <c r="K4442" s="115">
        <v>8.0244931256000002E-4</v>
      </c>
      <c r="L4442" s="115">
        <v>3669.5568048630198</v>
      </c>
      <c r="M4442" s="115">
        <v>9.1445936922179492</v>
      </c>
      <c r="N4442" s="115">
        <v>1.3448385079113701</v>
      </c>
      <c r="O4442" s="115">
        <v>7.3380729220300003E-3</v>
      </c>
      <c r="P4442" s="115">
        <v>1.0791647361800001E-3</v>
      </c>
      <c r="Q4442" s="115">
        <v>2.9446333354915502</v>
      </c>
      <c r="R4442" s="115">
        <v>1210</v>
      </c>
      <c r="S4442" s="115" t="s">
        <v>353</v>
      </c>
      <c r="T4442" s="115">
        <v>1210</v>
      </c>
      <c r="U4442" s="115" t="s">
        <v>352</v>
      </c>
      <c r="V4442" s="115" t="s">
        <v>350</v>
      </c>
      <c r="Z4442" s="115">
        <v>0</v>
      </c>
      <c r="AA4442" s="115">
        <v>1</v>
      </c>
      <c r="AB4442" s="115">
        <v>7.3380729220300003E-3</v>
      </c>
      <c r="AC4442" s="115">
        <v>1.0791647361800001E-3</v>
      </c>
      <c r="AD4442" s="115">
        <v>2.94463333549011</v>
      </c>
      <c r="AF4442" s="115">
        <v>-1</v>
      </c>
      <c r="AG4442" s="115">
        <v>-1</v>
      </c>
      <c r="AH4442" s="115">
        <v>-1</v>
      </c>
      <c r="AI4442" s="115">
        <v>-1</v>
      </c>
      <c r="AJ4442" s="115">
        <v>0</v>
      </c>
      <c r="AM4442" s="115" t="s">
        <v>348</v>
      </c>
      <c r="AN4442" s="115">
        <v>-1</v>
      </c>
      <c r="AQ4442" s="115">
        <v>616</v>
      </c>
      <c r="AR4442" s="115" t="s">
        <v>265</v>
      </c>
      <c r="AS4442" s="115" t="s">
        <v>381</v>
      </c>
      <c r="AT4442" s="115" t="s">
        <v>296</v>
      </c>
      <c r="AV4442" s="115">
        <v>9.2063525933244996</v>
      </c>
      <c r="AW4442" s="115">
        <v>2.388186E-3</v>
      </c>
    </row>
    <row r="4443" spans="1:49" x14ac:dyDescent="0.25">
      <c r="A4443" s="117">
        <v>230000</v>
      </c>
      <c r="B4443" s="117">
        <v>870000</v>
      </c>
      <c r="C4443" s="117">
        <v>870000</v>
      </c>
      <c r="D4443" s="115" t="s">
        <v>342</v>
      </c>
      <c r="E4443" s="115" t="s">
        <v>13</v>
      </c>
      <c r="F4443" s="115" t="s">
        <v>343</v>
      </c>
      <c r="G4443" s="115" t="s">
        <v>344</v>
      </c>
      <c r="H4443" s="115">
        <v>0.56000000000000005</v>
      </c>
      <c r="I4443" s="115">
        <v>0.48</v>
      </c>
      <c r="J4443" s="115" t="s">
        <v>350</v>
      </c>
      <c r="K4443" s="115">
        <v>2.3953624593350001E-2</v>
      </c>
      <c r="L4443" s="115">
        <v>3669.5568048630198</v>
      </c>
      <c r="M4443" s="115">
        <v>9.1445936922179492</v>
      </c>
      <c r="N4443" s="115">
        <v>1.3448385079113701</v>
      </c>
      <c r="O4443" s="115">
        <v>0.21904616436214999</v>
      </c>
      <c r="P4443" s="115">
        <v>3.2213756757190001E-2</v>
      </c>
      <c r="Q4443" s="115">
        <v>87.899186127679997</v>
      </c>
      <c r="R4443" s="115">
        <v>1210</v>
      </c>
      <c r="S4443" s="115" t="s">
        <v>353</v>
      </c>
      <c r="T4443" s="115">
        <v>1210</v>
      </c>
      <c r="U4443" s="115" t="s">
        <v>352</v>
      </c>
      <c r="V4443" s="115" t="s">
        <v>350</v>
      </c>
      <c r="Z4443" s="115">
        <v>0</v>
      </c>
      <c r="AA4443" s="115">
        <v>1</v>
      </c>
      <c r="AB4443" s="115">
        <v>0.21904616436214999</v>
      </c>
      <c r="AC4443" s="115">
        <v>3.2213756757190001E-2</v>
      </c>
      <c r="AD4443" s="115">
        <v>170.08000595799999</v>
      </c>
      <c r="AF4443" s="115">
        <v>-1</v>
      </c>
      <c r="AG4443" s="115">
        <v>-1</v>
      </c>
      <c r="AH4443" s="115">
        <v>-1</v>
      </c>
      <c r="AI4443" s="115">
        <v>-1</v>
      </c>
      <c r="AJ4443" s="115">
        <v>0</v>
      </c>
      <c r="AM4443" s="115" t="s">
        <v>348</v>
      </c>
      <c r="AN4443" s="115">
        <v>-1</v>
      </c>
      <c r="AQ4443" s="115">
        <v>616</v>
      </c>
      <c r="AR4443" s="115" t="s">
        <v>265</v>
      </c>
      <c r="AS4443" s="115" t="s">
        <v>381</v>
      </c>
      <c r="AT4443" s="115" t="s">
        <v>296</v>
      </c>
      <c r="AV4443" s="115">
        <v>43.961492019501797</v>
      </c>
      <c r="AW4443" s="115">
        <v>0.13793998860000001</v>
      </c>
    </row>
    <row r="4444" spans="1:49" x14ac:dyDescent="0.25">
      <c r="A4444" s="117">
        <v>230000</v>
      </c>
      <c r="B4444" s="117">
        <v>870000</v>
      </c>
      <c r="C4444" s="117">
        <v>870000</v>
      </c>
      <c r="D4444" s="115" t="s">
        <v>342</v>
      </c>
      <c r="E4444" s="115" t="s">
        <v>13</v>
      </c>
      <c r="F4444" s="115" t="s">
        <v>343</v>
      </c>
      <c r="G4444" s="115" t="s">
        <v>344</v>
      </c>
      <c r="H4444" s="115">
        <v>0.56000000000000005</v>
      </c>
      <c r="I4444" s="115">
        <v>0.48</v>
      </c>
      <c r="J4444" s="115" t="s">
        <v>350</v>
      </c>
      <c r="K4444" s="115">
        <v>9.6933002321099998E-3</v>
      </c>
      <c r="L4444" s="115">
        <v>1837.3517407142899</v>
      </c>
      <c r="M4444" s="115">
        <v>4.7757766346537203</v>
      </c>
      <c r="N4444" s="115">
        <v>0.70904150985722003</v>
      </c>
      <c r="O4444" s="115">
        <v>4.629303676121E-2</v>
      </c>
      <c r="P4444" s="115">
        <v>6.8729522320700003E-3</v>
      </c>
      <c r="Q4444" s="115">
        <v>17.810002054740899</v>
      </c>
      <c r="R4444" s="115">
        <v>1210</v>
      </c>
      <c r="S4444" s="115" t="s">
        <v>353</v>
      </c>
      <c r="T4444" s="115">
        <v>1210</v>
      </c>
      <c r="U4444" s="115" t="s">
        <v>352</v>
      </c>
      <c r="V4444" s="115" t="s">
        <v>350</v>
      </c>
      <c r="Z4444" s="115">
        <v>0</v>
      </c>
      <c r="AA4444" s="115">
        <v>1</v>
      </c>
      <c r="AB4444" s="115">
        <v>4.629303676121E-2</v>
      </c>
      <c r="AC4444" s="115">
        <v>6.8729522320700003E-3</v>
      </c>
      <c r="AD4444" s="115">
        <v>174.38223274772801</v>
      </c>
      <c r="AF4444" s="115">
        <v>-1</v>
      </c>
      <c r="AG4444" s="115">
        <v>-1</v>
      </c>
      <c r="AH4444" s="115">
        <v>-1</v>
      </c>
      <c r="AI4444" s="115">
        <v>-1</v>
      </c>
      <c r="AJ4444" s="115">
        <v>0</v>
      </c>
      <c r="AM4444" s="115" t="s">
        <v>348</v>
      </c>
      <c r="AN4444" s="115">
        <v>-1</v>
      </c>
      <c r="AQ4444" s="115">
        <v>616</v>
      </c>
      <c r="AR4444" s="115" t="s">
        <v>265</v>
      </c>
      <c r="AS4444" s="115" t="s">
        <v>381</v>
      </c>
      <c r="AT4444" s="115" t="s">
        <v>296</v>
      </c>
      <c r="AV4444" s="115">
        <v>28.431734916072799</v>
      </c>
      <c r="AW4444" s="115">
        <v>0.14142922359999999</v>
      </c>
    </row>
    <row r="4445" spans="1:49" x14ac:dyDescent="0.25">
      <c r="A4445" s="117">
        <v>230000</v>
      </c>
      <c r="B4445" s="117">
        <v>870000</v>
      </c>
      <c r="C4445" s="117">
        <v>870000</v>
      </c>
      <c r="D4445" s="115" t="s">
        <v>342</v>
      </c>
      <c r="E4445" s="115" t="s">
        <v>13</v>
      </c>
      <c r="F4445" s="115" t="s">
        <v>343</v>
      </c>
      <c r="G4445" s="115" t="s">
        <v>344</v>
      </c>
      <c r="H4445" s="115">
        <v>0.56000000000000005</v>
      </c>
      <c r="I4445" s="115">
        <v>0.48</v>
      </c>
      <c r="J4445" s="115" t="s">
        <v>350</v>
      </c>
      <c r="K4445" s="115">
        <v>5.1477421343409997E-2</v>
      </c>
      <c r="L4445" s="115">
        <v>3665.1386589976</v>
      </c>
      <c r="M4445" s="115">
        <v>9.1342777566984203</v>
      </c>
      <c r="N4445" s="115">
        <v>1.34334499977641</v>
      </c>
      <c r="O4445" s="115">
        <v>0.47020906474931001</v>
      </c>
      <c r="P4445" s="115">
        <v>6.9151936563050007E-2</v>
      </c>
      <c r="Q4445" s="115">
        <v>188.67188703124401</v>
      </c>
      <c r="R4445" s="115">
        <v>1200</v>
      </c>
      <c r="S4445" s="115" t="s">
        <v>351</v>
      </c>
      <c r="T4445" s="115">
        <v>1200</v>
      </c>
      <c r="U4445" s="115" t="s">
        <v>352</v>
      </c>
      <c r="V4445" s="115" t="s">
        <v>350</v>
      </c>
      <c r="Z4445" s="115">
        <v>0</v>
      </c>
      <c r="AA4445" s="115">
        <v>1</v>
      </c>
      <c r="AB4445" s="115">
        <v>0.47020906474931001</v>
      </c>
      <c r="AC4445" s="115">
        <v>6.9151936563050007E-2</v>
      </c>
      <c r="AD4445" s="115">
        <v>564.90418845517604</v>
      </c>
      <c r="AF4445" s="115">
        <v>-1</v>
      </c>
      <c r="AG4445" s="115">
        <v>-1</v>
      </c>
      <c r="AH4445" s="115">
        <v>-1</v>
      </c>
      <c r="AI4445" s="115">
        <v>-1</v>
      </c>
      <c r="AJ4445" s="115">
        <v>0</v>
      </c>
      <c r="AM4445" s="115" t="s">
        <v>348</v>
      </c>
      <c r="AN4445" s="115">
        <v>-1</v>
      </c>
      <c r="AQ4445" s="115">
        <v>616</v>
      </c>
      <c r="AR4445" s="115" t="s">
        <v>265</v>
      </c>
      <c r="AS4445" s="115" t="s">
        <v>381</v>
      </c>
      <c r="AT4445" s="115" t="s">
        <v>296</v>
      </c>
      <c r="AV4445" s="115">
        <v>82.522553388205495</v>
      </c>
      <c r="AW4445" s="115">
        <v>0.45815424850000003</v>
      </c>
    </row>
    <row r="4446" spans="1:49" x14ac:dyDescent="0.25">
      <c r="A4446" s="117">
        <v>230000</v>
      </c>
      <c r="B4446" s="117">
        <v>870000</v>
      </c>
      <c r="C4446" s="117">
        <v>870000</v>
      </c>
      <c r="D4446" s="115" t="s">
        <v>342</v>
      </c>
      <c r="E4446" s="115" t="s">
        <v>13</v>
      </c>
      <c r="F4446" s="115" t="s">
        <v>343</v>
      </c>
      <c r="G4446" s="115" t="s">
        <v>344</v>
      </c>
      <c r="H4446" s="115">
        <v>0.56000000000000005</v>
      </c>
      <c r="I4446" s="115">
        <v>0.48</v>
      </c>
      <c r="J4446" s="115" t="s">
        <v>350</v>
      </c>
      <c r="K4446" s="115">
        <v>3.6483739740879997E-2</v>
      </c>
      <c r="L4446" s="115">
        <v>3665.1386589976</v>
      </c>
      <c r="M4446" s="115">
        <v>9.1342777566984203</v>
      </c>
      <c r="N4446" s="115">
        <v>1.34334499977641</v>
      </c>
      <c r="O4446" s="115">
        <v>0.3332526123963</v>
      </c>
      <c r="P4446" s="115">
        <v>4.9010249354050003E-2</v>
      </c>
      <c r="Q4446" s="115">
        <v>133.71796494911001</v>
      </c>
      <c r="R4446" s="115">
        <v>1210</v>
      </c>
      <c r="S4446" s="115" t="s">
        <v>353</v>
      </c>
      <c r="T4446" s="115">
        <v>1210</v>
      </c>
      <c r="U4446" s="115" t="s">
        <v>352</v>
      </c>
      <c r="V4446" s="115" t="s">
        <v>350</v>
      </c>
      <c r="Z4446" s="115">
        <v>0</v>
      </c>
      <c r="AA4446" s="115">
        <v>1</v>
      </c>
      <c r="AB4446" s="115">
        <v>0.3332526123963</v>
      </c>
      <c r="AC4446" s="115">
        <v>4.9010249354050003E-2</v>
      </c>
      <c r="AD4446" s="115">
        <v>133.71796494911001</v>
      </c>
      <c r="AF4446" s="115">
        <v>-1</v>
      </c>
      <c r="AG4446" s="115">
        <v>-1</v>
      </c>
      <c r="AH4446" s="115">
        <v>-1</v>
      </c>
      <c r="AI4446" s="115">
        <v>-1</v>
      </c>
      <c r="AJ4446" s="115">
        <v>0</v>
      </c>
      <c r="AM4446" s="115" t="s">
        <v>348</v>
      </c>
      <c r="AN4446" s="115">
        <v>-1</v>
      </c>
      <c r="AQ4446" s="115">
        <v>616</v>
      </c>
      <c r="AR4446" s="115" t="s">
        <v>265</v>
      </c>
      <c r="AS4446" s="115" t="s">
        <v>381</v>
      </c>
      <c r="AT4446" s="115" t="s">
        <v>296</v>
      </c>
      <c r="AV4446" s="115">
        <v>58.7226227152318</v>
      </c>
      <c r="AW4446" s="115">
        <v>0.1084492822</v>
      </c>
    </row>
    <row r="4447" spans="1:49" x14ac:dyDescent="0.25">
      <c r="A4447" s="117">
        <v>230000</v>
      </c>
      <c r="B4447" s="117">
        <v>870000</v>
      </c>
      <c r="C4447" s="117">
        <v>870000</v>
      </c>
      <c r="D4447" s="115" t="s">
        <v>342</v>
      </c>
      <c r="E4447" s="115" t="s">
        <v>13</v>
      </c>
      <c r="F4447" s="115" t="s">
        <v>343</v>
      </c>
      <c r="G4447" s="115" t="s">
        <v>344</v>
      </c>
      <c r="H4447" s="115">
        <v>0.56000000000000005</v>
      </c>
      <c r="I4447" s="115">
        <v>0.48</v>
      </c>
      <c r="J4447" s="115" t="s">
        <v>350</v>
      </c>
      <c r="K4447" s="115">
        <v>5.998147337128E-2</v>
      </c>
      <c r="L4447" s="115">
        <v>3649.16709761017</v>
      </c>
      <c r="M4447" s="115">
        <v>9.0949047491995803</v>
      </c>
      <c r="N4447" s="115">
        <v>1.33756921579897</v>
      </c>
      <c r="O4447" s="115">
        <v>0.54552578702848997</v>
      </c>
      <c r="P4447" s="115">
        <v>8.0229372299690002E-2</v>
      </c>
      <c r="Q4447" s="115">
        <v>218.882419092677</v>
      </c>
      <c r="R4447" s="115">
        <v>1200</v>
      </c>
      <c r="S4447" s="115" t="s">
        <v>351</v>
      </c>
      <c r="T4447" s="115">
        <v>1200</v>
      </c>
      <c r="U4447" s="115" t="s">
        <v>352</v>
      </c>
      <c r="V4447" s="115" t="s">
        <v>350</v>
      </c>
      <c r="Z4447" s="115">
        <v>0</v>
      </c>
      <c r="AA4447" s="115">
        <v>1</v>
      </c>
      <c r="AB4447" s="115">
        <v>0.54552578702848997</v>
      </c>
      <c r="AC4447" s="115">
        <v>8.0229372299690002E-2</v>
      </c>
      <c r="AD4447" s="115">
        <v>390.87734102380102</v>
      </c>
      <c r="AF4447" s="115">
        <v>-1</v>
      </c>
      <c r="AG4447" s="115">
        <v>-1</v>
      </c>
      <c r="AH4447" s="115">
        <v>-1</v>
      </c>
      <c r="AI4447" s="115">
        <v>-1</v>
      </c>
      <c r="AJ4447" s="115">
        <v>0</v>
      </c>
      <c r="AM4447" s="115" t="s">
        <v>348</v>
      </c>
      <c r="AN4447" s="115">
        <v>-1</v>
      </c>
      <c r="AQ4447" s="115">
        <v>616</v>
      </c>
      <c r="AR4447" s="115" t="s">
        <v>265</v>
      </c>
      <c r="AS4447" s="115" t="s">
        <v>381</v>
      </c>
      <c r="AT4447" s="115" t="s">
        <v>296</v>
      </c>
      <c r="AV4447" s="115">
        <v>93.43431926433</v>
      </c>
      <c r="AW4447" s="115">
        <v>0.3170132531</v>
      </c>
    </row>
    <row r="4448" spans="1:49" x14ac:dyDescent="0.25">
      <c r="A4448" s="117">
        <v>230000</v>
      </c>
      <c r="B4448" s="117">
        <v>870000</v>
      </c>
      <c r="C4448" s="117">
        <v>870000</v>
      </c>
      <c r="D4448" s="115" t="s">
        <v>342</v>
      </c>
      <c r="E4448" s="115" t="s">
        <v>13</v>
      </c>
      <c r="F4448" s="115" t="s">
        <v>343</v>
      </c>
      <c r="G4448" s="115" t="s">
        <v>344</v>
      </c>
      <c r="H4448" s="115">
        <v>0.56000000000000005</v>
      </c>
      <c r="I4448" s="115">
        <v>0.48</v>
      </c>
      <c r="J4448" s="115" t="s">
        <v>350</v>
      </c>
      <c r="K4448" s="115">
        <v>0.15268497508132001</v>
      </c>
      <c r="L4448" s="115">
        <v>3649.16709761017</v>
      </c>
      <c r="M4448" s="115">
        <v>9.0949047491995803</v>
      </c>
      <c r="N4448" s="115">
        <v>1.33756921579897</v>
      </c>
      <c r="O4448" s="115">
        <v>1.38865530499852</v>
      </c>
      <c r="P4448" s="115">
        <v>0.20422672238379999</v>
      </c>
      <c r="Q4448" s="115">
        <v>557.172987366185</v>
      </c>
      <c r="R4448" s="115">
        <v>1210</v>
      </c>
      <c r="S4448" s="115" t="s">
        <v>353</v>
      </c>
      <c r="T4448" s="115">
        <v>1210</v>
      </c>
      <c r="U4448" s="115" t="s">
        <v>352</v>
      </c>
      <c r="V4448" s="115" t="s">
        <v>350</v>
      </c>
      <c r="Z4448" s="115">
        <v>0</v>
      </c>
      <c r="AA4448" s="115">
        <v>1</v>
      </c>
      <c r="AB4448" s="115">
        <v>1.38865530499852</v>
      </c>
      <c r="AC4448" s="115">
        <v>0.20422672238379999</v>
      </c>
      <c r="AD4448" s="115">
        <v>871.158895966714</v>
      </c>
      <c r="AF4448" s="115">
        <v>-1</v>
      </c>
      <c r="AG4448" s="115">
        <v>-1</v>
      </c>
      <c r="AH4448" s="115">
        <v>-1</v>
      </c>
      <c r="AI4448" s="115">
        <v>-1</v>
      </c>
      <c r="AJ4448" s="115">
        <v>0</v>
      </c>
      <c r="AM4448" s="115" t="s">
        <v>348</v>
      </c>
      <c r="AN4448" s="115">
        <v>-1</v>
      </c>
      <c r="AQ4448" s="115">
        <v>616</v>
      </c>
      <c r="AR4448" s="115" t="s">
        <v>265</v>
      </c>
      <c r="AS4448" s="115" t="s">
        <v>381</v>
      </c>
      <c r="AT4448" s="115" t="s">
        <v>296</v>
      </c>
      <c r="AV4448" s="115">
        <v>106.623343547923</v>
      </c>
      <c r="AW4448" s="115">
        <v>0.70653600650000004</v>
      </c>
    </row>
    <row r="4449" spans="1:49" x14ac:dyDescent="0.25">
      <c r="A4449" s="117">
        <v>230000</v>
      </c>
      <c r="B4449" s="117">
        <v>870000</v>
      </c>
      <c r="C4449" s="117">
        <v>870000</v>
      </c>
      <c r="D4449" s="115" t="s">
        <v>342</v>
      </c>
      <c r="E4449" s="115" t="s">
        <v>13</v>
      </c>
      <c r="F4449" s="115" t="s">
        <v>343</v>
      </c>
      <c r="G4449" s="115" t="s">
        <v>344</v>
      </c>
      <c r="H4449" s="115">
        <v>0.56000000000000005</v>
      </c>
      <c r="I4449" s="115">
        <v>0.48</v>
      </c>
      <c r="J4449" s="115" t="s">
        <v>350</v>
      </c>
      <c r="K4449" s="115">
        <v>2.9346410389540001E-2</v>
      </c>
      <c r="L4449" s="115">
        <v>3649.16709761017</v>
      </c>
      <c r="M4449" s="115">
        <v>9.0949047491995803</v>
      </c>
      <c r="N4449" s="115">
        <v>1.33756921579897</v>
      </c>
      <c r="O4449" s="115">
        <v>0.26690280722381998</v>
      </c>
      <c r="P4449" s="115">
        <v>3.925285513125E-2</v>
      </c>
      <c r="Q4449" s="115">
        <v>107.089955226489</v>
      </c>
      <c r="R4449" s="115">
        <v>1210</v>
      </c>
      <c r="S4449" s="115" t="s">
        <v>353</v>
      </c>
      <c r="T4449" s="115">
        <v>1210</v>
      </c>
      <c r="U4449" s="115" t="s">
        <v>352</v>
      </c>
      <c r="V4449" s="115" t="s">
        <v>350</v>
      </c>
      <c r="Z4449" s="115">
        <v>0</v>
      </c>
      <c r="AA4449" s="115">
        <v>1</v>
      </c>
      <c r="AB4449" s="115">
        <v>0.26690280722381998</v>
      </c>
      <c r="AC4449" s="115">
        <v>3.925285513125E-2</v>
      </c>
      <c r="AD4449" s="115">
        <v>693.82446884049295</v>
      </c>
      <c r="AF4449" s="115">
        <v>-1</v>
      </c>
      <c r="AG4449" s="115">
        <v>-1</v>
      </c>
      <c r="AH4449" s="115">
        <v>-1</v>
      </c>
      <c r="AI4449" s="115">
        <v>-1</v>
      </c>
      <c r="AJ4449" s="115">
        <v>0</v>
      </c>
      <c r="AM4449" s="115" t="s">
        <v>348</v>
      </c>
      <c r="AN4449" s="115">
        <v>-1</v>
      </c>
      <c r="AQ4449" s="115">
        <v>616</v>
      </c>
      <c r="AR4449" s="115" t="s">
        <v>265</v>
      </c>
      <c r="AS4449" s="115" t="s">
        <v>381</v>
      </c>
      <c r="AT4449" s="115" t="s">
        <v>296</v>
      </c>
      <c r="AV4449" s="115">
        <v>50.623154335886198</v>
      </c>
      <c r="AW4449" s="115">
        <v>0.56271246460000002</v>
      </c>
    </row>
    <row r="4450" spans="1:49" x14ac:dyDescent="0.25">
      <c r="A4450" s="117">
        <v>230000</v>
      </c>
      <c r="B4450" s="117">
        <v>870000</v>
      </c>
      <c r="C4450" s="117">
        <v>870000</v>
      </c>
      <c r="D4450" s="115" t="s">
        <v>342</v>
      </c>
      <c r="E4450" s="115" t="s">
        <v>13</v>
      </c>
      <c r="F4450" s="115" t="s">
        <v>343</v>
      </c>
      <c r="G4450" s="115" t="s">
        <v>344</v>
      </c>
      <c r="H4450" s="115">
        <v>0.56000000000000005</v>
      </c>
      <c r="I4450" s="115">
        <v>0.48</v>
      </c>
      <c r="J4450" s="115" t="s">
        <v>350</v>
      </c>
      <c r="K4450" s="115">
        <v>4.1302649688419998E-2</v>
      </c>
      <c r="L4450" s="115">
        <v>3649.16709761017</v>
      </c>
      <c r="M4450" s="115">
        <v>9.0949047491995803</v>
      </c>
      <c r="N4450" s="115">
        <v>1.33756921579897</v>
      </c>
      <c r="O4450" s="115">
        <v>0.37564366480576999</v>
      </c>
      <c r="P4450" s="115">
        <v>5.5245152754159997E-2</v>
      </c>
      <c r="Q4450" s="115">
        <v>150.720270287115</v>
      </c>
      <c r="R4450" s="115">
        <v>1210</v>
      </c>
      <c r="S4450" s="115" t="s">
        <v>353</v>
      </c>
      <c r="T4450" s="115">
        <v>1210</v>
      </c>
      <c r="U4450" s="115" t="s">
        <v>352</v>
      </c>
      <c r="V4450" s="115" t="s">
        <v>350</v>
      </c>
      <c r="Z4450" s="115">
        <v>0</v>
      </c>
      <c r="AA4450" s="115">
        <v>1</v>
      </c>
      <c r="AB4450" s="115">
        <v>0.37564366480576999</v>
      </c>
      <c r="AC4450" s="115">
        <v>5.5245152754159997E-2</v>
      </c>
      <c r="AD4450" s="115">
        <v>179.304665241409</v>
      </c>
      <c r="AF4450" s="115">
        <v>-1</v>
      </c>
      <c r="AG4450" s="115">
        <v>-1</v>
      </c>
      <c r="AH4450" s="115">
        <v>-1</v>
      </c>
      <c r="AI4450" s="115">
        <v>-1</v>
      </c>
      <c r="AJ4450" s="115">
        <v>0</v>
      </c>
      <c r="AM4450" s="115" t="s">
        <v>348</v>
      </c>
      <c r="AN4450" s="115">
        <v>-1</v>
      </c>
      <c r="AQ4450" s="115">
        <v>616</v>
      </c>
      <c r="AR4450" s="115" t="s">
        <v>265</v>
      </c>
      <c r="AS4450" s="115" t="s">
        <v>381</v>
      </c>
      <c r="AT4450" s="115" t="s">
        <v>296</v>
      </c>
      <c r="AV4450" s="115">
        <v>55.0178315627453</v>
      </c>
      <c r="AW4450" s="115">
        <v>0.14542146410000001</v>
      </c>
    </row>
    <row r="4451" spans="1:49" x14ac:dyDescent="0.25">
      <c r="A4451" s="117">
        <v>230000</v>
      </c>
      <c r="B4451" s="117">
        <v>870000</v>
      </c>
      <c r="C4451" s="117">
        <v>870000</v>
      </c>
      <c r="D4451" s="115" t="s">
        <v>342</v>
      </c>
      <c r="E4451" s="115" t="s">
        <v>13</v>
      </c>
      <c r="F4451" s="115" t="s">
        <v>343</v>
      </c>
      <c r="G4451" s="115" t="s">
        <v>344</v>
      </c>
      <c r="H4451" s="115">
        <v>0.56000000000000005</v>
      </c>
      <c r="I4451" s="115">
        <v>0.48</v>
      </c>
      <c r="J4451" s="115" t="s">
        <v>350</v>
      </c>
      <c r="K4451" s="115">
        <v>2.8099781364879999E-2</v>
      </c>
      <c r="L4451" s="115">
        <v>3325.6543605729398</v>
      </c>
      <c r="M4451" s="115">
        <v>8.3005656419674398</v>
      </c>
      <c r="N4451" s="115">
        <v>1.2211537843296301</v>
      </c>
      <c r="O4451" s="115">
        <v>0.23324407974412001</v>
      </c>
      <c r="P4451" s="115">
        <v>3.4314154352550003E-2</v>
      </c>
      <c r="Q4451" s="115">
        <v>93.450160427259505</v>
      </c>
      <c r="R4451" s="115">
        <v>1200</v>
      </c>
      <c r="S4451" s="115" t="s">
        <v>351</v>
      </c>
      <c r="T4451" s="115">
        <v>1200</v>
      </c>
      <c r="U4451" s="115" t="s">
        <v>352</v>
      </c>
      <c r="V4451" s="115" t="s">
        <v>350</v>
      </c>
      <c r="Z4451" s="115">
        <v>0</v>
      </c>
      <c r="AA4451" s="115">
        <v>1</v>
      </c>
      <c r="AB4451" s="115">
        <v>0.23324407974412001</v>
      </c>
      <c r="AC4451" s="115">
        <v>3.4314154352550003E-2</v>
      </c>
      <c r="AD4451" s="115">
        <v>867.15131263733895</v>
      </c>
      <c r="AF4451" s="115">
        <v>-1</v>
      </c>
      <c r="AG4451" s="115">
        <v>-1</v>
      </c>
      <c r="AH4451" s="115">
        <v>-1</v>
      </c>
      <c r="AI4451" s="115">
        <v>-1</v>
      </c>
      <c r="AJ4451" s="115">
        <v>0</v>
      </c>
      <c r="AM4451" s="115" t="s">
        <v>348</v>
      </c>
      <c r="AN4451" s="115">
        <v>-1</v>
      </c>
      <c r="AQ4451" s="115">
        <v>616</v>
      </c>
      <c r="AR4451" s="115" t="s">
        <v>265</v>
      </c>
      <c r="AS4451" s="115" t="s">
        <v>381</v>
      </c>
      <c r="AT4451" s="115" t="s">
        <v>296</v>
      </c>
      <c r="AV4451" s="115">
        <v>47.589671377875703</v>
      </c>
      <c r="AW4451" s="115">
        <v>0.7032857361</v>
      </c>
    </row>
    <row r="4452" spans="1:49" x14ac:dyDescent="0.25">
      <c r="A4452" s="117">
        <v>230000</v>
      </c>
      <c r="B4452" s="117">
        <v>870000</v>
      </c>
      <c r="C4452" s="117">
        <v>870000</v>
      </c>
      <c r="D4452" s="115" t="s">
        <v>342</v>
      </c>
      <c r="E4452" s="115" t="s">
        <v>13</v>
      </c>
      <c r="F4452" s="115" t="s">
        <v>343</v>
      </c>
      <c r="G4452" s="115" t="s">
        <v>344</v>
      </c>
      <c r="H4452" s="115">
        <v>0.56000000000000005</v>
      </c>
      <c r="I4452" s="115">
        <v>0.48</v>
      </c>
      <c r="J4452" s="115" t="s">
        <v>350</v>
      </c>
      <c r="K4452" s="115">
        <v>5.7466725869000004E-4</v>
      </c>
      <c r="L4452" s="115">
        <v>3325.6543605729398</v>
      </c>
      <c r="M4452" s="115">
        <v>8.3005656419674398</v>
      </c>
      <c r="N4452" s="115">
        <v>1.2211537843296301</v>
      </c>
      <c r="O4452" s="115">
        <v>4.7700633031100004E-3</v>
      </c>
      <c r="P4452" s="115">
        <v>7.0175709767999995E-4</v>
      </c>
      <c r="Q4452" s="115">
        <v>1.9111446747675001</v>
      </c>
      <c r="R4452" s="115">
        <v>1210</v>
      </c>
      <c r="S4452" s="115" t="s">
        <v>353</v>
      </c>
      <c r="T4452" s="115">
        <v>1210</v>
      </c>
      <c r="U4452" s="115" t="s">
        <v>352</v>
      </c>
      <c r="V4452" s="115" t="s">
        <v>350</v>
      </c>
      <c r="Z4452" s="115">
        <v>0</v>
      </c>
      <c r="AA4452" s="115">
        <v>1</v>
      </c>
      <c r="AB4452" s="115">
        <v>4.7700633031100004E-3</v>
      </c>
      <c r="AC4452" s="115">
        <v>7.0175709767999995E-4</v>
      </c>
      <c r="AD4452" s="115">
        <v>808.91923917934901</v>
      </c>
      <c r="AF4452" s="115">
        <v>-1</v>
      </c>
      <c r="AG4452" s="115">
        <v>-1</v>
      </c>
      <c r="AH4452" s="115">
        <v>-1</v>
      </c>
      <c r="AI4452" s="115">
        <v>-1</v>
      </c>
      <c r="AJ4452" s="115">
        <v>0</v>
      </c>
      <c r="AM4452" s="115" t="s">
        <v>348</v>
      </c>
      <c r="AN4452" s="115">
        <v>-1</v>
      </c>
      <c r="AQ4452" s="115">
        <v>616</v>
      </c>
      <c r="AR4452" s="115" t="s">
        <v>265</v>
      </c>
      <c r="AS4452" s="115" t="s">
        <v>381</v>
      </c>
      <c r="AT4452" s="115" t="s">
        <v>296</v>
      </c>
      <c r="AV4452" s="115">
        <v>6.6306568310821303</v>
      </c>
      <c r="AW4452" s="115">
        <v>0.65605777710000002</v>
      </c>
    </row>
    <row r="4453" spans="1:49" x14ac:dyDescent="0.25">
      <c r="A4453" s="117">
        <v>230000</v>
      </c>
      <c r="B4453" s="117">
        <v>870000</v>
      </c>
      <c r="C4453" s="117">
        <v>870000</v>
      </c>
      <c r="D4453" s="115" t="s">
        <v>342</v>
      </c>
      <c r="E4453" s="115" t="s">
        <v>13</v>
      </c>
      <c r="F4453" s="115" t="s">
        <v>343</v>
      </c>
      <c r="G4453" s="115" t="s">
        <v>344</v>
      </c>
      <c r="H4453" s="115">
        <v>0.56000000000000005</v>
      </c>
      <c r="I4453" s="115">
        <v>0.48</v>
      </c>
      <c r="J4453" s="115" t="s">
        <v>350</v>
      </c>
      <c r="K4453" s="115">
        <v>6.3779250154789996E-2</v>
      </c>
      <c r="L4453" s="115">
        <v>3658.5104823492402</v>
      </c>
      <c r="M4453" s="115">
        <v>9.1188019825013598</v>
      </c>
      <c r="N4453" s="115">
        <v>1.34110447996916</v>
      </c>
      <c r="O4453" s="115">
        <v>0.58159035275403004</v>
      </c>
      <c r="P4453" s="115">
        <v>8.5534638111670003E-2</v>
      </c>
      <c r="Q4453" s="115">
        <v>233.33705524770599</v>
      </c>
      <c r="R4453" s="115">
        <v>1200</v>
      </c>
      <c r="S4453" s="115" t="s">
        <v>351</v>
      </c>
      <c r="T4453" s="115">
        <v>1200</v>
      </c>
      <c r="U4453" s="115" t="s">
        <v>352</v>
      </c>
      <c r="V4453" s="115" t="s">
        <v>350</v>
      </c>
      <c r="Z4453" s="115">
        <v>0</v>
      </c>
      <c r="AA4453" s="115">
        <v>1</v>
      </c>
      <c r="AB4453" s="115">
        <v>0.58159035275403004</v>
      </c>
      <c r="AC4453" s="115">
        <v>8.5534638111670003E-2</v>
      </c>
      <c r="AD4453" s="115">
        <v>702.57395404596002</v>
      </c>
      <c r="AF4453" s="115">
        <v>-1</v>
      </c>
      <c r="AG4453" s="115">
        <v>-1</v>
      </c>
      <c r="AH4453" s="115">
        <v>-1</v>
      </c>
      <c r="AI4453" s="115">
        <v>-1</v>
      </c>
      <c r="AJ4453" s="115">
        <v>0</v>
      </c>
      <c r="AM4453" s="115" t="s">
        <v>348</v>
      </c>
      <c r="AN4453" s="115">
        <v>-1</v>
      </c>
      <c r="AQ4453" s="115">
        <v>616</v>
      </c>
      <c r="AR4453" s="115" t="s">
        <v>265</v>
      </c>
      <c r="AS4453" s="115" t="s">
        <v>381</v>
      </c>
      <c r="AT4453" s="115" t="s">
        <v>296</v>
      </c>
      <c r="AV4453" s="115">
        <v>91.996986233471802</v>
      </c>
      <c r="AW4453" s="115">
        <v>0.56980855959999999</v>
      </c>
    </row>
    <row r="4454" spans="1:49" x14ac:dyDescent="0.25">
      <c r="A4454" s="117">
        <v>230000</v>
      </c>
      <c r="B4454" s="117">
        <v>870000</v>
      </c>
      <c r="C4454" s="117">
        <v>870000</v>
      </c>
      <c r="D4454" s="115" t="s">
        <v>342</v>
      </c>
      <c r="E4454" s="115" t="s">
        <v>13</v>
      </c>
      <c r="F4454" s="115" t="s">
        <v>343</v>
      </c>
      <c r="G4454" s="115" t="s">
        <v>344</v>
      </c>
      <c r="H4454" s="115">
        <v>0.56000000000000005</v>
      </c>
      <c r="I4454" s="115">
        <v>0.48</v>
      </c>
      <c r="J4454" s="115" t="s">
        <v>350</v>
      </c>
      <c r="K4454" s="115">
        <v>8.6819771614699993E-3</v>
      </c>
      <c r="L4454" s="115">
        <v>3658.5104823492402</v>
      </c>
      <c r="M4454" s="115">
        <v>9.1188019825013598</v>
      </c>
      <c r="N4454" s="115">
        <v>1.34110447996916</v>
      </c>
      <c r="O4454" s="115">
        <v>7.9169230552090006E-2</v>
      </c>
      <c r="P4454" s="115">
        <v>1.164343846624E-2</v>
      </c>
      <c r="Q4454" s="115">
        <v>31.7631044527729</v>
      </c>
      <c r="R4454" s="115">
        <v>1210</v>
      </c>
      <c r="S4454" s="115" t="s">
        <v>353</v>
      </c>
      <c r="T4454" s="115">
        <v>1210</v>
      </c>
      <c r="U4454" s="115" t="s">
        <v>352</v>
      </c>
      <c r="V4454" s="115" t="s">
        <v>350</v>
      </c>
      <c r="Z4454" s="115">
        <v>0</v>
      </c>
      <c r="AA4454" s="115">
        <v>1</v>
      </c>
      <c r="AB4454" s="115">
        <v>7.9169230552090006E-2</v>
      </c>
      <c r="AC4454" s="115">
        <v>1.164343846624E-2</v>
      </c>
      <c r="AD4454" s="115">
        <v>62.902864096758499</v>
      </c>
      <c r="AF4454" s="115">
        <v>-1</v>
      </c>
      <c r="AG4454" s="115">
        <v>-1</v>
      </c>
      <c r="AH4454" s="115">
        <v>-1</v>
      </c>
      <c r="AI4454" s="115">
        <v>-1</v>
      </c>
      <c r="AJ4454" s="115">
        <v>0</v>
      </c>
      <c r="AM4454" s="115" t="s">
        <v>348</v>
      </c>
      <c r="AN4454" s="115">
        <v>-1</v>
      </c>
      <c r="AQ4454" s="115">
        <v>616</v>
      </c>
      <c r="AR4454" s="115" t="s">
        <v>265</v>
      </c>
      <c r="AS4454" s="115" t="s">
        <v>381</v>
      </c>
      <c r="AT4454" s="115" t="s">
        <v>296</v>
      </c>
      <c r="AV4454" s="115">
        <v>25.9971767771091</v>
      </c>
      <c r="AW4454" s="115">
        <v>5.1016110400000002E-2</v>
      </c>
    </row>
    <row r="4455" spans="1:49" x14ac:dyDescent="0.25">
      <c r="A4455" s="117">
        <v>230000</v>
      </c>
      <c r="B4455" s="117">
        <v>870000</v>
      </c>
      <c r="C4455" s="117">
        <v>870000</v>
      </c>
      <c r="D4455" s="115" t="s">
        <v>342</v>
      </c>
      <c r="E4455" s="115" t="s">
        <v>13</v>
      </c>
      <c r="F4455" s="115" t="s">
        <v>343</v>
      </c>
      <c r="G4455" s="115" t="s">
        <v>344</v>
      </c>
      <c r="H4455" s="115">
        <v>0.56000000000000005</v>
      </c>
      <c r="I4455" s="115">
        <v>0.48</v>
      </c>
      <c r="J4455" s="115" t="s">
        <v>350</v>
      </c>
      <c r="K4455" s="115">
        <v>8.3540592930540003E-2</v>
      </c>
      <c r="L4455" s="115">
        <v>3658.5104824855298</v>
      </c>
      <c r="M4455" s="115">
        <v>9.1188019828410596</v>
      </c>
      <c r="N4455" s="115">
        <v>1.3411044800191201</v>
      </c>
      <c r="O4455" s="115">
        <v>0.76179012446274996</v>
      </c>
      <c r="P4455" s="115">
        <v>0.11203666344260001</v>
      </c>
      <c r="Q4455" s="115">
        <v>305.63413494944803</v>
      </c>
      <c r="R4455" s="115">
        <v>1200</v>
      </c>
      <c r="S4455" s="115" t="s">
        <v>351</v>
      </c>
      <c r="T4455" s="115">
        <v>1200</v>
      </c>
      <c r="U4455" s="115" t="s">
        <v>352</v>
      </c>
      <c r="V4455" s="115" t="s">
        <v>350</v>
      </c>
      <c r="Z4455" s="115">
        <v>0</v>
      </c>
      <c r="AA4455" s="115">
        <v>1</v>
      </c>
      <c r="AB4455" s="115">
        <v>0.76179012446274996</v>
      </c>
      <c r="AC4455" s="115">
        <v>0.11203666344260001</v>
      </c>
      <c r="AD4455" s="115">
        <v>935.39930677311804</v>
      </c>
      <c r="AF4455" s="115">
        <v>-1</v>
      </c>
      <c r="AG4455" s="115">
        <v>-1</v>
      </c>
      <c r="AH4455" s="115">
        <v>-1</v>
      </c>
      <c r="AI4455" s="115">
        <v>-1</v>
      </c>
      <c r="AJ4455" s="115">
        <v>0</v>
      </c>
      <c r="AM4455" s="115" t="s">
        <v>348</v>
      </c>
      <c r="AN4455" s="115">
        <v>-1</v>
      </c>
      <c r="AQ4455" s="115">
        <v>616</v>
      </c>
      <c r="AR4455" s="115" t="s">
        <v>265</v>
      </c>
      <c r="AS4455" s="115" t="s">
        <v>381</v>
      </c>
      <c r="AT4455" s="115" t="s">
        <v>296</v>
      </c>
      <c r="AV4455" s="115">
        <v>107.848582533862</v>
      </c>
      <c r="AW4455" s="115">
        <v>0.7586369074</v>
      </c>
    </row>
    <row r="4456" spans="1:49" x14ac:dyDescent="0.25">
      <c r="A4456" s="117">
        <v>230000</v>
      </c>
      <c r="B4456" s="117">
        <v>870000</v>
      </c>
      <c r="C4456" s="117">
        <v>870000</v>
      </c>
      <c r="D4456" s="115" t="s">
        <v>342</v>
      </c>
      <c r="E4456" s="115" t="s">
        <v>13</v>
      </c>
      <c r="F4456" s="115" t="s">
        <v>343</v>
      </c>
      <c r="G4456" s="115" t="s">
        <v>344</v>
      </c>
      <c r="H4456" s="115">
        <v>0.56000000000000005</v>
      </c>
      <c r="I4456" s="115">
        <v>0.48</v>
      </c>
      <c r="J4456" s="115" t="s">
        <v>350</v>
      </c>
      <c r="K4456" s="115">
        <v>3.7431980015810003E-2</v>
      </c>
      <c r="L4456" s="115">
        <v>3658.5104824855298</v>
      </c>
      <c r="M4456" s="115">
        <v>9.1188019828410596</v>
      </c>
      <c r="N4456" s="115">
        <v>1.3411044800191201</v>
      </c>
      <c r="O4456" s="115">
        <v>0.34133481358988998</v>
      </c>
      <c r="P4456" s="115">
        <v>5.0200196095189997E-2</v>
      </c>
      <c r="Q4456" s="115">
        <v>136.94529126805099</v>
      </c>
      <c r="R4456" s="115">
        <v>1210</v>
      </c>
      <c r="S4456" s="115" t="s">
        <v>353</v>
      </c>
      <c r="T4456" s="115">
        <v>1210</v>
      </c>
      <c r="U4456" s="115" t="s">
        <v>352</v>
      </c>
      <c r="V4456" s="115" t="s">
        <v>350</v>
      </c>
      <c r="Z4456" s="115">
        <v>0</v>
      </c>
      <c r="AA4456" s="115">
        <v>1</v>
      </c>
      <c r="AB4456" s="115">
        <v>0.34133481358988998</v>
      </c>
      <c r="AC4456" s="115">
        <v>5.0200196095189997E-2</v>
      </c>
      <c r="AD4456" s="115">
        <v>170.27668905596599</v>
      </c>
      <c r="AF4456" s="115">
        <v>-1</v>
      </c>
      <c r="AG4456" s="115">
        <v>-1</v>
      </c>
      <c r="AH4456" s="115">
        <v>-1</v>
      </c>
      <c r="AI4456" s="115">
        <v>-1</v>
      </c>
      <c r="AJ4456" s="115">
        <v>0</v>
      </c>
      <c r="AM4456" s="115" t="s">
        <v>348</v>
      </c>
      <c r="AN4456" s="115">
        <v>-1</v>
      </c>
      <c r="AQ4456" s="115">
        <v>616</v>
      </c>
      <c r="AR4456" s="115" t="s">
        <v>265</v>
      </c>
      <c r="AS4456" s="115" t="s">
        <v>381</v>
      </c>
      <c r="AT4456" s="115" t="s">
        <v>296</v>
      </c>
      <c r="AV4456" s="115">
        <v>55.048775986741703</v>
      </c>
      <c r="AW4456" s="115">
        <v>0.1380995045</v>
      </c>
    </row>
    <row r="4457" spans="1:49" x14ac:dyDescent="0.25">
      <c r="A4457" s="117">
        <v>230000</v>
      </c>
      <c r="B4457" s="117">
        <v>880000</v>
      </c>
      <c r="C4457" s="117">
        <v>880000</v>
      </c>
      <c r="D4457" s="115" t="s">
        <v>342</v>
      </c>
      <c r="E4457" s="115" t="s">
        <v>13</v>
      </c>
      <c r="F4457" s="115" t="s">
        <v>343</v>
      </c>
      <c r="G4457" s="115" t="s">
        <v>344</v>
      </c>
      <c r="H4457" s="115">
        <v>0.56000000000000005</v>
      </c>
      <c r="I4457" s="115">
        <v>0.48</v>
      </c>
      <c r="J4457" s="115" t="s">
        <v>350</v>
      </c>
      <c r="K4457" s="115">
        <v>1.344710863E-5</v>
      </c>
      <c r="L4457" s="115">
        <v>3658.51048194036</v>
      </c>
      <c r="M4457" s="115">
        <v>9.1188019814822496</v>
      </c>
      <c r="N4457" s="115">
        <v>1.3411044798192799</v>
      </c>
      <c r="O4457" s="115">
        <v>1.2262152084999999E-4</v>
      </c>
      <c r="P4457" s="115">
        <v>1.803397763E-5</v>
      </c>
      <c r="Q4457" s="115">
        <v>4.9196387889269999E-2</v>
      </c>
      <c r="R4457" s="115">
        <v>1200</v>
      </c>
      <c r="S4457" s="115" t="s">
        <v>351</v>
      </c>
      <c r="T4457" s="115">
        <v>1200</v>
      </c>
      <c r="U4457" s="115" t="s">
        <v>352</v>
      </c>
      <c r="V4457" s="115" t="s">
        <v>350</v>
      </c>
      <c r="Z4457" s="115">
        <v>0</v>
      </c>
      <c r="AA4457" s="115">
        <v>1</v>
      </c>
      <c r="AB4457" s="115">
        <v>1.2262152084999999E-4</v>
      </c>
      <c r="AC4457" s="115">
        <v>1.803397763E-5</v>
      </c>
      <c r="AD4457" s="115">
        <v>761.80602479389302</v>
      </c>
      <c r="AF4457" s="115">
        <v>-1</v>
      </c>
      <c r="AG4457" s="115">
        <v>-1</v>
      </c>
      <c r="AH4457" s="115">
        <v>-1</v>
      </c>
      <c r="AI4457" s="115">
        <v>-1</v>
      </c>
      <c r="AJ4457" s="115">
        <v>0</v>
      </c>
      <c r="AM4457" s="115" t="s">
        <v>348</v>
      </c>
      <c r="AN4457" s="115">
        <v>-1</v>
      </c>
      <c r="AQ4457" s="115">
        <v>616</v>
      </c>
      <c r="AR4457" s="115" t="s">
        <v>265</v>
      </c>
      <c r="AS4457" s="115" t="s">
        <v>381</v>
      </c>
      <c r="AT4457" s="115" t="s">
        <v>296</v>
      </c>
      <c r="AV4457" s="115">
        <v>13.418922279226599</v>
      </c>
      <c r="AW4457" s="115">
        <v>0.61784754649999996</v>
      </c>
    </row>
    <row r="4458" spans="1:49" x14ac:dyDescent="0.25">
      <c r="A4458" s="117">
        <v>430000</v>
      </c>
      <c r="B4458" s="117">
        <v>700000</v>
      </c>
      <c r="C4458" s="117">
        <v>700000</v>
      </c>
      <c r="D4458" s="115" t="s">
        <v>342</v>
      </c>
      <c r="E4458" s="115" t="s">
        <v>13</v>
      </c>
      <c r="F4458" s="115" t="s">
        <v>343</v>
      </c>
      <c r="G4458" s="115" t="s">
        <v>344</v>
      </c>
      <c r="H4458" s="115">
        <v>0.56000000000000005</v>
      </c>
      <c r="I4458" s="115">
        <v>0.48</v>
      </c>
      <c r="J4458" s="115" t="s">
        <v>350</v>
      </c>
      <c r="K4458" s="115">
        <v>6.5892288019399996E-3</v>
      </c>
      <c r="L4458" s="115">
        <v>3668.7500008902998</v>
      </c>
      <c r="M4458" s="115">
        <v>9.1850915019358492</v>
      </c>
      <c r="N4458" s="115">
        <v>1.3522390083182301</v>
      </c>
      <c r="O4458" s="115">
        <v>6.0522669473089999E-2</v>
      </c>
      <c r="P4458" s="115">
        <v>8.9102122207200003E-3</v>
      </c>
      <c r="Q4458" s="115">
        <v>24.174233173016798</v>
      </c>
      <c r="R4458" s="115">
        <v>1200</v>
      </c>
      <c r="S4458" s="115" t="s">
        <v>351</v>
      </c>
      <c r="T4458" s="115">
        <v>1200</v>
      </c>
      <c r="U4458" s="115" t="s">
        <v>352</v>
      </c>
      <c r="V4458" s="115" t="s">
        <v>350</v>
      </c>
      <c r="Z4458" s="115">
        <v>0</v>
      </c>
      <c r="AA4458" s="115">
        <v>1</v>
      </c>
      <c r="AB4458" s="115">
        <v>6.0522669473089999E-2</v>
      </c>
      <c r="AC4458" s="115">
        <v>8.9102122207200003E-3</v>
      </c>
      <c r="AD4458" s="115">
        <v>122.76857515691999</v>
      </c>
      <c r="AF4458" s="115">
        <v>-1</v>
      </c>
      <c r="AG4458" s="115">
        <v>-1</v>
      </c>
      <c r="AH4458" s="115">
        <v>-1</v>
      </c>
      <c r="AI4458" s="115">
        <v>-1</v>
      </c>
      <c r="AJ4458" s="115">
        <v>0</v>
      </c>
      <c r="AM4458" s="115" t="s">
        <v>348</v>
      </c>
      <c r="AN4458" s="115">
        <v>-1</v>
      </c>
      <c r="AQ4458" s="115">
        <v>616</v>
      </c>
      <c r="AR4458" s="115" t="s">
        <v>265</v>
      </c>
      <c r="AS4458" s="115" t="s">
        <v>381</v>
      </c>
      <c r="AT4458" s="115" t="s">
        <v>296</v>
      </c>
      <c r="AV4458" s="115">
        <v>25.838589825581799</v>
      </c>
      <c r="AW4458" s="115">
        <v>9.9568998500000006E-2</v>
      </c>
    </row>
    <row r="4459" spans="1:49" x14ac:dyDescent="0.25">
      <c r="A4459" s="117">
        <v>450000</v>
      </c>
      <c r="B4459" s="117">
        <v>820000</v>
      </c>
      <c r="C4459" s="117">
        <v>820000</v>
      </c>
      <c r="D4459" s="115" t="s">
        <v>342</v>
      </c>
      <c r="E4459" s="115" t="s">
        <v>13</v>
      </c>
      <c r="F4459" s="115" t="s">
        <v>343</v>
      </c>
      <c r="G4459" s="115" t="s">
        <v>344</v>
      </c>
      <c r="H4459" s="115">
        <v>0.56000000000000005</v>
      </c>
      <c r="I4459" s="115">
        <v>0.48</v>
      </c>
      <c r="J4459" s="115" t="s">
        <v>350</v>
      </c>
      <c r="K4459" s="115">
        <v>3.320765861872E-2</v>
      </c>
      <c r="L4459" s="115">
        <v>3658.5104824855298</v>
      </c>
      <c r="M4459" s="115">
        <v>9.1188019828410596</v>
      </c>
      <c r="N4459" s="115">
        <v>1.3411044800191201</v>
      </c>
      <c r="O4459" s="115">
        <v>0.30281406325794002</v>
      </c>
      <c r="P4459" s="115">
        <v>4.4534939744509998E-2</v>
      </c>
      <c r="Q4459" s="115">
        <v>121.49056715541001</v>
      </c>
      <c r="R4459" s="115">
        <v>1200</v>
      </c>
      <c r="S4459" s="115" t="s">
        <v>351</v>
      </c>
      <c r="T4459" s="115">
        <v>1200</v>
      </c>
      <c r="U4459" s="115" t="s">
        <v>352</v>
      </c>
      <c r="V4459" s="115" t="s">
        <v>350</v>
      </c>
      <c r="Z4459" s="115">
        <v>0</v>
      </c>
      <c r="AA4459" s="115">
        <v>1</v>
      </c>
      <c r="AB4459" s="115">
        <v>0.30281406325794002</v>
      </c>
      <c r="AC4459" s="115">
        <v>4.4534939744509998E-2</v>
      </c>
      <c r="AD4459" s="115">
        <v>518.62637255569302</v>
      </c>
      <c r="AF4459" s="115">
        <v>-1</v>
      </c>
      <c r="AG4459" s="115">
        <v>-1</v>
      </c>
      <c r="AH4459" s="115">
        <v>-1</v>
      </c>
      <c r="AI4459" s="115">
        <v>-1</v>
      </c>
      <c r="AJ4459" s="115">
        <v>0</v>
      </c>
      <c r="AM4459" s="115" t="s">
        <v>348</v>
      </c>
      <c r="AN4459" s="115">
        <v>-1</v>
      </c>
      <c r="AQ4459" s="115">
        <v>616</v>
      </c>
      <c r="AR4459" s="115" t="s">
        <v>265</v>
      </c>
      <c r="AS4459" s="115" t="s">
        <v>381</v>
      </c>
      <c r="AT4459" s="115" t="s">
        <v>296</v>
      </c>
      <c r="AV4459" s="115">
        <v>57.722249933871197</v>
      </c>
      <c r="AW4459" s="115">
        <v>0.42062155109999999</v>
      </c>
    </row>
    <row r="4460" spans="1:49" x14ac:dyDescent="0.25">
      <c r="A4460" s="117">
        <v>450000</v>
      </c>
      <c r="B4460" s="117">
        <v>820000</v>
      </c>
      <c r="C4460" s="117">
        <v>820000</v>
      </c>
      <c r="D4460" s="115" t="s">
        <v>342</v>
      </c>
      <c r="E4460" s="115" t="s">
        <v>13</v>
      </c>
      <c r="F4460" s="115" t="s">
        <v>343</v>
      </c>
      <c r="G4460" s="115" t="s">
        <v>344</v>
      </c>
      <c r="H4460" s="115">
        <v>0.56000000000000005</v>
      </c>
      <c r="I4460" s="115">
        <v>0.48</v>
      </c>
      <c r="J4460" s="115" t="s">
        <v>350</v>
      </c>
      <c r="K4460" s="115">
        <v>8.02469667067E-3</v>
      </c>
      <c r="L4460" s="115">
        <v>3658.5104824855298</v>
      </c>
      <c r="M4460" s="115">
        <v>9.1188019828410596</v>
      </c>
      <c r="N4460" s="115">
        <v>1.3411044800191201</v>
      </c>
      <c r="O4460" s="115">
        <v>7.3175619912199993E-2</v>
      </c>
      <c r="P4460" s="115">
        <v>1.0761956655829999E-2</v>
      </c>
      <c r="Q4460" s="115">
        <v>29.3584368884129</v>
      </c>
      <c r="R4460" s="115">
        <v>1210</v>
      </c>
      <c r="S4460" s="115" t="s">
        <v>353</v>
      </c>
      <c r="T4460" s="115">
        <v>1210</v>
      </c>
      <c r="U4460" s="115" t="s">
        <v>352</v>
      </c>
      <c r="V4460" s="115" t="s">
        <v>350</v>
      </c>
      <c r="Z4460" s="115">
        <v>0</v>
      </c>
      <c r="AA4460" s="115">
        <v>1</v>
      </c>
      <c r="AB4460" s="115">
        <v>7.3175619912199993E-2</v>
      </c>
      <c r="AC4460" s="115">
        <v>1.0761956655829999E-2</v>
      </c>
      <c r="AD4460" s="115">
        <v>29.358436888412399</v>
      </c>
      <c r="AF4460" s="115">
        <v>-1</v>
      </c>
      <c r="AG4460" s="115">
        <v>-1</v>
      </c>
      <c r="AH4460" s="115">
        <v>-1</v>
      </c>
      <c r="AI4460" s="115">
        <v>-1</v>
      </c>
      <c r="AJ4460" s="115">
        <v>0</v>
      </c>
      <c r="AM4460" s="115" t="s">
        <v>348</v>
      </c>
      <c r="AN4460" s="115">
        <v>-1</v>
      </c>
      <c r="AQ4460" s="115">
        <v>616</v>
      </c>
      <c r="AR4460" s="115" t="s">
        <v>265</v>
      </c>
      <c r="AS4460" s="115" t="s">
        <v>381</v>
      </c>
      <c r="AT4460" s="115" t="s">
        <v>296</v>
      </c>
      <c r="AV4460" s="115">
        <v>27.5323761151182</v>
      </c>
      <c r="AW4460" s="115">
        <v>2.3810573299999999E-2</v>
      </c>
    </row>
    <row r="4461" spans="1:49" x14ac:dyDescent="0.25">
      <c r="A4461" s="117">
        <v>450000</v>
      </c>
      <c r="B4461" s="117">
        <v>840000</v>
      </c>
      <c r="C4461" s="117">
        <v>840000</v>
      </c>
      <c r="D4461" s="115" t="s">
        <v>342</v>
      </c>
      <c r="E4461" s="115" t="s">
        <v>13</v>
      </c>
      <c r="F4461" s="115" t="s">
        <v>343</v>
      </c>
      <c r="G4461" s="115" t="s">
        <v>344</v>
      </c>
      <c r="H4461" s="115">
        <v>0.56000000000000005</v>
      </c>
      <c r="I4461" s="115">
        <v>0.48</v>
      </c>
      <c r="J4461" s="115" t="s">
        <v>350</v>
      </c>
      <c r="K4461" s="115">
        <v>0.11491532070459</v>
      </c>
      <c r="L4461" s="115">
        <v>3658.5104823492402</v>
      </c>
      <c r="M4461" s="115">
        <v>9.1188019825013598</v>
      </c>
      <c r="N4461" s="115">
        <v>1.34110447996916</v>
      </c>
      <c r="O4461" s="115">
        <v>1.04789005426087</v>
      </c>
      <c r="P4461" s="115">
        <v>0.15411345141402999</v>
      </c>
      <c r="Q4461" s="115">
        <v>420.41890538029998</v>
      </c>
      <c r="R4461" s="115">
        <v>1200</v>
      </c>
      <c r="S4461" s="115" t="s">
        <v>351</v>
      </c>
      <c r="T4461" s="115">
        <v>1200</v>
      </c>
      <c r="U4461" s="115" t="s">
        <v>352</v>
      </c>
      <c r="V4461" s="115" t="s">
        <v>350</v>
      </c>
      <c r="Z4461" s="115">
        <v>0</v>
      </c>
      <c r="AA4461" s="115">
        <v>1</v>
      </c>
      <c r="AB4461" s="115">
        <v>1.04789005426087</v>
      </c>
      <c r="AC4461" s="115">
        <v>0.15411345141402999</v>
      </c>
      <c r="AD4461" s="115">
        <v>1259.10996079956</v>
      </c>
      <c r="AF4461" s="115">
        <v>-1</v>
      </c>
      <c r="AG4461" s="115">
        <v>-1</v>
      </c>
      <c r="AH4461" s="115">
        <v>-1</v>
      </c>
      <c r="AI4461" s="115">
        <v>-1</v>
      </c>
      <c r="AJ4461" s="115">
        <v>0</v>
      </c>
      <c r="AM4461" s="115" t="s">
        <v>348</v>
      </c>
      <c r="AN4461" s="115">
        <v>-1</v>
      </c>
      <c r="AQ4461" s="115">
        <v>616</v>
      </c>
      <c r="AR4461" s="115" t="s">
        <v>265</v>
      </c>
      <c r="AS4461" s="115" t="s">
        <v>381</v>
      </c>
      <c r="AT4461" s="115" t="s">
        <v>296</v>
      </c>
      <c r="AV4461" s="115">
        <v>147.18015489336099</v>
      </c>
      <c r="AW4461" s="115">
        <v>1.0211759617</v>
      </c>
    </row>
    <row r="4462" spans="1:49" x14ac:dyDescent="0.25">
      <c r="A4462" s="117">
        <v>450000</v>
      </c>
      <c r="B4462" s="117">
        <v>840000</v>
      </c>
      <c r="C4462" s="117">
        <v>840000</v>
      </c>
      <c r="D4462" s="115" t="s">
        <v>342</v>
      </c>
      <c r="E4462" s="115" t="s">
        <v>13</v>
      </c>
      <c r="F4462" s="115" t="s">
        <v>343</v>
      </c>
      <c r="G4462" s="115" t="s">
        <v>344</v>
      </c>
      <c r="H4462" s="115">
        <v>0.56000000000000005</v>
      </c>
      <c r="I4462" s="115">
        <v>0.48</v>
      </c>
      <c r="J4462" s="115" t="s">
        <v>350</v>
      </c>
      <c r="K4462" s="115">
        <v>3.469770245006E-2</v>
      </c>
      <c r="L4462" s="115">
        <v>3658.5104823492402</v>
      </c>
      <c r="M4462" s="115">
        <v>9.1188019825013598</v>
      </c>
      <c r="N4462" s="115">
        <v>1.34110447996916</v>
      </c>
      <c r="O4462" s="115">
        <v>0.31640147788984002</v>
      </c>
      <c r="P4462" s="115">
        <v>4.6533244200410002E-2</v>
      </c>
      <c r="Q4462" s="115">
        <v>126.941908126979</v>
      </c>
      <c r="R4462" s="115">
        <v>1210</v>
      </c>
      <c r="S4462" s="115" t="s">
        <v>353</v>
      </c>
      <c r="T4462" s="115">
        <v>1210</v>
      </c>
      <c r="U4462" s="115" t="s">
        <v>352</v>
      </c>
      <c r="V4462" s="115" t="s">
        <v>350</v>
      </c>
      <c r="Z4462" s="115">
        <v>0</v>
      </c>
      <c r="AA4462" s="115">
        <v>1</v>
      </c>
      <c r="AB4462" s="115">
        <v>0.31640147788984002</v>
      </c>
      <c r="AC4462" s="115">
        <v>4.6533244200410002E-2</v>
      </c>
      <c r="AD4462" s="115">
        <v>126.94190812698</v>
      </c>
      <c r="AF4462" s="115">
        <v>-1</v>
      </c>
      <c r="AG4462" s="115">
        <v>-1</v>
      </c>
      <c r="AH4462" s="115">
        <v>-1</v>
      </c>
      <c r="AI4462" s="115">
        <v>-1</v>
      </c>
      <c r="AJ4462" s="115">
        <v>0</v>
      </c>
      <c r="AM4462" s="115" t="s">
        <v>348</v>
      </c>
      <c r="AN4462" s="115">
        <v>-1</v>
      </c>
      <c r="AQ4462" s="115">
        <v>616</v>
      </c>
      <c r="AR4462" s="115" t="s">
        <v>265</v>
      </c>
      <c r="AS4462" s="115" t="s">
        <v>381</v>
      </c>
      <c r="AT4462" s="115" t="s">
        <v>296</v>
      </c>
      <c r="AV4462" s="115">
        <v>57.196404076853298</v>
      </c>
      <c r="AW4462" s="115">
        <v>0.10295369679999999</v>
      </c>
    </row>
    <row r="4463" spans="1:49" x14ac:dyDescent="0.25">
      <c r="A4463" s="117">
        <v>450000</v>
      </c>
      <c r="B4463" s="117">
        <v>840000</v>
      </c>
      <c r="C4463" s="117">
        <v>840000</v>
      </c>
      <c r="D4463" s="115" t="s">
        <v>342</v>
      </c>
      <c r="E4463" s="115" t="s">
        <v>13</v>
      </c>
      <c r="F4463" s="115" t="s">
        <v>343</v>
      </c>
      <c r="G4463" s="115" t="s">
        <v>344</v>
      </c>
      <c r="H4463" s="115">
        <v>0.56000000000000005</v>
      </c>
      <c r="I4463" s="115">
        <v>0.48</v>
      </c>
      <c r="J4463" s="115" t="s">
        <v>350</v>
      </c>
      <c r="K4463" s="115">
        <v>4.0733556670940002E-2</v>
      </c>
      <c r="L4463" s="115">
        <v>3658.5104823492402</v>
      </c>
      <c r="M4463" s="115">
        <v>9.1188019825013598</v>
      </c>
      <c r="N4463" s="115">
        <v>1.34110447996916</v>
      </c>
      <c r="O4463" s="115">
        <v>0.37144123732530998</v>
      </c>
      <c r="P4463" s="115">
        <v>5.4627955336469997E-2</v>
      </c>
      <c r="Q4463" s="115">
        <v>149.024144064008</v>
      </c>
      <c r="R4463" s="115">
        <v>1210</v>
      </c>
      <c r="S4463" s="115" t="s">
        <v>353</v>
      </c>
      <c r="T4463" s="115">
        <v>1210</v>
      </c>
      <c r="U4463" s="115" t="s">
        <v>352</v>
      </c>
      <c r="V4463" s="115" t="s">
        <v>350</v>
      </c>
      <c r="Z4463" s="115">
        <v>0</v>
      </c>
      <c r="AA4463" s="115">
        <v>1</v>
      </c>
      <c r="AB4463" s="115">
        <v>0.37144123732530998</v>
      </c>
      <c r="AC4463" s="115">
        <v>5.4627955336469997E-2</v>
      </c>
      <c r="AD4463" s="115">
        <v>149.024144064007</v>
      </c>
      <c r="AF4463" s="115">
        <v>-1</v>
      </c>
      <c r="AG4463" s="115">
        <v>-1</v>
      </c>
      <c r="AH4463" s="115">
        <v>-1</v>
      </c>
      <c r="AI4463" s="115">
        <v>-1</v>
      </c>
      <c r="AJ4463" s="115">
        <v>0</v>
      </c>
      <c r="AM4463" s="115" t="s">
        <v>348</v>
      </c>
      <c r="AN4463" s="115">
        <v>-1</v>
      </c>
      <c r="AQ4463" s="115">
        <v>616</v>
      </c>
      <c r="AR4463" s="115" t="s">
        <v>265</v>
      </c>
      <c r="AS4463" s="115" t="s">
        <v>381</v>
      </c>
      <c r="AT4463" s="115" t="s">
        <v>296</v>
      </c>
      <c r="AV4463" s="115">
        <v>61.964106622219397</v>
      </c>
      <c r="AW4463" s="115">
        <v>0.1208630528</v>
      </c>
    </row>
    <row r="4464" spans="1:49" x14ac:dyDescent="0.25">
      <c r="A4464" s="117">
        <v>450000</v>
      </c>
      <c r="B4464" s="117">
        <v>840000</v>
      </c>
      <c r="C4464" s="117">
        <v>840000</v>
      </c>
      <c r="D4464" s="115" t="s">
        <v>342</v>
      </c>
      <c r="E4464" s="115" t="s">
        <v>13</v>
      </c>
      <c r="F4464" s="115" t="s">
        <v>343</v>
      </c>
      <c r="G4464" s="115" t="s">
        <v>344</v>
      </c>
      <c r="H4464" s="115">
        <v>0.56000000000000005</v>
      </c>
      <c r="I4464" s="115">
        <v>0.48</v>
      </c>
      <c r="J4464" s="115" t="s">
        <v>350</v>
      </c>
      <c r="K4464" s="115">
        <v>0.18336350649290001</v>
      </c>
      <c r="L4464" s="115">
        <v>3658.5104823492402</v>
      </c>
      <c r="M4464" s="115">
        <v>9.1188019825013598</v>
      </c>
      <c r="N4464" s="115">
        <v>1.34110447996916</v>
      </c>
      <c r="O4464" s="115">
        <v>1.6720555065259199</v>
      </c>
      <c r="P4464" s="115">
        <v>0.24590962002048999</v>
      </c>
      <c r="Q4464" s="115">
        <v>670.83731058461296</v>
      </c>
      <c r="R4464" s="115">
        <v>1210</v>
      </c>
      <c r="S4464" s="115" t="s">
        <v>353</v>
      </c>
      <c r="T4464" s="115">
        <v>1210</v>
      </c>
      <c r="U4464" s="115" t="s">
        <v>352</v>
      </c>
      <c r="V4464" s="115" t="s">
        <v>350</v>
      </c>
      <c r="Z4464" s="115">
        <v>0</v>
      </c>
      <c r="AA4464" s="115">
        <v>1</v>
      </c>
      <c r="AB4464" s="115">
        <v>1.6720555065259199</v>
      </c>
      <c r="AC4464" s="115">
        <v>0.24590962002048999</v>
      </c>
      <c r="AD4464" s="115">
        <v>670.83731058461296</v>
      </c>
      <c r="AF4464" s="115">
        <v>-1</v>
      </c>
      <c r="AG4464" s="115">
        <v>-1</v>
      </c>
      <c r="AH4464" s="115">
        <v>-1</v>
      </c>
      <c r="AI4464" s="115">
        <v>-1</v>
      </c>
      <c r="AJ4464" s="115">
        <v>0</v>
      </c>
      <c r="AM4464" s="115" t="s">
        <v>348</v>
      </c>
      <c r="AN4464" s="115">
        <v>-1</v>
      </c>
      <c r="AQ4464" s="115">
        <v>616</v>
      </c>
      <c r="AR4464" s="115" t="s">
        <v>265</v>
      </c>
      <c r="AS4464" s="115" t="s">
        <v>381</v>
      </c>
      <c r="AT4464" s="115" t="s">
        <v>296</v>
      </c>
      <c r="AV4464" s="115">
        <v>106.817764220736</v>
      </c>
      <c r="AW4464" s="115">
        <v>0.54406918940000004</v>
      </c>
    </row>
    <row r="4465" spans="1:49" x14ac:dyDescent="0.25">
      <c r="A4465" s="117">
        <v>450000</v>
      </c>
      <c r="B4465" s="117">
        <v>840000</v>
      </c>
      <c r="C4465" s="117">
        <v>840000</v>
      </c>
      <c r="D4465" s="115" t="s">
        <v>342</v>
      </c>
      <c r="E4465" s="115" t="s">
        <v>13</v>
      </c>
      <c r="F4465" s="115" t="s">
        <v>343</v>
      </c>
      <c r="G4465" s="115" t="s">
        <v>344</v>
      </c>
      <c r="H4465" s="115">
        <v>0.56000000000000005</v>
      </c>
      <c r="I4465" s="115">
        <v>0.48</v>
      </c>
      <c r="J4465" s="115" t="s">
        <v>350</v>
      </c>
      <c r="K4465" s="115">
        <v>5.0546663196699999E-3</v>
      </c>
      <c r="L4465" s="115">
        <v>3658.5104823492402</v>
      </c>
      <c r="M4465" s="115">
        <v>9.1188019825013598</v>
      </c>
      <c r="N4465" s="115">
        <v>1.34110447996916</v>
      </c>
      <c r="O4465" s="115">
        <v>4.6092501256689997E-2</v>
      </c>
      <c r="P4465" s="115">
        <v>6.7788356460500004E-3</v>
      </c>
      <c r="Q4465" s="115">
        <v>18.492549715290298</v>
      </c>
      <c r="R4465" s="115">
        <v>1200</v>
      </c>
      <c r="S4465" s="115" t="s">
        <v>351</v>
      </c>
      <c r="T4465" s="115">
        <v>1200</v>
      </c>
      <c r="U4465" s="115" t="s">
        <v>352</v>
      </c>
      <c r="V4465" s="115" t="s">
        <v>350</v>
      </c>
      <c r="Z4465" s="115">
        <v>0</v>
      </c>
      <c r="AA4465" s="115">
        <v>1</v>
      </c>
      <c r="AB4465" s="115">
        <v>4.6092501256689997E-2</v>
      </c>
      <c r="AC4465" s="115">
        <v>6.7788356460500004E-3</v>
      </c>
      <c r="AD4465" s="115">
        <v>1382.21775668277</v>
      </c>
      <c r="AF4465" s="115">
        <v>-1</v>
      </c>
      <c r="AG4465" s="115">
        <v>-1</v>
      </c>
      <c r="AH4465" s="115">
        <v>-1</v>
      </c>
      <c r="AI4465" s="115">
        <v>-1</v>
      </c>
      <c r="AJ4465" s="115">
        <v>0</v>
      </c>
      <c r="AM4465" s="115" t="s">
        <v>348</v>
      </c>
      <c r="AN4465" s="115">
        <v>-1</v>
      </c>
      <c r="AQ4465" s="115">
        <v>616</v>
      </c>
      <c r="AR4465" s="115" t="s">
        <v>265</v>
      </c>
      <c r="AS4465" s="115" t="s">
        <v>381</v>
      </c>
      <c r="AT4465" s="115" t="s">
        <v>296</v>
      </c>
      <c r="AV4465" s="115">
        <v>21.842188747624899</v>
      </c>
      <c r="AW4465" s="115">
        <v>1.1210200784</v>
      </c>
    </row>
    <row r="4466" spans="1:49" x14ac:dyDescent="0.25">
      <c r="A4466" s="117">
        <v>450000</v>
      </c>
      <c r="B4466" s="117">
        <v>850000</v>
      </c>
      <c r="C4466" s="117">
        <v>850000</v>
      </c>
      <c r="D4466" s="115" t="s">
        <v>342</v>
      </c>
      <c r="E4466" s="115" t="s">
        <v>13</v>
      </c>
      <c r="F4466" s="115" t="s">
        <v>343</v>
      </c>
      <c r="G4466" s="115" t="s">
        <v>344</v>
      </c>
      <c r="H4466" s="115">
        <v>0.56000000000000005</v>
      </c>
      <c r="I4466" s="115">
        <v>0.48</v>
      </c>
      <c r="J4466" s="115" t="s">
        <v>350</v>
      </c>
      <c r="K4466" s="115">
        <v>0.12836831028445</v>
      </c>
      <c r="L4466" s="115">
        <v>3658.5104824855198</v>
      </c>
      <c r="M4466" s="115">
        <v>9.1188019828410596</v>
      </c>
      <c r="N4466" s="115">
        <v>1.3411044800191201</v>
      </c>
      <c r="O4466" s="115">
        <v>1.1705652023558699</v>
      </c>
      <c r="P4466" s="115">
        <v>0.17215531601497</v>
      </c>
      <c r="Q4466" s="115">
        <v>469.63680879464403</v>
      </c>
      <c r="R4466" s="115">
        <v>1200</v>
      </c>
      <c r="S4466" s="115" t="s">
        <v>351</v>
      </c>
      <c r="T4466" s="115">
        <v>1200</v>
      </c>
      <c r="U4466" s="115" t="s">
        <v>352</v>
      </c>
      <c r="V4466" s="115" t="s">
        <v>350</v>
      </c>
      <c r="Z4466" s="115">
        <v>0</v>
      </c>
      <c r="AA4466" s="115">
        <v>1</v>
      </c>
      <c r="AB4466" s="115">
        <v>1.1705652023558699</v>
      </c>
      <c r="AC4466" s="115">
        <v>0.17215531601497</v>
      </c>
      <c r="AD4466" s="115">
        <v>1516.93520340803</v>
      </c>
      <c r="AF4466" s="115">
        <v>-1</v>
      </c>
      <c r="AG4466" s="115">
        <v>-1</v>
      </c>
      <c r="AH4466" s="115">
        <v>-1</v>
      </c>
      <c r="AI4466" s="115">
        <v>-1</v>
      </c>
      <c r="AJ4466" s="115">
        <v>0</v>
      </c>
      <c r="AM4466" s="115" t="s">
        <v>348</v>
      </c>
      <c r="AN4466" s="115">
        <v>-1</v>
      </c>
      <c r="AQ4466" s="115">
        <v>616</v>
      </c>
      <c r="AR4466" s="115" t="s">
        <v>265</v>
      </c>
      <c r="AS4466" s="115" t="s">
        <v>381</v>
      </c>
      <c r="AT4466" s="115" t="s">
        <v>296</v>
      </c>
      <c r="AV4466" s="115">
        <v>112.985546300867</v>
      </c>
      <c r="AW4466" s="115">
        <v>1.2302799703</v>
      </c>
    </row>
    <row r="4467" spans="1:49" x14ac:dyDescent="0.25">
      <c r="A4467" s="117">
        <v>450000</v>
      </c>
      <c r="B4467" s="117">
        <v>850000</v>
      </c>
      <c r="C4467" s="117">
        <v>850000</v>
      </c>
      <c r="D4467" s="115" t="s">
        <v>342</v>
      </c>
      <c r="E4467" s="115" t="s">
        <v>13</v>
      </c>
      <c r="F4467" s="115" t="s">
        <v>343</v>
      </c>
      <c r="G4467" s="115" t="s">
        <v>344</v>
      </c>
      <c r="H4467" s="115">
        <v>0.56000000000000005</v>
      </c>
      <c r="I4467" s="115">
        <v>0.48</v>
      </c>
      <c r="J4467" s="115" t="s">
        <v>350</v>
      </c>
      <c r="K4467" s="115">
        <v>1.3591296955400001E-3</v>
      </c>
      <c r="L4467" s="115">
        <v>3658.5104824855198</v>
      </c>
      <c r="M4467" s="115">
        <v>9.1188019828410596</v>
      </c>
      <c r="N4467" s="115">
        <v>1.3411044800191201</v>
      </c>
      <c r="O4467" s="115">
        <v>1.2393634562689999E-2</v>
      </c>
      <c r="P4467" s="115">
        <v>1.82273492362E-3</v>
      </c>
      <c r="Q4467" s="115">
        <v>4.9723902382160601</v>
      </c>
      <c r="R4467" s="115">
        <v>1210</v>
      </c>
      <c r="S4467" s="115" t="s">
        <v>353</v>
      </c>
      <c r="T4467" s="115">
        <v>1210</v>
      </c>
      <c r="U4467" s="115" t="s">
        <v>352</v>
      </c>
      <c r="V4467" s="115" t="s">
        <v>350</v>
      </c>
      <c r="Z4467" s="115">
        <v>0</v>
      </c>
      <c r="AA4467" s="115">
        <v>1</v>
      </c>
      <c r="AB4467" s="115">
        <v>1.2393634562689999E-2</v>
      </c>
      <c r="AC4467" s="115">
        <v>1.82273492362E-3</v>
      </c>
      <c r="AD4467" s="115">
        <v>676.48455100784599</v>
      </c>
      <c r="AF4467" s="115">
        <v>-1</v>
      </c>
      <c r="AG4467" s="115">
        <v>-1</v>
      </c>
      <c r="AH4467" s="115">
        <v>-1</v>
      </c>
      <c r="AI4467" s="115">
        <v>-1</v>
      </c>
      <c r="AJ4467" s="115">
        <v>0</v>
      </c>
      <c r="AM4467" s="115" t="s">
        <v>348</v>
      </c>
      <c r="AN4467" s="115">
        <v>-1</v>
      </c>
      <c r="AQ4467" s="115">
        <v>616</v>
      </c>
      <c r="AR4467" s="115" t="s">
        <v>265</v>
      </c>
      <c r="AS4467" s="115" t="s">
        <v>381</v>
      </c>
      <c r="AT4467" s="115" t="s">
        <v>296</v>
      </c>
      <c r="AV4467" s="115">
        <v>46.868431827063198</v>
      </c>
      <c r="AW4467" s="115">
        <v>0.54864927090000004</v>
      </c>
    </row>
    <row r="4468" spans="1:49" x14ac:dyDescent="0.25">
      <c r="A4468" s="117">
        <v>450000</v>
      </c>
      <c r="B4468" s="117">
        <v>850000</v>
      </c>
      <c r="C4468" s="117">
        <v>850000</v>
      </c>
      <c r="D4468" s="115" t="s">
        <v>342</v>
      </c>
      <c r="E4468" s="115" t="s">
        <v>13</v>
      </c>
      <c r="F4468" s="115" t="s">
        <v>343</v>
      </c>
      <c r="G4468" s="115" t="s">
        <v>344</v>
      </c>
      <c r="H4468" s="115">
        <v>0.56000000000000005</v>
      </c>
      <c r="I4468" s="115">
        <v>0.48</v>
      </c>
      <c r="J4468" s="115" t="s">
        <v>350</v>
      </c>
      <c r="K4468" s="115">
        <v>1.4578849022519999E-2</v>
      </c>
      <c r="L4468" s="115">
        <v>3658.5104824855198</v>
      </c>
      <c r="M4468" s="115">
        <v>9.1188019828410596</v>
      </c>
      <c r="N4468" s="115">
        <v>1.3411044800191201</v>
      </c>
      <c r="O4468" s="115">
        <v>0.1329416373741</v>
      </c>
      <c r="P4468" s="115">
        <v>1.9551759737620002E-2</v>
      </c>
      <c r="Q4468" s="115">
        <v>53.336871971466898</v>
      </c>
      <c r="R4468" s="115">
        <v>1210</v>
      </c>
      <c r="S4468" s="115" t="s">
        <v>353</v>
      </c>
      <c r="T4468" s="115">
        <v>1210</v>
      </c>
      <c r="U4468" s="115" t="s">
        <v>352</v>
      </c>
      <c r="V4468" s="115" t="s">
        <v>350</v>
      </c>
      <c r="Z4468" s="115">
        <v>0</v>
      </c>
      <c r="AA4468" s="115">
        <v>1</v>
      </c>
      <c r="AB4468" s="115">
        <v>0.1329416373741</v>
      </c>
      <c r="AC4468" s="115">
        <v>1.9551759737620002E-2</v>
      </c>
      <c r="AD4468" s="115">
        <v>53.3368719714666</v>
      </c>
      <c r="AF4468" s="115">
        <v>-1</v>
      </c>
      <c r="AG4468" s="115">
        <v>-1</v>
      </c>
      <c r="AH4468" s="115">
        <v>-1</v>
      </c>
      <c r="AI4468" s="115">
        <v>-1</v>
      </c>
      <c r="AJ4468" s="115">
        <v>0</v>
      </c>
      <c r="AM4468" s="115" t="s">
        <v>348</v>
      </c>
      <c r="AN4468" s="115">
        <v>-1</v>
      </c>
      <c r="AQ4468" s="115">
        <v>616</v>
      </c>
      <c r="AR4468" s="115" t="s">
        <v>265</v>
      </c>
      <c r="AS4468" s="115" t="s">
        <v>381</v>
      </c>
      <c r="AT4468" s="115" t="s">
        <v>296</v>
      </c>
      <c r="AV4468" s="115">
        <v>37.855017312942799</v>
      </c>
      <c r="AW4468" s="115">
        <v>4.32578037E-2</v>
      </c>
    </row>
    <row r="4469" spans="1:49" x14ac:dyDescent="0.25">
      <c r="A4469" s="117">
        <v>450000</v>
      </c>
      <c r="B4469" s="117">
        <v>860000</v>
      </c>
      <c r="C4469" s="117">
        <v>860000</v>
      </c>
      <c r="D4469" s="115" t="s">
        <v>342</v>
      </c>
      <c r="E4469" s="115" t="s">
        <v>13</v>
      </c>
      <c r="F4469" s="115" t="s">
        <v>343</v>
      </c>
      <c r="G4469" s="115" t="s">
        <v>344</v>
      </c>
      <c r="H4469" s="115">
        <v>0.56000000000000005</v>
      </c>
      <c r="I4469" s="115">
        <v>0.48</v>
      </c>
      <c r="J4469" s="115" t="s">
        <v>350</v>
      </c>
      <c r="K4469" s="115">
        <v>8.5600471871129999E-2</v>
      </c>
      <c r="L4469" s="115">
        <v>3673.9565293105002</v>
      </c>
      <c r="M4469" s="115">
        <v>9.1548886818851098</v>
      </c>
      <c r="N4469" s="115">
        <v>1.34632978401071</v>
      </c>
      <c r="O4469" s="115">
        <v>0.78366279109702996</v>
      </c>
      <c r="P4469" s="115">
        <v>0.11524646480547</v>
      </c>
      <c r="Q4469" s="115">
        <v>314.49241254299801</v>
      </c>
      <c r="R4469" s="115">
        <v>1200</v>
      </c>
      <c r="S4469" s="115" t="s">
        <v>351</v>
      </c>
      <c r="T4469" s="115">
        <v>1200</v>
      </c>
      <c r="U4469" s="115" t="s">
        <v>352</v>
      </c>
      <c r="V4469" s="115" t="s">
        <v>350</v>
      </c>
      <c r="Z4469" s="115">
        <v>0</v>
      </c>
      <c r="AA4469" s="115">
        <v>1</v>
      </c>
      <c r="AB4469" s="115">
        <v>0.78366279109702996</v>
      </c>
      <c r="AC4469" s="115">
        <v>0.11524646480547</v>
      </c>
      <c r="AD4469" s="115">
        <v>825.16257726412402</v>
      </c>
      <c r="AF4469" s="115">
        <v>-1</v>
      </c>
      <c r="AG4469" s="115">
        <v>-1</v>
      </c>
      <c r="AH4469" s="115">
        <v>-1</v>
      </c>
      <c r="AI4469" s="115">
        <v>-1</v>
      </c>
      <c r="AJ4469" s="115">
        <v>0</v>
      </c>
      <c r="AM4469" s="115" t="s">
        <v>348</v>
      </c>
      <c r="AN4469" s="115">
        <v>-1</v>
      </c>
      <c r="AQ4469" s="115">
        <v>616</v>
      </c>
      <c r="AR4469" s="115" t="s">
        <v>265</v>
      </c>
      <c r="AS4469" s="115" t="s">
        <v>381</v>
      </c>
      <c r="AT4469" s="115" t="s">
        <v>296</v>
      </c>
      <c r="AV4469" s="115">
        <v>102.639235722775</v>
      </c>
      <c r="AW4469" s="115">
        <v>0.66923161170000001</v>
      </c>
    </row>
    <row r="4470" spans="1:49" x14ac:dyDescent="0.25">
      <c r="A4470" s="117">
        <v>450000</v>
      </c>
      <c r="B4470" s="117">
        <v>860000</v>
      </c>
      <c r="C4470" s="117">
        <v>860000</v>
      </c>
      <c r="D4470" s="115" t="s">
        <v>342</v>
      </c>
      <c r="E4470" s="115" t="s">
        <v>13</v>
      </c>
      <c r="F4470" s="115" t="s">
        <v>343</v>
      </c>
      <c r="G4470" s="115" t="s">
        <v>344</v>
      </c>
      <c r="H4470" s="115">
        <v>0.56000000000000005</v>
      </c>
      <c r="I4470" s="115">
        <v>0.48</v>
      </c>
      <c r="J4470" s="115" t="s">
        <v>350</v>
      </c>
      <c r="K4470" s="115">
        <v>6.6067731828899998E-3</v>
      </c>
      <c r="L4470" s="115">
        <v>3673.9565293105002</v>
      </c>
      <c r="M4470" s="115">
        <v>9.1548886818851098</v>
      </c>
      <c r="N4470" s="115">
        <v>1.34632978401071</v>
      </c>
      <c r="O4470" s="115">
        <v>6.0484273035889997E-2</v>
      </c>
      <c r="P4470" s="115">
        <v>8.8948955123299995E-3</v>
      </c>
      <c r="Q4470" s="115">
        <v>24.272997472981601</v>
      </c>
      <c r="R4470" s="115">
        <v>1210</v>
      </c>
      <c r="S4470" s="115" t="s">
        <v>353</v>
      </c>
      <c r="T4470" s="115">
        <v>1210</v>
      </c>
      <c r="U4470" s="115" t="s">
        <v>352</v>
      </c>
      <c r="V4470" s="115" t="s">
        <v>350</v>
      </c>
      <c r="Z4470" s="115">
        <v>0</v>
      </c>
      <c r="AA4470" s="115">
        <v>1</v>
      </c>
      <c r="AB4470" s="115">
        <v>6.0484273035889997E-2</v>
      </c>
      <c r="AC4470" s="115">
        <v>8.8948955123299995E-3</v>
      </c>
      <c r="AD4470" s="115">
        <v>24.272997472980698</v>
      </c>
      <c r="AF4470" s="115">
        <v>-1</v>
      </c>
      <c r="AG4470" s="115">
        <v>-1</v>
      </c>
      <c r="AH4470" s="115">
        <v>-1</v>
      </c>
      <c r="AI4470" s="115">
        <v>-1</v>
      </c>
      <c r="AJ4470" s="115">
        <v>0</v>
      </c>
      <c r="AM4470" s="115" t="s">
        <v>348</v>
      </c>
      <c r="AN4470" s="115">
        <v>-1</v>
      </c>
      <c r="AQ4470" s="115">
        <v>616</v>
      </c>
      <c r="AR4470" s="115" t="s">
        <v>265</v>
      </c>
      <c r="AS4470" s="115" t="s">
        <v>381</v>
      </c>
      <c r="AT4470" s="115" t="s">
        <v>296</v>
      </c>
      <c r="AV4470" s="115">
        <v>26.4387758112487</v>
      </c>
      <c r="AW4470" s="115">
        <v>1.9686129300000001E-2</v>
      </c>
    </row>
    <row r="4471" spans="1:49" x14ac:dyDescent="0.25">
      <c r="A4471" s="117">
        <v>450000</v>
      </c>
      <c r="B4471" s="117">
        <v>860000</v>
      </c>
      <c r="C4471" s="117">
        <v>860000</v>
      </c>
      <c r="D4471" s="115" t="s">
        <v>342</v>
      </c>
      <c r="E4471" s="115" t="s">
        <v>13</v>
      </c>
      <c r="F4471" s="115" t="s">
        <v>343</v>
      </c>
      <c r="G4471" s="115" t="s">
        <v>344</v>
      </c>
      <c r="H4471" s="115">
        <v>0.56000000000000005</v>
      </c>
      <c r="I4471" s="115">
        <v>0.48</v>
      </c>
      <c r="J4471" s="115" t="s">
        <v>350</v>
      </c>
      <c r="K4471" s="115">
        <v>8.9653889131310005E-2</v>
      </c>
      <c r="L4471" s="115">
        <v>3673.9565293105002</v>
      </c>
      <c r="M4471" s="115">
        <v>9.1548886818851098</v>
      </c>
      <c r="N4471" s="115">
        <v>1.34632978401071</v>
      </c>
      <c r="O4471" s="115">
        <v>0.82077137489523</v>
      </c>
      <c r="P4471" s="115">
        <v>0.12070370118988</v>
      </c>
      <c r="Q4471" s="115">
        <v>329.384491352064</v>
      </c>
      <c r="R4471" s="115">
        <v>1210</v>
      </c>
      <c r="S4471" s="115" t="s">
        <v>353</v>
      </c>
      <c r="T4471" s="115">
        <v>1210</v>
      </c>
      <c r="U4471" s="115" t="s">
        <v>352</v>
      </c>
      <c r="V4471" s="115" t="s">
        <v>350</v>
      </c>
      <c r="Z4471" s="115">
        <v>0</v>
      </c>
      <c r="AA4471" s="115">
        <v>1</v>
      </c>
      <c r="AB4471" s="115">
        <v>0.82077137489523</v>
      </c>
      <c r="AC4471" s="115">
        <v>0.12070370118988</v>
      </c>
      <c r="AD4471" s="115">
        <v>404.27205557642202</v>
      </c>
      <c r="AF4471" s="115">
        <v>-1</v>
      </c>
      <c r="AG4471" s="115">
        <v>-1</v>
      </c>
      <c r="AH4471" s="115">
        <v>-1</v>
      </c>
      <c r="AI4471" s="115">
        <v>-1</v>
      </c>
      <c r="AJ4471" s="115">
        <v>0</v>
      </c>
      <c r="AM4471" s="115" t="s">
        <v>348</v>
      </c>
      <c r="AN4471" s="115">
        <v>-1</v>
      </c>
      <c r="AQ4471" s="115">
        <v>616</v>
      </c>
      <c r="AR4471" s="115" t="s">
        <v>265</v>
      </c>
      <c r="AS4471" s="115" t="s">
        <v>381</v>
      </c>
      <c r="AT4471" s="115" t="s">
        <v>296</v>
      </c>
      <c r="AV4471" s="115">
        <v>85.560664025268593</v>
      </c>
      <c r="AW4471" s="115">
        <v>0.32787676850000003</v>
      </c>
    </row>
    <row r="4472" spans="1:49" x14ac:dyDescent="0.25">
      <c r="A4472" s="117">
        <v>450000</v>
      </c>
      <c r="B4472" s="117">
        <v>860000</v>
      </c>
      <c r="C4472" s="117">
        <v>860000</v>
      </c>
      <c r="D4472" s="115" t="s">
        <v>342</v>
      </c>
      <c r="E4472" s="115" t="s">
        <v>13</v>
      </c>
      <c r="F4472" s="115" t="s">
        <v>343</v>
      </c>
      <c r="G4472" s="115" t="s">
        <v>344</v>
      </c>
      <c r="H4472" s="115">
        <v>0.56000000000000005</v>
      </c>
      <c r="I4472" s="115">
        <v>0.48</v>
      </c>
      <c r="J4472" s="115" t="s">
        <v>350</v>
      </c>
      <c r="K4472" s="115">
        <v>4.5857660861400001E-2</v>
      </c>
      <c r="L4472" s="115">
        <v>3669.5568051364198</v>
      </c>
      <c r="M4472" s="115">
        <v>9.1445936928992797</v>
      </c>
      <c r="N4472" s="115">
        <v>1.3448385080115699</v>
      </c>
      <c r="O4472" s="115">
        <v>0.41934967628427999</v>
      </c>
      <c r="P4472" s="115">
        <v>6.167114821374E-2</v>
      </c>
      <c r="Q4472" s="115">
        <v>168.27729148159199</v>
      </c>
      <c r="R4472" s="115">
        <v>1200</v>
      </c>
      <c r="S4472" s="115" t="s">
        <v>351</v>
      </c>
      <c r="T4472" s="115">
        <v>1200</v>
      </c>
      <c r="U4472" s="115" t="s">
        <v>352</v>
      </c>
      <c r="V4472" s="115" t="s">
        <v>350</v>
      </c>
      <c r="Z4472" s="115">
        <v>0</v>
      </c>
      <c r="AA4472" s="115">
        <v>1</v>
      </c>
      <c r="AB4472" s="115">
        <v>0.41934967628427999</v>
      </c>
      <c r="AC4472" s="115">
        <v>6.167114821374E-2</v>
      </c>
      <c r="AD4472" s="115">
        <v>683.56191607656206</v>
      </c>
      <c r="AF4472" s="115">
        <v>-1</v>
      </c>
      <c r="AG4472" s="115">
        <v>-1</v>
      </c>
      <c r="AH4472" s="115">
        <v>-1</v>
      </c>
      <c r="AI4472" s="115">
        <v>-1</v>
      </c>
      <c r="AJ4472" s="115">
        <v>0</v>
      </c>
      <c r="AM4472" s="115" t="s">
        <v>348</v>
      </c>
      <c r="AN4472" s="115">
        <v>-1</v>
      </c>
      <c r="AQ4472" s="115">
        <v>616</v>
      </c>
      <c r="AR4472" s="115" t="s">
        <v>265</v>
      </c>
      <c r="AS4472" s="115" t="s">
        <v>381</v>
      </c>
      <c r="AT4472" s="115" t="s">
        <v>296</v>
      </c>
      <c r="AV4472" s="115">
        <v>69.787478693448307</v>
      </c>
      <c r="AW4472" s="115">
        <v>0.55438922629999998</v>
      </c>
    </row>
    <row r="4473" spans="1:49" x14ac:dyDescent="0.25">
      <c r="A4473" s="117">
        <v>450000</v>
      </c>
      <c r="B4473" s="117">
        <v>860000</v>
      </c>
      <c r="C4473" s="117">
        <v>860000</v>
      </c>
      <c r="D4473" s="115" t="s">
        <v>342</v>
      </c>
      <c r="E4473" s="115" t="s">
        <v>13</v>
      </c>
      <c r="F4473" s="115" t="s">
        <v>343</v>
      </c>
      <c r="G4473" s="115" t="s">
        <v>344</v>
      </c>
      <c r="H4473" s="115">
        <v>0.56000000000000005</v>
      </c>
      <c r="I4473" s="115">
        <v>0.48</v>
      </c>
      <c r="J4473" s="115" t="s">
        <v>350</v>
      </c>
      <c r="K4473" s="115">
        <v>1.5945424216759999E-2</v>
      </c>
      <c r="L4473" s="115">
        <v>3669.5568051364198</v>
      </c>
      <c r="M4473" s="115">
        <v>9.1445936928992797</v>
      </c>
      <c r="N4473" s="115">
        <v>1.3448385080115699</v>
      </c>
      <c r="O4473" s="115">
        <v>0.14581442572322001</v>
      </c>
      <c r="P4473" s="115">
        <v>2.144402051328E-2</v>
      </c>
      <c r="Q4473" s="115">
        <v>58.512639945413397</v>
      </c>
      <c r="R4473" s="115">
        <v>1210</v>
      </c>
      <c r="S4473" s="115" t="s">
        <v>353</v>
      </c>
      <c r="T4473" s="115">
        <v>1210</v>
      </c>
      <c r="U4473" s="115" t="s">
        <v>352</v>
      </c>
      <c r="V4473" s="115" t="s">
        <v>350</v>
      </c>
      <c r="Z4473" s="115">
        <v>0</v>
      </c>
      <c r="AA4473" s="115">
        <v>1</v>
      </c>
      <c r="AB4473" s="115">
        <v>0.14581442572322001</v>
      </c>
      <c r="AC4473" s="115">
        <v>2.144402051328E-2</v>
      </c>
      <c r="AD4473" s="115">
        <v>58.5126399454116</v>
      </c>
      <c r="AF4473" s="115">
        <v>-1</v>
      </c>
      <c r="AG4473" s="115">
        <v>-1</v>
      </c>
      <c r="AH4473" s="115">
        <v>-1</v>
      </c>
      <c r="AI4473" s="115">
        <v>-1</v>
      </c>
      <c r="AJ4473" s="115">
        <v>0</v>
      </c>
      <c r="AM4473" s="115" t="s">
        <v>348</v>
      </c>
      <c r="AN4473" s="115">
        <v>-1</v>
      </c>
      <c r="AQ4473" s="115">
        <v>616</v>
      </c>
      <c r="AR4473" s="115" t="s">
        <v>265</v>
      </c>
      <c r="AS4473" s="115" t="s">
        <v>381</v>
      </c>
      <c r="AT4473" s="115" t="s">
        <v>296</v>
      </c>
      <c r="AV4473" s="115">
        <v>38.718375180930799</v>
      </c>
      <c r="AW4473" s="115">
        <v>4.7455506799999998E-2</v>
      </c>
    </row>
    <row r="4474" spans="1:49" x14ac:dyDescent="0.25">
      <c r="A4474" s="117">
        <v>450000</v>
      </c>
      <c r="B4474" s="117">
        <v>860000</v>
      </c>
      <c r="C4474" s="117">
        <v>860000</v>
      </c>
      <c r="D4474" s="115" t="s">
        <v>342</v>
      </c>
      <c r="E4474" s="115" t="s">
        <v>13</v>
      </c>
      <c r="F4474" s="115" t="s">
        <v>343</v>
      </c>
      <c r="G4474" s="115" t="s">
        <v>344</v>
      </c>
      <c r="H4474" s="115">
        <v>0.56000000000000005</v>
      </c>
      <c r="I4474" s="115">
        <v>0.48</v>
      </c>
      <c r="J4474" s="115" t="s">
        <v>350</v>
      </c>
      <c r="K4474" s="115">
        <v>0.12329827978902</v>
      </c>
      <c r="L4474" s="115">
        <v>3658.51048194036</v>
      </c>
      <c r="M4474" s="115">
        <v>9.1188019814822496</v>
      </c>
      <c r="N4474" s="115">
        <v>1.3411044798192799</v>
      </c>
      <c r="O4474" s="115">
        <v>1.12433259805349</v>
      </c>
      <c r="P4474" s="115">
        <v>0.16535587537907001</v>
      </c>
      <c r="Q4474" s="115">
        <v>451.088049013356</v>
      </c>
      <c r="R4474" s="115">
        <v>1200</v>
      </c>
      <c r="S4474" s="115" t="s">
        <v>351</v>
      </c>
      <c r="T4474" s="115">
        <v>1200</v>
      </c>
      <c r="U4474" s="115" t="s">
        <v>352</v>
      </c>
      <c r="V4474" s="115" t="s">
        <v>350</v>
      </c>
      <c r="Z4474" s="115">
        <v>0</v>
      </c>
      <c r="AA4474" s="115">
        <v>1</v>
      </c>
      <c r="AB4474" s="115">
        <v>1.12433259805349</v>
      </c>
      <c r="AC4474" s="115">
        <v>0.16535587537907001</v>
      </c>
      <c r="AD4474" s="115">
        <v>1339.3257876109001</v>
      </c>
      <c r="AF4474" s="115">
        <v>-1</v>
      </c>
      <c r="AG4474" s="115">
        <v>-1</v>
      </c>
      <c r="AH4474" s="115">
        <v>-1</v>
      </c>
      <c r="AI4474" s="115">
        <v>-1</v>
      </c>
      <c r="AJ4474" s="115">
        <v>0</v>
      </c>
      <c r="AM4474" s="115" t="s">
        <v>348</v>
      </c>
      <c r="AN4474" s="115">
        <v>-1</v>
      </c>
      <c r="AQ4474" s="115">
        <v>616</v>
      </c>
      <c r="AR4474" s="115" t="s">
        <v>265</v>
      </c>
      <c r="AS4474" s="115" t="s">
        <v>381</v>
      </c>
      <c r="AT4474" s="115" t="s">
        <v>296</v>
      </c>
      <c r="AV4474" s="115">
        <v>147.68038111576701</v>
      </c>
      <c r="AW4474" s="115">
        <v>1.0862334043999999</v>
      </c>
    </row>
    <row r="4475" spans="1:49" x14ac:dyDescent="0.25">
      <c r="A4475" s="117">
        <v>450000</v>
      </c>
      <c r="B4475" s="117">
        <v>860000</v>
      </c>
      <c r="C4475" s="117">
        <v>860000</v>
      </c>
      <c r="D4475" s="115" t="s">
        <v>342</v>
      </c>
      <c r="E4475" s="115" t="s">
        <v>13</v>
      </c>
      <c r="F4475" s="115" t="s">
        <v>343</v>
      </c>
      <c r="G4475" s="115" t="s">
        <v>344</v>
      </c>
      <c r="H4475" s="115">
        <v>0.56000000000000005</v>
      </c>
      <c r="I4475" s="115">
        <v>0.48</v>
      </c>
      <c r="J4475" s="115" t="s">
        <v>350</v>
      </c>
      <c r="K4475" s="115">
        <v>1.6793790649999999E-3</v>
      </c>
      <c r="L4475" s="115">
        <v>3658.51048194036</v>
      </c>
      <c r="M4475" s="115">
        <v>9.1188019814822496</v>
      </c>
      <c r="N4475" s="115">
        <v>1.3411044798192799</v>
      </c>
      <c r="O4475" s="115">
        <v>1.5313925145619999E-2</v>
      </c>
      <c r="P4475" s="115">
        <v>2.2522227873899999E-3</v>
      </c>
      <c r="Q4475" s="115">
        <v>6.1440259124720003</v>
      </c>
      <c r="R4475" s="115">
        <v>1210</v>
      </c>
      <c r="S4475" s="115" t="s">
        <v>353</v>
      </c>
      <c r="T4475" s="115">
        <v>1210</v>
      </c>
      <c r="U4475" s="115" t="s">
        <v>352</v>
      </c>
      <c r="V4475" s="115" t="s">
        <v>350</v>
      </c>
      <c r="Z4475" s="115">
        <v>0</v>
      </c>
      <c r="AA4475" s="115">
        <v>1</v>
      </c>
      <c r="AB4475" s="115">
        <v>1.5313925145619999E-2</v>
      </c>
      <c r="AC4475" s="115">
        <v>2.2522227873899999E-3</v>
      </c>
      <c r="AD4475" s="115">
        <v>6.1440259124703198</v>
      </c>
      <c r="AF4475" s="115">
        <v>-1</v>
      </c>
      <c r="AG4475" s="115">
        <v>-1</v>
      </c>
      <c r="AH4475" s="115">
        <v>-1</v>
      </c>
      <c r="AI4475" s="115">
        <v>-1</v>
      </c>
      <c r="AJ4475" s="115">
        <v>0</v>
      </c>
      <c r="AM4475" s="115" t="s">
        <v>348</v>
      </c>
      <c r="AN4475" s="115">
        <v>-1</v>
      </c>
      <c r="AQ4475" s="115">
        <v>616</v>
      </c>
      <c r="AR4475" s="115" t="s">
        <v>265</v>
      </c>
      <c r="AS4475" s="115" t="s">
        <v>381</v>
      </c>
      <c r="AT4475" s="115" t="s">
        <v>296</v>
      </c>
      <c r="AV4475" s="115">
        <v>12.600803887704201</v>
      </c>
      <c r="AW4475" s="115">
        <v>4.9829894000000003E-3</v>
      </c>
    </row>
    <row r="4476" spans="1:49" x14ac:dyDescent="0.25">
      <c r="A4476" s="117">
        <v>450000</v>
      </c>
      <c r="B4476" s="117">
        <v>860000</v>
      </c>
      <c r="C4476" s="117">
        <v>860000</v>
      </c>
      <c r="D4476" s="115" t="s">
        <v>342</v>
      </c>
      <c r="E4476" s="115" t="s">
        <v>13</v>
      </c>
      <c r="F4476" s="115" t="s">
        <v>343</v>
      </c>
      <c r="G4476" s="115" t="s">
        <v>344</v>
      </c>
      <c r="H4476" s="115">
        <v>0.56000000000000005</v>
      </c>
      <c r="I4476" s="115">
        <v>0.48</v>
      </c>
      <c r="J4476" s="115" t="s">
        <v>350</v>
      </c>
      <c r="K4476" s="115">
        <v>0.11888804142168</v>
      </c>
      <c r="L4476" s="115">
        <v>3658.51048194036</v>
      </c>
      <c r="M4476" s="115">
        <v>9.1188019814822496</v>
      </c>
      <c r="N4476" s="115">
        <v>1.3411044798192799</v>
      </c>
      <c r="O4476" s="115">
        <v>1.0841165076905599</v>
      </c>
      <c r="P4476" s="115">
        <v>0.15944128494755</v>
      </c>
      <c r="Q4476" s="115">
        <v>434.95314571858</v>
      </c>
      <c r="R4476" s="115">
        <v>1210</v>
      </c>
      <c r="S4476" s="115" t="s">
        <v>353</v>
      </c>
      <c r="T4476" s="115">
        <v>1210</v>
      </c>
      <c r="U4476" s="115" t="s">
        <v>352</v>
      </c>
      <c r="V4476" s="115" t="s">
        <v>350</v>
      </c>
      <c r="Z4476" s="115">
        <v>0</v>
      </c>
      <c r="AA4476" s="115">
        <v>1</v>
      </c>
      <c r="AB4476" s="115">
        <v>1.0841165076905599</v>
      </c>
      <c r="AC4476" s="115">
        <v>0.15944128494755</v>
      </c>
      <c r="AD4476" s="115">
        <v>434.95314571858</v>
      </c>
      <c r="AF4476" s="115">
        <v>-1</v>
      </c>
      <c r="AG4476" s="115">
        <v>-1</v>
      </c>
      <c r="AH4476" s="115">
        <v>-1</v>
      </c>
      <c r="AI4476" s="115">
        <v>-1</v>
      </c>
      <c r="AJ4476" s="115">
        <v>0</v>
      </c>
      <c r="AM4476" s="115" t="s">
        <v>348</v>
      </c>
      <c r="AN4476" s="115">
        <v>-1</v>
      </c>
      <c r="AQ4476" s="115">
        <v>616</v>
      </c>
      <c r="AR4476" s="115" t="s">
        <v>265</v>
      </c>
      <c r="AS4476" s="115" t="s">
        <v>381</v>
      </c>
      <c r="AT4476" s="115" t="s">
        <v>296</v>
      </c>
      <c r="AV4476" s="115">
        <v>101.595503791816</v>
      </c>
      <c r="AW4476" s="115">
        <v>0.35276005329999999</v>
      </c>
    </row>
    <row r="4477" spans="1:49" x14ac:dyDescent="0.25">
      <c r="A4477" s="117">
        <v>450000</v>
      </c>
      <c r="B4477" s="117">
        <v>860000</v>
      </c>
      <c r="C4477" s="117">
        <v>860000</v>
      </c>
      <c r="D4477" s="115" t="s">
        <v>342</v>
      </c>
      <c r="E4477" s="115" t="s">
        <v>13</v>
      </c>
      <c r="F4477" s="115" t="s">
        <v>343</v>
      </c>
      <c r="G4477" s="115" t="s">
        <v>344</v>
      </c>
      <c r="H4477" s="115">
        <v>0.56000000000000005</v>
      </c>
      <c r="I4477" s="115">
        <v>0.48</v>
      </c>
      <c r="J4477" s="115" t="s">
        <v>350</v>
      </c>
      <c r="K4477" s="115">
        <v>0.11143047071036</v>
      </c>
      <c r="L4477" s="115">
        <v>3658.51048194036</v>
      </c>
      <c r="M4477" s="115">
        <v>9.1188019814822496</v>
      </c>
      <c r="N4477" s="115">
        <v>1.3411044798192799</v>
      </c>
      <c r="O4477" s="115">
        <v>1.01611239711121</v>
      </c>
      <c r="P4477" s="115">
        <v>0.14943990345804001</v>
      </c>
      <c r="Q4477" s="115">
        <v>407.66954510143398</v>
      </c>
      <c r="R4477" s="115">
        <v>1210</v>
      </c>
      <c r="S4477" s="115" t="s">
        <v>353</v>
      </c>
      <c r="T4477" s="115">
        <v>1210</v>
      </c>
      <c r="U4477" s="115" t="s">
        <v>352</v>
      </c>
      <c r="V4477" s="115" t="s">
        <v>350</v>
      </c>
      <c r="Z4477" s="115">
        <v>0</v>
      </c>
      <c r="AA4477" s="115">
        <v>1</v>
      </c>
      <c r="AB4477" s="115">
        <v>1.01611239711121</v>
      </c>
      <c r="AC4477" s="115">
        <v>0.14943990345804001</v>
      </c>
      <c r="AD4477" s="115">
        <v>407.66954510143398</v>
      </c>
      <c r="AF4477" s="115">
        <v>-1</v>
      </c>
      <c r="AG4477" s="115">
        <v>-1</v>
      </c>
      <c r="AH4477" s="115">
        <v>-1</v>
      </c>
      <c r="AI4477" s="115">
        <v>-1</v>
      </c>
      <c r="AJ4477" s="115">
        <v>0</v>
      </c>
      <c r="AM4477" s="115" t="s">
        <v>348</v>
      </c>
      <c r="AN4477" s="115">
        <v>-1</v>
      </c>
      <c r="AQ4477" s="115">
        <v>616</v>
      </c>
      <c r="AR4477" s="115" t="s">
        <v>265</v>
      </c>
      <c r="AS4477" s="115" t="s">
        <v>381</v>
      </c>
      <c r="AT4477" s="115" t="s">
        <v>296</v>
      </c>
      <c r="AV4477" s="115">
        <v>102.46961844617999</v>
      </c>
      <c r="AW4477" s="115">
        <v>0.33063223450000001</v>
      </c>
    </row>
    <row r="4478" spans="1:49" x14ac:dyDescent="0.25">
      <c r="A4478" s="117">
        <v>450000</v>
      </c>
      <c r="B4478" s="117">
        <v>870000</v>
      </c>
      <c r="C4478" s="117">
        <v>870000</v>
      </c>
      <c r="D4478" s="115" t="s">
        <v>342</v>
      </c>
      <c r="E4478" s="115" t="s">
        <v>13</v>
      </c>
      <c r="F4478" s="115" t="s">
        <v>343</v>
      </c>
      <c r="G4478" s="115" t="s">
        <v>344</v>
      </c>
      <c r="H4478" s="115">
        <v>0.56000000000000005</v>
      </c>
      <c r="I4478" s="115">
        <v>0.48</v>
      </c>
      <c r="J4478" s="115" t="s">
        <v>350</v>
      </c>
      <c r="K4478" s="115">
        <v>7.9588849703200008E-3</v>
      </c>
      <c r="L4478" s="115">
        <v>3670.0393484042702</v>
      </c>
      <c r="M4478" s="115">
        <v>8.2134023563966405</v>
      </c>
      <c r="N4478" s="115">
        <v>1.1403688067787101</v>
      </c>
      <c r="O4478" s="115">
        <v>6.5369524569570001E-2</v>
      </c>
      <c r="P4478" s="115">
        <v>9.0760641568999999E-3</v>
      </c>
      <c r="Q4478" s="115">
        <v>29.2094210105234</v>
      </c>
      <c r="R4478" s="115">
        <v>1200</v>
      </c>
      <c r="S4478" s="115" t="s">
        <v>351</v>
      </c>
      <c r="T4478" s="115">
        <v>1200</v>
      </c>
      <c r="U4478" s="115" t="s">
        <v>352</v>
      </c>
      <c r="V4478" s="115" t="s">
        <v>350</v>
      </c>
      <c r="Z4478" s="115">
        <v>0</v>
      </c>
      <c r="AA4478" s="115">
        <v>1</v>
      </c>
      <c r="AB4478" s="115">
        <v>6.5369524569570001E-2</v>
      </c>
      <c r="AC4478" s="115">
        <v>9.0760641568999999E-3</v>
      </c>
      <c r="AD4478" s="115">
        <v>429.256878787669</v>
      </c>
      <c r="AF4478" s="115">
        <v>-1</v>
      </c>
      <c r="AG4478" s="115">
        <v>-1</v>
      </c>
      <c r="AH4478" s="115">
        <v>-1</v>
      </c>
      <c r="AI4478" s="115">
        <v>-1</v>
      </c>
      <c r="AJ4478" s="115">
        <v>0</v>
      </c>
      <c r="AM4478" s="115" t="s">
        <v>348</v>
      </c>
      <c r="AN4478" s="115">
        <v>-1</v>
      </c>
      <c r="AQ4478" s="115">
        <v>616</v>
      </c>
      <c r="AR4478" s="115" t="s">
        <v>265</v>
      </c>
      <c r="AS4478" s="115" t="s">
        <v>381</v>
      </c>
      <c r="AT4478" s="115" t="s">
        <v>296</v>
      </c>
      <c r="AV4478" s="115">
        <v>22.916750463901799</v>
      </c>
      <c r="AW4478" s="115">
        <v>0.3481402099</v>
      </c>
    </row>
    <row r="4479" spans="1:49" x14ac:dyDescent="0.25">
      <c r="A4479" s="117">
        <v>450000</v>
      </c>
      <c r="B4479" s="117">
        <v>870000</v>
      </c>
      <c r="C4479" s="117">
        <v>870000</v>
      </c>
      <c r="D4479" s="115" t="s">
        <v>342</v>
      </c>
      <c r="E4479" s="115" t="s">
        <v>13</v>
      </c>
      <c r="F4479" s="115" t="s">
        <v>343</v>
      </c>
      <c r="G4479" s="115" t="s">
        <v>344</v>
      </c>
      <c r="H4479" s="115">
        <v>0.56000000000000005</v>
      </c>
      <c r="I4479" s="115">
        <v>0.48</v>
      </c>
      <c r="J4479" s="115" t="s">
        <v>350</v>
      </c>
      <c r="K4479" s="115">
        <v>6.1464708349999999E-3</v>
      </c>
      <c r="L4479" s="115">
        <v>3670.0393484042702</v>
      </c>
      <c r="M4479" s="115">
        <v>8.2134023563966405</v>
      </c>
      <c r="N4479" s="115">
        <v>1.1403688067787101</v>
      </c>
      <c r="O4479" s="115">
        <v>5.0483438039719997E-2</v>
      </c>
      <c r="P4479" s="115">
        <v>7.00924361201E-3</v>
      </c>
      <c r="Q4479" s="115">
        <v>22.557789818272902</v>
      </c>
      <c r="R4479" s="115">
        <v>1700</v>
      </c>
      <c r="S4479" s="115" t="s">
        <v>359</v>
      </c>
      <c r="T4479" s="115">
        <v>1700</v>
      </c>
      <c r="U4479" s="115" t="s">
        <v>352</v>
      </c>
      <c r="V4479" s="115" t="s">
        <v>350</v>
      </c>
      <c r="Z4479" s="115">
        <v>0</v>
      </c>
      <c r="AA4479" s="115">
        <v>1</v>
      </c>
      <c r="AB4479" s="115">
        <v>5.0483438039719997E-2</v>
      </c>
      <c r="AC4479" s="115">
        <v>7.00924361201E-3</v>
      </c>
      <c r="AD4479" s="115">
        <v>1197.4136605557801</v>
      </c>
      <c r="AF4479" s="115">
        <v>-1</v>
      </c>
      <c r="AG4479" s="115">
        <v>-1</v>
      </c>
      <c r="AH4479" s="115">
        <v>-1</v>
      </c>
      <c r="AI4479" s="115">
        <v>-1</v>
      </c>
      <c r="AJ4479" s="115">
        <v>0</v>
      </c>
      <c r="AM4479" s="115" t="s">
        <v>348</v>
      </c>
      <c r="AN4479" s="115">
        <v>-1</v>
      </c>
      <c r="AQ4479" s="115">
        <v>616</v>
      </c>
      <c r="AR4479" s="115" t="s">
        <v>265</v>
      </c>
      <c r="AS4479" s="115" t="s">
        <v>381</v>
      </c>
      <c r="AT4479" s="115" t="s">
        <v>296</v>
      </c>
      <c r="AV4479" s="115">
        <v>26.921632174610899</v>
      </c>
      <c r="AW4479" s="115">
        <v>0.97113841079999996</v>
      </c>
    </row>
    <row r="4480" spans="1:49" x14ac:dyDescent="0.25">
      <c r="A4480" s="117">
        <v>450000</v>
      </c>
      <c r="B4480" s="117">
        <v>870000</v>
      </c>
      <c r="C4480" s="117">
        <v>870000</v>
      </c>
      <c r="D4480" s="115" t="s">
        <v>342</v>
      </c>
      <c r="E4480" s="115" t="s">
        <v>13</v>
      </c>
      <c r="F4480" s="115" t="s">
        <v>343</v>
      </c>
      <c r="G4480" s="115" t="s">
        <v>344</v>
      </c>
      <c r="H4480" s="115">
        <v>0.56000000000000005</v>
      </c>
      <c r="I4480" s="115">
        <v>0.48</v>
      </c>
      <c r="J4480" s="115" t="s">
        <v>350</v>
      </c>
      <c r="K4480" s="115">
        <v>9.0876897971600007E-3</v>
      </c>
      <c r="L4480" s="115">
        <v>3670.0393484042702</v>
      </c>
      <c r="M4480" s="115">
        <v>8.2134023563966405</v>
      </c>
      <c r="N4480" s="115">
        <v>1.1403688067787101</v>
      </c>
      <c r="O4480" s="115">
        <v>7.4640852794220003E-2</v>
      </c>
      <c r="P4480" s="115">
        <v>1.0363317970359999E-2</v>
      </c>
      <c r="Q4480" s="115">
        <v>33.352179141680203</v>
      </c>
      <c r="R4480" s="115">
        <v>1210</v>
      </c>
      <c r="S4480" s="115" t="s">
        <v>353</v>
      </c>
      <c r="T4480" s="115">
        <v>1210</v>
      </c>
      <c r="U4480" s="115" t="s">
        <v>352</v>
      </c>
      <c r="V4480" s="115" t="s">
        <v>350</v>
      </c>
      <c r="Z4480" s="115">
        <v>0</v>
      </c>
      <c r="AA4480" s="115">
        <v>1</v>
      </c>
      <c r="AB4480" s="115">
        <v>7.4640852794220003E-2</v>
      </c>
      <c r="AC4480" s="115">
        <v>1.0363317970359999E-2</v>
      </c>
      <c r="AD4480" s="115">
        <v>147.262625052039</v>
      </c>
      <c r="AF4480" s="115">
        <v>-1</v>
      </c>
      <c r="AG4480" s="115">
        <v>-1</v>
      </c>
      <c r="AH4480" s="115">
        <v>-1</v>
      </c>
      <c r="AI4480" s="115">
        <v>-1</v>
      </c>
      <c r="AJ4480" s="115">
        <v>0</v>
      </c>
      <c r="AM4480" s="115" t="s">
        <v>348</v>
      </c>
      <c r="AN4480" s="115">
        <v>-1</v>
      </c>
      <c r="AQ4480" s="115">
        <v>616</v>
      </c>
      <c r="AR4480" s="115" t="s">
        <v>265</v>
      </c>
      <c r="AS4480" s="115" t="s">
        <v>381</v>
      </c>
      <c r="AT4480" s="115" t="s">
        <v>296</v>
      </c>
      <c r="AV4480" s="115">
        <v>34.287822588239798</v>
      </c>
      <c r="AW4480" s="115">
        <v>0.11943440800000001</v>
      </c>
    </row>
    <row r="4481" spans="1:49" x14ac:dyDescent="0.25">
      <c r="A4481" s="117">
        <v>450000</v>
      </c>
      <c r="B4481" s="117">
        <v>870000</v>
      </c>
      <c r="C4481" s="117">
        <v>870000</v>
      </c>
      <c r="D4481" s="115" t="s">
        <v>342</v>
      </c>
      <c r="E4481" s="115" t="s">
        <v>13</v>
      </c>
      <c r="F4481" s="115" t="s">
        <v>343</v>
      </c>
      <c r="G4481" s="115" t="s">
        <v>344</v>
      </c>
      <c r="H4481" s="115">
        <v>0.56000000000000005</v>
      </c>
      <c r="I4481" s="115">
        <v>0.48</v>
      </c>
      <c r="J4481" s="115" t="s">
        <v>350</v>
      </c>
      <c r="K4481" s="115">
        <v>0.11992524703875999</v>
      </c>
      <c r="L4481" s="115">
        <v>3669.5568048630198</v>
      </c>
      <c r="M4481" s="115">
        <v>9.1445936922179492</v>
      </c>
      <c r="N4481" s="115">
        <v>1.3448385079113701</v>
      </c>
      <c r="O4481" s="115">
        <v>1.09666765760839</v>
      </c>
      <c r="P4481" s="115">
        <v>0.16128009028852</v>
      </c>
      <c r="Q4481" s="115">
        <v>440.07250634599001</v>
      </c>
      <c r="R4481" s="115">
        <v>1200</v>
      </c>
      <c r="S4481" s="115" t="s">
        <v>351</v>
      </c>
      <c r="T4481" s="115">
        <v>1200</v>
      </c>
      <c r="U4481" s="115" t="s">
        <v>352</v>
      </c>
      <c r="V4481" s="115" t="s">
        <v>350</v>
      </c>
      <c r="Z4481" s="115">
        <v>0</v>
      </c>
      <c r="AA4481" s="115">
        <v>1</v>
      </c>
      <c r="AB4481" s="115">
        <v>1.09666765760839</v>
      </c>
      <c r="AC4481" s="115">
        <v>0.16128009028852</v>
      </c>
      <c r="AD4481" s="115">
        <v>746.10691694892</v>
      </c>
      <c r="AF4481" s="115">
        <v>-1</v>
      </c>
      <c r="AG4481" s="115">
        <v>-1</v>
      </c>
      <c r="AH4481" s="115">
        <v>-1</v>
      </c>
      <c r="AI4481" s="115">
        <v>-1</v>
      </c>
      <c r="AJ4481" s="115">
        <v>0</v>
      </c>
      <c r="AM4481" s="115" t="s">
        <v>348</v>
      </c>
      <c r="AN4481" s="115">
        <v>-1</v>
      </c>
      <c r="AQ4481" s="115">
        <v>616</v>
      </c>
      <c r="AR4481" s="115" t="s">
        <v>265</v>
      </c>
      <c r="AS4481" s="115" t="s">
        <v>381</v>
      </c>
      <c r="AT4481" s="115" t="s">
        <v>296</v>
      </c>
      <c r="AV4481" s="115">
        <v>143.625531346728</v>
      </c>
      <c r="AW4481" s="115">
        <v>0.60511509890000004</v>
      </c>
    </row>
    <row r="4482" spans="1:49" x14ac:dyDescent="0.25">
      <c r="A4482" s="117">
        <v>450000</v>
      </c>
      <c r="B4482" s="117">
        <v>870000</v>
      </c>
      <c r="C4482" s="117">
        <v>870000</v>
      </c>
      <c r="D4482" s="115" t="s">
        <v>342</v>
      </c>
      <c r="E4482" s="115" t="s">
        <v>13</v>
      </c>
      <c r="F4482" s="115" t="s">
        <v>343</v>
      </c>
      <c r="G4482" s="115" t="s">
        <v>344</v>
      </c>
      <c r="H4482" s="115">
        <v>0.56000000000000005</v>
      </c>
      <c r="I4482" s="115">
        <v>0.48</v>
      </c>
      <c r="J4482" s="115" t="s">
        <v>350</v>
      </c>
      <c r="K4482" s="115">
        <v>0.24051701767489</v>
      </c>
      <c r="L4482" s="115">
        <v>3669.5568048630198</v>
      </c>
      <c r="M4482" s="115">
        <v>9.1445936922179492</v>
      </c>
      <c r="N4482" s="115">
        <v>1.3448385079113701</v>
      </c>
      <c r="O4482" s="115">
        <v>2.1994304027009202</v>
      </c>
      <c r="P4482" s="115">
        <v>0.32345654717720002</v>
      </c>
      <c r="Q4482" s="115">
        <v>882.59085889427399</v>
      </c>
      <c r="R4482" s="115">
        <v>1210</v>
      </c>
      <c r="S4482" s="115" t="s">
        <v>353</v>
      </c>
      <c r="T4482" s="115">
        <v>1210</v>
      </c>
      <c r="U4482" s="115" t="s">
        <v>352</v>
      </c>
      <c r="V4482" s="115" t="s">
        <v>350</v>
      </c>
      <c r="Z4482" s="115">
        <v>0</v>
      </c>
      <c r="AA4482" s="115">
        <v>1</v>
      </c>
      <c r="AB4482" s="115">
        <v>2.1994304027009202</v>
      </c>
      <c r="AC4482" s="115">
        <v>0.32345654717720002</v>
      </c>
      <c r="AD4482" s="115">
        <v>882.59085889427399</v>
      </c>
      <c r="AF4482" s="115">
        <v>-1</v>
      </c>
      <c r="AG4482" s="115">
        <v>-1</v>
      </c>
      <c r="AH4482" s="115">
        <v>-1</v>
      </c>
      <c r="AI4482" s="115">
        <v>-1</v>
      </c>
      <c r="AJ4482" s="115">
        <v>0</v>
      </c>
      <c r="AM4482" s="115" t="s">
        <v>348</v>
      </c>
      <c r="AN4482" s="115">
        <v>-1</v>
      </c>
      <c r="AQ4482" s="115">
        <v>616</v>
      </c>
      <c r="AR4482" s="115" t="s">
        <v>265</v>
      </c>
      <c r="AS4482" s="115" t="s">
        <v>381</v>
      </c>
      <c r="AT4482" s="115" t="s">
        <v>296</v>
      </c>
      <c r="AV4482" s="115">
        <v>121.38165152915801</v>
      </c>
      <c r="AW4482" s="115">
        <v>0.71580767140000001</v>
      </c>
    </row>
    <row r="4483" spans="1:49" x14ac:dyDescent="0.25">
      <c r="A4483" s="117">
        <v>450000</v>
      </c>
      <c r="B4483" s="117">
        <v>870000</v>
      </c>
      <c r="C4483" s="117">
        <v>870000</v>
      </c>
      <c r="D4483" s="115" t="s">
        <v>342</v>
      </c>
      <c r="E4483" s="115" t="s">
        <v>13</v>
      </c>
      <c r="F4483" s="115" t="s">
        <v>343</v>
      </c>
      <c r="G4483" s="115" t="s">
        <v>344</v>
      </c>
      <c r="H4483" s="115">
        <v>0.56000000000000005</v>
      </c>
      <c r="I4483" s="115">
        <v>0.48</v>
      </c>
      <c r="J4483" s="115" t="s">
        <v>350</v>
      </c>
      <c r="K4483" s="115">
        <v>8.266849807012E-2</v>
      </c>
      <c r="L4483" s="115">
        <v>3669.5568048630198</v>
      </c>
      <c r="M4483" s="115">
        <v>9.1445936922179492</v>
      </c>
      <c r="N4483" s="115">
        <v>1.3448385079113701</v>
      </c>
      <c r="O4483" s="115">
        <v>0.75596982599716001</v>
      </c>
      <c r="P4483" s="115">
        <v>0.11117577959589001</v>
      </c>
      <c r="Q4483" s="115">
        <v>303.35674964101798</v>
      </c>
      <c r="R4483" s="115">
        <v>1210</v>
      </c>
      <c r="S4483" s="115" t="s">
        <v>353</v>
      </c>
      <c r="T4483" s="115">
        <v>1210</v>
      </c>
      <c r="U4483" s="115" t="s">
        <v>352</v>
      </c>
      <c r="V4483" s="115" t="s">
        <v>350</v>
      </c>
      <c r="Z4483" s="115">
        <v>0</v>
      </c>
      <c r="AA4483" s="115">
        <v>1</v>
      </c>
      <c r="AB4483" s="115">
        <v>0.75596982599716001</v>
      </c>
      <c r="AC4483" s="115">
        <v>0.11117577959589001</v>
      </c>
      <c r="AD4483" s="115">
        <v>303.35674964101599</v>
      </c>
      <c r="AF4483" s="115">
        <v>-1</v>
      </c>
      <c r="AG4483" s="115">
        <v>-1</v>
      </c>
      <c r="AH4483" s="115">
        <v>-1</v>
      </c>
      <c r="AI4483" s="115">
        <v>-1</v>
      </c>
      <c r="AJ4483" s="115">
        <v>0</v>
      </c>
      <c r="AM4483" s="115" t="s">
        <v>348</v>
      </c>
      <c r="AN4483" s="115">
        <v>-1</v>
      </c>
      <c r="AQ4483" s="115">
        <v>616</v>
      </c>
      <c r="AR4483" s="115" t="s">
        <v>265</v>
      </c>
      <c r="AS4483" s="115" t="s">
        <v>381</v>
      </c>
      <c r="AT4483" s="115" t="s">
        <v>296</v>
      </c>
      <c r="AV4483" s="115">
        <v>78.416065393835396</v>
      </c>
      <c r="AW4483" s="115">
        <v>0.24603142710000001</v>
      </c>
    </row>
    <row r="4484" spans="1:49" x14ac:dyDescent="0.25">
      <c r="A4484" s="117">
        <v>450000</v>
      </c>
      <c r="B4484" s="117">
        <v>870000</v>
      </c>
      <c r="C4484" s="117">
        <v>870000</v>
      </c>
      <c r="D4484" s="115" t="s">
        <v>342</v>
      </c>
      <c r="E4484" s="115" t="s">
        <v>13</v>
      </c>
      <c r="F4484" s="115" t="s">
        <v>343</v>
      </c>
      <c r="G4484" s="115" t="s">
        <v>344</v>
      </c>
      <c r="H4484" s="115">
        <v>0.56000000000000005</v>
      </c>
      <c r="I4484" s="115">
        <v>0.48</v>
      </c>
      <c r="J4484" s="115" t="s">
        <v>350</v>
      </c>
      <c r="K4484" s="115">
        <v>4.4103124376559999E-2</v>
      </c>
      <c r="L4484" s="115">
        <v>3669.5568048630198</v>
      </c>
      <c r="M4484" s="115">
        <v>9.1445936922179492</v>
      </c>
      <c r="N4484" s="115">
        <v>1.3448385079113701</v>
      </c>
      <c r="O4484" s="115">
        <v>0.40330515298099001</v>
      </c>
      <c r="P4484" s="115">
        <v>5.93115799808E-2</v>
      </c>
      <c r="Q4484" s="115">
        <v>161.83892017172499</v>
      </c>
      <c r="R4484" s="115">
        <v>1210</v>
      </c>
      <c r="S4484" s="115" t="s">
        <v>353</v>
      </c>
      <c r="T4484" s="115">
        <v>1210</v>
      </c>
      <c r="U4484" s="115" t="s">
        <v>352</v>
      </c>
      <c r="V4484" s="115" t="s">
        <v>350</v>
      </c>
      <c r="Z4484" s="115">
        <v>0</v>
      </c>
      <c r="AA4484" s="115">
        <v>1</v>
      </c>
      <c r="AB4484" s="115">
        <v>0.40330515298099001</v>
      </c>
      <c r="AC4484" s="115">
        <v>5.93115799808E-2</v>
      </c>
      <c r="AD4484" s="115">
        <v>161.838920171724</v>
      </c>
      <c r="AF4484" s="115">
        <v>-1</v>
      </c>
      <c r="AG4484" s="115">
        <v>-1</v>
      </c>
      <c r="AH4484" s="115">
        <v>-1</v>
      </c>
      <c r="AI4484" s="115">
        <v>-1</v>
      </c>
      <c r="AJ4484" s="115">
        <v>0</v>
      </c>
      <c r="AM4484" s="115" t="s">
        <v>348</v>
      </c>
      <c r="AN4484" s="115">
        <v>-1</v>
      </c>
      <c r="AQ4484" s="115">
        <v>616</v>
      </c>
      <c r="AR4484" s="115" t="s">
        <v>265</v>
      </c>
      <c r="AS4484" s="115" t="s">
        <v>381</v>
      </c>
      <c r="AT4484" s="115" t="s">
        <v>296</v>
      </c>
      <c r="AV4484" s="115">
        <v>66.270865718619106</v>
      </c>
      <c r="AW4484" s="115">
        <v>0.13125622070000001</v>
      </c>
    </row>
    <row r="4485" spans="1:49" x14ac:dyDescent="0.25">
      <c r="A4485" s="117">
        <v>450000</v>
      </c>
      <c r="B4485" s="117">
        <v>870000</v>
      </c>
      <c r="C4485" s="117">
        <v>870000</v>
      </c>
      <c r="D4485" s="115" t="s">
        <v>342</v>
      </c>
      <c r="E4485" s="115" t="s">
        <v>13</v>
      </c>
      <c r="F4485" s="115" t="s">
        <v>343</v>
      </c>
      <c r="G4485" s="115" t="s">
        <v>344</v>
      </c>
      <c r="H4485" s="115">
        <v>0.56000000000000005</v>
      </c>
      <c r="I4485" s="115">
        <v>0.48</v>
      </c>
      <c r="J4485" s="115" t="s">
        <v>350</v>
      </c>
      <c r="K4485" s="115">
        <v>0.19191467342164001</v>
      </c>
      <c r="L4485" s="115">
        <v>3673.8210825968399</v>
      </c>
      <c r="M4485" s="115">
        <v>9.1446240089318902</v>
      </c>
      <c r="N4485" s="115">
        <v>1.3439880318324899</v>
      </c>
      <c r="O4485" s="115">
        <v>1.7549875302379301</v>
      </c>
      <c r="P4485" s="115">
        <v>0.25793102421172998</v>
      </c>
      <c r="Q4485" s="115">
        <v>705.060173276142</v>
      </c>
      <c r="R4485" s="115">
        <v>1200</v>
      </c>
      <c r="S4485" s="115" t="s">
        <v>351</v>
      </c>
      <c r="T4485" s="115">
        <v>1200</v>
      </c>
      <c r="U4485" s="115" t="s">
        <v>352</v>
      </c>
      <c r="V4485" s="115" t="s">
        <v>350</v>
      </c>
      <c r="Z4485" s="115">
        <v>0</v>
      </c>
      <c r="AA4485" s="115">
        <v>1</v>
      </c>
      <c r="AB4485" s="115">
        <v>1.7549875302379301</v>
      </c>
      <c r="AC4485" s="115">
        <v>0.25793102421172998</v>
      </c>
      <c r="AD4485" s="115">
        <v>780.65350691386902</v>
      </c>
      <c r="AF4485" s="115">
        <v>-1</v>
      </c>
      <c r="AG4485" s="115">
        <v>-1</v>
      </c>
      <c r="AH4485" s="115">
        <v>-1</v>
      </c>
      <c r="AI4485" s="115">
        <v>-1</v>
      </c>
      <c r="AJ4485" s="115">
        <v>0</v>
      </c>
      <c r="AM4485" s="115" t="s">
        <v>348</v>
      </c>
      <c r="AN4485" s="115">
        <v>-1</v>
      </c>
      <c r="AQ4485" s="115">
        <v>616</v>
      </c>
      <c r="AR4485" s="115" t="s">
        <v>265</v>
      </c>
      <c r="AS4485" s="115" t="s">
        <v>381</v>
      </c>
      <c r="AT4485" s="115" t="s">
        <v>296</v>
      </c>
      <c r="AV4485" s="115">
        <v>152.03593474067799</v>
      </c>
      <c r="AW4485" s="115">
        <v>0.63313341999999995</v>
      </c>
    </row>
    <row r="4486" spans="1:49" x14ac:dyDescent="0.25">
      <c r="A4486" s="117">
        <v>450000</v>
      </c>
      <c r="B4486" s="117">
        <v>870000</v>
      </c>
      <c r="C4486" s="117">
        <v>870000</v>
      </c>
      <c r="D4486" s="115" t="s">
        <v>342</v>
      </c>
      <c r="E4486" s="115" t="s">
        <v>13</v>
      </c>
      <c r="F4486" s="115" t="s">
        <v>343</v>
      </c>
      <c r="G4486" s="115" t="s">
        <v>344</v>
      </c>
      <c r="H4486" s="115">
        <v>0.56000000000000005</v>
      </c>
      <c r="I4486" s="115">
        <v>0.48</v>
      </c>
      <c r="J4486" s="115" t="s">
        <v>350</v>
      </c>
      <c r="K4486" s="115">
        <v>4.5974770951999998E-3</v>
      </c>
      <c r="L4486" s="115">
        <v>3673.8210825968399</v>
      </c>
      <c r="M4486" s="115">
        <v>9.1446240089318902</v>
      </c>
      <c r="N4486" s="115">
        <v>1.3439880318324899</v>
      </c>
      <c r="O4486" s="115">
        <v>4.204219942536E-2</v>
      </c>
      <c r="P4486" s="115">
        <v>6.1789541925800001E-3</v>
      </c>
      <c r="Q4486" s="115">
        <v>16.890308279134899</v>
      </c>
      <c r="R4486" s="115">
        <v>1700</v>
      </c>
      <c r="S4486" s="115" t="s">
        <v>359</v>
      </c>
      <c r="T4486" s="115">
        <v>1700</v>
      </c>
      <c r="U4486" s="115" t="s">
        <v>352</v>
      </c>
      <c r="V4486" s="115" t="s">
        <v>350</v>
      </c>
      <c r="Z4486" s="115">
        <v>0</v>
      </c>
      <c r="AA4486" s="115">
        <v>1</v>
      </c>
      <c r="AB4486" s="115">
        <v>4.204219942536E-2</v>
      </c>
      <c r="AC4486" s="115">
        <v>6.1789541925800001E-3</v>
      </c>
      <c r="AD4486" s="115">
        <v>17.6877469358671</v>
      </c>
      <c r="AF4486" s="115">
        <v>-1</v>
      </c>
      <c r="AG4486" s="115">
        <v>-1</v>
      </c>
      <c r="AH4486" s="115">
        <v>-1</v>
      </c>
      <c r="AI4486" s="115">
        <v>-1</v>
      </c>
      <c r="AJ4486" s="115">
        <v>0</v>
      </c>
      <c r="AM4486" s="115" t="s">
        <v>348</v>
      </c>
      <c r="AN4486" s="115">
        <v>-1</v>
      </c>
      <c r="AQ4486" s="115">
        <v>616</v>
      </c>
      <c r="AR4486" s="115" t="s">
        <v>265</v>
      </c>
      <c r="AS4486" s="115" t="s">
        <v>381</v>
      </c>
      <c r="AT4486" s="115" t="s">
        <v>296</v>
      </c>
      <c r="AV4486" s="115">
        <v>21.6032545746395</v>
      </c>
      <c r="AW4486" s="115">
        <v>1.43452935E-2</v>
      </c>
    </row>
    <row r="4487" spans="1:49" x14ac:dyDescent="0.25">
      <c r="A4487" s="117">
        <v>450000</v>
      </c>
      <c r="B4487" s="117">
        <v>870000</v>
      </c>
      <c r="C4487" s="117">
        <v>870000</v>
      </c>
      <c r="D4487" s="115" t="s">
        <v>342</v>
      </c>
      <c r="E4487" s="115" t="s">
        <v>13</v>
      </c>
      <c r="F4487" s="115" t="s">
        <v>343</v>
      </c>
      <c r="G4487" s="115" t="s">
        <v>344</v>
      </c>
      <c r="H4487" s="115">
        <v>0.56000000000000005</v>
      </c>
      <c r="I4487" s="115">
        <v>0.48</v>
      </c>
      <c r="J4487" s="115" t="s">
        <v>350</v>
      </c>
      <c r="K4487" s="115">
        <v>1.6229174079969998E-2</v>
      </c>
      <c r="L4487" s="115">
        <v>3673.8210825968399</v>
      </c>
      <c r="M4487" s="115">
        <v>9.1446240089318902</v>
      </c>
      <c r="N4487" s="115">
        <v>1.3439880318324899</v>
      </c>
      <c r="O4487" s="115">
        <v>0.14840969493688</v>
      </c>
      <c r="P4487" s="115">
        <v>2.1811815730009999E-2</v>
      </c>
      <c r="Q4487" s="115">
        <v>59.623081888150097</v>
      </c>
      <c r="R4487" s="115">
        <v>1210</v>
      </c>
      <c r="S4487" s="115" t="s">
        <v>353</v>
      </c>
      <c r="T4487" s="115">
        <v>1210</v>
      </c>
      <c r="U4487" s="115" t="s">
        <v>352</v>
      </c>
      <c r="V4487" s="115" t="s">
        <v>350</v>
      </c>
      <c r="Z4487" s="115">
        <v>0</v>
      </c>
      <c r="AA4487" s="115">
        <v>1</v>
      </c>
      <c r="AB4487" s="115">
        <v>0.14840969493688</v>
      </c>
      <c r="AC4487" s="115">
        <v>2.1811815730009999E-2</v>
      </c>
      <c r="AD4487" s="115">
        <v>59.623081888151198</v>
      </c>
      <c r="AF4487" s="115">
        <v>-1</v>
      </c>
      <c r="AG4487" s="115">
        <v>-1</v>
      </c>
      <c r="AH4487" s="115">
        <v>-1</v>
      </c>
      <c r="AI4487" s="115">
        <v>-1</v>
      </c>
      <c r="AJ4487" s="115">
        <v>0</v>
      </c>
      <c r="AM4487" s="115" t="s">
        <v>348</v>
      </c>
      <c r="AN4487" s="115">
        <v>-1</v>
      </c>
      <c r="AQ4487" s="115">
        <v>616</v>
      </c>
      <c r="AR4487" s="115" t="s">
        <v>265</v>
      </c>
      <c r="AS4487" s="115" t="s">
        <v>381</v>
      </c>
      <c r="AT4487" s="115" t="s">
        <v>296</v>
      </c>
      <c r="AV4487" s="115">
        <v>40.400915957170803</v>
      </c>
      <c r="AW4487" s="115">
        <v>4.8356108600000003E-2</v>
      </c>
    </row>
    <row r="4488" spans="1:49" x14ac:dyDescent="0.25">
      <c r="A4488" s="117">
        <v>450000</v>
      </c>
      <c r="B4488" s="117">
        <v>870000</v>
      </c>
      <c r="C4488" s="117">
        <v>870000</v>
      </c>
      <c r="D4488" s="115" t="s">
        <v>342</v>
      </c>
      <c r="E4488" s="115" t="s">
        <v>13</v>
      </c>
      <c r="F4488" s="115" t="s">
        <v>343</v>
      </c>
      <c r="G4488" s="115" t="s">
        <v>344</v>
      </c>
      <c r="H4488" s="115">
        <v>0.56000000000000005</v>
      </c>
      <c r="I4488" s="115">
        <v>0.48</v>
      </c>
      <c r="J4488" s="115" t="s">
        <v>350</v>
      </c>
      <c r="K4488" s="115">
        <v>0.22741679722812</v>
      </c>
      <c r="L4488" s="115">
        <v>3673.8210825968399</v>
      </c>
      <c r="M4488" s="115">
        <v>9.1446240089318902</v>
      </c>
      <c r="N4488" s="115">
        <v>1.3439880318324899</v>
      </c>
      <c r="O4488" s="115">
        <v>2.07964110396667</v>
      </c>
      <c r="P4488" s="115">
        <v>0.30564545371226998</v>
      </c>
      <c r="Q4488" s="115">
        <v>835.48862419332295</v>
      </c>
      <c r="R4488" s="115">
        <v>1210</v>
      </c>
      <c r="S4488" s="115" t="s">
        <v>353</v>
      </c>
      <c r="T4488" s="115">
        <v>1210</v>
      </c>
      <c r="U4488" s="115" t="s">
        <v>352</v>
      </c>
      <c r="V4488" s="115" t="s">
        <v>350</v>
      </c>
      <c r="Z4488" s="115">
        <v>0</v>
      </c>
      <c r="AA4488" s="115">
        <v>1</v>
      </c>
      <c r="AB4488" s="115">
        <v>2.07964110396667</v>
      </c>
      <c r="AC4488" s="115">
        <v>0.30564545371226998</v>
      </c>
      <c r="AD4488" s="115">
        <v>835.48862419332295</v>
      </c>
      <c r="AF4488" s="115">
        <v>-1</v>
      </c>
      <c r="AG4488" s="115">
        <v>-1</v>
      </c>
      <c r="AH4488" s="115">
        <v>-1</v>
      </c>
      <c r="AI4488" s="115">
        <v>-1</v>
      </c>
      <c r="AJ4488" s="115">
        <v>0</v>
      </c>
      <c r="AM4488" s="115" t="s">
        <v>348</v>
      </c>
      <c r="AN4488" s="115">
        <v>-1</v>
      </c>
      <c r="AQ4488" s="115">
        <v>616</v>
      </c>
      <c r="AR4488" s="115" t="s">
        <v>265</v>
      </c>
      <c r="AS4488" s="115" t="s">
        <v>381</v>
      </c>
      <c r="AT4488" s="115" t="s">
        <v>296</v>
      </c>
      <c r="AV4488" s="115">
        <v>119.783968306581</v>
      </c>
      <c r="AW4488" s="115">
        <v>0.6776063457</v>
      </c>
    </row>
    <row r="4489" spans="1:49" x14ac:dyDescent="0.25">
      <c r="A4489" s="117">
        <v>450000</v>
      </c>
      <c r="B4489" s="117">
        <v>870000</v>
      </c>
      <c r="C4489" s="117">
        <v>870000</v>
      </c>
      <c r="D4489" s="115" t="s">
        <v>342</v>
      </c>
      <c r="E4489" s="115" t="s">
        <v>13</v>
      </c>
      <c r="F4489" s="115" t="s">
        <v>343</v>
      </c>
      <c r="G4489" s="115" t="s">
        <v>344</v>
      </c>
      <c r="H4489" s="115">
        <v>0.56000000000000005</v>
      </c>
      <c r="I4489" s="115">
        <v>0.48</v>
      </c>
      <c r="J4489" s="115" t="s">
        <v>350</v>
      </c>
      <c r="K4489" s="115">
        <v>0.15596919162657999</v>
      </c>
      <c r="L4489" s="115">
        <v>3673.8210825968399</v>
      </c>
      <c r="M4489" s="115">
        <v>9.1446240089318902</v>
      </c>
      <c r="N4489" s="115">
        <v>1.3439880318324899</v>
      </c>
      <c r="O4489" s="115">
        <v>1.4262796144021499</v>
      </c>
      <c r="P4489" s="115">
        <v>0.20962072688071001</v>
      </c>
      <c r="Q4489" s="115">
        <v>573.00290443332801</v>
      </c>
      <c r="R4489" s="115">
        <v>1210</v>
      </c>
      <c r="S4489" s="115" t="s">
        <v>353</v>
      </c>
      <c r="T4489" s="115">
        <v>1210</v>
      </c>
      <c r="U4489" s="115" t="s">
        <v>352</v>
      </c>
      <c r="V4489" s="115" t="s">
        <v>350</v>
      </c>
      <c r="Z4489" s="115">
        <v>0</v>
      </c>
      <c r="AA4489" s="115">
        <v>1</v>
      </c>
      <c r="AB4489" s="115">
        <v>1.4262796144021499</v>
      </c>
      <c r="AC4489" s="115">
        <v>0.20962072688071001</v>
      </c>
      <c r="AD4489" s="115">
        <v>576.09924316359297</v>
      </c>
      <c r="AF4489" s="115">
        <v>-1</v>
      </c>
      <c r="AG4489" s="115">
        <v>-1</v>
      </c>
      <c r="AH4489" s="115">
        <v>-1</v>
      </c>
      <c r="AI4489" s="115">
        <v>-1</v>
      </c>
      <c r="AJ4489" s="115">
        <v>0</v>
      </c>
      <c r="AM4489" s="115" t="s">
        <v>348</v>
      </c>
      <c r="AN4489" s="115">
        <v>-1</v>
      </c>
      <c r="AQ4489" s="115">
        <v>616</v>
      </c>
      <c r="AR4489" s="115" t="s">
        <v>265</v>
      </c>
      <c r="AS4489" s="115" t="s">
        <v>381</v>
      </c>
      <c r="AT4489" s="115" t="s">
        <v>296</v>
      </c>
      <c r="AV4489" s="115">
        <v>102.7903079533</v>
      </c>
      <c r="AW4489" s="115">
        <v>0.46723377389999998</v>
      </c>
    </row>
    <row r="4490" spans="1:49" x14ac:dyDescent="0.25">
      <c r="A4490" s="117">
        <v>450000</v>
      </c>
      <c r="B4490" s="117">
        <v>870000</v>
      </c>
      <c r="C4490" s="117">
        <v>870000</v>
      </c>
      <c r="D4490" s="115" t="s">
        <v>342</v>
      </c>
      <c r="E4490" s="115" t="s">
        <v>13</v>
      </c>
      <c r="F4490" s="115" t="s">
        <v>343</v>
      </c>
      <c r="G4490" s="115" t="s">
        <v>344</v>
      </c>
      <c r="H4490" s="115">
        <v>0.56000000000000005</v>
      </c>
      <c r="I4490" s="115">
        <v>0.48</v>
      </c>
      <c r="J4490" s="115" t="s">
        <v>350</v>
      </c>
      <c r="K4490" s="115">
        <v>0.10265158741001</v>
      </c>
      <c r="L4490" s="115">
        <v>3665.1386589976</v>
      </c>
      <c r="M4490" s="115">
        <v>9.1342777566984203</v>
      </c>
      <c r="N4490" s="115">
        <v>1.34334499977641</v>
      </c>
      <c r="O4490" s="115">
        <v>0.93764811156911998</v>
      </c>
      <c r="P4490" s="115">
        <v>0.13789649666636</v>
      </c>
      <c r="Q4490" s="115">
        <v>376.23230142393197</v>
      </c>
      <c r="R4490" s="115">
        <v>1200</v>
      </c>
      <c r="S4490" s="115" t="s">
        <v>351</v>
      </c>
      <c r="T4490" s="115">
        <v>1200</v>
      </c>
      <c r="U4490" s="115" t="s">
        <v>352</v>
      </c>
      <c r="V4490" s="115" t="s">
        <v>350</v>
      </c>
      <c r="Z4490" s="115">
        <v>0</v>
      </c>
      <c r="AA4490" s="115">
        <v>1</v>
      </c>
      <c r="AB4490" s="115">
        <v>0.93764811156911998</v>
      </c>
      <c r="AC4490" s="115">
        <v>0.13789649666636</v>
      </c>
      <c r="AD4490" s="115">
        <v>564.90418845517604</v>
      </c>
      <c r="AF4490" s="115">
        <v>-1</v>
      </c>
      <c r="AG4490" s="115">
        <v>-1</v>
      </c>
      <c r="AH4490" s="115">
        <v>-1</v>
      </c>
      <c r="AI4490" s="115">
        <v>-1</v>
      </c>
      <c r="AJ4490" s="115">
        <v>0</v>
      </c>
      <c r="AM4490" s="115" t="s">
        <v>348</v>
      </c>
      <c r="AN4490" s="115">
        <v>-1</v>
      </c>
      <c r="AQ4490" s="115">
        <v>616</v>
      </c>
      <c r="AR4490" s="115" t="s">
        <v>265</v>
      </c>
      <c r="AS4490" s="115" t="s">
        <v>381</v>
      </c>
      <c r="AT4490" s="115" t="s">
        <v>296</v>
      </c>
      <c r="AV4490" s="115">
        <v>143.371081546281</v>
      </c>
      <c r="AW4490" s="115">
        <v>0.45815424850000003</v>
      </c>
    </row>
    <row r="4491" spans="1:49" x14ac:dyDescent="0.25">
      <c r="A4491" s="117">
        <v>450000</v>
      </c>
      <c r="B4491" s="117">
        <v>870000</v>
      </c>
      <c r="C4491" s="117">
        <v>870000</v>
      </c>
      <c r="D4491" s="115" t="s">
        <v>342</v>
      </c>
      <c r="E4491" s="115" t="s">
        <v>13</v>
      </c>
      <c r="F4491" s="115" t="s">
        <v>343</v>
      </c>
      <c r="G4491" s="115" t="s">
        <v>344</v>
      </c>
      <c r="H4491" s="115">
        <v>0.56000000000000005</v>
      </c>
      <c r="I4491" s="115">
        <v>0.48</v>
      </c>
      <c r="J4491" s="115" t="s">
        <v>350</v>
      </c>
      <c r="K4491" s="115">
        <v>0.16828835050159999</v>
      </c>
      <c r="L4491" s="115">
        <v>3665.1386589976</v>
      </c>
      <c r="M4491" s="115">
        <v>9.1342777566984203</v>
      </c>
      <c r="N4491" s="115">
        <v>1.34334499977641</v>
      </c>
      <c r="O4491" s="115">
        <v>1.5371925366982999</v>
      </c>
      <c r="P4491" s="115">
        <v>0.22606931416695</v>
      </c>
      <c r="Q4491" s="115">
        <v>616.80013928238202</v>
      </c>
      <c r="R4491" s="115">
        <v>1210</v>
      </c>
      <c r="S4491" s="115" t="s">
        <v>353</v>
      </c>
      <c r="T4491" s="115">
        <v>1210</v>
      </c>
      <c r="U4491" s="115" t="s">
        <v>352</v>
      </c>
      <c r="V4491" s="115" t="s">
        <v>350</v>
      </c>
      <c r="Z4491" s="115">
        <v>0</v>
      </c>
      <c r="AA4491" s="115">
        <v>1</v>
      </c>
      <c r="AB4491" s="115">
        <v>1.5371925366982999</v>
      </c>
      <c r="AC4491" s="115">
        <v>0.22606931416695</v>
      </c>
      <c r="AD4491" s="115">
        <v>616.80013928238202</v>
      </c>
      <c r="AF4491" s="115">
        <v>-1</v>
      </c>
      <c r="AG4491" s="115">
        <v>-1</v>
      </c>
      <c r="AH4491" s="115">
        <v>-1</v>
      </c>
      <c r="AI4491" s="115">
        <v>-1</v>
      </c>
      <c r="AJ4491" s="115">
        <v>0</v>
      </c>
      <c r="AM4491" s="115" t="s">
        <v>348</v>
      </c>
      <c r="AN4491" s="115">
        <v>-1</v>
      </c>
      <c r="AQ4491" s="115">
        <v>616</v>
      </c>
      <c r="AR4491" s="115" t="s">
        <v>265</v>
      </c>
      <c r="AS4491" s="115" t="s">
        <v>381</v>
      </c>
      <c r="AT4491" s="115" t="s">
        <v>296</v>
      </c>
      <c r="AV4491" s="115">
        <v>114.916634306803</v>
      </c>
      <c r="AW4491" s="115">
        <v>0.50024342200000005</v>
      </c>
    </row>
    <row r="4492" spans="1:49" x14ac:dyDescent="0.25">
      <c r="A4492" s="117">
        <v>450000</v>
      </c>
      <c r="B4492" s="117">
        <v>870000</v>
      </c>
      <c r="C4492" s="117">
        <v>870000</v>
      </c>
      <c r="D4492" s="115" t="s">
        <v>342</v>
      </c>
      <c r="E4492" s="115" t="s">
        <v>13</v>
      </c>
      <c r="F4492" s="115" t="s">
        <v>343</v>
      </c>
      <c r="G4492" s="115" t="s">
        <v>344</v>
      </c>
      <c r="H4492" s="115">
        <v>0.56000000000000005</v>
      </c>
      <c r="I4492" s="115">
        <v>0.48</v>
      </c>
      <c r="J4492" s="115" t="s">
        <v>350</v>
      </c>
      <c r="K4492" s="115">
        <v>0.23540808859998999</v>
      </c>
      <c r="L4492" s="115">
        <v>3665.1386589976</v>
      </c>
      <c r="M4492" s="115">
        <v>9.1342777566984203</v>
      </c>
      <c r="N4492" s="115">
        <v>1.34334499977641</v>
      </c>
      <c r="O4492" s="115">
        <v>2.1502828674457901</v>
      </c>
      <c r="P4492" s="115">
        <v>0.31623427872771998</v>
      </c>
      <c r="Q4492" s="115">
        <v>862.803286168564</v>
      </c>
      <c r="R4492" s="115">
        <v>1210</v>
      </c>
      <c r="S4492" s="115" t="s">
        <v>353</v>
      </c>
      <c r="T4492" s="115">
        <v>1210</v>
      </c>
      <c r="U4492" s="115" t="s">
        <v>352</v>
      </c>
      <c r="V4492" s="115" t="s">
        <v>350</v>
      </c>
      <c r="Z4492" s="115">
        <v>0</v>
      </c>
      <c r="AA4492" s="115">
        <v>1</v>
      </c>
      <c r="AB4492" s="115">
        <v>2.1502828674457901</v>
      </c>
      <c r="AC4492" s="115">
        <v>0.31623427872771998</v>
      </c>
      <c r="AD4492" s="115">
        <v>862.803286168564</v>
      </c>
      <c r="AF4492" s="115">
        <v>-1</v>
      </c>
      <c r="AG4492" s="115">
        <v>-1</v>
      </c>
      <c r="AH4492" s="115">
        <v>-1</v>
      </c>
      <c r="AI4492" s="115">
        <v>-1</v>
      </c>
      <c r="AJ4492" s="115">
        <v>0</v>
      </c>
      <c r="AM4492" s="115" t="s">
        <v>348</v>
      </c>
      <c r="AN4492" s="115">
        <v>-1</v>
      </c>
      <c r="AQ4492" s="115">
        <v>616</v>
      </c>
      <c r="AR4492" s="115" t="s">
        <v>265</v>
      </c>
      <c r="AS4492" s="115" t="s">
        <v>381</v>
      </c>
      <c r="AT4492" s="115" t="s">
        <v>296</v>
      </c>
      <c r="AV4492" s="115">
        <v>124.87646926054801</v>
      </c>
      <c r="AW4492" s="115">
        <v>0.69975935619999996</v>
      </c>
    </row>
    <row r="4493" spans="1:49" x14ac:dyDescent="0.25">
      <c r="A4493" s="117">
        <v>450000</v>
      </c>
      <c r="B4493" s="117">
        <v>870000</v>
      </c>
      <c r="C4493" s="117">
        <v>870000</v>
      </c>
      <c r="D4493" s="115" t="s">
        <v>342</v>
      </c>
      <c r="E4493" s="115" t="s">
        <v>13</v>
      </c>
      <c r="F4493" s="115" t="s">
        <v>343</v>
      </c>
      <c r="G4493" s="115" t="s">
        <v>344</v>
      </c>
      <c r="H4493" s="115">
        <v>0.56000000000000005</v>
      </c>
      <c r="I4493" s="115">
        <v>0.48</v>
      </c>
      <c r="J4493" s="115" t="s">
        <v>350</v>
      </c>
      <c r="K4493" s="115">
        <v>2.3454266187060001E-2</v>
      </c>
      <c r="L4493" s="115">
        <v>3665.1386589976</v>
      </c>
      <c r="M4493" s="115">
        <v>9.1342777566984203</v>
      </c>
      <c r="N4493" s="115">
        <v>1.34334499977641</v>
      </c>
      <c r="O4493" s="115">
        <v>0.21423778193222001</v>
      </c>
      <c r="P4493" s="115">
        <v>3.150717120582E-2</v>
      </c>
      <c r="Q4493" s="115">
        <v>85.963137720646898</v>
      </c>
      <c r="R4493" s="115">
        <v>1210</v>
      </c>
      <c r="S4493" s="115" t="s">
        <v>353</v>
      </c>
      <c r="T4493" s="115">
        <v>1210</v>
      </c>
      <c r="U4493" s="115" t="s">
        <v>352</v>
      </c>
      <c r="V4493" s="115" t="s">
        <v>350</v>
      </c>
      <c r="Z4493" s="115">
        <v>0</v>
      </c>
      <c r="AA4493" s="115">
        <v>1</v>
      </c>
      <c r="AB4493" s="115">
        <v>0.21423778193222001</v>
      </c>
      <c r="AC4493" s="115">
        <v>3.150717120582E-2</v>
      </c>
      <c r="AD4493" s="115">
        <v>85.963137720647296</v>
      </c>
      <c r="AF4493" s="115">
        <v>-1</v>
      </c>
      <c r="AG4493" s="115">
        <v>-1</v>
      </c>
      <c r="AH4493" s="115">
        <v>-1</v>
      </c>
      <c r="AI4493" s="115">
        <v>-1</v>
      </c>
      <c r="AJ4493" s="115">
        <v>0</v>
      </c>
      <c r="AM4493" s="115" t="s">
        <v>348</v>
      </c>
      <c r="AN4493" s="115">
        <v>-1</v>
      </c>
      <c r="AQ4493" s="115">
        <v>616</v>
      </c>
      <c r="AR4493" s="115" t="s">
        <v>265</v>
      </c>
      <c r="AS4493" s="115" t="s">
        <v>381</v>
      </c>
      <c r="AT4493" s="115" t="s">
        <v>296</v>
      </c>
      <c r="AV4493" s="115">
        <v>45.5734796883972</v>
      </c>
      <c r="AW4493" s="115">
        <v>6.97186843E-2</v>
      </c>
    </row>
    <row r="4494" spans="1:49" x14ac:dyDescent="0.25">
      <c r="A4494" s="117">
        <v>450000</v>
      </c>
      <c r="B4494" s="117">
        <v>870000</v>
      </c>
      <c r="C4494" s="117">
        <v>870000</v>
      </c>
      <c r="D4494" s="115" t="s">
        <v>342</v>
      </c>
      <c r="E4494" s="115" t="s">
        <v>13</v>
      </c>
      <c r="F4494" s="115" t="s">
        <v>343</v>
      </c>
      <c r="G4494" s="115" t="s">
        <v>344</v>
      </c>
      <c r="H4494" s="115">
        <v>0.56000000000000005</v>
      </c>
      <c r="I4494" s="115">
        <v>0.48</v>
      </c>
      <c r="J4494" s="115" t="s">
        <v>350</v>
      </c>
      <c r="K4494" s="115">
        <v>4.674374495085E-2</v>
      </c>
      <c r="L4494" s="115">
        <v>3649.16709761017</v>
      </c>
      <c r="M4494" s="115">
        <v>9.0949047491995803</v>
      </c>
      <c r="N4494" s="115">
        <v>1.33756921579897</v>
      </c>
      <c r="O4494" s="115">
        <v>0.42512990794893002</v>
      </c>
      <c r="P4494" s="115">
        <v>6.2522994277420002E-2</v>
      </c>
      <c r="Q4494" s="115">
        <v>170.575736093752</v>
      </c>
      <c r="R4494" s="115">
        <v>1200</v>
      </c>
      <c r="S4494" s="115" t="s">
        <v>351</v>
      </c>
      <c r="T4494" s="115">
        <v>1200</v>
      </c>
      <c r="U4494" s="115" t="s">
        <v>352</v>
      </c>
      <c r="V4494" s="115" t="s">
        <v>350</v>
      </c>
      <c r="Z4494" s="115">
        <v>0</v>
      </c>
      <c r="AA4494" s="115">
        <v>1</v>
      </c>
      <c r="AB4494" s="115">
        <v>0.42512990794893002</v>
      </c>
      <c r="AC4494" s="115">
        <v>6.2522994277420002E-2</v>
      </c>
      <c r="AD4494" s="115">
        <v>390.87734102380102</v>
      </c>
      <c r="AF4494" s="115">
        <v>-1</v>
      </c>
      <c r="AG4494" s="115">
        <v>-1</v>
      </c>
      <c r="AH4494" s="115">
        <v>-1</v>
      </c>
      <c r="AI4494" s="115">
        <v>-1</v>
      </c>
      <c r="AJ4494" s="115">
        <v>0</v>
      </c>
      <c r="AM4494" s="115" t="s">
        <v>348</v>
      </c>
      <c r="AN4494" s="115">
        <v>-1</v>
      </c>
      <c r="AQ4494" s="115">
        <v>616</v>
      </c>
      <c r="AR4494" s="115" t="s">
        <v>265</v>
      </c>
      <c r="AS4494" s="115" t="s">
        <v>381</v>
      </c>
      <c r="AT4494" s="115" t="s">
        <v>296</v>
      </c>
      <c r="AV4494" s="115">
        <v>69.122199315249603</v>
      </c>
      <c r="AW4494" s="115">
        <v>0.3170132531</v>
      </c>
    </row>
    <row r="4495" spans="1:49" x14ac:dyDescent="0.25">
      <c r="A4495" s="117">
        <v>450000</v>
      </c>
      <c r="B4495" s="117">
        <v>870000</v>
      </c>
      <c r="C4495" s="117">
        <v>870000</v>
      </c>
      <c r="D4495" s="115" t="s">
        <v>342</v>
      </c>
      <c r="E4495" s="115" t="s">
        <v>13</v>
      </c>
      <c r="F4495" s="115" t="s">
        <v>343</v>
      </c>
      <c r="G4495" s="115" t="s">
        <v>344</v>
      </c>
      <c r="H4495" s="115">
        <v>0.56000000000000005</v>
      </c>
      <c r="I4495" s="115">
        <v>0.48</v>
      </c>
      <c r="J4495" s="115" t="s">
        <v>350</v>
      </c>
      <c r="K4495" s="115">
        <v>5.9956617475899997E-3</v>
      </c>
      <c r="L4495" s="115">
        <v>3649.16709761017</v>
      </c>
      <c r="M4495" s="115">
        <v>9.0949047491995803</v>
      </c>
      <c r="N4495" s="115">
        <v>1.33756921579897</v>
      </c>
      <c r="O4495" s="115">
        <v>5.4529972502760003E-2</v>
      </c>
      <c r="P4495" s="115">
        <v>8.0196125819200006E-3</v>
      </c>
      <c r="Q4495" s="115">
        <v>21.879171577712601</v>
      </c>
      <c r="R4495" s="115">
        <v>1210</v>
      </c>
      <c r="S4495" s="115" t="s">
        <v>353</v>
      </c>
      <c r="T4495" s="115">
        <v>1210</v>
      </c>
      <c r="U4495" s="115" t="s">
        <v>352</v>
      </c>
      <c r="V4495" s="115" t="s">
        <v>350</v>
      </c>
      <c r="Z4495" s="115">
        <v>0</v>
      </c>
      <c r="AA4495" s="115">
        <v>1</v>
      </c>
      <c r="AB4495" s="115">
        <v>5.4529972502760003E-2</v>
      </c>
      <c r="AC4495" s="115">
        <v>8.0196125819200006E-3</v>
      </c>
      <c r="AD4495" s="115">
        <v>21.879171577712899</v>
      </c>
      <c r="AF4495" s="115">
        <v>-1</v>
      </c>
      <c r="AG4495" s="115">
        <v>-1</v>
      </c>
      <c r="AH4495" s="115">
        <v>-1</v>
      </c>
      <c r="AI4495" s="115">
        <v>-1</v>
      </c>
      <c r="AJ4495" s="115">
        <v>0</v>
      </c>
      <c r="AM4495" s="115" t="s">
        <v>348</v>
      </c>
      <c r="AN4495" s="115">
        <v>-1</v>
      </c>
      <c r="AQ4495" s="115">
        <v>616</v>
      </c>
      <c r="AR4495" s="115" t="s">
        <v>265</v>
      </c>
      <c r="AS4495" s="115" t="s">
        <v>381</v>
      </c>
      <c r="AT4495" s="115" t="s">
        <v>296</v>
      </c>
      <c r="AV4495" s="115">
        <v>23.817250013290099</v>
      </c>
      <c r="AW4495" s="115">
        <v>1.7744664699999999E-2</v>
      </c>
    </row>
    <row r="4496" spans="1:49" x14ac:dyDescent="0.25">
      <c r="A4496" s="117">
        <v>450000</v>
      </c>
      <c r="B4496" s="117">
        <v>870000</v>
      </c>
      <c r="C4496" s="117">
        <v>870000</v>
      </c>
      <c r="D4496" s="115" t="s">
        <v>342</v>
      </c>
      <c r="E4496" s="115" t="s">
        <v>13</v>
      </c>
      <c r="F4496" s="115" t="s">
        <v>343</v>
      </c>
      <c r="G4496" s="115" t="s">
        <v>344</v>
      </c>
      <c r="H4496" s="115">
        <v>0.56000000000000005</v>
      </c>
      <c r="I4496" s="115">
        <v>0.48</v>
      </c>
      <c r="J4496" s="115" t="s">
        <v>350</v>
      </c>
      <c r="K4496" s="115">
        <v>7.04818387458E-3</v>
      </c>
      <c r="L4496" s="115">
        <v>3649.16709761017</v>
      </c>
      <c r="M4496" s="115">
        <v>9.0949047491995803</v>
      </c>
      <c r="N4496" s="115">
        <v>1.33756921579897</v>
      </c>
      <c r="O4496" s="115">
        <v>6.4102560994200003E-2</v>
      </c>
      <c r="P4496" s="115">
        <v>9.4274337779300006E-3</v>
      </c>
      <c r="Q4496" s="115">
        <v>25.720000693045801</v>
      </c>
      <c r="R4496" s="115">
        <v>1210</v>
      </c>
      <c r="S4496" s="115" t="s">
        <v>353</v>
      </c>
      <c r="T4496" s="115">
        <v>1210</v>
      </c>
      <c r="U4496" s="115" t="s">
        <v>352</v>
      </c>
      <c r="V4496" s="115" t="s">
        <v>350</v>
      </c>
      <c r="Z4496" s="115">
        <v>0</v>
      </c>
      <c r="AA4496" s="115">
        <v>1</v>
      </c>
      <c r="AB4496" s="115">
        <v>6.4102560994200003E-2</v>
      </c>
      <c r="AC4496" s="115">
        <v>9.4274337779300006E-3</v>
      </c>
      <c r="AD4496" s="115">
        <v>25.720000693045701</v>
      </c>
      <c r="AF4496" s="115">
        <v>-1</v>
      </c>
      <c r="AG4496" s="115">
        <v>-1</v>
      </c>
      <c r="AH4496" s="115">
        <v>-1</v>
      </c>
      <c r="AI4496" s="115">
        <v>-1</v>
      </c>
      <c r="AJ4496" s="115">
        <v>0</v>
      </c>
      <c r="AM4496" s="115" t="s">
        <v>348</v>
      </c>
      <c r="AN4496" s="115">
        <v>-1</v>
      </c>
      <c r="AQ4496" s="115">
        <v>616</v>
      </c>
      <c r="AR4496" s="115" t="s">
        <v>265</v>
      </c>
      <c r="AS4496" s="115" t="s">
        <v>381</v>
      </c>
      <c r="AT4496" s="115" t="s">
        <v>296</v>
      </c>
      <c r="AV4496" s="115">
        <v>25.666809421679801</v>
      </c>
      <c r="AW4496" s="115">
        <v>2.0859692400000001E-2</v>
      </c>
    </row>
    <row r="4497" spans="1:49" x14ac:dyDescent="0.25">
      <c r="A4497" s="117">
        <v>450000</v>
      </c>
      <c r="B4497" s="117">
        <v>870000</v>
      </c>
      <c r="C4497" s="117">
        <v>870000</v>
      </c>
      <c r="D4497" s="115" t="s">
        <v>342</v>
      </c>
      <c r="E4497" s="115" t="s">
        <v>13</v>
      </c>
      <c r="F4497" s="115" t="s">
        <v>343</v>
      </c>
      <c r="G4497" s="115" t="s">
        <v>344</v>
      </c>
      <c r="H4497" s="115">
        <v>0.56000000000000005</v>
      </c>
      <c r="I4497" s="115">
        <v>0.48</v>
      </c>
      <c r="J4497" s="115" t="s">
        <v>350</v>
      </c>
      <c r="K4497" s="115">
        <v>4.0367569994699997E-3</v>
      </c>
      <c r="L4497" s="115">
        <v>3325.6543605729398</v>
      </c>
      <c r="M4497" s="115">
        <v>8.3005656419674398</v>
      </c>
      <c r="N4497" s="115">
        <v>1.2211537843296301</v>
      </c>
      <c r="O4497" s="115">
        <v>3.3507366454819998E-2</v>
      </c>
      <c r="P4497" s="115">
        <v>4.92950108632E-3</v>
      </c>
      <c r="Q4497" s="115">
        <v>13.424858517880701</v>
      </c>
      <c r="R4497" s="115">
        <v>1200</v>
      </c>
      <c r="S4497" s="115" t="s">
        <v>351</v>
      </c>
      <c r="T4497" s="115">
        <v>1200</v>
      </c>
      <c r="U4497" s="115" t="s">
        <v>352</v>
      </c>
      <c r="V4497" s="115" t="s">
        <v>350</v>
      </c>
      <c r="Z4497" s="115">
        <v>0</v>
      </c>
      <c r="AA4497" s="115">
        <v>1</v>
      </c>
      <c r="AB4497" s="115">
        <v>3.3507366454819998E-2</v>
      </c>
      <c r="AC4497" s="115">
        <v>4.92950108632E-3</v>
      </c>
      <c r="AD4497" s="115">
        <v>867.15131263733895</v>
      </c>
      <c r="AF4497" s="115">
        <v>-1</v>
      </c>
      <c r="AG4497" s="115">
        <v>-1</v>
      </c>
      <c r="AH4497" s="115">
        <v>-1</v>
      </c>
      <c r="AI4497" s="115">
        <v>-1</v>
      </c>
      <c r="AJ4497" s="115">
        <v>0</v>
      </c>
      <c r="AM4497" s="115" t="s">
        <v>348</v>
      </c>
      <c r="AN4497" s="115">
        <v>-1</v>
      </c>
      <c r="AQ4497" s="115">
        <v>616</v>
      </c>
      <c r="AR4497" s="115" t="s">
        <v>265</v>
      </c>
      <c r="AS4497" s="115" t="s">
        <v>381</v>
      </c>
      <c r="AT4497" s="115" t="s">
        <v>296</v>
      </c>
      <c r="AV4497" s="115">
        <v>19.605939037091101</v>
      </c>
      <c r="AW4497" s="115">
        <v>0.7032857361</v>
      </c>
    </row>
    <row r="4498" spans="1:49" x14ac:dyDescent="0.25">
      <c r="A4498" s="117">
        <v>450000</v>
      </c>
      <c r="B4498" s="117">
        <v>870000</v>
      </c>
      <c r="C4498" s="117">
        <v>870000</v>
      </c>
      <c r="D4498" s="115" t="s">
        <v>342</v>
      </c>
      <c r="E4498" s="115" t="s">
        <v>13</v>
      </c>
      <c r="F4498" s="115" t="s">
        <v>343</v>
      </c>
      <c r="G4498" s="115" t="s">
        <v>344</v>
      </c>
      <c r="H4498" s="115">
        <v>0.56000000000000005</v>
      </c>
      <c r="I4498" s="115">
        <v>0.48</v>
      </c>
      <c r="J4498" s="115" t="s">
        <v>350</v>
      </c>
      <c r="K4498" s="115">
        <v>9.9435703467840003E-2</v>
      </c>
      <c r="L4498" s="115">
        <v>3658.5104823492402</v>
      </c>
      <c r="M4498" s="115">
        <v>9.1188019825013598</v>
      </c>
      <c r="N4498" s="115">
        <v>1.34110447996916</v>
      </c>
      <c r="O4498" s="115">
        <v>0.90673448991400996</v>
      </c>
      <c r="P4498" s="115">
        <v>0.13335366738960999</v>
      </c>
      <c r="Q4498" s="115">
        <v>363.78656345688501</v>
      </c>
      <c r="R4498" s="115">
        <v>1200</v>
      </c>
      <c r="S4498" s="115" t="s">
        <v>351</v>
      </c>
      <c r="T4498" s="115">
        <v>1200</v>
      </c>
      <c r="U4498" s="115" t="s">
        <v>352</v>
      </c>
      <c r="V4498" s="115" t="s">
        <v>350</v>
      </c>
      <c r="Z4498" s="115">
        <v>0</v>
      </c>
      <c r="AA4498" s="115">
        <v>1</v>
      </c>
      <c r="AB4498" s="115">
        <v>0.90673448991400996</v>
      </c>
      <c r="AC4498" s="115">
        <v>0.13335366738960999</v>
      </c>
      <c r="AD4498" s="115">
        <v>702.57395404596002</v>
      </c>
      <c r="AF4498" s="115">
        <v>-1</v>
      </c>
      <c r="AG4498" s="115">
        <v>-1</v>
      </c>
      <c r="AH4498" s="115">
        <v>-1</v>
      </c>
      <c r="AI4498" s="115">
        <v>-1</v>
      </c>
      <c r="AJ4498" s="115">
        <v>0</v>
      </c>
      <c r="AM4498" s="115" t="s">
        <v>348</v>
      </c>
      <c r="AN4498" s="115">
        <v>-1</v>
      </c>
      <c r="AQ4498" s="115">
        <v>616</v>
      </c>
      <c r="AR4498" s="115" t="s">
        <v>265</v>
      </c>
      <c r="AS4498" s="115" t="s">
        <v>381</v>
      </c>
      <c r="AT4498" s="115" t="s">
        <v>296</v>
      </c>
      <c r="AV4498" s="115">
        <v>140.44920957922301</v>
      </c>
      <c r="AW4498" s="115">
        <v>0.56980855959999999</v>
      </c>
    </row>
    <row r="4499" spans="1:49" x14ac:dyDescent="0.25">
      <c r="A4499" s="117">
        <v>450000</v>
      </c>
      <c r="B4499" s="117">
        <v>870000</v>
      </c>
      <c r="C4499" s="117">
        <v>870000</v>
      </c>
      <c r="D4499" s="115" t="s">
        <v>342</v>
      </c>
      <c r="E4499" s="115" t="s">
        <v>13</v>
      </c>
      <c r="F4499" s="115" t="s">
        <v>343</v>
      </c>
      <c r="G4499" s="115" t="s">
        <v>344</v>
      </c>
      <c r="H4499" s="115">
        <v>0.56000000000000005</v>
      </c>
      <c r="I4499" s="115">
        <v>0.48</v>
      </c>
      <c r="J4499" s="115" t="s">
        <v>350</v>
      </c>
      <c r="K4499" s="115">
        <v>0.22499220383719001</v>
      </c>
      <c r="L4499" s="115">
        <v>3658.5104823492402</v>
      </c>
      <c r="M4499" s="115">
        <v>9.1188019825013598</v>
      </c>
      <c r="N4499" s="115">
        <v>1.34110447996916</v>
      </c>
      <c r="O4499" s="115">
        <v>2.0516593543979398</v>
      </c>
      <c r="P4499" s="115">
        <v>0.30173805252419</v>
      </c>
      <c r="Q4499" s="115">
        <v>823.13633618522704</v>
      </c>
      <c r="R4499" s="115">
        <v>1210</v>
      </c>
      <c r="S4499" s="115" t="s">
        <v>353</v>
      </c>
      <c r="T4499" s="115">
        <v>1210</v>
      </c>
      <c r="U4499" s="115" t="s">
        <v>352</v>
      </c>
      <c r="V4499" s="115" t="s">
        <v>350</v>
      </c>
      <c r="Z4499" s="115">
        <v>0</v>
      </c>
      <c r="AA4499" s="115">
        <v>1</v>
      </c>
      <c r="AB4499" s="115">
        <v>2.0516593543979398</v>
      </c>
      <c r="AC4499" s="115">
        <v>0.30173805252419</v>
      </c>
      <c r="AD4499" s="115">
        <v>823.13633618522704</v>
      </c>
      <c r="AF4499" s="115">
        <v>-1</v>
      </c>
      <c r="AG4499" s="115">
        <v>-1</v>
      </c>
      <c r="AH4499" s="115">
        <v>-1</v>
      </c>
      <c r="AI4499" s="115">
        <v>-1</v>
      </c>
      <c r="AJ4499" s="115">
        <v>0</v>
      </c>
      <c r="AM4499" s="115" t="s">
        <v>348</v>
      </c>
      <c r="AN4499" s="115">
        <v>-1</v>
      </c>
      <c r="AQ4499" s="115">
        <v>616</v>
      </c>
      <c r="AR4499" s="115" t="s">
        <v>265</v>
      </c>
      <c r="AS4499" s="115" t="s">
        <v>381</v>
      </c>
      <c r="AT4499" s="115" t="s">
        <v>296</v>
      </c>
      <c r="AV4499" s="115">
        <v>119.68929173230001</v>
      </c>
      <c r="AW4499" s="115">
        <v>0.66758826940000005</v>
      </c>
    </row>
    <row r="4500" spans="1:49" x14ac:dyDescent="0.25">
      <c r="A4500" s="117">
        <v>450000</v>
      </c>
      <c r="B4500" s="117">
        <v>870000</v>
      </c>
      <c r="C4500" s="117">
        <v>870000</v>
      </c>
      <c r="D4500" s="115" t="s">
        <v>342</v>
      </c>
      <c r="E4500" s="115" t="s">
        <v>13</v>
      </c>
      <c r="F4500" s="115" t="s">
        <v>343</v>
      </c>
      <c r="G4500" s="115" t="s">
        <v>344</v>
      </c>
      <c r="H4500" s="115">
        <v>0.56000000000000005</v>
      </c>
      <c r="I4500" s="115">
        <v>0.48</v>
      </c>
      <c r="J4500" s="115" t="s">
        <v>350</v>
      </c>
      <c r="K4500" s="115">
        <v>4.3878686029950001E-2</v>
      </c>
      <c r="L4500" s="115">
        <v>3658.5104823492402</v>
      </c>
      <c r="M4500" s="115">
        <v>9.1188019825013598</v>
      </c>
      <c r="N4500" s="115">
        <v>1.34110447996916</v>
      </c>
      <c r="O4500" s="115">
        <v>0.40012104915948998</v>
      </c>
      <c r="P4500" s="115">
        <v>5.8845902409929998E-2</v>
      </c>
      <c r="Q4500" s="115">
        <v>160.53063279229701</v>
      </c>
      <c r="R4500" s="115">
        <v>1210</v>
      </c>
      <c r="S4500" s="115" t="s">
        <v>353</v>
      </c>
      <c r="T4500" s="115">
        <v>1210</v>
      </c>
      <c r="U4500" s="115" t="s">
        <v>352</v>
      </c>
      <c r="V4500" s="115" t="s">
        <v>350</v>
      </c>
      <c r="Z4500" s="115">
        <v>0</v>
      </c>
      <c r="AA4500" s="115">
        <v>1</v>
      </c>
      <c r="AB4500" s="115">
        <v>0.40012104915948998</v>
      </c>
      <c r="AC4500" s="115">
        <v>5.8845902409929998E-2</v>
      </c>
      <c r="AD4500" s="115">
        <v>160.53063279229701</v>
      </c>
      <c r="AF4500" s="115">
        <v>-1</v>
      </c>
      <c r="AG4500" s="115">
        <v>-1</v>
      </c>
      <c r="AH4500" s="115">
        <v>-1</v>
      </c>
      <c r="AI4500" s="115">
        <v>-1</v>
      </c>
      <c r="AJ4500" s="115">
        <v>0</v>
      </c>
      <c r="AM4500" s="115" t="s">
        <v>348</v>
      </c>
      <c r="AN4500" s="115">
        <v>-1</v>
      </c>
      <c r="AQ4500" s="115">
        <v>616</v>
      </c>
      <c r="AR4500" s="115" t="s">
        <v>265</v>
      </c>
      <c r="AS4500" s="115" t="s">
        <v>381</v>
      </c>
      <c r="AT4500" s="115" t="s">
        <v>296</v>
      </c>
      <c r="AV4500" s="115">
        <v>58.951407431720803</v>
      </c>
      <c r="AW4500" s="115">
        <v>0.13019516040000001</v>
      </c>
    </row>
    <row r="4501" spans="1:49" x14ac:dyDescent="0.25">
      <c r="A4501" s="117">
        <v>450000</v>
      </c>
      <c r="B4501" s="117">
        <v>870000</v>
      </c>
      <c r="C4501" s="117">
        <v>870000</v>
      </c>
      <c r="D4501" s="115" t="s">
        <v>342</v>
      </c>
      <c r="E4501" s="115" t="s">
        <v>13</v>
      </c>
      <c r="F4501" s="115" t="s">
        <v>343</v>
      </c>
      <c r="G4501" s="115" t="s">
        <v>344</v>
      </c>
      <c r="H4501" s="115">
        <v>0.56000000000000005</v>
      </c>
      <c r="I4501" s="115">
        <v>0.48</v>
      </c>
      <c r="J4501" s="115" t="s">
        <v>350</v>
      </c>
      <c r="K4501" s="115">
        <v>0.13965858752020999</v>
      </c>
      <c r="L4501" s="115">
        <v>3658.5104823492402</v>
      </c>
      <c r="M4501" s="115">
        <v>9.1188019825013598</v>
      </c>
      <c r="N4501" s="115">
        <v>1.34110447996916</v>
      </c>
      <c r="O4501" s="115">
        <v>1.2735190047526901</v>
      </c>
      <c r="P4501" s="115">
        <v>0.18729675738952001</v>
      </c>
      <c r="Q4501" s="115">
        <v>510.94240639280201</v>
      </c>
      <c r="R4501" s="115">
        <v>1210</v>
      </c>
      <c r="S4501" s="115" t="s">
        <v>353</v>
      </c>
      <c r="T4501" s="115">
        <v>1210</v>
      </c>
      <c r="U4501" s="115" t="s">
        <v>352</v>
      </c>
      <c r="V4501" s="115" t="s">
        <v>350</v>
      </c>
      <c r="Z4501" s="115">
        <v>0</v>
      </c>
      <c r="AA4501" s="115">
        <v>1</v>
      </c>
      <c r="AB4501" s="115">
        <v>1.2735190047526901</v>
      </c>
      <c r="AC4501" s="115">
        <v>0.18729675738952001</v>
      </c>
      <c r="AD4501" s="115">
        <v>510.94240639280201</v>
      </c>
      <c r="AF4501" s="115">
        <v>-1</v>
      </c>
      <c r="AG4501" s="115">
        <v>-1</v>
      </c>
      <c r="AH4501" s="115">
        <v>-1</v>
      </c>
      <c r="AI4501" s="115">
        <v>-1</v>
      </c>
      <c r="AJ4501" s="115">
        <v>0</v>
      </c>
      <c r="AM4501" s="115" t="s">
        <v>348</v>
      </c>
      <c r="AN4501" s="115">
        <v>-1</v>
      </c>
      <c r="AQ4501" s="115">
        <v>616</v>
      </c>
      <c r="AR4501" s="115" t="s">
        <v>265</v>
      </c>
      <c r="AS4501" s="115" t="s">
        <v>381</v>
      </c>
      <c r="AT4501" s="115" t="s">
        <v>296</v>
      </c>
      <c r="AV4501" s="115">
        <v>104.892919676088</v>
      </c>
      <c r="AW4501" s="115">
        <v>0.41438962400000001</v>
      </c>
    </row>
    <row r="4502" spans="1:49" x14ac:dyDescent="0.25">
      <c r="A4502" s="117">
        <v>450000</v>
      </c>
      <c r="B4502" s="117">
        <v>870000</v>
      </c>
      <c r="C4502" s="117">
        <v>870000</v>
      </c>
      <c r="D4502" s="115" t="s">
        <v>342</v>
      </c>
      <c r="E4502" s="115" t="s">
        <v>13</v>
      </c>
      <c r="F4502" s="115" t="s">
        <v>343</v>
      </c>
      <c r="G4502" s="115" t="s">
        <v>344</v>
      </c>
      <c r="H4502" s="115">
        <v>0.56000000000000005</v>
      </c>
      <c r="I4502" s="115">
        <v>0.48</v>
      </c>
      <c r="J4502" s="115" t="s">
        <v>350</v>
      </c>
      <c r="K4502" s="117">
        <v>2.1531098330000002E-6</v>
      </c>
      <c r="L4502" s="115">
        <v>3658.5104823492402</v>
      </c>
      <c r="M4502" s="115">
        <v>9.1188019825013598</v>
      </c>
      <c r="N4502" s="115">
        <v>1.34110447996916</v>
      </c>
      <c r="O4502" s="115">
        <v>1.9633782209999999E-5</v>
      </c>
      <c r="P4502" s="117">
        <v>2.8875452429020002E-6</v>
      </c>
      <c r="Q4502" s="115">
        <v>7.8771748936699998E-3</v>
      </c>
      <c r="R4502" s="115">
        <v>1210</v>
      </c>
      <c r="S4502" s="115" t="s">
        <v>353</v>
      </c>
      <c r="T4502" s="115">
        <v>1210</v>
      </c>
      <c r="U4502" s="115" t="s">
        <v>352</v>
      </c>
      <c r="V4502" s="115" t="s">
        <v>350</v>
      </c>
      <c r="Z4502" s="115">
        <v>0</v>
      </c>
      <c r="AA4502" s="115">
        <v>1</v>
      </c>
      <c r="AB4502" s="115">
        <v>1.9633782209999999E-5</v>
      </c>
      <c r="AC4502" s="117">
        <v>2.8875452429020002E-6</v>
      </c>
      <c r="AD4502" s="115">
        <v>7.8771748921300008E-3</v>
      </c>
      <c r="AF4502" s="115">
        <v>-1</v>
      </c>
      <c r="AG4502" s="115">
        <v>-1</v>
      </c>
      <c r="AH4502" s="115">
        <v>-1</v>
      </c>
      <c r="AI4502" s="115">
        <v>-1</v>
      </c>
      <c r="AJ4502" s="115">
        <v>0</v>
      </c>
      <c r="AM4502" s="115" t="s">
        <v>348</v>
      </c>
      <c r="AN4502" s="115">
        <v>-1</v>
      </c>
      <c r="AQ4502" s="115">
        <v>616</v>
      </c>
      <c r="AR4502" s="115" t="s">
        <v>265</v>
      </c>
      <c r="AS4502" s="115" t="s">
        <v>381</v>
      </c>
      <c r="AT4502" s="115" t="s">
        <v>296</v>
      </c>
      <c r="AV4502" s="115">
        <v>0.45084737701824001</v>
      </c>
      <c r="AW4502" s="117">
        <v>6.3886252000000001E-6</v>
      </c>
    </row>
    <row r="4503" spans="1:49" x14ac:dyDescent="0.25">
      <c r="A4503" s="117">
        <v>450000</v>
      </c>
      <c r="B4503" s="117">
        <v>870000</v>
      </c>
      <c r="C4503" s="117">
        <v>870000</v>
      </c>
      <c r="D4503" s="115" t="s">
        <v>342</v>
      </c>
      <c r="E4503" s="115" t="s">
        <v>13</v>
      </c>
      <c r="F4503" s="115" t="s">
        <v>343</v>
      </c>
      <c r="G4503" s="115" t="s">
        <v>344</v>
      </c>
      <c r="H4503" s="115">
        <v>0.56000000000000005</v>
      </c>
      <c r="I4503" s="115">
        <v>0.48</v>
      </c>
      <c r="J4503" s="115" t="s">
        <v>350</v>
      </c>
      <c r="K4503" s="115">
        <v>0.15894448426237001</v>
      </c>
      <c r="L4503" s="115">
        <v>3658.5104824855298</v>
      </c>
      <c r="M4503" s="115">
        <v>9.1188019828410596</v>
      </c>
      <c r="N4503" s="115">
        <v>1.3411044800191201</v>
      </c>
      <c r="O4503" s="115">
        <v>1.44938327825338</v>
      </c>
      <c r="P4503" s="115">
        <v>0.21316115991859999</v>
      </c>
      <c r="Q4503" s="115">
        <v>581.50006180715104</v>
      </c>
      <c r="R4503" s="115">
        <v>1200</v>
      </c>
      <c r="S4503" s="115" t="s">
        <v>351</v>
      </c>
      <c r="T4503" s="115">
        <v>1200</v>
      </c>
      <c r="U4503" s="115" t="s">
        <v>352</v>
      </c>
      <c r="V4503" s="115" t="s">
        <v>350</v>
      </c>
      <c r="Z4503" s="115">
        <v>0</v>
      </c>
      <c r="AA4503" s="115">
        <v>1</v>
      </c>
      <c r="AB4503" s="115">
        <v>1.44938327825338</v>
      </c>
      <c r="AC4503" s="115">
        <v>0.21316115991859999</v>
      </c>
      <c r="AD4503" s="115">
        <v>935.39930677311804</v>
      </c>
      <c r="AF4503" s="115">
        <v>-1</v>
      </c>
      <c r="AG4503" s="115">
        <v>-1</v>
      </c>
      <c r="AH4503" s="115">
        <v>-1</v>
      </c>
      <c r="AI4503" s="115">
        <v>-1</v>
      </c>
      <c r="AJ4503" s="115">
        <v>0</v>
      </c>
      <c r="AM4503" s="115" t="s">
        <v>348</v>
      </c>
      <c r="AN4503" s="115">
        <v>-1</v>
      </c>
      <c r="AQ4503" s="115">
        <v>616</v>
      </c>
      <c r="AR4503" s="115" t="s">
        <v>265</v>
      </c>
      <c r="AS4503" s="115" t="s">
        <v>381</v>
      </c>
      <c r="AT4503" s="115" t="s">
        <v>296</v>
      </c>
      <c r="AV4503" s="115">
        <v>176.858276083639</v>
      </c>
      <c r="AW4503" s="115">
        <v>0.7586369074</v>
      </c>
    </row>
    <row r="4504" spans="1:49" x14ac:dyDescent="0.25">
      <c r="A4504" s="117">
        <v>450000</v>
      </c>
      <c r="B4504" s="117">
        <v>870000</v>
      </c>
      <c r="C4504" s="117">
        <v>870000</v>
      </c>
      <c r="D4504" s="115" t="s">
        <v>342</v>
      </c>
      <c r="E4504" s="115" t="s">
        <v>13</v>
      </c>
      <c r="F4504" s="115" t="s">
        <v>343</v>
      </c>
      <c r="G4504" s="115" t="s">
        <v>344</v>
      </c>
      <c r="H4504" s="115">
        <v>0.56000000000000005</v>
      </c>
      <c r="I4504" s="115">
        <v>0.48</v>
      </c>
      <c r="J4504" s="115" t="s">
        <v>350</v>
      </c>
      <c r="K4504" s="115">
        <v>1.6846327031999999E-4</v>
      </c>
      <c r="L4504" s="115">
        <v>3658.5104824855298</v>
      </c>
      <c r="M4504" s="115">
        <v>9.1188019828410596</v>
      </c>
      <c r="N4504" s="115">
        <v>1.3411044800191201</v>
      </c>
      <c r="O4504" s="115">
        <v>1.5361832034300001E-3</v>
      </c>
      <c r="P4504" s="115">
        <v>2.2592684654000001E-4</v>
      </c>
      <c r="Q4504" s="115">
        <v>0.61632464038317003</v>
      </c>
      <c r="R4504" s="115">
        <v>1210</v>
      </c>
      <c r="S4504" s="115" t="s">
        <v>353</v>
      </c>
      <c r="T4504" s="115">
        <v>1210</v>
      </c>
      <c r="U4504" s="115" t="s">
        <v>352</v>
      </c>
      <c r="V4504" s="115" t="s">
        <v>350</v>
      </c>
      <c r="Z4504" s="115">
        <v>0</v>
      </c>
      <c r="AA4504" s="115">
        <v>1</v>
      </c>
      <c r="AB4504" s="115">
        <v>1.5361832034300001E-3</v>
      </c>
      <c r="AC4504" s="115">
        <v>2.2592684654000001E-4</v>
      </c>
      <c r="AD4504" s="115">
        <v>12.6330846149748</v>
      </c>
      <c r="AF4504" s="115">
        <v>-1</v>
      </c>
      <c r="AG4504" s="115">
        <v>-1</v>
      </c>
      <c r="AH4504" s="115">
        <v>-1</v>
      </c>
      <c r="AI4504" s="115">
        <v>-1</v>
      </c>
      <c r="AJ4504" s="115">
        <v>0</v>
      </c>
      <c r="AM4504" s="115" t="s">
        <v>348</v>
      </c>
      <c r="AN4504" s="115">
        <v>-1</v>
      </c>
      <c r="AQ4504" s="115">
        <v>616</v>
      </c>
      <c r="AR4504" s="115" t="s">
        <v>265</v>
      </c>
      <c r="AS4504" s="115" t="s">
        <v>381</v>
      </c>
      <c r="AT4504" s="115" t="s">
        <v>296</v>
      </c>
      <c r="AV4504" s="115">
        <v>5.9274130071255904</v>
      </c>
      <c r="AW4504" s="115">
        <v>1.02458107E-2</v>
      </c>
    </row>
    <row r="4505" spans="1:49" x14ac:dyDescent="0.25">
      <c r="A4505" s="117">
        <v>450000</v>
      </c>
      <c r="B4505" s="117">
        <v>870000</v>
      </c>
      <c r="C4505" s="117">
        <v>870000</v>
      </c>
      <c r="D4505" s="115" t="s">
        <v>342</v>
      </c>
      <c r="E4505" s="115" t="s">
        <v>13</v>
      </c>
      <c r="F4505" s="115" t="s">
        <v>343</v>
      </c>
      <c r="G4505" s="115" t="s">
        <v>344</v>
      </c>
      <c r="H4505" s="115">
        <v>0.56000000000000005</v>
      </c>
      <c r="I4505" s="115">
        <v>0.48</v>
      </c>
      <c r="J4505" s="115" t="s">
        <v>350</v>
      </c>
      <c r="K4505" s="115">
        <v>0.26674443755319999</v>
      </c>
      <c r="L4505" s="115">
        <v>3658.5104824855298</v>
      </c>
      <c r="M4505" s="115">
        <v>9.1188019828410596</v>
      </c>
      <c r="N4505" s="115">
        <v>1.3411044800191201</v>
      </c>
      <c r="O4505" s="115">
        <v>2.4323897060720201</v>
      </c>
      <c r="P4505" s="115">
        <v>0.35773216022278997</v>
      </c>
      <c r="Q4505" s="115">
        <v>975.88732093312103</v>
      </c>
      <c r="R4505" s="115">
        <v>1210</v>
      </c>
      <c r="S4505" s="115" t="s">
        <v>353</v>
      </c>
      <c r="T4505" s="115">
        <v>1210</v>
      </c>
      <c r="U4505" s="115" t="s">
        <v>352</v>
      </c>
      <c r="V4505" s="115" t="s">
        <v>350</v>
      </c>
      <c r="Z4505" s="115">
        <v>0</v>
      </c>
      <c r="AA4505" s="115">
        <v>1</v>
      </c>
      <c r="AB4505" s="115">
        <v>2.4323897060720201</v>
      </c>
      <c r="AC4505" s="115">
        <v>0.35773216022278997</v>
      </c>
      <c r="AD4505" s="115">
        <v>975.88732093312103</v>
      </c>
      <c r="AF4505" s="115">
        <v>-1</v>
      </c>
      <c r="AG4505" s="115">
        <v>-1</v>
      </c>
      <c r="AH4505" s="115">
        <v>-1</v>
      </c>
      <c r="AI4505" s="115">
        <v>-1</v>
      </c>
      <c r="AJ4505" s="115">
        <v>0</v>
      </c>
      <c r="AM4505" s="115" t="s">
        <v>348</v>
      </c>
      <c r="AN4505" s="115">
        <v>-1</v>
      </c>
      <c r="AQ4505" s="115">
        <v>616</v>
      </c>
      <c r="AR4505" s="115" t="s">
        <v>265</v>
      </c>
      <c r="AS4505" s="115" t="s">
        <v>381</v>
      </c>
      <c r="AT4505" s="115" t="s">
        <v>296</v>
      </c>
      <c r="AV4505" s="115">
        <v>125.38753048764301</v>
      </c>
      <c r="AW4505" s="115">
        <v>0.79147390179999999</v>
      </c>
    </row>
    <row r="4506" spans="1:49" x14ac:dyDescent="0.25">
      <c r="A4506" s="117">
        <v>450000</v>
      </c>
      <c r="B4506" s="117">
        <v>870000</v>
      </c>
      <c r="C4506" s="117">
        <v>870000</v>
      </c>
      <c r="D4506" s="115" t="s">
        <v>342</v>
      </c>
      <c r="E4506" s="115" t="s">
        <v>13</v>
      </c>
      <c r="F4506" s="115" t="s">
        <v>343</v>
      </c>
      <c r="G4506" s="115" t="s">
        <v>344</v>
      </c>
      <c r="H4506" s="115">
        <v>0.56000000000000005</v>
      </c>
      <c r="I4506" s="115">
        <v>0.48</v>
      </c>
      <c r="J4506" s="115" t="s">
        <v>350</v>
      </c>
      <c r="K4506" s="115">
        <v>4.5345686568820001E-2</v>
      </c>
      <c r="L4506" s="115">
        <v>3658.5104824855298</v>
      </c>
      <c r="M4506" s="115">
        <v>9.1188019828410596</v>
      </c>
      <c r="N4506" s="115">
        <v>1.3411044800191201</v>
      </c>
      <c r="O4506" s="115">
        <v>0.41349833659705998</v>
      </c>
      <c r="P4506" s="115">
        <v>6.0813303406990003E-2</v>
      </c>
      <c r="Q4506" s="115">
        <v>165.89766964753801</v>
      </c>
      <c r="R4506" s="115">
        <v>1210</v>
      </c>
      <c r="S4506" s="115" t="s">
        <v>353</v>
      </c>
      <c r="T4506" s="115">
        <v>1210</v>
      </c>
      <c r="U4506" s="115" t="s">
        <v>352</v>
      </c>
      <c r="V4506" s="115" t="s">
        <v>350</v>
      </c>
      <c r="Z4506" s="115">
        <v>0</v>
      </c>
      <c r="AA4506" s="115">
        <v>1</v>
      </c>
      <c r="AB4506" s="115">
        <v>0.41349833659705998</v>
      </c>
      <c r="AC4506" s="115">
        <v>6.0813303406990003E-2</v>
      </c>
      <c r="AD4506" s="115">
        <v>165.89766964753801</v>
      </c>
      <c r="AF4506" s="115">
        <v>-1</v>
      </c>
      <c r="AG4506" s="115">
        <v>-1</v>
      </c>
      <c r="AH4506" s="115">
        <v>-1</v>
      </c>
      <c r="AI4506" s="115">
        <v>-1</v>
      </c>
      <c r="AJ4506" s="115">
        <v>0</v>
      </c>
      <c r="AM4506" s="115" t="s">
        <v>348</v>
      </c>
      <c r="AN4506" s="115">
        <v>-1</v>
      </c>
      <c r="AQ4506" s="115">
        <v>616</v>
      </c>
      <c r="AR4506" s="115" t="s">
        <v>265</v>
      </c>
      <c r="AS4506" s="115" t="s">
        <v>381</v>
      </c>
      <c r="AT4506" s="115" t="s">
        <v>296</v>
      </c>
      <c r="AV4506" s="115">
        <v>59.162238437749799</v>
      </c>
      <c r="AW4506" s="115">
        <v>0.13454798840000001</v>
      </c>
    </row>
    <row r="4507" spans="1:49" x14ac:dyDescent="0.25">
      <c r="A4507" s="117">
        <v>450000</v>
      </c>
      <c r="B4507" s="117">
        <v>870000</v>
      </c>
      <c r="C4507" s="117">
        <v>870000</v>
      </c>
      <c r="D4507" s="115" t="s">
        <v>342</v>
      </c>
      <c r="E4507" s="115" t="s">
        <v>13</v>
      </c>
      <c r="F4507" s="115" t="s">
        <v>343</v>
      </c>
      <c r="G4507" s="115" t="s">
        <v>344</v>
      </c>
      <c r="H4507" s="115">
        <v>0.56000000000000005</v>
      </c>
      <c r="I4507" s="115">
        <v>0.48</v>
      </c>
      <c r="J4507" s="115" t="s">
        <v>350</v>
      </c>
      <c r="K4507" s="115">
        <v>9.0727181800850001E-2</v>
      </c>
      <c r="L4507" s="115">
        <v>3661.59283657989</v>
      </c>
      <c r="M4507" s="115">
        <v>8.5652329440585397</v>
      </c>
      <c r="N4507" s="115">
        <v>1.21271110487123</v>
      </c>
      <c r="O4507" s="115">
        <v>0.77709944648227003</v>
      </c>
      <c r="P4507" s="115">
        <v>0.11002586088356001</v>
      </c>
      <c r="Q4507" s="115">
        <v>332.20599896509202</v>
      </c>
      <c r="R4507" s="115">
        <v>1200</v>
      </c>
      <c r="S4507" s="115" t="s">
        <v>351</v>
      </c>
      <c r="T4507" s="115">
        <v>1200</v>
      </c>
      <c r="U4507" s="115" t="s">
        <v>352</v>
      </c>
      <c r="V4507" s="115" t="s">
        <v>350</v>
      </c>
      <c r="Z4507" s="115">
        <v>0</v>
      </c>
      <c r="AA4507" s="115">
        <v>1</v>
      </c>
      <c r="AB4507" s="115">
        <v>0.77709944648227003</v>
      </c>
      <c r="AC4507" s="115">
        <v>0.11002586088356001</v>
      </c>
      <c r="AD4507" s="115">
        <v>1205.96982636181</v>
      </c>
      <c r="AF4507" s="115">
        <v>-1</v>
      </c>
      <c r="AG4507" s="115">
        <v>-1</v>
      </c>
      <c r="AH4507" s="115">
        <v>-1</v>
      </c>
      <c r="AI4507" s="115">
        <v>-1</v>
      </c>
      <c r="AJ4507" s="115">
        <v>0</v>
      </c>
      <c r="AM4507" s="115" t="s">
        <v>348</v>
      </c>
      <c r="AN4507" s="115">
        <v>-1</v>
      </c>
      <c r="AQ4507" s="115">
        <v>616</v>
      </c>
      <c r="AR4507" s="115" t="s">
        <v>265</v>
      </c>
      <c r="AS4507" s="115" t="s">
        <v>381</v>
      </c>
      <c r="AT4507" s="115" t="s">
        <v>296</v>
      </c>
      <c r="AV4507" s="115">
        <v>100.081222472954</v>
      </c>
      <c r="AW4507" s="115">
        <v>0.97807771809999999</v>
      </c>
    </row>
    <row r="4508" spans="1:49" x14ac:dyDescent="0.25">
      <c r="A4508" s="117">
        <v>450000</v>
      </c>
      <c r="B4508" s="117">
        <v>880000</v>
      </c>
      <c r="C4508" s="117">
        <v>880000</v>
      </c>
      <c r="D4508" s="115" t="s">
        <v>342</v>
      </c>
      <c r="E4508" s="115" t="s">
        <v>13</v>
      </c>
      <c r="F4508" s="115" t="s">
        <v>343</v>
      </c>
      <c r="G4508" s="115" t="s">
        <v>344</v>
      </c>
      <c r="H4508" s="115">
        <v>0.56000000000000005</v>
      </c>
      <c r="I4508" s="115">
        <v>0.48</v>
      </c>
      <c r="J4508" s="115" t="s">
        <v>350</v>
      </c>
      <c r="K4508" s="115">
        <v>0.1538326855846</v>
      </c>
      <c r="L4508" s="115">
        <v>3665.1386587245302</v>
      </c>
      <c r="M4508" s="115">
        <v>9.1342777560178607</v>
      </c>
      <c r="N4508" s="115">
        <v>1.34334499967632</v>
      </c>
      <c r="O4508" s="115">
        <v>1.4051504780839399</v>
      </c>
      <c r="P4508" s="115">
        <v>0.20665036896686001</v>
      </c>
      <c r="Q4508" s="115">
        <v>563.81812291155097</v>
      </c>
      <c r="R4508" s="115">
        <v>1200</v>
      </c>
      <c r="S4508" s="115" t="s">
        <v>351</v>
      </c>
      <c r="T4508" s="115">
        <v>1200</v>
      </c>
      <c r="U4508" s="115" t="s">
        <v>352</v>
      </c>
      <c r="V4508" s="115" t="s">
        <v>350</v>
      </c>
      <c r="Z4508" s="115">
        <v>0</v>
      </c>
      <c r="AA4508" s="115">
        <v>1</v>
      </c>
      <c r="AB4508" s="115">
        <v>1.4051504780839399</v>
      </c>
      <c r="AC4508" s="115">
        <v>0.20665036896686001</v>
      </c>
      <c r="AD4508" s="115">
        <v>1352.17930857992</v>
      </c>
      <c r="AF4508" s="115">
        <v>-1</v>
      </c>
      <c r="AG4508" s="115">
        <v>-1</v>
      </c>
      <c r="AH4508" s="115">
        <v>-1</v>
      </c>
      <c r="AI4508" s="115">
        <v>-1</v>
      </c>
      <c r="AJ4508" s="115">
        <v>0</v>
      </c>
      <c r="AM4508" s="115" t="s">
        <v>348</v>
      </c>
      <c r="AN4508" s="115">
        <v>-1</v>
      </c>
      <c r="AQ4508" s="115">
        <v>616</v>
      </c>
      <c r="AR4508" s="115" t="s">
        <v>265</v>
      </c>
      <c r="AS4508" s="115" t="s">
        <v>381</v>
      </c>
      <c r="AT4508" s="115" t="s">
        <v>296</v>
      </c>
      <c r="AV4508" s="115">
        <v>152.32535089816301</v>
      </c>
      <c r="AW4508" s="115">
        <v>1.0966579956</v>
      </c>
    </row>
    <row r="4509" spans="1:49" x14ac:dyDescent="0.25">
      <c r="A4509" s="117">
        <v>450000</v>
      </c>
      <c r="B4509" s="117">
        <v>880000</v>
      </c>
      <c r="C4509" s="117">
        <v>880000</v>
      </c>
      <c r="D4509" s="115" t="s">
        <v>342</v>
      </c>
      <c r="E4509" s="115" t="s">
        <v>13</v>
      </c>
      <c r="F4509" s="115" t="s">
        <v>343</v>
      </c>
      <c r="G4509" s="115" t="s">
        <v>344</v>
      </c>
      <c r="H4509" s="115">
        <v>0.56000000000000005</v>
      </c>
      <c r="I4509" s="115">
        <v>0.48</v>
      </c>
      <c r="J4509" s="115" t="s">
        <v>350</v>
      </c>
      <c r="K4509" s="115">
        <v>2.2399124022040001E-2</v>
      </c>
      <c r="L4509" s="115">
        <v>3665.1386587245302</v>
      </c>
      <c r="M4509" s="115">
        <v>9.1342777560178607</v>
      </c>
      <c r="N4509" s="115">
        <v>1.34334499967632</v>
      </c>
      <c r="O4509" s="115">
        <v>0.2045998203088</v>
      </c>
      <c r="P4509" s="115">
        <v>3.0089751252129999E-2</v>
      </c>
      <c r="Q4509" s="115">
        <v>82.095895374744103</v>
      </c>
      <c r="R4509" s="115">
        <v>1210</v>
      </c>
      <c r="S4509" s="115" t="s">
        <v>353</v>
      </c>
      <c r="T4509" s="115">
        <v>1210</v>
      </c>
      <c r="U4509" s="115" t="s">
        <v>352</v>
      </c>
      <c r="V4509" s="115" t="s">
        <v>350</v>
      </c>
      <c r="Z4509" s="115">
        <v>0</v>
      </c>
      <c r="AA4509" s="115">
        <v>1</v>
      </c>
      <c r="AB4509" s="115">
        <v>0.2045998203088</v>
      </c>
      <c r="AC4509" s="115">
        <v>3.0089751252129999E-2</v>
      </c>
      <c r="AD4509" s="115">
        <v>82.095895374743705</v>
      </c>
      <c r="AF4509" s="115">
        <v>-1</v>
      </c>
      <c r="AG4509" s="115">
        <v>-1</v>
      </c>
      <c r="AH4509" s="115">
        <v>-1</v>
      </c>
      <c r="AI4509" s="115">
        <v>-1</v>
      </c>
      <c r="AJ4509" s="115">
        <v>0</v>
      </c>
      <c r="AM4509" s="115" t="s">
        <v>348</v>
      </c>
      <c r="AN4509" s="115">
        <v>-1</v>
      </c>
      <c r="AQ4509" s="115">
        <v>616</v>
      </c>
      <c r="AR4509" s="115" t="s">
        <v>265</v>
      </c>
      <c r="AS4509" s="115" t="s">
        <v>381</v>
      </c>
      <c r="AT4509" s="115" t="s">
        <v>296</v>
      </c>
      <c r="AV4509" s="115">
        <v>46.8914138579905</v>
      </c>
      <c r="AW4509" s="115">
        <v>6.6582234700000006E-2</v>
      </c>
    </row>
    <row r="4510" spans="1:49" x14ac:dyDescent="0.25">
      <c r="A4510" s="117">
        <v>450000</v>
      </c>
      <c r="B4510" s="117">
        <v>880000</v>
      </c>
      <c r="C4510" s="117">
        <v>880000</v>
      </c>
      <c r="D4510" s="115" t="s">
        <v>342</v>
      </c>
      <c r="E4510" s="115" t="s">
        <v>13</v>
      </c>
      <c r="F4510" s="115" t="s">
        <v>343</v>
      </c>
      <c r="G4510" s="115" t="s">
        <v>344</v>
      </c>
      <c r="H4510" s="115">
        <v>0.56000000000000005</v>
      </c>
      <c r="I4510" s="115">
        <v>0.48</v>
      </c>
      <c r="J4510" s="115" t="s">
        <v>350</v>
      </c>
      <c r="K4510" s="115">
        <v>4.606835124032E-2</v>
      </c>
      <c r="L4510" s="115">
        <v>3665.1386587245302</v>
      </c>
      <c r="M4510" s="115">
        <v>9.1342777560178607</v>
      </c>
      <c r="N4510" s="115">
        <v>1.34334499967632</v>
      </c>
      <c r="O4510" s="115">
        <v>0.42080111599091002</v>
      </c>
      <c r="P4510" s="115">
        <v>6.1885689282019998E-2</v>
      </c>
      <c r="Q4510" s="115">
        <v>168.84689507461499</v>
      </c>
      <c r="R4510" s="115">
        <v>1210</v>
      </c>
      <c r="S4510" s="115" t="s">
        <v>353</v>
      </c>
      <c r="T4510" s="115">
        <v>1210</v>
      </c>
      <c r="U4510" s="115" t="s">
        <v>352</v>
      </c>
      <c r="V4510" s="115" t="s">
        <v>350</v>
      </c>
      <c r="Z4510" s="115">
        <v>0</v>
      </c>
      <c r="AA4510" s="115">
        <v>1</v>
      </c>
      <c r="AB4510" s="115">
        <v>0.42080111599091002</v>
      </c>
      <c r="AC4510" s="115">
        <v>6.1885689282019998E-2</v>
      </c>
      <c r="AD4510" s="115">
        <v>168.84689507461599</v>
      </c>
      <c r="AF4510" s="115">
        <v>-1</v>
      </c>
      <c r="AG4510" s="115">
        <v>-1</v>
      </c>
      <c r="AH4510" s="115">
        <v>-1</v>
      </c>
      <c r="AI4510" s="115">
        <v>-1</v>
      </c>
      <c r="AJ4510" s="115">
        <v>0</v>
      </c>
      <c r="AM4510" s="115" t="s">
        <v>348</v>
      </c>
      <c r="AN4510" s="115">
        <v>-1</v>
      </c>
      <c r="AQ4510" s="115">
        <v>616</v>
      </c>
      <c r="AR4510" s="115" t="s">
        <v>265</v>
      </c>
      <c r="AS4510" s="115" t="s">
        <v>381</v>
      </c>
      <c r="AT4510" s="115" t="s">
        <v>296</v>
      </c>
      <c r="AV4510" s="115">
        <v>66.650129192443501</v>
      </c>
      <c r="AW4510" s="115">
        <v>0.13693989870000001</v>
      </c>
    </row>
    <row r="4511" spans="1:49" x14ac:dyDescent="0.25">
      <c r="A4511" s="117">
        <v>450000</v>
      </c>
      <c r="B4511" s="117">
        <v>880000</v>
      </c>
      <c r="C4511" s="117">
        <v>880000</v>
      </c>
      <c r="D4511" s="115" t="s">
        <v>342</v>
      </c>
      <c r="E4511" s="115" t="s">
        <v>13</v>
      </c>
      <c r="F4511" s="115" t="s">
        <v>343</v>
      </c>
      <c r="G4511" s="115" t="s">
        <v>344</v>
      </c>
      <c r="H4511" s="115">
        <v>0.56000000000000005</v>
      </c>
      <c r="I4511" s="115">
        <v>0.48</v>
      </c>
      <c r="J4511" s="115" t="s">
        <v>350</v>
      </c>
      <c r="K4511" s="115">
        <v>0.15818697961950001</v>
      </c>
      <c r="L4511" s="115">
        <v>3665.1386587245302</v>
      </c>
      <c r="M4511" s="115">
        <v>9.1342777560178607</v>
      </c>
      <c r="N4511" s="115">
        <v>1.34334499967632</v>
      </c>
      <c r="O4511" s="115">
        <v>1.44492380923006</v>
      </c>
      <c r="P4511" s="115">
        <v>0.21249968808575001</v>
      </c>
      <c r="Q4511" s="115">
        <v>579.77721431030602</v>
      </c>
      <c r="R4511" s="115">
        <v>1210</v>
      </c>
      <c r="S4511" s="115" t="s">
        <v>353</v>
      </c>
      <c r="T4511" s="115">
        <v>1210</v>
      </c>
      <c r="U4511" s="115" t="s">
        <v>352</v>
      </c>
      <c r="V4511" s="115" t="s">
        <v>350</v>
      </c>
      <c r="Z4511" s="115">
        <v>0</v>
      </c>
      <c r="AA4511" s="115">
        <v>1</v>
      </c>
      <c r="AB4511" s="115">
        <v>1.44492380923006</v>
      </c>
      <c r="AC4511" s="115">
        <v>0.21249968808575001</v>
      </c>
      <c r="AD4511" s="115">
        <v>579.77721431030602</v>
      </c>
      <c r="AF4511" s="115">
        <v>-1</v>
      </c>
      <c r="AG4511" s="115">
        <v>-1</v>
      </c>
      <c r="AH4511" s="115">
        <v>-1</v>
      </c>
      <c r="AI4511" s="115">
        <v>-1</v>
      </c>
      <c r="AJ4511" s="115">
        <v>0</v>
      </c>
      <c r="AM4511" s="115" t="s">
        <v>348</v>
      </c>
      <c r="AN4511" s="115">
        <v>-1</v>
      </c>
      <c r="AQ4511" s="115">
        <v>616</v>
      </c>
      <c r="AR4511" s="115" t="s">
        <v>265</v>
      </c>
      <c r="AS4511" s="115" t="s">
        <v>381</v>
      </c>
      <c r="AT4511" s="115" t="s">
        <v>296</v>
      </c>
      <c r="AV4511" s="115">
        <v>100.97110262361601</v>
      </c>
      <c r="AW4511" s="115">
        <v>0.47021671879999999</v>
      </c>
    </row>
    <row r="4512" spans="1:49" x14ac:dyDescent="0.25">
      <c r="A4512" s="117">
        <v>450000</v>
      </c>
      <c r="B4512" s="117">
        <v>880000</v>
      </c>
      <c r="C4512" s="117">
        <v>880000</v>
      </c>
      <c r="D4512" s="115" t="s">
        <v>342</v>
      </c>
      <c r="E4512" s="115" t="s">
        <v>13</v>
      </c>
      <c r="F4512" s="115" t="s">
        <v>343</v>
      </c>
      <c r="G4512" s="115" t="s">
        <v>344</v>
      </c>
      <c r="H4512" s="115">
        <v>0.56000000000000005</v>
      </c>
      <c r="I4512" s="115">
        <v>0.48</v>
      </c>
      <c r="J4512" s="115" t="s">
        <v>350</v>
      </c>
      <c r="K4512" s="115">
        <v>1.40592819866E-3</v>
      </c>
      <c r="L4512" s="115">
        <v>3658.5104816677799</v>
      </c>
      <c r="M4512" s="115">
        <v>9.11880198080285</v>
      </c>
      <c r="N4512" s="115">
        <v>1.3411044797193601</v>
      </c>
      <c r="O4512" s="115">
        <v>1.2820380842820001E-2</v>
      </c>
      <c r="P4512" s="115">
        <v>1.88549660538E-3</v>
      </c>
      <c r="Q4512" s="115">
        <v>5.1436030512772302</v>
      </c>
      <c r="R4512" s="115">
        <v>1200</v>
      </c>
      <c r="S4512" s="115" t="s">
        <v>351</v>
      </c>
      <c r="T4512" s="115">
        <v>1200</v>
      </c>
      <c r="U4512" s="115" t="s">
        <v>352</v>
      </c>
      <c r="V4512" s="115" t="s">
        <v>350</v>
      </c>
      <c r="Z4512" s="115">
        <v>0</v>
      </c>
      <c r="AA4512" s="115">
        <v>1</v>
      </c>
      <c r="AB4512" s="115">
        <v>1.2820380842820001E-2</v>
      </c>
      <c r="AC4512" s="115">
        <v>1.88549660538E-3</v>
      </c>
      <c r="AD4512" s="115">
        <v>741.15518205535795</v>
      </c>
      <c r="AF4512" s="115">
        <v>-1</v>
      </c>
      <c r="AG4512" s="115">
        <v>-1</v>
      </c>
      <c r="AH4512" s="115">
        <v>-1</v>
      </c>
      <c r="AI4512" s="115">
        <v>-1</v>
      </c>
      <c r="AJ4512" s="115">
        <v>0</v>
      </c>
      <c r="AM4512" s="115" t="s">
        <v>348</v>
      </c>
      <c r="AN4512" s="115">
        <v>-1</v>
      </c>
      <c r="AQ4512" s="115">
        <v>616</v>
      </c>
      <c r="AR4512" s="115" t="s">
        <v>265</v>
      </c>
      <c r="AS4512" s="115" t="s">
        <v>381</v>
      </c>
      <c r="AT4512" s="115" t="s">
        <v>296</v>
      </c>
      <c r="AV4512" s="115">
        <v>11.5171812308191</v>
      </c>
      <c r="AW4512" s="115">
        <v>0.6010990933</v>
      </c>
    </row>
    <row r="4513" spans="1:49" x14ac:dyDescent="0.25">
      <c r="A4513" s="117">
        <v>460000</v>
      </c>
      <c r="B4513" s="117">
        <v>880000</v>
      </c>
      <c r="C4513" s="117">
        <v>880000</v>
      </c>
      <c r="D4513" s="115" t="s">
        <v>342</v>
      </c>
      <c r="E4513" s="115" t="s">
        <v>13</v>
      </c>
      <c r="F4513" s="115" t="s">
        <v>343</v>
      </c>
      <c r="G4513" s="115" t="s">
        <v>344</v>
      </c>
      <c r="H4513" s="115">
        <v>0.56000000000000005</v>
      </c>
      <c r="I4513" s="115">
        <v>0.48</v>
      </c>
      <c r="J4513" s="115" t="s">
        <v>350</v>
      </c>
      <c r="K4513" s="115">
        <v>2.7631756723900001E-3</v>
      </c>
      <c r="L4513" s="115">
        <v>3658.51048194036</v>
      </c>
      <c r="M4513" s="115">
        <v>9.1188019814822496</v>
      </c>
      <c r="N4513" s="115">
        <v>1.3411044798192799</v>
      </c>
      <c r="O4513" s="115">
        <v>2.519685179664E-2</v>
      </c>
      <c r="P4513" s="115">
        <v>3.7057072727799999E-3</v>
      </c>
      <c r="Q4513" s="115">
        <v>10.1091071609107</v>
      </c>
      <c r="R4513" s="115">
        <v>1200</v>
      </c>
      <c r="S4513" s="115" t="s">
        <v>351</v>
      </c>
      <c r="T4513" s="115">
        <v>1200</v>
      </c>
      <c r="U4513" s="115" t="s">
        <v>352</v>
      </c>
      <c r="V4513" s="115" t="s">
        <v>350</v>
      </c>
      <c r="Z4513" s="115">
        <v>0</v>
      </c>
      <c r="AA4513" s="115">
        <v>1</v>
      </c>
      <c r="AB4513" s="115">
        <v>2.519685179664E-2</v>
      </c>
      <c r="AC4513" s="115">
        <v>3.7057072727799999E-3</v>
      </c>
      <c r="AD4513" s="115">
        <v>761.80602479389302</v>
      </c>
      <c r="AF4513" s="115">
        <v>-1</v>
      </c>
      <c r="AG4513" s="115">
        <v>-1</v>
      </c>
      <c r="AH4513" s="115">
        <v>-1</v>
      </c>
      <c r="AI4513" s="115">
        <v>-1</v>
      </c>
      <c r="AJ4513" s="115">
        <v>0</v>
      </c>
      <c r="AM4513" s="115" t="s">
        <v>348</v>
      </c>
      <c r="AN4513" s="115">
        <v>-1</v>
      </c>
      <c r="AQ4513" s="115">
        <v>616</v>
      </c>
      <c r="AR4513" s="115" t="s">
        <v>265</v>
      </c>
      <c r="AS4513" s="115" t="s">
        <v>381</v>
      </c>
      <c r="AT4513" s="115" t="s">
        <v>296</v>
      </c>
      <c r="AV4513" s="115">
        <v>16.149316677430502</v>
      </c>
      <c r="AW4513" s="115">
        <v>0.61784754649999996</v>
      </c>
    </row>
    <row r="4514" spans="1:49" x14ac:dyDescent="0.25">
      <c r="A4514" s="117">
        <v>170000</v>
      </c>
      <c r="B4514" s="117">
        <v>700000</v>
      </c>
      <c r="C4514" s="117">
        <v>700000</v>
      </c>
      <c r="D4514" s="115" t="s">
        <v>342</v>
      </c>
      <c r="E4514" s="115" t="s">
        <v>13</v>
      </c>
      <c r="F4514" s="115" t="s">
        <v>343</v>
      </c>
      <c r="G4514" s="115" t="s">
        <v>344</v>
      </c>
      <c r="H4514" s="115">
        <v>0.56000000000000005</v>
      </c>
      <c r="I4514" s="115">
        <v>0.48</v>
      </c>
      <c r="J4514" s="115" t="s">
        <v>350</v>
      </c>
      <c r="K4514" s="115">
        <v>1.0742759467E-4</v>
      </c>
      <c r="L4514" s="115">
        <v>3672.0142332004202</v>
      </c>
      <c r="M4514" s="115">
        <v>9.1777124681717108</v>
      </c>
      <c r="N4514" s="115">
        <v>1.35062655798704</v>
      </c>
      <c r="O4514" s="115">
        <v>9.8593957504999994E-4</v>
      </c>
      <c r="P4514" s="115">
        <v>1.4509456241999999E-4</v>
      </c>
      <c r="Q4514" s="115">
        <v>0.39447565667773998</v>
      </c>
      <c r="R4514" s="115">
        <v>1210</v>
      </c>
      <c r="S4514" s="115" t="s">
        <v>353</v>
      </c>
      <c r="T4514" s="115">
        <v>1210</v>
      </c>
      <c r="U4514" s="115" t="s">
        <v>352</v>
      </c>
      <c r="V4514" s="115" t="s">
        <v>350</v>
      </c>
      <c r="Z4514" s="115">
        <v>0</v>
      </c>
      <c r="AA4514" s="115">
        <v>1</v>
      </c>
      <c r="AB4514" s="115">
        <v>9.8593957504999994E-4</v>
      </c>
      <c r="AC4514" s="115">
        <v>1.4509456241999999E-4</v>
      </c>
      <c r="AD4514" s="115">
        <v>617.54016684102498</v>
      </c>
      <c r="AF4514" s="115">
        <v>-1</v>
      </c>
      <c r="AG4514" s="115">
        <v>-1</v>
      </c>
      <c r="AH4514" s="115">
        <v>-1</v>
      </c>
      <c r="AI4514" s="115">
        <v>-1</v>
      </c>
      <c r="AJ4514" s="115">
        <v>0</v>
      </c>
      <c r="AM4514" s="115" t="s">
        <v>348</v>
      </c>
      <c r="AN4514" s="115">
        <v>-1</v>
      </c>
      <c r="AQ4514" s="115">
        <v>602</v>
      </c>
      <c r="AR4514" s="115" t="s">
        <v>267</v>
      </c>
      <c r="AS4514" s="115" t="s">
        <v>382</v>
      </c>
      <c r="AT4514" s="115" t="s">
        <v>296</v>
      </c>
      <c r="AV4514" s="115">
        <v>6.8611414544362397</v>
      </c>
      <c r="AW4514" s="115">
        <v>0.50084360650000004</v>
      </c>
    </row>
    <row r="4515" spans="1:49" x14ac:dyDescent="0.25">
      <c r="A4515" s="117">
        <v>230000</v>
      </c>
      <c r="B4515" s="117">
        <v>870000</v>
      </c>
      <c r="C4515" s="117">
        <v>870000</v>
      </c>
      <c r="D4515" s="115" t="s">
        <v>342</v>
      </c>
      <c r="E4515" s="115" t="s">
        <v>13</v>
      </c>
      <c r="F4515" s="115" t="s">
        <v>343</v>
      </c>
      <c r="G4515" s="115" t="s">
        <v>344</v>
      </c>
      <c r="H4515" s="115">
        <v>0.56000000000000005</v>
      </c>
      <c r="I4515" s="115">
        <v>0.48</v>
      </c>
      <c r="J4515" s="115" t="s">
        <v>350</v>
      </c>
      <c r="K4515" s="115">
        <v>3.2483580258120003E-2</v>
      </c>
      <c r="L4515" s="115">
        <v>3605.0612736674798</v>
      </c>
      <c r="M4515" s="115">
        <v>8.9942399613823696</v>
      </c>
      <c r="N4515" s="115">
        <v>1.3230793722402201</v>
      </c>
      <c r="O4515" s="115">
        <v>0.29216511564641001</v>
      </c>
      <c r="P4515" s="115">
        <v>4.2978354976030003E-2</v>
      </c>
      <c r="Q4515" s="115">
        <v>117.105297218643</v>
      </c>
      <c r="R4515" s="115">
        <v>1210</v>
      </c>
      <c r="S4515" s="115" t="s">
        <v>353</v>
      </c>
      <c r="T4515" s="115">
        <v>1210</v>
      </c>
      <c r="U4515" s="115" t="s">
        <v>352</v>
      </c>
      <c r="V4515" s="115" t="s">
        <v>350</v>
      </c>
      <c r="Z4515" s="115">
        <v>0</v>
      </c>
      <c r="AA4515" s="115">
        <v>1</v>
      </c>
      <c r="AB4515" s="115">
        <v>0.29216511564641001</v>
      </c>
      <c r="AC4515" s="115">
        <v>4.2978354976030003E-2</v>
      </c>
      <c r="AD4515" s="115">
        <v>721.86998126130004</v>
      </c>
      <c r="AF4515" s="115">
        <v>-1</v>
      </c>
      <c r="AG4515" s="115">
        <v>-1</v>
      </c>
      <c r="AH4515" s="115">
        <v>-1</v>
      </c>
      <c r="AI4515" s="115">
        <v>-1</v>
      </c>
      <c r="AJ4515" s="115">
        <v>0</v>
      </c>
      <c r="AM4515" s="115" t="s">
        <v>348</v>
      </c>
      <c r="AN4515" s="115">
        <v>-1</v>
      </c>
      <c r="AQ4515" s="115">
        <v>602</v>
      </c>
      <c r="AR4515" s="115" t="s">
        <v>267</v>
      </c>
      <c r="AS4515" s="115" t="s">
        <v>382</v>
      </c>
      <c r="AT4515" s="115" t="s">
        <v>296</v>
      </c>
      <c r="AV4515" s="115">
        <v>50.313916677259201</v>
      </c>
      <c r="AW4515" s="115">
        <v>0.58545821679999999</v>
      </c>
    </row>
    <row r="4516" spans="1:49" x14ac:dyDescent="0.25">
      <c r="A4516" s="117">
        <v>230000</v>
      </c>
      <c r="B4516" s="117">
        <v>870000</v>
      </c>
      <c r="C4516" s="117">
        <v>870000</v>
      </c>
      <c r="D4516" s="115" t="s">
        <v>342</v>
      </c>
      <c r="E4516" s="115" t="s">
        <v>13</v>
      </c>
      <c r="F4516" s="115" t="s">
        <v>343</v>
      </c>
      <c r="G4516" s="115" t="s">
        <v>344</v>
      </c>
      <c r="H4516" s="115">
        <v>0.56000000000000005</v>
      </c>
      <c r="I4516" s="115">
        <v>0.48</v>
      </c>
      <c r="J4516" s="115" t="s">
        <v>350</v>
      </c>
      <c r="K4516" s="115">
        <v>5.8854354019099997E-3</v>
      </c>
      <c r="L4516" s="115">
        <v>3605.0612736674798</v>
      </c>
      <c r="M4516" s="115">
        <v>8.9942399613823696</v>
      </c>
      <c r="N4516" s="115">
        <v>1.3230793722402201</v>
      </c>
      <c r="O4516" s="115">
        <v>5.2935018282009999E-2</v>
      </c>
      <c r="P4516" s="115">
        <v>7.7868981769199999E-3</v>
      </c>
      <c r="Q4516" s="115">
        <v>21.217355246104599</v>
      </c>
      <c r="R4516" s="115">
        <v>1210</v>
      </c>
      <c r="S4516" s="115" t="s">
        <v>353</v>
      </c>
      <c r="T4516" s="115">
        <v>1210</v>
      </c>
      <c r="U4516" s="115" t="s">
        <v>352</v>
      </c>
      <c r="V4516" s="115" t="s">
        <v>350</v>
      </c>
      <c r="Z4516" s="115">
        <v>0</v>
      </c>
      <c r="AA4516" s="115">
        <v>1</v>
      </c>
      <c r="AB4516" s="115">
        <v>5.2935018282009999E-2</v>
      </c>
      <c r="AC4516" s="115">
        <v>7.7868981769199999E-3</v>
      </c>
      <c r="AD4516" s="115">
        <v>1062.76051800101</v>
      </c>
      <c r="AF4516" s="115">
        <v>-1</v>
      </c>
      <c r="AG4516" s="115">
        <v>-1</v>
      </c>
      <c r="AH4516" s="115">
        <v>-1</v>
      </c>
      <c r="AI4516" s="115">
        <v>-1</v>
      </c>
      <c r="AJ4516" s="115">
        <v>0</v>
      </c>
      <c r="AM4516" s="115" t="s">
        <v>348</v>
      </c>
      <c r="AN4516" s="115">
        <v>-1</v>
      </c>
      <c r="AQ4516" s="115">
        <v>602</v>
      </c>
      <c r="AR4516" s="115" t="s">
        <v>267</v>
      </c>
      <c r="AS4516" s="115" t="s">
        <v>382</v>
      </c>
      <c r="AT4516" s="115" t="s">
        <v>296</v>
      </c>
      <c r="AV4516" s="115">
        <v>25.566098420896299</v>
      </c>
      <c r="AW4516" s="115">
        <v>0.86193067150000002</v>
      </c>
    </row>
    <row r="4517" spans="1:49" x14ac:dyDescent="0.25">
      <c r="A4517" s="117">
        <v>230000</v>
      </c>
      <c r="B4517" s="117">
        <v>880000</v>
      </c>
      <c r="C4517" s="117">
        <v>880000</v>
      </c>
      <c r="D4517" s="115" t="s">
        <v>342</v>
      </c>
      <c r="E4517" s="115" t="s">
        <v>13</v>
      </c>
      <c r="F4517" s="115" t="s">
        <v>343</v>
      </c>
      <c r="G4517" s="115" t="s">
        <v>344</v>
      </c>
      <c r="H4517" s="115">
        <v>0.56000000000000005</v>
      </c>
      <c r="I4517" s="115">
        <v>0.48</v>
      </c>
      <c r="J4517" s="115" t="s">
        <v>350</v>
      </c>
      <c r="K4517" s="115">
        <v>1.9950726867899999E-3</v>
      </c>
      <c r="L4517" s="115">
        <v>2847.2904326337698</v>
      </c>
      <c r="M4517" s="115">
        <v>7.2392639765783402</v>
      </c>
      <c r="N4517" s="115">
        <v>1.06951989239027</v>
      </c>
      <c r="O4517" s="115">
        <v>1.444285783213E-2</v>
      </c>
      <c r="P4517" s="115">
        <v>2.13376992528E-3</v>
      </c>
      <c r="Q4517" s="115">
        <v>5.6805513735061197</v>
      </c>
      <c r="R4517" s="115">
        <v>1210</v>
      </c>
      <c r="S4517" s="115" t="s">
        <v>353</v>
      </c>
      <c r="T4517" s="115">
        <v>1210</v>
      </c>
      <c r="U4517" s="115" t="s">
        <v>352</v>
      </c>
      <c r="V4517" s="115" t="s">
        <v>350</v>
      </c>
      <c r="Z4517" s="115">
        <v>0</v>
      </c>
      <c r="AA4517" s="115">
        <v>1</v>
      </c>
      <c r="AB4517" s="115">
        <v>1.444285783213E-2</v>
      </c>
      <c r="AC4517" s="115">
        <v>2.13376992528E-3</v>
      </c>
      <c r="AD4517" s="115">
        <v>252.512730189557</v>
      </c>
      <c r="AF4517" s="115">
        <v>-1</v>
      </c>
      <c r="AG4517" s="115">
        <v>-1</v>
      </c>
      <c r="AH4517" s="115">
        <v>-1</v>
      </c>
      <c r="AI4517" s="115">
        <v>-1</v>
      </c>
      <c r="AJ4517" s="115">
        <v>0</v>
      </c>
      <c r="AM4517" s="115" t="s">
        <v>348</v>
      </c>
      <c r="AN4517" s="115">
        <v>-1</v>
      </c>
      <c r="AQ4517" s="115">
        <v>602</v>
      </c>
      <c r="AR4517" s="115" t="s">
        <v>267</v>
      </c>
      <c r="AS4517" s="115" t="s">
        <v>382</v>
      </c>
      <c r="AT4517" s="115" t="s">
        <v>296</v>
      </c>
      <c r="AV4517" s="115">
        <v>23.9687853436075</v>
      </c>
      <c r="AW4517" s="115">
        <v>0.20479540160000001</v>
      </c>
    </row>
    <row r="4518" spans="1:49" x14ac:dyDescent="0.25">
      <c r="A4518" s="117">
        <v>230000</v>
      </c>
      <c r="B4518" s="117">
        <v>880000</v>
      </c>
      <c r="C4518" s="117">
        <v>880000</v>
      </c>
      <c r="D4518" s="115" t="s">
        <v>342</v>
      </c>
      <c r="E4518" s="115" t="s">
        <v>13</v>
      </c>
      <c r="F4518" s="115" t="s">
        <v>343</v>
      </c>
      <c r="G4518" s="115" t="s">
        <v>344</v>
      </c>
      <c r="H4518" s="115">
        <v>0.56000000000000005</v>
      </c>
      <c r="I4518" s="115">
        <v>0.48</v>
      </c>
      <c r="J4518" s="115" t="s">
        <v>350</v>
      </c>
      <c r="K4518" s="115">
        <v>2.3714910245400001E-3</v>
      </c>
      <c r="L4518" s="115">
        <v>2847.2904326337698</v>
      </c>
      <c r="M4518" s="115">
        <v>7.2392639765783402</v>
      </c>
      <c r="N4518" s="115">
        <v>1.06951989239027</v>
      </c>
      <c r="O4518" s="115">
        <v>1.716784954473E-2</v>
      </c>
      <c r="P4518" s="115">
        <v>2.5363568253699998E-3</v>
      </c>
      <c r="Q4518" s="115">
        <v>6.7523237052524498</v>
      </c>
      <c r="R4518" s="115">
        <v>1210</v>
      </c>
      <c r="S4518" s="115" t="s">
        <v>353</v>
      </c>
      <c r="T4518" s="115">
        <v>1210</v>
      </c>
      <c r="U4518" s="115" t="s">
        <v>352</v>
      </c>
      <c r="V4518" s="115" t="s">
        <v>350</v>
      </c>
      <c r="Z4518" s="115">
        <v>0</v>
      </c>
      <c r="AA4518" s="115">
        <v>1</v>
      </c>
      <c r="AB4518" s="115">
        <v>1.716784954473E-2</v>
      </c>
      <c r="AC4518" s="115">
        <v>2.5363568253699998E-3</v>
      </c>
      <c r="AD4518" s="115">
        <v>648.20237488787598</v>
      </c>
      <c r="AF4518" s="115">
        <v>-1</v>
      </c>
      <c r="AG4518" s="115">
        <v>-1</v>
      </c>
      <c r="AH4518" s="115">
        <v>-1</v>
      </c>
      <c r="AI4518" s="115">
        <v>-1</v>
      </c>
      <c r="AJ4518" s="115">
        <v>0</v>
      </c>
      <c r="AM4518" s="115" t="s">
        <v>348</v>
      </c>
      <c r="AN4518" s="115">
        <v>-1</v>
      </c>
      <c r="AQ4518" s="115">
        <v>602</v>
      </c>
      <c r="AR4518" s="115" t="s">
        <v>267</v>
      </c>
      <c r="AS4518" s="115" t="s">
        <v>382</v>
      </c>
      <c r="AT4518" s="115" t="s">
        <v>296</v>
      </c>
      <c r="AV4518" s="115">
        <v>23.132353948800599</v>
      </c>
      <c r="AW4518" s="115">
        <v>0.52571157739999996</v>
      </c>
    </row>
    <row r="4519" spans="1:49" x14ac:dyDescent="0.25">
      <c r="A4519" s="117">
        <v>230000</v>
      </c>
      <c r="B4519" s="117">
        <v>880000</v>
      </c>
      <c r="C4519" s="117">
        <v>880000</v>
      </c>
      <c r="D4519" s="115" t="s">
        <v>342</v>
      </c>
      <c r="E4519" s="115" t="s">
        <v>13</v>
      </c>
      <c r="F4519" s="115" t="s">
        <v>343</v>
      </c>
      <c r="G4519" s="115" t="s">
        <v>344</v>
      </c>
      <c r="H4519" s="115">
        <v>0.56000000000000005</v>
      </c>
      <c r="I4519" s="115">
        <v>0.48</v>
      </c>
      <c r="J4519" s="115" t="s">
        <v>350</v>
      </c>
      <c r="K4519" s="115">
        <v>1.6250082853339998E-2</v>
      </c>
      <c r="L4519" s="115">
        <v>3659.8813026336302</v>
      </c>
      <c r="M4519" s="115">
        <v>9.1218878182717198</v>
      </c>
      <c r="N4519" s="115">
        <v>1.3415470696938401</v>
      </c>
      <c r="O4519" s="115">
        <v>0.14823143282581999</v>
      </c>
      <c r="P4519" s="115">
        <v>2.1800251034179999E-2</v>
      </c>
      <c r="Q4519" s="115">
        <v>59.473374401201099</v>
      </c>
      <c r="R4519" s="115">
        <v>1210</v>
      </c>
      <c r="S4519" s="115" t="s">
        <v>353</v>
      </c>
      <c r="T4519" s="115">
        <v>1210</v>
      </c>
      <c r="U4519" s="115" t="s">
        <v>352</v>
      </c>
      <c r="V4519" s="115" t="s">
        <v>350</v>
      </c>
      <c r="Z4519" s="115">
        <v>0</v>
      </c>
      <c r="AA4519" s="115">
        <v>1</v>
      </c>
      <c r="AB4519" s="115">
        <v>0.14823143282581999</v>
      </c>
      <c r="AC4519" s="115">
        <v>2.1800251034179999E-2</v>
      </c>
      <c r="AD4519" s="115">
        <v>994.37263523767899</v>
      </c>
      <c r="AF4519" s="115">
        <v>-1</v>
      </c>
      <c r="AG4519" s="115">
        <v>-1</v>
      </c>
      <c r="AH4519" s="115">
        <v>-1</v>
      </c>
      <c r="AI4519" s="115">
        <v>-1</v>
      </c>
      <c r="AJ4519" s="115">
        <v>0</v>
      </c>
      <c r="AM4519" s="115" t="s">
        <v>348</v>
      </c>
      <c r="AN4519" s="115">
        <v>-1</v>
      </c>
      <c r="AQ4519" s="115">
        <v>602</v>
      </c>
      <c r="AR4519" s="115" t="s">
        <v>267</v>
      </c>
      <c r="AS4519" s="115" t="s">
        <v>382</v>
      </c>
      <c r="AT4519" s="115" t="s">
        <v>296</v>
      </c>
      <c r="AV4519" s="115">
        <v>35.469350560222701</v>
      </c>
      <c r="AW4519" s="115">
        <v>0.80646604639999997</v>
      </c>
    </row>
    <row r="4520" spans="1:49" x14ac:dyDescent="0.25">
      <c r="A4520" s="117">
        <v>230000</v>
      </c>
      <c r="B4520" s="117">
        <v>880000</v>
      </c>
      <c r="C4520" s="117">
        <v>880000</v>
      </c>
      <c r="D4520" s="115" t="s">
        <v>342</v>
      </c>
      <c r="E4520" s="115" t="s">
        <v>13</v>
      </c>
      <c r="F4520" s="115" t="s">
        <v>343</v>
      </c>
      <c r="G4520" s="115" t="s">
        <v>344</v>
      </c>
      <c r="H4520" s="115">
        <v>0.56000000000000005</v>
      </c>
      <c r="I4520" s="115">
        <v>0.48</v>
      </c>
      <c r="J4520" s="115" t="s">
        <v>350</v>
      </c>
      <c r="K4520" s="115">
        <v>3.5339978227909997E-2</v>
      </c>
      <c r="L4520" s="115">
        <v>3659.8813026336302</v>
      </c>
      <c r="M4520" s="115">
        <v>9.1218878182717198</v>
      </c>
      <c r="N4520" s="115">
        <v>1.3415470696938401</v>
      </c>
      <c r="O4520" s="115">
        <v>0.32236731689516002</v>
      </c>
      <c r="P4520" s="115">
        <v>4.7410244234690001E-2</v>
      </c>
      <c r="Q4520" s="115">
        <v>129.34012555180701</v>
      </c>
      <c r="R4520" s="115">
        <v>1210</v>
      </c>
      <c r="S4520" s="115" t="s">
        <v>353</v>
      </c>
      <c r="T4520" s="115">
        <v>1210</v>
      </c>
      <c r="U4520" s="115" t="s">
        <v>352</v>
      </c>
      <c r="V4520" s="115" t="s">
        <v>350</v>
      </c>
      <c r="Z4520" s="115">
        <v>0</v>
      </c>
      <c r="AA4520" s="115">
        <v>1</v>
      </c>
      <c r="AB4520" s="115">
        <v>0.32236731689516002</v>
      </c>
      <c r="AC4520" s="115">
        <v>4.7410244234690001E-2</v>
      </c>
      <c r="AD4520" s="115">
        <v>418.73035712320399</v>
      </c>
      <c r="AF4520" s="115">
        <v>-1</v>
      </c>
      <c r="AG4520" s="115">
        <v>-1</v>
      </c>
      <c r="AH4520" s="115">
        <v>-1</v>
      </c>
      <c r="AI4520" s="115">
        <v>-1</v>
      </c>
      <c r="AJ4520" s="115">
        <v>0</v>
      </c>
      <c r="AM4520" s="115" t="s">
        <v>348</v>
      </c>
      <c r="AN4520" s="115">
        <v>-1</v>
      </c>
      <c r="AQ4520" s="115">
        <v>602</v>
      </c>
      <c r="AR4520" s="115" t="s">
        <v>267</v>
      </c>
      <c r="AS4520" s="115" t="s">
        <v>382</v>
      </c>
      <c r="AT4520" s="115" t="s">
        <v>296</v>
      </c>
      <c r="AV4520" s="115">
        <v>48.4746352459495</v>
      </c>
      <c r="AW4520" s="115">
        <v>0.33960288490000001</v>
      </c>
    </row>
    <row r="4521" spans="1:49" x14ac:dyDescent="0.25">
      <c r="A4521" s="117">
        <v>430000</v>
      </c>
      <c r="B4521" s="117">
        <v>700000</v>
      </c>
      <c r="C4521" s="117">
        <v>700000</v>
      </c>
      <c r="D4521" s="115" t="s">
        <v>342</v>
      </c>
      <c r="E4521" s="115" t="s">
        <v>13</v>
      </c>
      <c r="F4521" s="115" t="s">
        <v>343</v>
      </c>
      <c r="G4521" s="115" t="s">
        <v>344</v>
      </c>
      <c r="H4521" s="115">
        <v>0.56000000000000005</v>
      </c>
      <c r="I4521" s="115">
        <v>0.48</v>
      </c>
      <c r="J4521" s="115" t="s">
        <v>350</v>
      </c>
      <c r="K4521" s="115">
        <v>0.12361759145178</v>
      </c>
      <c r="L4521" s="115">
        <v>3672.0142332004202</v>
      </c>
      <c r="M4521" s="115">
        <v>9.1777124681717108</v>
      </c>
      <c r="N4521" s="115">
        <v>1.35062655798704</v>
      </c>
      <c r="O4521" s="115">
        <v>1.1345267103524199</v>
      </c>
      <c r="P4521" s="115">
        <v>0.16696120204917</v>
      </c>
      <c r="Q4521" s="115">
        <v>453.92555528491698</v>
      </c>
      <c r="R4521" s="115">
        <v>1200</v>
      </c>
      <c r="S4521" s="115" t="s">
        <v>351</v>
      </c>
      <c r="T4521" s="115">
        <v>1200</v>
      </c>
      <c r="U4521" s="115" t="s">
        <v>352</v>
      </c>
      <c r="V4521" s="115" t="s">
        <v>350</v>
      </c>
      <c r="Z4521" s="115">
        <v>0</v>
      </c>
      <c r="AA4521" s="115">
        <v>1</v>
      </c>
      <c r="AB4521" s="115">
        <v>1.1345267103524199</v>
      </c>
      <c r="AC4521" s="115">
        <v>0.16696120204917</v>
      </c>
      <c r="AD4521" s="115">
        <v>648.38394635580403</v>
      </c>
      <c r="AF4521" s="115">
        <v>-1</v>
      </c>
      <c r="AG4521" s="115">
        <v>-1</v>
      </c>
      <c r="AH4521" s="115">
        <v>-1</v>
      </c>
      <c r="AI4521" s="115">
        <v>-1</v>
      </c>
      <c r="AJ4521" s="115">
        <v>0</v>
      </c>
      <c r="AM4521" s="115" t="s">
        <v>348</v>
      </c>
      <c r="AN4521" s="115">
        <v>-1</v>
      </c>
      <c r="AQ4521" s="115">
        <v>602</v>
      </c>
      <c r="AR4521" s="115" t="s">
        <v>267</v>
      </c>
      <c r="AS4521" s="115" t="s">
        <v>382</v>
      </c>
      <c r="AT4521" s="115" t="s">
        <v>296</v>
      </c>
      <c r="AV4521" s="115">
        <v>121.16070544955301</v>
      </c>
      <c r="AW4521" s="115">
        <v>0.52585883730000005</v>
      </c>
    </row>
    <row r="4522" spans="1:49" x14ac:dyDescent="0.25">
      <c r="A4522" s="117">
        <v>430000</v>
      </c>
      <c r="B4522" s="117">
        <v>700000</v>
      </c>
      <c r="C4522" s="117">
        <v>700000</v>
      </c>
      <c r="D4522" s="115" t="s">
        <v>342</v>
      </c>
      <c r="E4522" s="115" t="s">
        <v>13</v>
      </c>
      <c r="F4522" s="115" t="s">
        <v>343</v>
      </c>
      <c r="G4522" s="115" t="s">
        <v>344</v>
      </c>
      <c r="H4522" s="115">
        <v>0.56000000000000005</v>
      </c>
      <c r="I4522" s="115">
        <v>0.48</v>
      </c>
      <c r="J4522" s="115" t="s">
        <v>350</v>
      </c>
      <c r="K4522" s="115">
        <v>2.5619921188900002E-3</v>
      </c>
      <c r="L4522" s="115">
        <v>3672.0142332004202</v>
      </c>
      <c r="M4522" s="115">
        <v>9.1777124681717108</v>
      </c>
      <c r="N4522" s="115">
        <v>1.35062655798704</v>
      </c>
      <c r="O4522" s="115">
        <v>2.3513227012959999E-2</v>
      </c>
      <c r="P4522" s="115">
        <v>3.46029459713E-3</v>
      </c>
      <c r="Q4522" s="115">
        <v>9.4076715259407706</v>
      </c>
      <c r="R4522" s="115">
        <v>1210</v>
      </c>
      <c r="S4522" s="115" t="s">
        <v>353</v>
      </c>
      <c r="T4522" s="115">
        <v>1210</v>
      </c>
      <c r="U4522" s="115" t="s">
        <v>352</v>
      </c>
      <c r="V4522" s="115" t="s">
        <v>350</v>
      </c>
      <c r="Z4522" s="115">
        <v>0</v>
      </c>
      <c r="AA4522" s="115">
        <v>1</v>
      </c>
      <c r="AB4522" s="115">
        <v>2.3513227012959999E-2</v>
      </c>
      <c r="AC4522" s="115">
        <v>3.46029459713E-3</v>
      </c>
      <c r="AD4522" s="115">
        <v>50.049184164557602</v>
      </c>
      <c r="AF4522" s="115">
        <v>-1</v>
      </c>
      <c r="AG4522" s="115">
        <v>-1</v>
      </c>
      <c r="AH4522" s="115">
        <v>-1</v>
      </c>
      <c r="AI4522" s="115">
        <v>-1</v>
      </c>
      <c r="AJ4522" s="115">
        <v>0</v>
      </c>
      <c r="AM4522" s="115" t="s">
        <v>348</v>
      </c>
      <c r="AN4522" s="115">
        <v>-1</v>
      </c>
      <c r="AQ4522" s="115">
        <v>602</v>
      </c>
      <c r="AR4522" s="115" t="s">
        <v>267</v>
      </c>
      <c r="AS4522" s="115" t="s">
        <v>382</v>
      </c>
      <c r="AT4522" s="115" t="s">
        <v>296</v>
      </c>
      <c r="AV4522" s="115">
        <v>19.168441299945101</v>
      </c>
      <c r="AW4522" s="115">
        <v>4.0591390200000001E-2</v>
      </c>
    </row>
    <row r="4523" spans="1:49" x14ac:dyDescent="0.25">
      <c r="A4523" s="117">
        <v>430000</v>
      </c>
      <c r="B4523" s="117">
        <v>700000</v>
      </c>
      <c r="C4523" s="117">
        <v>700000</v>
      </c>
      <c r="D4523" s="115" t="s">
        <v>342</v>
      </c>
      <c r="E4523" s="115" t="s">
        <v>13</v>
      </c>
      <c r="F4523" s="115" t="s">
        <v>343</v>
      </c>
      <c r="G4523" s="115" t="s">
        <v>344</v>
      </c>
      <c r="H4523" s="115">
        <v>0.56000000000000005</v>
      </c>
      <c r="I4523" s="115">
        <v>0.48</v>
      </c>
      <c r="J4523" s="115" t="s">
        <v>350</v>
      </c>
      <c r="K4523" s="115">
        <v>0.12516897946238001</v>
      </c>
      <c r="L4523" s="115">
        <v>3672.0142332004202</v>
      </c>
      <c r="M4523" s="115">
        <v>9.1777124681717108</v>
      </c>
      <c r="N4523" s="115">
        <v>1.35062655798704</v>
      </c>
      <c r="O4523" s="115">
        <v>1.1487649034402401</v>
      </c>
      <c r="P4523" s="115">
        <v>0.16905654789803001</v>
      </c>
      <c r="Q4523" s="115">
        <v>459.622274141042</v>
      </c>
      <c r="R4523" s="115">
        <v>1210</v>
      </c>
      <c r="S4523" s="115" t="s">
        <v>353</v>
      </c>
      <c r="T4523" s="115">
        <v>1210</v>
      </c>
      <c r="U4523" s="115" t="s">
        <v>352</v>
      </c>
      <c r="V4523" s="115" t="s">
        <v>350</v>
      </c>
      <c r="Z4523" s="115">
        <v>0</v>
      </c>
      <c r="AA4523" s="115">
        <v>1</v>
      </c>
      <c r="AB4523" s="115">
        <v>1.1487649034402401</v>
      </c>
      <c r="AC4523" s="115">
        <v>0.16905654789803001</v>
      </c>
      <c r="AD4523" s="115">
        <v>908.40773849954405</v>
      </c>
      <c r="AF4523" s="115">
        <v>-1</v>
      </c>
      <c r="AG4523" s="115">
        <v>-1</v>
      </c>
      <c r="AH4523" s="115">
        <v>-1</v>
      </c>
      <c r="AI4523" s="115">
        <v>-1</v>
      </c>
      <c r="AJ4523" s="115">
        <v>0</v>
      </c>
      <c r="AM4523" s="115" t="s">
        <v>348</v>
      </c>
      <c r="AN4523" s="115">
        <v>-1</v>
      </c>
      <c r="AQ4523" s="115">
        <v>602</v>
      </c>
      <c r="AR4523" s="115" t="s">
        <v>267</v>
      </c>
      <c r="AS4523" s="115" t="s">
        <v>382</v>
      </c>
      <c r="AT4523" s="115" t="s">
        <v>296</v>
      </c>
      <c r="AV4523" s="115">
        <v>92.026591466473107</v>
      </c>
      <c r="AW4523" s="115">
        <v>0.7367459355</v>
      </c>
    </row>
    <row r="4524" spans="1:49" x14ac:dyDescent="0.25">
      <c r="A4524" s="117">
        <v>430000</v>
      </c>
      <c r="B4524" s="117">
        <v>700000</v>
      </c>
      <c r="C4524" s="117">
        <v>700000</v>
      </c>
      <c r="D4524" s="115" t="s">
        <v>342</v>
      </c>
      <c r="E4524" s="115" t="s">
        <v>13</v>
      </c>
      <c r="F4524" s="115" t="s">
        <v>343</v>
      </c>
      <c r="G4524" s="115" t="s">
        <v>344</v>
      </c>
      <c r="H4524" s="115">
        <v>0.56000000000000005</v>
      </c>
      <c r="I4524" s="115">
        <v>0.48</v>
      </c>
      <c r="J4524" s="115" t="s">
        <v>350</v>
      </c>
      <c r="K4524" s="115">
        <v>9.5134646575099999E-2</v>
      </c>
      <c r="L4524" s="115">
        <v>3672.0142332004202</v>
      </c>
      <c r="M4524" s="115">
        <v>9.1777124681717108</v>
      </c>
      <c r="N4524" s="115">
        <v>1.35062655798704</v>
      </c>
      <c r="O4524" s="115">
        <v>0.87311843202743</v>
      </c>
      <c r="P4524" s="115">
        <v>0.12849138024904</v>
      </c>
      <c r="Q4524" s="115">
        <v>349.33577629426998</v>
      </c>
      <c r="R4524" s="115">
        <v>1210</v>
      </c>
      <c r="S4524" s="115" t="s">
        <v>353</v>
      </c>
      <c r="T4524" s="115">
        <v>1210</v>
      </c>
      <c r="U4524" s="115" t="s">
        <v>352</v>
      </c>
      <c r="V4524" s="115" t="s">
        <v>350</v>
      </c>
      <c r="Z4524" s="115">
        <v>0</v>
      </c>
      <c r="AA4524" s="115">
        <v>1</v>
      </c>
      <c r="AB4524" s="115">
        <v>0.87311843202743</v>
      </c>
      <c r="AC4524" s="115">
        <v>0.12849138024904</v>
      </c>
      <c r="AD4524" s="115">
        <v>617.54016684102498</v>
      </c>
      <c r="AF4524" s="115">
        <v>-1</v>
      </c>
      <c r="AG4524" s="115">
        <v>-1</v>
      </c>
      <c r="AH4524" s="115">
        <v>-1</v>
      </c>
      <c r="AI4524" s="115">
        <v>-1</v>
      </c>
      <c r="AJ4524" s="115">
        <v>0</v>
      </c>
      <c r="AM4524" s="115" t="s">
        <v>348</v>
      </c>
      <c r="AN4524" s="115">
        <v>-1</v>
      </c>
      <c r="AQ4524" s="115">
        <v>602</v>
      </c>
      <c r="AR4524" s="115" t="s">
        <v>267</v>
      </c>
      <c r="AS4524" s="115" t="s">
        <v>382</v>
      </c>
      <c r="AT4524" s="115" t="s">
        <v>296</v>
      </c>
      <c r="AV4524" s="115">
        <v>80.422091683613104</v>
      </c>
      <c r="AW4524" s="115">
        <v>0.50084360650000004</v>
      </c>
    </row>
    <row r="4525" spans="1:49" x14ac:dyDescent="0.25">
      <c r="A4525" s="117">
        <v>450000</v>
      </c>
      <c r="B4525" s="117">
        <v>840000</v>
      </c>
      <c r="C4525" s="117">
        <v>840000</v>
      </c>
      <c r="D4525" s="115" t="s">
        <v>342</v>
      </c>
      <c r="E4525" s="115" t="s">
        <v>13</v>
      </c>
      <c r="F4525" s="115" t="s">
        <v>343</v>
      </c>
      <c r="G4525" s="115" t="s">
        <v>344</v>
      </c>
      <c r="H4525" s="115">
        <v>0.56000000000000005</v>
      </c>
      <c r="I4525" s="115">
        <v>0.48</v>
      </c>
      <c r="J4525" s="115" t="s">
        <v>350</v>
      </c>
      <c r="K4525" s="115">
        <v>1.78114228484E-2</v>
      </c>
      <c r="L4525" s="115">
        <v>2353.8447075875802</v>
      </c>
      <c r="M4525" s="115">
        <v>5.9761900642669898</v>
      </c>
      <c r="N4525" s="115">
        <v>0.88263232008230996</v>
      </c>
      <c r="O4525" s="115">
        <v>0.10644444825710001</v>
      </c>
      <c r="P4525" s="115">
        <v>1.572093747265E-2</v>
      </c>
      <c r="Q4525" s="115">
        <v>41.925323406327401</v>
      </c>
      <c r="R4525" s="115">
        <v>1210</v>
      </c>
      <c r="S4525" s="115" t="s">
        <v>353</v>
      </c>
      <c r="T4525" s="115">
        <v>1210</v>
      </c>
      <c r="U4525" s="115" t="s">
        <v>352</v>
      </c>
      <c r="V4525" s="115" t="s">
        <v>350</v>
      </c>
      <c r="Z4525" s="115">
        <v>0</v>
      </c>
      <c r="AA4525" s="115">
        <v>1</v>
      </c>
      <c r="AB4525" s="115">
        <v>0.10644444825710001</v>
      </c>
      <c r="AC4525" s="115">
        <v>1.572093747265E-2</v>
      </c>
      <c r="AD4525" s="115">
        <v>485.99920547227401</v>
      </c>
      <c r="AF4525" s="115">
        <v>-1</v>
      </c>
      <c r="AG4525" s="115">
        <v>-1</v>
      </c>
      <c r="AH4525" s="115">
        <v>-1</v>
      </c>
      <c r="AI4525" s="115">
        <v>-1</v>
      </c>
      <c r="AJ4525" s="115">
        <v>0</v>
      </c>
      <c r="AM4525" s="115" t="s">
        <v>348</v>
      </c>
      <c r="AN4525" s="115">
        <v>-1</v>
      </c>
      <c r="AQ4525" s="115">
        <v>602</v>
      </c>
      <c r="AR4525" s="115" t="s">
        <v>267</v>
      </c>
      <c r="AS4525" s="115" t="s">
        <v>382</v>
      </c>
      <c r="AT4525" s="115" t="s">
        <v>296</v>
      </c>
      <c r="AV4525" s="115">
        <v>51.3925362368931</v>
      </c>
      <c r="AW4525" s="115">
        <v>0.39415993960000001</v>
      </c>
    </row>
    <row r="4526" spans="1:49" x14ac:dyDescent="0.25">
      <c r="A4526" s="117">
        <v>450000</v>
      </c>
      <c r="B4526" s="117">
        <v>840000</v>
      </c>
      <c r="C4526" s="117">
        <v>840000</v>
      </c>
      <c r="D4526" s="115" t="s">
        <v>342</v>
      </c>
      <c r="E4526" s="115" t="s">
        <v>13</v>
      </c>
      <c r="F4526" s="115" t="s">
        <v>343</v>
      </c>
      <c r="G4526" s="115" t="s">
        <v>344</v>
      </c>
      <c r="H4526" s="115">
        <v>0.56000000000000005</v>
      </c>
      <c r="I4526" s="115">
        <v>0.48</v>
      </c>
      <c r="J4526" s="115" t="s">
        <v>350</v>
      </c>
      <c r="K4526" s="115">
        <v>4.1608022818909997E-2</v>
      </c>
      <c r="L4526" s="115">
        <v>3661.8991512748498</v>
      </c>
      <c r="M4526" s="115">
        <v>9.1308083843152392</v>
      </c>
      <c r="N4526" s="115">
        <v>1.34299124179198</v>
      </c>
      <c r="O4526" s="115">
        <v>0.37991488360971998</v>
      </c>
      <c r="P4526" s="115">
        <v>5.5879210234079997E-2</v>
      </c>
      <c r="Q4526" s="115">
        <v>152.364383446809</v>
      </c>
      <c r="R4526" s="115">
        <v>1200</v>
      </c>
      <c r="S4526" s="115" t="s">
        <v>351</v>
      </c>
      <c r="T4526" s="115">
        <v>1200</v>
      </c>
      <c r="U4526" s="115" t="s">
        <v>352</v>
      </c>
      <c r="V4526" s="115" t="s">
        <v>350</v>
      </c>
      <c r="Z4526" s="115">
        <v>0</v>
      </c>
      <c r="AA4526" s="115">
        <v>1</v>
      </c>
      <c r="AB4526" s="115">
        <v>0.37991488360971998</v>
      </c>
      <c r="AC4526" s="115">
        <v>5.5879210234079997E-2</v>
      </c>
      <c r="AD4526" s="115">
        <v>173.87030678232699</v>
      </c>
      <c r="AF4526" s="115">
        <v>-1</v>
      </c>
      <c r="AG4526" s="115">
        <v>-1</v>
      </c>
      <c r="AH4526" s="115">
        <v>-1</v>
      </c>
      <c r="AI4526" s="115">
        <v>-1</v>
      </c>
      <c r="AJ4526" s="115">
        <v>0</v>
      </c>
      <c r="AM4526" s="115" t="s">
        <v>348</v>
      </c>
      <c r="AN4526" s="115">
        <v>-1</v>
      </c>
      <c r="AQ4526" s="115">
        <v>602</v>
      </c>
      <c r="AR4526" s="115" t="s">
        <v>267</v>
      </c>
      <c r="AS4526" s="115" t="s">
        <v>382</v>
      </c>
      <c r="AT4526" s="115" t="s">
        <v>296</v>
      </c>
      <c r="AV4526" s="115">
        <v>63.233778738476097</v>
      </c>
      <c r="AW4526" s="115">
        <v>0.14101403630000001</v>
      </c>
    </row>
    <row r="4527" spans="1:49" x14ac:dyDescent="0.25">
      <c r="A4527" s="117">
        <v>450000</v>
      </c>
      <c r="B4527" s="117">
        <v>840000</v>
      </c>
      <c r="C4527" s="117">
        <v>840000</v>
      </c>
      <c r="D4527" s="115" t="s">
        <v>342</v>
      </c>
      <c r="E4527" s="115" t="s">
        <v>13</v>
      </c>
      <c r="F4527" s="115" t="s">
        <v>343</v>
      </c>
      <c r="G4527" s="115" t="s">
        <v>344</v>
      </c>
      <c r="H4527" s="115">
        <v>0.56000000000000005</v>
      </c>
      <c r="I4527" s="115">
        <v>0.48</v>
      </c>
      <c r="J4527" s="115" t="s">
        <v>350</v>
      </c>
      <c r="K4527" s="115">
        <v>1.113512644367E-2</v>
      </c>
      <c r="L4527" s="115">
        <v>3661.8991512748498</v>
      </c>
      <c r="M4527" s="115">
        <v>9.1308083843152392</v>
      </c>
      <c r="N4527" s="115">
        <v>1.34299124179198</v>
      </c>
      <c r="O4527" s="115">
        <v>0.10167270589234</v>
      </c>
      <c r="P4527" s="115">
        <v>1.4954377290099999E-2</v>
      </c>
      <c r="Q4527" s="115">
        <v>40.775710073442603</v>
      </c>
      <c r="R4527" s="115">
        <v>1210</v>
      </c>
      <c r="S4527" s="115" t="s">
        <v>353</v>
      </c>
      <c r="T4527" s="115">
        <v>1210</v>
      </c>
      <c r="U4527" s="115" t="s">
        <v>352</v>
      </c>
      <c r="V4527" s="115" t="s">
        <v>350</v>
      </c>
      <c r="Z4527" s="115">
        <v>0</v>
      </c>
      <c r="AA4527" s="115">
        <v>1</v>
      </c>
      <c r="AB4527" s="115">
        <v>0.10167270589234</v>
      </c>
      <c r="AC4527" s="115">
        <v>1.4954377290099999E-2</v>
      </c>
      <c r="AD4527" s="115">
        <v>1101.3175039013199</v>
      </c>
      <c r="AF4527" s="115">
        <v>-1</v>
      </c>
      <c r="AG4527" s="115">
        <v>-1</v>
      </c>
      <c r="AH4527" s="115">
        <v>-1</v>
      </c>
      <c r="AI4527" s="115">
        <v>-1</v>
      </c>
      <c r="AJ4527" s="115">
        <v>0</v>
      </c>
      <c r="AM4527" s="115" t="s">
        <v>348</v>
      </c>
      <c r="AN4527" s="115">
        <v>-1</v>
      </c>
      <c r="AQ4527" s="115">
        <v>602</v>
      </c>
      <c r="AR4527" s="115" t="s">
        <v>267</v>
      </c>
      <c r="AS4527" s="115" t="s">
        <v>382</v>
      </c>
      <c r="AT4527" s="115" t="s">
        <v>296</v>
      </c>
      <c r="AV4527" s="115">
        <v>40.379386740583101</v>
      </c>
      <c r="AW4527" s="115">
        <v>0.89320154409999997</v>
      </c>
    </row>
    <row r="4528" spans="1:49" x14ac:dyDescent="0.25">
      <c r="A4528" s="117">
        <v>450000</v>
      </c>
      <c r="B4528" s="117">
        <v>840000</v>
      </c>
      <c r="C4528" s="117">
        <v>840000</v>
      </c>
      <c r="D4528" s="115" t="s">
        <v>342</v>
      </c>
      <c r="E4528" s="115" t="s">
        <v>13</v>
      </c>
      <c r="F4528" s="115" t="s">
        <v>343</v>
      </c>
      <c r="G4528" s="115" t="s">
        <v>344</v>
      </c>
      <c r="H4528" s="115">
        <v>0.56000000000000005</v>
      </c>
      <c r="I4528" s="115">
        <v>0.48</v>
      </c>
      <c r="J4528" s="115" t="s">
        <v>350</v>
      </c>
      <c r="K4528" s="115">
        <v>9.1013510520999996E-4</v>
      </c>
      <c r="L4528" s="115">
        <v>3661.8991512748498</v>
      </c>
      <c r="M4528" s="115">
        <v>9.1308083843152392</v>
      </c>
      <c r="N4528" s="115">
        <v>1.34299124179198</v>
      </c>
      <c r="O4528" s="115">
        <v>8.31026924959E-3</v>
      </c>
      <c r="P4528" s="115">
        <v>1.22230347515E-3</v>
      </c>
      <c r="Q4528" s="115">
        <v>3.3328229693468998</v>
      </c>
      <c r="R4528" s="115">
        <v>1210</v>
      </c>
      <c r="S4528" s="115" t="s">
        <v>353</v>
      </c>
      <c r="T4528" s="115">
        <v>1210</v>
      </c>
      <c r="U4528" s="115" t="s">
        <v>352</v>
      </c>
      <c r="V4528" s="115" t="s">
        <v>350</v>
      </c>
      <c r="Z4528" s="115">
        <v>0</v>
      </c>
      <c r="AA4528" s="115">
        <v>1</v>
      </c>
      <c r="AB4528" s="115">
        <v>8.31026924959E-3</v>
      </c>
      <c r="AC4528" s="115">
        <v>1.22230347515E-3</v>
      </c>
      <c r="AD4528" s="115">
        <v>325.19357647931298</v>
      </c>
      <c r="AF4528" s="115">
        <v>-1</v>
      </c>
      <c r="AG4528" s="115">
        <v>-1</v>
      </c>
      <c r="AH4528" s="115">
        <v>-1</v>
      </c>
      <c r="AI4528" s="115">
        <v>-1</v>
      </c>
      <c r="AJ4528" s="115">
        <v>0</v>
      </c>
      <c r="AM4528" s="115" t="s">
        <v>348</v>
      </c>
      <c r="AN4528" s="115">
        <v>-1</v>
      </c>
      <c r="AQ4528" s="115">
        <v>602</v>
      </c>
      <c r="AR4528" s="115" t="s">
        <v>267</v>
      </c>
      <c r="AS4528" s="115" t="s">
        <v>382</v>
      </c>
      <c r="AT4528" s="115" t="s">
        <v>296</v>
      </c>
      <c r="AV4528" s="115">
        <v>8.4270331075393106</v>
      </c>
      <c r="AW4528" s="115">
        <v>0.26374174900000003</v>
      </c>
    </row>
    <row r="4529" spans="1:49" x14ac:dyDescent="0.25">
      <c r="A4529" s="117">
        <v>450000</v>
      </c>
      <c r="B4529" s="117">
        <v>870000</v>
      </c>
      <c r="C4529" s="117">
        <v>870000</v>
      </c>
      <c r="D4529" s="115" t="s">
        <v>342</v>
      </c>
      <c r="E4529" s="115" t="s">
        <v>13</v>
      </c>
      <c r="F4529" s="115" t="s">
        <v>343</v>
      </c>
      <c r="G4529" s="115" t="s">
        <v>344</v>
      </c>
      <c r="H4529" s="115">
        <v>0.56000000000000005</v>
      </c>
      <c r="I4529" s="115">
        <v>0.48</v>
      </c>
      <c r="J4529" s="115" t="s">
        <v>350</v>
      </c>
      <c r="K4529" s="115">
        <v>5.8546737504000003E-4</v>
      </c>
      <c r="L4529" s="115">
        <v>3570.4381969496599</v>
      </c>
      <c r="M4529" s="115">
        <v>8.9003753459966397</v>
      </c>
      <c r="N4529" s="115">
        <v>1.3090175502322901</v>
      </c>
      <c r="O4529" s="115">
        <v>5.2108793907599997E-3</v>
      </c>
      <c r="P4529" s="115">
        <v>7.6638706901999999E-4</v>
      </c>
      <c r="Q4529" s="115">
        <v>2.0903750789392301</v>
      </c>
      <c r="R4529" s="115">
        <v>1210</v>
      </c>
      <c r="S4529" s="115" t="s">
        <v>353</v>
      </c>
      <c r="T4529" s="115">
        <v>1210</v>
      </c>
      <c r="U4529" s="115" t="s">
        <v>352</v>
      </c>
      <c r="V4529" s="115" t="s">
        <v>350</v>
      </c>
      <c r="Z4529" s="115">
        <v>0</v>
      </c>
      <c r="AA4529" s="115">
        <v>1</v>
      </c>
      <c r="AB4529" s="115">
        <v>5.2108793907599997E-3</v>
      </c>
      <c r="AC4529" s="115">
        <v>7.6638706901999999E-4</v>
      </c>
      <c r="AD4529" s="115">
        <v>54.296507988017702</v>
      </c>
      <c r="AF4529" s="115">
        <v>-1</v>
      </c>
      <c r="AG4529" s="115">
        <v>-1</v>
      </c>
      <c r="AH4529" s="115">
        <v>-1</v>
      </c>
      <c r="AI4529" s="115">
        <v>-1</v>
      </c>
      <c r="AJ4529" s="115">
        <v>0</v>
      </c>
      <c r="AM4529" s="115" t="s">
        <v>348</v>
      </c>
      <c r="AN4529" s="115">
        <v>-1</v>
      </c>
      <c r="AQ4529" s="115">
        <v>602</v>
      </c>
      <c r="AR4529" s="115" t="s">
        <v>267</v>
      </c>
      <c r="AS4529" s="115" t="s">
        <v>382</v>
      </c>
      <c r="AT4529" s="115" t="s">
        <v>296</v>
      </c>
      <c r="AV4529" s="115">
        <v>8.4189273504983309</v>
      </c>
      <c r="AW4529" s="115">
        <v>4.40360973E-2</v>
      </c>
    </row>
    <row r="4530" spans="1:49" x14ac:dyDescent="0.25">
      <c r="A4530" s="117">
        <v>450000</v>
      </c>
      <c r="B4530" s="117">
        <v>870000</v>
      </c>
      <c r="C4530" s="117">
        <v>870000</v>
      </c>
      <c r="D4530" s="115" t="s">
        <v>342</v>
      </c>
      <c r="E4530" s="115" t="s">
        <v>13</v>
      </c>
      <c r="F4530" s="115" t="s">
        <v>343</v>
      </c>
      <c r="G4530" s="115" t="s">
        <v>344</v>
      </c>
      <c r="H4530" s="115">
        <v>0.56000000000000005</v>
      </c>
      <c r="I4530" s="115">
        <v>0.48</v>
      </c>
      <c r="J4530" s="115" t="s">
        <v>350</v>
      </c>
      <c r="K4530" s="115">
        <v>9.2123269495269999E-2</v>
      </c>
      <c r="L4530" s="115">
        <v>3676.9257340500799</v>
      </c>
      <c r="M4530" s="115">
        <v>9.1617221217132503</v>
      </c>
      <c r="N4530" s="115">
        <v>1.3473155033328199</v>
      </c>
      <c r="O4530" s="115">
        <v>0.84400779605943999</v>
      </c>
      <c r="P4530" s="115">
        <v>0.12411910920869</v>
      </c>
      <c r="Q4530" s="115">
        <v>338.730420312018</v>
      </c>
      <c r="R4530" s="115">
        <v>1200</v>
      </c>
      <c r="S4530" s="115" t="s">
        <v>351</v>
      </c>
      <c r="T4530" s="115">
        <v>1200</v>
      </c>
      <c r="U4530" s="115" t="s">
        <v>352</v>
      </c>
      <c r="V4530" s="115" t="s">
        <v>350</v>
      </c>
      <c r="Z4530" s="115">
        <v>0</v>
      </c>
      <c r="AA4530" s="115">
        <v>1</v>
      </c>
      <c r="AB4530" s="115">
        <v>0.84400779605943999</v>
      </c>
      <c r="AC4530" s="115">
        <v>0.12411910920869</v>
      </c>
      <c r="AD4530" s="115">
        <v>855.35960803808803</v>
      </c>
      <c r="AF4530" s="115">
        <v>-1</v>
      </c>
      <c r="AG4530" s="115">
        <v>-1</v>
      </c>
      <c r="AH4530" s="115">
        <v>-1</v>
      </c>
      <c r="AI4530" s="115">
        <v>-1</v>
      </c>
      <c r="AJ4530" s="115">
        <v>0</v>
      </c>
      <c r="AM4530" s="115" t="s">
        <v>348</v>
      </c>
      <c r="AN4530" s="115">
        <v>-1</v>
      </c>
      <c r="AQ4530" s="115">
        <v>602</v>
      </c>
      <c r="AR4530" s="115" t="s">
        <v>267</v>
      </c>
      <c r="AS4530" s="115" t="s">
        <v>382</v>
      </c>
      <c r="AT4530" s="115" t="s">
        <v>296</v>
      </c>
      <c r="AV4530" s="115">
        <v>109.564858499419</v>
      </c>
      <c r="AW4530" s="115">
        <v>0.69372230980000005</v>
      </c>
    </row>
    <row r="4531" spans="1:49" x14ac:dyDescent="0.25">
      <c r="A4531" s="117">
        <v>450000</v>
      </c>
      <c r="B4531" s="117">
        <v>870000</v>
      </c>
      <c r="C4531" s="117">
        <v>870000</v>
      </c>
      <c r="D4531" s="115" t="s">
        <v>342</v>
      </c>
      <c r="E4531" s="115" t="s">
        <v>13</v>
      </c>
      <c r="F4531" s="115" t="s">
        <v>343</v>
      </c>
      <c r="G4531" s="115" t="s">
        <v>344</v>
      </c>
      <c r="H4531" s="115">
        <v>0.56000000000000005</v>
      </c>
      <c r="I4531" s="115">
        <v>0.48</v>
      </c>
      <c r="J4531" s="115" t="s">
        <v>350</v>
      </c>
      <c r="K4531" s="115">
        <v>2.5416459440669999E-2</v>
      </c>
      <c r="L4531" s="115">
        <v>3676.9257340500799</v>
      </c>
      <c r="M4531" s="115">
        <v>9.1617221217132503</v>
      </c>
      <c r="N4531" s="115">
        <v>1.3473155033328199</v>
      </c>
      <c r="O4531" s="115">
        <v>0.23285853871324999</v>
      </c>
      <c r="P4531" s="115">
        <v>3.4243989844249999E-2</v>
      </c>
      <c r="Q4531" s="115">
        <v>93.454433785854405</v>
      </c>
      <c r="R4531" s="115">
        <v>1210</v>
      </c>
      <c r="S4531" s="115" t="s">
        <v>353</v>
      </c>
      <c r="T4531" s="115">
        <v>1210</v>
      </c>
      <c r="U4531" s="115" t="s">
        <v>352</v>
      </c>
      <c r="V4531" s="115" t="s">
        <v>350</v>
      </c>
      <c r="Z4531" s="115">
        <v>0</v>
      </c>
      <c r="AA4531" s="115">
        <v>1</v>
      </c>
      <c r="AB4531" s="115">
        <v>0.23285853871324999</v>
      </c>
      <c r="AC4531" s="115">
        <v>3.4243989844249999E-2</v>
      </c>
      <c r="AD4531" s="115">
        <v>93.454433785855898</v>
      </c>
      <c r="AF4531" s="115">
        <v>-1</v>
      </c>
      <c r="AG4531" s="115">
        <v>-1</v>
      </c>
      <c r="AH4531" s="115">
        <v>-1</v>
      </c>
      <c r="AI4531" s="115">
        <v>-1</v>
      </c>
      <c r="AJ4531" s="115">
        <v>0</v>
      </c>
      <c r="AM4531" s="115" t="s">
        <v>348</v>
      </c>
      <c r="AN4531" s="115">
        <v>-1</v>
      </c>
      <c r="AQ4531" s="115">
        <v>602</v>
      </c>
      <c r="AR4531" s="115" t="s">
        <v>267</v>
      </c>
      <c r="AS4531" s="115" t="s">
        <v>382</v>
      </c>
      <c r="AT4531" s="115" t="s">
        <v>296</v>
      </c>
      <c r="AV4531" s="115">
        <v>58.457849354335899</v>
      </c>
      <c r="AW4531" s="115">
        <v>7.5794350199999999E-2</v>
      </c>
    </row>
    <row r="4532" spans="1:49" x14ac:dyDescent="0.25">
      <c r="A4532" s="117">
        <v>450000</v>
      </c>
      <c r="B4532" s="117">
        <v>870000</v>
      </c>
      <c r="C4532" s="117">
        <v>870000</v>
      </c>
      <c r="D4532" s="115" t="s">
        <v>342</v>
      </c>
      <c r="E4532" s="115" t="s">
        <v>13</v>
      </c>
      <c r="F4532" s="115" t="s">
        <v>343</v>
      </c>
      <c r="G4532" s="115" t="s">
        <v>344</v>
      </c>
      <c r="H4532" s="115">
        <v>0.56000000000000005</v>
      </c>
      <c r="I4532" s="115">
        <v>0.48</v>
      </c>
      <c r="J4532" s="115" t="s">
        <v>350</v>
      </c>
      <c r="K4532" s="115">
        <v>3.5393997193070001E-2</v>
      </c>
      <c r="L4532" s="115">
        <v>3676.9257340500799</v>
      </c>
      <c r="M4532" s="115">
        <v>9.1617221217132503</v>
      </c>
      <c r="N4532" s="115">
        <v>1.3473155033328199</v>
      </c>
      <c r="O4532" s="115">
        <v>0.32426996705966998</v>
      </c>
      <c r="P4532" s="115">
        <v>4.7686881143149999E-2</v>
      </c>
      <c r="Q4532" s="115">
        <v>130.141099110125</v>
      </c>
      <c r="R4532" s="115">
        <v>1210</v>
      </c>
      <c r="S4532" s="115" t="s">
        <v>353</v>
      </c>
      <c r="T4532" s="115">
        <v>1210</v>
      </c>
      <c r="U4532" s="115" t="s">
        <v>352</v>
      </c>
      <c r="V4532" s="115" t="s">
        <v>350</v>
      </c>
      <c r="Z4532" s="115">
        <v>0</v>
      </c>
      <c r="AA4532" s="115">
        <v>1</v>
      </c>
      <c r="AB4532" s="115">
        <v>0.32426996705966998</v>
      </c>
      <c r="AC4532" s="115">
        <v>4.7686881143149999E-2</v>
      </c>
      <c r="AD4532" s="115">
        <v>140.386386122196</v>
      </c>
      <c r="AF4532" s="115">
        <v>-1</v>
      </c>
      <c r="AG4532" s="115">
        <v>-1</v>
      </c>
      <c r="AH4532" s="115">
        <v>-1</v>
      </c>
      <c r="AI4532" s="115">
        <v>-1</v>
      </c>
      <c r="AJ4532" s="115">
        <v>0</v>
      </c>
      <c r="AM4532" s="115" t="s">
        <v>348</v>
      </c>
      <c r="AN4532" s="115">
        <v>-1</v>
      </c>
      <c r="AQ4532" s="115">
        <v>602</v>
      </c>
      <c r="AR4532" s="115" t="s">
        <v>267</v>
      </c>
      <c r="AS4532" s="115" t="s">
        <v>382</v>
      </c>
      <c r="AT4532" s="115" t="s">
        <v>296</v>
      </c>
      <c r="AV4532" s="115">
        <v>46.8056176227431</v>
      </c>
      <c r="AW4532" s="115">
        <v>0.1138575719</v>
      </c>
    </row>
    <row r="4533" spans="1:49" x14ac:dyDescent="0.25">
      <c r="A4533" s="117">
        <v>450000</v>
      </c>
      <c r="B4533" s="117">
        <v>870000</v>
      </c>
      <c r="C4533" s="117">
        <v>870000</v>
      </c>
      <c r="D4533" s="115" t="s">
        <v>342</v>
      </c>
      <c r="E4533" s="115" t="s">
        <v>13</v>
      </c>
      <c r="F4533" s="115" t="s">
        <v>343</v>
      </c>
      <c r="G4533" s="115" t="s">
        <v>344</v>
      </c>
      <c r="H4533" s="115">
        <v>0.56000000000000005</v>
      </c>
      <c r="I4533" s="115">
        <v>0.48</v>
      </c>
      <c r="J4533" s="115" t="s">
        <v>350</v>
      </c>
      <c r="K4533" s="115">
        <v>1.1364522726090001E-2</v>
      </c>
      <c r="L4533" s="115">
        <v>3605.0612736674798</v>
      </c>
      <c r="M4533" s="115">
        <v>8.9942399613823696</v>
      </c>
      <c r="N4533" s="115">
        <v>1.3230793722402201</v>
      </c>
      <c r="O4533" s="115">
        <v>0.1022152444451</v>
      </c>
      <c r="P4533" s="115">
        <v>1.5036165594250001E-2</v>
      </c>
      <c r="Q4533" s="115">
        <v>40.969800773566298</v>
      </c>
      <c r="R4533" s="115">
        <v>1210</v>
      </c>
      <c r="S4533" s="115" t="s">
        <v>353</v>
      </c>
      <c r="T4533" s="115">
        <v>1210</v>
      </c>
      <c r="U4533" s="115" t="s">
        <v>352</v>
      </c>
      <c r="V4533" s="115" t="s">
        <v>350</v>
      </c>
      <c r="Z4533" s="115">
        <v>0</v>
      </c>
      <c r="AA4533" s="115">
        <v>1</v>
      </c>
      <c r="AB4533" s="115">
        <v>0.1022152444451</v>
      </c>
      <c r="AC4533" s="115">
        <v>1.5036165594250001E-2</v>
      </c>
      <c r="AD4533" s="115">
        <v>721.86998126130004</v>
      </c>
      <c r="AF4533" s="115">
        <v>-1</v>
      </c>
      <c r="AG4533" s="115">
        <v>-1</v>
      </c>
      <c r="AH4533" s="115">
        <v>-1</v>
      </c>
      <c r="AI4533" s="115">
        <v>-1</v>
      </c>
      <c r="AJ4533" s="115">
        <v>0</v>
      </c>
      <c r="AM4533" s="115" t="s">
        <v>348</v>
      </c>
      <c r="AN4533" s="115">
        <v>-1</v>
      </c>
      <c r="AQ4533" s="115">
        <v>602</v>
      </c>
      <c r="AR4533" s="115" t="s">
        <v>267</v>
      </c>
      <c r="AS4533" s="115" t="s">
        <v>382</v>
      </c>
      <c r="AT4533" s="115" t="s">
        <v>296</v>
      </c>
      <c r="AV4533" s="115">
        <v>36.591514563238299</v>
      </c>
      <c r="AW4533" s="115">
        <v>0.58545821679999999</v>
      </c>
    </row>
    <row r="4534" spans="1:49" x14ac:dyDescent="0.25">
      <c r="A4534" s="117">
        <v>450000</v>
      </c>
      <c r="B4534" s="117">
        <v>870000</v>
      </c>
      <c r="C4534" s="117">
        <v>870000</v>
      </c>
      <c r="D4534" s="115" t="s">
        <v>342</v>
      </c>
      <c r="E4534" s="115" t="s">
        <v>13</v>
      </c>
      <c r="F4534" s="115" t="s">
        <v>343</v>
      </c>
      <c r="G4534" s="115" t="s">
        <v>344</v>
      </c>
      <c r="H4534" s="115">
        <v>0.56000000000000005</v>
      </c>
      <c r="I4534" s="115">
        <v>0.48</v>
      </c>
      <c r="J4534" s="115" t="s">
        <v>350</v>
      </c>
      <c r="K4534" s="115">
        <v>6.5695230450999995E-2</v>
      </c>
      <c r="L4534" s="115">
        <v>3605.0612736674798</v>
      </c>
      <c r="M4534" s="115">
        <v>8.9942399613823696</v>
      </c>
      <c r="N4534" s="115">
        <v>1.3230793722402201</v>
      </c>
      <c r="O4534" s="115">
        <v>0.59087866699464997</v>
      </c>
      <c r="P4534" s="115">
        <v>8.6920004264290002E-2</v>
      </c>
      <c r="Q4534" s="115">
        <v>236.83533116357901</v>
      </c>
      <c r="R4534" s="115">
        <v>1210</v>
      </c>
      <c r="S4534" s="115" t="s">
        <v>353</v>
      </c>
      <c r="T4534" s="115">
        <v>1210</v>
      </c>
      <c r="U4534" s="115" t="s">
        <v>352</v>
      </c>
      <c r="V4534" s="115" t="s">
        <v>350</v>
      </c>
      <c r="Z4534" s="115">
        <v>0</v>
      </c>
      <c r="AA4534" s="115">
        <v>1</v>
      </c>
      <c r="AB4534" s="115">
        <v>0.59087866699464997</v>
      </c>
      <c r="AC4534" s="115">
        <v>8.6920004264290002E-2</v>
      </c>
      <c r="AD4534" s="115">
        <v>1062.76051800101</v>
      </c>
      <c r="AF4534" s="115">
        <v>-1</v>
      </c>
      <c r="AG4534" s="115">
        <v>-1</v>
      </c>
      <c r="AH4534" s="115">
        <v>-1</v>
      </c>
      <c r="AI4534" s="115">
        <v>-1</v>
      </c>
      <c r="AJ4534" s="115">
        <v>0</v>
      </c>
      <c r="AM4534" s="115" t="s">
        <v>348</v>
      </c>
      <c r="AN4534" s="115">
        <v>-1</v>
      </c>
      <c r="AQ4534" s="115">
        <v>602</v>
      </c>
      <c r="AR4534" s="115" t="s">
        <v>267</v>
      </c>
      <c r="AS4534" s="115" t="s">
        <v>382</v>
      </c>
      <c r="AT4534" s="115" t="s">
        <v>296</v>
      </c>
      <c r="AV4534" s="115">
        <v>75.709210091728806</v>
      </c>
      <c r="AW4534" s="115">
        <v>0.86193067150000002</v>
      </c>
    </row>
    <row r="4535" spans="1:49" x14ac:dyDescent="0.25">
      <c r="A4535" s="117">
        <v>450000</v>
      </c>
      <c r="B4535" s="117">
        <v>870000</v>
      </c>
      <c r="C4535" s="117">
        <v>870000</v>
      </c>
      <c r="D4535" s="115" t="s">
        <v>342</v>
      </c>
      <c r="E4535" s="115" t="s">
        <v>13</v>
      </c>
      <c r="F4535" s="115" t="s">
        <v>343</v>
      </c>
      <c r="G4535" s="115" t="s">
        <v>344</v>
      </c>
      <c r="H4535" s="115">
        <v>0.56000000000000005</v>
      </c>
      <c r="I4535" s="115">
        <v>0.48</v>
      </c>
      <c r="J4535" s="115" t="s">
        <v>350</v>
      </c>
      <c r="K4535" s="115">
        <v>1.150533827028E-2</v>
      </c>
      <c r="L4535" s="115">
        <v>3605.0612736674798</v>
      </c>
      <c r="M4535" s="115">
        <v>8.9942399613823696</v>
      </c>
      <c r="N4535" s="115">
        <v>1.3230793722402201</v>
      </c>
      <c r="O4535" s="115">
        <v>0.10348177323978</v>
      </c>
      <c r="P4535" s="115">
        <v>1.522247573605E-2</v>
      </c>
      <c r="Q4535" s="115">
        <v>41.477449438634501</v>
      </c>
      <c r="R4535" s="115">
        <v>1210</v>
      </c>
      <c r="S4535" s="115" t="s">
        <v>353</v>
      </c>
      <c r="T4535" s="115">
        <v>1210</v>
      </c>
      <c r="U4535" s="115" t="s">
        <v>352</v>
      </c>
      <c r="V4535" s="115" t="s">
        <v>350</v>
      </c>
      <c r="Z4535" s="115">
        <v>0</v>
      </c>
      <c r="AA4535" s="115">
        <v>1</v>
      </c>
      <c r="AB4535" s="115">
        <v>0.10348177323978</v>
      </c>
      <c r="AC4535" s="115">
        <v>1.522247573605E-2</v>
      </c>
      <c r="AD4535" s="115">
        <v>62.004687685667598</v>
      </c>
      <c r="AF4535" s="115">
        <v>-1</v>
      </c>
      <c r="AG4535" s="115">
        <v>-1</v>
      </c>
      <c r="AH4535" s="115">
        <v>-1</v>
      </c>
      <c r="AI4535" s="115">
        <v>-1</v>
      </c>
      <c r="AJ4535" s="115">
        <v>0</v>
      </c>
      <c r="AM4535" s="115" t="s">
        <v>348</v>
      </c>
      <c r="AN4535" s="115">
        <v>-1</v>
      </c>
      <c r="AQ4535" s="115">
        <v>602</v>
      </c>
      <c r="AR4535" s="115" t="s">
        <v>267</v>
      </c>
      <c r="AS4535" s="115" t="s">
        <v>382</v>
      </c>
      <c r="AT4535" s="115" t="s">
        <v>296</v>
      </c>
      <c r="AV4535" s="115">
        <v>27.284240076962298</v>
      </c>
      <c r="AW4535" s="115">
        <v>5.0287662400000002E-2</v>
      </c>
    </row>
    <row r="4536" spans="1:49" x14ac:dyDescent="0.25">
      <c r="A4536" s="117">
        <v>450000</v>
      </c>
      <c r="B4536" s="117">
        <v>870000</v>
      </c>
      <c r="C4536" s="117">
        <v>870000</v>
      </c>
      <c r="D4536" s="115" t="s">
        <v>342</v>
      </c>
      <c r="E4536" s="115" t="s">
        <v>13</v>
      </c>
      <c r="F4536" s="115" t="s">
        <v>343</v>
      </c>
      <c r="G4536" s="115" t="s">
        <v>344</v>
      </c>
      <c r="H4536" s="115">
        <v>0.56000000000000005</v>
      </c>
      <c r="I4536" s="115">
        <v>0.48</v>
      </c>
      <c r="J4536" s="115" t="s">
        <v>350</v>
      </c>
      <c r="K4536" s="115">
        <v>1.7720027582E-4</v>
      </c>
      <c r="L4536" s="115">
        <v>1671.8619514341499</v>
      </c>
      <c r="M4536" s="115">
        <v>4.3189036469715303</v>
      </c>
      <c r="N4536" s="115">
        <v>0.64034063864301005</v>
      </c>
      <c r="O4536" s="115">
        <v>7.6531091748000002E-4</v>
      </c>
      <c r="P4536" s="115">
        <v>1.1346853777999999E-4</v>
      </c>
      <c r="Q4536" s="115">
        <v>0.29625439892875999</v>
      </c>
      <c r="R4536" s="115">
        <v>1210</v>
      </c>
      <c r="S4536" s="115" t="s">
        <v>353</v>
      </c>
      <c r="T4536" s="115">
        <v>1210</v>
      </c>
      <c r="U4536" s="115" t="s">
        <v>352</v>
      </c>
      <c r="V4536" s="115" t="s">
        <v>350</v>
      </c>
      <c r="Z4536" s="115">
        <v>0</v>
      </c>
      <c r="AA4536" s="115">
        <v>1</v>
      </c>
      <c r="AB4536" s="115">
        <v>7.6531091748000002E-4</v>
      </c>
      <c r="AC4536" s="115">
        <v>1.1346853777999999E-4</v>
      </c>
      <c r="AD4536" s="115">
        <v>276.55636490619003</v>
      </c>
      <c r="AF4536" s="115">
        <v>-1</v>
      </c>
      <c r="AG4536" s="115">
        <v>-1</v>
      </c>
      <c r="AH4536" s="115">
        <v>-1</v>
      </c>
      <c r="AI4536" s="115">
        <v>-1</v>
      </c>
      <c r="AJ4536" s="115">
        <v>0</v>
      </c>
      <c r="AM4536" s="115" t="s">
        <v>348</v>
      </c>
      <c r="AN4536" s="115">
        <v>-1</v>
      </c>
      <c r="AQ4536" s="115">
        <v>602</v>
      </c>
      <c r="AR4536" s="115" t="s">
        <v>267</v>
      </c>
      <c r="AS4536" s="115" t="s">
        <v>382</v>
      </c>
      <c r="AT4536" s="115" t="s">
        <v>296</v>
      </c>
      <c r="AV4536" s="115">
        <v>4.0932993760895497</v>
      </c>
      <c r="AW4536" s="115">
        <v>0.22429551089999999</v>
      </c>
    </row>
    <row r="4537" spans="1:49" x14ac:dyDescent="0.25">
      <c r="A4537" s="117">
        <v>450000</v>
      </c>
      <c r="B4537" s="117">
        <v>880000</v>
      </c>
      <c r="C4537" s="117">
        <v>880000</v>
      </c>
      <c r="D4537" s="115" t="s">
        <v>342</v>
      </c>
      <c r="E4537" s="115" t="s">
        <v>13</v>
      </c>
      <c r="F4537" s="115" t="s">
        <v>343</v>
      </c>
      <c r="G4537" s="115" t="s">
        <v>344</v>
      </c>
      <c r="H4537" s="115">
        <v>0.56000000000000005</v>
      </c>
      <c r="I4537" s="115">
        <v>0.48</v>
      </c>
      <c r="J4537" s="115" t="s">
        <v>350</v>
      </c>
      <c r="K4537" s="115">
        <v>5.4625645155999998E-3</v>
      </c>
      <c r="L4537" s="115">
        <v>3673.3853832591199</v>
      </c>
      <c r="M4537" s="115">
        <v>9.1727634609414501</v>
      </c>
      <c r="N4537" s="115">
        <v>1.3496144038307401</v>
      </c>
      <c r="O4537" s="115">
        <v>5.0106812191809999E-2</v>
      </c>
      <c r="P4537" s="115">
        <v>7.3723557521199997E-3</v>
      </c>
      <c r="Q4537" s="115">
        <v>20.066104646747998</v>
      </c>
      <c r="R4537" s="115">
        <v>1210</v>
      </c>
      <c r="S4537" s="115" t="s">
        <v>353</v>
      </c>
      <c r="T4537" s="115">
        <v>1210</v>
      </c>
      <c r="U4537" s="115" t="s">
        <v>352</v>
      </c>
      <c r="V4537" s="115" t="s">
        <v>350</v>
      </c>
      <c r="Z4537" s="115">
        <v>0</v>
      </c>
      <c r="AA4537" s="115">
        <v>1</v>
      </c>
      <c r="AB4537" s="115">
        <v>5.0106812191809999E-2</v>
      </c>
      <c r="AC4537" s="115">
        <v>7.3723557521199997E-3</v>
      </c>
      <c r="AD4537" s="115">
        <v>343.140253721693</v>
      </c>
      <c r="AF4537" s="115">
        <v>-1</v>
      </c>
      <c r="AG4537" s="115">
        <v>-1</v>
      </c>
      <c r="AH4537" s="115">
        <v>-1</v>
      </c>
      <c r="AI4537" s="115">
        <v>-1</v>
      </c>
      <c r="AJ4537" s="115">
        <v>0</v>
      </c>
      <c r="AM4537" s="115" t="s">
        <v>348</v>
      </c>
      <c r="AN4537" s="115">
        <v>-1</v>
      </c>
      <c r="AQ4537" s="115">
        <v>602</v>
      </c>
      <c r="AR4537" s="115" t="s">
        <v>267</v>
      </c>
      <c r="AS4537" s="115" t="s">
        <v>382</v>
      </c>
      <c r="AT4537" s="115" t="s">
        <v>296</v>
      </c>
      <c r="AV4537" s="115">
        <v>21.5201680152155</v>
      </c>
      <c r="AW4537" s="115">
        <v>0.27829704280000001</v>
      </c>
    </row>
    <row r="4538" spans="1:49" x14ac:dyDescent="0.25">
      <c r="A4538" s="117">
        <v>450000</v>
      </c>
      <c r="B4538" s="117">
        <v>880000</v>
      </c>
      <c r="C4538" s="117">
        <v>880000</v>
      </c>
      <c r="D4538" s="115" t="s">
        <v>342</v>
      </c>
      <c r="E4538" s="115" t="s">
        <v>13</v>
      </c>
      <c r="F4538" s="115" t="s">
        <v>343</v>
      </c>
      <c r="G4538" s="115" t="s">
        <v>344</v>
      </c>
      <c r="H4538" s="115">
        <v>0.56000000000000005</v>
      </c>
      <c r="I4538" s="115">
        <v>0.48</v>
      </c>
      <c r="J4538" s="115" t="s">
        <v>350</v>
      </c>
      <c r="K4538" s="115">
        <v>6.2450562279399999E-3</v>
      </c>
      <c r="L4538" s="115">
        <v>2847.2904326337698</v>
      </c>
      <c r="M4538" s="115">
        <v>7.2392639765783402</v>
      </c>
      <c r="N4538" s="115">
        <v>1.06951989239027</v>
      </c>
      <c r="O4538" s="115">
        <v>4.5209610582640003E-2</v>
      </c>
      <c r="P4538" s="115">
        <v>6.6792118648700003E-3</v>
      </c>
      <c r="Q4538" s="115">
        <v>17.7814888490763</v>
      </c>
      <c r="R4538" s="115">
        <v>1200</v>
      </c>
      <c r="S4538" s="115" t="s">
        <v>351</v>
      </c>
      <c r="T4538" s="115">
        <v>1200</v>
      </c>
      <c r="U4538" s="115" t="s">
        <v>352</v>
      </c>
      <c r="V4538" s="115" t="s">
        <v>350</v>
      </c>
      <c r="Z4538" s="115">
        <v>0</v>
      </c>
      <c r="AA4538" s="115">
        <v>1</v>
      </c>
      <c r="AB4538" s="115">
        <v>4.5209610582640003E-2</v>
      </c>
      <c r="AC4538" s="115">
        <v>6.6792118648700003E-3</v>
      </c>
      <c r="AD4538" s="115">
        <v>301.80642913391699</v>
      </c>
      <c r="AF4538" s="115">
        <v>-1</v>
      </c>
      <c r="AG4538" s="115">
        <v>-1</v>
      </c>
      <c r="AH4538" s="115">
        <v>-1</v>
      </c>
      <c r="AI4538" s="115">
        <v>-1</v>
      </c>
      <c r="AJ4538" s="115">
        <v>0</v>
      </c>
      <c r="AM4538" s="115" t="s">
        <v>348</v>
      </c>
      <c r="AN4538" s="115">
        <v>-1</v>
      </c>
      <c r="AQ4538" s="115">
        <v>602</v>
      </c>
      <c r="AR4538" s="115" t="s">
        <v>267</v>
      </c>
      <c r="AS4538" s="115" t="s">
        <v>382</v>
      </c>
      <c r="AT4538" s="115" t="s">
        <v>296</v>
      </c>
      <c r="AV4538" s="115">
        <v>28.988261106632098</v>
      </c>
      <c r="AW4538" s="115">
        <v>0.24477407070000001</v>
      </c>
    </row>
    <row r="4539" spans="1:49" x14ac:dyDescent="0.25">
      <c r="A4539" s="117">
        <v>450000</v>
      </c>
      <c r="B4539" s="117">
        <v>880000</v>
      </c>
      <c r="C4539" s="117">
        <v>880000</v>
      </c>
      <c r="D4539" s="115" t="s">
        <v>342</v>
      </c>
      <c r="E4539" s="115" t="s">
        <v>13</v>
      </c>
      <c r="F4539" s="115" t="s">
        <v>343</v>
      </c>
      <c r="G4539" s="115" t="s">
        <v>344</v>
      </c>
      <c r="H4539" s="115">
        <v>0.56000000000000005</v>
      </c>
      <c r="I4539" s="115">
        <v>0.48</v>
      </c>
      <c r="J4539" s="115" t="s">
        <v>350</v>
      </c>
      <c r="K4539" s="115">
        <v>3.2439646633390003E-2</v>
      </c>
      <c r="L4539" s="115">
        <v>2847.2904326337698</v>
      </c>
      <c r="M4539" s="115">
        <v>7.2392639765783402</v>
      </c>
      <c r="N4539" s="115">
        <v>1.06951989239027</v>
      </c>
      <c r="O4539" s="115">
        <v>0.23483916528608001</v>
      </c>
      <c r="P4539" s="115">
        <v>3.4694847376530003E-2</v>
      </c>
      <c r="Q4539" s="115">
        <v>92.365095497294504</v>
      </c>
      <c r="R4539" s="115">
        <v>1210</v>
      </c>
      <c r="S4539" s="115" t="s">
        <v>353</v>
      </c>
      <c r="T4539" s="115">
        <v>1210</v>
      </c>
      <c r="U4539" s="115" t="s">
        <v>352</v>
      </c>
      <c r="V4539" s="115" t="s">
        <v>350</v>
      </c>
      <c r="Z4539" s="115">
        <v>0</v>
      </c>
      <c r="AA4539" s="115">
        <v>1</v>
      </c>
      <c r="AB4539" s="115">
        <v>0.23483916528608001</v>
      </c>
      <c r="AC4539" s="115">
        <v>3.4694847376530003E-2</v>
      </c>
      <c r="AD4539" s="115">
        <v>252.512730189557</v>
      </c>
      <c r="AF4539" s="115">
        <v>-1</v>
      </c>
      <c r="AG4539" s="115">
        <v>-1</v>
      </c>
      <c r="AH4539" s="115">
        <v>-1</v>
      </c>
      <c r="AI4539" s="115">
        <v>-1</v>
      </c>
      <c r="AJ4539" s="115">
        <v>0</v>
      </c>
      <c r="AM4539" s="115" t="s">
        <v>348</v>
      </c>
      <c r="AN4539" s="115">
        <v>-1</v>
      </c>
      <c r="AQ4539" s="115">
        <v>602</v>
      </c>
      <c r="AR4539" s="115" t="s">
        <v>267</v>
      </c>
      <c r="AS4539" s="115" t="s">
        <v>382</v>
      </c>
      <c r="AT4539" s="115" t="s">
        <v>296</v>
      </c>
      <c r="AV4539" s="115">
        <v>49.228037306717603</v>
      </c>
      <c r="AW4539" s="115">
        <v>0.20479540160000001</v>
      </c>
    </row>
    <row r="4540" spans="1:49" x14ac:dyDescent="0.25">
      <c r="A4540" s="117">
        <v>450000</v>
      </c>
      <c r="B4540" s="117">
        <v>880000</v>
      </c>
      <c r="C4540" s="117">
        <v>880000</v>
      </c>
      <c r="D4540" s="115" t="s">
        <v>342</v>
      </c>
      <c r="E4540" s="115" t="s">
        <v>13</v>
      </c>
      <c r="F4540" s="115" t="s">
        <v>343</v>
      </c>
      <c r="G4540" s="115" t="s">
        <v>344</v>
      </c>
      <c r="H4540" s="115">
        <v>0.56000000000000005</v>
      </c>
      <c r="I4540" s="115">
        <v>0.48</v>
      </c>
      <c r="J4540" s="115" t="s">
        <v>350</v>
      </c>
      <c r="K4540" s="115">
        <v>9.8397968533849994E-2</v>
      </c>
      <c r="L4540" s="115">
        <v>2847.2904326337698</v>
      </c>
      <c r="M4540" s="115">
        <v>7.2392639765783402</v>
      </c>
      <c r="N4540" s="115">
        <v>1.06951989239027</v>
      </c>
      <c r="O4540" s="115">
        <v>0.71232886897563996</v>
      </c>
      <c r="P4540" s="115">
        <v>0.10523858471774999</v>
      </c>
      <c r="Q4540" s="115">
        <v>280.16759439705299</v>
      </c>
      <c r="R4540" s="115">
        <v>1210</v>
      </c>
      <c r="S4540" s="115" t="s">
        <v>353</v>
      </c>
      <c r="T4540" s="115">
        <v>1210</v>
      </c>
      <c r="U4540" s="115" t="s">
        <v>352</v>
      </c>
      <c r="V4540" s="115" t="s">
        <v>350</v>
      </c>
      <c r="Z4540" s="115">
        <v>0</v>
      </c>
      <c r="AA4540" s="115">
        <v>1</v>
      </c>
      <c r="AB4540" s="115">
        <v>0.71232886897563996</v>
      </c>
      <c r="AC4540" s="115">
        <v>0.10523858471774999</v>
      </c>
      <c r="AD4540" s="115">
        <v>648.20237488787598</v>
      </c>
      <c r="AF4540" s="115">
        <v>-1</v>
      </c>
      <c r="AG4540" s="115">
        <v>-1</v>
      </c>
      <c r="AH4540" s="115">
        <v>-1</v>
      </c>
      <c r="AI4540" s="115">
        <v>-1</v>
      </c>
      <c r="AJ4540" s="115">
        <v>0</v>
      </c>
      <c r="AM4540" s="115" t="s">
        <v>348</v>
      </c>
      <c r="AN4540" s="115">
        <v>-1</v>
      </c>
      <c r="AQ4540" s="115">
        <v>602</v>
      </c>
      <c r="AR4540" s="115" t="s">
        <v>267</v>
      </c>
      <c r="AS4540" s="115" t="s">
        <v>382</v>
      </c>
      <c r="AT4540" s="115" t="s">
        <v>296</v>
      </c>
      <c r="AV4540" s="115">
        <v>87.507407658397597</v>
      </c>
      <c r="AW4540" s="115">
        <v>0.52571157739999996</v>
      </c>
    </row>
    <row r="4541" spans="1:49" x14ac:dyDescent="0.25">
      <c r="A4541" s="117">
        <v>450000</v>
      </c>
      <c r="B4541" s="117">
        <v>880000</v>
      </c>
      <c r="C4541" s="117">
        <v>880000</v>
      </c>
      <c r="D4541" s="115" t="s">
        <v>342</v>
      </c>
      <c r="E4541" s="115" t="s">
        <v>13</v>
      </c>
      <c r="F4541" s="115" t="s">
        <v>343</v>
      </c>
      <c r="G4541" s="115" t="s">
        <v>344</v>
      </c>
      <c r="H4541" s="115">
        <v>0.56000000000000005</v>
      </c>
      <c r="I4541" s="115">
        <v>0.48</v>
      </c>
      <c r="J4541" s="115" t="s">
        <v>350</v>
      </c>
      <c r="K4541" s="115">
        <v>1.469870852584E-2</v>
      </c>
      <c r="L4541" s="115">
        <v>2847.2904326337698</v>
      </c>
      <c r="M4541" s="115">
        <v>7.2392639765783402</v>
      </c>
      <c r="N4541" s="115">
        <v>1.06951989239027</v>
      </c>
      <c r="O4541" s="115">
        <v>0.10640783113339999</v>
      </c>
      <c r="P4541" s="115">
        <v>1.5720561160839999E-2</v>
      </c>
      <c r="Q4541" s="115">
        <v>41.851492157722298</v>
      </c>
      <c r="R4541" s="115">
        <v>1210</v>
      </c>
      <c r="S4541" s="115" t="s">
        <v>353</v>
      </c>
      <c r="T4541" s="115">
        <v>1210</v>
      </c>
      <c r="U4541" s="115" t="s">
        <v>352</v>
      </c>
      <c r="V4541" s="115" t="s">
        <v>350</v>
      </c>
      <c r="Z4541" s="115">
        <v>0</v>
      </c>
      <c r="AA4541" s="115">
        <v>1</v>
      </c>
      <c r="AB4541" s="115">
        <v>0.10640783113339999</v>
      </c>
      <c r="AC4541" s="115">
        <v>1.5720561160839999E-2</v>
      </c>
      <c r="AD4541" s="115">
        <v>136.65288663275001</v>
      </c>
      <c r="AF4541" s="115">
        <v>-1</v>
      </c>
      <c r="AG4541" s="115">
        <v>-1</v>
      </c>
      <c r="AH4541" s="115">
        <v>-1</v>
      </c>
      <c r="AI4541" s="115">
        <v>-1</v>
      </c>
      <c r="AJ4541" s="115">
        <v>0</v>
      </c>
      <c r="AM4541" s="115" t="s">
        <v>348</v>
      </c>
      <c r="AN4541" s="115">
        <v>-1</v>
      </c>
      <c r="AQ4541" s="115">
        <v>602</v>
      </c>
      <c r="AR4541" s="115" t="s">
        <v>267</v>
      </c>
      <c r="AS4541" s="115" t="s">
        <v>382</v>
      </c>
      <c r="AT4541" s="115" t="s">
        <v>296</v>
      </c>
      <c r="AV4541" s="115">
        <v>33.453409797321399</v>
      </c>
      <c r="AW4541" s="115">
        <v>0.1108295918</v>
      </c>
    </row>
    <row r="4542" spans="1:49" x14ac:dyDescent="0.25">
      <c r="A4542" s="117">
        <v>450000</v>
      </c>
      <c r="B4542" s="117">
        <v>880000</v>
      </c>
      <c r="C4542" s="117">
        <v>880000</v>
      </c>
      <c r="D4542" s="115" t="s">
        <v>342</v>
      </c>
      <c r="E4542" s="115" t="s">
        <v>13</v>
      </c>
      <c r="F4542" s="115" t="s">
        <v>343</v>
      </c>
      <c r="G4542" s="115" t="s">
        <v>344</v>
      </c>
      <c r="H4542" s="115">
        <v>0.56000000000000005</v>
      </c>
      <c r="I4542" s="115">
        <v>0.48</v>
      </c>
      <c r="J4542" s="115" t="s">
        <v>350</v>
      </c>
      <c r="K4542" s="115">
        <v>1.1301733881520001E-2</v>
      </c>
      <c r="L4542" s="115">
        <v>3673.2631594029799</v>
      </c>
      <c r="M4542" s="115">
        <v>9.1531232951413397</v>
      </c>
      <c r="N4542" s="115">
        <v>1.3460688851151901</v>
      </c>
      <c r="O4542" s="115">
        <v>0.10344616366647</v>
      </c>
      <c r="P4542" s="115">
        <v>1.521291232577E-2</v>
      </c>
      <c r="Q4542" s="115">
        <v>41.514242704382298</v>
      </c>
      <c r="R4542" s="115">
        <v>1200</v>
      </c>
      <c r="S4542" s="115" t="s">
        <v>351</v>
      </c>
      <c r="T4542" s="115">
        <v>1200</v>
      </c>
      <c r="U4542" s="115" t="s">
        <v>352</v>
      </c>
      <c r="V4542" s="115" t="s">
        <v>350</v>
      </c>
      <c r="Z4542" s="115">
        <v>0</v>
      </c>
      <c r="AA4542" s="115">
        <v>1</v>
      </c>
      <c r="AB4542" s="115">
        <v>0.10344616366647</v>
      </c>
      <c r="AC4542" s="115">
        <v>1.521291232577E-2</v>
      </c>
      <c r="AD4542" s="115">
        <v>801.27411143038501</v>
      </c>
      <c r="AF4542" s="115">
        <v>-1</v>
      </c>
      <c r="AG4542" s="115">
        <v>-1</v>
      </c>
      <c r="AH4542" s="115">
        <v>-1</v>
      </c>
      <c r="AI4542" s="115">
        <v>-1</v>
      </c>
      <c r="AJ4542" s="115">
        <v>0</v>
      </c>
      <c r="AM4542" s="115" t="s">
        <v>348</v>
      </c>
      <c r="AN4542" s="115">
        <v>-1</v>
      </c>
      <c r="AQ4542" s="115">
        <v>602</v>
      </c>
      <c r="AR4542" s="115" t="s">
        <v>267</v>
      </c>
      <c r="AS4542" s="115" t="s">
        <v>382</v>
      </c>
      <c r="AT4542" s="115" t="s">
        <v>296</v>
      </c>
      <c r="AV4542" s="115">
        <v>36.328166446640303</v>
      </c>
      <c r="AW4542" s="115">
        <v>0.64985734910000004</v>
      </c>
    </row>
    <row r="4543" spans="1:49" x14ac:dyDescent="0.25">
      <c r="A4543" s="117">
        <v>450000</v>
      </c>
      <c r="B4543" s="117">
        <v>880000</v>
      </c>
      <c r="C4543" s="117">
        <v>880000</v>
      </c>
      <c r="D4543" s="115" t="s">
        <v>342</v>
      </c>
      <c r="E4543" s="115" t="s">
        <v>13</v>
      </c>
      <c r="F4543" s="115" t="s">
        <v>343</v>
      </c>
      <c r="G4543" s="115" t="s">
        <v>344</v>
      </c>
      <c r="H4543" s="115">
        <v>0.56000000000000005</v>
      </c>
      <c r="I4543" s="115">
        <v>0.48</v>
      </c>
      <c r="J4543" s="115" t="s">
        <v>350</v>
      </c>
      <c r="K4543" s="115">
        <v>3.7646140044799999E-2</v>
      </c>
      <c r="L4543" s="115">
        <v>3673.2631594029799</v>
      </c>
      <c r="M4543" s="115">
        <v>9.1531232951413397</v>
      </c>
      <c r="N4543" s="115">
        <v>1.3460688851151901</v>
      </c>
      <c r="O4543" s="115">
        <v>0.34457976141626001</v>
      </c>
      <c r="P4543" s="115">
        <v>5.0674297759000002E-2</v>
      </c>
      <c r="Q4543" s="115">
        <v>138.28417932031101</v>
      </c>
      <c r="R4543" s="115">
        <v>1210</v>
      </c>
      <c r="S4543" s="115" t="s">
        <v>353</v>
      </c>
      <c r="T4543" s="115">
        <v>1210</v>
      </c>
      <c r="U4543" s="115" t="s">
        <v>352</v>
      </c>
      <c r="V4543" s="115" t="s">
        <v>350</v>
      </c>
      <c r="Z4543" s="115">
        <v>0</v>
      </c>
      <c r="AA4543" s="115">
        <v>1</v>
      </c>
      <c r="AB4543" s="115">
        <v>0.34457976141626001</v>
      </c>
      <c r="AC4543" s="115">
        <v>5.0674297759000002E-2</v>
      </c>
      <c r="AD4543" s="115">
        <v>270.57296882553698</v>
      </c>
      <c r="AF4543" s="115">
        <v>-1</v>
      </c>
      <c r="AG4543" s="115">
        <v>-1</v>
      </c>
      <c r="AH4543" s="115">
        <v>-1</v>
      </c>
      <c r="AI4543" s="115">
        <v>-1</v>
      </c>
      <c r="AJ4543" s="115">
        <v>0</v>
      </c>
      <c r="AM4543" s="115" t="s">
        <v>348</v>
      </c>
      <c r="AN4543" s="115">
        <v>-1</v>
      </c>
      <c r="AQ4543" s="115">
        <v>602</v>
      </c>
      <c r="AR4543" s="115" t="s">
        <v>267</v>
      </c>
      <c r="AS4543" s="115" t="s">
        <v>382</v>
      </c>
      <c r="AT4543" s="115" t="s">
        <v>296</v>
      </c>
      <c r="AV4543" s="115">
        <v>61.384043197542503</v>
      </c>
      <c r="AW4543" s="115">
        <v>0.2194427971</v>
      </c>
    </row>
    <row r="4544" spans="1:49" x14ac:dyDescent="0.25">
      <c r="A4544" s="117">
        <v>450000</v>
      </c>
      <c r="B4544" s="117">
        <v>880000</v>
      </c>
      <c r="C4544" s="117">
        <v>880000</v>
      </c>
      <c r="D4544" s="115" t="s">
        <v>342</v>
      </c>
      <c r="E4544" s="115" t="s">
        <v>13</v>
      </c>
      <c r="F4544" s="115" t="s">
        <v>343</v>
      </c>
      <c r="G4544" s="115" t="s">
        <v>344</v>
      </c>
      <c r="H4544" s="115">
        <v>0.56000000000000005</v>
      </c>
      <c r="I4544" s="115">
        <v>0.48</v>
      </c>
      <c r="J4544" s="115" t="s">
        <v>350</v>
      </c>
      <c r="K4544" s="115">
        <v>8.8017932333460003E-2</v>
      </c>
      <c r="L4544" s="115">
        <v>3673.2631594029799</v>
      </c>
      <c r="M4544" s="115">
        <v>9.1531232951413397</v>
      </c>
      <c r="N4544" s="115">
        <v>1.3460688851151901</v>
      </c>
      <c r="O4544" s="115">
        <v>0.80563898683163004</v>
      </c>
      <c r="P4544" s="115">
        <v>0.11847820004625</v>
      </c>
      <c r="Q4544" s="115">
        <v>323.31302820734902</v>
      </c>
      <c r="R4544" s="115">
        <v>1210</v>
      </c>
      <c r="S4544" s="115" t="s">
        <v>353</v>
      </c>
      <c r="T4544" s="115">
        <v>1210</v>
      </c>
      <c r="U4544" s="115" t="s">
        <v>352</v>
      </c>
      <c r="V4544" s="115" t="s">
        <v>350</v>
      </c>
      <c r="Z4544" s="115">
        <v>0</v>
      </c>
      <c r="AA4544" s="115">
        <v>1</v>
      </c>
      <c r="AB4544" s="115">
        <v>0.80563898683163004</v>
      </c>
      <c r="AC4544" s="115">
        <v>0.11847820004625</v>
      </c>
      <c r="AD4544" s="115">
        <v>563.16775282874801</v>
      </c>
      <c r="AF4544" s="115">
        <v>-1</v>
      </c>
      <c r="AG4544" s="115">
        <v>-1</v>
      </c>
      <c r="AH4544" s="115">
        <v>-1</v>
      </c>
      <c r="AI4544" s="115">
        <v>-1</v>
      </c>
      <c r="AJ4544" s="115">
        <v>0</v>
      </c>
      <c r="AM4544" s="115" t="s">
        <v>348</v>
      </c>
      <c r="AN4544" s="115">
        <v>-1</v>
      </c>
      <c r="AQ4544" s="115">
        <v>602</v>
      </c>
      <c r="AR4544" s="115" t="s">
        <v>267</v>
      </c>
      <c r="AS4544" s="115" t="s">
        <v>382</v>
      </c>
      <c r="AT4544" s="115" t="s">
        <v>296</v>
      </c>
      <c r="AV4544" s="115">
        <v>85.406568545535805</v>
      </c>
      <c r="AW4544" s="115">
        <v>0.45674594709999999</v>
      </c>
    </row>
    <row r="4545" spans="1:49" x14ac:dyDescent="0.25">
      <c r="A4545" s="117">
        <v>450000</v>
      </c>
      <c r="B4545" s="117">
        <v>880000</v>
      </c>
      <c r="C4545" s="117">
        <v>880000</v>
      </c>
      <c r="D4545" s="115" t="s">
        <v>342</v>
      </c>
      <c r="E4545" s="115" t="s">
        <v>13</v>
      </c>
      <c r="F4545" s="115" t="s">
        <v>343</v>
      </c>
      <c r="G4545" s="115" t="s">
        <v>344</v>
      </c>
      <c r="H4545" s="115">
        <v>0.56000000000000005</v>
      </c>
      <c r="I4545" s="115">
        <v>0.48</v>
      </c>
      <c r="J4545" s="115" t="s">
        <v>350</v>
      </c>
      <c r="K4545" s="115">
        <v>3.4015708935599999E-3</v>
      </c>
      <c r="L4545" s="115">
        <v>3673.2631594029799</v>
      </c>
      <c r="M4545" s="115">
        <v>9.1531232951413397</v>
      </c>
      <c r="N4545" s="115">
        <v>1.3460688851151901</v>
      </c>
      <c r="O4545" s="115">
        <v>3.1134997785950001E-2</v>
      </c>
      <c r="P4545" s="115">
        <v>4.5787487403399999E-3</v>
      </c>
      <c r="Q4545" s="115">
        <v>12.494865047426099</v>
      </c>
      <c r="R4545" s="115">
        <v>1210</v>
      </c>
      <c r="S4545" s="115" t="s">
        <v>353</v>
      </c>
      <c r="T4545" s="115">
        <v>1210</v>
      </c>
      <c r="U4545" s="115" t="s">
        <v>352</v>
      </c>
      <c r="V4545" s="115" t="s">
        <v>350</v>
      </c>
      <c r="Z4545" s="115">
        <v>0</v>
      </c>
      <c r="AA4545" s="115">
        <v>1</v>
      </c>
      <c r="AB4545" s="115">
        <v>3.1134997785950001E-2</v>
      </c>
      <c r="AC4545" s="115">
        <v>4.5787487403399999E-3</v>
      </c>
      <c r="AD4545" s="115">
        <v>12.494865047426201</v>
      </c>
      <c r="AF4545" s="115">
        <v>-1</v>
      </c>
      <c r="AG4545" s="115">
        <v>-1</v>
      </c>
      <c r="AH4545" s="115">
        <v>-1</v>
      </c>
      <c r="AI4545" s="115">
        <v>-1</v>
      </c>
      <c r="AJ4545" s="115">
        <v>0</v>
      </c>
      <c r="AM4545" s="115" t="s">
        <v>348</v>
      </c>
      <c r="AN4545" s="115">
        <v>-1</v>
      </c>
      <c r="AQ4545" s="115">
        <v>602</v>
      </c>
      <c r="AR4545" s="115" t="s">
        <v>267</v>
      </c>
      <c r="AS4545" s="115" t="s">
        <v>382</v>
      </c>
      <c r="AT4545" s="115" t="s">
        <v>296</v>
      </c>
      <c r="AV4545" s="115">
        <v>22.091594379475801</v>
      </c>
      <c r="AW4545" s="115">
        <v>1.01337105E-2</v>
      </c>
    </row>
    <row r="4546" spans="1:49" x14ac:dyDescent="0.25">
      <c r="A4546" s="117">
        <v>180000</v>
      </c>
      <c r="B4546" s="117">
        <v>740000</v>
      </c>
      <c r="C4546" s="117">
        <v>740000</v>
      </c>
      <c r="D4546" s="115" t="s">
        <v>342</v>
      </c>
      <c r="E4546" s="115" t="s">
        <v>13</v>
      </c>
      <c r="F4546" s="115" t="s">
        <v>343</v>
      </c>
      <c r="G4546" s="115" t="s">
        <v>344</v>
      </c>
      <c r="H4546" s="115">
        <v>0.56000000000000005</v>
      </c>
      <c r="I4546" s="115">
        <v>0.48</v>
      </c>
      <c r="J4546" s="115" t="s">
        <v>350</v>
      </c>
      <c r="K4546" s="115">
        <v>7.9795716261199995E-2</v>
      </c>
      <c r="L4546" s="115">
        <v>3645.5451598028499</v>
      </c>
      <c r="M4546" s="115">
        <v>8.10481587727147</v>
      </c>
      <c r="N4546" s="115">
        <v>1.14994382295179</v>
      </c>
      <c r="O4546" s="115">
        <v>0.64672958809206005</v>
      </c>
      <c r="P4546" s="115">
        <v>9.1760591012579995E-2</v>
      </c>
      <c r="Q4546" s="115">
        <v>290.898887189037</v>
      </c>
      <c r="R4546" s="115">
        <v>1210</v>
      </c>
      <c r="S4546" s="115" t="s">
        <v>353</v>
      </c>
      <c r="T4546" s="115">
        <v>1210</v>
      </c>
      <c r="U4546" s="115" t="s">
        <v>352</v>
      </c>
      <c r="V4546" s="115" t="s">
        <v>350</v>
      </c>
      <c r="Z4546" s="115">
        <v>0</v>
      </c>
      <c r="AA4546" s="115">
        <v>1</v>
      </c>
      <c r="AB4546" s="115">
        <v>0.64672958809206005</v>
      </c>
      <c r="AC4546" s="115">
        <v>9.1760591012579995E-2</v>
      </c>
      <c r="AD4546" s="115">
        <v>742.65117259977399</v>
      </c>
      <c r="AF4546" s="115">
        <v>-1</v>
      </c>
      <c r="AG4546" s="115">
        <v>-1</v>
      </c>
      <c r="AH4546" s="115">
        <v>-1</v>
      </c>
      <c r="AI4546" s="115">
        <v>-1</v>
      </c>
      <c r="AJ4546" s="115">
        <v>0</v>
      </c>
      <c r="AM4546" s="115" t="s">
        <v>348</v>
      </c>
      <c r="AN4546" s="115">
        <v>-1</v>
      </c>
      <c r="AQ4546" s="115">
        <v>603</v>
      </c>
      <c r="AR4546" s="115" t="s">
        <v>269</v>
      </c>
      <c r="AS4546" s="115" t="s">
        <v>383</v>
      </c>
      <c r="AT4546" s="115" t="s">
        <v>296</v>
      </c>
      <c r="AV4546" s="115">
        <v>75.747222122580993</v>
      </c>
      <c r="AW4546" s="115">
        <v>0.60231238649999996</v>
      </c>
    </row>
    <row r="4547" spans="1:49" x14ac:dyDescent="0.25">
      <c r="A4547" s="117">
        <v>180000</v>
      </c>
      <c r="B4547" s="117">
        <v>740000</v>
      </c>
      <c r="C4547" s="117">
        <v>740000</v>
      </c>
      <c r="D4547" s="115" t="s">
        <v>342</v>
      </c>
      <c r="E4547" s="115" t="s">
        <v>13</v>
      </c>
      <c r="F4547" s="115" t="s">
        <v>343</v>
      </c>
      <c r="G4547" s="115" t="s">
        <v>344</v>
      </c>
      <c r="H4547" s="115">
        <v>0.56000000000000005</v>
      </c>
      <c r="I4547" s="115">
        <v>0.48</v>
      </c>
      <c r="J4547" s="115" t="s">
        <v>350</v>
      </c>
      <c r="K4547" s="115">
        <v>3.9819110453699997E-3</v>
      </c>
      <c r="L4547" s="115">
        <v>3645.5451598028499</v>
      </c>
      <c r="M4547" s="115">
        <v>8.10481587727147</v>
      </c>
      <c r="N4547" s="115">
        <v>1.14994382295179</v>
      </c>
      <c r="O4547" s="115">
        <v>3.2272655862410002E-2</v>
      </c>
      <c r="P4547" s="115">
        <v>4.57897401016E-3</v>
      </c>
      <c r="Q4547" s="115">
        <v>14.516236538221399</v>
      </c>
      <c r="R4547" s="115">
        <v>1210</v>
      </c>
      <c r="S4547" s="115" t="s">
        <v>353</v>
      </c>
      <c r="T4547" s="115">
        <v>1210</v>
      </c>
      <c r="U4547" s="115" t="s">
        <v>352</v>
      </c>
      <c r="V4547" s="115" t="s">
        <v>350</v>
      </c>
      <c r="Z4547" s="115">
        <v>0</v>
      </c>
      <c r="AA4547" s="115">
        <v>1</v>
      </c>
      <c r="AB4547" s="115">
        <v>3.2272655862410002E-2</v>
      </c>
      <c r="AC4547" s="115">
        <v>4.57897401016E-3</v>
      </c>
      <c r="AD4547" s="115">
        <v>148.116820063246</v>
      </c>
      <c r="AF4547" s="115">
        <v>-1</v>
      </c>
      <c r="AG4547" s="115">
        <v>-1</v>
      </c>
      <c r="AH4547" s="115">
        <v>-1</v>
      </c>
      <c r="AI4547" s="115">
        <v>-1</v>
      </c>
      <c r="AJ4547" s="115">
        <v>0</v>
      </c>
      <c r="AM4547" s="115" t="s">
        <v>348</v>
      </c>
      <c r="AN4547" s="115">
        <v>-1</v>
      </c>
      <c r="AQ4547" s="115">
        <v>603</v>
      </c>
      <c r="AR4547" s="115" t="s">
        <v>269</v>
      </c>
      <c r="AS4547" s="115" t="s">
        <v>383</v>
      </c>
      <c r="AT4547" s="115" t="s">
        <v>296</v>
      </c>
      <c r="AV4547" s="115">
        <v>19.030928494976099</v>
      </c>
      <c r="AW4547" s="115">
        <v>0.12012718579999999</v>
      </c>
    </row>
    <row r="4548" spans="1:49" x14ac:dyDescent="0.25">
      <c r="A4548" s="117">
        <v>190000</v>
      </c>
      <c r="B4548" s="117">
        <v>780000</v>
      </c>
      <c r="C4548" s="117">
        <v>780000</v>
      </c>
      <c r="D4548" s="115" t="s">
        <v>342</v>
      </c>
      <c r="E4548" s="115" t="s">
        <v>13</v>
      </c>
      <c r="F4548" s="115" t="s">
        <v>343</v>
      </c>
      <c r="G4548" s="115" t="s">
        <v>344</v>
      </c>
      <c r="H4548" s="115">
        <v>0.56000000000000005</v>
      </c>
      <c r="I4548" s="115">
        <v>0.48</v>
      </c>
      <c r="J4548" s="115" t="s">
        <v>350</v>
      </c>
      <c r="K4548" s="115">
        <v>0.14442839649841999</v>
      </c>
      <c r="L4548" s="115">
        <v>3652.6430585458202</v>
      </c>
      <c r="M4548" s="115">
        <v>9.1050671774196807</v>
      </c>
      <c r="N4548" s="115">
        <v>1.3391147311192699</v>
      </c>
      <c r="O4548" s="115">
        <v>1.31503025244515</v>
      </c>
      <c r="P4548" s="115">
        <v>0.19340619334296999</v>
      </c>
      <c r="Q4548" s="115">
        <v>527.54537992687199</v>
      </c>
      <c r="R4548" s="115">
        <v>1200</v>
      </c>
      <c r="S4548" s="115" t="s">
        <v>351</v>
      </c>
      <c r="T4548" s="115">
        <v>1200</v>
      </c>
      <c r="U4548" s="115" t="s">
        <v>352</v>
      </c>
      <c r="V4548" s="115" t="s">
        <v>350</v>
      </c>
      <c r="Z4548" s="115">
        <v>0</v>
      </c>
      <c r="AA4548" s="115">
        <v>1</v>
      </c>
      <c r="AB4548" s="115">
        <v>1.31503025244515</v>
      </c>
      <c r="AC4548" s="115">
        <v>0.19340619334296999</v>
      </c>
      <c r="AD4548" s="115">
        <v>527.92338129118502</v>
      </c>
      <c r="AF4548" s="115">
        <v>-1</v>
      </c>
      <c r="AG4548" s="115">
        <v>-1</v>
      </c>
      <c r="AH4548" s="115">
        <v>-1</v>
      </c>
      <c r="AI4548" s="115">
        <v>-1</v>
      </c>
      <c r="AJ4548" s="115">
        <v>0</v>
      </c>
      <c r="AM4548" s="115" t="s">
        <v>348</v>
      </c>
      <c r="AN4548" s="115">
        <v>-1</v>
      </c>
      <c r="AQ4548" s="115">
        <v>603</v>
      </c>
      <c r="AR4548" s="115" t="s">
        <v>269</v>
      </c>
      <c r="AS4548" s="115" t="s">
        <v>383</v>
      </c>
      <c r="AT4548" s="115" t="s">
        <v>296</v>
      </c>
      <c r="AV4548" s="115">
        <v>113.872248731171</v>
      </c>
      <c r="AW4548" s="115">
        <v>0.42816170419999999</v>
      </c>
    </row>
    <row r="4549" spans="1:49" x14ac:dyDescent="0.25">
      <c r="A4549" s="117">
        <v>190000</v>
      </c>
      <c r="B4549" s="117">
        <v>780000</v>
      </c>
      <c r="C4549" s="117">
        <v>780000</v>
      </c>
      <c r="D4549" s="115" t="s">
        <v>342</v>
      </c>
      <c r="E4549" s="115" t="s">
        <v>13</v>
      </c>
      <c r="F4549" s="115" t="s">
        <v>343</v>
      </c>
      <c r="G4549" s="115" t="s">
        <v>344</v>
      </c>
      <c r="H4549" s="115">
        <v>0.56000000000000005</v>
      </c>
      <c r="I4549" s="115">
        <v>0.48</v>
      </c>
      <c r="J4549" s="115" t="s">
        <v>350</v>
      </c>
      <c r="K4549" s="115">
        <v>2.301541316851E-2</v>
      </c>
      <c r="L4549" s="115">
        <v>3652.6430585458202</v>
      </c>
      <c r="M4549" s="115">
        <v>9.1050671774196807</v>
      </c>
      <c r="N4549" s="115">
        <v>1.3391147311192699</v>
      </c>
      <c r="O4549" s="115">
        <v>0.20955688301538999</v>
      </c>
      <c r="P4549" s="115">
        <v>3.0820278816750001E-2</v>
      </c>
      <c r="Q4549" s="115">
        <v>84.067089149536798</v>
      </c>
      <c r="R4549" s="115">
        <v>1210</v>
      </c>
      <c r="S4549" s="115" t="s">
        <v>353</v>
      </c>
      <c r="T4549" s="115">
        <v>1210</v>
      </c>
      <c r="U4549" s="115" t="s">
        <v>352</v>
      </c>
      <c r="V4549" s="115" t="s">
        <v>350</v>
      </c>
      <c r="Z4549" s="115">
        <v>0</v>
      </c>
      <c r="AA4549" s="115">
        <v>1</v>
      </c>
      <c r="AB4549" s="115">
        <v>0.20955688301538999</v>
      </c>
      <c r="AC4549" s="115">
        <v>3.0820278816750001E-2</v>
      </c>
      <c r="AD4549" s="115">
        <v>125.354554463989</v>
      </c>
      <c r="AF4549" s="115">
        <v>-1</v>
      </c>
      <c r="AG4549" s="115">
        <v>-1</v>
      </c>
      <c r="AH4549" s="115">
        <v>-1</v>
      </c>
      <c r="AI4549" s="115">
        <v>-1</v>
      </c>
      <c r="AJ4549" s="115">
        <v>0</v>
      </c>
      <c r="AM4549" s="115" t="s">
        <v>348</v>
      </c>
      <c r="AN4549" s="115">
        <v>-1</v>
      </c>
      <c r="AQ4549" s="115">
        <v>603</v>
      </c>
      <c r="AR4549" s="115" t="s">
        <v>269</v>
      </c>
      <c r="AS4549" s="115" t="s">
        <v>383</v>
      </c>
      <c r="AT4549" s="115" t="s">
        <v>296</v>
      </c>
      <c r="AV4549" s="115">
        <v>49.508685297230201</v>
      </c>
      <c r="AW4549" s="115">
        <v>0.1016663053</v>
      </c>
    </row>
    <row r="4550" spans="1:49" x14ac:dyDescent="0.25">
      <c r="A4550" s="117">
        <v>190000</v>
      </c>
      <c r="B4550" s="117">
        <v>780000</v>
      </c>
      <c r="C4550" s="117">
        <v>780000</v>
      </c>
      <c r="D4550" s="115" t="s">
        <v>342</v>
      </c>
      <c r="E4550" s="115" t="s">
        <v>13</v>
      </c>
      <c r="F4550" s="115" t="s">
        <v>343</v>
      </c>
      <c r="G4550" s="115" t="s">
        <v>344</v>
      </c>
      <c r="H4550" s="115">
        <v>0.56000000000000005</v>
      </c>
      <c r="I4550" s="115">
        <v>0.48</v>
      </c>
      <c r="J4550" s="115" t="s">
        <v>350</v>
      </c>
      <c r="K4550" s="115">
        <v>2.3952998785110001E-2</v>
      </c>
      <c r="L4550" s="115">
        <v>3652.6430585458202</v>
      </c>
      <c r="M4550" s="115">
        <v>9.1050671774196807</v>
      </c>
      <c r="N4550" s="115">
        <v>1.3391147311192699</v>
      </c>
      <c r="O4550" s="115">
        <v>0.21809366303913999</v>
      </c>
      <c r="P4550" s="115">
        <v>3.2075813527629997E-2</v>
      </c>
      <c r="Q4550" s="115">
        <v>87.491754743814099</v>
      </c>
      <c r="R4550" s="115">
        <v>1210</v>
      </c>
      <c r="S4550" s="115" t="s">
        <v>353</v>
      </c>
      <c r="T4550" s="115">
        <v>1210</v>
      </c>
      <c r="U4550" s="115" t="s">
        <v>352</v>
      </c>
      <c r="V4550" s="115" t="s">
        <v>350</v>
      </c>
      <c r="Z4550" s="115">
        <v>0</v>
      </c>
      <c r="AA4550" s="115">
        <v>1</v>
      </c>
      <c r="AB4550" s="115">
        <v>0.21809366303913999</v>
      </c>
      <c r="AC4550" s="115">
        <v>3.2075813527629997E-2</v>
      </c>
      <c r="AD4550" s="115">
        <v>87.491754743812706</v>
      </c>
      <c r="AF4550" s="115">
        <v>-1</v>
      </c>
      <c r="AG4550" s="115">
        <v>-1</v>
      </c>
      <c r="AH4550" s="115">
        <v>-1</v>
      </c>
      <c r="AI4550" s="115">
        <v>-1</v>
      </c>
      <c r="AJ4550" s="115">
        <v>0</v>
      </c>
      <c r="AM4550" s="115" t="s">
        <v>348</v>
      </c>
      <c r="AN4550" s="115">
        <v>-1</v>
      </c>
      <c r="AQ4550" s="115">
        <v>603</v>
      </c>
      <c r="AR4550" s="115" t="s">
        <v>269</v>
      </c>
      <c r="AS4550" s="115" t="s">
        <v>383</v>
      </c>
      <c r="AT4550" s="115" t="s">
        <v>296</v>
      </c>
      <c r="AV4550" s="115">
        <v>41.852478826885999</v>
      </c>
      <c r="AW4550" s="115">
        <v>7.0958438600000007E-2</v>
      </c>
    </row>
    <row r="4551" spans="1:49" x14ac:dyDescent="0.25">
      <c r="A4551" s="117">
        <v>190000</v>
      </c>
      <c r="B4551" s="117">
        <v>780000</v>
      </c>
      <c r="C4551" s="117">
        <v>780000</v>
      </c>
      <c r="D4551" s="115" t="s">
        <v>342</v>
      </c>
      <c r="E4551" s="115" t="s">
        <v>13</v>
      </c>
      <c r="F4551" s="115" t="s">
        <v>343</v>
      </c>
      <c r="G4551" s="115" t="s">
        <v>344</v>
      </c>
      <c r="H4551" s="115">
        <v>0.56000000000000005</v>
      </c>
      <c r="I4551" s="115">
        <v>0.48</v>
      </c>
      <c r="J4551" s="115" t="s">
        <v>350</v>
      </c>
      <c r="K4551" s="115">
        <v>5.66610427747E-3</v>
      </c>
      <c r="L4551" s="115">
        <v>3652.6430585458202</v>
      </c>
      <c r="M4551" s="115">
        <v>9.1050671774196807</v>
      </c>
      <c r="N4551" s="115">
        <v>1.3391147311192699</v>
      </c>
      <c r="O4551" s="115">
        <v>5.1590260080630002E-2</v>
      </c>
      <c r="P4551" s="115">
        <v>7.5875637060099999E-3</v>
      </c>
      <c r="Q4551" s="115">
        <v>20.6962564581012</v>
      </c>
      <c r="R4551" s="115">
        <v>1210</v>
      </c>
      <c r="S4551" s="115" t="s">
        <v>353</v>
      </c>
      <c r="T4551" s="115">
        <v>1210</v>
      </c>
      <c r="U4551" s="115" t="s">
        <v>352</v>
      </c>
      <c r="V4551" s="115" t="s">
        <v>350</v>
      </c>
      <c r="Z4551" s="115">
        <v>0</v>
      </c>
      <c r="AA4551" s="115">
        <v>1</v>
      </c>
      <c r="AB4551" s="115">
        <v>5.1590260080630002E-2</v>
      </c>
      <c r="AC4551" s="115">
        <v>7.5875637060099999E-3</v>
      </c>
      <c r="AD4551" s="115">
        <v>20.6962564580997</v>
      </c>
      <c r="AF4551" s="115">
        <v>-1</v>
      </c>
      <c r="AG4551" s="115">
        <v>-1</v>
      </c>
      <c r="AH4551" s="115">
        <v>-1</v>
      </c>
      <c r="AI4551" s="115">
        <v>-1</v>
      </c>
      <c r="AJ4551" s="115">
        <v>0</v>
      </c>
      <c r="AM4551" s="115" t="s">
        <v>348</v>
      </c>
      <c r="AN4551" s="115">
        <v>-1</v>
      </c>
      <c r="AQ4551" s="115">
        <v>603</v>
      </c>
      <c r="AR4551" s="115" t="s">
        <v>269</v>
      </c>
      <c r="AS4551" s="115" t="s">
        <v>383</v>
      </c>
      <c r="AT4551" s="115" t="s">
        <v>296</v>
      </c>
      <c r="AV4551" s="115">
        <v>23.6084981583802</v>
      </c>
      <c r="AW4551" s="115">
        <v>1.6785285E-2</v>
      </c>
    </row>
    <row r="4552" spans="1:49" x14ac:dyDescent="0.25">
      <c r="A4552" s="117">
        <v>190000</v>
      </c>
      <c r="B4552" s="117">
        <v>780000</v>
      </c>
      <c r="C4552" s="117">
        <v>780000</v>
      </c>
      <c r="D4552" s="115" t="s">
        <v>342</v>
      </c>
      <c r="E4552" s="115" t="s">
        <v>13</v>
      </c>
      <c r="F4552" s="115" t="s">
        <v>343</v>
      </c>
      <c r="G4552" s="115" t="s">
        <v>344</v>
      </c>
      <c r="H4552" s="115">
        <v>0.56000000000000005</v>
      </c>
      <c r="I4552" s="115">
        <v>0.48</v>
      </c>
      <c r="J4552" s="115" t="s">
        <v>350</v>
      </c>
      <c r="K4552" s="115">
        <v>0.15022991866845001</v>
      </c>
      <c r="L4552" s="115">
        <v>3652.6430585458202</v>
      </c>
      <c r="M4552" s="115">
        <v>9.1050671774196807</v>
      </c>
      <c r="N4552" s="115">
        <v>1.3391147311192699</v>
      </c>
      <c r="O4552" s="115">
        <v>1.3678535015345299</v>
      </c>
      <c r="P4552" s="115">
        <v>0.20117509714376999</v>
      </c>
      <c r="Q4552" s="115">
        <v>548.73626961021705</v>
      </c>
      <c r="R4552" s="115">
        <v>1210</v>
      </c>
      <c r="S4552" s="115" t="s">
        <v>353</v>
      </c>
      <c r="T4552" s="115">
        <v>1210</v>
      </c>
      <c r="U4552" s="115" t="s">
        <v>352</v>
      </c>
      <c r="V4552" s="115" t="s">
        <v>350</v>
      </c>
      <c r="Z4552" s="115">
        <v>0</v>
      </c>
      <c r="AA4552" s="115">
        <v>1</v>
      </c>
      <c r="AB4552" s="115">
        <v>1.3678535015345299</v>
      </c>
      <c r="AC4552" s="115">
        <v>0.20117509714376999</v>
      </c>
      <c r="AD4552" s="115">
        <v>928.07545499148898</v>
      </c>
      <c r="AF4552" s="115">
        <v>-1</v>
      </c>
      <c r="AG4552" s="115">
        <v>-1</v>
      </c>
      <c r="AH4552" s="115">
        <v>-1</v>
      </c>
      <c r="AI4552" s="115">
        <v>-1</v>
      </c>
      <c r="AJ4552" s="115">
        <v>0</v>
      </c>
      <c r="AM4552" s="115" t="s">
        <v>348</v>
      </c>
      <c r="AN4552" s="115">
        <v>-1</v>
      </c>
      <c r="AQ4552" s="115">
        <v>603</v>
      </c>
      <c r="AR4552" s="115" t="s">
        <v>269</v>
      </c>
      <c r="AS4552" s="115" t="s">
        <v>383</v>
      </c>
      <c r="AT4552" s="115" t="s">
        <v>296</v>
      </c>
      <c r="AV4552" s="115">
        <v>100.659592184449</v>
      </c>
      <c r="AW4552" s="115">
        <v>0.75269704380000002</v>
      </c>
    </row>
    <row r="4553" spans="1:49" x14ac:dyDescent="0.25">
      <c r="A4553" s="117">
        <v>190000</v>
      </c>
      <c r="B4553" s="117">
        <v>780000</v>
      </c>
      <c r="C4553" s="117">
        <v>780000</v>
      </c>
      <c r="D4553" s="115" t="s">
        <v>342</v>
      </c>
      <c r="E4553" s="115" t="s">
        <v>13</v>
      </c>
      <c r="F4553" s="115" t="s">
        <v>343</v>
      </c>
      <c r="G4553" s="115" t="s">
        <v>344</v>
      </c>
      <c r="H4553" s="115">
        <v>0.56000000000000005</v>
      </c>
      <c r="I4553" s="115">
        <v>0.48</v>
      </c>
      <c r="J4553" s="115" t="s">
        <v>350</v>
      </c>
      <c r="K4553" s="115">
        <v>0.10948426927172999</v>
      </c>
      <c r="L4553" s="115">
        <v>3652.6430585458202</v>
      </c>
      <c r="M4553" s="115">
        <v>9.1050671774196807</v>
      </c>
      <c r="N4553" s="115">
        <v>1.3391147311192699</v>
      </c>
      <c r="O4553" s="115">
        <v>0.99686162658983002</v>
      </c>
      <c r="P4553" s="115">
        <v>0.14661199780760001</v>
      </c>
      <c r="Q4553" s="115">
        <v>399.90695617535698</v>
      </c>
      <c r="R4553" s="115">
        <v>1210</v>
      </c>
      <c r="S4553" s="115" t="s">
        <v>353</v>
      </c>
      <c r="T4553" s="115">
        <v>1210</v>
      </c>
      <c r="U4553" s="115" t="s">
        <v>352</v>
      </c>
      <c r="V4553" s="115" t="s">
        <v>350</v>
      </c>
      <c r="Z4553" s="115">
        <v>0</v>
      </c>
      <c r="AA4553" s="115">
        <v>1</v>
      </c>
      <c r="AB4553" s="115">
        <v>0.99686162658983002</v>
      </c>
      <c r="AC4553" s="115">
        <v>0.14661199780760001</v>
      </c>
      <c r="AD4553" s="115">
        <v>566.92798916700303</v>
      </c>
      <c r="AF4553" s="115">
        <v>-1</v>
      </c>
      <c r="AG4553" s="115">
        <v>-1</v>
      </c>
      <c r="AH4553" s="115">
        <v>-1</v>
      </c>
      <c r="AI4553" s="115">
        <v>-1</v>
      </c>
      <c r="AJ4553" s="115">
        <v>0</v>
      </c>
      <c r="AM4553" s="115" t="s">
        <v>348</v>
      </c>
      <c r="AN4553" s="115">
        <v>-1</v>
      </c>
      <c r="AQ4553" s="115">
        <v>603</v>
      </c>
      <c r="AR4553" s="115" t="s">
        <v>269</v>
      </c>
      <c r="AS4553" s="115" t="s">
        <v>383</v>
      </c>
      <c r="AT4553" s="115" t="s">
        <v>296</v>
      </c>
      <c r="AV4553" s="115">
        <v>88.260376329432702</v>
      </c>
      <c r="AW4553" s="115">
        <v>0.4597956117</v>
      </c>
    </row>
    <row r="4554" spans="1:49" x14ac:dyDescent="0.25">
      <c r="A4554" s="117">
        <v>200000</v>
      </c>
      <c r="B4554" s="117">
        <v>800000</v>
      </c>
      <c r="C4554" s="117">
        <v>800000</v>
      </c>
      <c r="D4554" s="115" t="s">
        <v>342</v>
      </c>
      <c r="E4554" s="115" t="s">
        <v>13</v>
      </c>
      <c r="F4554" s="115" t="s">
        <v>343</v>
      </c>
      <c r="G4554" s="115" t="s">
        <v>344</v>
      </c>
      <c r="H4554" s="115">
        <v>0.56000000000000005</v>
      </c>
      <c r="I4554" s="115">
        <v>0.48</v>
      </c>
      <c r="J4554" s="115" t="s">
        <v>350</v>
      </c>
      <c r="K4554" s="115">
        <v>3.6387185782089999E-2</v>
      </c>
      <c r="L4554" s="115">
        <v>3655.42163608689</v>
      </c>
      <c r="M4554" s="115">
        <v>9.1114974889804401</v>
      </c>
      <c r="N4554" s="115">
        <v>1.3400436091550101</v>
      </c>
      <c r="O4554" s="115">
        <v>0.33154175188457002</v>
      </c>
      <c r="P4554" s="115">
        <v>4.8760415762419997E-2</v>
      </c>
      <c r="Q4554" s="115">
        <v>133.010506184165</v>
      </c>
      <c r="R4554" s="115">
        <v>1210</v>
      </c>
      <c r="S4554" s="115" t="s">
        <v>353</v>
      </c>
      <c r="T4554" s="115">
        <v>1210</v>
      </c>
      <c r="U4554" s="115" t="s">
        <v>352</v>
      </c>
      <c r="V4554" s="115" t="s">
        <v>350</v>
      </c>
      <c r="Z4554" s="115">
        <v>0</v>
      </c>
      <c r="AA4554" s="115">
        <v>1</v>
      </c>
      <c r="AB4554" s="115">
        <v>0.33154175188457002</v>
      </c>
      <c r="AC4554" s="115">
        <v>4.8760415762419997E-2</v>
      </c>
      <c r="AD4554" s="115">
        <v>550.44600364170196</v>
      </c>
      <c r="AF4554" s="115">
        <v>-1</v>
      </c>
      <c r="AG4554" s="115">
        <v>-1</v>
      </c>
      <c r="AH4554" s="115">
        <v>-1</v>
      </c>
      <c r="AI4554" s="115">
        <v>-1</v>
      </c>
      <c r="AJ4554" s="115">
        <v>0</v>
      </c>
      <c r="AM4554" s="115" t="s">
        <v>348</v>
      </c>
      <c r="AN4554" s="115">
        <v>-1</v>
      </c>
      <c r="AQ4554" s="115">
        <v>603</v>
      </c>
      <c r="AR4554" s="115" t="s">
        <v>269</v>
      </c>
      <c r="AS4554" s="115" t="s">
        <v>383</v>
      </c>
      <c r="AT4554" s="115" t="s">
        <v>296</v>
      </c>
      <c r="AV4554" s="115">
        <v>53.931266539486003</v>
      </c>
      <c r="AW4554" s="115">
        <v>0.44642822679999999</v>
      </c>
    </row>
    <row r="4555" spans="1:49" x14ac:dyDescent="0.25">
      <c r="A4555" s="117">
        <v>200000</v>
      </c>
      <c r="B4555" s="117">
        <v>800000</v>
      </c>
      <c r="C4555" s="117">
        <v>800000</v>
      </c>
      <c r="D4555" s="115" t="s">
        <v>342</v>
      </c>
      <c r="E4555" s="115" t="s">
        <v>13</v>
      </c>
      <c r="F4555" s="115" t="s">
        <v>343</v>
      </c>
      <c r="G4555" s="115" t="s">
        <v>344</v>
      </c>
      <c r="H4555" s="115">
        <v>0.56000000000000005</v>
      </c>
      <c r="I4555" s="115">
        <v>0.48</v>
      </c>
      <c r="J4555" s="115" t="s">
        <v>350</v>
      </c>
      <c r="K4555" s="115">
        <v>8.104099409387E-2</v>
      </c>
      <c r="L4555" s="115">
        <v>3655.42163608689</v>
      </c>
      <c r="M4555" s="115">
        <v>9.1114974889804401</v>
      </c>
      <c r="N4555" s="115">
        <v>1.3400436091550101</v>
      </c>
      <c r="O4555" s="115">
        <v>0.73840481419081005</v>
      </c>
      <c r="P4555" s="115">
        <v>0.10859846621506</v>
      </c>
      <c r="Q4555" s="115">
        <v>296.239003220737</v>
      </c>
      <c r="R4555" s="115">
        <v>1210</v>
      </c>
      <c r="S4555" s="115" t="s">
        <v>353</v>
      </c>
      <c r="T4555" s="115">
        <v>1210</v>
      </c>
      <c r="U4555" s="115" t="s">
        <v>352</v>
      </c>
      <c r="V4555" s="115" t="s">
        <v>350</v>
      </c>
      <c r="Z4555" s="115">
        <v>0</v>
      </c>
      <c r="AA4555" s="115">
        <v>1</v>
      </c>
      <c r="AB4555" s="115">
        <v>0.73840481419081005</v>
      </c>
      <c r="AC4555" s="115">
        <v>0.10859846621506</v>
      </c>
      <c r="AD4555" s="115">
        <v>532.20953347989598</v>
      </c>
      <c r="AF4555" s="115">
        <v>-1</v>
      </c>
      <c r="AG4555" s="115">
        <v>-1</v>
      </c>
      <c r="AH4555" s="115">
        <v>-1</v>
      </c>
      <c r="AI4555" s="115">
        <v>-1</v>
      </c>
      <c r="AJ4555" s="115">
        <v>0</v>
      </c>
      <c r="AM4555" s="115" t="s">
        <v>348</v>
      </c>
      <c r="AN4555" s="115">
        <v>-1</v>
      </c>
      <c r="AQ4555" s="115">
        <v>603</v>
      </c>
      <c r="AR4555" s="115" t="s">
        <v>269</v>
      </c>
      <c r="AS4555" s="115" t="s">
        <v>383</v>
      </c>
      <c r="AT4555" s="115" t="s">
        <v>296</v>
      </c>
      <c r="AV4555" s="115">
        <v>73.661778750415607</v>
      </c>
      <c r="AW4555" s="115">
        <v>0.43163790229999999</v>
      </c>
    </row>
    <row r="4556" spans="1:49" x14ac:dyDescent="0.25">
      <c r="A4556" s="117">
        <v>200000</v>
      </c>
      <c r="B4556" s="117">
        <v>800000</v>
      </c>
      <c r="C4556" s="117">
        <v>800000</v>
      </c>
      <c r="D4556" s="115" t="s">
        <v>342</v>
      </c>
      <c r="E4556" s="115" t="s">
        <v>13</v>
      </c>
      <c r="F4556" s="115" t="s">
        <v>343</v>
      </c>
      <c r="G4556" s="115" t="s">
        <v>344</v>
      </c>
      <c r="H4556" s="115">
        <v>0.56000000000000005</v>
      </c>
      <c r="I4556" s="115">
        <v>0.48</v>
      </c>
      <c r="J4556" s="115" t="s">
        <v>350</v>
      </c>
      <c r="K4556" s="115">
        <v>8.7394679458000001E-4</v>
      </c>
      <c r="L4556" s="115">
        <v>3655.42163608689</v>
      </c>
      <c r="M4556" s="115">
        <v>9.1114974889804401</v>
      </c>
      <c r="N4556" s="115">
        <v>1.3400436091550101</v>
      </c>
      <c r="O4556" s="115">
        <v>7.9629640244000006E-3</v>
      </c>
      <c r="P4556" s="115">
        <v>1.1711268168300001E-3</v>
      </c>
      <c r="Q4556" s="115">
        <v>3.1946440217294199</v>
      </c>
      <c r="R4556" s="115">
        <v>1210</v>
      </c>
      <c r="S4556" s="115" t="s">
        <v>353</v>
      </c>
      <c r="T4556" s="115">
        <v>1210</v>
      </c>
      <c r="U4556" s="115" t="s">
        <v>352</v>
      </c>
      <c r="V4556" s="115" t="s">
        <v>350</v>
      </c>
      <c r="Z4556" s="115">
        <v>0</v>
      </c>
      <c r="AA4556" s="115">
        <v>1</v>
      </c>
      <c r="AB4556" s="115">
        <v>7.9629640244000006E-3</v>
      </c>
      <c r="AC4556" s="115">
        <v>1.1711268168300001E-3</v>
      </c>
      <c r="AD4556" s="115">
        <v>17.967111549793898</v>
      </c>
      <c r="AF4556" s="115">
        <v>-1</v>
      </c>
      <c r="AG4556" s="115">
        <v>-1</v>
      </c>
      <c r="AH4556" s="115">
        <v>-1</v>
      </c>
      <c r="AI4556" s="115">
        <v>-1</v>
      </c>
      <c r="AJ4556" s="115">
        <v>0</v>
      </c>
      <c r="AM4556" s="115" t="s">
        <v>348</v>
      </c>
      <c r="AN4556" s="115">
        <v>-1</v>
      </c>
      <c r="AQ4556" s="115">
        <v>603</v>
      </c>
      <c r="AR4556" s="115" t="s">
        <v>269</v>
      </c>
      <c r="AS4556" s="115" t="s">
        <v>383</v>
      </c>
      <c r="AT4556" s="115" t="s">
        <v>296</v>
      </c>
      <c r="AV4556" s="115">
        <v>8.1242941632873098</v>
      </c>
      <c r="AW4556" s="115">
        <v>1.45718666E-2</v>
      </c>
    </row>
    <row r="4557" spans="1:49" x14ac:dyDescent="0.25">
      <c r="A4557" s="117">
        <v>200000</v>
      </c>
      <c r="B4557" s="117">
        <v>800000</v>
      </c>
      <c r="C4557" s="117">
        <v>800000</v>
      </c>
      <c r="D4557" s="115" t="s">
        <v>342</v>
      </c>
      <c r="E4557" s="115" t="s">
        <v>13</v>
      </c>
      <c r="F4557" s="115" t="s">
        <v>343</v>
      </c>
      <c r="G4557" s="115" t="s">
        <v>344</v>
      </c>
      <c r="H4557" s="115">
        <v>0.56000000000000005</v>
      </c>
      <c r="I4557" s="115">
        <v>0.48</v>
      </c>
      <c r="J4557" s="115" t="s">
        <v>350</v>
      </c>
      <c r="K4557" s="115">
        <v>1.256729493718E-2</v>
      </c>
      <c r="L4557" s="115">
        <v>3655.42163608689</v>
      </c>
      <c r="M4557" s="115">
        <v>9.1114974889804401</v>
      </c>
      <c r="N4557" s="115">
        <v>1.3400436091550101</v>
      </c>
      <c r="O4557" s="115">
        <v>0.11450687626339</v>
      </c>
      <c r="P4557" s="115">
        <v>1.684072326493E-2</v>
      </c>
      <c r="Q4557" s="115">
        <v>45.938761820453003</v>
      </c>
      <c r="R4557" s="115">
        <v>1210</v>
      </c>
      <c r="S4557" s="115" t="s">
        <v>353</v>
      </c>
      <c r="T4557" s="115">
        <v>1210</v>
      </c>
      <c r="U4557" s="115" t="s">
        <v>352</v>
      </c>
      <c r="V4557" s="115" t="s">
        <v>350</v>
      </c>
      <c r="Z4557" s="115">
        <v>0</v>
      </c>
      <c r="AA4557" s="115">
        <v>1</v>
      </c>
      <c r="AB4557" s="115">
        <v>0.11450687626339</v>
      </c>
      <c r="AC4557" s="115">
        <v>1.684072326493E-2</v>
      </c>
      <c r="AD4557" s="115">
        <v>45.938761820451198</v>
      </c>
      <c r="AF4557" s="115">
        <v>-1</v>
      </c>
      <c r="AG4557" s="115">
        <v>-1</v>
      </c>
      <c r="AH4557" s="115">
        <v>-1</v>
      </c>
      <c r="AI4557" s="115">
        <v>-1</v>
      </c>
      <c r="AJ4557" s="115">
        <v>0</v>
      </c>
      <c r="AM4557" s="115" t="s">
        <v>348</v>
      </c>
      <c r="AN4557" s="115">
        <v>-1</v>
      </c>
      <c r="AQ4557" s="115">
        <v>603</v>
      </c>
      <c r="AR4557" s="115" t="s">
        <v>269</v>
      </c>
      <c r="AS4557" s="115" t="s">
        <v>383</v>
      </c>
      <c r="AT4557" s="115" t="s">
        <v>296</v>
      </c>
      <c r="AV4557" s="115">
        <v>57.891447740394703</v>
      </c>
      <c r="AW4557" s="115">
        <v>3.7257714400000003E-2</v>
      </c>
    </row>
    <row r="4558" spans="1:49" x14ac:dyDescent="0.25">
      <c r="A4558" s="117">
        <v>200000</v>
      </c>
      <c r="B4558" s="117">
        <v>800000</v>
      </c>
      <c r="C4558" s="117">
        <v>800000</v>
      </c>
      <c r="D4558" s="115" t="s">
        <v>342</v>
      </c>
      <c r="E4558" s="115" t="s">
        <v>13</v>
      </c>
      <c r="F4558" s="115" t="s">
        <v>343</v>
      </c>
      <c r="G4558" s="115" t="s">
        <v>344</v>
      </c>
      <c r="H4558" s="115">
        <v>0.56000000000000005</v>
      </c>
      <c r="I4558" s="115">
        <v>0.48</v>
      </c>
      <c r="J4558" s="115" t="s">
        <v>350</v>
      </c>
      <c r="K4558" s="115">
        <v>4.79476856E-3</v>
      </c>
      <c r="L4558" s="115">
        <v>3655.42163608689</v>
      </c>
      <c r="M4558" s="115">
        <v>9.1114974889804401</v>
      </c>
      <c r="N4558" s="115">
        <v>1.3400436091550101</v>
      </c>
      <c r="O4558" s="115">
        <v>4.3687521694740002E-2</v>
      </c>
      <c r="P4558" s="115">
        <v>6.42519896621E-3</v>
      </c>
      <c r="Q4558" s="115">
        <v>17.526900734278801</v>
      </c>
      <c r="R4558" s="115">
        <v>1210</v>
      </c>
      <c r="S4558" s="115" t="s">
        <v>353</v>
      </c>
      <c r="T4558" s="115">
        <v>1210</v>
      </c>
      <c r="U4558" s="115" t="s">
        <v>352</v>
      </c>
      <c r="V4558" s="115" t="s">
        <v>350</v>
      </c>
      <c r="Z4558" s="115">
        <v>0</v>
      </c>
      <c r="AA4558" s="115">
        <v>1</v>
      </c>
      <c r="AB4558" s="115">
        <v>4.3687521694740002E-2</v>
      </c>
      <c r="AC4558" s="115">
        <v>6.42519896621E-3</v>
      </c>
      <c r="AD4558" s="115">
        <v>17.526900734278598</v>
      </c>
      <c r="AF4558" s="115">
        <v>-1</v>
      </c>
      <c r="AG4558" s="115">
        <v>-1</v>
      </c>
      <c r="AH4558" s="115">
        <v>-1</v>
      </c>
      <c r="AI4558" s="115">
        <v>-1</v>
      </c>
      <c r="AJ4558" s="115">
        <v>0</v>
      </c>
      <c r="AM4558" s="115" t="s">
        <v>348</v>
      </c>
      <c r="AN4558" s="115">
        <v>-1</v>
      </c>
      <c r="AQ4558" s="115">
        <v>603</v>
      </c>
      <c r="AR4558" s="115" t="s">
        <v>269</v>
      </c>
      <c r="AS4558" s="115" t="s">
        <v>383</v>
      </c>
      <c r="AT4558" s="115" t="s">
        <v>296</v>
      </c>
      <c r="AV4558" s="115">
        <v>21.327539997426499</v>
      </c>
      <c r="AW4558" s="115">
        <v>1.42148424E-2</v>
      </c>
    </row>
    <row r="4559" spans="1:49" x14ac:dyDescent="0.25">
      <c r="A4559" s="117">
        <v>200000</v>
      </c>
      <c r="B4559" s="117">
        <v>810000</v>
      </c>
      <c r="C4559" s="117">
        <v>810000</v>
      </c>
      <c r="D4559" s="115" t="s">
        <v>342</v>
      </c>
      <c r="E4559" s="115" t="s">
        <v>13</v>
      </c>
      <c r="F4559" s="115" t="s">
        <v>343</v>
      </c>
      <c r="G4559" s="115" t="s">
        <v>344</v>
      </c>
      <c r="H4559" s="115">
        <v>0.56000000000000005</v>
      </c>
      <c r="I4559" s="115">
        <v>0.48</v>
      </c>
      <c r="J4559" s="115" t="s">
        <v>350</v>
      </c>
      <c r="K4559" s="115">
        <v>1.178964518768E-2</v>
      </c>
      <c r="L4559" s="115">
        <v>2862.6900435073899</v>
      </c>
      <c r="M4559" s="115">
        <v>7.2776132435762202</v>
      </c>
      <c r="N4559" s="115">
        <v>1.0751587694226401</v>
      </c>
      <c r="O4559" s="115">
        <v>8.580047795496E-2</v>
      </c>
      <c r="P4559" s="115">
        <v>1.2675740411919999E-2</v>
      </c>
      <c r="Q4559" s="115">
        <v>33.7500998952735</v>
      </c>
      <c r="R4559" s="115">
        <v>1200</v>
      </c>
      <c r="S4559" s="115" t="s">
        <v>351</v>
      </c>
      <c r="T4559" s="115">
        <v>1200</v>
      </c>
      <c r="U4559" s="115" t="s">
        <v>352</v>
      </c>
      <c r="V4559" s="115" t="s">
        <v>350</v>
      </c>
      <c r="Z4559" s="115">
        <v>0</v>
      </c>
      <c r="AA4559" s="115">
        <v>1</v>
      </c>
      <c r="AB4559" s="115">
        <v>8.580047795496E-2</v>
      </c>
      <c r="AC4559" s="115">
        <v>1.2675740411919999E-2</v>
      </c>
      <c r="AD4559" s="115">
        <v>33.750099895272299</v>
      </c>
      <c r="AF4559" s="115">
        <v>-1</v>
      </c>
      <c r="AG4559" s="115">
        <v>-1</v>
      </c>
      <c r="AH4559" s="115">
        <v>-1</v>
      </c>
      <c r="AI4559" s="115">
        <v>-1</v>
      </c>
      <c r="AJ4559" s="115">
        <v>0</v>
      </c>
      <c r="AM4559" s="115" t="s">
        <v>348</v>
      </c>
      <c r="AN4559" s="115">
        <v>-1</v>
      </c>
      <c r="AQ4559" s="115">
        <v>603</v>
      </c>
      <c r="AR4559" s="115" t="s">
        <v>269</v>
      </c>
      <c r="AS4559" s="115" t="s">
        <v>383</v>
      </c>
      <c r="AT4559" s="115" t="s">
        <v>296</v>
      </c>
      <c r="AV4559" s="115">
        <v>101.776448634476</v>
      </c>
      <c r="AW4559" s="115">
        <v>2.7372343800000001E-2</v>
      </c>
    </row>
    <row r="4560" spans="1:49" x14ac:dyDescent="0.25">
      <c r="A4560" s="117">
        <v>200000</v>
      </c>
      <c r="B4560" s="117">
        <v>810000</v>
      </c>
      <c r="C4560" s="117">
        <v>810000</v>
      </c>
      <c r="D4560" s="115" t="s">
        <v>342</v>
      </c>
      <c r="E4560" s="115" t="s">
        <v>13</v>
      </c>
      <c r="F4560" s="115" t="s">
        <v>343</v>
      </c>
      <c r="G4560" s="115" t="s">
        <v>344</v>
      </c>
      <c r="H4560" s="115">
        <v>0.56000000000000005</v>
      </c>
      <c r="I4560" s="115">
        <v>0.48</v>
      </c>
      <c r="J4560" s="115" t="s">
        <v>350</v>
      </c>
      <c r="K4560" s="115">
        <v>5.7053402012800002E-3</v>
      </c>
      <c r="L4560" s="115">
        <v>2862.6900435073899</v>
      </c>
      <c r="M4560" s="115">
        <v>7.2776132435762202</v>
      </c>
      <c r="N4560" s="115">
        <v>1.0751587694226401</v>
      </c>
      <c r="O4560" s="115">
        <v>4.1521259407949998E-2</v>
      </c>
      <c r="P4560" s="115">
        <v>6.1341465499399998E-3</v>
      </c>
      <c r="Q4560" s="115">
        <v>16.332620589032398</v>
      </c>
      <c r="R4560" s="115">
        <v>1210</v>
      </c>
      <c r="S4560" s="115" t="s">
        <v>353</v>
      </c>
      <c r="T4560" s="115">
        <v>1210</v>
      </c>
      <c r="U4560" s="115" t="s">
        <v>352</v>
      </c>
      <c r="V4560" s="115" t="s">
        <v>350</v>
      </c>
      <c r="Z4560" s="115">
        <v>0</v>
      </c>
      <c r="AA4560" s="115">
        <v>1</v>
      </c>
      <c r="AB4560" s="115">
        <v>4.1521259407949998E-2</v>
      </c>
      <c r="AC4560" s="115">
        <v>6.1341465499399998E-3</v>
      </c>
      <c r="AD4560" s="115">
        <v>56.935597345741698</v>
      </c>
      <c r="AF4560" s="115">
        <v>-1</v>
      </c>
      <c r="AG4560" s="115">
        <v>-1</v>
      </c>
      <c r="AH4560" s="115">
        <v>-1</v>
      </c>
      <c r="AI4560" s="115">
        <v>-1</v>
      </c>
      <c r="AJ4560" s="115">
        <v>0</v>
      </c>
      <c r="AM4560" s="115" t="s">
        <v>348</v>
      </c>
      <c r="AN4560" s="115">
        <v>-1</v>
      </c>
      <c r="AQ4560" s="115">
        <v>603</v>
      </c>
      <c r="AR4560" s="115" t="s">
        <v>269</v>
      </c>
      <c r="AS4560" s="115" t="s">
        <v>383</v>
      </c>
      <c r="AT4560" s="115" t="s">
        <v>296</v>
      </c>
      <c r="AV4560" s="115">
        <v>28.521480840789199</v>
      </c>
      <c r="AW4560" s="115">
        <v>4.6176478E-2</v>
      </c>
    </row>
    <row r="4561" spans="1:49" x14ac:dyDescent="0.25">
      <c r="A4561" s="117">
        <v>200000</v>
      </c>
      <c r="B4561" s="117">
        <v>810000</v>
      </c>
      <c r="C4561" s="117">
        <v>810000</v>
      </c>
      <c r="D4561" s="115" t="s">
        <v>342</v>
      </c>
      <c r="E4561" s="115" t="s">
        <v>13</v>
      </c>
      <c r="F4561" s="115" t="s">
        <v>343</v>
      </c>
      <c r="G4561" s="115" t="s">
        <v>344</v>
      </c>
      <c r="H4561" s="115">
        <v>0.56000000000000005</v>
      </c>
      <c r="I4561" s="115">
        <v>0.48</v>
      </c>
      <c r="J4561" s="115" t="s">
        <v>350</v>
      </c>
      <c r="K4561" s="115">
        <v>7.9086674863050002E-2</v>
      </c>
      <c r="L4561" s="115">
        <v>2862.6900435073899</v>
      </c>
      <c r="M4561" s="115">
        <v>7.2776132435762202</v>
      </c>
      <c r="N4561" s="115">
        <v>1.0751587694226401</v>
      </c>
      <c r="O4561" s="115">
        <v>0.57556223237375004</v>
      </c>
      <c r="P4561" s="115">
        <v>8.5030732023479993E-2</v>
      </c>
      <c r="Q4561" s="115">
        <v>226.40063670456499</v>
      </c>
      <c r="R4561" s="115">
        <v>1210</v>
      </c>
      <c r="S4561" s="115" t="s">
        <v>353</v>
      </c>
      <c r="T4561" s="115">
        <v>1210</v>
      </c>
      <c r="U4561" s="115" t="s">
        <v>352</v>
      </c>
      <c r="V4561" s="115" t="s">
        <v>350</v>
      </c>
      <c r="Z4561" s="115">
        <v>0</v>
      </c>
      <c r="AA4561" s="115">
        <v>1</v>
      </c>
      <c r="AB4561" s="115">
        <v>0.57556223237375004</v>
      </c>
      <c r="AC4561" s="115">
        <v>8.5030732023479993E-2</v>
      </c>
      <c r="AD4561" s="115">
        <v>734.72111329646896</v>
      </c>
      <c r="AF4561" s="115">
        <v>-1</v>
      </c>
      <c r="AG4561" s="115">
        <v>-1</v>
      </c>
      <c r="AH4561" s="115">
        <v>-1</v>
      </c>
      <c r="AI4561" s="115">
        <v>-1</v>
      </c>
      <c r="AJ4561" s="115">
        <v>0</v>
      </c>
      <c r="AM4561" s="115" t="s">
        <v>348</v>
      </c>
      <c r="AN4561" s="115">
        <v>-1</v>
      </c>
      <c r="AQ4561" s="115">
        <v>603</v>
      </c>
      <c r="AR4561" s="115" t="s">
        <v>269</v>
      </c>
      <c r="AS4561" s="115" t="s">
        <v>383</v>
      </c>
      <c r="AT4561" s="115" t="s">
        <v>296</v>
      </c>
      <c r="AV4561" s="115">
        <v>77.224244043236396</v>
      </c>
      <c r="AW4561" s="115">
        <v>0.59588087050000005</v>
      </c>
    </row>
    <row r="4562" spans="1:49" x14ac:dyDescent="0.25">
      <c r="A4562" s="117">
        <v>200000</v>
      </c>
      <c r="B4562" s="117">
        <v>810000</v>
      </c>
      <c r="C4562" s="117">
        <v>810000</v>
      </c>
      <c r="D4562" s="115" t="s">
        <v>342</v>
      </c>
      <c r="E4562" s="115" t="s">
        <v>13</v>
      </c>
      <c r="F4562" s="115" t="s">
        <v>343</v>
      </c>
      <c r="G4562" s="115" t="s">
        <v>344</v>
      </c>
      <c r="H4562" s="115">
        <v>0.56000000000000005</v>
      </c>
      <c r="I4562" s="115">
        <v>0.48</v>
      </c>
      <c r="J4562" s="115" t="s">
        <v>350</v>
      </c>
      <c r="K4562" s="115">
        <v>6.1957735904040002E-2</v>
      </c>
      <c r="L4562" s="115">
        <v>2862.6900435073899</v>
      </c>
      <c r="M4562" s="115">
        <v>7.2776132435762202</v>
      </c>
      <c r="N4562" s="115">
        <v>1.0751587694226401</v>
      </c>
      <c r="O4562" s="115">
        <v>0.45090443935726998</v>
      </c>
      <c r="P4562" s="115">
        <v>6.6614403090799995E-2</v>
      </c>
      <c r="Q4562" s="115">
        <v>177.36579369077</v>
      </c>
      <c r="R4562" s="115">
        <v>1210</v>
      </c>
      <c r="S4562" s="115" t="s">
        <v>353</v>
      </c>
      <c r="T4562" s="115">
        <v>1210</v>
      </c>
      <c r="U4562" s="115" t="s">
        <v>352</v>
      </c>
      <c r="V4562" s="115" t="s">
        <v>350</v>
      </c>
      <c r="Z4562" s="115">
        <v>0</v>
      </c>
      <c r="AA4562" s="115">
        <v>1</v>
      </c>
      <c r="AB4562" s="115">
        <v>0.45090443935726998</v>
      </c>
      <c r="AC4562" s="115">
        <v>6.6614403090799995E-2</v>
      </c>
      <c r="AD4562" s="115">
        <v>580.62770427469002</v>
      </c>
      <c r="AF4562" s="115">
        <v>-1</v>
      </c>
      <c r="AG4562" s="115">
        <v>-1</v>
      </c>
      <c r="AH4562" s="115">
        <v>-1</v>
      </c>
      <c r="AI4562" s="115">
        <v>-1</v>
      </c>
      <c r="AJ4562" s="115">
        <v>0</v>
      </c>
      <c r="AM4562" s="115" t="s">
        <v>348</v>
      </c>
      <c r="AN4562" s="115">
        <v>-1</v>
      </c>
      <c r="AQ4562" s="115">
        <v>603</v>
      </c>
      <c r="AR4562" s="115" t="s">
        <v>269</v>
      </c>
      <c r="AS4562" s="115" t="s">
        <v>383</v>
      </c>
      <c r="AT4562" s="115" t="s">
        <v>296</v>
      </c>
      <c r="AV4562" s="115">
        <v>66.460056519948296</v>
      </c>
      <c r="AW4562" s="115">
        <v>0.47090649169999999</v>
      </c>
    </row>
    <row r="4563" spans="1:49" x14ac:dyDescent="0.25">
      <c r="A4563" s="117">
        <v>210000</v>
      </c>
      <c r="B4563" s="117">
        <v>830000</v>
      </c>
      <c r="C4563" s="117">
        <v>830000</v>
      </c>
      <c r="D4563" s="115" t="s">
        <v>342</v>
      </c>
      <c r="E4563" s="115" t="s">
        <v>13</v>
      </c>
      <c r="F4563" s="115" t="s">
        <v>343</v>
      </c>
      <c r="G4563" s="115" t="s">
        <v>344</v>
      </c>
      <c r="H4563" s="115">
        <v>0.56000000000000005</v>
      </c>
      <c r="I4563" s="115">
        <v>0.48</v>
      </c>
      <c r="J4563" s="115" t="s">
        <v>350</v>
      </c>
      <c r="K4563" s="115">
        <v>0.16461273011722</v>
      </c>
      <c r="L4563" s="115">
        <v>3655.42163676777</v>
      </c>
      <c r="M4563" s="115">
        <v>9.1114974906775892</v>
      </c>
      <c r="N4563" s="115">
        <v>1.34004360940462</v>
      </c>
      <c r="O4563" s="115">
        <v>1.49986847739666</v>
      </c>
      <c r="P4563" s="115">
        <v>0.22058823702023</v>
      </c>
      <c r="Q4563" s="115">
        <v>601.72893535791002</v>
      </c>
      <c r="R4563" s="115">
        <v>1200</v>
      </c>
      <c r="S4563" s="115" t="s">
        <v>351</v>
      </c>
      <c r="T4563" s="115">
        <v>1200</v>
      </c>
      <c r="U4563" s="115" t="s">
        <v>352</v>
      </c>
      <c r="V4563" s="115" t="s">
        <v>350</v>
      </c>
      <c r="Z4563" s="115">
        <v>0</v>
      </c>
      <c r="AA4563" s="115">
        <v>1</v>
      </c>
      <c r="AB4563" s="115">
        <v>1.49986847739666</v>
      </c>
      <c r="AC4563" s="115">
        <v>0.22058823702023</v>
      </c>
      <c r="AD4563" s="115">
        <v>601.72893535791002</v>
      </c>
      <c r="AF4563" s="115">
        <v>-1</v>
      </c>
      <c r="AG4563" s="115">
        <v>-1</v>
      </c>
      <c r="AH4563" s="115">
        <v>-1</v>
      </c>
      <c r="AI4563" s="115">
        <v>-1</v>
      </c>
      <c r="AJ4563" s="115">
        <v>0</v>
      </c>
      <c r="AM4563" s="115" t="s">
        <v>348</v>
      </c>
      <c r="AN4563" s="115">
        <v>-1</v>
      </c>
      <c r="AQ4563" s="115">
        <v>603</v>
      </c>
      <c r="AR4563" s="115" t="s">
        <v>269</v>
      </c>
      <c r="AS4563" s="115" t="s">
        <v>383</v>
      </c>
      <c r="AT4563" s="115" t="s">
        <v>296</v>
      </c>
      <c r="AV4563" s="115">
        <v>126.661252515321</v>
      </c>
      <c r="AW4563" s="115">
        <v>0.4880202233</v>
      </c>
    </row>
    <row r="4564" spans="1:49" x14ac:dyDescent="0.25">
      <c r="A4564" s="117">
        <v>210000</v>
      </c>
      <c r="B4564" s="117">
        <v>830000</v>
      </c>
      <c r="C4564" s="117">
        <v>830000</v>
      </c>
      <c r="D4564" s="115" t="s">
        <v>342</v>
      </c>
      <c r="E4564" s="115" t="s">
        <v>13</v>
      </c>
      <c r="F4564" s="115" t="s">
        <v>343</v>
      </c>
      <c r="G4564" s="115" t="s">
        <v>344</v>
      </c>
      <c r="H4564" s="115">
        <v>0.56000000000000005</v>
      </c>
      <c r="I4564" s="115">
        <v>0.48</v>
      </c>
      <c r="J4564" s="115" t="s">
        <v>350</v>
      </c>
      <c r="K4564" s="115">
        <v>0.11924904323962</v>
      </c>
      <c r="L4564" s="115">
        <v>3655.42163676777</v>
      </c>
      <c r="M4564" s="115">
        <v>9.1114974906775892</v>
      </c>
      <c r="N4564" s="115">
        <v>1.34004360940462</v>
      </c>
      <c r="O4564" s="115">
        <v>1.08653735824358</v>
      </c>
      <c r="P4564" s="115">
        <v>0.15979891832088</v>
      </c>
      <c r="Q4564" s="115">
        <v>435.905532821995</v>
      </c>
      <c r="R4564" s="115">
        <v>1210</v>
      </c>
      <c r="S4564" s="115" t="s">
        <v>353</v>
      </c>
      <c r="T4564" s="115">
        <v>1210</v>
      </c>
      <c r="U4564" s="115" t="s">
        <v>352</v>
      </c>
      <c r="V4564" s="115" t="s">
        <v>350</v>
      </c>
      <c r="Z4564" s="115">
        <v>0</v>
      </c>
      <c r="AA4564" s="115">
        <v>1</v>
      </c>
      <c r="AB4564" s="115">
        <v>1.08653735824358</v>
      </c>
      <c r="AC4564" s="115">
        <v>0.15979891832088</v>
      </c>
      <c r="AD4564" s="115">
        <v>494.21333828376697</v>
      </c>
      <c r="AF4564" s="115">
        <v>-1</v>
      </c>
      <c r="AG4564" s="115">
        <v>-1</v>
      </c>
      <c r="AH4564" s="115">
        <v>-1</v>
      </c>
      <c r="AI4564" s="115">
        <v>-1</v>
      </c>
      <c r="AJ4564" s="115">
        <v>0</v>
      </c>
      <c r="AM4564" s="115" t="s">
        <v>348</v>
      </c>
      <c r="AN4564" s="115">
        <v>-1</v>
      </c>
      <c r="AQ4564" s="115">
        <v>603</v>
      </c>
      <c r="AR4564" s="115" t="s">
        <v>269</v>
      </c>
      <c r="AS4564" s="115" t="s">
        <v>383</v>
      </c>
      <c r="AT4564" s="115" t="s">
        <v>296</v>
      </c>
      <c r="AV4564" s="115">
        <v>97.228341160457404</v>
      </c>
      <c r="AW4564" s="115">
        <v>0.40082184780000002</v>
      </c>
    </row>
    <row r="4565" spans="1:49" x14ac:dyDescent="0.25">
      <c r="A4565" s="117">
        <v>210000</v>
      </c>
      <c r="B4565" s="117">
        <v>830000</v>
      </c>
      <c r="C4565" s="117">
        <v>830000</v>
      </c>
      <c r="D4565" s="115" t="s">
        <v>342</v>
      </c>
      <c r="E4565" s="115" t="s">
        <v>13</v>
      </c>
      <c r="F4565" s="115" t="s">
        <v>343</v>
      </c>
      <c r="G4565" s="115" t="s">
        <v>344</v>
      </c>
      <c r="H4565" s="115">
        <v>0.56000000000000005</v>
      </c>
      <c r="I4565" s="115">
        <v>0.48</v>
      </c>
      <c r="J4565" s="115" t="s">
        <v>350</v>
      </c>
      <c r="K4565" s="115">
        <v>0.24764691463894001</v>
      </c>
      <c r="L4565" s="115">
        <v>3655.42163676777</v>
      </c>
      <c r="M4565" s="115">
        <v>9.1114974906775892</v>
      </c>
      <c r="N4565" s="115">
        <v>1.34004360940462</v>
      </c>
      <c r="O4565" s="115">
        <v>2.2564342413068199</v>
      </c>
      <c r="P4565" s="115">
        <v>0.33185766535069</v>
      </c>
      <c r="Q4565" s="115">
        <v>905.25389004999204</v>
      </c>
      <c r="R4565" s="115">
        <v>1210</v>
      </c>
      <c r="S4565" s="115" t="s">
        <v>353</v>
      </c>
      <c r="T4565" s="115">
        <v>1210</v>
      </c>
      <c r="U4565" s="115" t="s">
        <v>352</v>
      </c>
      <c r="V4565" s="115" t="s">
        <v>350</v>
      </c>
      <c r="Z4565" s="115">
        <v>0</v>
      </c>
      <c r="AA4565" s="115">
        <v>1</v>
      </c>
      <c r="AB4565" s="115">
        <v>2.2564342413068199</v>
      </c>
      <c r="AC4565" s="115">
        <v>0.33185766535069</v>
      </c>
      <c r="AD4565" s="115">
        <v>905.25389004999204</v>
      </c>
      <c r="AF4565" s="115">
        <v>-1</v>
      </c>
      <c r="AG4565" s="115">
        <v>-1</v>
      </c>
      <c r="AH4565" s="115">
        <v>-1</v>
      </c>
      <c r="AI4565" s="115">
        <v>-1</v>
      </c>
      <c r="AJ4565" s="115">
        <v>0</v>
      </c>
      <c r="AM4565" s="115" t="s">
        <v>348</v>
      </c>
      <c r="AN4565" s="115">
        <v>-1</v>
      </c>
      <c r="AQ4565" s="115">
        <v>603</v>
      </c>
      <c r="AR4565" s="115" t="s">
        <v>269</v>
      </c>
      <c r="AS4565" s="115" t="s">
        <v>383</v>
      </c>
      <c r="AT4565" s="115" t="s">
        <v>296</v>
      </c>
      <c r="AV4565" s="115">
        <v>127.96673567506799</v>
      </c>
      <c r="AW4565" s="115">
        <v>0.73418806979999995</v>
      </c>
    </row>
    <row r="4566" spans="1:49" x14ac:dyDescent="0.25">
      <c r="A4566" s="117">
        <v>210000</v>
      </c>
      <c r="B4566" s="117">
        <v>830000</v>
      </c>
      <c r="C4566" s="117">
        <v>830000</v>
      </c>
      <c r="D4566" s="115" t="s">
        <v>342</v>
      </c>
      <c r="E4566" s="115" t="s">
        <v>13</v>
      </c>
      <c r="F4566" s="115" t="s">
        <v>343</v>
      </c>
      <c r="G4566" s="115" t="s">
        <v>344</v>
      </c>
      <c r="H4566" s="115">
        <v>0.56000000000000005</v>
      </c>
      <c r="I4566" s="115">
        <v>0.48</v>
      </c>
      <c r="J4566" s="115" t="s">
        <v>350</v>
      </c>
      <c r="K4566" s="115">
        <v>7.0303717816149996E-2</v>
      </c>
      <c r="L4566" s="115">
        <v>3655.42163676777</v>
      </c>
      <c r="M4566" s="115">
        <v>9.1114974906775892</v>
      </c>
      <c r="N4566" s="115">
        <v>1.34004360940462</v>
      </c>
      <c r="O4566" s="115">
        <v>0.64057214846722998</v>
      </c>
      <c r="P4566" s="115">
        <v>9.4210047776929998E-2</v>
      </c>
      <c r="Q4566" s="115">
        <v>256.989731250403</v>
      </c>
      <c r="R4566" s="115">
        <v>1210</v>
      </c>
      <c r="S4566" s="115" t="s">
        <v>353</v>
      </c>
      <c r="T4566" s="115">
        <v>1210</v>
      </c>
      <c r="U4566" s="115" t="s">
        <v>352</v>
      </c>
      <c r="V4566" s="115" t="s">
        <v>350</v>
      </c>
      <c r="Z4566" s="115">
        <v>0</v>
      </c>
      <c r="AA4566" s="115">
        <v>1</v>
      </c>
      <c r="AB4566" s="115">
        <v>0.64057214846722998</v>
      </c>
      <c r="AC4566" s="115">
        <v>9.4210047776929998E-2</v>
      </c>
      <c r="AD4566" s="115">
        <v>256.98973125040197</v>
      </c>
      <c r="AF4566" s="115">
        <v>-1</v>
      </c>
      <c r="AG4566" s="115">
        <v>-1</v>
      </c>
      <c r="AH4566" s="115">
        <v>-1</v>
      </c>
      <c r="AI4566" s="115">
        <v>-1</v>
      </c>
      <c r="AJ4566" s="115">
        <v>0</v>
      </c>
      <c r="AM4566" s="115" t="s">
        <v>348</v>
      </c>
      <c r="AN4566" s="115">
        <v>-1</v>
      </c>
      <c r="AQ4566" s="115">
        <v>603</v>
      </c>
      <c r="AR4566" s="115" t="s">
        <v>269</v>
      </c>
      <c r="AS4566" s="115" t="s">
        <v>383</v>
      </c>
      <c r="AT4566" s="115" t="s">
        <v>296</v>
      </c>
      <c r="AV4566" s="115">
        <v>88.067014114283694</v>
      </c>
      <c r="AW4566" s="115">
        <v>0.2084263838</v>
      </c>
    </row>
    <row r="4567" spans="1:49" x14ac:dyDescent="0.25">
      <c r="A4567" s="117">
        <v>210000</v>
      </c>
      <c r="B4567" s="117">
        <v>830000</v>
      </c>
      <c r="C4567" s="117">
        <v>830000</v>
      </c>
      <c r="D4567" s="115" t="s">
        <v>342</v>
      </c>
      <c r="E4567" s="115" t="s">
        <v>13</v>
      </c>
      <c r="F4567" s="115" t="s">
        <v>343</v>
      </c>
      <c r="G4567" s="115" t="s">
        <v>344</v>
      </c>
      <c r="H4567" s="115">
        <v>0.56000000000000005</v>
      </c>
      <c r="I4567" s="115">
        <v>0.48</v>
      </c>
      <c r="J4567" s="115" t="s">
        <v>350</v>
      </c>
      <c r="K4567" s="115">
        <v>0.14975024745297999</v>
      </c>
      <c r="L4567" s="115">
        <v>3648.7310700176799</v>
      </c>
      <c r="M4567" s="115">
        <v>9.0959099132716705</v>
      </c>
      <c r="N4567" s="115">
        <v>1.3377881317476401</v>
      </c>
      <c r="O4567" s="115">
        <v>1.3621147603224599</v>
      </c>
      <c r="P4567" s="115">
        <v>0.20033410376887001</v>
      </c>
      <c r="Q4567" s="115">
        <v>546.39838062453202</v>
      </c>
      <c r="R4567" s="115">
        <v>1200</v>
      </c>
      <c r="S4567" s="115" t="s">
        <v>351</v>
      </c>
      <c r="T4567" s="115">
        <v>1200</v>
      </c>
      <c r="U4567" s="115" t="s">
        <v>352</v>
      </c>
      <c r="V4567" s="115" t="s">
        <v>350</v>
      </c>
      <c r="Z4567" s="115">
        <v>0</v>
      </c>
      <c r="AA4567" s="115">
        <v>1</v>
      </c>
      <c r="AB4567" s="115">
        <v>1.3621147603224599</v>
      </c>
      <c r="AC4567" s="115">
        <v>0.20033410376887001</v>
      </c>
      <c r="AD4567" s="115">
        <v>546.39838062453202</v>
      </c>
      <c r="AF4567" s="115">
        <v>-1</v>
      </c>
      <c r="AG4567" s="115">
        <v>-1</v>
      </c>
      <c r="AH4567" s="115">
        <v>-1</v>
      </c>
      <c r="AI4567" s="115">
        <v>-1</v>
      </c>
      <c r="AJ4567" s="115">
        <v>0</v>
      </c>
      <c r="AM4567" s="115" t="s">
        <v>348</v>
      </c>
      <c r="AN4567" s="115">
        <v>-1</v>
      </c>
      <c r="AQ4567" s="115">
        <v>603</v>
      </c>
      <c r="AR4567" s="115" t="s">
        <v>269</v>
      </c>
      <c r="AS4567" s="115" t="s">
        <v>383</v>
      </c>
      <c r="AT4567" s="115" t="s">
        <v>296</v>
      </c>
      <c r="AV4567" s="115">
        <v>124.339883642776</v>
      </c>
      <c r="AW4567" s="115">
        <v>0.44314548310000001</v>
      </c>
    </row>
    <row r="4568" spans="1:49" x14ac:dyDescent="0.25">
      <c r="A4568" s="117">
        <v>210000</v>
      </c>
      <c r="B4568" s="117">
        <v>830000</v>
      </c>
      <c r="C4568" s="117">
        <v>830000</v>
      </c>
      <c r="D4568" s="115" t="s">
        <v>342</v>
      </c>
      <c r="E4568" s="115" t="s">
        <v>13</v>
      </c>
      <c r="F4568" s="115" t="s">
        <v>343</v>
      </c>
      <c r="G4568" s="115" t="s">
        <v>344</v>
      </c>
      <c r="H4568" s="115">
        <v>0.56000000000000005</v>
      </c>
      <c r="I4568" s="115">
        <v>0.48</v>
      </c>
      <c r="J4568" s="115" t="s">
        <v>350</v>
      </c>
      <c r="K4568" s="115">
        <v>4.6236812061849999E-2</v>
      </c>
      <c r="L4568" s="115">
        <v>3648.7310700176799</v>
      </c>
      <c r="M4568" s="115">
        <v>9.0959099132716705</v>
      </c>
      <c r="N4568" s="115">
        <v>1.3377881317476401</v>
      </c>
      <c r="O4568" s="115">
        <v>0.42056587719152999</v>
      </c>
      <c r="P4568" s="115">
        <v>6.1855058426200003E-2</v>
      </c>
      <c r="Q4568" s="115">
        <v>168.70569274866901</v>
      </c>
      <c r="R4568" s="115">
        <v>1210</v>
      </c>
      <c r="S4568" s="115" t="s">
        <v>353</v>
      </c>
      <c r="T4568" s="115">
        <v>1210</v>
      </c>
      <c r="U4568" s="115" t="s">
        <v>352</v>
      </c>
      <c r="V4568" s="115" t="s">
        <v>350</v>
      </c>
      <c r="Z4568" s="115">
        <v>0</v>
      </c>
      <c r="AA4568" s="115">
        <v>1</v>
      </c>
      <c r="AB4568" s="115">
        <v>0.42056587719152999</v>
      </c>
      <c r="AC4568" s="115">
        <v>6.1855058426200003E-2</v>
      </c>
      <c r="AD4568" s="115">
        <v>319.60367180208101</v>
      </c>
      <c r="AF4568" s="115">
        <v>-1</v>
      </c>
      <c r="AG4568" s="115">
        <v>-1</v>
      </c>
      <c r="AH4568" s="115">
        <v>-1</v>
      </c>
      <c r="AI4568" s="115">
        <v>-1</v>
      </c>
      <c r="AJ4568" s="115">
        <v>0</v>
      </c>
      <c r="AM4568" s="115" t="s">
        <v>348</v>
      </c>
      <c r="AN4568" s="115">
        <v>-1</v>
      </c>
      <c r="AQ4568" s="115">
        <v>603</v>
      </c>
      <c r="AR4568" s="115" t="s">
        <v>269</v>
      </c>
      <c r="AS4568" s="115" t="s">
        <v>383</v>
      </c>
      <c r="AT4568" s="115" t="s">
        <v>296</v>
      </c>
      <c r="AV4568" s="115">
        <v>58.180550419852501</v>
      </c>
      <c r="AW4568" s="115">
        <v>0.2592081685</v>
      </c>
    </row>
    <row r="4569" spans="1:49" x14ac:dyDescent="0.25">
      <c r="A4569" s="117">
        <v>210000</v>
      </c>
      <c r="B4569" s="117">
        <v>830000</v>
      </c>
      <c r="C4569" s="117">
        <v>830000</v>
      </c>
      <c r="D4569" s="115" t="s">
        <v>342</v>
      </c>
      <c r="E4569" s="115" t="s">
        <v>13</v>
      </c>
      <c r="F4569" s="115" t="s">
        <v>343</v>
      </c>
      <c r="G4569" s="115" t="s">
        <v>344</v>
      </c>
      <c r="H4569" s="115">
        <v>0.56000000000000005</v>
      </c>
      <c r="I4569" s="115">
        <v>0.48</v>
      </c>
      <c r="J4569" s="115" t="s">
        <v>350</v>
      </c>
      <c r="K4569" s="115">
        <v>0.13143929241774999</v>
      </c>
      <c r="L4569" s="115">
        <v>3648.7310700176799</v>
      </c>
      <c r="M4569" s="115">
        <v>9.0959099132716705</v>
      </c>
      <c r="N4569" s="115">
        <v>1.3377881317476401</v>
      </c>
      <c r="O4569" s="115">
        <v>1.1955599628961</v>
      </c>
      <c r="P4569" s="115">
        <v>0.17583792544178001</v>
      </c>
      <c r="Q4569" s="115">
        <v>479.58663006581298</v>
      </c>
      <c r="R4569" s="115">
        <v>1210</v>
      </c>
      <c r="S4569" s="115" t="s">
        <v>353</v>
      </c>
      <c r="T4569" s="115">
        <v>1210</v>
      </c>
      <c r="U4569" s="115" t="s">
        <v>352</v>
      </c>
      <c r="V4569" s="115" t="s">
        <v>350</v>
      </c>
      <c r="Z4569" s="115">
        <v>0</v>
      </c>
      <c r="AA4569" s="115">
        <v>1</v>
      </c>
      <c r="AB4569" s="115">
        <v>1.1955599628961</v>
      </c>
      <c r="AC4569" s="115">
        <v>0.17583792544178001</v>
      </c>
      <c r="AD4569" s="115">
        <v>941.32727531475996</v>
      </c>
      <c r="AF4569" s="115">
        <v>-1</v>
      </c>
      <c r="AG4569" s="115">
        <v>-1</v>
      </c>
      <c r="AH4569" s="115">
        <v>-1</v>
      </c>
      <c r="AI4569" s="115">
        <v>-1</v>
      </c>
      <c r="AJ4569" s="115">
        <v>0</v>
      </c>
      <c r="AM4569" s="115" t="s">
        <v>348</v>
      </c>
      <c r="AN4569" s="115">
        <v>-1</v>
      </c>
      <c r="AQ4569" s="115">
        <v>603</v>
      </c>
      <c r="AR4569" s="115" t="s">
        <v>269</v>
      </c>
      <c r="AS4569" s="115" t="s">
        <v>383</v>
      </c>
      <c r="AT4569" s="115" t="s">
        <v>296</v>
      </c>
      <c r="AV4569" s="115">
        <v>93.572437305717301</v>
      </c>
      <c r="AW4569" s="115">
        <v>0.76344466769999997</v>
      </c>
    </row>
    <row r="4570" spans="1:49" x14ac:dyDescent="0.25">
      <c r="A4570" s="117">
        <v>210000</v>
      </c>
      <c r="B4570" s="117">
        <v>830000</v>
      </c>
      <c r="C4570" s="117">
        <v>830000</v>
      </c>
      <c r="D4570" s="115" t="s">
        <v>342</v>
      </c>
      <c r="E4570" s="115" t="s">
        <v>13</v>
      </c>
      <c r="F4570" s="115" t="s">
        <v>343</v>
      </c>
      <c r="G4570" s="115" t="s">
        <v>344</v>
      </c>
      <c r="H4570" s="115">
        <v>0.56000000000000005</v>
      </c>
      <c r="I4570" s="115">
        <v>0.48</v>
      </c>
      <c r="J4570" s="115" t="s">
        <v>350</v>
      </c>
      <c r="K4570" s="115">
        <v>7.0617781500680002E-2</v>
      </c>
      <c r="L4570" s="115">
        <v>3648.7310700176799</v>
      </c>
      <c r="M4570" s="115">
        <v>9.0959099132716705</v>
      </c>
      <c r="N4570" s="115">
        <v>1.3377881317476401</v>
      </c>
      <c r="O4570" s="115">
        <v>0.64233297880535001</v>
      </c>
      <c r="P4570" s="115">
        <v>9.4471629981960001E-2</v>
      </c>
      <c r="Q4570" s="115">
        <v>257.66529345727599</v>
      </c>
      <c r="R4570" s="115">
        <v>1210</v>
      </c>
      <c r="S4570" s="115" t="s">
        <v>353</v>
      </c>
      <c r="T4570" s="115">
        <v>1210</v>
      </c>
      <c r="U4570" s="115" t="s">
        <v>352</v>
      </c>
      <c r="V4570" s="115" t="s">
        <v>350</v>
      </c>
      <c r="Z4570" s="115">
        <v>0</v>
      </c>
      <c r="AA4570" s="115">
        <v>1</v>
      </c>
      <c r="AB4570" s="115">
        <v>0.64233297880535001</v>
      </c>
      <c r="AC4570" s="115">
        <v>9.4471629981960001E-2</v>
      </c>
      <c r="AD4570" s="115">
        <v>446.71350598636099</v>
      </c>
      <c r="AF4570" s="115">
        <v>-1</v>
      </c>
      <c r="AG4570" s="115">
        <v>-1</v>
      </c>
      <c r="AH4570" s="115">
        <v>-1</v>
      </c>
      <c r="AI4570" s="115">
        <v>-1</v>
      </c>
      <c r="AJ4570" s="115">
        <v>0</v>
      </c>
      <c r="AM4570" s="115" t="s">
        <v>348</v>
      </c>
      <c r="AN4570" s="115">
        <v>-1</v>
      </c>
      <c r="AQ4570" s="115">
        <v>603</v>
      </c>
      <c r="AR4570" s="115" t="s">
        <v>269</v>
      </c>
      <c r="AS4570" s="115" t="s">
        <v>383</v>
      </c>
      <c r="AT4570" s="115" t="s">
        <v>296</v>
      </c>
      <c r="AV4570" s="115">
        <v>75.1283113125493</v>
      </c>
      <c r="AW4570" s="115">
        <v>0.36229805840000001</v>
      </c>
    </row>
    <row r="4571" spans="1:49" x14ac:dyDescent="0.25">
      <c r="A4571" s="117">
        <v>220000</v>
      </c>
      <c r="B4571" s="117">
        <v>840000</v>
      </c>
      <c r="C4571" s="117">
        <v>840000</v>
      </c>
      <c r="D4571" s="115" t="s">
        <v>342</v>
      </c>
      <c r="E4571" s="115" t="s">
        <v>13</v>
      </c>
      <c r="F4571" s="115" t="s">
        <v>343</v>
      </c>
      <c r="G4571" s="115" t="s">
        <v>344</v>
      </c>
      <c r="H4571" s="115">
        <v>0.56000000000000005</v>
      </c>
      <c r="I4571" s="115">
        <v>0.48</v>
      </c>
      <c r="J4571" s="115" t="s">
        <v>350</v>
      </c>
      <c r="K4571" s="115">
        <v>0.17838789305802</v>
      </c>
      <c r="L4571" s="115">
        <v>3659.8813026336302</v>
      </c>
      <c r="M4571" s="115">
        <v>9.1218878182717198</v>
      </c>
      <c r="N4571" s="115">
        <v>1.3415470696938401</v>
      </c>
      <c r="O4571" s="115">
        <v>1.62723434861313</v>
      </c>
      <c r="P4571" s="115">
        <v>0.23931575520084999</v>
      </c>
      <c r="Q4571" s="115">
        <v>652.87851441926603</v>
      </c>
      <c r="R4571" s="115">
        <v>1200</v>
      </c>
      <c r="S4571" s="115" t="s">
        <v>351</v>
      </c>
      <c r="T4571" s="115">
        <v>1200</v>
      </c>
      <c r="U4571" s="115" t="s">
        <v>352</v>
      </c>
      <c r="V4571" s="115" t="s">
        <v>350</v>
      </c>
      <c r="Z4571" s="115">
        <v>0</v>
      </c>
      <c r="AA4571" s="115">
        <v>1</v>
      </c>
      <c r="AB4571" s="115">
        <v>1.62723434861313</v>
      </c>
      <c r="AC4571" s="115">
        <v>0.23931575520084999</v>
      </c>
      <c r="AD4571" s="115">
        <v>652.87851441926603</v>
      </c>
      <c r="AF4571" s="115">
        <v>-1</v>
      </c>
      <c r="AG4571" s="115">
        <v>-1</v>
      </c>
      <c r="AH4571" s="115">
        <v>-1</v>
      </c>
      <c r="AI4571" s="115">
        <v>-1</v>
      </c>
      <c r="AJ4571" s="115">
        <v>0</v>
      </c>
      <c r="AM4571" s="115" t="s">
        <v>348</v>
      </c>
      <c r="AN4571" s="115">
        <v>-1</v>
      </c>
      <c r="AQ4571" s="115">
        <v>603</v>
      </c>
      <c r="AR4571" s="115" t="s">
        <v>269</v>
      </c>
      <c r="AS4571" s="115" t="s">
        <v>383</v>
      </c>
      <c r="AT4571" s="115" t="s">
        <v>296</v>
      </c>
      <c r="AV4571" s="115">
        <v>128.75490690824299</v>
      </c>
      <c r="AW4571" s="115">
        <v>0.52950406679999995</v>
      </c>
    </row>
    <row r="4572" spans="1:49" x14ac:dyDescent="0.25">
      <c r="A4572" s="117">
        <v>220000</v>
      </c>
      <c r="B4572" s="117">
        <v>840000</v>
      </c>
      <c r="C4572" s="117">
        <v>840000</v>
      </c>
      <c r="D4572" s="115" t="s">
        <v>342</v>
      </c>
      <c r="E4572" s="115" t="s">
        <v>13</v>
      </c>
      <c r="F4572" s="115" t="s">
        <v>343</v>
      </c>
      <c r="G4572" s="115" t="s">
        <v>344</v>
      </c>
      <c r="H4572" s="115">
        <v>0.56000000000000005</v>
      </c>
      <c r="I4572" s="115">
        <v>0.48</v>
      </c>
      <c r="J4572" s="115" t="s">
        <v>350</v>
      </c>
      <c r="K4572" s="115">
        <v>0.17500671534809001</v>
      </c>
      <c r="L4572" s="115">
        <v>3659.8813026336302</v>
      </c>
      <c r="M4572" s="115">
        <v>9.1218878182717198</v>
      </c>
      <c r="N4572" s="115">
        <v>1.3415470696938401</v>
      </c>
      <c r="O4572" s="115">
        <v>1.59639162484952</v>
      </c>
      <c r="P4572" s="115">
        <v>0.23477974615198</v>
      </c>
      <c r="Q4572" s="115">
        <v>640.50380533781504</v>
      </c>
      <c r="R4572" s="115">
        <v>1210</v>
      </c>
      <c r="S4572" s="115" t="s">
        <v>353</v>
      </c>
      <c r="T4572" s="115">
        <v>1210</v>
      </c>
      <c r="U4572" s="115" t="s">
        <v>352</v>
      </c>
      <c r="V4572" s="115" t="s">
        <v>350</v>
      </c>
      <c r="Z4572" s="115">
        <v>0</v>
      </c>
      <c r="AA4572" s="115">
        <v>1</v>
      </c>
      <c r="AB4572" s="115">
        <v>1.59639162484952</v>
      </c>
      <c r="AC4572" s="115">
        <v>0.23477974615198</v>
      </c>
      <c r="AD4572" s="115">
        <v>640.50380533781504</v>
      </c>
      <c r="AF4572" s="115">
        <v>-1</v>
      </c>
      <c r="AG4572" s="115">
        <v>-1</v>
      </c>
      <c r="AH4572" s="115">
        <v>-1</v>
      </c>
      <c r="AI4572" s="115">
        <v>-1</v>
      </c>
      <c r="AJ4572" s="115">
        <v>0</v>
      </c>
      <c r="AM4572" s="115" t="s">
        <v>348</v>
      </c>
      <c r="AN4572" s="115">
        <v>-1</v>
      </c>
      <c r="AQ4572" s="115">
        <v>603</v>
      </c>
      <c r="AR4572" s="115" t="s">
        <v>269</v>
      </c>
      <c r="AS4572" s="115" t="s">
        <v>383</v>
      </c>
      <c r="AT4572" s="115" t="s">
        <v>296</v>
      </c>
      <c r="AV4572" s="115">
        <v>111.20264249165299</v>
      </c>
      <c r="AW4572" s="115">
        <v>0.51946780640000001</v>
      </c>
    </row>
    <row r="4573" spans="1:49" x14ac:dyDescent="0.25">
      <c r="A4573" s="117">
        <v>220000</v>
      </c>
      <c r="B4573" s="117">
        <v>840000</v>
      </c>
      <c r="C4573" s="117">
        <v>840000</v>
      </c>
      <c r="D4573" s="115" t="s">
        <v>342</v>
      </c>
      <c r="E4573" s="115" t="s">
        <v>13</v>
      </c>
      <c r="F4573" s="115" t="s">
        <v>343</v>
      </c>
      <c r="G4573" s="115" t="s">
        <v>344</v>
      </c>
      <c r="H4573" s="115">
        <v>0.56000000000000005</v>
      </c>
      <c r="I4573" s="115">
        <v>0.48</v>
      </c>
      <c r="J4573" s="115" t="s">
        <v>350</v>
      </c>
      <c r="K4573" s="115">
        <v>0.24762703405202</v>
      </c>
      <c r="L4573" s="115">
        <v>3659.8813026336302</v>
      </c>
      <c r="M4573" s="115">
        <v>9.1218878182717198</v>
      </c>
      <c r="N4573" s="115">
        <v>1.3415470696938401</v>
      </c>
      <c r="O4573" s="115">
        <v>2.2588260253939501</v>
      </c>
      <c r="P4573" s="115">
        <v>0.33220332190947</v>
      </c>
      <c r="Q4573" s="115">
        <v>906.28555195363901</v>
      </c>
      <c r="R4573" s="115">
        <v>1210</v>
      </c>
      <c r="S4573" s="115" t="s">
        <v>353</v>
      </c>
      <c r="T4573" s="115">
        <v>1210</v>
      </c>
      <c r="U4573" s="115" t="s">
        <v>352</v>
      </c>
      <c r="V4573" s="115" t="s">
        <v>350</v>
      </c>
      <c r="Z4573" s="115">
        <v>0</v>
      </c>
      <c r="AA4573" s="115">
        <v>1</v>
      </c>
      <c r="AB4573" s="115">
        <v>2.2588260253939501</v>
      </c>
      <c r="AC4573" s="115">
        <v>0.33220332190947</v>
      </c>
      <c r="AD4573" s="115">
        <v>906.28555195363901</v>
      </c>
      <c r="AF4573" s="115">
        <v>-1</v>
      </c>
      <c r="AG4573" s="115">
        <v>-1</v>
      </c>
      <c r="AH4573" s="115">
        <v>-1</v>
      </c>
      <c r="AI4573" s="115">
        <v>-1</v>
      </c>
      <c r="AJ4573" s="115">
        <v>0</v>
      </c>
      <c r="AM4573" s="115" t="s">
        <v>348</v>
      </c>
      <c r="AN4573" s="115">
        <v>-1</v>
      </c>
      <c r="AQ4573" s="115">
        <v>603</v>
      </c>
      <c r="AR4573" s="115" t="s">
        <v>269</v>
      </c>
      <c r="AS4573" s="115" t="s">
        <v>383</v>
      </c>
      <c r="AT4573" s="115" t="s">
        <v>296</v>
      </c>
      <c r="AV4573" s="115">
        <v>127.420781880753</v>
      </c>
      <c r="AW4573" s="115">
        <v>0.73502477860000004</v>
      </c>
    </row>
    <row r="4574" spans="1:49" x14ac:dyDescent="0.25">
      <c r="A4574" s="117">
        <v>220000</v>
      </c>
      <c r="B4574" s="117">
        <v>840000</v>
      </c>
      <c r="C4574" s="117">
        <v>840000</v>
      </c>
      <c r="D4574" s="115" t="s">
        <v>342</v>
      </c>
      <c r="E4574" s="115" t="s">
        <v>13</v>
      </c>
      <c r="F4574" s="115" t="s">
        <v>343</v>
      </c>
      <c r="G4574" s="115" t="s">
        <v>344</v>
      </c>
      <c r="H4574" s="115">
        <v>0.56000000000000005</v>
      </c>
      <c r="I4574" s="115">
        <v>0.48</v>
      </c>
      <c r="J4574" s="115" t="s">
        <v>350</v>
      </c>
      <c r="K4574" s="115">
        <v>1.6741811025660001E-2</v>
      </c>
      <c r="L4574" s="115">
        <v>3659.8813026336302</v>
      </c>
      <c r="M4574" s="115">
        <v>9.1218878182717198</v>
      </c>
      <c r="N4574" s="115">
        <v>1.3415470696938401</v>
      </c>
      <c r="O4574" s="115">
        <v>0.15271692205077</v>
      </c>
      <c r="P4574" s="115">
        <v>2.2459927522840002E-2</v>
      </c>
      <c r="Q4574" s="115">
        <v>61.273041145038597</v>
      </c>
      <c r="R4574" s="115">
        <v>1210</v>
      </c>
      <c r="S4574" s="115" t="s">
        <v>353</v>
      </c>
      <c r="T4574" s="115">
        <v>1210</v>
      </c>
      <c r="U4574" s="115" t="s">
        <v>352</v>
      </c>
      <c r="V4574" s="115" t="s">
        <v>350</v>
      </c>
      <c r="Z4574" s="115">
        <v>0</v>
      </c>
      <c r="AA4574" s="115">
        <v>1</v>
      </c>
      <c r="AB4574" s="115">
        <v>0.15271692205077</v>
      </c>
      <c r="AC4574" s="115">
        <v>2.2459927522840002E-2</v>
      </c>
      <c r="AD4574" s="115">
        <v>61.273041145040096</v>
      </c>
      <c r="AF4574" s="115">
        <v>-1</v>
      </c>
      <c r="AG4574" s="115">
        <v>-1</v>
      </c>
      <c r="AH4574" s="115">
        <v>-1</v>
      </c>
      <c r="AI4574" s="115">
        <v>-1</v>
      </c>
      <c r="AJ4574" s="115">
        <v>0</v>
      </c>
      <c r="AM4574" s="115" t="s">
        <v>348</v>
      </c>
      <c r="AN4574" s="115">
        <v>-1</v>
      </c>
      <c r="AQ4574" s="115">
        <v>603</v>
      </c>
      <c r="AR4574" s="115" t="s">
        <v>269</v>
      </c>
      <c r="AS4574" s="115" t="s">
        <v>383</v>
      </c>
      <c r="AT4574" s="115" t="s">
        <v>296</v>
      </c>
      <c r="AV4574" s="115">
        <v>74.240076523460999</v>
      </c>
      <c r="AW4574" s="115">
        <v>4.9694275099999997E-2</v>
      </c>
    </row>
    <row r="4575" spans="1:49" x14ac:dyDescent="0.25">
      <c r="A4575" s="117">
        <v>220000</v>
      </c>
      <c r="B4575" s="117">
        <v>850000</v>
      </c>
      <c r="C4575" s="117">
        <v>850000</v>
      </c>
      <c r="D4575" s="115" t="s">
        <v>342</v>
      </c>
      <c r="E4575" s="115" t="s">
        <v>13</v>
      </c>
      <c r="F4575" s="115" t="s">
        <v>343</v>
      </c>
      <c r="G4575" s="115" t="s">
        <v>344</v>
      </c>
      <c r="H4575" s="115">
        <v>0.56000000000000005</v>
      </c>
      <c r="I4575" s="115">
        <v>0.48</v>
      </c>
      <c r="J4575" s="115" t="s">
        <v>350</v>
      </c>
      <c r="K4575" s="115">
        <v>6.4956875291729999E-2</v>
      </c>
      <c r="L4575" s="115">
        <v>3658.5104824855198</v>
      </c>
      <c r="M4575" s="115">
        <v>9.1188019828410596</v>
      </c>
      <c r="N4575" s="115">
        <v>1.3411044800191201</v>
      </c>
      <c r="O4575" s="115">
        <v>0.59232888320941002</v>
      </c>
      <c r="P4575" s="115">
        <v>8.7113956461779996E-2</v>
      </c>
      <c r="Q4575" s="115">
        <v>237.64540916431</v>
      </c>
      <c r="R4575" s="115">
        <v>1210</v>
      </c>
      <c r="S4575" s="115" t="s">
        <v>353</v>
      </c>
      <c r="T4575" s="115">
        <v>1210</v>
      </c>
      <c r="U4575" s="115" t="s">
        <v>352</v>
      </c>
      <c r="V4575" s="115" t="s">
        <v>350</v>
      </c>
      <c r="Z4575" s="115">
        <v>0</v>
      </c>
      <c r="AA4575" s="115">
        <v>1</v>
      </c>
      <c r="AB4575" s="115">
        <v>0.59232888320941002</v>
      </c>
      <c r="AC4575" s="115">
        <v>8.7113956461779996E-2</v>
      </c>
      <c r="AD4575" s="115">
        <v>676.48455100784599</v>
      </c>
      <c r="AF4575" s="115">
        <v>-1</v>
      </c>
      <c r="AG4575" s="115">
        <v>-1</v>
      </c>
      <c r="AH4575" s="115">
        <v>-1</v>
      </c>
      <c r="AI4575" s="115">
        <v>-1</v>
      </c>
      <c r="AJ4575" s="115">
        <v>0</v>
      </c>
      <c r="AM4575" s="115" t="s">
        <v>348</v>
      </c>
      <c r="AN4575" s="115">
        <v>-1</v>
      </c>
      <c r="AQ4575" s="115">
        <v>603</v>
      </c>
      <c r="AR4575" s="115" t="s">
        <v>269</v>
      </c>
      <c r="AS4575" s="115" t="s">
        <v>383</v>
      </c>
      <c r="AT4575" s="115" t="s">
        <v>296</v>
      </c>
      <c r="AV4575" s="115">
        <v>67.442448942661599</v>
      </c>
      <c r="AW4575" s="115">
        <v>0.54864927090000004</v>
      </c>
    </row>
    <row r="4576" spans="1:49" x14ac:dyDescent="0.25">
      <c r="A4576" s="117">
        <v>220000</v>
      </c>
      <c r="B4576" s="117">
        <v>850000</v>
      </c>
      <c r="C4576" s="117">
        <v>850000</v>
      </c>
      <c r="D4576" s="115" t="s">
        <v>342</v>
      </c>
      <c r="E4576" s="115" t="s">
        <v>13</v>
      </c>
      <c r="F4576" s="115" t="s">
        <v>343</v>
      </c>
      <c r="G4576" s="115" t="s">
        <v>344</v>
      </c>
      <c r="H4576" s="115">
        <v>0.56000000000000005</v>
      </c>
      <c r="I4576" s="115">
        <v>0.48</v>
      </c>
      <c r="J4576" s="115" t="s">
        <v>350</v>
      </c>
      <c r="K4576" s="115">
        <v>0.18620459791436</v>
      </c>
      <c r="L4576" s="115">
        <v>3659.8813026336302</v>
      </c>
      <c r="M4576" s="115">
        <v>9.1218878182717198</v>
      </c>
      <c r="N4576" s="115">
        <v>1.3415470696938401</v>
      </c>
      <c r="O4576" s="115">
        <v>1.6985374534212601</v>
      </c>
      <c r="P4576" s="115">
        <v>0.24980223269554</v>
      </c>
      <c r="Q4576" s="115">
        <v>681.48672637121194</v>
      </c>
      <c r="R4576" s="115">
        <v>1200</v>
      </c>
      <c r="S4576" s="115" t="s">
        <v>351</v>
      </c>
      <c r="T4576" s="115">
        <v>1200</v>
      </c>
      <c r="U4576" s="115" t="s">
        <v>352</v>
      </c>
      <c r="V4576" s="115" t="s">
        <v>350</v>
      </c>
      <c r="Z4576" s="115">
        <v>0</v>
      </c>
      <c r="AA4576" s="115">
        <v>1</v>
      </c>
      <c r="AB4576" s="115">
        <v>1.6985374534212601</v>
      </c>
      <c r="AC4576" s="115">
        <v>0.24980223269554</v>
      </c>
      <c r="AD4576" s="115">
        <v>681.48672637121194</v>
      </c>
      <c r="AF4576" s="115">
        <v>-1</v>
      </c>
      <c r="AG4576" s="115">
        <v>-1</v>
      </c>
      <c r="AH4576" s="115">
        <v>-1</v>
      </c>
      <c r="AI4576" s="115">
        <v>-1</v>
      </c>
      <c r="AJ4576" s="115">
        <v>0</v>
      </c>
      <c r="AM4576" s="115" t="s">
        <v>348</v>
      </c>
      <c r="AN4576" s="115">
        <v>-1</v>
      </c>
      <c r="AQ4576" s="115">
        <v>603</v>
      </c>
      <c r="AR4576" s="115" t="s">
        <v>269</v>
      </c>
      <c r="AS4576" s="115" t="s">
        <v>383</v>
      </c>
      <c r="AT4576" s="115" t="s">
        <v>296</v>
      </c>
      <c r="AV4576" s="115">
        <v>129.93924110469999</v>
      </c>
      <c r="AW4576" s="115">
        <v>0.55270618520000003</v>
      </c>
    </row>
    <row r="4577" spans="1:49" x14ac:dyDescent="0.25">
      <c r="A4577" s="117">
        <v>220000</v>
      </c>
      <c r="B4577" s="117">
        <v>850000</v>
      </c>
      <c r="C4577" s="117">
        <v>850000</v>
      </c>
      <c r="D4577" s="115" t="s">
        <v>342</v>
      </c>
      <c r="E4577" s="115" t="s">
        <v>13</v>
      </c>
      <c r="F4577" s="115" t="s">
        <v>343</v>
      </c>
      <c r="G4577" s="115" t="s">
        <v>344</v>
      </c>
      <c r="H4577" s="115">
        <v>0.56000000000000005</v>
      </c>
      <c r="I4577" s="115">
        <v>0.48</v>
      </c>
      <c r="J4577" s="115" t="s">
        <v>350</v>
      </c>
      <c r="K4577" s="115">
        <v>6.7653278742899996E-3</v>
      </c>
      <c r="L4577" s="115">
        <v>3659.8813026336302</v>
      </c>
      <c r="M4577" s="115">
        <v>9.1218878182717198</v>
      </c>
      <c r="N4577" s="115">
        <v>1.3415470696938401</v>
      </c>
      <c r="O4577" s="115">
        <v>6.1712561923099998E-2</v>
      </c>
      <c r="P4577" s="115">
        <v>9.0760057852699999E-3</v>
      </c>
      <c r="Q4577" s="115">
        <v>24.760296993300098</v>
      </c>
      <c r="R4577" s="115">
        <v>1210</v>
      </c>
      <c r="S4577" s="115" t="s">
        <v>353</v>
      </c>
      <c r="T4577" s="115">
        <v>1210</v>
      </c>
      <c r="U4577" s="115" t="s">
        <v>352</v>
      </c>
      <c r="V4577" s="115" t="s">
        <v>350</v>
      </c>
      <c r="Z4577" s="115">
        <v>0</v>
      </c>
      <c r="AA4577" s="115">
        <v>1</v>
      </c>
      <c r="AB4577" s="115">
        <v>6.1712561923099998E-2</v>
      </c>
      <c r="AC4577" s="115">
        <v>9.0760057852699999E-3</v>
      </c>
      <c r="AD4577" s="115">
        <v>32.336210966827402</v>
      </c>
      <c r="AF4577" s="115">
        <v>-1</v>
      </c>
      <c r="AG4577" s="115">
        <v>-1</v>
      </c>
      <c r="AH4577" s="115">
        <v>-1</v>
      </c>
      <c r="AI4577" s="115">
        <v>-1</v>
      </c>
      <c r="AJ4577" s="115">
        <v>0</v>
      </c>
      <c r="AM4577" s="115" t="s">
        <v>348</v>
      </c>
      <c r="AN4577" s="115">
        <v>-1</v>
      </c>
      <c r="AQ4577" s="115">
        <v>603</v>
      </c>
      <c r="AR4577" s="115" t="s">
        <v>269</v>
      </c>
      <c r="AS4577" s="115" t="s">
        <v>383</v>
      </c>
      <c r="AT4577" s="115" t="s">
        <v>296</v>
      </c>
      <c r="AV4577" s="115">
        <v>49.122027488315403</v>
      </c>
      <c r="AW4577" s="115">
        <v>2.6225637400000001E-2</v>
      </c>
    </row>
    <row r="4578" spans="1:49" x14ac:dyDescent="0.25">
      <c r="A4578" s="117">
        <v>220000</v>
      </c>
      <c r="B4578" s="117">
        <v>850000</v>
      </c>
      <c r="C4578" s="117">
        <v>850000</v>
      </c>
      <c r="D4578" s="115" t="s">
        <v>342</v>
      </c>
      <c r="E4578" s="115" t="s">
        <v>13</v>
      </c>
      <c r="F4578" s="115" t="s">
        <v>343</v>
      </c>
      <c r="G4578" s="115" t="s">
        <v>344</v>
      </c>
      <c r="H4578" s="115">
        <v>0.56000000000000005</v>
      </c>
      <c r="I4578" s="115">
        <v>0.48</v>
      </c>
      <c r="J4578" s="115" t="s">
        <v>350</v>
      </c>
      <c r="K4578" s="115">
        <v>0.15046055545675999</v>
      </c>
      <c r="L4578" s="115">
        <v>3659.8813026336302</v>
      </c>
      <c r="M4578" s="115">
        <v>9.1218878182717198</v>
      </c>
      <c r="N4578" s="115">
        <v>1.3415470696938401</v>
      </c>
      <c r="O4578" s="115">
        <v>1.3724843079514399</v>
      </c>
      <c r="P4578" s="115">
        <v>0.20184991727752</v>
      </c>
      <c r="Q4578" s="115">
        <v>550.66777370007696</v>
      </c>
      <c r="R4578" s="115">
        <v>1210</v>
      </c>
      <c r="S4578" s="115" t="s">
        <v>353</v>
      </c>
      <c r="T4578" s="115">
        <v>1210</v>
      </c>
      <c r="U4578" s="115" t="s">
        <v>352</v>
      </c>
      <c r="V4578" s="115" t="s">
        <v>350</v>
      </c>
      <c r="Z4578" s="115">
        <v>0</v>
      </c>
      <c r="AA4578" s="115">
        <v>1</v>
      </c>
      <c r="AB4578" s="115">
        <v>1.3724843079514399</v>
      </c>
      <c r="AC4578" s="115">
        <v>0.20184991727752</v>
      </c>
      <c r="AD4578" s="115">
        <v>873.95023130221205</v>
      </c>
      <c r="AF4578" s="115">
        <v>-1</v>
      </c>
      <c r="AG4578" s="115">
        <v>-1</v>
      </c>
      <c r="AH4578" s="115">
        <v>-1</v>
      </c>
      <c r="AI4578" s="115">
        <v>-1</v>
      </c>
      <c r="AJ4578" s="115">
        <v>0</v>
      </c>
      <c r="AM4578" s="115" t="s">
        <v>348</v>
      </c>
      <c r="AN4578" s="115">
        <v>-1</v>
      </c>
      <c r="AQ4578" s="115">
        <v>603</v>
      </c>
      <c r="AR4578" s="115" t="s">
        <v>269</v>
      </c>
      <c r="AS4578" s="115" t="s">
        <v>383</v>
      </c>
      <c r="AT4578" s="115" t="s">
        <v>296</v>
      </c>
      <c r="AV4578" s="115">
        <v>99.707965237436298</v>
      </c>
      <c r="AW4578" s="115">
        <v>0.70879986319999999</v>
      </c>
    </row>
    <row r="4579" spans="1:49" x14ac:dyDescent="0.25">
      <c r="A4579" s="117">
        <v>220000</v>
      </c>
      <c r="B4579" s="117">
        <v>850000</v>
      </c>
      <c r="C4579" s="117">
        <v>850000</v>
      </c>
      <c r="D4579" s="115" t="s">
        <v>342</v>
      </c>
      <c r="E4579" s="115" t="s">
        <v>13</v>
      </c>
      <c r="F4579" s="115" t="s">
        <v>343</v>
      </c>
      <c r="G4579" s="115" t="s">
        <v>344</v>
      </c>
      <c r="H4579" s="115">
        <v>0.56000000000000005</v>
      </c>
      <c r="I4579" s="115">
        <v>0.48</v>
      </c>
      <c r="J4579" s="115" t="s">
        <v>350</v>
      </c>
      <c r="K4579" s="115">
        <v>9.6944649468720001E-2</v>
      </c>
      <c r="L4579" s="115">
        <v>3659.8813026336302</v>
      </c>
      <c r="M4579" s="115">
        <v>9.1218878182717198</v>
      </c>
      <c r="N4579" s="115">
        <v>1.3415470696938401</v>
      </c>
      <c r="O4579" s="115">
        <v>0.88431821703532998</v>
      </c>
      <c r="P4579" s="115">
        <v>0.13005581041725001</v>
      </c>
      <c r="Q4579" s="115">
        <v>354.80590998093902</v>
      </c>
      <c r="R4579" s="115">
        <v>1210</v>
      </c>
      <c r="S4579" s="115" t="s">
        <v>353</v>
      </c>
      <c r="T4579" s="115">
        <v>1210</v>
      </c>
      <c r="U4579" s="115" t="s">
        <v>352</v>
      </c>
      <c r="V4579" s="115" t="s">
        <v>350</v>
      </c>
      <c r="Z4579" s="115">
        <v>0</v>
      </c>
      <c r="AA4579" s="115">
        <v>1</v>
      </c>
      <c r="AB4579" s="115">
        <v>0.88431821703532998</v>
      </c>
      <c r="AC4579" s="115">
        <v>0.13005581041725001</v>
      </c>
      <c r="AD4579" s="115">
        <v>643.77859195741405</v>
      </c>
      <c r="AF4579" s="115">
        <v>-1</v>
      </c>
      <c r="AG4579" s="115">
        <v>-1</v>
      </c>
      <c r="AH4579" s="115">
        <v>-1</v>
      </c>
      <c r="AI4579" s="115">
        <v>-1</v>
      </c>
      <c r="AJ4579" s="115">
        <v>0</v>
      </c>
      <c r="AM4579" s="115" t="s">
        <v>348</v>
      </c>
      <c r="AN4579" s="115">
        <v>-1</v>
      </c>
      <c r="AQ4579" s="115">
        <v>603</v>
      </c>
      <c r="AR4579" s="115" t="s">
        <v>269</v>
      </c>
      <c r="AS4579" s="115" t="s">
        <v>383</v>
      </c>
      <c r="AT4579" s="115" t="s">
        <v>296</v>
      </c>
      <c r="AV4579" s="115">
        <v>79.541500980932199</v>
      </c>
      <c r="AW4579" s="115">
        <v>0.5221237567</v>
      </c>
    </row>
    <row r="4580" spans="1:49" x14ac:dyDescent="0.25">
      <c r="A4580" s="117">
        <v>220000</v>
      </c>
      <c r="B4580" s="117">
        <v>850000</v>
      </c>
      <c r="C4580" s="117">
        <v>850000</v>
      </c>
      <c r="D4580" s="115" t="s">
        <v>342</v>
      </c>
      <c r="E4580" s="115" t="s">
        <v>13</v>
      </c>
      <c r="F4580" s="115" t="s">
        <v>343</v>
      </c>
      <c r="G4580" s="115" t="s">
        <v>344</v>
      </c>
      <c r="H4580" s="115">
        <v>0.56000000000000005</v>
      </c>
      <c r="I4580" s="115">
        <v>0.48</v>
      </c>
      <c r="J4580" s="115" t="s">
        <v>350</v>
      </c>
      <c r="K4580" s="115">
        <v>1.1431045776400001E-3</v>
      </c>
      <c r="L4580" s="115">
        <v>3659.8813026336302</v>
      </c>
      <c r="M4580" s="115">
        <v>9.1218878182717198</v>
      </c>
      <c r="N4580" s="115">
        <v>1.3415470696938401</v>
      </c>
      <c r="O4580" s="115">
        <v>1.042727172185E-2</v>
      </c>
      <c r="P4580" s="115">
        <v>1.5335285964899999E-3</v>
      </c>
      <c r="Q4580" s="115">
        <v>4.1836270706888303</v>
      </c>
      <c r="R4580" s="115">
        <v>1210</v>
      </c>
      <c r="S4580" s="115" t="s">
        <v>353</v>
      </c>
      <c r="T4580" s="115">
        <v>1210</v>
      </c>
      <c r="U4580" s="115" t="s">
        <v>352</v>
      </c>
      <c r="V4580" s="115" t="s">
        <v>350</v>
      </c>
      <c r="Z4580" s="115">
        <v>0</v>
      </c>
      <c r="AA4580" s="115">
        <v>1</v>
      </c>
      <c r="AB4580" s="115">
        <v>1.042727172185E-2</v>
      </c>
      <c r="AC4580" s="115">
        <v>1.5335285964899999E-3</v>
      </c>
      <c r="AD4580" s="115">
        <v>4.1836270706886403</v>
      </c>
      <c r="AF4580" s="115">
        <v>-1</v>
      </c>
      <c r="AG4580" s="115">
        <v>-1</v>
      </c>
      <c r="AH4580" s="115">
        <v>-1</v>
      </c>
      <c r="AI4580" s="115">
        <v>-1</v>
      </c>
      <c r="AJ4580" s="115">
        <v>0</v>
      </c>
      <c r="AM4580" s="115" t="s">
        <v>348</v>
      </c>
      <c r="AN4580" s="115">
        <v>-1</v>
      </c>
      <c r="AQ4580" s="115">
        <v>603</v>
      </c>
      <c r="AR4580" s="115" t="s">
        <v>269</v>
      </c>
      <c r="AS4580" s="115" t="s">
        <v>383</v>
      </c>
      <c r="AT4580" s="115" t="s">
        <v>296</v>
      </c>
      <c r="AV4580" s="115">
        <v>25.100974476131199</v>
      </c>
      <c r="AW4580" s="115">
        <v>3.3930471000000002E-3</v>
      </c>
    </row>
    <row r="4581" spans="1:49" x14ac:dyDescent="0.25">
      <c r="A4581" s="117">
        <v>220000</v>
      </c>
      <c r="B4581" s="117">
        <v>850000</v>
      </c>
      <c r="C4581" s="117">
        <v>850000</v>
      </c>
      <c r="D4581" s="115" t="s">
        <v>342</v>
      </c>
      <c r="E4581" s="115" t="s">
        <v>13</v>
      </c>
      <c r="F4581" s="115" t="s">
        <v>343</v>
      </c>
      <c r="G4581" s="115" t="s">
        <v>344</v>
      </c>
      <c r="H4581" s="115">
        <v>0.56000000000000005</v>
      </c>
      <c r="I4581" s="115">
        <v>0.48</v>
      </c>
      <c r="J4581" s="115" t="s">
        <v>350</v>
      </c>
      <c r="K4581" s="115">
        <v>4.3620597802599996E-3</v>
      </c>
      <c r="L4581" s="115">
        <v>3659.8813026336302</v>
      </c>
      <c r="M4581" s="115">
        <v>9.1218878182717198</v>
      </c>
      <c r="N4581" s="115">
        <v>1.3415470696938401</v>
      </c>
      <c r="O4581" s="115">
        <v>3.9790219972200003E-2</v>
      </c>
      <c r="P4581" s="115">
        <v>5.8519085160400001E-3</v>
      </c>
      <c r="Q4581" s="115">
        <v>15.964621030772999</v>
      </c>
      <c r="R4581" s="115">
        <v>1210</v>
      </c>
      <c r="S4581" s="115" t="s">
        <v>353</v>
      </c>
      <c r="T4581" s="115">
        <v>1210</v>
      </c>
      <c r="U4581" s="115" t="s">
        <v>352</v>
      </c>
      <c r="V4581" s="115" t="s">
        <v>350</v>
      </c>
      <c r="Z4581" s="115">
        <v>0</v>
      </c>
      <c r="AA4581" s="115">
        <v>1</v>
      </c>
      <c r="AB4581" s="115">
        <v>3.9790219972200003E-2</v>
      </c>
      <c r="AC4581" s="115">
        <v>5.8519085160400001E-3</v>
      </c>
      <c r="AD4581" s="115">
        <v>15.9646210307729</v>
      </c>
      <c r="AF4581" s="115">
        <v>-1</v>
      </c>
      <c r="AG4581" s="115">
        <v>-1</v>
      </c>
      <c r="AH4581" s="115">
        <v>-1</v>
      </c>
      <c r="AI4581" s="115">
        <v>-1</v>
      </c>
      <c r="AJ4581" s="115">
        <v>0</v>
      </c>
      <c r="AM4581" s="115" t="s">
        <v>348</v>
      </c>
      <c r="AN4581" s="115">
        <v>-1</v>
      </c>
      <c r="AQ4581" s="115">
        <v>603</v>
      </c>
      <c r="AR4581" s="115" t="s">
        <v>269</v>
      </c>
      <c r="AS4581" s="115" t="s">
        <v>383</v>
      </c>
      <c r="AT4581" s="115" t="s">
        <v>296</v>
      </c>
      <c r="AV4581" s="115">
        <v>58.197769476008901</v>
      </c>
      <c r="AW4581" s="115">
        <v>1.29477867E-2</v>
      </c>
    </row>
    <row r="4582" spans="1:49" x14ac:dyDescent="0.25">
      <c r="A4582" s="117">
        <v>220000</v>
      </c>
      <c r="B4582" s="117">
        <v>850000</v>
      </c>
      <c r="C4582" s="117">
        <v>850000</v>
      </c>
      <c r="D4582" s="115" t="s">
        <v>342</v>
      </c>
      <c r="E4582" s="115" t="s">
        <v>13</v>
      </c>
      <c r="F4582" s="115" t="s">
        <v>343</v>
      </c>
      <c r="G4582" s="115" t="s">
        <v>344</v>
      </c>
      <c r="H4582" s="115">
        <v>0.56000000000000005</v>
      </c>
      <c r="I4582" s="115">
        <v>0.48</v>
      </c>
      <c r="J4582" s="115" t="s">
        <v>350</v>
      </c>
      <c r="K4582" s="115">
        <v>2.5249193630100001E-3</v>
      </c>
      <c r="L4582" s="115">
        <v>3659.8813026336302</v>
      </c>
      <c r="M4582" s="115">
        <v>9.1218878182717198</v>
      </c>
      <c r="N4582" s="115">
        <v>1.3415470696938401</v>
      </c>
      <c r="O4582" s="115">
        <v>2.3032031179590001E-2</v>
      </c>
      <c r="P4582" s="115">
        <v>3.38729817266E-3</v>
      </c>
      <c r="Q4582" s="115">
        <v>9.24090516735256</v>
      </c>
      <c r="R4582" s="115">
        <v>1210</v>
      </c>
      <c r="S4582" s="115" t="s">
        <v>353</v>
      </c>
      <c r="T4582" s="115">
        <v>1210</v>
      </c>
      <c r="U4582" s="115" t="s">
        <v>352</v>
      </c>
      <c r="V4582" s="115" t="s">
        <v>350</v>
      </c>
      <c r="Z4582" s="115">
        <v>0</v>
      </c>
      <c r="AA4582" s="115">
        <v>1</v>
      </c>
      <c r="AB4582" s="115">
        <v>2.3032031179590001E-2</v>
      </c>
      <c r="AC4582" s="115">
        <v>3.38729817266E-3</v>
      </c>
      <c r="AD4582" s="115">
        <v>9.2409051673510891</v>
      </c>
      <c r="AF4582" s="115">
        <v>-1</v>
      </c>
      <c r="AG4582" s="115">
        <v>-1</v>
      </c>
      <c r="AH4582" s="115">
        <v>-1</v>
      </c>
      <c r="AI4582" s="115">
        <v>-1</v>
      </c>
      <c r="AJ4582" s="115">
        <v>0</v>
      </c>
      <c r="AM4582" s="115" t="s">
        <v>348</v>
      </c>
      <c r="AN4582" s="115">
        <v>-1</v>
      </c>
      <c r="AQ4582" s="115">
        <v>603</v>
      </c>
      <c r="AR4582" s="115" t="s">
        <v>269</v>
      </c>
      <c r="AS4582" s="115" t="s">
        <v>383</v>
      </c>
      <c r="AT4582" s="115" t="s">
        <v>296</v>
      </c>
      <c r="AV4582" s="115">
        <v>21.229023996167399</v>
      </c>
      <c r="AW4582" s="115">
        <v>7.4946513999999999E-3</v>
      </c>
    </row>
    <row r="4583" spans="1:49" x14ac:dyDescent="0.25">
      <c r="A4583" s="117">
        <v>230000</v>
      </c>
      <c r="B4583" s="117">
        <v>870000</v>
      </c>
      <c r="C4583" s="117">
        <v>870000</v>
      </c>
      <c r="D4583" s="115" t="s">
        <v>342</v>
      </c>
      <c r="E4583" s="115" t="s">
        <v>13</v>
      </c>
      <c r="F4583" s="115" t="s">
        <v>343</v>
      </c>
      <c r="G4583" s="115" t="s">
        <v>344</v>
      </c>
      <c r="H4583" s="115">
        <v>0.56000000000000005</v>
      </c>
      <c r="I4583" s="115">
        <v>0.48</v>
      </c>
      <c r="J4583" s="115" t="s">
        <v>350</v>
      </c>
      <c r="K4583" s="115">
        <v>2.130826129054E-2</v>
      </c>
      <c r="L4583" s="115">
        <v>2913.5720358461499</v>
      </c>
      <c r="M4583" s="115">
        <v>7.4136264270868004</v>
      </c>
      <c r="N4583" s="115">
        <v>1.09547455537667</v>
      </c>
      <c r="O4583" s="115">
        <v>0.15797148901887001</v>
      </c>
      <c r="P4583" s="115">
        <v>2.3342658063109999E-2</v>
      </c>
      <c r="Q4583" s="115">
        <v>62.083154228640801</v>
      </c>
      <c r="R4583" s="115">
        <v>1200</v>
      </c>
      <c r="S4583" s="115" t="s">
        <v>351</v>
      </c>
      <c r="T4583" s="115">
        <v>1200</v>
      </c>
      <c r="U4583" s="115" t="s">
        <v>352</v>
      </c>
      <c r="V4583" s="115" t="s">
        <v>350</v>
      </c>
      <c r="Z4583" s="115">
        <v>0</v>
      </c>
      <c r="AA4583" s="115">
        <v>1</v>
      </c>
      <c r="AB4583" s="115">
        <v>0.15797148901887001</v>
      </c>
      <c r="AC4583" s="115">
        <v>2.3342658063109999E-2</v>
      </c>
      <c r="AD4583" s="115">
        <v>62.083154228640801</v>
      </c>
      <c r="AF4583" s="115">
        <v>-1</v>
      </c>
      <c r="AG4583" s="115">
        <v>-1</v>
      </c>
      <c r="AH4583" s="115">
        <v>-1</v>
      </c>
      <c r="AI4583" s="115">
        <v>-1</v>
      </c>
      <c r="AJ4583" s="115">
        <v>0</v>
      </c>
      <c r="AM4583" s="115" t="s">
        <v>348</v>
      </c>
      <c r="AN4583" s="115">
        <v>-1</v>
      </c>
      <c r="AQ4583" s="115">
        <v>603</v>
      </c>
      <c r="AR4583" s="115" t="s">
        <v>269</v>
      </c>
      <c r="AS4583" s="115" t="s">
        <v>383</v>
      </c>
      <c r="AT4583" s="115" t="s">
        <v>296</v>
      </c>
      <c r="AV4583" s="115">
        <v>103.593056540262</v>
      </c>
      <c r="AW4583" s="115">
        <v>5.0351301100000002E-2</v>
      </c>
    </row>
    <row r="4584" spans="1:49" x14ac:dyDescent="0.25">
      <c r="A4584" s="117">
        <v>230000</v>
      </c>
      <c r="B4584" s="117">
        <v>870000</v>
      </c>
      <c r="C4584" s="117">
        <v>870000</v>
      </c>
      <c r="D4584" s="115" t="s">
        <v>342</v>
      </c>
      <c r="E4584" s="115" t="s">
        <v>13</v>
      </c>
      <c r="F4584" s="115" t="s">
        <v>343</v>
      </c>
      <c r="G4584" s="115" t="s">
        <v>344</v>
      </c>
      <c r="H4584" s="115">
        <v>0.56000000000000005</v>
      </c>
      <c r="I4584" s="115">
        <v>0.48</v>
      </c>
      <c r="J4584" s="115" t="s">
        <v>350</v>
      </c>
      <c r="K4584" s="115">
        <v>7.8204214375229994E-2</v>
      </c>
      <c r="L4584" s="115">
        <v>2913.5720358461499</v>
      </c>
      <c r="M4584" s="115">
        <v>7.4136264270868004</v>
      </c>
      <c r="N4584" s="115">
        <v>1.09547455537667</v>
      </c>
      <c r="O4584" s="115">
        <v>0.57977683040178996</v>
      </c>
      <c r="P4584" s="115">
        <v>8.5670726971289995E-2</v>
      </c>
      <c r="Q4584" s="115">
        <v>227.853612088999</v>
      </c>
      <c r="R4584" s="115">
        <v>1210</v>
      </c>
      <c r="S4584" s="115" t="s">
        <v>353</v>
      </c>
      <c r="T4584" s="115">
        <v>1210</v>
      </c>
      <c r="U4584" s="115" t="s">
        <v>352</v>
      </c>
      <c r="V4584" s="115" t="s">
        <v>350</v>
      </c>
      <c r="Z4584" s="115">
        <v>0</v>
      </c>
      <c r="AA4584" s="115">
        <v>1</v>
      </c>
      <c r="AB4584" s="115">
        <v>0.57977683040178996</v>
      </c>
      <c r="AC4584" s="115">
        <v>8.5670726971289995E-2</v>
      </c>
      <c r="AD4584" s="115">
        <v>670.82689042394395</v>
      </c>
      <c r="AF4584" s="115">
        <v>-1</v>
      </c>
      <c r="AG4584" s="115">
        <v>-1</v>
      </c>
      <c r="AH4584" s="115">
        <v>-1</v>
      </c>
      <c r="AI4584" s="115">
        <v>-1</v>
      </c>
      <c r="AJ4584" s="115">
        <v>0</v>
      </c>
      <c r="AM4584" s="115" t="s">
        <v>348</v>
      </c>
      <c r="AN4584" s="115">
        <v>-1</v>
      </c>
      <c r="AQ4584" s="115">
        <v>603</v>
      </c>
      <c r="AR4584" s="115" t="s">
        <v>269</v>
      </c>
      <c r="AS4584" s="115" t="s">
        <v>383</v>
      </c>
      <c r="AT4584" s="115" t="s">
        <v>296</v>
      </c>
      <c r="AV4584" s="115">
        <v>74.119491711666598</v>
      </c>
      <c r="AW4584" s="115">
        <v>0.54406073840000002</v>
      </c>
    </row>
    <row r="4585" spans="1:49" x14ac:dyDescent="0.25">
      <c r="A4585" s="117">
        <v>230000</v>
      </c>
      <c r="B4585" s="117">
        <v>870000</v>
      </c>
      <c r="C4585" s="117">
        <v>870000</v>
      </c>
      <c r="D4585" s="115" t="s">
        <v>342</v>
      </c>
      <c r="E4585" s="115" t="s">
        <v>13</v>
      </c>
      <c r="F4585" s="115" t="s">
        <v>343</v>
      </c>
      <c r="G4585" s="115" t="s">
        <v>344</v>
      </c>
      <c r="H4585" s="115">
        <v>0.56000000000000005</v>
      </c>
      <c r="I4585" s="115">
        <v>0.48</v>
      </c>
      <c r="J4585" s="115" t="s">
        <v>350</v>
      </c>
      <c r="K4585" s="115">
        <v>8.2838079349420002E-2</v>
      </c>
      <c r="L4585" s="115">
        <v>2913.5720358461499</v>
      </c>
      <c r="M4585" s="115">
        <v>7.4136264270868004</v>
      </c>
      <c r="N4585" s="115">
        <v>1.09547455537667</v>
      </c>
      <c r="O4585" s="115">
        <v>0.61413057423404005</v>
      </c>
      <c r="P4585" s="115">
        <v>9.0747008143569993E-2</v>
      </c>
      <c r="Q4585" s="115">
        <v>241.354711495701</v>
      </c>
      <c r="R4585" s="115">
        <v>1210</v>
      </c>
      <c r="S4585" s="115" t="s">
        <v>353</v>
      </c>
      <c r="T4585" s="115">
        <v>1210</v>
      </c>
      <c r="U4585" s="115" t="s">
        <v>352</v>
      </c>
      <c r="V4585" s="115" t="s">
        <v>350</v>
      </c>
      <c r="Z4585" s="115">
        <v>0</v>
      </c>
      <c r="AA4585" s="115">
        <v>1</v>
      </c>
      <c r="AB4585" s="115">
        <v>0.61413057423404005</v>
      </c>
      <c r="AC4585" s="115">
        <v>9.0747008143569993E-2</v>
      </c>
      <c r="AD4585" s="115">
        <v>723.41635499308097</v>
      </c>
      <c r="AF4585" s="115">
        <v>-1</v>
      </c>
      <c r="AG4585" s="115">
        <v>-1</v>
      </c>
      <c r="AH4585" s="115">
        <v>-1</v>
      </c>
      <c r="AI4585" s="115">
        <v>-1</v>
      </c>
      <c r="AJ4585" s="115">
        <v>0</v>
      </c>
      <c r="AM4585" s="115" t="s">
        <v>348</v>
      </c>
      <c r="AN4585" s="115">
        <v>-1</v>
      </c>
      <c r="AQ4585" s="115">
        <v>603</v>
      </c>
      <c r="AR4585" s="115" t="s">
        <v>269</v>
      </c>
      <c r="AS4585" s="115" t="s">
        <v>383</v>
      </c>
      <c r="AT4585" s="115" t="s">
        <v>296</v>
      </c>
      <c r="AV4585" s="115">
        <v>78.168625161892606</v>
      </c>
      <c r="AW4585" s="115">
        <v>0.58671237229999995</v>
      </c>
    </row>
    <row r="4586" spans="1:49" x14ac:dyDescent="0.25">
      <c r="A4586" s="117">
        <v>230000</v>
      </c>
      <c r="B4586" s="117">
        <v>870000</v>
      </c>
      <c r="C4586" s="117">
        <v>870000</v>
      </c>
      <c r="D4586" s="115" t="s">
        <v>342</v>
      </c>
      <c r="E4586" s="115" t="s">
        <v>13</v>
      </c>
      <c r="F4586" s="115" t="s">
        <v>343</v>
      </c>
      <c r="G4586" s="115" t="s">
        <v>344</v>
      </c>
      <c r="H4586" s="115">
        <v>0.56000000000000005</v>
      </c>
      <c r="I4586" s="115">
        <v>0.48</v>
      </c>
      <c r="J4586" s="115" t="s">
        <v>350</v>
      </c>
      <c r="K4586" s="115">
        <v>1.26310372272E-3</v>
      </c>
      <c r="L4586" s="115">
        <v>2791.8118905291099</v>
      </c>
      <c r="M4586" s="115">
        <v>7.0694191659794896</v>
      </c>
      <c r="N4586" s="115">
        <v>1.0434681702243001</v>
      </c>
      <c r="O4586" s="115">
        <v>8.9294096660700005E-3</v>
      </c>
      <c r="P4586" s="115">
        <v>1.3180085303500001E-3</v>
      </c>
      <c r="Q4586" s="115">
        <v>3.52634799208362</v>
      </c>
      <c r="R4586" s="115">
        <v>1200</v>
      </c>
      <c r="S4586" s="115" t="s">
        <v>351</v>
      </c>
      <c r="T4586" s="115">
        <v>1200</v>
      </c>
      <c r="U4586" s="115" t="s">
        <v>352</v>
      </c>
      <c r="V4586" s="115" t="s">
        <v>350</v>
      </c>
      <c r="Z4586" s="115">
        <v>0</v>
      </c>
      <c r="AA4586" s="115">
        <v>1</v>
      </c>
      <c r="AB4586" s="115">
        <v>8.9294096660700005E-3</v>
      </c>
      <c r="AC4586" s="115">
        <v>1.3180085303500001E-3</v>
      </c>
      <c r="AD4586" s="115">
        <v>3.5263479920824801</v>
      </c>
      <c r="AF4586" s="115">
        <v>-1</v>
      </c>
      <c r="AG4586" s="115">
        <v>-1</v>
      </c>
      <c r="AH4586" s="115">
        <v>-1</v>
      </c>
      <c r="AI4586" s="115">
        <v>-1</v>
      </c>
      <c r="AJ4586" s="115">
        <v>0</v>
      </c>
      <c r="AM4586" s="115" t="s">
        <v>348</v>
      </c>
      <c r="AN4586" s="115">
        <v>-1</v>
      </c>
      <c r="AQ4586" s="115">
        <v>603</v>
      </c>
      <c r="AR4586" s="115" t="s">
        <v>269</v>
      </c>
      <c r="AS4586" s="115" t="s">
        <v>383</v>
      </c>
      <c r="AT4586" s="115" t="s">
        <v>296</v>
      </c>
      <c r="AV4586" s="115">
        <v>54.1296346026243</v>
      </c>
      <c r="AW4586" s="115">
        <v>2.8599739999999999E-3</v>
      </c>
    </row>
    <row r="4587" spans="1:49" x14ac:dyDescent="0.25">
      <c r="A4587" s="117">
        <v>230000</v>
      </c>
      <c r="B4587" s="117">
        <v>870000</v>
      </c>
      <c r="C4587" s="117">
        <v>870000</v>
      </c>
      <c r="D4587" s="115" t="s">
        <v>342</v>
      </c>
      <c r="E4587" s="115" t="s">
        <v>13</v>
      </c>
      <c r="F4587" s="115" t="s">
        <v>343</v>
      </c>
      <c r="G4587" s="115" t="s">
        <v>344</v>
      </c>
      <c r="H4587" s="115">
        <v>0.56000000000000005</v>
      </c>
      <c r="I4587" s="115">
        <v>0.48</v>
      </c>
      <c r="J4587" s="115" t="s">
        <v>350</v>
      </c>
      <c r="K4587" s="115">
        <v>2.138343257483E-2</v>
      </c>
      <c r="L4587" s="115">
        <v>2791.8118905291099</v>
      </c>
      <c r="M4587" s="115">
        <v>7.0694191659794896</v>
      </c>
      <c r="N4587" s="115">
        <v>1.0434681702243001</v>
      </c>
      <c r="O4587" s="115">
        <v>0.15116844807898</v>
      </c>
      <c r="P4587" s="115">
        <v>2.2312931261980001E-2</v>
      </c>
      <c r="Q4587" s="115">
        <v>59.6985213227576</v>
      </c>
      <c r="R4587" s="115">
        <v>1210</v>
      </c>
      <c r="S4587" s="115" t="s">
        <v>353</v>
      </c>
      <c r="T4587" s="115">
        <v>1210</v>
      </c>
      <c r="U4587" s="115" t="s">
        <v>352</v>
      </c>
      <c r="V4587" s="115" t="s">
        <v>350</v>
      </c>
      <c r="Z4587" s="115">
        <v>0</v>
      </c>
      <c r="AA4587" s="115">
        <v>1</v>
      </c>
      <c r="AB4587" s="115">
        <v>0.15116844807898</v>
      </c>
      <c r="AC4587" s="115">
        <v>2.2312931261980001E-2</v>
      </c>
      <c r="AD4587" s="115">
        <v>207.06491830553301</v>
      </c>
      <c r="AF4587" s="115">
        <v>-1</v>
      </c>
      <c r="AG4587" s="115">
        <v>-1</v>
      </c>
      <c r="AH4587" s="115">
        <v>-1</v>
      </c>
      <c r="AI4587" s="115">
        <v>-1</v>
      </c>
      <c r="AJ4587" s="115">
        <v>0</v>
      </c>
      <c r="AM4587" s="115" t="s">
        <v>348</v>
      </c>
      <c r="AN4587" s="115">
        <v>-1</v>
      </c>
      <c r="AQ4587" s="115">
        <v>603</v>
      </c>
      <c r="AR4587" s="115" t="s">
        <v>269</v>
      </c>
      <c r="AS4587" s="115" t="s">
        <v>383</v>
      </c>
      <c r="AT4587" s="115" t="s">
        <v>296</v>
      </c>
      <c r="AV4587" s="115">
        <v>38.066967358486799</v>
      </c>
      <c r="AW4587" s="115">
        <v>0.1679358624</v>
      </c>
    </row>
    <row r="4588" spans="1:49" x14ac:dyDescent="0.25">
      <c r="A4588" s="117">
        <v>230000</v>
      </c>
      <c r="B4588" s="117">
        <v>870000</v>
      </c>
      <c r="C4588" s="117">
        <v>870000</v>
      </c>
      <c r="D4588" s="115" t="s">
        <v>342</v>
      </c>
      <c r="E4588" s="115" t="s">
        <v>13</v>
      </c>
      <c r="F4588" s="115" t="s">
        <v>343</v>
      </c>
      <c r="G4588" s="115" t="s">
        <v>344</v>
      </c>
      <c r="H4588" s="115">
        <v>0.56000000000000005</v>
      </c>
      <c r="I4588" s="115">
        <v>0.48</v>
      </c>
      <c r="J4588" s="115" t="s">
        <v>350</v>
      </c>
      <c r="K4588" s="115">
        <v>7.7649928034979998E-2</v>
      </c>
      <c r="L4588" s="115">
        <v>2791.8118905291099</v>
      </c>
      <c r="M4588" s="115">
        <v>7.0694191659794896</v>
      </c>
      <c r="N4588" s="115">
        <v>1.0434681702243001</v>
      </c>
      <c r="O4588" s="115">
        <v>0.54893988948747996</v>
      </c>
      <c r="P4588" s="115">
        <v>8.102522832471E-2</v>
      </c>
      <c r="Q4588" s="115">
        <v>216.783992386812</v>
      </c>
      <c r="R4588" s="115">
        <v>1210</v>
      </c>
      <c r="S4588" s="115" t="s">
        <v>353</v>
      </c>
      <c r="T4588" s="115">
        <v>1210</v>
      </c>
      <c r="U4588" s="115" t="s">
        <v>352</v>
      </c>
      <c r="V4588" s="115" t="s">
        <v>350</v>
      </c>
      <c r="Z4588" s="115">
        <v>0</v>
      </c>
      <c r="AA4588" s="115">
        <v>1</v>
      </c>
      <c r="AB4588" s="115">
        <v>0.54893988948747996</v>
      </c>
      <c r="AC4588" s="115">
        <v>8.102522832471E-2</v>
      </c>
      <c r="AD4588" s="115">
        <v>740.54997387722096</v>
      </c>
      <c r="AF4588" s="115">
        <v>-1</v>
      </c>
      <c r="AG4588" s="115">
        <v>-1</v>
      </c>
      <c r="AH4588" s="115">
        <v>-1</v>
      </c>
      <c r="AI4588" s="115">
        <v>-1</v>
      </c>
      <c r="AJ4588" s="115">
        <v>0</v>
      </c>
      <c r="AM4588" s="115" t="s">
        <v>348</v>
      </c>
      <c r="AN4588" s="115">
        <v>-1</v>
      </c>
      <c r="AQ4588" s="115">
        <v>603</v>
      </c>
      <c r="AR4588" s="115" t="s">
        <v>269</v>
      </c>
      <c r="AS4588" s="115" t="s">
        <v>383</v>
      </c>
      <c r="AT4588" s="115" t="s">
        <v>296</v>
      </c>
      <c r="AV4588" s="115">
        <v>78.248321784749606</v>
      </c>
      <c r="AW4588" s="115">
        <v>0.60060825129999995</v>
      </c>
    </row>
    <row r="4589" spans="1:49" x14ac:dyDescent="0.25">
      <c r="A4589" s="117">
        <v>230000</v>
      </c>
      <c r="B4589" s="117">
        <v>870000</v>
      </c>
      <c r="C4589" s="117">
        <v>870000</v>
      </c>
      <c r="D4589" s="115" t="s">
        <v>342</v>
      </c>
      <c r="E4589" s="115" t="s">
        <v>13</v>
      </c>
      <c r="F4589" s="115" t="s">
        <v>343</v>
      </c>
      <c r="G4589" s="115" t="s">
        <v>344</v>
      </c>
      <c r="H4589" s="115">
        <v>0.56000000000000005</v>
      </c>
      <c r="I4589" s="115">
        <v>0.48</v>
      </c>
      <c r="J4589" s="115" t="s">
        <v>350</v>
      </c>
      <c r="K4589" s="115">
        <v>3.8732703160339998E-2</v>
      </c>
      <c r="L4589" s="115">
        <v>2791.8118905291099</v>
      </c>
      <c r="M4589" s="115">
        <v>7.0694191659794896</v>
      </c>
      <c r="N4589" s="115">
        <v>1.0434681702243001</v>
      </c>
      <c r="O4589" s="115">
        <v>0.27381771407194999</v>
      </c>
      <c r="P4589" s="115">
        <v>4.0416342894560003E-2</v>
      </c>
      <c r="Q4589" s="115">
        <v>108.134421235394</v>
      </c>
      <c r="R4589" s="115">
        <v>1210</v>
      </c>
      <c r="S4589" s="115" t="s">
        <v>353</v>
      </c>
      <c r="T4589" s="115">
        <v>1210</v>
      </c>
      <c r="U4589" s="115" t="s">
        <v>352</v>
      </c>
      <c r="V4589" s="115" t="s">
        <v>350</v>
      </c>
      <c r="Z4589" s="115">
        <v>0</v>
      </c>
      <c r="AA4589" s="115">
        <v>1</v>
      </c>
      <c r="AB4589" s="115">
        <v>0.27381771407194999</v>
      </c>
      <c r="AC4589" s="115">
        <v>4.0416342894560003E-2</v>
      </c>
      <c r="AD4589" s="115">
        <v>388.36739697525297</v>
      </c>
      <c r="AF4589" s="115">
        <v>-1</v>
      </c>
      <c r="AG4589" s="115">
        <v>-1</v>
      </c>
      <c r="AH4589" s="115">
        <v>-1</v>
      </c>
      <c r="AI4589" s="115">
        <v>-1</v>
      </c>
      <c r="AJ4589" s="115">
        <v>0</v>
      </c>
      <c r="AM4589" s="115" t="s">
        <v>348</v>
      </c>
      <c r="AN4589" s="115">
        <v>-1</v>
      </c>
      <c r="AQ4589" s="115">
        <v>603</v>
      </c>
      <c r="AR4589" s="115" t="s">
        <v>269</v>
      </c>
      <c r="AS4589" s="115" t="s">
        <v>383</v>
      </c>
      <c r="AT4589" s="115" t="s">
        <v>296</v>
      </c>
      <c r="AV4589" s="115">
        <v>50.676745319761601</v>
      </c>
      <c r="AW4589" s="115">
        <v>0.3149776131</v>
      </c>
    </row>
    <row r="4590" spans="1:49" x14ac:dyDescent="0.25">
      <c r="A4590" s="117">
        <v>230000</v>
      </c>
      <c r="B4590" s="117">
        <v>870000</v>
      </c>
      <c r="C4590" s="117">
        <v>870000</v>
      </c>
      <c r="D4590" s="115" t="s">
        <v>342</v>
      </c>
      <c r="E4590" s="115" t="s">
        <v>13</v>
      </c>
      <c r="F4590" s="115" t="s">
        <v>343</v>
      </c>
      <c r="G4590" s="115" t="s">
        <v>344</v>
      </c>
      <c r="H4590" s="115">
        <v>0.56000000000000005</v>
      </c>
      <c r="I4590" s="115">
        <v>0.48</v>
      </c>
      <c r="J4590" s="115" t="s">
        <v>350</v>
      </c>
      <c r="K4590" s="115">
        <v>5.9532557167049999E-2</v>
      </c>
      <c r="L4590" s="115">
        <v>3325.6543605729398</v>
      </c>
      <c r="M4590" s="115">
        <v>8.3005656419674398</v>
      </c>
      <c r="N4590" s="115">
        <v>1.2211537843296301</v>
      </c>
      <c r="O4590" s="115">
        <v>0.49415389859932002</v>
      </c>
      <c r="P4590" s="115">
        <v>7.269840747537E-2</v>
      </c>
      <c r="Q4590" s="115">
        <v>197.98470833867799</v>
      </c>
      <c r="R4590" s="115">
        <v>1200</v>
      </c>
      <c r="S4590" s="115" t="s">
        <v>351</v>
      </c>
      <c r="T4590" s="115">
        <v>1200</v>
      </c>
      <c r="U4590" s="115" t="s">
        <v>352</v>
      </c>
      <c r="V4590" s="115" t="s">
        <v>350</v>
      </c>
      <c r="Z4590" s="115">
        <v>0</v>
      </c>
      <c r="AA4590" s="115">
        <v>1</v>
      </c>
      <c r="AB4590" s="115">
        <v>0.49415389859932002</v>
      </c>
      <c r="AC4590" s="115">
        <v>7.269840747537E-2</v>
      </c>
      <c r="AD4590" s="115">
        <v>867.15131263733895</v>
      </c>
      <c r="AF4590" s="115">
        <v>-1</v>
      </c>
      <c r="AG4590" s="115">
        <v>-1</v>
      </c>
      <c r="AH4590" s="115">
        <v>-1</v>
      </c>
      <c r="AI4590" s="115">
        <v>-1</v>
      </c>
      <c r="AJ4590" s="115">
        <v>0</v>
      </c>
      <c r="AM4590" s="115" t="s">
        <v>348</v>
      </c>
      <c r="AN4590" s="115">
        <v>-1</v>
      </c>
      <c r="AQ4590" s="115">
        <v>603</v>
      </c>
      <c r="AR4590" s="115" t="s">
        <v>269</v>
      </c>
      <c r="AS4590" s="115" t="s">
        <v>383</v>
      </c>
      <c r="AT4590" s="115" t="s">
        <v>296</v>
      </c>
      <c r="AV4590" s="115">
        <v>70.372148420653801</v>
      </c>
      <c r="AW4590" s="115">
        <v>0.7032857361</v>
      </c>
    </row>
    <row r="4591" spans="1:49" x14ac:dyDescent="0.25">
      <c r="A4591" s="117">
        <v>230000</v>
      </c>
      <c r="B4591" s="117">
        <v>870000</v>
      </c>
      <c r="C4591" s="117">
        <v>870000</v>
      </c>
      <c r="D4591" s="115" t="s">
        <v>342</v>
      </c>
      <c r="E4591" s="115" t="s">
        <v>13</v>
      </c>
      <c r="F4591" s="115" t="s">
        <v>343</v>
      </c>
      <c r="G4591" s="115" t="s">
        <v>344</v>
      </c>
      <c r="H4591" s="115">
        <v>0.56000000000000005</v>
      </c>
      <c r="I4591" s="115">
        <v>0.48</v>
      </c>
      <c r="J4591" s="115" t="s">
        <v>350</v>
      </c>
      <c r="K4591" s="115">
        <v>3.053410655542E-2</v>
      </c>
      <c r="L4591" s="115">
        <v>3325.6543605729398</v>
      </c>
      <c r="M4591" s="115">
        <v>8.3005656419674398</v>
      </c>
      <c r="N4591" s="115">
        <v>1.2211537843296301</v>
      </c>
      <c r="O4591" s="115">
        <v>0.25345035578210001</v>
      </c>
      <c r="P4591" s="115">
        <v>3.7286839771270001E-2</v>
      </c>
      <c r="Q4591" s="115">
        <v>101.545884612238</v>
      </c>
      <c r="R4591" s="115">
        <v>1210</v>
      </c>
      <c r="S4591" s="115" t="s">
        <v>353</v>
      </c>
      <c r="T4591" s="115">
        <v>1210</v>
      </c>
      <c r="U4591" s="115" t="s">
        <v>352</v>
      </c>
      <c r="V4591" s="115" t="s">
        <v>350</v>
      </c>
      <c r="Z4591" s="115">
        <v>0</v>
      </c>
      <c r="AA4591" s="115">
        <v>1</v>
      </c>
      <c r="AB4591" s="115">
        <v>0.25345035578210001</v>
      </c>
      <c r="AC4591" s="115">
        <v>3.7286839771270001E-2</v>
      </c>
      <c r="AD4591" s="115">
        <v>177.76914856779601</v>
      </c>
      <c r="AF4591" s="115">
        <v>-1</v>
      </c>
      <c r="AG4591" s="115">
        <v>-1</v>
      </c>
      <c r="AH4591" s="115">
        <v>-1</v>
      </c>
      <c r="AI4591" s="115">
        <v>-1</v>
      </c>
      <c r="AJ4591" s="115">
        <v>0</v>
      </c>
      <c r="AM4591" s="115" t="s">
        <v>348</v>
      </c>
      <c r="AN4591" s="115">
        <v>-1</v>
      </c>
      <c r="AQ4591" s="115">
        <v>603</v>
      </c>
      <c r="AR4591" s="115" t="s">
        <v>269</v>
      </c>
      <c r="AS4591" s="115" t="s">
        <v>383</v>
      </c>
      <c r="AT4591" s="115" t="s">
        <v>296</v>
      </c>
      <c r="AV4591" s="115">
        <v>46.5142765826577</v>
      </c>
      <c r="AW4591" s="115">
        <v>0.14417611399999999</v>
      </c>
    </row>
    <row r="4592" spans="1:49" x14ac:dyDescent="0.25">
      <c r="A4592" s="117">
        <v>230000</v>
      </c>
      <c r="B4592" s="117">
        <v>870000</v>
      </c>
      <c r="C4592" s="117">
        <v>870000</v>
      </c>
      <c r="D4592" s="115" t="s">
        <v>342</v>
      </c>
      <c r="E4592" s="115" t="s">
        <v>13</v>
      </c>
      <c r="F4592" s="115" t="s">
        <v>343</v>
      </c>
      <c r="G4592" s="115" t="s">
        <v>344</v>
      </c>
      <c r="H4592" s="115">
        <v>0.56000000000000005</v>
      </c>
      <c r="I4592" s="115">
        <v>0.48</v>
      </c>
      <c r="J4592" s="115" t="s">
        <v>350</v>
      </c>
      <c r="K4592" s="115">
        <v>0.12103070158795</v>
      </c>
      <c r="L4592" s="115">
        <v>3325.6543605729398</v>
      </c>
      <c r="M4592" s="115">
        <v>8.3005656419674398</v>
      </c>
      <c r="N4592" s="115">
        <v>1.2211537843296301</v>
      </c>
      <c r="O4592" s="115">
        <v>1.0046232832241599</v>
      </c>
      <c r="P4592" s="115">
        <v>0.14779709926418999</v>
      </c>
      <c r="Q4592" s="115">
        <v>402.50628049917498</v>
      </c>
      <c r="R4592" s="115">
        <v>1210</v>
      </c>
      <c r="S4592" s="115" t="s">
        <v>353</v>
      </c>
      <c r="T4592" s="115">
        <v>1210</v>
      </c>
      <c r="U4592" s="115" t="s">
        <v>352</v>
      </c>
      <c r="V4592" s="115" t="s">
        <v>350</v>
      </c>
      <c r="Z4592" s="115">
        <v>0</v>
      </c>
      <c r="AA4592" s="115">
        <v>1</v>
      </c>
      <c r="AB4592" s="115">
        <v>1.0046232832241599</v>
      </c>
      <c r="AC4592" s="115">
        <v>0.14779709926418999</v>
      </c>
      <c r="AD4592" s="115">
        <v>808.91923917934901</v>
      </c>
      <c r="AF4592" s="115">
        <v>-1</v>
      </c>
      <c r="AG4592" s="115">
        <v>-1</v>
      </c>
      <c r="AH4592" s="115">
        <v>-1</v>
      </c>
      <c r="AI4592" s="115">
        <v>-1</v>
      </c>
      <c r="AJ4592" s="115">
        <v>0</v>
      </c>
      <c r="AM4592" s="115" t="s">
        <v>348</v>
      </c>
      <c r="AN4592" s="115">
        <v>-1</v>
      </c>
      <c r="AQ4592" s="115">
        <v>603</v>
      </c>
      <c r="AR4592" s="115" t="s">
        <v>269</v>
      </c>
      <c r="AS4592" s="115" t="s">
        <v>383</v>
      </c>
      <c r="AT4592" s="115" t="s">
        <v>296</v>
      </c>
      <c r="AV4592" s="115">
        <v>88.320979195063501</v>
      </c>
      <c r="AW4592" s="115">
        <v>0.65605777710000002</v>
      </c>
    </row>
    <row r="4593" spans="1:49" x14ac:dyDescent="0.25">
      <c r="A4593" s="117">
        <v>230000</v>
      </c>
      <c r="B4593" s="117">
        <v>870000</v>
      </c>
      <c r="C4593" s="117">
        <v>870000</v>
      </c>
      <c r="D4593" s="115" t="s">
        <v>342</v>
      </c>
      <c r="E4593" s="115" t="s">
        <v>13</v>
      </c>
      <c r="F4593" s="115" t="s">
        <v>343</v>
      </c>
      <c r="G4593" s="115" t="s">
        <v>344</v>
      </c>
      <c r="H4593" s="115">
        <v>0.56000000000000005</v>
      </c>
      <c r="I4593" s="115">
        <v>0.48</v>
      </c>
      <c r="J4593" s="115" t="s">
        <v>350</v>
      </c>
      <c r="K4593" s="115">
        <v>1.7722428461E-3</v>
      </c>
      <c r="L4593" s="115">
        <v>3325.6543605729398</v>
      </c>
      <c r="M4593" s="115">
        <v>8.3005656419674398</v>
      </c>
      <c r="N4593" s="115">
        <v>1.2211537843296301</v>
      </c>
      <c r="O4593" s="115">
        <v>1.4710618077599999E-2</v>
      </c>
      <c r="P4593" s="115">
        <v>2.1641810582700002E-3</v>
      </c>
      <c r="Q4593" s="115">
        <v>5.8938671491432997</v>
      </c>
      <c r="R4593" s="115">
        <v>1210</v>
      </c>
      <c r="S4593" s="115" t="s">
        <v>353</v>
      </c>
      <c r="T4593" s="115">
        <v>1210</v>
      </c>
      <c r="U4593" s="115" t="s">
        <v>352</v>
      </c>
      <c r="V4593" s="115" t="s">
        <v>350</v>
      </c>
      <c r="Z4593" s="115">
        <v>0</v>
      </c>
      <c r="AA4593" s="115">
        <v>1</v>
      </c>
      <c r="AB4593" s="115">
        <v>1.4710618077599999E-2</v>
      </c>
      <c r="AC4593" s="115">
        <v>2.1641810582700002E-3</v>
      </c>
      <c r="AD4593" s="115">
        <v>5.8938671491435297</v>
      </c>
      <c r="AF4593" s="115">
        <v>-1</v>
      </c>
      <c r="AG4593" s="115">
        <v>-1</v>
      </c>
      <c r="AH4593" s="115">
        <v>-1</v>
      </c>
      <c r="AI4593" s="115">
        <v>-1</v>
      </c>
      <c r="AJ4593" s="115">
        <v>0</v>
      </c>
      <c r="AM4593" s="115" t="s">
        <v>348</v>
      </c>
      <c r="AN4593" s="115">
        <v>-1</v>
      </c>
      <c r="AQ4593" s="115">
        <v>603</v>
      </c>
      <c r="AR4593" s="115" t="s">
        <v>269</v>
      </c>
      <c r="AS4593" s="115" t="s">
        <v>383</v>
      </c>
      <c r="AT4593" s="115" t="s">
        <v>296</v>
      </c>
      <c r="AV4593" s="115">
        <v>12.7222033464611</v>
      </c>
      <c r="AW4593" s="115">
        <v>4.7801031000000004E-3</v>
      </c>
    </row>
    <row r="4594" spans="1:49" x14ac:dyDescent="0.25">
      <c r="A4594" s="117">
        <v>230000</v>
      </c>
      <c r="B4594" s="117">
        <v>870000</v>
      </c>
      <c r="C4594" s="117">
        <v>870000</v>
      </c>
      <c r="D4594" s="115" t="s">
        <v>342</v>
      </c>
      <c r="E4594" s="115" t="s">
        <v>13</v>
      </c>
      <c r="F4594" s="115" t="s">
        <v>343</v>
      </c>
      <c r="G4594" s="115" t="s">
        <v>344</v>
      </c>
      <c r="H4594" s="115">
        <v>0.56000000000000005</v>
      </c>
      <c r="I4594" s="115">
        <v>0.48</v>
      </c>
      <c r="J4594" s="115" t="s">
        <v>350</v>
      </c>
      <c r="K4594" s="115">
        <v>2.5262722542799998E-3</v>
      </c>
      <c r="L4594" s="115">
        <v>3658.5104824855298</v>
      </c>
      <c r="M4594" s="115">
        <v>9.1188019828410596</v>
      </c>
      <c r="N4594" s="115">
        <v>1.3411044800191201</v>
      </c>
      <c r="O4594" s="115">
        <v>2.3036576441599999E-2</v>
      </c>
      <c r="P4594" s="115">
        <v>3.38799503797E-3</v>
      </c>
      <c r="Q4594" s="115">
        <v>9.2423935239286497</v>
      </c>
      <c r="R4594" s="115">
        <v>1200</v>
      </c>
      <c r="S4594" s="115" t="s">
        <v>351</v>
      </c>
      <c r="T4594" s="115">
        <v>1200</v>
      </c>
      <c r="U4594" s="115" t="s">
        <v>352</v>
      </c>
      <c r="V4594" s="115" t="s">
        <v>350</v>
      </c>
      <c r="Z4594" s="115">
        <v>0</v>
      </c>
      <c r="AA4594" s="115">
        <v>1</v>
      </c>
      <c r="AB4594" s="115">
        <v>2.3036576441599999E-2</v>
      </c>
      <c r="AC4594" s="115">
        <v>3.38799503797E-3</v>
      </c>
      <c r="AD4594" s="115">
        <v>935.39930677311804</v>
      </c>
      <c r="AF4594" s="115">
        <v>-1</v>
      </c>
      <c r="AG4594" s="115">
        <v>-1</v>
      </c>
      <c r="AH4594" s="115">
        <v>-1</v>
      </c>
      <c r="AI4594" s="115">
        <v>-1</v>
      </c>
      <c r="AJ4594" s="115">
        <v>0</v>
      </c>
      <c r="AM4594" s="115" t="s">
        <v>348</v>
      </c>
      <c r="AN4594" s="115">
        <v>-1</v>
      </c>
      <c r="AQ4594" s="115">
        <v>603</v>
      </c>
      <c r="AR4594" s="115" t="s">
        <v>269</v>
      </c>
      <c r="AS4594" s="115" t="s">
        <v>383</v>
      </c>
      <c r="AT4594" s="115" t="s">
        <v>296</v>
      </c>
      <c r="AV4594" s="115">
        <v>16.760617647663999</v>
      </c>
      <c r="AW4594" s="115">
        <v>0.7586369074</v>
      </c>
    </row>
    <row r="4595" spans="1:49" x14ac:dyDescent="0.25">
      <c r="A4595" s="117">
        <v>230000</v>
      </c>
      <c r="B4595" s="117">
        <v>870000</v>
      </c>
      <c r="C4595" s="117">
        <v>870000</v>
      </c>
      <c r="D4595" s="115" t="s">
        <v>342</v>
      </c>
      <c r="E4595" s="115" t="s">
        <v>13</v>
      </c>
      <c r="F4595" s="115" t="s">
        <v>343</v>
      </c>
      <c r="G4595" s="115" t="s">
        <v>344</v>
      </c>
      <c r="H4595" s="115">
        <v>0.56000000000000005</v>
      </c>
      <c r="I4595" s="115">
        <v>0.48</v>
      </c>
      <c r="J4595" s="115" t="s">
        <v>350</v>
      </c>
      <c r="K4595" s="115">
        <v>3.2846044947700001E-3</v>
      </c>
      <c r="L4595" s="115">
        <v>3658.5104824855298</v>
      </c>
      <c r="M4595" s="115">
        <v>9.1188019828410596</v>
      </c>
      <c r="N4595" s="115">
        <v>1.3411044800191201</v>
      </c>
      <c r="O4595" s="115">
        <v>2.995165797978E-2</v>
      </c>
      <c r="P4595" s="115">
        <v>4.40499780303E-3</v>
      </c>
      <c r="Q4595" s="115">
        <v>12.016759974946099</v>
      </c>
      <c r="R4595" s="115">
        <v>1210</v>
      </c>
      <c r="S4595" s="115" t="s">
        <v>353</v>
      </c>
      <c r="T4595" s="115">
        <v>1210</v>
      </c>
      <c r="U4595" s="115" t="s">
        <v>352</v>
      </c>
      <c r="V4595" s="115" t="s">
        <v>350</v>
      </c>
      <c r="Z4595" s="115">
        <v>0</v>
      </c>
      <c r="AA4595" s="115">
        <v>1</v>
      </c>
      <c r="AB4595" s="115">
        <v>2.995165797978E-2</v>
      </c>
      <c r="AC4595" s="115">
        <v>4.40499780303E-3</v>
      </c>
      <c r="AD4595" s="115">
        <v>12.6330846149748</v>
      </c>
      <c r="AF4595" s="115">
        <v>-1</v>
      </c>
      <c r="AG4595" s="115">
        <v>-1</v>
      </c>
      <c r="AH4595" s="115">
        <v>-1</v>
      </c>
      <c r="AI4595" s="115">
        <v>-1</v>
      </c>
      <c r="AJ4595" s="115">
        <v>0</v>
      </c>
      <c r="AM4595" s="115" t="s">
        <v>348</v>
      </c>
      <c r="AN4595" s="115">
        <v>-1</v>
      </c>
      <c r="AQ4595" s="115">
        <v>603</v>
      </c>
      <c r="AR4595" s="115" t="s">
        <v>269</v>
      </c>
      <c r="AS4595" s="115" t="s">
        <v>383</v>
      </c>
      <c r="AT4595" s="115" t="s">
        <v>296</v>
      </c>
      <c r="AV4595" s="115">
        <v>17.0994888161445</v>
      </c>
      <c r="AW4595" s="115">
        <v>1.02458107E-2</v>
      </c>
    </row>
    <row r="4596" spans="1:49" x14ac:dyDescent="0.25">
      <c r="A4596" s="117">
        <v>230000</v>
      </c>
      <c r="B4596" s="117">
        <v>870000</v>
      </c>
      <c r="C4596" s="117">
        <v>880000</v>
      </c>
      <c r="D4596" s="115" t="s">
        <v>342</v>
      </c>
      <c r="E4596" s="115" t="s">
        <v>13</v>
      </c>
      <c r="F4596" s="115" t="s">
        <v>343</v>
      </c>
      <c r="G4596" s="115" t="s">
        <v>344</v>
      </c>
      <c r="H4596" s="115">
        <v>0.56000000000000005</v>
      </c>
      <c r="I4596" s="115">
        <v>0.48</v>
      </c>
      <c r="J4596" s="115" t="s">
        <v>350</v>
      </c>
      <c r="K4596" s="115">
        <v>0.12383968127688</v>
      </c>
      <c r="L4596" s="115">
        <v>3522.3234241373498</v>
      </c>
      <c r="M4596" s="115">
        <v>8.8266685397983107</v>
      </c>
      <c r="N4596" s="115">
        <v>1.29974801902885</v>
      </c>
      <c r="O4596" s="115">
        <v>1.0930918187053</v>
      </c>
      <c r="P4596" s="115">
        <v>0.16096038041679001</v>
      </c>
      <c r="Q4596" s="115">
        <v>436.20341019926599</v>
      </c>
      <c r="R4596" s="115">
        <v>1200</v>
      </c>
      <c r="S4596" s="115" t="s">
        <v>351</v>
      </c>
      <c r="T4596" s="115">
        <v>1200</v>
      </c>
      <c r="U4596" s="115" t="s">
        <v>352</v>
      </c>
      <c r="V4596" s="115" t="s">
        <v>350</v>
      </c>
      <c r="Z4596" s="115">
        <v>0</v>
      </c>
      <c r="AA4596" s="115">
        <v>1</v>
      </c>
      <c r="AB4596" s="115">
        <v>1.0930918187053</v>
      </c>
      <c r="AC4596" s="115">
        <v>0.16096038041679001</v>
      </c>
      <c r="AD4596" s="115">
        <v>672.92573476722896</v>
      </c>
      <c r="AF4596" s="115">
        <v>-1</v>
      </c>
      <c r="AG4596" s="115">
        <v>-1</v>
      </c>
      <c r="AH4596" s="115">
        <v>-1</v>
      </c>
      <c r="AI4596" s="115">
        <v>-1</v>
      </c>
      <c r="AJ4596" s="115">
        <v>0</v>
      </c>
      <c r="AM4596" s="115" t="s">
        <v>348</v>
      </c>
      <c r="AN4596" s="115">
        <v>-1</v>
      </c>
      <c r="AQ4596" s="115">
        <v>603</v>
      </c>
      <c r="AR4596" s="115" t="s">
        <v>269</v>
      </c>
      <c r="AS4596" s="115" t="s">
        <v>383</v>
      </c>
      <c r="AT4596" s="115" t="s">
        <v>296</v>
      </c>
      <c r="AV4596" s="115">
        <v>157.43223732913299</v>
      </c>
      <c r="AW4596" s="115">
        <v>0.54576296410000003</v>
      </c>
    </row>
    <row r="4597" spans="1:49" x14ac:dyDescent="0.25">
      <c r="A4597" s="117">
        <v>230000</v>
      </c>
      <c r="B4597" s="117">
        <v>870000</v>
      </c>
      <c r="C4597" s="117">
        <v>880000</v>
      </c>
      <c r="D4597" s="115" t="s">
        <v>342</v>
      </c>
      <c r="E4597" s="115" t="s">
        <v>13</v>
      </c>
      <c r="F4597" s="115" t="s">
        <v>343</v>
      </c>
      <c r="G4597" s="115" t="s">
        <v>344</v>
      </c>
      <c r="H4597" s="115">
        <v>0.56000000000000005</v>
      </c>
      <c r="I4597" s="115">
        <v>0.48</v>
      </c>
      <c r="J4597" s="115" t="s">
        <v>350</v>
      </c>
      <c r="K4597" s="115">
        <v>2.0371446781999999E-4</v>
      </c>
      <c r="L4597" s="115">
        <v>3522.3234241373498</v>
      </c>
      <c r="M4597" s="115">
        <v>8.8266685397983107</v>
      </c>
      <c r="N4597" s="115">
        <v>1.29974801902885</v>
      </c>
      <c r="O4597" s="115">
        <v>1.79812008423E-3</v>
      </c>
      <c r="P4597" s="115">
        <v>2.64777476E-4</v>
      </c>
      <c r="Q4597" s="115">
        <v>0.71754824184861998</v>
      </c>
      <c r="R4597" s="115">
        <v>1210</v>
      </c>
      <c r="S4597" s="115" t="s">
        <v>353</v>
      </c>
      <c r="T4597" s="115">
        <v>1210</v>
      </c>
      <c r="U4597" s="115" t="s">
        <v>352</v>
      </c>
      <c r="V4597" s="115" t="s">
        <v>350</v>
      </c>
      <c r="Z4597" s="115">
        <v>0</v>
      </c>
      <c r="AA4597" s="115">
        <v>1</v>
      </c>
      <c r="AB4597" s="115">
        <v>1.79812008423E-3</v>
      </c>
      <c r="AC4597" s="115">
        <v>2.64777476E-4</v>
      </c>
      <c r="AD4597" s="115">
        <v>0.71754824184853006</v>
      </c>
      <c r="AF4597" s="115">
        <v>-1</v>
      </c>
      <c r="AG4597" s="115">
        <v>-1</v>
      </c>
      <c r="AH4597" s="115">
        <v>-1</v>
      </c>
      <c r="AI4597" s="115">
        <v>-1</v>
      </c>
      <c r="AJ4597" s="115">
        <v>0</v>
      </c>
      <c r="AM4597" s="115" t="s">
        <v>348</v>
      </c>
      <c r="AN4597" s="115">
        <v>-1</v>
      </c>
      <c r="AQ4597" s="115">
        <v>603</v>
      </c>
      <c r="AR4597" s="115" t="s">
        <v>269</v>
      </c>
      <c r="AS4597" s="115" t="s">
        <v>383</v>
      </c>
      <c r="AT4597" s="115" t="s">
        <v>296</v>
      </c>
      <c r="AV4597" s="115">
        <v>4.5438833979323601</v>
      </c>
      <c r="AW4597" s="115">
        <v>5.8195320000000003E-4</v>
      </c>
    </row>
    <row r="4598" spans="1:49" x14ac:dyDescent="0.25">
      <c r="A4598" s="117">
        <v>230000</v>
      </c>
      <c r="B4598" s="117">
        <v>870000</v>
      </c>
      <c r="C4598" s="117">
        <v>880000</v>
      </c>
      <c r="D4598" s="115" t="s">
        <v>342</v>
      </c>
      <c r="E4598" s="115" t="s">
        <v>13</v>
      </c>
      <c r="F4598" s="115" t="s">
        <v>343</v>
      </c>
      <c r="G4598" s="115" t="s">
        <v>344</v>
      </c>
      <c r="H4598" s="115">
        <v>0.56000000000000005</v>
      </c>
      <c r="I4598" s="115">
        <v>0.48</v>
      </c>
      <c r="J4598" s="115" t="s">
        <v>350</v>
      </c>
      <c r="K4598" s="115">
        <v>0.11567313121925001</v>
      </c>
      <c r="L4598" s="115">
        <v>3522.3234241373498</v>
      </c>
      <c r="M4598" s="115">
        <v>8.8266685397983107</v>
      </c>
      <c r="N4598" s="115">
        <v>1.29974801902885</v>
      </c>
      <c r="O4598" s="115">
        <v>1.02100838823292</v>
      </c>
      <c r="P4598" s="115">
        <v>0.15034592315708001</v>
      </c>
      <c r="Q4598" s="115">
        <v>407.43817963688201</v>
      </c>
      <c r="R4598" s="115">
        <v>1210</v>
      </c>
      <c r="S4598" s="115" t="s">
        <v>353</v>
      </c>
      <c r="T4598" s="115">
        <v>1210</v>
      </c>
      <c r="U4598" s="115" t="s">
        <v>352</v>
      </c>
      <c r="V4598" s="115" t="s">
        <v>350</v>
      </c>
      <c r="Z4598" s="115">
        <v>0</v>
      </c>
      <c r="AA4598" s="115">
        <v>1</v>
      </c>
      <c r="AB4598" s="115">
        <v>1.02100838823292</v>
      </c>
      <c r="AC4598" s="115">
        <v>0.15034592315708001</v>
      </c>
      <c r="AD4598" s="115">
        <v>834.81584576355499</v>
      </c>
      <c r="AF4598" s="115">
        <v>-1</v>
      </c>
      <c r="AG4598" s="115">
        <v>-1</v>
      </c>
      <c r="AH4598" s="115">
        <v>-1</v>
      </c>
      <c r="AI4598" s="115">
        <v>-1</v>
      </c>
      <c r="AJ4598" s="115">
        <v>0</v>
      </c>
      <c r="AM4598" s="115" t="s">
        <v>348</v>
      </c>
      <c r="AN4598" s="115">
        <v>-1</v>
      </c>
      <c r="AQ4598" s="115">
        <v>603</v>
      </c>
      <c r="AR4598" s="115" t="s">
        <v>269</v>
      </c>
      <c r="AS4598" s="115" t="s">
        <v>383</v>
      </c>
      <c r="AT4598" s="115" t="s">
        <v>296</v>
      </c>
      <c r="AV4598" s="115">
        <v>93.701377406164497</v>
      </c>
      <c r="AW4598" s="115">
        <v>0.67706070220000003</v>
      </c>
    </row>
    <row r="4599" spans="1:49" x14ac:dyDescent="0.25">
      <c r="A4599" s="117">
        <v>230000</v>
      </c>
      <c r="B4599" s="117">
        <v>870000</v>
      </c>
      <c r="C4599" s="117">
        <v>880000</v>
      </c>
      <c r="D4599" s="115" t="s">
        <v>342</v>
      </c>
      <c r="E4599" s="115" t="s">
        <v>13</v>
      </c>
      <c r="F4599" s="115" t="s">
        <v>343</v>
      </c>
      <c r="G4599" s="115" t="s">
        <v>344</v>
      </c>
      <c r="H4599" s="115">
        <v>0.56000000000000005</v>
      </c>
      <c r="I4599" s="115">
        <v>0.48</v>
      </c>
      <c r="J4599" s="115" t="s">
        <v>350</v>
      </c>
      <c r="K4599" s="115">
        <v>8.3360813163630004E-2</v>
      </c>
      <c r="L4599" s="115">
        <v>3522.3234241373498</v>
      </c>
      <c r="M4599" s="115">
        <v>8.8266685397983107</v>
      </c>
      <c r="N4599" s="115">
        <v>1.29974801902885</v>
      </c>
      <c r="O4599" s="115">
        <v>0.73579826700343998</v>
      </c>
      <c r="P4599" s="115">
        <v>0.10834805177406</v>
      </c>
      <c r="Q4599" s="115">
        <v>293.62374486140197</v>
      </c>
      <c r="R4599" s="115">
        <v>1210</v>
      </c>
      <c r="S4599" s="115" t="s">
        <v>353</v>
      </c>
      <c r="T4599" s="115">
        <v>1210</v>
      </c>
      <c r="U4599" s="115" t="s">
        <v>352</v>
      </c>
      <c r="V4599" s="115" t="s">
        <v>350</v>
      </c>
      <c r="Z4599" s="115">
        <v>0</v>
      </c>
      <c r="AA4599" s="115">
        <v>1</v>
      </c>
      <c r="AB4599" s="115">
        <v>0.73579826700343998</v>
      </c>
      <c r="AC4599" s="115">
        <v>0.10834805177406</v>
      </c>
      <c r="AD4599" s="115">
        <v>596.471277865518</v>
      </c>
      <c r="AF4599" s="115">
        <v>-1</v>
      </c>
      <c r="AG4599" s="115">
        <v>-1</v>
      </c>
      <c r="AH4599" s="115">
        <v>-1</v>
      </c>
      <c r="AI4599" s="115">
        <v>-1</v>
      </c>
      <c r="AJ4599" s="115">
        <v>0</v>
      </c>
      <c r="AM4599" s="115" t="s">
        <v>348</v>
      </c>
      <c r="AN4599" s="115">
        <v>-1</v>
      </c>
      <c r="AQ4599" s="115">
        <v>603</v>
      </c>
      <c r="AR4599" s="115" t="s">
        <v>269</v>
      </c>
      <c r="AS4599" s="115" t="s">
        <v>383</v>
      </c>
      <c r="AT4599" s="115" t="s">
        <v>296</v>
      </c>
      <c r="AV4599" s="115">
        <v>84.142578731663505</v>
      </c>
      <c r="AW4599" s="115">
        <v>0.48375610530000002</v>
      </c>
    </row>
    <row r="4600" spans="1:49" x14ac:dyDescent="0.25">
      <c r="A4600" s="117">
        <v>230000</v>
      </c>
      <c r="B4600" s="117">
        <v>880000</v>
      </c>
      <c r="C4600" s="117">
        <v>880000</v>
      </c>
      <c r="D4600" s="115" t="s">
        <v>342</v>
      </c>
      <c r="E4600" s="115" t="s">
        <v>13</v>
      </c>
      <c r="F4600" s="115" t="s">
        <v>343</v>
      </c>
      <c r="G4600" s="115" t="s">
        <v>344</v>
      </c>
      <c r="H4600" s="115">
        <v>0.56000000000000005</v>
      </c>
      <c r="I4600" s="115">
        <v>0.48</v>
      </c>
      <c r="J4600" s="115" t="s">
        <v>350</v>
      </c>
      <c r="K4600" s="115">
        <v>3.2883081014090002E-2</v>
      </c>
      <c r="L4600" s="115">
        <v>3000.03698144091</v>
      </c>
      <c r="M4600" s="115">
        <v>7.5366205159731496</v>
      </c>
      <c r="N4600" s="115">
        <v>1.1104194679639099</v>
      </c>
      <c r="O4600" s="115">
        <v>0.24782730299919001</v>
      </c>
      <c r="P4600" s="115">
        <v>3.6514013324680003E-2</v>
      </c>
      <c r="Q4600" s="115">
        <v>98.650459105987395</v>
      </c>
      <c r="R4600" s="115">
        <v>1210</v>
      </c>
      <c r="S4600" s="115" t="s">
        <v>353</v>
      </c>
      <c r="T4600" s="115">
        <v>1210</v>
      </c>
      <c r="U4600" s="115" t="s">
        <v>352</v>
      </c>
      <c r="V4600" s="115" t="s">
        <v>350</v>
      </c>
      <c r="Z4600" s="115">
        <v>0</v>
      </c>
      <c r="AA4600" s="115">
        <v>1</v>
      </c>
      <c r="AB4600" s="115">
        <v>0.24782730299919001</v>
      </c>
      <c r="AC4600" s="115">
        <v>3.6514013324680003E-2</v>
      </c>
      <c r="AD4600" s="115">
        <v>531.96097827241601</v>
      </c>
      <c r="AF4600" s="115">
        <v>-1</v>
      </c>
      <c r="AG4600" s="115">
        <v>-1</v>
      </c>
      <c r="AH4600" s="115">
        <v>-1</v>
      </c>
      <c r="AI4600" s="115">
        <v>-1</v>
      </c>
      <c r="AJ4600" s="115">
        <v>0</v>
      </c>
      <c r="AM4600" s="115" t="s">
        <v>348</v>
      </c>
      <c r="AN4600" s="115">
        <v>-1</v>
      </c>
      <c r="AQ4600" s="115">
        <v>603</v>
      </c>
      <c r="AR4600" s="115" t="s">
        <v>269</v>
      </c>
      <c r="AS4600" s="115" t="s">
        <v>383</v>
      </c>
      <c r="AT4600" s="115" t="s">
        <v>296</v>
      </c>
      <c r="AV4600" s="115">
        <v>48.142942349189802</v>
      </c>
      <c r="AW4600" s="115">
        <v>0.43143631650000003</v>
      </c>
    </row>
    <row r="4601" spans="1:49" x14ac:dyDescent="0.25">
      <c r="A4601" s="117">
        <v>230000</v>
      </c>
      <c r="B4601" s="117">
        <v>880000</v>
      </c>
      <c r="C4601" s="117">
        <v>880000</v>
      </c>
      <c r="D4601" s="115" t="s">
        <v>342</v>
      </c>
      <c r="E4601" s="115" t="s">
        <v>13</v>
      </c>
      <c r="F4601" s="115" t="s">
        <v>343</v>
      </c>
      <c r="G4601" s="115" t="s">
        <v>344</v>
      </c>
      <c r="H4601" s="115">
        <v>0.56000000000000005</v>
      </c>
      <c r="I4601" s="115">
        <v>0.48</v>
      </c>
      <c r="J4601" s="115" t="s">
        <v>350</v>
      </c>
      <c r="K4601" s="115">
        <v>0.15747682086425999</v>
      </c>
      <c r="L4601" s="115">
        <v>3648.7139805064999</v>
      </c>
      <c r="M4601" s="115">
        <v>9.0829840172641099</v>
      </c>
      <c r="N4601" s="115">
        <v>1.3353357645050701</v>
      </c>
      <c r="O4601" s="115">
        <v>1.4303594469996499</v>
      </c>
      <c r="P4601" s="115">
        <v>0.21028443098060001</v>
      </c>
      <c r="Q4601" s="115">
        <v>574.58787789315102</v>
      </c>
      <c r="R4601" s="115">
        <v>1200</v>
      </c>
      <c r="S4601" s="115" t="s">
        <v>351</v>
      </c>
      <c r="T4601" s="115">
        <v>1200</v>
      </c>
      <c r="U4601" s="115" t="s">
        <v>352</v>
      </c>
      <c r="V4601" s="115" t="s">
        <v>350</v>
      </c>
      <c r="Z4601" s="115">
        <v>0</v>
      </c>
      <c r="AA4601" s="115">
        <v>1</v>
      </c>
      <c r="AB4601" s="115">
        <v>1.4303594469996499</v>
      </c>
      <c r="AC4601" s="115">
        <v>0.21028443098060001</v>
      </c>
      <c r="AD4601" s="115">
        <v>574.58787789315102</v>
      </c>
      <c r="AF4601" s="115">
        <v>-1</v>
      </c>
      <c r="AG4601" s="115">
        <v>-1</v>
      </c>
      <c r="AH4601" s="115">
        <v>-1</v>
      </c>
      <c r="AI4601" s="115">
        <v>-1</v>
      </c>
      <c r="AJ4601" s="115">
        <v>0</v>
      </c>
      <c r="AM4601" s="115" t="s">
        <v>348</v>
      </c>
      <c r="AN4601" s="115">
        <v>-1</v>
      </c>
      <c r="AQ4601" s="115">
        <v>603</v>
      </c>
      <c r="AR4601" s="115" t="s">
        <v>269</v>
      </c>
      <c r="AS4601" s="115" t="s">
        <v>383</v>
      </c>
      <c r="AT4601" s="115" t="s">
        <v>296</v>
      </c>
      <c r="AV4601" s="115">
        <v>121.216082666874</v>
      </c>
      <c r="AW4601" s="115">
        <v>0.46600801130000002</v>
      </c>
    </row>
    <row r="4602" spans="1:49" x14ac:dyDescent="0.25">
      <c r="A4602" s="117">
        <v>230000</v>
      </c>
      <c r="B4602" s="117">
        <v>880000</v>
      </c>
      <c r="C4602" s="117">
        <v>880000</v>
      </c>
      <c r="D4602" s="115" t="s">
        <v>342</v>
      </c>
      <c r="E4602" s="115" t="s">
        <v>13</v>
      </c>
      <c r="F4602" s="115" t="s">
        <v>343</v>
      </c>
      <c r="G4602" s="115" t="s">
        <v>344</v>
      </c>
      <c r="H4602" s="115">
        <v>0.56000000000000005</v>
      </c>
      <c r="I4602" s="115">
        <v>0.48</v>
      </c>
      <c r="J4602" s="115" t="s">
        <v>350</v>
      </c>
      <c r="K4602" s="115">
        <v>1.9877933766250001E-2</v>
      </c>
      <c r="L4602" s="115">
        <v>3648.7139805064999</v>
      </c>
      <c r="M4602" s="115">
        <v>9.0829840172641099</v>
      </c>
      <c r="N4602" s="115">
        <v>1.3353357645050701</v>
      </c>
      <c r="O4602" s="115">
        <v>0.18055095469512</v>
      </c>
      <c r="P4602" s="115">
        <v>2.6543715882539998E-2</v>
      </c>
      <c r="Q4602" s="115">
        <v>72.528894836516997</v>
      </c>
      <c r="R4602" s="115">
        <v>1210</v>
      </c>
      <c r="S4602" s="115" t="s">
        <v>353</v>
      </c>
      <c r="T4602" s="115">
        <v>1210</v>
      </c>
      <c r="U4602" s="115" t="s">
        <v>352</v>
      </c>
      <c r="V4602" s="115" t="s">
        <v>350</v>
      </c>
      <c r="Z4602" s="115">
        <v>0</v>
      </c>
      <c r="AA4602" s="115">
        <v>1</v>
      </c>
      <c r="AB4602" s="115">
        <v>0.18055095469512</v>
      </c>
      <c r="AC4602" s="115">
        <v>2.6543715882539998E-2</v>
      </c>
      <c r="AD4602" s="115">
        <v>72.528894836516599</v>
      </c>
      <c r="AF4602" s="115">
        <v>-1</v>
      </c>
      <c r="AG4602" s="115">
        <v>-1</v>
      </c>
      <c r="AH4602" s="115">
        <v>-1</v>
      </c>
      <c r="AI4602" s="115">
        <v>-1</v>
      </c>
      <c r="AJ4602" s="115">
        <v>0</v>
      </c>
      <c r="AM4602" s="115" t="s">
        <v>348</v>
      </c>
      <c r="AN4602" s="115">
        <v>-1</v>
      </c>
      <c r="AQ4602" s="115">
        <v>603</v>
      </c>
      <c r="AR4602" s="115" t="s">
        <v>269</v>
      </c>
      <c r="AS4602" s="115" t="s">
        <v>383</v>
      </c>
      <c r="AT4602" s="115" t="s">
        <v>296</v>
      </c>
      <c r="AV4602" s="115">
        <v>43.277622682766498</v>
      </c>
      <c r="AW4602" s="115">
        <v>5.8823110200000001E-2</v>
      </c>
    </row>
    <row r="4603" spans="1:49" x14ac:dyDescent="0.25">
      <c r="A4603" s="117">
        <v>230000</v>
      </c>
      <c r="B4603" s="117">
        <v>880000</v>
      </c>
      <c r="C4603" s="117">
        <v>880000</v>
      </c>
      <c r="D4603" s="115" t="s">
        <v>342</v>
      </c>
      <c r="E4603" s="115" t="s">
        <v>13</v>
      </c>
      <c r="F4603" s="115" t="s">
        <v>343</v>
      </c>
      <c r="G4603" s="115" t="s">
        <v>344</v>
      </c>
      <c r="H4603" s="115">
        <v>0.56000000000000005</v>
      </c>
      <c r="I4603" s="115">
        <v>0.48</v>
      </c>
      <c r="J4603" s="115" t="s">
        <v>350</v>
      </c>
      <c r="K4603" s="115">
        <v>0.12597644623341001</v>
      </c>
      <c r="L4603" s="115">
        <v>3648.7139805064999</v>
      </c>
      <c r="M4603" s="115">
        <v>9.0829840172641099</v>
      </c>
      <c r="N4603" s="115">
        <v>1.3353357645050701</v>
      </c>
      <c r="O4603" s="115">
        <v>1.14424204768986</v>
      </c>
      <c r="P4603" s="115">
        <v>0.16822085414072999</v>
      </c>
      <c r="Q4603" s="115">
        <v>459.65202058639801</v>
      </c>
      <c r="R4603" s="115">
        <v>1210</v>
      </c>
      <c r="S4603" s="115" t="s">
        <v>353</v>
      </c>
      <c r="T4603" s="115">
        <v>1210</v>
      </c>
      <c r="U4603" s="115" t="s">
        <v>352</v>
      </c>
      <c r="V4603" s="115" t="s">
        <v>350</v>
      </c>
      <c r="Z4603" s="115">
        <v>0</v>
      </c>
      <c r="AA4603" s="115">
        <v>1</v>
      </c>
      <c r="AB4603" s="115">
        <v>1.14424204768986</v>
      </c>
      <c r="AC4603" s="115">
        <v>0.16822085414072999</v>
      </c>
      <c r="AD4603" s="115">
        <v>792.10896960087598</v>
      </c>
      <c r="AF4603" s="115">
        <v>-1</v>
      </c>
      <c r="AG4603" s="115">
        <v>-1</v>
      </c>
      <c r="AH4603" s="115">
        <v>-1</v>
      </c>
      <c r="AI4603" s="115">
        <v>-1</v>
      </c>
      <c r="AJ4603" s="115">
        <v>0</v>
      </c>
      <c r="AM4603" s="115" t="s">
        <v>348</v>
      </c>
      <c r="AN4603" s="115">
        <v>-1</v>
      </c>
      <c r="AQ4603" s="115">
        <v>603</v>
      </c>
      <c r="AR4603" s="115" t="s">
        <v>269</v>
      </c>
      <c r="AS4603" s="115" t="s">
        <v>383</v>
      </c>
      <c r="AT4603" s="115" t="s">
        <v>296</v>
      </c>
      <c r="AV4603" s="115">
        <v>90.553783111018504</v>
      </c>
      <c r="AW4603" s="115">
        <v>0.64242414400000003</v>
      </c>
    </row>
    <row r="4604" spans="1:49" x14ac:dyDescent="0.25">
      <c r="A4604" s="117">
        <v>230000</v>
      </c>
      <c r="B4604" s="117">
        <v>880000</v>
      </c>
      <c r="C4604" s="117">
        <v>880000</v>
      </c>
      <c r="D4604" s="115" t="s">
        <v>342</v>
      </c>
      <c r="E4604" s="115" t="s">
        <v>13</v>
      </c>
      <c r="F4604" s="115" t="s">
        <v>343</v>
      </c>
      <c r="G4604" s="115" t="s">
        <v>344</v>
      </c>
      <c r="H4604" s="115">
        <v>0.56000000000000005</v>
      </c>
      <c r="I4604" s="115">
        <v>0.48</v>
      </c>
      <c r="J4604" s="115" t="s">
        <v>350</v>
      </c>
      <c r="K4604" s="115">
        <v>0.12244367060375</v>
      </c>
      <c r="L4604" s="115">
        <v>3648.7139805064999</v>
      </c>
      <c r="M4604" s="115">
        <v>9.0829840172641099</v>
      </c>
      <c r="N4604" s="115">
        <v>1.3353357645050701</v>
      </c>
      <c r="O4604" s="115">
        <v>1.11215390310901</v>
      </c>
      <c r="P4604" s="115">
        <v>0.16350341249445999</v>
      </c>
      <c r="Q4604" s="115">
        <v>446.76193275643601</v>
      </c>
      <c r="R4604" s="115">
        <v>1210</v>
      </c>
      <c r="S4604" s="115" t="s">
        <v>353</v>
      </c>
      <c r="T4604" s="115">
        <v>1210</v>
      </c>
      <c r="U4604" s="115" t="s">
        <v>352</v>
      </c>
      <c r="V4604" s="115" t="s">
        <v>350</v>
      </c>
      <c r="Z4604" s="115">
        <v>0</v>
      </c>
      <c r="AA4604" s="115">
        <v>1</v>
      </c>
      <c r="AB4604" s="115">
        <v>1.11215390310901</v>
      </c>
      <c r="AC4604" s="115">
        <v>0.16350341249445999</v>
      </c>
      <c r="AD4604" s="115">
        <v>662.90015662829796</v>
      </c>
      <c r="AF4604" s="115">
        <v>-1</v>
      </c>
      <c r="AG4604" s="115">
        <v>-1</v>
      </c>
      <c r="AH4604" s="115">
        <v>-1</v>
      </c>
      <c r="AI4604" s="115">
        <v>-1</v>
      </c>
      <c r="AJ4604" s="115">
        <v>0</v>
      </c>
      <c r="AM4604" s="115" t="s">
        <v>348</v>
      </c>
      <c r="AN4604" s="115">
        <v>-1</v>
      </c>
      <c r="AQ4604" s="115">
        <v>603</v>
      </c>
      <c r="AR4604" s="115" t="s">
        <v>269</v>
      </c>
      <c r="AS4604" s="115" t="s">
        <v>383</v>
      </c>
      <c r="AT4604" s="115" t="s">
        <v>296</v>
      </c>
      <c r="AV4604" s="115">
        <v>88.229151505519894</v>
      </c>
      <c r="AW4604" s="115">
        <v>0.53763191939999999</v>
      </c>
    </row>
    <row r="4605" spans="1:49" x14ac:dyDescent="0.25">
      <c r="A4605" s="117">
        <v>230000</v>
      </c>
      <c r="B4605" s="117">
        <v>880000</v>
      </c>
      <c r="C4605" s="117">
        <v>880000</v>
      </c>
      <c r="D4605" s="115" t="s">
        <v>342</v>
      </c>
      <c r="E4605" s="115" t="s">
        <v>13</v>
      </c>
      <c r="F4605" s="115" t="s">
        <v>343</v>
      </c>
      <c r="G4605" s="115" t="s">
        <v>344</v>
      </c>
      <c r="H4605" s="115">
        <v>0.56000000000000005</v>
      </c>
      <c r="I4605" s="115">
        <v>0.48</v>
      </c>
      <c r="J4605" s="115" t="s">
        <v>350</v>
      </c>
      <c r="K4605" s="115">
        <v>3.7198111595440002E-2</v>
      </c>
      <c r="L4605" s="115">
        <v>3648.7139805064999</v>
      </c>
      <c r="M4605" s="115">
        <v>9.0829840172641099</v>
      </c>
      <c r="N4605" s="115">
        <v>1.3353357645050701</v>
      </c>
      <c r="O4605" s="115">
        <v>0.33786985309377998</v>
      </c>
      <c r="P4605" s="115">
        <v>4.9671968785440002E-2</v>
      </c>
      <c r="Q4605" s="115">
        <v>135.72526982672301</v>
      </c>
      <c r="R4605" s="115">
        <v>1210</v>
      </c>
      <c r="S4605" s="115" t="s">
        <v>353</v>
      </c>
      <c r="T4605" s="115">
        <v>1210</v>
      </c>
      <c r="U4605" s="115" t="s">
        <v>352</v>
      </c>
      <c r="V4605" s="115" t="s">
        <v>350</v>
      </c>
      <c r="Z4605" s="115">
        <v>0</v>
      </c>
      <c r="AA4605" s="115">
        <v>1</v>
      </c>
      <c r="AB4605" s="115">
        <v>0.33786985309377998</v>
      </c>
      <c r="AC4605" s="115">
        <v>4.9671968785440002E-2</v>
      </c>
      <c r="AD4605" s="115">
        <v>135.72526982672201</v>
      </c>
      <c r="AF4605" s="115">
        <v>-1</v>
      </c>
      <c r="AG4605" s="115">
        <v>-1</v>
      </c>
      <c r="AH4605" s="115">
        <v>-1</v>
      </c>
      <c r="AI4605" s="115">
        <v>-1</v>
      </c>
      <c r="AJ4605" s="115">
        <v>0</v>
      </c>
      <c r="AM4605" s="115" t="s">
        <v>348</v>
      </c>
      <c r="AN4605" s="115">
        <v>-1</v>
      </c>
      <c r="AQ4605" s="115">
        <v>603</v>
      </c>
      <c r="AR4605" s="115" t="s">
        <v>269</v>
      </c>
      <c r="AS4605" s="115" t="s">
        <v>383</v>
      </c>
      <c r="AT4605" s="115" t="s">
        <v>296</v>
      </c>
      <c r="AV4605" s="115">
        <v>64.110781890363</v>
      </c>
      <c r="AW4605" s="115">
        <v>0.1100772667</v>
      </c>
    </row>
    <row r="4606" spans="1:49" x14ac:dyDescent="0.25">
      <c r="A4606" s="117">
        <v>230000</v>
      </c>
      <c r="B4606" s="117">
        <v>880000</v>
      </c>
      <c r="C4606" s="117">
        <v>880000</v>
      </c>
      <c r="D4606" s="115" t="s">
        <v>342</v>
      </c>
      <c r="E4606" s="115" t="s">
        <v>13</v>
      </c>
      <c r="F4606" s="115" t="s">
        <v>343</v>
      </c>
      <c r="G4606" s="115" t="s">
        <v>344</v>
      </c>
      <c r="H4606" s="115">
        <v>0.56000000000000005</v>
      </c>
      <c r="I4606" s="115">
        <v>0.48</v>
      </c>
      <c r="J4606" s="115" t="s">
        <v>350</v>
      </c>
      <c r="K4606" s="115">
        <v>8.9295655765599998E-3</v>
      </c>
      <c r="L4606" s="115">
        <v>3659.8813019519198</v>
      </c>
      <c r="M4606" s="115">
        <v>9.1218878165726291</v>
      </c>
      <c r="N4606" s="115">
        <v>1.34154706944396</v>
      </c>
      <c r="O4606" s="115">
        <v>8.1454495440189997E-2</v>
      </c>
      <c r="P4606" s="115">
        <v>1.197943253065E-2</v>
      </c>
      <c r="Q4606" s="115">
        <v>32.681150088238397</v>
      </c>
      <c r="R4606" s="115">
        <v>1210</v>
      </c>
      <c r="S4606" s="115" t="s">
        <v>353</v>
      </c>
      <c r="T4606" s="115">
        <v>1210</v>
      </c>
      <c r="U4606" s="115" t="s">
        <v>352</v>
      </c>
      <c r="V4606" s="115" t="s">
        <v>350</v>
      </c>
      <c r="Z4606" s="115">
        <v>0</v>
      </c>
      <c r="AA4606" s="115">
        <v>1</v>
      </c>
      <c r="AB4606" s="115">
        <v>8.1454495440189997E-2</v>
      </c>
      <c r="AC4606" s="115">
        <v>1.197943253065E-2</v>
      </c>
      <c r="AD4606" s="115">
        <v>55.700126610655403</v>
      </c>
      <c r="AF4606" s="115">
        <v>-1</v>
      </c>
      <c r="AG4606" s="115">
        <v>-1</v>
      </c>
      <c r="AH4606" s="115">
        <v>-1</v>
      </c>
      <c r="AI4606" s="115">
        <v>-1</v>
      </c>
      <c r="AJ4606" s="115">
        <v>0</v>
      </c>
      <c r="AM4606" s="115" t="s">
        <v>348</v>
      </c>
      <c r="AN4606" s="115">
        <v>-1</v>
      </c>
      <c r="AQ4606" s="115">
        <v>603</v>
      </c>
      <c r="AR4606" s="115" t="s">
        <v>269</v>
      </c>
      <c r="AS4606" s="115" t="s">
        <v>383</v>
      </c>
      <c r="AT4606" s="115" t="s">
        <v>296</v>
      </c>
      <c r="AV4606" s="115">
        <v>34.882724748707901</v>
      </c>
      <c r="AW4606" s="115">
        <v>4.5174474100000001E-2</v>
      </c>
    </row>
    <row r="4607" spans="1:49" x14ac:dyDescent="0.25">
      <c r="A4607" s="117">
        <v>230000</v>
      </c>
      <c r="B4607" s="117">
        <v>880000</v>
      </c>
      <c r="C4607" s="117">
        <v>880000</v>
      </c>
      <c r="D4607" s="115" t="s">
        <v>342</v>
      </c>
      <c r="E4607" s="115" t="s">
        <v>13</v>
      </c>
      <c r="F4607" s="115" t="s">
        <v>343</v>
      </c>
      <c r="G4607" s="115" t="s">
        <v>344</v>
      </c>
      <c r="H4607" s="115">
        <v>0.56000000000000005</v>
      </c>
      <c r="I4607" s="115">
        <v>0.48</v>
      </c>
      <c r="J4607" s="115" t="s">
        <v>350</v>
      </c>
      <c r="K4607" s="115">
        <v>9.4451034291879996E-2</v>
      </c>
      <c r="L4607" s="115">
        <v>3659.8813019519198</v>
      </c>
      <c r="M4607" s="115">
        <v>9.1218878165726291</v>
      </c>
      <c r="N4607" s="115">
        <v>1.34154706944396</v>
      </c>
      <c r="O4607" s="115">
        <v>0.86157173896980999</v>
      </c>
      <c r="P4607" s="115">
        <v>0.12671050826022001</v>
      </c>
      <c r="Q4607" s="115">
        <v>345.67957435488199</v>
      </c>
      <c r="R4607" s="115">
        <v>1210</v>
      </c>
      <c r="S4607" s="115" t="s">
        <v>353</v>
      </c>
      <c r="T4607" s="115">
        <v>1210</v>
      </c>
      <c r="U4607" s="115" t="s">
        <v>352</v>
      </c>
      <c r="V4607" s="115" t="s">
        <v>350</v>
      </c>
      <c r="Z4607" s="115">
        <v>0</v>
      </c>
      <c r="AA4607" s="115">
        <v>1</v>
      </c>
      <c r="AB4607" s="115">
        <v>0.86157173896980999</v>
      </c>
      <c r="AC4607" s="115">
        <v>0.12671050826022001</v>
      </c>
      <c r="AD4607" s="115">
        <v>638.18975475162802</v>
      </c>
      <c r="AF4607" s="115">
        <v>-1</v>
      </c>
      <c r="AG4607" s="115">
        <v>-1</v>
      </c>
      <c r="AH4607" s="115">
        <v>-1</v>
      </c>
      <c r="AI4607" s="115">
        <v>-1</v>
      </c>
      <c r="AJ4607" s="115">
        <v>0</v>
      </c>
      <c r="AM4607" s="115" t="s">
        <v>348</v>
      </c>
      <c r="AN4607" s="115">
        <v>-1</v>
      </c>
      <c r="AQ4607" s="115">
        <v>603</v>
      </c>
      <c r="AR4607" s="115" t="s">
        <v>269</v>
      </c>
      <c r="AS4607" s="115" t="s">
        <v>383</v>
      </c>
      <c r="AT4607" s="115" t="s">
        <v>296</v>
      </c>
      <c r="AV4607" s="115">
        <v>80.996652931658105</v>
      </c>
      <c r="AW4607" s="115">
        <v>0.51759104199999995</v>
      </c>
    </row>
    <row r="4608" spans="1:49" x14ac:dyDescent="0.25">
      <c r="A4608" s="117">
        <v>230000</v>
      </c>
      <c r="B4608" s="117">
        <v>880000</v>
      </c>
      <c r="C4608" s="117">
        <v>880000</v>
      </c>
      <c r="D4608" s="115" t="s">
        <v>342</v>
      </c>
      <c r="E4608" s="115" t="s">
        <v>13</v>
      </c>
      <c r="F4608" s="115" t="s">
        <v>343</v>
      </c>
      <c r="G4608" s="115" t="s">
        <v>344</v>
      </c>
      <c r="H4608" s="115">
        <v>0.56000000000000005</v>
      </c>
      <c r="I4608" s="115">
        <v>0.48</v>
      </c>
      <c r="J4608" s="115" t="s">
        <v>350</v>
      </c>
      <c r="K4608" s="115">
        <v>7.4842236382169997E-2</v>
      </c>
      <c r="L4608" s="115">
        <v>3659.8813019519198</v>
      </c>
      <c r="M4608" s="115">
        <v>9.1218878165726291</v>
      </c>
      <c r="N4608" s="115">
        <v>1.34154706944396</v>
      </c>
      <c r="O4608" s="115">
        <v>0.68270248421961</v>
      </c>
      <c r="P4608" s="115">
        <v>0.10040438288913001</v>
      </c>
      <c r="Q4608" s="115">
        <v>273.91370153138803</v>
      </c>
      <c r="R4608" s="115">
        <v>1210</v>
      </c>
      <c r="S4608" s="115" t="s">
        <v>353</v>
      </c>
      <c r="T4608" s="115">
        <v>1210</v>
      </c>
      <c r="U4608" s="115" t="s">
        <v>352</v>
      </c>
      <c r="V4608" s="115" t="s">
        <v>350</v>
      </c>
      <c r="Z4608" s="115">
        <v>0</v>
      </c>
      <c r="AA4608" s="115">
        <v>1</v>
      </c>
      <c r="AB4608" s="115">
        <v>0.68270248421961</v>
      </c>
      <c r="AC4608" s="115">
        <v>0.10040438288913001</v>
      </c>
      <c r="AD4608" s="115">
        <v>403.23356310094198</v>
      </c>
      <c r="AF4608" s="115">
        <v>-1</v>
      </c>
      <c r="AG4608" s="115">
        <v>-1</v>
      </c>
      <c r="AH4608" s="115">
        <v>-1</v>
      </c>
      <c r="AI4608" s="115">
        <v>-1</v>
      </c>
      <c r="AJ4608" s="115">
        <v>0</v>
      </c>
      <c r="AM4608" s="115" t="s">
        <v>348</v>
      </c>
      <c r="AN4608" s="115">
        <v>-1</v>
      </c>
      <c r="AQ4608" s="115">
        <v>603</v>
      </c>
      <c r="AR4608" s="115" t="s">
        <v>269</v>
      </c>
      <c r="AS4608" s="115" t="s">
        <v>383</v>
      </c>
      <c r="AT4608" s="115" t="s">
        <v>296</v>
      </c>
      <c r="AV4608" s="115">
        <v>69.645897738041896</v>
      </c>
      <c r="AW4608" s="115">
        <v>0.32703452</v>
      </c>
    </row>
    <row r="4609" spans="1:49" x14ac:dyDescent="0.25">
      <c r="A4609" s="117">
        <v>230000</v>
      </c>
      <c r="B4609" s="117">
        <v>880000</v>
      </c>
      <c r="C4609" s="117">
        <v>880000</v>
      </c>
      <c r="D4609" s="115" t="s">
        <v>342</v>
      </c>
      <c r="E4609" s="115" t="s">
        <v>13</v>
      </c>
      <c r="F4609" s="115" t="s">
        <v>343</v>
      </c>
      <c r="G4609" s="115" t="s">
        <v>344</v>
      </c>
      <c r="H4609" s="115">
        <v>0.56000000000000005</v>
      </c>
      <c r="I4609" s="115">
        <v>0.48</v>
      </c>
      <c r="J4609" s="115" t="s">
        <v>350</v>
      </c>
      <c r="K4609" s="115">
        <v>1.3138213595909999E-2</v>
      </c>
      <c r="L4609" s="115">
        <v>3659.8813019519198</v>
      </c>
      <c r="M4609" s="115">
        <v>9.1218878165726291</v>
      </c>
      <c r="N4609" s="115">
        <v>1.34154706944396</v>
      </c>
      <c r="O4609" s="115">
        <v>0.11984531053207</v>
      </c>
      <c r="P4609" s="115">
        <v>1.762553194732E-2</v>
      </c>
      <c r="Q4609" s="115">
        <v>48.084302280728899</v>
      </c>
      <c r="R4609" s="115">
        <v>1210</v>
      </c>
      <c r="S4609" s="115" t="s">
        <v>353</v>
      </c>
      <c r="T4609" s="115">
        <v>1210</v>
      </c>
      <c r="U4609" s="115" t="s">
        <v>352</v>
      </c>
      <c r="V4609" s="115" t="s">
        <v>350</v>
      </c>
      <c r="Z4609" s="115">
        <v>0</v>
      </c>
      <c r="AA4609" s="115">
        <v>1</v>
      </c>
      <c r="AB4609" s="115">
        <v>0.11984531053207</v>
      </c>
      <c r="AC4609" s="115">
        <v>1.762553194732E-2</v>
      </c>
      <c r="AD4609" s="115">
        <v>48.084302280729197</v>
      </c>
      <c r="AF4609" s="115">
        <v>-1</v>
      </c>
      <c r="AG4609" s="115">
        <v>-1</v>
      </c>
      <c r="AH4609" s="115">
        <v>-1</v>
      </c>
      <c r="AI4609" s="115">
        <v>-1</v>
      </c>
      <c r="AJ4609" s="115">
        <v>0</v>
      </c>
      <c r="AM4609" s="115" t="s">
        <v>348</v>
      </c>
      <c r="AN4609" s="115">
        <v>-1</v>
      </c>
      <c r="AQ4609" s="115">
        <v>603</v>
      </c>
      <c r="AR4609" s="115" t="s">
        <v>269</v>
      </c>
      <c r="AS4609" s="115" t="s">
        <v>383</v>
      </c>
      <c r="AT4609" s="115" t="s">
        <v>296</v>
      </c>
      <c r="AV4609" s="115">
        <v>45.161743920686199</v>
      </c>
      <c r="AW4609" s="115">
        <v>3.8997812100000001E-2</v>
      </c>
    </row>
    <row r="4610" spans="1:49" x14ac:dyDescent="0.25">
      <c r="A4610" s="117">
        <v>230000</v>
      </c>
      <c r="B4610" s="117">
        <v>880000</v>
      </c>
      <c r="C4610" s="117">
        <v>880000</v>
      </c>
      <c r="D4610" s="115" t="s">
        <v>342</v>
      </c>
      <c r="E4610" s="115" t="s">
        <v>13</v>
      </c>
      <c r="F4610" s="115" t="s">
        <v>343</v>
      </c>
      <c r="G4610" s="115" t="s">
        <v>344</v>
      </c>
      <c r="H4610" s="115">
        <v>0.56000000000000005</v>
      </c>
      <c r="I4610" s="115">
        <v>0.48</v>
      </c>
      <c r="J4610" s="115" t="s">
        <v>350</v>
      </c>
      <c r="K4610" s="115">
        <v>2.2502935771270001E-2</v>
      </c>
      <c r="L4610" s="115">
        <v>3659.8813019519198</v>
      </c>
      <c r="M4610" s="115">
        <v>9.1218878165726291</v>
      </c>
      <c r="N4610" s="115">
        <v>1.34154706944396</v>
      </c>
      <c r="O4610" s="115">
        <v>0.20526925564911</v>
      </c>
      <c r="P4610" s="115">
        <v>3.018874753784E-2</v>
      </c>
      <c r="Q4610" s="115">
        <v>82.358073868314506</v>
      </c>
      <c r="R4610" s="115">
        <v>1210</v>
      </c>
      <c r="S4610" s="115" t="s">
        <v>353</v>
      </c>
      <c r="T4610" s="115">
        <v>1210</v>
      </c>
      <c r="U4610" s="115" t="s">
        <v>352</v>
      </c>
      <c r="V4610" s="115" t="s">
        <v>350</v>
      </c>
      <c r="Z4610" s="115">
        <v>0</v>
      </c>
      <c r="AA4610" s="115">
        <v>1</v>
      </c>
      <c r="AB4610" s="115">
        <v>0.20526925564911</v>
      </c>
      <c r="AC4610" s="115">
        <v>3.018874753784E-2</v>
      </c>
      <c r="AD4610" s="115">
        <v>82.358073868312999</v>
      </c>
      <c r="AF4610" s="115">
        <v>-1</v>
      </c>
      <c r="AG4610" s="115">
        <v>-1</v>
      </c>
      <c r="AH4610" s="115">
        <v>-1</v>
      </c>
      <c r="AI4610" s="115">
        <v>-1</v>
      </c>
      <c r="AJ4610" s="115">
        <v>0</v>
      </c>
      <c r="AM4610" s="115" t="s">
        <v>348</v>
      </c>
      <c r="AN4610" s="115">
        <v>-1</v>
      </c>
      <c r="AQ4610" s="115">
        <v>603</v>
      </c>
      <c r="AR4610" s="115" t="s">
        <v>269</v>
      </c>
      <c r="AS4610" s="115" t="s">
        <v>383</v>
      </c>
      <c r="AT4610" s="115" t="s">
        <v>296</v>
      </c>
      <c r="AV4610" s="115">
        <v>62.514842135565203</v>
      </c>
      <c r="AW4610" s="115">
        <v>6.6794869300000004E-2</v>
      </c>
    </row>
    <row r="4611" spans="1:49" x14ac:dyDescent="0.25">
      <c r="A4611" s="117">
        <v>230000</v>
      </c>
      <c r="B4611" s="117">
        <v>880000</v>
      </c>
      <c r="C4611" s="117">
        <v>880000</v>
      </c>
      <c r="D4611" s="115" t="s">
        <v>342</v>
      </c>
      <c r="E4611" s="115" t="s">
        <v>13</v>
      </c>
      <c r="F4611" s="115" t="s">
        <v>343</v>
      </c>
      <c r="G4611" s="115" t="s">
        <v>344</v>
      </c>
      <c r="H4611" s="115">
        <v>0.56000000000000005</v>
      </c>
      <c r="I4611" s="115">
        <v>0.48</v>
      </c>
      <c r="J4611" s="115" t="s">
        <v>350</v>
      </c>
      <c r="K4611" s="115">
        <v>1.8701373468E-3</v>
      </c>
      <c r="L4611" s="115">
        <v>3659.8813019519198</v>
      </c>
      <c r="M4611" s="115">
        <v>9.1218878165726291</v>
      </c>
      <c r="N4611" s="115">
        <v>1.34154706944396</v>
      </c>
      <c r="O4611" s="115">
        <v>1.7059183079109998E-2</v>
      </c>
      <c r="P4611" s="115">
        <v>2.50887727706E-3</v>
      </c>
      <c r="Q4611" s="115">
        <v>6.84448070764262</v>
      </c>
      <c r="R4611" s="115">
        <v>1210</v>
      </c>
      <c r="S4611" s="115" t="s">
        <v>353</v>
      </c>
      <c r="T4611" s="115">
        <v>1210</v>
      </c>
      <c r="U4611" s="115" t="s">
        <v>352</v>
      </c>
      <c r="V4611" s="115" t="s">
        <v>350</v>
      </c>
      <c r="Z4611" s="115">
        <v>0</v>
      </c>
      <c r="AA4611" s="115">
        <v>1</v>
      </c>
      <c r="AB4611" s="115">
        <v>1.7059183079109998E-2</v>
      </c>
      <c r="AC4611" s="115">
        <v>2.50887727706E-3</v>
      </c>
      <c r="AD4611" s="115">
        <v>6.8444807076429504</v>
      </c>
      <c r="AF4611" s="115">
        <v>-1</v>
      </c>
      <c r="AG4611" s="115">
        <v>-1</v>
      </c>
      <c r="AH4611" s="115">
        <v>-1</v>
      </c>
      <c r="AI4611" s="115">
        <v>-1</v>
      </c>
      <c r="AJ4611" s="115">
        <v>0</v>
      </c>
      <c r="AM4611" s="115" t="s">
        <v>348</v>
      </c>
      <c r="AN4611" s="115">
        <v>-1</v>
      </c>
      <c r="AQ4611" s="115">
        <v>603</v>
      </c>
      <c r="AR4611" s="115" t="s">
        <v>269</v>
      </c>
      <c r="AS4611" s="115" t="s">
        <v>383</v>
      </c>
      <c r="AT4611" s="115" t="s">
        <v>296</v>
      </c>
      <c r="AV4611" s="115">
        <v>11.419561686599099</v>
      </c>
      <c r="AW4611" s="115">
        <v>5.5510791999999996E-3</v>
      </c>
    </row>
    <row r="4612" spans="1:49" x14ac:dyDescent="0.25">
      <c r="A4612" s="117">
        <v>230000</v>
      </c>
      <c r="B4612" s="117">
        <v>880000</v>
      </c>
      <c r="C4612" s="117">
        <v>880000</v>
      </c>
      <c r="D4612" s="115" t="s">
        <v>342</v>
      </c>
      <c r="E4612" s="115" t="s">
        <v>13</v>
      </c>
      <c r="F4612" s="115" t="s">
        <v>343</v>
      </c>
      <c r="G4612" s="115" t="s">
        <v>344</v>
      </c>
      <c r="H4612" s="115">
        <v>0.56000000000000005</v>
      </c>
      <c r="I4612" s="115">
        <v>0.48</v>
      </c>
      <c r="J4612" s="115" t="s">
        <v>350</v>
      </c>
      <c r="K4612" s="115">
        <v>0.10016342784475001</v>
      </c>
      <c r="L4612" s="115">
        <v>3146.97810134265</v>
      </c>
      <c r="M4612" s="115">
        <v>8.0525647229569106</v>
      </c>
      <c r="N4612" s="115">
        <v>1.1913862480809601</v>
      </c>
      <c r="O4612" s="115">
        <v>0.80657248559307004</v>
      </c>
      <c r="P4612" s="115">
        <v>0.11933333049488</v>
      </c>
      <c r="Q4612" s="115">
        <v>315.21211398284299</v>
      </c>
      <c r="R4612" s="115">
        <v>1200</v>
      </c>
      <c r="S4612" s="115" t="s">
        <v>351</v>
      </c>
      <c r="T4612" s="115">
        <v>1200</v>
      </c>
      <c r="U4612" s="115" t="s">
        <v>352</v>
      </c>
      <c r="V4612" s="115" t="s">
        <v>350</v>
      </c>
      <c r="Z4612" s="115">
        <v>0</v>
      </c>
      <c r="AA4612" s="115">
        <v>1</v>
      </c>
      <c r="AB4612" s="115">
        <v>0.80657248559307004</v>
      </c>
      <c r="AC4612" s="115">
        <v>0.11933333049488</v>
      </c>
      <c r="AD4612" s="115">
        <v>770.36852281214999</v>
      </c>
      <c r="AF4612" s="115">
        <v>-1</v>
      </c>
      <c r="AG4612" s="115">
        <v>-1</v>
      </c>
      <c r="AH4612" s="115">
        <v>-1</v>
      </c>
      <c r="AI4612" s="115">
        <v>-1</v>
      </c>
      <c r="AJ4612" s="115">
        <v>0</v>
      </c>
      <c r="AM4612" s="115" t="s">
        <v>348</v>
      </c>
      <c r="AN4612" s="115">
        <v>-1</v>
      </c>
      <c r="AQ4612" s="115">
        <v>603</v>
      </c>
      <c r="AR4612" s="115" t="s">
        <v>269</v>
      </c>
      <c r="AS4612" s="115" t="s">
        <v>383</v>
      </c>
      <c r="AT4612" s="115" t="s">
        <v>296</v>
      </c>
      <c r="AV4612" s="115">
        <v>134.32172709832599</v>
      </c>
      <c r="AW4612" s="115">
        <v>0.62479198930000002</v>
      </c>
    </row>
    <row r="4613" spans="1:49" x14ac:dyDescent="0.25">
      <c r="A4613" s="117">
        <v>230000</v>
      </c>
      <c r="B4613" s="117">
        <v>880000</v>
      </c>
      <c r="C4613" s="117">
        <v>880000</v>
      </c>
      <c r="D4613" s="115" t="s">
        <v>342</v>
      </c>
      <c r="E4613" s="115" t="s">
        <v>13</v>
      </c>
      <c r="F4613" s="115" t="s">
        <v>343</v>
      </c>
      <c r="G4613" s="115" t="s">
        <v>344</v>
      </c>
      <c r="H4613" s="115">
        <v>0.56000000000000005</v>
      </c>
      <c r="I4613" s="115">
        <v>0.48</v>
      </c>
      <c r="J4613" s="115" t="s">
        <v>350</v>
      </c>
      <c r="K4613" s="115">
        <v>9.6921345206570003E-2</v>
      </c>
      <c r="L4613" s="115">
        <v>3146.97810134265</v>
      </c>
      <c r="M4613" s="115">
        <v>8.0525647229569106</v>
      </c>
      <c r="N4613" s="115">
        <v>1.1913862480809601</v>
      </c>
      <c r="O4613" s="115">
        <v>0.78046540531201003</v>
      </c>
      <c r="P4613" s="115">
        <v>0.11547075782462</v>
      </c>
      <c r="Q4613" s="115">
        <v>305.00935091776898</v>
      </c>
      <c r="R4613" s="115">
        <v>1210</v>
      </c>
      <c r="S4613" s="115" t="s">
        <v>353</v>
      </c>
      <c r="T4613" s="115">
        <v>1210</v>
      </c>
      <c r="U4613" s="115" t="s">
        <v>352</v>
      </c>
      <c r="V4613" s="115" t="s">
        <v>350</v>
      </c>
      <c r="Z4613" s="115">
        <v>0</v>
      </c>
      <c r="AA4613" s="115">
        <v>1</v>
      </c>
      <c r="AB4613" s="115">
        <v>0.78046540531201003</v>
      </c>
      <c r="AC4613" s="115">
        <v>0.11547075782462</v>
      </c>
      <c r="AD4613" s="115">
        <v>820.54372817852095</v>
      </c>
      <c r="AF4613" s="115">
        <v>-1</v>
      </c>
      <c r="AG4613" s="115">
        <v>-1</v>
      </c>
      <c r="AH4613" s="115">
        <v>-1</v>
      </c>
      <c r="AI4613" s="115">
        <v>-1</v>
      </c>
      <c r="AJ4613" s="115">
        <v>0</v>
      </c>
      <c r="AM4613" s="115" t="s">
        <v>348</v>
      </c>
      <c r="AN4613" s="115">
        <v>-1</v>
      </c>
      <c r="AQ4613" s="115">
        <v>603</v>
      </c>
      <c r="AR4613" s="115" t="s">
        <v>269</v>
      </c>
      <c r="AS4613" s="115" t="s">
        <v>383</v>
      </c>
      <c r="AT4613" s="115" t="s">
        <v>296</v>
      </c>
      <c r="AV4613" s="115">
        <v>83.267188872482606</v>
      </c>
      <c r="AW4613" s="115">
        <v>0.6654855865</v>
      </c>
    </row>
    <row r="4614" spans="1:49" x14ac:dyDescent="0.25">
      <c r="A4614" s="117">
        <v>230000</v>
      </c>
      <c r="B4614" s="117">
        <v>880000</v>
      </c>
      <c r="C4614" s="117">
        <v>880000</v>
      </c>
      <c r="D4614" s="115" t="s">
        <v>342</v>
      </c>
      <c r="E4614" s="115" t="s">
        <v>13</v>
      </c>
      <c r="F4614" s="115" t="s">
        <v>343</v>
      </c>
      <c r="G4614" s="115" t="s">
        <v>344</v>
      </c>
      <c r="H4614" s="115">
        <v>0.56000000000000005</v>
      </c>
      <c r="I4614" s="115">
        <v>0.48</v>
      </c>
      <c r="J4614" s="115" t="s">
        <v>350</v>
      </c>
      <c r="K4614" s="115">
        <v>1.323225719995E-2</v>
      </c>
      <c r="L4614" s="115">
        <v>3146.97810134265</v>
      </c>
      <c r="M4614" s="115">
        <v>8.0525647229569106</v>
      </c>
      <c r="N4614" s="115">
        <v>1.1913862480809601</v>
      </c>
      <c r="O4614" s="115">
        <v>0.10655360753341001</v>
      </c>
      <c r="P4614" s="115">
        <v>1.5764729259090001E-2</v>
      </c>
      <c r="Q4614" s="115">
        <v>41.641623639576302</v>
      </c>
      <c r="R4614" s="115">
        <v>1210</v>
      </c>
      <c r="S4614" s="115" t="s">
        <v>353</v>
      </c>
      <c r="T4614" s="115">
        <v>1210</v>
      </c>
      <c r="U4614" s="115" t="s">
        <v>352</v>
      </c>
      <c r="V4614" s="115" t="s">
        <v>350</v>
      </c>
      <c r="Z4614" s="115">
        <v>0</v>
      </c>
      <c r="AA4614" s="115">
        <v>1</v>
      </c>
      <c r="AB4614" s="115">
        <v>0.10655360753341001</v>
      </c>
      <c r="AC4614" s="115">
        <v>1.5764729259090001E-2</v>
      </c>
      <c r="AD4614" s="115">
        <v>102.516378716793</v>
      </c>
      <c r="AF4614" s="115">
        <v>-1</v>
      </c>
      <c r="AG4614" s="115">
        <v>-1</v>
      </c>
      <c r="AH4614" s="115">
        <v>-1</v>
      </c>
      <c r="AI4614" s="115">
        <v>-1</v>
      </c>
      <c r="AJ4614" s="115">
        <v>0</v>
      </c>
      <c r="AM4614" s="115" t="s">
        <v>348</v>
      </c>
      <c r="AN4614" s="115">
        <v>-1</v>
      </c>
      <c r="AQ4614" s="115">
        <v>603</v>
      </c>
      <c r="AR4614" s="115" t="s">
        <v>269</v>
      </c>
      <c r="AS4614" s="115" t="s">
        <v>383</v>
      </c>
      <c r="AT4614" s="115" t="s">
        <v>296</v>
      </c>
      <c r="AV4614" s="115">
        <v>35.156844097629701</v>
      </c>
      <c r="AW4614" s="115">
        <v>8.31438595E-2</v>
      </c>
    </row>
    <row r="4615" spans="1:49" x14ac:dyDescent="0.25">
      <c r="A4615" s="117">
        <v>230000</v>
      </c>
      <c r="B4615" s="117">
        <v>880000</v>
      </c>
      <c r="C4615" s="117">
        <v>880000</v>
      </c>
      <c r="D4615" s="115" t="s">
        <v>342</v>
      </c>
      <c r="E4615" s="115" t="s">
        <v>13</v>
      </c>
      <c r="F4615" s="115" t="s">
        <v>343</v>
      </c>
      <c r="G4615" s="115" t="s">
        <v>344</v>
      </c>
      <c r="H4615" s="115">
        <v>0.56000000000000005</v>
      </c>
      <c r="I4615" s="115">
        <v>0.48</v>
      </c>
      <c r="J4615" s="115" t="s">
        <v>350</v>
      </c>
      <c r="K4615" s="115">
        <v>6.9148313453299996E-3</v>
      </c>
      <c r="L4615" s="115">
        <v>3659.8813019519198</v>
      </c>
      <c r="M4615" s="115">
        <v>9.1218878165726291</v>
      </c>
      <c r="N4615" s="115">
        <v>1.34154706944396</v>
      </c>
      <c r="O4615" s="115">
        <v>6.3076315802629998E-2</v>
      </c>
      <c r="P4615" s="115">
        <v>9.2765717270200006E-3</v>
      </c>
      <c r="Q4615" s="115">
        <v>25.3074619469316</v>
      </c>
      <c r="R4615" s="115">
        <v>1210</v>
      </c>
      <c r="S4615" s="115" t="s">
        <v>353</v>
      </c>
      <c r="T4615" s="115">
        <v>1210</v>
      </c>
      <c r="U4615" s="115" t="s">
        <v>352</v>
      </c>
      <c r="V4615" s="115" t="s">
        <v>350</v>
      </c>
      <c r="Z4615" s="115">
        <v>0</v>
      </c>
      <c r="AA4615" s="115">
        <v>1</v>
      </c>
      <c r="AB4615" s="115">
        <v>6.3076315802629998E-2</v>
      </c>
      <c r="AC4615" s="115">
        <v>9.2765717270200006E-3</v>
      </c>
      <c r="AD4615" s="115">
        <v>219.91474143815</v>
      </c>
      <c r="AF4615" s="115">
        <v>-1</v>
      </c>
      <c r="AG4615" s="115">
        <v>-1</v>
      </c>
      <c r="AH4615" s="115">
        <v>-1</v>
      </c>
      <c r="AI4615" s="115">
        <v>-1</v>
      </c>
      <c r="AJ4615" s="115">
        <v>0</v>
      </c>
      <c r="AM4615" s="115" t="s">
        <v>348</v>
      </c>
      <c r="AN4615" s="115">
        <v>-1</v>
      </c>
      <c r="AQ4615" s="115">
        <v>603</v>
      </c>
      <c r="AR4615" s="115" t="s">
        <v>269</v>
      </c>
      <c r="AS4615" s="115" t="s">
        <v>383</v>
      </c>
      <c r="AT4615" s="115" t="s">
        <v>296</v>
      </c>
      <c r="AV4615" s="115">
        <v>25.4761441596293</v>
      </c>
      <c r="AW4615" s="115">
        <v>0.17835745450000001</v>
      </c>
    </row>
    <row r="4616" spans="1:49" x14ac:dyDescent="0.25">
      <c r="A4616" s="117">
        <v>230000</v>
      </c>
      <c r="B4616" s="117">
        <v>880000</v>
      </c>
      <c r="C4616" s="117">
        <v>880000</v>
      </c>
      <c r="D4616" s="115" t="s">
        <v>342</v>
      </c>
      <c r="E4616" s="115" t="s">
        <v>13</v>
      </c>
      <c r="F4616" s="115" t="s">
        <v>343</v>
      </c>
      <c r="G4616" s="115" t="s">
        <v>344</v>
      </c>
      <c r="H4616" s="115">
        <v>0.56000000000000005</v>
      </c>
      <c r="I4616" s="115">
        <v>0.48</v>
      </c>
      <c r="J4616" s="115" t="s">
        <v>350</v>
      </c>
      <c r="K4616" s="115">
        <v>8.7397896550600006E-3</v>
      </c>
      <c r="L4616" s="115">
        <v>3659.8813019519198</v>
      </c>
      <c r="M4616" s="115">
        <v>9.1218878165726291</v>
      </c>
      <c r="N4616" s="115">
        <v>1.34154706944396</v>
      </c>
      <c r="O4616" s="115">
        <v>7.9723380773899996E-2</v>
      </c>
      <c r="P4616" s="115">
        <v>1.1724839199299999E-2</v>
      </c>
      <c r="Q4616" s="115">
        <v>31.986592741550599</v>
      </c>
      <c r="R4616" s="115">
        <v>1210</v>
      </c>
      <c r="S4616" s="115" t="s">
        <v>353</v>
      </c>
      <c r="T4616" s="115">
        <v>1210</v>
      </c>
      <c r="U4616" s="115" t="s">
        <v>352</v>
      </c>
      <c r="V4616" s="115" t="s">
        <v>350</v>
      </c>
      <c r="Z4616" s="115">
        <v>0</v>
      </c>
      <c r="AA4616" s="115">
        <v>1</v>
      </c>
      <c r="AB4616" s="115">
        <v>7.9723380773899996E-2</v>
      </c>
      <c r="AC4616" s="115">
        <v>1.1724839199299999E-2</v>
      </c>
      <c r="AD4616" s="115">
        <v>80.991493713220507</v>
      </c>
      <c r="AF4616" s="115">
        <v>-1</v>
      </c>
      <c r="AG4616" s="115">
        <v>-1</v>
      </c>
      <c r="AH4616" s="115">
        <v>-1</v>
      </c>
      <c r="AI4616" s="115">
        <v>-1</v>
      </c>
      <c r="AJ4616" s="115">
        <v>0</v>
      </c>
      <c r="AM4616" s="115" t="s">
        <v>348</v>
      </c>
      <c r="AN4616" s="115">
        <v>-1</v>
      </c>
      <c r="AQ4616" s="115">
        <v>603</v>
      </c>
      <c r="AR4616" s="115" t="s">
        <v>269</v>
      </c>
      <c r="AS4616" s="115" t="s">
        <v>383</v>
      </c>
      <c r="AT4616" s="115" t="s">
        <v>296</v>
      </c>
      <c r="AV4616" s="115">
        <v>27.967595758538302</v>
      </c>
      <c r="AW4616" s="115">
        <v>6.5686531800000003E-2</v>
      </c>
    </row>
    <row r="4617" spans="1:49" x14ac:dyDescent="0.25">
      <c r="A4617" s="117">
        <v>230000</v>
      </c>
      <c r="B4617" s="117">
        <v>880000</v>
      </c>
      <c r="C4617" s="117">
        <v>880000</v>
      </c>
      <c r="D4617" s="115" t="s">
        <v>342</v>
      </c>
      <c r="E4617" s="115" t="s">
        <v>13</v>
      </c>
      <c r="F4617" s="115" t="s">
        <v>343</v>
      </c>
      <c r="G4617" s="115" t="s">
        <v>344</v>
      </c>
      <c r="H4617" s="115">
        <v>0.56000000000000005</v>
      </c>
      <c r="I4617" s="115">
        <v>0.48</v>
      </c>
      <c r="J4617" s="115" t="s">
        <v>350</v>
      </c>
      <c r="K4617" s="115">
        <v>0.18603002441225</v>
      </c>
      <c r="L4617" s="115">
        <v>3659.8813026336302</v>
      </c>
      <c r="M4617" s="115">
        <v>9.1218878182717198</v>
      </c>
      <c r="N4617" s="115">
        <v>1.3415470696938401</v>
      </c>
      <c r="O4617" s="115">
        <v>1.6969450135189701</v>
      </c>
      <c r="P4617" s="115">
        <v>0.24956803412534001</v>
      </c>
      <c r="Q4617" s="115">
        <v>680.84780807490495</v>
      </c>
      <c r="R4617" s="115">
        <v>1200</v>
      </c>
      <c r="S4617" s="115" t="s">
        <v>351</v>
      </c>
      <c r="T4617" s="115">
        <v>1200</v>
      </c>
      <c r="U4617" s="115" t="s">
        <v>352</v>
      </c>
      <c r="V4617" s="115" t="s">
        <v>350</v>
      </c>
      <c r="Z4617" s="115">
        <v>0</v>
      </c>
      <c r="AA4617" s="115">
        <v>1</v>
      </c>
      <c r="AB4617" s="115">
        <v>1.6969450135189701</v>
      </c>
      <c r="AC4617" s="115">
        <v>0.24956803412534001</v>
      </c>
      <c r="AD4617" s="115">
        <v>680.84780807490495</v>
      </c>
      <c r="AF4617" s="115">
        <v>-1</v>
      </c>
      <c r="AG4617" s="115">
        <v>-1</v>
      </c>
      <c r="AH4617" s="115">
        <v>-1</v>
      </c>
      <c r="AI4617" s="115">
        <v>-1</v>
      </c>
      <c r="AJ4617" s="115">
        <v>0</v>
      </c>
      <c r="AM4617" s="115" t="s">
        <v>348</v>
      </c>
      <c r="AN4617" s="115">
        <v>-1</v>
      </c>
      <c r="AQ4617" s="115">
        <v>603</v>
      </c>
      <c r="AR4617" s="115" t="s">
        <v>269</v>
      </c>
      <c r="AS4617" s="115" t="s">
        <v>383</v>
      </c>
      <c r="AT4617" s="115" t="s">
        <v>296</v>
      </c>
      <c r="AV4617" s="115">
        <v>129.97669049677</v>
      </c>
      <c r="AW4617" s="115">
        <v>0.55218800329999995</v>
      </c>
    </row>
    <row r="4618" spans="1:49" x14ac:dyDescent="0.25">
      <c r="A4618" s="117">
        <v>230000</v>
      </c>
      <c r="B4618" s="117">
        <v>880000</v>
      </c>
      <c r="C4618" s="117">
        <v>880000</v>
      </c>
      <c r="D4618" s="115" t="s">
        <v>342</v>
      </c>
      <c r="E4618" s="115" t="s">
        <v>13</v>
      </c>
      <c r="F4618" s="115" t="s">
        <v>343</v>
      </c>
      <c r="G4618" s="115" t="s">
        <v>344</v>
      </c>
      <c r="H4618" s="115">
        <v>0.56000000000000005</v>
      </c>
      <c r="I4618" s="115">
        <v>0.48</v>
      </c>
      <c r="J4618" s="115" t="s">
        <v>350</v>
      </c>
      <c r="K4618" s="115">
        <v>0.18457502243436</v>
      </c>
      <c r="L4618" s="115">
        <v>3659.8813026336302</v>
      </c>
      <c r="M4618" s="115">
        <v>9.1218878182717198</v>
      </c>
      <c r="N4618" s="115">
        <v>1.3415470696938401</v>
      </c>
      <c r="O4618" s="115">
        <v>1.6836726487012601</v>
      </c>
      <c r="P4618" s="115">
        <v>0.24761608048549</v>
      </c>
      <c r="Q4618" s="115">
        <v>675.522673540715</v>
      </c>
      <c r="R4618" s="115">
        <v>1210</v>
      </c>
      <c r="S4618" s="115" t="s">
        <v>353</v>
      </c>
      <c r="T4618" s="115">
        <v>1210</v>
      </c>
      <c r="U4618" s="115" t="s">
        <v>352</v>
      </c>
      <c r="V4618" s="115" t="s">
        <v>350</v>
      </c>
      <c r="Z4618" s="115">
        <v>0</v>
      </c>
      <c r="AA4618" s="115">
        <v>1</v>
      </c>
      <c r="AB4618" s="115">
        <v>1.6836726487012601</v>
      </c>
      <c r="AC4618" s="115">
        <v>0.24761608048549</v>
      </c>
      <c r="AD4618" s="115">
        <v>729.46646587669795</v>
      </c>
      <c r="AF4618" s="115">
        <v>-1</v>
      </c>
      <c r="AG4618" s="115">
        <v>-1</v>
      </c>
      <c r="AH4618" s="115">
        <v>-1</v>
      </c>
      <c r="AI4618" s="115">
        <v>-1</v>
      </c>
      <c r="AJ4618" s="115">
        <v>0</v>
      </c>
      <c r="AM4618" s="115" t="s">
        <v>348</v>
      </c>
      <c r="AN4618" s="115">
        <v>-1</v>
      </c>
      <c r="AQ4618" s="115">
        <v>603</v>
      </c>
      <c r="AR4618" s="115" t="s">
        <v>269</v>
      </c>
      <c r="AS4618" s="115" t="s">
        <v>383</v>
      </c>
      <c r="AT4618" s="115" t="s">
        <v>296</v>
      </c>
      <c r="AV4618" s="115">
        <v>111.17433345563499</v>
      </c>
      <c r="AW4618" s="115">
        <v>0.59161919370000005</v>
      </c>
    </row>
    <row r="4619" spans="1:49" x14ac:dyDescent="0.25">
      <c r="A4619" s="117">
        <v>230000</v>
      </c>
      <c r="B4619" s="117">
        <v>880000</v>
      </c>
      <c r="C4619" s="117">
        <v>880000</v>
      </c>
      <c r="D4619" s="115" t="s">
        <v>342</v>
      </c>
      <c r="E4619" s="115" t="s">
        <v>13</v>
      </c>
      <c r="F4619" s="115" t="s">
        <v>343</v>
      </c>
      <c r="G4619" s="115" t="s">
        <v>344</v>
      </c>
      <c r="H4619" s="115">
        <v>0.56000000000000005</v>
      </c>
      <c r="I4619" s="115">
        <v>0.48</v>
      </c>
      <c r="J4619" s="115" t="s">
        <v>350</v>
      </c>
      <c r="K4619" s="115">
        <v>0.16674174157966001</v>
      </c>
      <c r="L4619" s="115">
        <v>3659.8813026336302</v>
      </c>
      <c r="M4619" s="115">
        <v>9.1218878182717198</v>
      </c>
      <c r="N4619" s="115">
        <v>1.3415470696938401</v>
      </c>
      <c r="O4619" s="115">
        <v>1.52099946131299</v>
      </c>
      <c r="P4619" s="115">
        <v>0.22369189481185001</v>
      </c>
      <c r="Q4619" s="115">
        <v>610.25498237599902</v>
      </c>
      <c r="R4619" s="115">
        <v>1210</v>
      </c>
      <c r="S4619" s="115" t="s">
        <v>353</v>
      </c>
      <c r="T4619" s="115">
        <v>1210</v>
      </c>
      <c r="U4619" s="115" t="s">
        <v>352</v>
      </c>
      <c r="V4619" s="115" t="s">
        <v>350</v>
      </c>
      <c r="Z4619" s="115">
        <v>0</v>
      </c>
      <c r="AA4619" s="115">
        <v>1</v>
      </c>
      <c r="AB4619" s="115">
        <v>1.52099946131299</v>
      </c>
      <c r="AC4619" s="115">
        <v>0.22369189481185001</v>
      </c>
      <c r="AD4619" s="115">
        <v>847.43681346742301</v>
      </c>
      <c r="AF4619" s="115">
        <v>-1</v>
      </c>
      <c r="AG4619" s="115">
        <v>-1</v>
      </c>
      <c r="AH4619" s="115">
        <v>-1</v>
      </c>
      <c r="AI4619" s="115">
        <v>-1</v>
      </c>
      <c r="AJ4619" s="115">
        <v>0</v>
      </c>
      <c r="AM4619" s="115" t="s">
        <v>348</v>
      </c>
      <c r="AN4619" s="115">
        <v>-1</v>
      </c>
      <c r="AQ4619" s="115">
        <v>603</v>
      </c>
      <c r="AR4619" s="115" t="s">
        <v>269</v>
      </c>
      <c r="AS4619" s="115" t="s">
        <v>383</v>
      </c>
      <c r="AT4619" s="115" t="s">
        <v>296</v>
      </c>
      <c r="AV4619" s="115">
        <v>104.13985953084401</v>
      </c>
      <c r="AW4619" s="115">
        <v>0.68729668570000002</v>
      </c>
    </row>
    <row r="4620" spans="1:49" x14ac:dyDescent="0.25">
      <c r="A4620" s="117">
        <v>230000</v>
      </c>
      <c r="B4620" s="117">
        <v>880000</v>
      </c>
      <c r="C4620" s="117">
        <v>880000</v>
      </c>
      <c r="D4620" s="115" t="s">
        <v>342</v>
      </c>
      <c r="E4620" s="115" t="s">
        <v>13</v>
      </c>
      <c r="F4620" s="115" t="s">
        <v>343</v>
      </c>
      <c r="G4620" s="115" t="s">
        <v>344</v>
      </c>
      <c r="H4620" s="115">
        <v>0.56000000000000005</v>
      </c>
      <c r="I4620" s="115">
        <v>0.48</v>
      </c>
      <c r="J4620" s="115" t="s">
        <v>350</v>
      </c>
      <c r="K4620" s="115">
        <v>1.207640518E-4</v>
      </c>
      <c r="L4620" s="115">
        <v>3659.8813026336302</v>
      </c>
      <c r="M4620" s="115">
        <v>9.1218878182717198</v>
      </c>
      <c r="N4620" s="115">
        <v>1.3415470696938401</v>
      </c>
      <c r="O4620" s="115">
        <v>1.10159613301E-3</v>
      </c>
      <c r="P4620" s="115">
        <v>1.6201065980999999E-4</v>
      </c>
      <c r="Q4620" s="115">
        <v>0.44198209522040999</v>
      </c>
      <c r="R4620" s="115">
        <v>1210</v>
      </c>
      <c r="S4620" s="115" t="s">
        <v>353</v>
      </c>
      <c r="T4620" s="115">
        <v>1210</v>
      </c>
      <c r="U4620" s="115" t="s">
        <v>352</v>
      </c>
      <c r="V4620" s="115" t="s">
        <v>350</v>
      </c>
      <c r="Z4620" s="115">
        <v>0</v>
      </c>
      <c r="AA4620" s="115">
        <v>1</v>
      </c>
      <c r="AB4620" s="115">
        <v>1.10159613301E-3</v>
      </c>
      <c r="AC4620" s="115">
        <v>1.6201065980999999E-4</v>
      </c>
      <c r="AD4620" s="115">
        <v>0.44198209521979998</v>
      </c>
      <c r="AF4620" s="115">
        <v>-1</v>
      </c>
      <c r="AG4620" s="115">
        <v>-1</v>
      </c>
      <c r="AH4620" s="115">
        <v>-1</v>
      </c>
      <c r="AI4620" s="115">
        <v>-1</v>
      </c>
      <c r="AJ4620" s="115">
        <v>0</v>
      </c>
      <c r="AM4620" s="115" t="s">
        <v>348</v>
      </c>
      <c r="AN4620" s="115">
        <v>-1</v>
      </c>
      <c r="AQ4620" s="115">
        <v>603</v>
      </c>
      <c r="AR4620" s="115" t="s">
        <v>269</v>
      </c>
      <c r="AS4620" s="115" t="s">
        <v>383</v>
      </c>
      <c r="AT4620" s="115" t="s">
        <v>296</v>
      </c>
      <c r="AV4620" s="115">
        <v>17.225157674336899</v>
      </c>
      <c r="AW4620" s="115">
        <v>3.5846069999999997E-4</v>
      </c>
    </row>
    <row r="4621" spans="1:49" x14ac:dyDescent="0.25">
      <c r="A4621" s="117">
        <v>230000</v>
      </c>
      <c r="B4621" s="117">
        <v>880000</v>
      </c>
      <c r="C4621" s="117">
        <v>880000</v>
      </c>
      <c r="D4621" s="115" t="s">
        <v>342</v>
      </c>
      <c r="E4621" s="115" t="s">
        <v>13</v>
      </c>
      <c r="F4621" s="115" t="s">
        <v>343</v>
      </c>
      <c r="G4621" s="115" t="s">
        <v>344</v>
      </c>
      <c r="H4621" s="115">
        <v>0.56000000000000005</v>
      </c>
      <c r="I4621" s="115">
        <v>0.48</v>
      </c>
      <c r="J4621" s="115" t="s">
        <v>350</v>
      </c>
      <c r="K4621" s="115">
        <v>7.5080135656E-4</v>
      </c>
      <c r="L4621" s="115">
        <v>3659.8813026336302</v>
      </c>
      <c r="M4621" s="115">
        <v>9.1218878182717198</v>
      </c>
      <c r="N4621" s="115">
        <v>1.3415470696938401</v>
      </c>
      <c r="O4621" s="115">
        <v>6.8487257483699996E-3</v>
      </c>
      <c r="P4621" s="115">
        <v>1.0072353598099999E-3</v>
      </c>
      <c r="Q4621" s="115">
        <v>2.74784384687689</v>
      </c>
      <c r="R4621" s="115">
        <v>1210</v>
      </c>
      <c r="S4621" s="115" t="s">
        <v>353</v>
      </c>
      <c r="T4621" s="115">
        <v>1210</v>
      </c>
      <c r="U4621" s="115" t="s">
        <v>352</v>
      </c>
      <c r="V4621" s="115" t="s">
        <v>350</v>
      </c>
      <c r="Z4621" s="115">
        <v>0</v>
      </c>
      <c r="AA4621" s="115">
        <v>1</v>
      </c>
      <c r="AB4621" s="115">
        <v>6.8487257483699996E-3</v>
      </c>
      <c r="AC4621" s="115">
        <v>1.0072353598099999E-3</v>
      </c>
      <c r="AD4621" s="115">
        <v>2.7478438468751598</v>
      </c>
      <c r="AF4621" s="115">
        <v>-1</v>
      </c>
      <c r="AG4621" s="115">
        <v>-1</v>
      </c>
      <c r="AH4621" s="115">
        <v>-1</v>
      </c>
      <c r="AI4621" s="115">
        <v>-1</v>
      </c>
      <c r="AJ4621" s="115">
        <v>0</v>
      </c>
      <c r="AM4621" s="115" t="s">
        <v>348</v>
      </c>
      <c r="AN4621" s="115">
        <v>-1</v>
      </c>
      <c r="AQ4621" s="115">
        <v>603</v>
      </c>
      <c r="AR4621" s="115" t="s">
        <v>269</v>
      </c>
      <c r="AS4621" s="115" t="s">
        <v>383</v>
      </c>
      <c r="AT4621" s="115" t="s">
        <v>296</v>
      </c>
      <c r="AV4621" s="115">
        <v>29.620947305400399</v>
      </c>
      <c r="AW4621" s="115">
        <v>2.2285838E-3</v>
      </c>
    </row>
    <row r="4622" spans="1:49" x14ac:dyDescent="0.25">
      <c r="A4622" s="117">
        <v>230000</v>
      </c>
      <c r="B4622" s="117">
        <v>880000</v>
      </c>
      <c r="C4622" s="117">
        <v>880000</v>
      </c>
      <c r="D4622" s="115" t="s">
        <v>342</v>
      </c>
      <c r="E4622" s="115" t="s">
        <v>13</v>
      </c>
      <c r="F4622" s="115" t="s">
        <v>343</v>
      </c>
      <c r="G4622" s="115" t="s">
        <v>344</v>
      </c>
      <c r="H4622" s="115">
        <v>0.56000000000000005</v>
      </c>
      <c r="I4622" s="115">
        <v>0.48</v>
      </c>
      <c r="J4622" s="115" t="s">
        <v>350</v>
      </c>
      <c r="K4622" s="115">
        <v>0.10564195148048</v>
      </c>
      <c r="L4622" s="115">
        <v>3648.7296304087899</v>
      </c>
      <c r="M4622" s="115">
        <v>9.0948004586575504</v>
      </c>
      <c r="N4622" s="115">
        <v>1.33757763755799</v>
      </c>
      <c r="O4622" s="115">
        <v>0.96079246877817004</v>
      </c>
      <c r="P4622" s="115">
        <v>0.14130431188827999</v>
      </c>
      <c r="Q4622" s="115">
        <v>385.45891858104602</v>
      </c>
      <c r="R4622" s="115">
        <v>1200</v>
      </c>
      <c r="S4622" s="115" t="s">
        <v>351</v>
      </c>
      <c r="T4622" s="115">
        <v>1200</v>
      </c>
      <c r="U4622" s="115" t="s">
        <v>352</v>
      </c>
      <c r="V4622" s="115" t="s">
        <v>350</v>
      </c>
      <c r="Z4622" s="115">
        <v>0</v>
      </c>
      <c r="AA4622" s="115">
        <v>1</v>
      </c>
      <c r="AB4622" s="115">
        <v>0.96079246877817004</v>
      </c>
      <c r="AC4622" s="115">
        <v>0.14130431188827999</v>
      </c>
      <c r="AD4622" s="115">
        <v>385.45891858104602</v>
      </c>
      <c r="AF4622" s="115">
        <v>-1</v>
      </c>
      <c r="AG4622" s="115">
        <v>-1</v>
      </c>
      <c r="AH4622" s="115">
        <v>-1</v>
      </c>
      <c r="AI4622" s="115">
        <v>-1</v>
      </c>
      <c r="AJ4622" s="115">
        <v>0</v>
      </c>
      <c r="AM4622" s="115" t="s">
        <v>348</v>
      </c>
      <c r="AN4622" s="115">
        <v>-1</v>
      </c>
      <c r="AQ4622" s="115">
        <v>603</v>
      </c>
      <c r="AR4622" s="115" t="s">
        <v>269</v>
      </c>
      <c r="AS4622" s="115" t="s">
        <v>383</v>
      </c>
      <c r="AT4622" s="115" t="s">
        <v>296</v>
      </c>
      <c r="AV4622" s="115">
        <v>111.05299439800901</v>
      </c>
      <c r="AW4622" s="115">
        <v>0.31261874989999999</v>
      </c>
    </row>
    <row r="4623" spans="1:49" x14ac:dyDescent="0.25">
      <c r="A4623" s="117">
        <v>230000</v>
      </c>
      <c r="B4623" s="117">
        <v>880000</v>
      </c>
      <c r="C4623" s="117">
        <v>880000</v>
      </c>
      <c r="D4623" s="115" t="s">
        <v>342</v>
      </c>
      <c r="E4623" s="115" t="s">
        <v>13</v>
      </c>
      <c r="F4623" s="115" t="s">
        <v>343</v>
      </c>
      <c r="G4623" s="115" t="s">
        <v>344</v>
      </c>
      <c r="H4623" s="115">
        <v>0.56000000000000005</v>
      </c>
      <c r="I4623" s="115">
        <v>0.48</v>
      </c>
      <c r="J4623" s="115" t="s">
        <v>350</v>
      </c>
      <c r="K4623" s="115">
        <v>8.4753003833180005E-2</v>
      </c>
      <c r="L4623" s="115">
        <v>3648.7296304087899</v>
      </c>
      <c r="M4623" s="115">
        <v>9.0948004586575504</v>
      </c>
      <c r="N4623" s="115">
        <v>1.33757763755799</v>
      </c>
      <c r="O4623" s="115">
        <v>0.77081165813468</v>
      </c>
      <c r="P4623" s="115">
        <v>0.11336372264312999</v>
      </c>
      <c r="Q4623" s="115">
        <v>309.24079635230299</v>
      </c>
      <c r="R4623" s="115">
        <v>1210</v>
      </c>
      <c r="S4623" s="115" t="s">
        <v>353</v>
      </c>
      <c r="T4623" s="115">
        <v>1210</v>
      </c>
      <c r="U4623" s="115" t="s">
        <v>352</v>
      </c>
      <c r="V4623" s="115" t="s">
        <v>350</v>
      </c>
      <c r="Z4623" s="115">
        <v>0</v>
      </c>
      <c r="AA4623" s="115">
        <v>1</v>
      </c>
      <c r="AB4623" s="115">
        <v>0.77081165813468</v>
      </c>
      <c r="AC4623" s="115">
        <v>0.11336372264312999</v>
      </c>
      <c r="AD4623" s="115">
        <v>651.81405825698096</v>
      </c>
      <c r="AF4623" s="115">
        <v>-1</v>
      </c>
      <c r="AG4623" s="115">
        <v>-1</v>
      </c>
      <c r="AH4623" s="115">
        <v>-1</v>
      </c>
      <c r="AI4623" s="115">
        <v>-1</v>
      </c>
      <c r="AJ4623" s="115">
        <v>0</v>
      </c>
      <c r="AM4623" s="115" t="s">
        <v>348</v>
      </c>
      <c r="AN4623" s="115">
        <v>-1</v>
      </c>
      <c r="AQ4623" s="115">
        <v>603</v>
      </c>
      <c r="AR4623" s="115" t="s">
        <v>269</v>
      </c>
      <c r="AS4623" s="115" t="s">
        <v>383</v>
      </c>
      <c r="AT4623" s="115" t="s">
        <v>296</v>
      </c>
      <c r="AV4623" s="115">
        <v>74.164103966560702</v>
      </c>
      <c r="AW4623" s="115">
        <v>0.52864076100000001</v>
      </c>
    </row>
    <row r="4624" spans="1:49" x14ac:dyDescent="0.25">
      <c r="A4624" s="117">
        <v>230000</v>
      </c>
      <c r="B4624" s="117">
        <v>880000</v>
      </c>
      <c r="C4624" s="117">
        <v>880000</v>
      </c>
      <c r="D4624" s="115" t="s">
        <v>342</v>
      </c>
      <c r="E4624" s="115" t="s">
        <v>13</v>
      </c>
      <c r="F4624" s="115" t="s">
        <v>343</v>
      </c>
      <c r="G4624" s="115" t="s">
        <v>344</v>
      </c>
      <c r="H4624" s="115">
        <v>0.56000000000000005</v>
      </c>
      <c r="I4624" s="115">
        <v>0.48</v>
      </c>
      <c r="J4624" s="115" t="s">
        <v>350</v>
      </c>
      <c r="K4624" s="115">
        <v>0.11949601368787</v>
      </c>
      <c r="L4624" s="115">
        <v>3648.7296304087899</v>
      </c>
      <c r="M4624" s="115">
        <v>9.0948004586575504</v>
      </c>
      <c r="N4624" s="115">
        <v>1.33757763755799</v>
      </c>
      <c r="O4624" s="115">
        <v>1.0867924000961999</v>
      </c>
      <c r="P4624" s="115">
        <v>0.15983519568622001</v>
      </c>
      <c r="Q4624" s="115">
        <v>436.00864585867299</v>
      </c>
      <c r="R4624" s="115">
        <v>1210</v>
      </c>
      <c r="S4624" s="115" t="s">
        <v>353</v>
      </c>
      <c r="T4624" s="115">
        <v>1210</v>
      </c>
      <c r="U4624" s="115" t="s">
        <v>352</v>
      </c>
      <c r="V4624" s="115" t="s">
        <v>350</v>
      </c>
      <c r="Z4624" s="115">
        <v>0</v>
      </c>
      <c r="AA4624" s="115">
        <v>1</v>
      </c>
      <c r="AB4624" s="115">
        <v>1.0867924000961999</v>
      </c>
      <c r="AC4624" s="115">
        <v>0.15983519568622001</v>
      </c>
      <c r="AD4624" s="115">
        <v>1055.76869288173</v>
      </c>
      <c r="AF4624" s="115">
        <v>-1</v>
      </c>
      <c r="AG4624" s="115">
        <v>-1</v>
      </c>
      <c r="AH4624" s="115">
        <v>-1</v>
      </c>
      <c r="AI4624" s="115">
        <v>-1</v>
      </c>
      <c r="AJ4624" s="115">
        <v>0</v>
      </c>
      <c r="AM4624" s="115" t="s">
        <v>348</v>
      </c>
      <c r="AN4624" s="115">
        <v>-1</v>
      </c>
      <c r="AQ4624" s="115">
        <v>603</v>
      </c>
      <c r="AR4624" s="115" t="s">
        <v>269</v>
      </c>
      <c r="AS4624" s="115" t="s">
        <v>383</v>
      </c>
      <c r="AT4624" s="115" t="s">
        <v>296</v>
      </c>
      <c r="AV4624" s="115">
        <v>88.783275529283998</v>
      </c>
      <c r="AW4624" s="115">
        <v>0.85626009160000005</v>
      </c>
    </row>
    <row r="4625" spans="1:49" x14ac:dyDescent="0.25">
      <c r="A4625" s="117">
        <v>230000</v>
      </c>
      <c r="B4625" s="117">
        <v>880000</v>
      </c>
      <c r="C4625" s="117">
        <v>880000</v>
      </c>
      <c r="D4625" s="115" t="s">
        <v>342</v>
      </c>
      <c r="E4625" s="115" t="s">
        <v>13</v>
      </c>
      <c r="F4625" s="115" t="s">
        <v>343</v>
      </c>
      <c r="G4625" s="115" t="s">
        <v>344</v>
      </c>
      <c r="H4625" s="115">
        <v>0.56000000000000005</v>
      </c>
      <c r="I4625" s="115">
        <v>0.48</v>
      </c>
      <c r="J4625" s="115" t="s">
        <v>350</v>
      </c>
      <c r="K4625" s="115">
        <v>3.4641551885169999E-2</v>
      </c>
      <c r="L4625" s="115">
        <v>3648.7296304087899</v>
      </c>
      <c r="M4625" s="115">
        <v>9.0948004586575504</v>
      </c>
      <c r="N4625" s="115">
        <v>1.33757763755799</v>
      </c>
      <c r="O4625" s="115">
        <v>0.31505800197384998</v>
      </c>
      <c r="P4625" s="115">
        <v>4.6335765131899999E-2</v>
      </c>
      <c r="Q4625" s="115">
        <v>126.397656806763</v>
      </c>
      <c r="R4625" s="115">
        <v>1210</v>
      </c>
      <c r="S4625" s="115" t="s">
        <v>353</v>
      </c>
      <c r="T4625" s="115">
        <v>1210</v>
      </c>
      <c r="U4625" s="115" t="s">
        <v>352</v>
      </c>
      <c r="V4625" s="115" t="s">
        <v>350</v>
      </c>
      <c r="Z4625" s="115">
        <v>0</v>
      </c>
      <c r="AA4625" s="115">
        <v>1</v>
      </c>
      <c r="AB4625" s="115">
        <v>0.31505800197384998</v>
      </c>
      <c r="AC4625" s="115">
        <v>4.6335765131899999E-2</v>
      </c>
      <c r="AD4625" s="115">
        <v>132.222451714931</v>
      </c>
      <c r="AF4625" s="115">
        <v>-1</v>
      </c>
      <c r="AG4625" s="115">
        <v>-1</v>
      </c>
      <c r="AH4625" s="115">
        <v>-1</v>
      </c>
      <c r="AI4625" s="115">
        <v>-1</v>
      </c>
      <c r="AJ4625" s="115">
        <v>0</v>
      </c>
      <c r="AM4625" s="115" t="s">
        <v>348</v>
      </c>
      <c r="AN4625" s="115">
        <v>-1</v>
      </c>
      <c r="AQ4625" s="115">
        <v>603</v>
      </c>
      <c r="AR4625" s="115" t="s">
        <v>269</v>
      </c>
      <c r="AS4625" s="115" t="s">
        <v>383</v>
      </c>
      <c r="AT4625" s="115" t="s">
        <v>296</v>
      </c>
      <c r="AV4625" s="115">
        <v>55.353724461728397</v>
      </c>
      <c r="AW4625" s="115">
        <v>0.1072363761</v>
      </c>
    </row>
    <row r="4626" spans="1:49" x14ac:dyDescent="0.25">
      <c r="A4626" s="117">
        <v>230000</v>
      </c>
      <c r="B4626" s="117">
        <v>880000</v>
      </c>
      <c r="C4626" s="117">
        <v>880000</v>
      </c>
      <c r="D4626" s="115" t="s">
        <v>342</v>
      </c>
      <c r="E4626" s="115" t="s">
        <v>13</v>
      </c>
      <c r="F4626" s="115" t="s">
        <v>343</v>
      </c>
      <c r="G4626" s="115" t="s">
        <v>344</v>
      </c>
      <c r="H4626" s="115">
        <v>0.56000000000000005</v>
      </c>
      <c r="I4626" s="115">
        <v>0.48</v>
      </c>
      <c r="J4626" s="115" t="s">
        <v>350</v>
      </c>
      <c r="K4626" s="115">
        <v>3.1445006373420001E-2</v>
      </c>
      <c r="L4626" s="115">
        <v>2741.4865209197401</v>
      </c>
      <c r="M4626" s="115">
        <v>6.9712106989019302</v>
      </c>
      <c r="N4626" s="115">
        <v>1.02994982002324</v>
      </c>
      <c r="O4626" s="115">
        <v>0.21920976485748001</v>
      </c>
      <c r="P4626" s="115">
        <v>3.2386778654940003E-2</v>
      </c>
      <c r="Q4626" s="115">
        <v>86.206061122988302</v>
      </c>
      <c r="R4626" s="115">
        <v>1210</v>
      </c>
      <c r="S4626" s="115" t="s">
        <v>353</v>
      </c>
      <c r="T4626" s="115">
        <v>1210</v>
      </c>
      <c r="U4626" s="115" t="s">
        <v>352</v>
      </c>
      <c r="V4626" s="115" t="s">
        <v>350</v>
      </c>
      <c r="Z4626" s="115">
        <v>0</v>
      </c>
      <c r="AA4626" s="115">
        <v>1</v>
      </c>
      <c r="AB4626" s="115">
        <v>0.21920976485748001</v>
      </c>
      <c r="AC4626" s="115">
        <v>3.2386778654940003E-2</v>
      </c>
      <c r="AD4626" s="115">
        <v>328.95151527307502</v>
      </c>
      <c r="AF4626" s="115">
        <v>-1</v>
      </c>
      <c r="AG4626" s="115">
        <v>-1</v>
      </c>
      <c r="AH4626" s="115">
        <v>-1</v>
      </c>
      <c r="AI4626" s="115">
        <v>-1</v>
      </c>
      <c r="AJ4626" s="115">
        <v>0</v>
      </c>
      <c r="AM4626" s="115" t="s">
        <v>348</v>
      </c>
      <c r="AN4626" s="115">
        <v>-1</v>
      </c>
      <c r="AQ4626" s="115">
        <v>603</v>
      </c>
      <c r="AR4626" s="115" t="s">
        <v>269</v>
      </c>
      <c r="AS4626" s="115" t="s">
        <v>383</v>
      </c>
      <c r="AT4626" s="115" t="s">
        <v>296</v>
      </c>
      <c r="AV4626" s="115">
        <v>45.295879952875097</v>
      </c>
      <c r="AW4626" s="115">
        <v>0.26678955009999999</v>
      </c>
    </row>
    <row r="4627" spans="1:49" x14ac:dyDescent="0.25">
      <c r="A4627" s="117">
        <v>230000</v>
      </c>
      <c r="B4627" s="117">
        <v>880000</v>
      </c>
      <c r="C4627" s="117">
        <v>880000</v>
      </c>
      <c r="D4627" s="115" t="s">
        <v>342</v>
      </c>
      <c r="E4627" s="115" t="s">
        <v>13</v>
      </c>
      <c r="F4627" s="115" t="s">
        <v>343</v>
      </c>
      <c r="G4627" s="115" t="s">
        <v>344</v>
      </c>
      <c r="H4627" s="115">
        <v>0.56000000000000005</v>
      </c>
      <c r="I4627" s="115">
        <v>0.48</v>
      </c>
      <c r="J4627" s="115" t="s">
        <v>350</v>
      </c>
      <c r="K4627" s="115">
        <v>6.7879198638170005E-2</v>
      </c>
      <c r="L4627" s="115">
        <v>2741.4865209197401</v>
      </c>
      <c r="M4627" s="115">
        <v>6.9712106989019302</v>
      </c>
      <c r="N4627" s="115">
        <v>1.02994982002324</v>
      </c>
      <c r="O4627" s="115">
        <v>0.47320019577931999</v>
      </c>
      <c r="P4627" s="115">
        <v>6.9912168420699999E-2</v>
      </c>
      <c r="Q4627" s="115">
        <v>186.08990811738499</v>
      </c>
      <c r="R4627" s="115">
        <v>1210</v>
      </c>
      <c r="S4627" s="115" t="s">
        <v>353</v>
      </c>
      <c r="T4627" s="115">
        <v>1210</v>
      </c>
      <c r="U4627" s="115" t="s">
        <v>352</v>
      </c>
      <c r="V4627" s="115" t="s">
        <v>350</v>
      </c>
      <c r="Z4627" s="115">
        <v>0</v>
      </c>
      <c r="AA4627" s="115">
        <v>1</v>
      </c>
      <c r="AB4627" s="115">
        <v>0.47320019577931999</v>
      </c>
      <c r="AC4627" s="115">
        <v>6.9912168420699999E-2</v>
      </c>
      <c r="AD4627" s="115">
        <v>730.95420140873205</v>
      </c>
      <c r="AF4627" s="115">
        <v>-1</v>
      </c>
      <c r="AG4627" s="115">
        <v>-1</v>
      </c>
      <c r="AH4627" s="115">
        <v>-1</v>
      </c>
      <c r="AI4627" s="115">
        <v>-1</v>
      </c>
      <c r="AJ4627" s="115">
        <v>0</v>
      </c>
      <c r="AM4627" s="115" t="s">
        <v>348</v>
      </c>
      <c r="AN4627" s="115">
        <v>-1</v>
      </c>
      <c r="AQ4627" s="115">
        <v>603</v>
      </c>
      <c r="AR4627" s="115" t="s">
        <v>269</v>
      </c>
      <c r="AS4627" s="115" t="s">
        <v>383</v>
      </c>
      <c r="AT4627" s="115" t="s">
        <v>296</v>
      </c>
      <c r="AV4627" s="115">
        <v>75.983146088046894</v>
      </c>
      <c r="AW4627" s="115">
        <v>0.59282579189999995</v>
      </c>
    </row>
    <row r="4628" spans="1:49" x14ac:dyDescent="0.25">
      <c r="A4628" s="117">
        <v>230000</v>
      </c>
      <c r="B4628" s="117">
        <v>880000</v>
      </c>
      <c r="C4628" s="117">
        <v>880000</v>
      </c>
      <c r="D4628" s="115" t="s">
        <v>342</v>
      </c>
      <c r="E4628" s="115" t="s">
        <v>13</v>
      </c>
      <c r="F4628" s="115" t="s">
        <v>343</v>
      </c>
      <c r="G4628" s="115" t="s">
        <v>344</v>
      </c>
      <c r="H4628" s="115">
        <v>0.56000000000000005</v>
      </c>
      <c r="I4628" s="115">
        <v>0.48</v>
      </c>
      <c r="J4628" s="115" t="s">
        <v>350</v>
      </c>
      <c r="K4628" s="115">
        <v>2.1111242672090001E-2</v>
      </c>
      <c r="L4628" s="115">
        <v>2741.4865209197401</v>
      </c>
      <c r="M4628" s="115">
        <v>6.9712106989019302</v>
      </c>
      <c r="N4628" s="115">
        <v>1.02994982002324</v>
      </c>
      <c r="O4628" s="115">
        <v>0.14717092078283001</v>
      </c>
      <c r="P4628" s="115">
        <v>2.1743520590589999E-2</v>
      </c>
      <c r="Q4628" s="115">
        <v>57.876187225416899</v>
      </c>
      <c r="R4628" s="115">
        <v>1210</v>
      </c>
      <c r="S4628" s="115" t="s">
        <v>353</v>
      </c>
      <c r="T4628" s="115">
        <v>1210</v>
      </c>
      <c r="U4628" s="115" t="s">
        <v>352</v>
      </c>
      <c r="V4628" s="115" t="s">
        <v>350</v>
      </c>
      <c r="Z4628" s="115">
        <v>0</v>
      </c>
      <c r="AA4628" s="115">
        <v>1</v>
      </c>
      <c r="AB4628" s="115">
        <v>0.14717092078283001</v>
      </c>
      <c r="AC4628" s="115">
        <v>2.1743520590589999E-2</v>
      </c>
      <c r="AD4628" s="115">
        <v>233.843030740725</v>
      </c>
      <c r="AF4628" s="115">
        <v>-1</v>
      </c>
      <c r="AG4628" s="115">
        <v>-1</v>
      </c>
      <c r="AH4628" s="115">
        <v>-1</v>
      </c>
      <c r="AI4628" s="115">
        <v>-1</v>
      </c>
      <c r="AJ4628" s="115">
        <v>0</v>
      </c>
      <c r="AM4628" s="115" t="s">
        <v>348</v>
      </c>
      <c r="AN4628" s="115">
        <v>-1</v>
      </c>
      <c r="AQ4628" s="115">
        <v>603</v>
      </c>
      <c r="AR4628" s="115" t="s">
        <v>269</v>
      </c>
      <c r="AS4628" s="115" t="s">
        <v>383</v>
      </c>
      <c r="AT4628" s="115" t="s">
        <v>296</v>
      </c>
      <c r="AV4628" s="115">
        <v>36.983012527475402</v>
      </c>
      <c r="AW4628" s="115">
        <v>0.18965371510000001</v>
      </c>
    </row>
    <row r="4629" spans="1:49" x14ac:dyDescent="0.25">
      <c r="A4629" s="117">
        <v>230000</v>
      </c>
      <c r="B4629" s="117">
        <v>880000</v>
      </c>
      <c r="C4629" s="117">
        <v>880000</v>
      </c>
      <c r="D4629" s="115" t="s">
        <v>342</v>
      </c>
      <c r="E4629" s="115" t="s">
        <v>13</v>
      </c>
      <c r="F4629" s="115" t="s">
        <v>343</v>
      </c>
      <c r="G4629" s="115" t="s">
        <v>344</v>
      </c>
      <c r="H4629" s="115">
        <v>0.56000000000000005</v>
      </c>
      <c r="I4629" s="115">
        <v>0.48</v>
      </c>
      <c r="J4629" s="115" t="s">
        <v>350</v>
      </c>
      <c r="K4629" s="115">
        <v>6.0086073947080001E-2</v>
      </c>
      <c r="L4629" s="115">
        <v>3659.8813026336302</v>
      </c>
      <c r="M4629" s="115">
        <v>9.1218878182717198</v>
      </c>
      <c r="N4629" s="115">
        <v>1.3415470696938401</v>
      </c>
      <c r="O4629" s="115">
        <v>0.54809842598567005</v>
      </c>
      <c r="P4629" s="115">
        <v>8.0608296433110002E-2</v>
      </c>
      <c r="Q4629" s="115">
        <v>219.90789858759399</v>
      </c>
      <c r="R4629" s="115">
        <v>1200</v>
      </c>
      <c r="S4629" s="115" t="s">
        <v>351</v>
      </c>
      <c r="T4629" s="115">
        <v>1200</v>
      </c>
      <c r="U4629" s="115" t="s">
        <v>352</v>
      </c>
      <c r="V4629" s="115" t="s">
        <v>350</v>
      </c>
      <c r="Z4629" s="115">
        <v>0</v>
      </c>
      <c r="AA4629" s="115">
        <v>1</v>
      </c>
      <c r="AB4629" s="115">
        <v>0.54809842598567005</v>
      </c>
      <c r="AC4629" s="115">
        <v>8.0608296433110002E-2</v>
      </c>
      <c r="AD4629" s="115">
        <v>578.03972306075696</v>
      </c>
      <c r="AF4629" s="115">
        <v>-1</v>
      </c>
      <c r="AG4629" s="115">
        <v>-1</v>
      </c>
      <c r="AH4629" s="115">
        <v>-1</v>
      </c>
      <c r="AI4629" s="115">
        <v>-1</v>
      </c>
      <c r="AJ4629" s="115">
        <v>0</v>
      </c>
      <c r="AM4629" s="115" t="s">
        <v>348</v>
      </c>
      <c r="AN4629" s="115">
        <v>-1</v>
      </c>
      <c r="AQ4629" s="115">
        <v>603</v>
      </c>
      <c r="AR4629" s="115" t="s">
        <v>269</v>
      </c>
      <c r="AS4629" s="115" t="s">
        <v>383</v>
      </c>
      <c r="AT4629" s="115" t="s">
        <v>296</v>
      </c>
      <c r="AV4629" s="115">
        <v>62.424711191144503</v>
      </c>
      <c r="AW4629" s="115">
        <v>0.46880756130000001</v>
      </c>
    </row>
    <row r="4630" spans="1:49" x14ac:dyDescent="0.25">
      <c r="A4630" s="117">
        <v>230000</v>
      </c>
      <c r="B4630" s="117">
        <v>880000</v>
      </c>
      <c r="C4630" s="117">
        <v>880000</v>
      </c>
      <c r="D4630" s="115" t="s">
        <v>342</v>
      </c>
      <c r="E4630" s="115" t="s">
        <v>13</v>
      </c>
      <c r="F4630" s="115" t="s">
        <v>343</v>
      </c>
      <c r="G4630" s="115" t="s">
        <v>344</v>
      </c>
      <c r="H4630" s="115">
        <v>0.56000000000000005</v>
      </c>
      <c r="I4630" s="115">
        <v>0.48</v>
      </c>
      <c r="J4630" s="115" t="s">
        <v>350</v>
      </c>
      <c r="K4630" s="115">
        <v>3.3273984785250003E-2</v>
      </c>
      <c r="L4630" s="115">
        <v>3659.8813026336302</v>
      </c>
      <c r="M4630" s="115">
        <v>9.1218878182717198</v>
      </c>
      <c r="N4630" s="115">
        <v>1.3415470696938401</v>
      </c>
      <c r="O4630" s="115">
        <v>0.30352155647795998</v>
      </c>
      <c r="P4630" s="115">
        <v>4.4638616785689998E-2</v>
      </c>
      <c r="Q4630" s="115">
        <v>121.77883477966699</v>
      </c>
      <c r="R4630" s="115">
        <v>1210</v>
      </c>
      <c r="S4630" s="115" t="s">
        <v>353</v>
      </c>
      <c r="T4630" s="115">
        <v>1210</v>
      </c>
      <c r="U4630" s="115" t="s">
        <v>352</v>
      </c>
      <c r="V4630" s="115" t="s">
        <v>350</v>
      </c>
      <c r="Z4630" s="115">
        <v>0</v>
      </c>
      <c r="AA4630" s="115">
        <v>1</v>
      </c>
      <c r="AB4630" s="115">
        <v>0.30352155647795998</v>
      </c>
      <c r="AC4630" s="115">
        <v>4.4638616785689998E-2</v>
      </c>
      <c r="AD4630" s="115">
        <v>258.51803197309602</v>
      </c>
      <c r="AF4630" s="115">
        <v>-1</v>
      </c>
      <c r="AG4630" s="115">
        <v>-1</v>
      </c>
      <c r="AH4630" s="115">
        <v>-1</v>
      </c>
      <c r="AI4630" s="115">
        <v>-1</v>
      </c>
      <c r="AJ4630" s="115">
        <v>0</v>
      </c>
      <c r="AM4630" s="115" t="s">
        <v>348</v>
      </c>
      <c r="AN4630" s="115">
        <v>-1</v>
      </c>
      <c r="AQ4630" s="115">
        <v>603</v>
      </c>
      <c r="AR4630" s="115" t="s">
        <v>269</v>
      </c>
      <c r="AS4630" s="115" t="s">
        <v>383</v>
      </c>
      <c r="AT4630" s="115" t="s">
        <v>296</v>
      </c>
      <c r="AV4630" s="115">
        <v>49.829461018410697</v>
      </c>
      <c r="AW4630" s="115">
        <v>0.20966588159999999</v>
      </c>
    </row>
    <row r="4631" spans="1:49" x14ac:dyDescent="0.25">
      <c r="A4631" s="117">
        <v>230000</v>
      </c>
      <c r="B4631" s="117">
        <v>880000</v>
      </c>
      <c r="C4631" s="117">
        <v>880000</v>
      </c>
      <c r="D4631" s="115" t="s">
        <v>342</v>
      </c>
      <c r="E4631" s="115" t="s">
        <v>13</v>
      </c>
      <c r="F4631" s="115" t="s">
        <v>343</v>
      </c>
      <c r="G4631" s="115" t="s">
        <v>344</v>
      </c>
      <c r="H4631" s="115">
        <v>0.56000000000000005</v>
      </c>
      <c r="I4631" s="115">
        <v>0.48</v>
      </c>
      <c r="J4631" s="115" t="s">
        <v>350</v>
      </c>
      <c r="K4631" s="115">
        <v>2.868457102606E-2</v>
      </c>
      <c r="L4631" s="115">
        <v>3659.8813026336302</v>
      </c>
      <c r="M4631" s="115">
        <v>9.1218878182717198</v>
      </c>
      <c r="N4631" s="115">
        <v>1.3415470696938401</v>
      </c>
      <c r="O4631" s="115">
        <v>0.26165743901504002</v>
      </c>
      <c r="P4631" s="115">
        <v>3.8481702205439998E-2</v>
      </c>
      <c r="Q4631" s="115">
        <v>104.98212517237199</v>
      </c>
      <c r="R4631" s="115">
        <v>1210</v>
      </c>
      <c r="S4631" s="115" t="s">
        <v>353</v>
      </c>
      <c r="T4631" s="115">
        <v>1210</v>
      </c>
      <c r="U4631" s="115" t="s">
        <v>352</v>
      </c>
      <c r="V4631" s="115" t="s">
        <v>350</v>
      </c>
      <c r="Z4631" s="115">
        <v>0</v>
      </c>
      <c r="AA4631" s="115">
        <v>1</v>
      </c>
      <c r="AB4631" s="115">
        <v>0.26165743901504002</v>
      </c>
      <c r="AC4631" s="115">
        <v>3.8481702205439998E-2</v>
      </c>
      <c r="AD4631" s="115">
        <v>994.37263523767899</v>
      </c>
      <c r="AF4631" s="115">
        <v>-1</v>
      </c>
      <c r="AG4631" s="115">
        <v>-1</v>
      </c>
      <c r="AH4631" s="115">
        <v>-1</v>
      </c>
      <c r="AI4631" s="115">
        <v>-1</v>
      </c>
      <c r="AJ4631" s="115">
        <v>0</v>
      </c>
      <c r="AM4631" s="115" t="s">
        <v>348</v>
      </c>
      <c r="AN4631" s="115">
        <v>-1</v>
      </c>
      <c r="AQ4631" s="115">
        <v>603</v>
      </c>
      <c r="AR4631" s="115" t="s">
        <v>269</v>
      </c>
      <c r="AS4631" s="115" t="s">
        <v>383</v>
      </c>
      <c r="AT4631" s="115" t="s">
        <v>296</v>
      </c>
      <c r="AV4631" s="115">
        <v>45.9610328468682</v>
      </c>
      <c r="AW4631" s="115">
        <v>0.80646604639999997</v>
      </c>
    </row>
    <row r="4632" spans="1:49" x14ac:dyDescent="0.25">
      <c r="A4632" s="117">
        <v>230000</v>
      </c>
      <c r="B4632" s="117">
        <v>880000</v>
      </c>
      <c r="C4632" s="117">
        <v>880000</v>
      </c>
      <c r="D4632" s="115" t="s">
        <v>342</v>
      </c>
      <c r="E4632" s="115" t="s">
        <v>13</v>
      </c>
      <c r="F4632" s="115" t="s">
        <v>343</v>
      </c>
      <c r="G4632" s="115" t="s">
        <v>344</v>
      </c>
      <c r="H4632" s="115">
        <v>0.56000000000000005</v>
      </c>
      <c r="I4632" s="115">
        <v>0.48</v>
      </c>
      <c r="J4632" s="115" t="s">
        <v>350</v>
      </c>
      <c r="K4632" s="115">
        <v>2.8710462465400001E-3</v>
      </c>
      <c r="L4632" s="115">
        <v>3659.8813026336302</v>
      </c>
      <c r="M4632" s="115">
        <v>9.1218878182717198</v>
      </c>
      <c r="N4632" s="115">
        <v>1.3415470696938401</v>
      </c>
      <c r="O4632" s="115">
        <v>2.6189361782000001E-2</v>
      </c>
      <c r="P4632" s="115">
        <v>3.851643679E-3</v>
      </c>
      <c r="Q4632" s="115">
        <v>10.5076884767082</v>
      </c>
      <c r="R4632" s="115">
        <v>1210</v>
      </c>
      <c r="S4632" s="115" t="s">
        <v>353</v>
      </c>
      <c r="T4632" s="115">
        <v>1210</v>
      </c>
      <c r="U4632" s="115" t="s">
        <v>352</v>
      </c>
      <c r="V4632" s="115" t="s">
        <v>350</v>
      </c>
      <c r="Z4632" s="115">
        <v>0</v>
      </c>
      <c r="AA4632" s="115">
        <v>1</v>
      </c>
      <c r="AB4632" s="115">
        <v>2.6189361782000001E-2</v>
      </c>
      <c r="AC4632" s="115">
        <v>3.851643679E-3</v>
      </c>
      <c r="AD4632" s="115">
        <v>11.274925518300501</v>
      </c>
      <c r="AF4632" s="115">
        <v>-1</v>
      </c>
      <c r="AG4632" s="115">
        <v>-1</v>
      </c>
      <c r="AH4632" s="115">
        <v>-1</v>
      </c>
      <c r="AI4632" s="115">
        <v>-1</v>
      </c>
      <c r="AJ4632" s="115">
        <v>0</v>
      </c>
      <c r="AM4632" s="115" t="s">
        <v>348</v>
      </c>
      <c r="AN4632" s="115">
        <v>-1</v>
      </c>
      <c r="AQ4632" s="115">
        <v>603</v>
      </c>
      <c r="AR4632" s="115" t="s">
        <v>269</v>
      </c>
      <c r="AS4632" s="115" t="s">
        <v>383</v>
      </c>
      <c r="AT4632" s="115" t="s">
        <v>296</v>
      </c>
      <c r="AV4632" s="115">
        <v>33.058178531004899</v>
      </c>
      <c r="AW4632" s="115">
        <v>9.1443028999999999E-3</v>
      </c>
    </row>
    <row r="4633" spans="1:49" x14ac:dyDescent="0.25">
      <c r="A4633" s="117">
        <v>440000</v>
      </c>
      <c r="B4633" s="117">
        <v>780000</v>
      </c>
      <c r="C4633" s="117">
        <v>780000</v>
      </c>
      <c r="D4633" s="115" t="s">
        <v>342</v>
      </c>
      <c r="E4633" s="115" t="s">
        <v>13</v>
      </c>
      <c r="F4633" s="115" t="s">
        <v>343</v>
      </c>
      <c r="G4633" s="115" t="s">
        <v>344</v>
      </c>
      <c r="H4633" s="115">
        <v>0.56000000000000005</v>
      </c>
      <c r="I4633" s="115">
        <v>0.48</v>
      </c>
      <c r="J4633" s="115" t="s">
        <v>350</v>
      </c>
      <c r="K4633" s="115">
        <v>6.5799347479700001E-3</v>
      </c>
      <c r="L4633" s="115">
        <v>3652.6430585458202</v>
      </c>
      <c r="M4633" s="115">
        <v>9.1050671774196807</v>
      </c>
      <c r="N4633" s="115">
        <v>1.3391147311192699</v>
      </c>
      <c r="O4633" s="115">
        <v>5.9910747903369997E-2</v>
      </c>
      <c r="P4633" s="115">
        <v>8.81128755082E-3</v>
      </c>
      <c r="Q4633" s="115">
        <v>24.034152982886301</v>
      </c>
      <c r="R4633" s="115">
        <v>1210</v>
      </c>
      <c r="S4633" s="115" t="s">
        <v>353</v>
      </c>
      <c r="T4633" s="115">
        <v>1210</v>
      </c>
      <c r="U4633" s="115" t="s">
        <v>352</v>
      </c>
      <c r="V4633" s="115" t="s">
        <v>350</v>
      </c>
      <c r="Z4633" s="115">
        <v>0</v>
      </c>
      <c r="AA4633" s="115">
        <v>1</v>
      </c>
      <c r="AB4633" s="115">
        <v>5.9910747903369997E-2</v>
      </c>
      <c r="AC4633" s="115">
        <v>8.81128755082E-3</v>
      </c>
      <c r="AD4633" s="115">
        <v>928.07545499148898</v>
      </c>
      <c r="AF4633" s="115">
        <v>-1</v>
      </c>
      <c r="AG4633" s="115">
        <v>-1</v>
      </c>
      <c r="AH4633" s="115">
        <v>-1</v>
      </c>
      <c r="AI4633" s="115">
        <v>-1</v>
      </c>
      <c r="AJ4633" s="115">
        <v>0</v>
      </c>
      <c r="AM4633" s="115" t="s">
        <v>348</v>
      </c>
      <c r="AN4633" s="115">
        <v>-1</v>
      </c>
      <c r="AQ4633" s="115">
        <v>603</v>
      </c>
      <c r="AR4633" s="115" t="s">
        <v>269</v>
      </c>
      <c r="AS4633" s="115" t="s">
        <v>383</v>
      </c>
      <c r="AT4633" s="115" t="s">
        <v>296</v>
      </c>
      <c r="AV4633" s="115">
        <v>28.138383521587201</v>
      </c>
      <c r="AW4633" s="115">
        <v>0.75269704380000002</v>
      </c>
    </row>
    <row r="4634" spans="1:49" x14ac:dyDescent="0.25">
      <c r="A4634" s="117">
        <v>440000</v>
      </c>
      <c r="B4634" s="117">
        <v>780000</v>
      </c>
      <c r="C4634" s="117">
        <v>780000</v>
      </c>
      <c r="D4634" s="115" t="s">
        <v>342</v>
      </c>
      <c r="E4634" s="115" t="s">
        <v>13</v>
      </c>
      <c r="F4634" s="115" t="s">
        <v>343</v>
      </c>
      <c r="G4634" s="115" t="s">
        <v>344</v>
      </c>
      <c r="H4634" s="115">
        <v>0.56000000000000005</v>
      </c>
      <c r="I4634" s="115">
        <v>0.48</v>
      </c>
      <c r="J4634" s="115" t="s">
        <v>350</v>
      </c>
      <c r="K4634" s="115">
        <v>6.58427008792E-3</v>
      </c>
      <c r="L4634" s="115">
        <v>3652.6430585458202</v>
      </c>
      <c r="M4634" s="115">
        <v>9.1050671774196807</v>
      </c>
      <c r="N4634" s="115">
        <v>1.3391147311192699</v>
      </c>
      <c r="O4634" s="115">
        <v>5.9950221464829999E-2</v>
      </c>
      <c r="P4634" s="115">
        <v>8.8170930684000007E-3</v>
      </c>
      <c r="Q4634" s="115">
        <v>24.0499884322501</v>
      </c>
      <c r="R4634" s="115">
        <v>1210</v>
      </c>
      <c r="S4634" s="115" t="s">
        <v>353</v>
      </c>
      <c r="T4634" s="115">
        <v>1210</v>
      </c>
      <c r="U4634" s="115" t="s">
        <v>352</v>
      </c>
      <c r="V4634" s="115" t="s">
        <v>350</v>
      </c>
      <c r="Z4634" s="115">
        <v>0</v>
      </c>
      <c r="AA4634" s="115">
        <v>1</v>
      </c>
      <c r="AB4634" s="115">
        <v>5.9950221464829999E-2</v>
      </c>
      <c r="AC4634" s="115">
        <v>8.8170930684000007E-3</v>
      </c>
      <c r="AD4634" s="115">
        <v>566.92798916700303</v>
      </c>
      <c r="AF4634" s="115">
        <v>-1</v>
      </c>
      <c r="AG4634" s="115">
        <v>-1</v>
      </c>
      <c r="AH4634" s="115">
        <v>-1</v>
      </c>
      <c r="AI4634" s="115">
        <v>-1</v>
      </c>
      <c r="AJ4634" s="115">
        <v>0</v>
      </c>
      <c r="AM4634" s="115" t="s">
        <v>348</v>
      </c>
      <c r="AN4634" s="115">
        <v>-1</v>
      </c>
      <c r="AQ4634" s="115">
        <v>603</v>
      </c>
      <c r="AR4634" s="115" t="s">
        <v>269</v>
      </c>
      <c r="AS4634" s="115" t="s">
        <v>383</v>
      </c>
      <c r="AT4634" s="115" t="s">
        <v>296</v>
      </c>
      <c r="AV4634" s="115">
        <v>34.468307212056096</v>
      </c>
      <c r="AW4634" s="115">
        <v>0.4597956117</v>
      </c>
    </row>
    <row r="4635" spans="1:49" x14ac:dyDescent="0.25">
      <c r="A4635" s="117">
        <v>450000</v>
      </c>
      <c r="B4635" s="117">
        <v>850000</v>
      </c>
      <c r="C4635" s="117">
        <v>850000</v>
      </c>
      <c r="D4635" s="115" t="s">
        <v>342</v>
      </c>
      <c r="E4635" s="115" t="s">
        <v>13</v>
      </c>
      <c r="F4635" s="115" t="s">
        <v>343</v>
      </c>
      <c r="G4635" s="115" t="s">
        <v>344</v>
      </c>
      <c r="H4635" s="115">
        <v>0.56000000000000005</v>
      </c>
      <c r="I4635" s="115">
        <v>0.48</v>
      </c>
      <c r="J4635" s="115" t="s">
        <v>350</v>
      </c>
      <c r="K4635" s="115">
        <v>6.8684655773999998E-4</v>
      </c>
      <c r="L4635" s="115">
        <v>3658.5104824855198</v>
      </c>
      <c r="M4635" s="115">
        <v>9.1188019828410596</v>
      </c>
      <c r="N4635" s="115">
        <v>1.3411044800191201</v>
      </c>
      <c r="O4635" s="115">
        <v>6.2632177527000002E-3</v>
      </c>
      <c r="P4635" s="115">
        <v>9.2113299568E-4</v>
      </c>
      <c r="Q4635" s="115">
        <v>2.5128353313801601</v>
      </c>
      <c r="R4635" s="115">
        <v>1210</v>
      </c>
      <c r="S4635" s="115" t="s">
        <v>353</v>
      </c>
      <c r="T4635" s="115">
        <v>1210</v>
      </c>
      <c r="U4635" s="115" t="s">
        <v>352</v>
      </c>
      <c r="V4635" s="115" t="s">
        <v>350</v>
      </c>
      <c r="Z4635" s="115">
        <v>0</v>
      </c>
      <c r="AA4635" s="115">
        <v>1</v>
      </c>
      <c r="AB4635" s="115">
        <v>6.2632177527000002E-3</v>
      </c>
      <c r="AC4635" s="115">
        <v>9.2113299568E-4</v>
      </c>
      <c r="AD4635" s="115">
        <v>676.48455100784599</v>
      </c>
      <c r="AF4635" s="115">
        <v>-1</v>
      </c>
      <c r="AG4635" s="115">
        <v>-1</v>
      </c>
      <c r="AH4635" s="115">
        <v>-1</v>
      </c>
      <c r="AI4635" s="115">
        <v>-1</v>
      </c>
      <c r="AJ4635" s="115">
        <v>0</v>
      </c>
      <c r="AM4635" s="115" t="s">
        <v>348</v>
      </c>
      <c r="AN4635" s="115">
        <v>-1</v>
      </c>
      <c r="AQ4635" s="115">
        <v>603</v>
      </c>
      <c r="AR4635" s="115" t="s">
        <v>269</v>
      </c>
      <c r="AS4635" s="115" t="s">
        <v>383</v>
      </c>
      <c r="AT4635" s="115" t="s">
        <v>296</v>
      </c>
      <c r="AV4635" s="115">
        <v>8.8471476317923408</v>
      </c>
      <c r="AW4635" s="115">
        <v>0.54864927090000004</v>
      </c>
    </row>
    <row r="4636" spans="1:49" x14ac:dyDescent="0.25">
      <c r="A4636" s="117">
        <v>170000</v>
      </c>
      <c r="B4636" s="117">
        <v>660000</v>
      </c>
      <c r="C4636" s="117">
        <v>660000</v>
      </c>
      <c r="D4636" s="115" t="s">
        <v>342</v>
      </c>
      <c r="E4636" s="115" t="s">
        <v>13</v>
      </c>
      <c r="F4636" s="115" t="s">
        <v>343</v>
      </c>
      <c r="G4636" s="115" t="s">
        <v>344</v>
      </c>
      <c r="H4636" s="115">
        <v>0.56000000000000005</v>
      </c>
      <c r="I4636" s="115">
        <v>0.48</v>
      </c>
      <c r="J4636" s="115" t="s">
        <v>350</v>
      </c>
      <c r="K4636" s="115">
        <v>1.022576853084E-2</v>
      </c>
      <c r="L4636" s="115">
        <v>3748.2739905435301</v>
      </c>
      <c r="M4636" s="115">
        <v>9.3286418776442392</v>
      </c>
      <c r="N4636" s="115">
        <v>1.3714935312715999</v>
      </c>
      <c r="O4636" s="115">
        <v>9.5392532547889999E-2</v>
      </c>
      <c r="P4636" s="115">
        <v>1.402457539232E-2</v>
      </c>
      <c r="Q4636" s="115">
        <v>38.328982217466098</v>
      </c>
      <c r="R4636" s="115">
        <v>1200</v>
      </c>
      <c r="S4636" s="115" t="s">
        <v>351</v>
      </c>
      <c r="T4636" s="115">
        <v>1200</v>
      </c>
      <c r="U4636" s="115" t="s">
        <v>352</v>
      </c>
      <c r="V4636" s="115" t="s">
        <v>350</v>
      </c>
      <c r="Z4636" s="115">
        <v>0</v>
      </c>
      <c r="AA4636" s="115">
        <v>1</v>
      </c>
      <c r="AB4636" s="115">
        <v>9.5392532547889999E-2</v>
      </c>
      <c r="AC4636" s="115">
        <v>1.402457539232E-2</v>
      </c>
      <c r="AD4636" s="115">
        <v>98.4995905815085</v>
      </c>
      <c r="AF4636" s="115">
        <v>-1</v>
      </c>
      <c r="AG4636" s="115">
        <v>-1</v>
      </c>
      <c r="AH4636" s="115">
        <v>-1</v>
      </c>
      <c r="AI4636" s="115">
        <v>-1</v>
      </c>
      <c r="AJ4636" s="115">
        <v>0</v>
      </c>
      <c r="AM4636" s="115" t="s">
        <v>348</v>
      </c>
      <c r="AN4636" s="115">
        <v>-1</v>
      </c>
      <c r="AQ4636" s="115">
        <v>604</v>
      </c>
      <c r="AR4636" s="115" t="s">
        <v>271</v>
      </c>
      <c r="AS4636" s="115" t="s">
        <v>384</v>
      </c>
      <c r="AT4636" s="115" t="s">
        <v>296</v>
      </c>
      <c r="AV4636" s="115">
        <v>26.936741820687299</v>
      </c>
      <c r="AW4636" s="115">
        <v>7.9886123700000006E-2</v>
      </c>
    </row>
    <row r="4637" spans="1:49" x14ac:dyDescent="0.25">
      <c r="A4637" s="117">
        <v>170000</v>
      </c>
      <c r="B4637" s="117">
        <v>660000</v>
      </c>
      <c r="C4637" s="117">
        <v>660000</v>
      </c>
      <c r="D4637" s="115" t="s">
        <v>342</v>
      </c>
      <c r="E4637" s="115" t="s">
        <v>13</v>
      </c>
      <c r="F4637" s="115" t="s">
        <v>343</v>
      </c>
      <c r="G4637" s="115" t="s">
        <v>344</v>
      </c>
      <c r="H4637" s="115">
        <v>0.56000000000000005</v>
      </c>
      <c r="I4637" s="115">
        <v>0.48</v>
      </c>
      <c r="J4637" s="115" t="s">
        <v>350</v>
      </c>
      <c r="K4637" s="115">
        <v>0.10096266023350001</v>
      </c>
      <c r="L4637" s="115">
        <v>3748.2739905435301</v>
      </c>
      <c r="M4637" s="115">
        <v>9.3286418776442392</v>
      </c>
      <c r="N4637" s="115">
        <v>1.3714935312715999</v>
      </c>
      <c r="O4637" s="115">
        <v>0.94184450033264999</v>
      </c>
      <c r="P4637" s="115">
        <v>0.13846963541022</v>
      </c>
      <c r="Q4637" s="115">
        <v>378.435713369334</v>
      </c>
      <c r="R4637" s="115">
        <v>1210</v>
      </c>
      <c r="S4637" s="115" t="s">
        <v>353</v>
      </c>
      <c r="T4637" s="115">
        <v>1210</v>
      </c>
      <c r="U4637" s="115" t="s">
        <v>352</v>
      </c>
      <c r="V4637" s="115" t="s">
        <v>350</v>
      </c>
      <c r="Z4637" s="115">
        <v>0</v>
      </c>
      <c r="AA4637" s="115">
        <v>1</v>
      </c>
      <c r="AB4637" s="115">
        <v>0.94184450033264999</v>
      </c>
      <c r="AC4637" s="115">
        <v>0.13846963541022</v>
      </c>
      <c r="AD4637" s="115">
        <v>931.39222708336695</v>
      </c>
      <c r="AF4637" s="115">
        <v>-1</v>
      </c>
      <c r="AG4637" s="115">
        <v>-1</v>
      </c>
      <c r="AH4637" s="115">
        <v>-1</v>
      </c>
      <c r="AI4637" s="115">
        <v>-1</v>
      </c>
      <c r="AJ4637" s="115">
        <v>0</v>
      </c>
      <c r="AM4637" s="115" t="s">
        <v>348</v>
      </c>
      <c r="AN4637" s="115">
        <v>-1</v>
      </c>
      <c r="AQ4637" s="115">
        <v>604</v>
      </c>
      <c r="AR4637" s="115" t="s">
        <v>271</v>
      </c>
      <c r="AS4637" s="115" t="s">
        <v>384</v>
      </c>
      <c r="AT4637" s="115" t="s">
        <v>296</v>
      </c>
      <c r="AV4637" s="115">
        <v>108.58809489875</v>
      </c>
      <c r="AW4637" s="115">
        <v>0.75538704550000002</v>
      </c>
    </row>
    <row r="4638" spans="1:49" x14ac:dyDescent="0.25">
      <c r="A4638" s="117">
        <v>170000</v>
      </c>
      <c r="B4638" s="117">
        <v>660000</v>
      </c>
      <c r="C4638" s="117">
        <v>660000</v>
      </c>
      <c r="D4638" s="115" t="s">
        <v>342</v>
      </c>
      <c r="E4638" s="115" t="s">
        <v>13</v>
      </c>
      <c r="F4638" s="115" t="s">
        <v>343</v>
      </c>
      <c r="G4638" s="115" t="s">
        <v>344</v>
      </c>
      <c r="H4638" s="115">
        <v>0.56000000000000005</v>
      </c>
      <c r="I4638" s="115">
        <v>0.48</v>
      </c>
      <c r="J4638" s="115" t="s">
        <v>350</v>
      </c>
      <c r="K4638" s="115">
        <v>0.15641542497908001</v>
      </c>
      <c r="L4638" s="115">
        <v>3748.2739905435301</v>
      </c>
      <c r="M4638" s="115">
        <v>9.3286418776442392</v>
      </c>
      <c r="N4638" s="115">
        <v>1.3714935312715999</v>
      </c>
      <c r="O4638" s="115">
        <v>1.4591434837694199</v>
      </c>
      <c r="P4638" s="115">
        <v>0.21452274354990999</v>
      </c>
      <c r="Q4638" s="115">
        <v>586.28786916892102</v>
      </c>
      <c r="R4638" s="115">
        <v>1210</v>
      </c>
      <c r="S4638" s="115" t="s">
        <v>353</v>
      </c>
      <c r="T4638" s="115">
        <v>1210</v>
      </c>
      <c r="U4638" s="115" t="s">
        <v>352</v>
      </c>
      <c r="V4638" s="115" t="s">
        <v>350</v>
      </c>
      <c r="Z4638" s="115">
        <v>0</v>
      </c>
      <c r="AA4638" s="115">
        <v>1</v>
      </c>
      <c r="AB4638" s="115">
        <v>1.4591434837694199</v>
      </c>
      <c r="AC4638" s="115">
        <v>0.21452274354990999</v>
      </c>
      <c r="AD4638" s="115">
        <v>586.28786916892102</v>
      </c>
      <c r="AF4638" s="115">
        <v>-1</v>
      </c>
      <c r="AG4638" s="115">
        <v>-1</v>
      </c>
      <c r="AH4638" s="115">
        <v>-1</v>
      </c>
      <c r="AI4638" s="115">
        <v>-1</v>
      </c>
      <c r="AJ4638" s="115">
        <v>0</v>
      </c>
      <c r="AM4638" s="115" t="s">
        <v>348</v>
      </c>
      <c r="AN4638" s="115">
        <v>-1</v>
      </c>
      <c r="AQ4638" s="115">
        <v>604</v>
      </c>
      <c r="AR4638" s="115" t="s">
        <v>271</v>
      </c>
      <c r="AS4638" s="115" t="s">
        <v>384</v>
      </c>
      <c r="AT4638" s="115" t="s">
        <v>296</v>
      </c>
      <c r="AV4638" s="115">
        <v>101.266149925688</v>
      </c>
      <c r="AW4638" s="115">
        <v>0.47549705530000003</v>
      </c>
    </row>
    <row r="4639" spans="1:49" x14ac:dyDescent="0.25">
      <c r="A4639" s="117">
        <v>170000</v>
      </c>
      <c r="B4639" s="117">
        <v>660000</v>
      </c>
      <c r="C4639" s="117">
        <v>660000</v>
      </c>
      <c r="D4639" s="115" t="s">
        <v>342</v>
      </c>
      <c r="E4639" s="115" t="s">
        <v>13</v>
      </c>
      <c r="F4639" s="115" t="s">
        <v>343</v>
      </c>
      <c r="G4639" s="115" t="s">
        <v>344</v>
      </c>
      <c r="H4639" s="115">
        <v>0.56000000000000005</v>
      </c>
      <c r="I4639" s="115">
        <v>0.48</v>
      </c>
      <c r="J4639" s="115" t="s">
        <v>350</v>
      </c>
      <c r="K4639" s="115">
        <v>0.18556804588479001</v>
      </c>
      <c r="L4639" s="115">
        <v>3748.2739905435301</v>
      </c>
      <c r="M4639" s="115">
        <v>9.3286418776442392</v>
      </c>
      <c r="N4639" s="115">
        <v>1.3714935312715999</v>
      </c>
      <c r="O4639" s="115">
        <v>1.7310978439935301</v>
      </c>
      <c r="P4639" s="115">
        <v>0.25450537454171002</v>
      </c>
      <c r="Q4639" s="115">
        <v>695.559879865977</v>
      </c>
      <c r="R4639" s="115">
        <v>1210</v>
      </c>
      <c r="S4639" s="115" t="s">
        <v>353</v>
      </c>
      <c r="T4639" s="115">
        <v>1210</v>
      </c>
      <c r="U4639" s="115" t="s">
        <v>352</v>
      </c>
      <c r="V4639" s="115" t="s">
        <v>350</v>
      </c>
      <c r="Z4639" s="115">
        <v>0</v>
      </c>
      <c r="AA4639" s="115">
        <v>1</v>
      </c>
      <c r="AB4639" s="115">
        <v>1.7310978439935301</v>
      </c>
      <c r="AC4639" s="115">
        <v>0.25450537454171002</v>
      </c>
      <c r="AD4639" s="115">
        <v>695.559879865977</v>
      </c>
      <c r="AF4639" s="115">
        <v>-1</v>
      </c>
      <c r="AG4639" s="115">
        <v>-1</v>
      </c>
      <c r="AH4639" s="115">
        <v>-1</v>
      </c>
      <c r="AI4639" s="115">
        <v>-1</v>
      </c>
      <c r="AJ4639" s="115">
        <v>0</v>
      </c>
      <c r="AM4639" s="115" t="s">
        <v>348</v>
      </c>
      <c r="AN4639" s="115">
        <v>-1</v>
      </c>
      <c r="AQ4639" s="115">
        <v>604</v>
      </c>
      <c r="AR4639" s="115" t="s">
        <v>271</v>
      </c>
      <c r="AS4639" s="115" t="s">
        <v>384</v>
      </c>
      <c r="AT4639" s="115" t="s">
        <v>296</v>
      </c>
      <c r="AV4639" s="115">
        <v>109.46896601334301</v>
      </c>
      <c r="AW4639" s="115">
        <v>0.56411993500000002</v>
      </c>
    </row>
    <row r="4640" spans="1:49" x14ac:dyDescent="0.25">
      <c r="A4640" s="117">
        <v>170000</v>
      </c>
      <c r="B4640" s="117">
        <v>660000</v>
      </c>
      <c r="C4640" s="117">
        <v>660000</v>
      </c>
      <c r="D4640" s="115" t="s">
        <v>342</v>
      </c>
      <c r="E4640" s="115" t="s">
        <v>13</v>
      </c>
      <c r="F4640" s="115" t="s">
        <v>343</v>
      </c>
      <c r="G4640" s="115" t="s">
        <v>344</v>
      </c>
      <c r="H4640" s="115">
        <v>0.56000000000000005</v>
      </c>
      <c r="I4640" s="115">
        <v>0.48</v>
      </c>
      <c r="J4640" s="115" t="s">
        <v>350</v>
      </c>
      <c r="K4640" s="115">
        <v>1.01569931831E-3</v>
      </c>
      <c r="L4640" s="115">
        <v>3748.2739905435301</v>
      </c>
      <c r="M4640" s="115">
        <v>9.3286418776442392</v>
      </c>
      <c r="N4640" s="115">
        <v>1.3714935312715999</v>
      </c>
      <c r="O4640" s="115">
        <v>9.4750951959200001E-3</v>
      </c>
      <c r="P4640" s="115">
        <v>1.39302504478E-3</v>
      </c>
      <c r="Q4640" s="115">
        <v>3.8071193370529102</v>
      </c>
      <c r="R4640" s="115">
        <v>1210</v>
      </c>
      <c r="S4640" s="115" t="s">
        <v>353</v>
      </c>
      <c r="T4640" s="115">
        <v>1210</v>
      </c>
      <c r="U4640" s="115" t="s">
        <v>352</v>
      </c>
      <c r="V4640" s="115" t="s">
        <v>350</v>
      </c>
      <c r="Z4640" s="115">
        <v>0</v>
      </c>
      <c r="AA4640" s="115">
        <v>1</v>
      </c>
      <c r="AB4640" s="115">
        <v>9.4750951959200001E-3</v>
      </c>
      <c r="AC4640" s="115">
        <v>1.39302504478E-3</v>
      </c>
      <c r="AD4640" s="115">
        <v>3.8071193370521601</v>
      </c>
      <c r="AF4640" s="115">
        <v>-1</v>
      </c>
      <c r="AG4640" s="115">
        <v>-1</v>
      </c>
      <c r="AH4640" s="115">
        <v>-1</v>
      </c>
      <c r="AI4640" s="115">
        <v>-1</v>
      </c>
      <c r="AJ4640" s="115">
        <v>0</v>
      </c>
      <c r="AM4640" s="115" t="s">
        <v>348</v>
      </c>
      <c r="AN4640" s="115">
        <v>-1</v>
      </c>
      <c r="AQ4640" s="115">
        <v>604</v>
      </c>
      <c r="AR4640" s="115" t="s">
        <v>271</v>
      </c>
      <c r="AS4640" s="115" t="s">
        <v>384</v>
      </c>
      <c r="AT4640" s="115" t="s">
        <v>296</v>
      </c>
      <c r="AV4640" s="115">
        <v>36.1453253088252</v>
      </c>
      <c r="AW4640" s="115">
        <v>3.0876879999999999E-3</v>
      </c>
    </row>
    <row r="4641" spans="1:49" x14ac:dyDescent="0.25">
      <c r="A4641" s="117">
        <v>170000</v>
      </c>
      <c r="B4641" s="117">
        <v>710000</v>
      </c>
      <c r="C4641" s="117">
        <v>710000</v>
      </c>
      <c r="D4641" s="115" t="s">
        <v>342</v>
      </c>
      <c r="E4641" s="115" t="s">
        <v>13</v>
      </c>
      <c r="F4641" s="115" t="s">
        <v>343</v>
      </c>
      <c r="G4641" s="115" t="s">
        <v>344</v>
      </c>
      <c r="H4641" s="115">
        <v>0.56000000000000005</v>
      </c>
      <c r="I4641" s="115">
        <v>0.48</v>
      </c>
      <c r="J4641" s="115" t="s">
        <v>350</v>
      </c>
      <c r="K4641" s="115">
        <v>4.0771207611750002E-2</v>
      </c>
      <c r="L4641" s="115">
        <v>3742.45300729572</v>
      </c>
      <c r="M4641" s="115">
        <v>9.3150270101454797</v>
      </c>
      <c r="N4641" s="115">
        <v>1.3695215638793601</v>
      </c>
      <c r="O4641" s="115">
        <v>0.37978490013978</v>
      </c>
      <c r="P4641" s="115">
        <v>5.5837048009699998E-2</v>
      </c>
      <c r="Q4641" s="115">
        <v>152.58432853770501</v>
      </c>
      <c r="R4641" s="115">
        <v>1200</v>
      </c>
      <c r="S4641" s="115" t="s">
        <v>351</v>
      </c>
      <c r="T4641" s="115">
        <v>1200</v>
      </c>
      <c r="U4641" s="115" t="s">
        <v>352</v>
      </c>
      <c r="V4641" s="115" t="s">
        <v>350</v>
      </c>
      <c r="Z4641" s="115">
        <v>0</v>
      </c>
      <c r="AA4641" s="115">
        <v>1</v>
      </c>
      <c r="AB4641" s="115">
        <v>0.37978490013978</v>
      </c>
      <c r="AC4641" s="115">
        <v>5.5837048009699998E-2</v>
      </c>
      <c r="AD4641" s="115">
        <v>227.81970080535501</v>
      </c>
      <c r="AF4641" s="115">
        <v>-1</v>
      </c>
      <c r="AG4641" s="115">
        <v>-1</v>
      </c>
      <c r="AH4641" s="115">
        <v>-1</v>
      </c>
      <c r="AI4641" s="115">
        <v>-1</v>
      </c>
      <c r="AJ4641" s="115">
        <v>0</v>
      </c>
      <c r="AM4641" s="115" t="s">
        <v>348</v>
      </c>
      <c r="AN4641" s="115">
        <v>-1</v>
      </c>
      <c r="AQ4641" s="115">
        <v>604</v>
      </c>
      <c r="AR4641" s="115" t="s">
        <v>271</v>
      </c>
      <c r="AS4641" s="115" t="s">
        <v>384</v>
      </c>
      <c r="AT4641" s="115" t="s">
        <v>296</v>
      </c>
      <c r="AV4641" s="115">
        <v>68.744598187385506</v>
      </c>
      <c r="AW4641" s="115">
        <v>0.18476861380000001</v>
      </c>
    </row>
    <row r="4642" spans="1:49" x14ac:dyDescent="0.25">
      <c r="A4642" s="117">
        <v>170000</v>
      </c>
      <c r="B4642" s="117">
        <v>710000</v>
      </c>
      <c r="C4642" s="117">
        <v>710000</v>
      </c>
      <c r="D4642" s="115" t="s">
        <v>342</v>
      </c>
      <c r="E4642" s="115" t="s">
        <v>13</v>
      </c>
      <c r="F4642" s="115" t="s">
        <v>343</v>
      </c>
      <c r="G4642" s="115" t="s">
        <v>344</v>
      </c>
      <c r="H4642" s="115">
        <v>0.56000000000000005</v>
      </c>
      <c r="I4642" s="115">
        <v>0.48</v>
      </c>
      <c r="J4642" s="115" t="s">
        <v>350</v>
      </c>
      <c r="K4642" s="115">
        <v>2.0212341007000002E-3</v>
      </c>
      <c r="L4642" s="115">
        <v>3742.45300729572</v>
      </c>
      <c r="M4642" s="115">
        <v>9.3150270101454797</v>
      </c>
      <c r="N4642" s="115">
        <v>1.3695215638793601</v>
      </c>
      <c r="O4642" s="115">
        <v>1.8827850241890001E-2</v>
      </c>
      <c r="P4642" s="115">
        <v>2.7681236865600002E-3</v>
      </c>
      <c r="Q4642" s="115">
        <v>7.5643736386320999</v>
      </c>
      <c r="R4642" s="115">
        <v>1210</v>
      </c>
      <c r="S4642" s="115" t="s">
        <v>353</v>
      </c>
      <c r="T4642" s="115">
        <v>1210</v>
      </c>
      <c r="U4642" s="115" t="s">
        <v>352</v>
      </c>
      <c r="V4642" s="115" t="s">
        <v>350</v>
      </c>
      <c r="Z4642" s="115">
        <v>0</v>
      </c>
      <c r="AA4642" s="115">
        <v>1</v>
      </c>
      <c r="AB4642" s="115">
        <v>1.8827850241890001E-2</v>
      </c>
      <c r="AC4642" s="115">
        <v>2.7681236865600002E-3</v>
      </c>
      <c r="AD4642" s="115">
        <v>7.5643736386320199</v>
      </c>
      <c r="AF4642" s="115">
        <v>-1</v>
      </c>
      <c r="AG4642" s="115">
        <v>-1</v>
      </c>
      <c r="AH4642" s="115">
        <v>-1</v>
      </c>
      <c r="AI4642" s="115">
        <v>-1</v>
      </c>
      <c r="AJ4642" s="115">
        <v>0</v>
      </c>
      <c r="AM4642" s="115" t="s">
        <v>348</v>
      </c>
      <c r="AN4642" s="115">
        <v>-1</v>
      </c>
      <c r="AQ4642" s="115">
        <v>604</v>
      </c>
      <c r="AR4642" s="115" t="s">
        <v>271</v>
      </c>
      <c r="AS4642" s="115" t="s">
        <v>384</v>
      </c>
      <c r="AT4642" s="115" t="s">
        <v>296</v>
      </c>
      <c r="AV4642" s="115">
        <v>15.4919693041166</v>
      </c>
      <c r="AW4642" s="115">
        <v>6.1349339999999999E-3</v>
      </c>
    </row>
    <row r="4643" spans="1:49" x14ac:dyDescent="0.25">
      <c r="A4643" s="117">
        <v>170000</v>
      </c>
      <c r="B4643" s="117">
        <v>710000</v>
      </c>
      <c r="C4643" s="117">
        <v>710000</v>
      </c>
      <c r="D4643" s="115" t="s">
        <v>342</v>
      </c>
      <c r="E4643" s="115" t="s">
        <v>13</v>
      </c>
      <c r="F4643" s="115" t="s">
        <v>343</v>
      </c>
      <c r="G4643" s="115" t="s">
        <v>344</v>
      </c>
      <c r="H4643" s="115">
        <v>0.56000000000000005</v>
      </c>
      <c r="I4643" s="115">
        <v>0.48</v>
      </c>
      <c r="J4643" s="115" t="s">
        <v>350</v>
      </c>
      <c r="K4643" s="115">
        <v>0.10673639926561</v>
      </c>
      <c r="L4643" s="115">
        <v>3772.0280031748698</v>
      </c>
      <c r="M4643" s="115">
        <v>9.94409192435762</v>
      </c>
      <c r="N4643" s="115">
        <v>1.65238271410954</v>
      </c>
      <c r="O4643" s="115">
        <v>1.06139656597225</v>
      </c>
      <c r="P4643" s="115">
        <v>0.17636938111280001</v>
      </c>
      <c r="Q4643" s="115">
        <v>402.612686987968</v>
      </c>
      <c r="R4643" s="115">
        <v>1210</v>
      </c>
      <c r="S4643" s="115" t="s">
        <v>353</v>
      </c>
      <c r="T4643" s="115">
        <v>1210</v>
      </c>
      <c r="U4643" s="115" t="s">
        <v>352</v>
      </c>
      <c r="V4643" s="115" t="s">
        <v>350</v>
      </c>
      <c r="Z4643" s="115">
        <v>0</v>
      </c>
      <c r="AA4643" s="115">
        <v>1</v>
      </c>
      <c r="AB4643" s="115">
        <v>1.06139656597225</v>
      </c>
      <c r="AC4643" s="115">
        <v>0.17636938111280001</v>
      </c>
      <c r="AD4643" s="115">
        <v>402.612686987968</v>
      </c>
      <c r="AF4643" s="115">
        <v>-1</v>
      </c>
      <c r="AG4643" s="115">
        <v>-1</v>
      </c>
      <c r="AH4643" s="115">
        <v>-1</v>
      </c>
      <c r="AI4643" s="115">
        <v>-1</v>
      </c>
      <c r="AJ4643" s="115">
        <v>0</v>
      </c>
      <c r="AM4643" s="115" t="s">
        <v>348</v>
      </c>
      <c r="AN4643" s="115">
        <v>-1</v>
      </c>
      <c r="AQ4643" s="115">
        <v>604</v>
      </c>
      <c r="AR4643" s="115" t="s">
        <v>271</v>
      </c>
      <c r="AS4643" s="115" t="s">
        <v>384</v>
      </c>
      <c r="AT4643" s="115" t="s">
        <v>296</v>
      </c>
      <c r="AV4643" s="115">
        <v>86.372399345484496</v>
      </c>
      <c r="AW4643" s="115">
        <v>0.32653097079999999</v>
      </c>
    </row>
    <row r="4644" spans="1:49" x14ac:dyDescent="0.25">
      <c r="A4644" s="117">
        <v>170000</v>
      </c>
      <c r="B4644" s="117">
        <v>710000</v>
      </c>
      <c r="C4644" s="117">
        <v>710000</v>
      </c>
      <c r="D4644" s="115" t="s">
        <v>342</v>
      </c>
      <c r="E4644" s="115" t="s">
        <v>13</v>
      </c>
      <c r="F4644" s="115" t="s">
        <v>343</v>
      </c>
      <c r="G4644" s="115" t="s">
        <v>344</v>
      </c>
      <c r="H4644" s="115">
        <v>0.56000000000000005</v>
      </c>
      <c r="I4644" s="115">
        <v>0.48</v>
      </c>
      <c r="J4644" s="115" t="s">
        <v>350</v>
      </c>
      <c r="K4644" s="115">
        <v>0.23779773332599</v>
      </c>
      <c r="L4644" s="115">
        <v>3772.0280031748698</v>
      </c>
      <c r="M4644" s="115">
        <v>9.94409192435762</v>
      </c>
      <c r="N4644" s="115">
        <v>1.65238271410954</v>
      </c>
      <c r="O4644" s="115">
        <v>2.3646825195975301</v>
      </c>
      <c r="P4644" s="115">
        <v>0.39293286400228999</v>
      </c>
      <c r="Q4644" s="115">
        <v>896.97970919714805</v>
      </c>
      <c r="R4644" s="115">
        <v>1300</v>
      </c>
      <c r="S4644" s="115" t="s">
        <v>346</v>
      </c>
      <c r="T4644" s="115">
        <v>1300</v>
      </c>
      <c r="U4644" s="115" t="s">
        <v>352</v>
      </c>
      <c r="V4644" s="115" t="s">
        <v>350</v>
      </c>
      <c r="Z4644" s="115">
        <v>0</v>
      </c>
      <c r="AA4644" s="115">
        <v>1</v>
      </c>
      <c r="AB4644" s="115">
        <v>2.3646825195975301</v>
      </c>
      <c r="AC4644" s="115">
        <v>0.39293286400228999</v>
      </c>
      <c r="AD4644" s="115">
        <v>896.97970919714805</v>
      </c>
      <c r="AF4644" s="115">
        <v>-1</v>
      </c>
      <c r="AG4644" s="115">
        <v>-1</v>
      </c>
      <c r="AH4644" s="115">
        <v>-1</v>
      </c>
      <c r="AI4644" s="115">
        <v>-1</v>
      </c>
      <c r="AJ4644" s="115">
        <v>0</v>
      </c>
      <c r="AM4644" s="115" t="s">
        <v>348</v>
      </c>
      <c r="AN4644" s="115">
        <v>-1</v>
      </c>
      <c r="AQ4644" s="115">
        <v>604</v>
      </c>
      <c r="AR4644" s="115" t="s">
        <v>271</v>
      </c>
      <c r="AS4644" s="115" t="s">
        <v>384</v>
      </c>
      <c r="AT4644" s="115" t="s">
        <v>296</v>
      </c>
      <c r="AV4644" s="115">
        <v>124.710118586614</v>
      </c>
      <c r="AW4644" s="115">
        <v>0.72747746079999998</v>
      </c>
    </row>
    <row r="4645" spans="1:49" x14ac:dyDescent="0.25">
      <c r="A4645" s="117">
        <v>170000</v>
      </c>
      <c r="B4645" s="117">
        <v>710000</v>
      </c>
      <c r="C4645" s="117">
        <v>710000</v>
      </c>
      <c r="D4645" s="115" t="s">
        <v>342</v>
      </c>
      <c r="E4645" s="115" t="s">
        <v>13</v>
      </c>
      <c r="F4645" s="115" t="s">
        <v>343</v>
      </c>
      <c r="G4645" s="115" t="s">
        <v>344</v>
      </c>
      <c r="H4645" s="115">
        <v>0.56000000000000005</v>
      </c>
      <c r="I4645" s="115">
        <v>0.48</v>
      </c>
      <c r="J4645" s="115" t="s">
        <v>350</v>
      </c>
      <c r="K4645" s="115">
        <v>0.10930582868306001</v>
      </c>
      <c r="L4645" s="115">
        <v>3772.0280031748698</v>
      </c>
      <c r="M4645" s="115">
        <v>9.94409192435762</v>
      </c>
      <c r="N4645" s="115">
        <v>1.65238271410954</v>
      </c>
      <c r="O4645" s="115">
        <v>1.08694720829249</v>
      </c>
      <c r="P4645" s="115">
        <v>0.18061506186731</v>
      </c>
      <c r="Q4645" s="115">
        <v>412.30464670276001</v>
      </c>
      <c r="R4645" s="115">
        <v>1210</v>
      </c>
      <c r="S4645" s="115" t="s">
        <v>353</v>
      </c>
      <c r="T4645" s="115">
        <v>1210</v>
      </c>
      <c r="U4645" s="115" t="s">
        <v>352</v>
      </c>
      <c r="V4645" s="115" t="s">
        <v>350</v>
      </c>
      <c r="Z4645" s="115">
        <v>0</v>
      </c>
      <c r="AA4645" s="115">
        <v>1</v>
      </c>
      <c r="AB4645" s="115">
        <v>1.08694720829249</v>
      </c>
      <c r="AC4645" s="115">
        <v>0.18061506186731</v>
      </c>
      <c r="AD4645" s="115">
        <v>412.30464670276001</v>
      </c>
      <c r="AF4645" s="115">
        <v>-1</v>
      </c>
      <c r="AG4645" s="115">
        <v>-1</v>
      </c>
      <c r="AH4645" s="115">
        <v>-1</v>
      </c>
      <c r="AI4645" s="115">
        <v>-1</v>
      </c>
      <c r="AJ4645" s="115">
        <v>0</v>
      </c>
      <c r="AM4645" s="115" t="s">
        <v>348</v>
      </c>
      <c r="AN4645" s="115">
        <v>-1</v>
      </c>
      <c r="AQ4645" s="115">
        <v>604</v>
      </c>
      <c r="AR4645" s="115" t="s">
        <v>271</v>
      </c>
      <c r="AS4645" s="115" t="s">
        <v>384</v>
      </c>
      <c r="AT4645" s="115" t="s">
        <v>296</v>
      </c>
      <c r="AV4645" s="115">
        <v>84.327328555306707</v>
      </c>
      <c r="AW4645" s="115">
        <v>0.33439144100000001</v>
      </c>
    </row>
    <row r="4646" spans="1:49" x14ac:dyDescent="0.25">
      <c r="A4646" s="117">
        <v>170000</v>
      </c>
      <c r="B4646" s="117">
        <v>710000</v>
      </c>
      <c r="C4646" s="117">
        <v>710000</v>
      </c>
      <c r="D4646" s="115" t="s">
        <v>342</v>
      </c>
      <c r="E4646" s="115" t="s">
        <v>13</v>
      </c>
      <c r="F4646" s="115" t="s">
        <v>343</v>
      </c>
      <c r="G4646" s="115" t="s">
        <v>344</v>
      </c>
      <c r="H4646" s="115">
        <v>0.56000000000000005</v>
      </c>
      <c r="I4646" s="115">
        <v>0.48</v>
      </c>
      <c r="J4646" s="115" t="s">
        <v>350</v>
      </c>
      <c r="K4646" s="115">
        <v>0.12378108604321</v>
      </c>
      <c r="L4646" s="115">
        <v>3772.0280031748698</v>
      </c>
      <c r="M4646" s="115">
        <v>9.94409192435762</v>
      </c>
      <c r="N4646" s="115">
        <v>1.65238271410954</v>
      </c>
      <c r="O4646" s="115">
        <v>1.23089049811052</v>
      </c>
      <c r="P4646" s="115">
        <v>0.20453372691151001</v>
      </c>
      <c r="Q4646" s="115">
        <v>466.905722818394</v>
      </c>
      <c r="R4646" s="115">
        <v>1210</v>
      </c>
      <c r="S4646" s="115" t="s">
        <v>353</v>
      </c>
      <c r="T4646" s="115">
        <v>1210</v>
      </c>
      <c r="U4646" s="115" t="s">
        <v>352</v>
      </c>
      <c r="V4646" s="115" t="s">
        <v>350</v>
      </c>
      <c r="Z4646" s="115">
        <v>0</v>
      </c>
      <c r="AA4646" s="115">
        <v>1</v>
      </c>
      <c r="AB4646" s="115">
        <v>1.23089049811052</v>
      </c>
      <c r="AC4646" s="115">
        <v>0.20453372691151001</v>
      </c>
      <c r="AD4646" s="115">
        <v>466.905722818394</v>
      </c>
      <c r="AF4646" s="115">
        <v>-1</v>
      </c>
      <c r="AG4646" s="115">
        <v>-1</v>
      </c>
      <c r="AH4646" s="115">
        <v>-1</v>
      </c>
      <c r="AI4646" s="115">
        <v>-1</v>
      </c>
      <c r="AJ4646" s="115">
        <v>0</v>
      </c>
      <c r="AM4646" s="115" t="s">
        <v>348</v>
      </c>
      <c r="AN4646" s="115">
        <v>-1</v>
      </c>
      <c r="AQ4646" s="115">
        <v>604</v>
      </c>
      <c r="AR4646" s="115" t="s">
        <v>271</v>
      </c>
      <c r="AS4646" s="115" t="s">
        <v>384</v>
      </c>
      <c r="AT4646" s="115" t="s">
        <v>296</v>
      </c>
      <c r="AV4646" s="115">
        <v>89.549245324643607</v>
      </c>
      <c r="AW4646" s="115">
        <v>0.37867455220000001</v>
      </c>
    </row>
    <row r="4647" spans="1:49" x14ac:dyDescent="0.25">
      <c r="A4647" s="117">
        <v>170000</v>
      </c>
      <c r="B4647" s="117">
        <v>710000</v>
      </c>
      <c r="C4647" s="117">
        <v>710000</v>
      </c>
      <c r="D4647" s="115" t="s">
        <v>342</v>
      </c>
      <c r="E4647" s="115" t="s">
        <v>13</v>
      </c>
      <c r="F4647" s="115" t="s">
        <v>343</v>
      </c>
      <c r="G4647" s="115" t="s">
        <v>344</v>
      </c>
      <c r="H4647" s="115">
        <v>0.56000000000000005</v>
      </c>
      <c r="I4647" s="115">
        <v>0.48</v>
      </c>
      <c r="J4647" s="115" t="s">
        <v>350</v>
      </c>
      <c r="K4647" s="115">
        <v>4.0142406350019998E-2</v>
      </c>
      <c r="L4647" s="115">
        <v>3772.0280031748698</v>
      </c>
      <c r="M4647" s="115">
        <v>9.94409192435762</v>
      </c>
      <c r="N4647" s="115">
        <v>1.65238271410954</v>
      </c>
      <c r="O4647" s="115">
        <v>0.39917977880957001</v>
      </c>
      <c r="P4647" s="115">
        <v>6.6330618355539994E-2</v>
      </c>
      <c r="Q4647" s="115">
        <v>151.41828086712201</v>
      </c>
      <c r="R4647" s="115">
        <v>1210</v>
      </c>
      <c r="S4647" s="115" t="s">
        <v>353</v>
      </c>
      <c r="T4647" s="115">
        <v>1210</v>
      </c>
      <c r="U4647" s="115" t="s">
        <v>352</v>
      </c>
      <c r="V4647" s="115" t="s">
        <v>350</v>
      </c>
      <c r="Z4647" s="115">
        <v>0</v>
      </c>
      <c r="AA4647" s="115">
        <v>1</v>
      </c>
      <c r="AB4647" s="115">
        <v>0.39917977880957001</v>
      </c>
      <c r="AC4647" s="115">
        <v>6.6330618355539994E-2</v>
      </c>
      <c r="AD4647" s="115">
        <v>151.418280867124</v>
      </c>
      <c r="AF4647" s="115">
        <v>-1</v>
      </c>
      <c r="AG4647" s="115">
        <v>-1</v>
      </c>
      <c r="AH4647" s="115">
        <v>-1</v>
      </c>
      <c r="AI4647" s="115">
        <v>-1</v>
      </c>
      <c r="AJ4647" s="115">
        <v>0</v>
      </c>
      <c r="AM4647" s="115" t="s">
        <v>348</v>
      </c>
      <c r="AN4647" s="115">
        <v>-1</v>
      </c>
      <c r="AQ4647" s="115">
        <v>604</v>
      </c>
      <c r="AR4647" s="115" t="s">
        <v>271</v>
      </c>
      <c r="AS4647" s="115" t="s">
        <v>384</v>
      </c>
      <c r="AT4647" s="115" t="s">
        <v>296</v>
      </c>
      <c r="AV4647" s="115">
        <v>58.202620079075899</v>
      </c>
      <c r="AW4647" s="115">
        <v>0.1228047696</v>
      </c>
    </row>
    <row r="4648" spans="1:49" x14ac:dyDescent="0.25">
      <c r="A4648" s="117">
        <v>180000</v>
      </c>
      <c r="B4648" s="117">
        <v>720000</v>
      </c>
      <c r="C4648" s="117">
        <v>720000</v>
      </c>
      <c r="D4648" s="115" t="s">
        <v>342</v>
      </c>
      <c r="E4648" s="115" t="s">
        <v>13</v>
      </c>
      <c r="F4648" s="115" t="s">
        <v>343</v>
      </c>
      <c r="G4648" s="115" t="s">
        <v>344</v>
      </c>
      <c r="H4648" s="115">
        <v>0.56000000000000005</v>
      </c>
      <c r="I4648" s="115">
        <v>0.48</v>
      </c>
      <c r="J4648" s="115" t="s">
        <v>350</v>
      </c>
      <c r="K4648" s="115">
        <v>0.16057308519298</v>
      </c>
      <c r="L4648" s="115">
        <v>3754.5556219524101</v>
      </c>
      <c r="M4648" s="115">
        <v>9.3433241552181201</v>
      </c>
      <c r="N4648" s="115">
        <v>1.3736197389537601</v>
      </c>
      <c r="O4648" s="115">
        <v>1.5002863855614701</v>
      </c>
      <c r="P4648" s="115">
        <v>0.22056635936578001</v>
      </c>
      <c r="Q4648" s="115">
        <v>602.88057974555102</v>
      </c>
      <c r="R4648" s="115">
        <v>1200</v>
      </c>
      <c r="S4648" s="115" t="s">
        <v>351</v>
      </c>
      <c r="T4648" s="115">
        <v>1200</v>
      </c>
      <c r="U4648" s="115" t="s">
        <v>352</v>
      </c>
      <c r="V4648" s="115" t="s">
        <v>350</v>
      </c>
      <c r="Z4648" s="115">
        <v>0</v>
      </c>
      <c r="AA4648" s="115">
        <v>1</v>
      </c>
      <c r="AB4648" s="115">
        <v>1.5002863855614701</v>
      </c>
      <c r="AC4648" s="115">
        <v>0.22056635936578001</v>
      </c>
      <c r="AD4648" s="115">
        <v>739.44362911406495</v>
      </c>
      <c r="AF4648" s="115">
        <v>-1</v>
      </c>
      <c r="AG4648" s="115">
        <v>-1</v>
      </c>
      <c r="AH4648" s="115">
        <v>-1</v>
      </c>
      <c r="AI4648" s="115">
        <v>-1</v>
      </c>
      <c r="AJ4648" s="115">
        <v>0</v>
      </c>
      <c r="AM4648" s="115" t="s">
        <v>348</v>
      </c>
      <c r="AN4648" s="115">
        <v>-1</v>
      </c>
      <c r="AQ4648" s="115">
        <v>604</v>
      </c>
      <c r="AR4648" s="115" t="s">
        <v>271</v>
      </c>
      <c r="AS4648" s="115" t="s">
        <v>384</v>
      </c>
      <c r="AT4648" s="115" t="s">
        <v>296</v>
      </c>
      <c r="AV4648" s="115">
        <v>158.13995122625201</v>
      </c>
      <c r="AW4648" s="115">
        <v>0.59971097250000005</v>
      </c>
    </row>
    <row r="4649" spans="1:49" x14ac:dyDescent="0.25">
      <c r="A4649" s="117">
        <v>180000</v>
      </c>
      <c r="B4649" s="117">
        <v>720000</v>
      </c>
      <c r="C4649" s="117">
        <v>720000</v>
      </c>
      <c r="D4649" s="115" t="s">
        <v>342</v>
      </c>
      <c r="E4649" s="115" t="s">
        <v>13</v>
      </c>
      <c r="F4649" s="115" t="s">
        <v>343</v>
      </c>
      <c r="G4649" s="115" t="s">
        <v>344</v>
      </c>
      <c r="H4649" s="115">
        <v>0.56000000000000005</v>
      </c>
      <c r="I4649" s="115">
        <v>0.48</v>
      </c>
      <c r="J4649" s="115" t="s">
        <v>350</v>
      </c>
      <c r="K4649" s="115">
        <v>0.18078214526917999</v>
      </c>
      <c r="L4649" s="115">
        <v>3754.5556219524101</v>
      </c>
      <c r="M4649" s="115">
        <v>9.3433241552181201</v>
      </c>
      <c r="N4649" s="115">
        <v>1.3736197389537601</v>
      </c>
      <c r="O4649" s="115">
        <v>1.6891061847257101</v>
      </c>
      <c r="P4649" s="115">
        <v>0.24832592319214999</v>
      </c>
      <c r="Q4649" s="115">
        <v>678.75661986902901</v>
      </c>
      <c r="R4649" s="115">
        <v>1210</v>
      </c>
      <c r="S4649" s="115" t="s">
        <v>353</v>
      </c>
      <c r="T4649" s="115">
        <v>1210</v>
      </c>
      <c r="U4649" s="115" t="s">
        <v>352</v>
      </c>
      <c r="V4649" s="115" t="s">
        <v>350</v>
      </c>
      <c r="Z4649" s="115">
        <v>0</v>
      </c>
      <c r="AA4649" s="115">
        <v>1</v>
      </c>
      <c r="AB4649" s="115">
        <v>1.6891061847257101</v>
      </c>
      <c r="AC4649" s="115">
        <v>0.24832592319214999</v>
      </c>
      <c r="AD4649" s="115">
        <v>828.32974813534304</v>
      </c>
      <c r="AF4649" s="115">
        <v>-1</v>
      </c>
      <c r="AG4649" s="115">
        <v>-1</v>
      </c>
      <c r="AH4649" s="115">
        <v>-1</v>
      </c>
      <c r="AI4649" s="115">
        <v>-1</v>
      </c>
      <c r="AJ4649" s="115">
        <v>0</v>
      </c>
      <c r="AM4649" s="115" t="s">
        <v>348</v>
      </c>
      <c r="AN4649" s="115">
        <v>-1</v>
      </c>
      <c r="AQ4649" s="115">
        <v>604</v>
      </c>
      <c r="AR4649" s="115" t="s">
        <v>271</v>
      </c>
      <c r="AS4649" s="115" t="s">
        <v>384</v>
      </c>
      <c r="AT4649" s="115" t="s">
        <v>296</v>
      </c>
      <c r="AV4649" s="115">
        <v>108.242448286891</v>
      </c>
      <c r="AW4649" s="115">
        <v>0.6718002823</v>
      </c>
    </row>
    <row r="4650" spans="1:49" x14ac:dyDescent="0.25">
      <c r="A4650" s="117">
        <v>180000</v>
      </c>
      <c r="B4650" s="117">
        <v>740000</v>
      </c>
      <c r="C4650" s="117">
        <v>740000</v>
      </c>
      <c r="D4650" s="115" t="s">
        <v>342</v>
      </c>
      <c r="E4650" s="115" t="s">
        <v>13</v>
      </c>
      <c r="F4650" s="115" t="s">
        <v>343</v>
      </c>
      <c r="G4650" s="115" t="s">
        <v>344</v>
      </c>
      <c r="H4650" s="115">
        <v>0.56000000000000005</v>
      </c>
      <c r="I4650" s="115">
        <v>0.48</v>
      </c>
      <c r="J4650" s="115" t="s">
        <v>350</v>
      </c>
      <c r="K4650" s="115">
        <v>0.18860668611518</v>
      </c>
      <c r="L4650" s="115">
        <v>3764.6464318437602</v>
      </c>
      <c r="M4650" s="115">
        <v>9.7143967147943506</v>
      </c>
      <c r="N4650" s="115">
        <v>1.5463681475001601</v>
      </c>
      <c r="O4650" s="115">
        <v>1.8322001719855701</v>
      </c>
      <c r="P4650" s="115">
        <v>0.29165537181406997</v>
      </c>
      <c r="Q4650" s="115">
        <v>710.03748790539601</v>
      </c>
      <c r="R4650" s="115">
        <v>1200</v>
      </c>
      <c r="S4650" s="115" t="s">
        <v>351</v>
      </c>
      <c r="T4650" s="115">
        <v>1200</v>
      </c>
      <c r="U4650" s="115" t="s">
        <v>352</v>
      </c>
      <c r="V4650" s="115" t="s">
        <v>350</v>
      </c>
      <c r="Z4650" s="115">
        <v>0</v>
      </c>
      <c r="AA4650" s="115">
        <v>1</v>
      </c>
      <c r="AB4650" s="115">
        <v>1.8322001719855701</v>
      </c>
      <c r="AC4650" s="115">
        <v>0.29165537181406997</v>
      </c>
      <c r="AD4650" s="115">
        <v>710.03748790539601</v>
      </c>
      <c r="AF4650" s="115">
        <v>-1</v>
      </c>
      <c r="AG4650" s="115">
        <v>-1</v>
      </c>
      <c r="AH4650" s="115">
        <v>-1</v>
      </c>
      <c r="AI4650" s="115">
        <v>-1</v>
      </c>
      <c r="AJ4650" s="115">
        <v>0</v>
      </c>
      <c r="AM4650" s="115" t="s">
        <v>348</v>
      </c>
      <c r="AN4650" s="115">
        <v>-1</v>
      </c>
      <c r="AQ4650" s="115">
        <v>604</v>
      </c>
      <c r="AR4650" s="115" t="s">
        <v>271</v>
      </c>
      <c r="AS4650" s="115" t="s">
        <v>384</v>
      </c>
      <c r="AT4650" s="115" t="s">
        <v>296</v>
      </c>
      <c r="AV4650" s="115">
        <v>130.563652137844</v>
      </c>
      <c r="AW4650" s="115">
        <v>0.57586170960000005</v>
      </c>
    </row>
    <row r="4651" spans="1:49" x14ac:dyDescent="0.25">
      <c r="A4651" s="117">
        <v>180000</v>
      </c>
      <c r="B4651" s="117">
        <v>740000</v>
      </c>
      <c r="C4651" s="117">
        <v>740000</v>
      </c>
      <c r="D4651" s="115" t="s">
        <v>342</v>
      </c>
      <c r="E4651" s="115" t="s">
        <v>13</v>
      </c>
      <c r="F4651" s="115" t="s">
        <v>343</v>
      </c>
      <c r="G4651" s="115" t="s">
        <v>344</v>
      </c>
      <c r="H4651" s="115">
        <v>0.56000000000000005</v>
      </c>
      <c r="I4651" s="115">
        <v>0.48</v>
      </c>
      <c r="J4651" s="115" t="s">
        <v>350</v>
      </c>
      <c r="K4651" s="115">
        <v>6.9440591422299996E-2</v>
      </c>
      <c r="L4651" s="115">
        <v>3764.6464318437602</v>
      </c>
      <c r="M4651" s="115">
        <v>9.7143967147943506</v>
      </c>
      <c r="N4651" s="115">
        <v>1.5463681475001601</v>
      </c>
      <c r="O4651" s="115">
        <v>0.67457345318620998</v>
      </c>
      <c r="P4651" s="115">
        <v>0.10738071871902</v>
      </c>
      <c r="Q4651" s="115">
        <v>261.41927472310101</v>
      </c>
      <c r="R4651" s="115">
        <v>1210</v>
      </c>
      <c r="S4651" s="115" t="s">
        <v>353</v>
      </c>
      <c r="T4651" s="115">
        <v>1210</v>
      </c>
      <c r="U4651" s="115" t="s">
        <v>352</v>
      </c>
      <c r="V4651" s="115" t="s">
        <v>350</v>
      </c>
      <c r="Z4651" s="115">
        <v>0</v>
      </c>
      <c r="AA4651" s="115">
        <v>1</v>
      </c>
      <c r="AB4651" s="115">
        <v>0.67457345318620998</v>
      </c>
      <c r="AC4651" s="115">
        <v>0.10738071871902</v>
      </c>
      <c r="AD4651" s="115">
        <v>261.41927472309902</v>
      </c>
      <c r="AF4651" s="115">
        <v>-1</v>
      </c>
      <c r="AG4651" s="115">
        <v>-1</v>
      </c>
      <c r="AH4651" s="115">
        <v>-1</v>
      </c>
      <c r="AI4651" s="115">
        <v>-1</v>
      </c>
      <c r="AJ4651" s="115">
        <v>0</v>
      </c>
      <c r="AM4651" s="115" t="s">
        <v>348</v>
      </c>
      <c r="AN4651" s="115">
        <v>-1</v>
      </c>
      <c r="AQ4651" s="115">
        <v>604</v>
      </c>
      <c r="AR4651" s="115" t="s">
        <v>271</v>
      </c>
      <c r="AS4651" s="115" t="s">
        <v>384</v>
      </c>
      <c r="AT4651" s="115" t="s">
        <v>296</v>
      </c>
      <c r="AV4651" s="115">
        <v>67.079370291223498</v>
      </c>
      <c r="AW4651" s="115">
        <v>0.21201887650000001</v>
      </c>
    </row>
    <row r="4652" spans="1:49" x14ac:dyDescent="0.25">
      <c r="A4652" s="117">
        <v>180000</v>
      </c>
      <c r="B4652" s="117">
        <v>740000</v>
      </c>
      <c r="C4652" s="117">
        <v>740000</v>
      </c>
      <c r="D4652" s="115" t="s">
        <v>342</v>
      </c>
      <c r="E4652" s="115" t="s">
        <v>13</v>
      </c>
      <c r="F4652" s="115" t="s">
        <v>343</v>
      </c>
      <c r="G4652" s="115" t="s">
        <v>344</v>
      </c>
      <c r="H4652" s="115">
        <v>0.56000000000000005</v>
      </c>
      <c r="I4652" s="115">
        <v>0.48</v>
      </c>
      <c r="J4652" s="115" t="s">
        <v>350</v>
      </c>
      <c r="K4652" s="115">
        <v>0.11456987885689</v>
      </c>
      <c r="L4652" s="115">
        <v>3764.6464318437602</v>
      </c>
      <c r="M4652" s="115">
        <v>9.7143967147943506</v>
      </c>
      <c r="N4652" s="115">
        <v>1.5463681475001601</v>
      </c>
      <c r="O4652" s="115">
        <v>1.11297725478182</v>
      </c>
      <c r="P4652" s="115">
        <v>0.17716721132725</v>
      </c>
      <c r="Q4652" s="115">
        <v>431.31508563538898</v>
      </c>
      <c r="R4652" s="115">
        <v>1210</v>
      </c>
      <c r="S4652" s="115" t="s">
        <v>353</v>
      </c>
      <c r="T4652" s="115">
        <v>1210</v>
      </c>
      <c r="U4652" s="115" t="s">
        <v>352</v>
      </c>
      <c r="V4652" s="115" t="s">
        <v>350</v>
      </c>
      <c r="Z4652" s="115">
        <v>0</v>
      </c>
      <c r="AA4652" s="115">
        <v>1</v>
      </c>
      <c r="AB4652" s="115">
        <v>1.11297725478182</v>
      </c>
      <c r="AC4652" s="115">
        <v>0.17716721132725</v>
      </c>
      <c r="AD4652" s="115">
        <v>431.31508563538898</v>
      </c>
      <c r="AF4652" s="115">
        <v>-1</v>
      </c>
      <c r="AG4652" s="115">
        <v>-1</v>
      </c>
      <c r="AH4652" s="115">
        <v>-1</v>
      </c>
      <c r="AI4652" s="115">
        <v>-1</v>
      </c>
      <c r="AJ4652" s="115">
        <v>0</v>
      </c>
      <c r="AM4652" s="115" t="s">
        <v>348</v>
      </c>
      <c r="AN4652" s="115">
        <v>-1</v>
      </c>
      <c r="AQ4652" s="115">
        <v>604</v>
      </c>
      <c r="AR4652" s="115" t="s">
        <v>271</v>
      </c>
      <c r="AS4652" s="115" t="s">
        <v>384</v>
      </c>
      <c r="AT4652" s="115" t="s">
        <v>296</v>
      </c>
      <c r="AV4652" s="115">
        <v>88.632836606368599</v>
      </c>
      <c r="AW4652" s="115">
        <v>0.34980947740000001</v>
      </c>
    </row>
    <row r="4653" spans="1:49" x14ac:dyDescent="0.25">
      <c r="A4653" s="117">
        <v>180000</v>
      </c>
      <c r="B4653" s="117">
        <v>740000</v>
      </c>
      <c r="C4653" s="117">
        <v>740000</v>
      </c>
      <c r="D4653" s="115" t="s">
        <v>342</v>
      </c>
      <c r="E4653" s="115" t="s">
        <v>13</v>
      </c>
      <c r="F4653" s="115" t="s">
        <v>343</v>
      </c>
      <c r="G4653" s="115" t="s">
        <v>344</v>
      </c>
      <c r="H4653" s="115">
        <v>0.56000000000000005</v>
      </c>
      <c r="I4653" s="115">
        <v>0.48</v>
      </c>
      <c r="J4653" s="115" t="s">
        <v>350</v>
      </c>
      <c r="K4653" s="115">
        <v>2.3387283183489999E-2</v>
      </c>
      <c r="L4653" s="115">
        <v>3764.6464318437602</v>
      </c>
      <c r="M4653" s="115">
        <v>9.7143967147943506</v>
      </c>
      <c r="N4653" s="115">
        <v>1.5463681475001601</v>
      </c>
      <c r="O4653" s="115">
        <v>0.22719334692568999</v>
      </c>
      <c r="P4653" s="115">
        <v>3.616534977152E-2</v>
      </c>
      <c r="Q4653" s="115">
        <v>88.044852187256495</v>
      </c>
      <c r="R4653" s="115">
        <v>1210</v>
      </c>
      <c r="S4653" s="115" t="s">
        <v>353</v>
      </c>
      <c r="T4653" s="115">
        <v>1210</v>
      </c>
      <c r="U4653" s="115" t="s">
        <v>352</v>
      </c>
      <c r="V4653" s="115" t="s">
        <v>350</v>
      </c>
      <c r="Z4653" s="115">
        <v>0</v>
      </c>
      <c r="AA4653" s="115">
        <v>1</v>
      </c>
      <c r="AB4653" s="115">
        <v>0.22719334692568999</v>
      </c>
      <c r="AC4653" s="115">
        <v>3.616534977152E-2</v>
      </c>
      <c r="AD4653" s="115">
        <v>88.044852187255103</v>
      </c>
      <c r="AF4653" s="115">
        <v>-1</v>
      </c>
      <c r="AG4653" s="115">
        <v>-1</v>
      </c>
      <c r="AH4653" s="115">
        <v>-1</v>
      </c>
      <c r="AI4653" s="115">
        <v>-1</v>
      </c>
      <c r="AJ4653" s="115">
        <v>0</v>
      </c>
      <c r="AM4653" s="115" t="s">
        <v>348</v>
      </c>
      <c r="AN4653" s="115">
        <v>-1</v>
      </c>
      <c r="AQ4653" s="115">
        <v>604</v>
      </c>
      <c r="AR4653" s="115" t="s">
        <v>271</v>
      </c>
      <c r="AS4653" s="115" t="s">
        <v>384</v>
      </c>
      <c r="AT4653" s="115" t="s">
        <v>296</v>
      </c>
      <c r="AV4653" s="115">
        <v>45.624706423063103</v>
      </c>
      <c r="AW4653" s="115">
        <v>7.1407017200000006E-2</v>
      </c>
    </row>
    <row r="4654" spans="1:49" x14ac:dyDescent="0.25">
      <c r="A4654" s="117">
        <v>180000</v>
      </c>
      <c r="B4654" s="117">
        <v>740000</v>
      </c>
      <c r="C4654" s="117">
        <v>740000</v>
      </c>
      <c r="D4654" s="115" t="s">
        <v>342</v>
      </c>
      <c r="E4654" s="115" t="s">
        <v>13</v>
      </c>
      <c r="F4654" s="115" t="s">
        <v>343</v>
      </c>
      <c r="G4654" s="115" t="s">
        <v>344</v>
      </c>
      <c r="H4654" s="115">
        <v>0.56000000000000005</v>
      </c>
      <c r="I4654" s="115">
        <v>0.48</v>
      </c>
      <c r="J4654" s="115" t="s">
        <v>350</v>
      </c>
      <c r="K4654" s="115">
        <v>7.4175811110420001E-2</v>
      </c>
      <c r="L4654" s="115">
        <v>3764.6464318437602</v>
      </c>
      <c r="M4654" s="115">
        <v>9.7143967147943506</v>
      </c>
      <c r="N4654" s="115">
        <v>1.5463681475001601</v>
      </c>
      <c r="O4654" s="115">
        <v>0.72057325576833997</v>
      </c>
      <c r="P4654" s="115">
        <v>0.11470311161615</v>
      </c>
      <c r="Q4654" s="115">
        <v>279.245702625989</v>
      </c>
      <c r="R4654" s="115">
        <v>1210</v>
      </c>
      <c r="S4654" s="115" t="s">
        <v>353</v>
      </c>
      <c r="T4654" s="115">
        <v>1210</v>
      </c>
      <c r="U4654" s="115" t="s">
        <v>352</v>
      </c>
      <c r="V4654" s="115" t="s">
        <v>350</v>
      </c>
      <c r="Z4654" s="115">
        <v>0</v>
      </c>
      <c r="AA4654" s="115">
        <v>1</v>
      </c>
      <c r="AB4654" s="115">
        <v>0.72057325576833997</v>
      </c>
      <c r="AC4654" s="115">
        <v>0.11470311161615</v>
      </c>
      <c r="AD4654" s="115">
        <v>279.24570262599002</v>
      </c>
      <c r="AF4654" s="115">
        <v>-1</v>
      </c>
      <c r="AG4654" s="115">
        <v>-1</v>
      </c>
      <c r="AH4654" s="115">
        <v>-1</v>
      </c>
      <c r="AI4654" s="115">
        <v>-1</v>
      </c>
      <c r="AJ4654" s="115">
        <v>0</v>
      </c>
      <c r="AM4654" s="115" t="s">
        <v>348</v>
      </c>
      <c r="AN4654" s="115">
        <v>-1</v>
      </c>
      <c r="AQ4654" s="115">
        <v>604</v>
      </c>
      <c r="AR4654" s="115" t="s">
        <v>271</v>
      </c>
      <c r="AS4654" s="115" t="s">
        <v>384</v>
      </c>
      <c r="AT4654" s="115" t="s">
        <v>296</v>
      </c>
      <c r="AV4654" s="115">
        <v>69.429432983552303</v>
      </c>
      <c r="AW4654" s="115">
        <v>0.22647664449999999</v>
      </c>
    </row>
    <row r="4655" spans="1:49" x14ac:dyDescent="0.25">
      <c r="A4655" s="117">
        <v>180000</v>
      </c>
      <c r="B4655" s="117">
        <v>740000</v>
      </c>
      <c r="C4655" s="117">
        <v>740000</v>
      </c>
      <c r="D4655" s="115" t="s">
        <v>342</v>
      </c>
      <c r="E4655" s="115" t="s">
        <v>13</v>
      </c>
      <c r="F4655" s="115" t="s">
        <v>343</v>
      </c>
      <c r="G4655" s="115" t="s">
        <v>344</v>
      </c>
      <c r="H4655" s="115">
        <v>0.56000000000000005</v>
      </c>
      <c r="I4655" s="115">
        <v>0.48</v>
      </c>
      <c r="J4655" s="115" t="s">
        <v>350</v>
      </c>
      <c r="K4655" s="115">
        <v>0.14758320293357999</v>
      </c>
      <c r="L4655" s="115">
        <v>3764.6464318437602</v>
      </c>
      <c r="M4655" s="115">
        <v>9.7143967147943506</v>
      </c>
      <c r="N4655" s="115">
        <v>1.5463681475001601</v>
      </c>
      <c r="O4655" s="115">
        <v>1.4336817817368099</v>
      </c>
      <c r="P4655" s="115">
        <v>0.22821796412254</v>
      </c>
      <c r="Q4655" s="115">
        <v>555.59857832398302</v>
      </c>
      <c r="R4655" s="115">
        <v>1300</v>
      </c>
      <c r="S4655" s="115" t="s">
        <v>346</v>
      </c>
      <c r="T4655" s="115">
        <v>1300</v>
      </c>
      <c r="U4655" s="115" t="s">
        <v>352</v>
      </c>
      <c r="V4655" s="115" t="s">
        <v>350</v>
      </c>
      <c r="Z4655" s="115">
        <v>0</v>
      </c>
      <c r="AA4655" s="115">
        <v>1</v>
      </c>
      <c r="AB4655" s="115">
        <v>1.4336817817368099</v>
      </c>
      <c r="AC4655" s="115">
        <v>0.22821796412254</v>
      </c>
      <c r="AD4655" s="115">
        <v>555.59857832398302</v>
      </c>
      <c r="AF4655" s="115">
        <v>-1</v>
      </c>
      <c r="AG4655" s="115">
        <v>-1</v>
      </c>
      <c r="AH4655" s="115">
        <v>-1</v>
      </c>
      <c r="AI4655" s="115">
        <v>-1</v>
      </c>
      <c r="AJ4655" s="115">
        <v>0</v>
      </c>
      <c r="AM4655" s="115" t="s">
        <v>348</v>
      </c>
      <c r="AN4655" s="115">
        <v>-1</v>
      </c>
      <c r="AQ4655" s="115">
        <v>604</v>
      </c>
      <c r="AR4655" s="115" t="s">
        <v>271</v>
      </c>
      <c r="AS4655" s="115" t="s">
        <v>384</v>
      </c>
      <c r="AT4655" s="115" t="s">
        <v>296</v>
      </c>
      <c r="AV4655" s="115">
        <v>102.82738854093201</v>
      </c>
      <c r="AW4655" s="115">
        <v>0.45060711949999999</v>
      </c>
    </row>
    <row r="4656" spans="1:49" x14ac:dyDescent="0.25">
      <c r="A4656" s="117">
        <v>190000</v>
      </c>
      <c r="B4656" s="117">
        <v>780000</v>
      </c>
      <c r="C4656" s="117">
        <v>780000</v>
      </c>
      <c r="D4656" s="115" t="s">
        <v>342</v>
      </c>
      <c r="E4656" s="115" t="s">
        <v>13</v>
      </c>
      <c r="F4656" s="115" t="s">
        <v>343</v>
      </c>
      <c r="G4656" s="115" t="s">
        <v>344</v>
      </c>
      <c r="H4656" s="115">
        <v>0.56000000000000005</v>
      </c>
      <c r="I4656" s="115">
        <v>0.48</v>
      </c>
      <c r="J4656" s="115" t="s">
        <v>350</v>
      </c>
      <c r="K4656" s="115">
        <v>0.1886049256182</v>
      </c>
      <c r="L4656" s="115">
        <v>3741.9994405766902</v>
      </c>
      <c r="M4656" s="115">
        <v>9.3139782770504809</v>
      </c>
      <c r="N4656" s="115">
        <v>1.36937010530059</v>
      </c>
      <c r="O4656" s="115">
        <v>1.7566621801526501</v>
      </c>
      <c r="P4656" s="115">
        <v>0.25826994685400001</v>
      </c>
      <c r="Q4656" s="115">
        <v>705.75952615332005</v>
      </c>
      <c r="R4656" s="115">
        <v>1200</v>
      </c>
      <c r="S4656" s="115" t="s">
        <v>351</v>
      </c>
      <c r="T4656" s="115">
        <v>1200</v>
      </c>
      <c r="U4656" s="115" t="s">
        <v>352</v>
      </c>
      <c r="V4656" s="115" t="s">
        <v>350</v>
      </c>
      <c r="Z4656" s="115">
        <v>0</v>
      </c>
      <c r="AA4656" s="115">
        <v>1</v>
      </c>
      <c r="AB4656" s="115">
        <v>1.7566621801526501</v>
      </c>
      <c r="AC4656" s="115">
        <v>0.25826994685400001</v>
      </c>
      <c r="AD4656" s="115">
        <v>705.75952615332005</v>
      </c>
      <c r="AF4656" s="115">
        <v>-1</v>
      </c>
      <c r="AG4656" s="115">
        <v>-1</v>
      </c>
      <c r="AH4656" s="115">
        <v>-1</v>
      </c>
      <c r="AI4656" s="115">
        <v>-1</v>
      </c>
      <c r="AJ4656" s="115">
        <v>0</v>
      </c>
      <c r="AM4656" s="115" t="s">
        <v>348</v>
      </c>
      <c r="AN4656" s="115">
        <v>-1</v>
      </c>
      <c r="AQ4656" s="115">
        <v>604</v>
      </c>
      <c r="AR4656" s="115" t="s">
        <v>271</v>
      </c>
      <c r="AS4656" s="115" t="s">
        <v>384</v>
      </c>
      <c r="AT4656" s="115" t="s">
        <v>296</v>
      </c>
      <c r="AV4656" s="115">
        <v>130.56339585459099</v>
      </c>
      <c r="AW4656" s="115">
        <v>0.5723921542</v>
      </c>
    </row>
    <row r="4657" spans="1:49" x14ac:dyDescent="0.25">
      <c r="A4657" s="117">
        <v>190000</v>
      </c>
      <c r="B4657" s="117">
        <v>780000</v>
      </c>
      <c r="C4657" s="117">
        <v>780000</v>
      </c>
      <c r="D4657" s="115" t="s">
        <v>342</v>
      </c>
      <c r="E4657" s="115" t="s">
        <v>13</v>
      </c>
      <c r="F4657" s="115" t="s">
        <v>343</v>
      </c>
      <c r="G4657" s="115" t="s">
        <v>344</v>
      </c>
      <c r="H4657" s="115">
        <v>0.56000000000000005</v>
      </c>
      <c r="I4657" s="115">
        <v>0.48</v>
      </c>
      <c r="J4657" s="115" t="s">
        <v>350</v>
      </c>
      <c r="K4657" s="115">
        <v>2.0058024820440001E-2</v>
      </c>
      <c r="L4657" s="115">
        <v>3741.9994405766902</v>
      </c>
      <c r="M4657" s="115">
        <v>9.3139782770504809</v>
      </c>
      <c r="N4657" s="115">
        <v>1.36937010530059</v>
      </c>
      <c r="O4657" s="115">
        <v>0.18682000745817001</v>
      </c>
      <c r="P4657" s="115">
        <v>2.7466859560490001E-2</v>
      </c>
      <c r="Q4657" s="115">
        <v>75.057117657182303</v>
      </c>
      <c r="R4657" s="115">
        <v>1210</v>
      </c>
      <c r="S4657" s="115" t="s">
        <v>353</v>
      </c>
      <c r="T4657" s="115">
        <v>1210</v>
      </c>
      <c r="U4657" s="115" t="s">
        <v>352</v>
      </c>
      <c r="V4657" s="115" t="s">
        <v>350</v>
      </c>
      <c r="Z4657" s="115">
        <v>0</v>
      </c>
      <c r="AA4657" s="115">
        <v>1</v>
      </c>
      <c r="AB4657" s="115">
        <v>0.18682000745817001</v>
      </c>
      <c r="AC4657" s="115">
        <v>2.7466859560490001E-2</v>
      </c>
      <c r="AD4657" s="115">
        <v>75.057117657183397</v>
      </c>
      <c r="AF4657" s="115">
        <v>-1</v>
      </c>
      <c r="AG4657" s="115">
        <v>-1</v>
      </c>
      <c r="AH4657" s="115">
        <v>-1</v>
      </c>
      <c r="AI4657" s="115">
        <v>-1</v>
      </c>
      <c r="AJ4657" s="115">
        <v>0</v>
      </c>
      <c r="AM4657" s="115" t="s">
        <v>348</v>
      </c>
      <c r="AN4657" s="115">
        <v>-1</v>
      </c>
      <c r="AQ4657" s="115">
        <v>604</v>
      </c>
      <c r="AR4657" s="115" t="s">
        <v>271</v>
      </c>
      <c r="AS4657" s="115" t="s">
        <v>384</v>
      </c>
      <c r="AT4657" s="115" t="s">
        <v>296</v>
      </c>
      <c r="AV4657" s="115">
        <v>48.205590930153498</v>
      </c>
      <c r="AW4657" s="115">
        <v>6.0873574700000002E-2</v>
      </c>
    </row>
    <row r="4658" spans="1:49" x14ac:dyDescent="0.25">
      <c r="A4658" s="117">
        <v>190000</v>
      </c>
      <c r="B4658" s="117">
        <v>780000</v>
      </c>
      <c r="C4658" s="117">
        <v>780000</v>
      </c>
      <c r="D4658" s="115" t="s">
        <v>342</v>
      </c>
      <c r="E4658" s="115" t="s">
        <v>13</v>
      </c>
      <c r="F4658" s="115" t="s">
        <v>343</v>
      </c>
      <c r="G4658" s="115" t="s">
        <v>344</v>
      </c>
      <c r="H4658" s="115">
        <v>0.56000000000000005</v>
      </c>
      <c r="I4658" s="115">
        <v>0.48</v>
      </c>
      <c r="J4658" s="115" t="s">
        <v>350</v>
      </c>
      <c r="K4658" s="115">
        <v>0.18558370372456001</v>
      </c>
      <c r="L4658" s="115">
        <v>3741.9994405766902</v>
      </c>
      <c r="M4658" s="115">
        <v>9.3139782770504809</v>
      </c>
      <c r="N4658" s="115">
        <v>1.36937010530059</v>
      </c>
      <c r="O4658" s="115">
        <v>1.72852258506518</v>
      </c>
      <c r="P4658" s="115">
        <v>0.25413277591138</v>
      </c>
      <c r="Q4658" s="115">
        <v>694.454115517476</v>
      </c>
      <c r="R4658" s="115">
        <v>1210</v>
      </c>
      <c r="S4658" s="115" t="s">
        <v>353</v>
      </c>
      <c r="T4658" s="115">
        <v>1210</v>
      </c>
      <c r="U4658" s="115" t="s">
        <v>352</v>
      </c>
      <c r="V4658" s="115" t="s">
        <v>350</v>
      </c>
      <c r="Z4658" s="115">
        <v>0</v>
      </c>
      <c r="AA4658" s="115">
        <v>1</v>
      </c>
      <c r="AB4658" s="115">
        <v>1.72852258506518</v>
      </c>
      <c r="AC4658" s="115">
        <v>0.25413277591138</v>
      </c>
      <c r="AD4658" s="115">
        <v>694.454115517476</v>
      </c>
      <c r="AF4658" s="115">
        <v>-1</v>
      </c>
      <c r="AG4658" s="115">
        <v>-1</v>
      </c>
      <c r="AH4658" s="115">
        <v>-1</v>
      </c>
      <c r="AI4658" s="115">
        <v>-1</v>
      </c>
      <c r="AJ4658" s="115">
        <v>0</v>
      </c>
      <c r="AM4658" s="115" t="s">
        <v>348</v>
      </c>
      <c r="AN4658" s="115">
        <v>-1</v>
      </c>
      <c r="AQ4658" s="115">
        <v>604</v>
      </c>
      <c r="AR4658" s="115" t="s">
        <v>271</v>
      </c>
      <c r="AS4658" s="115" t="s">
        <v>384</v>
      </c>
      <c r="AT4658" s="115" t="s">
        <v>296</v>
      </c>
      <c r="AV4658" s="115">
        <v>114.164491017385</v>
      </c>
      <c r="AW4658" s="115">
        <v>0.56322312689999998</v>
      </c>
    </row>
    <row r="4659" spans="1:49" x14ac:dyDescent="0.25">
      <c r="A4659" s="117">
        <v>190000</v>
      </c>
      <c r="B4659" s="117">
        <v>780000</v>
      </c>
      <c r="C4659" s="117">
        <v>780000</v>
      </c>
      <c r="D4659" s="115" t="s">
        <v>342</v>
      </c>
      <c r="E4659" s="115" t="s">
        <v>13</v>
      </c>
      <c r="F4659" s="115" t="s">
        <v>343</v>
      </c>
      <c r="G4659" s="115" t="s">
        <v>344</v>
      </c>
      <c r="H4659" s="115">
        <v>0.56000000000000005</v>
      </c>
      <c r="I4659" s="115">
        <v>0.48</v>
      </c>
      <c r="J4659" s="115" t="s">
        <v>350</v>
      </c>
      <c r="K4659" s="115">
        <v>4.9441585532829999E-2</v>
      </c>
      <c r="L4659" s="115">
        <v>3741.9994405766902</v>
      </c>
      <c r="M4659" s="115">
        <v>9.3139782770504809</v>
      </c>
      <c r="N4659" s="115">
        <v>1.36937010530059</v>
      </c>
      <c r="O4659" s="115">
        <v>0.46049785363573997</v>
      </c>
      <c r="P4659" s="115">
        <v>6.770382918732E-2</v>
      </c>
      <c r="Q4659" s="115">
        <v>185.01038540508901</v>
      </c>
      <c r="R4659" s="115">
        <v>1210</v>
      </c>
      <c r="S4659" s="115" t="s">
        <v>353</v>
      </c>
      <c r="T4659" s="115">
        <v>1210</v>
      </c>
      <c r="U4659" s="115" t="s">
        <v>352</v>
      </c>
      <c r="V4659" s="115" t="s">
        <v>350</v>
      </c>
      <c r="Z4659" s="115">
        <v>0</v>
      </c>
      <c r="AA4659" s="115">
        <v>1</v>
      </c>
      <c r="AB4659" s="115">
        <v>0.46049785363573997</v>
      </c>
      <c r="AC4659" s="115">
        <v>6.770382918732E-2</v>
      </c>
      <c r="AD4659" s="115">
        <v>185.01038540508699</v>
      </c>
      <c r="AF4659" s="115">
        <v>-1</v>
      </c>
      <c r="AG4659" s="115">
        <v>-1</v>
      </c>
      <c r="AH4659" s="115">
        <v>-1</v>
      </c>
      <c r="AI4659" s="115">
        <v>-1</v>
      </c>
      <c r="AJ4659" s="115">
        <v>0</v>
      </c>
      <c r="AM4659" s="115" t="s">
        <v>348</v>
      </c>
      <c r="AN4659" s="115">
        <v>-1</v>
      </c>
      <c r="AQ4659" s="115">
        <v>604</v>
      </c>
      <c r="AR4659" s="115" t="s">
        <v>271</v>
      </c>
      <c r="AS4659" s="115" t="s">
        <v>384</v>
      </c>
      <c r="AT4659" s="115" t="s">
        <v>296</v>
      </c>
      <c r="AV4659" s="115">
        <v>61.242696997985298</v>
      </c>
      <c r="AW4659" s="115">
        <v>0.15004897440000001</v>
      </c>
    </row>
    <row r="4660" spans="1:49" x14ac:dyDescent="0.25">
      <c r="A4660" s="117">
        <v>190000</v>
      </c>
      <c r="B4660" s="117">
        <v>780000</v>
      </c>
      <c r="C4660" s="117">
        <v>780000</v>
      </c>
      <c r="D4660" s="115" t="s">
        <v>342</v>
      </c>
      <c r="E4660" s="115" t="s">
        <v>13</v>
      </c>
      <c r="F4660" s="115" t="s">
        <v>343</v>
      </c>
      <c r="G4660" s="115" t="s">
        <v>344</v>
      </c>
      <c r="H4660" s="115">
        <v>0.56000000000000005</v>
      </c>
      <c r="I4660" s="115">
        <v>0.48</v>
      </c>
      <c r="J4660" s="115" t="s">
        <v>350</v>
      </c>
      <c r="K4660" s="115">
        <v>7.6642196428619996E-2</v>
      </c>
      <c r="L4660" s="115">
        <v>3741.9994405766902</v>
      </c>
      <c r="M4660" s="115">
        <v>9.3139782770504809</v>
      </c>
      <c r="N4660" s="115">
        <v>1.36937010530059</v>
      </c>
      <c r="O4660" s="115">
        <v>0.71384375264164002</v>
      </c>
      <c r="P4660" s="115">
        <v>0.10495153259393</v>
      </c>
      <c r="Q4660" s="115">
        <v>286.79505616047902</v>
      </c>
      <c r="R4660" s="115">
        <v>1210</v>
      </c>
      <c r="S4660" s="115" t="s">
        <v>353</v>
      </c>
      <c r="T4660" s="115">
        <v>1210</v>
      </c>
      <c r="U4660" s="115" t="s">
        <v>352</v>
      </c>
      <c r="V4660" s="115" t="s">
        <v>350</v>
      </c>
      <c r="Z4660" s="115">
        <v>0</v>
      </c>
      <c r="AA4660" s="115">
        <v>1</v>
      </c>
      <c r="AB4660" s="115">
        <v>0.71384375264164002</v>
      </c>
      <c r="AC4660" s="115">
        <v>0.10495153259393</v>
      </c>
      <c r="AD4660" s="115">
        <v>286.79505616047902</v>
      </c>
      <c r="AF4660" s="115">
        <v>-1</v>
      </c>
      <c r="AG4660" s="115">
        <v>-1</v>
      </c>
      <c r="AH4660" s="115">
        <v>-1</v>
      </c>
      <c r="AI4660" s="115">
        <v>-1</v>
      </c>
      <c r="AJ4660" s="115">
        <v>0</v>
      </c>
      <c r="AM4660" s="115" t="s">
        <v>348</v>
      </c>
      <c r="AN4660" s="115">
        <v>-1</v>
      </c>
      <c r="AQ4660" s="115">
        <v>604</v>
      </c>
      <c r="AR4660" s="115" t="s">
        <v>271</v>
      </c>
      <c r="AS4660" s="115" t="s">
        <v>384</v>
      </c>
      <c r="AT4660" s="115" t="s">
        <v>296</v>
      </c>
      <c r="AV4660" s="115">
        <v>71.829658169951202</v>
      </c>
      <c r="AW4660" s="115">
        <v>0.23259939669999999</v>
      </c>
    </row>
    <row r="4661" spans="1:49" x14ac:dyDescent="0.25">
      <c r="A4661" s="117">
        <v>190000</v>
      </c>
      <c r="B4661" s="117">
        <v>780000</v>
      </c>
      <c r="C4661" s="117">
        <v>780000</v>
      </c>
      <c r="D4661" s="115" t="s">
        <v>342</v>
      </c>
      <c r="E4661" s="115" t="s">
        <v>13</v>
      </c>
      <c r="F4661" s="115" t="s">
        <v>343</v>
      </c>
      <c r="G4661" s="115" t="s">
        <v>344</v>
      </c>
      <c r="H4661" s="115">
        <v>0.56000000000000005</v>
      </c>
      <c r="I4661" s="115">
        <v>0.48</v>
      </c>
      <c r="J4661" s="115" t="s">
        <v>350</v>
      </c>
      <c r="K4661" s="115">
        <v>9.7433017543240005E-2</v>
      </c>
      <c r="L4661" s="115">
        <v>3741.9994405766902</v>
      </c>
      <c r="M4661" s="115">
        <v>9.3139782770504809</v>
      </c>
      <c r="N4661" s="115">
        <v>1.36937010530059</v>
      </c>
      <c r="O4661" s="115">
        <v>0.90748900886522998</v>
      </c>
      <c r="P4661" s="115">
        <v>0.13342186149294</v>
      </c>
      <c r="Q4661" s="115">
        <v>364.59429714050998</v>
      </c>
      <c r="R4661" s="115">
        <v>1210</v>
      </c>
      <c r="S4661" s="115" t="s">
        <v>353</v>
      </c>
      <c r="T4661" s="115">
        <v>1210</v>
      </c>
      <c r="U4661" s="115" t="s">
        <v>352</v>
      </c>
      <c r="V4661" s="115" t="s">
        <v>350</v>
      </c>
      <c r="Z4661" s="115">
        <v>0</v>
      </c>
      <c r="AA4661" s="115">
        <v>1</v>
      </c>
      <c r="AB4661" s="115">
        <v>0.90748900886522998</v>
      </c>
      <c r="AC4661" s="115">
        <v>0.13342186149294</v>
      </c>
      <c r="AD4661" s="115">
        <v>364.59429714050998</v>
      </c>
      <c r="AF4661" s="115">
        <v>-1</v>
      </c>
      <c r="AG4661" s="115">
        <v>-1</v>
      </c>
      <c r="AH4661" s="115">
        <v>-1</v>
      </c>
      <c r="AI4661" s="115">
        <v>-1</v>
      </c>
      <c r="AJ4661" s="115">
        <v>0</v>
      </c>
      <c r="AM4661" s="115" t="s">
        <v>348</v>
      </c>
      <c r="AN4661" s="115">
        <v>-1</v>
      </c>
      <c r="AQ4661" s="115">
        <v>604</v>
      </c>
      <c r="AR4661" s="115" t="s">
        <v>271</v>
      </c>
      <c r="AS4661" s="115" t="s">
        <v>384</v>
      </c>
      <c r="AT4661" s="115" t="s">
        <v>296</v>
      </c>
      <c r="AV4661" s="115">
        <v>84.725941549393994</v>
      </c>
      <c r="AW4661" s="115">
        <v>0.29569691580000002</v>
      </c>
    </row>
    <row r="4662" spans="1:49" x14ac:dyDescent="0.25">
      <c r="A4662" s="117">
        <v>200000</v>
      </c>
      <c r="B4662" s="117">
        <v>790000</v>
      </c>
      <c r="C4662" s="117">
        <v>790000</v>
      </c>
      <c r="D4662" s="115" t="s">
        <v>342</v>
      </c>
      <c r="E4662" s="115" t="s">
        <v>13</v>
      </c>
      <c r="F4662" s="115" t="s">
        <v>343</v>
      </c>
      <c r="G4662" s="115" t="s">
        <v>344</v>
      </c>
      <c r="H4662" s="115">
        <v>0.56000000000000005</v>
      </c>
      <c r="I4662" s="115">
        <v>0.48</v>
      </c>
      <c r="J4662" s="115" t="s">
        <v>350</v>
      </c>
      <c r="K4662" s="115">
        <v>1.0637258008000001E-3</v>
      </c>
      <c r="L4662" s="115">
        <v>364.05912586278498</v>
      </c>
      <c r="M4662" s="115">
        <v>1.0192937004404401</v>
      </c>
      <c r="N4662" s="115">
        <v>0.15370953417309999</v>
      </c>
      <c r="O4662" s="115">
        <v>1.0842490077500001E-3</v>
      </c>
      <c r="P4662" s="115">
        <v>1.6350479733000001E-4</v>
      </c>
      <c r="Q4662" s="115">
        <v>0.38725908519912</v>
      </c>
      <c r="R4662" s="115">
        <v>1200</v>
      </c>
      <c r="S4662" s="115" t="s">
        <v>351</v>
      </c>
      <c r="T4662" s="115">
        <v>1200</v>
      </c>
      <c r="U4662" s="115" t="s">
        <v>352</v>
      </c>
      <c r="V4662" s="115" t="s">
        <v>350</v>
      </c>
      <c r="Z4662" s="115">
        <v>0</v>
      </c>
      <c r="AA4662" s="115">
        <v>1</v>
      </c>
      <c r="AB4662" s="115">
        <v>1.0842490077500001E-3</v>
      </c>
      <c r="AC4662" s="115">
        <v>1.6350479733000001E-4</v>
      </c>
      <c r="AD4662" s="115">
        <v>0.38725908519900998</v>
      </c>
      <c r="AF4662" s="115">
        <v>-1</v>
      </c>
      <c r="AG4662" s="115">
        <v>-1</v>
      </c>
      <c r="AH4662" s="115">
        <v>-1</v>
      </c>
      <c r="AI4662" s="115">
        <v>-1</v>
      </c>
      <c r="AJ4662" s="115">
        <v>0</v>
      </c>
      <c r="AM4662" s="115" t="s">
        <v>348</v>
      </c>
      <c r="AN4662" s="115">
        <v>-1</v>
      </c>
      <c r="AQ4662" s="115">
        <v>604</v>
      </c>
      <c r="AR4662" s="115" t="s">
        <v>271</v>
      </c>
      <c r="AS4662" s="115" t="s">
        <v>384</v>
      </c>
      <c r="AT4662" s="115" t="s">
        <v>296</v>
      </c>
      <c r="AV4662" s="115">
        <v>13.3785267714082</v>
      </c>
      <c r="AW4662" s="115">
        <v>3.1407869999999999E-4</v>
      </c>
    </row>
    <row r="4663" spans="1:49" x14ac:dyDescent="0.25">
      <c r="A4663" s="117">
        <v>200000</v>
      </c>
      <c r="B4663" s="117">
        <v>790000</v>
      </c>
      <c r="C4663" s="117">
        <v>790000</v>
      </c>
      <c r="D4663" s="115" t="s">
        <v>342</v>
      </c>
      <c r="E4663" s="115" t="s">
        <v>13</v>
      </c>
      <c r="F4663" s="115" t="s">
        <v>343</v>
      </c>
      <c r="G4663" s="115" t="s">
        <v>344</v>
      </c>
      <c r="H4663" s="115">
        <v>0.56000000000000005</v>
      </c>
      <c r="I4663" s="115">
        <v>0.48</v>
      </c>
      <c r="J4663" s="115" t="s">
        <v>350</v>
      </c>
      <c r="K4663" s="115">
        <v>8.6574970730099992E-3</v>
      </c>
      <c r="L4663" s="115">
        <v>364.05912586278498</v>
      </c>
      <c r="M4663" s="115">
        <v>1.0192937004404401</v>
      </c>
      <c r="N4663" s="115">
        <v>0.15370953417309999</v>
      </c>
      <c r="O4663" s="115">
        <v>8.8245322281000002E-3</v>
      </c>
      <c r="P4663" s="115">
        <v>1.3307398421900001E-3</v>
      </c>
      <c r="Q4663" s="115">
        <v>3.15184081656037</v>
      </c>
      <c r="R4663" s="115">
        <v>1210</v>
      </c>
      <c r="S4663" s="115" t="s">
        <v>353</v>
      </c>
      <c r="T4663" s="115">
        <v>1210</v>
      </c>
      <c r="U4663" s="115" t="s">
        <v>352</v>
      </c>
      <c r="V4663" s="115" t="s">
        <v>350</v>
      </c>
      <c r="Z4663" s="115">
        <v>0</v>
      </c>
      <c r="AA4663" s="115">
        <v>1</v>
      </c>
      <c r="AB4663" s="115">
        <v>8.8245322281000002E-3</v>
      </c>
      <c r="AC4663" s="115">
        <v>1.3307398421900001E-3</v>
      </c>
      <c r="AD4663" s="115">
        <v>11.665036592104499</v>
      </c>
      <c r="AF4663" s="115">
        <v>-1</v>
      </c>
      <c r="AG4663" s="115">
        <v>-1</v>
      </c>
      <c r="AH4663" s="115">
        <v>-1</v>
      </c>
      <c r="AI4663" s="115">
        <v>-1</v>
      </c>
      <c r="AJ4663" s="115">
        <v>0</v>
      </c>
      <c r="AM4663" s="115" t="s">
        <v>348</v>
      </c>
      <c r="AN4663" s="115">
        <v>-1</v>
      </c>
      <c r="AQ4663" s="115">
        <v>604</v>
      </c>
      <c r="AR4663" s="115" t="s">
        <v>271</v>
      </c>
      <c r="AS4663" s="115" t="s">
        <v>384</v>
      </c>
      <c r="AT4663" s="115" t="s">
        <v>296</v>
      </c>
      <c r="AV4663" s="115">
        <v>25.494920439583002</v>
      </c>
      <c r="AW4663" s="115">
        <v>9.4606946999999993E-3</v>
      </c>
    </row>
    <row r="4664" spans="1:49" x14ac:dyDescent="0.25">
      <c r="A4664" s="117">
        <v>200000</v>
      </c>
      <c r="B4664" s="117">
        <v>790000</v>
      </c>
      <c r="C4664" s="117">
        <v>790000</v>
      </c>
      <c r="D4664" s="115" t="s">
        <v>342</v>
      </c>
      <c r="E4664" s="115" t="s">
        <v>13</v>
      </c>
      <c r="F4664" s="115" t="s">
        <v>343</v>
      </c>
      <c r="G4664" s="115" t="s">
        <v>344</v>
      </c>
      <c r="H4664" s="115">
        <v>0.56000000000000005</v>
      </c>
      <c r="I4664" s="115">
        <v>0.48</v>
      </c>
      <c r="J4664" s="115" t="s">
        <v>350</v>
      </c>
      <c r="K4664" s="115">
        <v>5.1830766709799999E-3</v>
      </c>
      <c r="L4664" s="115">
        <v>364.05912586278498</v>
      </c>
      <c r="M4664" s="115">
        <v>1.0192937004404401</v>
      </c>
      <c r="N4664" s="115">
        <v>0.15370953417309999</v>
      </c>
      <c r="O4664" s="115">
        <v>5.2830773996299998E-3</v>
      </c>
      <c r="P4664" s="115">
        <v>7.9668830068000004E-4</v>
      </c>
      <c r="Q4664" s="115">
        <v>1.8869463621167699</v>
      </c>
      <c r="R4664" s="115">
        <v>1210</v>
      </c>
      <c r="S4664" s="115" t="s">
        <v>353</v>
      </c>
      <c r="T4664" s="115">
        <v>1210</v>
      </c>
      <c r="U4664" s="115" t="s">
        <v>352</v>
      </c>
      <c r="V4664" s="115" t="s">
        <v>350</v>
      </c>
      <c r="Z4664" s="115">
        <v>0</v>
      </c>
      <c r="AA4664" s="115">
        <v>1</v>
      </c>
      <c r="AB4664" s="115">
        <v>5.2830773996299998E-3</v>
      </c>
      <c r="AC4664" s="115">
        <v>7.9668830068000004E-4</v>
      </c>
      <c r="AD4664" s="115">
        <v>10.3978599197109</v>
      </c>
      <c r="AF4664" s="115">
        <v>-1</v>
      </c>
      <c r="AG4664" s="115">
        <v>-1</v>
      </c>
      <c r="AH4664" s="115">
        <v>-1</v>
      </c>
      <c r="AI4664" s="115">
        <v>-1</v>
      </c>
      <c r="AJ4664" s="115">
        <v>0</v>
      </c>
      <c r="AM4664" s="115" t="s">
        <v>348</v>
      </c>
      <c r="AN4664" s="115">
        <v>-1</v>
      </c>
      <c r="AQ4664" s="115">
        <v>604</v>
      </c>
      <c r="AR4664" s="115" t="s">
        <v>271</v>
      </c>
      <c r="AS4664" s="115" t="s">
        <v>384</v>
      </c>
      <c r="AT4664" s="115" t="s">
        <v>296</v>
      </c>
      <c r="AV4664" s="115">
        <v>24.674977222724799</v>
      </c>
      <c r="AW4664" s="115">
        <v>8.4329764000000002E-3</v>
      </c>
    </row>
    <row r="4665" spans="1:49" x14ac:dyDescent="0.25">
      <c r="A4665" s="117">
        <v>200000</v>
      </c>
      <c r="B4665" s="117">
        <v>790000</v>
      </c>
      <c r="C4665" s="117">
        <v>790000</v>
      </c>
      <c r="D4665" s="115" t="s">
        <v>342</v>
      </c>
      <c r="E4665" s="115" t="s">
        <v>13</v>
      </c>
      <c r="F4665" s="115" t="s">
        <v>343</v>
      </c>
      <c r="G4665" s="115" t="s">
        <v>344</v>
      </c>
      <c r="H4665" s="115">
        <v>0.56000000000000005</v>
      </c>
      <c r="I4665" s="115">
        <v>0.48</v>
      </c>
      <c r="J4665" s="115" t="s">
        <v>350</v>
      </c>
      <c r="K4665" s="115">
        <v>4.8894084648299996E-3</v>
      </c>
      <c r="L4665" s="115">
        <v>364.05912586278498</v>
      </c>
      <c r="M4665" s="115">
        <v>1.0192937004404401</v>
      </c>
      <c r="N4665" s="115">
        <v>0.15370953417309999</v>
      </c>
      <c r="O4665" s="115">
        <v>4.9837432470800002E-3</v>
      </c>
      <c r="P4665" s="115">
        <v>7.5154869750999995E-4</v>
      </c>
      <c r="Q4665" s="115">
        <v>1.7800337716939301</v>
      </c>
      <c r="R4665" s="115">
        <v>1210</v>
      </c>
      <c r="S4665" s="115" t="s">
        <v>353</v>
      </c>
      <c r="T4665" s="115">
        <v>1210</v>
      </c>
      <c r="U4665" s="115" t="s">
        <v>352</v>
      </c>
      <c r="V4665" s="115" t="s">
        <v>350</v>
      </c>
      <c r="Z4665" s="115">
        <v>0</v>
      </c>
      <c r="AA4665" s="115">
        <v>1</v>
      </c>
      <c r="AB4665" s="115">
        <v>4.9837432470800002E-3</v>
      </c>
      <c r="AC4665" s="115">
        <v>7.5154869750999995E-4</v>
      </c>
      <c r="AD4665" s="115">
        <v>1.78003377169396</v>
      </c>
      <c r="AF4665" s="115">
        <v>-1</v>
      </c>
      <c r="AG4665" s="115">
        <v>-1</v>
      </c>
      <c r="AH4665" s="115">
        <v>-1</v>
      </c>
      <c r="AI4665" s="115">
        <v>-1</v>
      </c>
      <c r="AJ4665" s="115">
        <v>0</v>
      </c>
      <c r="AM4665" s="115" t="s">
        <v>348</v>
      </c>
      <c r="AN4665" s="115">
        <v>-1</v>
      </c>
      <c r="AQ4665" s="115">
        <v>604</v>
      </c>
      <c r="AR4665" s="115" t="s">
        <v>271</v>
      </c>
      <c r="AS4665" s="115" t="s">
        <v>384</v>
      </c>
      <c r="AT4665" s="115" t="s">
        <v>296</v>
      </c>
      <c r="AV4665" s="115">
        <v>21.2677485648417</v>
      </c>
      <c r="AW4665" s="115">
        <v>1.4436608000000001E-3</v>
      </c>
    </row>
    <row r="4666" spans="1:49" x14ac:dyDescent="0.25">
      <c r="A4666" s="117">
        <v>200000</v>
      </c>
      <c r="B4666" s="117">
        <v>790000</v>
      </c>
      <c r="C4666" s="117">
        <v>790000</v>
      </c>
      <c r="D4666" s="115" t="s">
        <v>342</v>
      </c>
      <c r="E4666" s="115" t="s">
        <v>13</v>
      </c>
      <c r="F4666" s="115" t="s">
        <v>343</v>
      </c>
      <c r="G4666" s="115" t="s">
        <v>344</v>
      </c>
      <c r="H4666" s="115">
        <v>0.56000000000000005</v>
      </c>
      <c r="I4666" s="115">
        <v>0.48</v>
      </c>
      <c r="J4666" s="115" t="s">
        <v>350</v>
      </c>
      <c r="K4666" s="115">
        <v>0.45655554962947997</v>
      </c>
      <c r="L4666" s="115">
        <v>3754.5556220922799</v>
      </c>
      <c r="M4666" s="115">
        <v>9.3433241555661901</v>
      </c>
      <c r="N4666" s="115">
        <v>1.3736197390049401</v>
      </c>
      <c r="O4666" s="115">
        <v>4.2657464952109203</v>
      </c>
      <c r="P4666" s="115">
        <v>0.62713371492329995</v>
      </c>
      <c r="Q4666" s="115">
        <v>1714.16320565879</v>
      </c>
      <c r="R4666" s="115">
        <v>1200</v>
      </c>
      <c r="S4666" s="115" t="s">
        <v>351</v>
      </c>
      <c r="T4666" s="115">
        <v>1200</v>
      </c>
      <c r="U4666" s="115" t="s">
        <v>352</v>
      </c>
      <c r="V4666" s="115" t="s">
        <v>350</v>
      </c>
      <c r="Z4666" s="115">
        <v>0</v>
      </c>
      <c r="AA4666" s="115">
        <v>1</v>
      </c>
      <c r="AB4666" s="115">
        <v>4.2657464952109203</v>
      </c>
      <c r="AC4666" s="115">
        <v>0.62713371492329995</v>
      </c>
      <c r="AD4666" s="115">
        <v>1714.16320565879</v>
      </c>
      <c r="AF4666" s="115">
        <v>-1</v>
      </c>
      <c r="AG4666" s="115">
        <v>-1</v>
      </c>
      <c r="AH4666" s="115">
        <v>-1</v>
      </c>
      <c r="AI4666" s="115">
        <v>-1</v>
      </c>
      <c r="AJ4666" s="115">
        <v>0</v>
      </c>
      <c r="AM4666" s="115" t="s">
        <v>348</v>
      </c>
      <c r="AN4666" s="115">
        <v>-1</v>
      </c>
      <c r="AQ4666" s="115">
        <v>604</v>
      </c>
      <c r="AR4666" s="115" t="s">
        <v>271</v>
      </c>
      <c r="AS4666" s="115" t="s">
        <v>384</v>
      </c>
      <c r="AT4666" s="115" t="s">
        <v>296</v>
      </c>
      <c r="AV4666" s="115">
        <v>200.19718109856299</v>
      </c>
      <c r="AW4666" s="115">
        <v>1.3902377986000001</v>
      </c>
    </row>
    <row r="4667" spans="1:49" x14ac:dyDescent="0.25">
      <c r="A4667" s="117">
        <v>200000</v>
      </c>
      <c r="B4667" s="117">
        <v>790000</v>
      </c>
      <c r="C4667" s="117">
        <v>790000</v>
      </c>
      <c r="D4667" s="115" t="s">
        <v>342</v>
      </c>
      <c r="E4667" s="115" t="s">
        <v>13</v>
      </c>
      <c r="F4667" s="115" t="s">
        <v>343</v>
      </c>
      <c r="G4667" s="115" t="s">
        <v>344</v>
      </c>
      <c r="H4667" s="115">
        <v>0.56000000000000005</v>
      </c>
      <c r="I4667" s="115">
        <v>0.48</v>
      </c>
      <c r="J4667" s="115" t="s">
        <v>350</v>
      </c>
      <c r="K4667" s="115">
        <v>0.16120790403842999</v>
      </c>
      <c r="L4667" s="115">
        <v>3754.5556220922799</v>
      </c>
      <c r="M4667" s="115">
        <v>9.3433241555661901</v>
      </c>
      <c r="N4667" s="115">
        <v>1.3736197390049401</v>
      </c>
      <c r="O4667" s="115">
        <v>1.50621770387048</v>
      </c>
      <c r="P4667" s="115">
        <v>0.22143835907080001</v>
      </c>
      <c r="Q4667" s="115">
        <v>605.26404243321201</v>
      </c>
      <c r="R4667" s="115">
        <v>1210</v>
      </c>
      <c r="S4667" s="115" t="s">
        <v>353</v>
      </c>
      <c r="T4667" s="115">
        <v>1210</v>
      </c>
      <c r="U4667" s="115" t="s">
        <v>352</v>
      </c>
      <c r="V4667" s="115" t="s">
        <v>350</v>
      </c>
      <c r="Z4667" s="115">
        <v>0</v>
      </c>
      <c r="AA4667" s="115">
        <v>1</v>
      </c>
      <c r="AB4667" s="115">
        <v>1.50621770387048</v>
      </c>
      <c r="AC4667" s="115">
        <v>0.22143835907080001</v>
      </c>
      <c r="AD4667" s="115">
        <v>605.26404243321201</v>
      </c>
      <c r="AF4667" s="115">
        <v>-1</v>
      </c>
      <c r="AG4667" s="115">
        <v>-1</v>
      </c>
      <c r="AH4667" s="115">
        <v>-1</v>
      </c>
      <c r="AI4667" s="115">
        <v>-1</v>
      </c>
      <c r="AJ4667" s="115">
        <v>0</v>
      </c>
      <c r="AM4667" s="115" t="s">
        <v>348</v>
      </c>
      <c r="AN4667" s="115">
        <v>-1</v>
      </c>
      <c r="AQ4667" s="115">
        <v>604</v>
      </c>
      <c r="AR4667" s="115" t="s">
        <v>271</v>
      </c>
      <c r="AS4667" s="115" t="s">
        <v>384</v>
      </c>
      <c r="AT4667" s="115" t="s">
        <v>296</v>
      </c>
      <c r="AV4667" s="115">
        <v>104.940444238884</v>
      </c>
      <c r="AW4667" s="115">
        <v>0.49088730120000001</v>
      </c>
    </row>
    <row r="4668" spans="1:49" x14ac:dyDescent="0.25">
      <c r="A4668" s="117">
        <v>200000</v>
      </c>
      <c r="B4668" s="117">
        <v>790000</v>
      </c>
      <c r="C4668" s="117">
        <v>790000</v>
      </c>
      <c r="D4668" s="115" t="s">
        <v>342</v>
      </c>
      <c r="E4668" s="115" t="s">
        <v>13</v>
      </c>
      <c r="F4668" s="115" t="s">
        <v>343</v>
      </c>
      <c r="G4668" s="115" t="s">
        <v>344</v>
      </c>
      <c r="H4668" s="115">
        <v>0.56000000000000005</v>
      </c>
      <c r="I4668" s="115">
        <v>0.48</v>
      </c>
      <c r="J4668" s="115" t="s">
        <v>350</v>
      </c>
      <c r="K4668" s="115">
        <v>3.1623651603760003E-2</v>
      </c>
      <c r="L4668" s="115">
        <v>3747.0223199772399</v>
      </c>
      <c r="M4668" s="115">
        <v>9.3257174228088004</v>
      </c>
      <c r="N4668" s="115">
        <v>1.3710700681464401</v>
      </c>
      <c r="O4668" s="115">
        <v>0.29491323873404002</v>
      </c>
      <c r="P4668" s="115">
        <v>4.3358242159409997E-2</v>
      </c>
      <c r="Q4668" s="115">
        <v>118.49452839848399</v>
      </c>
      <c r="R4668" s="115">
        <v>1200</v>
      </c>
      <c r="S4668" s="115" t="s">
        <v>351</v>
      </c>
      <c r="T4668" s="115">
        <v>1200</v>
      </c>
      <c r="U4668" s="115" t="s">
        <v>352</v>
      </c>
      <c r="V4668" s="115" t="s">
        <v>350</v>
      </c>
      <c r="Z4668" s="115">
        <v>0</v>
      </c>
      <c r="AA4668" s="115">
        <v>1</v>
      </c>
      <c r="AB4668" s="115">
        <v>0.29491323873404002</v>
      </c>
      <c r="AC4668" s="115">
        <v>4.3358242159409997E-2</v>
      </c>
      <c r="AD4668" s="115">
        <v>118.494528398482</v>
      </c>
      <c r="AF4668" s="115">
        <v>-1</v>
      </c>
      <c r="AG4668" s="115">
        <v>-1</v>
      </c>
      <c r="AH4668" s="115">
        <v>-1</v>
      </c>
      <c r="AI4668" s="115">
        <v>-1</v>
      </c>
      <c r="AJ4668" s="115">
        <v>0</v>
      </c>
      <c r="AM4668" s="115" t="s">
        <v>348</v>
      </c>
      <c r="AN4668" s="115">
        <v>-1</v>
      </c>
      <c r="AQ4668" s="115">
        <v>604</v>
      </c>
      <c r="AR4668" s="115" t="s">
        <v>271</v>
      </c>
      <c r="AS4668" s="115" t="s">
        <v>384</v>
      </c>
      <c r="AT4668" s="115" t="s">
        <v>296</v>
      </c>
      <c r="AV4668" s="115">
        <v>105.135603197013</v>
      </c>
      <c r="AW4668" s="115">
        <v>9.6102618299999998E-2</v>
      </c>
    </row>
    <row r="4669" spans="1:49" x14ac:dyDescent="0.25">
      <c r="A4669" s="117">
        <v>200000</v>
      </c>
      <c r="B4669" s="117">
        <v>790000</v>
      </c>
      <c r="C4669" s="117">
        <v>790000</v>
      </c>
      <c r="D4669" s="115" t="s">
        <v>342</v>
      </c>
      <c r="E4669" s="115" t="s">
        <v>13</v>
      </c>
      <c r="F4669" s="115" t="s">
        <v>343</v>
      </c>
      <c r="G4669" s="115" t="s">
        <v>344</v>
      </c>
      <c r="H4669" s="115">
        <v>0.56000000000000005</v>
      </c>
      <c r="I4669" s="115">
        <v>0.48</v>
      </c>
      <c r="J4669" s="115" t="s">
        <v>350</v>
      </c>
      <c r="K4669" s="115">
        <v>1.295268479407E-2</v>
      </c>
      <c r="L4669" s="115">
        <v>3747.0223199772399</v>
      </c>
      <c r="M4669" s="115">
        <v>9.3257174228088004</v>
      </c>
      <c r="N4669" s="115">
        <v>1.3710700681464401</v>
      </c>
      <c r="O4669" s="115">
        <v>0.12079307825622</v>
      </c>
      <c r="P4669" s="115">
        <v>1.7759038423279999E-2</v>
      </c>
      <c r="Q4669" s="115">
        <v>48.5339990270176</v>
      </c>
      <c r="R4669" s="115">
        <v>1210</v>
      </c>
      <c r="S4669" s="115" t="s">
        <v>353</v>
      </c>
      <c r="T4669" s="115">
        <v>1210</v>
      </c>
      <c r="U4669" s="115" t="s">
        <v>352</v>
      </c>
      <c r="V4669" s="115" t="s">
        <v>350</v>
      </c>
      <c r="Z4669" s="115">
        <v>0</v>
      </c>
      <c r="AA4669" s="115">
        <v>1</v>
      </c>
      <c r="AB4669" s="115">
        <v>0.12079307825622</v>
      </c>
      <c r="AC4669" s="115">
        <v>1.7759038423279999E-2</v>
      </c>
      <c r="AD4669" s="115">
        <v>48.533999027018702</v>
      </c>
      <c r="AF4669" s="115">
        <v>-1</v>
      </c>
      <c r="AG4669" s="115">
        <v>-1</v>
      </c>
      <c r="AH4669" s="115">
        <v>-1</v>
      </c>
      <c r="AI4669" s="115">
        <v>-1</v>
      </c>
      <c r="AJ4669" s="115">
        <v>0</v>
      </c>
      <c r="AM4669" s="115" t="s">
        <v>348</v>
      </c>
      <c r="AN4669" s="115">
        <v>-1</v>
      </c>
      <c r="AQ4669" s="115">
        <v>604</v>
      </c>
      <c r="AR4669" s="115" t="s">
        <v>271</v>
      </c>
      <c r="AS4669" s="115" t="s">
        <v>384</v>
      </c>
      <c r="AT4669" s="115" t="s">
        <v>296</v>
      </c>
      <c r="AV4669" s="115">
        <v>95.863138485019505</v>
      </c>
      <c r="AW4669" s="115">
        <v>3.9362529600000001E-2</v>
      </c>
    </row>
    <row r="4670" spans="1:49" x14ac:dyDescent="0.25">
      <c r="A4670" s="117">
        <v>200000</v>
      </c>
      <c r="B4670" s="117">
        <v>790000</v>
      </c>
      <c r="C4670" s="117">
        <v>790000</v>
      </c>
      <c r="D4670" s="115" t="s">
        <v>342</v>
      </c>
      <c r="E4670" s="115" t="s">
        <v>13</v>
      </c>
      <c r="F4670" s="115" t="s">
        <v>343</v>
      </c>
      <c r="G4670" s="115" t="s">
        <v>344</v>
      </c>
      <c r="H4670" s="115">
        <v>0.56000000000000005</v>
      </c>
      <c r="I4670" s="115">
        <v>0.48</v>
      </c>
      <c r="J4670" s="115" t="s">
        <v>350</v>
      </c>
      <c r="K4670" s="115">
        <v>0.57318711738514005</v>
      </c>
      <c r="L4670" s="115">
        <v>3747.0223199772399</v>
      </c>
      <c r="M4670" s="115">
        <v>9.3257174228088004</v>
      </c>
      <c r="N4670" s="115">
        <v>1.3710700681464401</v>
      </c>
      <c r="O4670" s="115">
        <v>5.3453810871282101</v>
      </c>
      <c r="P4670" s="115">
        <v>0.78587970009390995</v>
      </c>
      <c r="Q4670" s="115">
        <v>2147.7449223655499</v>
      </c>
      <c r="R4670" s="115">
        <v>1210</v>
      </c>
      <c r="S4670" s="115" t="s">
        <v>353</v>
      </c>
      <c r="T4670" s="115">
        <v>1210</v>
      </c>
      <c r="U4670" s="115" t="s">
        <v>352</v>
      </c>
      <c r="V4670" s="115" t="s">
        <v>350</v>
      </c>
      <c r="Z4670" s="115">
        <v>0</v>
      </c>
      <c r="AA4670" s="115">
        <v>1</v>
      </c>
      <c r="AB4670" s="115">
        <v>5.3453810871282101</v>
      </c>
      <c r="AC4670" s="115">
        <v>0.78587970009390995</v>
      </c>
      <c r="AD4670" s="115">
        <v>2147.7449223655499</v>
      </c>
      <c r="AF4670" s="115">
        <v>-1</v>
      </c>
      <c r="AG4670" s="115">
        <v>-1</v>
      </c>
      <c r="AH4670" s="115">
        <v>-1</v>
      </c>
      <c r="AI4670" s="115">
        <v>-1</v>
      </c>
      <c r="AJ4670" s="115">
        <v>0</v>
      </c>
      <c r="AM4670" s="115" t="s">
        <v>348</v>
      </c>
      <c r="AN4670" s="115">
        <v>-1</v>
      </c>
      <c r="AQ4670" s="115">
        <v>604</v>
      </c>
      <c r="AR4670" s="115" t="s">
        <v>271</v>
      </c>
      <c r="AS4670" s="115" t="s">
        <v>384</v>
      </c>
      <c r="AT4670" s="115" t="s">
        <v>296</v>
      </c>
      <c r="AV4670" s="115">
        <v>192.68647915352901</v>
      </c>
      <c r="AW4670" s="115">
        <v>1.7418855818000001</v>
      </c>
    </row>
    <row r="4671" spans="1:49" x14ac:dyDescent="0.25">
      <c r="A4671" s="117">
        <v>200000</v>
      </c>
      <c r="B4671" s="117">
        <v>800000</v>
      </c>
      <c r="C4671" s="117">
        <v>800000</v>
      </c>
      <c r="D4671" s="115" t="s">
        <v>342</v>
      </c>
      <c r="E4671" s="115" t="s">
        <v>13</v>
      </c>
      <c r="F4671" s="115" t="s">
        <v>343</v>
      </c>
      <c r="G4671" s="115" t="s">
        <v>344</v>
      </c>
      <c r="H4671" s="115">
        <v>0.56000000000000005</v>
      </c>
      <c r="I4671" s="115">
        <v>0.48</v>
      </c>
      <c r="J4671" s="115" t="s">
        <v>350</v>
      </c>
      <c r="K4671" s="115">
        <v>0.20630653111120001</v>
      </c>
      <c r="L4671" s="115">
        <v>3745.6299355557999</v>
      </c>
      <c r="M4671" s="115">
        <v>9.3224564073571301</v>
      </c>
      <c r="N4671" s="115">
        <v>1.3705975883825601</v>
      </c>
      <c r="O4671" s="115">
        <v>1.92328364283723</v>
      </c>
      <c r="P4671" s="115">
        <v>0.28276323400858</v>
      </c>
      <c r="Q4671" s="115">
        <v>772.74791883078501</v>
      </c>
      <c r="R4671" s="115">
        <v>1200</v>
      </c>
      <c r="S4671" s="115" t="s">
        <v>351</v>
      </c>
      <c r="T4671" s="115">
        <v>1200</v>
      </c>
      <c r="U4671" s="115" t="s">
        <v>352</v>
      </c>
      <c r="V4671" s="115" t="s">
        <v>350</v>
      </c>
      <c r="Z4671" s="115">
        <v>0</v>
      </c>
      <c r="AA4671" s="115">
        <v>1</v>
      </c>
      <c r="AB4671" s="115">
        <v>1.92328364283723</v>
      </c>
      <c r="AC4671" s="115">
        <v>0.28276323400858</v>
      </c>
      <c r="AD4671" s="115">
        <v>772.74791883078501</v>
      </c>
      <c r="AF4671" s="115">
        <v>-1</v>
      </c>
      <c r="AG4671" s="115">
        <v>-1</v>
      </c>
      <c r="AH4671" s="115">
        <v>-1</v>
      </c>
      <c r="AI4671" s="115">
        <v>-1</v>
      </c>
      <c r="AJ4671" s="115">
        <v>0</v>
      </c>
      <c r="AM4671" s="115" t="s">
        <v>348</v>
      </c>
      <c r="AN4671" s="115">
        <v>-1</v>
      </c>
      <c r="AQ4671" s="115">
        <v>604</v>
      </c>
      <c r="AR4671" s="115" t="s">
        <v>271</v>
      </c>
      <c r="AS4671" s="115" t="s">
        <v>384</v>
      </c>
      <c r="AT4671" s="115" t="s">
        <v>296</v>
      </c>
      <c r="AV4671" s="115">
        <v>133.31743310845701</v>
      </c>
      <c r="AW4671" s="115">
        <v>0.62672175090000004</v>
      </c>
    </row>
    <row r="4672" spans="1:49" x14ac:dyDescent="0.25">
      <c r="A4672" s="117">
        <v>200000</v>
      </c>
      <c r="B4672" s="117">
        <v>800000</v>
      </c>
      <c r="C4672" s="117">
        <v>800000</v>
      </c>
      <c r="D4672" s="115" t="s">
        <v>342</v>
      </c>
      <c r="E4672" s="115" t="s">
        <v>13</v>
      </c>
      <c r="F4672" s="115" t="s">
        <v>343</v>
      </c>
      <c r="G4672" s="115" t="s">
        <v>344</v>
      </c>
      <c r="H4672" s="115">
        <v>0.56000000000000005</v>
      </c>
      <c r="I4672" s="115">
        <v>0.48</v>
      </c>
      <c r="J4672" s="115" t="s">
        <v>350</v>
      </c>
      <c r="K4672" s="115">
        <v>0.13919340727995</v>
      </c>
      <c r="L4672" s="115">
        <v>3745.6299355557999</v>
      </c>
      <c r="M4672" s="115">
        <v>9.3224564073571301</v>
      </c>
      <c r="N4672" s="115">
        <v>1.3705975883825601</v>
      </c>
      <c r="O4672" s="115">
        <v>1.29762447155891</v>
      </c>
      <c r="P4672" s="115">
        <v>0.19077814833665999</v>
      </c>
      <c r="Q4672" s="115">
        <v>521.36699313982103</v>
      </c>
      <c r="R4672" s="115">
        <v>1210</v>
      </c>
      <c r="S4672" s="115" t="s">
        <v>353</v>
      </c>
      <c r="T4672" s="115">
        <v>1210</v>
      </c>
      <c r="U4672" s="115" t="s">
        <v>352</v>
      </c>
      <c r="V4672" s="115" t="s">
        <v>350</v>
      </c>
      <c r="Z4672" s="115">
        <v>0</v>
      </c>
      <c r="AA4672" s="115">
        <v>1</v>
      </c>
      <c r="AB4672" s="115">
        <v>1.29762447155891</v>
      </c>
      <c r="AC4672" s="115">
        <v>0.19077814833665999</v>
      </c>
      <c r="AD4672" s="115">
        <v>521.36699313982103</v>
      </c>
      <c r="AF4672" s="115">
        <v>-1</v>
      </c>
      <c r="AG4672" s="115">
        <v>-1</v>
      </c>
      <c r="AH4672" s="115">
        <v>-1</v>
      </c>
      <c r="AI4672" s="115">
        <v>-1</v>
      </c>
      <c r="AJ4672" s="115">
        <v>0</v>
      </c>
      <c r="AM4672" s="115" t="s">
        <v>348</v>
      </c>
      <c r="AN4672" s="115">
        <v>-1</v>
      </c>
      <c r="AQ4672" s="115">
        <v>604</v>
      </c>
      <c r="AR4672" s="115" t="s">
        <v>271</v>
      </c>
      <c r="AS4672" s="115" t="s">
        <v>384</v>
      </c>
      <c r="AT4672" s="115" t="s">
        <v>296</v>
      </c>
      <c r="AV4672" s="115">
        <v>95.290217813017094</v>
      </c>
      <c r="AW4672" s="115">
        <v>0.42284427670000002</v>
      </c>
    </row>
    <row r="4673" spans="1:49" x14ac:dyDescent="0.25">
      <c r="A4673" s="117">
        <v>200000</v>
      </c>
      <c r="B4673" s="117">
        <v>800000</v>
      </c>
      <c r="C4673" s="117">
        <v>800000</v>
      </c>
      <c r="D4673" s="115" t="s">
        <v>342</v>
      </c>
      <c r="E4673" s="115" t="s">
        <v>13</v>
      </c>
      <c r="F4673" s="115" t="s">
        <v>343</v>
      </c>
      <c r="G4673" s="115" t="s">
        <v>344</v>
      </c>
      <c r="H4673" s="115">
        <v>0.56000000000000005</v>
      </c>
      <c r="I4673" s="115">
        <v>0.48</v>
      </c>
      <c r="J4673" s="115" t="s">
        <v>350</v>
      </c>
      <c r="K4673" s="115">
        <v>0.18610030386786</v>
      </c>
      <c r="L4673" s="115">
        <v>3745.6299355557999</v>
      </c>
      <c r="M4673" s="115">
        <v>9.3224564073571301</v>
      </c>
      <c r="N4673" s="115">
        <v>1.3705975883825601</v>
      </c>
      <c r="O4673" s="115">
        <v>1.7349119702040501</v>
      </c>
      <c r="P4673" s="115">
        <v>0.25506862767854999</v>
      </c>
      <c r="Q4673" s="115">
        <v>697.06286918349099</v>
      </c>
      <c r="R4673" s="115">
        <v>1210</v>
      </c>
      <c r="S4673" s="115" t="s">
        <v>353</v>
      </c>
      <c r="T4673" s="115">
        <v>1210</v>
      </c>
      <c r="U4673" s="115" t="s">
        <v>352</v>
      </c>
      <c r="V4673" s="115" t="s">
        <v>350</v>
      </c>
      <c r="Z4673" s="115">
        <v>0</v>
      </c>
      <c r="AA4673" s="115">
        <v>1</v>
      </c>
      <c r="AB4673" s="115">
        <v>1.7349119702040501</v>
      </c>
      <c r="AC4673" s="115">
        <v>0.25506862767854999</v>
      </c>
      <c r="AD4673" s="115">
        <v>697.06286918349099</v>
      </c>
      <c r="AF4673" s="115">
        <v>-1</v>
      </c>
      <c r="AG4673" s="115">
        <v>-1</v>
      </c>
      <c r="AH4673" s="115">
        <v>-1</v>
      </c>
      <c r="AI4673" s="115">
        <v>-1</v>
      </c>
      <c r="AJ4673" s="115">
        <v>0</v>
      </c>
      <c r="AM4673" s="115" t="s">
        <v>348</v>
      </c>
      <c r="AN4673" s="115">
        <v>-1</v>
      </c>
      <c r="AQ4673" s="115">
        <v>604</v>
      </c>
      <c r="AR4673" s="115" t="s">
        <v>271</v>
      </c>
      <c r="AS4673" s="115" t="s">
        <v>384</v>
      </c>
      <c r="AT4673" s="115" t="s">
        <v>296</v>
      </c>
      <c r="AV4673" s="115">
        <v>109.826891680394</v>
      </c>
      <c r="AW4673" s="115">
        <v>0.56533890440000001</v>
      </c>
    </row>
    <row r="4674" spans="1:49" x14ac:dyDescent="0.25">
      <c r="A4674" s="117">
        <v>200000</v>
      </c>
      <c r="B4674" s="117">
        <v>800000</v>
      </c>
      <c r="C4674" s="117">
        <v>800000</v>
      </c>
      <c r="D4674" s="115" t="s">
        <v>342</v>
      </c>
      <c r="E4674" s="115" t="s">
        <v>13</v>
      </c>
      <c r="F4674" s="115" t="s">
        <v>343</v>
      </c>
      <c r="G4674" s="115" t="s">
        <v>344</v>
      </c>
      <c r="H4674" s="115">
        <v>0.56000000000000005</v>
      </c>
      <c r="I4674" s="115">
        <v>0.48</v>
      </c>
      <c r="J4674" s="115" t="s">
        <v>350</v>
      </c>
      <c r="K4674" s="115">
        <v>4.6319950443000002E-3</v>
      </c>
      <c r="L4674" s="115">
        <v>3745.6299355557999</v>
      </c>
      <c r="M4674" s="115">
        <v>9.3224564073571301</v>
      </c>
      <c r="N4674" s="115">
        <v>1.3705975883825601</v>
      </c>
      <c r="O4674" s="115">
        <v>4.3181571879630003E-2</v>
      </c>
      <c r="P4674" s="115">
        <v>6.3486012371199996E-3</v>
      </c>
      <c r="Q4674" s="115">
        <v>17.349739299298601</v>
      </c>
      <c r="R4674" s="115">
        <v>1210</v>
      </c>
      <c r="S4674" s="115" t="s">
        <v>353</v>
      </c>
      <c r="T4674" s="115">
        <v>1210</v>
      </c>
      <c r="U4674" s="115" t="s">
        <v>352</v>
      </c>
      <c r="V4674" s="115" t="s">
        <v>350</v>
      </c>
      <c r="Z4674" s="115">
        <v>0</v>
      </c>
      <c r="AA4674" s="115">
        <v>1</v>
      </c>
      <c r="AB4674" s="115">
        <v>4.3181571879630003E-2</v>
      </c>
      <c r="AC4674" s="115">
        <v>6.3486012371199996E-3</v>
      </c>
      <c r="AD4674" s="115">
        <v>171.17619553305801</v>
      </c>
      <c r="AF4674" s="115">
        <v>-1</v>
      </c>
      <c r="AG4674" s="115">
        <v>-1</v>
      </c>
      <c r="AH4674" s="115">
        <v>-1</v>
      </c>
      <c r="AI4674" s="115">
        <v>-1</v>
      </c>
      <c r="AJ4674" s="115">
        <v>0</v>
      </c>
      <c r="AM4674" s="115" t="s">
        <v>348</v>
      </c>
      <c r="AN4674" s="115">
        <v>-1</v>
      </c>
      <c r="AQ4674" s="115">
        <v>604</v>
      </c>
      <c r="AR4674" s="115" t="s">
        <v>271</v>
      </c>
      <c r="AS4674" s="115" t="s">
        <v>384</v>
      </c>
      <c r="AT4674" s="115" t="s">
        <v>296</v>
      </c>
      <c r="AV4674" s="115">
        <v>57.064806485177598</v>
      </c>
      <c r="AW4674" s="115">
        <v>0.13882903129999999</v>
      </c>
    </row>
    <row r="4675" spans="1:49" x14ac:dyDescent="0.25">
      <c r="A4675" s="117">
        <v>200000</v>
      </c>
      <c r="B4675" s="117">
        <v>800000</v>
      </c>
      <c r="C4675" s="117">
        <v>800000</v>
      </c>
      <c r="D4675" s="115" t="s">
        <v>342</v>
      </c>
      <c r="E4675" s="115" t="s">
        <v>13</v>
      </c>
      <c r="F4675" s="115" t="s">
        <v>343</v>
      </c>
      <c r="G4675" s="115" t="s">
        <v>344</v>
      </c>
      <c r="H4675" s="115">
        <v>0.56000000000000005</v>
      </c>
      <c r="I4675" s="115">
        <v>0.48</v>
      </c>
      <c r="J4675" s="115" t="s">
        <v>350</v>
      </c>
      <c r="K4675" s="115">
        <v>4.9535521404600004E-3</v>
      </c>
      <c r="L4675" s="115">
        <v>3745.6299355557999</v>
      </c>
      <c r="M4675" s="115">
        <v>9.3224564073571301</v>
      </c>
      <c r="N4675" s="115">
        <v>1.3705975883825601</v>
      </c>
      <c r="O4675" s="115">
        <v>4.6179273891020001E-2</v>
      </c>
      <c r="P4675" s="115">
        <v>6.78932661764E-3</v>
      </c>
      <c r="Q4675" s="115">
        <v>18.554173184650899</v>
      </c>
      <c r="R4675" s="115">
        <v>1210</v>
      </c>
      <c r="S4675" s="115" t="s">
        <v>353</v>
      </c>
      <c r="T4675" s="115">
        <v>1210</v>
      </c>
      <c r="U4675" s="115" t="s">
        <v>352</v>
      </c>
      <c r="V4675" s="115" t="s">
        <v>350</v>
      </c>
      <c r="Z4675" s="115">
        <v>0</v>
      </c>
      <c r="AA4675" s="115">
        <v>1</v>
      </c>
      <c r="AB4675" s="115">
        <v>4.6179273891020001E-2</v>
      </c>
      <c r="AC4675" s="115">
        <v>6.78932661764E-3</v>
      </c>
      <c r="AD4675" s="115">
        <v>151.55930829132001</v>
      </c>
      <c r="AF4675" s="115">
        <v>-1</v>
      </c>
      <c r="AG4675" s="115">
        <v>-1</v>
      </c>
      <c r="AH4675" s="115">
        <v>-1</v>
      </c>
      <c r="AI4675" s="115">
        <v>-1</v>
      </c>
      <c r="AJ4675" s="115">
        <v>0</v>
      </c>
      <c r="AM4675" s="115" t="s">
        <v>348</v>
      </c>
      <c r="AN4675" s="115">
        <v>-1</v>
      </c>
      <c r="AQ4675" s="115">
        <v>604</v>
      </c>
      <c r="AR4675" s="115" t="s">
        <v>271</v>
      </c>
      <c r="AS4675" s="115" t="s">
        <v>384</v>
      </c>
      <c r="AT4675" s="115" t="s">
        <v>296</v>
      </c>
      <c r="AV4675" s="115">
        <v>46.041395413928903</v>
      </c>
      <c r="AW4675" s="115">
        <v>0.12291914700000001</v>
      </c>
    </row>
    <row r="4676" spans="1:49" x14ac:dyDescent="0.25">
      <c r="A4676" s="117">
        <v>200000</v>
      </c>
      <c r="B4676" s="117">
        <v>800000</v>
      </c>
      <c r="C4676" s="117">
        <v>800000</v>
      </c>
      <c r="D4676" s="115" t="s">
        <v>342</v>
      </c>
      <c r="E4676" s="115" t="s">
        <v>13</v>
      </c>
      <c r="F4676" s="115" t="s">
        <v>343</v>
      </c>
      <c r="G4676" s="115" t="s">
        <v>344</v>
      </c>
      <c r="H4676" s="115">
        <v>0.56000000000000005</v>
      </c>
      <c r="I4676" s="115">
        <v>0.48</v>
      </c>
      <c r="J4676" s="115" t="s">
        <v>350</v>
      </c>
      <c r="K4676" s="115">
        <v>7.6222601199930004E-2</v>
      </c>
      <c r="L4676" s="115">
        <v>3745.6299351371899</v>
      </c>
      <c r="M4676" s="115">
        <v>9.3224564063152702</v>
      </c>
      <c r="N4676" s="115">
        <v>1.3705975882293799</v>
      </c>
      <c r="O4676" s="115">
        <v>0.71058187686231999</v>
      </c>
      <c r="P4676" s="115">
        <v>0.10447051337318999</v>
      </c>
      <c r="Q4676" s="115">
        <v>285.50165678848902</v>
      </c>
      <c r="R4676" s="115">
        <v>1200</v>
      </c>
      <c r="S4676" s="115" t="s">
        <v>351</v>
      </c>
      <c r="T4676" s="115">
        <v>1200</v>
      </c>
      <c r="U4676" s="115" t="s">
        <v>352</v>
      </c>
      <c r="V4676" s="115" t="s">
        <v>350</v>
      </c>
      <c r="Z4676" s="115">
        <v>0</v>
      </c>
      <c r="AA4676" s="115">
        <v>1</v>
      </c>
      <c r="AB4676" s="115">
        <v>0.71058187686231999</v>
      </c>
      <c r="AC4676" s="115">
        <v>0.10447051337318999</v>
      </c>
      <c r="AD4676" s="115">
        <v>330.48948998409901</v>
      </c>
      <c r="AF4676" s="115">
        <v>-1</v>
      </c>
      <c r="AG4676" s="115">
        <v>-1</v>
      </c>
      <c r="AH4676" s="115">
        <v>-1</v>
      </c>
      <c r="AI4676" s="115">
        <v>-1</v>
      </c>
      <c r="AJ4676" s="115">
        <v>0</v>
      </c>
      <c r="AM4676" s="115" t="s">
        <v>348</v>
      </c>
      <c r="AN4676" s="115">
        <v>-1</v>
      </c>
      <c r="AQ4676" s="115">
        <v>604</v>
      </c>
      <c r="AR4676" s="115" t="s">
        <v>271</v>
      </c>
      <c r="AS4676" s="115" t="s">
        <v>384</v>
      </c>
      <c r="AT4676" s="115" t="s">
        <v>296</v>
      </c>
      <c r="AV4676" s="115">
        <v>102.917414126274</v>
      </c>
      <c r="AW4676" s="115">
        <v>0.2680368937</v>
      </c>
    </row>
    <row r="4677" spans="1:49" x14ac:dyDescent="0.25">
      <c r="A4677" s="117">
        <v>200000</v>
      </c>
      <c r="B4677" s="117">
        <v>800000</v>
      </c>
      <c r="C4677" s="117">
        <v>800000</v>
      </c>
      <c r="D4677" s="115" t="s">
        <v>342</v>
      </c>
      <c r="E4677" s="115" t="s">
        <v>13</v>
      </c>
      <c r="F4677" s="115" t="s">
        <v>343</v>
      </c>
      <c r="G4677" s="115" t="s">
        <v>344</v>
      </c>
      <c r="H4677" s="115">
        <v>0.56000000000000005</v>
      </c>
      <c r="I4677" s="115">
        <v>0.48</v>
      </c>
      <c r="J4677" s="115" t="s">
        <v>350</v>
      </c>
      <c r="K4677" s="115">
        <v>7.2440871878630006E-2</v>
      </c>
      <c r="L4677" s="115">
        <v>3745.6299351371899</v>
      </c>
      <c r="M4677" s="115">
        <v>9.3224564063152702</v>
      </c>
      <c r="N4677" s="115">
        <v>1.3705975882293799</v>
      </c>
      <c r="O4677" s="115">
        <v>0.67532687012403003</v>
      </c>
      <c r="P4677" s="115">
        <v>9.9287284286090002E-2</v>
      </c>
      <c r="Q4677" s="115">
        <v>271.33669823604902</v>
      </c>
      <c r="R4677" s="115">
        <v>1210</v>
      </c>
      <c r="S4677" s="115" t="s">
        <v>353</v>
      </c>
      <c r="T4677" s="115">
        <v>1210</v>
      </c>
      <c r="U4677" s="115" t="s">
        <v>352</v>
      </c>
      <c r="V4677" s="115" t="s">
        <v>350</v>
      </c>
      <c r="Z4677" s="115">
        <v>0</v>
      </c>
      <c r="AA4677" s="115">
        <v>1</v>
      </c>
      <c r="AB4677" s="115">
        <v>0.67532687012403003</v>
      </c>
      <c r="AC4677" s="115">
        <v>9.9287284286090002E-2</v>
      </c>
      <c r="AD4677" s="115">
        <v>271.33669823604799</v>
      </c>
      <c r="AF4677" s="115">
        <v>-1</v>
      </c>
      <c r="AG4677" s="115">
        <v>-1</v>
      </c>
      <c r="AH4677" s="115">
        <v>-1</v>
      </c>
      <c r="AI4677" s="115">
        <v>-1</v>
      </c>
      <c r="AJ4677" s="115">
        <v>0</v>
      </c>
      <c r="AM4677" s="115" t="s">
        <v>348</v>
      </c>
      <c r="AN4677" s="115">
        <v>-1</v>
      </c>
      <c r="AQ4677" s="115">
        <v>604</v>
      </c>
      <c r="AR4677" s="115" t="s">
        <v>271</v>
      </c>
      <c r="AS4677" s="115" t="s">
        <v>384</v>
      </c>
      <c r="AT4677" s="115" t="s">
        <v>296</v>
      </c>
      <c r="AV4677" s="115">
        <v>68.881854560706699</v>
      </c>
      <c r="AW4677" s="115">
        <v>0.22006220460000001</v>
      </c>
    </row>
    <row r="4678" spans="1:49" x14ac:dyDescent="0.25">
      <c r="A4678" s="117">
        <v>200000</v>
      </c>
      <c r="B4678" s="117">
        <v>800000</v>
      </c>
      <c r="C4678" s="117">
        <v>800000</v>
      </c>
      <c r="D4678" s="115" t="s">
        <v>342</v>
      </c>
      <c r="E4678" s="115" t="s">
        <v>13</v>
      </c>
      <c r="F4678" s="115" t="s">
        <v>343</v>
      </c>
      <c r="G4678" s="115" t="s">
        <v>344</v>
      </c>
      <c r="H4678" s="115">
        <v>0.56000000000000005</v>
      </c>
      <c r="I4678" s="115">
        <v>0.48</v>
      </c>
      <c r="J4678" s="115" t="s">
        <v>350</v>
      </c>
      <c r="K4678" s="115">
        <v>0.11848954722339999</v>
      </c>
      <c r="L4678" s="115">
        <v>3745.6299351371899</v>
      </c>
      <c r="M4678" s="115">
        <v>9.3224564063152702</v>
      </c>
      <c r="N4678" s="115">
        <v>1.3705975882293799</v>
      </c>
      <c r="O4678" s="115">
        <v>1.10461363859422</v>
      </c>
      <c r="P4678" s="115">
        <v>0.16240148765479001</v>
      </c>
      <c r="Q4678" s="115">
        <v>443.81799508083799</v>
      </c>
      <c r="R4678" s="115">
        <v>1210</v>
      </c>
      <c r="S4678" s="115" t="s">
        <v>353</v>
      </c>
      <c r="T4678" s="115">
        <v>1210</v>
      </c>
      <c r="U4678" s="115" t="s">
        <v>352</v>
      </c>
      <c r="V4678" s="115" t="s">
        <v>350</v>
      </c>
      <c r="Z4678" s="115">
        <v>0</v>
      </c>
      <c r="AA4678" s="115">
        <v>1</v>
      </c>
      <c r="AB4678" s="115">
        <v>1.10461363859422</v>
      </c>
      <c r="AC4678" s="115">
        <v>0.16240148765479001</v>
      </c>
      <c r="AD4678" s="115">
        <v>443.81799508083799</v>
      </c>
      <c r="AF4678" s="115">
        <v>-1</v>
      </c>
      <c r="AG4678" s="115">
        <v>-1</v>
      </c>
      <c r="AH4678" s="115">
        <v>-1</v>
      </c>
      <c r="AI4678" s="115">
        <v>-1</v>
      </c>
      <c r="AJ4678" s="115">
        <v>0</v>
      </c>
      <c r="AM4678" s="115" t="s">
        <v>348</v>
      </c>
      <c r="AN4678" s="115">
        <v>-1</v>
      </c>
      <c r="AQ4678" s="115">
        <v>604</v>
      </c>
      <c r="AR4678" s="115" t="s">
        <v>271</v>
      </c>
      <c r="AS4678" s="115" t="s">
        <v>384</v>
      </c>
      <c r="AT4678" s="115" t="s">
        <v>296</v>
      </c>
      <c r="AV4678" s="115">
        <v>90.709710164551794</v>
      </c>
      <c r="AW4678" s="115">
        <v>0.35994971209999999</v>
      </c>
    </row>
    <row r="4679" spans="1:49" x14ac:dyDescent="0.25">
      <c r="A4679" s="117">
        <v>200000</v>
      </c>
      <c r="B4679" s="117">
        <v>800000</v>
      </c>
      <c r="C4679" s="117">
        <v>800000</v>
      </c>
      <c r="D4679" s="115" t="s">
        <v>342</v>
      </c>
      <c r="E4679" s="115" t="s">
        <v>13</v>
      </c>
      <c r="F4679" s="115" t="s">
        <v>343</v>
      </c>
      <c r="G4679" s="115" t="s">
        <v>344</v>
      </c>
      <c r="H4679" s="115">
        <v>0.56000000000000005</v>
      </c>
      <c r="I4679" s="115">
        <v>0.48</v>
      </c>
      <c r="J4679" s="115" t="s">
        <v>350</v>
      </c>
      <c r="K4679" s="115">
        <v>0.29783655345950999</v>
      </c>
      <c r="L4679" s="115">
        <v>3745.6299351371899</v>
      </c>
      <c r="M4679" s="115">
        <v>9.3224564063152702</v>
      </c>
      <c r="N4679" s="115">
        <v>1.3705975882293799</v>
      </c>
      <c r="O4679" s="115">
        <v>2.7765682858335001</v>
      </c>
      <c r="P4679" s="115">
        <v>0.40821406185816</v>
      </c>
      <c r="Q4679" s="115">
        <v>1115.5855104160401</v>
      </c>
      <c r="R4679" s="115">
        <v>1210</v>
      </c>
      <c r="S4679" s="115" t="s">
        <v>353</v>
      </c>
      <c r="T4679" s="115">
        <v>1210</v>
      </c>
      <c r="U4679" s="115" t="s">
        <v>352</v>
      </c>
      <c r="V4679" s="115" t="s">
        <v>350</v>
      </c>
      <c r="Z4679" s="115">
        <v>0</v>
      </c>
      <c r="AA4679" s="115">
        <v>1</v>
      </c>
      <c r="AB4679" s="115">
        <v>2.7765682858335001</v>
      </c>
      <c r="AC4679" s="115">
        <v>0.40821406185816</v>
      </c>
      <c r="AD4679" s="115">
        <v>1115.5855104160401</v>
      </c>
      <c r="AF4679" s="115">
        <v>-1</v>
      </c>
      <c r="AG4679" s="115">
        <v>-1</v>
      </c>
      <c r="AH4679" s="115">
        <v>-1</v>
      </c>
      <c r="AI4679" s="115">
        <v>-1</v>
      </c>
      <c r="AJ4679" s="115">
        <v>0</v>
      </c>
      <c r="AM4679" s="115" t="s">
        <v>348</v>
      </c>
      <c r="AN4679" s="115">
        <v>-1</v>
      </c>
      <c r="AQ4679" s="115">
        <v>604</v>
      </c>
      <c r="AR4679" s="115" t="s">
        <v>271</v>
      </c>
      <c r="AS4679" s="115" t="s">
        <v>384</v>
      </c>
      <c r="AT4679" s="115" t="s">
        <v>296</v>
      </c>
      <c r="AV4679" s="115">
        <v>142.09189725867199</v>
      </c>
      <c r="AW4679" s="115">
        <v>0.90477332560000001</v>
      </c>
    </row>
    <row r="4680" spans="1:49" x14ac:dyDescent="0.25">
      <c r="A4680" s="117">
        <v>200000</v>
      </c>
      <c r="B4680" s="117">
        <v>800000</v>
      </c>
      <c r="C4680" s="117">
        <v>800000</v>
      </c>
      <c r="D4680" s="115" t="s">
        <v>342</v>
      </c>
      <c r="E4680" s="115" t="s">
        <v>13</v>
      </c>
      <c r="F4680" s="115" t="s">
        <v>343</v>
      </c>
      <c r="G4680" s="115" t="s">
        <v>344</v>
      </c>
      <c r="H4680" s="115">
        <v>0.56000000000000005</v>
      </c>
      <c r="I4680" s="115">
        <v>0.48</v>
      </c>
      <c r="J4680" s="115" t="s">
        <v>350</v>
      </c>
      <c r="K4680" s="115">
        <v>2.5942414936409999E-2</v>
      </c>
      <c r="L4680" s="115">
        <v>3745.6299351371899</v>
      </c>
      <c r="M4680" s="115">
        <v>9.3224564063152702</v>
      </c>
      <c r="N4680" s="115">
        <v>1.3705975882293799</v>
      </c>
      <c r="O4680" s="115">
        <v>0.24184703231929999</v>
      </c>
      <c r="P4680" s="115">
        <v>3.55566113447E-2</v>
      </c>
      <c r="Q4680" s="115">
        <v>97.170685975601302</v>
      </c>
      <c r="R4680" s="115">
        <v>1210</v>
      </c>
      <c r="S4680" s="115" t="s">
        <v>353</v>
      </c>
      <c r="T4680" s="115">
        <v>1210</v>
      </c>
      <c r="U4680" s="115" t="s">
        <v>352</v>
      </c>
      <c r="V4680" s="115" t="s">
        <v>350</v>
      </c>
      <c r="Z4680" s="115">
        <v>0</v>
      </c>
      <c r="AA4680" s="115">
        <v>1</v>
      </c>
      <c r="AB4680" s="115">
        <v>0.24184703231929999</v>
      </c>
      <c r="AC4680" s="115">
        <v>3.55566113447E-2</v>
      </c>
      <c r="AD4680" s="115">
        <v>97.170685975600506</v>
      </c>
      <c r="AF4680" s="115">
        <v>-1</v>
      </c>
      <c r="AG4680" s="115">
        <v>-1</v>
      </c>
      <c r="AH4680" s="115">
        <v>-1</v>
      </c>
      <c r="AI4680" s="115">
        <v>-1</v>
      </c>
      <c r="AJ4680" s="115">
        <v>0</v>
      </c>
      <c r="AM4680" s="115" t="s">
        <v>348</v>
      </c>
      <c r="AN4680" s="115">
        <v>-1</v>
      </c>
      <c r="AQ4680" s="115">
        <v>604</v>
      </c>
      <c r="AR4680" s="115" t="s">
        <v>271</v>
      </c>
      <c r="AS4680" s="115" t="s">
        <v>384</v>
      </c>
      <c r="AT4680" s="115" t="s">
        <v>296</v>
      </c>
      <c r="AV4680" s="115">
        <v>70.109172320622406</v>
      </c>
      <c r="AW4680" s="115">
        <v>7.8808342200000006E-2</v>
      </c>
    </row>
    <row r="4681" spans="1:49" x14ac:dyDescent="0.25">
      <c r="A4681" s="117">
        <v>200000</v>
      </c>
      <c r="B4681" s="117">
        <v>810000</v>
      </c>
      <c r="C4681" s="117">
        <v>810000</v>
      </c>
      <c r="D4681" s="115" t="s">
        <v>342</v>
      </c>
      <c r="E4681" s="115" t="s">
        <v>13</v>
      </c>
      <c r="F4681" s="115" t="s">
        <v>343</v>
      </c>
      <c r="G4681" s="115" t="s">
        <v>344</v>
      </c>
      <c r="H4681" s="115">
        <v>0.56000000000000005</v>
      </c>
      <c r="I4681" s="115">
        <v>0.48</v>
      </c>
      <c r="J4681" s="115" t="s">
        <v>350</v>
      </c>
      <c r="K4681" s="115">
        <v>0.11925490727617</v>
      </c>
      <c r="L4681" s="115">
        <v>3764.2534250959802</v>
      </c>
      <c r="M4681" s="115">
        <v>9.3659938034285997</v>
      </c>
      <c r="N4681" s="115">
        <v>1.3769027296566201</v>
      </c>
      <c r="O4681" s="115">
        <v>1.11694072257707</v>
      </c>
      <c r="P4681" s="115">
        <v>0.1642024073535</v>
      </c>
      <c r="Q4681" s="115">
        <v>448.90569317383</v>
      </c>
      <c r="R4681" s="115">
        <v>1200</v>
      </c>
      <c r="S4681" s="115" t="s">
        <v>351</v>
      </c>
      <c r="T4681" s="115">
        <v>1200</v>
      </c>
      <c r="U4681" s="115" t="s">
        <v>352</v>
      </c>
      <c r="V4681" s="115" t="s">
        <v>350</v>
      </c>
      <c r="Z4681" s="115">
        <v>0</v>
      </c>
      <c r="AA4681" s="115">
        <v>1</v>
      </c>
      <c r="AB4681" s="115">
        <v>1.11694072257707</v>
      </c>
      <c r="AC4681" s="115">
        <v>0.1642024073535</v>
      </c>
      <c r="AD4681" s="115">
        <v>448.90569317383</v>
      </c>
      <c r="AF4681" s="115">
        <v>-1</v>
      </c>
      <c r="AG4681" s="115">
        <v>-1</v>
      </c>
      <c r="AH4681" s="115">
        <v>-1</v>
      </c>
      <c r="AI4681" s="115">
        <v>-1</v>
      </c>
      <c r="AJ4681" s="115">
        <v>0</v>
      </c>
      <c r="AM4681" s="115" t="s">
        <v>348</v>
      </c>
      <c r="AN4681" s="115">
        <v>-1</v>
      </c>
      <c r="AQ4681" s="115">
        <v>604</v>
      </c>
      <c r="AR4681" s="115" t="s">
        <v>271</v>
      </c>
      <c r="AS4681" s="115" t="s">
        <v>384</v>
      </c>
      <c r="AT4681" s="115" t="s">
        <v>296</v>
      </c>
      <c r="AV4681" s="115">
        <v>128.96149816078599</v>
      </c>
      <c r="AW4681" s="115">
        <v>0.36407598800000002</v>
      </c>
    </row>
    <row r="4682" spans="1:49" x14ac:dyDescent="0.25">
      <c r="A4682" s="117">
        <v>200000</v>
      </c>
      <c r="B4682" s="117">
        <v>810000</v>
      </c>
      <c r="C4682" s="117">
        <v>810000</v>
      </c>
      <c r="D4682" s="115" t="s">
        <v>342</v>
      </c>
      <c r="E4682" s="115" t="s">
        <v>13</v>
      </c>
      <c r="F4682" s="115" t="s">
        <v>343</v>
      </c>
      <c r="G4682" s="115" t="s">
        <v>344</v>
      </c>
      <c r="H4682" s="115">
        <v>0.56000000000000005</v>
      </c>
      <c r="I4682" s="115">
        <v>0.48</v>
      </c>
      <c r="J4682" s="115" t="s">
        <v>350</v>
      </c>
      <c r="K4682" s="115">
        <v>0.10827762285031001</v>
      </c>
      <c r="L4682" s="115">
        <v>3764.2534250959802</v>
      </c>
      <c r="M4682" s="115">
        <v>9.3659938034285997</v>
      </c>
      <c r="N4682" s="115">
        <v>1.3769027296566201</v>
      </c>
      <c r="O4682" s="115">
        <v>1.01412754466605</v>
      </c>
      <c r="P4682" s="115">
        <v>0.14908775446333</v>
      </c>
      <c r="Q4682" s="115">
        <v>407.58441267555997</v>
      </c>
      <c r="R4682" s="115">
        <v>1210</v>
      </c>
      <c r="S4682" s="115" t="s">
        <v>353</v>
      </c>
      <c r="T4682" s="115">
        <v>1210</v>
      </c>
      <c r="U4682" s="115" t="s">
        <v>352</v>
      </c>
      <c r="V4682" s="115" t="s">
        <v>350</v>
      </c>
      <c r="Z4682" s="115">
        <v>0</v>
      </c>
      <c r="AA4682" s="115">
        <v>1</v>
      </c>
      <c r="AB4682" s="115">
        <v>1.01412754466605</v>
      </c>
      <c r="AC4682" s="115">
        <v>0.14908775446333</v>
      </c>
      <c r="AD4682" s="115">
        <v>407.58441267555997</v>
      </c>
      <c r="AF4682" s="115">
        <v>-1</v>
      </c>
      <c r="AG4682" s="115">
        <v>-1</v>
      </c>
      <c r="AH4682" s="115">
        <v>-1</v>
      </c>
      <c r="AI4682" s="115">
        <v>-1</v>
      </c>
      <c r="AJ4682" s="115">
        <v>0</v>
      </c>
      <c r="AM4682" s="115" t="s">
        <v>348</v>
      </c>
      <c r="AN4682" s="115">
        <v>-1</v>
      </c>
      <c r="AQ4682" s="115">
        <v>604</v>
      </c>
      <c r="AR4682" s="115" t="s">
        <v>271</v>
      </c>
      <c r="AS4682" s="115" t="s">
        <v>384</v>
      </c>
      <c r="AT4682" s="115" t="s">
        <v>296</v>
      </c>
      <c r="AV4682" s="115">
        <v>101.217543010139</v>
      </c>
      <c r="AW4682" s="115">
        <v>0.33056318950000002</v>
      </c>
    </row>
    <row r="4683" spans="1:49" x14ac:dyDescent="0.25">
      <c r="A4683" s="117">
        <v>200000</v>
      </c>
      <c r="B4683" s="117">
        <v>810000</v>
      </c>
      <c r="C4683" s="117">
        <v>810000</v>
      </c>
      <c r="D4683" s="115" t="s">
        <v>342</v>
      </c>
      <c r="E4683" s="115" t="s">
        <v>13</v>
      </c>
      <c r="F4683" s="115" t="s">
        <v>343</v>
      </c>
      <c r="G4683" s="115" t="s">
        <v>344</v>
      </c>
      <c r="H4683" s="115">
        <v>0.56000000000000005</v>
      </c>
      <c r="I4683" s="115">
        <v>0.48</v>
      </c>
      <c r="J4683" s="115" t="s">
        <v>350</v>
      </c>
      <c r="K4683" s="115">
        <v>0.32413951199084001</v>
      </c>
      <c r="L4683" s="115">
        <v>3764.2534250959802</v>
      </c>
      <c r="M4683" s="115">
        <v>9.3659938034285997</v>
      </c>
      <c r="N4683" s="115">
        <v>1.3769027296566201</v>
      </c>
      <c r="O4683" s="115">
        <v>3.0358886607526498</v>
      </c>
      <c r="P4683" s="115">
        <v>0.44630857884976</v>
      </c>
      <c r="Q4683" s="115">
        <v>1220.14326822049</v>
      </c>
      <c r="R4683" s="115">
        <v>1210</v>
      </c>
      <c r="S4683" s="115" t="s">
        <v>353</v>
      </c>
      <c r="T4683" s="115">
        <v>1210</v>
      </c>
      <c r="U4683" s="115" t="s">
        <v>352</v>
      </c>
      <c r="V4683" s="115" t="s">
        <v>350</v>
      </c>
      <c r="Z4683" s="115">
        <v>0</v>
      </c>
      <c r="AA4683" s="115">
        <v>1</v>
      </c>
      <c r="AB4683" s="115">
        <v>3.0358886607526498</v>
      </c>
      <c r="AC4683" s="115">
        <v>0.44630857884976</v>
      </c>
      <c r="AD4683" s="115">
        <v>1220.14326822049</v>
      </c>
      <c r="AF4683" s="115">
        <v>-1</v>
      </c>
      <c r="AG4683" s="115">
        <v>-1</v>
      </c>
      <c r="AH4683" s="115">
        <v>-1</v>
      </c>
      <c r="AI4683" s="115">
        <v>-1</v>
      </c>
      <c r="AJ4683" s="115">
        <v>0</v>
      </c>
      <c r="AM4683" s="115" t="s">
        <v>348</v>
      </c>
      <c r="AN4683" s="115">
        <v>-1</v>
      </c>
      <c r="AQ4683" s="115">
        <v>604</v>
      </c>
      <c r="AR4683" s="115" t="s">
        <v>271</v>
      </c>
      <c r="AS4683" s="115" t="s">
        <v>384</v>
      </c>
      <c r="AT4683" s="115" t="s">
        <v>296</v>
      </c>
      <c r="AV4683" s="115">
        <v>143.45267613383001</v>
      </c>
      <c r="AW4683" s="115">
        <v>0.98957280469999997</v>
      </c>
    </row>
    <row r="4684" spans="1:49" x14ac:dyDescent="0.25">
      <c r="A4684" s="117">
        <v>200000</v>
      </c>
      <c r="B4684" s="117">
        <v>810000</v>
      </c>
      <c r="C4684" s="117">
        <v>810000</v>
      </c>
      <c r="D4684" s="115" t="s">
        <v>342</v>
      </c>
      <c r="E4684" s="115" t="s">
        <v>13</v>
      </c>
      <c r="F4684" s="115" t="s">
        <v>343</v>
      </c>
      <c r="G4684" s="115" t="s">
        <v>344</v>
      </c>
      <c r="H4684" s="115">
        <v>0.56000000000000005</v>
      </c>
      <c r="I4684" s="115">
        <v>0.48</v>
      </c>
      <c r="J4684" s="115" t="s">
        <v>350</v>
      </c>
      <c r="K4684" s="115">
        <v>6.6091411366460004E-2</v>
      </c>
      <c r="L4684" s="115">
        <v>3764.2534250959802</v>
      </c>
      <c r="M4684" s="115">
        <v>9.3659938034285997</v>
      </c>
      <c r="N4684" s="115">
        <v>1.3769027296566201</v>
      </c>
      <c r="O4684" s="115">
        <v>0.61901174931819003</v>
      </c>
      <c r="P4684" s="115">
        <v>9.1001444717339994E-2</v>
      </c>
      <c r="Q4684" s="115">
        <v>248.784821605654</v>
      </c>
      <c r="R4684" s="115">
        <v>1210</v>
      </c>
      <c r="S4684" s="115" t="s">
        <v>353</v>
      </c>
      <c r="T4684" s="115">
        <v>1210</v>
      </c>
      <c r="U4684" s="115" t="s">
        <v>352</v>
      </c>
      <c r="V4684" s="115" t="s">
        <v>350</v>
      </c>
      <c r="Z4684" s="115">
        <v>0</v>
      </c>
      <c r="AA4684" s="115">
        <v>1</v>
      </c>
      <c r="AB4684" s="115">
        <v>0.61901174931819003</v>
      </c>
      <c r="AC4684" s="115">
        <v>9.1001444717339994E-2</v>
      </c>
      <c r="AD4684" s="115">
        <v>248.784821605654</v>
      </c>
      <c r="AF4684" s="115">
        <v>-1</v>
      </c>
      <c r="AG4684" s="115">
        <v>-1</v>
      </c>
      <c r="AH4684" s="115">
        <v>-1</v>
      </c>
      <c r="AI4684" s="115">
        <v>-1</v>
      </c>
      <c r="AJ4684" s="115">
        <v>0</v>
      </c>
      <c r="AM4684" s="115" t="s">
        <v>348</v>
      </c>
      <c r="AN4684" s="115">
        <v>-1</v>
      </c>
      <c r="AQ4684" s="115">
        <v>604</v>
      </c>
      <c r="AR4684" s="115" t="s">
        <v>271</v>
      </c>
      <c r="AS4684" s="115" t="s">
        <v>384</v>
      </c>
      <c r="AT4684" s="115" t="s">
        <v>296</v>
      </c>
      <c r="AV4684" s="115">
        <v>89.3370764869819</v>
      </c>
      <c r="AW4684" s="115">
        <v>0.20177195589999999</v>
      </c>
    </row>
    <row r="4685" spans="1:49" x14ac:dyDescent="0.25">
      <c r="A4685" s="117">
        <v>200000</v>
      </c>
      <c r="B4685" s="117">
        <v>810000</v>
      </c>
      <c r="C4685" s="117">
        <v>810000</v>
      </c>
      <c r="D4685" s="115" t="s">
        <v>342</v>
      </c>
      <c r="E4685" s="115" t="s">
        <v>13</v>
      </c>
      <c r="F4685" s="115" t="s">
        <v>343</v>
      </c>
      <c r="G4685" s="115" t="s">
        <v>344</v>
      </c>
      <c r="H4685" s="115">
        <v>0.56000000000000005</v>
      </c>
      <c r="I4685" s="115">
        <v>0.48</v>
      </c>
      <c r="J4685" s="115" t="s">
        <v>350</v>
      </c>
      <c r="K4685" s="115">
        <v>0.17323723711653999</v>
      </c>
      <c r="L4685" s="115">
        <v>3757.6458397927199</v>
      </c>
      <c r="M4685" s="115">
        <v>9.3639317634050592</v>
      </c>
      <c r="N4685" s="115">
        <v>1.37708903513475</v>
      </c>
      <c r="O4685" s="115">
        <v>1.6221816672400999</v>
      </c>
      <c r="P4685" s="115">
        <v>0.23856309971021999</v>
      </c>
      <c r="Q4685" s="115">
        <v>650.96418334815201</v>
      </c>
      <c r="R4685" s="115">
        <v>1200</v>
      </c>
      <c r="S4685" s="115" t="s">
        <v>351</v>
      </c>
      <c r="T4685" s="115">
        <v>1200</v>
      </c>
      <c r="U4685" s="115" t="s">
        <v>352</v>
      </c>
      <c r="V4685" s="115" t="s">
        <v>350</v>
      </c>
      <c r="Z4685" s="115">
        <v>0</v>
      </c>
      <c r="AA4685" s="115">
        <v>1</v>
      </c>
      <c r="AB4685" s="115">
        <v>1.6221816672400999</v>
      </c>
      <c r="AC4685" s="115">
        <v>0.23856309971021999</v>
      </c>
      <c r="AD4685" s="115">
        <v>682.311247232543</v>
      </c>
      <c r="AF4685" s="115">
        <v>-1</v>
      </c>
      <c r="AG4685" s="115">
        <v>-1</v>
      </c>
      <c r="AH4685" s="115">
        <v>-1</v>
      </c>
      <c r="AI4685" s="115">
        <v>-1</v>
      </c>
      <c r="AJ4685" s="115">
        <v>0</v>
      </c>
      <c r="AM4685" s="115" t="s">
        <v>348</v>
      </c>
      <c r="AN4685" s="115">
        <v>-1</v>
      </c>
      <c r="AQ4685" s="115">
        <v>604</v>
      </c>
      <c r="AR4685" s="115" t="s">
        <v>271</v>
      </c>
      <c r="AS4685" s="115" t="s">
        <v>384</v>
      </c>
      <c r="AT4685" s="115" t="s">
        <v>296</v>
      </c>
      <c r="AV4685" s="115">
        <v>129.319618520944</v>
      </c>
      <c r="AW4685" s="115">
        <v>0.55337489640000004</v>
      </c>
    </row>
    <row r="4686" spans="1:49" x14ac:dyDescent="0.25">
      <c r="A4686" s="117">
        <v>200000</v>
      </c>
      <c r="B4686" s="117">
        <v>810000</v>
      </c>
      <c r="C4686" s="117">
        <v>810000</v>
      </c>
      <c r="D4686" s="115" t="s">
        <v>342</v>
      </c>
      <c r="E4686" s="115" t="s">
        <v>13</v>
      </c>
      <c r="F4686" s="115" t="s">
        <v>343</v>
      </c>
      <c r="G4686" s="115" t="s">
        <v>344</v>
      </c>
      <c r="H4686" s="115">
        <v>0.56000000000000005</v>
      </c>
      <c r="I4686" s="115">
        <v>0.48</v>
      </c>
      <c r="J4686" s="115" t="s">
        <v>350</v>
      </c>
      <c r="K4686" s="115">
        <v>0.12360169694528</v>
      </c>
      <c r="L4686" s="115">
        <v>3757.6458397927199</v>
      </c>
      <c r="M4686" s="115">
        <v>9.3639317634050592</v>
      </c>
      <c r="N4686" s="115">
        <v>1.37708903513475</v>
      </c>
      <c r="O4686" s="115">
        <v>1.1573978560367499</v>
      </c>
      <c r="P4686" s="115">
        <v>0.17021054158740001</v>
      </c>
      <c r="Q4686" s="115">
        <v>464.45140231778601</v>
      </c>
      <c r="R4686" s="115">
        <v>1210</v>
      </c>
      <c r="S4686" s="115" t="s">
        <v>353</v>
      </c>
      <c r="T4686" s="115">
        <v>1210</v>
      </c>
      <c r="U4686" s="115" t="s">
        <v>352</v>
      </c>
      <c r="V4686" s="115" t="s">
        <v>350</v>
      </c>
      <c r="Z4686" s="115">
        <v>0</v>
      </c>
      <c r="AA4686" s="115">
        <v>1</v>
      </c>
      <c r="AB4686" s="115">
        <v>1.1573978560367499</v>
      </c>
      <c r="AC4686" s="115">
        <v>0.17021054158740001</v>
      </c>
      <c r="AD4686" s="115">
        <v>626.08008098329606</v>
      </c>
      <c r="AF4686" s="115">
        <v>-1</v>
      </c>
      <c r="AG4686" s="115">
        <v>-1</v>
      </c>
      <c r="AH4686" s="115">
        <v>-1</v>
      </c>
      <c r="AI4686" s="115">
        <v>-1</v>
      </c>
      <c r="AJ4686" s="115">
        <v>0</v>
      </c>
      <c r="AM4686" s="115" t="s">
        <v>348</v>
      </c>
      <c r="AN4686" s="115">
        <v>-1</v>
      </c>
      <c r="AQ4686" s="115">
        <v>604</v>
      </c>
      <c r="AR4686" s="115" t="s">
        <v>271</v>
      </c>
      <c r="AS4686" s="115" t="s">
        <v>384</v>
      </c>
      <c r="AT4686" s="115" t="s">
        <v>296</v>
      </c>
      <c r="AV4686" s="115">
        <v>104.190439100126</v>
      </c>
      <c r="AW4686" s="115">
        <v>0.50776973319999996</v>
      </c>
    </row>
    <row r="4687" spans="1:49" x14ac:dyDescent="0.25">
      <c r="A4687" s="117">
        <v>200000</v>
      </c>
      <c r="B4687" s="117">
        <v>810000</v>
      </c>
      <c r="C4687" s="117">
        <v>810000</v>
      </c>
      <c r="D4687" s="115" t="s">
        <v>342</v>
      </c>
      <c r="E4687" s="115" t="s">
        <v>13</v>
      </c>
      <c r="F4687" s="115" t="s">
        <v>343</v>
      </c>
      <c r="G4687" s="115" t="s">
        <v>344</v>
      </c>
      <c r="H4687" s="115">
        <v>0.56000000000000005</v>
      </c>
      <c r="I4687" s="115">
        <v>0.48</v>
      </c>
      <c r="J4687" s="115" t="s">
        <v>350</v>
      </c>
      <c r="K4687" s="115">
        <v>1.2660572533000001E-4</v>
      </c>
      <c r="L4687" s="115">
        <v>3757.6458397927199</v>
      </c>
      <c r="M4687" s="115">
        <v>9.3639317634050592</v>
      </c>
      <c r="N4687" s="115">
        <v>1.37708903513475</v>
      </c>
      <c r="O4687" s="115">
        <v>1.1855273728600001E-3</v>
      </c>
      <c r="P4687" s="115">
        <v>1.7434735613999999E-4</v>
      </c>
      <c r="Q4687" s="115">
        <v>0.47573947708773001</v>
      </c>
      <c r="R4687" s="115">
        <v>1210</v>
      </c>
      <c r="S4687" s="115" t="s">
        <v>353</v>
      </c>
      <c r="T4687" s="115">
        <v>1210</v>
      </c>
      <c r="U4687" s="115" t="s">
        <v>352</v>
      </c>
      <c r="V4687" s="115" t="s">
        <v>350</v>
      </c>
      <c r="Z4687" s="115">
        <v>0</v>
      </c>
      <c r="AA4687" s="115">
        <v>1</v>
      </c>
      <c r="AB4687" s="115">
        <v>1.1855273728600001E-3</v>
      </c>
      <c r="AC4687" s="115">
        <v>1.7434735613999999E-4</v>
      </c>
      <c r="AD4687" s="115">
        <v>19.075990901911499</v>
      </c>
      <c r="AF4687" s="115">
        <v>-1</v>
      </c>
      <c r="AG4687" s="115">
        <v>-1</v>
      </c>
      <c r="AH4687" s="115">
        <v>-1</v>
      </c>
      <c r="AI4687" s="115">
        <v>-1</v>
      </c>
      <c r="AJ4687" s="115">
        <v>0</v>
      </c>
      <c r="AM4687" s="115" t="s">
        <v>348</v>
      </c>
      <c r="AN4687" s="115">
        <v>-1</v>
      </c>
      <c r="AQ4687" s="115">
        <v>604</v>
      </c>
      <c r="AR4687" s="115" t="s">
        <v>271</v>
      </c>
      <c r="AS4687" s="115" t="s">
        <v>384</v>
      </c>
      <c r="AT4687" s="115" t="s">
        <v>296</v>
      </c>
      <c r="AV4687" s="115">
        <v>6.4829453233592398</v>
      </c>
      <c r="AW4687" s="115">
        <v>1.54712011E-2</v>
      </c>
    </row>
    <row r="4688" spans="1:49" x14ac:dyDescent="0.25">
      <c r="A4688" s="117">
        <v>200000</v>
      </c>
      <c r="B4688" s="117">
        <v>810000</v>
      </c>
      <c r="C4688" s="117">
        <v>810000</v>
      </c>
      <c r="D4688" s="115" t="s">
        <v>342</v>
      </c>
      <c r="E4688" s="115" t="s">
        <v>13</v>
      </c>
      <c r="F4688" s="115" t="s">
        <v>343</v>
      </c>
      <c r="G4688" s="115" t="s">
        <v>344</v>
      </c>
      <c r="H4688" s="115">
        <v>0.56000000000000005</v>
      </c>
      <c r="I4688" s="115">
        <v>0.48</v>
      </c>
      <c r="J4688" s="115" t="s">
        <v>350</v>
      </c>
      <c r="K4688" s="115">
        <v>2.561020895541E-2</v>
      </c>
      <c r="L4688" s="115">
        <v>3757.6458397927199</v>
      </c>
      <c r="M4688" s="115">
        <v>9.3639317634050592</v>
      </c>
      <c r="N4688" s="115">
        <v>1.37708903513475</v>
      </c>
      <c r="O4688" s="115">
        <v>0.23981224910502</v>
      </c>
      <c r="P4688" s="115">
        <v>3.5267537940000003E-2</v>
      </c>
      <c r="Q4688" s="115">
        <v>96.234095137526296</v>
      </c>
      <c r="R4688" s="115">
        <v>1210</v>
      </c>
      <c r="S4688" s="115" t="s">
        <v>353</v>
      </c>
      <c r="T4688" s="115">
        <v>1210</v>
      </c>
      <c r="U4688" s="115" t="s">
        <v>352</v>
      </c>
      <c r="V4688" s="115" t="s">
        <v>350</v>
      </c>
      <c r="Z4688" s="115">
        <v>0</v>
      </c>
      <c r="AA4688" s="115">
        <v>1</v>
      </c>
      <c r="AB4688" s="115">
        <v>0.23981224910502</v>
      </c>
      <c r="AC4688" s="115">
        <v>3.5267537940000003E-2</v>
      </c>
      <c r="AD4688" s="115">
        <v>772.66714369758495</v>
      </c>
      <c r="AF4688" s="115">
        <v>-1</v>
      </c>
      <c r="AG4688" s="115">
        <v>-1</v>
      </c>
      <c r="AH4688" s="115">
        <v>-1</v>
      </c>
      <c r="AI4688" s="115">
        <v>-1</v>
      </c>
      <c r="AJ4688" s="115">
        <v>0</v>
      </c>
      <c r="AM4688" s="115" t="s">
        <v>348</v>
      </c>
      <c r="AN4688" s="115">
        <v>-1</v>
      </c>
      <c r="AQ4688" s="115">
        <v>604</v>
      </c>
      <c r="AR4688" s="115" t="s">
        <v>271</v>
      </c>
      <c r="AS4688" s="115" t="s">
        <v>384</v>
      </c>
      <c r="AT4688" s="115" t="s">
        <v>296</v>
      </c>
      <c r="AV4688" s="115">
        <v>59.2697019947855</v>
      </c>
      <c r="AW4688" s="115">
        <v>0.62665623979999996</v>
      </c>
    </row>
    <row r="4689" spans="1:49" x14ac:dyDescent="0.25">
      <c r="A4689" s="117">
        <v>200000</v>
      </c>
      <c r="B4689" s="117">
        <v>810000</v>
      </c>
      <c r="C4689" s="117">
        <v>810000</v>
      </c>
      <c r="D4689" s="115" t="s">
        <v>342</v>
      </c>
      <c r="E4689" s="115" t="s">
        <v>13</v>
      </c>
      <c r="F4689" s="115" t="s">
        <v>343</v>
      </c>
      <c r="G4689" s="115" t="s">
        <v>344</v>
      </c>
      <c r="H4689" s="115">
        <v>0.56000000000000005</v>
      </c>
      <c r="I4689" s="115">
        <v>0.48</v>
      </c>
      <c r="J4689" s="115" t="s">
        <v>350</v>
      </c>
      <c r="K4689" s="115">
        <v>1.78305820867E-3</v>
      </c>
      <c r="L4689" s="115">
        <v>3757.6458397927199</v>
      </c>
      <c r="M4689" s="115">
        <v>9.3639317634050592</v>
      </c>
      <c r="N4689" s="115">
        <v>1.37708903513475</v>
      </c>
      <c r="O4689" s="115">
        <v>1.6696435396210001E-2</v>
      </c>
      <c r="P4689" s="115">
        <v>2.45542990817E-3</v>
      </c>
      <c r="Q4689" s="115">
        <v>6.70010125993588</v>
      </c>
      <c r="R4689" s="115">
        <v>1210</v>
      </c>
      <c r="S4689" s="115" t="s">
        <v>353</v>
      </c>
      <c r="T4689" s="115">
        <v>1210</v>
      </c>
      <c r="U4689" s="115" t="s">
        <v>352</v>
      </c>
      <c r="V4689" s="115" t="s">
        <v>350</v>
      </c>
      <c r="Z4689" s="115">
        <v>0</v>
      </c>
      <c r="AA4689" s="115">
        <v>1</v>
      </c>
      <c r="AB4689" s="115">
        <v>1.6696435396210001E-2</v>
      </c>
      <c r="AC4689" s="115">
        <v>2.45542990817E-3</v>
      </c>
      <c r="AD4689" s="115">
        <v>12.2088917507531</v>
      </c>
      <c r="AF4689" s="115">
        <v>-1</v>
      </c>
      <c r="AG4689" s="115">
        <v>-1</v>
      </c>
      <c r="AH4689" s="115">
        <v>-1</v>
      </c>
      <c r="AI4689" s="115">
        <v>-1</v>
      </c>
      <c r="AJ4689" s="115">
        <v>0</v>
      </c>
      <c r="AM4689" s="115" t="s">
        <v>348</v>
      </c>
      <c r="AN4689" s="115">
        <v>-1</v>
      </c>
      <c r="AQ4689" s="115">
        <v>604</v>
      </c>
      <c r="AR4689" s="115" t="s">
        <v>271</v>
      </c>
      <c r="AS4689" s="115" t="s">
        <v>384</v>
      </c>
      <c r="AT4689" s="115" t="s">
        <v>296</v>
      </c>
      <c r="AV4689" s="115">
        <v>19.992731169489101</v>
      </c>
      <c r="AW4689" s="115">
        <v>9.9017775999999998E-3</v>
      </c>
    </row>
    <row r="4690" spans="1:49" x14ac:dyDescent="0.25">
      <c r="A4690" s="117">
        <v>200000</v>
      </c>
      <c r="B4690" s="117">
        <v>810000</v>
      </c>
      <c r="C4690" s="117">
        <v>810000</v>
      </c>
      <c r="D4690" s="115" t="s">
        <v>342</v>
      </c>
      <c r="E4690" s="115" t="s">
        <v>13</v>
      </c>
      <c r="F4690" s="115" t="s">
        <v>343</v>
      </c>
      <c r="G4690" s="115" t="s">
        <v>344</v>
      </c>
      <c r="H4690" s="115">
        <v>0.56000000000000005</v>
      </c>
      <c r="I4690" s="115">
        <v>0.48</v>
      </c>
      <c r="J4690" s="115" t="s">
        <v>350</v>
      </c>
      <c r="K4690" s="115">
        <v>3.4951587263200002E-3</v>
      </c>
      <c r="L4690" s="115">
        <v>3757.6458397927199</v>
      </c>
      <c r="M4690" s="115">
        <v>9.3639317634050592</v>
      </c>
      <c r="N4690" s="115">
        <v>1.37708903513475</v>
      </c>
      <c r="O4690" s="115">
        <v>3.2728427815530002E-2</v>
      </c>
      <c r="P4690" s="115">
        <v>4.8131447580700001E-3</v>
      </c>
      <c r="Q4690" s="115">
        <v>13.133568647371501</v>
      </c>
      <c r="R4690" s="115">
        <v>1210</v>
      </c>
      <c r="S4690" s="115" t="s">
        <v>353</v>
      </c>
      <c r="T4690" s="115">
        <v>1210</v>
      </c>
      <c r="U4690" s="115" t="s">
        <v>352</v>
      </c>
      <c r="V4690" s="115" t="s">
        <v>350</v>
      </c>
      <c r="Z4690" s="115">
        <v>0</v>
      </c>
      <c r="AA4690" s="115">
        <v>1</v>
      </c>
      <c r="AB4690" s="115">
        <v>3.2728427815530002E-2</v>
      </c>
      <c r="AC4690" s="115">
        <v>4.8131447580700001E-3</v>
      </c>
      <c r="AD4690" s="115">
        <v>13.133568647371799</v>
      </c>
      <c r="AF4690" s="115">
        <v>-1</v>
      </c>
      <c r="AG4690" s="115">
        <v>-1</v>
      </c>
      <c r="AH4690" s="115">
        <v>-1</v>
      </c>
      <c r="AI4690" s="115">
        <v>-1</v>
      </c>
      <c r="AJ4690" s="115">
        <v>0</v>
      </c>
      <c r="AM4690" s="115" t="s">
        <v>348</v>
      </c>
      <c r="AN4690" s="115">
        <v>-1</v>
      </c>
      <c r="AQ4690" s="115">
        <v>604</v>
      </c>
      <c r="AR4690" s="115" t="s">
        <v>271</v>
      </c>
      <c r="AS4690" s="115" t="s">
        <v>384</v>
      </c>
      <c r="AT4690" s="115" t="s">
        <v>296</v>
      </c>
      <c r="AV4690" s="115">
        <v>18.652481179047602</v>
      </c>
      <c r="AW4690" s="115">
        <v>1.06517183E-2</v>
      </c>
    </row>
    <row r="4691" spans="1:49" x14ac:dyDescent="0.25">
      <c r="A4691" s="117">
        <v>200000</v>
      </c>
      <c r="B4691" s="117">
        <v>810000</v>
      </c>
      <c r="C4691" s="117">
        <v>820000</v>
      </c>
      <c r="D4691" s="115" t="s">
        <v>342</v>
      </c>
      <c r="E4691" s="115" t="s">
        <v>13</v>
      </c>
      <c r="F4691" s="115" t="s">
        <v>343</v>
      </c>
      <c r="G4691" s="115" t="s">
        <v>344</v>
      </c>
      <c r="H4691" s="115">
        <v>0.56000000000000005</v>
      </c>
      <c r="I4691" s="115">
        <v>0.48</v>
      </c>
      <c r="J4691" s="115" t="s">
        <v>350</v>
      </c>
      <c r="K4691" s="115">
        <v>0.14654377146530001</v>
      </c>
      <c r="L4691" s="115">
        <v>2550.7197115051699</v>
      </c>
      <c r="M4691" s="115">
        <v>6.4681536659406804</v>
      </c>
      <c r="N4691" s="115">
        <v>0.95502816037388005</v>
      </c>
      <c r="O4691" s="115">
        <v>0.94786763262410001</v>
      </c>
      <c r="P4691" s="115">
        <v>0.13995342847676001</v>
      </c>
      <c r="Q4691" s="115">
        <v>373.79208647487098</v>
      </c>
      <c r="R4691" s="115">
        <v>1200</v>
      </c>
      <c r="S4691" s="115" t="s">
        <v>351</v>
      </c>
      <c r="T4691" s="115">
        <v>1200</v>
      </c>
      <c r="U4691" s="115" t="s">
        <v>352</v>
      </c>
      <c r="V4691" s="115" t="s">
        <v>350</v>
      </c>
      <c r="Z4691" s="115">
        <v>0</v>
      </c>
      <c r="AA4691" s="115">
        <v>1</v>
      </c>
      <c r="AB4691" s="115">
        <v>0.94786763262410001</v>
      </c>
      <c r="AC4691" s="115">
        <v>0.13995342847676001</v>
      </c>
      <c r="AD4691" s="115">
        <v>511.13154546702799</v>
      </c>
      <c r="AF4691" s="115">
        <v>-1</v>
      </c>
      <c r="AG4691" s="115">
        <v>-1</v>
      </c>
      <c r="AH4691" s="115">
        <v>-1</v>
      </c>
      <c r="AI4691" s="115">
        <v>-1</v>
      </c>
      <c r="AJ4691" s="115">
        <v>0</v>
      </c>
      <c r="AM4691" s="115" t="s">
        <v>348</v>
      </c>
      <c r="AN4691" s="115">
        <v>-1</v>
      </c>
      <c r="AQ4691" s="115">
        <v>604</v>
      </c>
      <c r="AR4691" s="115" t="s">
        <v>271</v>
      </c>
      <c r="AS4691" s="115" t="s">
        <v>384</v>
      </c>
      <c r="AT4691" s="115" t="s">
        <v>296</v>
      </c>
      <c r="AV4691" s="115">
        <v>113.863224522056</v>
      </c>
      <c r="AW4691" s="115">
        <v>0.4145430215</v>
      </c>
    </row>
    <row r="4692" spans="1:49" x14ac:dyDescent="0.25">
      <c r="A4692" s="117">
        <v>200000</v>
      </c>
      <c r="B4692" s="117">
        <v>810000</v>
      </c>
      <c r="C4692" s="117">
        <v>820000</v>
      </c>
      <c r="D4692" s="115" t="s">
        <v>342</v>
      </c>
      <c r="E4692" s="115" t="s">
        <v>13</v>
      </c>
      <c r="F4692" s="115" t="s">
        <v>343</v>
      </c>
      <c r="G4692" s="115" t="s">
        <v>344</v>
      </c>
      <c r="H4692" s="115">
        <v>0.56000000000000005</v>
      </c>
      <c r="I4692" s="115">
        <v>0.48</v>
      </c>
      <c r="J4692" s="115" t="s">
        <v>350</v>
      </c>
      <c r="K4692" s="115">
        <v>1.4102981595500001E-2</v>
      </c>
      <c r="L4692" s="115">
        <v>2550.7197115051699</v>
      </c>
      <c r="M4692" s="115">
        <v>6.4681536659406804</v>
      </c>
      <c r="N4692" s="115">
        <v>0.95502816037388005</v>
      </c>
      <c r="O4692" s="115">
        <v>9.122025210767E-2</v>
      </c>
      <c r="P4692" s="115">
        <v>1.3468744568940001E-2</v>
      </c>
      <c r="Q4692" s="115">
        <v>35.972753146656899</v>
      </c>
      <c r="R4692" s="115">
        <v>1210</v>
      </c>
      <c r="S4692" s="115" t="s">
        <v>353</v>
      </c>
      <c r="T4692" s="115">
        <v>1210</v>
      </c>
      <c r="U4692" s="115" t="s">
        <v>352</v>
      </c>
      <c r="V4692" s="115" t="s">
        <v>350</v>
      </c>
      <c r="Z4692" s="115">
        <v>0</v>
      </c>
      <c r="AA4692" s="115">
        <v>1</v>
      </c>
      <c r="AB4692" s="115">
        <v>9.122025210767E-2</v>
      </c>
      <c r="AC4692" s="115">
        <v>1.3468744568940001E-2</v>
      </c>
      <c r="AD4692" s="115">
        <v>35.972753146656402</v>
      </c>
      <c r="AF4692" s="115">
        <v>-1</v>
      </c>
      <c r="AG4692" s="115">
        <v>-1</v>
      </c>
      <c r="AH4692" s="115">
        <v>-1</v>
      </c>
      <c r="AI4692" s="115">
        <v>-1</v>
      </c>
      <c r="AJ4692" s="115">
        <v>0</v>
      </c>
      <c r="AM4692" s="115" t="s">
        <v>348</v>
      </c>
      <c r="AN4692" s="115">
        <v>-1</v>
      </c>
      <c r="AQ4692" s="115">
        <v>604</v>
      </c>
      <c r="AR4692" s="115" t="s">
        <v>271</v>
      </c>
      <c r="AS4692" s="115" t="s">
        <v>384</v>
      </c>
      <c r="AT4692" s="115" t="s">
        <v>296</v>
      </c>
      <c r="AV4692" s="115">
        <v>38.750081658521097</v>
      </c>
      <c r="AW4692" s="115">
        <v>2.9174982299999999E-2</v>
      </c>
    </row>
    <row r="4693" spans="1:49" x14ac:dyDescent="0.25">
      <c r="A4693" s="117">
        <v>200000</v>
      </c>
      <c r="B4693" s="117">
        <v>810000</v>
      </c>
      <c r="C4693" s="117">
        <v>820000</v>
      </c>
      <c r="D4693" s="115" t="s">
        <v>342</v>
      </c>
      <c r="E4693" s="115" t="s">
        <v>13</v>
      </c>
      <c r="F4693" s="115" t="s">
        <v>343</v>
      </c>
      <c r="G4693" s="115" t="s">
        <v>344</v>
      </c>
      <c r="H4693" s="115">
        <v>0.56000000000000005</v>
      </c>
      <c r="I4693" s="115">
        <v>0.48</v>
      </c>
      <c r="J4693" s="115" t="s">
        <v>350</v>
      </c>
      <c r="K4693" s="115">
        <v>4.814863777134E-2</v>
      </c>
      <c r="L4693" s="115">
        <v>2550.7197115051699</v>
      </c>
      <c r="M4693" s="115">
        <v>6.4681536659406804</v>
      </c>
      <c r="N4693" s="115">
        <v>0.95502816037388005</v>
      </c>
      <c r="O4693" s="115">
        <v>0.31143278791076001</v>
      </c>
      <c r="P4693" s="115">
        <v>4.5983304955269998E-2</v>
      </c>
      <c r="Q4693" s="115">
        <v>122.813679445489</v>
      </c>
      <c r="R4693" s="115">
        <v>1210</v>
      </c>
      <c r="S4693" s="115" t="s">
        <v>353</v>
      </c>
      <c r="T4693" s="115">
        <v>1210</v>
      </c>
      <c r="U4693" s="115" t="s">
        <v>352</v>
      </c>
      <c r="V4693" s="115" t="s">
        <v>350</v>
      </c>
      <c r="Z4693" s="115">
        <v>0</v>
      </c>
      <c r="AA4693" s="115">
        <v>1</v>
      </c>
      <c r="AB4693" s="115">
        <v>0.31143278791076001</v>
      </c>
      <c r="AC4693" s="115">
        <v>4.5983304955269998E-2</v>
      </c>
      <c r="AD4693" s="115">
        <v>122.813679445489</v>
      </c>
      <c r="AF4693" s="115">
        <v>-1</v>
      </c>
      <c r="AG4693" s="115">
        <v>-1</v>
      </c>
      <c r="AH4693" s="115">
        <v>-1</v>
      </c>
      <c r="AI4693" s="115">
        <v>-1</v>
      </c>
      <c r="AJ4693" s="115">
        <v>0</v>
      </c>
      <c r="AM4693" s="115" t="s">
        <v>348</v>
      </c>
      <c r="AN4693" s="115">
        <v>-1</v>
      </c>
      <c r="AQ4693" s="115">
        <v>604</v>
      </c>
      <c r="AR4693" s="115" t="s">
        <v>271</v>
      </c>
      <c r="AS4693" s="115" t="s">
        <v>384</v>
      </c>
      <c r="AT4693" s="115" t="s">
        <v>296</v>
      </c>
      <c r="AV4693" s="115">
        <v>59.4399379752223</v>
      </c>
      <c r="AW4693" s="115">
        <v>9.9605579400000005E-2</v>
      </c>
    </row>
    <row r="4694" spans="1:49" x14ac:dyDescent="0.25">
      <c r="A4694" s="117">
        <v>200000</v>
      </c>
      <c r="B4694" s="117">
        <v>810000</v>
      </c>
      <c r="C4694" s="117">
        <v>820000</v>
      </c>
      <c r="D4694" s="115" t="s">
        <v>342</v>
      </c>
      <c r="E4694" s="115" t="s">
        <v>13</v>
      </c>
      <c r="F4694" s="115" t="s">
        <v>343</v>
      </c>
      <c r="G4694" s="115" t="s">
        <v>344</v>
      </c>
      <c r="H4694" s="115">
        <v>0.56000000000000005</v>
      </c>
      <c r="I4694" s="115">
        <v>0.48</v>
      </c>
      <c r="J4694" s="115" t="s">
        <v>350</v>
      </c>
      <c r="K4694" s="115">
        <v>2.1712601022E-4</v>
      </c>
      <c r="L4694" s="115">
        <v>2550.7197115051699</v>
      </c>
      <c r="M4694" s="115">
        <v>6.4681536659406804</v>
      </c>
      <c r="N4694" s="115">
        <v>0.95502816037388005</v>
      </c>
      <c r="O4694" s="115">
        <v>1.4044043990199999E-3</v>
      </c>
      <c r="P4694" s="115">
        <v>2.0736145410999999E-4</v>
      </c>
      <c r="Q4694" s="115">
        <v>0.55382759416647998</v>
      </c>
      <c r="R4694" s="115">
        <v>1210</v>
      </c>
      <c r="S4694" s="115" t="s">
        <v>353</v>
      </c>
      <c r="T4694" s="115">
        <v>1210</v>
      </c>
      <c r="U4694" s="115" t="s">
        <v>352</v>
      </c>
      <c r="V4694" s="115" t="s">
        <v>350</v>
      </c>
      <c r="Z4694" s="115">
        <v>0</v>
      </c>
      <c r="AA4694" s="115">
        <v>1</v>
      </c>
      <c r="AB4694" s="115">
        <v>1.4044043990199999E-3</v>
      </c>
      <c r="AC4694" s="115">
        <v>2.0736145410999999E-4</v>
      </c>
      <c r="AD4694" s="115">
        <v>124.65568793204901</v>
      </c>
      <c r="AF4694" s="115">
        <v>-1</v>
      </c>
      <c r="AG4694" s="115">
        <v>-1</v>
      </c>
      <c r="AH4694" s="115">
        <v>-1</v>
      </c>
      <c r="AI4694" s="115">
        <v>-1</v>
      </c>
      <c r="AJ4694" s="115">
        <v>0</v>
      </c>
      <c r="AM4694" s="115" t="s">
        <v>348</v>
      </c>
      <c r="AN4694" s="115">
        <v>-1</v>
      </c>
      <c r="AQ4694" s="115">
        <v>604</v>
      </c>
      <c r="AR4694" s="115" t="s">
        <v>271</v>
      </c>
      <c r="AS4694" s="115" t="s">
        <v>384</v>
      </c>
      <c r="AT4694" s="115" t="s">
        <v>296</v>
      </c>
      <c r="AV4694" s="115">
        <v>18.4225303387386</v>
      </c>
      <c r="AW4694" s="115">
        <v>0.1010995036</v>
      </c>
    </row>
    <row r="4695" spans="1:49" x14ac:dyDescent="0.25">
      <c r="A4695" s="117">
        <v>200000</v>
      </c>
      <c r="B4695" s="117">
        <v>810000</v>
      </c>
      <c r="C4695" s="117">
        <v>820000</v>
      </c>
      <c r="D4695" s="115" t="s">
        <v>342</v>
      </c>
      <c r="E4695" s="115" t="s">
        <v>13</v>
      </c>
      <c r="F4695" s="115" t="s">
        <v>343</v>
      </c>
      <c r="G4695" s="115" t="s">
        <v>344</v>
      </c>
      <c r="H4695" s="115">
        <v>0.56000000000000005</v>
      </c>
      <c r="I4695" s="115">
        <v>0.48</v>
      </c>
      <c r="J4695" s="115" t="s">
        <v>350</v>
      </c>
      <c r="K4695" s="115">
        <v>1.218459828752E-2</v>
      </c>
      <c r="L4695" s="115">
        <v>2550.7197115051699</v>
      </c>
      <c r="M4695" s="115">
        <v>6.4681536659406804</v>
      </c>
      <c r="N4695" s="115">
        <v>0.95502816037388005</v>
      </c>
      <c r="O4695" s="115">
        <v>7.881185408145E-2</v>
      </c>
      <c r="P4695" s="115">
        <v>1.163663448742E-2</v>
      </c>
      <c r="Q4695" s="115">
        <v>31.079495028757101</v>
      </c>
      <c r="R4695" s="115">
        <v>1210</v>
      </c>
      <c r="S4695" s="115" t="s">
        <v>353</v>
      </c>
      <c r="T4695" s="115">
        <v>1210</v>
      </c>
      <c r="U4695" s="115" t="s">
        <v>352</v>
      </c>
      <c r="V4695" s="115" t="s">
        <v>350</v>
      </c>
      <c r="Z4695" s="115">
        <v>0</v>
      </c>
      <c r="AA4695" s="115">
        <v>1</v>
      </c>
      <c r="AB4695" s="115">
        <v>7.881185408145E-2</v>
      </c>
      <c r="AC4695" s="115">
        <v>1.163663448742E-2</v>
      </c>
      <c r="AD4695" s="115">
        <v>31.079495028757101</v>
      </c>
      <c r="AF4695" s="115">
        <v>-1</v>
      </c>
      <c r="AG4695" s="115">
        <v>-1</v>
      </c>
      <c r="AH4695" s="115">
        <v>-1</v>
      </c>
      <c r="AI4695" s="115">
        <v>-1</v>
      </c>
      <c r="AJ4695" s="115">
        <v>0</v>
      </c>
      <c r="AM4695" s="115" t="s">
        <v>348</v>
      </c>
      <c r="AN4695" s="115">
        <v>-1</v>
      </c>
      <c r="AQ4695" s="115">
        <v>604</v>
      </c>
      <c r="AR4695" s="115" t="s">
        <v>271</v>
      </c>
      <c r="AS4695" s="115" t="s">
        <v>384</v>
      </c>
      <c r="AT4695" s="115" t="s">
        <v>296</v>
      </c>
      <c r="AV4695" s="115">
        <v>37.751988798683101</v>
      </c>
      <c r="AW4695" s="115">
        <v>2.52064031E-2</v>
      </c>
    </row>
    <row r="4696" spans="1:49" x14ac:dyDescent="0.25">
      <c r="A4696" s="117">
        <v>200000</v>
      </c>
      <c r="B4696" s="117">
        <v>810000</v>
      </c>
      <c r="C4696" s="117">
        <v>820000</v>
      </c>
      <c r="D4696" s="115" t="s">
        <v>342</v>
      </c>
      <c r="E4696" s="115" t="s">
        <v>13</v>
      </c>
      <c r="F4696" s="115" t="s">
        <v>343</v>
      </c>
      <c r="G4696" s="115" t="s">
        <v>344</v>
      </c>
      <c r="H4696" s="115">
        <v>0.56000000000000005</v>
      </c>
      <c r="I4696" s="115">
        <v>0.48</v>
      </c>
      <c r="J4696" s="115" t="s">
        <v>350</v>
      </c>
      <c r="K4696" s="115">
        <v>1.6721815110500001E-3</v>
      </c>
      <c r="L4696" s="115">
        <v>2550.7197115051699</v>
      </c>
      <c r="M4696" s="115">
        <v>6.4681536659406804</v>
      </c>
      <c r="N4696" s="115">
        <v>0.95502816037388005</v>
      </c>
      <c r="O4696" s="115">
        <v>1.081592697086E-2</v>
      </c>
      <c r="P4696" s="115">
        <v>1.5969804323100001E-3</v>
      </c>
      <c r="Q4696" s="115">
        <v>4.2652663414676004</v>
      </c>
      <c r="R4696" s="115">
        <v>1210</v>
      </c>
      <c r="S4696" s="115" t="s">
        <v>353</v>
      </c>
      <c r="T4696" s="115">
        <v>1210</v>
      </c>
      <c r="U4696" s="115" t="s">
        <v>352</v>
      </c>
      <c r="V4696" s="115" t="s">
        <v>350</v>
      </c>
      <c r="Z4696" s="115">
        <v>0</v>
      </c>
      <c r="AA4696" s="115">
        <v>1</v>
      </c>
      <c r="AB4696" s="115">
        <v>1.081592697086E-2</v>
      </c>
      <c r="AC4696" s="115">
        <v>1.5969804323100001E-3</v>
      </c>
      <c r="AD4696" s="115">
        <v>142.321396658574</v>
      </c>
      <c r="AF4696" s="115">
        <v>-1</v>
      </c>
      <c r="AG4696" s="115">
        <v>-1</v>
      </c>
      <c r="AH4696" s="115">
        <v>-1</v>
      </c>
      <c r="AI4696" s="115">
        <v>-1</v>
      </c>
      <c r="AJ4696" s="115">
        <v>0</v>
      </c>
      <c r="AM4696" s="115" t="s">
        <v>348</v>
      </c>
      <c r="AN4696" s="115">
        <v>-1</v>
      </c>
      <c r="AQ4696" s="115">
        <v>604</v>
      </c>
      <c r="AR4696" s="115" t="s">
        <v>271</v>
      </c>
      <c r="AS4696" s="115" t="s">
        <v>384</v>
      </c>
      <c r="AT4696" s="115" t="s">
        <v>296</v>
      </c>
      <c r="AV4696" s="115">
        <v>36.331824233852501</v>
      </c>
      <c r="AW4696" s="115">
        <v>0.1154269235</v>
      </c>
    </row>
    <row r="4697" spans="1:49" x14ac:dyDescent="0.25">
      <c r="A4697" s="117">
        <v>200000</v>
      </c>
      <c r="B4697" s="117">
        <v>820000</v>
      </c>
      <c r="C4697" s="117">
        <v>820000</v>
      </c>
      <c r="D4697" s="115" t="s">
        <v>342</v>
      </c>
      <c r="E4697" s="115" t="s">
        <v>13</v>
      </c>
      <c r="F4697" s="115" t="s">
        <v>343</v>
      </c>
      <c r="G4697" s="115" t="s">
        <v>344</v>
      </c>
      <c r="H4697" s="115">
        <v>0.56000000000000005</v>
      </c>
      <c r="I4697" s="115">
        <v>0.48</v>
      </c>
      <c r="J4697" s="115" t="s">
        <v>350</v>
      </c>
      <c r="K4697" s="115">
        <v>0.18860518081062999</v>
      </c>
      <c r="L4697" s="115">
        <v>3741.9994408554899</v>
      </c>
      <c r="M4697" s="115">
        <v>9.31397827774442</v>
      </c>
      <c r="N4697" s="115">
        <v>1.3693701054026099</v>
      </c>
      <c r="O4697" s="115">
        <v>1.7566645571403099</v>
      </c>
      <c r="P4697" s="115">
        <v>0.25827029632613002</v>
      </c>
      <c r="Q4697" s="115">
        <v>705.76048113584397</v>
      </c>
      <c r="R4697" s="115">
        <v>1200</v>
      </c>
      <c r="S4697" s="115" t="s">
        <v>351</v>
      </c>
      <c r="T4697" s="115">
        <v>1200</v>
      </c>
      <c r="U4697" s="115" t="s">
        <v>352</v>
      </c>
      <c r="V4697" s="115" t="s">
        <v>350</v>
      </c>
      <c r="Z4697" s="115">
        <v>0</v>
      </c>
      <c r="AA4697" s="115">
        <v>1</v>
      </c>
      <c r="AB4697" s="115">
        <v>1.7566645571403099</v>
      </c>
      <c r="AC4697" s="115">
        <v>0.25827029632613002</v>
      </c>
      <c r="AD4697" s="115">
        <v>705.76048113584397</v>
      </c>
      <c r="AF4697" s="115">
        <v>-1</v>
      </c>
      <c r="AG4697" s="115">
        <v>-1</v>
      </c>
      <c r="AH4697" s="115">
        <v>-1</v>
      </c>
      <c r="AI4697" s="115">
        <v>-1</v>
      </c>
      <c r="AJ4697" s="115">
        <v>0</v>
      </c>
      <c r="AM4697" s="115" t="s">
        <v>348</v>
      </c>
      <c r="AN4697" s="115">
        <v>-1</v>
      </c>
      <c r="AQ4697" s="115">
        <v>604</v>
      </c>
      <c r="AR4697" s="115" t="s">
        <v>271</v>
      </c>
      <c r="AS4697" s="115" t="s">
        <v>384</v>
      </c>
      <c r="AT4697" s="115" t="s">
        <v>296</v>
      </c>
      <c r="AV4697" s="115">
        <v>130.563467069279</v>
      </c>
      <c r="AW4697" s="115">
        <v>0.57239292870000003</v>
      </c>
    </row>
    <row r="4698" spans="1:49" x14ac:dyDescent="0.25">
      <c r="A4698" s="117">
        <v>200000</v>
      </c>
      <c r="B4698" s="117">
        <v>820000</v>
      </c>
      <c r="C4698" s="117">
        <v>820000</v>
      </c>
      <c r="D4698" s="115" t="s">
        <v>342</v>
      </c>
      <c r="E4698" s="115" t="s">
        <v>13</v>
      </c>
      <c r="F4698" s="115" t="s">
        <v>343</v>
      </c>
      <c r="G4698" s="115" t="s">
        <v>344</v>
      </c>
      <c r="H4698" s="115">
        <v>0.56000000000000005</v>
      </c>
      <c r="I4698" s="115">
        <v>0.48</v>
      </c>
      <c r="J4698" s="115" t="s">
        <v>350</v>
      </c>
      <c r="K4698" s="115">
        <v>0.12561746440086999</v>
      </c>
      <c r="L4698" s="115">
        <v>3741.9994408554899</v>
      </c>
      <c r="M4698" s="115">
        <v>9.31397827774442</v>
      </c>
      <c r="N4698" s="115">
        <v>1.3693701054026099</v>
      </c>
      <c r="O4698" s="115">
        <v>1.16999833473503</v>
      </c>
      <c r="P4698" s="115">
        <v>0.17201680046702</v>
      </c>
      <c r="Q4698" s="115">
        <v>470.06048154974002</v>
      </c>
      <c r="R4698" s="115">
        <v>1210</v>
      </c>
      <c r="S4698" s="115" t="s">
        <v>353</v>
      </c>
      <c r="T4698" s="115">
        <v>1210</v>
      </c>
      <c r="U4698" s="115" t="s">
        <v>352</v>
      </c>
      <c r="V4698" s="115" t="s">
        <v>350</v>
      </c>
      <c r="Z4698" s="115">
        <v>0</v>
      </c>
      <c r="AA4698" s="115">
        <v>1</v>
      </c>
      <c r="AB4698" s="115">
        <v>1.16999833473503</v>
      </c>
      <c r="AC4698" s="115">
        <v>0.17201680046702</v>
      </c>
      <c r="AD4698" s="115">
        <v>470.06048154974002</v>
      </c>
      <c r="AF4698" s="115">
        <v>-1</v>
      </c>
      <c r="AG4698" s="115">
        <v>-1</v>
      </c>
      <c r="AH4698" s="115">
        <v>-1</v>
      </c>
      <c r="AI4698" s="115">
        <v>-1</v>
      </c>
      <c r="AJ4698" s="115">
        <v>0</v>
      </c>
      <c r="AM4698" s="115" t="s">
        <v>348</v>
      </c>
      <c r="AN4698" s="115">
        <v>-1</v>
      </c>
      <c r="AQ4698" s="115">
        <v>604</v>
      </c>
      <c r="AR4698" s="115" t="s">
        <v>271</v>
      </c>
      <c r="AS4698" s="115" t="s">
        <v>384</v>
      </c>
      <c r="AT4698" s="115" t="s">
        <v>296</v>
      </c>
      <c r="AV4698" s="115">
        <v>91.4722532552709</v>
      </c>
      <c r="AW4698" s="115">
        <v>0.38123315619999998</v>
      </c>
    </row>
    <row r="4699" spans="1:49" x14ac:dyDescent="0.25">
      <c r="A4699" s="117">
        <v>200000</v>
      </c>
      <c r="B4699" s="117">
        <v>820000</v>
      </c>
      <c r="C4699" s="117">
        <v>820000</v>
      </c>
      <c r="D4699" s="115" t="s">
        <v>342</v>
      </c>
      <c r="E4699" s="115" t="s">
        <v>13</v>
      </c>
      <c r="F4699" s="115" t="s">
        <v>343</v>
      </c>
      <c r="G4699" s="115" t="s">
        <v>344</v>
      </c>
      <c r="H4699" s="115">
        <v>0.56000000000000005</v>
      </c>
      <c r="I4699" s="115">
        <v>0.48</v>
      </c>
      <c r="J4699" s="115" t="s">
        <v>350</v>
      </c>
      <c r="K4699" s="115">
        <v>0.1135710655303</v>
      </c>
      <c r="L4699" s="115">
        <v>3741.9994408554899</v>
      </c>
      <c r="M4699" s="115">
        <v>9.31397827774442</v>
      </c>
      <c r="N4699" s="115">
        <v>1.3693701054026099</v>
      </c>
      <c r="O4699" s="115">
        <v>1.0577984373295499</v>
      </c>
      <c r="P4699" s="115">
        <v>0.15552082197591999</v>
      </c>
      <c r="Q4699" s="115">
        <v>424.98286371176698</v>
      </c>
      <c r="R4699" s="115">
        <v>1210</v>
      </c>
      <c r="S4699" s="115" t="s">
        <v>353</v>
      </c>
      <c r="T4699" s="115">
        <v>1210</v>
      </c>
      <c r="U4699" s="115" t="s">
        <v>352</v>
      </c>
      <c r="V4699" s="115" t="s">
        <v>350</v>
      </c>
      <c r="Z4699" s="115">
        <v>0</v>
      </c>
      <c r="AA4699" s="115">
        <v>1</v>
      </c>
      <c r="AB4699" s="115">
        <v>1.0577984373295499</v>
      </c>
      <c r="AC4699" s="115">
        <v>0.15552082197591999</v>
      </c>
      <c r="AD4699" s="115">
        <v>424.98286371176698</v>
      </c>
      <c r="AF4699" s="115">
        <v>-1</v>
      </c>
      <c r="AG4699" s="115">
        <v>-1</v>
      </c>
      <c r="AH4699" s="115">
        <v>-1</v>
      </c>
      <c r="AI4699" s="115">
        <v>-1</v>
      </c>
      <c r="AJ4699" s="115">
        <v>0</v>
      </c>
      <c r="AM4699" s="115" t="s">
        <v>348</v>
      </c>
      <c r="AN4699" s="115">
        <v>-1</v>
      </c>
      <c r="AQ4699" s="115">
        <v>604</v>
      </c>
      <c r="AR4699" s="115" t="s">
        <v>271</v>
      </c>
      <c r="AS4699" s="115" t="s">
        <v>384</v>
      </c>
      <c r="AT4699" s="115" t="s">
        <v>296</v>
      </c>
      <c r="AV4699" s="115">
        <v>86.067351671683596</v>
      </c>
      <c r="AW4699" s="115">
        <v>0.34467385540000001</v>
      </c>
    </row>
    <row r="4700" spans="1:49" x14ac:dyDescent="0.25">
      <c r="A4700" s="117">
        <v>200000</v>
      </c>
      <c r="B4700" s="117">
        <v>820000</v>
      </c>
      <c r="C4700" s="117">
        <v>820000</v>
      </c>
      <c r="D4700" s="115" t="s">
        <v>342</v>
      </c>
      <c r="E4700" s="115" t="s">
        <v>13</v>
      </c>
      <c r="F4700" s="115" t="s">
        <v>343</v>
      </c>
      <c r="G4700" s="115" t="s">
        <v>344</v>
      </c>
      <c r="H4700" s="115">
        <v>0.56000000000000005</v>
      </c>
      <c r="I4700" s="115">
        <v>0.48</v>
      </c>
      <c r="J4700" s="115" t="s">
        <v>350</v>
      </c>
      <c r="K4700" s="115">
        <v>6.5237110247459998E-2</v>
      </c>
      <c r="L4700" s="115">
        <v>3741.9994408554899</v>
      </c>
      <c r="M4700" s="115">
        <v>9.31397827774442</v>
      </c>
      <c r="N4700" s="115">
        <v>1.3693701054026099</v>
      </c>
      <c r="O4700" s="115">
        <v>0.60761702774767001</v>
      </c>
      <c r="P4700" s="115">
        <v>8.9333748535720001E-2</v>
      </c>
      <c r="Q4700" s="115">
        <v>244.11723006902699</v>
      </c>
      <c r="R4700" s="115">
        <v>1210</v>
      </c>
      <c r="S4700" s="115" t="s">
        <v>353</v>
      </c>
      <c r="T4700" s="115">
        <v>1210</v>
      </c>
      <c r="U4700" s="115" t="s">
        <v>352</v>
      </c>
      <c r="V4700" s="115" t="s">
        <v>350</v>
      </c>
      <c r="Z4700" s="115">
        <v>0</v>
      </c>
      <c r="AA4700" s="115">
        <v>1</v>
      </c>
      <c r="AB4700" s="115">
        <v>0.60761702774767001</v>
      </c>
      <c r="AC4700" s="115">
        <v>8.9333748535720001E-2</v>
      </c>
      <c r="AD4700" s="115">
        <v>244.11723006902801</v>
      </c>
      <c r="AF4700" s="115">
        <v>-1</v>
      </c>
      <c r="AG4700" s="115">
        <v>-1</v>
      </c>
      <c r="AH4700" s="115">
        <v>-1</v>
      </c>
      <c r="AI4700" s="115">
        <v>-1</v>
      </c>
      <c r="AJ4700" s="115">
        <v>0</v>
      </c>
      <c r="AM4700" s="115" t="s">
        <v>348</v>
      </c>
      <c r="AN4700" s="115">
        <v>-1</v>
      </c>
      <c r="AQ4700" s="115">
        <v>604</v>
      </c>
      <c r="AR4700" s="115" t="s">
        <v>271</v>
      </c>
      <c r="AS4700" s="115" t="s">
        <v>384</v>
      </c>
      <c r="AT4700" s="115" t="s">
        <v>296</v>
      </c>
      <c r="AV4700" s="115">
        <v>65.023479311843005</v>
      </c>
      <c r="AW4700" s="115">
        <v>0.19798639909999999</v>
      </c>
    </row>
    <row r="4701" spans="1:49" x14ac:dyDescent="0.25">
      <c r="A4701" s="117">
        <v>200000</v>
      </c>
      <c r="B4701" s="117">
        <v>820000</v>
      </c>
      <c r="C4701" s="117">
        <v>820000</v>
      </c>
      <c r="D4701" s="115" t="s">
        <v>342</v>
      </c>
      <c r="E4701" s="115" t="s">
        <v>13</v>
      </c>
      <c r="F4701" s="115" t="s">
        <v>343</v>
      </c>
      <c r="G4701" s="115" t="s">
        <v>344</v>
      </c>
      <c r="H4701" s="115">
        <v>0.56000000000000005</v>
      </c>
      <c r="I4701" s="115">
        <v>0.48</v>
      </c>
      <c r="J4701" s="115" t="s">
        <v>350</v>
      </c>
      <c r="K4701" s="115">
        <v>0.10306973837118</v>
      </c>
      <c r="L4701" s="115">
        <v>3741.9994408554899</v>
      </c>
      <c r="M4701" s="115">
        <v>9.31397827774442</v>
      </c>
      <c r="N4701" s="115">
        <v>1.3693701054026099</v>
      </c>
      <c r="O4701" s="115">
        <v>0.95998930428200002</v>
      </c>
      <c r="P4701" s="115">
        <v>0.14114061849716</v>
      </c>
      <c r="Q4701" s="115">
        <v>385.68690335409201</v>
      </c>
      <c r="R4701" s="115">
        <v>1210</v>
      </c>
      <c r="S4701" s="115" t="s">
        <v>353</v>
      </c>
      <c r="T4701" s="115">
        <v>1210</v>
      </c>
      <c r="U4701" s="115" t="s">
        <v>352</v>
      </c>
      <c r="V4701" s="115" t="s">
        <v>350</v>
      </c>
      <c r="Z4701" s="115">
        <v>0</v>
      </c>
      <c r="AA4701" s="115">
        <v>1</v>
      </c>
      <c r="AB4701" s="115">
        <v>0.95998930428200002</v>
      </c>
      <c r="AC4701" s="115">
        <v>0.14114061849716</v>
      </c>
      <c r="AD4701" s="115">
        <v>385.68690335409201</v>
      </c>
      <c r="AF4701" s="115">
        <v>-1</v>
      </c>
      <c r="AG4701" s="115">
        <v>-1</v>
      </c>
      <c r="AH4701" s="115">
        <v>-1</v>
      </c>
      <c r="AI4701" s="115">
        <v>-1</v>
      </c>
      <c r="AJ4701" s="115">
        <v>0</v>
      </c>
      <c r="AM4701" s="115" t="s">
        <v>348</v>
      </c>
      <c r="AN4701" s="115">
        <v>-1</v>
      </c>
      <c r="AQ4701" s="115">
        <v>604</v>
      </c>
      <c r="AR4701" s="115" t="s">
        <v>271</v>
      </c>
      <c r="AS4701" s="115" t="s">
        <v>384</v>
      </c>
      <c r="AT4701" s="115" t="s">
        <v>296</v>
      </c>
      <c r="AV4701" s="115">
        <v>85.232736584147901</v>
      </c>
      <c r="AW4701" s="115">
        <v>0.31280365240000002</v>
      </c>
    </row>
    <row r="4702" spans="1:49" x14ac:dyDescent="0.25">
      <c r="A4702" s="117">
        <v>200000</v>
      </c>
      <c r="B4702" s="117">
        <v>820000</v>
      </c>
      <c r="C4702" s="117">
        <v>820000</v>
      </c>
      <c r="D4702" s="115" t="s">
        <v>342</v>
      </c>
      <c r="E4702" s="115" t="s">
        <v>13</v>
      </c>
      <c r="F4702" s="115" t="s">
        <v>343</v>
      </c>
      <c r="G4702" s="115" t="s">
        <v>344</v>
      </c>
      <c r="H4702" s="115">
        <v>0.56000000000000005</v>
      </c>
      <c r="I4702" s="115">
        <v>0.48</v>
      </c>
      <c r="J4702" s="115" t="s">
        <v>350</v>
      </c>
      <c r="K4702" s="115">
        <v>2.1662894123349999E-2</v>
      </c>
      <c r="L4702" s="115">
        <v>3741.9994408554899</v>
      </c>
      <c r="M4702" s="115">
        <v>9.31397827774442</v>
      </c>
      <c r="N4702" s="115">
        <v>1.3693701054026099</v>
      </c>
      <c r="O4702" s="115">
        <v>0.20176772529795001</v>
      </c>
      <c r="P4702" s="115">
        <v>2.9664519609009999E-2</v>
      </c>
      <c r="Q4702" s="115">
        <v>81.062537696887404</v>
      </c>
      <c r="R4702" s="115">
        <v>1210</v>
      </c>
      <c r="S4702" s="115" t="s">
        <v>353</v>
      </c>
      <c r="T4702" s="115">
        <v>1210</v>
      </c>
      <c r="U4702" s="115" t="s">
        <v>352</v>
      </c>
      <c r="V4702" s="115" t="s">
        <v>350</v>
      </c>
      <c r="Z4702" s="115">
        <v>0</v>
      </c>
      <c r="AA4702" s="115">
        <v>1</v>
      </c>
      <c r="AB4702" s="115">
        <v>0.20176772529795001</v>
      </c>
      <c r="AC4702" s="115">
        <v>2.9664519609009999E-2</v>
      </c>
      <c r="AD4702" s="115">
        <v>81.062537696886196</v>
      </c>
      <c r="AF4702" s="115">
        <v>-1</v>
      </c>
      <c r="AG4702" s="115">
        <v>-1</v>
      </c>
      <c r="AH4702" s="115">
        <v>-1</v>
      </c>
      <c r="AI4702" s="115">
        <v>-1</v>
      </c>
      <c r="AJ4702" s="115">
        <v>0</v>
      </c>
      <c r="AM4702" s="115" t="s">
        <v>348</v>
      </c>
      <c r="AN4702" s="115">
        <v>-1</v>
      </c>
      <c r="AQ4702" s="115">
        <v>604</v>
      </c>
      <c r="AR4702" s="115" t="s">
        <v>271</v>
      </c>
      <c r="AS4702" s="115" t="s">
        <v>384</v>
      </c>
      <c r="AT4702" s="115" t="s">
        <v>296</v>
      </c>
      <c r="AV4702" s="115">
        <v>41.459062691892399</v>
      </c>
      <c r="AW4702" s="115">
        <v>6.5744150599999995E-2</v>
      </c>
    </row>
    <row r="4703" spans="1:49" x14ac:dyDescent="0.25">
      <c r="A4703" s="117">
        <v>210000</v>
      </c>
      <c r="B4703" s="117">
        <v>830000</v>
      </c>
      <c r="C4703" s="117">
        <v>830000</v>
      </c>
      <c r="D4703" s="115" t="s">
        <v>342</v>
      </c>
      <c r="E4703" s="115" t="s">
        <v>13</v>
      </c>
      <c r="F4703" s="115" t="s">
        <v>343</v>
      </c>
      <c r="G4703" s="115" t="s">
        <v>344</v>
      </c>
      <c r="H4703" s="115">
        <v>0.56000000000000005</v>
      </c>
      <c r="I4703" s="115">
        <v>0.48</v>
      </c>
      <c r="J4703" s="115" t="s">
        <v>345</v>
      </c>
      <c r="K4703" s="115">
        <v>1.0872687030000001E-5</v>
      </c>
      <c r="L4703" s="115">
        <v>3699.7622054293201</v>
      </c>
      <c r="M4703" s="115">
        <v>10.595930480420099</v>
      </c>
      <c r="N4703" s="115">
        <v>2.0358691119980299</v>
      </c>
      <c r="O4703" s="115">
        <v>1.1520623593E-4</v>
      </c>
      <c r="P4703" s="115">
        <v>2.2135367689999999E-5</v>
      </c>
      <c r="Q4703" s="115">
        <v>4.0226356556149999E-2</v>
      </c>
      <c r="R4703" s="115">
        <v>1300</v>
      </c>
      <c r="S4703" s="115" t="s">
        <v>346</v>
      </c>
      <c r="T4703" s="115">
        <v>1300</v>
      </c>
      <c r="U4703" s="115" t="s">
        <v>347</v>
      </c>
      <c r="V4703" s="115" t="s">
        <v>345</v>
      </c>
      <c r="Z4703" s="115">
        <v>0</v>
      </c>
      <c r="AA4703" s="115">
        <v>1</v>
      </c>
      <c r="AB4703" s="115">
        <v>1.1520623593E-4</v>
      </c>
      <c r="AC4703" s="115">
        <v>2.2135367689999999E-5</v>
      </c>
      <c r="AD4703" s="115">
        <v>320.88038068954802</v>
      </c>
      <c r="AF4703" s="115">
        <v>-1</v>
      </c>
      <c r="AG4703" s="115">
        <v>-1</v>
      </c>
      <c r="AH4703" s="115">
        <v>-1</v>
      </c>
      <c r="AI4703" s="115">
        <v>-1</v>
      </c>
      <c r="AJ4703" s="115">
        <v>0</v>
      </c>
      <c r="AM4703" s="115" t="s">
        <v>348</v>
      </c>
      <c r="AN4703" s="115">
        <v>-1</v>
      </c>
      <c r="AQ4703" s="115">
        <v>604</v>
      </c>
      <c r="AR4703" s="115" t="s">
        <v>271</v>
      </c>
      <c r="AS4703" s="115" t="s">
        <v>384</v>
      </c>
      <c r="AT4703" s="115" t="s">
        <v>296</v>
      </c>
      <c r="AV4703" s="115">
        <v>1.1550022394545201</v>
      </c>
      <c r="AW4703" s="115">
        <v>0.26024361779999999</v>
      </c>
    </row>
    <row r="4704" spans="1:49" x14ac:dyDescent="0.25">
      <c r="A4704" s="117">
        <v>210000</v>
      </c>
      <c r="B4704" s="117">
        <v>830000</v>
      </c>
      <c r="C4704" s="117">
        <v>830000</v>
      </c>
      <c r="D4704" s="115" t="s">
        <v>342</v>
      </c>
      <c r="E4704" s="115" t="s">
        <v>13</v>
      </c>
      <c r="F4704" s="115" t="s">
        <v>343</v>
      </c>
      <c r="G4704" s="115" t="s">
        <v>344</v>
      </c>
      <c r="H4704" s="115">
        <v>0.56000000000000005</v>
      </c>
      <c r="I4704" s="115">
        <v>0.48</v>
      </c>
      <c r="J4704" s="115" t="s">
        <v>350</v>
      </c>
      <c r="K4704" s="115">
        <v>1.001366367868E-2</v>
      </c>
      <c r="L4704" s="115">
        <v>3745.6299352767301</v>
      </c>
      <c r="M4704" s="115">
        <v>9.3224564066625604</v>
      </c>
      <c r="N4704" s="115">
        <v>1.37059758828044</v>
      </c>
      <c r="O4704" s="115">
        <v>9.3351943115500005E-2</v>
      </c>
      <c r="P4704" s="115">
        <v>1.372470328785E-2</v>
      </c>
      <c r="Q4704" s="115">
        <v>37.507478436668301</v>
      </c>
      <c r="R4704" s="115">
        <v>1200</v>
      </c>
      <c r="S4704" s="115" t="s">
        <v>351</v>
      </c>
      <c r="T4704" s="115">
        <v>1200</v>
      </c>
      <c r="U4704" s="115" t="s">
        <v>352</v>
      </c>
      <c r="V4704" s="115" t="s">
        <v>350</v>
      </c>
      <c r="Z4704" s="115">
        <v>0</v>
      </c>
      <c r="AA4704" s="115">
        <v>1</v>
      </c>
      <c r="AB4704" s="115">
        <v>9.3351943115500005E-2</v>
      </c>
      <c r="AC4704" s="115">
        <v>1.372470328785E-2</v>
      </c>
      <c r="AD4704" s="115">
        <v>206.56867190390099</v>
      </c>
      <c r="AF4704" s="115">
        <v>-1</v>
      </c>
      <c r="AG4704" s="115">
        <v>-1</v>
      </c>
      <c r="AH4704" s="115">
        <v>-1</v>
      </c>
      <c r="AI4704" s="115">
        <v>-1</v>
      </c>
      <c r="AJ4704" s="115">
        <v>0</v>
      </c>
      <c r="AM4704" s="115" t="s">
        <v>348</v>
      </c>
      <c r="AN4704" s="115">
        <v>-1</v>
      </c>
      <c r="AQ4704" s="115">
        <v>604</v>
      </c>
      <c r="AR4704" s="115" t="s">
        <v>271</v>
      </c>
      <c r="AS4704" s="115" t="s">
        <v>384</v>
      </c>
      <c r="AT4704" s="115" t="s">
        <v>296</v>
      </c>
      <c r="AV4704" s="115">
        <v>59.083430289905699</v>
      </c>
      <c r="AW4704" s="115">
        <v>0.1675333916</v>
      </c>
    </row>
    <row r="4705" spans="1:49" x14ac:dyDescent="0.25">
      <c r="A4705" s="117">
        <v>210000</v>
      </c>
      <c r="B4705" s="117">
        <v>830000</v>
      </c>
      <c r="C4705" s="117">
        <v>830000</v>
      </c>
      <c r="D4705" s="115" t="s">
        <v>342</v>
      </c>
      <c r="E4705" s="115" t="s">
        <v>13</v>
      </c>
      <c r="F4705" s="115" t="s">
        <v>343</v>
      </c>
      <c r="G4705" s="115" t="s">
        <v>344</v>
      </c>
      <c r="H4705" s="115">
        <v>0.56000000000000005</v>
      </c>
      <c r="I4705" s="115">
        <v>0.48</v>
      </c>
      <c r="J4705" s="115" t="s">
        <v>350</v>
      </c>
      <c r="K4705" s="115">
        <v>0.1180316257149</v>
      </c>
      <c r="L4705" s="115">
        <v>3745.6299352767301</v>
      </c>
      <c r="M4705" s="115">
        <v>9.3224564066625604</v>
      </c>
      <c r="N4705" s="115">
        <v>1.37059758828044</v>
      </c>
      <c r="O4705" s="115">
        <v>1.1003446853347401</v>
      </c>
      <c r="P4705" s="115">
        <v>0.16177386154567</v>
      </c>
      <c r="Q4705" s="115">
        <v>442.10279058713797</v>
      </c>
      <c r="R4705" s="115">
        <v>1210</v>
      </c>
      <c r="S4705" s="115" t="s">
        <v>353</v>
      </c>
      <c r="T4705" s="115">
        <v>1210</v>
      </c>
      <c r="U4705" s="115" t="s">
        <v>352</v>
      </c>
      <c r="V4705" s="115" t="s">
        <v>350</v>
      </c>
      <c r="Z4705" s="115">
        <v>0</v>
      </c>
      <c r="AA4705" s="115">
        <v>1</v>
      </c>
      <c r="AB4705" s="115">
        <v>1.1003446853347401</v>
      </c>
      <c r="AC4705" s="115">
        <v>0.16177386154567</v>
      </c>
      <c r="AD4705" s="115">
        <v>442.10279058713797</v>
      </c>
      <c r="AF4705" s="115">
        <v>-1</v>
      </c>
      <c r="AG4705" s="115">
        <v>-1</v>
      </c>
      <c r="AH4705" s="115">
        <v>-1</v>
      </c>
      <c r="AI4705" s="115">
        <v>-1</v>
      </c>
      <c r="AJ4705" s="115">
        <v>0</v>
      </c>
      <c r="AM4705" s="115" t="s">
        <v>348</v>
      </c>
      <c r="AN4705" s="115">
        <v>-1</v>
      </c>
      <c r="AQ4705" s="115">
        <v>604</v>
      </c>
      <c r="AR4705" s="115" t="s">
        <v>271</v>
      </c>
      <c r="AS4705" s="115" t="s">
        <v>384</v>
      </c>
      <c r="AT4705" s="115" t="s">
        <v>296</v>
      </c>
      <c r="AV4705" s="115">
        <v>87.687788428714299</v>
      </c>
      <c r="AW4705" s="115">
        <v>0.35855862979999997</v>
      </c>
    </row>
    <row r="4706" spans="1:49" x14ac:dyDescent="0.25">
      <c r="A4706" s="117">
        <v>210000</v>
      </c>
      <c r="B4706" s="117">
        <v>830000</v>
      </c>
      <c r="C4706" s="117">
        <v>830000</v>
      </c>
      <c r="D4706" s="115" t="s">
        <v>342</v>
      </c>
      <c r="E4706" s="115" t="s">
        <v>13</v>
      </c>
      <c r="F4706" s="115" t="s">
        <v>343</v>
      </c>
      <c r="G4706" s="115" t="s">
        <v>344</v>
      </c>
      <c r="H4706" s="115">
        <v>0.56000000000000005</v>
      </c>
      <c r="I4706" s="115">
        <v>0.48</v>
      </c>
      <c r="J4706" s="115" t="s">
        <v>350</v>
      </c>
      <c r="K4706" s="115">
        <v>7.0217653538250005E-2</v>
      </c>
      <c r="L4706" s="115">
        <v>3745.6299352767301</v>
      </c>
      <c r="M4706" s="115">
        <v>9.3224564066625604</v>
      </c>
      <c r="N4706" s="115">
        <v>1.37059758828044</v>
      </c>
      <c r="O4706" s="115">
        <v>0.65460101408850002</v>
      </c>
      <c r="P4706" s="115">
        <v>9.6240146594240003E-2</v>
      </c>
      <c r="Q4706" s="115">
        <v>263.00934507777401</v>
      </c>
      <c r="R4706" s="115">
        <v>1210</v>
      </c>
      <c r="S4706" s="115" t="s">
        <v>353</v>
      </c>
      <c r="T4706" s="115">
        <v>1210</v>
      </c>
      <c r="U4706" s="115" t="s">
        <v>352</v>
      </c>
      <c r="V4706" s="115" t="s">
        <v>350</v>
      </c>
      <c r="Z4706" s="115">
        <v>0</v>
      </c>
      <c r="AA4706" s="115">
        <v>1</v>
      </c>
      <c r="AB4706" s="115">
        <v>0.65460101408850002</v>
      </c>
      <c r="AC4706" s="115">
        <v>9.6240146594240003E-2</v>
      </c>
      <c r="AD4706" s="115">
        <v>1108.7871157514501</v>
      </c>
      <c r="AF4706" s="115">
        <v>-1</v>
      </c>
      <c r="AG4706" s="115">
        <v>-1</v>
      </c>
      <c r="AH4706" s="115">
        <v>-1</v>
      </c>
      <c r="AI4706" s="115">
        <v>-1</v>
      </c>
      <c r="AJ4706" s="115">
        <v>0</v>
      </c>
      <c r="AM4706" s="115" t="s">
        <v>348</v>
      </c>
      <c r="AN4706" s="115">
        <v>-1</v>
      </c>
      <c r="AQ4706" s="115">
        <v>604</v>
      </c>
      <c r="AR4706" s="115" t="s">
        <v>271</v>
      </c>
      <c r="AS4706" s="115" t="s">
        <v>384</v>
      </c>
      <c r="AT4706" s="115" t="s">
        <v>296</v>
      </c>
      <c r="AV4706" s="115">
        <v>105.429088926603</v>
      </c>
      <c r="AW4706" s="115">
        <v>0.89925962349999999</v>
      </c>
    </row>
    <row r="4707" spans="1:49" x14ac:dyDescent="0.25">
      <c r="A4707" s="117">
        <v>210000</v>
      </c>
      <c r="B4707" s="117">
        <v>830000</v>
      </c>
      <c r="C4707" s="117">
        <v>830000</v>
      </c>
      <c r="D4707" s="115" t="s">
        <v>342</v>
      </c>
      <c r="E4707" s="115" t="s">
        <v>13</v>
      </c>
      <c r="F4707" s="115" t="s">
        <v>343</v>
      </c>
      <c r="G4707" s="115" t="s">
        <v>344</v>
      </c>
      <c r="H4707" s="115">
        <v>0.56000000000000005</v>
      </c>
      <c r="I4707" s="115">
        <v>0.48</v>
      </c>
      <c r="J4707" s="115" t="s">
        <v>350</v>
      </c>
      <c r="K4707" s="115">
        <v>0.11257304627278999</v>
      </c>
      <c r="L4707" s="115">
        <v>3745.6299352767301</v>
      </c>
      <c r="M4707" s="115">
        <v>9.3224564066625604</v>
      </c>
      <c r="N4707" s="115">
        <v>1.37059758828044</v>
      </c>
      <c r="O4707" s="115">
        <v>1.04945731644337</v>
      </c>
      <c r="P4707" s="115">
        <v>0.15429234572688</v>
      </c>
      <c r="Q4707" s="115">
        <v>421.656972024688</v>
      </c>
      <c r="R4707" s="115">
        <v>1210</v>
      </c>
      <c r="S4707" s="115" t="s">
        <v>353</v>
      </c>
      <c r="T4707" s="115">
        <v>1210</v>
      </c>
      <c r="U4707" s="115" t="s">
        <v>352</v>
      </c>
      <c r="V4707" s="115" t="s">
        <v>350</v>
      </c>
      <c r="Z4707" s="115">
        <v>0</v>
      </c>
      <c r="AA4707" s="115">
        <v>1</v>
      </c>
      <c r="AB4707" s="115">
        <v>1.04945731644337</v>
      </c>
      <c r="AC4707" s="115">
        <v>0.15429234572688</v>
      </c>
      <c r="AD4707" s="115">
        <v>446.47637154593201</v>
      </c>
      <c r="AF4707" s="115">
        <v>-1</v>
      </c>
      <c r="AG4707" s="115">
        <v>-1</v>
      </c>
      <c r="AH4707" s="115">
        <v>-1</v>
      </c>
      <c r="AI4707" s="115">
        <v>-1</v>
      </c>
      <c r="AJ4707" s="115">
        <v>0</v>
      </c>
      <c r="AM4707" s="115" t="s">
        <v>348</v>
      </c>
      <c r="AN4707" s="115">
        <v>-1</v>
      </c>
      <c r="AQ4707" s="115">
        <v>604</v>
      </c>
      <c r="AR4707" s="115" t="s">
        <v>271</v>
      </c>
      <c r="AS4707" s="115" t="s">
        <v>384</v>
      </c>
      <c r="AT4707" s="115" t="s">
        <v>296</v>
      </c>
      <c r="AV4707" s="115">
        <v>85.889247748374103</v>
      </c>
      <c r="AW4707" s="115">
        <v>0.3621057352</v>
      </c>
    </row>
    <row r="4708" spans="1:49" x14ac:dyDescent="0.25">
      <c r="A4708" s="117">
        <v>210000</v>
      </c>
      <c r="B4708" s="117">
        <v>830000</v>
      </c>
      <c r="C4708" s="117">
        <v>830000</v>
      </c>
      <c r="D4708" s="115" t="s">
        <v>342</v>
      </c>
      <c r="E4708" s="115" t="s">
        <v>13</v>
      </c>
      <c r="F4708" s="115" t="s">
        <v>343</v>
      </c>
      <c r="G4708" s="115" t="s">
        <v>344</v>
      </c>
      <c r="H4708" s="115">
        <v>0.56000000000000005</v>
      </c>
      <c r="I4708" s="115">
        <v>0.48</v>
      </c>
      <c r="J4708" s="115" t="s">
        <v>350</v>
      </c>
      <c r="K4708" s="115">
        <v>0.15641453004083999</v>
      </c>
      <c r="L4708" s="115">
        <v>3764.2534246752898</v>
      </c>
      <c r="M4708" s="115">
        <v>9.3659938023818707</v>
      </c>
      <c r="N4708" s="115">
        <v>1.3769027295027401</v>
      </c>
      <c r="O4708" s="115">
        <v>1.46497751896502</v>
      </c>
      <c r="P4708" s="115">
        <v>0.21536759334712</v>
      </c>
      <c r="Q4708" s="115">
        <v>588.78393037522801</v>
      </c>
      <c r="R4708" s="115">
        <v>1210</v>
      </c>
      <c r="S4708" s="115" t="s">
        <v>353</v>
      </c>
      <c r="T4708" s="115">
        <v>1210</v>
      </c>
      <c r="U4708" s="115" t="s">
        <v>352</v>
      </c>
      <c r="V4708" s="115" t="s">
        <v>350</v>
      </c>
      <c r="Z4708" s="115">
        <v>0</v>
      </c>
      <c r="AA4708" s="115">
        <v>1</v>
      </c>
      <c r="AB4708" s="115">
        <v>1.46497751896502</v>
      </c>
      <c r="AC4708" s="115">
        <v>0.21536759334712</v>
      </c>
      <c r="AD4708" s="115">
        <v>732.34904075595603</v>
      </c>
      <c r="AF4708" s="115">
        <v>-1</v>
      </c>
      <c r="AG4708" s="115">
        <v>-1</v>
      </c>
      <c r="AH4708" s="115">
        <v>-1</v>
      </c>
      <c r="AI4708" s="115">
        <v>-1</v>
      </c>
      <c r="AJ4708" s="115">
        <v>0</v>
      </c>
      <c r="AM4708" s="115" t="s">
        <v>348</v>
      </c>
      <c r="AN4708" s="115">
        <v>-1</v>
      </c>
      <c r="AQ4708" s="115">
        <v>604</v>
      </c>
      <c r="AR4708" s="115" t="s">
        <v>271</v>
      </c>
      <c r="AS4708" s="115" t="s">
        <v>384</v>
      </c>
      <c r="AT4708" s="115" t="s">
        <v>296</v>
      </c>
      <c r="AV4708" s="115">
        <v>100.65436446442401</v>
      </c>
      <c r="AW4708" s="115">
        <v>0.59395704849999997</v>
      </c>
    </row>
    <row r="4709" spans="1:49" x14ac:dyDescent="0.25">
      <c r="A4709" s="117">
        <v>210000</v>
      </c>
      <c r="B4709" s="117">
        <v>830000</v>
      </c>
      <c r="C4709" s="117">
        <v>830000</v>
      </c>
      <c r="D4709" s="115" t="s">
        <v>342</v>
      </c>
      <c r="E4709" s="115" t="s">
        <v>13</v>
      </c>
      <c r="F4709" s="115" t="s">
        <v>343</v>
      </c>
      <c r="G4709" s="115" t="s">
        <v>344</v>
      </c>
      <c r="H4709" s="115">
        <v>0.56000000000000005</v>
      </c>
      <c r="I4709" s="115">
        <v>0.48</v>
      </c>
      <c r="J4709" s="115" t="s">
        <v>350</v>
      </c>
      <c r="K4709" s="115">
        <v>0.15402232257512999</v>
      </c>
      <c r="L4709" s="115">
        <v>3764.2534246752898</v>
      </c>
      <c r="M4709" s="115">
        <v>9.3659938023818707</v>
      </c>
      <c r="N4709" s="115">
        <v>1.3769027295027401</v>
      </c>
      <c r="O4709" s="115">
        <v>1.4425721186671701</v>
      </c>
      <c r="P4709" s="115">
        <v>0.21207375635805001</v>
      </c>
      <c r="Q4709" s="115">
        <v>579.77905522989499</v>
      </c>
      <c r="R4709" s="115">
        <v>1210</v>
      </c>
      <c r="S4709" s="115" t="s">
        <v>353</v>
      </c>
      <c r="T4709" s="115">
        <v>1210</v>
      </c>
      <c r="U4709" s="115" t="s">
        <v>352</v>
      </c>
      <c r="V4709" s="115" t="s">
        <v>350</v>
      </c>
      <c r="Z4709" s="115">
        <v>0</v>
      </c>
      <c r="AA4709" s="115">
        <v>1</v>
      </c>
      <c r="AB4709" s="115">
        <v>1.4425721186671701</v>
      </c>
      <c r="AC4709" s="115">
        <v>0.21207375635805001</v>
      </c>
      <c r="AD4709" s="115">
        <v>719.24382716239302</v>
      </c>
      <c r="AF4709" s="115">
        <v>-1</v>
      </c>
      <c r="AG4709" s="115">
        <v>-1</v>
      </c>
      <c r="AH4709" s="115">
        <v>-1</v>
      </c>
      <c r="AI4709" s="115">
        <v>-1</v>
      </c>
      <c r="AJ4709" s="115">
        <v>0</v>
      </c>
      <c r="AM4709" s="115" t="s">
        <v>348</v>
      </c>
      <c r="AN4709" s="115">
        <v>-1</v>
      </c>
      <c r="AQ4709" s="115">
        <v>604</v>
      </c>
      <c r="AR4709" s="115" t="s">
        <v>271</v>
      </c>
      <c r="AS4709" s="115" t="s">
        <v>384</v>
      </c>
      <c r="AT4709" s="115" t="s">
        <v>296</v>
      </c>
      <c r="AV4709" s="115">
        <v>99.8776356864565</v>
      </c>
      <c r="AW4709" s="115">
        <v>0.58332832700000004</v>
      </c>
    </row>
    <row r="4710" spans="1:49" x14ac:dyDescent="0.25">
      <c r="A4710" s="117">
        <v>210000</v>
      </c>
      <c r="B4710" s="117">
        <v>830000</v>
      </c>
      <c r="C4710" s="117">
        <v>830000</v>
      </c>
      <c r="D4710" s="115" t="s">
        <v>342</v>
      </c>
      <c r="E4710" s="115" t="s">
        <v>13</v>
      </c>
      <c r="F4710" s="115" t="s">
        <v>343</v>
      </c>
      <c r="G4710" s="115" t="s">
        <v>344</v>
      </c>
      <c r="H4710" s="115">
        <v>0.56000000000000005</v>
      </c>
      <c r="I4710" s="115">
        <v>0.48</v>
      </c>
      <c r="J4710" s="115" t="s">
        <v>350</v>
      </c>
      <c r="K4710" s="115">
        <v>0.10863310290184</v>
      </c>
      <c r="L4710" s="115">
        <v>3747.0223202564098</v>
      </c>
      <c r="M4710" s="115">
        <v>9.3257174235036207</v>
      </c>
      <c r="N4710" s="115">
        <v>1.3710700682485899</v>
      </c>
      <c r="O4710" s="115">
        <v>1.0130816205009601</v>
      </c>
      <c r="P4710" s="115">
        <v>0.14894359580968</v>
      </c>
      <c r="Q4710" s="115">
        <v>407.05066129190999</v>
      </c>
      <c r="R4710" s="115">
        <v>1200</v>
      </c>
      <c r="S4710" s="115" t="s">
        <v>351</v>
      </c>
      <c r="T4710" s="115">
        <v>1200</v>
      </c>
      <c r="U4710" s="115" t="s">
        <v>352</v>
      </c>
      <c r="V4710" s="115" t="s">
        <v>350</v>
      </c>
      <c r="Z4710" s="115">
        <v>0</v>
      </c>
      <c r="AA4710" s="115">
        <v>1</v>
      </c>
      <c r="AB4710" s="115">
        <v>1.0130816205009601</v>
      </c>
      <c r="AC4710" s="115">
        <v>0.14894359580968</v>
      </c>
      <c r="AD4710" s="115">
        <v>407.05066129190999</v>
      </c>
      <c r="AF4710" s="115">
        <v>-1</v>
      </c>
      <c r="AG4710" s="115">
        <v>-1</v>
      </c>
      <c r="AH4710" s="115">
        <v>-1</v>
      </c>
      <c r="AI4710" s="115">
        <v>-1</v>
      </c>
      <c r="AJ4710" s="115">
        <v>0</v>
      </c>
      <c r="AM4710" s="115" t="s">
        <v>348</v>
      </c>
      <c r="AN4710" s="115">
        <v>-1</v>
      </c>
      <c r="AQ4710" s="115">
        <v>604</v>
      </c>
      <c r="AR4710" s="115" t="s">
        <v>271</v>
      </c>
      <c r="AS4710" s="115" t="s">
        <v>384</v>
      </c>
      <c r="AT4710" s="115" t="s">
        <v>296</v>
      </c>
      <c r="AV4710" s="115">
        <v>199.834324142177</v>
      </c>
      <c r="AW4710" s="115">
        <v>0.33013030110000002</v>
      </c>
    </row>
    <row r="4711" spans="1:49" x14ac:dyDescent="0.25">
      <c r="A4711" s="117">
        <v>210000</v>
      </c>
      <c r="B4711" s="117">
        <v>830000</v>
      </c>
      <c r="C4711" s="117">
        <v>830000</v>
      </c>
      <c r="D4711" s="115" t="s">
        <v>342</v>
      </c>
      <c r="E4711" s="115" t="s">
        <v>13</v>
      </c>
      <c r="F4711" s="115" t="s">
        <v>343</v>
      </c>
      <c r="G4711" s="115" t="s">
        <v>344</v>
      </c>
      <c r="H4711" s="115">
        <v>0.56000000000000005</v>
      </c>
      <c r="I4711" s="115">
        <v>0.48</v>
      </c>
      <c r="J4711" s="115" t="s">
        <v>350</v>
      </c>
      <c r="K4711" s="115">
        <v>0.10262933770196001</v>
      </c>
      <c r="L4711" s="115">
        <v>3747.0223202564098</v>
      </c>
      <c r="M4711" s="115">
        <v>9.3257174235036207</v>
      </c>
      <c r="N4711" s="115">
        <v>1.3710700682485899</v>
      </c>
      <c r="O4711" s="115">
        <v>0.9570922027698</v>
      </c>
      <c r="P4711" s="115">
        <v>0.14071201304733</v>
      </c>
      <c r="Q4711" s="115">
        <v>384.55441908237702</v>
      </c>
      <c r="R4711" s="115">
        <v>1210</v>
      </c>
      <c r="S4711" s="115" t="s">
        <v>353</v>
      </c>
      <c r="T4711" s="115">
        <v>1210</v>
      </c>
      <c r="U4711" s="115" t="s">
        <v>352</v>
      </c>
      <c r="V4711" s="115" t="s">
        <v>350</v>
      </c>
      <c r="Z4711" s="115">
        <v>0</v>
      </c>
      <c r="AA4711" s="115">
        <v>1</v>
      </c>
      <c r="AB4711" s="115">
        <v>0.9570922027698</v>
      </c>
      <c r="AC4711" s="115">
        <v>0.14071201304733</v>
      </c>
      <c r="AD4711" s="115">
        <v>384.55441908237702</v>
      </c>
      <c r="AF4711" s="115">
        <v>-1</v>
      </c>
      <c r="AG4711" s="115">
        <v>-1</v>
      </c>
      <c r="AH4711" s="115">
        <v>-1</v>
      </c>
      <c r="AI4711" s="115">
        <v>-1</v>
      </c>
      <c r="AJ4711" s="115">
        <v>0</v>
      </c>
      <c r="AM4711" s="115" t="s">
        <v>348</v>
      </c>
      <c r="AN4711" s="115">
        <v>-1</v>
      </c>
      <c r="AQ4711" s="115">
        <v>604</v>
      </c>
      <c r="AR4711" s="115" t="s">
        <v>271</v>
      </c>
      <c r="AS4711" s="115" t="s">
        <v>384</v>
      </c>
      <c r="AT4711" s="115" t="s">
        <v>296</v>
      </c>
      <c r="AV4711" s="115">
        <v>88.152372047268997</v>
      </c>
      <c r="AW4711" s="115">
        <v>0.31188517360000001</v>
      </c>
    </row>
    <row r="4712" spans="1:49" x14ac:dyDescent="0.25">
      <c r="A4712" s="117">
        <v>210000</v>
      </c>
      <c r="B4712" s="117">
        <v>830000</v>
      </c>
      <c r="C4712" s="117">
        <v>830000</v>
      </c>
      <c r="D4712" s="115" t="s">
        <v>342</v>
      </c>
      <c r="E4712" s="115" t="s">
        <v>13</v>
      </c>
      <c r="F4712" s="115" t="s">
        <v>343</v>
      </c>
      <c r="G4712" s="115" t="s">
        <v>344</v>
      </c>
      <c r="H4712" s="115">
        <v>0.56000000000000005</v>
      </c>
      <c r="I4712" s="115">
        <v>0.48</v>
      </c>
      <c r="J4712" s="115" t="s">
        <v>350</v>
      </c>
      <c r="K4712" s="115">
        <v>0.14247633583811001</v>
      </c>
      <c r="L4712" s="115">
        <v>3747.0223202564098</v>
      </c>
      <c r="M4712" s="115">
        <v>9.3257174235036207</v>
      </c>
      <c r="N4712" s="115">
        <v>1.3710700682485899</v>
      </c>
      <c r="O4712" s="115">
        <v>1.32869404756247</v>
      </c>
      <c r="P4712" s="115">
        <v>0.19534503950137</v>
      </c>
      <c r="Q4712" s="115">
        <v>533.86201049376905</v>
      </c>
      <c r="R4712" s="115">
        <v>1210</v>
      </c>
      <c r="S4712" s="115" t="s">
        <v>353</v>
      </c>
      <c r="T4712" s="115">
        <v>1210</v>
      </c>
      <c r="U4712" s="115" t="s">
        <v>352</v>
      </c>
      <c r="V4712" s="115" t="s">
        <v>350</v>
      </c>
      <c r="Z4712" s="115">
        <v>0</v>
      </c>
      <c r="AA4712" s="115">
        <v>1</v>
      </c>
      <c r="AB4712" s="115">
        <v>1.32869404756247</v>
      </c>
      <c r="AC4712" s="115">
        <v>0.19534503950137</v>
      </c>
      <c r="AD4712" s="115">
        <v>533.86201049376905</v>
      </c>
      <c r="AF4712" s="115">
        <v>-1</v>
      </c>
      <c r="AG4712" s="115">
        <v>-1</v>
      </c>
      <c r="AH4712" s="115">
        <v>-1</v>
      </c>
      <c r="AI4712" s="115">
        <v>-1</v>
      </c>
      <c r="AJ4712" s="115">
        <v>0</v>
      </c>
      <c r="AM4712" s="115" t="s">
        <v>348</v>
      </c>
      <c r="AN4712" s="115">
        <v>-1</v>
      </c>
      <c r="AQ4712" s="115">
        <v>604</v>
      </c>
      <c r="AR4712" s="115" t="s">
        <v>271</v>
      </c>
      <c r="AS4712" s="115" t="s">
        <v>384</v>
      </c>
      <c r="AT4712" s="115" t="s">
        <v>296</v>
      </c>
      <c r="AV4712" s="115">
        <v>120.38501454717201</v>
      </c>
      <c r="AW4712" s="115">
        <v>0.43297811069999997</v>
      </c>
    </row>
    <row r="4713" spans="1:49" x14ac:dyDescent="0.25">
      <c r="A4713" s="117">
        <v>210000</v>
      </c>
      <c r="B4713" s="117">
        <v>830000</v>
      </c>
      <c r="C4713" s="117">
        <v>830000</v>
      </c>
      <c r="D4713" s="115" t="s">
        <v>342</v>
      </c>
      <c r="E4713" s="115" t="s">
        <v>13</v>
      </c>
      <c r="F4713" s="115" t="s">
        <v>343</v>
      </c>
      <c r="G4713" s="115" t="s">
        <v>344</v>
      </c>
      <c r="H4713" s="115">
        <v>0.56000000000000005</v>
      </c>
      <c r="I4713" s="115">
        <v>0.48</v>
      </c>
      <c r="J4713" s="115" t="s">
        <v>350</v>
      </c>
      <c r="K4713" s="115">
        <v>0.26402467738709001</v>
      </c>
      <c r="L4713" s="115">
        <v>3747.0223202564098</v>
      </c>
      <c r="M4713" s="115">
        <v>9.3257174235036207</v>
      </c>
      <c r="N4713" s="115">
        <v>1.3710700682485899</v>
      </c>
      <c r="O4713" s="115">
        <v>2.4622195341437099</v>
      </c>
      <c r="P4713" s="115">
        <v>0.36199633244443002</v>
      </c>
      <c r="Q4713" s="115">
        <v>989.306359267929</v>
      </c>
      <c r="R4713" s="115">
        <v>1210</v>
      </c>
      <c r="S4713" s="115" t="s">
        <v>353</v>
      </c>
      <c r="T4713" s="115">
        <v>1210</v>
      </c>
      <c r="U4713" s="115" t="s">
        <v>352</v>
      </c>
      <c r="V4713" s="115" t="s">
        <v>350</v>
      </c>
      <c r="Z4713" s="115">
        <v>0</v>
      </c>
      <c r="AA4713" s="115">
        <v>1</v>
      </c>
      <c r="AB4713" s="115">
        <v>2.4622195341437099</v>
      </c>
      <c r="AC4713" s="115">
        <v>0.36199633244443002</v>
      </c>
      <c r="AD4713" s="115">
        <v>989.306359267929</v>
      </c>
      <c r="AF4713" s="115">
        <v>-1</v>
      </c>
      <c r="AG4713" s="115">
        <v>-1</v>
      </c>
      <c r="AH4713" s="115">
        <v>-1</v>
      </c>
      <c r="AI4713" s="115">
        <v>-1</v>
      </c>
      <c r="AJ4713" s="115">
        <v>0</v>
      </c>
      <c r="AM4713" s="115" t="s">
        <v>348</v>
      </c>
      <c r="AN4713" s="115">
        <v>-1</v>
      </c>
      <c r="AQ4713" s="115">
        <v>604</v>
      </c>
      <c r="AR4713" s="115" t="s">
        <v>271</v>
      </c>
      <c r="AS4713" s="115" t="s">
        <v>384</v>
      </c>
      <c r="AT4713" s="115" t="s">
        <v>296</v>
      </c>
      <c r="AV4713" s="115">
        <v>131.08894114065001</v>
      </c>
      <c r="AW4713" s="115">
        <v>0.80235714459999996</v>
      </c>
    </row>
    <row r="4714" spans="1:49" x14ac:dyDescent="0.25">
      <c r="A4714" s="117">
        <v>210000</v>
      </c>
      <c r="B4714" s="117">
        <v>830000</v>
      </c>
      <c r="C4714" s="117">
        <v>840000</v>
      </c>
      <c r="D4714" s="115" t="s">
        <v>342</v>
      </c>
      <c r="E4714" s="115" t="s">
        <v>13</v>
      </c>
      <c r="F4714" s="115" t="s">
        <v>343</v>
      </c>
      <c r="G4714" s="115" t="s">
        <v>344</v>
      </c>
      <c r="H4714" s="115">
        <v>0.56000000000000005</v>
      </c>
      <c r="I4714" s="115">
        <v>0.48</v>
      </c>
      <c r="J4714" s="115" t="s">
        <v>350</v>
      </c>
      <c r="K4714" s="115">
        <v>1.330059929102E-2</v>
      </c>
      <c r="L4714" s="115">
        <v>2972.50653485776</v>
      </c>
      <c r="M4714" s="115">
        <v>7.4407533722448598</v>
      </c>
      <c r="N4714" s="115">
        <v>1.09539436488663</v>
      </c>
      <c r="O4714" s="115">
        <v>9.8966479027569998E-2</v>
      </c>
      <c r="P4714" s="115">
        <v>1.4569401512999999E-2</v>
      </c>
      <c r="Q4714" s="115">
        <v>39.536118310096299</v>
      </c>
      <c r="R4714" s="115">
        <v>1210</v>
      </c>
      <c r="S4714" s="115" t="s">
        <v>353</v>
      </c>
      <c r="T4714" s="115">
        <v>1210</v>
      </c>
      <c r="U4714" s="115" t="s">
        <v>352</v>
      </c>
      <c r="V4714" s="115" t="s">
        <v>350</v>
      </c>
      <c r="Z4714" s="115">
        <v>0</v>
      </c>
      <c r="AA4714" s="115">
        <v>1</v>
      </c>
      <c r="AB4714" s="115">
        <v>9.8966479027569998E-2</v>
      </c>
      <c r="AC4714" s="115">
        <v>1.4569401512999999E-2</v>
      </c>
      <c r="AD4714" s="115">
        <v>968.52757437034597</v>
      </c>
      <c r="AF4714" s="115">
        <v>-1</v>
      </c>
      <c r="AG4714" s="115">
        <v>-1</v>
      </c>
      <c r="AH4714" s="115">
        <v>-1</v>
      </c>
      <c r="AI4714" s="115">
        <v>-1</v>
      </c>
      <c r="AJ4714" s="115">
        <v>0</v>
      </c>
      <c r="AM4714" s="115" t="s">
        <v>348</v>
      </c>
      <c r="AN4714" s="115">
        <v>-1</v>
      </c>
      <c r="AQ4714" s="115">
        <v>604</v>
      </c>
      <c r="AR4714" s="115" t="s">
        <v>271</v>
      </c>
      <c r="AS4714" s="115" t="s">
        <v>384</v>
      </c>
      <c r="AT4714" s="115" t="s">
        <v>296</v>
      </c>
      <c r="AV4714" s="115">
        <v>30.281830846265201</v>
      </c>
      <c r="AW4714" s="115">
        <v>0.78550492650000003</v>
      </c>
    </row>
    <row r="4715" spans="1:49" x14ac:dyDescent="0.25">
      <c r="A4715" s="117">
        <v>210000</v>
      </c>
      <c r="B4715" s="117">
        <v>830000</v>
      </c>
      <c r="C4715" s="117">
        <v>840000</v>
      </c>
      <c r="D4715" s="115" t="s">
        <v>342</v>
      </c>
      <c r="E4715" s="115" t="s">
        <v>13</v>
      </c>
      <c r="F4715" s="115" t="s">
        <v>343</v>
      </c>
      <c r="G4715" s="115" t="s">
        <v>344</v>
      </c>
      <c r="H4715" s="115">
        <v>0.56000000000000005</v>
      </c>
      <c r="I4715" s="115">
        <v>0.48</v>
      </c>
      <c r="J4715" s="115" t="s">
        <v>350</v>
      </c>
      <c r="K4715" s="115">
        <v>1.440733410953E-2</v>
      </c>
      <c r="L4715" s="115">
        <v>2972.50653485776</v>
      </c>
      <c r="M4715" s="115">
        <v>7.4407533722448598</v>
      </c>
      <c r="N4715" s="115">
        <v>1.09539436488663</v>
      </c>
      <c r="O4715" s="115">
        <v>0.1072014198606</v>
      </c>
      <c r="P4715" s="115">
        <v>1.578171259662E-2</v>
      </c>
      <c r="Q4715" s="115">
        <v>42.825894790480802</v>
      </c>
      <c r="R4715" s="115">
        <v>1210</v>
      </c>
      <c r="S4715" s="115" t="s">
        <v>353</v>
      </c>
      <c r="T4715" s="115">
        <v>1210</v>
      </c>
      <c r="U4715" s="115" t="s">
        <v>352</v>
      </c>
      <c r="V4715" s="115" t="s">
        <v>350</v>
      </c>
      <c r="Z4715" s="115">
        <v>0</v>
      </c>
      <c r="AA4715" s="115">
        <v>1</v>
      </c>
      <c r="AB4715" s="115">
        <v>0.1072014198606</v>
      </c>
      <c r="AC4715" s="115">
        <v>1.578171259662E-2</v>
      </c>
      <c r="AD4715" s="115">
        <v>314.43267253848597</v>
      </c>
      <c r="AF4715" s="115">
        <v>-1</v>
      </c>
      <c r="AG4715" s="115">
        <v>-1</v>
      </c>
      <c r="AH4715" s="115">
        <v>-1</v>
      </c>
      <c r="AI4715" s="115">
        <v>-1</v>
      </c>
      <c r="AJ4715" s="115">
        <v>0</v>
      </c>
      <c r="AM4715" s="115" t="s">
        <v>348</v>
      </c>
      <c r="AN4715" s="115">
        <v>-1</v>
      </c>
      <c r="AQ4715" s="115">
        <v>604</v>
      </c>
      <c r="AR4715" s="115" t="s">
        <v>271</v>
      </c>
      <c r="AS4715" s="115" t="s">
        <v>384</v>
      </c>
      <c r="AT4715" s="115" t="s">
        <v>296</v>
      </c>
      <c r="AV4715" s="115">
        <v>34.274339145993103</v>
      </c>
      <c r="AW4715" s="115">
        <v>0.25501433299999998</v>
      </c>
    </row>
    <row r="4716" spans="1:49" x14ac:dyDescent="0.25">
      <c r="A4716" s="117">
        <v>210000</v>
      </c>
      <c r="B4716" s="117">
        <v>840000</v>
      </c>
      <c r="C4716" s="117">
        <v>840000</v>
      </c>
      <c r="D4716" s="115" t="s">
        <v>342</v>
      </c>
      <c r="E4716" s="115" t="s">
        <v>13</v>
      </c>
      <c r="F4716" s="115" t="s">
        <v>343</v>
      </c>
      <c r="G4716" s="115" t="s">
        <v>344</v>
      </c>
      <c r="H4716" s="115">
        <v>0.56000000000000005</v>
      </c>
      <c r="I4716" s="115">
        <v>0.48</v>
      </c>
      <c r="J4716" s="115" t="s">
        <v>345</v>
      </c>
      <c r="K4716" s="115">
        <v>2.6301028788199999E-3</v>
      </c>
      <c r="L4716" s="115">
        <v>3697.7752369079599</v>
      </c>
      <c r="M4716" s="115">
        <v>10.6266378932365</v>
      </c>
      <c r="N4716" s="115">
        <v>2.04611798761242</v>
      </c>
      <c r="O4716" s="115">
        <v>2.7949150915229998E-2</v>
      </c>
      <c r="P4716" s="115">
        <v>5.3815008096300002E-3</v>
      </c>
      <c r="Q4716" s="115">
        <v>9.7255292958394293</v>
      </c>
      <c r="R4716" s="115">
        <v>1300</v>
      </c>
      <c r="S4716" s="115" t="s">
        <v>346</v>
      </c>
      <c r="T4716" s="115">
        <v>1300</v>
      </c>
      <c r="U4716" s="115" t="s">
        <v>347</v>
      </c>
      <c r="V4716" s="115" t="s">
        <v>345</v>
      </c>
      <c r="Z4716" s="115">
        <v>0</v>
      </c>
      <c r="AA4716" s="115">
        <v>1</v>
      </c>
      <c r="AB4716" s="115">
        <v>2.7949150915229998E-2</v>
      </c>
      <c r="AC4716" s="115">
        <v>5.3815008096300002E-3</v>
      </c>
      <c r="AD4716" s="115">
        <v>1008.10282202181</v>
      </c>
      <c r="AF4716" s="115">
        <v>-1</v>
      </c>
      <c r="AG4716" s="115">
        <v>-1</v>
      </c>
      <c r="AH4716" s="115">
        <v>-1</v>
      </c>
      <c r="AI4716" s="115">
        <v>-1</v>
      </c>
      <c r="AJ4716" s="115">
        <v>0</v>
      </c>
      <c r="AM4716" s="115" t="s">
        <v>348</v>
      </c>
      <c r="AN4716" s="115">
        <v>-1</v>
      </c>
      <c r="AQ4716" s="115">
        <v>604</v>
      </c>
      <c r="AR4716" s="115" t="s">
        <v>271</v>
      </c>
      <c r="AS4716" s="115" t="s">
        <v>384</v>
      </c>
      <c r="AT4716" s="115" t="s">
        <v>296</v>
      </c>
      <c r="AV4716" s="115">
        <v>108.475707595068</v>
      </c>
      <c r="AW4716" s="115">
        <v>0.81760163990000001</v>
      </c>
    </row>
    <row r="4717" spans="1:49" x14ac:dyDescent="0.25">
      <c r="A4717" s="117">
        <v>210000</v>
      </c>
      <c r="B4717" s="117">
        <v>840000</v>
      </c>
      <c r="C4717" s="117">
        <v>840000</v>
      </c>
      <c r="D4717" s="115" t="s">
        <v>342</v>
      </c>
      <c r="E4717" s="115" t="s">
        <v>13</v>
      </c>
      <c r="F4717" s="115" t="s">
        <v>343</v>
      </c>
      <c r="G4717" s="115" t="s">
        <v>344</v>
      </c>
      <c r="H4717" s="115">
        <v>0.56000000000000005</v>
      </c>
      <c r="I4717" s="115">
        <v>0.48</v>
      </c>
      <c r="J4717" s="115" t="s">
        <v>350</v>
      </c>
      <c r="K4717" s="115">
        <v>0.14652754633681001</v>
      </c>
      <c r="L4717" s="115">
        <v>3750.6678794950399</v>
      </c>
      <c r="M4717" s="115">
        <v>9.4763238489098391</v>
      </c>
      <c r="N4717" s="115">
        <v>1.4415607432317401</v>
      </c>
      <c r="O4717" s="115">
        <v>1.3885424818737699</v>
      </c>
      <c r="P4717" s="115">
        <v>0.21122835860121</v>
      </c>
      <c r="Q4717" s="115">
        <v>549.57616150670106</v>
      </c>
      <c r="R4717" s="115">
        <v>1200</v>
      </c>
      <c r="S4717" s="115" t="s">
        <v>351</v>
      </c>
      <c r="T4717" s="115">
        <v>1200</v>
      </c>
      <c r="U4717" s="115" t="s">
        <v>352</v>
      </c>
      <c r="V4717" s="115" t="s">
        <v>350</v>
      </c>
      <c r="Z4717" s="115">
        <v>0</v>
      </c>
      <c r="AA4717" s="115">
        <v>1</v>
      </c>
      <c r="AB4717" s="115">
        <v>1.3885424818737699</v>
      </c>
      <c r="AC4717" s="115">
        <v>0.21122835860121</v>
      </c>
      <c r="AD4717" s="115">
        <v>584.18674555717996</v>
      </c>
      <c r="AF4717" s="115">
        <v>-1</v>
      </c>
      <c r="AG4717" s="115">
        <v>-1</v>
      </c>
      <c r="AH4717" s="115">
        <v>-1</v>
      </c>
      <c r="AI4717" s="115">
        <v>-1</v>
      </c>
      <c r="AJ4717" s="115">
        <v>0</v>
      </c>
      <c r="AM4717" s="115" t="s">
        <v>348</v>
      </c>
      <c r="AN4717" s="115">
        <v>-1</v>
      </c>
      <c r="AQ4717" s="115">
        <v>604</v>
      </c>
      <c r="AR4717" s="115" t="s">
        <v>271</v>
      </c>
      <c r="AS4717" s="115" t="s">
        <v>384</v>
      </c>
      <c r="AT4717" s="115" t="s">
        <v>296</v>
      </c>
      <c r="AV4717" s="115">
        <v>175.74255261554899</v>
      </c>
      <c r="AW4717" s="115">
        <v>0.473792981</v>
      </c>
    </row>
    <row r="4718" spans="1:49" x14ac:dyDescent="0.25">
      <c r="A4718" s="117">
        <v>210000</v>
      </c>
      <c r="B4718" s="117">
        <v>840000</v>
      </c>
      <c r="C4718" s="117">
        <v>840000</v>
      </c>
      <c r="D4718" s="115" t="s">
        <v>342</v>
      </c>
      <c r="E4718" s="115" t="s">
        <v>13</v>
      </c>
      <c r="F4718" s="115" t="s">
        <v>343</v>
      </c>
      <c r="G4718" s="115" t="s">
        <v>344</v>
      </c>
      <c r="H4718" s="115">
        <v>0.56000000000000005</v>
      </c>
      <c r="I4718" s="115">
        <v>0.48</v>
      </c>
      <c r="J4718" s="115" t="s">
        <v>345</v>
      </c>
      <c r="K4718" s="115">
        <v>0.14132483331744999</v>
      </c>
      <c r="L4718" s="115">
        <v>3750.6678794950399</v>
      </c>
      <c r="M4718" s="115">
        <v>9.4763238489098391</v>
      </c>
      <c r="N4718" s="115">
        <v>1.4415607432317401</v>
      </c>
      <c r="O4718" s="115">
        <v>1.3392398884093799</v>
      </c>
      <c r="P4718" s="115">
        <v>0.20372833175421001</v>
      </c>
      <c r="Q4718" s="115">
        <v>530.06251289876104</v>
      </c>
      <c r="R4718" s="115">
        <v>1200</v>
      </c>
      <c r="S4718" s="115" t="s">
        <v>351</v>
      </c>
      <c r="T4718" s="115">
        <v>1200</v>
      </c>
      <c r="U4718" s="115" t="s">
        <v>347</v>
      </c>
      <c r="V4718" s="115" t="s">
        <v>345</v>
      </c>
      <c r="Z4718" s="115">
        <v>0</v>
      </c>
      <c r="AA4718" s="115">
        <v>1</v>
      </c>
      <c r="AB4718" s="115">
        <v>1.3392398884093799</v>
      </c>
      <c r="AC4718" s="115">
        <v>0.20372833175421001</v>
      </c>
      <c r="AD4718" s="115">
        <v>639.36628686920005</v>
      </c>
      <c r="AF4718" s="115">
        <v>-1</v>
      </c>
      <c r="AG4718" s="115">
        <v>-1</v>
      </c>
      <c r="AH4718" s="115">
        <v>-1</v>
      </c>
      <c r="AI4718" s="115">
        <v>-1</v>
      </c>
      <c r="AJ4718" s="115">
        <v>0</v>
      </c>
      <c r="AM4718" s="115" t="s">
        <v>348</v>
      </c>
      <c r="AN4718" s="115">
        <v>-1</v>
      </c>
      <c r="AQ4718" s="115">
        <v>604</v>
      </c>
      <c r="AR4718" s="115" t="s">
        <v>271</v>
      </c>
      <c r="AS4718" s="115" t="s">
        <v>384</v>
      </c>
      <c r="AT4718" s="115" t="s">
        <v>296</v>
      </c>
      <c r="AV4718" s="115">
        <v>114.248833508879</v>
      </c>
      <c r="AW4718" s="115">
        <v>0.51854524479999997</v>
      </c>
    </row>
    <row r="4719" spans="1:49" x14ac:dyDescent="0.25">
      <c r="A4719" s="117">
        <v>210000</v>
      </c>
      <c r="B4719" s="117">
        <v>840000</v>
      </c>
      <c r="C4719" s="117">
        <v>840000</v>
      </c>
      <c r="D4719" s="115" t="s">
        <v>342</v>
      </c>
      <c r="E4719" s="115" t="s">
        <v>13</v>
      </c>
      <c r="F4719" s="115" t="s">
        <v>343</v>
      </c>
      <c r="G4719" s="115" t="s">
        <v>344</v>
      </c>
      <c r="H4719" s="115">
        <v>0.56000000000000005</v>
      </c>
      <c r="I4719" s="115">
        <v>0.48</v>
      </c>
      <c r="J4719" s="115" t="s">
        <v>350</v>
      </c>
      <c r="K4719" s="115">
        <v>3.6874696987500002E-3</v>
      </c>
      <c r="L4719" s="115">
        <v>3750.6678794950399</v>
      </c>
      <c r="M4719" s="115">
        <v>9.4763238489098391</v>
      </c>
      <c r="N4719" s="115">
        <v>1.4415607432317401</v>
      </c>
      <c r="O4719" s="115">
        <v>3.4943657048470002E-2</v>
      </c>
      <c r="P4719" s="115">
        <v>5.3157115595800003E-3</v>
      </c>
      <c r="Q4719" s="115">
        <v>13.830474155742801</v>
      </c>
      <c r="R4719" s="115">
        <v>1210</v>
      </c>
      <c r="S4719" s="115" t="s">
        <v>353</v>
      </c>
      <c r="T4719" s="115">
        <v>1210</v>
      </c>
      <c r="U4719" s="115" t="s">
        <v>352</v>
      </c>
      <c r="V4719" s="115" t="s">
        <v>350</v>
      </c>
      <c r="Z4719" s="115">
        <v>0</v>
      </c>
      <c r="AA4719" s="115">
        <v>1</v>
      </c>
      <c r="AB4719" s="115">
        <v>3.4943657048470002E-2</v>
      </c>
      <c r="AC4719" s="115">
        <v>5.3157115595800003E-3</v>
      </c>
      <c r="AD4719" s="115">
        <v>95.926647025306906</v>
      </c>
      <c r="AF4719" s="115">
        <v>-1</v>
      </c>
      <c r="AG4719" s="115">
        <v>-1</v>
      </c>
      <c r="AH4719" s="115">
        <v>-1</v>
      </c>
      <c r="AI4719" s="115">
        <v>-1</v>
      </c>
      <c r="AJ4719" s="115">
        <v>0</v>
      </c>
      <c r="AM4719" s="115" t="s">
        <v>348</v>
      </c>
      <c r="AN4719" s="115">
        <v>-1</v>
      </c>
      <c r="AQ4719" s="115">
        <v>604</v>
      </c>
      <c r="AR4719" s="115" t="s">
        <v>271</v>
      </c>
      <c r="AS4719" s="115" t="s">
        <v>384</v>
      </c>
      <c r="AT4719" s="115" t="s">
        <v>296</v>
      </c>
      <c r="AV4719" s="115">
        <v>23.1319396278078</v>
      </c>
      <c r="AW4719" s="115">
        <v>7.7799389299999994E-2</v>
      </c>
    </row>
    <row r="4720" spans="1:49" x14ac:dyDescent="0.25">
      <c r="A4720" s="117">
        <v>210000</v>
      </c>
      <c r="B4720" s="117">
        <v>840000</v>
      </c>
      <c r="C4720" s="117">
        <v>840000</v>
      </c>
      <c r="D4720" s="115" t="s">
        <v>342</v>
      </c>
      <c r="E4720" s="115" t="s">
        <v>13</v>
      </c>
      <c r="F4720" s="115" t="s">
        <v>343</v>
      </c>
      <c r="G4720" s="115" t="s">
        <v>344</v>
      </c>
      <c r="H4720" s="115">
        <v>0.56000000000000005</v>
      </c>
      <c r="I4720" s="115">
        <v>0.48</v>
      </c>
      <c r="J4720" s="115" t="s">
        <v>350</v>
      </c>
      <c r="K4720" s="115">
        <v>1.4791175426680001E-2</v>
      </c>
      <c r="L4720" s="115">
        <v>3750.6678794950399</v>
      </c>
      <c r="M4720" s="115">
        <v>9.4763238489098391</v>
      </c>
      <c r="N4720" s="115">
        <v>1.4415607432317401</v>
      </c>
      <c r="O4720" s="115">
        <v>0.14016596844931001</v>
      </c>
      <c r="P4720" s="115">
        <v>2.1322377841359999E-2</v>
      </c>
      <c r="Q4720" s="115">
        <v>55.476786572847502</v>
      </c>
      <c r="R4720" s="115">
        <v>1330</v>
      </c>
      <c r="S4720" s="115" t="s">
        <v>354</v>
      </c>
      <c r="T4720" s="115">
        <v>1330</v>
      </c>
      <c r="U4720" s="115" t="s">
        <v>352</v>
      </c>
      <c r="V4720" s="115" t="s">
        <v>350</v>
      </c>
      <c r="Z4720" s="115">
        <v>0</v>
      </c>
      <c r="AA4720" s="115">
        <v>1</v>
      </c>
      <c r="AB4720" s="115">
        <v>0.14016596844931001</v>
      </c>
      <c r="AC4720" s="115">
        <v>2.1322377841359999E-2</v>
      </c>
      <c r="AD4720" s="115">
        <v>210.05931454917001</v>
      </c>
      <c r="AF4720" s="115">
        <v>-1</v>
      </c>
      <c r="AG4720" s="115">
        <v>-1</v>
      </c>
      <c r="AH4720" s="115">
        <v>-1</v>
      </c>
      <c r="AI4720" s="115">
        <v>-1</v>
      </c>
      <c r="AJ4720" s="115">
        <v>0</v>
      </c>
      <c r="AM4720" s="115" t="s">
        <v>348</v>
      </c>
      <c r="AN4720" s="115">
        <v>-1</v>
      </c>
      <c r="AQ4720" s="115">
        <v>604</v>
      </c>
      <c r="AR4720" s="115" t="s">
        <v>271</v>
      </c>
      <c r="AS4720" s="115" t="s">
        <v>384</v>
      </c>
      <c r="AT4720" s="115" t="s">
        <v>296</v>
      </c>
      <c r="AV4720" s="115">
        <v>46.517460820127503</v>
      </c>
      <c r="AW4720" s="115">
        <v>0.17036440759999999</v>
      </c>
    </row>
    <row r="4721" spans="1:49" x14ac:dyDescent="0.25">
      <c r="A4721" s="117">
        <v>210000</v>
      </c>
      <c r="B4721" s="117">
        <v>840000</v>
      </c>
      <c r="C4721" s="117">
        <v>840000</v>
      </c>
      <c r="D4721" s="115" t="s">
        <v>342</v>
      </c>
      <c r="E4721" s="115" t="s">
        <v>13</v>
      </c>
      <c r="F4721" s="115" t="s">
        <v>343</v>
      </c>
      <c r="G4721" s="115" t="s">
        <v>344</v>
      </c>
      <c r="H4721" s="115">
        <v>0.56000000000000005</v>
      </c>
      <c r="I4721" s="115">
        <v>0.48</v>
      </c>
      <c r="J4721" s="115" t="s">
        <v>345</v>
      </c>
      <c r="K4721" s="115">
        <v>1.10816837833E-3</v>
      </c>
      <c r="L4721" s="115">
        <v>3750.6678794950399</v>
      </c>
      <c r="M4721" s="115">
        <v>9.4763238489098391</v>
      </c>
      <c r="N4721" s="115">
        <v>1.4415607432317401</v>
      </c>
      <c r="O4721" s="115">
        <v>1.050136243217E-2</v>
      </c>
      <c r="P4721" s="115">
        <v>1.59749203109E-3</v>
      </c>
      <c r="Q4721" s="115">
        <v>4.1563715416744298</v>
      </c>
      <c r="R4721" s="115">
        <v>1330</v>
      </c>
      <c r="S4721" s="115" t="s">
        <v>354</v>
      </c>
      <c r="T4721" s="115">
        <v>1330</v>
      </c>
      <c r="U4721" s="115" t="s">
        <v>347</v>
      </c>
      <c r="V4721" s="115" t="s">
        <v>345</v>
      </c>
      <c r="Z4721" s="115">
        <v>0</v>
      </c>
      <c r="AA4721" s="115">
        <v>1</v>
      </c>
      <c r="AB4721" s="115">
        <v>1.050136243217E-2</v>
      </c>
      <c r="AC4721" s="115">
        <v>1.59749203109E-3</v>
      </c>
      <c r="AD4721" s="115">
        <v>16.7001460692499</v>
      </c>
      <c r="AF4721" s="115">
        <v>-1</v>
      </c>
      <c r="AG4721" s="115">
        <v>-1</v>
      </c>
      <c r="AH4721" s="115">
        <v>-1</v>
      </c>
      <c r="AI4721" s="115">
        <v>-1</v>
      </c>
      <c r="AJ4721" s="115">
        <v>0</v>
      </c>
      <c r="AM4721" s="115" t="s">
        <v>348</v>
      </c>
      <c r="AN4721" s="115">
        <v>-1</v>
      </c>
      <c r="AQ4721" s="115">
        <v>604</v>
      </c>
      <c r="AR4721" s="115" t="s">
        <v>271</v>
      </c>
      <c r="AS4721" s="115" t="s">
        <v>384</v>
      </c>
      <c r="AT4721" s="115" t="s">
        <v>296</v>
      </c>
      <c r="AV4721" s="115">
        <v>8.95335956266001</v>
      </c>
      <c r="AW4721" s="115">
        <v>1.35443196E-2</v>
      </c>
    </row>
    <row r="4722" spans="1:49" x14ac:dyDescent="0.25">
      <c r="A4722" s="117">
        <v>210000</v>
      </c>
      <c r="B4722" s="117">
        <v>840000</v>
      </c>
      <c r="C4722" s="117">
        <v>840000</v>
      </c>
      <c r="D4722" s="115" t="s">
        <v>342</v>
      </c>
      <c r="E4722" s="115" t="s">
        <v>13</v>
      </c>
      <c r="F4722" s="115" t="s">
        <v>343</v>
      </c>
      <c r="G4722" s="115" t="s">
        <v>344</v>
      </c>
      <c r="H4722" s="115">
        <v>0.56000000000000005</v>
      </c>
      <c r="I4722" s="115">
        <v>0.48</v>
      </c>
      <c r="J4722" s="115" t="s">
        <v>350</v>
      </c>
      <c r="K4722" s="115">
        <v>0.12802301264161001</v>
      </c>
      <c r="L4722" s="115">
        <v>3750.6678794950399</v>
      </c>
      <c r="M4722" s="115">
        <v>9.4763238489098391</v>
      </c>
      <c r="N4722" s="115">
        <v>1.4415607432317401</v>
      </c>
      <c r="O4722" s="115">
        <v>1.2131875279050399</v>
      </c>
      <c r="P4722" s="115">
        <v>0.18455294925440999</v>
      </c>
      <c r="Q4722" s="115">
        <v>480.17180135109999</v>
      </c>
      <c r="R4722" s="115">
        <v>1210</v>
      </c>
      <c r="S4722" s="115" t="s">
        <v>353</v>
      </c>
      <c r="T4722" s="115">
        <v>1210</v>
      </c>
      <c r="U4722" s="115" t="s">
        <v>352</v>
      </c>
      <c r="V4722" s="115" t="s">
        <v>350</v>
      </c>
      <c r="Z4722" s="115">
        <v>0</v>
      </c>
      <c r="AA4722" s="115">
        <v>1</v>
      </c>
      <c r="AB4722" s="115">
        <v>1.2131875279050399</v>
      </c>
      <c r="AC4722" s="115">
        <v>0.18455294925440999</v>
      </c>
      <c r="AD4722" s="115">
        <v>480.17180135109999</v>
      </c>
      <c r="AF4722" s="115">
        <v>-1</v>
      </c>
      <c r="AG4722" s="115">
        <v>-1</v>
      </c>
      <c r="AH4722" s="115">
        <v>-1</v>
      </c>
      <c r="AI4722" s="115">
        <v>-1</v>
      </c>
      <c r="AJ4722" s="115">
        <v>0</v>
      </c>
      <c r="AM4722" s="115" t="s">
        <v>348</v>
      </c>
      <c r="AN4722" s="115">
        <v>-1</v>
      </c>
      <c r="AQ4722" s="115">
        <v>604</v>
      </c>
      <c r="AR4722" s="115" t="s">
        <v>271</v>
      </c>
      <c r="AS4722" s="115" t="s">
        <v>384</v>
      </c>
      <c r="AT4722" s="115" t="s">
        <v>296</v>
      </c>
      <c r="AV4722" s="115">
        <v>92.144223245010494</v>
      </c>
      <c r="AW4722" s="115">
        <v>0.38943373990000002</v>
      </c>
    </row>
    <row r="4723" spans="1:49" x14ac:dyDescent="0.25">
      <c r="A4723" s="117">
        <v>210000</v>
      </c>
      <c r="B4723" s="117">
        <v>840000</v>
      </c>
      <c r="C4723" s="117">
        <v>840000</v>
      </c>
      <c r="D4723" s="115" t="s">
        <v>342</v>
      </c>
      <c r="E4723" s="115" t="s">
        <v>13</v>
      </c>
      <c r="F4723" s="115" t="s">
        <v>343</v>
      </c>
      <c r="G4723" s="115" t="s">
        <v>344</v>
      </c>
      <c r="H4723" s="115">
        <v>0.56000000000000005</v>
      </c>
      <c r="I4723" s="115">
        <v>0.48</v>
      </c>
      <c r="J4723" s="115" t="s">
        <v>345</v>
      </c>
      <c r="K4723" s="115">
        <v>1.500399971942E-2</v>
      </c>
      <c r="L4723" s="115">
        <v>3750.6678794950399</v>
      </c>
      <c r="M4723" s="115">
        <v>9.4763238489098391</v>
      </c>
      <c r="N4723" s="115">
        <v>1.4415607432317401</v>
      </c>
      <c r="O4723" s="115">
        <v>0.14218276037026001</v>
      </c>
      <c r="P4723" s="115">
        <v>2.1629176986980001E-2</v>
      </c>
      <c r="Q4723" s="115">
        <v>56.275019811614897</v>
      </c>
      <c r="R4723" s="115">
        <v>1210</v>
      </c>
      <c r="S4723" s="115" t="s">
        <v>353</v>
      </c>
      <c r="T4723" s="115">
        <v>1210</v>
      </c>
      <c r="U4723" s="115" t="s">
        <v>347</v>
      </c>
      <c r="V4723" s="115" t="s">
        <v>345</v>
      </c>
      <c r="Z4723" s="115">
        <v>0</v>
      </c>
      <c r="AA4723" s="115">
        <v>1</v>
      </c>
      <c r="AB4723" s="115">
        <v>0.14218276037026001</v>
      </c>
      <c r="AC4723" s="115">
        <v>2.1629176986980001E-2</v>
      </c>
      <c r="AD4723" s="115">
        <v>56.275019811614897</v>
      </c>
      <c r="AF4723" s="115">
        <v>-1</v>
      </c>
      <c r="AG4723" s="115">
        <v>-1</v>
      </c>
      <c r="AH4723" s="115">
        <v>-1</v>
      </c>
      <c r="AI4723" s="115">
        <v>-1</v>
      </c>
      <c r="AJ4723" s="115">
        <v>0</v>
      </c>
      <c r="AM4723" s="115" t="s">
        <v>348</v>
      </c>
      <c r="AN4723" s="115">
        <v>-1</v>
      </c>
      <c r="AQ4723" s="115">
        <v>604</v>
      </c>
      <c r="AR4723" s="115" t="s">
        <v>271</v>
      </c>
      <c r="AS4723" s="115" t="s">
        <v>384</v>
      </c>
      <c r="AT4723" s="115" t="s">
        <v>296</v>
      </c>
      <c r="AV4723" s="115">
        <v>57.414615029099501</v>
      </c>
      <c r="AW4723" s="115">
        <v>4.5640729800000002E-2</v>
      </c>
    </row>
    <row r="4724" spans="1:49" x14ac:dyDescent="0.25">
      <c r="A4724" s="117">
        <v>210000</v>
      </c>
      <c r="B4724" s="117">
        <v>840000</v>
      </c>
      <c r="C4724" s="117">
        <v>840000</v>
      </c>
      <c r="D4724" s="115" t="s">
        <v>342</v>
      </c>
      <c r="E4724" s="115" t="s">
        <v>13</v>
      </c>
      <c r="F4724" s="115" t="s">
        <v>343</v>
      </c>
      <c r="G4724" s="115" t="s">
        <v>344</v>
      </c>
      <c r="H4724" s="115">
        <v>0.56000000000000005</v>
      </c>
      <c r="I4724" s="115">
        <v>0.48</v>
      </c>
      <c r="J4724" s="115" t="s">
        <v>350</v>
      </c>
      <c r="K4724" s="115">
        <v>6.2479427377139997E-2</v>
      </c>
      <c r="L4724" s="115">
        <v>3750.6678794950399</v>
      </c>
      <c r="M4724" s="115">
        <v>9.4763238489098391</v>
      </c>
      <c r="N4724" s="115">
        <v>1.4415607432317401</v>
      </c>
      <c r="O4724" s="115">
        <v>0.59207528772027995</v>
      </c>
      <c r="P4724" s="115">
        <v>9.0067889766489995E-2</v>
      </c>
      <c r="Q4724" s="115">
        <v>234.339581392708</v>
      </c>
      <c r="R4724" s="115">
        <v>1210</v>
      </c>
      <c r="S4724" s="115" t="s">
        <v>353</v>
      </c>
      <c r="T4724" s="115">
        <v>1210</v>
      </c>
      <c r="U4724" s="115" t="s">
        <v>352</v>
      </c>
      <c r="V4724" s="115" t="s">
        <v>350</v>
      </c>
      <c r="Z4724" s="115">
        <v>0</v>
      </c>
      <c r="AA4724" s="115">
        <v>1</v>
      </c>
      <c r="AB4724" s="115">
        <v>0.59207528772027995</v>
      </c>
      <c r="AC4724" s="115">
        <v>9.0067889766489995E-2</v>
      </c>
      <c r="AD4724" s="115">
        <v>234.33958139270601</v>
      </c>
      <c r="AF4724" s="115">
        <v>-1</v>
      </c>
      <c r="AG4724" s="115">
        <v>-1</v>
      </c>
      <c r="AH4724" s="115">
        <v>-1</v>
      </c>
      <c r="AI4724" s="115">
        <v>-1</v>
      </c>
      <c r="AJ4724" s="115">
        <v>0</v>
      </c>
      <c r="AM4724" s="115" t="s">
        <v>348</v>
      </c>
      <c r="AN4724" s="115">
        <v>-1</v>
      </c>
      <c r="AQ4724" s="115">
        <v>604</v>
      </c>
      <c r="AR4724" s="115" t="s">
        <v>271</v>
      </c>
      <c r="AS4724" s="115" t="s">
        <v>384</v>
      </c>
      <c r="AT4724" s="115" t="s">
        <v>296</v>
      </c>
      <c r="AV4724" s="115">
        <v>68.785472714590398</v>
      </c>
      <c r="AW4724" s="115">
        <v>0.19005643259999999</v>
      </c>
    </row>
    <row r="4725" spans="1:49" x14ac:dyDescent="0.25">
      <c r="A4725" s="117">
        <v>220000</v>
      </c>
      <c r="B4725" s="117">
        <v>840000</v>
      </c>
      <c r="C4725" s="117">
        <v>850000</v>
      </c>
      <c r="D4725" s="115" t="s">
        <v>342</v>
      </c>
      <c r="E4725" s="115" t="s">
        <v>13</v>
      </c>
      <c r="F4725" s="115" t="s">
        <v>343</v>
      </c>
      <c r="G4725" s="115" t="s">
        <v>344</v>
      </c>
      <c r="H4725" s="115">
        <v>0.56000000000000005</v>
      </c>
      <c r="I4725" s="115">
        <v>0.48</v>
      </c>
      <c r="J4725" s="115" t="s">
        <v>350</v>
      </c>
      <c r="K4725" s="115">
        <v>0.15281811066317999</v>
      </c>
      <c r="L4725" s="115">
        <v>3764.2534248155198</v>
      </c>
      <c r="M4725" s="115">
        <v>9.3659938027307792</v>
      </c>
      <c r="N4725" s="115">
        <v>1.3769027295540299</v>
      </c>
      <c r="O4725" s="115">
        <v>1.4312934774164101</v>
      </c>
      <c r="P4725" s="115">
        <v>0.21041567369743</v>
      </c>
      <c r="Q4725" s="115">
        <v>575.24609643773204</v>
      </c>
      <c r="R4725" s="115">
        <v>1200</v>
      </c>
      <c r="S4725" s="115" t="s">
        <v>351</v>
      </c>
      <c r="T4725" s="115">
        <v>1200</v>
      </c>
      <c r="U4725" s="115" t="s">
        <v>352</v>
      </c>
      <c r="V4725" s="115" t="s">
        <v>350</v>
      </c>
      <c r="Z4725" s="115">
        <v>0</v>
      </c>
      <c r="AA4725" s="115">
        <v>1</v>
      </c>
      <c r="AB4725" s="115">
        <v>1.4312934774164101</v>
      </c>
      <c r="AC4725" s="115">
        <v>0.21041567369743</v>
      </c>
      <c r="AD4725" s="115">
        <v>575.24609643773204</v>
      </c>
      <c r="AF4725" s="115">
        <v>-1</v>
      </c>
      <c r="AG4725" s="115">
        <v>-1</v>
      </c>
      <c r="AH4725" s="115">
        <v>-1</v>
      </c>
      <c r="AI4725" s="115">
        <v>-1</v>
      </c>
      <c r="AJ4725" s="115">
        <v>0</v>
      </c>
      <c r="AM4725" s="115" t="s">
        <v>348</v>
      </c>
      <c r="AN4725" s="115">
        <v>-1</v>
      </c>
      <c r="AQ4725" s="115">
        <v>604</v>
      </c>
      <c r="AR4725" s="115" t="s">
        <v>271</v>
      </c>
      <c r="AS4725" s="115" t="s">
        <v>384</v>
      </c>
      <c r="AT4725" s="115" t="s">
        <v>296</v>
      </c>
      <c r="AV4725" s="115">
        <v>126.81407901846799</v>
      </c>
      <c r="AW4725" s="115">
        <v>0.46654184630000001</v>
      </c>
    </row>
    <row r="4726" spans="1:49" x14ac:dyDescent="0.25">
      <c r="A4726" s="117">
        <v>220000</v>
      </c>
      <c r="B4726" s="117">
        <v>840000</v>
      </c>
      <c r="C4726" s="117">
        <v>850000</v>
      </c>
      <c r="D4726" s="115" t="s">
        <v>342</v>
      </c>
      <c r="E4726" s="115" t="s">
        <v>13</v>
      </c>
      <c r="F4726" s="115" t="s">
        <v>343</v>
      </c>
      <c r="G4726" s="115" t="s">
        <v>344</v>
      </c>
      <c r="H4726" s="115">
        <v>0.56000000000000005</v>
      </c>
      <c r="I4726" s="115">
        <v>0.48</v>
      </c>
      <c r="J4726" s="115" t="s">
        <v>350</v>
      </c>
      <c r="K4726" s="115">
        <v>0.24781522913685999</v>
      </c>
      <c r="L4726" s="115">
        <v>3764.2534248155198</v>
      </c>
      <c r="M4726" s="115">
        <v>9.3659938027307792</v>
      </c>
      <c r="N4726" s="115">
        <v>1.3769027295540299</v>
      </c>
      <c r="O4726" s="115">
        <v>2.3210359003182202</v>
      </c>
      <c r="P4726" s="115">
        <v>0.34121746542360998</v>
      </c>
      <c r="Q4726" s="115">
        <v>932.83932499990306</v>
      </c>
      <c r="R4726" s="115">
        <v>1210</v>
      </c>
      <c r="S4726" s="115" t="s">
        <v>353</v>
      </c>
      <c r="T4726" s="115">
        <v>1210</v>
      </c>
      <c r="U4726" s="115" t="s">
        <v>352</v>
      </c>
      <c r="V4726" s="115" t="s">
        <v>350</v>
      </c>
      <c r="Z4726" s="115">
        <v>0</v>
      </c>
      <c r="AA4726" s="115">
        <v>1</v>
      </c>
      <c r="AB4726" s="115">
        <v>2.3210359003182202</v>
      </c>
      <c r="AC4726" s="115">
        <v>0.34121746542360998</v>
      </c>
      <c r="AD4726" s="115">
        <v>932.83932499990306</v>
      </c>
      <c r="AF4726" s="115">
        <v>-1</v>
      </c>
      <c r="AG4726" s="115">
        <v>-1</v>
      </c>
      <c r="AH4726" s="115">
        <v>-1</v>
      </c>
      <c r="AI4726" s="115">
        <v>-1</v>
      </c>
      <c r="AJ4726" s="115">
        <v>0</v>
      </c>
      <c r="AM4726" s="115" t="s">
        <v>348</v>
      </c>
      <c r="AN4726" s="115">
        <v>-1</v>
      </c>
      <c r="AQ4726" s="115">
        <v>604</v>
      </c>
      <c r="AR4726" s="115" t="s">
        <v>271</v>
      </c>
      <c r="AS4726" s="115" t="s">
        <v>384</v>
      </c>
      <c r="AT4726" s="115" t="s">
        <v>296</v>
      </c>
      <c r="AV4726" s="115">
        <v>128.91731691208099</v>
      </c>
      <c r="AW4726" s="115">
        <v>0.75656068529999998</v>
      </c>
    </row>
    <row r="4727" spans="1:49" x14ac:dyDescent="0.25">
      <c r="A4727" s="117">
        <v>220000</v>
      </c>
      <c r="B4727" s="117">
        <v>840000</v>
      </c>
      <c r="C4727" s="117">
        <v>850000</v>
      </c>
      <c r="D4727" s="115" t="s">
        <v>342</v>
      </c>
      <c r="E4727" s="115" t="s">
        <v>13</v>
      </c>
      <c r="F4727" s="115" t="s">
        <v>343</v>
      </c>
      <c r="G4727" s="115" t="s">
        <v>344</v>
      </c>
      <c r="H4727" s="115">
        <v>0.56000000000000005</v>
      </c>
      <c r="I4727" s="115">
        <v>0.48</v>
      </c>
      <c r="J4727" s="115" t="s">
        <v>350</v>
      </c>
      <c r="K4727" s="115">
        <v>0.21713011386785</v>
      </c>
      <c r="L4727" s="115">
        <v>3764.2534248155198</v>
      </c>
      <c r="M4727" s="115">
        <v>9.3659938027307792</v>
      </c>
      <c r="N4727" s="115">
        <v>1.3769027295540299</v>
      </c>
      <c r="O4727" s="115">
        <v>2.0336393008725899</v>
      </c>
      <c r="P4727" s="115">
        <v>0.29896704645303002</v>
      </c>
      <c r="Q4727" s="115">
        <v>817.33277475767295</v>
      </c>
      <c r="R4727" s="115">
        <v>1210</v>
      </c>
      <c r="S4727" s="115" t="s">
        <v>353</v>
      </c>
      <c r="T4727" s="115">
        <v>1210</v>
      </c>
      <c r="U4727" s="115" t="s">
        <v>352</v>
      </c>
      <c r="V4727" s="115" t="s">
        <v>350</v>
      </c>
      <c r="Z4727" s="115">
        <v>0</v>
      </c>
      <c r="AA4727" s="115">
        <v>1</v>
      </c>
      <c r="AB4727" s="115">
        <v>2.0336393008725899</v>
      </c>
      <c r="AC4727" s="115">
        <v>0.29896704645303002</v>
      </c>
      <c r="AD4727" s="115">
        <v>817.33277475767295</v>
      </c>
      <c r="AF4727" s="115">
        <v>-1</v>
      </c>
      <c r="AG4727" s="115">
        <v>-1</v>
      </c>
      <c r="AH4727" s="115">
        <v>-1</v>
      </c>
      <c r="AI4727" s="115">
        <v>-1</v>
      </c>
      <c r="AJ4727" s="115">
        <v>0</v>
      </c>
      <c r="AM4727" s="115" t="s">
        <v>348</v>
      </c>
      <c r="AN4727" s="115">
        <v>-1</v>
      </c>
      <c r="AQ4727" s="115">
        <v>604</v>
      </c>
      <c r="AR4727" s="115" t="s">
        <v>271</v>
      </c>
      <c r="AS4727" s="115" t="s">
        <v>384</v>
      </c>
      <c r="AT4727" s="115" t="s">
        <v>296</v>
      </c>
      <c r="AV4727" s="115">
        <v>128.252221297929</v>
      </c>
      <c r="AW4727" s="115">
        <v>0.66288140689999997</v>
      </c>
    </row>
    <row r="4728" spans="1:49" x14ac:dyDescent="0.25">
      <c r="A4728" s="117">
        <v>220000</v>
      </c>
      <c r="B4728" s="117">
        <v>850000</v>
      </c>
      <c r="C4728" s="117">
        <v>850000</v>
      </c>
      <c r="D4728" s="115" t="s">
        <v>342</v>
      </c>
      <c r="E4728" s="115" t="s">
        <v>13</v>
      </c>
      <c r="F4728" s="115" t="s">
        <v>343</v>
      </c>
      <c r="G4728" s="115" t="s">
        <v>344</v>
      </c>
      <c r="H4728" s="115">
        <v>0.56000000000000005</v>
      </c>
      <c r="I4728" s="115">
        <v>0.48</v>
      </c>
      <c r="J4728" s="115" t="s">
        <v>350</v>
      </c>
      <c r="K4728" s="115">
        <v>0.17276691005274</v>
      </c>
      <c r="L4728" s="115">
        <v>3764.2534250959802</v>
      </c>
      <c r="M4728" s="115">
        <v>9.3659938034285997</v>
      </c>
      <c r="N4728" s="115">
        <v>1.3769027296566201</v>
      </c>
      <c r="O4728" s="115">
        <v>1.6181338089914701</v>
      </c>
      <c r="P4728" s="115">
        <v>0.23788323004594999</v>
      </c>
      <c r="Q4728" s="115">
        <v>650.33843290927598</v>
      </c>
      <c r="R4728" s="115">
        <v>1200</v>
      </c>
      <c r="S4728" s="115" t="s">
        <v>351</v>
      </c>
      <c r="T4728" s="115">
        <v>1200</v>
      </c>
      <c r="U4728" s="115" t="s">
        <v>352</v>
      </c>
      <c r="V4728" s="115" t="s">
        <v>350</v>
      </c>
      <c r="Z4728" s="115">
        <v>0</v>
      </c>
      <c r="AA4728" s="115">
        <v>1</v>
      </c>
      <c r="AB4728" s="115">
        <v>1.6181338089914701</v>
      </c>
      <c r="AC4728" s="115">
        <v>0.23788323004594999</v>
      </c>
      <c r="AD4728" s="115">
        <v>650.33843290927598</v>
      </c>
      <c r="AF4728" s="115">
        <v>-1</v>
      </c>
      <c r="AG4728" s="115">
        <v>-1</v>
      </c>
      <c r="AH4728" s="115">
        <v>-1</v>
      </c>
      <c r="AI4728" s="115">
        <v>-1</v>
      </c>
      <c r="AJ4728" s="115">
        <v>0</v>
      </c>
      <c r="AM4728" s="115" t="s">
        <v>348</v>
      </c>
      <c r="AN4728" s="115">
        <v>-1</v>
      </c>
      <c r="AQ4728" s="115">
        <v>604</v>
      </c>
      <c r="AR4728" s="115" t="s">
        <v>271</v>
      </c>
      <c r="AS4728" s="115" t="s">
        <v>384</v>
      </c>
      <c r="AT4728" s="115" t="s">
        <v>296</v>
      </c>
      <c r="AV4728" s="115">
        <v>127.93206274352001</v>
      </c>
      <c r="AW4728" s="115">
        <v>0.52744398449999996</v>
      </c>
    </row>
    <row r="4729" spans="1:49" x14ac:dyDescent="0.25">
      <c r="A4729" s="117">
        <v>220000</v>
      </c>
      <c r="B4729" s="117">
        <v>850000</v>
      </c>
      <c r="C4729" s="117">
        <v>850000</v>
      </c>
      <c r="D4729" s="115" t="s">
        <v>342</v>
      </c>
      <c r="E4729" s="115" t="s">
        <v>13</v>
      </c>
      <c r="F4729" s="115" t="s">
        <v>343</v>
      </c>
      <c r="G4729" s="115" t="s">
        <v>344</v>
      </c>
      <c r="H4729" s="115">
        <v>0.56000000000000005</v>
      </c>
      <c r="I4729" s="115">
        <v>0.48</v>
      </c>
      <c r="J4729" s="115" t="s">
        <v>350</v>
      </c>
      <c r="K4729" s="115">
        <v>0.21109440221493</v>
      </c>
      <c r="L4729" s="115">
        <v>3764.2534250959802</v>
      </c>
      <c r="M4729" s="115">
        <v>9.3659938034285997</v>
      </c>
      <c r="N4729" s="115">
        <v>1.3769027296566201</v>
      </c>
      <c r="O4729" s="115">
        <v>1.9771088630835101</v>
      </c>
      <c r="P4729" s="115">
        <v>0.29065645862497003</v>
      </c>
      <c r="Q4729" s="115">
        <v>794.61282655614696</v>
      </c>
      <c r="R4729" s="115">
        <v>1210</v>
      </c>
      <c r="S4729" s="115" t="s">
        <v>353</v>
      </c>
      <c r="T4729" s="115">
        <v>1210</v>
      </c>
      <c r="U4729" s="115" t="s">
        <v>352</v>
      </c>
      <c r="V4729" s="115" t="s">
        <v>350</v>
      </c>
      <c r="Z4729" s="115">
        <v>0</v>
      </c>
      <c r="AA4729" s="115">
        <v>1</v>
      </c>
      <c r="AB4729" s="115">
        <v>1.9771088630835101</v>
      </c>
      <c r="AC4729" s="115">
        <v>0.29065645862497003</v>
      </c>
      <c r="AD4729" s="115">
        <v>794.61282655614696</v>
      </c>
      <c r="AF4729" s="115">
        <v>-1</v>
      </c>
      <c r="AG4729" s="115">
        <v>-1</v>
      </c>
      <c r="AH4729" s="115">
        <v>-1</v>
      </c>
      <c r="AI4729" s="115">
        <v>-1</v>
      </c>
      <c r="AJ4729" s="115">
        <v>0</v>
      </c>
      <c r="AM4729" s="115" t="s">
        <v>348</v>
      </c>
      <c r="AN4729" s="115">
        <v>-1</v>
      </c>
      <c r="AQ4729" s="115">
        <v>604</v>
      </c>
      <c r="AR4729" s="115" t="s">
        <v>271</v>
      </c>
      <c r="AS4729" s="115" t="s">
        <v>384</v>
      </c>
      <c r="AT4729" s="115" t="s">
        <v>296</v>
      </c>
      <c r="AV4729" s="115">
        <v>119.33796978903599</v>
      </c>
      <c r="AW4729" s="115">
        <v>0.64445484720000001</v>
      </c>
    </row>
    <row r="4730" spans="1:49" x14ac:dyDescent="0.25">
      <c r="A4730" s="117">
        <v>220000</v>
      </c>
      <c r="B4730" s="117">
        <v>850000</v>
      </c>
      <c r="C4730" s="117">
        <v>850000</v>
      </c>
      <c r="D4730" s="115" t="s">
        <v>342</v>
      </c>
      <c r="E4730" s="115" t="s">
        <v>13</v>
      </c>
      <c r="F4730" s="115" t="s">
        <v>343</v>
      </c>
      <c r="G4730" s="115" t="s">
        <v>344</v>
      </c>
      <c r="H4730" s="115">
        <v>0.56000000000000005</v>
      </c>
      <c r="I4730" s="115">
        <v>0.48</v>
      </c>
      <c r="J4730" s="115" t="s">
        <v>350</v>
      </c>
      <c r="K4730" s="115">
        <v>0.23390214135421</v>
      </c>
      <c r="L4730" s="115">
        <v>3764.2534250959802</v>
      </c>
      <c r="M4730" s="115">
        <v>9.3659938034285997</v>
      </c>
      <c r="N4730" s="115">
        <v>1.3769027296566201</v>
      </c>
      <c r="O4730" s="115">
        <v>2.19072600653225</v>
      </c>
      <c r="P4730" s="115">
        <v>0.32206049690313998</v>
      </c>
      <c r="Q4730" s="115">
        <v>880.46693672988897</v>
      </c>
      <c r="R4730" s="115">
        <v>1210</v>
      </c>
      <c r="S4730" s="115" t="s">
        <v>353</v>
      </c>
      <c r="T4730" s="115">
        <v>1210</v>
      </c>
      <c r="U4730" s="115" t="s">
        <v>352</v>
      </c>
      <c r="V4730" s="115" t="s">
        <v>350</v>
      </c>
      <c r="Z4730" s="115">
        <v>0</v>
      </c>
      <c r="AA4730" s="115">
        <v>1</v>
      </c>
      <c r="AB4730" s="115">
        <v>2.19072600653225</v>
      </c>
      <c r="AC4730" s="115">
        <v>0.32206049690313998</v>
      </c>
      <c r="AD4730" s="115">
        <v>880.46693672988897</v>
      </c>
      <c r="AF4730" s="115">
        <v>-1</v>
      </c>
      <c r="AG4730" s="115">
        <v>-1</v>
      </c>
      <c r="AH4730" s="115">
        <v>-1</v>
      </c>
      <c r="AI4730" s="115">
        <v>-1</v>
      </c>
      <c r="AJ4730" s="115">
        <v>0</v>
      </c>
      <c r="AM4730" s="115" t="s">
        <v>348</v>
      </c>
      <c r="AN4730" s="115">
        <v>-1</v>
      </c>
      <c r="AQ4730" s="115">
        <v>604</v>
      </c>
      <c r="AR4730" s="115" t="s">
        <v>271</v>
      </c>
      <c r="AS4730" s="115" t="s">
        <v>384</v>
      </c>
      <c r="AT4730" s="115" t="s">
        <v>296</v>
      </c>
      <c r="AV4730" s="115">
        <v>124.71840562235001</v>
      </c>
      <c r="AW4730" s="115">
        <v>0.71408510680000004</v>
      </c>
    </row>
    <row r="4731" spans="1:49" x14ac:dyDescent="0.25">
      <c r="A4731" s="117">
        <v>220000</v>
      </c>
      <c r="B4731" s="117">
        <v>850000</v>
      </c>
      <c r="C4731" s="117">
        <v>850000</v>
      </c>
      <c r="D4731" s="115" t="s">
        <v>342</v>
      </c>
      <c r="E4731" s="115" t="s">
        <v>13</v>
      </c>
      <c r="F4731" s="115" t="s">
        <v>343</v>
      </c>
      <c r="G4731" s="115" t="s">
        <v>344</v>
      </c>
      <c r="H4731" s="115">
        <v>0.56000000000000005</v>
      </c>
      <c r="I4731" s="115">
        <v>0.48</v>
      </c>
      <c r="J4731" s="115" t="s">
        <v>350</v>
      </c>
      <c r="K4731" s="115">
        <v>9.4957532426580005E-2</v>
      </c>
      <c r="L4731" s="115">
        <v>3761.57431120516</v>
      </c>
      <c r="M4731" s="115">
        <v>9.4852917624751303</v>
      </c>
      <c r="N4731" s="115">
        <v>1.4371782789716601</v>
      </c>
      <c r="O4731" s="115">
        <v>0.90069990011086998</v>
      </c>
      <c r="P4731" s="115">
        <v>0.13647090302823001</v>
      </c>
      <c r="Q4731" s="115">
        <v>357.18981463128</v>
      </c>
      <c r="R4731" s="115">
        <v>1200</v>
      </c>
      <c r="S4731" s="115" t="s">
        <v>351</v>
      </c>
      <c r="T4731" s="115">
        <v>1200</v>
      </c>
      <c r="U4731" s="115" t="s">
        <v>352</v>
      </c>
      <c r="V4731" s="115" t="s">
        <v>350</v>
      </c>
      <c r="Z4731" s="115">
        <v>0</v>
      </c>
      <c r="AA4731" s="115">
        <v>1</v>
      </c>
      <c r="AB4731" s="115">
        <v>0.90069990011086998</v>
      </c>
      <c r="AC4731" s="115">
        <v>0.13647090302823001</v>
      </c>
      <c r="AD4731" s="115">
        <v>357.18981463128</v>
      </c>
      <c r="AF4731" s="115">
        <v>-1</v>
      </c>
      <c r="AG4731" s="115">
        <v>-1</v>
      </c>
      <c r="AH4731" s="115">
        <v>-1</v>
      </c>
      <c r="AI4731" s="115">
        <v>-1</v>
      </c>
      <c r="AJ4731" s="115">
        <v>0</v>
      </c>
      <c r="AM4731" s="115" t="s">
        <v>348</v>
      </c>
      <c r="AN4731" s="115">
        <v>-1</v>
      </c>
      <c r="AQ4731" s="115">
        <v>604</v>
      </c>
      <c r="AR4731" s="115" t="s">
        <v>271</v>
      </c>
      <c r="AS4731" s="115" t="s">
        <v>384</v>
      </c>
      <c r="AT4731" s="115" t="s">
        <v>296</v>
      </c>
      <c r="AV4731" s="115">
        <v>115.798366777374</v>
      </c>
      <c r="AW4731" s="115">
        <v>0.28969165829999999</v>
      </c>
    </row>
    <row r="4732" spans="1:49" x14ac:dyDescent="0.25">
      <c r="A4732" s="117">
        <v>220000</v>
      </c>
      <c r="B4732" s="117">
        <v>850000</v>
      </c>
      <c r="C4732" s="117">
        <v>850000</v>
      </c>
      <c r="D4732" s="115" t="s">
        <v>342</v>
      </c>
      <c r="E4732" s="115" t="s">
        <v>13</v>
      </c>
      <c r="F4732" s="115" t="s">
        <v>343</v>
      </c>
      <c r="G4732" s="115" t="s">
        <v>344</v>
      </c>
      <c r="H4732" s="115">
        <v>0.56000000000000005</v>
      </c>
      <c r="I4732" s="115">
        <v>0.48</v>
      </c>
      <c r="J4732" s="115" t="s">
        <v>350</v>
      </c>
      <c r="K4732" s="115">
        <v>8.9516874478040007E-2</v>
      </c>
      <c r="L4732" s="115">
        <v>3761.57431120516</v>
      </c>
      <c r="M4732" s="115">
        <v>9.4852917624751303</v>
      </c>
      <c r="N4732" s="115">
        <v>1.4371782789716601</v>
      </c>
      <c r="O4732" s="115">
        <v>0.84909367208912001</v>
      </c>
      <c r="P4732" s="115">
        <v>0.12865170760127001</v>
      </c>
      <c r="Q4732" s="115">
        <v>336.72437545599098</v>
      </c>
      <c r="R4732" s="115">
        <v>1210</v>
      </c>
      <c r="S4732" s="115" t="s">
        <v>353</v>
      </c>
      <c r="T4732" s="115">
        <v>1210</v>
      </c>
      <c r="U4732" s="115" t="s">
        <v>352</v>
      </c>
      <c r="V4732" s="115" t="s">
        <v>350</v>
      </c>
      <c r="Z4732" s="115">
        <v>0</v>
      </c>
      <c r="AA4732" s="115">
        <v>1</v>
      </c>
      <c r="AB4732" s="115">
        <v>0.84909367208912001</v>
      </c>
      <c r="AC4732" s="115">
        <v>0.12865170760127001</v>
      </c>
      <c r="AD4732" s="115">
        <v>336.72437545599001</v>
      </c>
      <c r="AF4732" s="115">
        <v>-1</v>
      </c>
      <c r="AG4732" s="115">
        <v>-1</v>
      </c>
      <c r="AH4732" s="115">
        <v>-1</v>
      </c>
      <c r="AI4732" s="115">
        <v>-1</v>
      </c>
      <c r="AJ4732" s="115">
        <v>0</v>
      </c>
      <c r="AM4732" s="115" t="s">
        <v>348</v>
      </c>
      <c r="AN4732" s="115">
        <v>-1</v>
      </c>
      <c r="AQ4732" s="115">
        <v>604</v>
      </c>
      <c r="AR4732" s="115" t="s">
        <v>271</v>
      </c>
      <c r="AS4732" s="115" t="s">
        <v>384</v>
      </c>
      <c r="AT4732" s="115" t="s">
        <v>296</v>
      </c>
      <c r="AV4732" s="115">
        <v>82.739039500087699</v>
      </c>
      <c r="AW4732" s="115">
        <v>0.27309357299999998</v>
      </c>
    </row>
    <row r="4733" spans="1:49" x14ac:dyDescent="0.25">
      <c r="A4733" s="117">
        <v>220000</v>
      </c>
      <c r="B4733" s="117">
        <v>850000</v>
      </c>
      <c r="C4733" s="117">
        <v>850000</v>
      </c>
      <c r="D4733" s="115" t="s">
        <v>342</v>
      </c>
      <c r="E4733" s="115" t="s">
        <v>13</v>
      </c>
      <c r="F4733" s="115" t="s">
        <v>343</v>
      </c>
      <c r="G4733" s="115" t="s">
        <v>344</v>
      </c>
      <c r="H4733" s="115">
        <v>0.56000000000000005</v>
      </c>
      <c r="I4733" s="115">
        <v>0.48</v>
      </c>
      <c r="J4733" s="115" t="s">
        <v>350</v>
      </c>
      <c r="K4733" s="115">
        <v>0.24031903228605</v>
      </c>
      <c r="L4733" s="115">
        <v>3761.57431120516</v>
      </c>
      <c r="M4733" s="115">
        <v>9.4852917624751303</v>
      </c>
      <c r="N4733" s="115">
        <v>1.4371782789716601</v>
      </c>
      <c r="O4733" s="115">
        <v>2.2794961373088598</v>
      </c>
      <c r="P4733" s="115">
        <v>0.345381293225</v>
      </c>
      <c r="Q4733" s="115">
        <v>903.97789834088906</v>
      </c>
      <c r="R4733" s="115">
        <v>1210</v>
      </c>
      <c r="S4733" s="115" t="s">
        <v>353</v>
      </c>
      <c r="T4733" s="115">
        <v>1210</v>
      </c>
      <c r="U4733" s="115" t="s">
        <v>352</v>
      </c>
      <c r="V4733" s="115" t="s">
        <v>350</v>
      </c>
      <c r="Z4733" s="115">
        <v>0</v>
      </c>
      <c r="AA4733" s="115">
        <v>1</v>
      </c>
      <c r="AB4733" s="115">
        <v>2.2794961373088598</v>
      </c>
      <c r="AC4733" s="115">
        <v>0.345381293225</v>
      </c>
      <c r="AD4733" s="115">
        <v>903.97789834088906</v>
      </c>
      <c r="AF4733" s="115">
        <v>-1</v>
      </c>
      <c r="AG4733" s="115">
        <v>-1</v>
      </c>
      <c r="AH4733" s="115">
        <v>-1</v>
      </c>
      <c r="AI4733" s="115">
        <v>-1</v>
      </c>
      <c r="AJ4733" s="115">
        <v>0</v>
      </c>
      <c r="AM4733" s="115" t="s">
        <v>348</v>
      </c>
      <c r="AN4733" s="115">
        <v>-1</v>
      </c>
      <c r="AQ4733" s="115">
        <v>604</v>
      </c>
      <c r="AR4733" s="115" t="s">
        <v>271</v>
      </c>
      <c r="AS4733" s="115" t="s">
        <v>384</v>
      </c>
      <c r="AT4733" s="115" t="s">
        <v>296</v>
      </c>
      <c r="AV4733" s="115">
        <v>133.74816494746099</v>
      </c>
      <c r="AW4733" s="115">
        <v>0.73315320220000002</v>
      </c>
    </row>
    <row r="4734" spans="1:49" x14ac:dyDescent="0.25">
      <c r="A4734" s="117">
        <v>220000</v>
      </c>
      <c r="B4734" s="117">
        <v>850000</v>
      </c>
      <c r="C4734" s="117">
        <v>850000</v>
      </c>
      <c r="D4734" s="115" t="s">
        <v>342</v>
      </c>
      <c r="E4734" s="115" t="s">
        <v>13</v>
      </c>
      <c r="F4734" s="115" t="s">
        <v>343</v>
      </c>
      <c r="G4734" s="115" t="s">
        <v>344</v>
      </c>
      <c r="H4734" s="115">
        <v>0.56000000000000005</v>
      </c>
      <c r="I4734" s="115">
        <v>0.48</v>
      </c>
      <c r="J4734" s="115" t="s">
        <v>350</v>
      </c>
      <c r="K4734" s="115">
        <v>5.3269362640410003E-2</v>
      </c>
      <c r="L4734" s="115">
        <v>3761.57431120516</v>
      </c>
      <c r="M4734" s="115">
        <v>9.4852917624751303</v>
      </c>
      <c r="N4734" s="115">
        <v>1.4371782789716601</v>
      </c>
      <c r="O4734" s="115">
        <v>0.50527544664538004</v>
      </c>
      <c r="P4734" s="115">
        <v>7.6557570921459997E-2</v>
      </c>
      <c r="Q4734" s="115">
        <v>200.37666608243799</v>
      </c>
      <c r="R4734" s="115">
        <v>1330</v>
      </c>
      <c r="S4734" s="115" t="s">
        <v>354</v>
      </c>
      <c r="T4734" s="115">
        <v>1330</v>
      </c>
      <c r="U4734" s="115" t="s">
        <v>352</v>
      </c>
      <c r="V4734" s="115" t="s">
        <v>350</v>
      </c>
      <c r="Z4734" s="115">
        <v>0</v>
      </c>
      <c r="AA4734" s="115">
        <v>1</v>
      </c>
      <c r="AB4734" s="115">
        <v>0.50527544664538004</v>
      </c>
      <c r="AC4734" s="115">
        <v>7.6557570921459997E-2</v>
      </c>
      <c r="AD4734" s="115">
        <v>200.376666082437</v>
      </c>
      <c r="AF4734" s="115">
        <v>-1</v>
      </c>
      <c r="AG4734" s="115">
        <v>-1</v>
      </c>
      <c r="AH4734" s="115">
        <v>-1</v>
      </c>
      <c r="AI4734" s="115">
        <v>-1</v>
      </c>
      <c r="AJ4734" s="115">
        <v>0</v>
      </c>
      <c r="AM4734" s="115" t="s">
        <v>348</v>
      </c>
      <c r="AN4734" s="115">
        <v>-1</v>
      </c>
      <c r="AQ4734" s="115">
        <v>604</v>
      </c>
      <c r="AR4734" s="115" t="s">
        <v>271</v>
      </c>
      <c r="AS4734" s="115" t="s">
        <v>384</v>
      </c>
      <c r="AT4734" s="115" t="s">
        <v>296</v>
      </c>
      <c r="AV4734" s="115">
        <v>93.917892288139399</v>
      </c>
      <c r="AW4734" s="115">
        <v>0.16251148909999999</v>
      </c>
    </row>
    <row r="4735" spans="1:49" x14ac:dyDescent="0.25">
      <c r="A4735" s="117">
        <v>220000</v>
      </c>
      <c r="B4735" s="117">
        <v>850000</v>
      </c>
      <c r="C4735" s="117">
        <v>850000</v>
      </c>
      <c r="D4735" s="115" t="s">
        <v>342</v>
      </c>
      <c r="E4735" s="115" t="s">
        <v>13</v>
      </c>
      <c r="F4735" s="115" t="s">
        <v>343</v>
      </c>
      <c r="G4735" s="115" t="s">
        <v>344</v>
      </c>
      <c r="H4735" s="115">
        <v>0.56000000000000005</v>
      </c>
      <c r="I4735" s="115">
        <v>0.48</v>
      </c>
      <c r="J4735" s="115" t="s">
        <v>350</v>
      </c>
      <c r="K4735" s="115">
        <v>0.13970065195188</v>
      </c>
      <c r="L4735" s="115">
        <v>3761.57431120516</v>
      </c>
      <c r="M4735" s="115">
        <v>9.4852917624751303</v>
      </c>
      <c r="N4735" s="115">
        <v>1.4371782789716601</v>
      </c>
      <c r="O4735" s="115">
        <v>1.3251014431716499</v>
      </c>
      <c r="P4735" s="115">
        <v>0.20077474254343</v>
      </c>
      <c r="Q4735" s="115">
        <v>525.49438364083801</v>
      </c>
      <c r="R4735" s="115">
        <v>1210</v>
      </c>
      <c r="S4735" s="115" t="s">
        <v>353</v>
      </c>
      <c r="T4735" s="115">
        <v>1210</v>
      </c>
      <c r="U4735" s="115" t="s">
        <v>352</v>
      </c>
      <c r="V4735" s="115" t="s">
        <v>350</v>
      </c>
      <c r="Z4735" s="115">
        <v>0</v>
      </c>
      <c r="AA4735" s="115">
        <v>1</v>
      </c>
      <c r="AB4735" s="115">
        <v>1.3251014431716499</v>
      </c>
      <c r="AC4735" s="115">
        <v>0.20077474254343</v>
      </c>
      <c r="AD4735" s="115">
        <v>525.49438364083801</v>
      </c>
      <c r="AF4735" s="115">
        <v>-1</v>
      </c>
      <c r="AG4735" s="115">
        <v>-1</v>
      </c>
      <c r="AH4735" s="115">
        <v>-1</v>
      </c>
      <c r="AI4735" s="115">
        <v>-1</v>
      </c>
      <c r="AJ4735" s="115">
        <v>0</v>
      </c>
      <c r="AM4735" s="115" t="s">
        <v>348</v>
      </c>
      <c r="AN4735" s="115">
        <v>-1</v>
      </c>
      <c r="AQ4735" s="115">
        <v>604</v>
      </c>
      <c r="AR4735" s="115" t="s">
        <v>271</v>
      </c>
      <c r="AS4735" s="115" t="s">
        <v>384</v>
      </c>
      <c r="AT4735" s="115" t="s">
        <v>296</v>
      </c>
      <c r="AV4735" s="115">
        <v>104.013199248042</v>
      </c>
      <c r="AW4735" s="115">
        <v>0.42619171420000002</v>
      </c>
    </row>
    <row r="4736" spans="1:49" x14ac:dyDescent="0.25">
      <c r="A4736" s="117">
        <v>220000</v>
      </c>
      <c r="B4736" s="117">
        <v>850000</v>
      </c>
      <c r="C4736" s="117">
        <v>850000</v>
      </c>
      <c r="D4736" s="115" t="s">
        <v>342</v>
      </c>
      <c r="E4736" s="115" t="s">
        <v>13</v>
      </c>
      <c r="F4736" s="115" t="s">
        <v>343</v>
      </c>
      <c r="G4736" s="115" t="s">
        <v>344</v>
      </c>
      <c r="H4736" s="115">
        <v>0.56000000000000005</v>
      </c>
      <c r="I4736" s="115">
        <v>0.48</v>
      </c>
      <c r="J4736" s="115" t="s">
        <v>350</v>
      </c>
      <c r="K4736" s="115">
        <v>0.18860836511974999</v>
      </c>
      <c r="L4736" s="115">
        <v>3752.4564931538598</v>
      </c>
      <c r="M4736" s="115">
        <v>9.3384165744806999</v>
      </c>
      <c r="N4736" s="115">
        <v>1.3729090058037401</v>
      </c>
      <c r="O4736" s="115">
        <v>1.7613034829200001</v>
      </c>
      <c r="P4736" s="115">
        <v>0.25894212304281999</v>
      </c>
      <c r="Q4736" s="115">
        <v>707.74468435674703</v>
      </c>
      <c r="R4736" s="115">
        <v>1200</v>
      </c>
      <c r="S4736" s="115" t="s">
        <v>351</v>
      </c>
      <c r="T4736" s="115">
        <v>1200</v>
      </c>
      <c r="U4736" s="115" t="s">
        <v>352</v>
      </c>
      <c r="V4736" s="115" t="s">
        <v>350</v>
      </c>
      <c r="Z4736" s="115">
        <v>0</v>
      </c>
      <c r="AA4736" s="115">
        <v>1</v>
      </c>
      <c r="AB4736" s="115">
        <v>1.7613034829200001</v>
      </c>
      <c r="AC4736" s="115">
        <v>0.25894212304281999</v>
      </c>
      <c r="AD4736" s="115">
        <v>707.74468435674703</v>
      </c>
      <c r="AF4736" s="115">
        <v>-1</v>
      </c>
      <c r="AG4736" s="115">
        <v>-1</v>
      </c>
      <c r="AH4736" s="115">
        <v>-1</v>
      </c>
      <c r="AI4736" s="115">
        <v>-1</v>
      </c>
      <c r="AJ4736" s="115">
        <v>0</v>
      </c>
      <c r="AM4736" s="115" t="s">
        <v>348</v>
      </c>
      <c r="AN4736" s="115">
        <v>-1</v>
      </c>
      <c r="AQ4736" s="115">
        <v>604</v>
      </c>
      <c r="AR4736" s="115" t="s">
        <v>271</v>
      </c>
      <c r="AS4736" s="115" t="s">
        <v>384</v>
      </c>
      <c r="AT4736" s="115" t="s">
        <v>296</v>
      </c>
      <c r="AV4736" s="115">
        <v>130.56390773656801</v>
      </c>
      <c r="AW4736" s="115">
        <v>0.57400217710000001</v>
      </c>
    </row>
    <row r="4737" spans="1:49" x14ac:dyDescent="0.25">
      <c r="A4737" s="117">
        <v>220000</v>
      </c>
      <c r="B4737" s="117">
        <v>850000</v>
      </c>
      <c r="C4737" s="117">
        <v>850000</v>
      </c>
      <c r="D4737" s="115" t="s">
        <v>342</v>
      </c>
      <c r="E4737" s="115" t="s">
        <v>13</v>
      </c>
      <c r="F4737" s="115" t="s">
        <v>343</v>
      </c>
      <c r="G4737" s="115" t="s">
        <v>344</v>
      </c>
      <c r="H4737" s="115">
        <v>0.56000000000000005</v>
      </c>
      <c r="I4737" s="115">
        <v>0.48</v>
      </c>
      <c r="J4737" s="115" t="s">
        <v>350</v>
      </c>
      <c r="K4737" s="115">
        <v>4.036495038777E-2</v>
      </c>
      <c r="L4737" s="115">
        <v>3752.4564931538598</v>
      </c>
      <c r="M4737" s="115">
        <v>9.3384165744806999</v>
      </c>
      <c r="N4737" s="115">
        <v>1.3729090058037401</v>
      </c>
      <c r="O4737" s="115">
        <v>0.37694472172923998</v>
      </c>
      <c r="P4737" s="115">
        <v>5.5417403906190002E-2</v>
      </c>
      <c r="Q4737" s="115">
        <v>151.46772017842</v>
      </c>
      <c r="R4737" s="115">
        <v>1210</v>
      </c>
      <c r="S4737" s="115" t="s">
        <v>353</v>
      </c>
      <c r="T4737" s="115">
        <v>1210</v>
      </c>
      <c r="U4737" s="115" t="s">
        <v>352</v>
      </c>
      <c r="V4737" s="115" t="s">
        <v>350</v>
      </c>
      <c r="Z4737" s="115">
        <v>0</v>
      </c>
      <c r="AA4737" s="115">
        <v>1</v>
      </c>
      <c r="AB4737" s="115">
        <v>0.37694472172923998</v>
      </c>
      <c r="AC4737" s="115">
        <v>5.5417403906190002E-2</v>
      </c>
      <c r="AD4737" s="115">
        <v>151.46772017842201</v>
      </c>
      <c r="AF4737" s="115">
        <v>-1</v>
      </c>
      <c r="AG4737" s="115">
        <v>-1</v>
      </c>
      <c r="AH4737" s="115">
        <v>-1</v>
      </c>
      <c r="AI4737" s="115">
        <v>-1</v>
      </c>
      <c r="AJ4737" s="115">
        <v>0</v>
      </c>
      <c r="AM4737" s="115" t="s">
        <v>348</v>
      </c>
      <c r="AN4737" s="115">
        <v>-1</v>
      </c>
      <c r="AQ4737" s="115">
        <v>604</v>
      </c>
      <c r="AR4737" s="115" t="s">
        <v>271</v>
      </c>
      <c r="AS4737" s="115" t="s">
        <v>384</v>
      </c>
      <c r="AT4737" s="115" t="s">
        <v>296</v>
      </c>
      <c r="AV4737" s="115">
        <v>52.430750229461999</v>
      </c>
      <c r="AW4737" s="115">
        <v>0.12284486629999999</v>
      </c>
    </row>
    <row r="4738" spans="1:49" x14ac:dyDescent="0.25">
      <c r="A4738" s="117">
        <v>220000</v>
      </c>
      <c r="B4738" s="117">
        <v>850000</v>
      </c>
      <c r="C4738" s="117">
        <v>850000</v>
      </c>
      <c r="D4738" s="115" t="s">
        <v>342</v>
      </c>
      <c r="E4738" s="115" t="s">
        <v>13</v>
      </c>
      <c r="F4738" s="115" t="s">
        <v>343</v>
      </c>
      <c r="G4738" s="115" t="s">
        <v>344</v>
      </c>
      <c r="H4738" s="115">
        <v>0.56000000000000005</v>
      </c>
      <c r="I4738" s="115">
        <v>0.48</v>
      </c>
      <c r="J4738" s="115" t="s">
        <v>350</v>
      </c>
      <c r="K4738" s="115">
        <v>0.17448283371358</v>
      </c>
      <c r="L4738" s="115">
        <v>3752.4564931538598</v>
      </c>
      <c r="M4738" s="115">
        <v>9.3384165744806999</v>
      </c>
      <c r="N4738" s="115">
        <v>1.3729090058037401</v>
      </c>
      <c r="O4738" s="115">
        <v>1.6293933863132499</v>
      </c>
      <c r="P4738" s="115">
        <v>0.23954905376353</v>
      </c>
      <c r="Q4738" s="115">
        <v>654.73924231240801</v>
      </c>
      <c r="R4738" s="115">
        <v>1210</v>
      </c>
      <c r="S4738" s="115" t="s">
        <v>353</v>
      </c>
      <c r="T4738" s="115">
        <v>1210</v>
      </c>
      <c r="U4738" s="115" t="s">
        <v>352</v>
      </c>
      <c r="V4738" s="115" t="s">
        <v>350</v>
      </c>
      <c r="Z4738" s="115">
        <v>0</v>
      </c>
      <c r="AA4738" s="115">
        <v>1</v>
      </c>
      <c r="AB4738" s="115">
        <v>1.6293933863132499</v>
      </c>
      <c r="AC4738" s="115">
        <v>0.23954905376353</v>
      </c>
      <c r="AD4738" s="115">
        <v>654.73924231240403</v>
      </c>
      <c r="AF4738" s="115">
        <v>-1</v>
      </c>
      <c r="AG4738" s="115">
        <v>-1</v>
      </c>
      <c r="AH4738" s="115">
        <v>-1</v>
      </c>
      <c r="AI4738" s="115">
        <v>-1</v>
      </c>
      <c r="AJ4738" s="115">
        <v>0</v>
      </c>
      <c r="AM4738" s="115" t="s">
        <v>348</v>
      </c>
      <c r="AN4738" s="115">
        <v>-1</v>
      </c>
      <c r="AQ4738" s="115">
        <v>604</v>
      </c>
      <c r="AR4738" s="115" t="s">
        <v>271</v>
      </c>
      <c r="AS4738" s="115" t="s">
        <v>384</v>
      </c>
      <c r="AT4738" s="115" t="s">
        <v>296</v>
      </c>
      <c r="AV4738" s="115">
        <v>111.70287067008201</v>
      </c>
      <c r="AW4738" s="115">
        <v>0.53101317299999995</v>
      </c>
    </row>
    <row r="4739" spans="1:49" x14ac:dyDescent="0.25">
      <c r="A4739" s="117">
        <v>220000</v>
      </c>
      <c r="B4739" s="117">
        <v>850000</v>
      </c>
      <c r="C4739" s="117">
        <v>850000</v>
      </c>
      <c r="D4739" s="115" t="s">
        <v>342</v>
      </c>
      <c r="E4739" s="115" t="s">
        <v>13</v>
      </c>
      <c r="F4739" s="115" t="s">
        <v>343</v>
      </c>
      <c r="G4739" s="115" t="s">
        <v>344</v>
      </c>
      <c r="H4739" s="115">
        <v>0.56000000000000005</v>
      </c>
      <c r="I4739" s="115">
        <v>0.48</v>
      </c>
      <c r="J4739" s="115" t="s">
        <v>350</v>
      </c>
      <c r="K4739" s="115">
        <v>5.1127817247460003E-2</v>
      </c>
      <c r="L4739" s="115">
        <v>3752.4564931538598</v>
      </c>
      <c r="M4739" s="115">
        <v>9.3384165744806999</v>
      </c>
      <c r="N4739" s="115">
        <v>1.3729090058037401</v>
      </c>
      <c r="O4739" s="115">
        <v>0.47745285600075998</v>
      </c>
      <c r="P4739" s="115">
        <v>7.0193840746129998E-2</v>
      </c>
      <c r="Q4739" s="115">
        <v>191.85490981104101</v>
      </c>
      <c r="R4739" s="115">
        <v>1210</v>
      </c>
      <c r="S4739" s="115" t="s">
        <v>353</v>
      </c>
      <c r="T4739" s="115">
        <v>1210</v>
      </c>
      <c r="U4739" s="115" t="s">
        <v>352</v>
      </c>
      <c r="V4739" s="115" t="s">
        <v>350</v>
      </c>
      <c r="Z4739" s="115">
        <v>0</v>
      </c>
      <c r="AA4739" s="115">
        <v>1</v>
      </c>
      <c r="AB4739" s="115">
        <v>0.47745285600075998</v>
      </c>
      <c r="AC4739" s="115">
        <v>7.0193840746129998E-2</v>
      </c>
      <c r="AD4739" s="115">
        <v>191.85490981104201</v>
      </c>
      <c r="AF4739" s="115">
        <v>-1</v>
      </c>
      <c r="AG4739" s="115">
        <v>-1</v>
      </c>
      <c r="AH4739" s="115">
        <v>-1</v>
      </c>
      <c r="AI4739" s="115">
        <v>-1</v>
      </c>
      <c r="AJ4739" s="115">
        <v>0</v>
      </c>
      <c r="AM4739" s="115" t="s">
        <v>348</v>
      </c>
      <c r="AN4739" s="115">
        <v>-1</v>
      </c>
      <c r="AQ4739" s="115">
        <v>604</v>
      </c>
      <c r="AR4739" s="115" t="s">
        <v>271</v>
      </c>
      <c r="AS4739" s="115" t="s">
        <v>384</v>
      </c>
      <c r="AT4739" s="115" t="s">
        <v>296</v>
      </c>
      <c r="AV4739" s="115">
        <v>59.560400372762999</v>
      </c>
      <c r="AW4739" s="115">
        <v>0.15560008910000001</v>
      </c>
    </row>
    <row r="4740" spans="1:49" x14ac:dyDescent="0.25">
      <c r="A4740" s="117">
        <v>220000</v>
      </c>
      <c r="B4740" s="117">
        <v>850000</v>
      </c>
      <c r="C4740" s="117">
        <v>850000</v>
      </c>
      <c r="D4740" s="115" t="s">
        <v>342</v>
      </c>
      <c r="E4740" s="115" t="s">
        <v>13</v>
      </c>
      <c r="F4740" s="115" t="s">
        <v>343</v>
      </c>
      <c r="G4740" s="115" t="s">
        <v>344</v>
      </c>
      <c r="H4740" s="115">
        <v>0.56000000000000005</v>
      </c>
      <c r="I4740" s="115">
        <v>0.48</v>
      </c>
      <c r="J4740" s="115" t="s">
        <v>350</v>
      </c>
      <c r="K4740" s="115">
        <v>1.2042036045760001E-2</v>
      </c>
      <c r="L4740" s="115">
        <v>3752.4564931538598</v>
      </c>
      <c r="M4740" s="115">
        <v>9.3384165744806999</v>
      </c>
      <c r="N4740" s="115">
        <v>1.3729090058037401</v>
      </c>
      <c r="O4740" s="115">
        <v>0.1124535490003</v>
      </c>
      <c r="P4740" s="115">
        <v>1.6532619735450001E-2</v>
      </c>
      <c r="Q4740" s="115">
        <v>45.187216350738701</v>
      </c>
      <c r="R4740" s="115">
        <v>1210</v>
      </c>
      <c r="S4740" s="115" t="s">
        <v>353</v>
      </c>
      <c r="T4740" s="115">
        <v>1210</v>
      </c>
      <c r="U4740" s="115" t="s">
        <v>352</v>
      </c>
      <c r="V4740" s="115" t="s">
        <v>350</v>
      </c>
      <c r="Z4740" s="115">
        <v>0</v>
      </c>
      <c r="AA4740" s="115">
        <v>1</v>
      </c>
      <c r="AB4740" s="115">
        <v>0.1124535490003</v>
      </c>
      <c r="AC4740" s="115">
        <v>1.6532619735450001E-2</v>
      </c>
      <c r="AD4740" s="115">
        <v>45.187216350740499</v>
      </c>
      <c r="AF4740" s="115">
        <v>-1</v>
      </c>
      <c r="AG4740" s="115">
        <v>-1</v>
      </c>
      <c r="AH4740" s="115">
        <v>-1</v>
      </c>
      <c r="AI4740" s="115">
        <v>-1</v>
      </c>
      <c r="AJ4740" s="115">
        <v>0</v>
      </c>
      <c r="AM4740" s="115" t="s">
        <v>348</v>
      </c>
      <c r="AN4740" s="115">
        <v>-1</v>
      </c>
      <c r="AQ4740" s="115">
        <v>604</v>
      </c>
      <c r="AR4740" s="115" t="s">
        <v>271</v>
      </c>
      <c r="AS4740" s="115" t="s">
        <v>384</v>
      </c>
      <c r="AT4740" s="115" t="s">
        <v>296</v>
      </c>
      <c r="AV4740" s="115">
        <v>44.6049778011065</v>
      </c>
      <c r="AW4740" s="115">
        <v>3.6648188399999997E-2</v>
      </c>
    </row>
    <row r="4741" spans="1:49" x14ac:dyDescent="0.25">
      <c r="A4741" s="117">
        <v>220000</v>
      </c>
      <c r="B4741" s="117">
        <v>850000</v>
      </c>
      <c r="C4741" s="117">
        <v>850000</v>
      </c>
      <c r="D4741" s="115" t="s">
        <v>342</v>
      </c>
      <c r="E4741" s="115" t="s">
        <v>13</v>
      </c>
      <c r="F4741" s="115" t="s">
        <v>343</v>
      </c>
      <c r="G4741" s="115" t="s">
        <v>344</v>
      </c>
      <c r="H4741" s="115">
        <v>0.56000000000000005</v>
      </c>
      <c r="I4741" s="115">
        <v>0.48</v>
      </c>
      <c r="J4741" s="115" t="s">
        <v>350</v>
      </c>
      <c r="K4741" s="115">
        <v>0.15113745110754001</v>
      </c>
      <c r="L4741" s="115">
        <v>3752.4564931538598</v>
      </c>
      <c r="M4741" s="115">
        <v>9.3384165744806999</v>
      </c>
      <c r="N4741" s="115">
        <v>1.3729090058037401</v>
      </c>
      <c r="O4741" s="115">
        <v>1.41138447844749</v>
      </c>
      <c r="P4741" s="115">
        <v>0.20749796773977</v>
      </c>
      <c r="Q4741" s="115">
        <v>567.136709767242</v>
      </c>
      <c r="R4741" s="115">
        <v>1210</v>
      </c>
      <c r="S4741" s="115" t="s">
        <v>353</v>
      </c>
      <c r="T4741" s="115">
        <v>1210</v>
      </c>
      <c r="U4741" s="115" t="s">
        <v>352</v>
      </c>
      <c r="V4741" s="115" t="s">
        <v>350</v>
      </c>
      <c r="Z4741" s="115">
        <v>0</v>
      </c>
      <c r="AA4741" s="115">
        <v>1</v>
      </c>
      <c r="AB4741" s="115">
        <v>1.41138447844749</v>
      </c>
      <c r="AC4741" s="115">
        <v>0.20749796773977</v>
      </c>
      <c r="AD4741" s="115">
        <v>567.136709767242</v>
      </c>
      <c r="AF4741" s="115">
        <v>-1</v>
      </c>
      <c r="AG4741" s="115">
        <v>-1</v>
      </c>
      <c r="AH4741" s="115">
        <v>-1</v>
      </c>
      <c r="AI4741" s="115">
        <v>-1</v>
      </c>
      <c r="AJ4741" s="115">
        <v>0</v>
      </c>
      <c r="AM4741" s="115" t="s">
        <v>348</v>
      </c>
      <c r="AN4741" s="115">
        <v>-1</v>
      </c>
      <c r="AQ4741" s="115">
        <v>604</v>
      </c>
      <c r="AR4741" s="115" t="s">
        <v>271</v>
      </c>
      <c r="AS4741" s="115" t="s">
        <v>384</v>
      </c>
      <c r="AT4741" s="115" t="s">
        <v>296</v>
      </c>
      <c r="AV4741" s="115">
        <v>110.345985473555</v>
      </c>
      <c r="AW4741" s="115">
        <v>0.45996489029999998</v>
      </c>
    </row>
    <row r="4742" spans="1:49" x14ac:dyDescent="0.25">
      <c r="A4742" s="117">
        <v>220000</v>
      </c>
      <c r="B4742" s="117">
        <v>850000</v>
      </c>
      <c r="C4742" s="117">
        <v>850000</v>
      </c>
      <c r="D4742" s="115" t="s">
        <v>342</v>
      </c>
      <c r="E4742" s="115" t="s">
        <v>13</v>
      </c>
      <c r="F4742" s="115" t="s">
        <v>343</v>
      </c>
      <c r="G4742" s="115" t="s">
        <v>344</v>
      </c>
      <c r="H4742" s="115">
        <v>0.56000000000000005</v>
      </c>
      <c r="I4742" s="115">
        <v>0.48</v>
      </c>
      <c r="J4742" s="115" t="s">
        <v>350</v>
      </c>
      <c r="K4742" s="115">
        <v>0.26622698216118001</v>
      </c>
      <c r="L4742" s="115">
        <v>3707.8353451833</v>
      </c>
      <c r="M4742" s="115">
        <v>9.2433831774982504</v>
      </c>
      <c r="N4742" s="115">
        <v>1.35948237707501</v>
      </c>
      <c r="O4742" s="115">
        <v>2.4608380083047998</v>
      </c>
      <c r="P4742" s="115">
        <v>0.36193089054999</v>
      </c>
      <c r="Q4742" s="115">
        <v>987.12581429872</v>
      </c>
      <c r="R4742" s="115">
        <v>1200</v>
      </c>
      <c r="S4742" s="115" t="s">
        <v>351</v>
      </c>
      <c r="T4742" s="115">
        <v>1200</v>
      </c>
      <c r="U4742" s="115" t="s">
        <v>352</v>
      </c>
      <c r="V4742" s="115" t="s">
        <v>350</v>
      </c>
      <c r="Z4742" s="115">
        <v>0</v>
      </c>
      <c r="AA4742" s="115">
        <v>1</v>
      </c>
      <c r="AB4742" s="115">
        <v>2.4608380083047998</v>
      </c>
      <c r="AC4742" s="115">
        <v>0.36193089054999</v>
      </c>
      <c r="AD4742" s="115">
        <v>1144.58224775859</v>
      </c>
      <c r="AF4742" s="115">
        <v>-1</v>
      </c>
      <c r="AG4742" s="115">
        <v>-1</v>
      </c>
      <c r="AH4742" s="115">
        <v>-1</v>
      </c>
      <c r="AI4742" s="115">
        <v>-1</v>
      </c>
      <c r="AJ4742" s="115">
        <v>0</v>
      </c>
      <c r="AM4742" s="115" t="s">
        <v>348</v>
      </c>
      <c r="AN4742" s="115">
        <v>-1</v>
      </c>
      <c r="AQ4742" s="115">
        <v>604</v>
      </c>
      <c r="AR4742" s="115" t="s">
        <v>271</v>
      </c>
      <c r="AS4742" s="115" t="s">
        <v>384</v>
      </c>
      <c r="AT4742" s="115" t="s">
        <v>296</v>
      </c>
      <c r="AV4742" s="115">
        <v>185.94191630345099</v>
      </c>
      <c r="AW4742" s="115">
        <v>0.92829054970000002</v>
      </c>
    </row>
    <row r="4743" spans="1:49" x14ac:dyDescent="0.25">
      <c r="A4743" s="117">
        <v>220000</v>
      </c>
      <c r="B4743" s="117">
        <v>850000</v>
      </c>
      <c r="C4743" s="117">
        <v>850000</v>
      </c>
      <c r="D4743" s="115" t="s">
        <v>342</v>
      </c>
      <c r="E4743" s="115" t="s">
        <v>13</v>
      </c>
      <c r="F4743" s="115" t="s">
        <v>343</v>
      </c>
      <c r="G4743" s="115" t="s">
        <v>344</v>
      </c>
      <c r="H4743" s="115">
        <v>0.56000000000000005</v>
      </c>
      <c r="I4743" s="115">
        <v>0.48</v>
      </c>
      <c r="J4743" s="115" t="s">
        <v>350</v>
      </c>
      <c r="K4743" s="115">
        <v>0.17363657197394999</v>
      </c>
      <c r="L4743" s="115">
        <v>3707.8353451833</v>
      </c>
      <c r="M4743" s="115">
        <v>9.2433831774982504</v>
      </c>
      <c r="N4743" s="115">
        <v>1.35948237707501</v>
      </c>
      <c r="O4743" s="115">
        <v>1.6049893683824801</v>
      </c>
      <c r="P4743" s="115">
        <v>0.23605585961430001</v>
      </c>
      <c r="Q4743" s="115">
        <v>643.81581878147995</v>
      </c>
      <c r="R4743" s="115">
        <v>1210</v>
      </c>
      <c r="S4743" s="115" t="s">
        <v>353</v>
      </c>
      <c r="T4743" s="115">
        <v>1210</v>
      </c>
      <c r="U4743" s="115" t="s">
        <v>352</v>
      </c>
      <c r="V4743" s="115" t="s">
        <v>350</v>
      </c>
      <c r="Z4743" s="115">
        <v>0</v>
      </c>
      <c r="AA4743" s="115">
        <v>1</v>
      </c>
      <c r="AB4743" s="115">
        <v>1.6049893683824801</v>
      </c>
      <c r="AC4743" s="115">
        <v>0.23605585961430001</v>
      </c>
      <c r="AD4743" s="115">
        <v>643.81581878147995</v>
      </c>
      <c r="AF4743" s="115">
        <v>-1</v>
      </c>
      <c r="AG4743" s="115">
        <v>-1</v>
      </c>
      <c r="AH4743" s="115">
        <v>-1</v>
      </c>
      <c r="AI4743" s="115">
        <v>-1</v>
      </c>
      <c r="AJ4743" s="115">
        <v>0</v>
      </c>
      <c r="AM4743" s="115" t="s">
        <v>348</v>
      </c>
      <c r="AN4743" s="115">
        <v>-1</v>
      </c>
      <c r="AQ4743" s="115">
        <v>604</v>
      </c>
      <c r="AR4743" s="115" t="s">
        <v>271</v>
      </c>
      <c r="AS4743" s="115" t="s">
        <v>384</v>
      </c>
      <c r="AT4743" s="115" t="s">
        <v>296</v>
      </c>
      <c r="AV4743" s="115">
        <v>111.561749765529</v>
      </c>
      <c r="AW4743" s="115">
        <v>0.52215394869999998</v>
      </c>
    </row>
    <row r="4744" spans="1:49" x14ac:dyDescent="0.25">
      <c r="A4744" s="117">
        <v>220000</v>
      </c>
      <c r="B4744" s="117">
        <v>850000</v>
      </c>
      <c r="C4744" s="117">
        <v>850000</v>
      </c>
      <c r="D4744" s="115" t="s">
        <v>342</v>
      </c>
      <c r="E4744" s="115" t="s">
        <v>13</v>
      </c>
      <c r="F4744" s="115" t="s">
        <v>343</v>
      </c>
      <c r="G4744" s="115" t="s">
        <v>344</v>
      </c>
      <c r="H4744" s="115">
        <v>0.56000000000000005</v>
      </c>
      <c r="I4744" s="115">
        <v>0.48</v>
      </c>
      <c r="J4744" s="115" t="s">
        <v>350</v>
      </c>
      <c r="K4744" s="115">
        <v>7.0627311594010006E-2</v>
      </c>
      <c r="L4744" s="115">
        <v>3707.8353451833</v>
      </c>
      <c r="M4744" s="115">
        <v>9.2433831774982504</v>
      </c>
      <c r="N4744" s="115">
        <v>1.35948237707501</v>
      </c>
      <c r="O4744" s="115">
        <v>0.65283530386008004</v>
      </c>
      <c r="P4744" s="115">
        <v>9.6016585452250003E-2</v>
      </c>
      <c r="Q4744" s="115">
        <v>261.87444226357798</v>
      </c>
      <c r="R4744" s="115">
        <v>1210</v>
      </c>
      <c r="S4744" s="115" t="s">
        <v>353</v>
      </c>
      <c r="T4744" s="115">
        <v>1210</v>
      </c>
      <c r="U4744" s="115" t="s">
        <v>352</v>
      </c>
      <c r="V4744" s="115" t="s">
        <v>350</v>
      </c>
      <c r="Z4744" s="115">
        <v>0</v>
      </c>
      <c r="AA4744" s="115">
        <v>1</v>
      </c>
      <c r="AB4744" s="115">
        <v>0.65283530386008004</v>
      </c>
      <c r="AC4744" s="115">
        <v>9.6016585452250003E-2</v>
      </c>
      <c r="AD4744" s="115">
        <v>261.87444226357599</v>
      </c>
      <c r="AF4744" s="115">
        <v>-1</v>
      </c>
      <c r="AG4744" s="115">
        <v>-1</v>
      </c>
      <c r="AH4744" s="115">
        <v>-1</v>
      </c>
      <c r="AI4744" s="115">
        <v>-1</v>
      </c>
      <c r="AJ4744" s="115">
        <v>0</v>
      </c>
      <c r="AM4744" s="115" t="s">
        <v>348</v>
      </c>
      <c r="AN4744" s="115">
        <v>-1</v>
      </c>
      <c r="AQ4744" s="115">
        <v>604</v>
      </c>
      <c r="AR4744" s="115" t="s">
        <v>271</v>
      </c>
      <c r="AS4744" s="115" t="s">
        <v>384</v>
      </c>
      <c r="AT4744" s="115" t="s">
        <v>296</v>
      </c>
      <c r="AV4744" s="115">
        <v>69.609983821584905</v>
      </c>
      <c r="AW4744" s="115">
        <v>0.212388031</v>
      </c>
    </row>
    <row r="4745" spans="1:49" x14ac:dyDescent="0.25">
      <c r="A4745" s="117">
        <v>220000</v>
      </c>
      <c r="B4745" s="117">
        <v>850000</v>
      </c>
      <c r="C4745" s="117">
        <v>860000</v>
      </c>
      <c r="D4745" s="115" t="s">
        <v>342</v>
      </c>
      <c r="E4745" s="115" t="s">
        <v>13</v>
      </c>
      <c r="F4745" s="115" t="s">
        <v>343</v>
      </c>
      <c r="G4745" s="115" t="s">
        <v>344</v>
      </c>
      <c r="H4745" s="115">
        <v>0.56000000000000005</v>
      </c>
      <c r="I4745" s="115">
        <v>0.48</v>
      </c>
      <c r="J4745" s="115" t="s">
        <v>350</v>
      </c>
      <c r="K4745" s="115">
        <v>2.8342550339E-4</v>
      </c>
      <c r="L4745" s="115">
        <v>414.716346145861</v>
      </c>
      <c r="M4745" s="115">
        <v>1.2006760457533601</v>
      </c>
      <c r="N4745" s="115">
        <v>0.18225848734735001</v>
      </c>
      <c r="O4745" s="115">
        <v>3.4030221267999998E-4</v>
      </c>
      <c r="P4745" s="115">
        <v>5.1656703520000002E-5</v>
      </c>
      <c r="Q4745" s="115">
        <v>0.11754118917294</v>
      </c>
      <c r="R4745" s="115">
        <v>1200</v>
      </c>
      <c r="S4745" s="115" t="s">
        <v>351</v>
      </c>
      <c r="T4745" s="115">
        <v>1200</v>
      </c>
      <c r="U4745" s="115" t="s">
        <v>352</v>
      </c>
      <c r="V4745" s="115" t="s">
        <v>350</v>
      </c>
      <c r="Z4745" s="115">
        <v>0</v>
      </c>
      <c r="AA4745" s="115">
        <v>1</v>
      </c>
      <c r="AB4745" s="115">
        <v>3.4030221267999998E-4</v>
      </c>
      <c r="AC4745" s="115">
        <v>5.1656703520000002E-5</v>
      </c>
      <c r="AD4745" s="115">
        <v>16.293750204821201</v>
      </c>
      <c r="AF4745" s="115">
        <v>-1</v>
      </c>
      <c r="AG4745" s="115">
        <v>-1</v>
      </c>
      <c r="AH4745" s="115">
        <v>-1</v>
      </c>
      <c r="AI4745" s="115">
        <v>-1</v>
      </c>
      <c r="AJ4745" s="115">
        <v>0</v>
      </c>
      <c r="AM4745" s="115" t="s">
        <v>348</v>
      </c>
      <c r="AN4745" s="115">
        <v>-1</v>
      </c>
      <c r="AQ4745" s="115">
        <v>604</v>
      </c>
      <c r="AR4745" s="115" t="s">
        <v>271</v>
      </c>
      <c r="AS4745" s="115" t="s">
        <v>384</v>
      </c>
      <c r="AT4745" s="115" t="s">
        <v>296</v>
      </c>
      <c r="AV4745" s="115">
        <v>5.1864263231930297</v>
      </c>
      <c r="AW4745" s="115">
        <v>1.3214720399999999E-2</v>
      </c>
    </row>
    <row r="4746" spans="1:49" x14ac:dyDescent="0.25">
      <c r="A4746" s="117">
        <v>220000</v>
      </c>
      <c r="B4746" s="117">
        <v>860000</v>
      </c>
      <c r="C4746" s="117">
        <v>860000</v>
      </c>
      <c r="D4746" s="115" t="s">
        <v>342</v>
      </c>
      <c r="E4746" s="115" t="s">
        <v>13</v>
      </c>
      <c r="F4746" s="115" t="s">
        <v>343</v>
      </c>
      <c r="G4746" s="115" t="s">
        <v>344</v>
      </c>
      <c r="H4746" s="115">
        <v>0.56000000000000005</v>
      </c>
      <c r="I4746" s="115">
        <v>0.48</v>
      </c>
      <c r="J4746" s="115" t="s">
        <v>350</v>
      </c>
      <c r="K4746" s="115">
        <v>8.0519467004680004E-2</v>
      </c>
      <c r="L4746" s="115">
        <v>3754.9649868891602</v>
      </c>
      <c r="M4746" s="115">
        <v>9.5336616752848098</v>
      </c>
      <c r="N4746" s="115">
        <v>1.46605638448262</v>
      </c>
      <c r="O4746" s="115">
        <v>0.76764535669693001</v>
      </c>
      <c r="P4746" s="115">
        <v>0.11804607867734999</v>
      </c>
      <c r="Q4746" s="115">
        <v>302.34777936557299</v>
      </c>
      <c r="R4746" s="115">
        <v>1300</v>
      </c>
      <c r="S4746" s="115" t="s">
        <v>346</v>
      </c>
      <c r="T4746" s="115">
        <v>1300</v>
      </c>
      <c r="U4746" s="115" t="s">
        <v>352</v>
      </c>
      <c r="V4746" s="115" t="s">
        <v>350</v>
      </c>
      <c r="Z4746" s="115">
        <v>0</v>
      </c>
      <c r="AA4746" s="115">
        <v>1</v>
      </c>
      <c r="AB4746" s="115">
        <v>0.76764535669693001</v>
      </c>
      <c r="AC4746" s="115">
        <v>0.11804607867734999</v>
      </c>
      <c r="AD4746" s="115">
        <v>302.347779365571</v>
      </c>
      <c r="AF4746" s="115">
        <v>-1</v>
      </c>
      <c r="AG4746" s="115">
        <v>-1</v>
      </c>
      <c r="AH4746" s="115">
        <v>-1</v>
      </c>
      <c r="AI4746" s="115">
        <v>-1</v>
      </c>
      <c r="AJ4746" s="115">
        <v>0</v>
      </c>
      <c r="AM4746" s="115" t="s">
        <v>348</v>
      </c>
      <c r="AN4746" s="115">
        <v>-1</v>
      </c>
      <c r="AQ4746" s="115">
        <v>604</v>
      </c>
      <c r="AR4746" s="115" t="s">
        <v>271</v>
      </c>
      <c r="AS4746" s="115" t="s">
        <v>384</v>
      </c>
      <c r="AT4746" s="115" t="s">
        <v>296</v>
      </c>
      <c r="AV4746" s="115">
        <v>80.081003997276795</v>
      </c>
      <c r="AW4746" s="115">
        <v>0.24521312200000001</v>
      </c>
    </row>
    <row r="4747" spans="1:49" x14ac:dyDescent="0.25">
      <c r="A4747" s="117">
        <v>220000</v>
      </c>
      <c r="B4747" s="117">
        <v>860000</v>
      </c>
      <c r="C4747" s="117">
        <v>860000</v>
      </c>
      <c r="D4747" s="115" t="s">
        <v>342</v>
      </c>
      <c r="E4747" s="115" t="s">
        <v>13</v>
      </c>
      <c r="F4747" s="115" t="s">
        <v>343</v>
      </c>
      <c r="G4747" s="115" t="s">
        <v>344</v>
      </c>
      <c r="H4747" s="115">
        <v>0.56000000000000005</v>
      </c>
      <c r="I4747" s="115">
        <v>0.48</v>
      </c>
      <c r="J4747" s="115" t="s">
        <v>350</v>
      </c>
      <c r="K4747" s="115">
        <v>0.197342657122</v>
      </c>
      <c r="L4747" s="115">
        <v>3754.9649868891602</v>
      </c>
      <c r="M4747" s="115">
        <v>9.5336616752848098</v>
      </c>
      <c r="N4747" s="115">
        <v>1.46605638448262</v>
      </c>
      <c r="O4747" s="115">
        <v>1.8813981271029501</v>
      </c>
      <c r="P4747" s="115">
        <v>0.28931546240447997</v>
      </c>
      <c r="Q4747" s="115">
        <v>741.01476791280902</v>
      </c>
      <c r="R4747" s="115">
        <v>1210</v>
      </c>
      <c r="S4747" s="115" t="s">
        <v>353</v>
      </c>
      <c r="T4747" s="115">
        <v>1210</v>
      </c>
      <c r="U4747" s="115" t="s">
        <v>352</v>
      </c>
      <c r="V4747" s="115" t="s">
        <v>350</v>
      </c>
      <c r="Z4747" s="115">
        <v>0</v>
      </c>
      <c r="AA4747" s="115">
        <v>1</v>
      </c>
      <c r="AB4747" s="115">
        <v>1.8813981271029501</v>
      </c>
      <c r="AC4747" s="115">
        <v>0.28931546240447997</v>
      </c>
      <c r="AD4747" s="115">
        <v>741.01476791280902</v>
      </c>
      <c r="AF4747" s="115">
        <v>-1</v>
      </c>
      <c r="AG4747" s="115">
        <v>-1</v>
      </c>
      <c r="AH4747" s="115">
        <v>-1</v>
      </c>
      <c r="AI4747" s="115">
        <v>-1</v>
      </c>
      <c r="AJ4747" s="115">
        <v>0</v>
      </c>
      <c r="AM4747" s="115" t="s">
        <v>348</v>
      </c>
      <c r="AN4747" s="115">
        <v>-1</v>
      </c>
      <c r="AQ4747" s="115">
        <v>604</v>
      </c>
      <c r="AR4747" s="115" t="s">
        <v>271</v>
      </c>
      <c r="AS4747" s="115" t="s">
        <v>384</v>
      </c>
      <c r="AT4747" s="115" t="s">
        <v>296</v>
      </c>
      <c r="AV4747" s="115">
        <v>113.105631078017</v>
      </c>
      <c r="AW4747" s="115">
        <v>0.60098521319999998</v>
      </c>
    </row>
    <row r="4748" spans="1:49" x14ac:dyDescent="0.25">
      <c r="A4748" s="117">
        <v>220000</v>
      </c>
      <c r="B4748" s="117">
        <v>860000</v>
      </c>
      <c r="C4748" s="117">
        <v>860000</v>
      </c>
      <c r="D4748" s="115" t="s">
        <v>342</v>
      </c>
      <c r="E4748" s="115" t="s">
        <v>13</v>
      </c>
      <c r="F4748" s="115" t="s">
        <v>343</v>
      </c>
      <c r="G4748" s="115" t="s">
        <v>344</v>
      </c>
      <c r="H4748" s="115">
        <v>0.56000000000000005</v>
      </c>
      <c r="I4748" s="115">
        <v>0.48</v>
      </c>
      <c r="J4748" s="115" t="s">
        <v>350</v>
      </c>
      <c r="K4748" s="115">
        <v>8.2566712709749995E-2</v>
      </c>
      <c r="L4748" s="115">
        <v>3754.9649868891602</v>
      </c>
      <c r="M4748" s="115">
        <v>9.5336616752848098</v>
      </c>
      <c r="N4748" s="115">
        <v>1.46605638448262</v>
      </c>
      <c r="O4748" s="115">
        <v>0.78716310461528005</v>
      </c>
      <c r="P4748" s="115">
        <v>0.12104745631388</v>
      </c>
      <c r="Q4748" s="115">
        <v>310.035115307681</v>
      </c>
      <c r="R4748" s="115">
        <v>1210</v>
      </c>
      <c r="S4748" s="115" t="s">
        <v>353</v>
      </c>
      <c r="T4748" s="115">
        <v>1210</v>
      </c>
      <c r="U4748" s="115" t="s">
        <v>352</v>
      </c>
      <c r="V4748" s="115" t="s">
        <v>350</v>
      </c>
      <c r="Z4748" s="115">
        <v>0</v>
      </c>
      <c r="AA4748" s="115">
        <v>1</v>
      </c>
      <c r="AB4748" s="115">
        <v>0.78716310461528005</v>
      </c>
      <c r="AC4748" s="115">
        <v>0.12104745631388</v>
      </c>
      <c r="AD4748" s="115">
        <v>310.03511530767997</v>
      </c>
      <c r="AF4748" s="115">
        <v>-1</v>
      </c>
      <c r="AG4748" s="115">
        <v>-1</v>
      </c>
      <c r="AH4748" s="115">
        <v>-1</v>
      </c>
      <c r="AI4748" s="115">
        <v>-1</v>
      </c>
      <c r="AJ4748" s="115">
        <v>0</v>
      </c>
      <c r="AM4748" s="115" t="s">
        <v>348</v>
      </c>
      <c r="AN4748" s="115">
        <v>-1</v>
      </c>
      <c r="AQ4748" s="115">
        <v>604</v>
      </c>
      <c r="AR4748" s="115" t="s">
        <v>271</v>
      </c>
      <c r="AS4748" s="115" t="s">
        <v>384</v>
      </c>
      <c r="AT4748" s="115" t="s">
        <v>296</v>
      </c>
      <c r="AV4748" s="115">
        <v>81.867763063825095</v>
      </c>
      <c r="AW4748" s="115">
        <v>0.25144778210000002</v>
      </c>
    </row>
    <row r="4749" spans="1:49" x14ac:dyDescent="0.25">
      <c r="A4749" s="117">
        <v>220000</v>
      </c>
      <c r="B4749" s="117">
        <v>860000</v>
      </c>
      <c r="C4749" s="117">
        <v>860000</v>
      </c>
      <c r="D4749" s="115" t="s">
        <v>342</v>
      </c>
      <c r="E4749" s="115" t="s">
        <v>13</v>
      </c>
      <c r="F4749" s="115" t="s">
        <v>343</v>
      </c>
      <c r="G4749" s="115" t="s">
        <v>344</v>
      </c>
      <c r="H4749" s="115">
        <v>0.56000000000000005</v>
      </c>
      <c r="I4749" s="115">
        <v>0.48</v>
      </c>
      <c r="J4749" s="115" t="s">
        <v>350</v>
      </c>
      <c r="K4749" s="115">
        <v>0.10402796052097001</v>
      </c>
      <c r="L4749" s="115">
        <v>3754.9649868891602</v>
      </c>
      <c r="M4749" s="115">
        <v>9.5336616752848098</v>
      </c>
      <c r="N4749" s="115">
        <v>1.46605638448262</v>
      </c>
      <c r="O4749" s="115">
        <v>0.99176738037686996</v>
      </c>
      <c r="P4749" s="115">
        <v>0.15251085568648001</v>
      </c>
      <c r="Q4749" s="115">
        <v>390.62134941375302</v>
      </c>
      <c r="R4749" s="115">
        <v>1210</v>
      </c>
      <c r="S4749" s="115" t="s">
        <v>353</v>
      </c>
      <c r="T4749" s="115">
        <v>1210</v>
      </c>
      <c r="U4749" s="115" t="s">
        <v>352</v>
      </c>
      <c r="V4749" s="115" t="s">
        <v>350</v>
      </c>
      <c r="Z4749" s="115">
        <v>0</v>
      </c>
      <c r="AA4749" s="115">
        <v>1</v>
      </c>
      <c r="AB4749" s="115">
        <v>0.99176738037686996</v>
      </c>
      <c r="AC4749" s="115">
        <v>0.15251085568648001</v>
      </c>
      <c r="AD4749" s="115">
        <v>390.62134941375302</v>
      </c>
      <c r="AF4749" s="115">
        <v>-1</v>
      </c>
      <c r="AG4749" s="115">
        <v>-1</v>
      </c>
      <c r="AH4749" s="115">
        <v>-1</v>
      </c>
      <c r="AI4749" s="115">
        <v>-1</v>
      </c>
      <c r="AJ4749" s="115">
        <v>0</v>
      </c>
      <c r="AM4749" s="115" t="s">
        <v>348</v>
      </c>
      <c r="AN4749" s="115">
        <v>-1</v>
      </c>
      <c r="AQ4749" s="115">
        <v>604</v>
      </c>
      <c r="AR4749" s="115" t="s">
        <v>271</v>
      </c>
      <c r="AS4749" s="115" t="s">
        <v>384</v>
      </c>
      <c r="AT4749" s="115" t="s">
        <v>296</v>
      </c>
      <c r="AV4749" s="115">
        <v>82.124308539635805</v>
      </c>
      <c r="AW4749" s="115">
        <v>0.31680563620000002</v>
      </c>
    </row>
    <row r="4750" spans="1:49" x14ac:dyDescent="0.25">
      <c r="A4750" s="117">
        <v>220000</v>
      </c>
      <c r="B4750" s="117">
        <v>860000</v>
      </c>
      <c r="C4750" s="117">
        <v>860000</v>
      </c>
      <c r="D4750" s="115" t="s">
        <v>342</v>
      </c>
      <c r="E4750" s="115" t="s">
        <v>13</v>
      </c>
      <c r="F4750" s="115" t="s">
        <v>343</v>
      </c>
      <c r="G4750" s="115" t="s">
        <v>344</v>
      </c>
      <c r="H4750" s="115">
        <v>0.56000000000000005</v>
      </c>
      <c r="I4750" s="115">
        <v>0.48</v>
      </c>
      <c r="J4750" s="115" t="s">
        <v>350</v>
      </c>
      <c r="K4750" s="115">
        <v>9.3466182960719998E-2</v>
      </c>
      <c r="L4750" s="115">
        <v>3754.9649868891602</v>
      </c>
      <c r="M4750" s="115">
        <v>9.5336616752848098</v>
      </c>
      <c r="N4750" s="115">
        <v>1.46605638448262</v>
      </c>
      <c r="O4750" s="115">
        <v>0.89107496642784001</v>
      </c>
      <c r="P4750" s="115">
        <v>0.13702669426278999</v>
      </c>
      <c r="Q4750" s="115">
        <v>350.96224447570597</v>
      </c>
      <c r="R4750" s="115">
        <v>1210</v>
      </c>
      <c r="S4750" s="115" t="s">
        <v>353</v>
      </c>
      <c r="T4750" s="115">
        <v>1210</v>
      </c>
      <c r="U4750" s="115" t="s">
        <v>352</v>
      </c>
      <c r="V4750" s="115" t="s">
        <v>350</v>
      </c>
      <c r="Z4750" s="115">
        <v>0</v>
      </c>
      <c r="AA4750" s="115">
        <v>1</v>
      </c>
      <c r="AB4750" s="115">
        <v>0.89107496642784001</v>
      </c>
      <c r="AC4750" s="115">
        <v>0.13702669426278999</v>
      </c>
      <c r="AD4750" s="115">
        <v>350.96224447570398</v>
      </c>
      <c r="AF4750" s="115">
        <v>-1</v>
      </c>
      <c r="AG4750" s="115">
        <v>-1</v>
      </c>
      <c r="AH4750" s="115">
        <v>-1</v>
      </c>
      <c r="AI4750" s="115">
        <v>-1</v>
      </c>
      <c r="AJ4750" s="115">
        <v>0</v>
      </c>
      <c r="AM4750" s="115" t="s">
        <v>348</v>
      </c>
      <c r="AN4750" s="115">
        <v>-1</v>
      </c>
      <c r="AQ4750" s="115">
        <v>604</v>
      </c>
      <c r="AR4750" s="115" t="s">
        <v>271</v>
      </c>
      <c r="AS4750" s="115" t="s">
        <v>384</v>
      </c>
      <c r="AT4750" s="115" t="s">
        <v>296</v>
      </c>
      <c r="AV4750" s="115">
        <v>77.957543099017499</v>
      </c>
      <c r="AW4750" s="115">
        <v>0.28464091200000002</v>
      </c>
    </row>
    <row r="4751" spans="1:49" x14ac:dyDescent="0.25">
      <c r="A4751" s="117">
        <v>220000</v>
      </c>
      <c r="B4751" s="117">
        <v>860000</v>
      </c>
      <c r="C4751" s="117">
        <v>860000</v>
      </c>
      <c r="D4751" s="115" t="s">
        <v>342</v>
      </c>
      <c r="E4751" s="115" t="s">
        <v>13</v>
      </c>
      <c r="F4751" s="115" t="s">
        <v>343</v>
      </c>
      <c r="G4751" s="115" t="s">
        <v>344</v>
      </c>
      <c r="H4751" s="115">
        <v>0.56000000000000005</v>
      </c>
      <c r="I4751" s="115">
        <v>0.48</v>
      </c>
      <c r="J4751" s="115" t="s">
        <v>350</v>
      </c>
      <c r="K4751" s="115">
        <v>5.9840473487840003E-2</v>
      </c>
      <c r="L4751" s="115">
        <v>3754.9649868891602</v>
      </c>
      <c r="M4751" s="115">
        <v>9.5336616752848098</v>
      </c>
      <c r="N4751" s="115">
        <v>1.46605638448262</v>
      </c>
      <c r="O4751" s="115">
        <v>0.57049882872192004</v>
      </c>
      <c r="P4751" s="115">
        <v>8.772950820731E-2</v>
      </c>
      <c r="Q4751" s="115">
        <v>224.69888274571201</v>
      </c>
      <c r="R4751" s="115">
        <v>1210</v>
      </c>
      <c r="S4751" s="115" t="s">
        <v>353</v>
      </c>
      <c r="T4751" s="115">
        <v>1210</v>
      </c>
      <c r="U4751" s="115" t="s">
        <v>352</v>
      </c>
      <c r="V4751" s="115" t="s">
        <v>350</v>
      </c>
      <c r="Z4751" s="115">
        <v>0</v>
      </c>
      <c r="AA4751" s="115">
        <v>1</v>
      </c>
      <c r="AB4751" s="115">
        <v>0.57049882872192004</v>
      </c>
      <c r="AC4751" s="115">
        <v>8.772950820731E-2</v>
      </c>
      <c r="AD4751" s="115">
        <v>224.69888274571099</v>
      </c>
      <c r="AF4751" s="115">
        <v>-1</v>
      </c>
      <c r="AG4751" s="115">
        <v>-1</v>
      </c>
      <c r="AH4751" s="115">
        <v>-1</v>
      </c>
      <c r="AI4751" s="115">
        <v>-1</v>
      </c>
      <c r="AJ4751" s="115">
        <v>0</v>
      </c>
      <c r="AM4751" s="115" t="s">
        <v>348</v>
      </c>
      <c r="AN4751" s="115">
        <v>-1</v>
      </c>
      <c r="AQ4751" s="115">
        <v>604</v>
      </c>
      <c r="AR4751" s="115" t="s">
        <v>271</v>
      </c>
      <c r="AS4751" s="115" t="s">
        <v>384</v>
      </c>
      <c r="AT4751" s="115" t="s">
        <v>296</v>
      </c>
      <c r="AV4751" s="115">
        <v>64.493985323490705</v>
      </c>
      <c r="AW4751" s="115">
        <v>0.18223753670000001</v>
      </c>
    </row>
    <row r="4752" spans="1:49" x14ac:dyDescent="0.25">
      <c r="A4752" s="117">
        <v>220000</v>
      </c>
      <c r="B4752" s="117">
        <v>860000</v>
      </c>
      <c r="C4752" s="117">
        <v>860000</v>
      </c>
      <c r="D4752" s="115" t="s">
        <v>342</v>
      </c>
      <c r="E4752" s="115" t="s">
        <v>13</v>
      </c>
      <c r="F4752" s="115" t="s">
        <v>343</v>
      </c>
      <c r="G4752" s="115" t="s">
        <v>344</v>
      </c>
      <c r="H4752" s="115">
        <v>0.56000000000000005</v>
      </c>
      <c r="I4752" s="115">
        <v>0.48</v>
      </c>
      <c r="J4752" s="115" t="s">
        <v>350</v>
      </c>
      <c r="K4752" s="115">
        <v>7.5158472363860002E-2</v>
      </c>
      <c r="L4752" s="115">
        <v>3747.0223202564098</v>
      </c>
      <c r="M4752" s="115">
        <v>9.3257174235036207</v>
      </c>
      <c r="N4752" s="115">
        <v>1.3710700682485899</v>
      </c>
      <c r="O4752" s="115">
        <v>0.70090667524761996</v>
      </c>
      <c r="P4752" s="115">
        <v>0.10304753183338</v>
      </c>
      <c r="Q4752" s="115">
        <v>281.62047350377998</v>
      </c>
      <c r="R4752" s="115">
        <v>1200</v>
      </c>
      <c r="S4752" s="115" t="s">
        <v>351</v>
      </c>
      <c r="T4752" s="115">
        <v>1200</v>
      </c>
      <c r="U4752" s="115" t="s">
        <v>352</v>
      </c>
      <c r="V4752" s="115" t="s">
        <v>350</v>
      </c>
      <c r="Z4752" s="115">
        <v>0</v>
      </c>
      <c r="AA4752" s="115">
        <v>1</v>
      </c>
      <c r="AB4752" s="115">
        <v>0.70090667524761996</v>
      </c>
      <c r="AC4752" s="115">
        <v>0.10304753183338</v>
      </c>
      <c r="AD4752" s="115">
        <v>281.62047350377998</v>
      </c>
      <c r="AF4752" s="115">
        <v>-1</v>
      </c>
      <c r="AG4752" s="115">
        <v>-1</v>
      </c>
      <c r="AH4752" s="115">
        <v>-1</v>
      </c>
      <c r="AI4752" s="115">
        <v>-1</v>
      </c>
      <c r="AJ4752" s="115">
        <v>0</v>
      </c>
      <c r="AM4752" s="115" t="s">
        <v>348</v>
      </c>
      <c r="AN4752" s="115">
        <v>-1</v>
      </c>
      <c r="AQ4752" s="115">
        <v>604</v>
      </c>
      <c r="AR4752" s="115" t="s">
        <v>271</v>
      </c>
      <c r="AS4752" s="115" t="s">
        <v>384</v>
      </c>
      <c r="AT4752" s="115" t="s">
        <v>296</v>
      </c>
      <c r="AV4752" s="115">
        <v>112.49623922309701</v>
      </c>
      <c r="AW4752" s="115">
        <v>0.2284026549</v>
      </c>
    </row>
    <row r="4753" spans="1:49" x14ac:dyDescent="0.25">
      <c r="A4753" s="117">
        <v>220000</v>
      </c>
      <c r="B4753" s="117">
        <v>860000</v>
      </c>
      <c r="C4753" s="117">
        <v>860000</v>
      </c>
      <c r="D4753" s="115" t="s">
        <v>342</v>
      </c>
      <c r="E4753" s="115" t="s">
        <v>13</v>
      </c>
      <c r="F4753" s="115" t="s">
        <v>343</v>
      </c>
      <c r="G4753" s="115" t="s">
        <v>344</v>
      </c>
      <c r="H4753" s="115">
        <v>0.56000000000000005</v>
      </c>
      <c r="I4753" s="115">
        <v>0.48</v>
      </c>
      <c r="J4753" s="115" t="s">
        <v>350</v>
      </c>
      <c r="K4753" s="115">
        <v>1.7632952751199999E-3</v>
      </c>
      <c r="L4753" s="115">
        <v>3747.0223202564098</v>
      </c>
      <c r="M4753" s="115">
        <v>9.3257174235036207</v>
      </c>
      <c r="N4753" s="115">
        <v>1.3710700682485899</v>
      </c>
      <c r="O4753" s="115">
        <v>1.6443993470019999E-2</v>
      </c>
      <c r="P4753" s="115">
        <v>2.4176013732000001E-3</v>
      </c>
      <c r="Q4753" s="115">
        <v>6.6071067530998002</v>
      </c>
      <c r="R4753" s="115">
        <v>1210</v>
      </c>
      <c r="S4753" s="115" t="s">
        <v>353</v>
      </c>
      <c r="T4753" s="115">
        <v>1210</v>
      </c>
      <c r="U4753" s="115" t="s">
        <v>352</v>
      </c>
      <c r="V4753" s="115" t="s">
        <v>350</v>
      </c>
      <c r="Z4753" s="115">
        <v>0</v>
      </c>
      <c r="AA4753" s="115">
        <v>1</v>
      </c>
      <c r="AB4753" s="115">
        <v>1.6443993470019999E-2</v>
      </c>
      <c r="AC4753" s="115">
        <v>2.4176013732000001E-3</v>
      </c>
      <c r="AD4753" s="115">
        <v>901.99761707810603</v>
      </c>
      <c r="AF4753" s="115">
        <v>-1</v>
      </c>
      <c r="AG4753" s="115">
        <v>-1</v>
      </c>
      <c r="AH4753" s="115">
        <v>-1</v>
      </c>
      <c r="AI4753" s="115">
        <v>-1</v>
      </c>
      <c r="AJ4753" s="115">
        <v>0</v>
      </c>
      <c r="AM4753" s="115" t="s">
        <v>348</v>
      </c>
      <c r="AN4753" s="115">
        <v>-1</v>
      </c>
      <c r="AQ4753" s="115">
        <v>604</v>
      </c>
      <c r="AR4753" s="115" t="s">
        <v>271</v>
      </c>
      <c r="AS4753" s="115" t="s">
        <v>384</v>
      </c>
      <c r="AT4753" s="115" t="s">
        <v>296</v>
      </c>
      <c r="AV4753" s="115">
        <v>44.551789437651699</v>
      </c>
      <c r="AW4753" s="115">
        <v>0.73154713469999999</v>
      </c>
    </row>
    <row r="4754" spans="1:49" x14ac:dyDescent="0.25">
      <c r="A4754" s="117">
        <v>220000</v>
      </c>
      <c r="B4754" s="117">
        <v>860000</v>
      </c>
      <c r="C4754" s="117">
        <v>860000</v>
      </c>
      <c r="D4754" s="115" t="s">
        <v>342</v>
      </c>
      <c r="E4754" s="115" t="s">
        <v>13</v>
      </c>
      <c r="F4754" s="115" t="s">
        <v>343</v>
      </c>
      <c r="G4754" s="115" t="s">
        <v>344</v>
      </c>
      <c r="H4754" s="115">
        <v>0.56000000000000005</v>
      </c>
      <c r="I4754" s="115">
        <v>0.48</v>
      </c>
      <c r="J4754" s="115" t="s">
        <v>350</v>
      </c>
      <c r="K4754" s="115">
        <v>3.4503551984E-3</v>
      </c>
      <c r="L4754" s="115">
        <v>3747.0223202564098</v>
      </c>
      <c r="M4754" s="115">
        <v>9.3257174235036207</v>
      </c>
      <c r="N4754" s="115">
        <v>1.3710700682485899</v>
      </c>
      <c r="O4754" s="115">
        <v>3.2177037590999998E-2</v>
      </c>
      <c r="P4754" s="115">
        <v>4.7306787373499999E-3</v>
      </c>
      <c r="Q4754" s="115">
        <v>12.9285579412213</v>
      </c>
      <c r="R4754" s="115">
        <v>1210</v>
      </c>
      <c r="S4754" s="115" t="s">
        <v>353</v>
      </c>
      <c r="T4754" s="115">
        <v>1210</v>
      </c>
      <c r="U4754" s="115" t="s">
        <v>352</v>
      </c>
      <c r="V4754" s="115" t="s">
        <v>350</v>
      </c>
      <c r="Z4754" s="115">
        <v>0</v>
      </c>
      <c r="AA4754" s="115">
        <v>1</v>
      </c>
      <c r="AB4754" s="115">
        <v>3.2177037590999998E-2</v>
      </c>
      <c r="AC4754" s="115">
        <v>4.7306787373499999E-3</v>
      </c>
      <c r="AD4754" s="115">
        <v>1131.15535886424</v>
      </c>
      <c r="AF4754" s="115">
        <v>-1</v>
      </c>
      <c r="AG4754" s="115">
        <v>-1</v>
      </c>
      <c r="AH4754" s="115">
        <v>-1</v>
      </c>
      <c r="AI4754" s="115">
        <v>-1</v>
      </c>
      <c r="AJ4754" s="115">
        <v>0</v>
      </c>
      <c r="AM4754" s="115" t="s">
        <v>348</v>
      </c>
      <c r="AN4754" s="115">
        <v>-1</v>
      </c>
      <c r="AQ4754" s="115">
        <v>604</v>
      </c>
      <c r="AR4754" s="115" t="s">
        <v>271</v>
      </c>
      <c r="AS4754" s="115" t="s">
        <v>384</v>
      </c>
      <c r="AT4754" s="115" t="s">
        <v>296</v>
      </c>
      <c r="AV4754" s="115">
        <v>60.266811011335903</v>
      </c>
      <c r="AW4754" s="115">
        <v>0.91740093990000005</v>
      </c>
    </row>
    <row r="4755" spans="1:49" x14ac:dyDescent="0.25">
      <c r="A4755" s="117">
        <v>220000</v>
      </c>
      <c r="B4755" s="117">
        <v>860000</v>
      </c>
      <c r="C4755" s="117">
        <v>860000</v>
      </c>
      <c r="D4755" s="115" t="s">
        <v>342</v>
      </c>
      <c r="E4755" s="115" t="s">
        <v>13</v>
      </c>
      <c r="F4755" s="115" t="s">
        <v>343</v>
      </c>
      <c r="G4755" s="115" t="s">
        <v>344</v>
      </c>
      <c r="H4755" s="115">
        <v>0.56000000000000005</v>
      </c>
      <c r="I4755" s="115">
        <v>0.48</v>
      </c>
      <c r="J4755" s="115" t="s">
        <v>345</v>
      </c>
      <c r="K4755" s="115">
        <v>6.6699034943999995E-4</v>
      </c>
      <c r="L4755" s="115">
        <v>3684.33498879647</v>
      </c>
      <c r="M4755" s="115">
        <v>10.5903539082852</v>
      </c>
      <c r="N4755" s="115">
        <v>2.0394042000922501</v>
      </c>
      <c r="O4755" s="115">
        <v>7.0636638539999996E-3</v>
      </c>
      <c r="P4755" s="115">
        <v>1.3602629200699999E-3</v>
      </c>
      <c r="Q4755" s="115">
        <v>2.4574158816387399</v>
      </c>
      <c r="R4755" s="115">
        <v>1300</v>
      </c>
      <c r="S4755" s="115" t="s">
        <v>346</v>
      </c>
      <c r="T4755" s="115">
        <v>1300</v>
      </c>
      <c r="U4755" s="115" t="s">
        <v>347</v>
      </c>
      <c r="V4755" s="115" t="s">
        <v>345</v>
      </c>
      <c r="Z4755" s="115">
        <v>0</v>
      </c>
      <c r="AA4755" s="115">
        <v>1</v>
      </c>
      <c r="AB4755" s="115">
        <v>7.0636638539999996E-3</v>
      </c>
      <c r="AC4755" s="115">
        <v>1.3602629200699999E-3</v>
      </c>
      <c r="AD4755" s="115">
        <v>811.014457364897</v>
      </c>
      <c r="AF4755" s="115">
        <v>-1</v>
      </c>
      <c r="AG4755" s="115">
        <v>-1</v>
      </c>
      <c r="AH4755" s="115">
        <v>-1</v>
      </c>
      <c r="AI4755" s="115">
        <v>-1</v>
      </c>
      <c r="AJ4755" s="115">
        <v>0</v>
      </c>
      <c r="AM4755" s="115" t="s">
        <v>348</v>
      </c>
      <c r="AN4755" s="115">
        <v>-1</v>
      </c>
      <c r="AQ4755" s="115">
        <v>604</v>
      </c>
      <c r="AR4755" s="115" t="s">
        <v>271</v>
      </c>
      <c r="AS4755" s="115" t="s">
        <v>384</v>
      </c>
      <c r="AT4755" s="115" t="s">
        <v>296</v>
      </c>
      <c r="AV4755" s="115">
        <v>72.192477205457607</v>
      </c>
      <c r="AW4755" s="115">
        <v>0.65775706190000005</v>
      </c>
    </row>
    <row r="4756" spans="1:49" x14ac:dyDescent="0.25">
      <c r="A4756" s="117">
        <v>220000</v>
      </c>
      <c r="B4756" s="117">
        <v>860000</v>
      </c>
      <c r="C4756" s="117">
        <v>860000</v>
      </c>
      <c r="D4756" s="115" t="s">
        <v>342</v>
      </c>
      <c r="E4756" s="115" t="s">
        <v>13</v>
      </c>
      <c r="F4756" s="115" t="s">
        <v>343</v>
      </c>
      <c r="G4756" s="115" t="s">
        <v>344</v>
      </c>
      <c r="H4756" s="115">
        <v>0.56000000000000005</v>
      </c>
      <c r="I4756" s="115">
        <v>0.48</v>
      </c>
      <c r="J4756" s="115" t="s">
        <v>350</v>
      </c>
      <c r="K4756" s="115">
        <v>0.29666494701159002</v>
      </c>
      <c r="L4756" s="115">
        <v>3754.55562237202</v>
      </c>
      <c r="M4756" s="115">
        <v>9.3433241562623195</v>
      </c>
      <c r="N4756" s="115">
        <v>1.37361973910728</v>
      </c>
      <c r="O4756" s="115">
        <v>2.77183676572974</v>
      </c>
      <c r="P4756" s="115">
        <v>0.40750482711634001</v>
      </c>
      <c r="Q4756" s="115">
        <v>1113.8450447630901</v>
      </c>
      <c r="R4756" s="115">
        <v>1200</v>
      </c>
      <c r="S4756" s="115" t="s">
        <v>351</v>
      </c>
      <c r="T4756" s="115">
        <v>1200</v>
      </c>
      <c r="U4756" s="115" t="s">
        <v>352</v>
      </c>
      <c r="V4756" s="115" t="s">
        <v>350</v>
      </c>
      <c r="Z4756" s="115">
        <v>0</v>
      </c>
      <c r="AA4756" s="115">
        <v>1</v>
      </c>
      <c r="AB4756" s="115">
        <v>2.77183676572974</v>
      </c>
      <c r="AC4756" s="115">
        <v>0.40750482711634001</v>
      </c>
      <c r="AD4756" s="115">
        <v>1113.8450447630901</v>
      </c>
      <c r="AF4756" s="115">
        <v>-1</v>
      </c>
      <c r="AG4756" s="115">
        <v>-1</v>
      </c>
      <c r="AH4756" s="115">
        <v>-1</v>
      </c>
      <c r="AI4756" s="115">
        <v>-1</v>
      </c>
      <c r="AJ4756" s="115">
        <v>0</v>
      </c>
      <c r="AM4756" s="115" t="s">
        <v>348</v>
      </c>
      <c r="AN4756" s="115">
        <v>-1</v>
      </c>
      <c r="AQ4756" s="115">
        <v>604</v>
      </c>
      <c r="AR4756" s="115" t="s">
        <v>271</v>
      </c>
      <c r="AS4756" s="115" t="s">
        <v>384</v>
      </c>
      <c r="AT4756" s="115" t="s">
        <v>296</v>
      </c>
      <c r="AV4756" s="115">
        <v>200.47010057158801</v>
      </c>
      <c r="AW4756" s="115">
        <v>0.90336175569999999</v>
      </c>
    </row>
    <row r="4757" spans="1:49" x14ac:dyDescent="0.25">
      <c r="A4757" s="117">
        <v>220000</v>
      </c>
      <c r="B4757" s="117">
        <v>860000</v>
      </c>
      <c r="C4757" s="117">
        <v>860000</v>
      </c>
      <c r="D4757" s="115" t="s">
        <v>342</v>
      </c>
      <c r="E4757" s="115" t="s">
        <v>13</v>
      </c>
      <c r="F4757" s="115" t="s">
        <v>343</v>
      </c>
      <c r="G4757" s="115" t="s">
        <v>344</v>
      </c>
      <c r="H4757" s="115">
        <v>0.56000000000000005</v>
      </c>
      <c r="I4757" s="115">
        <v>0.48</v>
      </c>
      <c r="J4757" s="115" t="s">
        <v>350</v>
      </c>
      <c r="K4757" s="115">
        <v>0.23552024643194</v>
      </c>
      <c r="L4757" s="115">
        <v>3754.55562237202</v>
      </c>
      <c r="M4757" s="115">
        <v>9.3433241562623195</v>
      </c>
      <c r="N4757" s="115">
        <v>1.37361973910728</v>
      </c>
      <c r="O4757" s="115">
        <v>2.2005420077764302</v>
      </c>
      <c r="P4757" s="115">
        <v>0.32351525945832998</v>
      </c>
      <c r="Q4757" s="115">
        <v>884.27386542349905</v>
      </c>
      <c r="R4757" s="115">
        <v>1210</v>
      </c>
      <c r="S4757" s="115" t="s">
        <v>353</v>
      </c>
      <c r="T4757" s="115">
        <v>1210</v>
      </c>
      <c r="U4757" s="115" t="s">
        <v>352</v>
      </c>
      <c r="V4757" s="115" t="s">
        <v>350</v>
      </c>
      <c r="Z4757" s="115">
        <v>0</v>
      </c>
      <c r="AA4757" s="115">
        <v>1</v>
      </c>
      <c r="AB4757" s="115">
        <v>2.2005420077764302</v>
      </c>
      <c r="AC4757" s="115">
        <v>0.32351525945832998</v>
      </c>
      <c r="AD4757" s="115">
        <v>884.27386542349905</v>
      </c>
      <c r="AF4757" s="115">
        <v>-1</v>
      </c>
      <c r="AG4757" s="115">
        <v>-1</v>
      </c>
      <c r="AH4757" s="115">
        <v>-1</v>
      </c>
      <c r="AI4757" s="115">
        <v>-1</v>
      </c>
      <c r="AJ4757" s="115">
        <v>0</v>
      </c>
      <c r="AM4757" s="115" t="s">
        <v>348</v>
      </c>
      <c r="AN4757" s="115">
        <v>-1</v>
      </c>
      <c r="AQ4757" s="115">
        <v>604</v>
      </c>
      <c r="AR4757" s="115" t="s">
        <v>271</v>
      </c>
      <c r="AS4757" s="115" t="s">
        <v>384</v>
      </c>
      <c r="AT4757" s="115" t="s">
        <v>296</v>
      </c>
      <c r="AV4757" s="115">
        <v>123.523598305825</v>
      </c>
      <c r="AW4757" s="115">
        <v>0.71717264020000004</v>
      </c>
    </row>
    <row r="4758" spans="1:49" x14ac:dyDescent="0.25">
      <c r="A4758" s="117">
        <v>220000</v>
      </c>
      <c r="B4758" s="117">
        <v>860000</v>
      </c>
      <c r="C4758" s="117">
        <v>860000</v>
      </c>
      <c r="D4758" s="115" t="s">
        <v>342</v>
      </c>
      <c r="E4758" s="115" t="s">
        <v>13</v>
      </c>
      <c r="F4758" s="115" t="s">
        <v>343</v>
      </c>
      <c r="G4758" s="115" t="s">
        <v>344</v>
      </c>
      <c r="H4758" s="115">
        <v>0.56000000000000005</v>
      </c>
      <c r="I4758" s="115">
        <v>0.48</v>
      </c>
      <c r="J4758" s="115" t="s">
        <v>350</v>
      </c>
      <c r="K4758" s="115">
        <v>8.5578260270390005E-2</v>
      </c>
      <c r="L4758" s="115">
        <v>3754.55562237202</v>
      </c>
      <c r="M4758" s="115">
        <v>9.3433241562623195</v>
      </c>
      <c r="N4758" s="115">
        <v>1.37361973910728</v>
      </c>
      <c r="O4758" s="115">
        <v>0.79958542643531005</v>
      </c>
      <c r="P4758" s="115">
        <v>0.11755198754587</v>
      </c>
      <c r="Q4758" s="115">
        <v>321.308338251039</v>
      </c>
      <c r="R4758" s="115">
        <v>1210</v>
      </c>
      <c r="S4758" s="115" t="s">
        <v>353</v>
      </c>
      <c r="T4758" s="115">
        <v>1210</v>
      </c>
      <c r="U4758" s="115" t="s">
        <v>352</v>
      </c>
      <c r="V4758" s="115" t="s">
        <v>350</v>
      </c>
      <c r="Z4758" s="115">
        <v>0</v>
      </c>
      <c r="AA4758" s="115">
        <v>1</v>
      </c>
      <c r="AB4758" s="115">
        <v>0.79958542643531005</v>
      </c>
      <c r="AC4758" s="115">
        <v>0.11755198754587</v>
      </c>
      <c r="AD4758" s="115">
        <v>321.308338251039</v>
      </c>
      <c r="AF4758" s="115">
        <v>-1</v>
      </c>
      <c r="AG4758" s="115">
        <v>-1</v>
      </c>
      <c r="AH4758" s="115">
        <v>-1</v>
      </c>
      <c r="AI4758" s="115">
        <v>-1</v>
      </c>
      <c r="AJ4758" s="115">
        <v>0</v>
      </c>
      <c r="AM4758" s="115" t="s">
        <v>348</v>
      </c>
      <c r="AN4758" s="115">
        <v>-1</v>
      </c>
      <c r="AQ4758" s="115">
        <v>604</v>
      </c>
      <c r="AR4758" s="115" t="s">
        <v>271</v>
      </c>
      <c r="AS4758" s="115" t="s">
        <v>384</v>
      </c>
      <c r="AT4758" s="115" t="s">
        <v>296</v>
      </c>
      <c r="AV4758" s="115">
        <v>85.235136937963802</v>
      </c>
      <c r="AW4758" s="115">
        <v>0.26059070420000002</v>
      </c>
    </row>
    <row r="4759" spans="1:49" x14ac:dyDescent="0.25">
      <c r="A4759" s="117">
        <v>220000</v>
      </c>
      <c r="B4759" s="117">
        <v>860000</v>
      </c>
      <c r="C4759" s="117">
        <v>860000</v>
      </c>
      <c r="D4759" s="115" t="s">
        <v>342</v>
      </c>
      <c r="E4759" s="115" t="s">
        <v>13</v>
      </c>
      <c r="F4759" s="115" t="s">
        <v>343</v>
      </c>
      <c r="G4759" s="115" t="s">
        <v>344</v>
      </c>
      <c r="H4759" s="115">
        <v>0.56000000000000005</v>
      </c>
      <c r="I4759" s="115">
        <v>0.48</v>
      </c>
      <c r="J4759" s="115" t="s">
        <v>350</v>
      </c>
      <c r="K4759" s="115">
        <v>9.4569193124270007E-2</v>
      </c>
      <c r="L4759" s="115">
        <v>3741.9994408554899</v>
      </c>
      <c r="M4759" s="115">
        <v>9.31397827774442</v>
      </c>
      <c r="N4759" s="115">
        <v>1.3693701054026099</v>
      </c>
      <c r="O4759" s="115">
        <v>0.88081541050326995</v>
      </c>
      <c r="P4759" s="115">
        <v>0.12950022595642</v>
      </c>
      <c r="Q4759" s="115">
        <v>353.87786779317702</v>
      </c>
      <c r="R4759" s="115">
        <v>1200</v>
      </c>
      <c r="S4759" s="115" t="s">
        <v>351</v>
      </c>
      <c r="T4759" s="115">
        <v>1200</v>
      </c>
      <c r="U4759" s="115" t="s">
        <v>352</v>
      </c>
      <c r="V4759" s="115" t="s">
        <v>350</v>
      </c>
      <c r="Z4759" s="115">
        <v>0</v>
      </c>
      <c r="AA4759" s="115">
        <v>1</v>
      </c>
      <c r="AB4759" s="115">
        <v>0.88081541050326995</v>
      </c>
      <c r="AC4759" s="115">
        <v>0.12950022595642</v>
      </c>
      <c r="AD4759" s="115">
        <v>890.06078911365898</v>
      </c>
      <c r="AF4759" s="115">
        <v>-1</v>
      </c>
      <c r="AG4759" s="115">
        <v>-1</v>
      </c>
      <c r="AH4759" s="115">
        <v>-1</v>
      </c>
      <c r="AI4759" s="115">
        <v>-1</v>
      </c>
      <c r="AJ4759" s="115">
        <v>0</v>
      </c>
      <c r="AM4759" s="115" t="s">
        <v>348</v>
      </c>
      <c r="AN4759" s="115">
        <v>-1</v>
      </c>
      <c r="AQ4759" s="115">
        <v>604</v>
      </c>
      <c r="AR4759" s="115" t="s">
        <v>271</v>
      </c>
      <c r="AS4759" s="115" t="s">
        <v>384</v>
      </c>
      <c r="AT4759" s="115" t="s">
        <v>296</v>
      </c>
      <c r="AV4759" s="115">
        <v>90.9227595747669</v>
      </c>
      <c r="AW4759" s="115">
        <v>0.72186600899999998</v>
      </c>
    </row>
    <row r="4760" spans="1:49" x14ac:dyDescent="0.25">
      <c r="A4760" s="117">
        <v>220000</v>
      </c>
      <c r="B4760" s="117">
        <v>860000</v>
      </c>
      <c r="C4760" s="117">
        <v>860000</v>
      </c>
      <c r="D4760" s="115" t="s">
        <v>342</v>
      </c>
      <c r="E4760" s="115" t="s">
        <v>13</v>
      </c>
      <c r="F4760" s="115" t="s">
        <v>343</v>
      </c>
      <c r="G4760" s="115" t="s">
        <v>344</v>
      </c>
      <c r="H4760" s="115">
        <v>0.56000000000000005</v>
      </c>
      <c r="I4760" s="115">
        <v>0.48</v>
      </c>
      <c r="J4760" s="115" t="s">
        <v>350</v>
      </c>
      <c r="K4760" s="115">
        <v>9.4263599855E-4</v>
      </c>
      <c r="L4760" s="115">
        <v>286.37405998296998</v>
      </c>
      <c r="M4760" s="115">
        <v>0.82355388477076996</v>
      </c>
      <c r="N4760" s="115">
        <v>0.12485031305980999</v>
      </c>
      <c r="O4760" s="115">
        <v>7.7631153853000001E-4</v>
      </c>
      <c r="P4760" s="115">
        <v>1.1768839952E-4</v>
      </c>
      <c r="Q4760" s="115">
        <v>0.26994649799171999</v>
      </c>
      <c r="R4760" s="115">
        <v>1200</v>
      </c>
      <c r="S4760" s="115" t="s">
        <v>351</v>
      </c>
      <c r="T4760" s="115">
        <v>1200</v>
      </c>
      <c r="U4760" s="115" t="s">
        <v>352</v>
      </c>
      <c r="V4760" s="115" t="s">
        <v>350</v>
      </c>
      <c r="Z4760" s="115">
        <v>0</v>
      </c>
      <c r="AA4760" s="115">
        <v>1</v>
      </c>
      <c r="AB4760" s="115">
        <v>7.7631153853000001E-4</v>
      </c>
      <c r="AC4760" s="115">
        <v>1.1768839952E-4</v>
      </c>
      <c r="AD4760" s="115">
        <v>8.8608682738528</v>
      </c>
      <c r="AF4760" s="115">
        <v>-1</v>
      </c>
      <c r="AG4760" s="115">
        <v>-1</v>
      </c>
      <c r="AH4760" s="115">
        <v>-1</v>
      </c>
      <c r="AI4760" s="115">
        <v>-1</v>
      </c>
      <c r="AJ4760" s="115">
        <v>0</v>
      </c>
      <c r="AM4760" s="115" t="s">
        <v>348</v>
      </c>
      <c r="AN4760" s="115">
        <v>-1</v>
      </c>
      <c r="AQ4760" s="115">
        <v>604</v>
      </c>
      <c r="AR4760" s="115" t="s">
        <v>271</v>
      </c>
      <c r="AS4760" s="115" t="s">
        <v>384</v>
      </c>
      <c r="AT4760" s="115" t="s">
        <v>296</v>
      </c>
      <c r="AV4760" s="115">
        <v>10.531162069124001</v>
      </c>
      <c r="AW4760" s="115">
        <v>7.1864301000000002E-3</v>
      </c>
    </row>
    <row r="4761" spans="1:49" x14ac:dyDescent="0.25">
      <c r="A4761" s="117">
        <v>220000</v>
      </c>
      <c r="B4761" s="117">
        <v>860000</v>
      </c>
      <c r="C4761" s="117">
        <v>860000</v>
      </c>
      <c r="D4761" s="115" t="s">
        <v>342</v>
      </c>
      <c r="E4761" s="115" t="s">
        <v>13</v>
      </c>
      <c r="F4761" s="115" t="s">
        <v>343</v>
      </c>
      <c r="G4761" s="115" t="s">
        <v>344</v>
      </c>
      <c r="H4761" s="115">
        <v>0.56000000000000005</v>
      </c>
      <c r="I4761" s="115">
        <v>0.48</v>
      </c>
      <c r="J4761" s="115" t="s">
        <v>350</v>
      </c>
      <c r="K4761" s="115">
        <v>0.15213871266736001</v>
      </c>
      <c r="L4761" s="115">
        <v>3742.4530077139698</v>
      </c>
      <c r="M4761" s="115">
        <v>9.3150270111865101</v>
      </c>
      <c r="N4761" s="115">
        <v>1.3695215640324101</v>
      </c>
      <c r="O4761" s="115">
        <v>1.41717621794363</v>
      </c>
      <c r="P4761" s="115">
        <v>0.20835724772208</v>
      </c>
      <c r="Q4761" s="115">
        <v>569.37198281170504</v>
      </c>
      <c r="R4761" s="115">
        <v>1200</v>
      </c>
      <c r="S4761" s="115" t="s">
        <v>351</v>
      </c>
      <c r="T4761" s="115">
        <v>1200</v>
      </c>
      <c r="U4761" s="115" t="s">
        <v>352</v>
      </c>
      <c r="V4761" s="115" t="s">
        <v>350</v>
      </c>
      <c r="Z4761" s="115">
        <v>0</v>
      </c>
      <c r="AA4761" s="115">
        <v>1</v>
      </c>
      <c r="AB4761" s="115">
        <v>1.41717621794363</v>
      </c>
      <c r="AC4761" s="115">
        <v>0.20835724772208</v>
      </c>
      <c r="AD4761" s="115">
        <v>966.08634680687101</v>
      </c>
      <c r="AF4761" s="115">
        <v>-1</v>
      </c>
      <c r="AG4761" s="115">
        <v>-1</v>
      </c>
      <c r="AH4761" s="115">
        <v>-1</v>
      </c>
      <c r="AI4761" s="115">
        <v>-1</v>
      </c>
      <c r="AJ4761" s="115">
        <v>0</v>
      </c>
      <c r="AM4761" s="115" t="s">
        <v>348</v>
      </c>
      <c r="AN4761" s="115">
        <v>-1</v>
      </c>
      <c r="AQ4761" s="115">
        <v>604</v>
      </c>
      <c r="AR4761" s="115" t="s">
        <v>271</v>
      </c>
      <c r="AS4761" s="115" t="s">
        <v>384</v>
      </c>
      <c r="AT4761" s="115" t="s">
        <v>296</v>
      </c>
      <c r="AV4761" s="115">
        <v>132.54957016195399</v>
      </c>
      <c r="AW4761" s="115">
        <v>0.78352501770000005</v>
      </c>
    </row>
    <row r="4762" spans="1:49" x14ac:dyDescent="0.25">
      <c r="A4762" s="117">
        <v>220000</v>
      </c>
      <c r="B4762" s="117">
        <v>860000</v>
      </c>
      <c r="C4762" s="117">
        <v>860000</v>
      </c>
      <c r="D4762" s="115" t="s">
        <v>342</v>
      </c>
      <c r="E4762" s="115" t="s">
        <v>13</v>
      </c>
      <c r="F4762" s="115" t="s">
        <v>343</v>
      </c>
      <c r="G4762" s="115" t="s">
        <v>344</v>
      </c>
      <c r="H4762" s="115">
        <v>0.56000000000000005</v>
      </c>
      <c r="I4762" s="115">
        <v>0.48</v>
      </c>
      <c r="J4762" s="115" t="s">
        <v>350</v>
      </c>
      <c r="K4762" s="115">
        <v>4.0275394822799999E-3</v>
      </c>
      <c r="L4762" s="115">
        <v>3742.4530077139698</v>
      </c>
      <c r="M4762" s="115">
        <v>9.3150270111865101</v>
      </c>
      <c r="N4762" s="115">
        <v>1.3695215640324101</v>
      </c>
      <c r="O4762" s="115">
        <v>3.7516639066070001E-2</v>
      </c>
      <c r="P4762" s="115">
        <v>5.5158021709699996E-3</v>
      </c>
      <c r="Q4762" s="115">
        <v>15.072877249153001</v>
      </c>
      <c r="R4762" s="115">
        <v>1210</v>
      </c>
      <c r="S4762" s="115" t="s">
        <v>353</v>
      </c>
      <c r="T4762" s="115">
        <v>1210</v>
      </c>
      <c r="U4762" s="115" t="s">
        <v>352</v>
      </c>
      <c r="V4762" s="115" t="s">
        <v>350</v>
      </c>
      <c r="Z4762" s="115">
        <v>0</v>
      </c>
      <c r="AA4762" s="115">
        <v>1</v>
      </c>
      <c r="AB4762" s="115">
        <v>3.7516639066070001E-2</v>
      </c>
      <c r="AC4762" s="115">
        <v>5.5158021709699996E-3</v>
      </c>
      <c r="AD4762" s="115">
        <v>115.314661301225</v>
      </c>
      <c r="AF4762" s="115">
        <v>-1</v>
      </c>
      <c r="AG4762" s="115">
        <v>-1</v>
      </c>
      <c r="AH4762" s="115">
        <v>-1</v>
      </c>
      <c r="AI4762" s="115">
        <v>-1</v>
      </c>
      <c r="AJ4762" s="115">
        <v>0</v>
      </c>
      <c r="AM4762" s="115" t="s">
        <v>348</v>
      </c>
      <c r="AN4762" s="115">
        <v>-1</v>
      </c>
      <c r="AQ4762" s="115">
        <v>604</v>
      </c>
      <c r="AR4762" s="115" t="s">
        <v>271</v>
      </c>
      <c r="AS4762" s="115" t="s">
        <v>384</v>
      </c>
      <c r="AT4762" s="115" t="s">
        <v>296</v>
      </c>
      <c r="AV4762" s="115">
        <v>24.016661936630499</v>
      </c>
      <c r="AW4762" s="115">
        <v>9.3523650700000002E-2</v>
      </c>
    </row>
    <row r="4763" spans="1:49" x14ac:dyDescent="0.25">
      <c r="A4763" s="117">
        <v>220000</v>
      </c>
      <c r="B4763" s="117">
        <v>860000</v>
      </c>
      <c r="C4763" s="117">
        <v>860000</v>
      </c>
      <c r="D4763" s="115" t="s">
        <v>342</v>
      </c>
      <c r="E4763" s="115" t="s">
        <v>13</v>
      </c>
      <c r="F4763" s="115" t="s">
        <v>343</v>
      </c>
      <c r="G4763" s="115" t="s">
        <v>344</v>
      </c>
      <c r="H4763" s="115">
        <v>0.56000000000000005</v>
      </c>
      <c r="I4763" s="115">
        <v>0.48</v>
      </c>
      <c r="J4763" s="115" t="s">
        <v>350</v>
      </c>
      <c r="K4763" s="115">
        <v>4.2791044453490003E-2</v>
      </c>
      <c r="L4763" s="115">
        <v>3742.4530077139698</v>
      </c>
      <c r="M4763" s="115">
        <v>9.3150270111865101</v>
      </c>
      <c r="N4763" s="115">
        <v>1.3695215640324101</v>
      </c>
      <c r="O4763" s="115">
        <v>0.39859973492118</v>
      </c>
      <c r="P4763" s="115">
        <v>5.860325812653E-2</v>
      </c>
      <c r="Q4763" s="115">
        <v>160.14347301820101</v>
      </c>
      <c r="R4763" s="115">
        <v>1210</v>
      </c>
      <c r="S4763" s="115" t="s">
        <v>353</v>
      </c>
      <c r="T4763" s="115">
        <v>1210</v>
      </c>
      <c r="U4763" s="115" t="s">
        <v>352</v>
      </c>
      <c r="V4763" s="115" t="s">
        <v>350</v>
      </c>
      <c r="Z4763" s="115">
        <v>0</v>
      </c>
      <c r="AA4763" s="115">
        <v>1</v>
      </c>
      <c r="AB4763" s="115">
        <v>0.39859973492118</v>
      </c>
      <c r="AC4763" s="115">
        <v>5.860325812653E-2</v>
      </c>
      <c r="AD4763" s="115">
        <v>160.14347301820101</v>
      </c>
      <c r="AF4763" s="115">
        <v>-1</v>
      </c>
      <c r="AG4763" s="115">
        <v>-1</v>
      </c>
      <c r="AH4763" s="115">
        <v>-1</v>
      </c>
      <c r="AI4763" s="115">
        <v>-1</v>
      </c>
      <c r="AJ4763" s="115">
        <v>0</v>
      </c>
      <c r="AM4763" s="115" t="s">
        <v>348</v>
      </c>
      <c r="AN4763" s="115">
        <v>-1</v>
      </c>
      <c r="AQ4763" s="115">
        <v>604</v>
      </c>
      <c r="AR4763" s="115" t="s">
        <v>271</v>
      </c>
      <c r="AS4763" s="115" t="s">
        <v>384</v>
      </c>
      <c r="AT4763" s="115" t="s">
        <v>296</v>
      </c>
      <c r="AV4763" s="115">
        <v>62.736993911359299</v>
      </c>
      <c r="AW4763" s="115">
        <v>0.12988116220000001</v>
      </c>
    </row>
    <row r="4764" spans="1:49" x14ac:dyDescent="0.25">
      <c r="A4764" s="117">
        <v>220000</v>
      </c>
      <c r="B4764" s="117">
        <v>860000</v>
      </c>
      <c r="C4764" s="117">
        <v>860000</v>
      </c>
      <c r="D4764" s="115" t="s">
        <v>342</v>
      </c>
      <c r="E4764" s="115" t="s">
        <v>13</v>
      </c>
      <c r="F4764" s="115" t="s">
        <v>343</v>
      </c>
      <c r="G4764" s="115" t="s">
        <v>344</v>
      </c>
      <c r="H4764" s="115">
        <v>0.56000000000000005</v>
      </c>
      <c r="I4764" s="115">
        <v>0.48</v>
      </c>
      <c r="J4764" s="115" t="s">
        <v>350</v>
      </c>
      <c r="K4764" s="115">
        <v>7.6477069732799998E-3</v>
      </c>
      <c r="L4764" s="115">
        <v>3742.4530077139698</v>
      </c>
      <c r="M4764" s="115">
        <v>9.3150270111865101</v>
      </c>
      <c r="N4764" s="115">
        <v>1.3695215640324101</v>
      </c>
      <c r="O4764" s="115">
        <v>7.1238597029760001E-2</v>
      </c>
      <c r="P4764" s="115">
        <v>1.047369961531E-2</v>
      </c>
      <c r="Q4764" s="115">
        <v>28.621183964274302</v>
      </c>
      <c r="R4764" s="115">
        <v>1210</v>
      </c>
      <c r="S4764" s="115" t="s">
        <v>353</v>
      </c>
      <c r="T4764" s="115">
        <v>1210</v>
      </c>
      <c r="U4764" s="115" t="s">
        <v>352</v>
      </c>
      <c r="V4764" s="115" t="s">
        <v>350</v>
      </c>
      <c r="Z4764" s="115">
        <v>0</v>
      </c>
      <c r="AA4764" s="115">
        <v>1</v>
      </c>
      <c r="AB4764" s="115">
        <v>7.1238597029760001E-2</v>
      </c>
      <c r="AC4764" s="115">
        <v>1.047369961531E-2</v>
      </c>
      <c r="AD4764" s="115">
        <v>376.36014127814502</v>
      </c>
      <c r="AF4764" s="115">
        <v>-1</v>
      </c>
      <c r="AG4764" s="115">
        <v>-1</v>
      </c>
      <c r="AH4764" s="115">
        <v>-1</v>
      </c>
      <c r="AI4764" s="115">
        <v>-1</v>
      </c>
      <c r="AJ4764" s="115">
        <v>0</v>
      </c>
      <c r="AM4764" s="115" t="s">
        <v>348</v>
      </c>
      <c r="AN4764" s="115">
        <v>-1</v>
      </c>
      <c r="AQ4764" s="115">
        <v>604</v>
      </c>
      <c r="AR4764" s="115" t="s">
        <v>271</v>
      </c>
      <c r="AS4764" s="115" t="s">
        <v>384</v>
      </c>
      <c r="AT4764" s="115" t="s">
        <v>296</v>
      </c>
      <c r="AV4764" s="115">
        <v>41.4198772461395</v>
      </c>
      <c r="AW4764" s="115">
        <v>0.30523936839999999</v>
      </c>
    </row>
    <row r="4765" spans="1:49" x14ac:dyDescent="0.25">
      <c r="A4765" s="117">
        <v>220000</v>
      </c>
      <c r="B4765" s="117">
        <v>860000</v>
      </c>
      <c r="C4765" s="117">
        <v>860000</v>
      </c>
      <c r="D4765" s="115" t="s">
        <v>342</v>
      </c>
      <c r="E4765" s="115" t="s">
        <v>13</v>
      </c>
      <c r="F4765" s="115" t="s">
        <v>343</v>
      </c>
      <c r="G4765" s="115" t="s">
        <v>344</v>
      </c>
      <c r="H4765" s="115">
        <v>0.56000000000000005</v>
      </c>
      <c r="I4765" s="115">
        <v>0.48</v>
      </c>
      <c r="J4765" s="115" t="s">
        <v>350</v>
      </c>
      <c r="K4765" s="115">
        <v>0.16172703908715999</v>
      </c>
      <c r="L4765" s="115">
        <v>3741.99944029789</v>
      </c>
      <c r="M4765" s="115">
        <v>9.3139782763565293</v>
      </c>
      <c r="N4765" s="115">
        <v>1.3693701051985601</v>
      </c>
      <c r="O4765" s="115">
        <v>1.5063221287573101</v>
      </c>
      <c r="P4765" s="115">
        <v>0.22146417252823999</v>
      </c>
      <c r="Q4765" s="115">
        <v>605.18248974520202</v>
      </c>
      <c r="R4765" s="115">
        <v>1210</v>
      </c>
      <c r="S4765" s="115" t="s">
        <v>353</v>
      </c>
      <c r="T4765" s="115">
        <v>1210</v>
      </c>
      <c r="U4765" s="115" t="s">
        <v>352</v>
      </c>
      <c r="V4765" s="115" t="s">
        <v>350</v>
      </c>
      <c r="Z4765" s="115">
        <v>0</v>
      </c>
      <c r="AA4765" s="115">
        <v>1</v>
      </c>
      <c r="AB4765" s="115">
        <v>1.5063221287573101</v>
      </c>
      <c r="AC4765" s="115">
        <v>0.22146417252823999</v>
      </c>
      <c r="AD4765" s="115">
        <v>605.18248974520202</v>
      </c>
      <c r="AF4765" s="115">
        <v>-1</v>
      </c>
      <c r="AG4765" s="115">
        <v>-1</v>
      </c>
      <c r="AH4765" s="115">
        <v>-1</v>
      </c>
      <c r="AI4765" s="115">
        <v>-1</v>
      </c>
      <c r="AJ4765" s="115">
        <v>0</v>
      </c>
      <c r="AM4765" s="115" t="s">
        <v>348</v>
      </c>
      <c r="AN4765" s="115">
        <v>-1</v>
      </c>
      <c r="AQ4765" s="115">
        <v>604</v>
      </c>
      <c r="AR4765" s="115" t="s">
        <v>271</v>
      </c>
      <c r="AS4765" s="115" t="s">
        <v>384</v>
      </c>
      <c r="AT4765" s="115" t="s">
        <v>296</v>
      </c>
      <c r="AV4765" s="115">
        <v>104.47399508726301</v>
      </c>
      <c r="AW4765" s="115">
        <v>0.4908211596</v>
      </c>
    </row>
    <row r="4766" spans="1:49" x14ac:dyDescent="0.25">
      <c r="A4766" s="117">
        <v>220000</v>
      </c>
      <c r="B4766" s="117">
        <v>860000</v>
      </c>
      <c r="C4766" s="117">
        <v>860000</v>
      </c>
      <c r="D4766" s="115" t="s">
        <v>342</v>
      </c>
      <c r="E4766" s="115" t="s">
        <v>13</v>
      </c>
      <c r="F4766" s="115" t="s">
        <v>343</v>
      </c>
      <c r="G4766" s="115" t="s">
        <v>344</v>
      </c>
      <c r="H4766" s="115">
        <v>0.56000000000000005</v>
      </c>
      <c r="I4766" s="115">
        <v>0.48</v>
      </c>
      <c r="J4766" s="115" t="s">
        <v>350</v>
      </c>
      <c r="K4766" s="115">
        <v>0.23049151886708999</v>
      </c>
      <c r="L4766" s="115">
        <v>3741.99944029789</v>
      </c>
      <c r="M4766" s="115">
        <v>9.3139782763565293</v>
      </c>
      <c r="N4766" s="115">
        <v>1.3693701051985601</v>
      </c>
      <c r="O4766" s="115">
        <v>2.1467929996125799</v>
      </c>
      <c r="P4766" s="115">
        <v>0.31562819543840998</v>
      </c>
      <c r="Q4766" s="115">
        <v>862.49913459409504</v>
      </c>
      <c r="R4766" s="115">
        <v>1210</v>
      </c>
      <c r="S4766" s="115" t="s">
        <v>353</v>
      </c>
      <c r="T4766" s="115">
        <v>1210</v>
      </c>
      <c r="U4766" s="115" t="s">
        <v>352</v>
      </c>
      <c r="V4766" s="115" t="s">
        <v>350</v>
      </c>
      <c r="Z4766" s="115">
        <v>0</v>
      </c>
      <c r="AA4766" s="115">
        <v>1</v>
      </c>
      <c r="AB4766" s="115">
        <v>2.1467929996125799</v>
      </c>
      <c r="AC4766" s="115">
        <v>0.31562819543840998</v>
      </c>
      <c r="AD4766" s="115">
        <v>862.49913459409504</v>
      </c>
      <c r="AF4766" s="115">
        <v>-1</v>
      </c>
      <c r="AG4766" s="115">
        <v>-1</v>
      </c>
      <c r="AH4766" s="115">
        <v>-1</v>
      </c>
      <c r="AI4766" s="115">
        <v>-1</v>
      </c>
      <c r="AJ4766" s="115">
        <v>0</v>
      </c>
      <c r="AM4766" s="115" t="s">
        <v>348</v>
      </c>
      <c r="AN4766" s="115">
        <v>-1</v>
      </c>
      <c r="AQ4766" s="115">
        <v>604</v>
      </c>
      <c r="AR4766" s="115" t="s">
        <v>271</v>
      </c>
      <c r="AS4766" s="115" t="s">
        <v>384</v>
      </c>
      <c r="AT4766" s="115" t="s">
        <v>296</v>
      </c>
      <c r="AV4766" s="115">
        <v>122.309967722292</v>
      </c>
      <c r="AW4766" s="115">
        <v>0.69951268010000001</v>
      </c>
    </row>
    <row r="4767" spans="1:49" x14ac:dyDescent="0.25">
      <c r="A4767" s="117">
        <v>220000</v>
      </c>
      <c r="B4767" s="117">
        <v>860000</v>
      </c>
      <c r="C4767" s="117">
        <v>860000</v>
      </c>
      <c r="D4767" s="115" t="s">
        <v>342</v>
      </c>
      <c r="E4767" s="115" t="s">
        <v>13</v>
      </c>
      <c r="F4767" s="115" t="s">
        <v>343</v>
      </c>
      <c r="G4767" s="115" t="s">
        <v>344</v>
      </c>
      <c r="H4767" s="115">
        <v>0.56000000000000005</v>
      </c>
      <c r="I4767" s="115">
        <v>0.48</v>
      </c>
      <c r="J4767" s="115" t="s">
        <v>350</v>
      </c>
      <c r="K4767" s="115">
        <v>9.1767888131800007E-3</v>
      </c>
      <c r="L4767" s="115">
        <v>3741.99944029789</v>
      </c>
      <c r="M4767" s="115">
        <v>9.3139782763565293</v>
      </c>
      <c r="N4767" s="115">
        <v>1.3693701051985601</v>
      </c>
      <c r="O4767" s="115">
        <v>8.5472411652680005E-2</v>
      </c>
      <c r="P4767" s="115">
        <v>1.256642026249E-2</v>
      </c>
      <c r="Q4767" s="115">
        <v>34.339538602655203</v>
      </c>
      <c r="R4767" s="115">
        <v>1210</v>
      </c>
      <c r="S4767" s="115" t="s">
        <v>353</v>
      </c>
      <c r="T4767" s="115">
        <v>1210</v>
      </c>
      <c r="U4767" s="115" t="s">
        <v>352</v>
      </c>
      <c r="V4767" s="115" t="s">
        <v>350</v>
      </c>
      <c r="Z4767" s="115">
        <v>0</v>
      </c>
      <c r="AA4767" s="115">
        <v>1</v>
      </c>
      <c r="AB4767" s="115">
        <v>8.5472411652680005E-2</v>
      </c>
      <c r="AC4767" s="115">
        <v>1.256642026249E-2</v>
      </c>
      <c r="AD4767" s="115">
        <v>34.339538602653803</v>
      </c>
      <c r="AF4767" s="115">
        <v>-1</v>
      </c>
      <c r="AG4767" s="115">
        <v>-1</v>
      </c>
      <c r="AH4767" s="115">
        <v>-1</v>
      </c>
      <c r="AI4767" s="115">
        <v>-1</v>
      </c>
      <c r="AJ4767" s="115">
        <v>0</v>
      </c>
      <c r="AM4767" s="115" t="s">
        <v>348</v>
      </c>
      <c r="AN4767" s="115">
        <v>-1</v>
      </c>
      <c r="AQ4767" s="115">
        <v>604</v>
      </c>
      <c r="AR4767" s="115" t="s">
        <v>271</v>
      </c>
      <c r="AS4767" s="115" t="s">
        <v>384</v>
      </c>
      <c r="AT4767" s="115" t="s">
        <v>296</v>
      </c>
      <c r="AV4767" s="115">
        <v>41.681996630736698</v>
      </c>
      <c r="AW4767" s="115">
        <v>2.78503963E-2</v>
      </c>
    </row>
    <row r="4768" spans="1:49" x14ac:dyDescent="0.25">
      <c r="A4768" s="117">
        <v>220000</v>
      </c>
      <c r="B4768" s="117">
        <v>860000</v>
      </c>
      <c r="C4768" s="117">
        <v>860000</v>
      </c>
      <c r="D4768" s="115" t="s">
        <v>342</v>
      </c>
      <c r="E4768" s="115" t="s">
        <v>13</v>
      </c>
      <c r="F4768" s="115" t="s">
        <v>343</v>
      </c>
      <c r="G4768" s="115" t="s">
        <v>344</v>
      </c>
      <c r="H4768" s="115">
        <v>0.56000000000000005</v>
      </c>
      <c r="I4768" s="115">
        <v>0.48</v>
      </c>
      <c r="J4768" s="115" t="s">
        <v>350</v>
      </c>
      <c r="K4768" s="115">
        <v>0.21636810694649</v>
      </c>
      <c r="L4768" s="115">
        <v>3741.99944029789</v>
      </c>
      <c r="M4768" s="115">
        <v>9.3139782763565293</v>
      </c>
      <c r="N4768" s="115">
        <v>1.3693701051985601</v>
      </c>
      <c r="O4768" s="115">
        <v>2.01524784779606</v>
      </c>
      <c r="P4768" s="115">
        <v>0.29628801737093002</v>
      </c>
      <c r="Q4768" s="115">
        <v>809.64933509210505</v>
      </c>
      <c r="R4768" s="115">
        <v>1210</v>
      </c>
      <c r="S4768" s="115" t="s">
        <v>353</v>
      </c>
      <c r="T4768" s="115">
        <v>1210</v>
      </c>
      <c r="U4768" s="115" t="s">
        <v>352</v>
      </c>
      <c r="V4768" s="115" t="s">
        <v>350</v>
      </c>
      <c r="Z4768" s="115">
        <v>0</v>
      </c>
      <c r="AA4768" s="115">
        <v>1</v>
      </c>
      <c r="AB4768" s="115">
        <v>2.01524784779606</v>
      </c>
      <c r="AC4768" s="115">
        <v>0.29628801737093002</v>
      </c>
      <c r="AD4768" s="115">
        <v>809.64933509210505</v>
      </c>
      <c r="AF4768" s="115">
        <v>-1</v>
      </c>
      <c r="AG4768" s="115">
        <v>-1</v>
      </c>
      <c r="AH4768" s="115">
        <v>-1</v>
      </c>
      <c r="AI4768" s="115">
        <v>-1</v>
      </c>
      <c r="AJ4768" s="115">
        <v>0</v>
      </c>
      <c r="AM4768" s="115" t="s">
        <v>348</v>
      </c>
      <c r="AN4768" s="115">
        <v>-1</v>
      </c>
      <c r="AQ4768" s="115">
        <v>604</v>
      </c>
      <c r="AR4768" s="115" t="s">
        <v>271</v>
      </c>
      <c r="AS4768" s="115" t="s">
        <v>384</v>
      </c>
      <c r="AT4768" s="115" t="s">
        <v>296</v>
      </c>
      <c r="AV4768" s="115">
        <v>132.53979606554901</v>
      </c>
      <c r="AW4768" s="115">
        <v>0.65664990680000002</v>
      </c>
    </row>
    <row r="4769" spans="1:49" x14ac:dyDescent="0.25">
      <c r="A4769" s="117">
        <v>220000</v>
      </c>
      <c r="B4769" s="117">
        <v>860000</v>
      </c>
      <c r="C4769" s="117">
        <v>860000</v>
      </c>
      <c r="D4769" s="115" t="s">
        <v>342</v>
      </c>
      <c r="E4769" s="115" t="s">
        <v>13</v>
      </c>
      <c r="F4769" s="115" t="s">
        <v>343</v>
      </c>
      <c r="G4769" s="115" t="s">
        <v>344</v>
      </c>
      <c r="H4769" s="115">
        <v>0.56000000000000005</v>
      </c>
      <c r="I4769" s="115">
        <v>0.48</v>
      </c>
      <c r="J4769" s="115" t="s">
        <v>345</v>
      </c>
      <c r="K4769" s="115">
        <v>2.5775873880499998E-3</v>
      </c>
      <c r="L4769" s="115">
        <v>3687.9475302430801</v>
      </c>
      <c r="M4769" s="115">
        <v>10.2950830640373</v>
      </c>
      <c r="N4769" s="115">
        <v>1.9445678558578601</v>
      </c>
      <c r="O4769" s="115">
        <v>2.6536476264849999E-2</v>
      </c>
      <c r="P4769" s="115">
        <v>5.0122935804700003E-3</v>
      </c>
      <c r="Q4769" s="115">
        <v>9.5060070417668392</v>
      </c>
      <c r="R4769" s="115">
        <v>1300</v>
      </c>
      <c r="S4769" s="115" t="s">
        <v>346</v>
      </c>
      <c r="T4769" s="115">
        <v>1300</v>
      </c>
      <c r="U4769" s="115" t="s">
        <v>347</v>
      </c>
      <c r="V4769" s="115" t="s">
        <v>345</v>
      </c>
      <c r="Z4769" s="115">
        <v>0</v>
      </c>
      <c r="AA4769" s="115">
        <v>1</v>
      </c>
      <c r="AB4769" s="115">
        <v>2.6536476264849999E-2</v>
      </c>
      <c r="AC4769" s="115">
        <v>5.0122935804700003E-3</v>
      </c>
      <c r="AD4769" s="115">
        <v>589.67603039506901</v>
      </c>
      <c r="AF4769" s="115">
        <v>-1</v>
      </c>
      <c r="AG4769" s="115">
        <v>-1</v>
      </c>
      <c r="AH4769" s="115">
        <v>-1</v>
      </c>
      <c r="AI4769" s="115">
        <v>-1</v>
      </c>
      <c r="AJ4769" s="115">
        <v>0</v>
      </c>
      <c r="AM4769" s="115" t="s">
        <v>348</v>
      </c>
      <c r="AN4769" s="115">
        <v>-1</v>
      </c>
      <c r="AQ4769" s="115">
        <v>604</v>
      </c>
      <c r="AR4769" s="115" t="s">
        <v>271</v>
      </c>
      <c r="AS4769" s="115" t="s">
        <v>384</v>
      </c>
      <c r="AT4769" s="115" t="s">
        <v>296</v>
      </c>
      <c r="AV4769" s="115">
        <v>61.020189995968003</v>
      </c>
      <c r="AW4769" s="115">
        <v>0.47824495569999997</v>
      </c>
    </row>
    <row r="4770" spans="1:49" x14ac:dyDescent="0.25">
      <c r="A4770" s="117">
        <v>220000</v>
      </c>
      <c r="B4770" s="117">
        <v>860000</v>
      </c>
      <c r="C4770" s="117">
        <v>860000</v>
      </c>
      <c r="D4770" s="115" t="s">
        <v>342</v>
      </c>
      <c r="E4770" s="115" t="s">
        <v>13</v>
      </c>
      <c r="F4770" s="115" t="s">
        <v>343</v>
      </c>
      <c r="G4770" s="115" t="s">
        <v>344</v>
      </c>
      <c r="H4770" s="115">
        <v>0.56000000000000005</v>
      </c>
      <c r="I4770" s="115">
        <v>0.48</v>
      </c>
      <c r="J4770" s="115" t="s">
        <v>350</v>
      </c>
      <c r="K4770" s="115">
        <v>2.7302037896600002E-3</v>
      </c>
      <c r="L4770" s="115">
        <v>3750.9855754442501</v>
      </c>
      <c r="M4770" s="115">
        <v>9.3349775018094192</v>
      </c>
      <c r="N4770" s="115">
        <v>1.37241094011106</v>
      </c>
      <c r="O4770" s="115">
        <v>2.5486390951900001E-2</v>
      </c>
      <c r="P4770" s="115">
        <v>3.7469615496700001E-3</v>
      </c>
      <c r="Q4770" s="115">
        <v>10.2409550330679</v>
      </c>
      <c r="R4770" s="115">
        <v>1210</v>
      </c>
      <c r="S4770" s="115" t="s">
        <v>353</v>
      </c>
      <c r="T4770" s="115">
        <v>1210</v>
      </c>
      <c r="U4770" s="115" t="s">
        <v>352</v>
      </c>
      <c r="V4770" s="115" t="s">
        <v>350</v>
      </c>
      <c r="Z4770" s="115">
        <v>0</v>
      </c>
      <c r="AA4770" s="115">
        <v>1</v>
      </c>
      <c r="AB4770" s="115">
        <v>2.5486390951900001E-2</v>
      </c>
      <c r="AC4770" s="115">
        <v>3.7469615496700001E-3</v>
      </c>
      <c r="AD4770" s="115">
        <v>10.2409550330673</v>
      </c>
      <c r="AF4770" s="115">
        <v>-1</v>
      </c>
      <c r="AG4770" s="115">
        <v>-1</v>
      </c>
      <c r="AH4770" s="115">
        <v>-1</v>
      </c>
      <c r="AI4770" s="115">
        <v>-1</v>
      </c>
      <c r="AJ4770" s="115">
        <v>0</v>
      </c>
      <c r="AM4770" s="115" t="s">
        <v>348</v>
      </c>
      <c r="AN4770" s="115">
        <v>-1</v>
      </c>
      <c r="AQ4770" s="115">
        <v>604</v>
      </c>
      <c r="AR4770" s="115" t="s">
        <v>271</v>
      </c>
      <c r="AS4770" s="115" t="s">
        <v>384</v>
      </c>
      <c r="AT4770" s="115" t="s">
        <v>296</v>
      </c>
      <c r="AV4770" s="115">
        <v>14.7629536134873</v>
      </c>
      <c r="AW4770" s="115">
        <v>8.3057218000000006E-3</v>
      </c>
    </row>
    <row r="4771" spans="1:49" x14ac:dyDescent="0.25">
      <c r="A4771" s="117">
        <v>220000</v>
      </c>
      <c r="B4771" s="117">
        <v>860000</v>
      </c>
      <c r="C4771" s="117">
        <v>860000</v>
      </c>
      <c r="D4771" s="115" t="s">
        <v>342</v>
      </c>
      <c r="E4771" s="115" t="s">
        <v>13</v>
      </c>
      <c r="F4771" s="115" t="s">
        <v>343</v>
      </c>
      <c r="G4771" s="115" t="s">
        <v>344</v>
      </c>
      <c r="H4771" s="115">
        <v>0.56000000000000005</v>
      </c>
      <c r="I4771" s="115">
        <v>0.48</v>
      </c>
      <c r="J4771" s="115" t="s">
        <v>350</v>
      </c>
      <c r="K4771" s="115">
        <v>2.3353015992609999E-2</v>
      </c>
      <c r="L4771" s="115">
        <v>3750.9855754442501</v>
      </c>
      <c r="M4771" s="115">
        <v>9.3349775018094192</v>
      </c>
      <c r="N4771" s="115">
        <v>1.37241094011106</v>
      </c>
      <c r="O4771" s="115">
        <v>0.21799987889042999</v>
      </c>
      <c r="P4771" s="115">
        <v>3.2049934632849997E-2</v>
      </c>
      <c r="Q4771" s="115">
        <v>87.596826131410296</v>
      </c>
      <c r="R4771" s="115">
        <v>1210</v>
      </c>
      <c r="S4771" s="115" t="s">
        <v>353</v>
      </c>
      <c r="T4771" s="115">
        <v>1210</v>
      </c>
      <c r="U4771" s="115" t="s">
        <v>352</v>
      </c>
      <c r="V4771" s="115" t="s">
        <v>350</v>
      </c>
      <c r="Z4771" s="115">
        <v>0</v>
      </c>
      <c r="AA4771" s="115">
        <v>1</v>
      </c>
      <c r="AB4771" s="115">
        <v>0.21799987889042999</v>
      </c>
      <c r="AC4771" s="115">
        <v>3.2049934632849997E-2</v>
      </c>
      <c r="AD4771" s="115">
        <v>105.23904127382001</v>
      </c>
      <c r="AF4771" s="115">
        <v>-1</v>
      </c>
      <c r="AG4771" s="115">
        <v>-1</v>
      </c>
      <c r="AH4771" s="115">
        <v>-1</v>
      </c>
      <c r="AI4771" s="115">
        <v>-1</v>
      </c>
      <c r="AJ4771" s="115">
        <v>0</v>
      </c>
      <c r="AM4771" s="115" t="s">
        <v>348</v>
      </c>
      <c r="AN4771" s="115">
        <v>-1</v>
      </c>
      <c r="AQ4771" s="115">
        <v>604</v>
      </c>
      <c r="AR4771" s="115" t="s">
        <v>271</v>
      </c>
      <c r="AS4771" s="115" t="s">
        <v>384</v>
      </c>
      <c r="AT4771" s="115" t="s">
        <v>296</v>
      </c>
      <c r="AV4771" s="115">
        <v>72.134053612524198</v>
      </c>
      <c r="AW4771" s="115">
        <v>8.53520205E-2</v>
      </c>
    </row>
    <row r="4772" spans="1:49" x14ac:dyDescent="0.25">
      <c r="A4772" s="117">
        <v>220000</v>
      </c>
      <c r="B4772" s="117">
        <v>860000</v>
      </c>
      <c r="C4772" s="117">
        <v>860000</v>
      </c>
      <c r="D4772" s="115" t="s">
        <v>342</v>
      </c>
      <c r="E4772" s="115" t="s">
        <v>13</v>
      </c>
      <c r="F4772" s="115" t="s">
        <v>343</v>
      </c>
      <c r="G4772" s="115" t="s">
        <v>344</v>
      </c>
      <c r="H4772" s="115">
        <v>0.56000000000000005</v>
      </c>
      <c r="I4772" s="115">
        <v>0.48</v>
      </c>
      <c r="J4772" s="115" t="s">
        <v>350</v>
      </c>
      <c r="K4772" s="115">
        <v>0.36686243582976003</v>
      </c>
      <c r="L4772" s="115">
        <v>3750.9855754442501</v>
      </c>
      <c r="M4772" s="115">
        <v>9.3349775018094192</v>
      </c>
      <c r="N4772" s="115">
        <v>1.37241094011106</v>
      </c>
      <c r="O4772" s="115">
        <v>3.4246525847298401</v>
      </c>
      <c r="P4772" s="115">
        <v>0.50348602044855995</v>
      </c>
      <c r="Q4772" s="115">
        <v>1376.0957049697799</v>
      </c>
      <c r="R4772" s="115">
        <v>1200</v>
      </c>
      <c r="S4772" s="115" t="s">
        <v>351</v>
      </c>
      <c r="T4772" s="115">
        <v>1200</v>
      </c>
      <c r="U4772" s="115" t="s">
        <v>352</v>
      </c>
      <c r="V4772" s="115" t="s">
        <v>350</v>
      </c>
      <c r="Z4772" s="115">
        <v>0</v>
      </c>
      <c r="AA4772" s="115">
        <v>1</v>
      </c>
      <c r="AB4772" s="115">
        <v>3.4246525847298401</v>
      </c>
      <c r="AC4772" s="115">
        <v>0.50348602044855995</v>
      </c>
      <c r="AD4772" s="115">
        <v>1638.16065608341</v>
      </c>
      <c r="AF4772" s="115">
        <v>-1</v>
      </c>
      <c r="AG4772" s="115">
        <v>-1</v>
      </c>
      <c r="AH4772" s="115">
        <v>-1</v>
      </c>
      <c r="AI4772" s="115">
        <v>-1</v>
      </c>
      <c r="AJ4772" s="115">
        <v>0</v>
      </c>
      <c r="AM4772" s="115" t="s">
        <v>348</v>
      </c>
      <c r="AN4772" s="115">
        <v>-1</v>
      </c>
      <c r="AQ4772" s="115">
        <v>604</v>
      </c>
      <c r="AR4772" s="115" t="s">
        <v>271</v>
      </c>
      <c r="AS4772" s="115" t="s">
        <v>384</v>
      </c>
      <c r="AT4772" s="115" t="s">
        <v>296</v>
      </c>
      <c r="AV4772" s="115">
        <v>156.28534269772501</v>
      </c>
      <c r="AW4772" s="115">
        <v>1.3285974502</v>
      </c>
    </row>
    <row r="4773" spans="1:49" x14ac:dyDescent="0.25">
      <c r="A4773" s="117">
        <v>220000</v>
      </c>
      <c r="B4773" s="117">
        <v>860000</v>
      </c>
      <c r="C4773" s="117">
        <v>860000</v>
      </c>
      <c r="D4773" s="115" t="s">
        <v>342</v>
      </c>
      <c r="E4773" s="115" t="s">
        <v>13</v>
      </c>
      <c r="F4773" s="115" t="s">
        <v>343</v>
      </c>
      <c r="G4773" s="115" t="s">
        <v>344</v>
      </c>
      <c r="H4773" s="115">
        <v>0.56000000000000005</v>
      </c>
      <c r="I4773" s="115">
        <v>0.48</v>
      </c>
      <c r="J4773" s="115" t="s">
        <v>350</v>
      </c>
      <c r="K4773" s="115">
        <v>1.0246330746810001E-2</v>
      </c>
      <c r="L4773" s="115">
        <v>3750.9855754442501</v>
      </c>
      <c r="M4773" s="115">
        <v>9.3349775018094192</v>
      </c>
      <c r="N4773" s="115">
        <v>1.37241094011106</v>
      </c>
      <c r="O4773" s="115">
        <v>9.5649266997650001E-2</v>
      </c>
      <c r="P4773" s="115">
        <v>1.406217641293E-2</v>
      </c>
      <c r="Q4773" s="115">
        <v>38.433838832549</v>
      </c>
      <c r="R4773" s="115">
        <v>1210</v>
      </c>
      <c r="S4773" s="115" t="s">
        <v>353</v>
      </c>
      <c r="T4773" s="115">
        <v>1210</v>
      </c>
      <c r="U4773" s="115" t="s">
        <v>352</v>
      </c>
      <c r="V4773" s="115" t="s">
        <v>350</v>
      </c>
      <c r="Z4773" s="115">
        <v>0</v>
      </c>
      <c r="AA4773" s="115">
        <v>1</v>
      </c>
      <c r="AB4773" s="115">
        <v>9.5649266997650001E-2</v>
      </c>
      <c r="AC4773" s="115">
        <v>1.406217641293E-2</v>
      </c>
      <c r="AD4773" s="115">
        <v>44.148709776565397</v>
      </c>
      <c r="AF4773" s="115">
        <v>-1</v>
      </c>
      <c r="AG4773" s="115">
        <v>-1</v>
      </c>
      <c r="AH4773" s="115">
        <v>-1</v>
      </c>
      <c r="AI4773" s="115">
        <v>-1</v>
      </c>
      <c r="AJ4773" s="115">
        <v>0</v>
      </c>
      <c r="AM4773" s="115" t="s">
        <v>348</v>
      </c>
      <c r="AN4773" s="115">
        <v>-1</v>
      </c>
      <c r="AQ4773" s="115">
        <v>604</v>
      </c>
      <c r="AR4773" s="115" t="s">
        <v>271</v>
      </c>
      <c r="AS4773" s="115" t="s">
        <v>384</v>
      </c>
      <c r="AT4773" s="115" t="s">
        <v>296</v>
      </c>
      <c r="AV4773" s="115">
        <v>56.5751386880235</v>
      </c>
      <c r="AW4773" s="115">
        <v>3.5805928399999999E-2</v>
      </c>
    </row>
    <row r="4774" spans="1:49" x14ac:dyDescent="0.25">
      <c r="A4774" s="117">
        <v>220000</v>
      </c>
      <c r="B4774" s="117">
        <v>860000</v>
      </c>
      <c r="C4774" s="117">
        <v>860000</v>
      </c>
      <c r="D4774" s="115" t="s">
        <v>342</v>
      </c>
      <c r="E4774" s="115" t="s">
        <v>13</v>
      </c>
      <c r="F4774" s="115" t="s">
        <v>343</v>
      </c>
      <c r="G4774" s="115" t="s">
        <v>344</v>
      </c>
      <c r="H4774" s="115">
        <v>0.56000000000000005</v>
      </c>
      <c r="I4774" s="115">
        <v>0.48</v>
      </c>
      <c r="J4774" s="115" t="s">
        <v>350</v>
      </c>
      <c r="K4774" s="115">
        <v>9.5201714759720002E-2</v>
      </c>
      <c r="L4774" s="115">
        <v>3778.1617423376601</v>
      </c>
      <c r="M4774" s="115">
        <v>10.002443231729799</v>
      </c>
      <c r="N4774" s="115">
        <v>1.6758738261725099</v>
      </c>
      <c r="O4774" s="115">
        <v>0.95224974744749002</v>
      </c>
      <c r="P4774" s="115">
        <v>0.15954606197255999</v>
      </c>
      <c r="Q4774" s="115">
        <v>359.68747651013899</v>
      </c>
      <c r="R4774" s="115">
        <v>1200</v>
      </c>
      <c r="S4774" s="115" t="s">
        <v>351</v>
      </c>
      <c r="T4774" s="115">
        <v>1200</v>
      </c>
      <c r="U4774" s="115" t="s">
        <v>352</v>
      </c>
      <c r="V4774" s="115" t="s">
        <v>350</v>
      </c>
      <c r="Z4774" s="115">
        <v>0</v>
      </c>
      <c r="AA4774" s="115">
        <v>1</v>
      </c>
      <c r="AB4774" s="115">
        <v>0.95224974744749002</v>
      </c>
      <c r="AC4774" s="115">
        <v>0.15954606197255999</v>
      </c>
      <c r="AD4774" s="115">
        <v>359.68747651013803</v>
      </c>
      <c r="AF4774" s="115">
        <v>-1</v>
      </c>
      <c r="AG4774" s="115">
        <v>-1</v>
      </c>
      <c r="AH4774" s="115">
        <v>-1</v>
      </c>
      <c r="AI4774" s="115">
        <v>-1</v>
      </c>
      <c r="AJ4774" s="115">
        <v>0</v>
      </c>
      <c r="AM4774" s="115" t="s">
        <v>348</v>
      </c>
      <c r="AN4774" s="115">
        <v>-1</v>
      </c>
      <c r="AQ4774" s="115">
        <v>604</v>
      </c>
      <c r="AR4774" s="115" t="s">
        <v>271</v>
      </c>
      <c r="AS4774" s="115" t="s">
        <v>384</v>
      </c>
      <c r="AT4774" s="115" t="s">
        <v>296</v>
      </c>
      <c r="AV4774" s="115">
        <v>115.427228791552</v>
      </c>
      <c r="AW4774" s="115">
        <v>0.29171733700000002</v>
      </c>
    </row>
    <row r="4775" spans="1:49" x14ac:dyDescent="0.25">
      <c r="A4775" s="117">
        <v>220000</v>
      </c>
      <c r="B4775" s="117">
        <v>860000</v>
      </c>
      <c r="C4775" s="117">
        <v>860000</v>
      </c>
      <c r="D4775" s="115" t="s">
        <v>342</v>
      </c>
      <c r="E4775" s="115" t="s">
        <v>13</v>
      </c>
      <c r="F4775" s="115" t="s">
        <v>343</v>
      </c>
      <c r="G4775" s="115" t="s">
        <v>344</v>
      </c>
      <c r="H4775" s="115">
        <v>0.56000000000000005</v>
      </c>
      <c r="I4775" s="115">
        <v>0.48</v>
      </c>
      <c r="J4775" s="115" t="s">
        <v>350</v>
      </c>
      <c r="K4775" s="115">
        <v>0.25619511839101999</v>
      </c>
      <c r="L4775" s="115">
        <v>3778.1617423376601</v>
      </c>
      <c r="M4775" s="115">
        <v>10.002443231729799</v>
      </c>
      <c r="N4775" s="115">
        <v>1.6758738261725099</v>
      </c>
      <c r="O4775" s="115">
        <v>2.5625771279524998</v>
      </c>
      <c r="P4775" s="115">
        <v>0.42935069330468001</v>
      </c>
      <c r="Q4775" s="115">
        <v>967.94659487862702</v>
      </c>
      <c r="R4775" s="115">
        <v>1330</v>
      </c>
      <c r="S4775" s="115" t="s">
        <v>354</v>
      </c>
      <c r="T4775" s="115">
        <v>1330</v>
      </c>
      <c r="U4775" s="115" t="s">
        <v>352</v>
      </c>
      <c r="V4775" s="115" t="s">
        <v>350</v>
      </c>
      <c r="Z4775" s="115">
        <v>0</v>
      </c>
      <c r="AA4775" s="115">
        <v>1</v>
      </c>
      <c r="AB4775" s="115">
        <v>2.5625771279524998</v>
      </c>
      <c r="AC4775" s="115">
        <v>0.42935069330468001</v>
      </c>
      <c r="AD4775" s="115">
        <v>967.94659487862702</v>
      </c>
      <c r="AF4775" s="115">
        <v>-1</v>
      </c>
      <c r="AG4775" s="115">
        <v>-1</v>
      </c>
      <c r="AH4775" s="115">
        <v>-1</v>
      </c>
      <c r="AI4775" s="115">
        <v>-1</v>
      </c>
      <c r="AJ4775" s="115">
        <v>0</v>
      </c>
      <c r="AM4775" s="115" t="s">
        <v>348</v>
      </c>
      <c r="AN4775" s="115">
        <v>-1</v>
      </c>
      <c r="AQ4775" s="115">
        <v>604</v>
      </c>
      <c r="AR4775" s="115" t="s">
        <v>271</v>
      </c>
      <c r="AS4775" s="115" t="s">
        <v>384</v>
      </c>
      <c r="AT4775" s="115" t="s">
        <v>296</v>
      </c>
      <c r="AV4775" s="115">
        <v>133.353572039808</v>
      </c>
      <c r="AW4775" s="115">
        <v>0.78503373470000004</v>
      </c>
    </row>
    <row r="4776" spans="1:49" x14ac:dyDescent="0.25">
      <c r="A4776" s="117">
        <v>220000</v>
      </c>
      <c r="B4776" s="117">
        <v>860000</v>
      </c>
      <c r="C4776" s="117">
        <v>860000</v>
      </c>
      <c r="D4776" s="115" t="s">
        <v>342</v>
      </c>
      <c r="E4776" s="115" t="s">
        <v>13</v>
      </c>
      <c r="F4776" s="115" t="s">
        <v>343</v>
      </c>
      <c r="G4776" s="115" t="s">
        <v>344</v>
      </c>
      <c r="H4776" s="115">
        <v>0.56000000000000005</v>
      </c>
      <c r="I4776" s="115">
        <v>0.48</v>
      </c>
      <c r="J4776" s="115" t="s">
        <v>350</v>
      </c>
      <c r="K4776" s="115">
        <v>0.22392494114344</v>
      </c>
      <c r="L4776" s="115">
        <v>3778.1617423376601</v>
      </c>
      <c r="M4776" s="115">
        <v>10.002443231729799</v>
      </c>
      <c r="N4776" s="115">
        <v>1.6758738261725099</v>
      </c>
      <c r="O4776" s="115">
        <v>2.2397965119557401</v>
      </c>
      <c r="P4776" s="115">
        <v>0.37526994788951001</v>
      </c>
      <c r="Q4776" s="115">
        <v>846.02464578337299</v>
      </c>
      <c r="R4776" s="115">
        <v>1210</v>
      </c>
      <c r="S4776" s="115" t="s">
        <v>353</v>
      </c>
      <c r="T4776" s="115">
        <v>1210</v>
      </c>
      <c r="U4776" s="115" t="s">
        <v>352</v>
      </c>
      <c r="V4776" s="115" t="s">
        <v>350</v>
      </c>
      <c r="Z4776" s="115">
        <v>0</v>
      </c>
      <c r="AA4776" s="115">
        <v>1</v>
      </c>
      <c r="AB4776" s="115">
        <v>2.2397965119557401</v>
      </c>
      <c r="AC4776" s="115">
        <v>0.37526994788951001</v>
      </c>
      <c r="AD4776" s="115">
        <v>846.02464578337299</v>
      </c>
      <c r="AF4776" s="115">
        <v>-1</v>
      </c>
      <c r="AG4776" s="115">
        <v>-1</v>
      </c>
      <c r="AH4776" s="115">
        <v>-1</v>
      </c>
      <c r="AI4776" s="115">
        <v>-1</v>
      </c>
      <c r="AJ4776" s="115">
        <v>0</v>
      </c>
      <c r="AM4776" s="115" t="s">
        <v>348</v>
      </c>
      <c r="AN4776" s="115">
        <v>-1</v>
      </c>
      <c r="AQ4776" s="115">
        <v>604</v>
      </c>
      <c r="AR4776" s="115" t="s">
        <v>271</v>
      </c>
      <c r="AS4776" s="115" t="s">
        <v>384</v>
      </c>
      <c r="AT4776" s="115" t="s">
        <v>296</v>
      </c>
      <c r="AV4776" s="115">
        <v>127.71230235042</v>
      </c>
      <c r="AW4776" s="115">
        <v>0.68615137530000003</v>
      </c>
    </row>
    <row r="4777" spans="1:49" x14ac:dyDescent="0.25">
      <c r="A4777" s="117">
        <v>220000</v>
      </c>
      <c r="B4777" s="117">
        <v>860000</v>
      </c>
      <c r="C4777" s="117">
        <v>860000</v>
      </c>
      <c r="D4777" s="115" t="s">
        <v>342</v>
      </c>
      <c r="E4777" s="115" t="s">
        <v>13</v>
      </c>
      <c r="F4777" s="115" t="s">
        <v>343</v>
      </c>
      <c r="G4777" s="115" t="s">
        <v>344</v>
      </c>
      <c r="H4777" s="115">
        <v>0.56000000000000005</v>
      </c>
      <c r="I4777" s="115">
        <v>0.48</v>
      </c>
      <c r="J4777" s="115" t="s">
        <v>350</v>
      </c>
      <c r="K4777" s="115">
        <v>4.2441679442759998E-2</v>
      </c>
      <c r="L4777" s="115">
        <v>3778.1617423376601</v>
      </c>
      <c r="M4777" s="115">
        <v>10.002443231729799</v>
      </c>
      <c r="N4777" s="115">
        <v>1.6758738261725099</v>
      </c>
      <c r="O4777" s="115">
        <v>0.42452048928551001</v>
      </c>
      <c r="P4777" s="115">
        <v>7.1126899716929995E-2</v>
      </c>
      <c r="Q4777" s="115">
        <v>160.351529551206</v>
      </c>
      <c r="R4777" s="115">
        <v>1210</v>
      </c>
      <c r="S4777" s="115" t="s">
        <v>353</v>
      </c>
      <c r="T4777" s="115">
        <v>1210</v>
      </c>
      <c r="U4777" s="115" t="s">
        <v>352</v>
      </c>
      <c r="V4777" s="115" t="s">
        <v>350</v>
      </c>
      <c r="Z4777" s="115">
        <v>0</v>
      </c>
      <c r="AA4777" s="115">
        <v>1</v>
      </c>
      <c r="AB4777" s="115">
        <v>0.42452048928551001</v>
      </c>
      <c r="AC4777" s="115">
        <v>7.1126899716929995E-2</v>
      </c>
      <c r="AD4777" s="115">
        <v>160.35152955120401</v>
      </c>
      <c r="AF4777" s="115">
        <v>-1</v>
      </c>
      <c r="AG4777" s="115">
        <v>-1</v>
      </c>
      <c r="AH4777" s="115">
        <v>-1</v>
      </c>
      <c r="AI4777" s="115">
        <v>-1</v>
      </c>
      <c r="AJ4777" s="115">
        <v>0</v>
      </c>
      <c r="AM4777" s="115" t="s">
        <v>348</v>
      </c>
      <c r="AN4777" s="115">
        <v>-1</v>
      </c>
      <c r="AQ4777" s="115">
        <v>604</v>
      </c>
      <c r="AR4777" s="115" t="s">
        <v>271</v>
      </c>
      <c r="AS4777" s="115" t="s">
        <v>384</v>
      </c>
      <c r="AT4777" s="115" t="s">
        <v>296</v>
      </c>
      <c r="AV4777" s="115">
        <v>93.783943865980305</v>
      </c>
      <c r="AW4777" s="115">
        <v>0.13004990229999999</v>
      </c>
    </row>
    <row r="4778" spans="1:49" x14ac:dyDescent="0.25">
      <c r="A4778" s="117">
        <v>220000</v>
      </c>
      <c r="B4778" s="117">
        <v>870000</v>
      </c>
      <c r="C4778" s="117">
        <v>870000</v>
      </c>
      <c r="D4778" s="115" t="s">
        <v>342</v>
      </c>
      <c r="E4778" s="115" t="s">
        <v>13</v>
      </c>
      <c r="F4778" s="115" t="s">
        <v>343</v>
      </c>
      <c r="G4778" s="115" t="s">
        <v>344</v>
      </c>
      <c r="H4778" s="115">
        <v>0.56000000000000005</v>
      </c>
      <c r="I4778" s="115">
        <v>0.48</v>
      </c>
      <c r="J4778" s="115" t="s">
        <v>350</v>
      </c>
      <c r="K4778" s="115">
        <v>4.9839621234209999E-2</v>
      </c>
      <c r="L4778" s="115">
        <v>3745.6299351371899</v>
      </c>
      <c r="M4778" s="115">
        <v>9.3224564063152702</v>
      </c>
      <c r="N4778" s="115">
        <v>1.3705975882293799</v>
      </c>
      <c r="O4778" s="115">
        <v>0.46462769626325001</v>
      </c>
      <c r="P4778" s="115">
        <v>6.8310064661879999E-2</v>
      </c>
      <c r="Q4778" s="115">
        <v>186.680777250782</v>
      </c>
      <c r="R4778" s="115">
        <v>1210</v>
      </c>
      <c r="S4778" s="115" t="s">
        <v>353</v>
      </c>
      <c r="T4778" s="115">
        <v>1210</v>
      </c>
      <c r="U4778" s="115" t="s">
        <v>352</v>
      </c>
      <c r="V4778" s="115" t="s">
        <v>350</v>
      </c>
      <c r="Z4778" s="115">
        <v>0</v>
      </c>
      <c r="AA4778" s="115">
        <v>1</v>
      </c>
      <c r="AB4778" s="115">
        <v>0.46462769626325001</v>
      </c>
      <c r="AC4778" s="115">
        <v>6.8310064661879999E-2</v>
      </c>
      <c r="AD4778" s="115">
        <v>186.680777250782</v>
      </c>
      <c r="AF4778" s="115">
        <v>-1</v>
      </c>
      <c r="AG4778" s="115">
        <v>-1</v>
      </c>
      <c r="AH4778" s="115">
        <v>-1</v>
      </c>
      <c r="AI4778" s="115">
        <v>-1</v>
      </c>
      <c r="AJ4778" s="115">
        <v>0</v>
      </c>
      <c r="AM4778" s="115" t="s">
        <v>348</v>
      </c>
      <c r="AN4778" s="115">
        <v>-1</v>
      </c>
      <c r="AQ4778" s="115">
        <v>604</v>
      </c>
      <c r="AR4778" s="115" t="s">
        <v>271</v>
      </c>
      <c r="AS4778" s="115" t="s">
        <v>384</v>
      </c>
      <c r="AT4778" s="115" t="s">
        <v>296</v>
      </c>
      <c r="AV4778" s="115">
        <v>72.734628699175701</v>
      </c>
      <c r="AW4778" s="115">
        <v>0.15140371229999999</v>
      </c>
    </row>
    <row r="4779" spans="1:49" x14ac:dyDescent="0.25">
      <c r="A4779" s="117">
        <v>220000</v>
      </c>
      <c r="B4779" s="117">
        <v>870000</v>
      </c>
      <c r="C4779" s="117">
        <v>870000</v>
      </c>
      <c r="D4779" s="115" t="s">
        <v>342</v>
      </c>
      <c r="E4779" s="115" t="s">
        <v>13</v>
      </c>
      <c r="F4779" s="115" t="s">
        <v>343</v>
      </c>
      <c r="G4779" s="115" t="s">
        <v>344</v>
      </c>
      <c r="H4779" s="115">
        <v>0.56000000000000005</v>
      </c>
      <c r="I4779" s="115">
        <v>0.48</v>
      </c>
      <c r="J4779" s="115" t="s">
        <v>350</v>
      </c>
      <c r="K4779" s="115">
        <v>2.0610877021469999E-2</v>
      </c>
      <c r="L4779" s="115">
        <v>3745.6299351371899</v>
      </c>
      <c r="M4779" s="115">
        <v>9.3224564063152702</v>
      </c>
      <c r="N4779" s="115">
        <v>1.3705975882293799</v>
      </c>
      <c r="O4779" s="115">
        <v>0.19214400252861</v>
      </c>
      <c r="P4779" s="115">
        <v>2.8249218336919998E-2</v>
      </c>
      <c r="Q4779" s="115">
        <v>77.200717961064299</v>
      </c>
      <c r="R4779" s="115">
        <v>1210</v>
      </c>
      <c r="S4779" s="115" t="s">
        <v>353</v>
      </c>
      <c r="T4779" s="115">
        <v>1210</v>
      </c>
      <c r="U4779" s="115" t="s">
        <v>352</v>
      </c>
      <c r="V4779" s="115" t="s">
        <v>350</v>
      </c>
      <c r="Z4779" s="115">
        <v>0</v>
      </c>
      <c r="AA4779" s="115">
        <v>1</v>
      </c>
      <c r="AB4779" s="115">
        <v>0.19214400252861</v>
      </c>
      <c r="AC4779" s="115">
        <v>2.8249218336919998E-2</v>
      </c>
      <c r="AD4779" s="115">
        <v>77.200717961065806</v>
      </c>
      <c r="AF4779" s="115">
        <v>-1</v>
      </c>
      <c r="AG4779" s="115">
        <v>-1</v>
      </c>
      <c r="AH4779" s="115">
        <v>-1</v>
      </c>
      <c r="AI4779" s="115">
        <v>-1</v>
      </c>
      <c r="AJ4779" s="115">
        <v>0</v>
      </c>
      <c r="AM4779" s="115" t="s">
        <v>348</v>
      </c>
      <c r="AN4779" s="115">
        <v>-1</v>
      </c>
      <c r="AQ4779" s="115">
        <v>604</v>
      </c>
      <c r="AR4779" s="115" t="s">
        <v>271</v>
      </c>
      <c r="AS4779" s="115" t="s">
        <v>384</v>
      </c>
      <c r="AT4779" s="115" t="s">
        <v>296</v>
      </c>
      <c r="AV4779" s="115">
        <v>37.220445763469101</v>
      </c>
      <c r="AW4779" s="115">
        <v>6.2612098899999996E-2</v>
      </c>
    </row>
    <row r="4780" spans="1:49" x14ac:dyDescent="0.25">
      <c r="A4780" s="117">
        <v>220000</v>
      </c>
      <c r="B4780" s="117">
        <v>870000</v>
      </c>
      <c r="C4780" s="117">
        <v>870000</v>
      </c>
      <c r="D4780" s="115" t="s">
        <v>342</v>
      </c>
      <c r="E4780" s="115" t="s">
        <v>13</v>
      </c>
      <c r="F4780" s="115" t="s">
        <v>343</v>
      </c>
      <c r="G4780" s="115" t="s">
        <v>344</v>
      </c>
      <c r="H4780" s="115">
        <v>0.56000000000000005</v>
      </c>
      <c r="I4780" s="115">
        <v>0.48</v>
      </c>
      <c r="J4780" s="115" t="s">
        <v>350</v>
      </c>
      <c r="K4780" s="115">
        <v>7.871081799547E-2</v>
      </c>
      <c r="L4780" s="115">
        <v>3745.6299351371899</v>
      </c>
      <c r="M4780" s="115">
        <v>9.3224564063152702</v>
      </c>
      <c r="N4780" s="115">
        <v>1.3705975882293799</v>
      </c>
      <c r="O4780" s="115">
        <v>0.73377816946824004</v>
      </c>
      <c r="P4780" s="115">
        <v>0.10788085731216</v>
      </c>
      <c r="Q4780" s="115">
        <v>294.82159610298999</v>
      </c>
      <c r="R4780" s="115">
        <v>1210</v>
      </c>
      <c r="S4780" s="115" t="s">
        <v>353</v>
      </c>
      <c r="T4780" s="115">
        <v>1210</v>
      </c>
      <c r="U4780" s="115" t="s">
        <v>352</v>
      </c>
      <c r="V4780" s="115" t="s">
        <v>350</v>
      </c>
      <c r="Z4780" s="115">
        <v>0</v>
      </c>
      <c r="AA4780" s="115">
        <v>1</v>
      </c>
      <c r="AB4780" s="115">
        <v>0.73377816946824004</v>
      </c>
      <c r="AC4780" s="115">
        <v>0.10788085731216</v>
      </c>
      <c r="AD4780" s="115">
        <v>345.04935799133898</v>
      </c>
      <c r="AF4780" s="115">
        <v>-1</v>
      </c>
      <c r="AG4780" s="115">
        <v>-1</v>
      </c>
      <c r="AH4780" s="115">
        <v>-1</v>
      </c>
      <c r="AI4780" s="115">
        <v>-1</v>
      </c>
      <c r="AJ4780" s="115">
        <v>0</v>
      </c>
      <c r="AM4780" s="115" t="s">
        <v>348</v>
      </c>
      <c r="AN4780" s="115">
        <v>-1</v>
      </c>
      <c r="AQ4780" s="115">
        <v>604</v>
      </c>
      <c r="AR4780" s="115" t="s">
        <v>271</v>
      </c>
      <c r="AS4780" s="115" t="s">
        <v>384</v>
      </c>
      <c r="AT4780" s="115" t="s">
        <v>296</v>
      </c>
      <c r="AV4780" s="115">
        <v>87.594489016821498</v>
      </c>
      <c r="AW4780" s="115">
        <v>0.2798453836</v>
      </c>
    </row>
    <row r="4781" spans="1:49" x14ac:dyDescent="0.25">
      <c r="A4781" s="117">
        <v>220000</v>
      </c>
      <c r="B4781" s="117">
        <v>870000</v>
      </c>
      <c r="C4781" s="117">
        <v>870000</v>
      </c>
      <c r="D4781" s="115" t="s">
        <v>342</v>
      </c>
      <c r="E4781" s="115" t="s">
        <v>13</v>
      </c>
      <c r="F4781" s="115" t="s">
        <v>343</v>
      </c>
      <c r="G4781" s="115" t="s">
        <v>344</v>
      </c>
      <c r="H4781" s="115">
        <v>0.56000000000000005</v>
      </c>
      <c r="I4781" s="115">
        <v>0.48</v>
      </c>
      <c r="J4781" s="115" t="s">
        <v>350</v>
      </c>
      <c r="K4781" s="115">
        <v>0.20613721487773001</v>
      </c>
      <c r="L4781" s="115">
        <v>3745.6299351371899</v>
      </c>
      <c r="M4781" s="115">
        <v>9.3224564063152702</v>
      </c>
      <c r="N4781" s="115">
        <v>1.3705975882293799</v>
      </c>
      <c r="O4781" s="115">
        <v>1.9217051994169301</v>
      </c>
      <c r="P4781" s="115">
        <v>0.28253116955573998</v>
      </c>
      <c r="Q4781" s="115">
        <v>772.11372279185605</v>
      </c>
      <c r="R4781" s="115">
        <v>1210</v>
      </c>
      <c r="S4781" s="115" t="s">
        <v>353</v>
      </c>
      <c r="T4781" s="115">
        <v>1210</v>
      </c>
      <c r="U4781" s="115" t="s">
        <v>352</v>
      </c>
      <c r="V4781" s="115" t="s">
        <v>350</v>
      </c>
      <c r="Z4781" s="115">
        <v>0</v>
      </c>
      <c r="AA4781" s="115">
        <v>1</v>
      </c>
      <c r="AB4781" s="115">
        <v>1.9217051994169301</v>
      </c>
      <c r="AC4781" s="115">
        <v>0.28253116955573998</v>
      </c>
      <c r="AD4781" s="115">
        <v>941.06284875680797</v>
      </c>
      <c r="AF4781" s="115">
        <v>-1</v>
      </c>
      <c r="AG4781" s="115">
        <v>-1</v>
      </c>
      <c r="AH4781" s="115">
        <v>-1</v>
      </c>
      <c r="AI4781" s="115">
        <v>-1</v>
      </c>
      <c r="AJ4781" s="115">
        <v>0</v>
      </c>
      <c r="AM4781" s="115" t="s">
        <v>348</v>
      </c>
      <c r="AN4781" s="115">
        <v>-1</v>
      </c>
      <c r="AQ4781" s="115">
        <v>604</v>
      </c>
      <c r="AR4781" s="115" t="s">
        <v>271</v>
      </c>
      <c r="AS4781" s="115" t="s">
        <v>384</v>
      </c>
      <c r="AT4781" s="115" t="s">
        <v>296</v>
      </c>
      <c r="AV4781" s="115">
        <v>115.563343759641</v>
      </c>
      <c r="AW4781" s="115">
        <v>0.76323020990000001</v>
      </c>
    </row>
    <row r="4782" spans="1:49" x14ac:dyDescent="0.25">
      <c r="A4782" s="117">
        <v>220000</v>
      </c>
      <c r="B4782" s="117">
        <v>870000</v>
      </c>
      <c r="C4782" s="117">
        <v>870000</v>
      </c>
      <c r="D4782" s="115" t="s">
        <v>342</v>
      </c>
      <c r="E4782" s="115" t="s">
        <v>13</v>
      </c>
      <c r="F4782" s="115" t="s">
        <v>343</v>
      </c>
      <c r="G4782" s="115" t="s">
        <v>344</v>
      </c>
      <c r="H4782" s="115">
        <v>0.56000000000000005</v>
      </c>
      <c r="I4782" s="115">
        <v>0.48</v>
      </c>
      <c r="J4782" s="115" t="s">
        <v>350</v>
      </c>
      <c r="K4782" s="115">
        <v>7.8811818410769993E-2</v>
      </c>
      <c r="L4782" s="115">
        <v>3745.6299351371899</v>
      </c>
      <c r="M4782" s="115">
        <v>9.3224564063152702</v>
      </c>
      <c r="N4782" s="115">
        <v>1.3705975882293799</v>
      </c>
      <c r="O4782" s="115">
        <v>0.7347197414369</v>
      </c>
      <c r="P4782" s="115">
        <v>0.10801928823778</v>
      </c>
      <c r="Q4782" s="115">
        <v>295.19990628200298</v>
      </c>
      <c r="R4782" s="115">
        <v>1210</v>
      </c>
      <c r="S4782" s="115" t="s">
        <v>353</v>
      </c>
      <c r="T4782" s="115">
        <v>1210</v>
      </c>
      <c r="U4782" s="115" t="s">
        <v>352</v>
      </c>
      <c r="V4782" s="115" t="s">
        <v>350</v>
      </c>
      <c r="Z4782" s="115">
        <v>0</v>
      </c>
      <c r="AA4782" s="115">
        <v>1</v>
      </c>
      <c r="AB4782" s="115">
        <v>0.7347197414369</v>
      </c>
      <c r="AC4782" s="115">
        <v>0.10801928823778</v>
      </c>
      <c r="AD4782" s="115">
        <v>363.40838298149703</v>
      </c>
      <c r="AF4782" s="115">
        <v>-1</v>
      </c>
      <c r="AG4782" s="115">
        <v>-1</v>
      </c>
      <c r="AH4782" s="115">
        <v>-1</v>
      </c>
      <c r="AI4782" s="115">
        <v>-1</v>
      </c>
      <c r="AJ4782" s="115">
        <v>0</v>
      </c>
      <c r="AM4782" s="115" t="s">
        <v>348</v>
      </c>
      <c r="AN4782" s="115">
        <v>-1</v>
      </c>
      <c r="AQ4782" s="115">
        <v>604</v>
      </c>
      <c r="AR4782" s="115" t="s">
        <v>271</v>
      </c>
      <c r="AS4782" s="115" t="s">
        <v>384</v>
      </c>
      <c r="AT4782" s="115" t="s">
        <v>296</v>
      </c>
      <c r="AV4782" s="115">
        <v>78.895228082490206</v>
      </c>
      <c r="AW4782" s="115">
        <v>0.29473510380000001</v>
      </c>
    </row>
    <row r="4783" spans="1:49" x14ac:dyDescent="0.25">
      <c r="A4783" s="117">
        <v>220000</v>
      </c>
      <c r="B4783" s="117">
        <v>870000</v>
      </c>
      <c r="C4783" s="117">
        <v>870000</v>
      </c>
      <c r="D4783" s="115" t="s">
        <v>342</v>
      </c>
      <c r="E4783" s="115" t="s">
        <v>13</v>
      </c>
      <c r="F4783" s="115" t="s">
        <v>343</v>
      </c>
      <c r="G4783" s="115" t="s">
        <v>344</v>
      </c>
      <c r="H4783" s="115">
        <v>0.56000000000000005</v>
      </c>
      <c r="I4783" s="115">
        <v>0.48</v>
      </c>
      <c r="J4783" s="115" t="s">
        <v>350</v>
      </c>
      <c r="K4783" s="115">
        <v>0.14366525149503001</v>
      </c>
      <c r="L4783" s="115">
        <v>1870.7853876321101</v>
      </c>
      <c r="M4783" s="115">
        <v>4.72548099808904</v>
      </c>
      <c r="N4783" s="115">
        <v>0.69710372206212001</v>
      </c>
      <c r="O4783" s="115">
        <v>0.67888741602544</v>
      </c>
      <c r="P4783" s="115">
        <v>0.10014958154817</v>
      </c>
      <c r="Q4783" s="115">
        <v>268.766853207395</v>
      </c>
      <c r="R4783" s="115">
        <v>1200</v>
      </c>
      <c r="S4783" s="115" t="s">
        <v>351</v>
      </c>
      <c r="T4783" s="115">
        <v>1200</v>
      </c>
      <c r="U4783" s="115" t="s">
        <v>352</v>
      </c>
      <c r="V4783" s="115" t="s">
        <v>350</v>
      </c>
      <c r="Z4783" s="115">
        <v>0</v>
      </c>
      <c r="AA4783" s="115">
        <v>1</v>
      </c>
      <c r="AB4783" s="115">
        <v>0.67888741602544</v>
      </c>
      <c r="AC4783" s="115">
        <v>0.10014958154817</v>
      </c>
      <c r="AD4783" s="115">
        <v>424.18132658581902</v>
      </c>
      <c r="AF4783" s="115">
        <v>-1</v>
      </c>
      <c r="AG4783" s="115">
        <v>-1</v>
      </c>
      <c r="AH4783" s="115">
        <v>-1</v>
      </c>
      <c r="AI4783" s="115">
        <v>-1</v>
      </c>
      <c r="AJ4783" s="115">
        <v>0</v>
      </c>
      <c r="AM4783" s="115" t="s">
        <v>348</v>
      </c>
      <c r="AN4783" s="115">
        <v>-1</v>
      </c>
      <c r="AQ4783" s="115">
        <v>604</v>
      </c>
      <c r="AR4783" s="115" t="s">
        <v>271</v>
      </c>
      <c r="AS4783" s="115" t="s">
        <v>384</v>
      </c>
      <c r="AT4783" s="115" t="s">
        <v>296</v>
      </c>
      <c r="AV4783" s="115">
        <v>127.808380403505</v>
      </c>
      <c r="AW4783" s="115">
        <v>0.3440237847</v>
      </c>
    </row>
    <row r="4784" spans="1:49" x14ac:dyDescent="0.25">
      <c r="A4784" s="117">
        <v>220000</v>
      </c>
      <c r="B4784" s="117">
        <v>870000</v>
      </c>
      <c r="C4784" s="117">
        <v>870000</v>
      </c>
      <c r="D4784" s="115" t="s">
        <v>342</v>
      </c>
      <c r="E4784" s="115" t="s">
        <v>13</v>
      </c>
      <c r="F4784" s="115" t="s">
        <v>343</v>
      </c>
      <c r="G4784" s="115" t="s">
        <v>344</v>
      </c>
      <c r="H4784" s="115">
        <v>0.56000000000000005</v>
      </c>
      <c r="I4784" s="115">
        <v>0.48</v>
      </c>
      <c r="J4784" s="115" t="s">
        <v>350</v>
      </c>
      <c r="K4784" s="115">
        <v>3.8920174981820002E-2</v>
      </c>
      <c r="L4784" s="115">
        <v>1870.7853876321101</v>
      </c>
      <c r="M4784" s="115">
        <v>4.72548099808904</v>
      </c>
      <c r="N4784" s="115">
        <v>0.69710372206212001</v>
      </c>
      <c r="O4784" s="115">
        <v>0.1839165473189</v>
      </c>
      <c r="P4784" s="115">
        <v>2.7131398843130001E-2</v>
      </c>
      <c r="Q4784" s="115">
        <v>72.811294640079595</v>
      </c>
      <c r="R4784" s="115">
        <v>1210</v>
      </c>
      <c r="S4784" s="115" t="s">
        <v>353</v>
      </c>
      <c r="T4784" s="115">
        <v>1210</v>
      </c>
      <c r="U4784" s="115" t="s">
        <v>352</v>
      </c>
      <c r="V4784" s="115" t="s">
        <v>350</v>
      </c>
      <c r="Z4784" s="115">
        <v>0</v>
      </c>
      <c r="AA4784" s="115">
        <v>1</v>
      </c>
      <c r="AB4784" s="115">
        <v>0.1839165473189</v>
      </c>
      <c r="AC4784" s="115">
        <v>2.7131398843130001E-2</v>
      </c>
      <c r="AD4784" s="115">
        <v>72.811294640079396</v>
      </c>
      <c r="AF4784" s="115">
        <v>-1</v>
      </c>
      <c r="AG4784" s="115">
        <v>-1</v>
      </c>
      <c r="AH4784" s="115">
        <v>-1</v>
      </c>
      <c r="AI4784" s="115">
        <v>-1</v>
      </c>
      <c r="AJ4784" s="115">
        <v>0</v>
      </c>
      <c r="AM4784" s="115" t="s">
        <v>348</v>
      </c>
      <c r="AN4784" s="115">
        <v>-1</v>
      </c>
      <c r="AQ4784" s="115">
        <v>604</v>
      </c>
      <c r="AR4784" s="115" t="s">
        <v>271</v>
      </c>
      <c r="AS4784" s="115" t="s">
        <v>384</v>
      </c>
      <c r="AT4784" s="115" t="s">
        <v>296</v>
      </c>
      <c r="AV4784" s="115">
        <v>65.311432795687494</v>
      </c>
      <c r="AW4784" s="115">
        <v>5.9052144899999999E-2</v>
      </c>
    </row>
    <row r="4785" spans="1:49" x14ac:dyDescent="0.25">
      <c r="A4785" s="117">
        <v>220000</v>
      </c>
      <c r="B4785" s="117">
        <v>870000</v>
      </c>
      <c r="C4785" s="117">
        <v>870000</v>
      </c>
      <c r="D4785" s="115" t="s">
        <v>342</v>
      </c>
      <c r="E4785" s="115" t="s">
        <v>13</v>
      </c>
      <c r="F4785" s="115" t="s">
        <v>343</v>
      </c>
      <c r="G4785" s="115" t="s">
        <v>344</v>
      </c>
      <c r="H4785" s="115">
        <v>0.56000000000000005</v>
      </c>
      <c r="I4785" s="115">
        <v>0.48</v>
      </c>
      <c r="J4785" s="115" t="s">
        <v>350</v>
      </c>
      <c r="K4785" s="115">
        <v>3.1873431389000003E-4</v>
      </c>
      <c r="L4785" s="115">
        <v>1870.7853876321101</v>
      </c>
      <c r="M4785" s="115">
        <v>4.72548099808904</v>
      </c>
      <c r="N4785" s="115">
        <v>0.69710372206212001</v>
      </c>
      <c r="O4785" s="115">
        <v>1.5061729437500001E-3</v>
      </c>
      <c r="P4785" s="115">
        <v>2.2219087656E-4</v>
      </c>
      <c r="Q4785" s="115">
        <v>0.59628349697171001</v>
      </c>
      <c r="R4785" s="115">
        <v>1210</v>
      </c>
      <c r="S4785" s="115" t="s">
        <v>353</v>
      </c>
      <c r="T4785" s="115">
        <v>1210</v>
      </c>
      <c r="U4785" s="115" t="s">
        <v>352</v>
      </c>
      <c r="V4785" s="115" t="s">
        <v>350</v>
      </c>
      <c r="Z4785" s="115">
        <v>0</v>
      </c>
      <c r="AA4785" s="115">
        <v>1</v>
      </c>
      <c r="AB4785" s="115">
        <v>1.5061729437500001E-3</v>
      </c>
      <c r="AC4785" s="115">
        <v>2.2219087656E-4</v>
      </c>
      <c r="AD4785" s="115">
        <v>80.242967119025295</v>
      </c>
      <c r="AF4785" s="115">
        <v>-1</v>
      </c>
      <c r="AG4785" s="115">
        <v>-1</v>
      </c>
      <c r="AH4785" s="115">
        <v>-1</v>
      </c>
      <c r="AI4785" s="115">
        <v>-1</v>
      </c>
      <c r="AJ4785" s="115">
        <v>0</v>
      </c>
      <c r="AM4785" s="115" t="s">
        <v>348</v>
      </c>
      <c r="AN4785" s="115">
        <v>-1</v>
      </c>
      <c r="AQ4785" s="115">
        <v>604</v>
      </c>
      <c r="AR4785" s="115" t="s">
        <v>271</v>
      </c>
      <c r="AS4785" s="115" t="s">
        <v>384</v>
      </c>
      <c r="AT4785" s="115" t="s">
        <v>296</v>
      </c>
      <c r="AV4785" s="115">
        <v>9.66011519038919</v>
      </c>
      <c r="AW4785" s="115">
        <v>6.5079454300000006E-2</v>
      </c>
    </row>
    <row r="4786" spans="1:49" x14ac:dyDescent="0.25">
      <c r="A4786" s="117">
        <v>220000</v>
      </c>
      <c r="B4786" s="117">
        <v>870000</v>
      </c>
      <c r="C4786" s="117">
        <v>870000</v>
      </c>
      <c r="D4786" s="115" t="s">
        <v>342</v>
      </c>
      <c r="E4786" s="115" t="s">
        <v>13</v>
      </c>
      <c r="F4786" s="115" t="s">
        <v>343</v>
      </c>
      <c r="G4786" s="115" t="s">
        <v>344</v>
      </c>
      <c r="H4786" s="115">
        <v>0.56000000000000005</v>
      </c>
      <c r="I4786" s="115">
        <v>0.48</v>
      </c>
      <c r="J4786" s="115" t="s">
        <v>350</v>
      </c>
      <c r="K4786" s="115">
        <v>0.12298748018166</v>
      </c>
      <c r="L4786" s="115">
        <v>3741.9994408554899</v>
      </c>
      <c r="M4786" s="115">
        <v>9.31397827774442</v>
      </c>
      <c r="N4786" s="115">
        <v>1.3693701054026099</v>
      </c>
      <c r="O4786" s="115">
        <v>1.1455027188465601</v>
      </c>
      <c r="P4786" s="115">
        <v>0.16841537869956999</v>
      </c>
      <c r="Q4786" s="115">
        <v>460.21908207202</v>
      </c>
      <c r="R4786" s="115">
        <v>1200</v>
      </c>
      <c r="S4786" s="115" t="s">
        <v>351</v>
      </c>
      <c r="T4786" s="115">
        <v>1200</v>
      </c>
      <c r="U4786" s="115" t="s">
        <v>352</v>
      </c>
      <c r="V4786" s="115" t="s">
        <v>350</v>
      </c>
      <c r="Z4786" s="115">
        <v>0</v>
      </c>
      <c r="AA4786" s="115">
        <v>1</v>
      </c>
      <c r="AB4786" s="115">
        <v>1.1455027188465601</v>
      </c>
      <c r="AC4786" s="115">
        <v>0.16841537869956999</v>
      </c>
      <c r="AD4786" s="115">
        <v>1228.84205761312</v>
      </c>
      <c r="AF4786" s="115">
        <v>-1</v>
      </c>
      <c r="AG4786" s="115">
        <v>-1</v>
      </c>
      <c r="AH4786" s="115">
        <v>-1</v>
      </c>
      <c r="AI4786" s="115">
        <v>-1</v>
      </c>
      <c r="AJ4786" s="115">
        <v>0</v>
      </c>
      <c r="AM4786" s="115" t="s">
        <v>348</v>
      </c>
      <c r="AN4786" s="115">
        <v>-1</v>
      </c>
      <c r="AQ4786" s="115">
        <v>604</v>
      </c>
      <c r="AR4786" s="115" t="s">
        <v>271</v>
      </c>
      <c r="AS4786" s="115" t="s">
        <v>384</v>
      </c>
      <c r="AT4786" s="115" t="s">
        <v>296</v>
      </c>
      <c r="AV4786" s="115">
        <v>119.928927218498</v>
      </c>
      <c r="AW4786" s="115">
        <v>0.99662778399999996</v>
      </c>
    </row>
    <row r="4787" spans="1:49" x14ac:dyDescent="0.25">
      <c r="A4787" s="117">
        <v>220000</v>
      </c>
      <c r="B4787" s="117">
        <v>870000</v>
      </c>
      <c r="C4787" s="117">
        <v>870000</v>
      </c>
      <c r="D4787" s="115" t="s">
        <v>342</v>
      </c>
      <c r="E4787" s="115" t="s">
        <v>13</v>
      </c>
      <c r="F4787" s="115" t="s">
        <v>343</v>
      </c>
      <c r="G4787" s="115" t="s">
        <v>344</v>
      </c>
      <c r="H4787" s="115">
        <v>0.56000000000000005</v>
      </c>
      <c r="I4787" s="115">
        <v>0.48</v>
      </c>
      <c r="J4787" s="115" t="s">
        <v>350</v>
      </c>
      <c r="K4787" s="115">
        <v>2.5493406042399998E-3</v>
      </c>
      <c r="L4787" s="115">
        <v>3770.4084191847201</v>
      </c>
      <c r="M4787" s="115">
        <v>9.3803818470910301</v>
      </c>
      <c r="N4787" s="115">
        <v>1.3789863917559699</v>
      </c>
      <c r="O4787" s="115">
        <v>2.3913788326090001E-2</v>
      </c>
      <c r="P4787" s="115">
        <v>3.5155060012E-3</v>
      </c>
      <c r="Q4787" s="115">
        <v>9.6120552776072703</v>
      </c>
      <c r="R4787" s="115">
        <v>1200</v>
      </c>
      <c r="S4787" s="115" t="s">
        <v>351</v>
      </c>
      <c r="T4787" s="115">
        <v>1200</v>
      </c>
      <c r="U4787" s="115" t="s">
        <v>352</v>
      </c>
      <c r="V4787" s="115" t="s">
        <v>350</v>
      </c>
      <c r="Z4787" s="115">
        <v>0</v>
      </c>
      <c r="AA4787" s="115">
        <v>1</v>
      </c>
      <c r="AB4787" s="115">
        <v>2.3913788326090001E-2</v>
      </c>
      <c r="AC4787" s="115">
        <v>3.5155060012E-3</v>
      </c>
      <c r="AD4787" s="115">
        <v>9.6120552776088903</v>
      </c>
      <c r="AF4787" s="115">
        <v>-1</v>
      </c>
      <c r="AG4787" s="115">
        <v>-1</v>
      </c>
      <c r="AH4787" s="115">
        <v>-1</v>
      </c>
      <c r="AI4787" s="115">
        <v>-1</v>
      </c>
      <c r="AJ4787" s="115">
        <v>0</v>
      </c>
      <c r="AM4787" s="115" t="s">
        <v>348</v>
      </c>
      <c r="AN4787" s="115">
        <v>-1</v>
      </c>
      <c r="AQ4787" s="115">
        <v>604</v>
      </c>
      <c r="AR4787" s="115" t="s">
        <v>271</v>
      </c>
      <c r="AS4787" s="115" t="s">
        <v>384</v>
      </c>
      <c r="AT4787" s="115" t="s">
        <v>296</v>
      </c>
      <c r="AV4787" s="115">
        <v>14.700298153671501</v>
      </c>
      <c r="AW4787" s="115">
        <v>7.7956652999999999E-3</v>
      </c>
    </row>
    <row r="4788" spans="1:49" x14ac:dyDescent="0.25">
      <c r="A4788" s="117">
        <v>220000</v>
      </c>
      <c r="B4788" s="117">
        <v>870000</v>
      </c>
      <c r="C4788" s="117">
        <v>870000</v>
      </c>
      <c r="D4788" s="115" t="s">
        <v>342</v>
      </c>
      <c r="E4788" s="115" t="s">
        <v>13</v>
      </c>
      <c r="F4788" s="115" t="s">
        <v>343</v>
      </c>
      <c r="G4788" s="115" t="s">
        <v>344</v>
      </c>
      <c r="H4788" s="115">
        <v>0.56000000000000005</v>
      </c>
      <c r="I4788" s="115">
        <v>0.48</v>
      </c>
      <c r="J4788" s="115" t="s">
        <v>350</v>
      </c>
      <c r="K4788" s="115">
        <v>1.918216766279E-2</v>
      </c>
      <c r="L4788" s="115">
        <v>3770.4084191847201</v>
      </c>
      <c r="M4788" s="115">
        <v>9.3803818470910301</v>
      </c>
      <c r="N4788" s="115">
        <v>1.3789863917559699</v>
      </c>
      <c r="O4788" s="115">
        <v>0.17993605733196</v>
      </c>
      <c r="P4788" s="115">
        <v>2.645194817138E-2</v>
      </c>
      <c r="Q4788" s="115">
        <v>72.324606454026494</v>
      </c>
      <c r="R4788" s="115">
        <v>1210</v>
      </c>
      <c r="S4788" s="115" t="s">
        <v>353</v>
      </c>
      <c r="T4788" s="115">
        <v>1210</v>
      </c>
      <c r="U4788" s="115" t="s">
        <v>352</v>
      </c>
      <c r="V4788" s="115" t="s">
        <v>350</v>
      </c>
      <c r="Z4788" s="115">
        <v>0</v>
      </c>
      <c r="AA4788" s="115">
        <v>1</v>
      </c>
      <c r="AB4788" s="115">
        <v>0.17993605733196</v>
      </c>
      <c r="AC4788" s="115">
        <v>2.645194817138E-2</v>
      </c>
      <c r="AD4788" s="115">
        <v>569.160707920768</v>
      </c>
      <c r="AF4788" s="115">
        <v>-1</v>
      </c>
      <c r="AG4788" s="115">
        <v>-1</v>
      </c>
      <c r="AH4788" s="115">
        <v>-1</v>
      </c>
      <c r="AI4788" s="115">
        <v>-1</v>
      </c>
      <c r="AJ4788" s="115">
        <v>0</v>
      </c>
      <c r="AM4788" s="115" t="s">
        <v>348</v>
      </c>
      <c r="AN4788" s="115">
        <v>-1</v>
      </c>
      <c r="AQ4788" s="115">
        <v>604</v>
      </c>
      <c r="AR4788" s="115" t="s">
        <v>271</v>
      </c>
      <c r="AS4788" s="115" t="s">
        <v>384</v>
      </c>
      <c r="AT4788" s="115" t="s">
        <v>296</v>
      </c>
      <c r="AV4788" s="115">
        <v>37.464515908174398</v>
      </c>
      <c r="AW4788" s="115">
        <v>0.46160641359999999</v>
      </c>
    </row>
    <row r="4789" spans="1:49" x14ac:dyDescent="0.25">
      <c r="A4789" s="117">
        <v>220000</v>
      </c>
      <c r="B4789" s="117">
        <v>870000</v>
      </c>
      <c r="C4789" s="117">
        <v>870000</v>
      </c>
      <c r="D4789" s="115" t="s">
        <v>342</v>
      </c>
      <c r="E4789" s="115" t="s">
        <v>13</v>
      </c>
      <c r="F4789" s="115" t="s">
        <v>343</v>
      </c>
      <c r="G4789" s="115" t="s">
        <v>344</v>
      </c>
      <c r="H4789" s="115">
        <v>0.56000000000000005</v>
      </c>
      <c r="I4789" s="115">
        <v>0.48</v>
      </c>
      <c r="J4789" s="115" t="s">
        <v>350</v>
      </c>
      <c r="K4789" s="115">
        <v>3.3363871248259999E-2</v>
      </c>
      <c r="L4789" s="115">
        <v>3770.4084191847201</v>
      </c>
      <c r="M4789" s="115">
        <v>9.3803818470910301</v>
      </c>
      <c r="N4789" s="115">
        <v>1.3789863917559699</v>
      </c>
      <c r="O4789" s="115">
        <v>0.31296585220586998</v>
      </c>
      <c r="P4789" s="115">
        <v>4.6008324427650002E-2</v>
      </c>
      <c r="Q4789" s="115">
        <v>125.795421051042</v>
      </c>
      <c r="R4789" s="115">
        <v>1210</v>
      </c>
      <c r="S4789" s="115" t="s">
        <v>353</v>
      </c>
      <c r="T4789" s="115">
        <v>1210</v>
      </c>
      <c r="U4789" s="115" t="s">
        <v>352</v>
      </c>
      <c r="V4789" s="115" t="s">
        <v>350</v>
      </c>
      <c r="Z4789" s="115">
        <v>0</v>
      </c>
      <c r="AA4789" s="115">
        <v>1</v>
      </c>
      <c r="AB4789" s="115">
        <v>0.31296585220586998</v>
      </c>
      <c r="AC4789" s="115">
        <v>4.6008324427650002E-2</v>
      </c>
      <c r="AD4789" s="115">
        <v>838.15287694195899</v>
      </c>
      <c r="AF4789" s="115">
        <v>-1</v>
      </c>
      <c r="AG4789" s="115">
        <v>-1</v>
      </c>
      <c r="AH4789" s="115">
        <v>-1</v>
      </c>
      <c r="AI4789" s="115">
        <v>-1</v>
      </c>
      <c r="AJ4789" s="115">
        <v>0</v>
      </c>
      <c r="AM4789" s="115" t="s">
        <v>348</v>
      </c>
      <c r="AN4789" s="115">
        <v>-1</v>
      </c>
      <c r="AQ4789" s="115">
        <v>604</v>
      </c>
      <c r="AR4789" s="115" t="s">
        <v>271</v>
      </c>
      <c r="AS4789" s="115" t="s">
        <v>384</v>
      </c>
      <c r="AT4789" s="115" t="s">
        <v>296</v>
      </c>
      <c r="AV4789" s="115">
        <v>53.0047788132985</v>
      </c>
      <c r="AW4789" s="115">
        <v>0.67976713460000004</v>
      </c>
    </row>
    <row r="4790" spans="1:49" x14ac:dyDescent="0.25">
      <c r="A4790" s="117">
        <v>220000</v>
      </c>
      <c r="B4790" s="117">
        <v>870000</v>
      </c>
      <c r="C4790" s="117">
        <v>870000</v>
      </c>
      <c r="D4790" s="115" t="s">
        <v>342</v>
      </c>
      <c r="E4790" s="115" t="s">
        <v>13</v>
      </c>
      <c r="F4790" s="115" t="s">
        <v>343</v>
      </c>
      <c r="G4790" s="115" t="s">
        <v>344</v>
      </c>
      <c r="H4790" s="115">
        <v>0.56000000000000005</v>
      </c>
      <c r="I4790" s="115">
        <v>0.48</v>
      </c>
      <c r="J4790" s="115" t="s">
        <v>350</v>
      </c>
      <c r="K4790" s="115">
        <v>0.11954185278057</v>
      </c>
      <c r="L4790" s="115">
        <v>3741.9994405766902</v>
      </c>
      <c r="M4790" s="115">
        <v>9.3139782770504809</v>
      </c>
      <c r="N4790" s="115">
        <v>1.36937010530059</v>
      </c>
      <c r="O4790" s="115">
        <v>1.1134102199966101</v>
      </c>
      <c r="P4790" s="115">
        <v>0.16369703952996001</v>
      </c>
      <c r="Q4790" s="115">
        <v>447.32554623040102</v>
      </c>
      <c r="R4790" s="115">
        <v>1210</v>
      </c>
      <c r="S4790" s="115" t="s">
        <v>353</v>
      </c>
      <c r="T4790" s="115">
        <v>1210</v>
      </c>
      <c r="U4790" s="115" t="s">
        <v>352</v>
      </c>
      <c r="V4790" s="115" t="s">
        <v>350</v>
      </c>
      <c r="Z4790" s="115">
        <v>0</v>
      </c>
      <c r="AA4790" s="115">
        <v>1</v>
      </c>
      <c r="AB4790" s="115">
        <v>1.1134102199966101</v>
      </c>
      <c r="AC4790" s="115">
        <v>0.16369703952996001</v>
      </c>
      <c r="AD4790" s="115">
        <v>447.32554623040102</v>
      </c>
      <c r="AF4790" s="115">
        <v>-1</v>
      </c>
      <c r="AG4790" s="115">
        <v>-1</v>
      </c>
      <c r="AH4790" s="115">
        <v>-1</v>
      </c>
      <c r="AI4790" s="115">
        <v>-1</v>
      </c>
      <c r="AJ4790" s="115">
        <v>0</v>
      </c>
      <c r="AM4790" s="115" t="s">
        <v>348</v>
      </c>
      <c r="AN4790" s="115">
        <v>-1</v>
      </c>
      <c r="AQ4790" s="115">
        <v>604</v>
      </c>
      <c r="AR4790" s="115" t="s">
        <v>271</v>
      </c>
      <c r="AS4790" s="115" t="s">
        <v>384</v>
      </c>
      <c r="AT4790" s="115" t="s">
        <v>296</v>
      </c>
      <c r="AV4790" s="115">
        <v>92.277536386974404</v>
      </c>
      <c r="AW4790" s="115">
        <v>0.3627944414</v>
      </c>
    </row>
    <row r="4791" spans="1:49" x14ac:dyDescent="0.25">
      <c r="A4791" s="117">
        <v>220000</v>
      </c>
      <c r="B4791" s="117">
        <v>870000</v>
      </c>
      <c r="C4791" s="117">
        <v>870000</v>
      </c>
      <c r="D4791" s="115" t="s">
        <v>342</v>
      </c>
      <c r="E4791" s="115" t="s">
        <v>13</v>
      </c>
      <c r="F4791" s="115" t="s">
        <v>343</v>
      </c>
      <c r="G4791" s="115" t="s">
        <v>344</v>
      </c>
      <c r="H4791" s="115">
        <v>0.56000000000000005</v>
      </c>
      <c r="I4791" s="115">
        <v>0.48</v>
      </c>
      <c r="J4791" s="115" t="s">
        <v>350</v>
      </c>
      <c r="K4791" s="115">
        <v>0.20687159575139</v>
      </c>
      <c r="L4791" s="115">
        <v>3741.9994405766902</v>
      </c>
      <c r="M4791" s="115">
        <v>9.3139782770504809</v>
      </c>
      <c r="N4791" s="115">
        <v>1.36937010530059</v>
      </c>
      <c r="O4791" s="115">
        <v>1.92679754896722</v>
      </c>
      <c r="P4791" s="115">
        <v>0.28328377885778</v>
      </c>
      <c r="Q4791" s="115">
        <v>774.11339557291205</v>
      </c>
      <c r="R4791" s="115">
        <v>1210</v>
      </c>
      <c r="S4791" s="115" t="s">
        <v>353</v>
      </c>
      <c r="T4791" s="115">
        <v>1210</v>
      </c>
      <c r="U4791" s="115" t="s">
        <v>352</v>
      </c>
      <c r="V4791" s="115" t="s">
        <v>350</v>
      </c>
      <c r="Z4791" s="115">
        <v>0</v>
      </c>
      <c r="AA4791" s="115">
        <v>1</v>
      </c>
      <c r="AB4791" s="115">
        <v>1.92679754896722</v>
      </c>
      <c r="AC4791" s="115">
        <v>0.28328377885778</v>
      </c>
      <c r="AD4791" s="115">
        <v>774.11339557290796</v>
      </c>
      <c r="AF4791" s="115">
        <v>-1</v>
      </c>
      <c r="AG4791" s="115">
        <v>-1</v>
      </c>
      <c r="AH4791" s="115">
        <v>-1</v>
      </c>
      <c r="AI4791" s="115">
        <v>-1</v>
      </c>
      <c r="AJ4791" s="115">
        <v>0</v>
      </c>
      <c r="AM4791" s="115" t="s">
        <v>348</v>
      </c>
      <c r="AN4791" s="115">
        <v>-1</v>
      </c>
      <c r="AQ4791" s="115">
        <v>604</v>
      </c>
      <c r="AR4791" s="115" t="s">
        <v>271</v>
      </c>
      <c r="AS4791" s="115" t="s">
        <v>384</v>
      </c>
      <c r="AT4791" s="115" t="s">
        <v>296</v>
      </c>
      <c r="AV4791" s="115">
        <v>115.92306696540101</v>
      </c>
      <c r="AW4791" s="115">
        <v>0.62782919349999999</v>
      </c>
    </row>
    <row r="4792" spans="1:49" x14ac:dyDescent="0.25">
      <c r="A4792" s="117">
        <v>220000</v>
      </c>
      <c r="B4792" s="117">
        <v>870000</v>
      </c>
      <c r="C4792" s="117">
        <v>870000</v>
      </c>
      <c r="D4792" s="115" t="s">
        <v>342</v>
      </c>
      <c r="E4792" s="115" t="s">
        <v>13</v>
      </c>
      <c r="F4792" s="115" t="s">
        <v>343</v>
      </c>
      <c r="G4792" s="115" t="s">
        <v>344</v>
      </c>
      <c r="H4792" s="115">
        <v>0.56000000000000005</v>
      </c>
      <c r="I4792" s="115">
        <v>0.48</v>
      </c>
      <c r="J4792" s="115" t="s">
        <v>350</v>
      </c>
      <c r="K4792" s="115">
        <v>4.9910056270610001E-2</v>
      </c>
      <c r="L4792" s="115">
        <v>3741.9994405766902</v>
      </c>
      <c r="M4792" s="115">
        <v>9.3139782770504809</v>
      </c>
      <c r="N4792" s="115">
        <v>1.36937010530059</v>
      </c>
      <c r="O4792" s="115">
        <v>0.46486117991082998</v>
      </c>
      <c r="P4792" s="115">
        <v>6.8345339010840001E-2</v>
      </c>
      <c r="Q4792" s="115">
        <v>186.763402643777</v>
      </c>
      <c r="R4792" s="115">
        <v>1210</v>
      </c>
      <c r="S4792" s="115" t="s">
        <v>353</v>
      </c>
      <c r="T4792" s="115">
        <v>1210</v>
      </c>
      <c r="U4792" s="115" t="s">
        <v>352</v>
      </c>
      <c r="V4792" s="115" t="s">
        <v>350</v>
      </c>
      <c r="Z4792" s="115">
        <v>0</v>
      </c>
      <c r="AA4792" s="115">
        <v>1</v>
      </c>
      <c r="AB4792" s="115">
        <v>0.46486117991082998</v>
      </c>
      <c r="AC4792" s="115">
        <v>6.8345339010840001E-2</v>
      </c>
      <c r="AD4792" s="115">
        <v>186.763402643777</v>
      </c>
      <c r="AF4792" s="115">
        <v>-1</v>
      </c>
      <c r="AG4792" s="115">
        <v>-1</v>
      </c>
      <c r="AH4792" s="115">
        <v>-1</v>
      </c>
      <c r="AI4792" s="115">
        <v>-1</v>
      </c>
      <c r="AJ4792" s="115">
        <v>0</v>
      </c>
      <c r="AM4792" s="115" t="s">
        <v>348</v>
      </c>
      <c r="AN4792" s="115">
        <v>-1</v>
      </c>
      <c r="AQ4792" s="115">
        <v>604</v>
      </c>
      <c r="AR4792" s="115" t="s">
        <v>271</v>
      </c>
      <c r="AS4792" s="115" t="s">
        <v>384</v>
      </c>
      <c r="AT4792" s="115" t="s">
        <v>296</v>
      </c>
      <c r="AV4792" s="115">
        <v>75.061610042511901</v>
      </c>
      <c r="AW4792" s="115">
        <v>0.151470724</v>
      </c>
    </row>
    <row r="4793" spans="1:49" x14ac:dyDescent="0.25">
      <c r="A4793" s="117">
        <v>220000</v>
      </c>
      <c r="B4793" s="117">
        <v>870000</v>
      </c>
      <c r="C4793" s="117">
        <v>870000</v>
      </c>
      <c r="D4793" s="115" t="s">
        <v>342</v>
      </c>
      <c r="E4793" s="115" t="s">
        <v>13</v>
      </c>
      <c r="F4793" s="115" t="s">
        <v>343</v>
      </c>
      <c r="G4793" s="115" t="s">
        <v>344</v>
      </c>
      <c r="H4793" s="115">
        <v>0.56000000000000005</v>
      </c>
      <c r="I4793" s="115">
        <v>0.48</v>
      </c>
      <c r="J4793" s="115" t="s">
        <v>350</v>
      </c>
      <c r="K4793" s="115">
        <v>0.1060152730592</v>
      </c>
      <c r="L4793" s="115">
        <v>3741.9994405766902</v>
      </c>
      <c r="M4793" s="115">
        <v>9.3139782770504809</v>
      </c>
      <c r="N4793" s="115">
        <v>1.36937010530059</v>
      </c>
      <c r="O4793" s="115">
        <v>0.98742395030901997</v>
      </c>
      <c r="P4793" s="115">
        <v>0.14517414563254999</v>
      </c>
      <c r="Q4793" s="115">
        <v>396.70909248013402</v>
      </c>
      <c r="R4793" s="115">
        <v>1210</v>
      </c>
      <c r="S4793" s="115" t="s">
        <v>353</v>
      </c>
      <c r="T4793" s="115">
        <v>1210</v>
      </c>
      <c r="U4793" s="115" t="s">
        <v>352</v>
      </c>
      <c r="V4793" s="115" t="s">
        <v>350</v>
      </c>
      <c r="Z4793" s="115">
        <v>0</v>
      </c>
      <c r="AA4793" s="115">
        <v>1</v>
      </c>
      <c r="AB4793" s="115">
        <v>0.98742395030901997</v>
      </c>
      <c r="AC4793" s="115">
        <v>0.14517414563254999</v>
      </c>
      <c r="AD4793" s="115">
        <v>396.70909248013402</v>
      </c>
      <c r="AF4793" s="115">
        <v>-1</v>
      </c>
      <c r="AG4793" s="115">
        <v>-1</v>
      </c>
      <c r="AH4793" s="115">
        <v>-1</v>
      </c>
      <c r="AI4793" s="115">
        <v>-1</v>
      </c>
      <c r="AJ4793" s="115">
        <v>0</v>
      </c>
      <c r="AM4793" s="115" t="s">
        <v>348</v>
      </c>
      <c r="AN4793" s="115">
        <v>-1</v>
      </c>
      <c r="AQ4793" s="115">
        <v>604</v>
      </c>
      <c r="AR4793" s="115" t="s">
        <v>271</v>
      </c>
      <c r="AS4793" s="115" t="s">
        <v>384</v>
      </c>
      <c r="AT4793" s="115" t="s">
        <v>296</v>
      </c>
      <c r="AV4793" s="115">
        <v>82.924415412788804</v>
      </c>
      <c r="AW4793" s="115">
        <v>0.3217429785</v>
      </c>
    </row>
    <row r="4794" spans="1:49" x14ac:dyDescent="0.25">
      <c r="A4794" s="117">
        <v>220000</v>
      </c>
      <c r="B4794" s="117">
        <v>870000</v>
      </c>
      <c r="C4794" s="117">
        <v>870000</v>
      </c>
      <c r="D4794" s="115" t="s">
        <v>342</v>
      </c>
      <c r="E4794" s="115" t="s">
        <v>13</v>
      </c>
      <c r="F4794" s="115" t="s">
        <v>343</v>
      </c>
      <c r="G4794" s="115" t="s">
        <v>344</v>
      </c>
      <c r="H4794" s="115">
        <v>0.56000000000000005</v>
      </c>
      <c r="I4794" s="115">
        <v>0.48</v>
      </c>
      <c r="J4794" s="115" t="s">
        <v>350</v>
      </c>
      <c r="K4794" s="115">
        <v>0.13542467566805</v>
      </c>
      <c r="L4794" s="115">
        <v>3741.9994405766902</v>
      </c>
      <c r="M4794" s="115">
        <v>9.3139782770504809</v>
      </c>
      <c r="N4794" s="115">
        <v>1.36937010530059</v>
      </c>
      <c r="O4794" s="115">
        <v>1.2613424873488499</v>
      </c>
      <c r="P4794" s="115">
        <v>0.18544650237985999</v>
      </c>
      <c r="Q4794" s="115">
        <v>506.75906059013403</v>
      </c>
      <c r="R4794" s="115">
        <v>1210</v>
      </c>
      <c r="S4794" s="115" t="s">
        <v>353</v>
      </c>
      <c r="T4794" s="115">
        <v>1210</v>
      </c>
      <c r="U4794" s="115" t="s">
        <v>352</v>
      </c>
      <c r="V4794" s="115" t="s">
        <v>350</v>
      </c>
      <c r="Z4794" s="115">
        <v>0</v>
      </c>
      <c r="AA4794" s="115">
        <v>1</v>
      </c>
      <c r="AB4794" s="115">
        <v>1.2613424873488499</v>
      </c>
      <c r="AC4794" s="115">
        <v>0.18544650237985999</v>
      </c>
      <c r="AD4794" s="115">
        <v>506.75906059013403</v>
      </c>
      <c r="AF4794" s="115">
        <v>-1</v>
      </c>
      <c r="AG4794" s="115">
        <v>-1</v>
      </c>
      <c r="AH4794" s="115">
        <v>-1</v>
      </c>
      <c r="AI4794" s="115">
        <v>-1</v>
      </c>
      <c r="AJ4794" s="115">
        <v>0</v>
      </c>
      <c r="AM4794" s="115" t="s">
        <v>348</v>
      </c>
      <c r="AN4794" s="115">
        <v>-1</v>
      </c>
      <c r="AQ4794" s="115">
        <v>604</v>
      </c>
      <c r="AR4794" s="115" t="s">
        <v>271</v>
      </c>
      <c r="AS4794" s="115" t="s">
        <v>384</v>
      </c>
      <c r="AT4794" s="115" t="s">
        <v>296</v>
      </c>
      <c r="AV4794" s="115">
        <v>95.435634036612498</v>
      </c>
      <c r="AW4794" s="115">
        <v>0.41099680500000002</v>
      </c>
    </row>
    <row r="4795" spans="1:49" x14ac:dyDescent="0.25">
      <c r="A4795" s="117">
        <v>220000</v>
      </c>
      <c r="B4795" s="117">
        <v>870000</v>
      </c>
      <c r="C4795" s="117">
        <v>870000</v>
      </c>
      <c r="D4795" s="115" t="s">
        <v>342</v>
      </c>
      <c r="E4795" s="115" t="s">
        <v>13</v>
      </c>
      <c r="F4795" s="115" t="s">
        <v>343</v>
      </c>
      <c r="G4795" s="115" t="s">
        <v>344</v>
      </c>
      <c r="H4795" s="115">
        <v>0.56000000000000005</v>
      </c>
      <c r="I4795" s="115">
        <v>0.48</v>
      </c>
      <c r="J4795" s="115" t="s">
        <v>350</v>
      </c>
      <c r="K4795" s="115">
        <v>0.10400245023019</v>
      </c>
      <c r="L4795" s="115">
        <v>3741.9994405766902</v>
      </c>
      <c r="M4795" s="115">
        <v>9.3139782770504809</v>
      </c>
      <c r="N4795" s="115">
        <v>1.36937010530059</v>
      </c>
      <c r="O4795" s="115">
        <v>0.96867656220408005</v>
      </c>
      <c r="P4795" s="115">
        <v>0.14241784622324</v>
      </c>
      <c r="Q4795" s="115">
        <v>389.177110580006</v>
      </c>
      <c r="R4795" s="115">
        <v>1200</v>
      </c>
      <c r="S4795" s="115" t="s">
        <v>351</v>
      </c>
      <c r="T4795" s="115">
        <v>1200</v>
      </c>
      <c r="U4795" s="115" t="s">
        <v>352</v>
      </c>
      <c r="V4795" s="115" t="s">
        <v>350</v>
      </c>
      <c r="Z4795" s="115">
        <v>0</v>
      </c>
      <c r="AA4795" s="115">
        <v>1</v>
      </c>
      <c r="AB4795" s="115">
        <v>0.96867656220408005</v>
      </c>
      <c r="AC4795" s="115">
        <v>0.14241784622324</v>
      </c>
      <c r="AD4795" s="115">
        <v>407.35954847481503</v>
      </c>
      <c r="AF4795" s="115">
        <v>-1</v>
      </c>
      <c r="AG4795" s="115">
        <v>-1</v>
      </c>
      <c r="AH4795" s="115">
        <v>-1</v>
      </c>
      <c r="AI4795" s="115">
        <v>-1</v>
      </c>
      <c r="AJ4795" s="115">
        <v>0</v>
      </c>
      <c r="AM4795" s="115" t="s">
        <v>348</v>
      </c>
      <c r="AN4795" s="115">
        <v>-1</v>
      </c>
      <c r="AQ4795" s="115">
        <v>604</v>
      </c>
      <c r="AR4795" s="115" t="s">
        <v>271</v>
      </c>
      <c r="AS4795" s="115" t="s">
        <v>384</v>
      </c>
      <c r="AT4795" s="115" t="s">
        <v>296</v>
      </c>
      <c r="AV4795" s="115">
        <v>116.595299413253</v>
      </c>
      <c r="AW4795" s="115">
        <v>0.33038081790000001</v>
      </c>
    </row>
    <row r="4796" spans="1:49" x14ac:dyDescent="0.25">
      <c r="A4796" s="117">
        <v>220000</v>
      </c>
      <c r="B4796" s="117">
        <v>870000</v>
      </c>
      <c r="C4796" s="117">
        <v>870000</v>
      </c>
      <c r="D4796" s="115" t="s">
        <v>342</v>
      </c>
      <c r="E4796" s="115" t="s">
        <v>13</v>
      </c>
      <c r="F4796" s="115" t="s">
        <v>343</v>
      </c>
      <c r="G4796" s="115" t="s">
        <v>344</v>
      </c>
      <c r="H4796" s="115">
        <v>0.56000000000000005</v>
      </c>
      <c r="I4796" s="115">
        <v>0.48</v>
      </c>
      <c r="J4796" s="115" t="s">
        <v>350</v>
      </c>
      <c r="K4796" s="115">
        <v>1.9730689214999999E-4</v>
      </c>
      <c r="L4796" s="115">
        <v>3741.9994405766902</v>
      </c>
      <c r="M4796" s="115">
        <v>9.3139782770504809</v>
      </c>
      <c r="N4796" s="115">
        <v>1.36937010530059</v>
      </c>
      <c r="O4796" s="115">
        <v>1.8377121074699999E-3</v>
      </c>
      <c r="P4796" s="115">
        <v>2.7018615969E-4</v>
      </c>
      <c r="Q4796" s="115">
        <v>0.73832228007716005</v>
      </c>
      <c r="R4796" s="115">
        <v>1210</v>
      </c>
      <c r="S4796" s="115" t="s">
        <v>353</v>
      </c>
      <c r="T4796" s="115">
        <v>1210</v>
      </c>
      <c r="U4796" s="115" t="s">
        <v>352</v>
      </c>
      <c r="V4796" s="115" t="s">
        <v>350</v>
      </c>
      <c r="Z4796" s="115">
        <v>0</v>
      </c>
      <c r="AA4796" s="115">
        <v>1</v>
      </c>
      <c r="AB4796" s="115">
        <v>1.8377121074699999E-3</v>
      </c>
      <c r="AC4796" s="115">
        <v>2.7018615969E-4</v>
      </c>
      <c r="AD4796" s="115">
        <v>610.84150898419205</v>
      </c>
      <c r="AF4796" s="115">
        <v>-1</v>
      </c>
      <c r="AG4796" s="115">
        <v>-1</v>
      </c>
      <c r="AH4796" s="115">
        <v>-1</v>
      </c>
      <c r="AI4796" s="115">
        <v>-1</v>
      </c>
      <c r="AJ4796" s="115">
        <v>0</v>
      </c>
      <c r="AM4796" s="115" t="s">
        <v>348</v>
      </c>
      <c r="AN4796" s="115">
        <v>-1</v>
      </c>
      <c r="AQ4796" s="115">
        <v>604</v>
      </c>
      <c r="AR4796" s="115" t="s">
        <v>271</v>
      </c>
      <c r="AS4796" s="115" t="s">
        <v>384</v>
      </c>
      <c r="AT4796" s="115" t="s">
        <v>296</v>
      </c>
      <c r="AV4796" s="115">
        <v>20.5544179214967</v>
      </c>
      <c r="AW4796" s="115">
        <v>0.49541079399999999</v>
      </c>
    </row>
    <row r="4797" spans="1:49" x14ac:dyDescent="0.25">
      <c r="A4797" s="117">
        <v>220000</v>
      </c>
      <c r="B4797" s="117">
        <v>870000</v>
      </c>
      <c r="C4797" s="117">
        <v>870000</v>
      </c>
      <c r="D4797" s="115" t="s">
        <v>342</v>
      </c>
      <c r="E4797" s="115" t="s">
        <v>13</v>
      </c>
      <c r="F4797" s="115" t="s">
        <v>343</v>
      </c>
      <c r="G4797" s="115" t="s">
        <v>344</v>
      </c>
      <c r="H4797" s="115">
        <v>0.56000000000000005</v>
      </c>
      <c r="I4797" s="115">
        <v>0.48</v>
      </c>
      <c r="J4797" s="115" t="s">
        <v>350</v>
      </c>
      <c r="K4797" s="115">
        <v>7.9306976897380005E-2</v>
      </c>
      <c r="L4797" s="115">
        <v>3757.1756171594602</v>
      </c>
      <c r="M4797" s="115">
        <v>9.3494481518566399</v>
      </c>
      <c r="N4797" s="115">
        <v>1.3745065897611799</v>
      </c>
      <c r="O4797" s="115">
        <v>0.74147646858258998</v>
      </c>
      <c r="P4797" s="115">
        <v>0.10900796235948999</v>
      </c>
      <c r="Q4797" s="115">
        <v>297.97023986948398</v>
      </c>
      <c r="R4797" s="115">
        <v>1200</v>
      </c>
      <c r="S4797" s="115" t="s">
        <v>351</v>
      </c>
      <c r="T4797" s="115">
        <v>1200</v>
      </c>
      <c r="U4797" s="115" t="s">
        <v>352</v>
      </c>
      <c r="V4797" s="115" t="s">
        <v>350</v>
      </c>
      <c r="Z4797" s="115">
        <v>0</v>
      </c>
      <c r="AA4797" s="115">
        <v>1</v>
      </c>
      <c r="AB4797" s="115">
        <v>0.74147646858258998</v>
      </c>
      <c r="AC4797" s="115">
        <v>0.10900796235948999</v>
      </c>
      <c r="AD4797" s="115">
        <v>297.97023986948398</v>
      </c>
      <c r="AF4797" s="115">
        <v>-1</v>
      </c>
      <c r="AG4797" s="115">
        <v>-1</v>
      </c>
      <c r="AH4797" s="115">
        <v>-1</v>
      </c>
      <c r="AI4797" s="115">
        <v>-1</v>
      </c>
      <c r="AJ4797" s="115">
        <v>0</v>
      </c>
      <c r="AM4797" s="115" t="s">
        <v>348</v>
      </c>
      <c r="AN4797" s="115">
        <v>-1</v>
      </c>
      <c r="AQ4797" s="115">
        <v>604</v>
      </c>
      <c r="AR4797" s="115" t="s">
        <v>271</v>
      </c>
      <c r="AS4797" s="115" t="s">
        <v>384</v>
      </c>
      <c r="AT4797" s="115" t="s">
        <v>296</v>
      </c>
      <c r="AV4797" s="115">
        <v>112.85426814597</v>
      </c>
      <c r="AW4797" s="115">
        <v>0.24166280609999999</v>
      </c>
    </row>
    <row r="4798" spans="1:49" x14ac:dyDescent="0.25">
      <c r="A4798" s="117">
        <v>220000</v>
      </c>
      <c r="B4798" s="117">
        <v>870000</v>
      </c>
      <c r="C4798" s="117">
        <v>870000</v>
      </c>
      <c r="D4798" s="115" t="s">
        <v>342</v>
      </c>
      <c r="E4798" s="115" t="s">
        <v>13</v>
      </c>
      <c r="F4798" s="115" t="s">
        <v>343</v>
      </c>
      <c r="G4798" s="115" t="s">
        <v>344</v>
      </c>
      <c r="H4798" s="115">
        <v>0.56000000000000005</v>
      </c>
      <c r="I4798" s="115">
        <v>0.48</v>
      </c>
      <c r="J4798" s="115" t="s">
        <v>350</v>
      </c>
      <c r="K4798" s="115">
        <v>0.2006774096111</v>
      </c>
      <c r="L4798" s="115">
        <v>3757.1756171594602</v>
      </c>
      <c r="M4798" s="115">
        <v>9.3494481518566399</v>
      </c>
      <c r="N4798" s="115">
        <v>1.3745065897611799</v>
      </c>
      <c r="O4798" s="115">
        <v>1.8762230364079</v>
      </c>
      <c r="P4798" s="115">
        <v>0.27583242192666002</v>
      </c>
      <c r="Q4798" s="115">
        <v>753.98027030555897</v>
      </c>
      <c r="R4798" s="115">
        <v>1210</v>
      </c>
      <c r="S4798" s="115" t="s">
        <v>353</v>
      </c>
      <c r="T4798" s="115">
        <v>1210</v>
      </c>
      <c r="U4798" s="115" t="s">
        <v>352</v>
      </c>
      <c r="V4798" s="115" t="s">
        <v>350</v>
      </c>
      <c r="Z4798" s="115">
        <v>0</v>
      </c>
      <c r="AA4798" s="115">
        <v>1</v>
      </c>
      <c r="AB4798" s="115">
        <v>1.8762230364079</v>
      </c>
      <c r="AC4798" s="115">
        <v>0.27583242192666002</v>
      </c>
      <c r="AD4798" s="115">
        <v>753.98027030555897</v>
      </c>
      <c r="AF4798" s="115">
        <v>-1</v>
      </c>
      <c r="AG4798" s="115">
        <v>-1</v>
      </c>
      <c r="AH4798" s="115">
        <v>-1</v>
      </c>
      <c r="AI4798" s="115">
        <v>-1</v>
      </c>
      <c r="AJ4798" s="115">
        <v>0</v>
      </c>
      <c r="AM4798" s="115" t="s">
        <v>348</v>
      </c>
      <c r="AN4798" s="115">
        <v>-1</v>
      </c>
      <c r="AQ4798" s="115">
        <v>604</v>
      </c>
      <c r="AR4798" s="115" t="s">
        <v>271</v>
      </c>
      <c r="AS4798" s="115" t="s">
        <v>384</v>
      </c>
      <c r="AT4798" s="115" t="s">
        <v>296</v>
      </c>
      <c r="AV4798" s="115">
        <v>123.981318809519</v>
      </c>
      <c r="AW4798" s="115">
        <v>0.6115006247</v>
      </c>
    </row>
    <row r="4799" spans="1:49" x14ac:dyDescent="0.25">
      <c r="A4799" s="117">
        <v>220000</v>
      </c>
      <c r="B4799" s="117">
        <v>870000</v>
      </c>
      <c r="C4799" s="117">
        <v>870000</v>
      </c>
      <c r="D4799" s="115" t="s">
        <v>342</v>
      </c>
      <c r="E4799" s="115" t="s">
        <v>13</v>
      </c>
      <c r="F4799" s="115" t="s">
        <v>343</v>
      </c>
      <c r="G4799" s="115" t="s">
        <v>344</v>
      </c>
      <c r="H4799" s="115">
        <v>0.56000000000000005</v>
      </c>
      <c r="I4799" s="115">
        <v>0.48</v>
      </c>
      <c r="J4799" s="115" t="s">
        <v>350</v>
      </c>
      <c r="K4799" s="115">
        <v>0.24642563013595001</v>
      </c>
      <c r="L4799" s="115">
        <v>3757.1756171594602</v>
      </c>
      <c r="M4799" s="115">
        <v>9.3494481518566399</v>
      </c>
      <c r="N4799" s="115">
        <v>1.3745065897611799</v>
      </c>
      <c r="O4799" s="115">
        <v>2.3039436522447101</v>
      </c>
      <c r="P4799" s="115">
        <v>0.33871365250792002</v>
      </c>
      <c r="Q4799" s="115">
        <v>925.86436898996703</v>
      </c>
      <c r="R4799" s="115">
        <v>1210</v>
      </c>
      <c r="S4799" s="115" t="s">
        <v>353</v>
      </c>
      <c r="T4799" s="115">
        <v>1210</v>
      </c>
      <c r="U4799" s="115" t="s">
        <v>352</v>
      </c>
      <c r="V4799" s="115" t="s">
        <v>350</v>
      </c>
      <c r="Z4799" s="115">
        <v>0</v>
      </c>
      <c r="AA4799" s="115">
        <v>1</v>
      </c>
      <c r="AB4799" s="115">
        <v>2.3039436522447101</v>
      </c>
      <c r="AC4799" s="115">
        <v>0.33871365250792002</v>
      </c>
      <c r="AD4799" s="115">
        <v>925.86436898996396</v>
      </c>
      <c r="AF4799" s="115">
        <v>-1</v>
      </c>
      <c r="AG4799" s="115">
        <v>-1</v>
      </c>
      <c r="AH4799" s="115">
        <v>-1</v>
      </c>
      <c r="AI4799" s="115">
        <v>-1</v>
      </c>
      <c r="AJ4799" s="115">
        <v>0</v>
      </c>
      <c r="AM4799" s="115" t="s">
        <v>348</v>
      </c>
      <c r="AN4799" s="115">
        <v>-1</v>
      </c>
      <c r="AQ4799" s="115">
        <v>604</v>
      </c>
      <c r="AR4799" s="115" t="s">
        <v>271</v>
      </c>
      <c r="AS4799" s="115" t="s">
        <v>384</v>
      </c>
      <c r="AT4799" s="115" t="s">
        <v>296</v>
      </c>
      <c r="AV4799" s="115">
        <v>133.062947257563</v>
      </c>
      <c r="AW4799" s="115">
        <v>0.75090378670000002</v>
      </c>
    </row>
    <row r="4800" spans="1:49" x14ac:dyDescent="0.25">
      <c r="A4800" s="117">
        <v>220000</v>
      </c>
      <c r="B4800" s="117">
        <v>870000</v>
      </c>
      <c r="C4800" s="117">
        <v>870000</v>
      </c>
      <c r="D4800" s="115" t="s">
        <v>342</v>
      </c>
      <c r="E4800" s="115" t="s">
        <v>13</v>
      </c>
      <c r="F4800" s="115" t="s">
        <v>343</v>
      </c>
      <c r="G4800" s="115" t="s">
        <v>344</v>
      </c>
      <c r="H4800" s="115">
        <v>0.56000000000000005</v>
      </c>
      <c r="I4800" s="115">
        <v>0.48</v>
      </c>
      <c r="J4800" s="115" t="s">
        <v>350</v>
      </c>
      <c r="K4800" s="115">
        <v>9.1353437092509995E-2</v>
      </c>
      <c r="L4800" s="115">
        <v>3757.1756171594602</v>
      </c>
      <c r="M4800" s="115">
        <v>9.3494481518566399</v>
      </c>
      <c r="N4800" s="115">
        <v>1.3745065897611799</v>
      </c>
      <c r="O4800" s="115">
        <v>0.85410422359032001</v>
      </c>
      <c r="P4800" s="115">
        <v>0.12556590128098999</v>
      </c>
      <c r="Q4800" s="115">
        <v>343.23090638769298</v>
      </c>
      <c r="R4800" s="115">
        <v>1210</v>
      </c>
      <c r="S4800" s="115" t="s">
        <v>353</v>
      </c>
      <c r="T4800" s="115">
        <v>1210</v>
      </c>
      <c r="U4800" s="115" t="s">
        <v>352</v>
      </c>
      <c r="V4800" s="115" t="s">
        <v>350</v>
      </c>
      <c r="Z4800" s="115">
        <v>0</v>
      </c>
      <c r="AA4800" s="115">
        <v>1</v>
      </c>
      <c r="AB4800" s="115">
        <v>0.85410422359032001</v>
      </c>
      <c r="AC4800" s="115">
        <v>0.12556590128098999</v>
      </c>
      <c r="AD4800" s="115">
        <v>343.23090638769298</v>
      </c>
      <c r="AF4800" s="115">
        <v>-1</v>
      </c>
      <c r="AG4800" s="115">
        <v>-1</v>
      </c>
      <c r="AH4800" s="115">
        <v>-1</v>
      </c>
      <c r="AI4800" s="115">
        <v>-1</v>
      </c>
      <c r="AJ4800" s="115">
        <v>0</v>
      </c>
      <c r="AM4800" s="115" t="s">
        <v>348</v>
      </c>
      <c r="AN4800" s="115">
        <v>-1</v>
      </c>
      <c r="AQ4800" s="115">
        <v>604</v>
      </c>
      <c r="AR4800" s="115" t="s">
        <v>271</v>
      </c>
      <c r="AS4800" s="115" t="s">
        <v>384</v>
      </c>
      <c r="AT4800" s="115" t="s">
        <v>296</v>
      </c>
      <c r="AV4800" s="115">
        <v>104.995847385429</v>
      </c>
      <c r="AW4800" s="115">
        <v>0.2783705648</v>
      </c>
    </row>
    <row r="4801" spans="1:49" x14ac:dyDescent="0.25">
      <c r="A4801" s="117">
        <v>220000</v>
      </c>
      <c r="B4801" s="117">
        <v>870000</v>
      </c>
      <c r="C4801" s="117">
        <v>870000</v>
      </c>
      <c r="D4801" s="115" t="s">
        <v>342</v>
      </c>
      <c r="E4801" s="115" t="s">
        <v>13</v>
      </c>
      <c r="F4801" s="115" t="s">
        <v>343</v>
      </c>
      <c r="G4801" s="115" t="s">
        <v>344</v>
      </c>
      <c r="H4801" s="115">
        <v>0.56000000000000005</v>
      </c>
      <c r="I4801" s="115">
        <v>0.48</v>
      </c>
      <c r="J4801" s="115" t="s">
        <v>350</v>
      </c>
      <c r="K4801" s="115">
        <v>0.23877280414793001</v>
      </c>
      <c r="L4801" s="115">
        <v>3764.6647302716101</v>
      </c>
      <c r="M4801" s="115">
        <v>9.7149641911176108</v>
      </c>
      <c r="N4801" s="115">
        <v>1.5466300214198401</v>
      </c>
      <c r="O4801" s="115">
        <v>2.3196692421099501</v>
      </c>
      <c r="P4801" s="115">
        <v>0.3692931871938</v>
      </c>
      <c r="Q4801" s="115">
        <v>898.89955432379395</v>
      </c>
      <c r="R4801" s="115">
        <v>1210</v>
      </c>
      <c r="S4801" s="115" t="s">
        <v>353</v>
      </c>
      <c r="T4801" s="115">
        <v>1210</v>
      </c>
      <c r="U4801" s="115" t="s">
        <v>352</v>
      </c>
      <c r="V4801" s="115" t="s">
        <v>350</v>
      </c>
      <c r="Z4801" s="115">
        <v>0</v>
      </c>
      <c r="AA4801" s="115">
        <v>1</v>
      </c>
      <c r="AB4801" s="115">
        <v>2.3196692421099501</v>
      </c>
      <c r="AC4801" s="115">
        <v>0.3692931871938</v>
      </c>
      <c r="AD4801" s="115">
        <v>898.89955432379395</v>
      </c>
      <c r="AF4801" s="115">
        <v>-1</v>
      </c>
      <c r="AG4801" s="115">
        <v>-1</v>
      </c>
      <c r="AH4801" s="115">
        <v>-1</v>
      </c>
      <c r="AI4801" s="115">
        <v>-1</v>
      </c>
      <c r="AJ4801" s="115">
        <v>0</v>
      </c>
      <c r="AM4801" s="115" t="s">
        <v>348</v>
      </c>
      <c r="AN4801" s="115">
        <v>-1</v>
      </c>
      <c r="AQ4801" s="115">
        <v>604</v>
      </c>
      <c r="AR4801" s="115" t="s">
        <v>271</v>
      </c>
      <c r="AS4801" s="115" t="s">
        <v>384</v>
      </c>
      <c r="AT4801" s="115" t="s">
        <v>296</v>
      </c>
      <c r="AV4801" s="115">
        <v>125.959017418662</v>
      </c>
      <c r="AW4801" s="115">
        <v>0.72903451279999998</v>
      </c>
    </row>
    <row r="4802" spans="1:49" x14ac:dyDescent="0.25">
      <c r="A4802" s="117">
        <v>220000</v>
      </c>
      <c r="B4802" s="117">
        <v>870000</v>
      </c>
      <c r="C4802" s="117">
        <v>870000</v>
      </c>
      <c r="D4802" s="115" t="s">
        <v>342</v>
      </c>
      <c r="E4802" s="115" t="s">
        <v>13</v>
      </c>
      <c r="F4802" s="115" t="s">
        <v>343</v>
      </c>
      <c r="G4802" s="115" t="s">
        <v>344</v>
      </c>
      <c r="H4802" s="115">
        <v>0.56000000000000005</v>
      </c>
      <c r="I4802" s="115">
        <v>0.48</v>
      </c>
      <c r="J4802" s="115" t="s">
        <v>350</v>
      </c>
      <c r="K4802" s="115">
        <v>7.7901481877490006E-2</v>
      </c>
      <c r="L4802" s="115">
        <v>3764.6647302716101</v>
      </c>
      <c r="M4802" s="115">
        <v>9.7149641911176108</v>
      </c>
      <c r="N4802" s="115">
        <v>1.5466300214198401</v>
      </c>
      <c r="O4802" s="115">
        <v>0.75681010687481998</v>
      </c>
      <c r="P4802" s="115">
        <v>0.12048477058482</v>
      </c>
      <c r="Q4802" s="115">
        <v>293.272961260084</v>
      </c>
      <c r="R4802" s="115">
        <v>1210</v>
      </c>
      <c r="S4802" s="115" t="s">
        <v>353</v>
      </c>
      <c r="T4802" s="115">
        <v>1210</v>
      </c>
      <c r="U4802" s="115" t="s">
        <v>352</v>
      </c>
      <c r="V4802" s="115" t="s">
        <v>350</v>
      </c>
      <c r="Z4802" s="115">
        <v>0</v>
      </c>
      <c r="AA4802" s="115">
        <v>1</v>
      </c>
      <c r="AB4802" s="115">
        <v>0.75681010687481998</v>
      </c>
      <c r="AC4802" s="115">
        <v>0.12048477058482</v>
      </c>
      <c r="AD4802" s="115">
        <v>293.272961260084</v>
      </c>
      <c r="AF4802" s="115">
        <v>-1</v>
      </c>
      <c r="AG4802" s="115">
        <v>-1</v>
      </c>
      <c r="AH4802" s="115">
        <v>-1</v>
      </c>
      <c r="AI4802" s="115">
        <v>-1</v>
      </c>
      <c r="AJ4802" s="115">
        <v>0</v>
      </c>
      <c r="AM4802" s="115" t="s">
        <v>348</v>
      </c>
      <c r="AN4802" s="115">
        <v>-1</v>
      </c>
      <c r="AQ4802" s="115">
        <v>604</v>
      </c>
      <c r="AR4802" s="115" t="s">
        <v>271</v>
      </c>
      <c r="AS4802" s="115" t="s">
        <v>384</v>
      </c>
      <c r="AT4802" s="115" t="s">
        <v>296</v>
      </c>
      <c r="AV4802" s="115">
        <v>77.461679284362702</v>
      </c>
      <c r="AW4802" s="115">
        <v>0.23785317210000001</v>
      </c>
    </row>
    <row r="4803" spans="1:49" x14ac:dyDescent="0.25">
      <c r="A4803" s="117">
        <v>220000</v>
      </c>
      <c r="B4803" s="117">
        <v>870000</v>
      </c>
      <c r="C4803" s="117">
        <v>870000</v>
      </c>
      <c r="D4803" s="115" t="s">
        <v>342</v>
      </c>
      <c r="E4803" s="115" t="s">
        <v>13</v>
      </c>
      <c r="F4803" s="115" t="s">
        <v>343</v>
      </c>
      <c r="G4803" s="115" t="s">
        <v>344</v>
      </c>
      <c r="H4803" s="115">
        <v>0.56000000000000005</v>
      </c>
      <c r="I4803" s="115">
        <v>0.48</v>
      </c>
      <c r="J4803" s="115" t="s">
        <v>350</v>
      </c>
      <c r="K4803" s="115">
        <v>1.93073119962E-3</v>
      </c>
      <c r="L4803" s="115">
        <v>3764.6647302716101</v>
      </c>
      <c r="M4803" s="115">
        <v>9.7149641911176108</v>
      </c>
      <c r="N4803" s="115">
        <v>1.5466300214198401</v>
      </c>
      <c r="O4803" s="115">
        <v>1.875698446702E-2</v>
      </c>
      <c r="P4803" s="115">
        <v>2.9861268366300001E-3</v>
      </c>
      <c r="Q4803" s="115">
        <v>7.2685556508594802</v>
      </c>
      <c r="R4803" s="115">
        <v>1210</v>
      </c>
      <c r="S4803" s="115" t="s">
        <v>353</v>
      </c>
      <c r="T4803" s="115">
        <v>1210</v>
      </c>
      <c r="U4803" s="115" t="s">
        <v>352</v>
      </c>
      <c r="V4803" s="115" t="s">
        <v>350</v>
      </c>
      <c r="Z4803" s="115">
        <v>0</v>
      </c>
      <c r="AA4803" s="115">
        <v>1</v>
      </c>
      <c r="AB4803" s="115">
        <v>1.875698446702E-2</v>
      </c>
      <c r="AC4803" s="115">
        <v>2.9861268366300001E-3</v>
      </c>
      <c r="AD4803" s="115">
        <v>7.2685556508607201</v>
      </c>
      <c r="AF4803" s="115">
        <v>-1</v>
      </c>
      <c r="AG4803" s="115">
        <v>-1</v>
      </c>
      <c r="AH4803" s="115">
        <v>-1</v>
      </c>
      <c r="AI4803" s="115">
        <v>-1</v>
      </c>
      <c r="AJ4803" s="115">
        <v>0</v>
      </c>
      <c r="AM4803" s="115" t="s">
        <v>348</v>
      </c>
      <c r="AN4803" s="115">
        <v>-1</v>
      </c>
      <c r="AQ4803" s="115">
        <v>604</v>
      </c>
      <c r="AR4803" s="115" t="s">
        <v>271</v>
      </c>
      <c r="AS4803" s="115" t="s">
        <v>384</v>
      </c>
      <c r="AT4803" s="115" t="s">
        <v>296</v>
      </c>
      <c r="AV4803" s="115">
        <v>22.055441080368599</v>
      </c>
      <c r="AW4803" s="115">
        <v>5.8950167000000001E-3</v>
      </c>
    </row>
    <row r="4804" spans="1:49" x14ac:dyDescent="0.25">
      <c r="A4804" s="117">
        <v>220000</v>
      </c>
      <c r="B4804" s="117">
        <v>870000</v>
      </c>
      <c r="C4804" s="117">
        <v>870000</v>
      </c>
      <c r="D4804" s="115" t="s">
        <v>342</v>
      </c>
      <c r="E4804" s="115" t="s">
        <v>13</v>
      </c>
      <c r="F4804" s="115" t="s">
        <v>343</v>
      </c>
      <c r="G4804" s="115" t="s">
        <v>344</v>
      </c>
      <c r="H4804" s="115">
        <v>0.56000000000000005</v>
      </c>
      <c r="I4804" s="115">
        <v>0.48</v>
      </c>
      <c r="J4804" s="115" t="s">
        <v>350</v>
      </c>
      <c r="K4804" s="115">
        <v>0.14780594461818</v>
      </c>
      <c r="L4804" s="115">
        <v>3764.6647302716101</v>
      </c>
      <c r="M4804" s="115">
        <v>9.7149641911176108</v>
      </c>
      <c r="N4804" s="115">
        <v>1.5466300214198401</v>
      </c>
      <c r="O4804" s="115">
        <v>1.4359294591999401</v>
      </c>
      <c r="P4804" s="115">
        <v>0.22860111129079</v>
      </c>
      <c r="Q4804" s="115">
        <v>556.43982662854603</v>
      </c>
      <c r="R4804" s="115">
        <v>1330</v>
      </c>
      <c r="S4804" s="115" t="s">
        <v>354</v>
      </c>
      <c r="T4804" s="115">
        <v>1330</v>
      </c>
      <c r="U4804" s="115" t="s">
        <v>352</v>
      </c>
      <c r="V4804" s="115" t="s">
        <v>350</v>
      </c>
      <c r="Z4804" s="115">
        <v>0</v>
      </c>
      <c r="AA4804" s="115">
        <v>1</v>
      </c>
      <c r="AB4804" s="115">
        <v>1.4359294591999401</v>
      </c>
      <c r="AC4804" s="115">
        <v>0.22860111129079</v>
      </c>
      <c r="AD4804" s="115">
        <v>556.43982662854603</v>
      </c>
      <c r="AF4804" s="115">
        <v>-1</v>
      </c>
      <c r="AG4804" s="115">
        <v>-1</v>
      </c>
      <c r="AH4804" s="115">
        <v>-1</v>
      </c>
      <c r="AI4804" s="115">
        <v>-1</v>
      </c>
      <c r="AJ4804" s="115">
        <v>0</v>
      </c>
      <c r="AM4804" s="115" t="s">
        <v>348</v>
      </c>
      <c r="AN4804" s="115">
        <v>-1</v>
      </c>
      <c r="AQ4804" s="115">
        <v>604</v>
      </c>
      <c r="AR4804" s="115" t="s">
        <v>271</v>
      </c>
      <c r="AS4804" s="115" t="s">
        <v>384</v>
      </c>
      <c r="AT4804" s="115" t="s">
        <v>296</v>
      </c>
      <c r="AV4804" s="115">
        <v>97.088213633840098</v>
      </c>
      <c r="AW4804" s="115">
        <v>0.45128939709999999</v>
      </c>
    </row>
    <row r="4805" spans="1:49" x14ac:dyDescent="0.25">
      <c r="A4805" s="117">
        <v>220000</v>
      </c>
      <c r="B4805" s="117">
        <v>870000</v>
      </c>
      <c r="C4805" s="117">
        <v>870000</v>
      </c>
      <c r="D4805" s="115" t="s">
        <v>342</v>
      </c>
      <c r="E4805" s="115" t="s">
        <v>13</v>
      </c>
      <c r="F4805" s="115" t="s">
        <v>343</v>
      </c>
      <c r="G4805" s="115" t="s">
        <v>344</v>
      </c>
      <c r="H4805" s="115">
        <v>0.56000000000000005</v>
      </c>
      <c r="I4805" s="115">
        <v>0.48</v>
      </c>
      <c r="J4805" s="115" t="s">
        <v>350</v>
      </c>
      <c r="K4805" s="115">
        <v>0.12160241165179</v>
      </c>
      <c r="L4805" s="115">
        <v>3764.6647302716101</v>
      </c>
      <c r="M4805" s="115">
        <v>9.7149641911176108</v>
      </c>
      <c r="N4805" s="115">
        <v>1.5466300214198401</v>
      </c>
      <c r="O4805" s="115">
        <v>1.1813630747507</v>
      </c>
      <c r="P4805" s="115">
        <v>0.18807394053771001</v>
      </c>
      <c r="Q4805" s="115">
        <v>457.79231026147102</v>
      </c>
      <c r="R4805" s="115">
        <v>1210</v>
      </c>
      <c r="S4805" s="115" t="s">
        <v>353</v>
      </c>
      <c r="T4805" s="115">
        <v>1210</v>
      </c>
      <c r="U4805" s="115" t="s">
        <v>352</v>
      </c>
      <c r="V4805" s="115" t="s">
        <v>350</v>
      </c>
      <c r="Z4805" s="115">
        <v>0</v>
      </c>
      <c r="AA4805" s="115">
        <v>1</v>
      </c>
      <c r="AB4805" s="115">
        <v>1.1813630747507</v>
      </c>
      <c r="AC4805" s="115">
        <v>0.18807394053771001</v>
      </c>
      <c r="AD4805" s="115">
        <v>457.79231026147102</v>
      </c>
      <c r="AF4805" s="115">
        <v>-1</v>
      </c>
      <c r="AG4805" s="115">
        <v>-1</v>
      </c>
      <c r="AH4805" s="115">
        <v>-1</v>
      </c>
      <c r="AI4805" s="115">
        <v>-1</v>
      </c>
      <c r="AJ4805" s="115">
        <v>0</v>
      </c>
      <c r="AM4805" s="115" t="s">
        <v>348</v>
      </c>
      <c r="AN4805" s="115">
        <v>-1</v>
      </c>
      <c r="AQ4805" s="115">
        <v>604</v>
      </c>
      <c r="AR4805" s="115" t="s">
        <v>271</v>
      </c>
      <c r="AS4805" s="115" t="s">
        <v>384</v>
      </c>
      <c r="AT4805" s="115" t="s">
        <v>296</v>
      </c>
      <c r="AV4805" s="115">
        <v>88.815838903176299</v>
      </c>
      <c r="AW4805" s="115">
        <v>0.37128330110000002</v>
      </c>
    </row>
    <row r="4806" spans="1:49" x14ac:dyDescent="0.25">
      <c r="A4806" s="117">
        <v>220000</v>
      </c>
      <c r="B4806" s="117">
        <v>870000</v>
      </c>
      <c r="C4806" s="117">
        <v>870000</v>
      </c>
      <c r="D4806" s="115" t="s">
        <v>342</v>
      </c>
      <c r="E4806" s="115" t="s">
        <v>13</v>
      </c>
      <c r="F4806" s="115" t="s">
        <v>343</v>
      </c>
      <c r="G4806" s="115" t="s">
        <v>344</v>
      </c>
      <c r="H4806" s="115">
        <v>0.56000000000000005</v>
      </c>
      <c r="I4806" s="115">
        <v>0.48</v>
      </c>
      <c r="J4806" s="115" t="s">
        <v>350</v>
      </c>
      <c r="K4806" s="115">
        <v>1.7784888540919998E-2</v>
      </c>
      <c r="L4806" s="115">
        <v>3764.6647302716101</v>
      </c>
      <c r="M4806" s="115">
        <v>9.7149641911176108</v>
      </c>
      <c r="N4806" s="115">
        <v>1.5466300214198401</v>
      </c>
      <c r="O4806" s="115">
        <v>0.17277955531806999</v>
      </c>
      <c r="P4806" s="115">
        <v>2.7506642544989999E-2</v>
      </c>
      <c r="Q4806" s="115">
        <v>66.954142621820907</v>
      </c>
      <c r="R4806" s="115">
        <v>1210</v>
      </c>
      <c r="S4806" s="115" t="s">
        <v>353</v>
      </c>
      <c r="T4806" s="115">
        <v>1210</v>
      </c>
      <c r="U4806" s="115" t="s">
        <v>352</v>
      </c>
      <c r="V4806" s="115" t="s">
        <v>350</v>
      </c>
      <c r="Z4806" s="115">
        <v>0</v>
      </c>
      <c r="AA4806" s="115">
        <v>1</v>
      </c>
      <c r="AB4806" s="115">
        <v>0.17277955531806999</v>
      </c>
      <c r="AC4806" s="115">
        <v>2.7506642544989999E-2</v>
      </c>
      <c r="AD4806" s="115">
        <v>66.954142621821603</v>
      </c>
      <c r="AF4806" s="115">
        <v>-1</v>
      </c>
      <c r="AG4806" s="115">
        <v>-1</v>
      </c>
      <c r="AH4806" s="115">
        <v>-1</v>
      </c>
      <c r="AI4806" s="115">
        <v>-1</v>
      </c>
      <c r="AJ4806" s="115">
        <v>0</v>
      </c>
      <c r="AM4806" s="115" t="s">
        <v>348</v>
      </c>
      <c r="AN4806" s="115">
        <v>-1</v>
      </c>
      <c r="AQ4806" s="115">
        <v>604</v>
      </c>
      <c r="AR4806" s="115" t="s">
        <v>271</v>
      </c>
      <c r="AS4806" s="115" t="s">
        <v>384</v>
      </c>
      <c r="AT4806" s="115" t="s">
        <v>296</v>
      </c>
      <c r="AV4806" s="115">
        <v>51.911423159008997</v>
      </c>
      <c r="AW4806" s="115">
        <v>5.4301818799999998E-2</v>
      </c>
    </row>
    <row r="4807" spans="1:49" x14ac:dyDescent="0.25">
      <c r="A4807" s="117">
        <v>220000</v>
      </c>
      <c r="B4807" s="117">
        <v>870000</v>
      </c>
      <c r="C4807" s="117">
        <v>870000</v>
      </c>
      <c r="D4807" s="115" t="s">
        <v>342</v>
      </c>
      <c r="E4807" s="115" t="s">
        <v>13</v>
      </c>
      <c r="F4807" s="115" t="s">
        <v>343</v>
      </c>
      <c r="G4807" s="115" t="s">
        <v>344</v>
      </c>
      <c r="H4807" s="115">
        <v>0.56000000000000005</v>
      </c>
      <c r="I4807" s="115">
        <v>0.48</v>
      </c>
      <c r="J4807" s="115" t="s">
        <v>350</v>
      </c>
      <c r="K4807" s="115">
        <v>1.196519163196E-2</v>
      </c>
      <c r="L4807" s="115">
        <v>3764.6647302716101</v>
      </c>
      <c r="M4807" s="115">
        <v>9.7149641911176108</v>
      </c>
      <c r="N4807" s="115">
        <v>1.5466300214198401</v>
      </c>
      <c r="O4807" s="115">
        <v>0.1162414082444</v>
      </c>
      <c r="P4807" s="115">
        <v>1.8505724590030002E-2</v>
      </c>
      <c r="Q4807" s="115">
        <v>45.044934927799702</v>
      </c>
      <c r="R4807" s="115">
        <v>1210</v>
      </c>
      <c r="S4807" s="115" t="s">
        <v>353</v>
      </c>
      <c r="T4807" s="115">
        <v>1210</v>
      </c>
      <c r="U4807" s="115" t="s">
        <v>352</v>
      </c>
      <c r="V4807" s="115" t="s">
        <v>350</v>
      </c>
      <c r="Z4807" s="115">
        <v>0</v>
      </c>
      <c r="AA4807" s="115">
        <v>1</v>
      </c>
      <c r="AB4807" s="115">
        <v>0.1162414082444</v>
      </c>
      <c r="AC4807" s="115">
        <v>1.8505724590030002E-2</v>
      </c>
      <c r="AD4807" s="115">
        <v>45.044934927797797</v>
      </c>
      <c r="AF4807" s="115">
        <v>-1</v>
      </c>
      <c r="AG4807" s="115">
        <v>-1</v>
      </c>
      <c r="AH4807" s="115">
        <v>-1</v>
      </c>
      <c r="AI4807" s="115">
        <v>-1</v>
      </c>
      <c r="AJ4807" s="115">
        <v>0</v>
      </c>
      <c r="AM4807" s="115" t="s">
        <v>348</v>
      </c>
      <c r="AN4807" s="115">
        <v>-1</v>
      </c>
      <c r="AQ4807" s="115">
        <v>604</v>
      </c>
      <c r="AR4807" s="115" t="s">
        <v>271</v>
      </c>
      <c r="AS4807" s="115" t="s">
        <v>384</v>
      </c>
      <c r="AT4807" s="115" t="s">
        <v>296</v>
      </c>
      <c r="AV4807" s="115">
        <v>55.688074216494002</v>
      </c>
      <c r="AW4807" s="115">
        <v>3.6532793899999999E-2</v>
      </c>
    </row>
    <row r="4808" spans="1:49" x14ac:dyDescent="0.25">
      <c r="A4808" s="117">
        <v>230000</v>
      </c>
      <c r="B4808" s="117">
        <v>870000</v>
      </c>
      <c r="C4808" s="117">
        <v>870000</v>
      </c>
      <c r="D4808" s="115" t="s">
        <v>342</v>
      </c>
      <c r="E4808" s="115" t="s">
        <v>13</v>
      </c>
      <c r="F4808" s="115" t="s">
        <v>343</v>
      </c>
      <c r="G4808" s="115" t="s">
        <v>344</v>
      </c>
      <c r="H4808" s="115">
        <v>0.56000000000000005</v>
      </c>
      <c r="I4808" s="115">
        <v>0.48</v>
      </c>
      <c r="J4808" s="115" t="s">
        <v>350</v>
      </c>
      <c r="K4808" s="115">
        <v>8.2680686074999995E-4</v>
      </c>
      <c r="L4808" s="115">
        <v>3741.9994408554899</v>
      </c>
      <c r="M4808" s="115">
        <v>9.31397827774442</v>
      </c>
      <c r="N4808" s="115">
        <v>1.3693701054026099</v>
      </c>
      <c r="O4808" s="115">
        <v>7.7008611409899999E-3</v>
      </c>
      <c r="P4808" s="115">
        <v>1.1322045980599999E-3</v>
      </c>
      <c r="Q4808" s="115">
        <v>3.0939108106556601</v>
      </c>
      <c r="R4808" s="115">
        <v>1210</v>
      </c>
      <c r="S4808" s="115" t="s">
        <v>353</v>
      </c>
      <c r="T4808" s="115">
        <v>1210</v>
      </c>
      <c r="U4808" s="115" t="s">
        <v>352</v>
      </c>
      <c r="V4808" s="115" t="s">
        <v>350</v>
      </c>
      <c r="Z4808" s="115">
        <v>0</v>
      </c>
      <c r="AA4808" s="115">
        <v>1</v>
      </c>
      <c r="AB4808" s="115">
        <v>7.7008611409899999E-3</v>
      </c>
      <c r="AC4808" s="115">
        <v>1.1322045980599999E-3</v>
      </c>
      <c r="AD4808" s="115">
        <v>11.323632674026999</v>
      </c>
      <c r="AF4808" s="115">
        <v>-1</v>
      </c>
      <c r="AG4808" s="115">
        <v>-1</v>
      </c>
      <c r="AH4808" s="115">
        <v>-1</v>
      </c>
      <c r="AI4808" s="115">
        <v>-1</v>
      </c>
      <c r="AJ4808" s="115">
        <v>0</v>
      </c>
      <c r="AM4808" s="115" t="s">
        <v>348</v>
      </c>
      <c r="AN4808" s="115">
        <v>-1</v>
      </c>
      <c r="AQ4808" s="115">
        <v>604</v>
      </c>
      <c r="AR4808" s="115" t="s">
        <v>271</v>
      </c>
      <c r="AS4808" s="115" t="s">
        <v>384</v>
      </c>
      <c r="AT4808" s="115" t="s">
        <v>296</v>
      </c>
      <c r="AV4808" s="115">
        <v>19.3256796998315</v>
      </c>
      <c r="AW4808" s="115">
        <v>9.1838058999999996E-3</v>
      </c>
    </row>
    <row r="4809" spans="1:49" x14ac:dyDescent="0.25">
      <c r="A4809" s="117">
        <v>230000</v>
      </c>
      <c r="B4809" s="117">
        <v>870000</v>
      </c>
      <c r="C4809" s="117">
        <v>870000</v>
      </c>
      <c r="D4809" s="115" t="s">
        <v>342</v>
      </c>
      <c r="E4809" s="115" t="s">
        <v>13</v>
      </c>
      <c r="F4809" s="115" t="s">
        <v>343</v>
      </c>
      <c r="G4809" s="115" t="s">
        <v>344</v>
      </c>
      <c r="H4809" s="115">
        <v>0.56000000000000005</v>
      </c>
      <c r="I4809" s="115">
        <v>0.48</v>
      </c>
      <c r="J4809" s="115" t="s">
        <v>350</v>
      </c>
      <c r="K4809" s="115">
        <v>8.5911379975899996E-2</v>
      </c>
      <c r="L4809" s="115">
        <v>3741.9994408554899</v>
      </c>
      <c r="M4809" s="115">
        <v>9.31397827774442</v>
      </c>
      <c r="N4809" s="115">
        <v>1.3693701054026099</v>
      </c>
      <c r="O4809" s="115">
        <v>0.80017672690664998</v>
      </c>
      <c r="P4809" s="115">
        <v>0.11764447545289</v>
      </c>
      <c r="Q4809" s="115">
        <v>321.48033583297098</v>
      </c>
      <c r="R4809" s="115">
        <v>1210</v>
      </c>
      <c r="S4809" s="115" t="s">
        <v>353</v>
      </c>
      <c r="T4809" s="115">
        <v>1210</v>
      </c>
      <c r="U4809" s="115" t="s">
        <v>352</v>
      </c>
      <c r="V4809" s="115" t="s">
        <v>350</v>
      </c>
      <c r="Z4809" s="115">
        <v>0</v>
      </c>
      <c r="AA4809" s="115">
        <v>1</v>
      </c>
      <c r="AB4809" s="115">
        <v>0.80017672690664998</v>
      </c>
      <c r="AC4809" s="115">
        <v>0.11764447545289</v>
      </c>
      <c r="AD4809" s="115">
        <v>788.58386429247798</v>
      </c>
      <c r="AF4809" s="115">
        <v>-1</v>
      </c>
      <c r="AG4809" s="115">
        <v>-1</v>
      </c>
      <c r="AH4809" s="115">
        <v>-1</v>
      </c>
      <c r="AI4809" s="115">
        <v>-1</v>
      </c>
      <c r="AJ4809" s="115">
        <v>0</v>
      </c>
      <c r="AM4809" s="115" t="s">
        <v>348</v>
      </c>
      <c r="AN4809" s="115">
        <v>-1</v>
      </c>
      <c r="AQ4809" s="115">
        <v>604</v>
      </c>
      <c r="AR4809" s="115" t="s">
        <v>271</v>
      </c>
      <c r="AS4809" s="115" t="s">
        <v>384</v>
      </c>
      <c r="AT4809" s="115" t="s">
        <v>296</v>
      </c>
      <c r="AV4809" s="115">
        <v>92.052777109169597</v>
      </c>
      <c r="AW4809" s="115">
        <v>0.6395651779</v>
      </c>
    </row>
    <row r="4810" spans="1:49" x14ac:dyDescent="0.25">
      <c r="A4810" s="117">
        <v>230000</v>
      </c>
      <c r="B4810" s="117">
        <v>870000</v>
      </c>
      <c r="C4810" s="117">
        <v>870000</v>
      </c>
      <c r="D4810" s="115" t="s">
        <v>342</v>
      </c>
      <c r="E4810" s="115" t="s">
        <v>13</v>
      </c>
      <c r="F4810" s="115" t="s">
        <v>343</v>
      </c>
      <c r="G4810" s="115" t="s">
        <v>344</v>
      </c>
      <c r="H4810" s="115">
        <v>0.56000000000000005</v>
      </c>
      <c r="I4810" s="115">
        <v>0.48</v>
      </c>
      <c r="J4810" s="115" t="s">
        <v>350</v>
      </c>
      <c r="K4810" s="115">
        <v>3.1925592151149998E-2</v>
      </c>
      <c r="L4810" s="115">
        <v>3741.9994408554899</v>
      </c>
      <c r="M4810" s="115">
        <v>9.31397827774442</v>
      </c>
      <c r="N4810" s="115">
        <v>1.3693701054026099</v>
      </c>
      <c r="O4810" s="115">
        <v>0.29735427179993001</v>
      </c>
      <c r="P4810" s="115">
        <v>4.3717951489059999E-2</v>
      </c>
      <c r="Q4810" s="115">
        <v>119.465547978583</v>
      </c>
      <c r="R4810" s="115">
        <v>1210</v>
      </c>
      <c r="S4810" s="115" t="s">
        <v>353</v>
      </c>
      <c r="T4810" s="115">
        <v>1210</v>
      </c>
      <c r="U4810" s="115" t="s">
        <v>352</v>
      </c>
      <c r="V4810" s="115" t="s">
        <v>350</v>
      </c>
      <c r="Z4810" s="115">
        <v>0</v>
      </c>
      <c r="AA4810" s="115">
        <v>1</v>
      </c>
      <c r="AB4810" s="115">
        <v>0.29735427179993001</v>
      </c>
      <c r="AC4810" s="115">
        <v>4.3717951489059999E-2</v>
      </c>
      <c r="AD4810" s="115">
        <v>287.74103478073101</v>
      </c>
      <c r="AF4810" s="115">
        <v>-1</v>
      </c>
      <c r="AG4810" s="115">
        <v>-1</v>
      </c>
      <c r="AH4810" s="115">
        <v>-1</v>
      </c>
      <c r="AI4810" s="115">
        <v>-1</v>
      </c>
      <c r="AJ4810" s="115">
        <v>0</v>
      </c>
      <c r="AM4810" s="115" t="s">
        <v>348</v>
      </c>
      <c r="AN4810" s="115">
        <v>-1</v>
      </c>
      <c r="AQ4810" s="115">
        <v>604</v>
      </c>
      <c r="AR4810" s="115" t="s">
        <v>271</v>
      </c>
      <c r="AS4810" s="115" t="s">
        <v>384</v>
      </c>
      <c r="AT4810" s="115" t="s">
        <v>296</v>
      </c>
      <c r="AV4810" s="115">
        <v>45.9522698351104</v>
      </c>
      <c r="AW4810" s="115">
        <v>0.23336661380000001</v>
      </c>
    </row>
    <row r="4811" spans="1:49" x14ac:dyDescent="0.25">
      <c r="A4811" s="117">
        <v>230000</v>
      </c>
      <c r="B4811" s="117">
        <v>870000</v>
      </c>
      <c r="C4811" s="117">
        <v>870000</v>
      </c>
      <c r="D4811" s="115" t="s">
        <v>342</v>
      </c>
      <c r="E4811" s="115" t="s">
        <v>13</v>
      </c>
      <c r="F4811" s="115" t="s">
        <v>343</v>
      </c>
      <c r="G4811" s="115" t="s">
        <v>344</v>
      </c>
      <c r="H4811" s="115">
        <v>0.56000000000000005</v>
      </c>
      <c r="I4811" s="115">
        <v>0.48</v>
      </c>
      <c r="J4811" s="115" t="s">
        <v>350</v>
      </c>
      <c r="K4811" s="115">
        <v>2.7460564779E-4</v>
      </c>
      <c r="L4811" s="115">
        <v>3741.9994408554899</v>
      </c>
      <c r="M4811" s="115">
        <v>9.31397827774442</v>
      </c>
      <c r="N4811" s="115">
        <v>1.3693701054026099</v>
      </c>
      <c r="O4811" s="115">
        <v>2.5576710385000001E-3</v>
      </c>
      <c r="P4811" s="115">
        <v>3.7603676485999999E-4</v>
      </c>
      <c r="Q4811" s="115">
        <v>1.0275741805046501</v>
      </c>
      <c r="R4811" s="115">
        <v>1210</v>
      </c>
      <c r="S4811" s="115" t="s">
        <v>353</v>
      </c>
      <c r="T4811" s="115">
        <v>1210</v>
      </c>
      <c r="U4811" s="115" t="s">
        <v>352</v>
      </c>
      <c r="V4811" s="115" t="s">
        <v>350</v>
      </c>
      <c r="Z4811" s="115">
        <v>0</v>
      </c>
      <c r="AA4811" s="115">
        <v>1</v>
      </c>
      <c r="AB4811" s="115">
        <v>2.5576710385000001E-3</v>
      </c>
      <c r="AC4811" s="115">
        <v>3.7603676485999999E-4</v>
      </c>
      <c r="AD4811" s="115">
        <v>1.0275741805051399</v>
      </c>
      <c r="AF4811" s="115">
        <v>-1</v>
      </c>
      <c r="AG4811" s="115">
        <v>-1</v>
      </c>
      <c r="AH4811" s="115">
        <v>-1</v>
      </c>
      <c r="AI4811" s="115">
        <v>-1</v>
      </c>
      <c r="AJ4811" s="115">
        <v>0</v>
      </c>
      <c r="AM4811" s="115" t="s">
        <v>348</v>
      </c>
      <c r="AN4811" s="115">
        <v>-1</v>
      </c>
      <c r="AQ4811" s="115">
        <v>604</v>
      </c>
      <c r="AR4811" s="115" t="s">
        <v>271</v>
      </c>
      <c r="AS4811" s="115" t="s">
        <v>384</v>
      </c>
      <c r="AT4811" s="115" t="s">
        <v>296</v>
      </c>
      <c r="AV4811" s="115">
        <v>18.794219699782101</v>
      </c>
      <c r="AW4811" s="115">
        <v>8.3339350000000004E-4</v>
      </c>
    </row>
    <row r="4812" spans="1:49" x14ac:dyDescent="0.25">
      <c r="A4812" s="117">
        <v>230000</v>
      </c>
      <c r="B4812" s="117">
        <v>870000</v>
      </c>
      <c r="C4812" s="117">
        <v>870000</v>
      </c>
      <c r="D4812" s="115" t="s">
        <v>342</v>
      </c>
      <c r="E4812" s="115" t="s">
        <v>13</v>
      </c>
      <c r="F4812" s="115" t="s">
        <v>343</v>
      </c>
      <c r="G4812" s="115" t="s">
        <v>344</v>
      </c>
      <c r="H4812" s="115">
        <v>0.56000000000000005</v>
      </c>
      <c r="I4812" s="115">
        <v>0.48</v>
      </c>
      <c r="J4812" s="115" t="s">
        <v>350</v>
      </c>
      <c r="K4812" s="115">
        <v>0.18006055397334</v>
      </c>
      <c r="L4812" s="115">
        <v>3741.9994408554899</v>
      </c>
      <c r="M4812" s="115">
        <v>9.31397827774442</v>
      </c>
      <c r="N4812" s="115">
        <v>1.3693701054026099</v>
      </c>
      <c r="O4812" s="115">
        <v>1.67708008838631</v>
      </c>
      <c r="P4812" s="115">
        <v>0.24656953977332</v>
      </c>
      <c r="Q4812" s="115">
        <v>673.78649228836798</v>
      </c>
      <c r="R4812" s="115">
        <v>1210</v>
      </c>
      <c r="S4812" s="115" t="s">
        <v>353</v>
      </c>
      <c r="T4812" s="115">
        <v>1210</v>
      </c>
      <c r="U4812" s="115" t="s">
        <v>352</v>
      </c>
      <c r="V4812" s="115" t="s">
        <v>350</v>
      </c>
      <c r="Z4812" s="115">
        <v>0</v>
      </c>
      <c r="AA4812" s="115">
        <v>1</v>
      </c>
      <c r="AB4812" s="115">
        <v>1.67708008838631</v>
      </c>
      <c r="AC4812" s="115">
        <v>0.24656953977332</v>
      </c>
      <c r="AD4812" s="115">
        <v>673.78649228836798</v>
      </c>
      <c r="AF4812" s="115">
        <v>-1</v>
      </c>
      <c r="AG4812" s="115">
        <v>-1</v>
      </c>
      <c r="AH4812" s="115">
        <v>-1</v>
      </c>
      <c r="AI4812" s="115">
        <v>-1</v>
      </c>
      <c r="AJ4812" s="115">
        <v>0</v>
      </c>
      <c r="AM4812" s="115" t="s">
        <v>348</v>
      </c>
      <c r="AN4812" s="115">
        <v>-1</v>
      </c>
      <c r="AQ4812" s="115">
        <v>604</v>
      </c>
      <c r="AR4812" s="115" t="s">
        <v>271</v>
      </c>
      <c r="AS4812" s="115" t="s">
        <v>384</v>
      </c>
      <c r="AT4812" s="115" t="s">
        <v>296</v>
      </c>
      <c r="AV4812" s="115">
        <v>107.82948588491899</v>
      </c>
      <c r="AW4812" s="115">
        <v>0.54646106429999997</v>
      </c>
    </row>
    <row r="4813" spans="1:49" x14ac:dyDescent="0.25">
      <c r="A4813" s="117">
        <v>230000</v>
      </c>
      <c r="B4813" s="117">
        <v>870000</v>
      </c>
      <c r="C4813" s="117">
        <v>870000</v>
      </c>
      <c r="D4813" s="115" t="s">
        <v>342</v>
      </c>
      <c r="E4813" s="115" t="s">
        <v>13</v>
      </c>
      <c r="F4813" s="115" t="s">
        <v>343</v>
      </c>
      <c r="G4813" s="115" t="s">
        <v>344</v>
      </c>
      <c r="H4813" s="115">
        <v>0.56000000000000005</v>
      </c>
      <c r="I4813" s="115">
        <v>0.48</v>
      </c>
      <c r="J4813" s="115" t="s">
        <v>350</v>
      </c>
      <c r="K4813" s="115">
        <v>0.14676856797596999</v>
      </c>
      <c r="L4813" s="115">
        <v>3741.9994408554899</v>
      </c>
      <c r="M4813" s="115">
        <v>9.31397827774442</v>
      </c>
      <c r="N4813" s="115">
        <v>1.3693701054026099</v>
      </c>
      <c r="O4813" s="115">
        <v>1.36699925398386</v>
      </c>
      <c r="P4813" s="115">
        <v>0.20098048939904001</v>
      </c>
      <c r="Q4813" s="115">
        <v>549.20789930124795</v>
      </c>
      <c r="R4813" s="115">
        <v>1210</v>
      </c>
      <c r="S4813" s="115" t="s">
        <v>353</v>
      </c>
      <c r="T4813" s="115">
        <v>1210</v>
      </c>
      <c r="U4813" s="115" t="s">
        <v>352</v>
      </c>
      <c r="V4813" s="115" t="s">
        <v>350</v>
      </c>
      <c r="Z4813" s="115">
        <v>0</v>
      </c>
      <c r="AA4813" s="115">
        <v>1</v>
      </c>
      <c r="AB4813" s="115">
        <v>1.36699925398386</v>
      </c>
      <c r="AC4813" s="115">
        <v>0.20098048939904001</v>
      </c>
      <c r="AD4813" s="115">
        <v>549.20789930124795</v>
      </c>
      <c r="AF4813" s="115">
        <v>-1</v>
      </c>
      <c r="AG4813" s="115">
        <v>-1</v>
      </c>
      <c r="AH4813" s="115">
        <v>-1</v>
      </c>
      <c r="AI4813" s="115">
        <v>-1</v>
      </c>
      <c r="AJ4813" s="115">
        <v>0</v>
      </c>
      <c r="AM4813" s="115" t="s">
        <v>348</v>
      </c>
      <c r="AN4813" s="115">
        <v>-1</v>
      </c>
      <c r="AQ4813" s="115">
        <v>604</v>
      </c>
      <c r="AR4813" s="115" t="s">
        <v>271</v>
      </c>
      <c r="AS4813" s="115" t="s">
        <v>384</v>
      </c>
      <c r="AT4813" s="115" t="s">
        <v>296</v>
      </c>
      <c r="AV4813" s="115">
        <v>97.727192740110695</v>
      </c>
      <c r="AW4813" s="115">
        <v>0.44542408700000002</v>
      </c>
    </row>
    <row r="4814" spans="1:49" x14ac:dyDescent="0.25">
      <c r="A4814" s="117">
        <v>230000</v>
      </c>
      <c r="B4814" s="117">
        <v>870000</v>
      </c>
      <c r="C4814" s="117">
        <v>870000</v>
      </c>
      <c r="D4814" s="115" t="s">
        <v>342</v>
      </c>
      <c r="E4814" s="115" t="s">
        <v>13</v>
      </c>
      <c r="F4814" s="115" t="s">
        <v>343</v>
      </c>
      <c r="G4814" s="115" t="s">
        <v>344</v>
      </c>
      <c r="H4814" s="115">
        <v>0.56000000000000005</v>
      </c>
      <c r="I4814" s="115">
        <v>0.48</v>
      </c>
      <c r="J4814" s="115" t="s">
        <v>350</v>
      </c>
      <c r="K4814" s="115">
        <v>0.18982599463170999</v>
      </c>
      <c r="L4814" s="115">
        <v>3745.6299352767301</v>
      </c>
      <c r="M4814" s="115">
        <v>9.3224564066625604</v>
      </c>
      <c r="N4814" s="115">
        <v>1.37059758828044</v>
      </c>
      <c r="O4814" s="115">
        <v>1.7696445598055499</v>
      </c>
      <c r="P4814" s="115">
        <v>0.26017505043516997</v>
      </c>
      <c r="Q4814" s="115">
        <v>711.01792798624194</v>
      </c>
      <c r="R4814" s="115">
        <v>1200</v>
      </c>
      <c r="S4814" s="115" t="s">
        <v>351</v>
      </c>
      <c r="T4814" s="115">
        <v>1200</v>
      </c>
      <c r="U4814" s="115" t="s">
        <v>352</v>
      </c>
      <c r="V4814" s="115" t="s">
        <v>350</v>
      </c>
      <c r="Z4814" s="115">
        <v>0</v>
      </c>
      <c r="AA4814" s="115">
        <v>1</v>
      </c>
      <c r="AB4814" s="115">
        <v>1.7696445598055499</v>
      </c>
      <c r="AC4814" s="115">
        <v>0.26017505043516997</v>
      </c>
      <c r="AD4814" s="115">
        <v>977.37274858806904</v>
      </c>
      <c r="AF4814" s="115">
        <v>-1</v>
      </c>
      <c r="AG4814" s="115">
        <v>-1</v>
      </c>
      <c r="AH4814" s="115">
        <v>-1</v>
      </c>
      <c r="AI4814" s="115">
        <v>-1</v>
      </c>
      <c r="AJ4814" s="115">
        <v>0</v>
      </c>
      <c r="AM4814" s="115" t="s">
        <v>348</v>
      </c>
      <c r="AN4814" s="115">
        <v>-1</v>
      </c>
      <c r="AQ4814" s="115">
        <v>604</v>
      </c>
      <c r="AR4814" s="115" t="s">
        <v>271</v>
      </c>
      <c r="AS4814" s="115" t="s">
        <v>384</v>
      </c>
      <c r="AT4814" s="115" t="s">
        <v>296</v>
      </c>
      <c r="AV4814" s="115">
        <v>160.28401812645899</v>
      </c>
      <c r="AW4814" s="115">
        <v>0.79267862820000001</v>
      </c>
    </row>
    <row r="4815" spans="1:49" x14ac:dyDescent="0.25">
      <c r="A4815" s="117">
        <v>230000</v>
      </c>
      <c r="B4815" s="117">
        <v>870000</v>
      </c>
      <c r="C4815" s="117">
        <v>870000</v>
      </c>
      <c r="D4815" s="115" t="s">
        <v>342</v>
      </c>
      <c r="E4815" s="115" t="s">
        <v>13</v>
      </c>
      <c r="F4815" s="115" t="s">
        <v>343</v>
      </c>
      <c r="G4815" s="115" t="s">
        <v>344</v>
      </c>
      <c r="H4815" s="115">
        <v>0.56000000000000005</v>
      </c>
      <c r="I4815" s="115">
        <v>0.48</v>
      </c>
      <c r="J4815" s="115" t="s">
        <v>350</v>
      </c>
      <c r="K4815" s="115">
        <v>0.19450319749308001</v>
      </c>
      <c r="L4815" s="115">
        <v>3745.6299352767301</v>
      </c>
      <c r="M4815" s="115">
        <v>9.3224564066625604</v>
      </c>
      <c r="N4815" s="115">
        <v>1.37059758828044</v>
      </c>
      <c r="O4815" s="115">
        <v>1.8132475795857199</v>
      </c>
      <c r="P4815" s="115">
        <v>0.26658561339685</v>
      </c>
      <c r="Q4815" s="115">
        <v>728.53699903712595</v>
      </c>
      <c r="R4815" s="115">
        <v>1210</v>
      </c>
      <c r="S4815" s="115" t="s">
        <v>353</v>
      </c>
      <c r="T4815" s="115">
        <v>1210</v>
      </c>
      <c r="U4815" s="115" t="s">
        <v>352</v>
      </c>
      <c r="V4815" s="115" t="s">
        <v>350</v>
      </c>
      <c r="Z4815" s="115">
        <v>0</v>
      </c>
      <c r="AA4815" s="115">
        <v>1</v>
      </c>
      <c r="AB4815" s="115">
        <v>1.8132475795857199</v>
      </c>
      <c r="AC4815" s="115">
        <v>0.26658561339685</v>
      </c>
      <c r="AD4815" s="115">
        <v>728.53699903712595</v>
      </c>
      <c r="AF4815" s="115">
        <v>-1</v>
      </c>
      <c r="AG4815" s="115">
        <v>-1</v>
      </c>
      <c r="AH4815" s="115">
        <v>-1</v>
      </c>
      <c r="AI4815" s="115">
        <v>-1</v>
      </c>
      <c r="AJ4815" s="115">
        <v>0</v>
      </c>
      <c r="AM4815" s="115" t="s">
        <v>348</v>
      </c>
      <c r="AN4815" s="115">
        <v>-1</v>
      </c>
      <c r="AQ4815" s="115">
        <v>604</v>
      </c>
      <c r="AR4815" s="115" t="s">
        <v>271</v>
      </c>
      <c r="AS4815" s="115" t="s">
        <v>384</v>
      </c>
      <c r="AT4815" s="115" t="s">
        <v>296</v>
      </c>
      <c r="AV4815" s="115">
        <v>116.468533805042</v>
      </c>
      <c r="AW4815" s="115">
        <v>0.59086536820000002</v>
      </c>
    </row>
    <row r="4816" spans="1:49" x14ac:dyDescent="0.25">
      <c r="A4816" s="117">
        <v>230000</v>
      </c>
      <c r="B4816" s="117">
        <v>870000</v>
      </c>
      <c r="C4816" s="117">
        <v>870000</v>
      </c>
      <c r="D4816" s="115" t="s">
        <v>342</v>
      </c>
      <c r="E4816" s="115" t="s">
        <v>13</v>
      </c>
      <c r="F4816" s="115" t="s">
        <v>343</v>
      </c>
      <c r="G4816" s="115" t="s">
        <v>344</v>
      </c>
      <c r="H4816" s="115">
        <v>0.56000000000000005</v>
      </c>
      <c r="I4816" s="115">
        <v>0.48</v>
      </c>
      <c r="J4816" s="115" t="s">
        <v>350</v>
      </c>
      <c r="K4816" s="115">
        <v>6.4907156044000005E-4</v>
      </c>
      <c r="L4816" s="115">
        <v>3745.6299352767301</v>
      </c>
      <c r="M4816" s="115">
        <v>9.3224564066625604</v>
      </c>
      <c r="N4816" s="115">
        <v>1.37059758828044</v>
      </c>
      <c r="O4816" s="115">
        <v>6.0509413270200003E-3</v>
      </c>
      <c r="P4816" s="115">
        <v>8.8961591536E-4</v>
      </c>
      <c r="Q4816" s="115">
        <v>2.43118186692833</v>
      </c>
      <c r="R4816" s="115">
        <v>1210</v>
      </c>
      <c r="S4816" s="115" t="s">
        <v>353</v>
      </c>
      <c r="T4816" s="115">
        <v>1210</v>
      </c>
      <c r="U4816" s="115" t="s">
        <v>352</v>
      </c>
      <c r="V4816" s="115" t="s">
        <v>350</v>
      </c>
      <c r="Z4816" s="115">
        <v>0</v>
      </c>
      <c r="AA4816" s="115">
        <v>1</v>
      </c>
      <c r="AB4816" s="115">
        <v>6.0509413270200003E-3</v>
      </c>
      <c r="AC4816" s="115">
        <v>8.8961591536E-4</v>
      </c>
      <c r="AD4816" s="115">
        <v>554.34011880859703</v>
      </c>
      <c r="AF4816" s="115">
        <v>-1</v>
      </c>
      <c r="AG4816" s="115">
        <v>-1</v>
      </c>
      <c r="AH4816" s="115">
        <v>-1</v>
      </c>
      <c r="AI4816" s="115">
        <v>-1</v>
      </c>
      <c r="AJ4816" s="115">
        <v>0</v>
      </c>
      <c r="AM4816" s="115" t="s">
        <v>348</v>
      </c>
      <c r="AN4816" s="115">
        <v>-1</v>
      </c>
      <c r="AQ4816" s="115">
        <v>604</v>
      </c>
      <c r="AR4816" s="115" t="s">
        <v>271</v>
      </c>
      <c r="AS4816" s="115" t="s">
        <v>384</v>
      </c>
      <c r="AT4816" s="115" t="s">
        <v>296</v>
      </c>
      <c r="AV4816" s="115">
        <v>8.9344378435724003</v>
      </c>
      <c r="AW4816" s="115">
        <v>0.4495864711</v>
      </c>
    </row>
    <row r="4817" spans="1:49" x14ac:dyDescent="0.25">
      <c r="A4817" s="117">
        <v>230000</v>
      </c>
      <c r="B4817" s="117">
        <v>870000</v>
      </c>
      <c r="C4817" s="117">
        <v>870000</v>
      </c>
      <c r="D4817" s="115" t="s">
        <v>342</v>
      </c>
      <c r="E4817" s="115" t="s">
        <v>13</v>
      </c>
      <c r="F4817" s="115" t="s">
        <v>343</v>
      </c>
      <c r="G4817" s="115" t="s">
        <v>344</v>
      </c>
      <c r="H4817" s="115">
        <v>0.56000000000000005</v>
      </c>
      <c r="I4817" s="115">
        <v>0.48</v>
      </c>
      <c r="J4817" s="115" t="s">
        <v>350</v>
      </c>
      <c r="K4817" s="115">
        <v>0.19476683180445001</v>
      </c>
      <c r="L4817" s="115">
        <v>3745.6299355557999</v>
      </c>
      <c r="M4817" s="115">
        <v>9.3224564073571301</v>
      </c>
      <c r="N4817" s="115">
        <v>1.3705975883825601</v>
      </c>
      <c r="O4817" s="115">
        <v>1.81570529909611</v>
      </c>
      <c r="P4817" s="115">
        <v>0.26694694996809998</v>
      </c>
      <c r="Q4817" s="115">
        <v>729.52447566013495</v>
      </c>
      <c r="R4817" s="115">
        <v>1200</v>
      </c>
      <c r="S4817" s="115" t="s">
        <v>351</v>
      </c>
      <c r="T4817" s="115">
        <v>1200</v>
      </c>
      <c r="U4817" s="115" t="s">
        <v>352</v>
      </c>
      <c r="V4817" s="115" t="s">
        <v>350</v>
      </c>
      <c r="Z4817" s="115">
        <v>0</v>
      </c>
      <c r="AA4817" s="115">
        <v>1</v>
      </c>
      <c r="AB4817" s="115">
        <v>1.81570529909611</v>
      </c>
      <c r="AC4817" s="115">
        <v>0.26694694996809998</v>
      </c>
      <c r="AD4817" s="115">
        <v>729.52447566013495</v>
      </c>
      <c r="AF4817" s="115">
        <v>-1</v>
      </c>
      <c r="AG4817" s="115">
        <v>-1</v>
      </c>
      <c r="AH4817" s="115">
        <v>-1</v>
      </c>
      <c r="AI4817" s="115">
        <v>-1</v>
      </c>
      <c r="AJ4817" s="115">
        <v>0</v>
      </c>
      <c r="AM4817" s="115" t="s">
        <v>348</v>
      </c>
      <c r="AN4817" s="115">
        <v>-1</v>
      </c>
      <c r="AQ4817" s="115">
        <v>604</v>
      </c>
      <c r="AR4817" s="115" t="s">
        <v>271</v>
      </c>
      <c r="AS4817" s="115" t="s">
        <v>384</v>
      </c>
      <c r="AT4817" s="115" t="s">
        <v>296</v>
      </c>
      <c r="AV4817" s="115">
        <v>131.32215215805601</v>
      </c>
      <c r="AW4817" s="115">
        <v>0.59166624140000001</v>
      </c>
    </row>
    <row r="4818" spans="1:49" x14ac:dyDescent="0.25">
      <c r="A4818" s="117">
        <v>230000</v>
      </c>
      <c r="B4818" s="117">
        <v>870000</v>
      </c>
      <c r="C4818" s="117">
        <v>870000</v>
      </c>
      <c r="D4818" s="115" t="s">
        <v>342</v>
      </c>
      <c r="E4818" s="115" t="s">
        <v>13</v>
      </c>
      <c r="F4818" s="115" t="s">
        <v>343</v>
      </c>
      <c r="G4818" s="115" t="s">
        <v>344</v>
      </c>
      <c r="H4818" s="115">
        <v>0.56000000000000005</v>
      </c>
      <c r="I4818" s="115">
        <v>0.48</v>
      </c>
      <c r="J4818" s="115" t="s">
        <v>350</v>
      </c>
      <c r="K4818" s="115">
        <v>8.0674219880799997E-3</v>
      </c>
      <c r="L4818" s="115">
        <v>3745.6299355557999</v>
      </c>
      <c r="M4818" s="115">
        <v>9.3224564073571301</v>
      </c>
      <c r="N4818" s="115">
        <v>1.3705975883825601</v>
      </c>
      <c r="O4818" s="115">
        <v>7.520818980367E-2</v>
      </c>
      <c r="P4818" s="115">
        <v>1.105718912133E-2</v>
      </c>
      <c r="Q4818" s="115">
        <v>30.217577301332199</v>
      </c>
      <c r="R4818" s="115">
        <v>1210</v>
      </c>
      <c r="S4818" s="115" t="s">
        <v>353</v>
      </c>
      <c r="T4818" s="115">
        <v>1210</v>
      </c>
      <c r="U4818" s="115" t="s">
        <v>352</v>
      </c>
      <c r="V4818" s="115" t="s">
        <v>350</v>
      </c>
      <c r="Z4818" s="115">
        <v>0</v>
      </c>
      <c r="AA4818" s="115">
        <v>1</v>
      </c>
      <c r="AB4818" s="115">
        <v>7.520818980367E-2</v>
      </c>
      <c r="AC4818" s="115">
        <v>1.105718912133E-2</v>
      </c>
      <c r="AD4818" s="115">
        <v>245.31789707743201</v>
      </c>
      <c r="AF4818" s="115">
        <v>-1</v>
      </c>
      <c r="AG4818" s="115">
        <v>-1</v>
      </c>
      <c r="AH4818" s="115">
        <v>-1</v>
      </c>
      <c r="AI4818" s="115">
        <v>-1</v>
      </c>
      <c r="AJ4818" s="115">
        <v>0</v>
      </c>
      <c r="AM4818" s="115" t="s">
        <v>348</v>
      </c>
      <c r="AN4818" s="115">
        <v>-1</v>
      </c>
      <c r="AQ4818" s="115">
        <v>604</v>
      </c>
      <c r="AR4818" s="115" t="s">
        <v>271</v>
      </c>
      <c r="AS4818" s="115" t="s">
        <v>384</v>
      </c>
      <c r="AT4818" s="115" t="s">
        <v>296</v>
      </c>
      <c r="AV4818" s="115">
        <v>49.970276670340397</v>
      </c>
      <c r="AW4818" s="115">
        <v>0.1989601761</v>
      </c>
    </row>
    <row r="4819" spans="1:49" x14ac:dyDescent="0.25">
      <c r="A4819" s="117">
        <v>230000</v>
      </c>
      <c r="B4819" s="117">
        <v>870000</v>
      </c>
      <c r="C4819" s="117">
        <v>870000</v>
      </c>
      <c r="D4819" s="115" t="s">
        <v>342</v>
      </c>
      <c r="E4819" s="115" t="s">
        <v>13</v>
      </c>
      <c r="F4819" s="115" t="s">
        <v>343</v>
      </c>
      <c r="G4819" s="115" t="s">
        <v>344</v>
      </c>
      <c r="H4819" s="115">
        <v>0.56000000000000005</v>
      </c>
      <c r="I4819" s="115">
        <v>0.48</v>
      </c>
      <c r="J4819" s="115" t="s">
        <v>350</v>
      </c>
      <c r="K4819" s="115">
        <v>8.8278816341200005E-3</v>
      </c>
      <c r="L4819" s="115">
        <v>3745.6299355557999</v>
      </c>
      <c r="M4819" s="115">
        <v>9.3224564073571301</v>
      </c>
      <c r="N4819" s="115">
        <v>1.3705975883825601</v>
      </c>
      <c r="O4819" s="115">
        <v>8.2297541703420005E-2</v>
      </c>
      <c r="P4819" s="115">
        <v>1.2099473278250001E-2</v>
      </c>
      <c r="Q4819" s="115">
        <v>33.0659777163143</v>
      </c>
      <c r="R4819" s="115">
        <v>1210</v>
      </c>
      <c r="S4819" s="115" t="s">
        <v>353</v>
      </c>
      <c r="T4819" s="115">
        <v>1210</v>
      </c>
      <c r="U4819" s="115" t="s">
        <v>352</v>
      </c>
      <c r="V4819" s="115" t="s">
        <v>350</v>
      </c>
      <c r="Z4819" s="115">
        <v>0</v>
      </c>
      <c r="AA4819" s="115">
        <v>1</v>
      </c>
      <c r="AB4819" s="115">
        <v>8.2297541703420005E-2</v>
      </c>
      <c r="AC4819" s="115">
        <v>1.2099473278250001E-2</v>
      </c>
      <c r="AD4819" s="115">
        <v>263.46304027222402</v>
      </c>
      <c r="AF4819" s="115">
        <v>-1</v>
      </c>
      <c r="AG4819" s="115">
        <v>-1</v>
      </c>
      <c r="AH4819" s="115">
        <v>-1</v>
      </c>
      <c r="AI4819" s="115">
        <v>-1</v>
      </c>
      <c r="AJ4819" s="115">
        <v>0</v>
      </c>
      <c r="AM4819" s="115" t="s">
        <v>348</v>
      </c>
      <c r="AN4819" s="115">
        <v>-1</v>
      </c>
      <c r="AQ4819" s="115">
        <v>604</v>
      </c>
      <c r="AR4819" s="115" t="s">
        <v>271</v>
      </c>
      <c r="AS4819" s="115" t="s">
        <v>384</v>
      </c>
      <c r="AT4819" s="115" t="s">
        <v>296</v>
      </c>
      <c r="AV4819" s="115">
        <v>55.5319308914613</v>
      </c>
      <c r="AW4819" s="115">
        <v>0.2136764317</v>
      </c>
    </row>
    <row r="4820" spans="1:49" x14ac:dyDescent="0.25">
      <c r="A4820" s="117">
        <v>230000</v>
      </c>
      <c r="B4820" s="117">
        <v>870000</v>
      </c>
      <c r="C4820" s="117">
        <v>870000</v>
      </c>
      <c r="D4820" s="115" t="s">
        <v>342</v>
      </c>
      <c r="E4820" s="115" t="s">
        <v>13</v>
      </c>
      <c r="F4820" s="115" t="s">
        <v>343</v>
      </c>
      <c r="G4820" s="115" t="s">
        <v>344</v>
      </c>
      <c r="H4820" s="115">
        <v>0.56000000000000005</v>
      </c>
      <c r="I4820" s="115">
        <v>0.48</v>
      </c>
      <c r="J4820" s="115" t="s">
        <v>350</v>
      </c>
      <c r="K4820" s="115">
        <v>0.11322139265788</v>
      </c>
      <c r="L4820" s="115">
        <v>3745.6299355557999</v>
      </c>
      <c r="M4820" s="115">
        <v>9.3224564073571301</v>
      </c>
      <c r="N4820" s="115">
        <v>1.3705975883825601</v>
      </c>
      <c r="O4820" s="115">
        <v>1.0555014974333801</v>
      </c>
      <c r="P4820" s="115">
        <v>0.15518096773021001</v>
      </c>
      <c r="Q4820" s="115">
        <v>424.085437684684</v>
      </c>
      <c r="R4820" s="115">
        <v>1210</v>
      </c>
      <c r="S4820" s="115" t="s">
        <v>353</v>
      </c>
      <c r="T4820" s="115">
        <v>1210</v>
      </c>
      <c r="U4820" s="115" t="s">
        <v>352</v>
      </c>
      <c r="V4820" s="115" t="s">
        <v>350</v>
      </c>
      <c r="Z4820" s="115">
        <v>0</v>
      </c>
      <c r="AA4820" s="115">
        <v>1</v>
      </c>
      <c r="AB4820" s="115">
        <v>1.0555014974333801</v>
      </c>
      <c r="AC4820" s="115">
        <v>0.15518096773021001</v>
      </c>
      <c r="AD4820" s="115">
        <v>424.085437684684</v>
      </c>
      <c r="AF4820" s="115">
        <v>-1</v>
      </c>
      <c r="AG4820" s="115">
        <v>-1</v>
      </c>
      <c r="AH4820" s="115">
        <v>-1</v>
      </c>
      <c r="AI4820" s="115">
        <v>-1</v>
      </c>
      <c r="AJ4820" s="115">
        <v>0</v>
      </c>
      <c r="AM4820" s="115" t="s">
        <v>348</v>
      </c>
      <c r="AN4820" s="115">
        <v>-1</v>
      </c>
      <c r="AQ4820" s="115">
        <v>604</v>
      </c>
      <c r="AR4820" s="115" t="s">
        <v>271</v>
      </c>
      <c r="AS4820" s="115" t="s">
        <v>384</v>
      </c>
      <c r="AT4820" s="115" t="s">
        <v>296</v>
      </c>
      <c r="AV4820" s="115">
        <v>85.9947603838134</v>
      </c>
      <c r="AW4820" s="115">
        <v>0.34394601600000002</v>
      </c>
    </row>
    <row r="4821" spans="1:49" x14ac:dyDescent="0.25">
      <c r="A4821" s="117">
        <v>230000</v>
      </c>
      <c r="B4821" s="117">
        <v>870000</v>
      </c>
      <c r="C4821" s="117">
        <v>870000</v>
      </c>
      <c r="D4821" s="115" t="s">
        <v>342</v>
      </c>
      <c r="E4821" s="115" t="s">
        <v>13</v>
      </c>
      <c r="F4821" s="115" t="s">
        <v>343</v>
      </c>
      <c r="G4821" s="115" t="s">
        <v>344</v>
      </c>
      <c r="H4821" s="115">
        <v>0.56000000000000005</v>
      </c>
      <c r="I4821" s="115">
        <v>0.48</v>
      </c>
      <c r="J4821" s="115" t="s">
        <v>350</v>
      </c>
      <c r="K4821" s="115">
        <v>0.17394201909327001</v>
      </c>
      <c r="L4821" s="115">
        <v>3745.6299355557999</v>
      </c>
      <c r="M4821" s="115">
        <v>9.3224564073571301</v>
      </c>
      <c r="N4821" s="115">
        <v>1.3705975883825601</v>
      </c>
      <c r="O4821" s="115">
        <v>1.62156689040476</v>
      </c>
      <c r="P4821" s="115">
        <v>0.23840451188764</v>
      </c>
      <c r="Q4821" s="115">
        <v>651.52243376679996</v>
      </c>
      <c r="R4821" s="115">
        <v>1210</v>
      </c>
      <c r="S4821" s="115" t="s">
        <v>353</v>
      </c>
      <c r="T4821" s="115">
        <v>1210</v>
      </c>
      <c r="U4821" s="115" t="s">
        <v>352</v>
      </c>
      <c r="V4821" s="115" t="s">
        <v>350</v>
      </c>
      <c r="Z4821" s="115">
        <v>0</v>
      </c>
      <c r="AA4821" s="115">
        <v>1</v>
      </c>
      <c r="AB4821" s="115">
        <v>1.62156689040476</v>
      </c>
      <c r="AC4821" s="115">
        <v>0.23840451188764</v>
      </c>
      <c r="AD4821" s="115">
        <v>651.52243376679996</v>
      </c>
      <c r="AF4821" s="115">
        <v>-1</v>
      </c>
      <c r="AG4821" s="115">
        <v>-1</v>
      </c>
      <c r="AH4821" s="115">
        <v>-1</v>
      </c>
      <c r="AI4821" s="115">
        <v>-1</v>
      </c>
      <c r="AJ4821" s="115">
        <v>0</v>
      </c>
      <c r="AM4821" s="115" t="s">
        <v>348</v>
      </c>
      <c r="AN4821" s="115">
        <v>-1</v>
      </c>
      <c r="AQ4821" s="115">
        <v>604</v>
      </c>
      <c r="AR4821" s="115" t="s">
        <v>271</v>
      </c>
      <c r="AS4821" s="115" t="s">
        <v>384</v>
      </c>
      <c r="AT4821" s="115" t="s">
        <v>296</v>
      </c>
      <c r="AV4821" s="115">
        <v>107.163242169375</v>
      </c>
      <c r="AW4821" s="115">
        <v>0.52840424470000003</v>
      </c>
    </row>
    <row r="4822" spans="1:49" x14ac:dyDescent="0.25">
      <c r="A4822" s="117">
        <v>230000</v>
      </c>
      <c r="B4822" s="117">
        <v>870000</v>
      </c>
      <c r="C4822" s="117">
        <v>870000</v>
      </c>
      <c r="D4822" s="115" t="s">
        <v>342</v>
      </c>
      <c r="E4822" s="115" t="s">
        <v>13</v>
      </c>
      <c r="F4822" s="115" t="s">
        <v>343</v>
      </c>
      <c r="G4822" s="115" t="s">
        <v>344</v>
      </c>
      <c r="H4822" s="115">
        <v>0.56000000000000005</v>
      </c>
      <c r="I4822" s="115">
        <v>0.48</v>
      </c>
      <c r="J4822" s="115" t="s">
        <v>350</v>
      </c>
      <c r="K4822" s="115">
        <v>3.373321746335E-2</v>
      </c>
      <c r="L4822" s="115">
        <v>3741.9994408554899</v>
      </c>
      <c r="M4822" s="115">
        <v>9.31397827774442</v>
      </c>
      <c r="N4822" s="115">
        <v>1.3693701054026099</v>
      </c>
      <c r="O4822" s="115">
        <v>0.31419045469208001</v>
      </c>
      <c r="P4822" s="115">
        <v>4.6193259553359997E-2</v>
      </c>
      <c r="Q4822" s="115">
        <v>126.229680886119</v>
      </c>
      <c r="R4822" s="115">
        <v>1200</v>
      </c>
      <c r="S4822" s="115" t="s">
        <v>351</v>
      </c>
      <c r="T4822" s="115">
        <v>1200</v>
      </c>
      <c r="U4822" s="115" t="s">
        <v>352</v>
      </c>
      <c r="V4822" s="115" t="s">
        <v>350</v>
      </c>
      <c r="Z4822" s="115">
        <v>0</v>
      </c>
      <c r="AA4822" s="115">
        <v>1</v>
      </c>
      <c r="AB4822" s="115">
        <v>0.31419045469208001</v>
      </c>
      <c r="AC4822" s="115">
        <v>4.6193259553359997E-2</v>
      </c>
      <c r="AD4822" s="115">
        <v>174.16163836367099</v>
      </c>
      <c r="AF4822" s="115">
        <v>-1</v>
      </c>
      <c r="AG4822" s="115">
        <v>-1</v>
      </c>
      <c r="AH4822" s="115">
        <v>-1</v>
      </c>
      <c r="AI4822" s="115">
        <v>-1</v>
      </c>
      <c r="AJ4822" s="115">
        <v>0</v>
      </c>
      <c r="AM4822" s="115" t="s">
        <v>348</v>
      </c>
      <c r="AN4822" s="115">
        <v>-1</v>
      </c>
      <c r="AQ4822" s="115">
        <v>604</v>
      </c>
      <c r="AR4822" s="115" t="s">
        <v>271</v>
      </c>
      <c r="AS4822" s="115" t="s">
        <v>384</v>
      </c>
      <c r="AT4822" s="115" t="s">
        <v>296</v>
      </c>
      <c r="AV4822" s="115">
        <v>76.746956878777397</v>
      </c>
      <c r="AW4822" s="115">
        <v>0.14125031499999999</v>
      </c>
    </row>
    <row r="4823" spans="1:49" x14ac:dyDescent="0.25">
      <c r="A4823" s="117">
        <v>230000</v>
      </c>
      <c r="B4823" s="117">
        <v>870000</v>
      </c>
      <c r="C4823" s="117">
        <v>870000</v>
      </c>
      <c r="D4823" s="115" t="s">
        <v>342</v>
      </c>
      <c r="E4823" s="115" t="s">
        <v>13</v>
      </c>
      <c r="F4823" s="115" t="s">
        <v>343</v>
      </c>
      <c r="G4823" s="115" t="s">
        <v>344</v>
      </c>
      <c r="H4823" s="115">
        <v>0.56000000000000005</v>
      </c>
      <c r="I4823" s="115">
        <v>0.48</v>
      </c>
      <c r="J4823" s="115" t="s">
        <v>350</v>
      </c>
      <c r="K4823" s="115">
        <v>1.86218056091E-3</v>
      </c>
      <c r="L4823" s="115">
        <v>3741.9994408554899</v>
      </c>
      <c r="M4823" s="115">
        <v>9.31397827774442</v>
      </c>
      <c r="N4823" s="115">
        <v>1.3693701054026099</v>
      </c>
      <c r="O4823" s="115">
        <v>1.7344309293590002E-2</v>
      </c>
      <c r="P4823" s="115">
        <v>2.5500143909700001E-3</v>
      </c>
      <c r="Q4823" s="115">
        <v>6.9682786177121496</v>
      </c>
      <c r="R4823" s="115">
        <v>1210</v>
      </c>
      <c r="S4823" s="115" t="s">
        <v>353</v>
      </c>
      <c r="T4823" s="115">
        <v>1210</v>
      </c>
      <c r="U4823" s="115" t="s">
        <v>352</v>
      </c>
      <c r="V4823" s="115" t="s">
        <v>350</v>
      </c>
      <c r="Z4823" s="115">
        <v>0</v>
      </c>
      <c r="AA4823" s="115">
        <v>1</v>
      </c>
      <c r="AB4823" s="115">
        <v>1.7344309293590002E-2</v>
      </c>
      <c r="AC4823" s="115">
        <v>2.5500143909700001E-3</v>
      </c>
      <c r="AD4823" s="115">
        <v>21.421493577358898</v>
      </c>
      <c r="AF4823" s="115">
        <v>-1</v>
      </c>
      <c r="AG4823" s="115">
        <v>-1</v>
      </c>
      <c r="AH4823" s="115">
        <v>-1</v>
      </c>
      <c r="AI4823" s="115">
        <v>-1</v>
      </c>
      <c r="AJ4823" s="115">
        <v>0</v>
      </c>
      <c r="AM4823" s="115" t="s">
        <v>348</v>
      </c>
      <c r="AN4823" s="115">
        <v>-1</v>
      </c>
      <c r="AQ4823" s="115">
        <v>604</v>
      </c>
      <c r="AR4823" s="115" t="s">
        <v>271</v>
      </c>
      <c r="AS4823" s="115" t="s">
        <v>384</v>
      </c>
      <c r="AT4823" s="115" t="s">
        <v>296</v>
      </c>
      <c r="AV4823" s="115">
        <v>22.463940495629998</v>
      </c>
      <c r="AW4823" s="115">
        <v>1.7373474100000001E-2</v>
      </c>
    </row>
    <row r="4824" spans="1:49" x14ac:dyDescent="0.25">
      <c r="A4824" s="117">
        <v>230000</v>
      </c>
      <c r="B4824" s="117">
        <v>870000</v>
      </c>
      <c r="C4824" s="117">
        <v>870000</v>
      </c>
      <c r="D4824" s="115" t="s">
        <v>342</v>
      </c>
      <c r="E4824" s="115" t="s">
        <v>13</v>
      </c>
      <c r="F4824" s="115" t="s">
        <v>343</v>
      </c>
      <c r="G4824" s="115" t="s">
        <v>344</v>
      </c>
      <c r="H4824" s="115">
        <v>0.56000000000000005</v>
      </c>
      <c r="I4824" s="115">
        <v>0.48</v>
      </c>
      <c r="J4824" s="115" t="s">
        <v>350</v>
      </c>
      <c r="K4824" s="115">
        <v>0.12169996394624</v>
      </c>
      <c r="L4824" s="115">
        <v>3741.9994408554899</v>
      </c>
      <c r="M4824" s="115">
        <v>9.31397827774442</v>
      </c>
      <c r="N4824" s="115">
        <v>1.3693701054026099</v>
      </c>
      <c r="O4824" s="115">
        <v>1.1335108205975799</v>
      </c>
      <c r="P4824" s="115">
        <v>0.16665229245655999</v>
      </c>
      <c r="Q4824" s="115">
        <v>455.40119703897398</v>
      </c>
      <c r="R4824" s="115">
        <v>1210</v>
      </c>
      <c r="S4824" s="115" t="s">
        <v>353</v>
      </c>
      <c r="T4824" s="115">
        <v>1210</v>
      </c>
      <c r="U4824" s="115" t="s">
        <v>352</v>
      </c>
      <c r="V4824" s="115" t="s">
        <v>350</v>
      </c>
      <c r="Z4824" s="115">
        <v>0</v>
      </c>
      <c r="AA4824" s="115">
        <v>1</v>
      </c>
      <c r="AB4824" s="115">
        <v>1.1335108205975799</v>
      </c>
      <c r="AC4824" s="115">
        <v>0.16665229245655999</v>
      </c>
      <c r="AD4824" s="115">
        <v>1099.6407221132299</v>
      </c>
      <c r="AF4824" s="115">
        <v>-1</v>
      </c>
      <c r="AG4824" s="115">
        <v>-1</v>
      </c>
      <c r="AH4824" s="115">
        <v>-1</v>
      </c>
      <c r="AI4824" s="115">
        <v>-1</v>
      </c>
      <c r="AJ4824" s="115">
        <v>0</v>
      </c>
      <c r="AM4824" s="115" t="s">
        <v>348</v>
      </c>
      <c r="AN4824" s="115">
        <v>-1</v>
      </c>
      <c r="AQ4824" s="115">
        <v>604</v>
      </c>
      <c r="AR4824" s="115" t="s">
        <v>271</v>
      </c>
      <c r="AS4824" s="115" t="s">
        <v>384</v>
      </c>
      <c r="AT4824" s="115" t="s">
        <v>296</v>
      </c>
      <c r="AV4824" s="115">
        <v>112.842101396353</v>
      </c>
      <c r="AW4824" s="115">
        <v>0.89184162379999998</v>
      </c>
    </row>
    <row r="4825" spans="1:49" x14ac:dyDescent="0.25">
      <c r="A4825" s="117">
        <v>230000</v>
      </c>
      <c r="B4825" s="117">
        <v>870000</v>
      </c>
      <c r="C4825" s="117">
        <v>870000</v>
      </c>
      <c r="D4825" s="115" t="s">
        <v>342</v>
      </c>
      <c r="E4825" s="115" t="s">
        <v>13</v>
      </c>
      <c r="F4825" s="115" t="s">
        <v>343</v>
      </c>
      <c r="G4825" s="115" t="s">
        <v>344</v>
      </c>
      <c r="H4825" s="115">
        <v>0.56000000000000005</v>
      </c>
      <c r="I4825" s="115">
        <v>0.48</v>
      </c>
      <c r="J4825" s="115" t="s">
        <v>350</v>
      </c>
      <c r="K4825" s="115">
        <v>9.3081791127210003E-2</v>
      </c>
      <c r="L4825" s="115">
        <v>3741.9994408554899</v>
      </c>
      <c r="M4825" s="115">
        <v>9.31397827774442</v>
      </c>
      <c r="N4825" s="115">
        <v>1.3693701054026099</v>
      </c>
      <c r="O4825" s="115">
        <v>0.86696178061241003</v>
      </c>
      <c r="P4825" s="115">
        <v>0.12746342212692999</v>
      </c>
      <c r="Q4825" s="115">
        <v>348.312010351862</v>
      </c>
      <c r="R4825" s="115">
        <v>1210</v>
      </c>
      <c r="S4825" s="115" t="s">
        <v>353</v>
      </c>
      <c r="T4825" s="115">
        <v>1210</v>
      </c>
      <c r="U4825" s="115" t="s">
        <v>352</v>
      </c>
      <c r="V4825" s="115" t="s">
        <v>350</v>
      </c>
      <c r="Z4825" s="115">
        <v>0</v>
      </c>
      <c r="AA4825" s="115">
        <v>1</v>
      </c>
      <c r="AB4825" s="115">
        <v>0.86696178061241003</v>
      </c>
      <c r="AC4825" s="115">
        <v>0.12746342212692999</v>
      </c>
      <c r="AD4825" s="115">
        <v>348.31201035186001</v>
      </c>
      <c r="AF4825" s="115">
        <v>-1</v>
      </c>
      <c r="AG4825" s="115">
        <v>-1</v>
      </c>
      <c r="AH4825" s="115">
        <v>-1</v>
      </c>
      <c r="AI4825" s="115">
        <v>-1</v>
      </c>
      <c r="AJ4825" s="115">
        <v>0</v>
      </c>
      <c r="AM4825" s="115" t="s">
        <v>348</v>
      </c>
      <c r="AN4825" s="115">
        <v>-1</v>
      </c>
      <c r="AQ4825" s="115">
        <v>604</v>
      </c>
      <c r="AR4825" s="115" t="s">
        <v>271</v>
      </c>
      <c r="AS4825" s="115" t="s">
        <v>384</v>
      </c>
      <c r="AT4825" s="115" t="s">
        <v>296</v>
      </c>
      <c r="AV4825" s="115">
        <v>79.641743343783602</v>
      </c>
      <c r="AW4825" s="115">
        <v>0.2824914926</v>
      </c>
    </row>
    <row r="4826" spans="1:49" x14ac:dyDescent="0.25">
      <c r="A4826" s="117">
        <v>230000</v>
      </c>
      <c r="B4826" s="117">
        <v>870000</v>
      </c>
      <c r="C4826" s="117">
        <v>870000</v>
      </c>
      <c r="D4826" s="115" t="s">
        <v>342</v>
      </c>
      <c r="E4826" s="115" t="s">
        <v>13</v>
      </c>
      <c r="F4826" s="115" t="s">
        <v>343</v>
      </c>
      <c r="G4826" s="115" t="s">
        <v>344</v>
      </c>
      <c r="H4826" s="115">
        <v>0.56000000000000005</v>
      </c>
      <c r="I4826" s="115">
        <v>0.48</v>
      </c>
      <c r="J4826" s="115" t="s">
        <v>350</v>
      </c>
      <c r="K4826" s="115">
        <v>0.17855016937672999</v>
      </c>
      <c r="L4826" s="115">
        <v>3741.9994408554899</v>
      </c>
      <c r="M4826" s="115">
        <v>9.31397827774442</v>
      </c>
      <c r="N4826" s="115">
        <v>1.3693701054026099</v>
      </c>
      <c r="O4826" s="115">
        <v>1.6630123990624901</v>
      </c>
      <c r="P4826" s="115">
        <v>0.24450126425907001</v>
      </c>
      <c r="Q4826" s="115">
        <v>668.13463397239502</v>
      </c>
      <c r="R4826" s="115">
        <v>1210</v>
      </c>
      <c r="S4826" s="115" t="s">
        <v>353</v>
      </c>
      <c r="T4826" s="115">
        <v>1210</v>
      </c>
      <c r="U4826" s="115" t="s">
        <v>352</v>
      </c>
      <c r="V4826" s="115" t="s">
        <v>350</v>
      </c>
      <c r="Z4826" s="115">
        <v>0</v>
      </c>
      <c r="AA4826" s="115">
        <v>1</v>
      </c>
      <c r="AB4826" s="115">
        <v>1.6630123990624901</v>
      </c>
      <c r="AC4826" s="115">
        <v>0.24450126425907001</v>
      </c>
      <c r="AD4826" s="115">
        <v>668.13463397239502</v>
      </c>
      <c r="AF4826" s="115">
        <v>-1</v>
      </c>
      <c r="AG4826" s="115">
        <v>-1</v>
      </c>
      <c r="AH4826" s="115">
        <v>-1</v>
      </c>
      <c r="AI4826" s="115">
        <v>-1</v>
      </c>
      <c r="AJ4826" s="115">
        <v>0</v>
      </c>
      <c r="AM4826" s="115" t="s">
        <v>348</v>
      </c>
      <c r="AN4826" s="115">
        <v>-1</v>
      </c>
      <c r="AQ4826" s="115">
        <v>604</v>
      </c>
      <c r="AR4826" s="115" t="s">
        <v>271</v>
      </c>
      <c r="AS4826" s="115" t="s">
        <v>384</v>
      </c>
      <c r="AT4826" s="115" t="s">
        <v>296</v>
      </c>
      <c r="AV4826" s="115">
        <v>108.354698107676</v>
      </c>
      <c r="AW4826" s="115">
        <v>0.54187723759999995</v>
      </c>
    </row>
    <row r="4827" spans="1:49" x14ac:dyDescent="0.25">
      <c r="A4827" s="117">
        <v>230000</v>
      </c>
      <c r="B4827" s="117">
        <v>870000</v>
      </c>
      <c r="C4827" s="117">
        <v>870000</v>
      </c>
      <c r="D4827" s="115" t="s">
        <v>342</v>
      </c>
      <c r="E4827" s="115" t="s">
        <v>13</v>
      </c>
      <c r="F4827" s="115" t="s">
        <v>343</v>
      </c>
      <c r="G4827" s="115" t="s">
        <v>344</v>
      </c>
      <c r="H4827" s="115">
        <v>0.56000000000000005</v>
      </c>
      <c r="I4827" s="115">
        <v>0.48</v>
      </c>
      <c r="J4827" s="115" t="s">
        <v>345</v>
      </c>
      <c r="K4827" s="115">
        <v>3.0490357102399999E-3</v>
      </c>
      <c r="L4827" s="115">
        <v>3698.0527495711999</v>
      </c>
      <c r="M4827" s="115">
        <v>10.627388938257599</v>
      </c>
      <c r="N4827" s="115">
        <v>2.0462571870902901</v>
      </c>
      <c r="O4827" s="115">
        <v>3.2403288379419998E-2</v>
      </c>
      <c r="P4827" s="115">
        <v>6.23911123578E-3</v>
      </c>
      <c r="Q4827" s="115">
        <v>11.275494891816001</v>
      </c>
      <c r="R4827" s="115">
        <v>1300</v>
      </c>
      <c r="S4827" s="115" t="s">
        <v>346</v>
      </c>
      <c r="T4827" s="115">
        <v>1300</v>
      </c>
      <c r="U4827" s="115" t="s">
        <v>347</v>
      </c>
      <c r="V4827" s="115" t="s">
        <v>345</v>
      </c>
      <c r="Z4827" s="115">
        <v>0</v>
      </c>
      <c r="AA4827" s="115">
        <v>1</v>
      </c>
      <c r="AB4827" s="115">
        <v>3.2403288379419998E-2</v>
      </c>
      <c r="AC4827" s="115">
        <v>6.23911123578E-3</v>
      </c>
      <c r="AD4827" s="115">
        <v>693.82829022534304</v>
      </c>
      <c r="AF4827" s="115">
        <v>-1</v>
      </c>
      <c r="AG4827" s="115">
        <v>-1</v>
      </c>
      <c r="AH4827" s="115">
        <v>-1</v>
      </c>
      <c r="AI4827" s="115">
        <v>-1</v>
      </c>
      <c r="AJ4827" s="115">
        <v>0</v>
      </c>
      <c r="AM4827" s="115" t="s">
        <v>348</v>
      </c>
      <c r="AN4827" s="115">
        <v>-1</v>
      </c>
      <c r="AQ4827" s="115">
        <v>604</v>
      </c>
      <c r="AR4827" s="115" t="s">
        <v>271</v>
      </c>
      <c r="AS4827" s="115" t="s">
        <v>384</v>
      </c>
      <c r="AT4827" s="115" t="s">
        <v>296</v>
      </c>
      <c r="AV4827" s="115">
        <v>97.205566015864505</v>
      </c>
      <c r="AW4827" s="115">
        <v>0.56271556379999998</v>
      </c>
    </row>
    <row r="4828" spans="1:49" x14ac:dyDescent="0.25">
      <c r="A4828" s="117">
        <v>230000</v>
      </c>
      <c r="B4828" s="117">
        <v>870000</v>
      </c>
      <c r="C4828" s="117">
        <v>870000</v>
      </c>
      <c r="D4828" s="115" t="s">
        <v>342</v>
      </c>
      <c r="E4828" s="115" t="s">
        <v>13</v>
      </c>
      <c r="F4828" s="115" t="s">
        <v>343</v>
      </c>
      <c r="G4828" s="115" t="s">
        <v>344</v>
      </c>
      <c r="H4828" s="115">
        <v>0.56000000000000005</v>
      </c>
      <c r="I4828" s="115">
        <v>0.48</v>
      </c>
      <c r="J4828" s="115" t="s">
        <v>345</v>
      </c>
      <c r="K4828" s="115">
        <v>2.1909648751400001E-3</v>
      </c>
      <c r="L4828" s="115">
        <v>3663.8191392600602</v>
      </c>
      <c r="M4828" s="115">
        <v>9.5319153152650191</v>
      </c>
      <c r="N4828" s="115">
        <v>1.7113516439560199</v>
      </c>
      <c r="O4828" s="115">
        <v>2.0884091648549999E-2</v>
      </c>
      <c r="P4828" s="115">
        <v>3.7495113409200002E-3</v>
      </c>
      <c r="Q4828" s="115">
        <v>8.0272990429844704</v>
      </c>
      <c r="R4828" s="115">
        <v>1300</v>
      </c>
      <c r="S4828" s="115" t="s">
        <v>346</v>
      </c>
      <c r="T4828" s="115">
        <v>1300</v>
      </c>
      <c r="U4828" s="115" t="s">
        <v>347</v>
      </c>
      <c r="V4828" s="115" t="s">
        <v>345</v>
      </c>
      <c r="Z4828" s="115">
        <v>0</v>
      </c>
      <c r="AA4828" s="115">
        <v>1</v>
      </c>
      <c r="AB4828" s="115">
        <v>2.0884091648549999E-2</v>
      </c>
      <c r="AC4828" s="115">
        <v>3.7495113409200002E-3</v>
      </c>
      <c r="AD4828" s="115">
        <v>303.471029978996</v>
      </c>
      <c r="AF4828" s="115">
        <v>-1</v>
      </c>
      <c r="AG4828" s="115">
        <v>-1</v>
      </c>
      <c r="AH4828" s="115">
        <v>-1</v>
      </c>
      <c r="AI4828" s="115">
        <v>-1</v>
      </c>
      <c r="AJ4828" s="115">
        <v>0</v>
      </c>
      <c r="AM4828" s="115" t="s">
        <v>348</v>
      </c>
      <c r="AN4828" s="115">
        <v>-1</v>
      </c>
      <c r="AQ4828" s="115">
        <v>604</v>
      </c>
      <c r="AR4828" s="115" t="s">
        <v>271</v>
      </c>
      <c r="AS4828" s="115" t="s">
        <v>384</v>
      </c>
      <c r="AT4828" s="115" t="s">
        <v>296</v>
      </c>
      <c r="AV4828" s="115">
        <v>49.688920267162302</v>
      </c>
      <c r="AW4828" s="115">
        <v>0.2461241119</v>
      </c>
    </row>
    <row r="4829" spans="1:49" x14ac:dyDescent="0.25">
      <c r="A4829" s="117">
        <v>230000</v>
      </c>
      <c r="B4829" s="117">
        <v>870000</v>
      </c>
      <c r="C4829" s="117">
        <v>870000</v>
      </c>
      <c r="D4829" s="115" t="s">
        <v>342</v>
      </c>
      <c r="E4829" s="115" t="s">
        <v>13</v>
      </c>
      <c r="F4829" s="115" t="s">
        <v>343</v>
      </c>
      <c r="G4829" s="115" t="s">
        <v>344</v>
      </c>
      <c r="H4829" s="115">
        <v>0.56000000000000005</v>
      </c>
      <c r="I4829" s="115">
        <v>0.48</v>
      </c>
      <c r="J4829" s="115" t="s">
        <v>345</v>
      </c>
      <c r="K4829" s="115">
        <v>4.1310808044000003E-3</v>
      </c>
      <c r="L4829" s="115">
        <v>3677.6851207663499</v>
      </c>
      <c r="M4829" s="115">
        <v>9.9654217333626907</v>
      </c>
      <c r="N4829" s="115">
        <v>1.84377072572032</v>
      </c>
      <c r="O4829" s="115">
        <v>4.1167962430470002E-2</v>
      </c>
      <c r="P4829" s="115">
        <v>7.6167658527400003E-3</v>
      </c>
      <c r="Q4829" s="115">
        <v>15.1928144070364</v>
      </c>
      <c r="R4829" s="115">
        <v>1300</v>
      </c>
      <c r="S4829" s="115" t="s">
        <v>346</v>
      </c>
      <c r="T4829" s="115">
        <v>1300</v>
      </c>
      <c r="U4829" s="115" t="s">
        <v>347</v>
      </c>
      <c r="V4829" s="115" t="s">
        <v>345</v>
      </c>
      <c r="Z4829" s="115">
        <v>0</v>
      </c>
      <c r="AA4829" s="115">
        <v>1</v>
      </c>
      <c r="AB4829" s="115">
        <v>4.1167962430470002E-2</v>
      </c>
      <c r="AC4829" s="115">
        <v>7.6167658527400003E-3</v>
      </c>
      <c r="AD4829" s="115">
        <v>695.31418361451597</v>
      </c>
      <c r="AF4829" s="115">
        <v>-1</v>
      </c>
      <c r="AG4829" s="115">
        <v>-1</v>
      </c>
      <c r="AH4829" s="115">
        <v>-1</v>
      </c>
      <c r="AI4829" s="115">
        <v>-1</v>
      </c>
      <c r="AJ4829" s="115">
        <v>0</v>
      </c>
      <c r="AM4829" s="115" t="s">
        <v>348</v>
      </c>
      <c r="AN4829" s="115">
        <v>-1</v>
      </c>
      <c r="AQ4829" s="115">
        <v>604</v>
      </c>
      <c r="AR4829" s="115" t="s">
        <v>271</v>
      </c>
      <c r="AS4829" s="115" t="s">
        <v>384</v>
      </c>
      <c r="AT4829" s="115" t="s">
        <v>296</v>
      </c>
      <c r="AV4829" s="115">
        <v>108.71869804036299</v>
      </c>
      <c r="AW4829" s="115">
        <v>0.56392066799999996</v>
      </c>
    </row>
    <row r="4830" spans="1:49" x14ac:dyDescent="0.25">
      <c r="A4830" s="117">
        <v>230000</v>
      </c>
      <c r="B4830" s="117">
        <v>870000</v>
      </c>
      <c r="C4830" s="117">
        <v>870000</v>
      </c>
      <c r="D4830" s="115" t="s">
        <v>342</v>
      </c>
      <c r="E4830" s="115" t="s">
        <v>13</v>
      </c>
      <c r="F4830" s="115" t="s">
        <v>343</v>
      </c>
      <c r="G4830" s="115" t="s">
        <v>344</v>
      </c>
      <c r="H4830" s="115">
        <v>0.56000000000000005</v>
      </c>
      <c r="I4830" s="115">
        <v>0.48</v>
      </c>
      <c r="J4830" s="115" t="s">
        <v>350</v>
      </c>
      <c r="K4830" s="115">
        <v>5.1309263027570003E-2</v>
      </c>
      <c r="L4830" s="115">
        <v>3745.6299351371899</v>
      </c>
      <c r="M4830" s="115">
        <v>9.3224564063152702</v>
      </c>
      <c r="N4830" s="115">
        <v>1.3705975882293799</v>
      </c>
      <c r="O4830" s="115">
        <v>0.47832836781473997</v>
      </c>
      <c r="P4830" s="115">
        <v>7.0324352159419998E-2</v>
      </c>
      <c r="Q4830" s="115">
        <v>192.185511545916</v>
      </c>
      <c r="R4830" s="115">
        <v>1200</v>
      </c>
      <c r="S4830" s="115" t="s">
        <v>351</v>
      </c>
      <c r="T4830" s="115">
        <v>1200</v>
      </c>
      <c r="U4830" s="115" t="s">
        <v>352</v>
      </c>
      <c r="V4830" s="115" t="s">
        <v>350</v>
      </c>
      <c r="Z4830" s="115">
        <v>0</v>
      </c>
      <c r="AA4830" s="115">
        <v>1</v>
      </c>
      <c r="AB4830" s="115">
        <v>0.47832836781473997</v>
      </c>
      <c r="AC4830" s="115">
        <v>7.0324352159419998E-2</v>
      </c>
      <c r="AD4830" s="115">
        <v>285.40607857749501</v>
      </c>
      <c r="AF4830" s="115">
        <v>-1</v>
      </c>
      <c r="AG4830" s="115">
        <v>-1</v>
      </c>
      <c r="AH4830" s="115">
        <v>-1</v>
      </c>
      <c r="AI4830" s="115">
        <v>-1</v>
      </c>
      <c r="AJ4830" s="115">
        <v>0</v>
      </c>
      <c r="AM4830" s="115" t="s">
        <v>348</v>
      </c>
      <c r="AN4830" s="115">
        <v>-1</v>
      </c>
      <c r="AQ4830" s="115">
        <v>604</v>
      </c>
      <c r="AR4830" s="115" t="s">
        <v>271</v>
      </c>
      <c r="AS4830" s="115" t="s">
        <v>384</v>
      </c>
      <c r="AT4830" s="115" t="s">
        <v>296</v>
      </c>
      <c r="AV4830" s="115">
        <v>108.21691829376699</v>
      </c>
      <c r="AW4830" s="115">
        <v>0.2314728942</v>
      </c>
    </row>
    <row r="4831" spans="1:49" x14ac:dyDescent="0.25">
      <c r="A4831" s="117">
        <v>230000</v>
      </c>
      <c r="B4831" s="117">
        <v>870000</v>
      </c>
      <c r="C4831" s="117">
        <v>870000</v>
      </c>
      <c r="D4831" s="115" t="s">
        <v>342</v>
      </c>
      <c r="E4831" s="115" t="s">
        <v>13</v>
      </c>
      <c r="F4831" s="115" t="s">
        <v>343</v>
      </c>
      <c r="G4831" s="115" t="s">
        <v>344</v>
      </c>
      <c r="H4831" s="115">
        <v>0.56000000000000005</v>
      </c>
      <c r="I4831" s="115">
        <v>0.48</v>
      </c>
      <c r="J4831" s="115" t="s">
        <v>345</v>
      </c>
      <c r="K4831" s="115">
        <v>0.14951226040504001</v>
      </c>
      <c r="L4831" s="115">
        <v>3745.6299351371899</v>
      </c>
      <c r="M4831" s="115">
        <v>9.3224564063152702</v>
      </c>
      <c r="N4831" s="115">
        <v>1.3705975882293799</v>
      </c>
      <c r="O4831" s="115">
        <v>1.39382152983569</v>
      </c>
      <c r="P4831" s="115">
        <v>0.20492114352188001</v>
      </c>
      <c r="Q4831" s="115">
        <v>560.01759824316696</v>
      </c>
      <c r="R4831" s="115">
        <v>1200</v>
      </c>
      <c r="S4831" s="115" t="s">
        <v>351</v>
      </c>
      <c r="T4831" s="115">
        <v>1200</v>
      </c>
      <c r="U4831" s="115" t="s">
        <v>347</v>
      </c>
      <c r="V4831" s="115" t="s">
        <v>345</v>
      </c>
      <c r="Z4831" s="115">
        <v>0</v>
      </c>
      <c r="AA4831" s="115">
        <v>1</v>
      </c>
      <c r="AB4831" s="115">
        <v>1.39382152983569</v>
      </c>
      <c r="AC4831" s="115">
        <v>0.20492114352188001</v>
      </c>
      <c r="AD4831" s="115">
        <v>646.284825457338</v>
      </c>
      <c r="AF4831" s="115">
        <v>-1</v>
      </c>
      <c r="AG4831" s="115">
        <v>-1</v>
      </c>
      <c r="AH4831" s="115">
        <v>-1</v>
      </c>
      <c r="AI4831" s="115">
        <v>-1</v>
      </c>
      <c r="AJ4831" s="115">
        <v>0</v>
      </c>
      <c r="AM4831" s="115" t="s">
        <v>348</v>
      </c>
      <c r="AN4831" s="115">
        <v>-1</v>
      </c>
      <c r="AQ4831" s="115">
        <v>604</v>
      </c>
      <c r="AR4831" s="115" t="s">
        <v>271</v>
      </c>
      <c r="AS4831" s="115" t="s">
        <v>384</v>
      </c>
      <c r="AT4831" s="115" t="s">
        <v>296</v>
      </c>
      <c r="AV4831" s="115">
        <v>125.921938012307</v>
      </c>
      <c r="AW4831" s="115">
        <v>0.52415638720000002</v>
      </c>
    </row>
    <row r="4832" spans="1:49" x14ac:dyDescent="0.25">
      <c r="A4832" s="117">
        <v>230000</v>
      </c>
      <c r="B4832" s="117">
        <v>870000</v>
      </c>
      <c r="C4832" s="117">
        <v>870000</v>
      </c>
      <c r="D4832" s="115" t="s">
        <v>342</v>
      </c>
      <c r="E4832" s="115" t="s">
        <v>13</v>
      </c>
      <c r="F4832" s="115" t="s">
        <v>343</v>
      </c>
      <c r="G4832" s="115" t="s">
        <v>344</v>
      </c>
      <c r="H4832" s="115">
        <v>0.56000000000000005</v>
      </c>
      <c r="I4832" s="115">
        <v>0.48</v>
      </c>
      <c r="J4832" s="115" t="s">
        <v>350</v>
      </c>
      <c r="K4832" s="115">
        <v>3.7704768299649999E-2</v>
      </c>
      <c r="L4832" s="115">
        <v>3745.6299351371899</v>
      </c>
      <c r="M4832" s="115">
        <v>9.3224564063152702</v>
      </c>
      <c r="N4832" s="115">
        <v>1.3705975882293799</v>
      </c>
      <c r="O4832" s="115">
        <v>0.35150105878373999</v>
      </c>
      <c r="P4832" s="115">
        <v>5.1678064496250002E-2</v>
      </c>
      <c r="Q4832" s="115">
        <v>141.22810884059501</v>
      </c>
      <c r="R4832" s="115">
        <v>1210</v>
      </c>
      <c r="S4832" s="115" t="s">
        <v>353</v>
      </c>
      <c r="T4832" s="115">
        <v>1210</v>
      </c>
      <c r="U4832" s="115" t="s">
        <v>352</v>
      </c>
      <c r="V4832" s="115" t="s">
        <v>350</v>
      </c>
      <c r="Z4832" s="115">
        <v>0</v>
      </c>
      <c r="AA4832" s="115">
        <v>1</v>
      </c>
      <c r="AB4832" s="115">
        <v>0.35150105878373999</v>
      </c>
      <c r="AC4832" s="115">
        <v>5.1678064496250002E-2</v>
      </c>
      <c r="AD4832" s="115">
        <v>141.22810884059601</v>
      </c>
      <c r="AF4832" s="115">
        <v>-1</v>
      </c>
      <c r="AG4832" s="115">
        <v>-1</v>
      </c>
      <c r="AH4832" s="115">
        <v>-1</v>
      </c>
      <c r="AI4832" s="115">
        <v>-1</v>
      </c>
      <c r="AJ4832" s="115">
        <v>0</v>
      </c>
      <c r="AM4832" s="115" t="s">
        <v>348</v>
      </c>
      <c r="AN4832" s="115">
        <v>-1</v>
      </c>
      <c r="AQ4832" s="115">
        <v>604</v>
      </c>
      <c r="AR4832" s="115" t="s">
        <v>271</v>
      </c>
      <c r="AS4832" s="115" t="s">
        <v>384</v>
      </c>
      <c r="AT4832" s="115" t="s">
        <v>296</v>
      </c>
      <c r="AV4832" s="115">
        <v>54.057827797901702</v>
      </c>
      <c r="AW4832" s="115">
        <v>0.1145402343</v>
      </c>
    </row>
    <row r="4833" spans="1:49" x14ac:dyDescent="0.25">
      <c r="A4833" s="117">
        <v>230000</v>
      </c>
      <c r="B4833" s="117">
        <v>870000</v>
      </c>
      <c r="C4833" s="117">
        <v>870000</v>
      </c>
      <c r="D4833" s="115" t="s">
        <v>342</v>
      </c>
      <c r="E4833" s="115" t="s">
        <v>13</v>
      </c>
      <c r="F4833" s="115" t="s">
        <v>343</v>
      </c>
      <c r="G4833" s="115" t="s">
        <v>344</v>
      </c>
      <c r="H4833" s="115">
        <v>0.56000000000000005</v>
      </c>
      <c r="I4833" s="115">
        <v>0.48</v>
      </c>
      <c r="J4833" s="115" t="s">
        <v>345</v>
      </c>
      <c r="K4833" s="115">
        <v>4.6472332503900001E-3</v>
      </c>
      <c r="L4833" s="115">
        <v>3745.6299351371899</v>
      </c>
      <c r="M4833" s="115">
        <v>9.3224564063152702</v>
      </c>
      <c r="N4833" s="115">
        <v>1.3705975882293799</v>
      </c>
      <c r="O4833" s="115">
        <v>4.3323629386779999E-2</v>
      </c>
      <c r="P4833" s="115">
        <v>6.3694866849299996E-3</v>
      </c>
      <c r="Q4833" s="115">
        <v>17.406815978244399</v>
      </c>
      <c r="R4833" s="115">
        <v>1210</v>
      </c>
      <c r="S4833" s="115" t="s">
        <v>353</v>
      </c>
      <c r="T4833" s="115">
        <v>1210</v>
      </c>
      <c r="U4833" s="115" t="s">
        <v>347</v>
      </c>
      <c r="V4833" s="115" t="s">
        <v>345</v>
      </c>
      <c r="Z4833" s="115">
        <v>0</v>
      </c>
      <c r="AA4833" s="115">
        <v>1</v>
      </c>
      <c r="AB4833" s="115">
        <v>4.3323629386779999E-2</v>
      </c>
      <c r="AC4833" s="115">
        <v>6.3694866849299996E-3</v>
      </c>
      <c r="AD4833" s="115">
        <v>17.4068159782429</v>
      </c>
      <c r="AF4833" s="115">
        <v>-1</v>
      </c>
      <c r="AG4833" s="115">
        <v>-1</v>
      </c>
      <c r="AH4833" s="115">
        <v>-1</v>
      </c>
      <c r="AI4833" s="115">
        <v>-1</v>
      </c>
      <c r="AJ4833" s="115">
        <v>0</v>
      </c>
      <c r="AM4833" s="115" t="s">
        <v>348</v>
      </c>
      <c r="AN4833" s="115">
        <v>-1</v>
      </c>
      <c r="AQ4833" s="115">
        <v>604</v>
      </c>
      <c r="AR4833" s="115" t="s">
        <v>271</v>
      </c>
      <c r="AS4833" s="115" t="s">
        <v>384</v>
      </c>
      <c r="AT4833" s="115" t="s">
        <v>296</v>
      </c>
      <c r="AV4833" s="115">
        <v>21.269996655393399</v>
      </c>
      <c r="AW4833" s="115">
        <v>1.41174501E-2</v>
      </c>
    </row>
    <row r="4834" spans="1:49" x14ac:dyDescent="0.25">
      <c r="A4834" s="117">
        <v>230000</v>
      </c>
      <c r="B4834" s="117">
        <v>870000</v>
      </c>
      <c r="C4834" s="117">
        <v>870000</v>
      </c>
      <c r="D4834" s="115" t="s">
        <v>342</v>
      </c>
      <c r="E4834" s="115" t="s">
        <v>13</v>
      </c>
      <c r="F4834" s="115" t="s">
        <v>343</v>
      </c>
      <c r="G4834" s="115" t="s">
        <v>344</v>
      </c>
      <c r="H4834" s="115">
        <v>0.56000000000000005</v>
      </c>
      <c r="I4834" s="115">
        <v>0.48</v>
      </c>
      <c r="J4834" s="115" t="s">
        <v>350</v>
      </c>
      <c r="K4834" s="115">
        <v>4.1961763776370002E-2</v>
      </c>
      <c r="L4834" s="115">
        <v>3745.6299351371899</v>
      </c>
      <c r="M4834" s="115">
        <v>9.3224564063152702</v>
      </c>
      <c r="N4834" s="115">
        <v>1.3705975882293799</v>
      </c>
      <c r="O4834" s="115">
        <v>0.39118671353735002</v>
      </c>
      <c r="P4834" s="115">
        <v>5.7512692229750001E-2</v>
      </c>
      <c r="Q4834" s="115">
        <v>157.173238531945</v>
      </c>
      <c r="R4834" s="115">
        <v>1210</v>
      </c>
      <c r="S4834" s="115" t="s">
        <v>353</v>
      </c>
      <c r="T4834" s="115">
        <v>1210</v>
      </c>
      <c r="U4834" s="115" t="s">
        <v>352</v>
      </c>
      <c r="V4834" s="115" t="s">
        <v>350</v>
      </c>
      <c r="Z4834" s="115">
        <v>0</v>
      </c>
      <c r="AA4834" s="115">
        <v>1</v>
      </c>
      <c r="AB4834" s="115">
        <v>0.39118671353735002</v>
      </c>
      <c r="AC4834" s="115">
        <v>5.7512692229750001E-2</v>
      </c>
      <c r="AD4834" s="115">
        <v>157.17323853194401</v>
      </c>
      <c r="AF4834" s="115">
        <v>-1</v>
      </c>
      <c r="AG4834" s="115">
        <v>-1</v>
      </c>
      <c r="AH4834" s="115">
        <v>-1</v>
      </c>
      <c r="AI4834" s="115">
        <v>-1</v>
      </c>
      <c r="AJ4834" s="115">
        <v>0</v>
      </c>
      <c r="AM4834" s="115" t="s">
        <v>348</v>
      </c>
      <c r="AN4834" s="115">
        <v>-1</v>
      </c>
      <c r="AQ4834" s="115">
        <v>604</v>
      </c>
      <c r="AR4834" s="115" t="s">
        <v>271</v>
      </c>
      <c r="AS4834" s="115" t="s">
        <v>384</v>
      </c>
      <c r="AT4834" s="115" t="s">
        <v>296</v>
      </c>
      <c r="AV4834" s="115">
        <v>52.584678594701799</v>
      </c>
      <c r="AW4834" s="115">
        <v>0.12747221289999999</v>
      </c>
    </row>
    <row r="4835" spans="1:49" x14ac:dyDescent="0.25">
      <c r="A4835" s="117">
        <v>230000</v>
      </c>
      <c r="B4835" s="117">
        <v>870000</v>
      </c>
      <c r="C4835" s="117">
        <v>870000</v>
      </c>
      <c r="D4835" s="115" t="s">
        <v>342</v>
      </c>
      <c r="E4835" s="115" t="s">
        <v>13</v>
      </c>
      <c r="F4835" s="115" t="s">
        <v>343</v>
      </c>
      <c r="G4835" s="115" t="s">
        <v>344</v>
      </c>
      <c r="H4835" s="115">
        <v>0.56000000000000005</v>
      </c>
      <c r="I4835" s="115">
        <v>0.48</v>
      </c>
      <c r="J4835" s="115" t="s">
        <v>350</v>
      </c>
      <c r="K4835" s="115">
        <v>0.12751546559388</v>
      </c>
      <c r="L4835" s="115">
        <v>3745.6299351371899</v>
      </c>
      <c r="M4835" s="115">
        <v>9.3224564063152702</v>
      </c>
      <c r="N4835" s="115">
        <v>1.3705975882293799</v>
      </c>
      <c r="O4835" s="115">
        <v>1.1887573691300199</v>
      </c>
      <c r="P4835" s="115">
        <v>0.17477238960493</v>
      </c>
      <c r="Q4835" s="115">
        <v>477.62574512142697</v>
      </c>
      <c r="R4835" s="115">
        <v>1210</v>
      </c>
      <c r="S4835" s="115" t="s">
        <v>353</v>
      </c>
      <c r="T4835" s="115">
        <v>1210</v>
      </c>
      <c r="U4835" s="115" t="s">
        <v>352</v>
      </c>
      <c r="V4835" s="115" t="s">
        <v>350</v>
      </c>
      <c r="Z4835" s="115">
        <v>0</v>
      </c>
      <c r="AA4835" s="115">
        <v>1</v>
      </c>
      <c r="AB4835" s="115">
        <v>1.1887573691300199</v>
      </c>
      <c r="AC4835" s="115">
        <v>0.17477238960493</v>
      </c>
      <c r="AD4835" s="115">
        <v>585.82369044906295</v>
      </c>
      <c r="AF4835" s="115">
        <v>-1</v>
      </c>
      <c r="AG4835" s="115">
        <v>-1</v>
      </c>
      <c r="AH4835" s="115">
        <v>-1</v>
      </c>
      <c r="AI4835" s="115">
        <v>-1</v>
      </c>
      <c r="AJ4835" s="115">
        <v>0</v>
      </c>
      <c r="AM4835" s="115" t="s">
        <v>348</v>
      </c>
      <c r="AN4835" s="115">
        <v>-1</v>
      </c>
      <c r="AQ4835" s="115">
        <v>604</v>
      </c>
      <c r="AR4835" s="115" t="s">
        <v>271</v>
      </c>
      <c r="AS4835" s="115" t="s">
        <v>384</v>
      </c>
      <c r="AT4835" s="115" t="s">
        <v>296</v>
      </c>
      <c r="AV4835" s="115">
        <v>92.840313934319298</v>
      </c>
      <c r="AW4835" s="115">
        <v>0.47512059239999999</v>
      </c>
    </row>
    <row r="4836" spans="1:49" x14ac:dyDescent="0.25">
      <c r="A4836" s="117">
        <v>230000</v>
      </c>
      <c r="B4836" s="117">
        <v>870000</v>
      </c>
      <c r="C4836" s="117">
        <v>870000</v>
      </c>
      <c r="D4836" s="115" t="s">
        <v>342</v>
      </c>
      <c r="E4836" s="115" t="s">
        <v>13</v>
      </c>
      <c r="F4836" s="115" t="s">
        <v>343</v>
      </c>
      <c r="G4836" s="115" t="s">
        <v>344</v>
      </c>
      <c r="H4836" s="115">
        <v>0.56000000000000005</v>
      </c>
      <c r="I4836" s="115">
        <v>0.48</v>
      </c>
      <c r="J4836" s="115" t="s">
        <v>345</v>
      </c>
      <c r="K4836" s="115">
        <v>1.582839161644E-2</v>
      </c>
      <c r="L4836" s="115">
        <v>3745.6299351371899</v>
      </c>
      <c r="M4836" s="115">
        <v>9.3224564063152702</v>
      </c>
      <c r="N4836" s="115">
        <v>1.3705975882293799</v>
      </c>
      <c r="O4836" s="115">
        <v>0.14755949082639999</v>
      </c>
      <c r="P4836" s="115">
        <v>2.169435537505E-2</v>
      </c>
      <c r="Q4836" s="115">
        <v>59.287297463634701</v>
      </c>
      <c r="R4836" s="115">
        <v>1210</v>
      </c>
      <c r="S4836" s="115" t="s">
        <v>353</v>
      </c>
      <c r="T4836" s="115">
        <v>1210</v>
      </c>
      <c r="U4836" s="115" t="s">
        <v>347</v>
      </c>
      <c r="V4836" s="115" t="s">
        <v>345</v>
      </c>
      <c r="Z4836" s="115">
        <v>0</v>
      </c>
      <c r="AA4836" s="115">
        <v>1</v>
      </c>
      <c r="AB4836" s="115">
        <v>0.14755949082639999</v>
      </c>
      <c r="AC4836" s="115">
        <v>2.169435537505E-2</v>
      </c>
      <c r="AD4836" s="115">
        <v>73.990348324978996</v>
      </c>
      <c r="AF4836" s="115">
        <v>-1</v>
      </c>
      <c r="AG4836" s="115">
        <v>-1</v>
      </c>
      <c r="AH4836" s="115">
        <v>-1</v>
      </c>
      <c r="AI4836" s="115">
        <v>-1</v>
      </c>
      <c r="AJ4836" s="115">
        <v>0</v>
      </c>
      <c r="AM4836" s="115" t="s">
        <v>348</v>
      </c>
      <c r="AN4836" s="115">
        <v>-1</v>
      </c>
      <c r="AQ4836" s="115">
        <v>604</v>
      </c>
      <c r="AR4836" s="115" t="s">
        <v>271</v>
      </c>
      <c r="AS4836" s="115" t="s">
        <v>384</v>
      </c>
      <c r="AT4836" s="115" t="s">
        <v>296</v>
      </c>
      <c r="AV4836" s="115">
        <v>60.323518946633797</v>
      </c>
      <c r="AW4836" s="115">
        <v>6.0008392799999997E-2</v>
      </c>
    </row>
    <row r="4837" spans="1:49" x14ac:dyDescent="0.25">
      <c r="A4837" s="117">
        <v>230000</v>
      </c>
      <c r="B4837" s="117">
        <v>870000</v>
      </c>
      <c r="C4837" s="117">
        <v>870000</v>
      </c>
      <c r="D4837" s="115" t="s">
        <v>342</v>
      </c>
      <c r="E4837" s="115" t="s">
        <v>13</v>
      </c>
      <c r="F4837" s="115" t="s">
        <v>343</v>
      </c>
      <c r="G4837" s="115" t="s">
        <v>344</v>
      </c>
      <c r="H4837" s="115">
        <v>0.56000000000000005</v>
      </c>
      <c r="I4837" s="115">
        <v>0.48</v>
      </c>
      <c r="J4837" s="115" t="s">
        <v>350</v>
      </c>
      <c r="K4837" s="115">
        <v>9.5465929915229994E-2</v>
      </c>
      <c r="L4837" s="115">
        <v>3745.6299351371899</v>
      </c>
      <c r="M4837" s="115">
        <v>9.3224564063152702</v>
      </c>
      <c r="N4837" s="115">
        <v>1.3705975882293799</v>
      </c>
      <c r="O4837" s="115">
        <v>0.88997696992310005</v>
      </c>
      <c r="P4837" s="115">
        <v>0.13084537329988999</v>
      </c>
      <c r="Q4837" s="115">
        <v>357.58004487620201</v>
      </c>
      <c r="R4837" s="115">
        <v>1210</v>
      </c>
      <c r="S4837" s="115" t="s">
        <v>353</v>
      </c>
      <c r="T4837" s="115">
        <v>1210</v>
      </c>
      <c r="U4837" s="115" t="s">
        <v>352</v>
      </c>
      <c r="V4837" s="115" t="s">
        <v>350</v>
      </c>
      <c r="Z4837" s="115">
        <v>0</v>
      </c>
      <c r="AA4837" s="115">
        <v>1</v>
      </c>
      <c r="AB4837" s="115">
        <v>0.88997696992310005</v>
      </c>
      <c r="AC4837" s="115">
        <v>0.13084537329988999</v>
      </c>
      <c r="AD4837" s="115">
        <v>357.58004487620201</v>
      </c>
      <c r="AF4837" s="115">
        <v>-1</v>
      </c>
      <c r="AG4837" s="115">
        <v>-1</v>
      </c>
      <c r="AH4837" s="115">
        <v>-1</v>
      </c>
      <c r="AI4837" s="115">
        <v>-1</v>
      </c>
      <c r="AJ4837" s="115">
        <v>0</v>
      </c>
      <c r="AM4837" s="115" t="s">
        <v>348</v>
      </c>
      <c r="AN4837" s="115">
        <v>-1</v>
      </c>
      <c r="AQ4837" s="115">
        <v>604</v>
      </c>
      <c r="AR4837" s="115" t="s">
        <v>271</v>
      </c>
      <c r="AS4837" s="115" t="s">
        <v>384</v>
      </c>
      <c r="AT4837" s="115" t="s">
        <v>296</v>
      </c>
      <c r="AV4837" s="115">
        <v>87.104843931303407</v>
      </c>
      <c r="AW4837" s="115">
        <v>0.29000814670000002</v>
      </c>
    </row>
    <row r="4838" spans="1:49" x14ac:dyDescent="0.25">
      <c r="A4838" s="117">
        <v>230000</v>
      </c>
      <c r="B4838" s="117">
        <v>870000</v>
      </c>
      <c r="C4838" s="117">
        <v>870000</v>
      </c>
      <c r="D4838" s="115" t="s">
        <v>342</v>
      </c>
      <c r="E4838" s="115" t="s">
        <v>13</v>
      </c>
      <c r="F4838" s="115" t="s">
        <v>343</v>
      </c>
      <c r="G4838" s="115" t="s">
        <v>344</v>
      </c>
      <c r="H4838" s="115">
        <v>0.56000000000000005</v>
      </c>
      <c r="I4838" s="115">
        <v>0.48</v>
      </c>
      <c r="J4838" s="115" t="s">
        <v>350</v>
      </c>
      <c r="K4838" s="115">
        <v>1.30872870422E-2</v>
      </c>
      <c r="L4838" s="115">
        <v>3745.6299351371899</v>
      </c>
      <c r="M4838" s="115">
        <v>9.3224564063152702</v>
      </c>
      <c r="N4838" s="115">
        <v>1.3705975882293799</v>
      </c>
      <c r="O4838" s="115">
        <v>0.12200566292789</v>
      </c>
      <c r="P4838" s="115">
        <v>1.7937404056509999E-2</v>
      </c>
      <c r="Q4838" s="115">
        <v>49.020134115016099</v>
      </c>
      <c r="R4838" s="115">
        <v>1210</v>
      </c>
      <c r="S4838" s="115" t="s">
        <v>353</v>
      </c>
      <c r="T4838" s="115">
        <v>1210</v>
      </c>
      <c r="U4838" s="115" t="s">
        <v>352</v>
      </c>
      <c r="V4838" s="115" t="s">
        <v>350</v>
      </c>
      <c r="Z4838" s="115">
        <v>0</v>
      </c>
      <c r="AA4838" s="115">
        <v>1</v>
      </c>
      <c r="AB4838" s="115">
        <v>0.12200566292789</v>
      </c>
      <c r="AC4838" s="115">
        <v>1.7937404056509999E-2</v>
      </c>
      <c r="AD4838" s="115">
        <v>49.020134115014599</v>
      </c>
      <c r="AF4838" s="115">
        <v>-1</v>
      </c>
      <c r="AG4838" s="115">
        <v>-1</v>
      </c>
      <c r="AH4838" s="115">
        <v>-1</v>
      </c>
      <c r="AI4838" s="115">
        <v>-1</v>
      </c>
      <c r="AJ4838" s="115">
        <v>0</v>
      </c>
      <c r="AM4838" s="115" t="s">
        <v>348</v>
      </c>
      <c r="AN4838" s="115">
        <v>-1</v>
      </c>
      <c r="AQ4838" s="115">
        <v>604</v>
      </c>
      <c r="AR4838" s="115" t="s">
        <v>271</v>
      </c>
      <c r="AS4838" s="115" t="s">
        <v>384</v>
      </c>
      <c r="AT4838" s="115" t="s">
        <v>296</v>
      </c>
      <c r="AV4838" s="115">
        <v>34.417087851815801</v>
      </c>
      <c r="AW4838" s="115">
        <v>3.9756799799999999E-2</v>
      </c>
    </row>
    <row r="4839" spans="1:49" x14ac:dyDescent="0.25">
      <c r="A4839" s="117">
        <v>230000</v>
      </c>
      <c r="B4839" s="117">
        <v>870000</v>
      </c>
      <c r="C4839" s="117">
        <v>870000</v>
      </c>
      <c r="D4839" s="115" t="s">
        <v>342</v>
      </c>
      <c r="E4839" s="115" t="s">
        <v>13</v>
      </c>
      <c r="F4839" s="115" t="s">
        <v>343</v>
      </c>
      <c r="G4839" s="115" t="s">
        <v>344</v>
      </c>
      <c r="H4839" s="115">
        <v>0.56000000000000005</v>
      </c>
      <c r="I4839" s="115">
        <v>0.48</v>
      </c>
      <c r="J4839" s="115" t="s">
        <v>350</v>
      </c>
      <c r="K4839" s="115">
        <v>3.4305469169089997E-2</v>
      </c>
      <c r="L4839" s="115">
        <v>3752.7504362781601</v>
      </c>
      <c r="M4839" s="115">
        <v>9.3474357016490206</v>
      </c>
      <c r="N4839" s="115">
        <v>1.3770689661981399</v>
      </c>
      <c r="O4839" s="115">
        <v>0.32066816727299002</v>
      </c>
      <c r="P4839" s="115">
        <v>4.7240996963619997E-2</v>
      </c>
      <c r="Q4839" s="115">
        <v>128.739864391037</v>
      </c>
      <c r="R4839" s="115">
        <v>1200</v>
      </c>
      <c r="S4839" s="115" t="s">
        <v>351</v>
      </c>
      <c r="T4839" s="115">
        <v>1200</v>
      </c>
      <c r="U4839" s="115" t="s">
        <v>352</v>
      </c>
      <c r="V4839" s="115" t="s">
        <v>350</v>
      </c>
      <c r="Z4839" s="115">
        <v>0</v>
      </c>
      <c r="AA4839" s="115">
        <v>1</v>
      </c>
      <c r="AB4839" s="115">
        <v>0.32066816727299002</v>
      </c>
      <c r="AC4839" s="115">
        <v>4.7240996963619997E-2</v>
      </c>
      <c r="AD4839" s="115">
        <v>128.73986439103501</v>
      </c>
      <c r="AF4839" s="115">
        <v>-1</v>
      </c>
      <c r="AG4839" s="115">
        <v>-1</v>
      </c>
      <c r="AH4839" s="115">
        <v>-1</v>
      </c>
      <c r="AI4839" s="115">
        <v>-1</v>
      </c>
      <c r="AJ4839" s="115">
        <v>0</v>
      </c>
      <c r="AM4839" s="115" t="s">
        <v>348</v>
      </c>
      <c r="AN4839" s="115">
        <v>-1</v>
      </c>
      <c r="AQ4839" s="115">
        <v>604</v>
      </c>
      <c r="AR4839" s="115" t="s">
        <v>271</v>
      </c>
      <c r="AS4839" s="115" t="s">
        <v>384</v>
      </c>
      <c r="AT4839" s="115" t="s">
        <v>296</v>
      </c>
      <c r="AV4839" s="115">
        <v>63.720837467952101</v>
      </c>
      <c r="AW4839" s="115">
        <v>0.1044118933</v>
      </c>
    </row>
    <row r="4840" spans="1:49" x14ac:dyDescent="0.25">
      <c r="A4840" s="117">
        <v>230000</v>
      </c>
      <c r="B4840" s="117">
        <v>870000</v>
      </c>
      <c r="C4840" s="117">
        <v>870000</v>
      </c>
      <c r="D4840" s="115" t="s">
        <v>342</v>
      </c>
      <c r="E4840" s="115" t="s">
        <v>13</v>
      </c>
      <c r="F4840" s="115" t="s">
        <v>343</v>
      </c>
      <c r="G4840" s="115" t="s">
        <v>344</v>
      </c>
      <c r="H4840" s="115">
        <v>0.56000000000000005</v>
      </c>
      <c r="I4840" s="115">
        <v>0.48</v>
      </c>
      <c r="J4840" s="115" t="s">
        <v>350</v>
      </c>
      <c r="K4840" s="115">
        <v>0.22433215185916</v>
      </c>
      <c r="L4840" s="115">
        <v>3752.7504362781601</v>
      </c>
      <c r="M4840" s="115">
        <v>9.3474357016490206</v>
      </c>
      <c r="N4840" s="115">
        <v>1.3770689661981399</v>
      </c>
      <c r="O4840" s="115">
        <v>2.0969303653160898</v>
      </c>
      <c r="P4840" s="115">
        <v>0.3089208444457</v>
      </c>
      <c r="Q4840" s="115">
        <v>841.86258076069203</v>
      </c>
      <c r="R4840" s="115">
        <v>1210</v>
      </c>
      <c r="S4840" s="115" t="s">
        <v>353</v>
      </c>
      <c r="T4840" s="115">
        <v>1210</v>
      </c>
      <c r="U4840" s="115" t="s">
        <v>352</v>
      </c>
      <c r="V4840" s="115" t="s">
        <v>350</v>
      </c>
      <c r="Z4840" s="115">
        <v>0</v>
      </c>
      <c r="AA4840" s="115">
        <v>1</v>
      </c>
      <c r="AB4840" s="115">
        <v>2.0969303653160898</v>
      </c>
      <c r="AC4840" s="115">
        <v>0.3089208444457</v>
      </c>
      <c r="AD4840" s="115">
        <v>841.86258076069203</v>
      </c>
      <c r="AF4840" s="115">
        <v>-1</v>
      </c>
      <c r="AG4840" s="115">
        <v>-1</v>
      </c>
      <c r="AH4840" s="115">
        <v>-1</v>
      </c>
      <c r="AI4840" s="115">
        <v>-1</v>
      </c>
      <c r="AJ4840" s="115">
        <v>0</v>
      </c>
      <c r="AM4840" s="115" t="s">
        <v>348</v>
      </c>
      <c r="AN4840" s="115">
        <v>-1</v>
      </c>
      <c r="AQ4840" s="115">
        <v>604</v>
      </c>
      <c r="AR4840" s="115" t="s">
        <v>271</v>
      </c>
      <c r="AS4840" s="115" t="s">
        <v>384</v>
      </c>
      <c r="AT4840" s="115" t="s">
        <v>296</v>
      </c>
      <c r="AV4840" s="115">
        <v>124.95432684319501</v>
      </c>
      <c r="AW4840" s="115">
        <v>0.68277581570000001</v>
      </c>
    </row>
    <row r="4841" spans="1:49" x14ac:dyDescent="0.25">
      <c r="A4841" s="117">
        <v>230000</v>
      </c>
      <c r="B4841" s="117">
        <v>870000</v>
      </c>
      <c r="C4841" s="117">
        <v>870000</v>
      </c>
      <c r="D4841" s="115" t="s">
        <v>342</v>
      </c>
      <c r="E4841" s="115" t="s">
        <v>13</v>
      </c>
      <c r="F4841" s="115" t="s">
        <v>343</v>
      </c>
      <c r="G4841" s="115" t="s">
        <v>344</v>
      </c>
      <c r="H4841" s="115">
        <v>0.56000000000000005</v>
      </c>
      <c r="I4841" s="115">
        <v>0.48</v>
      </c>
      <c r="J4841" s="115" t="s">
        <v>350</v>
      </c>
      <c r="K4841" s="115">
        <v>7.7125996814639997E-2</v>
      </c>
      <c r="L4841" s="115">
        <v>3752.7504362781601</v>
      </c>
      <c r="M4841" s="115">
        <v>9.3474357016490206</v>
      </c>
      <c r="N4841" s="115">
        <v>1.3770689661981399</v>
      </c>
      <c r="O4841" s="115">
        <v>0.72093029615047999</v>
      </c>
      <c r="P4841" s="115">
        <v>0.10620781670054</v>
      </c>
      <c r="Q4841" s="115">
        <v>289.434618194547</v>
      </c>
      <c r="R4841" s="115">
        <v>1210</v>
      </c>
      <c r="S4841" s="115" t="s">
        <v>353</v>
      </c>
      <c r="T4841" s="115">
        <v>1210</v>
      </c>
      <c r="U4841" s="115" t="s">
        <v>352</v>
      </c>
      <c r="V4841" s="115" t="s">
        <v>350</v>
      </c>
      <c r="Z4841" s="115">
        <v>0</v>
      </c>
      <c r="AA4841" s="115">
        <v>1</v>
      </c>
      <c r="AB4841" s="115">
        <v>0.72093029615047999</v>
      </c>
      <c r="AC4841" s="115">
        <v>0.10620781670054</v>
      </c>
      <c r="AD4841" s="115">
        <v>289.43461819454598</v>
      </c>
      <c r="AF4841" s="115">
        <v>-1</v>
      </c>
      <c r="AG4841" s="115">
        <v>-1</v>
      </c>
      <c r="AH4841" s="115">
        <v>-1</v>
      </c>
      <c r="AI4841" s="115">
        <v>-1</v>
      </c>
      <c r="AJ4841" s="115">
        <v>0</v>
      </c>
      <c r="AM4841" s="115" t="s">
        <v>348</v>
      </c>
      <c r="AN4841" s="115">
        <v>-1</v>
      </c>
      <c r="AQ4841" s="115">
        <v>604</v>
      </c>
      <c r="AR4841" s="115" t="s">
        <v>271</v>
      </c>
      <c r="AS4841" s="115" t="s">
        <v>384</v>
      </c>
      <c r="AT4841" s="115" t="s">
        <v>296</v>
      </c>
      <c r="AV4841" s="115">
        <v>75.955893797831195</v>
      </c>
      <c r="AW4841" s="115">
        <v>0.23474016070000001</v>
      </c>
    </row>
    <row r="4842" spans="1:49" x14ac:dyDescent="0.25">
      <c r="A4842" s="117">
        <v>230000</v>
      </c>
      <c r="B4842" s="117">
        <v>870000</v>
      </c>
      <c r="C4842" s="117">
        <v>870000</v>
      </c>
      <c r="D4842" s="115" t="s">
        <v>342</v>
      </c>
      <c r="E4842" s="115" t="s">
        <v>13</v>
      </c>
      <c r="F4842" s="115" t="s">
        <v>343</v>
      </c>
      <c r="G4842" s="115" t="s">
        <v>344</v>
      </c>
      <c r="H4842" s="115">
        <v>0.56000000000000005</v>
      </c>
      <c r="I4842" s="115">
        <v>0.48</v>
      </c>
      <c r="J4842" s="115" t="s">
        <v>350</v>
      </c>
      <c r="K4842" s="115">
        <v>3.53889392185E-3</v>
      </c>
      <c r="L4842" s="115">
        <v>3752.7504362781601</v>
      </c>
      <c r="M4842" s="115">
        <v>9.3474357016490206</v>
      </c>
      <c r="N4842" s="115">
        <v>1.3770689661981399</v>
      </c>
      <c r="O4842" s="115">
        <v>3.3079583389499997E-2</v>
      </c>
      <c r="P4842" s="115">
        <v>4.8733009944500003E-3</v>
      </c>
      <c r="Q4842" s="115">
        <v>13.2805857091872</v>
      </c>
      <c r="R4842" s="115">
        <v>1330</v>
      </c>
      <c r="S4842" s="115" t="s">
        <v>354</v>
      </c>
      <c r="T4842" s="115">
        <v>1330</v>
      </c>
      <c r="U4842" s="115" t="s">
        <v>352</v>
      </c>
      <c r="V4842" s="115" t="s">
        <v>350</v>
      </c>
      <c r="Z4842" s="115">
        <v>0</v>
      </c>
      <c r="AA4842" s="115">
        <v>1</v>
      </c>
      <c r="AB4842" s="115">
        <v>3.3079583389499997E-2</v>
      </c>
      <c r="AC4842" s="115">
        <v>4.8733009944500003E-3</v>
      </c>
      <c r="AD4842" s="115">
        <v>13.2805857091876</v>
      </c>
      <c r="AF4842" s="115">
        <v>-1</v>
      </c>
      <c r="AG4842" s="115">
        <v>-1</v>
      </c>
      <c r="AH4842" s="115">
        <v>-1</v>
      </c>
      <c r="AI4842" s="115">
        <v>-1</v>
      </c>
      <c r="AJ4842" s="115">
        <v>0</v>
      </c>
      <c r="AM4842" s="115" t="s">
        <v>348</v>
      </c>
      <c r="AN4842" s="115">
        <v>-1</v>
      </c>
      <c r="AQ4842" s="115">
        <v>604</v>
      </c>
      <c r="AR4842" s="115" t="s">
        <v>271</v>
      </c>
      <c r="AS4842" s="115" t="s">
        <v>384</v>
      </c>
      <c r="AT4842" s="115" t="s">
        <v>296</v>
      </c>
      <c r="AV4842" s="115">
        <v>29.8634684220062</v>
      </c>
      <c r="AW4842" s="115">
        <v>1.07709535E-2</v>
      </c>
    </row>
    <row r="4843" spans="1:49" x14ac:dyDescent="0.25">
      <c r="A4843" s="117">
        <v>230000</v>
      </c>
      <c r="B4843" s="117">
        <v>870000</v>
      </c>
      <c r="C4843" s="117">
        <v>870000</v>
      </c>
      <c r="D4843" s="115" t="s">
        <v>342</v>
      </c>
      <c r="E4843" s="115" t="s">
        <v>13</v>
      </c>
      <c r="F4843" s="115" t="s">
        <v>343</v>
      </c>
      <c r="G4843" s="115" t="s">
        <v>344</v>
      </c>
      <c r="H4843" s="115">
        <v>0.56000000000000005</v>
      </c>
      <c r="I4843" s="115">
        <v>0.48</v>
      </c>
      <c r="J4843" s="115" t="s">
        <v>350</v>
      </c>
      <c r="K4843" s="115">
        <v>0.27846094194917997</v>
      </c>
      <c r="L4843" s="115">
        <v>3752.7504362781601</v>
      </c>
      <c r="M4843" s="115">
        <v>9.3474357016490206</v>
      </c>
      <c r="N4843" s="115">
        <v>1.3770689661981399</v>
      </c>
      <c r="O4843" s="115">
        <v>2.60289575029062</v>
      </c>
      <c r="P4843" s="115">
        <v>0.38345992145652003</v>
      </c>
      <c r="Q4843" s="115">
        <v>1044.99442138622</v>
      </c>
      <c r="R4843" s="115">
        <v>1210</v>
      </c>
      <c r="S4843" s="115" t="s">
        <v>353</v>
      </c>
      <c r="T4843" s="115">
        <v>1210</v>
      </c>
      <c r="U4843" s="115" t="s">
        <v>352</v>
      </c>
      <c r="V4843" s="115" t="s">
        <v>350</v>
      </c>
      <c r="Z4843" s="115">
        <v>0</v>
      </c>
      <c r="AA4843" s="115">
        <v>1</v>
      </c>
      <c r="AB4843" s="115">
        <v>2.60289575029062</v>
      </c>
      <c r="AC4843" s="115">
        <v>0.38345992145652003</v>
      </c>
      <c r="AD4843" s="115">
        <v>1044.99442138622</v>
      </c>
      <c r="AF4843" s="115">
        <v>-1</v>
      </c>
      <c r="AG4843" s="115">
        <v>-1</v>
      </c>
      <c r="AH4843" s="115">
        <v>-1</v>
      </c>
      <c r="AI4843" s="115">
        <v>-1</v>
      </c>
      <c r="AJ4843" s="115">
        <v>0</v>
      </c>
      <c r="AM4843" s="115" t="s">
        <v>348</v>
      </c>
      <c r="AN4843" s="115">
        <v>-1</v>
      </c>
      <c r="AQ4843" s="115">
        <v>604</v>
      </c>
      <c r="AR4843" s="115" t="s">
        <v>271</v>
      </c>
      <c r="AS4843" s="115" t="s">
        <v>384</v>
      </c>
      <c r="AT4843" s="115" t="s">
        <v>296</v>
      </c>
      <c r="AV4843" s="115">
        <v>141.60792971825001</v>
      </c>
      <c r="AW4843" s="115">
        <v>0.84752183410000004</v>
      </c>
    </row>
    <row r="4844" spans="1:49" x14ac:dyDescent="0.25">
      <c r="A4844" s="117">
        <v>230000</v>
      </c>
      <c r="B4844" s="117">
        <v>870000</v>
      </c>
      <c r="C4844" s="117">
        <v>870000</v>
      </c>
      <c r="D4844" s="115" t="s">
        <v>342</v>
      </c>
      <c r="E4844" s="115" t="s">
        <v>13</v>
      </c>
      <c r="F4844" s="115" t="s">
        <v>343</v>
      </c>
      <c r="G4844" s="115" t="s">
        <v>344</v>
      </c>
      <c r="H4844" s="115">
        <v>0.56000000000000005</v>
      </c>
      <c r="I4844" s="115">
        <v>0.48</v>
      </c>
      <c r="J4844" s="115" t="s">
        <v>345</v>
      </c>
      <c r="K4844" s="115">
        <v>6.6051543122200001E-3</v>
      </c>
      <c r="L4844" s="115">
        <v>3585.5617798150201</v>
      </c>
      <c r="M4844" s="115">
        <v>9.8335298271351803</v>
      </c>
      <c r="N4844" s="115">
        <v>1.83040398588727</v>
      </c>
      <c r="O4844" s="115">
        <v>6.4951981942069997E-2</v>
      </c>
      <c r="P4844" s="115">
        <v>1.209010078049E-2</v>
      </c>
      <c r="Q4844" s="115">
        <v>23.683188851687099</v>
      </c>
      <c r="R4844" s="115">
        <v>1300</v>
      </c>
      <c r="S4844" s="115" t="s">
        <v>346</v>
      </c>
      <c r="T4844" s="115">
        <v>1300</v>
      </c>
      <c r="U4844" s="115" t="s">
        <v>347</v>
      </c>
      <c r="V4844" s="115" t="s">
        <v>345</v>
      </c>
      <c r="Z4844" s="115">
        <v>0</v>
      </c>
      <c r="AA4844" s="115">
        <v>1</v>
      </c>
      <c r="AB4844" s="115">
        <v>6.4951981942069997E-2</v>
      </c>
      <c r="AC4844" s="115">
        <v>1.209010078049E-2</v>
      </c>
      <c r="AD4844" s="115">
        <v>1106.91952367152</v>
      </c>
      <c r="AF4844" s="115">
        <v>-1</v>
      </c>
      <c r="AG4844" s="115">
        <v>-1</v>
      </c>
      <c r="AH4844" s="115">
        <v>-1</v>
      </c>
      <c r="AI4844" s="115">
        <v>-1</v>
      </c>
      <c r="AJ4844" s="115">
        <v>0</v>
      </c>
      <c r="AM4844" s="115" t="s">
        <v>348</v>
      </c>
      <c r="AN4844" s="115">
        <v>-1</v>
      </c>
      <c r="AQ4844" s="115">
        <v>604</v>
      </c>
      <c r="AR4844" s="115" t="s">
        <v>271</v>
      </c>
      <c r="AS4844" s="115" t="s">
        <v>384</v>
      </c>
      <c r="AT4844" s="115" t="s">
        <v>296</v>
      </c>
      <c r="AV4844" s="115">
        <v>109.110185125518</v>
      </c>
      <c r="AW4844" s="115">
        <v>0.89774495030000001</v>
      </c>
    </row>
    <row r="4845" spans="1:49" x14ac:dyDescent="0.25">
      <c r="A4845" s="117">
        <v>230000</v>
      </c>
      <c r="B4845" s="117">
        <v>870000</v>
      </c>
      <c r="C4845" s="117">
        <v>870000</v>
      </c>
      <c r="D4845" s="115" t="s">
        <v>342</v>
      </c>
      <c r="E4845" s="115" t="s">
        <v>13</v>
      </c>
      <c r="F4845" s="115" t="s">
        <v>343</v>
      </c>
      <c r="G4845" s="115" t="s">
        <v>344</v>
      </c>
      <c r="H4845" s="115">
        <v>0.56000000000000005</v>
      </c>
      <c r="I4845" s="115">
        <v>0.48</v>
      </c>
      <c r="J4845" s="115" t="s">
        <v>350</v>
      </c>
      <c r="K4845" s="115">
        <v>0.18860550197997</v>
      </c>
      <c r="L4845" s="115">
        <v>3752.4892909872601</v>
      </c>
      <c r="M4845" s="115">
        <v>9.4576652015602392</v>
      </c>
      <c r="N4845" s="115">
        <v>1.43100090070268</v>
      </c>
      <c r="O4845" s="115">
        <v>1.78376769289878</v>
      </c>
      <c r="P4845" s="115">
        <v>0.26989464321082002</v>
      </c>
      <c r="Q4845" s="115">
        <v>707.74012640112198</v>
      </c>
      <c r="R4845" s="115">
        <v>1200</v>
      </c>
      <c r="S4845" s="115" t="s">
        <v>351</v>
      </c>
      <c r="T4845" s="115">
        <v>1200</v>
      </c>
      <c r="U4845" s="115" t="s">
        <v>352</v>
      </c>
      <c r="V4845" s="115" t="s">
        <v>350</v>
      </c>
      <c r="Z4845" s="115">
        <v>0</v>
      </c>
      <c r="AA4845" s="115">
        <v>1</v>
      </c>
      <c r="AB4845" s="115">
        <v>1.78376769289878</v>
      </c>
      <c r="AC4845" s="115">
        <v>0.26989464321082002</v>
      </c>
      <c r="AD4845" s="115">
        <v>707.74012640112198</v>
      </c>
      <c r="AF4845" s="115">
        <v>-1</v>
      </c>
      <c r="AG4845" s="115">
        <v>-1</v>
      </c>
      <c r="AH4845" s="115">
        <v>-1</v>
      </c>
      <c r="AI4845" s="115">
        <v>-1</v>
      </c>
      <c r="AJ4845" s="115">
        <v>0</v>
      </c>
      <c r="AM4845" s="115" t="s">
        <v>348</v>
      </c>
      <c r="AN4845" s="115">
        <v>-1</v>
      </c>
      <c r="AQ4845" s="115">
        <v>604</v>
      </c>
      <c r="AR4845" s="115" t="s">
        <v>271</v>
      </c>
      <c r="AS4845" s="115" t="s">
        <v>384</v>
      </c>
      <c r="AT4845" s="115" t="s">
        <v>296</v>
      </c>
      <c r="AV4845" s="115">
        <v>130.563493534401</v>
      </c>
      <c r="AW4845" s="115">
        <v>0.57399848050000002</v>
      </c>
    </row>
    <row r="4846" spans="1:49" x14ac:dyDescent="0.25">
      <c r="A4846" s="117">
        <v>230000</v>
      </c>
      <c r="B4846" s="117">
        <v>870000</v>
      </c>
      <c r="C4846" s="117">
        <v>870000</v>
      </c>
      <c r="D4846" s="115" t="s">
        <v>342</v>
      </c>
      <c r="E4846" s="115" t="s">
        <v>13</v>
      </c>
      <c r="F4846" s="115" t="s">
        <v>343</v>
      </c>
      <c r="G4846" s="115" t="s">
        <v>344</v>
      </c>
      <c r="H4846" s="115">
        <v>0.56000000000000005</v>
      </c>
      <c r="I4846" s="115">
        <v>0.48</v>
      </c>
      <c r="J4846" s="115" t="s">
        <v>350</v>
      </c>
      <c r="K4846" s="115">
        <v>9.5947033520009994E-2</v>
      </c>
      <c r="L4846" s="115">
        <v>3752.4892909872601</v>
      </c>
      <c r="M4846" s="115">
        <v>9.4576652015602392</v>
      </c>
      <c r="N4846" s="115">
        <v>1.43100090070268</v>
      </c>
      <c r="O4846" s="115">
        <v>0.90743492011518001</v>
      </c>
      <c r="P4846" s="115">
        <v>0.13730029138689001</v>
      </c>
      <c r="Q4846" s="115">
        <v>360.04021578585201</v>
      </c>
      <c r="R4846" s="115">
        <v>1210</v>
      </c>
      <c r="S4846" s="115" t="s">
        <v>353</v>
      </c>
      <c r="T4846" s="115">
        <v>1210</v>
      </c>
      <c r="U4846" s="115" t="s">
        <v>352</v>
      </c>
      <c r="V4846" s="115" t="s">
        <v>350</v>
      </c>
      <c r="Z4846" s="115">
        <v>0</v>
      </c>
      <c r="AA4846" s="115">
        <v>1</v>
      </c>
      <c r="AB4846" s="115">
        <v>0.90743492011518001</v>
      </c>
      <c r="AC4846" s="115">
        <v>0.13730029138689001</v>
      </c>
      <c r="AD4846" s="115">
        <v>360.04021578585002</v>
      </c>
      <c r="AF4846" s="115">
        <v>-1</v>
      </c>
      <c r="AG4846" s="115">
        <v>-1</v>
      </c>
      <c r="AH4846" s="115">
        <v>-1</v>
      </c>
      <c r="AI4846" s="115">
        <v>-1</v>
      </c>
      <c r="AJ4846" s="115">
        <v>0</v>
      </c>
      <c r="AM4846" s="115" t="s">
        <v>348</v>
      </c>
      <c r="AN4846" s="115">
        <v>-1</v>
      </c>
      <c r="AQ4846" s="115">
        <v>604</v>
      </c>
      <c r="AR4846" s="115" t="s">
        <v>271</v>
      </c>
      <c r="AS4846" s="115" t="s">
        <v>384</v>
      </c>
      <c r="AT4846" s="115" t="s">
        <v>296</v>
      </c>
      <c r="AV4846" s="115">
        <v>79.275676380960604</v>
      </c>
      <c r="AW4846" s="115">
        <v>0.29200341909999999</v>
      </c>
    </row>
    <row r="4847" spans="1:49" x14ac:dyDescent="0.25">
      <c r="A4847" s="117">
        <v>230000</v>
      </c>
      <c r="B4847" s="117">
        <v>870000</v>
      </c>
      <c r="C4847" s="117">
        <v>870000</v>
      </c>
      <c r="D4847" s="115" t="s">
        <v>342</v>
      </c>
      <c r="E4847" s="115" t="s">
        <v>13</v>
      </c>
      <c r="F4847" s="115" t="s">
        <v>343</v>
      </c>
      <c r="G4847" s="115" t="s">
        <v>344</v>
      </c>
      <c r="H4847" s="115">
        <v>0.56000000000000005</v>
      </c>
      <c r="I4847" s="115">
        <v>0.48</v>
      </c>
      <c r="J4847" s="115" t="s">
        <v>350</v>
      </c>
      <c r="K4847" s="115">
        <v>0.12409967222497</v>
      </c>
      <c r="L4847" s="115">
        <v>3752.4892909872601</v>
      </c>
      <c r="M4847" s="115">
        <v>9.4576652015602392</v>
      </c>
      <c r="N4847" s="115">
        <v>1.43100090070268</v>
      </c>
      <c r="O4847" s="115">
        <v>1.17369315152719</v>
      </c>
      <c r="P4847" s="115">
        <v>0.17758674273085001</v>
      </c>
      <c r="Q4847" s="115">
        <v>465.68269103925502</v>
      </c>
      <c r="R4847" s="115">
        <v>1210</v>
      </c>
      <c r="S4847" s="115" t="s">
        <v>353</v>
      </c>
      <c r="T4847" s="115">
        <v>1210</v>
      </c>
      <c r="U4847" s="115" t="s">
        <v>352</v>
      </c>
      <c r="V4847" s="115" t="s">
        <v>350</v>
      </c>
      <c r="Z4847" s="115">
        <v>0</v>
      </c>
      <c r="AA4847" s="115">
        <v>1</v>
      </c>
      <c r="AB4847" s="115">
        <v>1.17369315152719</v>
      </c>
      <c r="AC4847" s="115">
        <v>0.17758674273085001</v>
      </c>
      <c r="AD4847" s="115">
        <v>465.68269103925502</v>
      </c>
      <c r="AF4847" s="115">
        <v>-1</v>
      </c>
      <c r="AG4847" s="115">
        <v>-1</v>
      </c>
      <c r="AH4847" s="115">
        <v>-1</v>
      </c>
      <c r="AI4847" s="115">
        <v>-1</v>
      </c>
      <c r="AJ4847" s="115">
        <v>0</v>
      </c>
      <c r="AM4847" s="115" t="s">
        <v>348</v>
      </c>
      <c r="AN4847" s="115">
        <v>-1</v>
      </c>
      <c r="AQ4847" s="115">
        <v>604</v>
      </c>
      <c r="AR4847" s="115" t="s">
        <v>271</v>
      </c>
      <c r="AS4847" s="115" t="s">
        <v>384</v>
      </c>
      <c r="AT4847" s="115" t="s">
        <v>296</v>
      </c>
      <c r="AV4847" s="115">
        <v>91.450517128194505</v>
      </c>
      <c r="AW4847" s="115">
        <v>0.37768263670000002</v>
      </c>
    </row>
    <row r="4848" spans="1:49" x14ac:dyDescent="0.25">
      <c r="A4848" s="117">
        <v>230000</v>
      </c>
      <c r="B4848" s="117">
        <v>870000</v>
      </c>
      <c r="C4848" s="117">
        <v>870000</v>
      </c>
      <c r="D4848" s="115" t="s">
        <v>342</v>
      </c>
      <c r="E4848" s="115" t="s">
        <v>13</v>
      </c>
      <c r="F4848" s="115" t="s">
        <v>343</v>
      </c>
      <c r="G4848" s="115" t="s">
        <v>344</v>
      </c>
      <c r="H4848" s="115">
        <v>0.56000000000000005</v>
      </c>
      <c r="I4848" s="115">
        <v>0.48</v>
      </c>
      <c r="J4848" s="115" t="s">
        <v>350</v>
      </c>
      <c r="K4848" s="115">
        <v>3.24637158969E-3</v>
      </c>
      <c r="L4848" s="115">
        <v>3752.4892909872601</v>
      </c>
      <c r="M4848" s="115">
        <v>9.4576652015602392</v>
      </c>
      <c r="N4848" s="115">
        <v>1.43100090070268</v>
      </c>
      <c r="O4848" s="115">
        <v>3.0703095615159999E-2</v>
      </c>
      <c r="P4848" s="115">
        <v>4.6455606688600003E-3</v>
      </c>
      <c r="Q4848" s="115">
        <v>12.1819746248845</v>
      </c>
      <c r="R4848" s="115">
        <v>1210</v>
      </c>
      <c r="S4848" s="115" t="s">
        <v>353</v>
      </c>
      <c r="T4848" s="115">
        <v>1210</v>
      </c>
      <c r="U4848" s="115" t="s">
        <v>352</v>
      </c>
      <c r="V4848" s="115" t="s">
        <v>350</v>
      </c>
      <c r="Z4848" s="115">
        <v>0</v>
      </c>
      <c r="AA4848" s="115">
        <v>1</v>
      </c>
      <c r="AB4848" s="115">
        <v>3.0703095615159999E-2</v>
      </c>
      <c r="AC4848" s="115">
        <v>4.6455606688600003E-3</v>
      </c>
      <c r="AD4848" s="115">
        <v>12.181974624882701</v>
      </c>
      <c r="AF4848" s="115">
        <v>-1</v>
      </c>
      <c r="AG4848" s="115">
        <v>-1</v>
      </c>
      <c r="AH4848" s="115">
        <v>-1</v>
      </c>
      <c r="AI4848" s="115">
        <v>-1</v>
      </c>
      <c r="AJ4848" s="115">
        <v>0</v>
      </c>
      <c r="AM4848" s="115" t="s">
        <v>348</v>
      </c>
      <c r="AN4848" s="115">
        <v>-1</v>
      </c>
      <c r="AQ4848" s="115">
        <v>604</v>
      </c>
      <c r="AR4848" s="115" t="s">
        <v>271</v>
      </c>
      <c r="AS4848" s="115" t="s">
        <v>384</v>
      </c>
      <c r="AT4848" s="115" t="s">
        <v>296</v>
      </c>
      <c r="AV4848" s="115">
        <v>38.818621936779699</v>
      </c>
      <c r="AW4848" s="115">
        <v>9.879947E-3</v>
      </c>
    </row>
    <row r="4849" spans="1:49" x14ac:dyDescent="0.25">
      <c r="A4849" s="117">
        <v>230000</v>
      </c>
      <c r="B4849" s="117">
        <v>870000</v>
      </c>
      <c r="C4849" s="117">
        <v>870000</v>
      </c>
      <c r="D4849" s="115" t="s">
        <v>342</v>
      </c>
      <c r="E4849" s="115" t="s">
        <v>13</v>
      </c>
      <c r="F4849" s="115" t="s">
        <v>343</v>
      </c>
      <c r="G4849" s="115" t="s">
        <v>344</v>
      </c>
      <c r="H4849" s="115">
        <v>0.56000000000000005</v>
      </c>
      <c r="I4849" s="115">
        <v>0.48</v>
      </c>
      <c r="J4849" s="115" t="s">
        <v>350</v>
      </c>
      <c r="K4849" s="115">
        <v>5.0669176431509998E-2</v>
      </c>
      <c r="L4849" s="115">
        <v>3752.4892909872601</v>
      </c>
      <c r="M4849" s="115">
        <v>9.4576652015602392</v>
      </c>
      <c r="N4849" s="115">
        <v>1.43100090070268</v>
      </c>
      <c r="O4849" s="115">
        <v>0.47921210672802</v>
      </c>
      <c r="P4849" s="115">
        <v>7.2507637111349998E-2</v>
      </c>
      <c r="Q4849" s="115">
        <v>190.13554194239299</v>
      </c>
      <c r="R4849" s="115">
        <v>1300</v>
      </c>
      <c r="S4849" s="115" t="s">
        <v>346</v>
      </c>
      <c r="T4849" s="115">
        <v>1300</v>
      </c>
      <c r="U4849" s="115" t="s">
        <v>352</v>
      </c>
      <c r="V4849" s="115" t="s">
        <v>350</v>
      </c>
      <c r="Z4849" s="115">
        <v>0</v>
      </c>
      <c r="AA4849" s="115">
        <v>1</v>
      </c>
      <c r="AB4849" s="115">
        <v>0.47921210672802</v>
      </c>
      <c r="AC4849" s="115">
        <v>7.2507637111349998E-2</v>
      </c>
      <c r="AD4849" s="115">
        <v>190.135541942392</v>
      </c>
      <c r="AF4849" s="115">
        <v>-1</v>
      </c>
      <c r="AG4849" s="115">
        <v>-1</v>
      </c>
      <c r="AH4849" s="115">
        <v>-1</v>
      </c>
      <c r="AI4849" s="115">
        <v>-1</v>
      </c>
      <c r="AJ4849" s="115">
        <v>0</v>
      </c>
      <c r="AM4849" s="115" t="s">
        <v>348</v>
      </c>
      <c r="AN4849" s="115">
        <v>-1</v>
      </c>
      <c r="AQ4849" s="115">
        <v>604</v>
      </c>
      <c r="AR4849" s="115" t="s">
        <v>271</v>
      </c>
      <c r="AS4849" s="115" t="s">
        <v>384</v>
      </c>
      <c r="AT4849" s="115" t="s">
        <v>296</v>
      </c>
      <c r="AV4849" s="115">
        <v>58.217575489365501</v>
      </c>
      <c r="AW4849" s="115">
        <v>0.15420563009999999</v>
      </c>
    </row>
    <row r="4850" spans="1:49" x14ac:dyDescent="0.25">
      <c r="A4850" s="117">
        <v>230000</v>
      </c>
      <c r="B4850" s="117">
        <v>870000</v>
      </c>
      <c r="C4850" s="117">
        <v>870000</v>
      </c>
      <c r="D4850" s="115" t="s">
        <v>342</v>
      </c>
      <c r="E4850" s="115" t="s">
        <v>13</v>
      </c>
      <c r="F4850" s="115" t="s">
        <v>343</v>
      </c>
      <c r="G4850" s="115" t="s">
        <v>344</v>
      </c>
      <c r="H4850" s="115">
        <v>0.56000000000000005</v>
      </c>
      <c r="I4850" s="115">
        <v>0.48</v>
      </c>
      <c r="J4850" s="115" t="s">
        <v>350</v>
      </c>
      <c r="K4850" s="115">
        <v>0.11259840867291999</v>
      </c>
      <c r="L4850" s="115">
        <v>3752.4892909872601</v>
      </c>
      <c r="M4850" s="115">
        <v>9.4576652015602392</v>
      </c>
      <c r="N4850" s="115">
        <v>1.43100090070268</v>
      </c>
      <c r="O4850" s="115">
        <v>1.064918051457</v>
      </c>
      <c r="P4850" s="115">
        <v>0.16112842422863999</v>
      </c>
      <c r="Q4850" s="115">
        <v>422.52432272736598</v>
      </c>
      <c r="R4850" s="115">
        <v>1210</v>
      </c>
      <c r="S4850" s="115" t="s">
        <v>353</v>
      </c>
      <c r="T4850" s="115">
        <v>1210</v>
      </c>
      <c r="U4850" s="115" t="s">
        <v>352</v>
      </c>
      <c r="V4850" s="115" t="s">
        <v>350</v>
      </c>
      <c r="Z4850" s="115">
        <v>0</v>
      </c>
      <c r="AA4850" s="115">
        <v>1</v>
      </c>
      <c r="AB4850" s="115">
        <v>1.064918051457</v>
      </c>
      <c r="AC4850" s="115">
        <v>0.16112842422863999</v>
      </c>
      <c r="AD4850" s="115">
        <v>422.52432272736598</v>
      </c>
      <c r="AF4850" s="115">
        <v>-1</v>
      </c>
      <c r="AG4850" s="115">
        <v>-1</v>
      </c>
      <c r="AH4850" s="115">
        <v>-1</v>
      </c>
      <c r="AI4850" s="115">
        <v>-1</v>
      </c>
      <c r="AJ4850" s="115">
        <v>0</v>
      </c>
      <c r="AM4850" s="115" t="s">
        <v>348</v>
      </c>
      <c r="AN4850" s="115">
        <v>-1</v>
      </c>
      <c r="AQ4850" s="115">
        <v>604</v>
      </c>
      <c r="AR4850" s="115" t="s">
        <v>271</v>
      </c>
      <c r="AS4850" s="115" t="s">
        <v>384</v>
      </c>
      <c r="AT4850" s="115" t="s">
        <v>296</v>
      </c>
      <c r="AV4850" s="115">
        <v>88.049883852102795</v>
      </c>
      <c r="AW4850" s="115">
        <v>0.3426799049</v>
      </c>
    </row>
    <row r="4851" spans="1:49" x14ac:dyDescent="0.25">
      <c r="A4851" s="117">
        <v>230000</v>
      </c>
      <c r="B4851" s="117">
        <v>870000</v>
      </c>
      <c r="C4851" s="117">
        <v>870000</v>
      </c>
      <c r="D4851" s="115" t="s">
        <v>342</v>
      </c>
      <c r="E4851" s="115" t="s">
        <v>13</v>
      </c>
      <c r="F4851" s="115" t="s">
        <v>343</v>
      </c>
      <c r="G4851" s="115" t="s">
        <v>344</v>
      </c>
      <c r="H4851" s="115">
        <v>0.56000000000000005</v>
      </c>
      <c r="I4851" s="115">
        <v>0.48</v>
      </c>
      <c r="J4851" s="115" t="s">
        <v>350</v>
      </c>
      <c r="K4851" s="115">
        <v>4.2597289340870002E-2</v>
      </c>
      <c r="L4851" s="115">
        <v>3752.4892909872601</v>
      </c>
      <c r="M4851" s="115">
        <v>9.4576652015602392</v>
      </c>
      <c r="N4851" s="115">
        <v>1.43100090070268</v>
      </c>
      <c r="O4851" s="115">
        <v>0.40287090107995999</v>
      </c>
      <c r="P4851" s="115">
        <v>6.0956759414279998E-2</v>
      </c>
      <c r="Q4851" s="115">
        <v>159.845872076711</v>
      </c>
      <c r="R4851" s="115">
        <v>1210</v>
      </c>
      <c r="S4851" s="115" t="s">
        <v>353</v>
      </c>
      <c r="T4851" s="115">
        <v>1210</v>
      </c>
      <c r="U4851" s="115" t="s">
        <v>352</v>
      </c>
      <c r="V4851" s="115" t="s">
        <v>350</v>
      </c>
      <c r="Z4851" s="115">
        <v>0</v>
      </c>
      <c r="AA4851" s="115">
        <v>1</v>
      </c>
      <c r="AB4851" s="115">
        <v>0.40287090107995999</v>
      </c>
      <c r="AC4851" s="115">
        <v>6.0956759414279998E-2</v>
      </c>
      <c r="AD4851" s="115">
        <v>159.845872076712</v>
      </c>
      <c r="AF4851" s="115">
        <v>-1</v>
      </c>
      <c r="AG4851" s="115">
        <v>-1</v>
      </c>
      <c r="AH4851" s="115">
        <v>-1</v>
      </c>
      <c r="AI4851" s="115">
        <v>-1</v>
      </c>
      <c r="AJ4851" s="115">
        <v>0</v>
      </c>
      <c r="AM4851" s="115" t="s">
        <v>348</v>
      </c>
      <c r="AN4851" s="115">
        <v>-1</v>
      </c>
      <c r="AQ4851" s="115">
        <v>604</v>
      </c>
      <c r="AR4851" s="115" t="s">
        <v>271</v>
      </c>
      <c r="AS4851" s="115" t="s">
        <v>384</v>
      </c>
      <c r="AT4851" s="115" t="s">
        <v>296</v>
      </c>
      <c r="AV4851" s="115">
        <v>53.655691772446801</v>
      </c>
      <c r="AW4851" s="115">
        <v>0.12963979889999999</v>
      </c>
    </row>
    <row r="4852" spans="1:49" x14ac:dyDescent="0.25">
      <c r="A4852" s="117">
        <v>230000</v>
      </c>
      <c r="B4852" s="117">
        <v>870000</v>
      </c>
      <c r="C4852" s="117">
        <v>870000</v>
      </c>
      <c r="D4852" s="115" t="s">
        <v>342</v>
      </c>
      <c r="E4852" s="115" t="s">
        <v>13</v>
      </c>
      <c r="F4852" s="115" t="s">
        <v>343</v>
      </c>
      <c r="G4852" s="115" t="s">
        <v>344</v>
      </c>
      <c r="H4852" s="115">
        <v>0.56000000000000005</v>
      </c>
      <c r="I4852" s="115">
        <v>0.48</v>
      </c>
      <c r="J4852" s="115" t="s">
        <v>350</v>
      </c>
      <c r="K4852" s="115">
        <v>3.3148666025450003E-2</v>
      </c>
      <c r="L4852" s="115">
        <v>3745.6299352767301</v>
      </c>
      <c r="M4852" s="115">
        <v>9.3224564066625604</v>
      </c>
      <c r="N4852" s="115">
        <v>1.37059758828044</v>
      </c>
      <c r="O4852" s="115">
        <v>0.30902699396135003</v>
      </c>
      <c r="P4852" s="115">
        <v>4.5433481709200002E-2</v>
      </c>
      <c r="Q4852" s="115">
        <v>124.162635779449</v>
      </c>
      <c r="R4852" s="115">
        <v>1200</v>
      </c>
      <c r="S4852" s="115" t="s">
        <v>351</v>
      </c>
      <c r="T4852" s="115">
        <v>1200</v>
      </c>
      <c r="U4852" s="115" t="s">
        <v>352</v>
      </c>
      <c r="V4852" s="115" t="s">
        <v>350</v>
      </c>
      <c r="Z4852" s="115">
        <v>0</v>
      </c>
      <c r="AA4852" s="115">
        <v>1</v>
      </c>
      <c r="AB4852" s="115">
        <v>0.30902699396135003</v>
      </c>
      <c r="AC4852" s="115">
        <v>4.5433481709200002E-2</v>
      </c>
      <c r="AD4852" s="115">
        <v>888.69792711128105</v>
      </c>
      <c r="AF4852" s="115">
        <v>-1</v>
      </c>
      <c r="AG4852" s="115">
        <v>-1</v>
      </c>
      <c r="AH4852" s="115">
        <v>-1</v>
      </c>
      <c r="AI4852" s="115">
        <v>-1</v>
      </c>
      <c r="AJ4852" s="115">
        <v>0</v>
      </c>
      <c r="AM4852" s="115" t="s">
        <v>348</v>
      </c>
      <c r="AN4852" s="115">
        <v>-1</v>
      </c>
      <c r="AQ4852" s="115">
        <v>604</v>
      </c>
      <c r="AR4852" s="115" t="s">
        <v>271</v>
      </c>
      <c r="AS4852" s="115" t="s">
        <v>384</v>
      </c>
      <c r="AT4852" s="115" t="s">
        <v>296</v>
      </c>
      <c r="AV4852" s="115">
        <v>130.91007136552699</v>
      </c>
      <c r="AW4852" s="115">
        <v>0.72076068699999996</v>
      </c>
    </row>
    <row r="4853" spans="1:49" x14ac:dyDescent="0.25">
      <c r="A4853" s="117">
        <v>230000</v>
      </c>
      <c r="B4853" s="117">
        <v>870000</v>
      </c>
      <c r="C4853" s="117">
        <v>870000</v>
      </c>
      <c r="D4853" s="115" t="s">
        <v>342</v>
      </c>
      <c r="E4853" s="115" t="s">
        <v>13</v>
      </c>
      <c r="F4853" s="115" t="s">
        <v>343</v>
      </c>
      <c r="G4853" s="115" t="s">
        <v>344</v>
      </c>
      <c r="H4853" s="115">
        <v>0.56000000000000005</v>
      </c>
      <c r="I4853" s="115">
        <v>0.48</v>
      </c>
      <c r="J4853" s="115" t="s">
        <v>345</v>
      </c>
      <c r="K4853" s="115">
        <v>0.12037268099374</v>
      </c>
      <c r="L4853" s="115">
        <v>3745.6299352767301</v>
      </c>
      <c r="M4853" s="115">
        <v>9.3224564066625604</v>
      </c>
      <c r="N4853" s="115">
        <v>1.37059758828044</v>
      </c>
      <c r="O4853" s="115">
        <v>1.1221690711172401</v>
      </c>
      <c r="P4853" s="115">
        <v>0.16498250626486999</v>
      </c>
      <c r="Q4853" s="115">
        <v>450.87151731966799</v>
      </c>
      <c r="R4853" s="115">
        <v>1200</v>
      </c>
      <c r="S4853" s="115" t="s">
        <v>351</v>
      </c>
      <c r="T4853" s="115">
        <v>1200</v>
      </c>
      <c r="U4853" s="115" t="s">
        <v>347</v>
      </c>
      <c r="V4853" s="115" t="s">
        <v>345</v>
      </c>
      <c r="Z4853" s="115">
        <v>0</v>
      </c>
      <c r="AA4853" s="115">
        <v>1</v>
      </c>
      <c r="AB4853" s="115">
        <v>1.1221690711172401</v>
      </c>
      <c r="AC4853" s="115">
        <v>0.16498250626486999</v>
      </c>
      <c r="AD4853" s="115">
        <v>703.98725853131498</v>
      </c>
      <c r="AF4853" s="115">
        <v>-1</v>
      </c>
      <c r="AG4853" s="115">
        <v>-1</v>
      </c>
      <c r="AH4853" s="115">
        <v>-1</v>
      </c>
      <c r="AI4853" s="115">
        <v>-1</v>
      </c>
      <c r="AJ4853" s="115">
        <v>0</v>
      </c>
      <c r="AM4853" s="115" t="s">
        <v>348</v>
      </c>
      <c r="AN4853" s="115">
        <v>-1</v>
      </c>
      <c r="AQ4853" s="115">
        <v>604</v>
      </c>
      <c r="AR4853" s="115" t="s">
        <v>271</v>
      </c>
      <c r="AS4853" s="115" t="s">
        <v>384</v>
      </c>
      <c r="AT4853" s="115" t="s">
        <v>296</v>
      </c>
      <c r="AV4853" s="115">
        <v>115.95183594665799</v>
      </c>
      <c r="AW4853" s="115">
        <v>0.57095479199999999</v>
      </c>
    </row>
    <row r="4854" spans="1:49" x14ac:dyDescent="0.25">
      <c r="A4854" s="117">
        <v>230000</v>
      </c>
      <c r="B4854" s="117">
        <v>870000</v>
      </c>
      <c r="C4854" s="117">
        <v>870000</v>
      </c>
      <c r="D4854" s="115" t="s">
        <v>342</v>
      </c>
      <c r="E4854" s="115" t="s">
        <v>13</v>
      </c>
      <c r="F4854" s="115" t="s">
        <v>343</v>
      </c>
      <c r="G4854" s="115" t="s">
        <v>344</v>
      </c>
      <c r="H4854" s="115">
        <v>0.56000000000000005</v>
      </c>
      <c r="I4854" s="115">
        <v>0.48</v>
      </c>
      <c r="J4854" s="115" t="s">
        <v>350</v>
      </c>
      <c r="K4854" s="115">
        <v>8.8321381883270003E-2</v>
      </c>
      <c r="L4854" s="115">
        <v>3745.6299352767301</v>
      </c>
      <c r="M4854" s="115">
        <v>9.3224564066625604</v>
      </c>
      <c r="N4854" s="115">
        <v>1.37059758828044</v>
      </c>
      <c r="O4854" s="115">
        <v>0.82337223238305002</v>
      </c>
      <c r="P4854" s="115">
        <v>0.12105307300281</v>
      </c>
      <c r="Q4854" s="115">
        <v>330.81921190701303</v>
      </c>
      <c r="R4854" s="115">
        <v>1210</v>
      </c>
      <c r="S4854" s="115" t="s">
        <v>353</v>
      </c>
      <c r="T4854" s="115">
        <v>1210</v>
      </c>
      <c r="U4854" s="115" t="s">
        <v>352</v>
      </c>
      <c r="V4854" s="115" t="s">
        <v>350</v>
      </c>
      <c r="Z4854" s="115">
        <v>0</v>
      </c>
      <c r="AA4854" s="115">
        <v>1</v>
      </c>
      <c r="AB4854" s="115">
        <v>0.82337223238305002</v>
      </c>
      <c r="AC4854" s="115">
        <v>0.12105307300281</v>
      </c>
      <c r="AD4854" s="115">
        <v>330.819211907012</v>
      </c>
      <c r="AF4854" s="115">
        <v>-1</v>
      </c>
      <c r="AG4854" s="115">
        <v>-1</v>
      </c>
      <c r="AH4854" s="115">
        <v>-1</v>
      </c>
      <c r="AI4854" s="115">
        <v>-1</v>
      </c>
      <c r="AJ4854" s="115">
        <v>0</v>
      </c>
      <c r="AM4854" s="115" t="s">
        <v>348</v>
      </c>
      <c r="AN4854" s="115">
        <v>-1</v>
      </c>
      <c r="AQ4854" s="115">
        <v>604</v>
      </c>
      <c r="AR4854" s="115" t="s">
        <v>271</v>
      </c>
      <c r="AS4854" s="115" t="s">
        <v>384</v>
      </c>
      <c r="AT4854" s="115" t="s">
        <v>296</v>
      </c>
      <c r="AV4854" s="115">
        <v>77.160561381870295</v>
      </c>
      <c r="AW4854" s="115">
        <v>0.2683043081</v>
      </c>
    </row>
    <row r="4855" spans="1:49" x14ac:dyDescent="0.25">
      <c r="A4855" s="117">
        <v>230000</v>
      </c>
      <c r="B4855" s="117">
        <v>870000</v>
      </c>
      <c r="C4855" s="117">
        <v>870000</v>
      </c>
      <c r="D4855" s="115" t="s">
        <v>342</v>
      </c>
      <c r="E4855" s="115" t="s">
        <v>13</v>
      </c>
      <c r="F4855" s="115" t="s">
        <v>343</v>
      </c>
      <c r="G4855" s="115" t="s">
        <v>344</v>
      </c>
      <c r="H4855" s="115">
        <v>0.56000000000000005</v>
      </c>
      <c r="I4855" s="115">
        <v>0.48</v>
      </c>
      <c r="J4855" s="115" t="s">
        <v>350</v>
      </c>
      <c r="K4855" s="115">
        <v>9.6484524440250005E-2</v>
      </c>
      <c r="L4855" s="115">
        <v>3745.6299352767301</v>
      </c>
      <c r="M4855" s="115">
        <v>9.3224564066625604</v>
      </c>
      <c r="N4855" s="115">
        <v>1.37059758828044</v>
      </c>
      <c r="O4855" s="115">
        <v>0.89947277301182005</v>
      </c>
      <c r="P4855" s="115">
        <v>0.13224145650419</v>
      </c>
      <c r="Q4855" s="115">
        <v>361.39532303434999</v>
      </c>
      <c r="R4855" s="115">
        <v>1210</v>
      </c>
      <c r="S4855" s="115" t="s">
        <v>353</v>
      </c>
      <c r="T4855" s="115">
        <v>1210</v>
      </c>
      <c r="U4855" s="115" t="s">
        <v>352</v>
      </c>
      <c r="V4855" s="115" t="s">
        <v>350</v>
      </c>
      <c r="Z4855" s="115">
        <v>0</v>
      </c>
      <c r="AA4855" s="115">
        <v>1</v>
      </c>
      <c r="AB4855" s="115">
        <v>0.89947277301182005</v>
      </c>
      <c r="AC4855" s="115">
        <v>0.13224145650419</v>
      </c>
      <c r="AD4855" s="115">
        <v>390.40888742886301</v>
      </c>
      <c r="AF4855" s="115">
        <v>-1</v>
      </c>
      <c r="AG4855" s="115">
        <v>-1</v>
      </c>
      <c r="AH4855" s="115">
        <v>-1</v>
      </c>
      <c r="AI4855" s="115">
        <v>-1</v>
      </c>
      <c r="AJ4855" s="115">
        <v>0</v>
      </c>
      <c r="AM4855" s="115" t="s">
        <v>348</v>
      </c>
      <c r="AN4855" s="115">
        <v>-1</v>
      </c>
      <c r="AQ4855" s="115">
        <v>604</v>
      </c>
      <c r="AR4855" s="115" t="s">
        <v>271</v>
      </c>
      <c r="AS4855" s="115" t="s">
        <v>384</v>
      </c>
      <c r="AT4855" s="115" t="s">
        <v>296</v>
      </c>
      <c r="AV4855" s="115">
        <v>80.506873562609798</v>
      </c>
      <c r="AW4855" s="115">
        <v>0.31663332309999997</v>
      </c>
    </row>
    <row r="4856" spans="1:49" x14ac:dyDescent="0.25">
      <c r="A4856" s="117">
        <v>230000</v>
      </c>
      <c r="B4856" s="117">
        <v>870000</v>
      </c>
      <c r="C4856" s="117">
        <v>870000</v>
      </c>
      <c r="D4856" s="115" t="s">
        <v>342</v>
      </c>
      <c r="E4856" s="115" t="s">
        <v>13</v>
      </c>
      <c r="F4856" s="115" t="s">
        <v>343</v>
      </c>
      <c r="G4856" s="115" t="s">
        <v>344</v>
      </c>
      <c r="H4856" s="115">
        <v>0.56000000000000005</v>
      </c>
      <c r="I4856" s="115">
        <v>0.48</v>
      </c>
      <c r="J4856" s="115" t="s">
        <v>345</v>
      </c>
      <c r="K4856" s="115">
        <v>3.1991178449999999E-4</v>
      </c>
      <c r="L4856" s="115">
        <v>3536.34294228313</v>
      </c>
      <c r="M4856" s="115">
        <v>8.9676759721669193</v>
      </c>
      <c r="N4856" s="115">
        <v>1.58886952329036</v>
      </c>
      <c r="O4856" s="115">
        <v>2.8688652231399999E-3</v>
      </c>
      <c r="P4856" s="115">
        <v>5.0829808454000002E-4</v>
      </c>
      <c r="Q4856" s="115">
        <v>1.1313177812980599</v>
      </c>
      <c r="R4856" s="115">
        <v>1300</v>
      </c>
      <c r="S4856" s="115" t="s">
        <v>346</v>
      </c>
      <c r="T4856" s="115">
        <v>1300</v>
      </c>
      <c r="U4856" s="115" t="s">
        <v>347</v>
      </c>
      <c r="V4856" s="115" t="s">
        <v>345</v>
      </c>
      <c r="Z4856" s="115">
        <v>0</v>
      </c>
      <c r="AA4856" s="115">
        <v>1</v>
      </c>
      <c r="AB4856" s="115">
        <v>2.8688652231399999E-3</v>
      </c>
      <c r="AC4856" s="115">
        <v>5.0829808454000002E-4</v>
      </c>
      <c r="AD4856" s="115">
        <v>656.01149101630403</v>
      </c>
      <c r="AF4856" s="115">
        <v>-1</v>
      </c>
      <c r="AG4856" s="115">
        <v>-1</v>
      </c>
      <c r="AH4856" s="115">
        <v>-1</v>
      </c>
      <c r="AI4856" s="115">
        <v>-1</v>
      </c>
      <c r="AJ4856" s="115">
        <v>0</v>
      </c>
      <c r="AM4856" s="115" t="s">
        <v>348</v>
      </c>
      <c r="AN4856" s="115">
        <v>-1</v>
      </c>
      <c r="AQ4856" s="115">
        <v>604</v>
      </c>
      <c r="AR4856" s="115" t="s">
        <v>271</v>
      </c>
      <c r="AS4856" s="115" t="s">
        <v>384</v>
      </c>
      <c r="AT4856" s="115" t="s">
        <v>296</v>
      </c>
      <c r="AV4856" s="115">
        <v>66.058862016930604</v>
      </c>
      <c r="AW4856" s="115">
        <v>0.53204500489999995</v>
      </c>
    </row>
    <row r="4857" spans="1:49" x14ac:dyDescent="0.25">
      <c r="A4857" s="117">
        <v>230000</v>
      </c>
      <c r="B4857" s="117">
        <v>870000</v>
      </c>
      <c r="C4857" s="117">
        <v>870000</v>
      </c>
      <c r="D4857" s="115" t="s">
        <v>342</v>
      </c>
      <c r="E4857" s="115" t="s">
        <v>13</v>
      </c>
      <c r="F4857" s="115" t="s">
        <v>343</v>
      </c>
      <c r="G4857" s="115" t="s">
        <v>344</v>
      </c>
      <c r="H4857" s="115">
        <v>0.56000000000000005</v>
      </c>
      <c r="I4857" s="115">
        <v>0.48</v>
      </c>
      <c r="J4857" s="115" t="s">
        <v>345</v>
      </c>
      <c r="K4857" s="115">
        <v>5.1835606810000001E-5</v>
      </c>
      <c r="L4857" s="115">
        <v>3536.34294228313</v>
      </c>
      <c r="M4857" s="115">
        <v>8.9676759721669193</v>
      </c>
      <c r="N4857" s="115">
        <v>1.58886952329036</v>
      </c>
      <c r="O4857" s="115">
        <v>4.6484492575999997E-4</v>
      </c>
      <c r="P4857" s="115">
        <v>8.236001589E-5</v>
      </c>
      <c r="Q4857" s="115">
        <v>0.18330848232979</v>
      </c>
      <c r="R4857" s="115">
        <v>3200</v>
      </c>
      <c r="S4857" s="115" t="s">
        <v>378</v>
      </c>
      <c r="T4857" s="115">
        <v>3200</v>
      </c>
      <c r="U4857" s="115" t="s">
        <v>347</v>
      </c>
      <c r="V4857" s="115" t="s">
        <v>345</v>
      </c>
      <c r="Y4857" s="115" t="s">
        <v>372</v>
      </c>
      <c r="Z4857" s="115">
        <v>0</v>
      </c>
      <c r="AA4857" s="115">
        <v>1</v>
      </c>
      <c r="AB4857" s="115">
        <v>4.6484492575999997E-4</v>
      </c>
      <c r="AC4857" s="115">
        <v>8.236001589E-5</v>
      </c>
      <c r="AD4857" s="115">
        <v>196.44091015316999</v>
      </c>
      <c r="AF4857" s="115">
        <v>-1</v>
      </c>
      <c r="AG4857" s="115">
        <v>-1</v>
      </c>
      <c r="AH4857" s="115">
        <v>-1</v>
      </c>
      <c r="AI4857" s="115">
        <v>-1</v>
      </c>
      <c r="AJ4857" s="115">
        <v>0</v>
      </c>
      <c r="AM4857" s="115" t="s">
        <v>348</v>
      </c>
      <c r="AN4857" s="115">
        <v>-1</v>
      </c>
      <c r="AQ4857" s="115">
        <v>604</v>
      </c>
      <c r="AR4857" s="115" t="s">
        <v>271</v>
      </c>
      <c r="AS4857" s="115" t="s">
        <v>384</v>
      </c>
      <c r="AT4857" s="115" t="s">
        <v>296</v>
      </c>
      <c r="AV4857" s="115">
        <v>28.845428855689399</v>
      </c>
      <c r="AW4857" s="115">
        <v>0.15931947299999999</v>
      </c>
    </row>
    <row r="4858" spans="1:49" x14ac:dyDescent="0.25">
      <c r="A4858" s="117">
        <v>230000</v>
      </c>
      <c r="B4858" s="117">
        <v>870000</v>
      </c>
      <c r="C4858" s="117">
        <v>870000</v>
      </c>
      <c r="D4858" s="115" t="s">
        <v>342</v>
      </c>
      <c r="E4858" s="115" t="s">
        <v>13</v>
      </c>
      <c r="F4858" s="115" t="s">
        <v>343</v>
      </c>
      <c r="G4858" s="115" t="s">
        <v>344</v>
      </c>
      <c r="H4858" s="115">
        <v>0.56000000000000005</v>
      </c>
      <c r="I4858" s="115">
        <v>0.48</v>
      </c>
      <c r="J4858" s="115" t="s">
        <v>345</v>
      </c>
      <c r="K4858" s="115">
        <v>4.6123557796999998E-4</v>
      </c>
      <c r="L4858" s="115">
        <v>3686.69479317285</v>
      </c>
      <c r="M4858" s="115">
        <v>10.5967373415316</v>
      </c>
      <c r="N4858" s="115">
        <v>2.0405869399486001</v>
      </c>
      <c r="O4858" s="115">
        <v>4.8875922723700003E-3</v>
      </c>
      <c r="P4858" s="115">
        <v>9.4119129665E-4</v>
      </c>
      <c r="Q4858" s="115">
        <v>1.7004348037465</v>
      </c>
      <c r="R4858" s="115">
        <v>1300</v>
      </c>
      <c r="S4858" s="115" t="s">
        <v>346</v>
      </c>
      <c r="T4858" s="115">
        <v>1300</v>
      </c>
      <c r="U4858" s="115" t="s">
        <v>347</v>
      </c>
      <c r="V4858" s="115" t="s">
        <v>345</v>
      </c>
      <c r="Z4858" s="115">
        <v>0</v>
      </c>
      <c r="AA4858" s="115">
        <v>1</v>
      </c>
      <c r="AB4858" s="115">
        <v>4.8875922723700003E-3</v>
      </c>
      <c r="AC4858" s="115">
        <v>9.4119129665E-4</v>
      </c>
      <c r="AD4858" s="115">
        <v>337.90685733842901</v>
      </c>
      <c r="AF4858" s="115">
        <v>-1</v>
      </c>
      <c r="AG4858" s="115">
        <v>-1</v>
      </c>
      <c r="AH4858" s="115">
        <v>-1</v>
      </c>
      <c r="AI4858" s="115">
        <v>-1</v>
      </c>
      <c r="AJ4858" s="115">
        <v>0</v>
      </c>
      <c r="AM4858" s="115" t="s">
        <v>348</v>
      </c>
      <c r="AN4858" s="115">
        <v>-1</v>
      </c>
      <c r="AQ4858" s="115">
        <v>604</v>
      </c>
      <c r="AR4858" s="115" t="s">
        <v>271</v>
      </c>
      <c r="AS4858" s="115" t="s">
        <v>384</v>
      </c>
      <c r="AT4858" s="115" t="s">
        <v>296</v>
      </c>
      <c r="AV4858" s="115">
        <v>36.5355063390639</v>
      </c>
      <c r="AW4858" s="115">
        <v>0.27405260120000002</v>
      </c>
    </row>
    <row r="4859" spans="1:49" x14ac:dyDescent="0.25">
      <c r="A4859" s="117">
        <v>230000</v>
      </c>
      <c r="B4859" s="117">
        <v>870000</v>
      </c>
      <c r="C4859" s="117">
        <v>870000</v>
      </c>
      <c r="D4859" s="115" t="s">
        <v>342</v>
      </c>
      <c r="E4859" s="115" t="s">
        <v>13</v>
      </c>
      <c r="F4859" s="115" t="s">
        <v>343</v>
      </c>
      <c r="G4859" s="115" t="s">
        <v>344</v>
      </c>
      <c r="H4859" s="115">
        <v>0.56000000000000005</v>
      </c>
      <c r="I4859" s="115">
        <v>0.48</v>
      </c>
      <c r="J4859" s="115" t="s">
        <v>350</v>
      </c>
      <c r="K4859" s="115">
        <v>7.9356030774550002E-2</v>
      </c>
      <c r="L4859" s="115">
        <v>3760.3745729403399</v>
      </c>
      <c r="M4859" s="115">
        <v>9.3569264697348196</v>
      </c>
      <c r="N4859" s="115">
        <v>1.37558960574212</v>
      </c>
      <c r="O4859" s="115">
        <v>0.74252854488747</v>
      </c>
      <c r="P4859" s="115">
        <v>0.10916133108642</v>
      </c>
      <c r="Q4859" s="115">
        <v>298.40840033408898</v>
      </c>
      <c r="R4859" s="115">
        <v>1200</v>
      </c>
      <c r="S4859" s="115" t="s">
        <v>351</v>
      </c>
      <c r="T4859" s="115">
        <v>1200</v>
      </c>
      <c r="U4859" s="115" t="s">
        <v>352</v>
      </c>
      <c r="V4859" s="115" t="s">
        <v>350</v>
      </c>
      <c r="Z4859" s="115">
        <v>0</v>
      </c>
      <c r="AA4859" s="115">
        <v>1</v>
      </c>
      <c r="AB4859" s="115">
        <v>0.74252854488747</v>
      </c>
      <c r="AC4859" s="115">
        <v>0.10916133108642</v>
      </c>
      <c r="AD4859" s="115">
        <v>367.887109032583</v>
      </c>
      <c r="AF4859" s="115">
        <v>-1</v>
      </c>
      <c r="AG4859" s="115">
        <v>-1</v>
      </c>
      <c r="AH4859" s="115">
        <v>-1</v>
      </c>
      <c r="AI4859" s="115">
        <v>-1</v>
      </c>
      <c r="AJ4859" s="115">
        <v>0</v>
      </c>
      <c r="AM4859" s="115" t="s">
        <v>348</v>
      </c>
      <c r="AN4859" s="115">
        <v>-1</v>
      </c>
      <c r="AQ4859" s="115">
        <v>604</v>
      </c>
      <c r="AR4859" s="115" t="s">
        <v>271</v>
      </c>
      <c r="AS4859" s="115" t="s">
        <v>384</v>
      </c>
      <c r="AT4859" s="115" t="s">
        <v>296</v>
      </c>
      <c r="AV4859" s="115">
        <v>77.626403668955604</v>
      </c>
      <c r="AW4859" s="115">
        <v>0.29836748499999999</v>
      </c>
    </row>
    <row r="4860" spans="1:49" x14ac:dyDescent="0.25">
      <c r="A4860" s="117">
        <v>230000</v>
      </c>
      <c r="B4860" s="117">
        <v>870000</v>
      </c>
      <c r="C4860" s="117">
        <v>870000</v>
      </c>
      <c r="D4860" s="115" t="s">
        <v>342</v>
      </c>
      <c r="E4860" s="115" t="s">
        <v>13</v>
      </c>
      <c r="F4860" s="115" t="s">
        <v>343</v>
      </c>
      <c r="G4860" s="115" t="s">
        <v>344</v>
      </c>
      <c r="H4860" s="115">
        <v>0.56000000000000005</v>
      </c>
      <c r="I4860" s="115">
        <v>0.48</v>
      </c>
      <c r="J4860" s="115" t="s">
        <v>350</v>
      </c>
      <c r="K4860" s="115">
        <v>5.1222900148519997E-2</v>
      </c>
      <c r="L4860" s="115">
        <v>3760.3745729403399</v>
      </c>
      <c r="M4860" s="115">
        <v>9.3569264697348196</v>
      </c>
      <c r="N4860" s="115">
        <v>1.37558960574212</v>
      </c>
      <c r="O4860" s="115">
        <v>0.47928891025635001</v>
      </c>
      <c r="P4860" s="115">
        <v>7.0461689020279994E-2</v>
      </c>
      <c r="Q4860" s="115">
        <v>192.61729127078999</v>
      </c>
      <c r="R4860" s="115">
        <v>1210</v>
      </c>
      <c r="S4860" s="115" t="s">
        <v>353</v>
      </c>
      <c r="T4860" s="115">
        <v>1210</v>
      </c>
      <c r="U4860" s="115" t="s">
        <v>352</v>
      </c>
      <c r="V4860" s="115" t="s">
        <v>350</v>
      </c>
      <c r="Z4860" s="115">
        <v>0</v>
      </c>
      <c r="AA4860" s="115">
        <v>1</v>
      </c>
      <c r="AB4860" s="115">
        <v>0.47928891025635001</v>
      </c>
      <c r="AC4860" s="115">
        <v>7.0461689020279994E-2</v>
      </c>
      <c r="AD4860" s="115">
        <v>236.01348309108101</v>
      </c>
      <c r="AF4860" s="115">
        <v>-1</v>
      </c>
      <c r="AG4860" s="115">
        <v>-1</v>
      </c>
      <c r="AH4860" s="115">
        <v>-1</v>
      </c>
      <c r="AI4860" s="115">
        <v>-1</v>
      </c>
      <c r="AJ4860" s="115">
        <v>0</v>
      </c>
      <c r="AM4860" s="115" t="s">
        <v>348</v>
      </c>
      <c r="AN4860" s="115">
        <v>-1</v>
      </c>
      <c r="AQ4860" s="115">
        <v>604</v>
      </c>
      <c r="AR4860" s="115" t="s">
        <v>271</v>
      </c>
      <c r="AS4860" s="115" t="s">
        <v>384</v>
      </c>
      <c r="AT4860" s="115" t="s">
        <v>296</v>
      </c>
      <c r="AV4860" s="115">
        <v>67.741687111130105</v>
      </c>
      <c r="AW4860" s="115">
        <v>0.1914140171</v>
      </c>
    </row>
    <row r="4861" spans="1:49" x14ac:dyDescent="0.25">
      <c r="A4861" s="117">
        <v>230000</v>
      </c>
      <c r="B4861" s="117">
        <v>870000</v>
      </c>
      <c r="C4861" s="117">
        <v>870000</v>
      </c>
      <c r="D4861" s="115" t="s">
        <v>342</v>
      </c>
      <c r="E4861" s="115" t="s">
        <v>13</v>
      </c>
      <c r="F4861" s="115" t="s">
        <v>343</v>
      </c>
      <c r="G4861" s="115" t="s">
        <v>344</v>
      </c>
      <c r="H4861" s="115">
        <v>0.56000000000000005</v>
      </c>
      <c r="I4861" s="115">
        <v>0.48</v>
      </c>
      <c r="J4861" s="115" t="s">
        <v>350</v>
      </c>
      <c r="K4861" s="115">
        <v>0.19531711072765001</v>
      </c>
      <c r="L4861" s="115">
        <v>3760.3745729403399</v>
      </c>
      <c r="M4861" s="115">
        <v>9.3569264697348196</v>
      </c>
      <c r="N4861" s="115">
        <v>1.37558960574212</v>
      </c>
      <c r="O4861" s="115">
        <v>1.82756784335975</v>
      </c>
      <c r="P4861" s="115">
        <v>0.26867618734054999</v>
      </c>
      <c r="Q4861" s="115">
        <v>734.46549684045794</v>
      </c>
      <c r="R4861" s="115">
        <v>1210</v>
      </c>
      <c r="S4861" s="115" t="s">
        <v>353</v>
      </c>
      <c r="T4861" s="115">
        <v>1210</v>
      </c>
      <c r="U4861" s="115" t="s">
        <v>352</v>
      </c>
      <c r="V4861" s="115" t="s">
        <v>350</v>
      </c>
      <c r="Z4861" s="115">
        <v>0</v>
      </c>
      <c r="AA4861" s="115">
        <v>1</v>
      </c>
      <c r="AB4861" s="115">
        <v>1.82756784335975</v>
      </c>
      <c r="AC4861" s="115">
        <v>0.26867618734054999</v>
      </c>
      <c r="AD4861" s="115">
        <v>907.88118165824301</v>
      </c>
      <c r="AF4861" s="115">
        <v>-1</v>
      </c>
      <c r="AG4861" s="115">
        <v>-1</v>
      </c>
      <c r="AH4861" s="115">
        <v>-1</v>
      </c>
      <c r="AI4861" s="115">
        <v>-1</v>
      </c>
      <c r="AJ4861" s="115">
        <v>0</v>
      </c>
      <c r="AM4861" s="115" t="s">
        <v>348</v>
      </c>
      <c r="AN4861" s="115">
        <v>-1</v>
      </c>
      <c r="AQ4861" s="115">
        <v>604</v>
      </c>
      <c r="AR4861" s="115" t="s">
        <v>271</v>
      </c>
      <c r="AS4861" s="115" t="s">
        <v>384</v>
      </c>
      <c r="AT4861" s="115" t="s">
        <v>296</v>
      </c>
      <c r="AV4861" s="115">
        <v>112.706200308902</v>
      </c>
      <c r="AW4861" s="115">
        <v>0.73631888209999996</v>
      </c>
    </row>
    <row r="4862" spans="1:49" x14ac:dyDescent="0.25">
      <c r="A4862" s="117">
        <v>230000</v>
      </c>
      <c r="B4862" s="117">
        <v>870000</v>
      </c>
      <c r="C4862" s="117">
        <v>870000</v>
      </c>
      <c r="D4862" s="115" t="s">
        <v>342</v>
      </c>
      <c r="E4862" s="115" t="s">
        <v>13</v>
      </c>
      <c r="F4862" s="115" t="s">
        <v>343</v>
      </c>
      <c r="G4862" s="115" t="s">
        <v>344</v>
      </c>
      <c r="H4862" s="115">
        <v>0.56000000000000005</v>
      </c>
      <c r="I4862" s="115">
        <v>0.48</v>
      </c>
      <c r="J4862" s="115" t="s">
        <v>350</v>
      </c>
      <c r="K4862" s="115">
        <v>2.0164096343810001E-2</v>
      </c>
      <c r="L4862" s="115">
        <v>3752.4564931538598</v>
      </c>
      <c r="M4862" s="115">
        <v>9.3384165744806999</v>
      </c>
      <c r="N4862" s="115">
        <v>1.3729090058037401</v>
      </c>
      <c r="O4862" s="115">
        <v>0.18830073150650001</v>
      </c>
      <c r="P4862" s="115">
        <v>2.7683469464309999E-2</v>
      </c>
      <c r="Q4862" s="115">
        <v>75.664894253928594</v>
      </c>
      <c r="R4862" s="115">
        <v>1200</v>
      </c>
      <c r="S4862" s="115" t="s">
        <v>351</v>
      </c>
      <c r="T4862" s="115">
        <v>1200</v>
      </c>
      <c r="U4862" s="115" t="s">
        <v>352</v>
      </c>
      <c r="V4862" s="115" t="s">
        <v>350</v>
      </c>
      <c r="Z4862" s="115">
        <v>0</v>
      </c>
      <c r="AA4862" s="115">
        <v>1</v>
      </c>
      <c r="AB4862" s="115">
        <v>0.18830073150650001</v>
      </c>
      <c r="AC4862" s="115">
        <v>2.7683469464309999E-2</v>
      </c>
      <c r="AD4862" s="115">
        <v>75.664894253928196</v>
      </c>
      <c r="AF4862" s="115">
        <v>-1</v>
      </c>
      <c r="AG4862" s="115">
        <v>-1</v>
      </c>
      <c r="AH4862" s="115">
        <v>-1</v>
      </c>
      <c r="AI4862" s="115">
        <v>-1</v>
      </c>
      <c r="AJ4862" s="115">
        <v>0</v>
      </c>
      <c r="AM4862" s="115" t="s">
        <v>348</v>
      </c>
      <c r="AN4862" s="115">
        <v>-1</v>
      </c>
      <c r="AQ4862" s="115">
        <v>604</v>
      </c>
      <c r="AR4862" s="115" t="s">
        <v>271</v>
      </c>
      <c r="AS4862" s="115" t="s">
        <v>384</v>
      </c>
      <c r="AT4862" s="115" t="s">
        <v>296</v>
      </c>
      <c r="AV4862" s="115">
        <v>36.140108430769097</v>
      </c>
      <c r="AW4862" s="115">
        <v>6.1366499800000002E-2</v>
      </c>
    </row>
    <row r="4863" spans="1:49" x14ac:dyDescent="0.25">
      <c r="A4863" s="117">
        <v>230000</v>
      </c>
      <c r="B4863" s="117">
        <v>870000</v>
      </c>
      <c r="C4863" s="117">
        <v>870000</v>
      </c>
      <c r="D4863" s="115" t="s">
        <v>342</v>
      </c>
      <c r="E4863" s="115" t="s">
        <v>13</v>
      </c>
      <c r="F4863" s="115" t="s">
        <v>343</v>
      </c>
      <c r="G4863" s="115" t="s">
        <v>344</v>
      </c>
      <c r="H4863" s="115">
        <v>0.56000000000000005</v>
      </c>
      <c r="I4863" s="115">
        <v>0.48</v>
      </c>
      <c r="J4863" s="115" t="s">
        <v>350</v>
      </c>
      <c r="K4863" s="115">
        <v>4.7860910801120003E-2</v>
      </c>
      <c r="L4863" s="115">
        <v>3752.4564931538598</v>
      </c>
      <c r="M4863" s="115">
        <v>9.3384165744806999</v>
      </c>
      <c r="N4863" s="115">
        <v>1.3729090058037401</v>
      </c>
      <c r="O4863" s="115">
        <v>0.44694512269491998</v>
      </c>
      <c r="P4863" s="115">
        <v>6.5708675464819996E-2</v>
      </c>
      <c r="Q4863" s="115">
        <v>179.59598550391999</v>
      </c>
      <c r="R4863" s="115">
        <v>1200</v>
      </c>
      <c r="S4863" s="115" t="s">
        <v>351</v>
      </c>
      <c r="T4863" s="115">
        <v>1200</v>
      </c>
      <c r="U4863" s="115" t="s">
        <v>352</v>
      </c>
      <c r="V4863" s="115" t="s">
        <v>350</v>
      </c>
      <c r="Z4863" s="115">
        <v>0</v>
      </c>
      <c r="AA4863" s="115">
        <v>1</v>
      </c>
      <c r="AB4863" s="115">
        <v>0.44694512269491998</v>
      </c>
      <c r="AC4863" s="115">
        <v>6.5708675464819996E-2</v>
      </c>
      <c r="AD4863" s="115">
        <v>443.82231090196802</v>
      </c>
      <c r="AF4863" s="115">
        <v>-1</v>
      </c>
      <c r="AG4863" s="115">
        <v>-1</v>
      </c>
      <c r="AH4863" s="115">
        <v>-1</v>
      </c>
      <c r="AI4863" s="115">
        <v>-1</v>
      </c>
      <c r="AJ4863" s="115">
        <v>0</v>
      </c>
      <c r="AM4863" s="115" t="s">
        <v>348</v>
      </c>
      <c r="AN4863" s="115">
        <v>-1</v>
      </c>
      <c r="AQ4863" s="115">
        <v>604</v>
      </c>
      <c r="AR4863" s="115" t="s">
        <v>271</v>
      </c>
      <c r="AS4863" s="115" t="s">
        <v>384</v>
      </c>
      <c r="AT4863" s="115" t="s">
        <v>296</v>
      </c>
      <c r="AV4863" s="115">
        <v>62.382580544210803</v>
      </c>
      <c r="AW4863" s="115">
        <v>0.3599532124</v>
      </c>
    </row>
    <row r="4864" spans="1:49" x14ac:dyDescent="0.25">
      <c r="A4864" s="117">
        <v>230000</v>
      </c>
      <c r="B4864" s="117">
        <v>870000</v>
      </c>
      <c r="C4864" s="117">
        <v>870000</v>
      </c>
      <c r="D4864" s="115" t="s">
        <v>342</v>
      </c>
      <c r="E4864" s="115" t="s">
        <v>13</v>
      </c>
      <c r="F4864" s="115" t="s">
        <v>343</v>
      </c>
      <c r="G4864" s="115" t="s">
        <v>344</v>
      </c>
      <c r="H4864" s="115">
        <v>0.56000000000000005</v>
      </c>
      <c r="I4864" s="115">
        <v>0.48</v>
      </c>
      <c r="J4864" s="115" t="s">
        <v>350</v>
      </c>
      <c r="K4864" s="115">
        <v>4.3138952079439997E-2</v>
      </c>
      <c r="L4864" s="115">
        <v>3752.4564931538598</v>
      </c>
      <c r="M4864" s="115">
        <v>9.3384165744806999</v>
      </c>
      <c r="N4864" s="115">
        <v>1.3729090058037401</v>
      </c>
      <c r="O4864" s="115">
        <v>0.40284950510439999</v>
      </c>
      <c r="P4864" s="115">
        <v>5.9225855810799997E-2</v>
      </c>
      <c r="Q4864" s="115">
        <v>161.87704083836201</v>
      </c>
      <c r="R4864" s="115">
        <v>1210</v>
      </c>
      <c r="S4864" s="115" t="s">
        <v>353</v>
      </c>
      <c r="T4864" s="115">
        <v>1210</v>
      </c>
      <c r="U4864" s="115" t="s">
        <v>352</v>
      </c>
      <c r="V4864" s="115" t="s">
        <v>350</v>
      </c>
      <c r="Z4864" s="115">
        <v>0</v>
      </c>
      <c r="AA4864" s="115">
        <v>1</v>
      </c>
      <c r="AB4864" s="115">
        <v>0.40284950510439999</v>
      </c>
      <c r="AC4864" s="115">
        <v>5.9225855810799997E-2</v>
      </c>
      <c r="AD4864" s="115">
        <v>470.45708469039101</v>
      </c>
      <c r="AF4864" s="115">
        <v>-1</v>
      </c>
      <c r="AG4864" s="115">
        <v>-1</v>
      </c>
      <c r="AH4864" s="115">
        <v>-1</v>
      </c>
      <c r="AI4864" s="115">
        <v>-1</v>
      </c>
      <c r="AJ4864" s="115">
        <v>0</v>
      </c>
      <c r="AM4864" s="115" t="s">
        <v>348</v>
      </c>
      <c r="AN4864" s="115">
        <v>-1</v>
      </c>
      <c r="AQ4864" s="115">
        <v>604</v>
      </c>
      <c r="AR4864" s="115" t="s">
        <v>271</v>
      </c>
      <c r="AS4864" s="115" t="s">
        <v>384</v>
      </c>
      <c r="AT4864" s="115" t="s">
        <v>296</v>
      </c>
      <c r="AV4864" s="115">
        <v>60.373947680095696</v>
      </c>
      <c r="AW4864" s="115">
        <v>0.38155481320000001</v>
      </c>
    </row>
    <row r="4865" spans="1:49" x14ac:dyDescent="0.25">
      <c r="A4865" s="117">
        <v>230000</v>
      </c>
      <c r="B4865" s="117">
        <v>870000</v>
      </c>
      <c r="C4865" s="117">
        <v>870000</v>
      </c>
      <c r="D4865" s="115" t="s">
        <v>342</v>
      </c>
      <c r="E4865" s="115" t="s">
        <v>13</v>
      </c>
      <c r="F4865" s="115" t="s">
        <v>343</v>
      </c>
      <c r="G4865" s="115" t="s">
        <v>344</v>
      </c>
      <c r="H4865" s="115">
        <v>0.56000000000000005</v>
      </c>
      <c r="I4865" s="115">
        <v>0.48</v>
      </c>
      <c r="J4865" s="115" t="s">
        <v>350</v>
      </c>
      <c r="K4865" s="115">
        <v>0.10916899586266</v>
      </c>
      <c r="L4865" s="115">
        <v>3752.4564931538598</v>
      </c>
      <c r="M4865" s="115">
        <v>9.3384165744806999</v>
      </c>
      <c r="N4865" s="115">
        <v>1.3729090058037401</v>
      </c>
      <c r="O4865" s="115">
        <v>1.01946556038336</v>
      </c>
      <c r="P4865" s="115">
        <v>0.14987909757441001</v>
      </c>
      <c r="Q4865" s="115">
        <v>409.65190737595901</v>
      </c>
      <c r="R4865" s="115">
        <v>1210</v>
      </c>
      <c r="S4865" s="115" t="s">
        <v>353</v>
      </c>
      <c r="T4865" s="115">
        <v>1210</v>
      </c>
      <c r="U4865" s="115" t="s">
        <v>352</v>
      </c>
      <c r="V4865" s="115" t="s">
        <v>350</v>
      </c>
      <c r="Z4865" s="115">
        <v>0</v>
      </c>
      <c r="AA4865" s="115">
        <v>1</v>
      </c>
      <c r="AB4865" s="115">
        <v>1.01946556038336</v>
      </c>
      <c r="AC4865" s="115">
        <v>0.14987909757441001</v>
      </c>
      <c r="AD4865" s="115">
        <v>409.65190737595901</v>
      </c>
      <c r="AF4865" s="115">
        <v>-1</v>
      </c>
      <c r="AG4865" s="115">
        <v>-1</v>
      </c>
      <c r="AH4865" s="115">
        <v>-1</v>
      </c>
      <c r="AI4865" s="115">
        <v>-1</v>
      </c>
      <c r="AJ4865" s="115">
        <v>0</v>
      </c>
      <c r="AM4865" s="115" t="s">
        <v>348</v>
      </c>
      <c r="AN4865" s="115">
        <v>-1</v>
      </c>
      <c r="AQ4865" s="115">
        <v>604</v>
      </c>
      <c r="AR4865" s="115" t="s">
        <v>271</v>
      </c>
      <c r="AS4865" s="115" t="s">
        <v>384</v>
      </c>
      <c r="AT4865" s="115" t="s">
        <v>296</v>
      </c>
      <c r="AV4865" s="115">
        <v>94.220688120077895</v>
      </c>
      <c r="AW4865" s="115">
        <v>0.33223998980000002</v>
      </c>
    </row>
    <row r="4866" spans="1:49" x14ac:dyDescent="0.25">
      <c r="A4866" s="117">
        <v>230000</v>
      </c>
      <c r="B4866" s="117">
        <v>870000</v>
      </c>
      <c r="C4866" s="117">
        <v>870000</v>
      </c>
      <c r="D4866" s="115" t="s">
        <v>342</v>
      </c>
      <c r="E4866" s="115" t="s">
        <v>13</v>
      </c>
      <c r="F4866" s="115" t="s">
        <v>343</v>
      </c>
      <c r="G4866" s="115" t="s">
        <v>344</v>
      </c>
      <c r="H4866" s="115">
        <v>0.56000000000000005</v>
      </c>
      <c r="I4866" s="115">
        <v>0.48</v>
      </c>
      <c r="J4866" s="115" t="s">
        <v>350</v>
      </c>
      <c r="K4866" s="115">
        <v>0.19537140894009999</v>
      </c>
      <c r="L4866" s="115">
        <v>3752.4564931538598</v>
      </c>
      <c r="M4866" s="115">
        <v>9.3384165744806999</v>
      </c>
      <c r="N4866" s="115">
        <v>1.3729090058037401</v>
      </c>
      <c r="O4866" s="115">
        <v>1.8244596034259599</v>
      </c>
      <c r="P4866" s="115">
        <v>0.26822716681044001</v>
      </c>
      <c r="Q4866" s="115">
        <v>733.12271205392994</v>
      </c>
      <c r="R4866" s="115">
        <v>1210</v>
      </c>
      <c r="S4866" s="115" t="s">
        <v>353</v>
      </c>
      <c r="T4866" s="115">
        <v>1210</v>
      </c>
      <c r="U4866" s="115" t="s">
        <v>352</v>
      </c>
      <c r="V4866" s="115" t="s">
        <v>350</v>
      </c>
      <c r="Z4866" s="115">
        <v>0</v>
      </c>
      <c r="AA4866" s="115">
        <v>1</v>
      </c>
      <c r="AB4866" s="115">
        <v>1.8244596034259599</v>
      </c>
      <c r="AC4866" s="115">
        <v>0.26822716681044001</v>
      </c>
      <c r="AD4866" s="115">
        <v>733.12271205392994</v>
      </c>
      <c r="AF4866" s="115">
        <v>-1</v>
      </c>
      <c r="AG4866" s="115">
        <v>-1</v>
      </c>
      <c r="AH4866" s="115">
        <v>-1</v>
      </c>
      <c r="AI4866" s="115">
        <v>-1</v>
      </c>
      <c r="AJ4866" s="115">
        <v>0</v>
      </c>
      <c r="AM4866" s="115" t="s">
        <v>348</v>
      </c>
      <c r="AN4866" s="115">
        <v>-1</v>
      </c>
      <c r="AQ4866" s="115">
        <v>604</v>
      </c>
      <c r="AR4866" s="115" t="s">
        <v>271</v>
      </c>
      <c r="AS4866" s="115" t="s">
        <v>384</v>
      </c>
      <c r="AT4866" s="115" t="s">
        <v>296</v>
      </c>
      <c r="AV4866" s="115">
        <v>112.52270162941301</v>
      </c>
      <c r="AW4866" s="115">
        <v>0.59458451909999999</v>
      </c>
    </row>
    <row r="4867" spans="1:49" x14ac:dyDescent="0.25">
      <c r="A4867" s="117">
        <v>230000</v>
      </c>
      <c r="B4867" s="117">
        <v>870000</v>
      </c>
      <c r="C4867" s="117">
        <v>870000</v>
      </c>
      <c r="D4867" s="115" t="s">
        <v>342</v>
      </c>
      <c r="E4867" s="115" t="s">
        <v>13</v>
      </c>
      <c r="F4867" s="115" t="s">
        <v>343</v>
      </c>
      <c r="G4867" s="115" t="s">
        <v>344</v>
      </c>
      <c r="H4867" s="115">
        <v>0.56000000000000005</v>
      </c>
      <c r="I4867" s="115">
        <v>0.48</v>
      </c>
      <c r="J4867" s="115" t="s">
        <v>350</v>
      </c>
      <c r="K4867" s="115">
        <v>3.4190772201509997E-2</v>
      </c>
      <c r="L4867" s="115">
        <v>3752.4564931538598</v>
      </c>
      <c r="M4867" s="115">
        <v>9.3384165744806999</v>
      </c>
      <c r="N4867" s="115">
        <v>1.3729090058037401</v>
      </c>
      <c r="O4867" s="115">
        <v>0.31928767382091</v>
      </c>
      <c r="P4867" s="115">
        <v>4.6940819070840002E-2</v>
      </c>
      <c r="Q4867" s="115">
        <v>128.299385153515</v>
      </c>
      <c r="R4867" s="115">
        <v>1210</v>
      </c>
      <c r="S4867" s="115" t="s">
        <v>353</v>
      </c>
      <c r="T4867" s="115">
        <v>1210</v>
      </c>
      <c r="U4867" s="115" t="s">
        <v>352</v>
      </c>
      <c r="V4867" s="115" t="s">
        <v>350</v>
      </c>
      <c r="Z4867" s="115">
        <v>0</v>
      </c>
      <c r="AA4867" s="115">
        <v>1</v>
      </c>
      <c r="AB4867" s="115">
        <v>0.31928767382091</v>
      </c>
      <c r="AC4867" s="115">
        <v>4.6940819070840002E-2</v>
      </c>
      <c r="AD4867" s="115">
        <v>128.299385153516</v>
      </c>
      <c r="AF4867" s="115">
        <v>-1</v>
      </c>
      <c r="AG4867" s="115">
        <v>-1</v>
      </c>
      <c r="AH4867" s="115">
        <v>-1</v>
      </c>
      <c r="AI4867" s="115">
        <v>-1</v>
      </c>
      <c r="AJ4867" s="115">
        <v>0</v>
      </c>
      <c r="AM4867" s="115" t="s">
        <v>348</v>
      </c>
      <c r="AN4867" s="115">
        <v>-1</v>
      </c>
      <c r="AQ4867" s="115">
        <v>604</v>
      </c>
      <c r="AR4867" s="115" t="s">
        <v>271</v>
      </c>
      <c r="AS4867" s="115" t="s">
        <v>384</v>
      </c>
      <c r="AT4867" s="115" t="s">
        <v>296</v>
      </c>
      <c r="AV4867" s="115">
        <v>66.657063423907005</v>
      </c>
      <c r="AW4867" s="115">
        <v>0.1040546514</v>
      </c>
    </row>
    <row r="4868" spans="1:49" x14ac:dyDescent="0.25">
      <c r="A4868" s="117">
        <v>230000</v>
      </c>
      <c r="B4868" s="117">
        <v>870000</v>
      </c>
      <c r="C4868" s="117">
        <v>870000</v>
      </c>
      <c r="D4868" s="115" t="s">
        <v>342</v>
      </c>
      <c r="E4868" s="115" t="s">
        <v>13</v>
      </c>
      <c r="F4868" s="115" t="s">
        <v>343</v>
      </c>
      <c r="G4868" s="115" t="s">
        <v>344</v>
      </c>
      <c r="H4868" s="115">
        <v>0.56000000000000005</v>
      </c>
      <c r="I4868" s="115">
        <v>0.48</v>
      </c>
      <c r="J4868" s="115" t="s">
        <v>350</v>
      </c>
      <c r="K4868" s="115">
        <v>1.271255474497E-2</v>
      </c>
      <c r="L4868" s="115">
        <v>3752.4564931538598</v>
      </c>
      <c r="M4868" s="115">
        <v>9.3384165744806999</v>
      </c>
      <c r="N4868" s="115">
        <v>1.3729090058037401</v>
      </c>
      <c r="O4868" s="115">
        <v>0.11871513193445001</v>
      </c>
      <c r="P4868" s="115">
        <v>1.7453180896140001E-2</v>
      </c>
      <c r="Q4868" s="115">
        <v>47.703308597351601</v>
      </c>
      <c r="R4868" s="115">
        <v>1210</v>
      </c>
      <c r="S4868" s="115" t="s">
        <v>353</v>
      </c>
      <c r="T4868" s="115">
        <v>1210</v>
      </c>
      <c r="U4868" s="115" t="s">
        <v>352</v>
      </c>
      <c r="V4868" s="115" t="s">
        <v>350</v>
      </c>
      <c r="Z4868" s="115">
        <v>0</v>
      </c>
      <c r="AA4868" s="115">
        <v>1</v>
      </c>
      <c r="AB4868" s="115">
        <v>0.11871513193445001</v>
      </c>
      <c r="AC4868" s="115">
        <v>1.7453180896140001E-2</v>
      </c>
      <c r="AD4868" s="115">
        <v>57.112188346908397</v>
      </c>
      <c r="AF4868" s="115">
        <v>-1</v>
      </c>
      <c r="AG4868" s="115">
        <v>-1</v>
      </c>
      <c r="AH4868" s="115">
        <v>-1</v>
      </c>
      <c r="AI4868" s="115">
        <v>-1</v>
      </c>
      <c r="AJ4868" s="115">
        <v>0</v>
      </c>
      <c r="AM4868" s="115" t="s">
        <v>348</v>
      </c>
      <c r="AN4868" s="115">
        <v>-1</v>
      </c>
      <c r="AQ4868" s="115">
        <v>604</v>
      </c>
      <c r="AR4868" s="115" t="s">
        <v>271</v>
      </c>
      <c r="AS4868" s="115" t="s">
        <v>384</v>
      </c>
      <c r="AT4868" s="115" t="s">
        <v>296</v>
      </c>
      <c r="AV4868" s="115">
        <v>30.6273690035394</v>
      </c>
      <c r="AW4868" s="115">
        <v>4.63196986E-2</v>
      </c>
    </row>
    <row r="4869" spans="1:49" x14ac:dyDescent="0.25">
      <c r="A4869" s="117">
        <v>230000</v>
      </c>
      <c r="B4869" s="117">
        <v>870000</v>
      </c>
      <c r="C4869" s="117">
        <v>870000</v>
      </c>
      <c r="D4869" s="115" t="s">
        <v>342</v>
      </c>
      <c r="E4869" s="115" t="s">
        <v>13</v>
      </c>
      <c r="F4869" s="115" t="s">
        <v>343</v>
      </c>
      <c r="G4869" s="115" t="s">
        <v>344</v>
      </c>
      <c r="H4869" s="115">
        <v>0.56000000000000005</v>
      </c>
      <c r="I4869" s="115">
        <v>0.48</v>
      </c>
      <c r="J4869" s="115" t="s">
        <v>350</v>
      </c>
      <c r="K4869" s="115">
        <v>0.18136757871458001</v>
      </c>
      <c r="L4869" s="115">
        <v>3751.05068957302</v>
      </c>
      <c r="M4869" s="115">
        <v>9.4880427775390803</v>
      </c>
      <c r="N4869" s="115">
        <v>1.44696607681289</v>
      </c>
      <c r="O4869" s="115">
        <v>1.72082334530262</v>
      </c>
      <c r="P4869" s="115">
        <v>0.26243273383368998</v>
      </c>
      <c r="Q4869" s="115">
        <v>680.31898120351502</v>
      </c>
      <c r="R4869" s="115">
        <v>1200</v>
      </c>
      <c r="S4869" s="115" t="s">
        <v>351</v>
      </c>
      <c r="T4869" s="115">
        <v>1200</v>
      </c>
      <c r="U4869" s="115" t="s">
        <v>352</v>
      </c>
      <c r="V4869" s="115" t="s">
        <v>350</v>
      </c>
      <c r="Z4869" s="115">
        <v>0</v>
      </c>
      <c r="AA4869" s="115">
        <v>1</v>
      </c>
      <c r="AB4869" s="115">
        <v>1.72082334530262</v>
      </c>
      <c r="AC4869" s="115">
        <v>0.26243273383368998</v>
      </c>
      <c r="AD4869" s="115">
        <v>680.31898120351502</v>
      </c>
      <c r="AF4869" s="115">
        <v>-1</v>
      </c>
      <c r="AG4869" s="115">
        <v>-1</v>
      </c>
      <c r="AH4869" s="115">
        <v>-1</v>
      </c>
      <c r="AI4869" s="115">
        <v>-1</v>
      </c>
      <c r="AJ4869" s="115">
        <v>0</v>
      </c>
      <c r="AM4869" s="115" t="s">
        <v>348</v>
      </c>
      <c r="AN4869" s="115">
        <v>-1</v>
      </c>
      <c r="AQ4869" s="115">
        <v>604</v>
      </c>
      <c r="AR4869" s="115" t="s">
        <v>271</v>
      </c>
      <c r="AS4869" s="115" t="s">
        <v>384</v>
      </c>
      <c r="AT4869" s="115" t="s">
        <v>296</v>
      </c>
      <c r="AV4869" s="115">
        <v>133.770892311887</v>
      </c>
      <c r="AW4869" s="115">
        <v>0.55175910880000001</v>
      </c>
    </row>
    <row r="4870" spans="1:49" x14ac:dyDescent="0.25">
      <c r="A4870" s="117">
        <v>230000</v>
      </c>
      <c r="B4870" s="117">
        <v>870000</v>
      </c>
      <c r="C4870" s="117">
        <v>870000</v>
      </c>
      <c r="D4870" s="115" t="s">
        <v>342</v>
      </c>
      <c r="E4870" s="115" t="s">
        <v>13</v>
      </c>
      <c r="F4870" s="115" t="s">
        <v>343</v>
      </c>
      <c r="G4870" s="115" t="s">
        <v>344</v>
      </c>
      <c r="H4870" s="115">
        <v>0.56000000000000005</v>
      </c>
      <c r="I4870" s="115">
        <v>0.48</v>
      </c>
      <c r="J4870" s="115" t="s">
        <v>350</v>
      </c>
      <c r="K4870" s="115">
        <v>1.8044855071669998E-2</v>
      </c>
      <c r="L4870" s="115">
        <v>3751.05068957302</v>
      </c>
      <c r="M4870" s="115">
        <v>9.4880427775390803</v>
      </c>
      <c r="N4870" s="115">
        <v>1.44696607681289</v>
      </c>
      <c r="O4870" s="115">
        <v>0.17121035683449001</v>
      </c>
      <c r="P4870" s="115">
        <v>2.6110293149710001E-2</v>
      </c>
      <c r="Q4870" s="115">
        <v>67.687166059833004</v>
      </c>
      <c r="R4870" s="115">
        <v>1330</v>
      </c>
      <c r="S4870" s="115" t="s">
        <v>354</v>
      </c>
      <c r="T4870" s="115">
        <v>1330</v>
      </c>
      <c r="U4870" s="115" t="s">
        <v>352</v>
      </c>
      <c r="V4870" s="115" t="s">
        <v>350</v>
      </c>
      <c r="Z4870" s="115">
        <v>0</v>
      </c>
      <c r="AA4870" s="115">
        <v>1</v>
      </c>
      <c r="AB4870" s="115">
        <v>0.17121035683449001</v>
      </c>
      <c r="AC4870" s="115">
        <v>2.6110293149710001E-2</v>
      </c>
      <c r="AD4870" s="115">
        <v>244.056538490111</v>
      </c>
      <c r="AF4870" s="115">
        <v>-1</v>
      </c>
      <c r="AG4870" s="115">
        <v>-1</v>
      </c>
      <c r="AH4870" s="115">
        <v>-1</v>
      </c>
      <c r="AI4870" s="115">
        <v>-1</v>
      </c>
      <c r="AJ4870" s="115">
        <v>0</v>
      </c>
      <c r="AM4870" s="115" t="s">
        <v>348</v>
      </c>
      <c r="AN4870" s="115">
        <v>-1</v>
      </c>
      <c r="AQ4870" s="115">
        <v>604</v>
      </c>
      <c r="AR4870" s="115" t="s">
        <v>271</v>
      </c>
      <c r="AS4870" s="115" t="s">
        <v>384</v>
      </c>
      <c r="AT4870" s="115" t="s">
        <v>296</v>
      </c>
      <c r="AV4870" s="115">
        <v>55.937341672257197</v>
      </c>
      <c r="AW4870" s="115">
        <v>0.1979371764</v>
      </c>
    </row>
    <row r="4871" spans="1:49" x14ac:dyDescent="0.25">
      <c r="A4871" s="117">
        <v>230000</v>
      </c>
      <c r="B4871" s="117">
        <v>870000</v>
      </c>
      <c r="C4871" s="117">
        <v>870000</v>
      </c>
      <c r="D4871" s="115" t="s">
        <v>342</v>
      </c>
      <c r="E4871" s="115" t="s">
        <v>13</v>
      </c>
      <c r="F4871" s="115" t="s">
        <v>343</v>
      </c>
      <c r="G4871" s="115" t="s">
        <v>344</v>
      </c>
      <c r="H4871" s="115">
        <v>0.56000000000000005</v>
      </c>
      <c r="I4871" s="115">
        <v>0.48</v>
      </c>
      <c r="J4871" s="115" t="s">
        <v>350</v>
      </c>
      <c r="K4871" s="115">
        <v>0.19035304738452999</v>
      </c>
      <c r="L4871" s="115">
        <v>3751.05068957302</v>
      </c>
      <c r="M4871" s="115">
        <v>9.4880427775390803</v>
      </c>
      <c r="N4871" s="115">
        <v>1.44696607681289</v>
      </c>
      <c r="O4871" s="115">
        <v>1.80607785641942</v>
      </c>
      <c r="P4871" s="115">
        <v>0.27543440218338</v>
      </c>
      <c r="Q4871" s="115">
        <v>714.02392965409695</v>
      </c>
      <c r="R4871" s="115">
        <v>1210</v>
      </c>
      <c r="S4871" s="115" t="s">
        <v>353</v>
      </c>
      <c r="T4871" s="115">
        <v>1210</v>
      </c>
      <c r="U4871" s="115" t="s">
        <v>352</v>
      </c>
      <c r="V4871" s="115" t="s">
        <v>350</v>
      </c>
      <c r="Z4871" s="115">
        <v>0</v>
      </c>
      <c r="AA4871" s="115">
        <v>1</v>
      </c>
      <c r="AB4871" s="115">
        <v>1.80607785641942</v>
      </c>
      <c r="AC4871" s="115">
        <v>0.27543440218338</v>
      </c>
      <c r="AD4871" s="115">
        <v>714.02392965409695</v>
      </c>
      <c r="AF4871" s="115">
        <v>-1</v>
      </c>
      <c r="AG4871" s="115">
        <v>-1</v>
      </c>
      <c r="AH4871" s="115">
        <v>-1</v>
      </c>
      <c r="AI4871" s="115">
        <v>-1</v>
      </c>
      <c r="AJ4871" s="115">
        <v>0</v>
      </c>
      <c r="AM4871" s="115" t="s">
        <v>348</v>
      </c>
      <c r="AN4871" s="115">
        <v>-1</v>
      </c>
      <c r="AQ4871" s="115">
        <v>604</v>
      </c>
      <c r="AR4871" s="115" t="s">
        <v>271</v>
      </c>
      <c r="AS4871" s="115" t="s">
        <v>384</v>
      </c>
      <c r="AT4871" s="115" t="s">
        <v>296</v>
      </c>
      <c r="AV4871" s="115">
        <v>114.151832150651</v>
      </c>
      <c r="AW4871" s="115">
        <v>0.57909483350000002</v>
      </c>
    </row>
    <row r="4872" spans="1:49" x14ac:dyDescent="0.25">
      <c r="A4872" s="117">
        <v>230000</v>
      </c>
      <c r="B4872" s="117">
        <v>870000</v>
      </c>
      <c r="C4872" s="117">
        <v>870000</v>
      </c>
      <c r="D4872" s="115" t="s">
        <v>342</v>
      </c>
      <c r="E4872" s="115" t="s">
        <v>13</v>
      </c>
      <c r="F4872" s="115" t="s">
        <v>343</v>
      </c>
      <c r="G4872" s="115" t="s">
        <v>344</v>
      </c>
      <c r="H4872" s="115">
        <v>0.56000000000000005</v>
      </c>
      <c r="I4872" s="115">
        <v>0.48</v>
      </c>
      <c r="J4872" s="115" t="s">
        <v>350</v>
      </c>
      <c r="K4872" s="115">
        <v>7.1601354117139998E-2</v>
      </c>
      <c r="L4872" s="115">
        <v>3751.05068957302</v>
      </c>
      <c r="M4872" s="115">
        <v>9.4880427775390803</v>
      </c>
      <c r="N4872" s="115">
        <v>1.44696607681289</v>
      </c>
      <c r="O4872" s="115">
        <v>0.67935671079321003</v>
      </c>
      <c r="P4872" s="115">
        <v>0.10360473046137</v>
      </c>
      <c r="Q4872" s="115">
        <v>268.58030873548603</v>
      </c>
      <c r="R4872" s="115">
        <v>1210</v>
      </c>
      <c r="S4872" s="115" t="s">
        <v>353</v>
      </c>
      <c r="T4872" s="115">
        <v>1210</v>
      </c>
      <c r="U4872" s="115" t="s">
        <v>352</v>
      </c>
      <c r="V4872" s="115" t="s">
        <v>350</v>
      </c>
      <c r="Z4872" s="115">
        <v>0</v>
      </c>
      <c r="AA4872" s="115">
        <v>1</v>
      </c>
      <c r="AB4872" s="115">
        <v>0.67935671079321003</v>
      </c>
      <c r="AC4872" s="115">
        <v>0.10360473046137</v>
      </c>
      <c r="AD4872" s="115">
        <v>268.58030873548699</v>
      </c>
      <c r="AF4872" s="115">
        <v>-1</v>
      </c>
      <c r="AG4872" s="115">
        <v>-1</v>
      </c>
      <c r="AH4872" s="115">
        <v>-1</v>
      </c>
      <c r="AI4872" s="115">
        <v>-1</v>
      </c>
      <c r="AJ4872" s="115">
        <v>0</v>
      </c>
      <c r="AM4872" s="115" t="s">
        <v>348</v>
      </c>
      <c r="AN4872" s="115">
        <v>-1</v>
      </c>
      <c r="AQ4872" s="115">
        <v>604</v>
      </c>
      <c r="AR4872" s="115" t="s">
        <v>271</v>
      </c>
      <c r="AS4872" s="115" t="s">
        <v>384</v>
      </c>
      <c r="AT4872" s="115" t="s">
        <v>296</v>
      </c>
      <c r="AV4872" s="115">
        <v>75.2146116034926</v>
      </c>
      <c r="AW4872" s="115">
        <v>0.21782668999999999</v>
      </c>
    </row>
    <row r="4873" spans="1:49" x14ac:dyDescent="0.25">
      <c r="A4873" s="117">
        <v>230000</v>
      </c>
      <c r="B4873" s="117">
        <v>870000</v>
      </c>
      <c r="C4873" s="117">
        <v>870000</v>
      </c>
      <c r="D4873" s="115" t="s">
        <v>342</v>
      </c>
      <c r="E4873" s="115" t="s">
        <v>13</v>
      </c>
      <c r="F4873" s="115" t="s">
        <v>343</v>
      </c>
      <c r="G4873" s="115" t="s">
        <v>344</v>
      </c>
      <c r="H4873" s="115">
        <v>0.56000000000000005</v>
      </c>
      <c r="I4873" s="115">
        <v>0.48</v>
      </c>
      <c r="J4873" s="115" t="s">
        <v>350</v>
      </c>
      <c r="K4873" s="115">
        <v>5.9235733363259997E-2</v>
      </c>
      <c r="L4873" s="115">
        <v>3751.05068957302</v>
      </c>
      <c r="M4873" s="115">
        <v>9.4880427775390803</v>
      </c>
      <c r="N4873" s="115">
        <v>1.44696607681289</v>
      </c>
      <c r="O4873" s="115">
        <v>0.56203117210958997</v>
      </c>
      <c r="P4873" s="115">
        <v>8.5712096711779998E-2</v>
      </c>
      <c r="Q4873" s="115">
        <v>222.196238479653</v>
      </c>
      <c r="R4873" s="115">
        <v>1210</v>
      </c>
      <c r="S4873" s="115" t="s">
        <v>353</v>
      </c>
      <c r="T4873" s="115">
        <v>1210</v>
      </c>
      <c r="U4873" s="115" t="s">
        <v>352</v>
      </c>
      <c r="V4873" s="115" t="s">
        <v>350</v>
      </c>
      <c r="Z4873" s="115">
        <v>0</v>
      </c>
      <c r="AA4873" s="115">
        <v>1</v>
      </c>
      <c r="AB4873" s="115">
        <v>0.56203117210958997</v>
      </c>
      <c r="AC4873" s="115">
        <v>8.5712096711779998E-2</v>
      </c>
      <c r="AD4873" s="115">
        <v>222.196238479654</v>
      </c>
      <c r="AF4873" s="115">
        <v>-1</v>
      </c>
      <c r="AG4873" s="115">
        <v>-1</v>
      </c>
      <c r="AH4873" s="115">
        <v>-1</v>
      </c>
      <c r="AI4873" s="115">
        <v>-1</v>
      </c>
      <c r="AJ4873" s="115">
        <v>0</v>
      </c>
      <c r="AM4873" s="115" t="s">
        <v>348</v>
      </c>
      <c r="AN4873" s="115">
        <v>-1</v>
      </c>
      <c r="AQ4873" s="115">
        <v>604</v>
      </c>
      <c r="AR4873" s="115" t="s">
        <v>271</v>
      </c>
      <c r="AS4873" s="115" t="s">
        <v>384</v>
      </c>
      <c r="AT4873" s="115" t="s">
        <v>296</v>
      </c>
      <c r="AV4873" s="115">
        <v>69.569994912216799</v>
      </c>
      <c r="AW4873" s="115">
        <v>0.1802078171</v>
      </c>
    </row>
    <row r="4874" spans="1:49" x14ac:dyDescent="0.25">
      <c r="A4874" s="117">
        <v>230000</v>
      </c>
      <c r="B4874" s="117">
        <v>870000</v>
      </c>
      <c r="C4874" s="117">
        <v>870000</v>
      </c>
      <c r="D4874" s="115" t="s">
        <v>342</v>
      </c>
      <c r="E4874" s="115" t="s">
        <v>13</v>
      </c>
      <c r="F4874" s="115" t="s">
        <v>343</v>
      </c>
      <c r="G4874" s="115" t="s">
        <v>344</v>
      </c>
      <c r="H4874" s="115">
        <v>0.56000000000000005</v>
      </c>
      <c r="I4874" s="115">
        <v>0.48</v>
      </c>
      <c r="J4874" s="115" t="s">
        <v>350</v>
      </c>
      <c r="K4874" s="115">
        <v>6.46314363727E-3</v>
      </c>
      <c r="L4874" s="115">
        <v>3751.05068957302</v>
      </c>
      <c r="M4874" s="115">
        <v>9.4880427775390803</v>
      </c>
      <c r="N4874" s="115">
        <v>1.44696607681289</v>
      </c>
      <c r="O4874" s="115">
        <v>6.1322583307850002E-2</v>
      </c>
      <c r="P4874" s="115">
        <v>9.3519495927000002E-3</v>
      </c>
      <c r="Q4874" s="115">
        <v>24.243579397413601</v>
      </c>
      <c r="R4874" s="115">
        <v>1210</v>
      </c>
      <c r="S4874" s="115" t="s">
        <v>353</v>
      </c>
      <c r="T4874" s="115">
        <v>1210</v>
      </c>
      <c r="U4874" s="115" t="s">
        <v>352</v>
      </c>
      <c r="V4874" s="115" t="s">
        <v>350</v>
      </c>
      <c r="Z4874" s="115">
        <v>0</v>
      </c>
      <c r="AA4874" s="115">
        <v>1</v>
      </c>
      <c r="AB4874" s="115">
        <v>6.1322583307850002E-2</v>
      </c>
      <c r="AC4874" s="115">
        <v>9.3519495927000002E-3</v>
      </c>
      <c r="AD4874" s="115">
        <v>188.086032656469</v>
      </c>
      <c r="AF4874" s="115">
        <v>-1</v>
      </c>
      <c r="AG4874" s="115">
        <v>-1</v>
      </c>
      <c r="AH4874" s="115">
        <v>-1</v>
      </c>
      <c r="AI4874" s="115">
        <v>-1</v>
      </c>
      <c r="AJ4874" s="115">
        <v>0</v>
      </c>
      <c r="AM4874" s="115" t="s">
        <v>348</v>
      </c>
      <c r="AN4874" s="115">
        <v>-1</v>
      </c>
      <c r="AQ4874" s="115">
        <v>604</v>
      </c>
      <c r="AR4874" s="115" t="s">
        <v>271</v>
      </c>
      <c r="AS4874" s="115" t="s">
        <v>384</v>
      </c>
      <c r="AT4874" s="115" t="s">
        <v>296</v>
      </c>
      <c r="AV4874" s="115">
        <v>52.059901457722603</v>
      </c>
      <c r="AW4874" s="115">
        <v>0.15254341660000001</v>
      </c>
    </row>
    <row r="4875" spans="1:49" x14ac:dyDescent="0.25">
      <c r="A4875" s="117">
        <v>230000</v>
      </c>
      <c r="B4875" s="117">
        <v>870000</v>
      </c>
      <c r="C4875" s="117">
        <v>870000</v>
      </c>
      <c r="D4875" s="115" t="s">
        <v>342</v>
      </c>
      <c r="E4875" s="115" t="s">
        <v>13</v>
      </c>
      <c r="F4875" s="115" t="s">
        <v>343</v>
      </c>
      <c r="G4875" s="115" t="s">
        <v>344</v>
      </c>
      <c r="H4875" s="115">
        <v>0.56000000000000005</v>
      </c>
      <c r="I4875" s="115">
        <v>0.48</v>
      </c>
      <c r="J4875" s="115" t="s">
        <v>350</v>
      </c>
      <c r="K4875" s="115">
        <v>3.5121081700619998E-2</v>
      </c>
      <c r="L4875" s="115">
        <v>3741.9994405766902</v>
      </c>
      <c r="M4875" s="115">
        <v>9.3139782770504809</v>
      </c>
      <c r="N4875" s="115">
        <v>1.36937010530059</v>
      </c>
      <c r="O4875" s="115">
        <v>0.32711699202617001</v>
      </c>
      <c r="P4875" s="115">
        <v>4.8093759346659999E-2</v>
      </c>
      <c r="Q4875" s="115">
        <v>131.42306807620099</v>
      </c>
      <c r="R4875" s="115">
        <v>1210</v>
      </c>
      <c r="S4875" s="115" t="s">
        <v>353</v>
      </c>
      <c r="T4875" s="115">
        <v>1210</v>
      </c>
      <c r="U4875" s="115" t="s">
        <v>352</v>
      </c>
      <c r="V4875" s="115" t="s">
        <v>350</v>
      </c>
      <c r="Z4875" s="115">
        <v>0</v>
      </c>
      <c r="AA4875" s="115">
        <v>1</v>
      </c>
      <c r="AB4875" s="115">
        <v>0.32711699202617001</v>
      </c>
      <c r="AC4875" s="115">
        <v>4.8093759346659999E-2</v>
      </c>
      <c r="AD4875" s="115">
        <v>324.49708059029001</v>
      </c>
      <c r="AF4875" s="115">
        <v>-1</v>
      </c>
      <c r="AG4875" s="115">
        <v>-1</v>
      </c>
      <c r="AH4875" s="115">
        <v>-1</v>
      </c>
      <c r="AI4875" s="115">
        <v>-1</v>
      </c>
      <c r="AJ4875" s="115">
        <v>0</v>
      </c>
      <c r="AM4875" s="115" t="s">
        <v>348</v>
      </c>
      <c r="AN4875" s="115">
        <v>-1</v>
      </c>
      <c r="AQ4875" s="115">
        <v>604</v>
      </c>
      <c r="AR4875" s="115" t="s">
        <v>271</v>
      </c>
      <c r="AS4875" s="115" t="s">
        <v>384</v>
      </c>
      <c r="AT4875" s="115" t="s">
        <v>296</v>
      </c>
      <c r="AV4875" s="115">
        <v>48.436247264469998</v>
      </c>
      <c r="AW4875" s="115">
        <v>0.2631768699</v>
      </c>
    </row>
    <row r="4876" spans="1:49" x14ac:dyDescent="0.25">
      <c r="A4876" s="117">
        <v>230000</v>
      </c>
      <c r="B4876" s="117">
        <v>870000</v>
      </c>
      <c r="C4876" s="117">
        <v>870000</v>
      </c>
      <c r="D4876" s="115" t="s">
        <v>342</v>
      </c>
      <c r="E4876" s="115" t="s">
        <v>13</v>
      </c>
      <c r="F4876" s="115" t="s">
        <v>343</v>
      </c>
      <c r="G4876" s="115" t="s">
        <v>344</v>
      </c>
      <c r="H4876" s="115">
        <v>0.56000000000000005</v>
      </c>
      <c r="I4876" s="115">
        <v>0.48</v>
      </c>
      <c r="J4876" s="115" t="s">
        <v>350</v>
      </c>
      <c r="K4876" s="115">
        <v>9.1017355009039999E-2</v>
      </c>
      <c r="L4876" s="115">
        <v>3741.9994405766902</v>
      </c>
      <c r="M4876" s="115">
        <v>9.3139782770504809</v>
      </c>
      <c r="N4876" s="115">
        <v>1.36937010530059</v>
      </c>
      <c r="O4876" s="115">
        <v>0.84773366738881994</v>
      </c>
      <c r="P4876" s="115">
        <v>0.12463644501291</v>
      </c>
      <c r="Q4876" s="115">
        <v>340.58689152661202</v>
      </c>
      <c r="R4876" s="115">
        <v>1210</v>
      </c>
      <c r="S4876" s="115" t="s">
        <v>353</v>
      </c>
      <c r="T4876" s="115">
        <v>1210</v>
      </c>
      <c r="U4876" s="115" t="s">
        <v>352</v>
      </c>
      <c r="V4876" s="115" t="s">
        <v>350</v>
      </c>
      <c r="Z4876" s="115">
        <v>0</v>
      </c>
      <c r="AA4876" s="115">
        <v>1</v>
      </c>
      <c r="AB4876" s="115">
        <v>0.84773366738881994</v>
      </c>
      <c r="AC4876" s="115">
        <v>0.12463644501291</v>
      </c>
      <c r="AD4876" s="115">
        <v>822.62959633542403</v>
      </c>
      <c r="AF4876" s="115">
        <v>-1</v>
      </c>
      <c r="AG4876" s="115">
        <v>-1</v>
      </c>
      <c r="AH4876" s="115">
        <v>-1</v>
      </c>
      <c r="AI4876" s="115">
        <v>-1</v>
      </c>
      <c r="AJ4876" s="115">
        <v>0</v>
      </c>
      <c r="AM4876" s="115" t="s">
        <v>348</v>
      </c>
      <c r="AN4876" s="115">
        <v>-1</v>
      </c>
      <c r="AQ4876" s="115">
        <v>604</v>
      </c>
      <c r="AR4876" s="115" t="s">
        <v>271</v>
      </c>
      <c r="AS4876" s="115" t="s">
        <v>384</v>
      </c>
      <c r="AT4876" s="115" t="s">
        <v>296</v>
      </c>
      <c r="AV4876" s="115">
        <v>92.157887278389396</v>
      </c>
      <c r="AW4876" s="115">
        <v>0.6671772882</v>
      </c>
    </row>
    <row r="4877" spans="1:49" x14ac:dyDescent="0.25">
      <c r="A4877" s="117">
        <v>230000</v>
      </c>
      <c r="B4877" s="117">
        <v>870000</v>
      </c>
      <c r="C4877" s="117">
        <v>870000</v>
      </c>
      <c r="D4877" s="115" t="s">
        <v>342</v>
      </c>
      <c r="E4877" s="115" t="s">
        <v>13</v>
      </c>
      <c r="F4877" s="115" t="s">
        <v>343</v>
      </c>
      <c r="G4877" s="115" t="s">
        <v>344</v>
      </c>
      <c r="H4877" s="115">
        <v>0.56000000000000005</v>
      </c>
      <c r="I4877" s="115">
        <v>0.48</v>
      </c>
      <c r="J4877" s="115" t="s">
        <v>350</v>
      </c>
      <c r="K4877" s="115">
        <v>2.954386007112E-2</v>
      </c>
      <c r="L4877" s="115">
        <v>3741.9994405766902</v>
      </c>
      <c r="M4877" s="115">
        <v>9.3139782770504809</v>
      </c>
      <c r="N4877" s="115">
        <v>1.36937010530059</v>
      </c>
      <c r="O4877" s="115">
        <v>0.27517087092262998</v>
      </c>
      <c r="P4877" s="115">
        <v>4.045647877657E-2</v>
      </c>
      <c r="Q4877" s="115">
        <v>110.55310785860701</v>
      </c>
      <c r="R4877" s="115">
        <v>1210</v>
      </c>
      <c r="S4877" s="115" t="s">
        <v>353</v>
      </c>
      <c r="T4877" s="115">
        <v>1210</v>
      </c>
      <c r="U4877" s="115" t="s">
        <v>352</v>
      </c>
      <c r="V4877" s="115" t="s">
        <v>350</v>
      </c>
      <c r="Z4877" s="115">
        <v>0</v>
      </c>
      <c r="AA4877" s="115">
        <v>1</v>
      </c>
      <c r="AB4877" s="115">
        <v>0.27517087092262998</v>
      </c>
      <c r="AC4877" s="115">
        <v>4.045647877657E-2</v>
      </c>
      <c r="AD4877" s="115">
        <v>110.553107858608</v>
      </c>
      <c r="AF4877" s="115">
        <v>-1</v>
      </c>
      <c r="AG4877" s="115">
        <v>-1</v>
      </c>
      <c r="AH4877" s="115">
        <v>-1</v>
      </c>
      <c r="AI4877" s="115">
        <v>-1</v>
      </c>
      <c r="AJ4877" s="115">
        <v>0</v>
      </c>
      <c r="AM4877" s="115" t="s">
        <v>348</v>
      </c>
      <c r="AN4877" s="115">
        <v>-1</v>
      </c>
      <c r="AQ4877" s="115">
        <v>604</v>
      </c>
      <c r="AR4877" s="115" t="s">
        <v>271</v>
      </c>
      <c r="AS4877" s="115" t="s">
        <v>384</v>
      </c>
      <c r="AT4877" s="115" t="s">
        <v>296</v>
      </c>
      <c r="AV4877" s="115">
        <v>60.823646410867298</v>
      </c>
      <c r="AW4877" s="115">
        <v>8.9661887999999995E-2</v>
      </c>
    </row>
    <row r="4878" spans="1:49" x14ac:dyDescent="0.25">
      <c r="A4878" s="117">
        <v>230000</v>
      </c>
      <c r="B4878" s="117">
        <v>870000</v>
      </c>
      <c r="C4878" s="117">
        <v>870000</v>
      </c>
      <c r="D4878" s="115" t="s">
        <v>342</v>
      </c>
      <c r="E4878" s="115" t="s">
        <v>13</v>
      </c>
      <c r="F4878" s="115" t="s">
        <v>343</v>
      </c>
      <c r="G4878" s="115" t="s">
        <v>344</v>
      </c>
      <c r="H4878" s="115">
        <v>0.56000000000000005</v>
      </c>
      <c r="I4878" s="115">
        <v>0.48</v>
      </c>
      <c r="J4878" s="115" t="s">
        <v>350</v>
      </c>
      <c r="K4878" s="115">
        <v>0.22767206760594</v>
      </c>
      <c r="L4878" s="115">
        <v>3741.9994405766902</v>
      </c>
      <c r="M4878" s="115">
        <v>9.3139782770504809</v>
      </c>
      <c r="N4878" s="115">
        <v>1.36937010530059</v>
      </c>
      <c r="O4878" s="115">
        <v>2.1205326919729099</v>
      </c>
      <c r="P4878" s="115">
        <v>0.31176732319154998</v>
      </c>
      <c r="Q4878" s="115">
        <v>851.94874961637299</v>
      </c>
      <c r="R4878" s="115">
        <v>1210</v>
      </c>
      <c r="S4878" s="115" t="s">
        <v>353</v>
      </c>
      <c r="T4878" s="115">
        <v>1210</v>
      </c>
      <c r="U4878" s="115" t="s">
        <v>352</v>
      </c>
      <c r="V4878" s="115" t="s">
        <v>350</v>
      </c>
      <c r="Z4878" s="115">
        <v>0</v>
      </c>
      <c r="AA4878" s="115">
        <v>1</v>
      </c>
      <c r="AB4878" s="115">
        <v>2.1205326919729099</v>
      </c>
      <c r="AC4878" s="115">
        <v>0.31176732319154998</v>
      </c>
      <c r="AD4878" s="115">
        <v>851.94874961637299</v>
      </c>
      <c r="AF4878" s="115">
        <v>-1</v>
      </c>
      <c r="AG4878" s="115">
        <v>-1</v>
      </c>
      <c r="AH4878" s="115">
        <v>-1</v>
      </c>
      <c r="AI4878" s="115">
        <v>-1</v>
      </c>
      <c r="AJ4878" s="115">
        <v>0</v>
      </c>
      <c r="AM4878" s="115" t="s">
        <v>348</v>
      </c>
      <c r="AN4878" s="115">
        <v>-1</v>
      </c>
      <c r="AQ4878" s="115">
        <v>604</v>
      </c>
      <c r="AR4878" s="115" t="s">
        <v>271</v>
      </c>
      <c r="AS4878" s="115" t="s">
        <v>384</v>
      </c>
      <c r="AT4878" s="115" t="s">
        <v>296</v>
      </c>
      <c r="AV4878" s="115">
        <v>123.497403109427</v>
      </c>
      <c r="AW4878" s="115">
        <v>0.69095600130000001</v>
      </c>
    </row>
    <row r="4879" spans="1:49" x14ac:dyDescent="0.25">
      <c r="A4879" s="117">
        <v>230000</v>
      </c>
      <c r="B4879" s="117">
        <v>870000</v>
      </c>
      <c r="C4879" s="117">
        <v>870000</v>
      </c>
      <c r="D4879" s="115" t="s">
        <v>342</v>
      </c>
      <c r="E4879" s="115" t="s">
        <v>13</v>
      </c>
      <c r="F4879" s="115" t="s">
        <v>343</v>
      </c>
      <c r="G4879" s="115" t="s">
        <v>344</v>
      </c>
      <c r="H4879" s="115">
        <v>0.56000000000000005</v>
      </c>
      <c r="I4879" s="115">
        <v>0.48</v>
      </c>
      <c r="J4879" s="115" t="s">
        <v>350</v>
      </c>
      <c r="K4879" s="115">
        <v>5.3993050197299997E-2</v>
      </c>
      <c r="L4879" s="115">
        <v>3741.9994405766902</v>
      </c>
      <c r="M4879" s="115">
        <v>9.3139782770504809</v>
      </c>
      <c r="N4879" s="115">
        <v>1.36937010530059</v>
      </c>
      <c r="O4879" s="115">
        <v>0.50289009664942996</v>
      </c>
      <c r="P4879" s="115">
        <v>7.3936468834179994E-2</v>
      </c>
      <c r="Q4879" s="115">
        <v>202.04196363335899</v>
      </c>
      <c r="R4879" s="115">
        <v>1210</v>
      </c>
      <c r="S4879" s="115" t="s">
        <v>353</v>
      </c>
      <c r="T4879" s="115">
        <v>1210</v>
      </c>
      <c r="U4879" s="115" t="s">
        <v>352</v>
      </c>
      <c r="V4879" s="115" t="s">
        <v>350</v>
      </c>
      <c r="Z4879" s="115">
        <v>0</v>
      </c>
      <c r="AA4879" s="115">
        <v>1</v>
      </c>
      <c r="AB4879" s="115">
        <v>0.50289009664942996</v>
      </c>
      <c r="AC4879" s="115">
        <v>7.3936468834179994E-2</v>
      </c>
      <c r="AD4879" s="115">
        <v>202.04196363335899</v>
      </c>
      <c r="AF4879" s="115">
        <v>-1</v>
      </c>
      <c r="AG4879" s="115">
        <v>-1</v>
      </c>
      <c r="AH4879" s="115">
        <v>-1</v>
      </c>
      <c r="AI4879" s="115">
        <v>-1</v>
      </c>
      <c r="AJ4879" s="115">
        <v>0</v>
      </c>
      <c r="AM4879" s="115" t="s">
        <v>348</v>
      </c>
      <c r="AN4879" s="115">
        <v>-1</v>
      </c>
      <c r="AQ4879" s="115">
        <v>604</v>
      </c>
      <c r="AR4879" s="115" t="s">
        <v>271</v>
      </c>
      <c r="AS4879" s="115" t="s">
        <v>384</v>
      </c>
      <c r="AT4879" s="115" t="s">
        <v>296</v>
      </c>
      <c r="AV4879" s="115">
        <v>67.043039769791804</v>
      </c>
      <c r="AW4879" s="115">
        <v>0.16386209539999999</v>
      </c>
    </row>
    <row r="4880" spans="1:49" x14ac:dyDescent="0.25">
      <c r="A4880" s="117">
        <v>230000</v>
      </c>
      <c r="B4880" s="117">
        <v>870000</v>
      </c>
      <c r="C4880" s="117">
        <v>870000</v>
      </c>
      <c r="D4880" s="115" t="s">
        <v>342</v>
      </c>
      <c r="E4880" s="115" t="s">
        <v>13</v>
      </c>
      <c r="F4880" s="115" t="s">
        <v>343</v>
      </c>
      <c r="G4880" s="115" t="s">
        <v>344</v>
      </c>
      <c r="H4880" s="115">
        <v>0.56000000000000005</v>
      </c>
      <c r="I4880" s="115">
        <v>0.48</v>
      </c>
      <c r="J4880" s="115" t="s">
        <v>350</v>
      </c>
      <c r="K4880" s="115">
        <v>0.24018410123514999</v>
      </c>
      <c r="L4880" s="115">
        <v>3754.55562237202</v>
      </c>
      <c r="M4880" s="115">
        <v>9.3433241562623195</v>
      </c>
      <c r="N4880" s="115">
        <v>1.37361973910728</v>
      </c>
      <c r="O4880" s="115">
        <v>2.2441179150205701</v>
      </c>
      <c r="P4880" s="115">
        <v>0.32992162247634998</v>
      </c>
      <c r="Q4880" s="115">
        <v>901.78456769682202</v>
      </c>
      <c r="R4880" s="115">
        <v>1200</v>
      </c>
      <c r="S4880" s="115" t="s">
        <v>351</v>
      </c>
      <c r="T4880" s="115">
        <v>1200</v>
      </c>
      <c r="U4880" s="115" t="s">
        <v>352</v>
      </c>
      <c r="V4880" s="115" t="s">
        <v>350</v>
      </c>
      <c r="Z4880" s="115">
        <v>0</v>
      </c>
      <c r="AA4880" s="115">
        <v>1</v>
      </c>
      <c r="AB4880" s="115">
        <v>2.2441179150205701</v>
      </c>
      <c r="AC4880" s="115">
        <v>0.32992162247634998</v>
      </c>
      <c r="AD4880" s="115">
        <v>901.78456769682202</v>
      </c>
      <c r="AF4880" s="115">
        <v>-1</v>
      </c>
      <c r="AG4880" s="115">
        <v>-1</v>
      </c>
      <c r="AH4880" s="115">
        <v>-1</v>
      </c>
      <c r="AI4880" s="115">
        <v>-1</v>
      </c>
      <c r="AJ4880" s="115">
        <v>0</v>
      </c>
      <c r="AM4880" s="115" t="s">
        <v>348</v>
      </c>
      <c r="AN4880" s="115">
        <v>-1</v>
      </c>
      <c r="AQ4880" s="115">
        <v>604</v>
      </c>
      <c r="AR4880" s="115" t="s">
        <v>271</v>
      </c>
      <c r="AS4880" s="115" t="s">
        <v>384</v>
      </c>
      <c r="AT4880" s="115" t="s">
        <v>296</v>
      </c>
      <c r="AV4880" s="115">
        <v>199.055800980089</v>
      </c>
      <c r="AW4880" s="115">
        <v>0.73137434530000001</v>
      </c>
    </row>
    <row r="4881" spans="1:49" x14ac:dyDescent="0.25">
      <c r="A4881" s="117">
        <v>230000</v>
      </c>
      <c r="B4881" s="117">
        <v>870000</v>
      </c>
      <c r="C4881" s="117">
        <v>870000</v>
      </c>
      <c r="D4881" s="115" t="s">
        <v>342</v>
      </c>
      <c r="E4881" s="115" t="s">
        <v>13</v>
      </c>
      <c r="F4881" s="115" t="s">
        <v>343</v>
      </c>
      <c r="G4881" s="115" t="s">
        <v>344</v>
      </c>
      <c r="H4881" s="115">
        <v>0.56000000000000005</v>
      </c>
      <c r="I4881" s="115">
        <v>0.48</v>
      </c>
      <c r="J4881" s="115" t="s">
        <v>350</v>
      </c>
      <c r="K4881" s="115">
        <v>9.9390484195699992E-3</v>
      </c>
      <c r="L4881" s="115">
        <v>3754.55562237202</v>
      </c>
      <c r="M4881" s="115">
        <v>9.3433241562623195</v>
      </c>
      <c r="N4881" s="115">
        <v>1.37361973910728</v>
      </c>
      <c r="O4881" s="115">
        <v>9.2863751188880003E-2</v>
      </c>
      <c r="P4881" s="115">
        <v>1.365247309707E-2</v>
      </c>
      <c r="Q4881" s="115">
        <v>37.316710124746798</v>
      </c>
      <c r="R4881" s="115">
        <v>1210</v>
      </c>
      <c r="S4881" s="115" t="s">
        <v>353</v>
      </c>
      <c r="T4881" s="115">
        <v>1210</v>
      </c>
      <c r="U4881" s="115" t="s">
        <v>352</v>
      </c>
      <c r="V4881" s="115" t="s">
        <v>350</v>
      </c>
      <c r="Z4881" s="115">
        <v>0</v>
      </c>
      <c r="AA4881" s="115">
        <v>1</v>
      </c>
      <c r="AB4881" s="115">
        <v>9.2863751188880003E-2</v>
      </c>
      <c r="AC4881" s="115">
        <v>1.365247309707E-2</v>
      </c>
      <c r="AD4881" s="115">
        <v>188.495217003644</v>
      </c>
      <c r="AF4881" s="115">
        <v>-1</v>
      </c>
      <c r="AG4881" s="115">
        <v>-1</v>
      </c>
      <c r="AH4881" s="115">
        <v>-1</v>
      </c>
      <c r="AI4881" s="115">
        <v>-1</v>
      </c>
      <c r="AJ4881" s="115">
        <v>0</v>
      </c>
      <c r="AM4881" s="115" t="s">
        <v>348</v>
      </c>
      <c r="AN4881" s="115">
        <v>-1</v>
      </c>
      <c r="AQ4881" s="115">
        <v>604</v>
      </c>
      <c r="AR4881" s="115" t="s">
        <v>271</v>
      </c>
      <c r="AS4881" s="115" t="s">
        <v>384</v>
      </c>
      <c r="AT4881" s="115" t="s">
        <v>296</v>
      </c>
      <c r="AV4881" s="115">
        <v>96.027800301989998</v>
      </c>
      <c r="AW4881" s="115">
        <v>0.15287527740000001</v>
      </c>
    </row>
    <row r="4882" spans="1:49" x14ac:dyDescent="0.25">
      <c r="A4882" s="117">
        <v>230000</v>
      </c>
      <c r="B4882" s="117">
        <v>870000</v>
      </c>
      <c r="C4882" s="117">
        <v>870000</v>
      </c>
      <c r="D4882" s="115" t="s">
        <v>342</v>
      </c>
      <c r="E4882" s="115" t="s">
        <v>13</v>
      </c>
      <c r="F4882" s="115" t="s">
        <v>343</v>
      </c>
      <c r="G4882" s="115" t="s">
        <v>344</v>
      </c>
      <c r="H4882" s="115">
        <v>0.56000000000000005</v>
      </c>
      <c r="I4882" s="115">
        <v>0.48</v>
      </c>
      <c r="J4882" s="115" t="s">
        <v>350</v>
      </c>
      <c r="K4882" s="115">
        <v>0.32737495103864001</v>
      </c>
      <c r="L4882" s="115">
        <v>3754.55562237202</v>
      </c>
      <c r="M4882" s="115">
        <v>9.3433241562623195</v>
      </c>
      <c r="N4882" s="115">
        <v>1.37361973910728</v>
      </c>
      <c r="O4882" s="115">
        <v>3.05877028819459</v>
      </c>
      <c r="P4882" s="115">
        <v>0.44968869483596002</v>
      </c>
      <c r="Q4882" s="115">
        <v>1229.1474630459199</v>
      </c>
      <c r="R4882" s="115">
        <v>1210</v>
      </c>
      <c r="S4882" s="115" t="s">
        <v>353</v>
      </c>
      <c r="T4882" s="115">
        <v>1210</v>
      </c>
      <c r="U4882" s="115" t="s">
        <v>352</v>
      </c>
      <c r="V4882" s="115" t="s">
        <v>350</v>
      </c>
      <c r="Z4882" s="115">
        <v>0</v>
      </c>
      <c r="AA4882" s="115">
        <v>1</v>
      </c>
      <c r="AB4882" s="115">
        <v>3.05877028819459</v>
      </c>
      <c r="AC4882" s="115">
        <v>0.44968869483596002</v>
      </c>
      <c r="AD4882" s="115">
        <v>1229.1474630459199</v>
      </c>
      <c r="AF4882" s="115">
        <v>-1</v>
      </c>
      <c r="AG4882" s="115">
        <v>-1</v>
      </c>
      <c r="AH4882" s="115">
        <v>-1</v>
      </c>
      <c r="AI4882" s="115">
        <v>-1</v>
      </c>
      <c r="AJ4882" s="115">
        <v>0</v>
      </c>
      <c r="AM4882" s="115" t="s">
        <v>348</v>
      </c>
      <c r="AN4882" s="115">
        <v>-1</v>
      </c>
      <c r="AQ4882" s="115">
        <v>604</v>
      </c>
      <c r="AR4882" s="115" t="s">
        <v>271</v>
      </c>
      <c r="AS4882" s="115" t="s">
        <v>384</v>
      </c>
      <c r="AT4882" s="115" t="s">
        <v>296</v>
      </c>
      <c r="AV4882" s="115">
        <v>148.92044453354899</v>
      </c>
      <c r="AW4882" s="115">
        <v>0.9968754769</v>
      </c>
    </row>
    <row r="4883" spans="1:49" x14ac:dyDescent="0.25">
      <c r="A4883" s="117">
        <v>230000</v>
      </c>
      <c r="B4883" s="117">
        <v>870000</v>
      </c>
      <c r="C4883" s="117">
        <v>870000</v>
      </c>
      <c r="D4883" s="115" t="s">
        <v>342</v>
      </c>
      <c r="E4883" s="115" t="s">
        <v>13</v>
      </c>
      <c r="F4883" s="115" t="s">
        <v>343</v>
      </c>
      <c r="G4883" s="115" t="s">
        <v>344</v>
      </c>
      <c r="H4883" s="115">
        <v>0.56000000000000005</v>
      </c>
      <c r="I4883" s="115">
        <v>0.48</v>
      </c>
      <c r="J4883" s="115" t="s">
        <v>345</v>
      </c>
      <c r="K4883" s="115">
        <v>3.3153223464000003E-4</v>
      </c>
      <c r="L4883" s="115">
        <v>3698.0527495711999</v>
      </c>
      <c r="M4883" s="115">
        <v>10.627388938257599</v>
      </c>
      <c r="N4883" s="115">
        <v>2.0462571870902901</v>
      </c>
      <c r="O4883" s="115">
        <v>3.5233220031E-3</v>
      </c>
      <c r="P4883" s="115">
        <v>6.7840021787999997E-4</v>
      </c>
      <c r="Q4883" s="115">
        <v>1.22602369188563</v>
      </c>
      <c r="R4883" s="115">
        <v>1300</v>
      </c>
      <c r="S4883" s="115" t="s">
        <v>346</v>
      </c>
      <c r="T4883" s="115">
        <v>1300</v>
      </c>
      <c r="U4883" s="115" t="s">
        <v>347</v>
      </c>
      <c r="V4883" s="115" t="s">
        <v>345</v>
      </c>
      <c r="Z4883" s="115">
        <v>0</v>
      </c>
      <c r="AA4883" s="115">
        <v>1</v>
      </c>
      <c r="AB4883" s="115">
        <v>3.5233220031E-3</v>
      </c>
      <c r="AC4883" s="115">
        <v>6.7840021787999997E-4</v>
      </c>
      <c r="AD4883" s="115">
        <v>250.73679555957699</v>
      </c>
      <c r="AF4883" s="115">
        <v>-1</v>
      </c>
      <c r="AG4883" s="115">
        <v>-1</v>
      </c>
      <c r="AH4883" s="115">
        <v>-1</v>
      </c>
      <c r="AI4883" s="115">
        <v>-1</v>
      </c>
      <c r="AJ4883" s="115">
        <v>0</v>
      </c>
      <c r="AM4883" s="115" t="s">
        <v>348</v>
      </c>
      <c r="AN4883" s="115">
        <v>-1</v>
      </c>
      <c r="AQ4883" s="115">
        <v>604</v>
      </c>
      <c r="AR4883" s="115" t="s">
        <v>271</v>
      </c>
      <c r="AS4883" s="115" t="s">
        <v>384</v>
      </c>
      <c r="AT4883" s="115" t="s">
        <v>296</v>
      </c>
      <c r="AV4883" s="115">
        <v>12.612838105567601</v>
      </c>
      <c r="AW4883" s="115">
        <v>0.2033550653</v>
      </c>
    </row>
    <row r="4884" spans="1:49" x14ac:dyDescent="0.25">
      <c r="A4884" s="117">
        <v>230000</v>
      </c>
      <c r="B4884" s="117">
        <v>870000</v>
      </c>
      <c r="C4884" s="117">
        <v>870000</v>
      </c>
      <c r="D4884" s="115" t="s">
        <v>342</v>
      </c>
      <c r="E4884" s="115" t="s">
        <v>13</v>
      </c>
      <c r="F4884" s="115" t="s">
        <v>343</v>
      </c>
      <c r="G4884" s="115" t="s">
        <v>344</v>
      </c>
      <c r="H4884" s="115">
        <v>0.56000000000000005</v>
      </c>
      <c r="I4884" s="115">
        <v>0.48</v>
      </c>
      <c r="J4884" s="115" t="s">
        <v>350</v>
      </c>
      <c r="K4884" s="115">
        <v>6.1966806167049998E-2</v>
      </c>
      <c r="L4884" s="115">
        <v>3764.2534246752898</v>
      </c>
      <c r="M4884" s="115">
        <v>9.3659938023818707</v>
      </c>
      <c r="N4884" s="115">
        <v>1.3769027295027401</v>
      </c>
      <c r="O4884" s="115">
        <v>0.58038072251407002</v>
      </c>
      <c r="P4884" s="115">
        <v>8.5322264549990007E-2</v>
      </c>
      <c r="Q4884" s="115">
        <v>233.258762330542</v>
      </c>
      <c r="R4884" s="115">
        <v>1210</v>
      </c>
      <c r="S4884" s="115" t="s">
        <v>353</v>
      </c>
      <c r="T4884" s="115">
        <v>1210</v>
      </c>
      <c r="U4884" s="115" t="s">
        <v>352</v>
      </c>
      <c r="V4884" s="115" t="s">
        <v>350</v>
      </c>
      <c r="Z4884" s="115">
        <v>0</v>
      </c>
      <c r="AA4884" s="115">
        <v>1</v>
      </c>
      <c r="AB4884" s="115">
        <v>0.58038072251407002</v>
      </c>
      <c r="AC4884" s="115">
        <v>8.5322264549990007E-2</v>
      </c>
      <c r="AD4884" s="115">
        <v>295.758046588779</v>
      </c>
      <c r="AF4884" s="115">
        <v>-1</v>
      </c>
      <c r="AG4884" s="115">
        <v>-1</v>
      </c>
      <c r="AH4884" s="115">
        <v>-1</v>
      </c>
      <c r="AI4884" s="115">
        <v>-1</v>
      </c>
      <c r="AJ4884" s="115">
        <v>0</v>
      </c>
      <c r="AM4884" s="115" t="s">
        <v>348</v>
      </c>
      <c r="AN4884" s="115">
        <v>-1</v>
      </c>
      <c r="AQ4884" s="115">
        <v>604</v>
      </c>
      <c r="AR4884" s="115" t="s">
        <v>271</v>
      </c>
      <c r="AS4884" s="115" t="s">
        <v>384</v>
      </c>
      <c r="AT4884" s="115" t="s">
        <v>296</v>
      </c>
      <c r="AV4884" s="115">
        <v>66.737187716120701</v>
      </c>
      <c r="AW4884" s="115">
        <v>0.23986865090000001</v>
      </c>
    </row>
    <row r="4885" spans="1:49" x14ac:dyDescent="0.25">
      <c r="A4885" s="117">
        <v>230000</v>
      </c>
      <c r="B4885" s="117">
        <v>870000</v>
      </c>
      <c r="C4885" s="117">
        <v>870000</v>
      </c>
      <c r="D4885" s="115" t="s">
        <v>342</v>
      </c>
      <c r="E4885" s="115" t="s">
        <v>13</v>
      </c>
      <c r="F4885" s="115" t="s">
        <v>343</v>
      </c>
      <c r="G4885" s="115" t="s">
        <v>344</v>
      </c>
      <c r="H4885" s="115">
        <v>0.56000000000000005</v>
      </c>
      <c r="I4885" s="115">
        <v>0.48</v>
      </c>
      <c r="J4885" s="115" t="s">
        <v>350</v>
      </c>
      <c r="K4885" s="115">
        <v>0.20209247952998999</v>
      </c>
      <c r="L4885" s="115">
        <v>3764.2534246752898</v>
      </c>
      <c r="M4885" s="115">
        <v>9.3659938023818707</v>
      </c>
      <c r="N4885" s="115">
        <v>1.3769027295027401</v>
      </c>
      <c r="O4885" s="115">
        <v>1.8927969107859099</v>
      </c>
      <c r="P4885" s="115">
        <v>0.27826168667682</v>
      </c>
      <c r="Q4885" s="115">
        <v>760.72730817190597</v>
      </c>
      <c r="R4885" s="115">
        <v>1210</v>
      </c>
      <c r="S4885" s="115" t="s">
        <v>353</v>
      </c>
      <c r="T4885" s="115">
        <v>1210</v>
      </c>
      <c r="U4885" s="115" t="s">
        <v>352</v>
      </c>
      <c r="V4885" s="115" t="s">
        <v>350</v>
      </c>
      <c r="Z4885" s="115">
        <v>0</v>
      </c>
      <c r="AA4885" s="115">
        <v>1</v>
      </c>
      <c r="AB4885" s="115">
        <v>1.8927969107859099</v>
      </c>
      <c r="AC4885" s="115">
        <v>0.27826168667682</v>
      </c>
      <c r="AD4885" s="115">
        <v>1000.14425612637</v>
      </c>
      <c r="AF4885" s="115">
        <v>-1</v>
      </c>
      <c r="AG4885" s="115">
        <v>-1</v>
      </c>
      <c r="AH4885" s="115">
        <v>-1</v>
      </c>
      <c r="AI4885" s="115">
        <v>-1</v>
      </c>
      <c r="AJ4885" s="115">
        <v>0</v>
      </c>
      <c r="AM4885" s="115" t="s">
        <v>348</v>
      </c>
      <c r="AN4885" s="115">
        <v>-1</v>
      </c>
      <c r="AQ4885" s="115">
        <v>604</v>
      </c>
      <c r="AR4885" s="115" t="s">
        <v>271</v>
      </c>
      <c r="AS4885" s="115" t="s">
        <v>384</v>
      </c>
      <c r="AT4885" s="115" t="s">
        <v>296</v>
      </c>
      <c r="AV4885" s="115">
        <v>119.597565466131</v>
      </c>
      <c r="AW4885" s="115">
        <v>0.81114700419999997</v>
      </c>
    </row>
    <row r="4886" spans="1:49" x14ac:dyDescent="0.25">
      <c r="A4886" s="117">
        <v>230000</v>
      </c>
      <c r="B4886" s="117">
        <v>870000</v>
      </c>
      <c r="C4886" s="117">
        <v>870000</v>
      </c>
      <c r="D4886" s="115" t="s">
        <v>342</v>
      </c>
      <c r="E4886" s="115" t="s">
        <v>13</v>
      </c>
      <c r="F4886" s="115" t="s">
        <v>343</v>
      </c>
      <c r="G4886" s="115" t="s">
        <v>344</v>
      </c>
      <c r="H4886" s="115">
        <v>0.56000000000000005</v>
      </c>
      <c r="I4886" s="115">
        <v>0.48</v>
      </c>
      <c r="J4886" s="115" t="s">
        <v>345</v>
      </c>
      <c r="K4886" s="115">
        <v>1.8791424917800001E-3</v>
      </c>
      <c r="L4886" s="115">
        <v>3690.4700940892099</v>
      </c>
      <c r="M4886" s="115">
        <v>10.6069220977007</v>
      </c>
      <c r="N4886" s="115">
        <v>2.0424705732641502</v>
      </c>
      <c r="O4886" s="115">
        <v>1.9931918020879999E-2</v>
      </c>
      <c r="P4886" s="115">
        <v>3.8380932424399998E-3</v>
      </c>
      <c r="Q4886" s="115">
        <v>6.9349191684795999</v>
      </c>
      <c r="R4886" s="115">
        <v>1300</v>
      </c>
      <c r="S4886" s="115" t="s">
        <v>346</v>
      </c>
      <c r="T4886" s="115">
        <v>1300</v>
      </c>
      <c r="U4886" s="115" t="s">
        <v>347</v>
      </c>
      <c r="V4886" s="115" t="s">
        <v>345</v>
      </c>
      <c r="Z4886" s="115">
        <v>0</v>
      </c>
      <c r="AA4886" s="115">
        <v>1</v>
      </c>
      <c r="AB4886" s="115">
        <v>1.9931918020879999E-2</v>
      </c>
      <c r="AC4886" s="115">
        <v>3.8380932424399998E-3</v>
      </c>
      <c r="AD4886" s="115">
        <v>1053.07621937717</v>
      </c>
      <c r="AF4886" s="115">
        <v>-1</v>
      </c>
      <c r="AG4886" s="115">
        <v>-1</v>
      </c>
      <c r="AH4886" s="115">
        <v>-1</v>
      </c>
      <c r="AI4886" s="115">
        <v>-1</v>
      </c>
      <c r="AJ4886" s="115">
        <v>0</v>
      </c>
      <c r="AM4886" s="115" t="s">
        <v>348</v>
      </c>
      <c r="AN4886" s="115">
        <v>-1</v>
      </c>
      <c r="AQ4886" s="115">
        <v>604</v>
      </c>
      <c r="AR4886" s="115" t="s">
        <v>271</v>
      </c>
      <c r="AS4886" s="115" t="s">
        <v>384</v>
      </c>
      <c r="AT4886" s="115" t="s">
        <v>296</v>
      </c>
      <c r="AV4886" s="115">
        <v>108.35414646509101</v>
      </c>
      <c r="AW4886" s="115">
        <v>0.85407641469999995</v>
      </c>
    </row>
    <row r="4887" spans="1:49" x14ac:dyDescent="0.25">
      <c r="A4887" s="117">
        <v>230000</v>
      </c>
      <c r="B4887" s="117">
        <v>870000</v>
      </c>
      <c r="C4887" s="117">
        <v>870000</v>
      </c>
      <c r="D4887" s="115" t="s">
        <v>342</v>
      </c>
      <c r="E4887" s="115" t="s">
        <v>13</v>
      </c>
      <c r="F4887" s="115" t="s">
        <v>343</v>
      </c>
      <c r="G4887" s="115" t="s">
        <v>344</v>
      </c>
      <c r="H4887" s="115">
        <v>0.56000000000000005</v>
      </c>
      <c r="I4887" s="115">
        <v>0.48</v>
      </c>
      <c r="J4887" s="115" t="s">
        <v>350</v>
      </c>
      <c r="K4887" s="115">
        <v>0.10193459293568</v>
      </c>
      <c r="L4887" s="115">
        <v>3745.6299352767301</v>
      </c>
      <c r="M4887" s="115">
        <v>9.3224564066625604</v>
      </c>
      <c r="N4887" s="115">
        <v>1.37059758828044</v>
      </c>
      <c r="O4887" s="115">
        <v>0.95028079897378004</v>
      </c>
      <c r="P4887" s="115">
        <v>0.13971130723999001</v>
      </c>
      <c r="Q4887" s="115">
        <v>381.80926274013802</v>
      </c>
      <c r="R4887" s="115">
        <v>1200</v>
      </c>
      <c r="S4887" s="115" t="s">
        <v>351</v>
      </c>
      <c r="T4887" s="115">
        <v>1200</v>
      </c>
      <c r="U4887" s="115" t="s">
        <v>352</v>
      </c>
      <c r="V4887" s="115" t="s">
        <v>350</v>
      </c>
      <c r="Z4887" s="115">
        <v>0</v>
      </c>
      <c r="AA4887" s="115">
        <v>1</v>
      </c>
      <c r="AB4887" s="115">
        <v>0.95028079897378004</v>
      </c>
      <c r="AC4887" s="115">
        <v>0.13971130723999001</v>
      </c>
      <c r="AD4887" s="115">
        <v>1131.6587076052799</v>
      </c>
      <c r="AF4887" s="115">
        <v>-1</v>
      </c>
      <c r="AG4887" s="115">
        <v>-1</v>
      </c>
      <c r="AH4887" s="115">
        <v>-1</v>
      </c>
      <c r="AI4887" s="115">
        <v>-1</v>
      </c>
      <c r="AJ4887" s="115">
        <v>0</v>
      </c>
      <c r="AM4887" s="115" t="s">
        <v>348</v>
      </c>
      <c r="AN4887" s="115">
        <v>-1</v>
      </c>
      <c r="AQ4887" s="115">
        <v>604</v>
      </c>
      <c r="AR4887" s="115" t="s">
        <v>271</v>
      </c>
      <c r="AS4887" s="115" t="s">
        <v>384</v>
      </c>
      <c r="AT4887" s="115" t="s">
        <v>296</v>
      </c>
      <c r="AV4887" s="115">
        <v>135.877360845178</v>
      </c>
      <c r="AW4887" s="115">
        <v>0.91780917080000002</v>
      </c>
    </row>
    <row r="4888" spans="1:49" x14ac:dyDescent="0.25">
      <c r="A4888" s="117">
        <v>230000</v>
      </c>
      <c r="B4888" s="117">
        <v>870000</v>
      </c>
      <c r="C4888" s="117">
        <v>870000</v>
      </c>
      <c r="D4888" s="115" t="s">
        <v>342</v>
      </c>
      <c r="E4888" s="115" t="s">
        <v>13</v>
      </c>
      <c r="F4888" s="115" t="s">
        <v>343</v>
      </c>
      <c r="G4888" s="115" t="s">
        <v>344</v>
      </c>
      <c r="H4888" s="115">
        <v>0.56000000000000005</v>
      </c>
      <c r="I4888" s="115">
        <v>0.48</v>
      </c>
      <c r="J4888" s="115" t="s">
        <v>345</v>
      </c>
      <c r="K4888" s="115">
        <v>0.12327471980446</v>
      </c>
      <c r="L4888" s="115">
        <v>3745.6299352767301</v>
      </c>
      <c r="M4888" s="115">
        <v>9.3224564066625604</v>
      </c>
      <c r="N4888" s="115">
        <v>1.37059758828044</v>
      </c>
      <c r="O4888" s="115">
        <v>1.14922320142068</v>
      </c>
      <c r="P4888" s="115">
        <v>0.16896003365994999</v>
      </c>
      <c r="Q4888" s="115">
        <v>461.741480762462</v>
      </c>
      <c r="R4888" s="115">
        <v>1200</v>
      </c>
      <c r="S4888" s="115" t="s">
        <v>351</v>
      </c>
      <c r="T4888" s="115">
        <v>1200</v>
      </c>
      <c r="U4888" s="115" t="s">
        <v>347</v>
      </c>
      <c r="V4888" s="115" t="s">
        <v>345</v>
      </c>
      <c r="Z4888" s="115">
        <v>0</v>
      </c>
      <c r="AA4888" s="115">
        <v>1</v>
      </c>
      <c r="AB4888" s="115">
        <v>1.14922320142068</v>
      </c>
      <c r="AC4888" s="115">
        <v>0.16896003365994999</v>
      </c>
      <c r="AD4888" s="115">
        <v>760.27029339566195</v>
      </c>
      <c r="AF4888" s="115">
        <v>-1</v>
      </c>
      <c r="AG4888" s="115">
        <v>-1</v>
      </c>
      <c r="AH4888" s="115">
        <v>-1</v>
      </c>
      <c r="AI4888" s="115">
        <v>-1</v>
      </c>
      <c r="AJ4888" s="115">
        <v>0</v>
      </c>
      <c r="AM4888" s="115" t="s">
        <v>348</v>
      </c>
      <c r="AN4888" s="115">
        <v>-1</v>
      </c>
      <c r="AQ4888" s="115">
        <v>604</v>
      </c>
      <c r="AR4888" s="115" t="s">
        <v>271</v>
      </c>
      <c r="AS4888" s="115" t="s">
        <v>384</v>
      </c>
      <c r="AT4888" s="115" t="s">
        <v>296</v>
      </c>
      <c r="AV4888" s="115">
        <v>119.98028581236601</v>
      </c>
      <c r="AW4888" s="115">
        <v>0.61660202220000004</v>
      </c>
    </row>
    <row r="4889" spans="1:49" x14ac:dyDescent="0.25">
      <c r="A4889" s="117">
        <v>230000</v>
      </c>
      <c r="B4889" s="117">
        <v>870000</v>
      </c>
      <c r="C4889" s="117">
        <v>870000</v>
      </c>
      <c r="D4889" s="115" t="s">
        <v>342</v>
      </c>
      <c r="E4889" s="115" t="s">
        <v>13</v>
      </c>
      <c r="F4889" s="115" t="s">
        <v>343</v>
      </c>
      <c r="G4889" s="115" t="s">
        <v>344</v>
      </c>
      <c r="H4889" s="115">
        <v>0.56000000000000005</v>
      </c>
      <c r="I4889" s="115">
        <v>0.48</v>
      </c>
      <c r="J4889" s="115" t="s">
        <v>350</v>
      </c>
      <c r="K4889" s="115">
        <v>0.11266043124838</v>
      </c>
      <c r="L4889" s="115">
        <v>3745.6299352767301</v>
      </c>
      <c r="M4889" s="115">
        <v>9.3224564066625604</v>
      </c>
      <c r="N4889" s="115">
        <v>1.37059758828044</v>
      </c>
      <c r="O4889" s="115">
        <v>1.0502719590688301</v>
      </c>
      <c r="P4889" s="115">
        <v>0.15441211536366001</v>
      </c>
      <c r="Q4889" s="115">
        <v>421.98428380512098</v>
      </c>
      <c r="R4889" s="115">
        <v>1210</v>
      </c>
      <c r="S4889" s="115" t="s">
        <v>353</v>
      </c>
      <c r="T4889" s="115">
        <v>1210</v>
      </c>
      <c r="U4889" s="115" t="s">
        <v>352</v>
      </c>
      <c r="V4889" s="115" t="s">
        <v>350</v>
      </c>
      <c r="Z4889" s="115">
        <v>0</v>
      </c>
      <c r="AA4889" s="115">
        <v>1</v>
      </c>
      <c r="AB4889" s="115">
        <v>1.0502719590688301</v>
      </c>
      <c r="AC4889" s="115">
        <v>0.15441211536366001</v>
      </c>
      <c r="AD4889" s="115">
        <v>421.98428380512098</v>
      </c>
      <c r="AF4889" s="115">
        <v>-1</v>
      </c>
      <c r="AG4889" s="115">
        <v>-1</v>
      </c>
      <c r="AH4889" s="115">
        <v>-1</v>
      </c>
      <c r="AI4889" s="115">
        <v>-1</v>
      </c>
      <c r="AJ4889" s="115">
        <v>0</v>
      </c>
      <c r="AM4889" s="115" t="s">
        <v>348</v>
      </c>
      <c r="AN4889" s="115">
        <v>-1</v>
      </c>
      <c r="AQ4889" s="115">
        <v>604</v>
      </c>
      <c r="AR4889" s="115" t="s">
        <v>271</v>
      </c>
      <c r="AS4889" s="115" t="s">
        <v>384</v>
      </c>
      <c r="AT4889" s="115" t="s">
        <v>296</v>
      </c>
      <c r="AV4889" s="115">
        <v>92.924699371785096</v>
      </c>
      <c r="AW4889" s="115">
        <v>0.34224191710000001</v>
      </c>
    </row>
    <row r="4890" spans="1:49" x14ac:dyDescent="0.25">
      <c r="A4890" s="117">
        <v>230000</v>
      </c>
      <c r="B4890" s="117">
        <v>870000</v>
      </c>
      <c r="C4890" s="117">
        <v>870000</v>
      </c>
      <c r="D4890" s="115" t="s">
        <v>342</v>
      </c>
      <c r="E4890" s="115" t="s">
        <v>13</v>
      </c>
      <c r="F4890" s="115" t="s">
        <v>343</v>
      </c>
      <c r="G4890" s="115" t="s">
        <v>344</v>
      </c>
      <c r="H4890" s="115">
        <v>0.56000000000000005</v>
      </c>
      <c r="I4890" s="115">
        <v>0.48</v>
      </c>
      <c r="J4890" s="115" t="s">
        <v>350</v>
      </c>
      <c r="K4890" s="115">
        <v>0.18063604012442999</v>
      </c>
      <c r="L4890" s="115">
        <v>3764.2534243948298</v>
      </c>
      <c r="M4890" s="115">
        <v>9.3659938016840503</v>
      </c>
      <c r="N4890" s="115">
        <v>1.3769027294001499</v>
      </c>
      <c r="O4890" s="115">
        <v>1.69183603216621</v>
      </c>
      <c r="P4890" s="115">
        <v>0.24871825667537001</v>
      </c>
      <c r="Q4890" s="115">
        <v>679.95983260752701</v>
      </c>
      <c r="R4890" s="115">
        <v>1210</v>
      </c>
      <c r="S4890" s="115" t="s">
        <v>353</v>
      </c>
      <c r="T4890" s="115">
        <v>1210</v>
      </c>
      <c r="U4890" s="115" t="s">
        <v>352</v>
      </c>
      <c r="V4890" s="115" t="s">
        <v>350</v>
      </c>
      <c r="Z4890" s="115">
        <v>0</v>
      </c>
      <c r="AA4890" s="115">
        <v>1</v>
      </c>
      <c r="AB4890" s="115">
        <v>1.69183603216621</v>
      </c>
      <c r="AC4890" s="115">
        <v>0.24871825667537001</v>
      </c>
      <c r="AD4890" s="115">
        <v>880.85519997036795</v>
      </c>
      <c r="AF4890" s="115">
        <v>-1</v>
      </c>
      <c r="AG4890" s="115">
        <v>-1</v>
      </c>
      <c r="AH4890" s="115">
        <v>-1</v>
      </c>
      <c r="AI4890" s="115">
        <v>-1</v>
      </c>
      <c r="AJ4890" s="115">
        <v>0</v>
      </c>
      <c r="AM4890" s="115" t="s">
        <v>348</v>
      </c>
      <c r="AN4890" s="115">
        <v>-1</v>
      </c>
      <c r="AQ4890" s="115">
        <v>604</v>
      </c>
      <c r="AR4890" s="115" t="s">
        <v>271</v>
      </c>
      <c r="AS4890" s="115" t="s">
        <v>384</v>
      </c>
      <c r="AT4890" s="115" t="s">
        <v>296</v>
      </c>
      <c r="AV4890" s="115">
        <v>109.970610260862</v>
      </c>
      <c r="AW4890" s="115">
        <v>0.71440000000000003</v>
      </c>
    </row>
    <row r="4891" spans="1:49" x14ac:dyDescent="0.25">
      <c r="A4891" s="117">
        <v>230000</v>
      </c>
      <c r="B4891" s="117">
        <v>870000</v>
      </c>
      <c r="C4891" s="117">
        <v>870000</v>
      </c>
      <c r="D4891" s="115" t="s">
        <v>342</v>
      </c>
      <c r="E4891" s="115" t="s">
        <v>13</v>
      </c>
      <c r="F4891" s="115" t="s">
        <v>343</v>
      </c>
      <c r="G4891" s="115" t="s">
        <v>344</v>
      </c>
      <c r="H4891" s="115">
        <v>0.56000000000000005</v>
      </c>
      <c r="I4891" s="115">
        <v>0.48</v>
      </c>
      <c r="J4891" s="115" t="s">
        <v>350</v>
      </c>
      <c r="K4891" s="115">
        <v>9.8882434606400005E-2</v>
      </c>
      <c r="L4891" s="115">
        <v>3764.2534243948298</v>
      </c>
      <c r="M4891" s="115">
        <v>9.3659938016840503</v>
      </c>
      <c r="N4891" s="115">
        <v>1.3769027294001499</v>
      </c>
      <c r="O4891" s="115">
        <v>0.92613226961899997</v>
      </c>
      <c r="P4891" s="115">
        <v>0.13615149409929</v>
      </c>
      <c r="Q4891" s="115">
        <v>372.21854307965401</v>
      </c>
      <c r="R4891" s="115">
        <v>1210</v>
      </c>
      <c r="S4891" s="115" t="s">
        <v>353</v>
      </c>
      <c r="T4891" s="115">
        <v>1210</v>
      </c>
      <c r="U4891" s="115" t="s">
        <v>352</v>
      </c>
      <c r="V4891" s="115" t="s">
        <v>350</v>
      </c>
      <c r="Z4891" s="115">
        <v>0</v>
      </c>
      <c r="AA4891" s="115">
        <v>1</v>
      </c>
      <c r="AB4891" s="115">
        <v>0.92613226961899997</v>
      </c>
      <c r="AC4891" s="115">
        <v>0.13615149409929</v>
      </c>
      <c r="AD4891" s="115">
        <v>462.83509422276097</v>
      </c>
      <c r="AF4891" s="115">
        <v>-1</v>
      </c>
      <c r="AG4891" s="115">
        <v>-1</v>
      </c>
      <c r="AH4891" s="115">
        <v>-1</v>
      </c>
      <c r="AI4891" s="115">
        <v>-1</v>
      </c>
      <c r="AJ4891" s="115">
        <v>0</v>
      </c>
      <c r="AM4891" s="115" t="s">
        <v>348</v>
      </c>
      <c r="AN4891" s="115">
        <v>-1</v>
      </c>
      <c r="AQ4891" s="115">
        <v>604</v>
      </c>
      <c r="AR4891" s="115" t="s">
        <v>271</v>
      </c>
      <c r="AS4891" s="115" t="s">
        <v>384</v>
      </c>
      <c r="AT4891" s="115" t="s">
        <v>296</v>
      </c>
      <c r="AV4891" s="115">
        <v>80.748491954708001</v>
      </c>
      <c r="AW4891" s="115">
        <v>0.37537315020000001</v>
      </c>
    </row>
    <row r="4892" spans="1:49" x14ac:dyDescent="0.25">
      <c r="A4892" s="117">
        <v>230000</v>
      </c>
      <c r="B4892" s="117">
        <v>870000</v>
      </c>
      <c r="C4892" s="117">
        <v>870000</v>
      </c>
      <c r="D4892" s="115" t="s">
        <v>342</v>
      </c>
      <c r="E4892" s="115" t="s">
        <v>13</v>
      </c>
      <c r="F4892" s="115" t="s">
        <v>343</v>
      </c>
      <c r="G4892" s="115" t="s">
        <v>344</v>
      </c>
      <c r="H4892" s="115">
        <v>0.56000000000000005</v>
      </c>
      <c r="I4892" s="115">
        <v>0.48</v>
      </c>
      <c r="J4892" s="115" t="s">
        <v>350</v>
      </c>
      <c r="K4892" s="115">
        <v>0.12605445775269</v>
      </c>
      <c r="L4892" s="115">
        <v>2597.8324197070401</v>
      </c>
      <c r="M4892" s="115">
        <v>6.6845246784769001</v>
      </c>
      <c r="N4892" s="115">
        <v>0.99021205295229997</v>
      </c>
      <c r="O4892" s="115">
        <v>0.84261413367990001</v>
      </c>
      <c r="P4892" s="115">
        <v>0.12482064339508001</v>
      </c>
      <c r="Q4892" s="115">
        <v>327.46835699853801</v>
      </c>
      <c r="R4892" s="115">
        <v>1200</v>
      </c>
      <c r="S4892" s="115" t="s">
        <v>351</v>
      </c>
      <c r="T4892" s="115">
        <v>1200</v>
      </c>
      <c r="U4892" s="115" t="s">
        <v>352</v>
      </c>
      <c r="V4892" s="115" t="s">
        <v>350</v>
      </c>
      <c r="Z4892" s="115">
        <v>0</v>
      </c>
      <c r="AA4892" s="115">
        <v>1</v>
      </c>
      <c r="AB4892" s="115">
        <v>0.84261413367990001</v>
      </c>
      <c r="AC4892" s="115">
        <v>0.12482064339508001</v>
      </c>
      <c r="AD4892" s="115">
        <v>545.76203715093095</v>
      </c>
      <c r="AF4892" s="115">
        <v>-1</v>
      </c>
      <c r="AG4892" s="115">
        <v>-1</v>
      </c>
      <c r="AH4892" s="115">
        <v>-1</v>
      </c>
      <c r="AI4892" s="115">
        <v>-1</v>
      </c>
      <c r="AJ4892" s="115">
        <v>0</v>
      </c>
      <c r="AM4892" s="115" t="s">
        <v>348</v>
      </c>
      <c r="AN4892" s="115">
        <v>-1</v>
      </c>
      <c r="AQ4892" s="115">
        <v>604</v>
      </c>
      <c r="AR4892" s="115" t="s">
        <v>271</v>
      </c>
      <c r="AS4892" s="115" t="s">
        <v>384</v>
      </c>
      <c r="AT4892" s="115" t="s">
        <v>296</v>
      </c>
      <c r="AV4892" s="115">
        <v>130.85108966157199</v>
      </c>
      <c r="AW4892" s="115">
        <v>0.44262938940000002</v>
      </c>
    </row>
    <row r="4893" spans="1:49" x14ac:dyDescent="0.25">
      <c r="A4893" s="117">
        <v>230000</v>
      </c>
      <c r="B4893" s="117">
        <v>870000</v>
      </c>
      <c r="C4893" s="117">
        <v>870000</v>
      </c>
      <c r="D4893" s="115" t="s">
        <v>342</v>
      </c>
      <c r="E4893" s="115" t="s">
        <v>13</v>
      </c>
      <c r="F4893" s="115" t="s">
        <v>343</v>
      </c>
      <c r="G4893" s="115" t="s">
        <v>344</v>
      </c>
      <c r="H4893" s="115">
        <v>0.56000000000000005</v>
      </c>
      <c r="I4893" s="115">
        <v>0.48</v>
      </c>
      <c r="J4893" s="115" t="s">
        <v>350</v>
      </c>
      <c r="K4893" s="115">
        <v>4.7824264009359997E-2</v>
      </c>
      <c r="L4893" s="115">
        <v>2597.8324197070401</v>
      </c>
      <c r="M4893" s="115">
        <v>6.6845246784769001</v>
      </c>
      <c r="N4893" s="115">
        <v>0.99021205295229997</v>
      </c>
      <c r="O4893" s="115">
        <v>0.31968247300059999</v>
      </c>
      <c r="P4893" s="115">
        <v>4.735616264564E-2</v>
      </c>
      <c r="Q4893" s="115">
        <v>124.23942349215901</v>
      </c>
      <c r="R4893" s="115">
        <v>1210</v>
      </c>
      <c r="S4893" s="115" t="s">
        <v>353</v>
      </c>
      <c r="T4893" s="115">
        <v>1210</v>
      </c>
      <c r="U4893" s="115" t="s">
        <v>352</v>
      </c>
      <c r="V4893" s="115" t="s">
        <v>350</v>
      </c>
      <c r="Z4893" s="115">
        <v>0</v>
      </c>
      <c r="AA4893" s="115">
        <v>1</v>
      </c>
      <c r="AB4893" s="115">
        <v>0.31968247300059999</v>
      </c>
      <c r="AC4893" s="115">
        <v>4.735616264564E-2</v>
      </c>
      <c r="AD4893" s="115">
        <v>124.23942349216</v>
      </c>
      <c r="AF4893" s="115">
        <v>-1</v>
      </c>
      <c r="AG4893" s="115">
        <v>-1</v>
      </c>
      <c r="AH4893" s="115">
        <v>-1</v>
      </c>
      <c r="AI4893" s="115">
        <v>-1</v>
      </c>
      <c r="AJ4893" s="115">
        <v>0</v>
      </c>
      <c r="AM4893" s="115" t="s">
        <v>348</v>
      </c>
      <c r="AN4893" s="115">
        <v>-1</v>
      </c>
      <c r="AQ4893" s="115">
        <v>604</v>
      </c>
      <c r="AR4893" s="115" t="s">
        <v>271</v>
      </c>
      <c r="AS4893" s="115" t="s">
        <v>384</v>
      </c>
      <c r="AT4893" s="115" t="s">
        <v>296</v>
      </c>
      <c r="AV4893" s="115">
        <v>71.270394281821794</v>
      </c>
      <c r="AW4893" s="115">
        <v>0.1007619006</v>
      </c>
    </row>
    <row r="4894" spans="1:49" x14ac:dyDescent="0.25">
      <c r="A4894" s="117">
        <v>230000</v>
      </c>
      <c r="B4894" s="117">
        <v>870000</v>
      </c>
      <c r="C4894" s="117">
        <v>870000</v>
      </c>
      <c r="D4894" s="115" t="s">
        <v>342</v>
      </c>
      <c r="E4894" s="115" t="s">
        <v>13</v>
      </c>
      <c r="F4894" s="115" t="s">
        <v>343</v>
      </c>
      <c r="G4894" s="115" t="s">
        <v>344</v>
      </c>
      <c r="H4894" s="115">
        <v>0.56000000000000005</v>
      </c>
      <c r="I4894" s="115">
        <v>0.48</v>
      </c>
      <c r="J4894" s="115" t="s">
        <v>350</v>
      </c>
      <c r="K4894" s="115">
        <v>3.3780446016090003E-2</v>
      </c>
      <c r="L4894" s="115">
        <v>2597.8324197070401</v>
      </c>
      <c r="M4894" s="115">
        <v>6.6845246784769001</v>
      </c>
      <c r="N4894" s="115">
        <v>0.99021205295229997</v>
      </c>
      <c r="O4894" s="115">
        <v>0.22580622504454001</v>
      </c>
      <c r="P4894" s="115">
        <v>3.344980479924E-2</v>
      </c>
      <c r="Q4894" s="115">
        <v>87.755937812775301</v>
      </c>
      <c r="R4894" s="115">
        <v>1210</v>
      </c>
      <c r="S4894" s="115" t="s">
        <v>353</v>
      </c>
      <c r="T4894" s="115">
        <v>1210</v>
      </c>
      <c r="U4894" s="115" t="s">
        <v>352</v>
      </c>
      <c r="V4894" s="115" t="s">
        <v>350</v>
      </c>
      <c r="Z4894" s="115">
        <v>0</v>
      </c>
      <c r="AA4894" s="115">
        <v>1</v>
      </c>
      <c r="AB4894" s="115">
        <v>0.22580622504454001</v>
      </c>
      <c r="AC4894" s="115">
        <v>3.344980479924E-2</v>
      </c>
      <c r="AD4894" s="115">
        <v>87.755937812774803</v>
      </c>
      <c r="AF4894" s="115">
        <v>-1</v>
      </c>
      <c r="AG4894" s="115">
        <v>-1</v>
      </c>
      <c r="AH4894" s="115">
        <v>-1</v>
      </c>
      <c r="AI4894" s="115">
        <v>-1</v>
      </c>
      <c r="AJ4894" s="115">
        <v>0</v>
      </c>
      <c r="AM4894" s="115" t="s">
        <v>348</v>
      </c>
      <c r="AN4894" s="115">
        <v>-1</v>
      </c>
      <c r="AQ4894" s="115">
        <v>604</v>
      </c>
      <c r="AR4894" s="115" t="s">
        <v>271</v>
      </c>
      <c r="AS4894" s="115" t="s">
        <v>384</v>
      </c>
      <c r="AT4894" s="115" t="s">
        <v>296</v>
      </c>
      <c r="AV4894" s="115">
        <v>50.538057913111402</v>
      </c>
      <c r="AW4894" s="115">
        <v>7.1172699000000006E-2</v>
      </c>
    </row>
    <row r="4895" spans="1:49" x14ac:dyDescent="0.25">
      <c r="A4895" s="117">
        <v>230000</v>
      </c>
      <c r="B4895" s="117">
        <v>870000</v>
      </c>
      <c r="C4895" s="117">
        <v>870000</v>
      </c>
      <c r="D4895" s="115" t="s">
        <v>342</v>
      </c>
      <c r="E4895" s="115" t="s">
        <v>13</v>
      </c>
      <c r="F4895" s="115" t="s">
        <v>343</v>
      </c>
      <c r="G4895" s="115" t="s">
        <v>344</v>
      </c>
      <c r="H4895" s="115">
        <v>0.56000000000000005</v>
      </c>
      <c r="I4895" s="115">
        <v>0.48</v>
      </c>
      <c r="J4895" s="115" t="s">
        <v>350</v>
      </c>
      <c r="K4895" s="115">
        <v>0.39796851843330999</v>
      </c>
      <c r="L4895" s="115">
        <v>3754.55562237202</v>
      </c>
      <c r="M4895" s="115">
        <v>9.3433241562623195</v>
      </c>
      <c r="N4895" s="115">
        <v>1.37361973910728</v>
      </c>
      <c r="O4895" s="115">
        <v>3.7183488717098698</v>
      </c>
      <c r="P4895" s="115">
        <v>0.54665741246327004</v>
      </c>
      <c r="Q4895" s="115">
        <v>1494.19493841084</v>
      </c>
      <c r="R4895" s="115">
        <v>1200</v>
      </c>
      <c r="S4895" s="115" t="s">
        <v>351</v>
      </c>
      <c r="T4895" s="115">
        <v>1200</v>
      </c>
      <c r="U4895" s="115" t="s">
        <v>352</v>
      </c>
      <c r="V4895" s="115" t="s">
        <v>350</v>
      </c>
      <c r="Z4895" s="115">
        <v>0</v>
      </c>
      <c r="AA4895" s="115">
        <v>1</v>
      </c>
      <c r="AB4895" s="115">
        <v>3.7183488717098698</v>
      </c>
      <c r="AC4895" s="115">
        <v>0.54665741246327004</v>
      </c>
      <c r="AD4895" s="115">
        <v>1494.19493841084</v>
      </c>
      <c r="AF4895" s="115">
        <v>-1</v>
      </c>
      <c r="AG4895" s="115">
        <v>-1</v>
      </c>
      <c r="AH4895" s="115">
        <v>-1</v>
      </c>
      <c r="AI4895" s="115">
        <v>-1</v>
      </c>
      <c r="AJ4895" s="115">
        <v>0</v>
      </c>
      <c r="AM4895" s="115" t="s">
        <v>348</v>
      </c>
      <c r="AN4895" s="115">
        <v>-1</v>
      </c>
      <c r="AQ4895" s="115">
        <v>604</v>
      </c>
      <c r="AR4895" s="115" t="s">
        <v>271</v>
      </c>
      <c r="AS4895" s="115" t="s">
        <v>384</v>
      </c>
      <c r="AT4895" s="115" t="s">
        <v>296</v>
      </c>
      <c r="AV4895" s="115">
        <v>267.13275463807298</v>
      </c>
      <c r="AW4895" s="115">
        <v>1.2118369330000001</v>
      </c>
    </row>
    <row r="4896" spans="1:49" x14ac:dyDescent="0.25">
      <c r="A4896" s="117">
        <v>230000</v>
      </c>
      <c r="B4896" s="117">
        <v>870000</v>
      </c>
      <c r="C4896" s="117">
        <v>870000</v>
      </c>
      <c r="D4896" s="115" t="s">
        <v>342</v>
      </c>
      <c r="E4896" s="115" t="s">
        <v>13</v>
      </c>
      <c r="F4896" s="115" t="s">
        <v>343</v>
      </c>
      <c r="G4896" s="115" t="s">
        <v>344</v>
      </c>
      <c r="H4896" s="115">
        <v>0.56000000000000005</v>
      </c>
      <c r="I4896" s="115">
        <v>0.48</v>
      </c>
      <c r="J4896" s="115" t="s">
        <v>350</v>
      </c>
      <c r="K4896" s="115">
        <v>0.21979493505049</v>
      </c>
      <c r="L4896" s="115">
        <v>3754.55562237202</v>
      </c>
      <c r="M4896" s="115">
        <v>9.3433241562623195</v>
      </c>
      <c r="N4896" s="115">
        <v>1.37361973910728</v>
      </c>
      <c r="O4896" s="115">
        <v>2.0536153260813901</v>
      </c>
      <c r="P4896" s="115">
        <v>0.30191466134116002</v>
      </c>
      <c r="Q4896" s="115">
        <v>825.23230916272905</v>
      </c>
      <c r="R4896" s="115">
        <v>1210</v>
      </c>
      <c r="S4896" s="115" t="s">
        <v>353</v>
      </c>
      <c r="T4896" s="115">
        <v>1210</v>
      </c>
      <c r="U4896" s="115" t="s">
        <v>352</v>
      </c>
      <c r="V4896" s="115" t="s">
        <v>350</v>
      </c>
      <c r="Z4896" s="115">
        <v>0</v>
      </c>
      <c r="AA4896" s="115">
        <v>1</v>
      </c>
      <c r="AB4896" s="115">
        <v>2.0536153260813901</v>
      </c>
      <c r="AC4896" s="115">
        <v>0.30191466134116002</v>
      </c>
      <c r="AD4896" s="115">
        <v>825.23230916272905</v>
      </c>
      <c r="AF4896" s="115">
        <v>-1</v>
      </c>
      <c r="AG4896" s="115">
        <v>-1</v>
      </c>
      <c r="AH4896" s="115">
        <v>-1</v>
      </c>
      <c r="AI4896" s="115">
        <v>-1</v>
      </c>
      <c r="AJ4896" s="115">
        <v>0</v>
      </c>
      <c r="AM4896" s="115" t="s">
        <v>348</v>
      </c>
      <c r="AN4896" s="115">
        <v>-1</v>
      </c>
      <c r="AQ4896" s="115">
        <v>604</v>
      </c>
      <c r="AR4896" s="115" t="s">
        <v>271</v>
      </c>
      <c r="AS4896" s="115" t="s">
        <v>384</v>
      </c>
      <c r="AT4896" s="115" t="s">
        <v>296</v>
      </c>
      <c r="AV4896" s="115">
        <v>120.08230125087201</v>
      </c>
      <c r="AW4896" s="115">
        <v>0.6692881664</v>
      </c>
    </row>
    <row r="4897" spans="1:49" x14ac:dyDescent="0.25">
      <c r="A4897" s="117">
        <v>230000</v>
      </c>
      <c r="B4897" s="117">
        <v>870000</v>
      </c>
      <c r="C4897" s="117">
        <v>870000</v>
      </c>
      <c r="D4897" s="115" t="s">
        <v>342</v>
      </c>
      <c r="E4897" s="115" t="s">
        <v>13</v>
      </c>
      <c r="F4897" s="115" t="s">
        <v>343</v>
      </c>
      <c r="G4897" s="115" t="s">
        <v>344</v>
      </c>
      <c r="H4897" s="115">
        <v>0.56000000000000005</v>
      </c>
      <c r="I4897" s="115">
        <v>0.48</v>
      </c>
      <c r="J4897" s="115" t="s">
        <v>350</v>
      </c>
      <c r="K4897" s="115">
        <v>0.20706680600110999</v>
      </c>
      <c r="L4897" s="115">
        <v>3754.55562167268</v>
      </c>
      <c r="M4897" s="115">
        <v>9.3433241545219907</v>
      </c>
      <c r="N4897" s="115">
        <v>1.37361973885142</v>
      </c>
      <c r="O4897" s="115">
        <v>1.9346922901099499</v>
      </c>
      <c r="P4897" s="115">
        <v>0.28443105198405</v>
      </c>
      <c r="Q4897" s="115">
        <v>777.44384053329998</v>
      </c>
      <c r="R4897" s="115">
        <v>1200</v>
      </c>
      <c r="S4897" s="115" t="s">
        <v>351</v>
      </c>
      <c r="T4897" s="115">
        <v>1200</v>
      </c>
      <c r="U4897" s="115" t="s">
        <v>352</v>
      </c>
      <c r="V4897" s="115" t="s">
        <v>350</v>
      </c>
      <c r="Z4897" s="115">
        <v>0</v>
      </c>
      <c r="AA4897" s="115">
        <v>1</v>
      </c>
      <c r="AB4897" s="115">
        <v>1.9346922901099499</v>
      </c>
      <c r="AC4897" s="115">
        <v>0.28443105198405</v>
      </c>
      <c r="AD4897" s="115">
        <v>949.39329141984297</v>
      </c>
      <c r="AF4897" s="115">
        <v>-1</v>
      </c>
      <c r="AG4897" s="115">
        <v>-1</v>
      </c>
      <c r="AH4897" s="115">
        <v>-1</v>
      </c>
      <c r="AI4897" s="115">
        <v>-1</v>
      </c>
      <c r="AJ4897" s="115">
        <v>0</v>
      </c>
      <c r="AM4897" s="115" t="s">
        <v>348</v>
      </c>
      <c r="AN4897" s="115">
        <v>-1</v>
      </c>
      <c r="AQ4897" s="115">
        <v>604</v>
      </c>
      <c r="AR4897" s="115" t="s">
        <v>271</v>
      </c>
      <c r="AS4897" s="115" t="s">
        <v>384</v>
      </c>
      <c r="AT4897" s="115" t="s">
        <v>296</v>
      </c>
      <c r="AV4897" s="115">
        <v>115.805298260119</v>
      </c>
      <c r="AW4897" s="115">
        <v>0.7699864488</v>
      </c>
    </row>
    <row r="4898" spans="1:49" x14ac:dyDescent="0.25">
      <c r="A4898" s="117">
        <v>230000</v>
      </c>
      <c r="B4898" s="117">
        <v>870000</v>
      </c>
      <c r="C4898" s="117">
        <v>870000</v>
      </c>
      <c r="D4898" s="115" t="s">
        <v>342</v>
      </c>
      <c r="E4898" s="115" t="s">
        <v>13</v>
      </c>
      <c r="F4898" s="115" t="s">
        <v>343</v>
      </c>
      <c r="G4898" s="115" t="s">
        <v>344</v>
      </c>
      <c r="H4898" s="115">
        <v>0.56000000000000005</v>
      </c>
      <c r="I4898" s="115">
        <v>0.48</v>
      </c>
      <c r="J4898" s="115" t="s">
        <v>350</v>
      </c>
      <c r="K4898" s="115">
        <v>0.14974761347957999</v>
      </c>
      <c r="L4898" s="115">
        <v>3754.55562167268</v>
      </c>
      <c r="M4898" s="115">
        <v>9.3433241545219907</v>
      </c>
      <c r="N4898" s="115">
        <v>1.37361973885142</v>
      </c>
      <c r="O4898" s="115">
        <v>1.3991404941058601</v>
      </c>
      <c r="P4898" s="115">
        <v>0.20569627772144999</v>
      </c>
      <c r="Q4898" s="115">
        <v>562.23574402185795</v>
      </c>
      <c r="R4898" s="115">
        <v>1210</v>
      </c>
      <c r="S4898" s="115" t="s">
        <v>353</v>
      </c>
      <c r="T4898" s="115">
        <v>1210</v>
      </c>
      <c r="U4898" s="115" t="s">
        <v>352</v>
      </c>
      <c r="V4898" s="115" t="s">
        <v>350</v>
      </c>
      <c r="Z4898" s="115">
        <v>0</v>
      </c>
      <c r="AA4898" s="115">
        <v>1</v>
      </c>
      <c r="AB4898" s="115">
        <v>1.3991404941058601</v>
      </c>
      <c r="AC4898" s="115">
        <v>0.20569627772144999</v>
      </c>
      <c r="AD4898" s="115">
        <v>687.11157230918002</v>
      </c>
      <c r="AF4898" s="115">
        <v>-1</v>
      </c>
      <c r="AG4898" s="115">
        <v>-1</v>
      </c>
      <c r="AH4898" s="115">
        <v>-1</v>
      </c>
      <c r="AI4898" s="115">
        <v>-1</v>
      </c>
      <c r="AJ4898" s="115">
        <v>0</v>
      </c>
      <c r="AM4898" s="115" t="s">
        <v>348</v>
      </c>
      <c r="AN4898" s="115">
        <v>-1</v>
      </c>
      <c r="AQ4898" s="115">
        <v>604</v>
      </c>
      <c r="AR4898" s="115" t="s">
        <v>271</v>
      </c>
      <c r="AS4898" s="115" t="s">
        <v>384</v>
      </c>
      <c r="AT4898" s="115" t="s">
        <v>296</v>
      </c>
      <c r="AV4898" s="115">
        <v>99.938338580753594</v>
      </c>
      <c r="AW4898" s="115">
        <v>0.55726810410000005</v>
      </c>
    </row>
    <row r="4899" spans="1:49" x14ac:dyDescent="0.25">
      <c r="A4899" s="117">
        <v>230000</v>
      </c>
      <c r="B4899" s="117">
        <v>870000</v>
      </c>
      <c r="C4899" s="117">
        <v>870000</v>
      </c>
      <c r="D4899" s="115" t="s">
        <v>342</v>
      </c>
      <c r="E4899" s="115" t="s">
        <v>13</v>
      </c>
      <c r="F4899" s="115" t="s">
        <v>343</v>
      </c>
      <c r="G4899" s="115" t="s">
        <v>344</v>
      </c>
      <c r="H4899" s="115">
        <v>0.56000000000000005</v>
      </c>
      <c r="I4899" s="115">
        <v>0.48</v>
      </c>
      <c r="J4899" s="115" t="s">
        <v>350</v>
      </c>
      <c r="K4899" s="115">
        <v>2.7096086770610001E-2</v>
      </c>
      <c r="L4899" s="115">
        <v>3754.5556219524101</v>
      </c>
      <c r="M4899" s="115">
        <v>9.3433241552181201</v>
      </c>
      <c r="N4899" s="115">
        <v>1.3736197389537601</v>
      </c>
      <c r="O4899" s="115">
        <v>0.25316752203575998</v>
      </c>
      <c r="P4899" s="115">
        <v>3.7219719636510003E-2</v>
      </c>
      <c r="Q4899" s="115">
        <v>101.733764917519</v>
      </c>
      <c r="R4899" s="115">
        <v>1200</v>
      </c>
      <c r="S4899" s="115" t="s">
        <v>351</v>
      </c>
      <c r="T4899" s="115">
        <v>1200</v>
      </c>
      <c r="U4899" s="115" t="s">
        <v>352</v>
      </c>
      <c r="V4899" s="115" t="s">
        <v>350</v>
      </c>
      <c r="Z4899" s="115">
        <v>0</v>
      </c>
      <c r="AA4899" s="115">
        <v>1</v>
      </c>
      <c r="AB4899" s="115">
        <v>0.25316752203575998</v>
      </c>
      <c r="AC4899" s="115">
        <v>3.7219719636510003E-2</v>
      </c>
      <c r="AD4899" s="115">
        <v>144.37363731840099</v>
      </c>
      <c r="AF4899" s="115">
        <v>-1</v>
      </c>
      <c r="AG4899" s="115">
        <v>-1</v>
      </c>
      <c r="AH4899" s="115">
        <v>-1</v>
      </c>
      <c r="AI4899" s="115">
        <v>-1</v>
      </c>
      <c r="AJ4899" s="115">
        <v>0</v>
      </c>
      <c r="AM4899" s="115" t="s">
        <v>348</v>
      </c>
      <c r="AN4899" s="115">
        <v>-1</v>
      </c>
      <c r="AQ4899" s="115">
        <v>604</v>
      </c>
      <c r="AR4899" s="115" t="s">
        <v>271</v>
      </c>
      <c r="AS4899" s="115" t="s">
        <v>384</v>
      </c>
      <c r="AT4899" s="115" t="s">
        <v>296</v>
      </c>
      <c r="AV4899" s="115">
        <v>68.739838600077604</v>
      </c>
      <c r="AW4899" s="115">
        <v>0.1170913522</v>
      </c>
    </row>
    <row r="4900" spans="1:49" x14ac:dyDescent="0.25">
      <c r="A4900" s="117">
        <v>230000</v>
      </c>
      <c r="B4900" s="117">
        <v>870000</v>
      </c>
      <c r="C4900" s="117">
        <v>870000</v>
      </c>
      <c r="D4900" s="115" t="s">
        <v>342</v>
      </c>
      <c r="E4900" s="115" t="s">
        <v>13</v>
      </c>
      <c r="F4900" s="115" t="s">
        <v>343</v>
      </c>
      <c r="G4900" s="115" t="s">
        <v>344</v>
      </c>
      <c r="H4900" s="115">
        <v>0.56000000000000005</v>
      </c>
      <c r="I4900" s="115">
        <v>0.48</v>
      </c>
      <c r="J4900" s="115" t="s">
        <v>350</v>
      </c>
      <c r="K4900" s="115">
        <v>5.3347832384059997E-2</v>
      </c>
      <c r="L4900" s="115">
        <v>3754.5556219524101</v>
      </c>
      <c r="M4900" s="115">
        <v>9.3433241552181201</v>
      </c>
      <c r="N4900" s="115">
        <v>1.3736197389537601</v>
      </c>
      <c r="O4900" s="115">
        <v>0.49844609094259001</v>
      </c>
      <c r="P4900" s="115">
        <v>7.3279635593149997E-2</v>
      </c>
      <c r="Q4900" s="115">
        <v>200.297403996577</v>
      </c>
      <c r="R4900" s="115">
        <v>1210</v>
      </c>
      <c r="S4900" s="115" t="s">
        <v>353</v>
      </c>
      <c r="T4900" s="115">
        <v>1210</v>
      </c>
      <c r="U4900" s="115" t="s">
        <v>352</v>
      </c>
      <c r="V4900" s="115" t="s">
        <v>350</v>
      </c>
      <c r="Z4900" s="115">
        <v>0</v>
      </c>
      <c r="AA4900" s="115">
        <v>1</v>
      </c>
      <c r="AB4900" s="115">
        <v>0.49844609094259001</v>
      </c>
      <c r="AC4900" s="115">
        <v>7.3279635593149997E-2</v>
      </c>
      <c r="AD4900" s="115">
        <v>200.297403996578</v>
      </c>
      <c r="AF4900" s="115">
        <v>-1</v>
      </c>
      <c r="AG4900" s="115">
        <v>-1</v>
      </c>
      <c r="AH4900" s="115">
        <v>-1</v>
      </c>
      <c r="AI4900" s="115">
        <v>-1</v>
      </c>
      <c r="AJ4900" s="115">
        <v>0</v>
      </c>
      <c r="AM4900" s="115" t="s">
        <v>348</v>
      </c>
      <c r="AN4900" s="115">
        <v>-1</v>
      </c>
      <c r="AQ4900" s="115">
        <v>604</v>
      </c>
      <c r="AR4900" s="115" t="s">
        <v>271</v>
      </c>
      <c r="AS4900" s="115" t="s">
        <v>384</v>
      </c>
      <c r="AT4900" s="115" t="s">
        <v>296</v>
      </c>
      <c r="AV4900" s="115">
        <v>101.06938014747</v>
      </c>
      <c r="AW4900" s="115">
        <v>0.1624472052</v>
      </c>
    </row>
    <row r="4901" spans="1:49" x14ac:dyDescent="0.25">
      <c r="A4901" s="117">
        <v>230000</v>
      </c>
      <c r="B4901" s="117">
        <v>870000</v>
      </c>
      <c r="C4901" s="117">
        <v>870000</v>
      </c>
      <c r="D4901" s="115" t="s">
        <v>342</v>
      </c>
      <c r="E4901" s="115" t="s">
        <v>13</v>
      </c>
      <c r="F4901" s="115" t="s">
        <v>343</v>
      </c>
      <c r="G4901" s="115" t="s">
        <v>344</v>
      </c>
      <c r="H4901" s="115">
        <v>0.56000000000000005</v>
      </c>
      <c r="I4901" s="115">
        <v>0.48</v>
      </c>
      <c r="J4901" s="115" t="s">
        <v>350</v>
      </c>
      <c r="K4901" s="115">
        <v>0.30728887824075002</v>
      </c>
      <c r="L4901" s="115">
        <v>3754.5556219524101</v>
      </c>
      <c r="M4901" s="115">
        <v>9.3433241552181201</v>
      </c>
      <c r="N4901" s="115">
        <v>1.3736197389537601</v>
      </c>
      <c r="O4901" s="115">
        <v>2.8710995986967101</v>
      </c>
      <c r="P4901" s="115">
        <v>0.42209806871245997</v>
      </c>
      <c r="Q4901" s="115">
        <v>1153.73318536227</v>
      </c>
      <c r="R4901" s="115">
        <v>1210</v>
      </c>
      <c r="S4901" s="115" t="s">
        <v>353</v>
      </c>
      <c r="T4901" s="115">
        <v>1210</v>
      </c>
      <c r="U4901" s="115" t="s">
        <v>352</v>
      </c>
      <c r="V4901" s="115" t="s">
        <v>350</v>
      </c>
      <c r="Z4901" s="115">
        <v>0</v>
      </c>
      <c r="AA4901" s="115">
        <v>1</v>
      </c>
      <c r="AB4901" s="115">
        <v>2.8710995986967101</v>
      </c>
      <c r="AC4901" s="115">
        <v>0.42209806871245997</v>
      </c>
      <c r="AD4901" s="115">
        <v>1419.0715563102799</v>
      </c>
      <c r="AF4901" s="115">
        <v>-1</v>
      </c>
      <c r="AG4901" s="115">
        <v>-1</v>
      </c>
      <c r="AH4901" s="115">
        <v>-1</v>
      </c>
      <c r="AI4901" s="115">
        <v>-1</v>
      </c>
      <c r="AJ4901" s="115">
        <v>0</v>
      </c>
      <c r="AM4901" s="115" t="s">
        <v>348</v>
      </c>
      <c r="AN4901" s="115">
        <v>-1</v>
      </c>
      <c r="AQ4901" s="115">
        <v>604</v>
      </c>
      <c r="AR4901" s="115" t="s">
        <v>271</v>
      </c>
      <c r="AS4901" s="115" t="s">
        <v>384</v>
      </c>
      <c r="AT4901" s="115" t="s">
        <v>296</v>
      </c>
      <c r="AV4901" s="115">
        <v>146.54445033728001</v>
      </c>
      <c r="AW4901" s="115">
        <v>1.1509096158000001</v>
      </c>
    </row>
    <row r="4902" spans="1:49" x14ac:dyDescent="0.25">
      <c r="A4902" s="117">
        <v>230000</v>
      </c>
      <c r="B4902" s="117">
        <v>870000</v>
      </c>
      <c r="C4902" s="117">
        <v>870000</v>
      </c>
      <c r="D4902" s="115" t="s">
        <v>342</v>
      </c>
      <c r="E4902" s="115" t="s">
        <v>13</v>
      </c>
      <c r="F4902" s="115" t="s">
        <v>343</v>
      </c>
      <c r="G4902" s="115" t="s">
        <v>344</v>
      </c>
      <c r="H4902" s="115">
        <v>0.56000000000000005</v>
      </c>
      <c r="I4902" s="115">
        <v>0.48</v>
      </c>
      <c r="J4902" s="115" t="s">
        <v>350</v>
      </c>
      <c r="K4902" s="115">
        <v>0.11711656841702001</v>
      </c>
      <c r="L4902" s="115">
        <v>3764.2534246752898</v>
      </c>
      <c r="M4902" s="115">
        <v>9.3659938023818707</v>
      </c>
      <c r="N4902" s="115">
        <v>1.3769027295027401</v>
      </c>
      <c r="O4902" s="115">
        <v>1.09691305395009</v>
      </c>
      <c r="P4902" s="115">
        <v>0.16125812272338999</v>
      </c>
      <c r="Q4902" s="115">
        <v>440.856443750008</v>
      </c>
      <c r="R4902" s="115">
        <v>1210</v>
      </c>
      <c r="S4902" s="115" t="s">
        <v>353</v>
      </c>
      <c r="T4902" s="115">
        <v>1210</v>
      </c>
      <c r="U4902" s="115" t="s">
        <v>352</v>
      </c>
      <c r="V4902" s="115" t="s">
        <v>350</v>
      </c>
      <c r="Z4902" s="115">
        <v>0</v>
      </c>
      <c r="AA4902" s="115">
        <v>1</v>
      </c>
      <c r="AB4902" s="115">
        <v>1.09691305395009</v>
      </c>
      <c r="AC4902" s="115">
        <v>0.16125812272338999</v>
      </c>
      <c r="AD4902" s="115">
        <v>553.63345453386796</v>
      </c>
      <c r="AF4902" s="115">
        <v>-1</v>
      </c>
      <c r="AG4902" s="115">
        <v>-1</v>
      </c>
      <c r="AH4902" s="115">
        <v>-1</v>
      </c>
      <c r="AI4902" s="115">
        <v>-1</v>
      </c>
      <c r="AJ4902" s="115">
        <v>0</v>
      </c>
      <c r="AM4902" s="115" t="s">
        <v>348</v>
      </c>
      <c r="AN4902" s="115">
        <v>-1</v>
      </c>
      <c r="AQ4902" s="115">
        <v>604</v>
      </c>
      <c r="AR4902" s="115" t="s">
        <v>271</v>
      </c>
      <c r="AS4902" s="115" t="s">
        <v>384</v>
      </c>
      <c r="AT4902" s="115" t="s">
        <v>296</v>
      </c>
      <c r="AV4902" s="115">
        <v>87.596105673922096</v>
      </c>
      <c r="AW4902" s="115">
        <v>0.44901334510000002</v>
      </c>
    </row>
    <row r="4903" spans="1:49" x14ac:dyDescent="0.25">
      <c r="A4903" s="117">
        <v>230000</v>
      </c>
      <c r="B4903" s="117">
        <v>870000</v>
      </c>
      <c r="C4903" s="117">
        <v>870000</v>
      </c>
      <c r="D4903" s="115" t="s">
        <v>342</v>
      </c>
      <c r="E4903" s="115" t="s">
        <v>13</v>
      </c>
      <c r="F4903" s="115" t="s">
        <v>343</v>
      </c>
      <c r="G4903" s="115" t="s">
        <v>344</v>
      </c>
      <c r="H4903" s="115">
        <v>0.56000000000000005</v>
      </c>
      <c r="I4903" s="115">
        <v>0.48</v>
      </c>
      <c r="J4903" s="115" t="s">
        <v>350</v>
      </c>
      <c r="K4903" s="115">
        <v>1.505472489903E-2</v>
      </c>
      <c r="L4903" s="115">
        <v>3764.2534246752898</v>
      </c>
      <c r="M4903" s="115">
        <v>9.3659938023818707</v>
      </c>
      <c r="N4903" s="115">
        <v>1.3769027295027401</v>
      </c>
      <c r="O4903" s="115">
        <v>0.14100246010094</v>
      </c>
      <c r="P4903" s="115">
        <v>2.0728891805390001E-2</v>
      </c>
      <c r="Q4903" s="115">
        <v>56.669799758744503</v>
      </c>
      <c r="R4903" s="115">
        <v>1210</v>
      </c>
      <c r="S4903" s="115" t="s">
        <v>353</v>
      </c>
      <c r="T4903" s="115">
        <v>1210</v>
      </c>
      <c r="U4903" s="115" t="s">
        <v>352</v>
      </c>
      <c r="V4903" s="115" t="s">
        <v>350</v>
      </c>
      <c r="Z4903" s="115">
        <v>0</v>
      </c>
      <c r="AA4903" s="115">
        <v>1</v>
      </c>
      <c r="AB4903" s="115">
        <v>0.14100246010094</v>
      </c>
      <c r="AC4903" s="115">
        <v>2.0728891805390001E-2</v>
      </c>
      <c r="AD4903" s="115">
        <v>71.384278934771103</v>
      </c>
      <c r="AF4903" s="115">
        <v>-1</v>
      </c>
      <c r="AG4903" s="115">
        <v>-1</v>
      </c>
      <c r="AH4903" s="115">
        <v>-1</v>
      </c>
      <c r="AI4903" s="115">
        <v>-1</v>
      </c>
      <c r="AJ4903" s="115">
        <v>0</v>
      </c>
      <c r="AM4903" s="115" t="s">
        <v>348</v>
      </c>
      <c r="AN4903" s="115">
        <v>-1</v>
      </c>
      <c r="AQ4903" s="115">
        <v>604</v>
      </c>
      <c r="AR4903" s="115" t="s">
        <v>271</v>
      </c>
      <c r="AS4903" s="115" t="s">
        <v>384</v>
      </c>
      <c r="AT4903" s="115" t="s">
        <v>296</v>
      </c>
      <c r="AV4903" s="115">
        <v>51.796212919710896</v>
      </c>
      <c r="AW4903" s="115">
        <v>5.7894792299999998E-2</v>
      </c>
    </row>
    <row r="4904" spans="1:49" x14ac:dyDescent="0.25">
      <c r="A4904" s="117">
        <v>230000</v>
      </c>
      <c r="B4904" s="117">
        <v>870000</v>
      </c>
      <c r="C4904" s="117">
        <v>870000</v>
      </c>
      <c r="D4904" s="115" t="s">
        <v>342</v>
      </c>
      <c r="E4904" s="115" t="s">
        <v>13</v>
      </c>
      <c r="F4904" s="115" t="s">
        <v>343</v>
      </c>
      <c r="G4904" s="115" t="s">
        <v>344</v>
      </c>
      <c r="H4904" s="115">
        <v>0.56000000000000005</v>
      </c>
      <c r="I4904" s="115">
        <v>0.48</v>
      </c>
      <c r="J4904" s="115" t="s">
        <v>350</v>
      </c>
      <c r="K4904" s="115">
        <v>0.16280637036036</v>
      </c>
      <c r="L4904" s="115">
        <v>3764.2534246752898</v>
      </c>
      <c r="M4904" s="115">
        <v>9.3659938023818707</v>
      </c>
      <c r="N4904" s="115">
        <v>1.3769027295027401</v>
      </c>
      <c r="O4904" s="115">
        <v>1.52484345578348</v>
      </c>
      <c r="P4904" s="115">
        <v>0.22416853572962001</v>
      </c>
      <c r="Q4904" s="115">
        <v>612.84443718796604</v>
      </c>
      <c r="R4904" s="115">
        <v>1210</v>
      </c>
      <c r="S4904" s="115" t="s">
        <v>353</v>
      </c>
      <c r="T4904" s="115">
        <v>1210</v>
      </c>
      <c r="U4904" s="115" t="s">
        <v>352</v>
      </c>
      <c r="V4904" s="115" t="s">
        <v>350</v>
      </c>
      <c r="Z4904" s="115">
        <v>0</v>
      </c>
      <c r="AA4904" s="115">
        <v>1</v>
      </c>
      <c r="AB4904" s="115">
        <v>1.52484345578348</v>
      </c>
      <c r="AC4904" s="115">
        <v>0.22416853572962001</v>
      </c>
      <c r="AD4904" s="115">
        <v>774.73217335629101</v>
      </c>
      <c r="AF4904" s="115">
        <v>-1</v>
      </c>
      <c r="AG4904" s="115">
        <v>-1</v>
      </c>
      <c r="AH4904" s="115">
        <v>-1</v>
      </c>
      <c r="AI4904" s="115">
        <v>-1</v>
      </c>
      <c r="AJ4904" s="115">
        <v>0</v>
      </c>
      <c r="AM4904" s="115" t="s">
        <v>348</v>
      </c>
      <c r="AN4904" s="115">
        <v>-1</v>
      </c>
      <c r="AQ4904" s="115">
        <v>604</v>
      </c>
      <c r="AR4904" s="115" t="s">
        <v>271</v>
      </c>
      <c r="AS4904" s="115" t="s">
        <v>384</v>
      </c>
      <c r="AT4904" s="115" t="s">
        <v>296</v>
      </c>
      <c r="AV4904" s="115">
        <v>103.01815679976799</v>
      </c>
      <c r="AW4904" s="115">
        <v>0.62833104080000002</v>
      </c>
    </row>
    <row r="4905" spans="1:49" x14ac:dyDescent="0.25">
      <c r="A4905" s="117">
        <v>230000</v>
      </c>
      <c r="B4905" s="117">
        <v>870000</v>
      </c>
      <c r="C4905" s="117">
        <v>870000</v>
      </c>
      <c r="D4905" s="115" t="s">
        <v>342</v>
      </c>
      <c r="E4905" s="115" t="s">
        <v>13</v>
      </c>
      <c r="F4905" s="115" t="s">
        <v>343</v>
      </c>
      <c r="G4905" s="115" t="s">
        <v>344</v>
      </c>
      <c r="H4905" s="115">
        <v>0.56000000000000005</v>
      </c>
      <c r="I4905" s="115">
        <v>0.48</v>
      </c>
      <c r="J4905" s="115" t="s">
        <v>350</v>
      </c>
      <c r="K4905" s="115">
        <v>6.3412696584660005E-2</v>
      </c>
      <c r="L4905" s="115">
        <v>3753.1145965881101</v>
      </c>
      <c r="M4905" s="115">
        <v>9.3399564430680897</v>
      </c>
      <c r="N4905" s="115">
        <v>1.3731320613722</v>
      </c>
      <c r="O4905" s="115">
        <v>0.59227182403825995</v>
      </c>
      <c r="P4905" s="115">
        <v>8.7074006778470006E-2</v>
      </c>
      <c r="Q4905" s="115">
        <v>237.99511716091899</v>
      </c>
      <c r="R4905" s="115">
        <v>1200</v>
      </c>
      <c r="S4905" s="115" t="s">
        <v>351</v>
      </c>
      <c r="T4905" s="115">
        <v>1200</v>
      </c>
      <c r="U4905" s="115" t="s">
        <v>352</v>
      </c>
      <c r="V4905" s="115" t="s">
        <v>350</v>
      </c>
      <c r="Z4905" s="115">
        <v>0</v>
      </c>
      <c r="AA4905" s="115">
        <v>1</v>
      </c>
      <c r="AB4905" s="115">
        <v>0.59227182403825995</v>
      </c>
      <c r="AC4905" s="115">
        <v>8.7074006778470006E-2</v>
      </c>
      <c r="AD4905" s="115">
        <v>237.99511716091899</v>
      </c>
      <c r="AF4905" s="115">
        <v>-1</v>
      </c>
      <c r="AG4905" s="115">
        <v>-1</v>
      </c>
      <c r="AH4905" s="115">
        <v>-1</v>
      </c>
      <c r="AI4905" s="115">
        <v>-1</v>
      </c>
      <c r="AJ4905" s="115">
        <v>0</v>
      </c>
      <c r="AM4905" s="115" t="s">
        <v>348</v>
      </c>
      <c r="AN4905" s="115">
        <v>-1</v>
      </c>
      <c r="AQ4905" s="115">
        <v>604</v>
      </c>
      <c r="AR4905" s="115" t="s">
        <v>271</v>
      </c>
      <c r="AS4905" s="115" t="s">
        <v>384</v>
      </c>
      <c r="AT4905" s="115" t="s">
        <v>296</v>
      </c>
      <c r="AV4905" s="115">
        <v>110.281428003966</v>
      </c>
      <c r="AW4905" s="115">
        <v>0.1930211818</v>
      </c>
    </row>
    <row r="4906" spans="1:49" x14ac:dyDescent="0.25">
      <c r="A4906" s="117">
        <v>230000</v>
      </c>
      <c r="B4906" s="117">
        <v>870000</v>
      </c>
      <c r="C4906" s="117">
        <v>870000</v>
      </c>
      <c r="D4906" s="115" t="s">
        <v>342</v>
      </c>
      <c r="E4906" s="115" t="s">
        <v>13</v>
      </c>
      <c r="F4906" s="115" t="s">
        <v>343</v>
      </c>
      <c r="G4906" s="115" t="s">
        <v>344</v>
      </c>
      <c r="H4906" s="115">
        <v>0.56000000000000005</v>
      </c>
      <c r="I4906" s="115">
        <v>0.48</v>
      </c>
      <c r="J4906" s="115" t="s">
        <v>350</v>
      </c>
      <c r="K4906" s="115">
        <v>0.20872569619521</v>
      </c>
      <c r="L4906" s="115">
        <v>3753.1145965881101</v>
      </c>
      <c r="M4906" s="115">
        <v>9.3399564430680897</v>
      </c>
      <c r="N4906" s="115">
        <v>1.3731320613722</v>
      </c>
      <c r="O4906" s="115">
        <v>1.9494889110123499</v>
      </c>
      <c r="P4906" s="115">
        <v>0.28660794547787999</v>
      </c>
      <c r="Q4906" s="115">
        <v>783.37145707326999</v>
      </c>
      <c r="R4906" s="115">
        <v>1210</v>
      </c>
      <c r="S4906" s="115" t="s">
        <v>353</v>
      </c>
      <c r="T4906" s="115">
        <v>1210</v>
      </c>
      <c r="U4906" s="115" t="s">
        <v>352</v>
      </c>
      <c r="V4906" s="115" t="s">
        <v>350</v>
      </c>
      <c r="Z4906" s="115">
        <v>0</v>
      </c>
      <c r="AA4906" s="115">
        <v>1</v>
      </c>
      <c r="AB4906" s="115">
        <v>1.9494889110123499</v>
      </c>
      <c r="AC4906" s="115">
        <v>0.28660794547787999</v>
      </c>
      <c r="AD4906" s="115">
        <v>783.37145707326999</v>
      </c>
      <c r="AF4906" s="115">
        <v>-1</v>
      </c>
      <c r="AG4906" s="115">
        <v>-1</v>
      </c>
      <c r="AH4906" s="115">
        <v>-1</v>
      </c>
      <c r="AI4906" s="115">
        <v>-1</v>
      </c>
      <c r="AJ4906" s="115">
        <v>0</v>
      </c>
      <c r="AM4906" s="115" t="s">
        <v>348</v>
      </c>
      <c r="AN4906" s="115">
        <v>-1</v>
      </c>
      <c r="AQ4906" s="115">
        <v>604</v>
      </c>
      <c r="AR4906" s="115" t="s">
        <v>271</v>
      </c>
      <c r="AS4906" s="115" t="s">
        <v>384</v>
      </c>
      <c r="AT4906" s="115" t="s">
        <v>296</v>
      </c>
      <c r="AV4906" s="115">
        <v>126.93378408660701</v>
      </c>
      <c r="AW4906" s="115">
        <v>0.63533775920000002</v>
      </c>
    </row>
    <row r="4907" spans="1:49" x14ac:dyDescent="0.25">
      <c r="A4907" s="117">
        <v>230000</v>
      </c>
      <c r="B4907" s="117">
        <v>870000</v>
      </c>
      <c r="C4907" s="117">
        <v>870000</v>
      </c>
      <c r="D4907" s="115" t="s">
        <v>342</v>
      </c>
      <c r="E4907" s="115" t="s">
        <v>13</v>
      </c>
      <c r="F4907" s="115" t="s">
        <v>343</v>
      </c>
      <c r="G4907" s="115" t="s">
        <v>344</v>
      </c>
      <c r="H4907" s="115">
        <v>0.56000000000000005</v>
      </c>
      <c r="I4907" s="115">
        <v>0.48</v>
      </c>
      <c r="J4907" s="115" t="s">
        <v>350</v>
      </c>
      <c r="K4907" s="115">
        <v>0.20269990025505</v>
      </c>
      <c r="L4907" s="115">
        <v>3753.1145965881101</v>
      </c>
      <c r="M4907" s="115">
        <v>9.3399564430680897</v>
      </c>
      <c r="N4907" s="115">
        <v>1.3731320613722</v>
      </c>
      <c r="O4907" s="115">
        <v>1.89320823939643</v>
      </c>
      <c r="P4907" s="115">
        <v>0.27833373187715998</v>
      </c>
      <c r="Q4907" s="115">
        <v>760.75595437418997</v>
      </c>
      <c r="R4907" s="115">
        <v>1210</v>
      </c>
      <c r="S4907" s="115" t="s">
        <v>353</v>
      </c>
      <c r="T4907" s="115">
        <v>1210</v>
      </c>
      <c r="U4907" s="115" t="s">
        <v>352</v>
      </c>
      <c r="V4907" s="115" t="s">
        <v>350</v>
      </c>
      <c r="Z4907" s="115">
        <v>0</v>
      </c>
      <c r="AA4907" s="115">
        <v>1</v>
      </c>
      <c r="AB4907" s="115">
        <v>1.89320823939643</v>
      </c>
      <c r="AC4907" s="115">
        <v>0.27833373187715998</v>
      </c>
      <c r="AD4907" s="115">
        <v>760.75595437418997</v>
      </c>
      <c r="AF4907" s="115">
        <v>-1</v>
      </c>
      <c r="AG4907" s="115">
        <v>-1</v>
      </c>
      <c r="AH4907" s="115">
        <v>-1</v>
      </c>
      <c r="AI4907" s="115">
        <v>-1</v>
      </c>
      <c r="AJ4907" s="115">
        <v>0</v>
      </c>
      <c r="AM4907" s="115" t="s">
        <v>348</v>
      </c>
      <c r="AN4907" s="115">
        <v>-1</v>
      </c>
      <c r="AQ4907" s="115">
        <v>604</v>
      </c>
      <c r="AR4907" s="115" t="s">
        <v>271</v>
      </c>
      <c r="AS4907" s="115" t="s">
        <v>384</v>
      </c>
      <c r="AT4907" s="115" t="s">
        <v>296</v>
      </c>
      <c r="AV4907" s="115">
        <v>126.40178592954901</v>
      </c>
      <c r="AW4907" s="115">
        <v>0.61699590780000002</v>
      </c>
    </row>
    <row r="4908" spans="1:49" x14ac:dyDescent="0.25">
      <c r="A4908" s="117">
        <v>230000</v>
      </c>
      <c r="B4908" s="117">
        <v>870000</v>
      </c>
      <c r="C4908" s="117">
        <v>870000</v>
      </c>
      <c r="D4908" s="115" t="s">
        <v>342</v>
      </c>
      <c r="E4908" s="115" t="s">
        <v>13</v>
      </c>
      <c r="F4908" s="115" t="s">
        <v>343</v>
      </c>
      <c r="G4908" s="115" t="s">
        <v>344</v>
      </c>
      <c r="H4908" s="115">
        <v>0.56000000000000005</v>
      </c>
      <c r="I4908" s="115">
        <v>0.48</v>
      </c>
      <c r="J4908" s="115" t="s">
        <v>350</v>
      </c>
      <c r="K4908" s="115">
        <v>0.14292516084010001</v>
      </c>
      <c r="L4908" s="115">
        <v>3753.1145965881101</v>
      </c>
      <c r="M4908" s="115">
        <v>9.3399564430680897</v>
      </c>
      <c r="N4908" s="115">
        <v>1.3731320613722</v>
      </c>
      <c r="O4908" s="115">
        <v>1.33491477686508</v>
      </c>
      <c r="P4908" s="115">
        <v>0.19625512072632001</v>
      </c>
      <c r="Q4908" s="115">
        <v>536.41450736870195</v>
      </c>
      <c r="R4908" s="115">
        <v>1210</v>
      </c>
      <c r="S4908" s="115" t="s">
        <v>353</v>
      </c>
      <c r="T4908" s="115">
        <v>1210</v>
      </c>
      <c r="U4908" s="115" t="s">
        <v>352</v>
      </c>
      <c r="V4908" s="115" t="s">
        <v>350</v>
      </c>
      <c r="Z4908" s="115">
        <v>0</v>
      </c>
      <c r="AA4908" s="115">
        <v>1</v>
      </c>
      <c r="AB4908" s="115">
        <v>1.33491477686508</v>
      </c>
      <c r="AC4908" s="115">
        <v>0.19625512072632001</v>
      </c>
      <c r="AD4908" s="115">
        <v>536.41450736870195</v>
      </c>
      <c r="AF4908" s="115">
        <v>-1</v>
      </c>
      <c r="AG4908" s="115">
        <v>-1</v>
      </c>
      <c r="AH4908" s="115">
        <v>-1</v>
      </c>
      <c r="AI4908" s="115">
        <v>-1</v>
      </c>
      <c r="AJ4908" s="115">
        <v>0</v>
      </c>
      <c r="AM4908" s="115" t="s">
        <v>348</v>
      </c>
      <c r="AN4908" s="115">
        <v>-1</v>
      </c>
      <c r="AQ4908" s="115">
        <v>604</v>
      </c>
      <c r="AR4908" s="115" t="s">
        <v>271</v>
      </c>
      <c r="AS4908" s="115" t="s">
        <v>384</v>
      </c>
      <c r="AT4908" s="115" t="s">
        <v>296</v>
      </c>
      <c r="AV4908" s="115">
        <v>116.20762222696</v>
      </c>
      <c r="AW4908" s="115">
        <v>0.43504826229999999</v>
      </c>
    </row>
    <row r="4909" spans="1:49" x14ac:dyDescent="0.25">
      <c r="A4909" s="117">
        <v>230000</v>
      </c>
      <c r="B4909" s="117">
        <v>870000</v>
      </c>
      <c r="C4909" s="117">
        <v>870000</v>
      </c>
      <c r="D4909" s="115" t="s">
        <v>342</v>
      </c>
      <c r="E4909" s="115" t="s">
        <v>13</v>
      </c>
      <c r="F4909" s="115" t="s">
        <v>343</v>
      </c>
      <c r="G4909" s="115" t="s">
        <v>344</v>
      </c>
      <c r="H4909" s="115">
        <v>0.56000000000000005</v>
      </c>
      <c r="I4909" s="115">
        <v>0.48</v>
      </c>
      <c r="J4909" s="115" t="s">
        <v>345</v>
      </c>
      <c r="K4909" s="115">
        <v>3.0692123231899999E-3</v>
      </c>
      <c r="L4909" s="115">
        <v>3646.8764832095198</v>
      </c>
      <c r="M4909" s="115">
        <v>9.7439670263734701</v>
      </c>
      <c r="N4909" s="115">
        <v>1.68221787510566</v>
      </c>
      <c r="O4909" s="115">
        <v>2.9906303674160001E-2</v>
      </c>
      <c r="P4909" s="115">
        <v>5.1630838325699997E-3</v>
      </c>
      <c r="Q4909" s="115">
        <v>11.1930382434403</v>
      </c>
      <c r="R4909" s="115">
        <v>1300</v>
      </c>
      <c r="S4909" s="115" t="s">
        <v>346</v>
      </c>
      <c r="T4909" s="115">
        <v>1300</v>
      </c>
      <c r="U4909" s="115" t="s">
        <v>347</v>
      </c>
      <c r="V4909" s="115" t="s">
        <v>345</v>
      </c>
      <c r="Z4909" s="115">
        <v>0</v>
      </c>
      <c r="AA4909" s="115">
        <v>1</v>
      </c>
      <c r="AB4909" s="115">
        <v>2.9906303674160001E-2</v>
      </c>
      <c r="AC4909" s="115">
        <v>5.1630838325699997E-3</v>
      </c>
      <c r="AD4909" s="115">
        <v>516.68102970656798</v>
      </c>
      <c r="AF4909" s="115">
        <v>-1</v>
      </c>
      <c r="AG4909" s="115">
        <v>-1</v>
      </c>
      <c r="AH4909" s="115">
        <v>-1</v>
      </c>
      <c r="AI4909" s="115">
        <v>-1</v>
      </c>
      <c r="AJ4909" s="115">
        <v>0</v>
      </c>
      <c r="AM4909" s="115" t="s">
        <v>348</v>
      </c>
      <c r="AN4909" s="115">
        <v>-1</v>
      </c>
      <c r="AQ4909" s="115">
        <v>604</v>
      </c>
      <c r="AR4909" s="115" t="s">
        <v>271</v>
      </c>
      <c r="AS4909" s="115" t="s">
        <v>384</v>
      </c>
      <c r="AT4909" s="115" t="s">
        <v>296</v>
      </c>
      <c r="AV4909" s="115">
        <v>49.756815878605899</v>
      </c>
      <c r="AW4909" s="115">
        <v>0.41904381969999999</v>
      </c>
    </row>
    <row r="4910" spans="1:49" x14ac:dyDescent="0.25">
      <c r="A4910" s="117">
        <v>230000</v>
      </c>
      <c r="B4910" s="117">
        <v>870000</v>
      </c>
      <c r="C4910" s="117">
        <v>870000</v>
      </c>
      <c r="D4910" s="115" t="s">
        <v>342</v>
      </c>
      <c r="E4910" s="115" t="s">
        <v>13</v>
      </c>
      <c r="F4910" s="115" t="s">
        <v>343</v>
      </c>
      <c r="G4910" s="115" t="s">
        <v>344</v>
      </c>
      <c r="H4910" s="115">
        <v>0.56000000000000005</v>
      </c>
      <c r="I4910" s="115">
        <v>0.48</v>
      </c>
      <c r="J4910" s="115" t="s">
        <v>350</v>
      </c>
      <c r="K4910" s="115">
        <v>4.7518606877690002E-2</v>
      </c>
      <c r="L4910" s="115">
        <v>3747.0223202564098</v>
      </c>
      <c r="M4910" s="115">
        <v>9.3257174235036207</v>
      </c>
      <c r="N4910" s="115">
        <v>1.3710700682485899</v>
      </c>
      <c r="O4910" s="115">
        <v>0.44314510009994001</v>
      </c>
      <c r="P4910" s="115">
        <v>6.5151339574879993E-2</v>
      </c>
      <c r="Q4910" s="115">
        <v>178.05328059821599</v>
      </c>
      <c r="R4910" s="115">
        <v>1200</v>
      </c>
      <c r="S4910" s="115" t="s">
        <v>351</v>
      </c>
      <c r="T4910" s="115">
        <v>1200</v>
      </c>
      <c r="U4910" s="115" t="s">
        <v>352</v>
      </c>
      <c r="V4910" s="115" t="s">
        <v>350</v>
      </c>
      <c r="Z4910" s="115">
        <v>0</v>
      </c>
      <c r="AA4910" s="115">
        <v>1</v>
      </c>
      <c r="AB4910" s="115">
        <v>0.44314510009994001</v>
      </c>
      <c r="AC4910" s="115">
        <v>6.5151339574879993E-2</v>
      </c>
      <c r="AD4910" s="115">
        <v>178.05328059821599</v>
      </c>
      <c r="AF4910" s="115">
        <v>-1</v>
      </c>
      <c r="AG4910" s="115">
        <v>-1</v>
      </c>
      <c r="AH4910" s="115">
        <v>-1</v>
      </c>
      <c r="AI4910" s="115">
        <v>-1</v>
      </c>
      <c r="AJ4910" s="115">
        <v>0</v>
      </c>
      <c r="AM4910" s="115" t="s">
        <v>348</v>
      </c>
      <c r="AN4910" s="115">
        <v>-1</v>
      </c>
      <c r="AQ4910" s="115">
        <v>604</v>
      </c>
      <c r="AR4910" s="115" t="s">
        <v>271</v>
      </c>
      <c r="AS4910" s="115" t="s">
        <v>384</v>
      </c>
      <c r="AT4910" s="115" t="s">
        <v>296</v>
      </c>
      <c r="AV4910" s="115">
        <v>107.70861242697001</v>
      </c>
      <c r="AW4910" s="115">
        <v>0.14440655359999999</v>
      </c>
    </row>
    <row r="4911" spans="1:49" x14ac:dyDescent="0.25">
      <c r="A4911" s="117">
        <v>230000</v>
      </c>
      <c r="B4911" s="117">
        <v>870000</v>
      </c>
      <c r="C4911" s="117">
        <v>870000</v>
      </c>
      <c r="D4911" s="115" t="s">
        <v>342</v>
      </c>
      <c r="E4911" s="115" t="s">
        <v>13</v>
      </c>
      <c r="F4911" s="115" t="s">
        <v>343</v>
      </c>
      <c r="G4911" s="115" t="s">
        <v>344</v>
      </c>
      <c r="H4911" s="115">
        <v>0.56000000000000005</v>
      </c>
      <c r="I4911" s="115">
        <v>0.48</v>
      </c>
      <c r="J4911" s="115" t="s">
        <v>350</v>
      </c>
      <c r="K4911" s="115">
        <v>0.23418925166849</v>
      </c>
      <c r="L4911" s="115">
        <v>3747.0223202564098</v>
      </c>
      <c r="M4911" s="115">
        <v>9.3257174235036207</v>
      </c>
      <c r="N4911" s="115">
        <v>1.3710700682485899</v>
      </c>
      <c r="O4911" s="115">
        <v>2.1839827846821702</v>
      </c>
      <c r="P4911" s="115">
        <v>0.32108987326820998</v>
      </c>
      <c r="Q4911" s="115">
        <v>877.51235316600503</v>
      </c>
      <c r="R4911" s="115">
        <v>1210</v>
      </c>
      <c r="S4911" s="115" t="s">
        <v>353</v>
      </c>
      <c r="T4911" s="115">
        <v>1210</v>
      </c>
      <c r="U4911" s="115" t="s">
        <v>352</v>
      </c>
      <c r="V4911" s="115" t="s">
        <v>350</v>
      </c>
      <c r="Z4911" s="115">
        <v>0</v>
      </c>
      <c r="AA4911" s="115">
        <v>1</v>
      </c>
      <c r="AB4911" s="115">
        <v>2.1839827846821702</v>
      </c>
      <c r="AC4911" s="115">
        <v>0.32108987326820998</v>
      </c>
      <c r="AD4911" s="115">
        <v>877.51235316600503</v>
      </c>
      <c r="AF4911" s="115">
        <v>-1</v>
      </c>
      <c r="AG4911" s="115">
        <v>-1</v>
      </c>
      <c r="AH4911" s="115">
        <v>-1</v>
      </c>
      <c r="AI4911" s="115">
        <v>-1</v>
      </c>
      <c r="AJ4911" s="115">
        <v>0</v>
      </c>
      <c r="AM4911" s="115" t="s">
        <v>348</v>
      </c>
      <c r="AN4911" s="115">
        <v>-1</v>
      </c>
      <c r="AQ4911" s="115">
        <v>604</v>
      </c>
      <c r="AR4911" s="115" t="s">
        <v>271</v>
      </c>
      <c r="AS4911" s="115" t="s">
        <v>384</v>
      </c>
      <c r="AT4911" s="115" t="s">
        <v>296</v>
      </c>
      <c r="AV4911" s="115">
        <v>132.96740780209799</v>
      </c>
      <c r="AW4911" s="115">
        <v>0.7116888509</v>
      </c>
    </row>
    <row r="4912" spans="1:49" x14ac:dyDescent="0.25">
      <c r="A4912" s="117">
        <v>230000</v>
      </c>
      <c r="B4912" s="117">
        <v>870000</v>
      </c>
      <c r="C4912" s="117">
        <v>870000</v>
      </c>
      <c r="D4912" s="115" t="s">
        <v>342</v>
      </c>
      <c r="E4912" s="115" t="s">
        <v>13</v>
      </c>
      <c r="F4912" s="115" t="s">
        <v>343</v>
      </c>
      <c r="G4912" s="115" t="s">
        <v>344</v>
      </c>
      <c r="H4912" s="115">
        <v>0.56000000000000005</v>
      </c>
      <c r="I4912" s="115">
        <v>0.48</v>
      </c>
      <c r="J4912" s="115" t="s">
        <v>350</v>
      </c>
      <c r="K4912" s="115">
        <v>0.33605559505268001</v>
      </c>
      <c r="L4912" s="115">
        <v>3747.0223202564098</v>
      </c>
      <c r="M4912" s="115">
        <v>9.3257174235036207</v>
      </c>
      <c r="N4912" s="115">
        <v>1.3710700682485899</v>
      </c>
      <c r="O4912" s="115">
        <v>3.1339595180486501</v>
      </c>
      <c r="P4912" s="115">
        <v>0.46075576764420001</v>
      </c>
      <c r="Q4912" s="115">
        <v>1259.20781550944</v>
      </c>
      <c r="R4912" s="115">
        <v>1210</v>
      </c>
      <c r="S4912" s="115" t="s">
        <v>353</v>
      </c>
      <c r="T4912" s="115">
        <v>1210</v>
      </c>
      <c r="U4912" s="115" t="s">
        <v>352</v>
      </c>
      <c r="V4912" s="115" t="s">
        <v>350</v>
      </c>
      <c r="Z4912" s="115">
        <v>0</v>
      </c>
      <c r="AA4912" s="115">
        <v>1</v>
      </c>
      <c r="AB4912" s="115">
        <v>3.1339595180486501</v>
      </c>
      <c r="AC4912" s="115">
        <v>0.46075576764420001</v>
      </c>
      <c r="AD4912" s="115">
        <v>1259.20781550944</v>
      </c>
      <c r="AF4912" s="115">
        <v>-1</v>
      </c>
      <c r="AG4912" s="115">
        <v>-1</v>
      </c>
      <c r="AH4912" s="115">
        <v>-1</v>
      </c>
      <c r="AI4912" s="115">
        <v>-1</v>
      </c>
      <c r="AJ4912" s="115">
        <v>0</v>
      </c>
      <c r="AM4912" s="115" t="s">
        <v>348</v>
      </c>
      <c r="AN4912" s="115">
        <v>-1</v>
      </c>
      <c r="AQ4912" s="115">
        <v>604</v>
      </c>
      <c r="AR4912" s="115" t="s">
        <v>271</v>
      </c>
      <c r="AS4912" s="115" t="s">
        <v>384</v>
      </c>
      <c r="AT4912" s="115" t="s">
        <v>296</v>
      </c>
      <c r="AV4912" s="115">
        <v>151.44407257280599</v>
      </c>
      <c r="AW4912" s="115">
        <v>1.0212553248</v>
      </c>
    </row>
    <row r="4913" spans="1:49" x14ac:dyDescent="0.25">
      <c r="A4913" s="117">
        <v>230000</v>
      </c>
      <c r="B4913" s="117">
        <v>870000</v>
      </c>
      <c r="C4913" s="117">
        <v>870000</v>
      </c>
      <c r="D4913" s="115" t="s">
        <v>342</v>
      </c>
      <c r="E4913" s="115" t="s">
        <v>13</v>
      </c>
      <c r="F4913" s="115" t="s">
        <v>343</v>
      </c>
      <c r="G4913" s="115" t="s">
        <v>344</v>
      </c>
      <c r="H4913" s="115">
        <v>0.56000000000000005</v>
      </c>
      <c r="I4913" s="115">
        <v>0.48</v>
      </c>
      <c r="J4913" s="115" t="s">
        <v>350</v>
      </c>
      <c r="K4913" s="115">
        <v>2.116165151873E-2</v>
      </c>
      <c r="L4913" s="115">
        <v>3752.4564931538598</v>
      </c>
      <c r="M4913" s="115">
        <v>9.3384165744806999</v>
      </c>
      <c r="N4913" s="115">
        <v>1.3729090058037401</v>
      </c>
      <c r="O4913" s="115">
        <v>0.19761631728592999</v>
      </c>
      <c r="P4913" s="115">
        <v>2.9053021947749998E-2</v>
      </c>
      <c r="Q4913" s="115">
        <v>79.408176647332596</v>
      </c>
      <c r="R4913" s="115">
        <v>1200</v>
      </c>
      <c r="S4913" s="115" t="s">
        <v>351</v>
      </c>
      <c r="T4913" s="115">
        <v>1200</v>
      </c>
      <c r="U4913" s="115" t="s">
        <v>352</v>
      </c>
      <c r="V4913" s="115" t="s">
        <v>350</v>
      </c>
      <c r="Z4913" s="115">
        <v>0</v>
      </c>
      <c r="AA4913" s="115">
        <v>1</v>
      </c>
      <c r="AB4913" s="115">
        <v>0.19761631728592999</v>
      </c>
      <c r="AC4913" s="115">
        <v>2.9053021947749998E-2</v>
      </c>
      <c r="AD4913" s="115">
        <v>79.408176647334102</v>
      </c>
      <c r="AF4913" s="115">
        <v>-1</v>
      </c>
      <c r="AG4913" s="115">
        <v>-1</v>
      </c>
      <c r="AH4913" s="115">
        <v>-1</v>
      </c>
      <c r="AI4913" s="115">
        <v>-1</v>
      </c>
      <c r="AJ4913" s="115">
        <v>0</v>
      </c>
      <c r="AM4913" s="115" t="s">
        <v>348</v>
      </c>
      <c r="AN4913" s="115">
        <v>-1</v>
      </c>
      <c r="AQ4913" s="115">
        <v>604</v>
      </c>
      <c r="AR4913" s="115" t="s">
        <v>271</v>
      </c>
      <c r="AS4913" s="115" t="s">
        <v>384</v>
      </c>
      <c r="AT4913" s="115" t="s">
        <v>296</v>
      </c>
      <c r="AV4913" s="115">
        <v>37.021169448176302</v>
      </c>
      <c r="AW4913" s="115">
        <v>6.4402414199999994E-2</v>
      </c>
    </row>
    <row r="4914" spans="1:49" x14ac:dyDescent="0.25">
      <c r="A4914" s="117">
        <v>230000</v>
      </c>
      <c r="B4914" s="117">
        <v>870000</v>
      </c>
      <c r="C4914" s="117">
        <v>870000</v>
      </c>
      <c r="D4914" s="115" t="s">
        <v>342</v>
      </c>
      <c r="E4914" s="115" t="s">
        <v>13</v>
      </c>
      <c r="F4914" s="115" t="s">
        <v>343</v>
      </c>
      <c r="G4914" s="115" t="s">
        <v>344</v>
      </c>
      <c r="H4914" s="115">
        <v>0.56000000000000005</v>
      </c>
      <c r="I4914" s="115">
        <v>0.48</v>
      </c>
      <c r="J4914" s="115" t="s">
        <v>350</v>
      </c>
      <c r="K4914" s="115">
        <v>1.5622014602000001E-4</v>
      </c>
      <c r="L4914" s="115">
        <v>3752.4564931538598</v>
      </c>
      <c r="M4914" s="115">
        <v>9.3384165744806999</v>
      </c>
      <c r="N4914" s="115">
        <v>1.3729090058037401</v>
      </c>
      <c r="O4914" s="115">
        <v>1.4588488009400001E-3</v>
      </c>
      <c r="P4914" s="115">
        <v>2.1447604537E-4</v>
      </c>
      <c r="Q4914" s="115">
        <v>0.58620930132796001</v>
      </c>
      <c r="R4914" s="115">
        <v>1200</v>
      </c>
      <c r="S4914" s="115" t="s">
        <v>351</v>
      </c>
      <c r="T4914" s="115">
        <v>1200</v>
      </c>
      <c r="U4914" s="115" t="s">
        <v>352</v>
      </c>
      <c r="V4914" s="115" t="s">
        <v>350</v>
      </c>
      <c r="Z4914" s="115">
        <v>0</v>
      </c>
      <c r="AA4914" s="115">
        <v>1</v>
      </c>
      <c r="AB4914" s="115">
        <v>1.4588488009400001E-3</v>
      </c>
      <c r="AC4914" s="115">
        <v>2.1447604537E-4</v>
      </c>
      <c r="AD4914" s="115">
        <v>36.126337077221699</v>
      </c>
      <c r="AF4914" s="115">
        <v>-1</v>
      </c>
      <c r="AG4914" s="115">
        <v>-1</v>
      </c>
      <c r="AH4914" s="115">
        <v>-1</v>
      </c>
      <c r="AI4914" s="115">
        <v>-1</v>
      </c>
      <c r="AJ4914" s="115">
        <v>0</v>
      </c>
      <c r="AM4914" s="115" t="s">
        <v>348</v>
      </c>
      <c r="AN4914" s="115">
        <v>-1</v>
      </c>
      <c r="AQ4914" s="115">
        <v>604</v>
      </c>
      <c r="AR4914" s="115" t="s">
        <v>271</v>
      </c>
      <c r="AS4914" s="115" t="s">
        <v>384</v>
      </c>
      <c r="AT4914" s="115" t="s">
        <v>296</v>
      </c>
      <c r="AV4914" s="115">
        <v>4.2768760126293799</v>
      </c>
      <c r="AW4914" s="115">
        <v>2.9299543500000001E-2</v>
      </c>
    </row>
    <row r="4915" spans="1:49" x14ac:dyDescent="0.25">
      <c r="A4915" s="117">
        <v>230000</v>
      </c>
      <c r="B4915" s="117">
        <v>870000</v>
      </c>
      <c r="C4915" s="117">
        <v>870000</v>
      </c>
      <c r="D4915" s="115" t="s">
        <v>342</v>
      </c>
      <c r="E4915" s="115" t="s">
        <v>13</v>
      </c>
      <c r="F4915" s="115" t="s">
        <v>343</v>
      </c>
      <c r="G4915" s="115" t="s">
        <v>344</v>
      </c>
      <c r="H4915" s="115">
        <v>0.56000000000000005</v>
      </c>
      <c r="I4915" s="115">
        <v>0.48</v>
      </c>
      <c r="J4915" s="115" t="s">
        <v>350</v>
      </c>
      <c r="K4915" s="115">
        <v>4.9641371345280003E-2</v>
      </c>
      <c r="L4915" s="115">
        <v>3752.4564931538598</v>
      </c>
      <c r="M4915" s="115">
        <v>9.3384165744806999</v>
      </c>
      <c r="N4915" s="115">
        <v>1.3729090058037401</v>
      </c>
      <c r="O4915" s="115">
        <v>0.46357180495073003</v>
      </c>
      <c r="P4915" s="115">
        <v>6.8153085780379999E-2</v>
      </c>
      <c r="Q4915" s="115">
        <v>186.27708623366499</v>
      </c>
      <c r="R4915" s="115">
        <v>1210</v>
      </c>
      <c r="S4915" s="115" t="s">
        <v>353</v>
      </c>
      <c r="T4915" s="115">
        <v>1210</v>
      </c>
      <c r="U4915" s="115" t="s">
        <v>352</v>
      </c>
      <c r="V4915" s="115" t="s">
        <v>350</v>
      </c>
      <c r="Z4915" s="115">
        <v>0</v>
      </c>
      <c r="AA4915" s="115">
        <v>1</v>
      </c>
      <c r="AB4915" s="115">
        <v>0.46357180495073003</v>
      </c>
      <c r="AC4915" s="115">
        <v>6.8153085780379999E-2</v>
      </c>
      <c r="AD4915" s="115">
        <v>186.27708623366499</v>
      </c>
      <c r="AF4915" s="115">
        <v>-1</v>
      </c>
      <c r="AG4915" s="115">
        <v>-1</v>
      </c>
      <c r="AH4915" s="115">
        <v>-1</v>
      </c>
      <c r="AI4915" s="115">
        <v>-1</v>
      </c>
      <c r="AJ4915" s="115">
        <v>0</v>
      </c>
      <c r="AM4915" s="115" t="s">
        <v>348</v>
      </c>
      <c r="AN4915" s="115">
        <v>-1</v>
      </c>
      <c r="AQ4915" s="115">
        <v>604</v>
      </c>
      <c r="AR4915" s="115" t="s">
        <v>271</v>
      </c>
      <c r="AS4915" s="115" t="s">
        <v>384</v>
      </c>
      <c r="AT4915" s="115" t="s">
        <v>296</v>
      </c>
      <c r="AV4915" s="115">
        <v>60.759592678424703</v>
      </c>
      <c r="AW4915" s="115">
        <v>0.1510763068</v>
      </c>
    </row>
    <row r="4916" spans="1:49" x14ac:dyDescent="0.25">
      <c r="A4916" s="117">
        <v>230000</v>
      </c>
      <c r="B4916" s="117">
        <v>870000</v>
      </c>
      <c r="C4916" s="117">
        <v>870000</v>
      </c>
      <c r="D4916" s="115" t="s">
        <v>342</v>
      </c>
      <c r="E4916" s="115" t="s">
        <v>13</v>
      </c>
      <c r="F4916" s="115" t="s">
        <v>343</v>
      </c>
      <c r="G4916" s="115" t="s">
        <v>344</v>
      </c>
      <c r="H4916" s="115">
        <v>0.56000000000000005</v>
      </c>
      <c r="I4916" s="115">
        <v>0.48</v>
      </c>
      <c r="J4916" s="115" t="s">
        <v>350</v>
      </c>
      <c r="K4916" s="115">
        <v>2.9304736254199999E-2</v>
      </c>
      <c r="L4916" s="115">
        <v>3752.4564931538598</v>
      </c>
      <c r="M4916" s="115">
        <v>9.3384165744806999</v>
      </c>
      <c r="N4916" s="115">
        <v>1.3729090058037401</v>
      </c>
      <c r="O4916" s="115">
        <v>0.27365983474702998</v>
      </c>
      <c r="P4916" s="115">
        <v>4.023273631609E-2</v>
      </c>
      <c r="Q4916" s="115">
        <v>109.964747837245</v>
      </c>
      <c r="R4916" s="115">
        <v>1210</v>
      </c>
      <c r="S4916" s="115" t="s">
        <v>353</v>
      </c>
      <c r="T4916" s="115">
        <v>1210</v>
      </c>
      <c r="U4916" s="115" t="s">
        <v>352</v>
      </c>
      <c r="V4916" s="115" t="s">
        <v>350</v>
      </c>
      <c r="Z4916" s="115">
        <v>0</v>
      </c>
      <c r="AA4916" s="115">
        <v>1</v>
      </c>
      <c r="AB4916" s="115">
        <v>0.27365983474702998</v>
      </c>
      <c r="AC4916" s="115">
        <v>4.023273631609E-2</v>
      </c>
      <c r="AD4916" s="115">
        <v>109.964747837245</v>
      </c>
      <c r="AF4916" s="115">
        <v>-1</v>
      </c>
      <c r="AG4916" s="115">
        <v>-1</v>
      </c>
      <c r="AH4916" s="115">
        <v>-1</v>
      </c>
      <c r="AI4916" s="115">
        <v>-1</v>
      </c>
      <c r="AJ4916" s="115">
        <v>0</v>
      </c>
      <c r="AM4916" s="115" t="s">
        <v>348</v>
      </c>
      <c r="AN4916" s="115">
        <v>-1</v>
      </c>
      <c r="AQ4916" s="115">
        <v>604</v>
      </c>
      <c r="AR4916" s="115" t="s">
        <v>271</v>
      </c>
      <c r="AS4916" s="115" t="s">
        <v>384</v>
      </c>
      <c r="AT4916" s="115" t="s">
        <v>296</v>
      </c>
      <c r="AV4916" s="115">
        <v>86.007177608644895</v>
      </c>
      <c r="AW4916" s="115">
        <v>8.9184710299999997E-2</v>
      </c>
    </row>
    <row r="4917" spans="1:49" x14ac:dyDescent="0.25">
      <c r="A4917" s="117">
        <v>230000</v>
      </c>
      <c r="B4917" s="117">
        <v>870000</v>
      </c>
      <c r="C4917" s="117">
        <v>870000</v>
      </c>
      <c r="D4917" s="115" t="s">
        <v>342</v>
      </c>
      <c r="E4917" s="115" t="s">
        <v>13</v>
      </c>
      <c r="F4917" s="115" t="s">
        <v>343</v>
      </c>
      <c r="G4917" s="115" t="s">
        <v>344</v>
      </c>
      <c r="H4917" s="115">
        <v>0.56000000000000005</v>
      </c>
      <c r="I4917" s="115">
        <v>0.48</v>
      </c>
      <c r="J4917" s="115" t="s">
        <v>350</v>
      </c>
      <c r="K4917" s="115">
        <v>0.18258638191434001</v>
      </c>
      <c r="L4917" s="115">
        <v>3752.4564931538598</v>
      </c>
      <c r="M4917" s="115">
        <v>9.3384165744806999</v>
      </c>
      <c r="N4917" s="115">
        <v>1.3729090058037401</v>
      </c>
      <c r="O4917" s="115">
        <v>1.7050676951433701</v>
      </c>
      <c r="P4917" s="115">
        <v>0.25067448806732001</v>
      </c>
      <c r="Q4917" s="115">
        <v>685.14745437595002</v>
      </c>
      <c r="R4917" s="115">
        <v>1210</v>
      </c>
      <c r="S4917" s="115" t="s">
        <v>353</v>
      </c>
      <c r="T4917" s="115">
        <v>1210</v>
      </c>
      <c r="U4917" s="115" t="s">
        <v>352</v>
      </c>
      <c r="V4917" s="115" t="s">
        <v>350</v>
      </c>
      <c r="Z4917" s="115">
        <v>0</v>
      </c>
      <c r="AA4917" s="115">
        <v>1</v>
      </c>
      <c r="AB4917" s="115">
        <v>1.7050676951433701</v>
      </c>
      <c r="AC4917" s="115">
        <v>0.25067448806732001</v>
      </c>
      <c r="AD4917" s="115">
        <v>685.14745437595002</v>
      </c>
      <c r="AF4917" s="115">
        <v>-1</v>
      </c>
      <c r="AG4917" s="115">
        <v>-1</v>
      </c>
      <c r="AH4917" s="115">
        <v>-1</v>
      </c>
      <c r="AI4917" s="115">
        <v>-1</v>
      </c>
      <c r="AJ4917" s="115">
        <v>0</v>
      </c>
      <c r="AM4917" s="115" t="s">
        <v>348</v>
      </c>
      <c r="AN4917" s="115">
        <v>-1</v>
      </c>
      <c r="AQ4917" s="115">
        <v>604</v>
      </c>
      <c r="AR4917" s="115" t="s">
        <v>271</v>
      </c>
      <c r="AS4917" s="115" t="s">
        <v>384</v>
      </c>
      <c r="AT4917" s="115" t="s">
        <v>296</v>
      </c>
      <c r="AV4917" s="115">
        <v>117.293828101153</v>
      </c>
      <c r="AW4917" s="115">
        <v>0.55567514549999997</v>
      </c>
    </row>
    <row r="4918" spans="1:49" x14ac:dyDescent="0.25">
      <c r="A4918" s="117">
        <v>230000</v>
      </c>
      <c r="B4918" s="117">
        <v>870000</v>
      </c>
      <c r="C4918" s="117">
        <v>870000</v>
      </c>
      <c r="D4918" s="115" t="s">
        <v>342</v>
      </c>
      <c r="E4918" s="115" t="s">
        <v>13</v>
      </c>
      <c r="F4918" s="115" t="s">
        <v>343</v>
      </c>
      <c r="G4918" s="115" t="s">
        <v>344</v>
      </c>
      <c r="H4918" s="115">
        <v>0.56000000000000005</v>
      </c>
      <c r="I4918" s="115">
        <v>0.48</v>
      </c>
      <c r="J4918" s="115" t="s">
        <v>350</v>
      </c>
      <c r="K4918" s="115">
        <v>0.18817742193247999</v>
      </c>
      <c r="L4918" s="115">
        <v>3752.4564931538598</v>
      </c>
      <c r="M4918" s="115">
        <v>9.3384165744806999</v>
      </c>
      <c r="N4918" s="115">
        <v>1.3729090058037401</v>
      </c>
      <c r="O4918" s="115">
        <v>1.7572791559173799</v>
      </c>
      <c r="P4918" s="115">
        <v>0.25835047726004001</v>
      </c>
      <c r="Q4918" s="115">
        <v>706.12758879551404</v>
      </c>
      <c r="R4918" s="115">
        <v>1210</v>
      </c>
      <c r="S4918" s="115" t="s">
        <v>353</v>
      </c>
      <c r="T4918" s="115">
        <v>1210</v>
      </c>
      <c r="U4918" s="115" t="s">
        <v>352</v>
      </c>
      <c r="V4918" s="115" t="s">
        <v>350</v>
      </c>
      <c r="Z4918" s="115">
        <v>0</v>
      </c>
      <c r="AA4918" s="115">
        <v>1</v>
      </c>
      <c r="AB4918" s="115">
        <v>1.7572791559173799</v>
      </c>
      <c r="AC4918" s="115">
        <v>0.25835047726004001</v>
      </c>
      <c r="AD4918" s="115">
        <v>1207.8840586502299</v>
      </c>
      <c r="AF4918" s="115">
        <v>-1</v>
      </c>
      <c r="AG4918" s="115">
        <v>-1</v>
      </c>
      <c r="AH4918" s="115">
        <v>-1</v>
      </c>
      <c r="AI4918" s="115">
        <v>-1</v>
      </c>
      <c r="AJ4918" s="115">
        <v>0</v>
      </c>
      <c r="AM4918" s="115" t="s">
        <v>348</v>
      </c>
      <c r="AN4918" s="115">
        <v>-1</v>
      </c>
      <c r="AQ4918" s="115">
        <v>604</v>
      </c>
      <c r="AR4918" s="115" t="s">
        <v>271</v>
      </c>
      <c r="AS4918" s="115" t="s">
        <v>384</v>
      </c>
      <c r="AT4918" s="115" t="s">
        <v>296</v>
      </c>
      <c r="AV4918" s="115">
        <v>133.093956637216</v>
      </c>
      <c r="AW4918" s="115">
        <v>0.97963021790000004</v>
      </c>
    </row>
    <row r="4919" spans="1:49" x14ac:dyDescent="0.25">
      <c r="A4919" s="117">
        <v>230000</v>
      </c>
      <c r="B4919" s="117">
        <v>870000</v>
      </c>
      <c r="C4919" s="117">
        <v>870000</v>
      </c>
      <c r="D4919" s="115" t="s">
        <v>342</v>
      </c>
      <c r="E4919" s="115" t="s">
        <v>13</v>
      </c>
      <c r="F4919" s="115" t="s">
        <v>343</v>
      </c>
      <c r="G4919" s="115" t="s">
        <v>344</v>
      </c>
      <c r="H4919" s="115">
        <v>0.56000000000000005</v>
      </c>
      <c r="I4919" s="115">
        <v>0.48</v>
      </c>
      <c r="J4919" s="115" t="s">
        <v>350</v>
      </c>
      <c r="K4919" s="115">
        <v>0.19740550352259001</v>
      </c>
      <c r="L4919" s="115">
        <v>3676.3654678499902</v>
      </c>
      <c r="M4919" s="115">
        <v>9.2100347049841904</v>
      </c>
      <c r="N4919" s="115">
        <v>1.35610999500498</v>
      </c>
      <c r="O4919" s="115">
        <v>1.818111538398</v>
      </c>
      <c r="P4919" s="115">
        <v>0.26770357639598003</v>
      </c>
      <c r="Q4919" s="115">
        <v>725.73477631402</v>
      </c>
      <c r="R4919" s="115">
        <v>1200</v>
      </c>
      <c r="S4919" s="115" t="s">
        <v>351</v>
      </c>
      <c r="T4919" s="115">
        <v>1200</v>
      </c>
      <c r="U4919" s="115" t="s">
        <v>352</v>
      </c>
      <c r="V4919" s="115" t="s">
        <v>350</v>
      </c>
      <c r="Z4919" s="115">
        <v>0</v>
      </c>
      <c r="AA4919" s="115">
        <v>1</v>
      </c>
      <c r="AB4919" s="115">
        <v>1.818111538398</v>
      </c>
      <c r="AC4919" s="115">
        <v>0.26770357639598003</v>
      </c>
      <c r="AD4919" s="115">
        <v>989.168177065451</v>
      </c>
      <c r="AF4919" s="115">
        <v>-1</v>
      </c>
      <c r="AG4919" s="115">
        <v>-1</v>
      </c>
      <c r="AH4919" s="115">
        <v>-1</v>
      </c>
      <c r="AI4919" s="115">
        <v>-1</v>
      </c>
      <c r="AJ4919" s="115">
        <v>0</v>
      </c>
      <c r="AM4919" s="115" t="s">
        <v>348</v>
      </c>
      <c r="AN4919" s="115">
        <v>-1</v>
      </c>
      <c r="AQ4919" s="115">
        <v>604</v>
      </c>
      <c r="AR4919" s="115" t="s">
        <v>271</v>
      </c>
      <c r="AS4919" s="115" t="s">
        <v>384</v>
      </c>
      <c r="AT4919" s="115" t="s">
        <v>296</v>
      </c>
      <c r="AV4919" s="115">
        <v>220.28338397280899</v>
      </c>
      <c r="AW4919" s="115">
        <v>0.80224507469999995</v>
      </c>
    </row>
    <row r="4920" spans="1:49" x14ac:dyDescent="0.25">
      <c r="A4920" s="117">
        <v>230000</v>
      </c>
      <c r="B4920" s="117">
        <v>870000</v>
      </c>
      <c r="C4920" s="117">
        <v>870000</v>
      </c>
      <c r="D4920" s="115" t="s">
        <v>342</v>
      </c>
      <c r="E4920" s="115" t="s">
        <v>13</v>
      </c>
      <c r="F4920" s="115" t="s">
        <v>343</v>
      </c>
      <c r="G4920" s="115" t="s">
        <v>344</v>
      </c>
      <c r="H4920" s="115">
        <v>0.56000000000000005</v>
      </c>
      <c r="I4920" s="115">
        <v>0.48</v>
      </c>
      <c r="J4920" s="115" t="s">
        <v>350</v>
      </c>
      <c r="K4920" s="115">
        <v>4.8157791133469997E-2</v>
      </c>
      <c r="L4920" s="115">
        <v>3676.3654678499902</v>
      </c>
      <c r="M4920" s="115">
        <v>9.2100347049841904</v>
      </c>
      <c r="N4920" s="115">
        <v>1.35610999500498</v>
      </c>
      <c r="O4920" s="115">
        <v>0.44353492765470998</v>
      </c>
      <c r="P4920" s="115">
        <v>6.5307261893469998E-2</v>
      </c>
      <c r="Q4920" s="115">
        <v>177.045640331051</v>
      </c>
      <c r="R4920" s="115">
        <v>1210</v>
      </c>
      <c r="S4920" s="115" t="s">
        <v>353</v>
      </c>
      <c r="T4920" s="115">
        <v>1210</v>
      </c>
      <c r="U4920" s="115" t="s">
        <v>352</v>
      </c>
      <c r="V4920" s="115" t="s">
        <v>350</v>
      </c>
      <c r="Z4920" s="115">
        <v>0</v>
      </c>
      <c r="AA4920" s="115">
        <v>1</v>
      </c>
      <c r="AB4920" s="115">
        <v>0.44353492765470998</v>
      </c>
      <c r="AC4920" s="115">
        <v>6.5307261893469998E-2</v>
      </c>
      <c r="AD4920" s="115">
        <v>177.045640331051</v>
      </c>
      <c r="AF4920" s="115">
        <v>-1</v>
      </c>
      <c r="AG4920" s="115">
        <v>-1</v>
      </c>
      <c r="AH4920" s="115">
        <v>-1</v>
      </c>
      <c r="AI4920" s="115">
        <v>-1</v>
      </c>
      <c r="AJ4920" s="115">
        <v>0</v>
      </c>
      <c r="AM4920" s="115" t="s">
        <v>348</v>
      </c>
      <c r="AN4920" s="115">
        <v>-1</v>
      </c>
      <c r="AQ4920" s="115">
        <v>604</v>
      </c>
      <c r="AR4920" s="115" t="s">
        <v>271</v>
      </c>
      <c r="AS4920" s="115" t="s">
        <v>384</v>
      </c>
      <c r="AT4920" s="115" t="s">
        <v>296</v>
      </c>
      <c r="AV4920" s="115">
        <v>57.619748482356798</v>
      </c>
      <c r="AW4920" s="115">
        <v>0.1435893271</v>
      </c>
    </row>
    <row r="4921" spans="1:49" x14ac:dyDescent="0.25">
      <c r="A4921" s="117">
        <v>230000</v>
      </c>
      <c r="B4921" s="117">
        <v>870000</v>
      </c>
      <c r="C4921" s="117">
        <v>870000</v>
      </c>
      <c r="D4921" s="115" t="s">
        <v>342</v>
      </c>
      <c r="E4921" s="115" t="s">
        <v>13</v>
      </c>
      <c r="F4921" s="115" t="s">
        <v>343</v>
      </c>
      <c r="G4921" s="115" t="s">
        <v>344</v>
      </c>
      <c r="H4921" s="115">
        <v>0.56000000000000005</v>
      </c>
      <c r="I4921" s="115">
        <v>0.48</v>
      </c>
      <c r="J4921" s="115" t="s">
        <v>350</v>
      </c>
      <c r="K4921" s="115">
        <v>0.23686682053418001</v>
      </c>
      <c r="L4921" s="115">
        <v>3676.3654678499902</v>
      </c>
      <c r="M4921" s="115">
        <v>9.2100347049841904</v>
      </c>
      <c r="N4921" s="115">
        <v>1.35610999500498</v>
      </c>
      <c r="O4921" s="115">
        <v>2.18155163757906</v>
      </c>
      <c r="P4921" s="115">
        <v>0.32121746281145003</v>
      </c>
      <c r="Q4921" s="115">
        <v>870.80899949128195</v>
      </c>
      <c r="R4921" s="115">
        <v>1210</v>
      </c>
      <c r="S4921" s="115" t="s">
        <v>353</v>
      </c>
      <c r="T4921" s="115">
        <v>1210</v>
      </c>
      <c r="U4921" s="115" t="s">
        <v>352</v>
      </c>
      <c r="V4921" s="115" t="s">
        <v>350</v>
      </c>
      <c r="Z4921" s="115">
        <v>0</v>
      </c>
      <c r="AA4921" s="115">
        <v>1</v>
      </c>
      <c r="AB4921" s="115">
        <v>2.18155163757906</v>
      </c>
      <c r="AC4921" s="115">
        <v>0.32121746281145003</v>
      </c>
      <c r="AD4921" s="115">
        <v>870.80899949128195</v>
      </c>
      <c r="AF4921" s="115">
        <v>-1</v>
      </c>
      <c r="AG4921" s="115">
        <v>-1</v>
      </c>
      <c r="AH4921" s="115">
        <v>-1</v>
      </c>
      <c r="AI4921" s="115">
        <v>-1</v>
      </c>
      <c r="AJ4921" s="115">
        <v>0</v>
      </c>
      <c r="AM4921" s="115" t="s">
        <v>348</v>
      </c>
      <c r="AN4921" s="115">
        <v>-1</v>
      </c>
      <c r="AQ4921" s="115">
        <v>604</v>
      </c>
      <c r="AR4921" s="115" t="s">
        <v>271</v>
      </c>
      <c r="AS4921" s="115" t="s">
        <v>384</v>
      </c>
      <c r="AT4921" s="115" t="s">
        <v>296</v>
      </c>
      <c r="AV4921" s="115">
        <v>128.64042950275299</v>
      </c>
      <c r="AW4921" s="115">
        <v>0.70625222990000003</v>
      </c>
    </row>
    <row r="4922" spans="1:49" x14ac:dyDescent="0.25">
      <c r="A4922" s="117">
        <v>230000</v>
      </c>
      <c r="B4922" s="117">
        <v>870000</v>
      </c>
      <c r="C4922" s="117">
        <v>870000</v>
      </c>
      <c r="D4922" s="115" t="s">
        <v>342</v>
      </c>
      <c r="E4922" s="115" t="s">
        <v>13</v>
      </c>
      <c r="F4922" s="115" t="s">
        <v>343</v>
      </c>
      <c r="G4922" s="115" t="s">
        <v>344</v>
      </c>
      <c r="H4922" s="115">
        <v>0.56000000000000005</v>
      </c>
      <c r="I4922" s="115">
        <v>0.48</v>
      </c>
      <c r="J4922" s="115" t="s">
        <v>350</v>
      </c>
      <c r="K4922" s="115">
        <v>0.19051385934095999</v>
      </c>
      <c r="L4922" s="115">
        <v>3745.6299351371899</v>
      </c>
      <c r="M4922" s="115">
        <v>9.3224564063152702</v>
      </c>
      <c r="N4922" s="115">
        <v>1.3705975882293799</v>
      </c>
      <c r="O4922" s="115">
        <v>1.77605714850504</v>
      </c>
      <c r="P4922" s="115">
        <v>0.26111783613700001</v>
      </c>
      <c r="Q4922" s="115">
        <v>713.59441460604205</v>
      </c>
      <c r="R4922" s="115">
        <v>1210</v>
      </c>
      <c r="S4922" s="115" t="s">
        <v>353</v>
      </c>
      <c r="T4922" s="115">
        <v>1210</v>
      </c>
      <c r="U4922" s="115" t="s">
        <v>352</v>
      </c>
      <c r="V4922" s="115" t="s">
        <v>350</v>
      </c>
      <c r="Z4922" s="115">
        <v>0</v>
      </c>
      <c r="AA4922" s="115">
        <v>1</v>
      </c>
      <c r="AB4922" s="115">
        <v>1.77605714850504</v>
      </c>
      <c r="AC4922" s="115">
        <v>0.26111783613700001</v>
      </c>
      <c r="AD4922" s="115">
        <v>843.87181501555494</v>
      </c>
      <c r="AF4922" s="115">
        <v>-1</v>
      </c>
      <c r="AG4922" s="115">
        <v>-1</v>
      </c>
      <c r="AH4922" s="115">
        <v>-1</v>
      </c>
      <c r="AI4922" s="115">
        <v>-1</v>
      </c>
      <c r="AJ4922" s="115">
        <v>0</v>
      </c>
      <c r="AM4922" s="115" t="s">
        <v>348</v>
      </c>
      <c r="AN4922" s="115">
        <v>-1</v>
      </c>
      <c r="AQ4922" s="115">
        <v>604</v>
      </c>
      <c r="AR4922" s="115" t="s">
        <v>271</v>
      </c>
      <c r="AS4922" s="115" t="s">
        <v>384</v>
      </c>
      <c r="AT4922" s="115" t="s">
        <v>296</v>
      </c>
      <c r="AV4922" s="115">
        <v>113.512689206709</v>
      </c>
      <c r="AW4922" s="115">
        <v>0.68440536500000004</v>
      </c>
    </row>
    <row r="4923" spans="1:49" x14ac:dyDescent="0.25">
      <c r="A4923" s="117">
        <v>230000</v>
      </c>
      <c r="B4923" s="117">
        <v>870000</v>
      </c>
      <c r="C4923" s="117">
        <v>870000</v>
      </c>
      <c r="D4923" s="115" t="s">
        <v>342</v>
      </c>
      <c r="E4923" s="115" t="s">
        <v>13</v>
      </c>
      <c r="F4923" s="115" t="s">
        <v>343</v>
      </c>
      <c r="G4923" s="115" t="s">
        <v>344</v>
      </c>
      <c r="H4923" s="115">
        <v>0.56000000000000005</v>
      </c>
      <c r="I4923" s="115">
        <v>0.48</v>
      </c>
      <c r="J4923" s="115" t="s">
        <v>350</v>
      </c>
      <c r="K4923" s="115">
        <v>0.22813731606921001</v>
      </c>
      <c r="L4923" s="115">
        <v>3745.6299351371899</v>
      </c>
      <c r="M4923" s="115">
        <v>9.3224564063152702</v>
      </c>
      <c r="N4923" s="115">
        <v>1.3705975882293799</v>
      </c>
      <c r="O4923" s="115">
        <v>2.12680018370899</v>
      </c>
      <c r="P4923" s="115">
        <v>0.31268445518957999</v>
      </c>
      <c r="Q4923" s="115">
        <v>854.51796039069598</v>
      </c>
      <c r="R4923" s="115">
        <v>1210</v>
      </c>
      <c r="S4923" s="115" t="s">
        <v>353</v>
      </c>
      <c r="T4923" s="115">
        <v>1210</v>
      </c>
      <c r="U4923" s="115" t="s">
        <v>352</v>
      </c>
      <c r="V4923" s="115" t="s">
        <v>350</v>
      </c>
      <c r="Z4923" s="115">
        <v>0</v>
      </c>
      <c r="AA4923" s="115">
        <v>1</v>
      </c>
      <c r="AB4923" s="115">
        <v>2.12680018370899</v>
      </c>
      <c r="AC4923" s="115">
        <v>0.31268445518957999</v>
      </c>
      <c r="AD4923" s="115">
        <v>1003.79003286381</v>
      </c>
      <c r="AF4923" s="115">
        <v>-1</v>
      </c>
      <c r="AG4923" s="115">
        <v>-1</v>
      </c>
      <c r="AH4923" s="115">
        <v>-1</v>
      </c>
      <c r="AI4923" s="115">
        <v>-1</v>
      </c>
      <c r="AJ4923" s="115">
        <v>0</v>
      </c>
      <c r="AM4923" s="115" t="s">
        <v>348</v>
      </c>
      <c r="AN4923" s="115">
        <v>-1</v>
      </c>
      <c r="AQ4923" s="115">
        <v>604</v>
      </c>
      <c r="AR4923" s="115" t="s">
        <v>271</v>
      </c>
      <c r="AS4923" s="115" t="s">
        <v>384</v>
      </c>
      <c r="AT4923" s="115" t="s">
        <v>296</v>
      </c>
      <c r="AV4923" s="115">
        <v>122.163941068751</v>
      </c>
      <c r="AW4923" s="115">
        <v>0.81410383850000001</v>
      </c>
    </row>
    <row r="4924" spans="1:49" x14ac:dyDescent="0.25">
      <c r="A4924" s="117">
        <v>230000</v>
      </c>
      <c r="B4924" s="117">
        <v>870000</v>
      </c>
      <c r="C4924" s="117">
        <v>870000</v>
      </c>
      <c r="D4924" s="115" t="s">
        <v>342</v>
      </c>
      <c r="E4924" s="115" t="s">
        <v>13</v>
      </c>
      <c r="F4924" s="115" t="s">
        <v>343</v>
      </c>
      <c r="G4924" s="115" t="s">
        <v>344</v>
      </c>
      <c r="H4924" s="115">
        <v>0.56000000000000005</v>
      </c>
      <c r="I4924" s="115">
        <v>0.48</v>
      </c>
      <c r="J4924" s="115" t="s">
        <v>345</v>
      </c>
      <c r="K4924" s="115">
        <v>5.2292202443800003E-3</v>
      </c>
      <c r="L4924" s="115">
        <v>3702.03191874923</v>
      </c>
      <c r="M4924" s="115">
        <v>10.638141164608101</v>
      </c>
      <c r="N4924" s="115">
        <v>2.0482479413273502</v>
      </c>
      <c r="O4924" s="115">
        <v>5.5629183140610002E-2</v>
      </c>
      <c r="P4924" s="115">
        <v>1.071073960031E-2</v>
      </c>
      <c r="Q4924" s="115">
        <v>19.3587402548903</v>
      </c>
      <c r="R4924" s="115">
        <v>1300</v>
      </c>
      <c r="S4924" s="115" t="s">
        <v>346</v>
      </c>
      <c r="T4924" s="115">
        <v>1300</v>
      </c>
      <c r="U4924" s="115" t="s">
        <v>347</v>
      </c>
      <c r="V4924" s="115" t="s">
        <v>345</v>
      </c>
      <c r="Z4924" s="115">
        <v>0</v>
      </c>
      <c r="AA4924" s="115">
        <v>1</v>
      </c>
      <c r="AB4924" s="115">
        <v>5.5629183140610002E-2</v>
      </c>
      <c r="AC4924" s="115">
        <v>1.071073960031E-2</v>
      </c>
      <c r="AD4924" s="115">
        <v>1087.7833208641</v>
      </c>
      <c r="AF4924" s="115">
        <v>-1</v>
      </c>
      <c r="AG4924" s="115">
        <v>-1</v>
      </c>
      <c r="AH4924" s="115">
        <v>-1</v>
      </c>
      <c r="AI4924" s="115">
        <v>-1</v>
      </c>
      <c r="AJ4924" s="115">
        <v>0</v>
      </c>
      <c r="AM4924" s="115" t="s">
        <v>348</v>
      </c>
      <c r="AN4924" s="115">
        <v>-1</v>
      </c>
      <c r="AQ4924" s="115">
        <v>604</v>
      </c>
      <c r="AR4924" s="115" t="s">
        <v>271</v>
      </c>
      <c r="AS4924" s="115" t="s">
        <v>384</v>
      </c>
      <c r="AT4924" s="115" t="s">
        <v>296</v>
      </c>
      <c r="AV4924" s="115">
        <v>108.887496034054</v>
      </c>
      <c r="AW4924" s="115">
        <v>0.88222491550000004</v>
      </c>
    </row>
    <row r="4925" spans="1:49" x14ac:dyDescent="0.25">
      <c r="A4925" s="117">
        <v>230000</v>
      </c>
      <c r="B4925" s="117">
        <v>870000</v>
      </c>
      <c r="C4925" s="117">
        <v>870000</v>
      </c>
      <c r="D4925" s="115" t="s">
        <v>342</v>
      </c>
      <c r="E4925" s="115" t="s">
        <v>13</v>
      </c>
      <c r="F4925" s="115" t="s">
        <v>343</v>
      </c>
      <c r="G4925" s="115" t="s">
        <v>344</v>
      </c>
      <c r="H4925" s="115">
        <v>0.56000000000000005</v>
      </c>
      <c r="I4925" s="115">
        <v>0.48</v>
      </c>
      <c r="J4925" s="115" t="s">
        <v>345</v>
      </c>
      <c r="K4925" s="115">
        <v>1.6530690186E-4</v>
      </c>
      <c r="L4925" s="115">
        <v>3707.93204776022</v>
      </c>
      <c r="M4925" s="115">
        <v>10.2718567052754</v>
      </c>
      <c r="N4925" s="115">
        <v>1.86438006892121</v>
      </c>
      <c r="O4925" s="115">
        <v>1.6980088083299999E-3</v>
      </c>
      <c r="P4925" s="115">
        <v>3.0819489308000001E-4</v>
      </c>
      <c r="Q4925" s="115">
        <v>0.61294675913376995</v>
      </c>
      <c r="R4925" s="115">
        <v>1300</v>
      </c>
      <c r="S4925" s="115" t="s">
        <v>346</v>
      </c>
      <c r="T4925" s="115">
        <v>1300</v>
      </c>
      <c r="U4925" s="115" t="s">
        <v>347</v>
      </c>
      <c r="V4925" s="115" t="s">
        <v>345</v>
      </c>
      <c r="Z4925" s="115">
        <v>0</v>
      </c>
      <c r="AA4925" s="115">
        <v>1</v>
      </c>
      <c r="AB4925" s="115">
        <v>1.6980088083299999E-3</v>
      </c>
      <c r="AC4925" s="115">
        <v>3.0819489308000001E-4</v>
      </c>
      <c r="AD4925" s="115">
        <v>739.70978362520202</v>
      </c>
      <c r="AF4925" s="115">
        <v>-1</v>
      </c>
      <c r="AG4925" s="115">
        <v>-1</v>
      </c>
      <c r="AH4925" s="115">
        <v>-1</v>
      </c>
      <c r="AI4925" s="115">
        <v>-1</v>
      </c>
      <c r="AJ4925" s="115">
        <v>0</v>
      </c>
      <c r="AM4925" s="115" t="s">
        <v>348</v>
      </c>
      <c r="AN4925" s="115">
        <v>-1</v>
      </c>
      <c r="AQ4925" s="115">
        <v>604</v>
      </c>
      <c r="AR4925" s="115" t="s">
        <v>271</v>
      </c>
      <c r="AS4925" s="115" t="s">
        <v>384</v>
      </c>
      <c r="AT4925" s="115" t="s">
        <v>296</v>
      </c>
      <c r="AV4925" s="115">
        <v>31.808854319119298</v>
      </c>
      <c r="AW4925" s="115">
        <v>0.59992683179999995</v>
      </c>
    </row>
    <row r="4926" spans="1:49" x14ac:dyDescent="0.25">
      <c r="A4926" s="117">
        <v>230000</v>
      </c>
      <c r="B4926" s="117">
        <v>870000</v>
      </c>
      <c r="C4926" s="117">
        <v>870000</v>
      </c>
      <c r="D4926" s="115" t="s">
        <v>342</v>
      </c>
      <c r="E4926" s="115" t="s">
        <v>13</v>
      </c>
      <c r="F4926" s="115" t="s">
        <v>343</v>
      </c>
      <c r="G4926" s="115" t="s">
        <v>344</v>
      </c>
      <c r="H4926" s="115">
        <v>0.56000000000000005</v>
      </c>
      <c r="I4926" s="115">
        <v>0.48</v>
      </c>
      <c r="J4926" s="115" t="s">
        <v>350</v>
      </c>
      <c r="K4926" s="115">
        <v>0.16261984982691999</v>
      </c>
      <c r="L4926" s="115">
        <v>3764.2534250959802</v>
      </c>
      <c r="M4926" s="115">
        <v>9.3659938034285997</v>
      </c>
      <c r="N4926" s="115">
        <v>1.3769027296566201</v>
      </c>
      <c r="O4926" s="115">
        <v>1.52309650579347</v>
      </c>
      <c r="P4926" s="115">
        <v>0.22391171512304001</v>
      </c>
      <c r="Q4926" s="115">
        <v>612.14232669960097</v>
      </c>
      <c r="R4926" s="115">
        <v>1200</v>
      </c>
      <c r="S4926" s="115" t="s">
        <v>351</v>
      </c>
      <c r="T4926" s="115">
        <v>1200</v>
      </c>
      <c r="U4926" s="115" t="s">
        <v>352</v>
      </c>
      <c r="V4926" s="115" t="s">
        <v>350</v>
      </c>
      <c r="Z4926" s="115">
        <v>0</v>
      </c>
      <c r="AA4926" s="115">
        <v>1</v>
      </c>
      <c r="AB4926" s="115">
        <v>1.52309650579347</v>
      </c>
      <c r="AC4926" s="115">
        <v>0.22391171512304001</v>
      </c>
      <c r="AD4926" s="115">
        <v>612.14232669960097</v>
      </c>
      <c r="AF4926" s="115">
        <v>-1</v>
      </c>
      <c r="AG4926" s="115">
        <v>-1</v>
      </c>
      <c r="AH4926" s="115">
        <v>-1</v>
      </c>
      <c r="AI4926" s="115">
        <v>-1</v>
      </c>
      <c r="AJ4926" s="115">
        <v>0</v>
      </c>
      <c r="AM4926" s="115" t="s">
        <v>348</v>
      </c>
      <c r="AN4926" s="115">
        <v>-1</v>
      </c>
      <c r="AQ4926" s="115">
        <v>604</v>
      </c>
      <c r="AR4926" s="115" t="s">
        <v>271</v>
      </c>
      <c r="AS4926" s="115" t="s">
        <v>384</v>
      </c>
      <c r="AT4926" s="115" t="s">
        <v>296</v>
      </c>
      <c r="AV4926" s="115">
        <v>126.37092701395299</v>
      </c>
      <c r="AW4926" s="115">
        <v>0.49646579619999998</v>
      </c>
    </row>
    <row r="4927" spans="1:49" x14ac:dyDescent="0.25">
      <c r="A4927" s="117">
        <v>230000</v>
      </c>
      <c r="B4927" s="117">
        <v>870000</v>
      </c>
      <c r="C4927" s="117">
        <v>870000</v>
      </c>
      <c r="D4927" s="115" t="s">
        <v>342</v>
      </c>
      <c r="E4927" s="115" t="s">
        <v>13</v>
      </c>
      <c r="F4927" s="115" t="s">
        <v>343</v>
      </c>
      <c r="G4927" s="115" t="s">
        <v>344</v>
      </c>
      <c r="H4927" s="115">
        <v>0.56000000000000005</v>
      </c>
      <c r="I4927" s="115">
        <v>0.48</v>
      </c>
      <c r="J4927" s="115" t="s">
        <v>350</v>
      </c>
      <c r="K4927" s="115">
        <v>0.17135204865966999</v>
      </c>
      <c r="L4927" s="115">
        <v>3764.2534250959802</v>
      </c>
      <c r="M4927" s="115">
        <v>9.3659938034285997</v>
      </c>
      <c r="N4927" s="115">
        <v>1.3769027296566201</v>
      </c>
      <c r="O4927" s="115">
        <v>1.6048822259512601</v>
      </c>
      <c r="P4927" s="115">
        <v>0.23593510353175001</v>
      </c>
      <c r="Q4927" s="115">
        <v>645.01253606437604</v>
      </c>
      <c r="R4927" s="115">
        <v>1210</v>
      </c>
      <c r="S4927" s="115" t="s">
        <v>353</v>
      </c>
      <c r="T4927" s="115">
        <v>1210</v>
      </c>
      <c r="U4927" s="115" t="s">
        <v>352</v>
      </c>
      <c r="V4927" s="115" t="s">
        <v>350</v>
      </c>
      <c r="Z4927" s="115">
        <v>0</v>
      </c>
      <c r="AA4927" s="115">
        <v>1</v>
      </c>
      <c r="AB4927" s="115">
        <v>1.6048822259512601</v>
      </c>
      <c r="AC4927" s="115">
        <v>0.23593510353175001</v>
      </c>
      <c r="AD4927" s="115">
        <v>645.01253606437604</v>
      </c>
      <c r="AF4927" s="115">
        <v>-1</v>
      </c>
      <c r="AG4927" s="115">
        <v>-1</v>
      </c>
      <c r="AH4927" s="115">
        <v>-1</v>
      </c>
      <c r="AI4927" s="115">
        <v>-1</v>
      </c>
      <c r="AJ4927" s="115">
        <v>0</v>
      </c>
      <c r="AM4927" s="115" t="s">
        <v>348</v>
      </c>
      <c r="AN4927" s="115">
        <v>-1</v>
      </c>
      <c r="AQ4927" s="115">
        <v>604</v>
      </c>
      <c r="AR4927" s="115" t="s">
        <v>271</v>
      </c>
      <c r="AS4927" s="115" t="s">
        <v>384</v>
      </c>
      <c r="AT4927" s="115" t="s">
        <v>296</v>
      </c>
      <c r="AV4927" s="115">
        <v>111.102593097773</v>
      </c>
      <c r="AW4927" s="115">
        <v>0.52312452239999996</v>
      </c>
    </row>
    <row r="4928" spans="1:49" x14ac:dyDescent="0.25">
      <c r="A4928" s="117">
        <v>230000</v>
      </c>
      <c r="B4928" s="117">
        <v>870000</v>
      </c>
      <c r="C4928" s="117">
        <v>870000</v>
      </c>
      <c r="D4928" s="115" t="s">
        <v>342</v>
      </c>
      <c r="E4928" s="115" t="s">
        <v>13</v>
      </c>
      <c r="F4928" s="115" t="s">
        <v>343</v>
      </c>
      <c r="G4928" s="115" t="s">
        <v>344</v>
      </c>
      <c r="H4928" s="115">
        <v>0.56000000000000005</v>
      </c>
      <c r="I4928" s="115">
        <v>0.48</v>
      </c>
      <c r="J4928" s="115" t="s">
        <v>350</v>
      </c>
      <c r="K4928" s="115">
        <v>2.6988319109290001E-2</v>
      </c>
      <c r="L4928" s="115">
        <v>3764.2534250959802</v>
      </c>
      <c r="M4928" s="115">
        <v>9.3659938034285997</v>
      </c>
      <c r="N4928" s="115">
        <v>1.3769027296566201</v>
      </c>
      <c r="O4928" s="115">
        <v>0.25277242954259999</v>
      </c>
      <c r="P4928" s="115">
        <v>3.7160290250430002E-2</v>
      </c>
      <c r="Q4928" s="115">
        <v>101.590872644743</v>
      </c>
      <c r="R4928" s="115">
        <v>1210</v>
      </c>
      <c r="S4928" s="115" t="s">
        <v>353</v>
      </c>
      <c r="T4928" s="115">
        <v>1210</v>
      </c>
      <c r="U4928" s="115" t="s">
        <v>352</v>
      </c>
      <c r="V4928" s="115" t="s">
        <v>350</v>
      </c>
      <c r="Z4928" s="115">
        <v>0</v>
      </c>
      <c r="AA4928" s="115">
        <v>1</v>
      </c>
      <c r="AB4928" s="115">
        <v>0.25277242954259999</v>
      </c>
      <c r="AC4928" s="115">
        <v>3.7160290250430002E-2</v>
      </c>
      <c r="AD4928" s="115">
        <v>101.590872644743</v>
      </c>
      <c r="AF4928" s="115">
        <v>-1</v>
      </c>
      <c r="AG4928" s="115">
        <v>-1</v>
      </c>
      <c r="AH4928" s="115">
        <v>-1</v>
      </c>
      <c r="AI4928" s="115">
        <v>-1</v>
      </c>
      <c r="AJ4928" s="115">
        <v>0</v>
      </c>
      <c r="AM4928" s="115" t="s">
        <v>348</v>
      </c>
      <c r="AN4928" s="115">
        <v>-1</v>
      </c>
      <c r="AQ4928" s="115">
        <v>604</v>
      </c>
      <c r="AR4928" s="115" t="s">
        <v>271</v>
      </c>
      <c r="AS4928" s="115" t="s">
        <v>384</v>
      </c>
      <c r="AT4928" s="115" t="s">
        <v>296</v>
      </c>
      <c r="AV4928" s="115">
        <v>80.205201332056205</v>
      </c>
      <c r="AW4928" s="115">
        <v>8.23932463E-2</v>
      </c>
    </row>
    <row r="4929" spans="1:49" x14ac:dyDescent="0.25">
      <c r="A4929" s="117">
        <v>230000</v>
      </c>
      <c r="B4929" s="117">
        <v>870000</v>
      </c>
      <c r="C4929" s="117">
        <v>870000</v>
      </c>
      <c r="D4929" s="115" t="s">
        <v>342</v>
      </c>
      <c r="E4929" s="115" t="s">
        <v>13</v>
      </c>
      <c r="F4929" s="115" t="s">
        <v>343</v>
      </c>
      <c r="G4929" s="115" t="s">
        <v>344</v>
      </c>
      <c r="H4929" s="115">
        <v>0.56000000000000005</v>
      </c>
      <c r="I4929" s="115">
        <v>0.48</v>
      </c>
      <c r="J4929" s="115" t="s">
        <v>350</v>
      </c>
      <c r="K4929" s="115">
        <v>0.25680323602598998</v>
      </c>
      <c r="L4929" s="115">
        <v>3764.2534250959802</v>
      </c>
      <c r="M4929" s="115">
        <v>9.3659938034285997</v>
      </c>
      <c r="N4929" s="115">
        <v>1.3769027296566201</v>
      </c>
      <c r="O4929" s="115">
        <v>2.4052175173199002</v>
      </c>
      <c r="P4929" s="115">
        <v>0.35359307666883999</v>
      </c>
      <c r="Q4929" s="115">
        <v>966.67246078659196</v>
      </c>
      <c r="R4929" s="115">
        <v>1210</v>
      </c>
      <c r="S4929" s="115" t="s">
        <v>353</v>
      </c>
      <c r="T4929" s="115">
        <v>1210</v>
      </c>
      <c r="U4929" s="115" t="s">
        <v>352</v>
      </c>
      <c r="V4929" s="115" t="s">
        <v>350</v>
      </c>
      <c r="Z4929" s="115">
        <v>0</v>
      </c>
      <c r="AA4929" s="115">
        <v>1</v>
      </c>
      <c r="AB4929" s="115">
        <v>2.4052175173199002</v>
      </c>
      <c r="AC4929" s="115">
        <v>0.35359307666883999</v>
      </c>
      <c r="AD4929" s="115">
        <v>966.67246078659196</v>
      </c>
      <c r="AF4929" s="115">
        <v>-1</v>
      </c>
      <c r="AG4929" s="115">
        <v>-1</v>
      </c>
      <c r="AH4929" s="115">
        <v>-1</v>
      </c>
      <c r="AI4929" s="115">
        <v>-1</v>
      </c>
      <c r="AJ4929" s="115">
        <v>0</v>
      </c>
      <c r="AM4929" s="115" t="s">
        <v>348</v>
      </c>
      <c r="AN4929" s="115">
        <v>-1</v>
      </c>
      <c r="AQ4929" s="115">
        <v>604</v>
      </c>
      <c r="AR4929" s="115" t="s">
        <v>271</v>
      </c>
      <c r="AS4929" s="115" t="s">
        <v>384</v>
      </c>
      <c r="AT4929" s="115" t="s">
        <v>296</v>
      </c>
      <c r="AV4929" s="115">
        <v>130.15845506942901</v>
      </c>
      <c r="AW4929" s="115">
        <v>0.78400037369999998</v>
      </c>
    </row>
    <row r="4930" spans="1:49" x14ac:dyDescent="0.25">
      <c r="A4930" s="117">
        <v>230000</v>
      </c>
      <c r="B4930" s="117">
        <v>870000</v>
      </c>
      <c r="C4930" s="117">
        <v>870000</v>
      </c>
      <c r="D4930" s="115" t="s">
        <v>342</v>
      </c>
      <c r="E4930" s="115" t="s">
        <v>13</v>
      </c>
      <c r="F4930" s="115" t="s">
        <v>343</v>
      </c>
      <c r="G4930" s="115" t="s">
        <v>344</v>
      </c>
      <c r="H4930" s="115">
        <v>0.56000000000000005</v>
      </c>
      <c r="I4930" s="115">
        <v>0.48</v>
      </c>
      <c r="J4930" s="115" t="s">
        <v>345</v>
      </c>
      <c r="K4930" s="115">
        <v>2.5258215969999999E-5</v>
      </c>
      <c r="L4930" s="115">
        <v>3709.49342805592</v>
      </c>
      <c r="M4930" s="115">
        <v>10.658303983346</v>
      </c>
      <c r="N4930" s="115">
        <v>2.0519811555805001</v>
      </c>
      <c r="O4930" s="115">
        <v>2.6920974387999999E-4</v>
      </c>
      <c r="P4930" s="115">
        <v>5.1829383190000002E-5</v>
      </c>
      <c r="Q4930" s="115">
        <v>9.3695186145130005E-2</v>
      </c>
      <c r="R4930" s="115">
        <v>1300</v>
      </c>
      <c r="S4930" s="115" t="s">
        <v>346</v>
      </c>
      <c r="T4930" s="115">
        <v>1300</v>
      </c>
      <c r="U4930" s="115" t="s">
        <v>347</v>
      </c>
      <c r="V4930" s="115" t="s">
        <v>345</v>
      </c>
      <c r="Z4930" s="115">
        <v>0</v>
      </c>
      <c r="AA4930" s="115">
        <v>1</v>
      </c>
      <c r="AB4930" s="115">
        <v>2.6920974387999999E-4</v>
      </c>
      <c r="AC4930" s="115">
        <v>5.1829383190000002E-5</v>
      </c>
      <c r="AD4930" s="115">
        <v>99.396979431933104</v>
      </c>
      <c r="AF4930" s="115">
        <v>-1</v>
      </c>
      <c r="AG4930" s="115">
        <v>-1</v>
      </c>
      <c r="AH4930" s="115">
        <v>-1</v>
      </c>
      <c r="AI4930" s="115">
        <v>-1</v>
      </c>
      <c r="AJ4930" s="115">
        <v>0</v>
      </c>
      <c r="AM4930" s="115" t="s">
        <v>348</v>
      </c>
      <c r="AN4930" s="115">
        <v>-1</v>
      </c>
      <c r="AQ4930" s="115">
        <v>604</v>
      </c>
      <c r="AR4930" s="115" t="s">
        <v>271</v>
      </c>
      <c r="AS4930" s="115" t="s">
        <v>384</v>
      </c>
      <c r="AT4930" s="115" t="s">
        <v>296</v>
      </c>
      <c r="AV4930" s="115">
        <v>1.7595438550382201</v>
      </c>
      <c r="AW4930" s="115">
        <v>8.0613932999999999E-2</v>
      </c>
    </row>
    <row r="4931" spans="1:49" x14ac:dyDescent="0.25">
      <c r="A4931" s="117">
        <v>230000</v>
      </c>
      <c r="B4931" s="117">
        <v>870000</v>
      </c>
      <c r="C4931" s="117">
        <v>870000</v>
      </c>
      <c r="D4931" s="115" t="s">
        <v>342</v>
      </c>
      <c r="E4931" s="115" t="s">
        <v>13</v>
      </c>
      <c r="F4931" s="115" t="s">
        <v>343</v>
      </c>
      <c r="G4931" s="115" t="s">
        <v>344</v>
      </c>
      <c r="H4931" s="115">
        <v>0.56000000000000005</v>
      </c>
      <c r="I4931" s="115">
        <v>0.48</v>
      </c>
      <c r="J4931" s="115" t="s">
        <v>350</v>
      </c>
      <c r="K4931" s="115">
        <v>0.28363694358044</v>
      </c>
      <c r="L4931" s="115">
        <v>3760.3745733605901</v>
      </c>
      <c r="M4931" s="115">
        <v>9.3569264707805306</v>
      </c>
      <c r="N4931" s="115">
        <v>1.3755896058958601</v>
      </c>
      <c r="O4931" s="115">
        <v>2.65397002547919</v>
      </c>
      <c r="P4931" s="115">
        <v>0.39016803143732998</v>
      </c>
      <c r="Q4931" s="115">
        <v>1066.5811507056301</v>
      </c>
      <c r="R4931" s="115">
        <v>1200</v>
      </c>
      <c r="S4931" s="115" t="s">
        <v>351</v>
      </c>
      <c r="T4931" s="115">
        <v>1200</v>
      </c>
      <c r="U4931" s="115" t="s">
        <v>352</v>
      </c>
      <c r="V4931" s="115" t="s">
        <v>350</v>
      </c>
      <c r="Z4931" s="115">
        <v>0</v>
      </c>
      <c r="AA4931" s="115">
        <v>1</v>
      </c>
      <c r="AB4931" s="115">
        <v>2.65397002547919</v>
      </c>
      <c r="AC4931" s="115">
        <v>0.39016803143732998</v>
      </c>
      <c r="AD4931" s="115">
        <v>1066.5811507056301</v>
      </c>
      <c r="AF4931" s="115">
        <v>-1</v>
      </c>
      <c r="AG4931" s="115">
        <v>-1</v>
      </c>
      <c r="AH4931" s="115">
        <v>-1</v>
      </c>
      <c r="AI4931" s="115">
        <v>-1</v>
      </c>
      <c r="AJ4931" s="115">
        <v>0</v>
      </c>
      <c r="AM4931" s="115" t="s">
        <v>348</v>
      </c>
      <c r="AN4931" s="115">
        <v>-1</v>
      </c>
      <c r="AQ4931" s="115">
        <v>604</v>
      </c>
      <c r="AR4931" s="115" t="s">
        <v>271</v>
      </c>
      <c r="AS4931" s="115" t="s">
        <v>384</v>
      </c>
      <c r="AT4931" s="115" t="s">
        <v>296</v>
      </c>
      <c r="AV4931" s="115">
        <v>199.386357572859</v>
      </c>
      <c r="AW4931" s="115">
        <v>0.86502931930000004</v>
      </c>
    </row>
    <row r="4932" spans="1:49" x14ac:dyDescent="0.25">
      <c r="A4932" s="117">
        <v>230000</v>
      </c>
      <c r="B4932" s="117">
        <v>870000</v>
      </c>
      <c r="C4932" s="117">
        <v>870000</v>
      </c>
      <c r="D4932" s="115" t="s">
        <v>342</v>
      </c>
      <c r="E4932" s="115" t="s">
        <v>13</v>
      </c>
      <c r="F4932" s="115" t="s">
        <v>343</v>
      </c>
      <c r="G4932" s="115" t="s">
        <v>344</v>
      </c>
      <c r="H4932" s="115">
        <v>0.56000000000000005</v>
      </c>
      <c r="I4932" s="115">
        <v>0.48</v>
      </c>
      <c r="J4932" s="115" t="s">
        <v>350</v>
      </c>
      <c r="K4932" s="115">
        <v>7.5798793112370005E-2</v>
      </c>
      <c r="L4932" s="115">
        <v>3760.3745733605901</v>
      </c>
      <c r="M4932" s="115">
        <v>9.3569264707805306</v>
      </c>
      <c r="N4932" s="115">
        <v>1.3755896058958601</v>
      </c>
      <c r="O4932" s="115">
        <v>0.70924373372640004</v>
      </c>
      <c r="P4932" s="115">
        <v>0.10426803194483</v>
      </c>
      <c r="Q4932" s="115">
        <v>285.03185431119903</v>
      </c>
      <c r="R4932" s="115">
        <v>1210</v>
      </c>
      <c r="S4932" s="115" t="s">
        <v>353</v>
      </c>
      <c r="T4932" s="115">
        <v>1210</v>
      </c>
      <c r="U4932" s="115" t="s">
        <v>352</v>
      </c>
      <c r="V4932" s="115" t="s">
        <v>350</v>
      </c>
      <c r="Z4932" s="115">
        <v>0</v>
      </c>
      <c r="AA4932" s="115">
        <v>1</v>
      </c>
      <c r="AB4932" s="115">
        <v>0.70924373372640004</v>
      </c>
      <c r="AC4932" s="115">
        <v>0.10426803194483</v>
      </c>
      <c r="AD4932" s="115">
        <v>285.03185431119698</v>
      </c>
      <c r="AF4932" s="115">
        <v>-1</v>
      </c>
      <c r="AG4932" s="115">
        <v>-1</v>
      </c>
      <c r="AH4932" s="115">
        <v>-1</v>
      </c>
      <c r="AI4932" s="115">
        <v>-1</v>
      </c>
      <c r="AJ4932" s="115">
        <v>0</v>
      </c>
      <c r="AM4932" s="115" t="s">
        <v>348</v>
      </c>
      <c r="AN4932" s="115">
        <v>-1</v>
      </c>
      <c r="AQ4932" s="115">
        <v>604</v>
      </c>
      <c r="AR4932" s="115" t="s">
        <v>271</v>
      </c>
      <c r="AS4932" s="115" t="s">
        <v>384</v>
      </c>
      <c r="AT4932" s="115" t="s">
        <v>296</v>
      </c>
      <c r="AV4932" s="115">
        <v>88.374046864603002</v>
      </c>
      <c r="AW4932" s="115">
        <v>0.23116938710000001</v>
      </c>
    </row>
    <row r="4933" spans="1:49" x14ac:dyDescent="0.25">
      <c r="A4933" s="117">
        <v>230000</v>
      </c>
      <c r="B4933" s="117">
        <v>870000</v>
      </c>
      <c r="C4933" s="117">
        <v>870000</v>
      </c>
      <c r="D4933" s="115" t="s">
        <v>342</v>
      </c>
      <c r="E4933" s="115" t="s">
        <v>13</v>
      </c>
      <c r="F4933" s="115" t="s">
        <v>343</v>
      </c>
      <c r="G4933" s="115" t="s">
        <v>344</v>
      </c>
      <c r="H4933" s="115">
        <v>0.56000000000000005</v>
      </c>
      <c r="I4933" s="115">
        <v>0.48</v>
      </c>
      <c r="J4933" s="115" t="s">
        <v>350</v>
      </c>
      <c r="K4933" s="115">
        <v>0.25832771706713997</v>
      </c>
      <c r="L4933" s="115">
        <v>3760.3745733605901</v>
      </c>
      <c r="M4933" s="115">
        <v>9.3569264707805306</v>
      </c>
      <c r="N4933" s="115">
        <v>1.3755896058958601</v>
      </c>
      <c r="O4933" s="115">
        <v>2.4171534539618502</v>
      </c>
      <c r="P4933" s="115">
        <v>0.35535292251236</v>
      </c>
      <c r="Q4933" s="115">
        <v>971.40897885357504</v>
      </c>
      <c r="R4933" s="115">
        <v>1210</v>
      </c>
      <c r="S4933" s="115" t="s">
        <v>353</v>
      </c>
      <c r="T4933" s="115">
        <v>1210</v>
      </c>
      <c r="U4933" s="115" t="s">
        <v>352</v>
      </c>
      <c r="V4933" s="115" t="s">
        <v>350</v>
      </c>
      <c r="Z4933" s="115">
        <v>0</v>
      </c>
      <c r="AA4933" s="115">
        <v>1</v>
      </c>
      <c r="AB4933" s="115">
        <v>2.4171534539618502</v>
      </c>
      <c r="AC4933" s="115">
        <v>0.35535292251236</v>
      </c>
      <c r="AD4933" s="115">
        <v>971.40897885357504</v>
      </c>
      <c r="AF4933" s="115">
        <v>-1</v>
      </c>
      <c r="AG4933" s="115">
        <v>-1</v>
      </c>
      <c r="AH4933" s="115">
        <v>-1</v>
      </c>
      <c r="AI4933" s="115">
        <v>-1</v>
      </c>
      <c r="AJ4933" s="115">
        <v>0</v>
      </c>
      <c r="AM4933" s="115" t="s">
        <v>348</v>
      </c>
      <c r="AN4933" s="115">
        <v>-1</v>
      </c>
      <c r="AQ4933" s="115">
        <v>604</v>
      </c>
      <c r="AR4933" s="115" t="s">
        <v>271</v>
      </c>
      <c r="AS4933" s="115" t="s">
        <v>384</v>
      </c>
      <c r="AT4933" s="115" t="s">
        <v>296</v>
      </c>
      <c r="AV4933" s="115">
        <v>129.741642188893</v>
      </c>
      <c r="AW4933" s="115">
        <v>0.78784183200000002</v>
      </c>
    </row>
    <row r="4934" spans="1:49" x14ac:dyDescent="0.25">
      <c r="A4934" s="117">
        <v>230000</v>
      </c>
      <c r="B4934" s="117">
        <v>880000</v>
      </c>
      <c r="C4934" s="117">
        <v>880000</v>
      </c>
      <c r="D4934" s="115" t="s">
        <v>342</v>
      </c>
      <c r="E4934" s="115" t="s">
        <v>13</v>
      </c>
      <c r="F4934" s="115" t="s">
        <v>343</v>
      </c>
      <c r="G4934" s="115" t="s">
        <v>344</v>
      </c>
      <c r="H4934" s="115">
        <v>0.56000000000000005</v>
      </c>
      <c r="I4934" s="115">
        <v>0.48</v>
      </c>
      <c r="J4934" s="115" t="s">
        <v>345</v>
      </c>
      <c r="K4934" s="115">
        <v>3.3548360670000001E-3</v>
      </c>
      <c r="L4934" s="115">
        <v>3709.49342888506</v>
      </c>
      <c r="M4934" s="115">
        <v>10.658303985728301</v>
      </c>
      <c r="N4934" s="115">
        <v>2.0519811560391501</v>
      </c>
      <c r="O4934" s="115">
        <v>3.575686262444E-2</v>
      </c>
      <c r="P4934" s="115">
        <v>6.8840603910899998E-3</v>
      </c>
      <c r="Q4934" s="115">
        <v>12.444742345549001</v>
      </c>
      <c r="R4934" s="115">
        <v>1300</v>
      </c>
      <c r="S4934" s="115" t="s">
        <v>346</v>
      </c>
      <c r="T4934" s="115">
        <v>1300</v>
      </c>
      <c r="U4934" s="115" t="s">
        <v>347</v>
      </c>
      <c r="V4934" s="115" t="s">
        <v>345</v>
      </c>
      <c r="Z4934" s="115">
        <v>0</v>
      </c>
      <c r="AA4934" s="115">
        <v>1</v>
      </c>
      <c r="AB4934" s="115">
        <v>3.575686262444E-2</v>
      </c>
      <c r="AC4934" s="115">
        <v>6.8840603910899998E-3</v>
      </c>
      <c r="AD4934" s="115">
        <v>545.74948148764202</v>
      </c>
      <c r="AF4934" s="115">
        <v>-1</v>
      </c>
      <c r="AG4934" s="115">
        <v>-1</v>
      </c>
      <c r="AH4934" s="115">
        <v>-1</v>
      </c>
      <c r="AI4934" s="115">
        <v>-1</v>
      </c>
      <c r="AJ4934" s="115">
        <v>0</v>
      </c>
      <c r="AM4934" s="115" t="s">
        <v>348</v>
      </c>
      <c r="AN4934" s="115">
        <v>-1</v>
      </c>
      <c r="AQ4934" s="115">
        <v>604</v>
      </c>
      <c r="AR4934" s="115" t="s">
        <v>271</v>
      </c>
      <c r="AS4934" s="115" t="s">
        <v>384</v>
      </c>
      <c r="AT4934" s="115" t="s">
        <v>296</v>
      </c>
      <c r="AV4934" s="115">
        <v>61.952012270444698</v>
      </c>
      <c r="AW4934" s="115">
        <v>0.44261920640000002</v>
      </c>
    </row>
    <row r="4935" spans="1:49" x14ac:dyDescent="0.25">
      <c r="A4935" s="117">
        <v>230000</v>
      </c>
      <c r="B4935" s="117">
        <v>880000</v>
      </c>
      <c r="C4935" s="117">
        <v>880000</v>
      </c>
      <c r="D4935" s="115" t="s">
        <v>342</v>
      </c>
      <c r="E4935" s="115" t="s">
        <v>13</v>
      </c>
      <c r="F4935" s="115" t="s">
        <v>343</v>
      </c>
      <c r="G4935" s="115" t="s">
        <v>344</v>
      </c>
      <c r="H4935" s="115">
        <v>0.56000000000000005</v>
      </c>
      <c r="I4935" s="115">
        <v>0.48</v>
      </c>
      <c r="J4935" s="115" t="s">
        <v>345</v>
      </c>
      <c r="K4935" s="115">
        <v>6.1356978717299997E-3</v>
      </c>
      <c r="L4935" s="115">
        <v>3699.7622054293201</v>
      </c>
      <c r="M4935" s="115">
        <v>10.595930480420099</v>
      </c>
      <c r="N4935" s="115">
        <v>2.0358691119980299</v>
      </c>
      <c r="O4935" s="115">
        <v>6.5013428097739995E-2</v>
      </c>
      <c r="P4935" s="115">
        <v>1.249147777761E-2</v>
      </c>
      <c r="Q4935" s="115">
        <v>22.700623089770801</v>
      </c>
      <c r="R4935" s="115">
        <v>1300</v>
      </c>
      <c r="S4935" s="115" t="s">
        <v>346</v>
      </c>
      <c r="T4935" s="115">
        <v>1300</v>
      </c>
      <c r="U4935" s="115" t="s">
        <v>347</v>
      </c>
      <c r="V4935" s="115" t="s">
        <v>345</v>
      </c>
      <c r="Z4935" s="115">
        <v>0</v>
      </c>
      <c r="AA4935" s="115">
        <v>1</v>
      </c>
      <c r="AB4935" s="115">
        <v>6.5013428097739995E-2</v>
      </c>
      <c r="AC4935" s="115">
        <v>1.249147777761E-2</v>
      </c>
      <c r="AD4935" s="115">
        <v>864.49091916204497</v>
      </c>
      <c r="AF4935" s="115">
        <v>-1</v>
      </c>
      <c r="AG4935" s="115">
        <v>-1</v>
      </c>
      <c r="AH4935" s="115">
        <v>-1</v>
      </c>
      <c r="AI4935" s="115">
        <v>-1</v>
      </c>
      <c r="AJ4935" s="115">
        <v>0</v>
      </c>
      <c r="AM4935" s="115" t="s">
        <v>348</v>
      </c>
      <c r="AN4935" s="115">
        <v>-1</v>
      </c>
      <c r="AQ4935" s="115">
        <v>604</v>
      </c>
      <c r="AR4935" s="115" t="s">
        <v>271</v>
      </c>
      <c r="AS4935" s="115" t="s">
        <v>384</v>
      </c>
      <c r="AT4935" s="115" t="s">
        <v>296</v>
      </c>
      <c r="AV4935" s="115">
        <v>108.80911013597201</v>
      </c>
      <c r="AW4935" s="115">
        <v>0.70112807720000003</v>
      </c>
    </row>
    <row r="4936" spans="1:49" x14ac:dyDescent="0.25">
      <c r="A4936" s="117">
        <v>230000</v>
      </c>
      <c r="B4936" s="117">
        <v>880000</v>
      </c>
      <c r="C4936" s="117">
        <v>880000</v>
      </c>
      <c r="D4936" s="115" t="s">
        <v>342</v>
      </c>
      <c r="E4936" s="115" t="s">
        <v>13</v>
      </c>
      <c r="F4936" s="115" t="s">
        <v>343</v>
      </c>
      <c r="G4936" s="115" t="s">
        <v>344</v>
      </c>
      <c r="H4936" s="115">
        <v>0.56000000000000005</v>
      </c>
      <c r="I4936" s="115">
        <v>0.48</v>
      </c>
      <c r="J4936" s="115" t="s">
        <v>345</v>
      </c>
      <c r="K4936" s="115">
        <v>3.0382439222499998E-3</v>
      </c>
      <c r="L4936" s="115">
        <v>3708.44243185287</v>
      </c>
      <c r="M4936" s="115">
        <v>10.5097293607518</v>
      </c>
      <c r="N4936" s="115">
        <v>1.98021395900015</v>
      </c>
      <c r="O4936" s="115">
        <v>3.1931121354829999E-2</v>
      </c>
      <c r="P4936" s="115">
        <v>6.0163730256899998E-3</v>
      </c>
      <c r="Q4936" s="115">
        <v>11.2671526796058</v>
      </c>
      <c r="R4936" s="115">
        <v>1300</v>
      </c>
      <c r="S4936" s="115" t="s">
        <v>346</v>
      </c>
      <c r="T4936" s="115">
        <v>1300</v>
      </c>
      <c r="U4936" s="115" t="s">
        <v>347</v>
      </c>
      <c r="V4936" s="115" t="s">
        <v>345</v>
      </c>
      <c r="Z4936" s="115">
        <v>0</v>
      </c>
      <c r="AA4936" s="115">
        <v>1</v>
      </c>
      <c r="AB4936" s="115">
        <v>3.1931121354829999E-2</v>
      </c>
      <c r="AC4936" s="115">
        <v>6.0163730256899998E-3</v>
      </c>
      <c r="AD4936" s="115">
        <v>1039.9308219872801</v>
      </c>
      <c r="AF4936" s="115">
        <v>-1</v>
      </c>
      <c r="AG4936" s="115">
        <v>-1</v>
      </c>
      <c r="AH4936" s="115">
        <v>-1</v>
      </c>
      <c r="AI4936" s="115">
        <v>-1</v>
      </c>
      <c r="AJ4936" s="115">
        <v>0</v>
      </c>
      <c r="AM4936" s="115" t="s">
        <v>348</v>
      </c>
      <c r="AN4936" s="115">
        <v>-1</v>
      </c>
      <c r="AQ4936" s="115">
        <v>604</v>
      </c>
      <c r="AR4936" s="115" t="s">
        <v>271</v>
      </c>
      <c r="AS4936" s="115" t="s">
        <v>384</v>
      </c>
      <c r="AT4936" s="115" t="s">
        <v>296</v>
      </c>
      <c r="AV4936" s="115">
        <v>108.40233835545899</v>
      </c>
      <c r="AW4936" s="115">
        <v>0.843415103</v>
      </c>
    </row>
    <row r="4937" spans="1:49" x14ac:dyDescent="0.25">
      <c r="A4937" s="117">
        <v>230000</v>
      </c>
      <c r="B4937" s="117">
        <v>880000</v>
      </c>
      <c r="C4937" s="117">
        <v>880000</v>
      </c>
      <c r="D4937" s="115" t="s">
        <v>342</v>
      </c>
      <c r="E4937" s="115" t="s">
        <v>13</v>
      </c>
      <c r="F4937" s="115" t="s">
        <v>343</v>
      </c>
      <c r="G4937" s="115" t="s">
        <v>344</v>
      </c>
      <c r="H4937" s="115">
        <v>0.56000000000000005</v>
      </c>
      <c r="I4937" s="115">
        <v>0.48</v>
      </c>
      <c r="J4937" s="115" t="s">
        <v>350</v>
      </c>
      <c r="K4937" s="115">
        <v>0.2315282123978</v>
      </c>
      <c r="L4937" s="115">
        <v>3741.9994408554899</v>
      </c>
      <c r="M4937" s="115">
        <v>9.31397827774442</v>
      </c>
      <c r="N4937" s="115">
        <v>1.3693701054026099</v>
      </c>
      <c r="O4937" s="115">
        <v>2.1564487409581101</v>
      </c>
      <c r="P4937" s="115">
        <v>0.31704781261484999</v>
      </c>
      <c r="Q4937" s="115">
        <v>866.37844133484202</v>
      </c>
      <c r="R4937" s="115">
        <v>1200</v>
      </c>
      <c r="S4937" s="115" t="s">
        <v>351</v>
      </c>
      <c r="T4937" s="115">
        <v>1200</v>
      </c>
      <c r="U4937" s="115" t="s">
        <v>352</v>
      </c>
      <c r="V4937" s="115" t="s">
        <v>350</v>
      </c>
      <c r="Z4937" s="115">
        <v>0</v>
      </c>
      <c r="AA4937" s="115">
        <v>1</v>
      </c>
      <c r="AB4937" s="115">
        <v>2.1564487409581101</v>
      </c>
      <c r="AC4937" s="115">
        <v>0.31704781261484999</v>
      </c>
      <c r="AD4937" s="115">
        <v>866.37844133484202</v>
      </c>
      <c r="AF4937" s="115">
        <v>-1</v>
      </c>
      <c r="AG4937" s="115">
        <v>-1</v>
      </c>
      <c r="AH4937" s="115">
        <v>-1</v>
      </c>
      <c r="AI4937" s="115">
        <v>-1</v>
      </c>
      <c r="AJ4937" s="115">
        <v>0</v>
      </c>
      <c r="AM4937" s="115" t="s">
        <v>348</v>
      </c>
      <c r="AN4937" s="115">
        <v>-1</v>
      </c>
      <c r="AQ4937" s="115">
        <v>604</v>
      </c>
      <c r="AR4937" s="115" t="s">
        <v>271</v>
      </c>
      <c r="AS4937" s="115" t="s">
        <v>384</v>
      </c>
      <c r="AT4937" s="115" t="s">
        <v>296</v>
      </c>
      <c r="AV4937" s="115">
        <v>199.78931958392599</v>
      </c>
      <c r="AW4937" s="115">
        <v>0.70265891430000005</v>
      </c>
    </row>
    <row r="4938" spans="1:49" x14ac:dyDescent="0.25">
      <c r="A4938" s="117">
        <v>230000</v>
      </c>
      <c r="B4938" s="117">
        <v>880000</v>
      </c>
      <c r="C4938" s="117">
        <v>880000</v>
      </c>
      <c r="D4938" s="115" t="s">
        <v>342</v>
      </c>
      <c r="E4938" s="115" t="s">
        <v>13</v>
      </c>
      <c r="F4938" s="115" t="s">
        <v>343</v>
      </c>
      <c r="G4938" s="115" t="s">
        <v>344</v>
      </c>
      <c r="H4938" s="115">
        <v>0.56000000000000005</v>
      </c>
      <c r="I4938" s="115">
        <v>0.48</v>
      </c>
      <c r="J4938" s="115" t="s">
        <v>350</v>
      </c>
      <c r="K4938" s="115">
        <v>7.8985935478149999E-2</v>
      </c>
      <c r="L4938" s="115">
        <v>3741.9994408554899</v>
      </c>
      <c r="M4938" s="115">
        <v>9.31397827774442</v>
      </c>
      <c r="N4938" s="115">
        <v>1.3693701054026099</v>
      </c>
      <c r="O4938" s="115">
        <v>0.73567328729085002</v>
      </c>
      <c r="P4938" s="115">
        <v>0.10816097879104</v>
      </c>
      <c r="Q4938" s="115">
        <v>295.56532639470299</v>
      </c>
      <c r="R4938" s="115">
        <v>1210</v>
      </c>
      <c r="S4938" s="115" t="s">
        <v>353</v>
      </c>
      <c r="T4938" s="115">
        <v>1210</v>
      </c>
      <c r="U4938" s="115" t="s">
        <v>352</v>
      </c>
      <c r="V4938" s="115" t="s">
        <v>350</v>
      </c>
      <c r="Z4938" s="115">
        <v>0</v>
      </c>
      <c r="AA4938" s="115">
        <v>1</v>
      </c>
      <c r="AB4938" s="115">
        <v>0.73567328729085002</v>
      </c>
      <c r="AC4938" s="115">
        <v>0.10816097879104</v>
      </c>
      <c r="AD4938" s="115">
        <v>295.56532639470498</v>
      </c>
      <c r="AF4938" s="115">
        <v>-1</v>
      </c>
      <c r="AG4938" s="115">
        <v>-1</v>
      </c>
      <c r="AH4938" s="115">
        <v>-1</v>
      </c>
      <c r="AI4938" s="115">
        <v>-1</v>
      </c>
      <c r="AJ4938" s="115">
        <v>0</v>
      </c>
      <c r="AM4938" s="115" t="s">
        <v>348</v>
      </c>
      <c r="AN4938" s="115">
        <v>-1</v>
      </c>
      <c r="AQ4938" s="115">
        <v>604</v>
      </c>
      <c r="AR4938" s="115" t="s">
        <v>271</v>
      </c>
      <c r="AS4938" s="115" t="s">
        <v>384</v>
      </c>
      <c r="AT4938" s="115" t="s">
        <v>296</v>
      </c>
      <c r="AV4938" s="115">
        <v>72.727233555212095</v>
      </c>
      <c r="AW4938" s="115">
        <v>0.2397123491</v>
      </c>
    </row>
    <row r="4939" spans="1:49" x14ac:dyDescent="0.25">
      <c r="A4939" s="117">
        <v>230000</v>
      </c>
      <c r="B4939" s="117">
        <v>880000</v>
      </c>
      <c r="C4939" s="117">
        <v>880000</v>
      </c>
      <c r="D4939" s="115" t="s">
        <v>342</v>
      </c>
      <c r="E4939" s="115" t="s">
        <v>13</v>
      </c>
      <c r="F4939" s="115" t="s">
        <v>343</v>
      </c>
      <c r="G4939" s="115" t="s">
        <v>344</v>
      </c>
      <c r="H4939" s="115">
        <v>0.56000000000000005</v>
      </c>
      <c r="I4939" s="115">
        <v>0.48</v>
      </c>
      <c r="J4939" s="115" t="s">
        <v>350</v>
      </c>
      <c r="K4939" s="115">
        <v>0.16582851364923001</v>
      </c>
      <c r="L4939" s="115">
        <v>3741.9994408554899</v>
      </c>
      <c r="M4939" s="115">
        <v>9.31397827774442</v>
      </c>
      <c r="N4939" s="115">
        <v>1.3693701054026099</v>
      </c>
      <c r="O4939" s="115">
        <v>1.54452317395957</v>
      </c>
      <c r="P4939" s="115">
        <v>0.22708060921459999</v>
      </c>
      <c r="Q4939" s="115">
        <v>620.53020535331495</v>
      </c>
      <c r="R4939" s="115">
        <v>1210</v>
      </c>
      <c r="S4939" s="115" t="s">
        <v>353</v>
      </c>
      <c r="T4939" s="115">
        <v>1210</v>
      </c>
      <c r="U4939" s="115" t="s">
        <v>352</v>
      </c>
      <c r="V4939" s="115" t="s">
        <v>350</v>
      </c>
      <c r="Z4939" s="115">
        <v>0</v>
      </c>
      <c r="AA4939" s="115">
        <v>1</v>
      </c>
      <c r="AB4939" s="115">
        <v>1.54452317395957</v>
      </c>
      <c r="AC4939" s="115">
        <v>0.22708060921459999</v>
      </c>
      <c r="AD4939" s="115">
        <v>620.53020535331495</v>
      </c>
      <c r="AF4939" s="115">
        <v>-1</v>
      </c>
      <c r="AG4939" s="115">
        <v>-1</v>
      </c>
      <c r="AH4939" s="115">
        <v>-1</v>
      </c>
      <c r="AI4939" s="115">
        <v>-1</v>
      </c>
      <c r="AJ4939" s="115">
        <v>0</v>
      </c>
      <c r="AM4939" s="115" t="s">
        <v>348</v>
      </c>
      <c r="AN4939" s="115">
        <v>-1</v>
      </c>
      <c r="AQ4939" s="115">
        <v>604</v>
      </c>
      <c r="AR4939" s="115" t="s">
        <v>271</v>
      </c>
      <c r="AS4939" s="115" t="s">
        <v>384</v>
      </c>
      <c r="AT4939" s="115" t="s">
        <v>296</v>
      </c>
      <c r="AV4939" s="115">
        <v>104.969474185686</v>
      </c>
      <c r="AW4939" s="115">
        <v>0.50326861749999996</v>
      </c>
    </row>
    <row r="4940" spans="1:49" x14ac:dyDescent="0.25">
      <c r="A4940" s="117">
        <v>230000</v>
      </c>
      <c r="B4940" s="117">
        <v>880000</v>
      </c>
      <c r="C4940" s="117">
        <v>880000</v>
      </c>
      <c r="D4940" s="115" t="s">
        <v>342</v>
      </c>
      <c r="E4940" s="115" t="s">
        <v>13</v>
      </c>
      <c r="F4940" s="115" t="s">
        <v>343</v>
      </c>
      <c r="G4940" s="115" t="s">
        <v>344</v>
      </c>
      <c r="H4940" s="115">
        <v>0.56000000000000005</v>
      </c>
      <c r="I4940" s="115">
        <v>0.48</v>
      </c>
      <c r="J4940" s="115" t="s">
        <v>350</v>
      </c>
      <c r="K4940" s="115">
        <v>2.6229207580509999E-2</v>
      </c>
      <c r="L4940" s="115">
        <v>3741.9994408554899</v>
      </c>
      <c r="M4940" s="115">
        <v>9.31397827774442</v>
      </c>
      <c r="N4940" s="115">
        <v>1.3693701054026099</v>
      </c>
      <c r="O4940" s="115">
        <v>0.24429826964731999</v>
      </c>
      <c r="P4940" s="115">
        <v>3.5917492749150001E-2</v>
      </c>
      <c r="Q4940" s="115">
        <v>98.149680100351006</v>
      </c>
      <c r="R4940" s="115">
        <v>1210</v>
      </c>
      <c r="S4940" s="115" t="s">
        <v>353</v>
      </c>
      <c r="T4940" s="115">
        <v>1210</v>
      </c>
      <c r="U4940" s="115" t="s">
        <v>352</v>
      </c>
      <c r="V4940" s="115" t="s">
        <v>350</v>
      </c>
      <c r="Z4940" s="115">
        <v>0</v>
      </c>
      <c r="AA4940" s="115">
        <v>1</v>
      </c>
      <c r="AB4940" s="115">
        <v>0.24429826964731999</v>
      </c>
      <c r="AC4940" s="115">
        <v>3.5917492749150001E-2</v>
      </c>
      <c r="AD4940" s="115">
        <v>98.149680100350295</v>
      </c>
      <c r="AF4940" s="115">
        <v>-1</v>
      </c>
      <c r="AG4940" s="115">
        <v>-1</v>
      </c>
      <c r="AH4940" s="115">
        <v>-1</v>
      </c>
      <c r="AI4940" s="115">
        <v>-1</v>
      </c>
      <c r="AJ4940" s="115">
        <v>0</v>
      </c>
      <c r="AM4940" s="115" t="s">
        <v>348</v>
      </c>
      <c r="AN4940" s="115">
        <v>-1</v>
      </c>
      <c r="AQ4940" s="115">
        <v>604</v>
      </c>
      <c r="AR4940" s="115" t="s">
        <v>271</v>
      </c>
      <c r="AS4940" s="115" t="s">
        <v>384</v>
      </c>
      <c r="AT4940" s="115" t="s">
        <v>296</v>
      </c>
      <c r="AV4940" s="115">
        <v>42.599461120811903</v>
      </c>
      <c r="AW4940" s="115">
        <v>7.9602335799999993E-2</v>
      </c>
    </row>
    <row r="4941" spans="1:49" x14ac:dyDescent="0.25">
      <c r="A4941" s="117">
        <v>230000</v>
      </c>
      <c r="B4941" s="117">
        <v>880000</v>
      </c>
      <c r="C4941" s="117">
        <v>880000</v>
      </c>
      <c r="D4941" s="115" t="s">
        <v>342</v>
      </c>
      <c r="E4941" s="115" t="s">
        <v>13</v>
      </c>
      <c r="F4941" s="115" t="s">
        <v>343</v>
      </c>
      <c r="G4941" s="115" t="s">
        <v>344</v>
      </c>
      <c r="H4941" s="115">
        <v>0.56000000000000005</v>
      </c>
      <c r="I4941" s="115">
        <v>0.48</v>
      </c>
      <c r="J4941" s="115" t="s">
        <v>350</v>
      </c>
      <c r="K4941" s="115">
        <v>0.11519158460824</v>
      </c>
      <c r="L4941" s="115">
        <v>3741.9994408554899</v>
      </c>
      <c r="M4941" s="115">
        <v>9.31397827774442</v>
      </c>
      <c r="N4941" s="115">
        <v>1.3693701054026099</v>
      </c>
      <c r="O4941" s="115">
        <v>1.0728919168201401</v>
      </c>
      <c r="P4941" s="115">
        <v>0.15773991235647999</v>
      </c>
      <c r="Q4941" s="115">
        <v>431.04684519530701</v>
      </c>
      <c r="R4941" s="115">
        <v>1210</v>
      </c>
      <c r="S4941" s="115" t="s">
        <v>353</v>
      </c>
      <c r="T4941" s="115">
        <v>1210</v>
      </c>
      <c r="U4941" s="115" t="s">
        <v>352</v>
      </c>
      <c r="V4941" s="115" t="s">
        <v>350</v>
      </c>
      <c r="Z4941" s="115">
        <v>0</v>
      </c>
      <c r="AA4941" s="115">
        <v>1</v>
      </c>
      <c r="AB4941" s="115">
        <v>1.0728919168201401</v>
      </c>
      <c r="AC4941" s="115">
        <v>0.15773991235647999</v>
      </c>
      <c r="AD4941" s="115">
        <v>431.04684519530701</v>
      </c>
      <c r="AF4941" s="115">
        <v>-1</v>
      </c>
      <c r="AG4941" s="115">
        <v>-1</v>
      </c>
      <c r="AH4941" s="115">
        <v>-1</v>
      </c>
      <c r="AI4941" s="115">
        <v>-1</v>
      </c>
      <c r="AJ4941" s="115">
        <v>0</v>
      </c>
      <c r="AM4941" s="115" t="s">
        <v>348</v>
      </c>
      <c r="AN4941" s="115">
        <v>-1</v>
      </c>
      <c r="AQ4941" s="115">
        <v>604</v>
      </c>
      <c r="AR4941" s="115" t="s">
        <v>271</v>
      </c>
      <c r="AS4941" s="115" t="s">
        <v>384</v>
      </c>
      <c r="AT4941" s="115" t="s">
        <v>296</v>
      </c>
      <c r="AV4941" s="115">
        <v>98.555217565677296</v>
      </c>
      <c r="AW4941" s="115">
        <v>0.34959192639999997</v>
      </c>
    </row>
    <row r="4942" spans="1:49" x14ac:dyDescent="0.25">
      <c r="A4942" s="117">
        <v>230000</v>
      </c>
      <c r="B4942" s="117">
        <v>880000</v>
      </c>
      <c r="C4942" s="117">
        <v>880000</v>
      </c>
      <c r="D4942" s="115" t="s">
        <v>342</v>
      </c>
      <c r="E4942" s="115" t="s">
        <v>13</v>
      </c>
      <c r="F4942" s="115" t="s">
        <v>343</v>
      </c>
      <c r="G4942" s="115" t="s">
        <v>344</v>
      </c>
      <c r="H4942" s="115">
        <v>0.56000000000000005</v>
      </c>
      <c r="I4942" s="115">
        <v>0.48</v>
      </c>
      <c r="J4942" s="115" t="s">
        <v>350</v>
      </c>
      <c r="K4942" s="115">
        <v>7.4987689966139998E-2</v>
      </c>
      <c r="L4942" s="115">
        <v>3754.5556219524101</v>
      </c>
      <c r="M4942" s="115">
        <v>9.3433241552181201</v>
      </c>
      <c r="N4942" s="115">
        <v>1.3736197389537601</v>
      </c>
      <c r="O4942" s="115">
        <v>0.70063429500469998</v>
      </c>
      <c r="P4942" s="115">
        <v>0.10300457111604</v>
      </c>
      <c r="Q4942" s="115">
        <v>281.54545293962201</v>
      </c>
      <c r="R4942" s="115">
        <v>1200</v>
      </c>
      <c r="S4942" s="115" t="s">
        <v>351</v>
      </c>
      <c r="T4942" s="115">
        <v>1200</v>
      </c>
      <c r="U4942" s="115" t="s">
        <v>352</v>
      </c>
      <c r="V4942" s="115" t="s">
        <v>350</v>
      </c>
      <c r="Z4942" s="115">
        <v>0</v>
      </c>
      <c r="AA4942" s="115">
        <v>1</v>
      </c>
      <c r="AB4942" s="115">
        <v>0.70063429500469998</v>
      </c>
      <c r="AC4942" s="115">
        <v>0.10300457111604</v>
      </c>
      <c r="AD4942" s="115">
        <v>479.20062071416697</v>
      </c>
      <c r="AF4942" s="115">
        <v>-1</v>
      </c>
      <c r="AG4942" s="115">
        <v>-1</v>
      </c>
      <c r="AH4942" s="115">
        <v>-1</v>
      </c>
      <c r="AI4942" s="115">
        <v>-1</v>
      </c>
      <c r="AJ4942" s="115">
        <v>0</v>
      </c>
      <c r="AM4942" s="115" t="s">
        <v>348</v>
      </c>
      <c r="AN4942" s="115">
        <v>-1</v>
      </c>
      <c r="AQ4942" s="115">
        <v>604</v>
      </c>
      <c r="AR4942" s="115" t="s">
        <v>271</v>
      </c>
      <c r="AS4942" s="115" t="s">
        <v>384</v>
      </c>
      <c r="AT4942" s="115" t="s">
        <v>296</v>
      </c>
      <c r="AV4942" s="115">
        <v>81.066715066957897</v>
      </c>
      <c r="AW4942" s="115">
        <v>0.3886460833</v>
      </c>
    </row>
    <row r="4943" spans="1:49" x14ac:dyDescent="0.25">
      <c r="A4943" s="117">
        <v>230000</v>
      </c>
      <c r="B4943" s="117">
        <v>880000</v>
      </c>
      <c r="C4943" s="117">
        <v>880000</v>
      </c>
      <c r="D4943" s="115" t="s">
        <v>342</v>
      </c>
      <c r="E4943" s="115" t="s">
        <v>13</v>
      </c>
      <c r="F4943" s="115" t="s">
        <v>343</v>
      </c>
      <c r="G4943" s="115" t="s">
        <v>344</v>
      </c>
      <c r="H4943" s="115">
        <v>0.56000000000000005</v>
      </c>
      <c r="I4943" s="115">
        <v>0.48</v>
      </c>
      <c r="J4943" s="115" t="s">
        <v>350</v>
      </c>
      <c r="K4943" s="115">
        <v>2.6380472225339999E-2</v>
      </c>
      <c r="L4943" s="115">
        <v>3754.5556219524101</v>
      </c>
      <c r="M4943" s="115">
        <v>9.3433241552181201</v>
      </c>
      <c r="N4943" s="115">
        <v>1.3736197389537601</v>
      </c>
      <c r="O4943" s="115">
        <v>0.24648130336908</v>
      </c>
      <c r="P4943" s="115">
        <v>3.6236737371640002E-2</v>
      </c>
      <c r="Q4943" s="115">
        <v>99.046950303409901</v>
      </c>
      <c r="R4943" s="115">
        <v>1210</v>
      </c>
      <c r="S4943" s="115" t="s">
        <v>353</v>
      </c>
      <c r="T4943" s="115">
        <v>1210</v>
      </c>
      <c r="U4943" s="115" t="s">
        <v>352</v>
      </c>
      <c r="V4943" s="115" t="s">
        <v>350</v>
      </c>
      <c r="Z4943" s="115">
        <v>0</v>
      </c>
      <c r="AA4943" s="115">
        <v>1</v>
      </c>
      <c r="AB4943" s="115">
        <v>0.24648130336908</v>
      </c>
      <c r="AC4943" s="115">
        <v>3.6236737371640002E-2</v>
      </c>
      <c r="AD4943" s="115">
        <v>99.046950303410696</v>
      </c>
      <c r="AF4943" s="115">
        <v>-1</v>
      </c>
      <c r="AG4943" s="115">
        <v>-1</v>
      </c>
      <c r="AH4943" s="115">
        <v>-1</v>
      </c>
      <c r="AI4943" s="115">
        <v>-1</v>
      </c>
      <c r="AJ4943" s="115">
        <v>0</v>
      </c>
      <c r="AM4943" s="115" t="s">
        <v>348</v>
      </c>
      <c r="AN4943" s="115">
        <v>-1</v>
      </c>
      <c r="AQ4943" s="115">
        <v>604</v>
      </c>
      <c r="AR4943" s="115" t="s">
        <v>271</v>
      </c>
      <c r="AS4943" s="115" t="s">
        <v>384</v>
      </c>
      <c r="AT4943" s="115" t="s">
        <v>296</v>
      </c>
      <c r="AV4943" s="115">
        <v>67.422050231816897</v>
      </c>
      <c r="AW4943" s="115">
        <v>8.0330048900000006E-2</v>
      </c>
    </row>
    <row r="4944" spans="1:49" x14ac:dyDescent="0.25">
      <c r="A4944" s="117">
        <v>230000</v>
      </c>
      <c r="B4944" s="117">
        <v>880000</v>
      </c>
      <c r="C4944" s="117">
        <v>880000</v>
      </c>
      <c r="D4944" s="115" t="s">
        <v>342</v>
      </c>
      <c r="E4944" s="115" t="s">
        <v>13</v>
      </c>
      <c r="F4944" s="115" t="s">
        <v>343</v>
      </c>
      <c r="G4944" s="115" t="s">
        <v>344</v>
      </c>
      <c r="H4944" s="115">
        <v>0.56000000000000005</v>
      </c>
      <c r="I4944" s="115">
        <v>0.48</v>
      </c>
      <c r="J4944" s="115" t="s">
        <v>350</v>
      </c>
      <c r="K4944" s="115">
        <v>0.19632265107996999</v>
      </c>
      <c r="L4944" s="115">
        <v>3754.5556219524101</v>
      </c>
      <c r="M4944" s="115">
        <v>9.3433241552181201</v>
      </c>
      <c r="N4944" s="115">
        <v>1.3736197389537601</v>
      </c>
      <c r="O4944" s="115">
        <v>1.8343061680519599</v>
      </c>
      <c r="P4944" s="115">
        <v>0.26967266872717999</v>
      </c>
      <c r="Q4944" s="115">
        <v>737.10431332891096</v>
      </c>
      <c r="R4944" s="115">
        <v>1210</v>
      </c>
      <c r="S4944" s="115" t="s">
        <v>353</v>
      </c>
      <c r="T4944" s="115">
        <v>1210</v>
      </c>
      <c r="U4944" s="115" t="s">
        <v>352</v>
      </c>
      <c r="V4944" s="115" t="s">
        <v>350</v>
      </c>
      <c r="Z4944" s="115">
        <v>0</v>
      </c>
      <c r="AA4944" s="115">
        <v>1</v>
      </c>
      <c r="AB4944" s="115">
        <v>1.8343061680519599</v>
      </c>
      <c r="AC4944" s="115">
        <v>0.26967266872717999</v>
      </c>
      <c r="AD4944" s="115">
        <v>912.42005048588703</v>
      </c>
      <c r="AF4944" s="115">
        <v>-1</v>
      </c>
      <c r="AG4944" s="115">
        <v>-1</v>
      </c>
      <c r="AH4944" s="115">
        <v>-1</v>
      </c>
      <c r="AI4944" s="115">
        <v>-1</v>
      </c>
      <c r="AJ4944" s="115">
        <v>0</v>
      </c>
      <c r="AM4944" s="115" t="s">
        <v>348</v>
      </c>
      <c r="AN4944" s="115">
        <v>-1</v>
      </c>
      <c r="AQ4944" s="115">
        <v>604</v>
      </c>
      <c r="AR4944" s="115" t="s">
        <v>271</v>
      </c>
      <c r="AS4944" s="115" t="s">
        <v>384</v>
      </c>
      <c r="AT4944" s="115" t="s">
        <v>296</v>
      </c>
      <c r="AV4944" s="115">
        <v>112.93955239667601</v>
      </c>
      <c r="AW4944" s="115">
        <v>0.74000004090000004</v>
      </c>
    </row>
    <row r="4945" spans="1:49" x14ac:dyDescent="0.25">
      <c r="A4945" s="117">
        <v>230000</v>
      </c>
      <c r="B4945" s="117">
        <v>880000</v>
      </c>
      <c r="C4945" s="117">
        <v>880000</v>
      </c>
      <c r="D4945" s="115" t="s">
        <v>342</v>
      </c>
      <c r="E4945" s="115" t="s">
        <v>13</v>
      </c>
      <c r="F4945" s="115" t="s">
        <v>343</v>
      </c>
      <c r="G4945" s="115" t="s">
        <v>344</v>
      </c>
      <c r="H4945" s="115">
        <v>0.56000000000000005</v>
      </c>
      <c r="I4945" s="115">
        <v>0.48</v>
      </c>
      <c r="J4945" s="115" t="s">
        <v>350</v>
      </c>
      <c r="K4945" s="115">
        <v>7.4582795229549997E-2</v>
      </c>
      <c r="L4945" s="115">
        <v>3754.5556219524101</v>
      </c>
      <c r="M4945" s="115">
        <v>9.3433241552181201</v>
      </c>
      <c r="N4945" s="115">
        <v>1.3736197389537601</v>
      </c>
      <c r="O4945" s="115">
        <v>0.69685123223199996</v>
      </c>
      <c r="P4945" s="115">
        <v>0.10244839971366</v>
      </c>
      <c r="Q4945" s="115">
        <v>280.02525313005901</v>
      </c>
      <c r="R4945" s="115">
        <v>1210</v>
      </c>
      <c r="S4945" s="115" t="s">
        <v>353</v>
      </c>
      <c r="T4945" s="115">
        <v>1210</v>
      </c>
      <c r="U4945" s="115" t="s">
        <v>352</v>
      </c>
      <c r="V4945" s="115" t="s">
        <v>350</v>
      </c>
      <c r="Z4945" s="115">
        <v>0</v>
      </c>
      <c r="AA4945" s="115">
        <v>1</v>
      </c>
      <c r="AB4945" s="115">
        <v>0.69685123223199996</v>
      </c>
      <c r="AC4945" s="115">
        <v>0.10244839971366</v>
      </c>
      <c r="AD4945" s="115">
        <v>338.12573655873001</v>
      </c>
      <c r="AF4945" s="115">
        <v>-1</v>
      </c>
      <c r="AG4945" s="115">
        <v>-1</v>
      </c>
      <c r="AH4945" s="115">
        <v>-1</v>
      </c>
      <c r="AI4945" s="115">
        <v>-1</v>
      </c>
      <c r="AJ4945" s="115">
        <v>0</v>
      </c>
      <c r="AM4945" s="115" t="s">
        <v>348</v>
      </c>
      <c r="AN4945" s="115">
        <v>-1</v>
      </c>
      <c r="AQ4945" s="115">
        <v>604</v>
      </c>
      <c r="AR4945" s="115" t="s">
        <v>271</v>
      </c>
      <c r="AS4945" s="115" t="s">
        <v>384</v>
      </c>
      <c r="AT4945" s="115" t="s">
        <v>296</v>
      </c>
      <c r="AV4945" s="115">
        <v>79.639305527754601</v>
      </c>
      <c r="AW4945" s="115">
        <v>0.27423011889999999</v>
      </c>
    </row>
    <row r="4946" spans="1:49" x14ac:dyDescent="0.25">
      <c r="A4946" s="117">
        <v>230000</v>
      </c>
      <c r="B4946" s="117">
        <v>880000</v>
      </c>
      <c r="C4946" s="117">
        <v>880000</v>
      </c>
      <c r="D4946" s="115" t="s">
        <v>342</v>
      </c>
      <c r="E4946" s="115" t="s">
        <v>13</v>
      </c>
      <c r="F4946" s="115" t="s">
        <v>343</v>
      </c>
      <c r="G4946" s="115" t="s">
        <v>344</v>
      </c>
      <c r="H4946" s="115">
        <v>0.56000000000000005</v>
      </c>
      <c r="I4946" s="115">
        <v>0.48</v>
      </c>
      <c r="J4946" s="115" t="s">
        <v>345</v>
      </c>
      <c r="K4946" s="115">
        <v>5.6626372226499999E-3</v>
      </c>
      <c r="L4946" s="115">
        <v>3709.4879755990501</v>
      </c>
      <c r="M4946" s="115">
        <v>10.6582883170732</v>
      </c>
      <c r="N4946" s="115">
        <v>2.0519781394445098</v>
      </c>
      <c r="O4946" s="115">
        <v>6.0354020154060002E-2</v>
      </c>
      <c r="P4946" s="115">
        <v>1.161960779249E-2</v>
      </c>
      <c r="Q4946" s="115">
        <v>21.0054846876257</v>
      </c>
      <c r="R4946" s="115">
        <v>1300</v>
      </c>
      <c r="S4946" s="115" t="s">
        <v>346</v>
      </c>
      <c r="T4946" s="115">
        <v>1300</v>
      </c>
      <c r="U4946" s="115" t="s">
        <v>347</v>
      </c>
      <c r="V4946" s="115" t="s">
        <v>345</v>
      </c>
      <c r="Z4946" s="115">
        <v>0</v>
      </c>
      <c r="AA4946" s="115">
        <v>1</v>
      </c>
      <c r="AB4946" s="115">
        <v>6.0354020154060002E-2</v>
      </c>
      <c r="AC4946" s="115">
        <v>1.161960779249E-2</v>
      </c>
      <c r="AD4946" s="115">
        <v>1100.3650220448401</v>
      </c>
      <c r="AF4946" s="115">
        <v>-1</v>
      </c>
      <c r="AG4946" s="115">
        <v>-1</v>
      </c>
      <c r="AH4946" s="115">
        <v>-1</v>
      </c>
      <c r="AI4946" s="115">
        <v>-1</v>
      </c>
      <c r="AJ4946" s="115">
        <v>0</v>
      </c>
      <c r="AM4946" s="115" t="s">
        <v>348</v>
      </c>
      <c r="AN4946" s="115">
        <v>-1</v>
      </c>
      <c r="AQ4946" s="115">
        <v>604</v>
      </c>
      <c r="AR4946" s="115" t="s">
        <v>271</v>
      </c>
      <c r="AS4946" s="115" t="s">
        <v>384</v>
      </c>
      <c r="AT4946" s="115" t="s">
        <v>296</v>
      </c>
      <c r="AV4946" s="115">
        <v>108.61552891248201</v>
      </c>
      <c r="AW4946" s="115">
        <v>0.89242905279999996</v>
      </c>
    </row>
    <row r="4947" spans="1:49" x14ac:dyDescent="0.25">
      <c r="A4947" s="117">
        <v>230000</v>
      </c>
      <c r="B4947" s="117">
        <v>880000</v>
      </c>
      <c r="C4947" s="117">
        <v>880000</v>
      </c>
      <c r="D4947" s="115" t="s">
        <v>342</v>
      </c>
      <c r="E4947" s="115" t="s">
        <v>13</v>
      </c>
      <c r="F4947" s="115" t="s">
        <v>343</v>
      </c>
      <c r="G4947" s="115" t="s">
        <v>344</v>
      </c>
      <c r="H4947" s="115">
        <v>0.56000000000000005</v>
      </c>
      <c r="I4947" s="115">
        <v>0.48</v>
      </c>
      <c r="J4947" s="115" t="s">
        <v>350</v>
      </c>
      <c r="K4947" s="115">
        <v>0.20212174860115001</v>
      </c>
      <c r="L4947" s="115">
        <v>3750.9855758634499</v>
      </c>
      <c r="M4947" s="115">
        <v>9.3349775028526896</v>
      </c>
      <c r="N4947" s="115">
        <v>1.37241094026444</v>
      </c>
      <c r="O4947" s="115">
        <v>1.88680197602899</v>
      </c>
      <c r="P4947" s="115">
        <v>0.27739409904558998</v>
      </c>
      <c r="Q4947" s="115">
        <v>758.15576357121699</v>
      </c>
      <c r="R4947" s="115">
        <v>1200</v>
      </c>
      <c r="S4947" s="115" t="s">
        <v>351</v>
      </c>
      <c r="T4947" s="115">
        <v>1200</v>
      </c>
      <c r="U4947" s="115" t="s">
        <v>352</v>
      </c>
      <c r="V4947" s="115" t="s">
        <v>350</v>
      </c>
      <c r="Z4947" s="115">
        <v>0</v>
      </c>
      <c r="AA4947" s="115">
        <v>1</v>
      </c>
      <c r="AB4947" s="115">
        <v>1.88680197602899</v>
      </c>
      <c r="AC4947" s="115">
        <v>0.27739409904558998</v>
      </c>
      <c r="AD4947" s="115">
        <v>758.15576357121699</v>
      </c>
      <c r="AF4947" s="115">
        <v>-1</v>
      </c>
      <c r="AG4947" s="115">
        <v>-1</v>
      </c>
      <c r="AH4947" s="115">
        <v>-1</v>
      </c>
      <c r="AI4947" s="115">
        <v>-1</v>
      </c>
      <c r="AJ4947" s="115">
        <v>0</v>
      </c>
      <c r="AM4947" s="115" t="s">
        <v>348</v>
      </c>
      <c r="AN4947" s="115">
        <v>-1</v>
      </c>
      <c r="AQ4947" s="115">
        <v>604</v>
      </c>
      <c r="AR4947" s="115" t="s">
        <v>271</v>
      </c>
      <c r="AS4947" s="115" t="s">
        <v>384</v>
      </c>
      <c r="AT4947" s="115" t="s">
        <v>296</v>
      </c>
      <c r="AV4947" s="115">
        <v>132.765011436489</v>
      </c>
      <c r="AW4947" s="115">
        <v>0.61488707509999996</v>
      </c>
    </row>
    <row r="4948" spans="1:49" x14ac:dyDescent="0.25">
      <c r="A4948" s="117">
        <v>230000</v>
      </c>
      <c r="B4948" s="117">
        <v>880000</v>
      </c>
      <c r="C4948" s="117">
        <v>880000</v>
      </c>
      <c r="D4948" s="115" t="s">
        <v>342</v>
      </c>
      <c r="E4948" s="115" t="s">
        <v>13</v>
      </c>
      <c r="F4948" s="115" t="s">
        <v>343</v>
      </c>
      <c r="G4948" s="115" t="s">
        <v>344</v>
      </c>
      <c r="H4948" s="115">
        <v>0.56000000000000005</v>
      </c>
      <c r="I4948" s="115">
        <v>0.48</v>
      </c>
      <c r="J4948" s="115" t="s">
        <v>350</v>
      </c>
      <c r="K4948" s="115">
        <v>3.0809185968000001E-4</v>
      </c>
      <c r="L4948" s="115">
        <v>3750.9855758634499</v>
      </c>
      <c r="M4948" s="115">
        <v>9.3349775028526896</v>
      </c>
      <c r="N4948" s="115">
        <v>1.37241094026444</v>
      </c>
      <c r="O4948" s="115">
        <v>2.8760305789300002E-3</v>
      </c>
      <c r="P4948" s="115">
        <v>4.2282863883000001E-4</v>
      </c>
      <c r="Q4948" s="115">
        <v>1.1556481217043699</v>
      </c>
      <c r="R4948" s="115">
        <v>1210</v>
      </c>
      <c r="S4948" s="115" t="s">
        <v>353</v>
      </c>
      <c r="T4948" s="115">
        <v>1210</v>
      </c>
      <c r="U4948" s="115" t="s">
        <v>352</v>
      </c>
      <c r="V4948" s="115" t="s">
        <v>350</v>
      </c>
      <c r="Z4948" s="115">
        <v>0</v>
      </c>
      <c r="AA4948" s="115">
        <v>1</v>
      </c>
      <c r="AB4948" s="115">
        <v>2.8760305789300002E-3</v>
      </c>
      <c r="AC4948" s="115">
        <v>4.2282863883000001E-4</v>
      </c>
      <c r="AD4948" s="115">
        <v>10.3343704871117</v>
      </c>
      <c r="AF4948" s="115">
        <v>-1</v>
      </c>
      <c r="AG4948" s="115">
        <v>-1</v>
      </c>
      <c r="AH4948" s="115">
        <v>-1</v>
      </c>
      <c r="AI4948" s="115">
        <v>-1</v>
      </c>
      <c r="AJ4948" s="115">
        <v>0</v>
      </c>
      <c r="AM4948" s="115" t="s">
        <v>348</v>
      </c>
      <c r="AN4948" s="115">
        <v>-1</v>
      </c>
      <c r="AQ4948" s="115">
        <v>604</v>
      </c>
      <c r="AR4948" s="115" t="s">
        <v>271</v>
      </c>
      <c r="AS4948" s="115" t="s">
        <v>384</v>
      </c>
      <c r="AT4948" s="115" t="s">
        <v>296</v>
      </c>
      <c r="AV4948" s="115">
        <v>5.4377432334981997</v>
      </c>
      <c r="AW4948" s="115">
        <v>8.3814845999999991E-3</v>
      </c>
    </row>
    <row r="4949" spans="1:49" x14ac:dyDescent="0.25">
      <c r="A4949" s="117">
        <v>230000</v>
      </c>
      <c r="B4949" s="117">
        <v>880000</v>
      </c>
      <c r="C4949" s="117">
        <v>880000</v>
      </c>
      <c r="D4949" s="115" t="s">
        <v>342</v>
      </c>
      <c r="E4949" s="115" t="s">
        <v>13</v>
      </c>
      <c r="F4949" s="115" t="s">
        <v>343</v>
      </c>
      <c r="G4949" s="115" t="s">
        <v>344</v>
      </c>
      <c r="H4949" s="115">
        <v>0.56000000000000005</v>
      </c>
      <c r="I4949" s="115">
        <v>0.48</v>
      </c>
      <c r="J4949" s="115" t="s">
        <v>350</v>
      </c>
      <c r="K4949" s="115">
        <v>1.8810082012290001E-2</v>
      </c>
      <c r="L4949" s="115">
        <v>3750.9855758634499</v>
      </c>
      <c r="M4949" s="115">
        <v>9.3349775028526896</v>
      </c>
      <c r="N4949" s="115">
        <v>1.37241094026444</v>
      </c>
      <c r="O4949" s="115">
        <v>0.17559169241156999</v>
      </c>
      <c r="P4949" s="115">
        <v>2.5815162340940001E-2</v>
      </c>
      <c r="Q4949" s="115">
        <v>70.556346308923494</v>
      </c>
      <c r="R4949" s="115">
        <v>1210</v>
      </c>
      <c r="S4949" s="115" t="s">
        <v>353</v>
      </c>
      <c r="T4949" s="115">
        <v>1210</v>
      </c>
      <c r="U4949" s="115" t="s">
        <v>352</v>
      </c>
      <c r="V4949" s="115" t="s">
        <v>350</v>
      </c>
      <c r="Z4949" s="115">
        <v>0</v>
      </c>
      <c r="AA4949" s="115">
        <v>1</v>
      </c>
      <c r="AB4949" s="115">
        <v>0.17559169241156999</v>
      </c>
      <c r="AC4949" s="115">
        <v>2.5815162340940001E-2</v>
      </c>
      <c r="AD4949" s="115">
        <v>70.556346308924603</v>
      </c>
      <c r="AF4949" s="115">
        <v>-1</v>
      </c>
      <c r="AG4949" s="115">
        <v>-1</v>
      </c>
      <c r="AH4949" s="115">
        <v>-1</v>
      </c>
      <c r="AI4949" s="115">
        <v>-1</v>
      </c>
      <c r="AJ4949" s="115">
        <v>0</v>
      </c>
      <c r="AM4949" s="115" t="s">
        <v>348</v>
      </c>
      <c r="AN4949" s="115">
        <v>-1</v>
      </c>
      <c r="AQ4949" s="115">
        <v>604</v>
      </c>
      <c r="AR4949" s="115" t="s">
        <v>271</v>
      </c>
      <c r="AS4949" s="115" t="s">
        <v>384</v>
      </c>
      <c r="AT4949" s="115" t="s">
        <v>296</v>
      </c>
      <c r="AV4949" s="115">
        <v>62.713617589622302</v>
      </c>
      <c r="AW4949" s="115">
        <v>5.7223314099999999E-2</v>
      </c>
    </row>
    <row r="4950" spans="1:49" x14ac:dyDescent="0.25">
      <c r="A4950" s="117">
        <v>230000</v>
      </c>
      <c r="B4950" s="117">
        <v>880000</v>
      </c>
      <c r="C4950" s="117">
        <v>880000</v>
      </c>
      <c r="D4950" s="115" t="s">
        <v>342</v>
      </c>
      <c r="E4950" s="115" t="s">
        <v>13</v>
      </c>
      <c r="F4950" s="115" t="s">
        <v>343</v>
      </c>
      <c r="G4950" s="115" t="s">
        <v>344</v>
      </c>
      <c r="H4950" s="115">
        <v>0.56000000000000005</v>
      </c>
      <c r="I4950" s="115">
        <v>0.48</v>
      </c>
      <c r="J4950" s="115" t="s">
        <v>350</v>
      </c>
      <c r="K4950" s="115">
        <v>1.6054687696129999E-2</v>
      </c>
      <c r="L4950" s="115">
        <v>3750.9855758634499</v>
      </c>
      <c r="M4950" s="115">
        <v>9.3349775028526896</v>
      </c>
      <c r="N4950" s="115">
        <v>1.37241094026444</v>
      </c>
      <c r="O4950" s="115">
        <v>0.14987014845873001</v>
      </c>
      <c r="P4950" s="115">
        <v>2.20336290367E-2</v>
      </c>
      <c r="Q4950" s="115">
        <v>60.220901973191097</v>
      </c>
      <c r="R4950" s="115">
        <v>1210</v>
      </c>
      <c r="S4950" s="115" t="s">
        <v>353</v>
      </c>
      <c r="T4950" s="115">
        <v>1210</v>
      </c>
      <c r="U4950" s="115" t="s">
        <v>352</v>
      </c>
      <c r="V4950" s="115" t="s">
        <v>350</v>
      </c>
      <c r="Z4950" s="115">
        <v>0</v>
      </c>
      <c r="AA4950" s="115">
        <v>1</v>
      </c>
      <c r="AB4950" s="115">
        <v>0.14987014845873001</v>
      </c>
      <c r="AC4950" s="115">
        <v>2.20336290367E-2</v>
      </c>
      <c r="AD4950" s="115">
        <v>60.220901973190799</v>
      </c>
      <c r="AF4950" s="115">
        <v>-1</v>
      </c>
      <c r="AG4950" s="115">
        <v>-1</v>
      </c>
      <c r="AH4950" s="115">
        <v>-1</v>
      </c>
      <c r="AI4950" s="115">
        <v>-1</v>
      </c>
      <c r="AJ4950" s="115">
        <v>0</v>
      </c>
      <c r="AM4950" s="115" t="s">
        <v>348</v>
      </c>
      <c r="AN4950" s="115">
        <v>-1</v>
      </c>
      <c r="AQ4950" s="115">
        <v>604</v>
      </c>
      <c r="AR4950" s="115" t="s">
        <v>271</v>
      </c>
      <c r="AS4950" s="115" t="s">
        <v>384</v>
      </c>
      <c r="AT4950" s="115" t="s">
        <v>296</v>
      </c>
      <c r="AV4950" s="115">
        <v>59.2189760567096</v>
      </c>
      <c r="AW4950" s="115">
        <v>4.8840958599999998E-2</v>
      </c>
    </row>
    <row r="4951" spans="1:49" x14ac:dyDescent="0.25">
      <c r="A4951" s="117">
        <v>230000</v>
      </c>
      <c r="B4951" s="117">
        <v>880000</v>
      </c>
      <c r="C4951" s="117">
        <v>880000</v>
      </c>
      <c r="D4951" s="115" t="s">
        <v>342</v>
      </c>
      <c r="E4951" s="115" t="s">
        <v>13</v>
      </c>
      <c r="F4951" s="115" t="s">
        <v>343</v>
      </c>
      <c r="G4951" s="115" t="s">
        <v>344</v>
      </c>
      <c r="H4951" s="115">
        <v>0.56000000000000005</v>
      </c>
      <c r="I4951" s="115">
        <v>0.48</v>
      </c>
      <c r="J4951" s="115" t="s">
        <v>350</v>
      </c>
      <c r="K4951" s="115">
        <v>0.31068382578623999</v>
      </c>
      <c r="L4951" s="115">
        <v>3750.9855758634499</v>
      </c>
      <c r="M4951" s="115">
        <v>9.3349775028526896</v>
      </c>
      <c r="N4951" s="115">
        <v>1.37241094026444</v>
      </c>
      <c r="O4951" s="115">
        <v>2.9002265242147698</v>
      </c>
      <c r="P4951" s="115">
        <v>0.42638588147224998</v>
      </c>
      <c r="Q4951" s="115">
        <v>1165.37054917826</v>
      </c>
      <c r="R4951" s="115">
        <v>1200</v>
      </c>
      <c r="S4951" s="115" t="s">
        <v>351</v>
      </c>
      <c r="T4951" s="115">
        <v>1200</v>
      </c>
      <c r="U4951" s="115" t="s">
        <v>352</v>
      </c>
      <c r="V4951" s="115" t="s">
        <v>350</v>
      </c>
      <c r="Z4951" s="115">
        <v>0</v>
      </c>
      <c r="AA4951" s="115">
        <v>1</v>
      </c>
      <c r="AB4951" s="115">
        <v>2.9002265242147698</v>
      </c>
      <c r="AC4951" s="115">
        <v>0.42638588147224998</v>
      </c>
      <c r="AD4951" s="115">
        <v>1165.37054917826</v>
      </c>
      <c r="AF4951" s="115">
        <v>-1</v>
      </c>
      <c r="AG4951" s="115">
        <v>-1</v>
      </c>
      <c r="AH4951" s="115">
        <v>-1</v>
      </c>
      <c r="AI4951" s="115">
        <v>-1</v>
      </c>
      <c r="AJ4951" s="115">
        <v>0</v>
      </c>
      <c r="AM4951" s="115" t="s">
        <v>348</v>
      </c>
      <c r="AN4951" s="115">
        <v>-1</v>
      </c>
      <c r="AQ4951" s="115">
        <v>604</v>
      </c>
      <c r="AR4951" s="115" t="s">
        <v>271</v>
      </c>
      <c r="AS4951" s="115" t="s">
        <v>384</v>
      </c>
      <c r="AT4951" s="115" t="s">
        <v>296</v>
      </c>
      <c r="AV4951" s="115">
        <v>145.870066560476</v>
      </c>
      <c r="AW4951" s="115">
        <v>0.94515048599999996</v>
      </c>
    </row>
    <row r="4952" spans="1:49" x14ac:dyDescent="0.25">
      <c r="A4952" s="117">
        <v>230000</v>
      </c>
      <c r="B4952" s="117">
        <v>880000</v>
      </c>
      <c r="C4952" s="117">
        <v>880000</v>
      </c>
      <c r="D4952" s="115" t="s">
        <v>342</v>
      </c>
      <c r="E4952" s="115" t="s">
        <v>13</v>
      </c>
      <c r="F4952" s="115" t="s">
        <v>343</v>
      </c>
      <c r="G4952" s="115" t="s">
        <v>344</v>
      </c>
      <c r="H4952" s="115">
        <v>0.56000000000000005</v>
      </c>
      <c r="I4952" s="115">
        <v>0.48</v>
      </c>
      <c r="J4952" s="115" t="s">
        <v>350</v>
      </c>
      <c r="K4952" s="115">
        <v>2.71765845411E-3</v>
      </c>
      <c r="L4952" s="115">
        <v>3750.9855758634499</v>
      </c>
      <c r="M4952" s="115">
        <v>9.3349775028526896</v>
      </c>
      <c r="N4952" s="115">
        <v>1.37241094026444</v>
      </c>
      <c r="O4952" s="115">
        <v>2.5369280529620002E-2</v>
      </c>
      <c r="P4952" s="115">
        <v>3.7297441943300001E-3</v>
      </c>
      <c r="Q4952" s="115">
        <v>10.1938976615162</v>
      </c>
      <c r="R4952" s="115">
        <v>1210</v>
      </c>
      <c r="S4952" s="115" t="s">
        <v>353</v>
      </c>
      <c r="T4952" s="115">
        <v>1210</v>
      </c>
      <c r="U4952" s="115" t="s">
        <v>352</v>
      </c>
      <c r="V4952" s="115" t="s">
        <v>350</v>
      </c>
      <c r="Z4952" s="115">
        <v>0</v>
      </c>
      <c r="AA4952" s="115">
        <v>1</v>
      </c>
      <c r="AB4952" s="115">
        <v>2.5369280529620002E-2</v>
      </c>
      <c r="AC4952" s="115">
        <v>3.7297441943300001E-3</v>
      </c>
      <c r="AD4952" s="115">
        <v>96.123742974370998</v>
      </c>
      <c r="AF4952" s="115">
        <v>-1</v>
      </c>
      <c r="AG4952" s="115">
        <v>-1</v>
      </c>
      <c r="AH4952" s="115">
        <v>-1</v>
      </c>
      <c r="AI4952" s="115">
        <v>-1</v>
      </c>
      <c r="AJ4952" s="115">
        <v>0</v>
      </c>
      <c r="AM4952" s="115" t="s">
        <v>348</v>
      </c>
      <c r="AN4952" s="115">
        <v>-1</v>
      </c>
      <c r="AQ4952" s="115">
        <v>604</v>
      </c>
      <c r="AR4952" s="115" t="s">
        <v>271</v>
      </c>
      <c r="AS4952" s="115" t="s">
        <v>384</v>
      </c>
      <c r="AT4952" s="115" t="s">
        <v>296</v>
      </c>
      <c r="AV4952" s="115">
        <v>35.596513274242099</v>
      </c>
      <c r="AW4952" s="115">
        <v>7.7959239999999999E-2</v>
      </c>
    </row>
    <row r="4953" spans="1:49" x14ac:dyDescent="0.25">
      <c r="A4953" s="117">
        <v>230000</v>
      </c>
      <c r="B4953" s="117">
        <v>880000</v>
      </c>
      <c r="C4953" s="117">
        <v>880000</v>
      </c>
      <c r="D4953" s="115" t="s">
        <v>342</v>
      </c>
      <c r="E4953" s="115" t="s">
        <v>13</v>
      </c>
      <c r="F4953" s="115" t="s">
        <v>343</v>
      </c>
      <c r="G4953" s="115" t="s">
        <v>344</v>
      </c>
      <c r="H4953" s="115">
        <v>0.56000000000000005</v>
      </c>
      <c r="I4953" s="115">
        <v>0.48</v>
      </c>
      <c r="J4953" s="115" t="s">
        <v>350</v>
      </c>
      <c r="K4953" s="115">
        <v>4.6097722355299998E-3</v>
      </c>
      <c r="L4953" s="115">
        <v>3750.9855758634499</v>
      </c>
      <c r="M4953" s="115">
        <v>9.3349775028526896</v>
      </c>
      <c r="N4953" s="115">
        <v>1.37241094026444</v>
      </c>
      <c r="O4953" s="115">
        <v>4.3032120112019998E-2</v>
      </c>
      <c r="P4953" s="115">
        <v>6.3265018481800002E-3</v>
      </c>
      <c r="Q4953" s="115">
        <v>17.291189163518801</v>
      </c>
      <c r="R4953" s="115">
        <v>1210</v>
      </c>
      <c r="S4953" s="115" t="s">
        <v>353</v>
      </c>
      <c r="T4953" s="115">
        <v>1210</v>
      </c>
      <c r="U4953" s="115" t="s">
        <v>352</v>
      </c>
      <c r="V4953" s="115" t="s">
        <v>350</v>
      </c>
      <c r="Z4953" s="115">
        <v>0</v>
      </c>
      <c r="AA4953" s="115">
        <v>1</v>
      </c>
      <c r="AB4953" s="115">
        <v>4.3032120112019998E-2</v>
      </c>
      <c r="AC4953" s="115">
        <v>6.3265018481800002E-3</v>
      </c>
      <c r="AD4953" s="115">
        <v>156.46012899291199</v>
      </c>
      <c r="AF4953" s="115">
        <v>-1</v>
      </c>
      <c r="AG4953" s="115">
        <v>-1</v>
      </c>
      <c r="AH4953" s="115">
        <v>-1</v>
      </c>
      <c r="AI4953" s="115">
        <v>-1</v>
      </c>
      <c r="AJ4953" s="115">
        <v>0</v>
      </c>
      <c r="AM4953" s="115" t="s">
        <v>348</v>
      </c>
      <c r="AN4953" s="115">
        <v>-1</v>
      </c>
      <c r="AQ4953" s="115">
        <v>604</v>
      </c>
      <c r="AR4953" s="115" t="s">
        <v>271</v>
      </c>
      <c r="AS4953" s="115" t="s">
        <v>384</v>
      </c>
      <c r="AT4953" s="115" t="s">
        <v>296</v>
      </c>
      <c r="AV4953" s="115">
        <v>62.658468518874699</v>
      </c>
      <c r="AW4953" s="115">
        <v>0.1268938597</v>
      </c>
    </row>
    <row r="4954" spans="1:49" x14ac:dyDescent="0.25">
      <c r="A4954" s="117">
        <v>230000</v>
      </c>
      <c r="B4954" s="117">
        <v>880000</v>
      </c>
      <c r="C4954" s="117">
        <v>880000</v>
      </c>
      <c r="D4954" s="115" t="s">
        <v>342</v>
      </c>
      <c r="E4954" s="115" t="s">
        <v>13</v>
      </c>
      <c r="F4954" s="115" t="s">
        <v>343</v>
      </c>
      <c r="G4954" s="115" t="s">
        <v>344</v>
      </c>
      <c r="H4954" s="115">
        <v>0.56000000000000005</v>
      </c>
      <c r="I4954" s="115">
        <v>0.48</v>
      </c>
      <c r="J4954" s="115" t="s">
        <v>350</v>
      </c>
      <c r="K4954" s="115">
        <v>7.8454299003040004E-2</v>
      </c>
      <c r="L4954" s="115">
        <v>3741.9994405766902</v>
      </c>
      <c r="M4954" s="115">
        <v>9.3139782770504809</v>
      </c>
      <c r="N4954" s="115">
        <v>1.36937010530059</v>
      </c>
      <c r="O4954" s="115">
        <v>0.73072163665561995</v>
      </c>
      <c r="P4954" s="115">
        <v>0.10743297168708001</v>
      </c>
      <c r="Q4954" s="115">
        <v>293.57594298024497</v>
      </c>
      <c r="R4954" s="115">
        <v>1200</v>
      </c>
      <c r="S4954" s="115" t="s">
        <v>351</v>
      </c>
      <c r="T4954" s="115">
        <v>1200</v>
      </c>
      <c r="U4954" s="115" t="s">
        <v>352</v>
      </c>
      <c r="V4954" s="115" t="s">
        <v>350</v>
      </c>
      <c r="Z4954" s="115">
        <v>0</v>
      </c>
      <c r="AA4954" s="115">
        <v>1</v>
      </c>
      <c r="AB4954" s="115">
        <v>0.73072163665561995</v>
      </c>
      <c r="AC4954" s="115">
        <v>0.10743297168708001</v>
      </c>
      <c r="AD4954" s="115">
        <v>293.57594298024401</v>
      </c>
      <c r="AF4954" s="115">
        <v>-1</v>
      </c>
      <c r="AG4954" s="115">
        <v>-1</v>
      </c>
      <c r="AH4954" s="115">
        <v>-1</v>
      </c>
      <c r="AI4954" s="115">
        <v>-1</v>
      </c>
      <c r="AJ4954" s="115">
        <v>0</v>
      </c>
      <c r="AM4954" s="115" t="s">
        <v>348</v>
      </c>
      <c r="AN4954" s="115">
        <v>-1</v>
      </c>
      <c r="AQ4954" s="115">
        <v>604</v>
      </c>
      <c r="AR4954" s="115" t="s">
        <v>271</v>
      </c>
      <c r="AS4954" s="115" t="s">
        <v>384</v>
      </c>
      <c r="AT4954" s="115" t="s">
        <v>296</v>
      </c>
      <c r="AV4954" s="115">
        <v>112.716396877696</v>
      </c>
      <c r="AW4954" s="115">
        <v>0.23809889940000001</v>
      </c>
    </row>
    <row r="4955" spans="1:49" x14ac:dyDescent="0.25">
      <c r="A4955" s="117">
        <v>230000</v>
      </c>
      <c r="B4955" s="117">
        <v>880000</v>
      </c>
      <c r="C4955" s="117">
        <v>880000</v>
      </c>
      <c r="D4955" s="115" t="s">
        <v>342</v>
      </c>
      <c r="E4955" s="115" t="s">
        <v>13</v>
      </c>
      <c r="F4955" s="115" t="s">
        <v>343</v>
      </c>
      <c r="G4955" s="115" t="s">
        <v>344</v>
      </c>
      <c r="H4955" s="115">
        <v>0.56000000000000005</v>
      </c>
      <c r="I4955" s="115">
        <v>0.48</v>
      </c>
      <c r="J4955" s="115" t="s">
        <v>350</v>
      </c>
      <c r="K4955" s="115">
        <v>5.9102481536370002E-2</v>
      </c>
      <c r="L4955" s="115">
        <v>3741.9994405766902</v>
      </c>
      <c r="M4955" s="115">
        <v>9.3139782770504809</v>
      </c>
      <c r="N4955" s="115">
        <v>1.36937010530059</v>
      </c>
      <c r="O4955" s="115">
        <v>0.55047922914951997</v>
      </c>
      <c r="P4955" s="115">
        <v>8.0933171364980003E-2</v>
      </c>
      <c r="Q4955" s="115">
        <v>221.16145284579</v>
      </c>
      <c r="R4955" s="115">
        <v>1210</v>
      </c>
      <c r="S4955" s="115" t="s">
        <v>353</v>
      </c>
      <c r="T4955" s="115">
        <v>1210</v>
      </c>
      <c r="U4955" s="115" t="s">
        <v>352</v>
      </c>
      <c r="V4955" s="115" t="s">
        <v>350</v>
      </c>
      <c r="Z4955" s="115">
        <v>0</v>
      </c>
      <c r="AA4955" s="115">
        <v>1</v>
      </c>
      <c r="AB4955" s="115">
        <v>0.55047922914951997</v>
      </c>
      <c r="AC4955" s="115">
        <v>8.0933171364980003E-2</v>
      </c>
      <c r="AD4955" s="115">
        <v>221.161452845789</v>
      </c>
      <c r="AF4955" s="115">
        <v>-1</v>
      </c>
      <c r="AG4955" s="115">
        <v>-1</v>
      </c>
      <c r="AH4955" s="115">
        <v>-1</v>
      </c>
      <c r="AI4955" s="115">
        <v>-1</v>
      </c>
      <c r="AJ4955" s="115">
        <v>0</v>
      </c>
      <c r="AM4955" s="115" t="s">
        <v>348</v>
      </c>
      <c r="AN4955" s="115">
        <v>-1</v>
      </c>
      <c r="AQ4955" s="115">
        <v>604</v>
      </c>
      <c r="AR4955" s="115" t="s">
        <v>271</v>
      </c>
      <c r="AS4955" s="115" t="s">
        <v>384</v>
      </c>
      <c r="AT4955" s="115" t="s">
        <v>296</v>
      </c>
      <c r="AV4955" s="115">
        <v>79.694832027623093</v>
      </c>
      <c r="AW4955" s="115">
        <v>0.17936857489999999</v>
      </c>
    </row>
    <row r="4956" spans="1:49" x14ac:dyDescent="0.25">
      <c r="A4956" s="117">
        <v>230000</v>
      </c>
      <c r="B4956" s="117">
        <v>880000</v>
      </c>
      <c r="C4956" s="117">
        <v>880000</v>
      </c>
      <c r="D4956" s="115" t="s">
        <v>342</v>
      </c>
      <c r="E4956" s="115" t="s">
        <v>13</v>
      </c>
      <c r="F4956" s="115" t="s">
        <v>343</v>
      </c>
      <c r="G4956" s="115" t="s">
        <v>344</v>
      </c>
      <c r="H4956" s="115">
        <v>0.56000000000000005</v>
      </c>
      <c r="I4956" s="115">
        <v>0.48</v>
      </c>
      <c r="J4956" s="115" t="s">
        <v>350</v>
      </c>
      <c r="K4956" s="115">
        <v>0.29806291180747002</v>
      </c>
      <c r="L4956" s="115">
        <v>3741.9994405766902</v>
      </c>
      <c r="M4956" s="115">
        <v>9.3139782770504809</v>
      </c>
      <c r="N4956" s="115">
        <v>1.36937010530059</v>
      </c>
      <c r="O4956" s="115">
        <v>2.77615148576922</v>
      </c>
      <c r="P4956" s="115">
        <v>0.40815844092800002</v>
      </c>
      <c r="Q4956" s="115">
        <v>1115.3512492402201</v>
      </c>
      <c r="R4956" s="115">
        <v>1210</v>
      </c>
      <c r="S4956" s="115" t="s">
        <v>353</v>
      </c>
      <c r="T4956" s="115">
        <v>1210</v>
      </c>
      <c r="U4956" s="115" t="s">
        <v>352</v>
      </c>
      <c r="V4956" s="115" t="s">
        <v>350</v>
      </c>
      <c r="Z4956" s="115">
        <v>0</v>
      </c>
      <c r="AA4956" s="115">
        <v>1</v>
      </c>
      <c r="AB4956" s="115">
        <v>2.77615148576922</v>
      </c>
      <c r="AC4956" s="115">
        <v>0.40815844092800002</v>
      </c>
      <c r="AD4956" s="115">
        <v>1115.3512492402201</v>
      </c>
      <c r="AF4956" s="115">
        <v>-1</v>
      </c>
      <c r="AG4956" s="115">
        <v>-1</v>
      </c>
      <c r="AH4956" s="115">
        <v>-1</v>
      </c>
      <c r="AI4956" s="115">
        <v>-1</v>
      </c>
      <c r="AJ4956" s="115">
        <v>0</v>
      </c>
      <c r="AM4956" s="115" t="s">
        <v>348</v>
      </c>
      <c r="AN4956" s="115">
        <v>-1</v>
      </c>
      <c r="AQ4956" s="115">
        <v>604</v>
      </c>
      <c r="AR4956" s="115" t="s">
        <v>271</v>
      </c>
      <c r="AS4956" s="115" t="s">
        <v>384</v>
      </c>
      <c r="AT4956" s="115" t="s">
        <v>296</v>
      </c>
      <c r="AV4956" s="115">
        <v>139.106331157109</v>
      </c>
      <c r="AW4956" s="115">
        <v>0.90458333270000002</v>
      </c>
    </row>
    <row r="4957" spans="1:49" x14ac:dyDescent="0.25">
      <c r="A4957" s="117">
        <v>230000</v>
      </c>
      <c r="B4957" s="117">
        <v>880000</v>
      </c>
      <c r="C4957" s="117">
        <v>880000</v>
      </c>
      <c r="D4957" s="115" t="s">
        <v>342</v>
      </c>
      <c r="E4957" s="115" t="s">
        <v>13</v>
      </c>
      <c r="F4957" s="115" t="s">
        <v>343</v>
      </c>
      <c r="G4957" s="115" t="s">
        <v>344</v>
      </c>
      <c r="H4957" s="115">
        <v>0.56000000000000005</v>
      </c>
      <c r="I4957" s="115">
        <v>0.48</v>
      </c>
      <c r="J4957" s="115" t="s">
        <v>350</v>
      </c>
      <c r="K4957" s="115">
        <v>0.12695534006861001</v>
      </c>
      <c r="L4957" s="115">
        <v>3741.9994405766902</v>
      </c>
      <c r="M4957" s="115">
        <v>9.3139782770504809</v>
      </c>
      <c r="N4957" s="115">
        <v>1.36937010530059</v>
      </c>
      <c r="O4957" s="115">
        <v>1.18245927955465</v>
      </c>
      <c r="P4957" s="115">
        <v>0.17384884739823001</v>
      </c>
      <c r="Q4957" s="115">
        <v>475.06681151498799</v>
      </c>
      <c r="R4957" s="115">
        <v>1210</v>
      </c>
      <c r="S4957" s="115" t="s">
        <v>353</v>
      </c>
      <c r="T4957" s="115">
        <v>1210</v>
      </c>
      <c r="U4957" s="115" t="s">
        <v>352</v>
      </c>
      <c r="V4957" s="115" t="s">
        <v>350</v>
      </c>
      <c r="Z4957" s="115">
        <v>0</v>
      </c>
      <c r="AA4957" s="115">
        <v>1</v>
      </c>
      <c r="AB4957" s="115">
        <v>1.18245927955465</v>
      </c>
      <c r="AC4957" s="115">
        <v>0.17384884739823001</v>
      </c>
      <c r="AD4957" s="115">
        <v>475.06681151498799</v>
      </c>
      <c r="AF4957" s="115">
        <v>-1</v>
      </c>
      <c r="AG4957" s="115">
        <v>-1</v>
      </c>
      <c r="AH4957" s="115">
        <v>-1</v>
      </c>
      <c r="AI4957" s="115">
        <v>-1</v>
      </c>
      <c r="AJ4957" s="115">
        <v>0</v>
      </c>
      <c r="AM4957" s="115" t="s">
        <v>348</v>
      </c>
      <c r="AN4957" s="115">
        <v>-1</v>
      </c>
      <c r="AQ4957" s="115">
        <v>604</v>
      </c>
      <c r="AR4957" s="115" t="s">
        <v>271</v>
      </c>
      <c r="AS4957" s="115" t="s">
        <v>384</v>
      </c>
      <c r="AT4957" s="115" t="s">
        <v>296</v>
      </c>
      <c r="AV4957" s="115">
        <v>94.625436217397095</v>
      </c>
      <c r="AW4957" s="115">
        <v>0.38529343999999999</v>
      </c>
    </row>
    <row r="4958" spans="1:49" x14ac:dyDescent="0.25">
      <c r="A4958" s="117">
        <v>230000</v>
      </c>
      <c r="B4958" s="117">
        <v>880000</v>
      </c>
      <c r="C4958" s="117">
        <v>880000</v>
      </c>
      <c r="D4958" s="115" t="s">
        <v>342</v>
      </c>
      <c r="E4958" s="115" t="s">
        <v>13</v>
      </c>
      <c r="F4958" s="115" t="s">
        <v>343</v>
      </c>
      <c r="G4958" s="115" t="s">
        <v>344</v>
      </c>
      <c r="H4958" s="115">
        <v>0.56000000000000005</v>
      </c>
      <c r="I4958" s="115">
        <v>0.48</v>
      </c>
      <c r="J4958" s="115" t="s">
        <v>350</v>
      </c>
      <c r="K4958" s="115">
        <v>5.5188421344449998E-2</v>
      </c>
      <c r="L4958" s="115">
        <v>3741.9994405766902</v>
      </c>
      <c r="M4958" s="115">
        <v>9.3139782770504809</v>
      </c>
      <c r="N4958" s="115">
        <v>1.36937010530059</v>
      </c>
      <c r="O4958" s="115">
        <v>0.51402375754699003</v>
      </c>
      <c r="P4958" s="115">
        <v>7.557337434783E-2</v>
      </c>
      <c r="Q4958" s="115">
        <v>206.515041797272</v>
      </c>
      <c r="R4958" s="115">
        <v>1210</v>
      </c>
      <c r="S4958" s="115" t="s">
        <v>353</v>
      </c>
      <c r="T4958" s="115">
        <v>1210</v>
      </c>
      <c r="U4958" s="115" t="s">
        <v>352</v>
      </c>
      <c r="V4958" s="115" t="s">
        <v>350</v>
      </c>
      <c r="Z4958" s="115">
        <v>0</v>
      </c>
      <c r="AA4958" s="115">
        <v>1</v>
      </c>
      <c r="AB4958" s="115">
        <v>0.51402375754699003</v>
      </c>
      <c r="AC4958" s="115">
        <v>7.557337434783E-2</v>
      </c>
      <c r="AD4958" s="115">
        <v>206.51504179726999</v>
      </c>
      <c r="AF4958" s="115">
        <v>-1</v>
      </c>
      <c r="AG4958" s="115">
        <v>-1</v>
      </c>
      <c r="AH4958" s="115">
        <v>-1</v>
      </c>
      <c r="AI4958" s="115">
        <v>-1</v>
      </c>
      <c r="AJ4958" s="115">
        <v>0</v>
      </c>
      <c r="AM4958" s="115" t="s">
        <v>348</v>
      </c>
      <c r="AN4958" s="115">
        <v>-1</v>
      </c>
      <c r="AQ4958" s="115">
        <v>604</v>
      </c>
      <c r="AR4958" s="115" t="s">
        <v>271</v>
      </c>
      <c r="AS4958" s="115" t="s">
        <v>384</v>
      </c>
      <c r="AT4958" s="115" t="s">
        <v>296</v>
      </c>
      <c r="AV4958" s="115">
        <v>60.500409826178696</v>
      </c>
      <c r="AW4958" s="115">
        <v>0.167489896</v>
      </c>
    </row>
    <row r="4959" spans="1:49" x14ac:dyDescent="0.25">
      <c r="A4959" s="117">
        <v>250000</v>
      </c>
      <c r="B4959" s="117">
        <v>2000000</v>
      </c>
      <c r="C4959" s="117">
        <v>2000000</v>
      </c>
      <c r="D4959" s="115" t="s">
        <v>342</v>
      </c>
      <c r="E4959" s="115" t="s">
        <v>13</v>
      </c>
      <c r="F4959" s="115" t="s">
        <v>343</v>
      </c>
      <c r="G4959" s="115" t="s">
        <v>344</v>
      </c>
      <c r="H4959" s="115">
        <v>0.56000000000000005</v>
      </c>
      <c r="I4959" s="115">
        <v>0.48</v>
      </c>
      <c r="J4959" s="115" t="s">
        <v>345</v>
      </c>
      <c r="K4959" s="117">
        <v>5.8012829720000003E-6</v>
      </c>
      <c r="L4959" s="115">
        <v>3536.34294228313</v>
      </c>
      <c r="M4959" s="115">
        <v>8.9676759721669193</v>
      </c>
      <c r="N4959" s="115">
        <v>1.58886952329036</v>
      </c>
      <c r="O4959" s="115">
        <v>5.2024025909999998E-5</v>
      </c>
      <c r="P4959" s="117">
        <v>9.2174817101939995E-6</v>
      </c>
      <c r="Q4959" s="115">
        <v>2.0515326094210001E-2</v>
      </c>
      <c r="R4959" s="115">
        <v>3200</v>
      </c>
      <c r="S4959" s="115" t="s">
        <v>378</v>
      </c>
      <c r="T4959" s="115">
        <v>3200</v>
      </c>
      <c r="U4959" s="115" t="s">
        <v>379</v>
      </c>
      <c r="V4959" s="115" t="s">
        <v>345</v>
      </c>
      <c r="Y4959" s="115" t="s">
        <v>372</v>
      </c>
      <c r="Z4959" s="115">
        <v>0</v>
      </c>
      <c r="AA4959" s="115">
        <v>1</v>
      </c>
      <c r="AB4959" s="115">
        <v>5.2024025909999998E-5</v>
      </c>
      <c r="AC4959" s="117">
        <v>9.2174817101939995E-6</v>
      </c>
      <c r="AD4959" s="115">
        <v>98.007781887622102</v>
      </c>
      <c r="AF4959" s="115">
        <v>-1</v>
      </c>
      <c r="AG4959" s="115">
        <v>-1</v>
      </c>
      <c r="AH4959" s="115">
        <v>-1</v>
      </c>
      <c r="AI4959" s="115">
        <v>-1</v>
      </c>
      <c r="AJ4959" s="115">
        <v>0</v>
      </c>
      <c r="AM4959" s="115" t="s">
        <v>348</v>
      </c>
      <c r="AN4959" s="115">
        <v>-1</v>
      </c>
      <c r="AQ4959" s="115">
        <v>604</v>
      </c>
      <c r="AR4959" s="115" t="s">
        <v>271</v>
      </c>
      <c r="AS4959" s="115" t="s">
        <v>384</v>
      </c>
      <c r="AT4959" s="115" t="s">
        <v>296</v>
      </c>
      <c r="AV4959" s="115">
        <v>13.2687202679531</v>
      </c>
      <c r="AW4959" s="115">
        <v>7.9487252100000003E-2</v>
      </c>
    </row>
    <row r="4960" spans="1:49" x14ac:dyDescent="0.25">
      <c r="A4960" s="117">
        <v>410000</v>
      </c>
      <c r="B4960" s="117">
        <v>640000</v>
      </c>
      <c r="C4960" s="117">
        <v>640000</v>
      </c>
      <c r="D4960" s="115" t="s">
        <v>342</v>
      </c>
      <c r="E4960" s="115" t="s">
        <v>13</v>
      </c>
      <c r="F4960" s="115" t="s">
        <v>343</v>
      </c>
      <c r="G4960" s="115" t="s">
        <v>344</v>
      </c>
      <c r="H4960" s="115">
        <v>0.56000000000000005</v>
      </c>
      <c r="I4960" s="115">
        <v>0.48</v>
      </c>
      <c r="J4960" s="115" t="s">
        <v>350</v>
      </c>
      <c r="K4960" s="115">
        <v>0.26558590132206999</v>
      </c>
      <c r="L4960" s="115">
        <v>3643.2862252989398</v>
      </c>
      <c r="M4960" s="115">
        <v>9.0832297101228097</v>
      </c>
      <c r="N4960" s="115">
        <v>1.3359535285813799</v>
      </c>
      <c r="O4960" s="115">
        <v>2.4123777494784502</v>
      </c>
      <c r="P4960" s="115">
        <v>0.35481042201270002</v>
      </c>
      <c r="Q4960" s="115">
        <v>967.60545592033498</v>
      </c>
      <c r="R4960" s="115">
        <v>1210</v>
      </c>
      <c r="S4960" s="115" t="s">
        <v>353</v>
      </c>
      <c r="T4960" s="115">
        <v>1210</v>
      </c>
      <c r="U4960" s="115" t="s">
        <v>352</v>
      </c>
      <c r="V4960" s="115" t="s">
        <v>350</v>
      </c>
      <c r="Z4960" s="115">
        <v>0</v>
      </c>
      <c r="AA4960" s="115">
        <v>1</v>
      </c>
      <c r="AB4960" s="115">
        <v>2.4123777494784502</v>
      </c>
      <c r="AC4960" s="115">
        <v>0.35481042201270002</v>
      </c>
      <c r="AD4960" s="115">
        <v>967.60545592033498</v>
      </c>
      <c r="AF4960" s="115">
        <v>-1</v>
      </c>
      <c r="AG4960" s="115">
        <v>-1</v>
      </c>
      <c r="AH4960" s="115">
        <v>-1</v>
      </c>
      <c r="AI4960" s="115">
        <v>-1</v>
      </c>
      <c r="AJ4960" s="115">
        <v>0</v>
      </c>
      <c r="AM4960" s="115" t="s">
        <v>348</v>
      </c>
      <c r="AN4960" s="115">
        <v>-1</v>
      </c>
      <c r="AQ4960" s="115">
        <v>604</v>
      </c>
      <c r="AR4960" s="115" t="s">
        <v>271</v>
      </c>
      <c r="AS4960" s="115" t="s">
        <v>384</v>
      </c>
      <c r="AT4960" s="115" t="s">
        <v>296</v>
      </c>
      <c r="AV4960" s="115">
        <v>131.180757915523</v>
      </c>
      <c r="AW4960" s="115">
        <v>0.78475706079999996</v>
      </c>
    </row>
    <row r="4961" spans="1:49" x14ac:dyDescent="0.25">
      <c r="A4961" s="117">
        <v>410000</v>
      </c>
      <c r="B4961" s="117">
        <v>640000</v>
      </c>
      <c r="C4961" s="117">
        <v>640000</v>
      </c>
      <c r="D4961" s="115" t="s">
        <v>342</v>
      </c>
      <c r="E4961" s="115" t="s">
        <v>13</v>
      </c>
      <c r="F4961" s="115" t="s">
        <v>343</v>
      </c>
      <c r="G4961" s="115" t="s">
        <v>344</v>
      </c>
      <c r="H4961" s="115">
        <v>0.56000000000000005</v>
      </c>
      <c r="I4961" s="115">
        <v>0.48</v>
      </c>
      <c r="J4961" s="115" t="s">
        <v>350</v>
      </c>
      <c r="K4961" s="115">
        <v>0.13867552341229</v>
      </c>
      <c r="L4961" s="115">
        <v>3643.2862252989398</v>
      </c>
      <c r="M4961" s="115">
        <v>9.0832297101228097</v>
      </c>
      <c r="N4961" s="115">
        <v>1.3359535285813799</v>
      </c>
      <c r="O4961" s="115">
        <v>1.2596216343254201</v>
      </c>
      <c r="P4961" s="115">
        <v>0.18526405483052999</v>
      </c>
      <c r="Q4961" s="115">
        <v>505.23462423414998</v>
      </c>
      <c r="R4961" s="115">
        <v>1210</v>
      </c>
      <c r="S4961" s="115" t="s">
        <v>353</v>
      </c>
      <c r="T4961" s="115">
        <v>1210</v>
      </c>
      <c r="U4961" s="115" t="s">
        <v>352</v>
      </c>
      <c r="V4961" s="115" t="s">
        <v>350</v>
      </c>
      <c r="Z4961" s="115">
        <v>0</v>
      </c>
      <c r="AA4961" s="115">
        <v>1</v>
      </c>
      <c r="AB4961" s="115">
        <v>1.2596216343254201</v>
      </c>
      <c r="AC4961" s="115">
        <v>0.18526405483052999</v>
      </c>
      <c r="AD4961" s="115">
        <v>505.23462423414998</v>
      </c>
      <c r="AF4961" s="115">
        <v>-1</v>
      </c>
      <c r="AG4961" s="115">
        <v>-1</v>
      </c>
      <c r="AH4961" s="115">
        <v>-1</v>
      </c>
      <c r="AI4961" s="115">
        <v>-1</v>
      </c>
      <c r="AJ4961" s="115">
        <v>0</v>
      </c>
      <c r="AM4961" s="115" t="s">
        <v>348</v>
      </c>
      <c r="AN4961" s="115">
        <v>-1</v>
      </c>
      <c r="AQ4961" s="115">
        <v>604</v>
      </c>
      <c r="AR4961" s="115" t="s">
        <v>271</v>
      </c>
      <c r="AS4961" s="115" t="s">
        <v>384</v>
      </c>
      <c r="AT4961" s="115" t="s">
        <v>296</v>
      </c>
      <c r="AV4961" s="115">
        <v>99.923408847861495</v>
      </c>
      <c r="AW4961" s="115">
        <v>0.40976044140000001</v>
      </c>
    </row>
    <row r="4962" spans="1:49" x14ac:dyDescent="0.25">
      <c r="A4962" s="117">
        <v>410000</v>
      </c>
      <c r="B4962" s="117">
        <v>640000</v>
      </c>
      <c r="C4962" s="117">
        <v>640000</v>
      </c>
      <c r="D4962" s="115" t="s">
        <v>342</v>
      </c>
      <c r="E4962" s="115" t="s">
        <v>13</v>
      </c>
      <c r="F4962" s="115" t="s">
        <v>343</v>
      </c>
      <c r="G4962" s="115" t="s">
        <v>344</v>
      </c>
      <c r="H4962" s="115">
        <v>0.56000000000000005</v>
      </c>
      <c r="I4962" s="115">
        <v>0.48</v>
      </c>
      <c r="J4962" s="115" t="s">
        <v>350</v>
      </c>
      <c r="K4962" s="115">
        <v>0.12352557610313</v>
      </c>
      <c r="L4962" s="115">
        <v>3643.2862252989398</v>
      </c>
      <c r="M4962" s="115">
        <v>9.0832297101228097</v>
      </c>
      <c r="N4962" s="115">
        <v>1.3359535285813799</v>
      </c>
      <c r="O4962" s="115">
        <v>1.1220111828199899</v>
      </c>
      <c r="P4962" s="115">
        <v>0.16502442926502001</v>
      </c>
      <c r="Q4962" s="115">
        <v>450.03902988865298</v>
      </c>
      <c r="R4962" s="115">
        <v>1210</v>
      </c>
      <c r="S4962" s="115" t="s">
        <v>353</v>
      </c>
      <c r="T4962" s="115">
        <v>1210</v>
      </c>
      <c r="U4962" s="115" t="s">
        <v>352</v>
      </c>
      <c r="V4962" s="115" t="s">
        <v>350</v>
      </c>
      <c r="Z4962" s="115">
        <v>0</v>
      </c>
      <c r="AA4962" s="115">
        <v>1</v>
      </c>
      <c r="AB4962" s="115">
        <v>1.1220111828199899</v>
      </c>
      <c r="AC4962" s="115">
        <v>0.16502442926502001</v>
      </c>
      <c r="AD4962" s="115">
        <v>450.03902988865298</v>
      </c>
      <c r="AF4962" s="115">
        <v>-1</v>
      </c>
      <c r="AG4962" s="115">
        <v>-1</v>
      </c>
      <c r="AH4962" s="115">
        <v>-1</v>
      </c>
      <c r="AI4962" s="115">
        <v>-1</v>
      </c>
      <c r="AJ4962" s="115">
        <v>0</v>
      </c>
      <c r="AM4962" s="115" t="s">
        <v>348</v>
      </c>
      <c r="AN4962" s="115">
        <v>-1</v>
      </c>
      <c r="AQ4962" s="115">
        <v>604</v>
      </c>
      <c r="AR4962" s="115" t="s">
        <v>271</v>
      </c>
      <c r="AS4962" s="115" t="s">
        <v>384</v>
      </c>
      <c r="AT4962" s="115" t="s">
        <v>296</v>
      </c>
      <c r="AV4962" s="115">
        <v>93.107005224772806</v>
      </c>
      <c r="AW4962" s="115">
        <v>0.36499515809999999</v>
      </c>
    </row>
    <row r="4963" spans="1:49" x14ac:dyDescent="0.25">
      <c r="A4963" s="117">
        <v>410000</v>
      </c>
      <c r="B4963" s="117">
        <v>640000</v>
      </c>
      <c r="C4963" s="117">
        <v>640000</v>
      </c>
      <c r="D4963" s="115" t="s">
        <v>342</v>
      </c>
      <c r="E4963" s="115" t="s">
        <v>13</v>
      </c>
      <c r="F4963" s="115" t="s">
        <v>343</v>
      </c>
      <c r="G4963" s="115" t="s">
        <v>344</v>
      </c>
      <c r="H4963" s="115">
        <v>0.56000000000000005</v>
      </c>
      <c r="I4963" s="115">
        <v>0.48</v>
      </c>
      <c r="J4963" s="115" t="s">
        <v>350</v>
      </c>
      <c r="K4963" s="115">
        <v>2.3422011852200001E-2</v>
      </c>
      <c r="L4963" s="115">
        <v>3643.2862252989398</v>
      </c>
      <c r="M4963" s="115">
        <v>9.0832297101228097</v>
      </c>
      <c r="N4963" s="115">
        <v>1.3359535285813799</v>
      </c>
      <c r="O4963" s="115">
        <v>0.21274751392682001</v>
      </c>
      <c r="P4963" s="115">
        <v>3.1290719380430002E-2</v>
      </c>
      <c r="Q4963" s="115">
        <v>85.333093149937994</v>
      </c>
      <c r="R4963" s="115">
        <v>1210</v>
      </c>
      <c r="S4963" s="115" t="s">
        <v>353</v>
      </c>
      <c r="T4963" s="115">
        <v>1210</v>
      </c>
      <c r="U4963" s="115" t="s">
        <v>352</v>
      </c>
      <c r="V4963" s="115" t="s">
        <v>350</v>
      </c>
      <c r="Z4963" s="115">
        <v>0</v>
      </c>
      <c r="AA4963" s="115">
        <v>1</v>
      </c>
      <c r="AB4963" s="115">
        <v>0.21274751392682001</v>
      </c>
      <c r="AC4963" s="115">
        <v>3.1290719380430002E-2</v>
      </c>
      <c r="AD4963" s="115">
        <v>85.333093149936502</v>
      </c>
      <c r="AF4963" s="115">
        <v>-1</v>
      </c>
      <c r="AG4963" s="115">
        <v>-1</v>
      </c>
      <c r="AH4963" s="115">
        <v>-1</v>
      </c>
      <c r="AI4963" s="115">
        <v>-1</v>
      </c>
      <c r="AJ4963" s="115">
        <v>0</v>
      </c>
      <c r="AM4963" s="115" t="s">
        <v>348</v>
      </c>
      <c r="AN4963" s="115">
        <v>-1</v>
      </c>
      <c r="AQ4963" s="115">
        <v>604</v>
      </c>
      <c r="AR4963" s="115" t="s">
        <v>271</v>
      </c>
      <c r="AS4963" s="115" t="s">
        <v>384</v>
      </c>
      <c r="AT4963" s="115" t="s">
        <v>296</v>
      </c>
      <c r="AV4963" s="115">
        <v>45.474001649549997</v>
      </c>
      <c r="AW4963" s="115">
        <v>6.92076992E-2</v>
      </c>
    </row>
    <row r="4964" spans="1:49" x14ac:dyDescent="0.25">
      <c r="A4964" s="117">
        <v>410000</v>
      </c>
      <c r="B4964" s="117">
        <v>640000</v>
      </c>
      <c r="C4964" s="117">
        <v>640000</v>
      </c>
      <c r="D4964" s="115" t="s">
        <v>342</v>
      </c>
      <c r="E4964" s="115" t="s">
        <v>13</v>
      </c>
      <c r="F4964" s="115" t="s">
        <v>343</v>
      </c>
      <c r="G4964" s="115" t="s">
        <v>344</v>
      </c>
      <c r="H4964" s="115">
        <v>0.56000000000000005</v>
      </c>
      <c r="I4964" s="115">
        <v>0.48</v>
      </c>
      <c r="J4964" s="115" t="s">
        <v>350</v>
      </c>
      <c r="K4964" s="115">
        <v>5.935150416526E-2</v>
      </c>
      <c r="L4964" s="115">
        <v>3643.2862252989398</v>
      </c>
      <c r="M4964" s="115">
        <v>9.0832297101228097</v>
      </c>
      <c r="N4964" s="115">
        <v>1.3359535285813799</v>
      </c>
      <c r="O4964" s="115">
        <v>0.53910334597440002</v>
      </c>
      <c r="P4964" s="115">
        <v>7.9290851416189995E-2</v>
      </c>
      <c r="Q4964" s="115">
        <v>216.23451757607901</v>
      </c>
      <c r="R4964" s="115">
        <v>1210</v>
      </c>
      <c r="S4964" s="115" t="s">
        <v>353</v>
      </c>
      <c r="T4964" s="115">
        <v>1210</v>
      </c>
      <c r="U4964" s="115" t="s">
        <v>352</v>
      </c>
      <c r="V4964" s="115" t="s">
        <v>350</v>
      </c>
      <c r="Z4964" s="115">
        <v>0</v>
      </c>
      <c r="AA4964" s="115">
        <v>1</v>
      </c>
      <c r="AB4964" s="115">
        <v>0.53910334597440002</v>
      </c>
      <c r="AC4964" s="115">
        <v>7.9290851416189995E-2</v>
      </c>
      <c r="AD4964" s="115">
        <v>216.23451757607799</v>
      </c>
      <c r="AF4964" s="115">
        <v>-1</v>
      </c>
      <c r="AG4964" s="115">
        <v>-1</v>
      </c>
      <c r="AH4964" s="115">
        <v>-1</v>
      </c>
      <c r="AI4964" s="115">
        <v>-1</v>
      </c>
      <c r="AJ4964" s="115">
        <v>0</v>
      </c>
      <c r="AM4964" s="115" t="s">
        <v>348</v>
      </c>
      <c r="AN4964" s="115">
        <v>-1</v>
      </c>
      <c r="AQ4964" s="115">
        <v>604</v>
      </c>
      <c r="AR4964" s="115" t="s">
        <v>271</v>
      </c>
      <c r="AS4964" s="115" t="s">
        <v>384</v>
      </c>
      <c r="AT4964" s="115" t="s">
        <v>296</v>
      </c>
      <c r="AV4964" s="115">
        <v>62.071752746872697</v>
      </c>
      <c r="AW4964" s="115">
        <v>0.17537268249999999</v>
      </c>
    </row>
    <row r="4965" spans="1:49" x14ac:dyDescent="0.25">
      <c r="A4965" s="117">
        <v>410000</v>
      </c>
      <c r="B4965" s="117">
        <v>640000</v>
      </c>
      <c r="C4965" s="117">
        <v>640000</v>
      </c>
      <c r="D4965" s="115" t="s">
        <v>342</v>
      </c>
      <c r="E4965" s="115" t="s">
        <v>13</v>
      </c>
      <c r="F4965" s="115" t="s">
        <v>343</v>
      </c>
      <c r="G4965" s="115" t="s">
        <v>344</v>
      </c>
      <c r="H4965" s="115">
        <v>0.56000000000000005</v>
      </c>
      <c r="I4965" s="115">
        <v>0.48</v>
      </c>
      <c r="J4965" s="115" t="s">
        <v>350</v>
      </c>
      <c r="K4965" s="115">
        <v>7.2029366978599999E-3</v>
      </c>
      <c r="L4965" s="115">
        <v>3643.2862252989398</v>
      </c>
      <c r="M4965" s="115">
        <v>9.0832297101228097</v>
      </c>
      <c r="N4965" s="115">
        <v>1.3359535285813799</v>
      </c>
      <c r="O4965" s="115">
        <v>6.5425928614180007E-2</v>
      </c>
      <c r="P4965" s="115">
        <v>9.6227886976599994E-3</v>
      </c>
      <c r="Q4965" s="115">
        <v>26.242360053031799</v>
      </c>
      <c r="R4965" s="115">
        <v>1210</v>
      </c>
      <c r="S4965" s="115" t="s">
        <v>353</v>
      </c>
      <c r="T4965" s="115">
        <v>1210</v>
      </c>
      <c r="U4965" s="115" t="s">
        <v>352</v>
      </c>
      <c r="V4965" s="115" t="s">
        <v>350</v>
      </c>
      <c r="Z4965" s="115">
        <v>0</v>
      </c>
      <c r="AA4965" s="115">
        <v>1</v>
      </c>
      <c r="AB4965" s="115">
        <v>6.5425928614180007E-2</v>
      </c>
      <c r="AC4965" s="115">
        <v>9.6227886976599994E-3</v>
      </c>
      <c r="AD4965" s="115">
        <v>26.242360053032002</v>
      </c>
      <c r="AF4965" s="115">
        <v>-1</v>
      </c>
      <c r="AG4965" s="115">
        <v>-1</v>
      </c>
      <c r="AH4965" s="115">
        <v>-1</v>
      </c>
      <c r="AI4965" s="115">
        <v>-1</v>
      </c>
      <c r="AJ4965" s="115">
        <v>0</v>
      </c>
      <c r="AM4965" s="115" t="s">
        <v>348</v>
      </c>
      <c r="AN4965" s="115">
        <v>-1</v>
      </c>
      <c r="AQ4965" s="115">
        <v>604</v>
      </c>
      <c r="AR4965" s="115" t="s">
        <v>271</v>
      </c>
      <c r="AS4965" s="115" t="s">
        <v>384</v>
      </c>
      <c r="AT4965" s="115" t="s">
        <v>296</v>
      </c>
      <c r="AV4965" s="115">
        <v>69.522876754986697</v>
      </c>
      <c r="AW4965" s="115">
        <v>2.12833415E-2</v>
      </c>
    </row>
    <row r="4966" spans="1:49" x14ac:dyDescent="0.25">
      <c r="A4966" s="117">
        <v>430000</v>
      </c>
      <c r="B4966" s="117">
        <v>700000</v>
      </c>
      <c r="C4966" s="117">
        <v>700000</v>
      </c>
      <c r="D4966" s="115" t="s">
        <v>342</v>
      </c>
      <c r="E4966" s="115" t="s">
        <v>13</v>
      </c>
      <c r="F4966" s="115" t="s">
        <v>343</v>
      </c>
      <c r="G4966" s="115" t="s">
        <v>344</v>
      </c>
      <c r="H4966" s="115">
        <v>0.56000000000000005</v>
      </c>
      <c r="I4966" s="115">
        <v>0.48</v>
      </c>
      <c r="J4966" s="115" t="s">
        <v>350</v>
      </c>
      <c r="K4966" s="115">
        <v>6.5892288019399996E-3</v>
      </c>
      <c r="L4966" s="115">
        <v>3668.7500008902998</v>
      </c>
      <c r="M4966" s="115">
        <v>9.1850915019358492</v>
      </c>
      <c r="N4966" s="115">
        <v>1.3522390083182301</v>
      </c>
      <c r="O4966" s="115">
        <v>6.0522669473089999E-2</v>
      </c>
      <c r="P4966" s="115">
        <v>8.9102122207200003E-3</v>
      </c>
      <c r="Q4966" s="115">
        <v>24.174233173016798</v>
      </c>
      <c r="R4966" s="115">
        <v>1200</v>
      </c>
      <c r="S4966" s="115" t="s">
        <v>351</v>
      </c>
      <c r="T4966" s="115">
        <v>1200</v>
      </c>
      <c r="U4966" s="115" t="s">
        <v>352</v>
      </c>
      <c r="V4966" s="115" t="s">
        <v>350</v>
      </c>
      <c r="Z4966" s="115">
        <v>0</v>
      </c>
      <c r="AA4966" s="115">
        <v>1</v>
      </c>
      <c r="AB4966" s="115">
        <v>6.0522669473089999E-2</v>
      </c>
      <c r="AC4966" s="115">
        <v>8.9102122207200003E-3</v>
      </c>
      <c r="AD4966" s="115">
        <v>122.76857515691999</v>
      </c>
      <c r="AF4966" s="115">
        <v>-1</v>
      </c>
      <c r="AG4966" s="115">
        <v>-1</v>
      </c>
      <c r="AH4966" s="115">
        <v>-1</v>
      </c>
      <c r="AI4966" s="115">
        <v>-1</v>
      </c>
      <c r="AJ4966" s="115">
        <v>0</v>
      </c>
      <c r="AM4966" s="115" t="s">
        <v>348</v>
      </c>
      <c r="AN4966" s="115">
        <v>-1</v>
      </c>
      <c r="AQ4966" s="115">
        <v>604</v>
      </c>
      <c r="AR4966" s="115" t="s">
        <v>271</v>
      </c>
      <c r="AS4966" s="115" t="s">
        <v>384</v>
      </c>
      <c r="AT4966" s="115" t="s">
        <v>296</v>
      </c>
      <c r="AV4966" s="115">
        <v>25.838589825581799</v>
      </c>
      <c r="AW4966" s="115">
        <v>9.9568998500000006E-2</v>
      </c>
    </row>
    <row r="4967" spans="1:49" x14ac:dyDescent="0.25">
      <c r="A4967" s="117">
        <v>440000</v>
      </c>
      <c r="B4967" s="117">
        <v>720000</v>
      </c>
      <c r="C4967" s="117">
        <v>720000</v>
      </c>
      <c r="D4967" s="115" t="s">
        <v>342</v>
      </c>
      <c r="E4967" s="115" t="s">
        <v>13</v>
      </c>
      <c r="F4967" s="115" t="s">
        <v>343</v>
      </c>
      <c r="G4967" s="115" t="s">
        <v>344</v>
      </c>
      <c r="H4967" s="115">
        <v>0.56000000000000005</v>
      </c>
      <c r="I4967" s="115">
        <v>0.48</v>
      </c>
      <c r="J4967" s="115" t="s">
        <v>350</v>
      </c>
      <c r="K4967" s="115">
        <v>9.7099973294300004E-3</v>
      </c>
      <c r="L4967" s="115">
        <v>3658.5104824855298</v>
      </c>
      <c r="M4967" s="115">
        <v>9.1188019828410596</v>
      </c>
      <c r="N4967" s="115">
        <v>1.3411044800191201</v>
      </c>
      <c r="O4967" s="115">
        <v>8.8543542901050001E-2</v>
      </c>
      <c r="P4967" s="115">
        <v>1.3022120919480001E-2</v>
      </c>
      <c r="Q4967" s="115">
        <v>35.524127014651697</v>
      </c>
      <c r="R4967" s="115">
        <v>1210</v>
      </c>
      <c r="S4967" s="115" t="s">
        <v>353</v>
      </c>
      <c r="T4967" s="115">
        <v>1210</v>
      </c>
      <c r="U4967" s="115" t="s">
        <v>352</v>
      </c>
      <c r="V4967" s="115" t="s">
        <v>350</v>
      </c>
      <c r="Z4967" s="115">
        <v>0</v>
      </c>
      <c r="AA4967" s="115">
        <v>1</v>
      </c>
      <c r="AB4967" s="115">
        <v>8.8543542901050001E-2</v>
      </c>
      <c r="AC4967" s="115">
        <v>1.3022120919480001E-2</v>
      </c>
      <c r="AD4967" s="115">
        <v>713.24624373589097</v>
      </c>
      <c r="AF4967" s="115">
        <v>-1</v>
      </c>
      <c r="AG4967" s="115">
        <v>-1</v>
      </c>
      <c r="AH4967" s="115">
        <v>-1</v>
      </c>
      <c r="AI4967" s="115">
        <v>-1</v>
      </c>
      <c r="AJ4967" s="115">
        <v>0</v>
      </c>
      <c r="AM4967" s="115" t="s">
        <v>348</v>
      </c>
      <c r="AN4967" s="115">
        <v>-1</v>
      </c>
      <c r="AQ4967" s="115">
        <v>604</v>
      </c>
      <c r="AR4967" s="115" t="s">
        <v>271</v>
      </c>
      <c r="AS4967" s="115" t="s">
        <v>384</v>
      </c>
      <c r="AT4967" s="115" t="s">
        <v>296</v>
      </c>
      <c r="AV4967" s="115">
        <v>27.618241272996499</v>
      </c>
      <c r="AW4967" s="115">
        <v>0.57846410680000004</v>
      </c>
    </row>
    <row r="4968" spans="1:49" x14ac:dyDescent="0.25">
      <c r="A4968" s="117">
        <v>440000</v>
      </c>
      <c r="B4968" s="117">
        <v>720000</v>
      </c>
      <c r="C4968" s="117">
        <v>720000</v>
      </c>
      <c r="D4968" s="115" t="s">
        <v>342</v>
      </c>
      <c r="E4968" s="115" t="s">
        <v>13</v>
      </c>
      <c r="F4968" s="115" t="s">
        <v>343</v>
      </c>
      <c r="G4968" s="115" t="s">
        <v>344</v>
      </c>
      <c r="H4968" s="115">
        <v>0.56000000000000005</v>
      </c>
      <c r="I4968" s="115">
        <v>0.48</v>
      </c>
      <c r="J4968" s="115" t="s">
        <v>350</v>
      </c>
      <c r="K4968" s="115">
        <v>3.3081819443999999E-3</v>
      </c>
      <c r="L4968" s="115">
        <v>3658.5104824855298</v>
      </c>
      <c r="M4968" s="115">
        <v>9.1188019828410596</v>
      </c>
      <c r="N4968" s="115">
        <v>1.3411044800191201</v>
      </c>
      <c r="O4968" s="115">
        <v>3.016665607427E-2</v>
      </c>
      <c r="P4968" s="115">
        <v>4.4366176263599998E-3</v>
      </c>
      <c r="Q4968" s="115">
        <v>12.1030183215896</v>
      </c>
      <c r="R4968" s="115">
        <v>1210</v>
      </c>
      <c r="S4968" s="115" t="s">
        <v>353</v>
      </c>
      <c r="T4968" s="115">
        <v>1210</v>
      </c>
      <c r="U4968" s="115" t="s">
        <v>352</v>
      </c>
      <c r="V4968" s="115" t="s">
        <v>350</v>
      </c>
      <c r="Z4968" s="115">
        <v>0</v>
      </c>
      <c r="AA4968" s="115">
        <v>1</v>
      </c>
      <c r="AB4968" s="115">
        <v>3.016665607427E-2</v>
      </c>
      <c r="AC4968" s="115">
        <v>4.4366176263599998E-3</v>
      </c>
      <c r="AD4968" s="115">
        <v>559.07813198481699</v>
      </c>
      <c r="AF4968" s="115">
        <v>-1</v>
      </c>
      <c r="AG4968" s="115">
        <v>-1</v>
      </c>
      <c r="AH4968" s="115">
        <v>-1</v>
      </c>
      <c r="AI4968" s="115">
        <v>-1</v>
      </c>
      <c r="AJ4968" s="115">
        <v>0</v>
      </c>
      <c r="AM4968" s="115" t="s">
        <v>348</v>
      </c>
      <c r="AN4968" s="115">
        <v>-1</v>
      </c>
      <c r="AQ4968" s="115">
        <v>604</v>
      </c>
      <c r="AR4968" s="115" t="s">
        <v>271</v>
      </c>
      <c r="AS4968" s="115" t="s">
        <v>384</v>
      </c>
      <c r="AT4968" s="115" t="s">
        <v>296</v>
      </c>
      <c r="AV4968" s="115">
        <v>19.305777916199499</v>
      </c>
      <c r="AW4968" s="115">
        <v>0.4534291419</v>
      </c>
    </row>
    <row r="4969" spans="1:49" x14ac:dyDescent="0.25">
      <c r="A4969" s="117">
        <v>440000</v>
      </c>
      <c r="B4969" s="117">
        <v>730000</v>
      </c>
      <c r="C4969" s="117">
        <v>730000</v>
      </c>
      <c r="D4969" s="115" t="s">
        <v>342</v>
      </c>
      <c r="E4969" s="115" t="s">
        <v>13</v>
      </c>
      <c r="F4969" s="115" t="s">
        <v>343</v>
      </c>
      <c r="G4969" s="115" t="s">
        <v>344</v>
      </c>
      <c r="H4969" s="115">
        <v>0.56000000000000005</v>
      </c>
      <c r="I4969" s="115">
        <v>0.48</v>
      </c>
      <c r="J4969" s="115" t="s">
        <v>350</v>
      </c>
      <c r="K4969" s="115">
        <v>7.4277611314499999E-3</v>
      </c>
      <c r="L4969" s="115">
        <v>3661.48818784486</v>
      </c>
      <c r="M4969" s="115">
        <v>9.1257924146342706</v>
      </c>
      <c r="N4969" s="115">
        <v>1.3421179029121999</v>
      </c>
      <c r="O4969" s="115">
        <v>6.7784206191169996E-2</v>
      </c>
      <c r="P4969" s="115">
        <v>9.9689311930800002E-3</v>
      </c>
      <c r="Q4969" s="115">
        <v>27.196659644966601</v>
      </c>
      <c r="R4969" s="115">
        <v>1200</v>
      </c>
      <c r="S4969" s="115" t="s">
        <v>351</v>
      </c>
      <c r="T4969" s="115">
        <v>1200</v>
      </c>
      <c r="U4969" s="115" t="s">
        <v>352</v>
      </c>
      <c r="V4969" s="115" t="s">
        <v>350</v>
      </c>
      <c r="Z4969" s="115">
        <v>0</v>
      </c>
      <c r="AA4969" s="115">
        <v>1</v>
      </c>
      <c r="AB4969" s="115">
        <v>6.7784206191169996E-2</v>
      </c>
      <c r="AC4969" s="115">
        <v>9.9689311930800002E-3</v>
      </c>
      <c r="AD4969" s="115">
        <v>27.196659644965099</v>
      </c>
      <c r="AF4969" s="115">
        <v>-1</v>
      </c>
      <c r="AG4969" s="115">
        <v>-1</v>
      </c>
      <c r="AH4969" s="115">
        <v>-1</v>
      </c>
      <c r="AI4969" s="115">
        <v>-1</v>
      </c>
      <c r="AJ4969" s="115">
        <v>0</v>
      </c>
      <c r="AM4969" s="115" t="s">
        <v>348</v>
      </c>
      <c r="AN4969" s="115">
        <v>-1</v>
      </c>
      <c r="AQ4969" s="115">
        <v>604</v>
      </c>
      <c r="AR4969" s="115" t="s">
        <v>271</v>
      </c>
      <c r="AS4969" s="115" t="s">
        <v>384</v>
      </c>
      <c r="AT4969" s="115" t="s">
        <v>296</v>
      </c>
      <c r="AV4969" s="115">
        <v>29.3203239983144</v>
      </c>
      <c r="AW4969" s="115">
        <v>2.20573071E-2</v>
      </c>
    </row>
    <row r="4970" spans="1:49" x14ac:dyDescent="0.25">
      <c r="A4970" s="117">
        <v>440000</v>
      </c>
      <c r="B4970" s="117">
        <v>730000</v>
      </c>
      <c r="C4970" s="117">
        <v>730000</v>
      </c>
      <c r="D4970" s="115" t="s">
        <v>342</v>
      </c>
      <c r="E4970" s="115" t="s">
        <v>13</v>
      </c>
      <c r="F4970" s="115" t="s">
        <v>343</v>
      </c>
      <c r="G4970" s="115" t="s">
        <v>344</v>
      </c>
      <c r="H4970" s="115">
        <v>0.56000000000000005</v>
      </c>
      <c r="I4970" s="115">
        <v>0.48</v>
      </c>
      <c r="J4970" s="115" t="s">
        <v>350</v>
      </c>
      <c r="K4970" s="115">
        <v>0.21932065347785001</v>
      </c>
      <c r="L4970" s="115">
        <v>3661.48818784486</v>
      </c>
      <c r="M4970" s="115">
        <v>9.1257924146342706</v>
      </c>
      <c r="N4970" s="115">
        <v>1.3421179029121999</v>
      </c>
      <c r="O4970" s="115">
        <v>2.0014747558808499</v>
      </c>
      <c r="P4970" s="115">
        <v>0.29435417551102999</v>
      </c>
      <c r="Q4970" s="115">
        <v>803.03998205958999</v>
      </c>
      <c r="R4970" s="115">
        <v>1200</v>
      </c>
      <c r="S4970" s="115" t="s">
        <v>351</v>
      </c>
      <c r="T4970" s="115">
        <v>1200</v>
      </c>
      <c r="U4970" s="115" t="s">
        <v>352</v>
      </c>
      <c r="V4970" s="115" t="s">
        <v>350</v>
      </c>
      <c r="Z4970" s="115">
        <v>0</v>
      </c>
      <c r="AA4970" s="115">
        <v>1</v>
      </c>
      <c r="AB4970" s="115">
        <v>2.0014747558808499</v>
      </c>
      <c r="AC4970" s="115">
        <v>0.29435417551102999</v>
      </c>
      <c r="AD4970" s="115">
        <v>803.03998205958999</v>
      </c>
      <c r="AF4970" s="115">
        <v>-1</v>
      </c>
      <c r="AG4970" s="115">
        <v>-1</v>
      </c>
      <c r="AH4970" s="115">
        <v>-1</v>
      </c>
      <c r="AI4970" s="115">
        <v>-1</v>
      </c>
      <c r="AJ4970" s="115">
        <v>0</v>
      </c>
      <c r="AM4970" s="115" t="s">
        <v>348</v>
      </c>
      <c r="AN4970" s="115">
        <v>-1</v>
      </c>
      <c r="AQ4970" s="115">
        <v>604</v>
      </c>
      <c r="AR4970" s="115" t="s">
        <v>271</v>
      </c>
      <c r="AS4970" s="115" t="s">
        <v>384</v>
      </c>
      <c r="AT4970" s="115" t="s">
        <v>296</v>
      </c>
      <c r="AV4970" s="115">
        <v>132.532628044961</v>
      </c>
      <c r="AW4970" s="115">
        <v>0.6512895232</v>
      </c>
    </row>
    <row r="4971" spans="1:49" x14ac:dyDescent="0.25">
      <c r="A4971" s="117">
        <v>440000</v>
      </c>
      <c r="B4971" s="117">
        <v>730000</v>
      </c>
      <c r="C4971" s="117">
        <v>730000</v>
      </c>
      <c r="D4971" s="115" t="s">
        <v>342</v>
      </c>
      <c r="E4971" s="115" t="s">
        <v>13</v>
      </c>
      <c r="F4971" s="115" t="s">
        <v>343</v>
      </c>
      <c r="G4971" s="115" t="s">
        <v>344</v>
      </c>
      <c r="H4971" s="115">
        <v>0.56000000000000005</v>
      </c>
      <c r="I4971" s="115">
        <v>0.48</v>
      </c>
      <c r="J4971" s="115" t="s">
        <v>350</v>
      </c>
      <c r="K4971" s="115">
        <v>0.11397564037204</v>
      </c>
      <c r="L4971" s="115">
        <v>3661.48818784486</v>
      </c>
      <c r="M4971" s="115">
        <v>9.1257924146342706</v>
      </c>
      <c r="N4971" s="115">
        <v>1.3421179029121999</v>
      </c>
      <c r="O4971" s="115">
        <v>1.04011803436029</v>
      </c>
      <c r="P4971" s="115">
        <v>0.1529687474392</v>
      </c>
      <c r="Q4971" s="115">
        <v>417.32046092429698</v>
      </c>
      <c r="R4971" s="115">
        <v>1210</v>
      </c>
      <c r="S4971" s="115" t="s">
        <v>353</v>
      </c>
      <c r="T4971" s="115">
        <v>1210</v>
      </c>
      <c r="U4971" s="115" t="s">
        <v>352</v>
      </c>
      <c r="V4971" s="115" t="s">
        <v>350</v>
      </c>
      <c r="Z4971" s="115">
        <v>0</v>
      </c>
      <c r="AA4971" s="115">
        <v>1</v>
      </c>
      <c r="AB4971" s="115">
        <v>1.04011803436029</v>
      </c>
      <c r="AC4971" s="115">
        <v>0.1529687474392</v>
      </c>
      <c r="AD4971" s="115">
        <v>417.32046092429698</v>
      </c>
      <c r="AF4971" s="115">
        <v>-1</v>
      </c>
      <c r="AG4971" s="115">
        <v>-1</v>
      </c>
      <c r="AH4971" s="115">
        <v>-1</v>
      </c>
      <c r="AI4971" s="115">
        <v>-1</v>
      </c>
      <c r="AJ4971" s="115">
        <v>0</v>
      </c>
      <c r="AM4971" s="115" t="s">
        <v>348</v>
      </c>
      <c r="AN4971" s="115">
        <v>-1</v>
      </c>
      <c r="AQ4971" s="115">
        <v>604</v>
      </c>
      <c r="AR4971" s="115" t="s">
        <v>271</v>
      </c>
      <c r="AS4971" s="115" t="s">
        <v>384</v>
      </c>
      <c r="AT4971" s="115" t="s">
        <v>296</v>
      </c>
      <c r="AV4971" s="115">
        <v>86.028792223872102</v>
      </c>
      <c r="AW4971" s="115">
        <v>0.33845941680000002</v>
      </c>
    </row>
    <row r="4972" spans="1:49" x14ac:dyDescent="0.25">
      <c r="A4972" s="117">
        <v>440000</v>
      </c>
      <c r="B4972" s="117">
        <v>730000</v>
      </c>
      <c r="C4972" s="117">
        <v>730000</v>
      </c>
      <c r="D4972" s="115" t="s">
        <v>342</v>
      </c>
      <c r="E4972" s="115" t="s">
        <v>13</v>
      </c>
      <c r="F4972" s="115" t="s">
        <v>343</v>
      </c>
      <c r="G4972" s="115" t="s">
        <v>344</v>
      </c>
      <c r="H4972" s="115">
        <v>0.56000000000000005</v>
      </c>
      <c r="I4972" s="115">
        <v>0.48</v>
      </c>
      <c r="J4972" s="115" t="s">
        <v>350</v>
      </c>
      <c r="K4972" s="115">
        <v>0.13421394636435999</v>
      </c>
      <c r="L4972" s="115">
        <v>3661.48818784486</v>
      </c>
      <c r="M4972" s="115">
        <v>9.1257924146342706</v>
      </c>
      <c r="N4972" s="115">
        <v>1.3421179029121999</v>
      </c>
      <c r="O4972" s="115">
        <v>1.22480861367004</v>
      </c>
      <c r="P4972" s="115">
        <v>0.18013094023611001</v>
      </c>
      <c r="Q4972" s="115">
        <v>491.42277925716297</v>
      </c>
      <c r="R4972" s="115">
        <v>1210</v>
      </c>
      <c r="S4972" s="115" t="s">
        <v>353</v>
      </c>
      <c r="T4972" s="115">
        <v>1210</v>
      </c>
      <c r="U4972" s="115" t="s">
        <v>352</v>
      </c>
      <c r="V4972" s="115" t="s">
        <v>350</v>
      </c>
      <c r="Z4972" s="115">
        <v>0</v>
      </c>
      <c r="AA4972" s="115">
        <v>1</v>
      </c>
      <c r="AB4972" s="115">
        <v>1.22480861367004</v>
      </c>
      <c r="AC4972" s="115">
        <v>0.18013094023611001</v>
      </c>
      <c r="AD4972" s="115">
        <v>491.42277925716297</v>
      </c>
      <c r="AF4972" s="115">
        <v>-1</v>
      </c>
      <c r="AG4972" s="115">
        <v>-1</v>
      </c>
      <c r="AH4972" s="115">
        <v>-1</v>
      </c>
      <c r="AI4972" s="115">
        <v>-1</v>
      </c>
      <c r="AJ4972" s="115">
        <v>0</v>
      </c>
      <c r="AM4972" s="115" t="s">
        <v>348</v>
      </c>
      <c r="AN4972" s="115">
        <v>-1</v>
      </c>
      <c r="AQ4972" s="115">
        <v>604</v>
      </c>
      <c r="AR4972" s="115" t="s">
        <v>271</v>
      </c>
      <c r="AS4972" s="115" t="s">
        <v>384</v>
      </c>
      <c r="AT4972" s="115" t="s">
        <v>296</v>
      </c>
      <c r="AV4972" s="115">
        <v>94.4674300615644</v>
      </c>
      <c r="AW4972" s="115">
        <v>0.39855862060000002</v>
      </c>
    </row>
    <row r="4973" spans="1:49" x14ac:dyDescent="0.25">
      <c r="A4973" s="117">
        <v>440000</v>
      </c>
      <c r="B4973" s="117">
        <v>730000</v>
      </c>
      <c r="C4973" s="117">
        <v>730000</v>
      </c>
      <c r="D4973" s="115" t="s">
        <v>342</v>
      </c>
      <c r="E4973" s="115" t="s">
        <v>13</v>
      </c>
      <c r="F4973" s="115" t="s">
        <v>343</v>
      </c>
      <c r="G4973" s="115" t="s">
        <v>344</v>
      </c>
      <c r="H4973" s="115">
        <v>0.56000000000000005</v>
      </c>
      <c r="I4973" s="115">
        <v>0.48</v>
      </c>
      <c r="J4973" s="115" t="s">
        <v>350</v>
      </c>
      <c r="K4973" s="115">
        <v>6.7095723449439995E-2</v>
      </c>
      <c r="L4973" s="115">
        <v>3661.48818784486</v>
      </c>
      <c r="M4973" s="115">
        <v>9.1257924146342706</v>
      </c>
      <c r="N4973" s="115">
        <v>1.3421179029121999</v>
      </c>
      <c r="O4973" s="115">
        <v>0.61230164410933996</v>
      </c>
      <c r="P4973" s="115">
        <v>9.0050371650339994E-2</v>
      </c>
      <c r="Q4973" s="115">
        <v>245.67019886504801</v>
      </c>
      <c r="R4973" s="115">
        <v>1210</v>
      </c>
      <c r="S4973" s="115" t="s">
        <v>353</v>
      </c>
      <c r="T4973" s="115">
        <v>1210</v>
      </c>
      <c r="U4973" s="115" t="s">
        <v>352</v>
      </c>
      <c r="V4973" s="115" t="s">
        <v>350</v>
      </c>
      <c r="Z4973" s="115">
        <v>0</v>
      </c>
      <c r="AA4973" s="115">
        <v>1</v>
      </c>
      <c r="AB4973" s="115">
        <v>0.61230164410933996</v>
      </c>
      <c r="AC4973" s="115">
        <v>9.0050371650339994E-2</v>
      </c>
      <c r="AD4973" s="115">
        <v>245.67019886505</v>
      </c>
      <c r="AF4973" s="115">
        <v>-1</v>
      </c>
      <c r="AG4973" s="115">
        <v>-1</v>
      </c>
      <c r="AH4973" s="115">
        <v>-1</v>
      </c>
      <c r="AI4973" s="115">
        <v>-1</v>
      </c>
      <c r="AJ4973" s="115">
        <v>0</v>
      </c>
      <c r="AM4973" s="115" t="s">
        <v>348</v>
      </c>
      <c r="AN4973" s="115">
        <v>-1</v>
      </c>
      <c r="AQ4973" s="115">
        <v>604</v>
      </c>
      <c r="AR4973" s="115" t="s">
        <v>271</v>
      </c>
      <c r="AS4973" s="115" t="s">
        <v>384</v>
      </c>
      <c r="AT4973" s="115" t="s">
        <v>296</v>
      </c>
      <c r="AV4973" s="115">
        <v>70.786686302582694</v>
      </c>
      <c r="AW4973" s="115">
        <v>0.19924590340000001</v>
      </c>
    </row>
    <row r="4974" spans="1:49" x14ac:dyDescent="0.25">
      <c r="A4974" s="117">
        <v>440000</v>
      </c>
      <c r="B4974" s="117">
        <v>730000</v>
      </c>
      <c r="C4974" s="117">
        <v>730000</v>
      </c>
      <c r="D4974" s="115" t="s">
        <v>342</v>
      </c>
      <c r="E4974" s="115" t="s">
        <v>13</v>
      </c>
      <c r="F4974" s="115" t="s">
        <v>343</v>
      </c>
      <c r="G4974" s="115" t="s">
        <v>344</v>
      </c>
      <c r="H4974" s="115">
        <v>0.56000000000000005</v>
      </c>
      <c r="I4974" s="115">
        <v>0.48</v>
      </c>
      <c r="J4974" s="115" t="s">
        <v>350</v>
      </c>
      <c r="K4974" s="115">
        <v>7.5729728803700005E-2</v>
      </c>
      <c r="L4974" s="115">
        <v>3661.48818784486</v>
      </c>
      <c r="M4974" s="115">
        <v>9.1257924146342706</v>
      </c>
      <c r="N4974" s="115">
        <v>1.3421179029121999</v>
      </c>
      <c r="O4974" s="115">
        <v>0.69109378467916005</v>
      </c>
      <c r="P4974" s="115">
        <v>0.10163822481013</v>
      </c>
      <c r="Q4974" s="115">
        <v>277.28350748346099</v>
      </c>
      <c r="R4974" s="115">
        <v>1210</v>
      </c>
      <c r="S4974" s="115" t="s">
        <v>353</v>
      </c>
      <c r="T4974" s="115">
        <v>1210</v>
      </c>
      <c r="U4974" s="115" t="s">
        <v>352</v>
      </c>
      <c r="V4974" s="115" t="s">
        <v>350</v>
      </c>
      <c r="Z4974" s="115">
        <v>0</v>
      </c>
      <c r="AA4974" s="115">
        <v>1</v>
      </c>
      <c r="AB4974" s="115">
        <v>0.69109378467916005</v>
      </c>
      <c r="AC4974" s="115">
        <v>0.10163822481013</v>
      </c>
      <c r="AD4974" s="115">
        <v>277.28350748346003</v>
      </c>
      <c r="AF4974" s="115">
        <v>-1</v>
      </c>
      <c r="AG4974" s="115">
        <v>-1</v>
      </c>
      <c r="AH4974" s="115">
        <v>-1</v>
      </c>
      <c r="AI4974" s="115">
        <v>-1</v>
      </c>
      <c r="AJ4974" s="115">
        <v>0</v>
      </c>
      <c r="AM4974" s="115" t="s">
        <v>348</v>
      </c>
      <c r="AN4974" s="115">
        <v>-1</v>
      </c>
      <c r="AQ4974" s="115">
        <v>604</v>
      </c>
      <c r="AR4974" s="115" t="s">
        <v>271</v>
      </c>
      <c r="AS4974" s="115" t="s">
        <v>384</v>
      </c>
      <c r="AT4974" s="115" t="s">
        <v>296</v>
      </c>
      <c r="AV4974" s="115">
        <v>75.424520108773905</v>
      </c>
      <c r="AW4974" s="115">
        <v>0.22488524530000001</v>
      </c>
    </row>
    <row r="4975" spans="1:49" x14ac:dyDescent="0.25">
      <c r="A4975" s="117">
        <v>440000</v>
      </c>
      <c r="B4975" s="117">
        <v>730000</v>
      </c>
      <c r="C4975" s="117">
        <v>730000</v>
      </c>
      <c r="D4975" s="115" t="s">
        <v>342</v>
      </c>
      <c r="E4975" s="115" t="s">
        <v>13</v>
      </c>
      <c r="F4975" s="115" t="s">
        <v>343</v>
      </c>
      <c r="G4975" s="115" t="s">
        <v>344</v>
      </c>
      <c r="H4975" s="115">
        <v>0.56000000000000005</v>
      </c>
      <c r="I4975" s="115">
        <v>0.48</v>
      </c>
      <c r="J4975" s="115" t="s">
        <v>350</v>
      </c>
      <c r="K4975" s="115">
        <v>1.4087081678700001E-3</v>
      </c>
      <c r="L4975" s="115">
        <v>3666.3510416090598</v>
      </c>
      <c r="M4975" s="115">
        <v>7.5637464336432503</v>
      </c>
      <c r="N4975" s="115">
        <v>1.03163700667148</v>
      </c>
      <c r="O4975" s="115">
        <v>1.0655111380820001E-2</v>
      </c>
      <c r="P4975" s="115">
        <v>1.45327547758E-3</v>
      </c>
      <c r="Q4975" s="115">
        <v>5.1648186586190397</v>
      </c>
      <c r="R4975" s="115">
        <v>1210</v>
      </c>
      <c r="S4975" s="115" t="s">
        <v>353</v>
      </c>
      <c r="T4975" s="115">
        <v>1210</v>
      </c>
      <c r="U4975" s="115" t="s">
        <v>352</v>
      </c>
      <c r="V4975" s="115" t="s">
        <v>350</v>
      </c>
      <c r="Z4975" s="115">
        <v>0</v>
      </c>
      <c r="AA4975" s="115">
        <v>1</v>
      </c>
      <c r="AB4975" s="115">
        <v>1.0655111380820001E-2</v>
      </c>
      <c r="AC4975" s="115">
        <v>1.45327547758E-3</v>
      </c>
      <c r="AD4975" s="115">
        <v>105.485842597059</v>
      </c>
      <c r="AF4975" s="115">
        <v>-1</v>
      </c>
      <c r="AG4975" s="115">
        <v>-1</v>
      </c>
      <c r="AH4975" s="115">
        <v>-1</v>
      </c>
      <c r="AI4975" s="115">
        <v>-1</v>
      </c>
      <c r="AJ4975" s="115">
        <v>0</v>
      </c>
      <c r="AM4975" s="115" t="s">
        <v>348</v>
      </c>
      <c r="AN4975" s="115">
        <v>-1</v>
      </c>
      <c r="AQ4975" s="115">
        <v>604</v>
      </c>
      <c r="AR4975" s="115" t="s">
        <v>271</v>
      </c>
      <c r="AS4975" s="115" t="s">
        <v>384</v>
      </c>
      <c r="AT4975" s="115" t="s">
        <v>296</v>
      </c>
      <c r="AV4975" s="115">
        <v>11.572636226125899</v>
      </c>
      <c r="AW4975" s="115">
        <v>8.5552183800000001E-2</v>
      </c>
    </row>
    <row r="4976" spans="1:49" x14ac:dyDescent="0.25">
      <c r="A4976" s="117">
        <v>440000</v>
      </c>
      <c r="B4976" s="117">
        <v>730000</v>
      </c>
      <c r="C4976" s="117">
        <v>730000</v>
      </c>
      <c r="D4976" s="115" t="s">
        <v>342</v>
      </c>
      <c r="E4976" s="115" t="s">
        <v>13</v>
      </c>
      <c r="F4976" s="115" t="s">
        <v>343</v>
      </c>
      <c r="G4976" s="115" t="s">
        <v>344</v>
      </c>
      <c r="H4976" s="115">
        <v>0.56000000000000005</v>
      </c>
      <c r="I4976" s="115">
        <v>0.48</v>
      </c>
      <c r="J4976" s="115" t="s">
        <v>350</v>
      </c>
      <c r="K4976" s="115">
        <v>2.55738194425E-2</v>
      </c>
      <c r="L4976" s="115">
        <v>3666.3510416090598</v>
      </c>
      <c r="M4976" s="115">
        <v>7.5637464336432503</v>
      </c>
      <c r="N4976" s="115">
        <v>1.03163700667148</v>
      </c>
      <c r="O4976" s="115">
        <v>0.19343388560284999</v>
      </c>
      <c r="P4976" s="115">
        <v>2.6382898538809998E-2</v>
      </c>
      <c r="Q4976" s="115">
        <v>93.762599550935803</v>
      </c>
      <c r="R4976" s="115">
        <v>1780</v>
      </c>
      <c r="S4976" s="115" t="s">
        <v>361</v>
      </c>
      <c r="T4976" s="115">
        <v>1780</v>
      </c>
      <c r="U4976" s="115" t="s">
        <v>352</v>
      </c>
      <c r="V4976" s="115" t="s">
        <v>350</v>
      </c>
      <c r="Z4976" s="115">
        <v>0</v>
      </c>
      <c r="AA4976" s="115">
        <v>1</v>
      </c>
      <c r="AB4976" s="115">
        <v>0.19343388560284999</v>
      </c>
      <c r="AC4976" s="115">
        <v>2.6382898538809998E-2</v>
      </c>
      <c r="AD4976" s="115">
        <v>579.05343959416302</v>
      </c>
      <c r="AF4976" s="115">
        <v>-1</v>
      </c>
      <c r="AG4976" s="115">
        <v>-1</v>
      </c>
      <c r="AH4976" s="115">
        <v>-1</v>
      </c>
      <c r="AI4976" s="115">
        <v>-1</v>
      </c>
      <c r="AJ4976" s="115">
        <v>0</v>
      </c>
      <c r="AM4976" s="115" t="s">
        <v>348</v>
      </c>
      <c r="AN4976" s="115">
        <v>-1</v>
      </c>
      <c r="AQ4976" s="115">
        <v>604</v>
      </c>
      <c r="AR4976" s="115" t="s">
        <v>271</v>
      </c>
      <c r="AS4976" s="115" t="s">
        <v>384</v>
      </c>
      <c r="AT4976" s="115" t="s">
        <v>296</v>
      </c>
      <c r="AV4976" s="115">
        <v>42.036600266424998</v>
      </c>
      <c r="AW4976" s="115">
        <v>0.46962971580000001</v>
      </c>
    </row>
    <row r="4977" spans="1:49" x14ac:dyDescent="0.25">
      <c r="A4977" s="117">
        <v>440000</v>
      </c>
      <c r="B4977" s="117">
        <v>750000</v>
      </c>
      <c r="C4977" s="117">
        <v>750000</v>
      </c>
      <c r="D4977" s="115" t="s">
        <v>342</v>
      </c>
      <c r="E4977" s="115" t="s">
        <v>13</v>
      </c>
      <c r="F4977" s="115" t="s">
        <v>343</v>
      </c>
      <c r="G4977" s="115" t="s">
        <v>344</v>
      </c>
      <c r="H4977" s="115">
        <v>0.56000000000000005</v>
      </c>
      <c r="I4977" s="115">
        <v>0.48</v>
      </c>
      <c r="J4977" s="115" t="s">
        <v>350</v>
      </c>
      <c r="K4977" s="115">
        <v>2.7108435758680001E-2</v>
      </c>
      <c r="L4977" s="115">
        <v>3649.6723725218699</v>
      </c>
      <c r="M4977" s="115">
        <v>9.09815773823202</v>
      </c>
      <c r="N4977" s="115">
        <v>1.3381153775007</v>
      </c>
      <c r="O4977" s="115">
        <v>0.24663682456920999</v>
      </c>
      <c r="P4977" s="115">
        <v>3.6274214748679999E-2</v>
      </c>
      <c r="Q4977" s="115">
        <v>98.936909050745797</v>
      </c>
      <c r="R4977" s="115">
        <v>1210</v>
      </c>
      <c r="S4977" s="115" t="s">
        <v>353</v>
      </c>
      <c r="T4977" s="115">
        <v>1210</v>
      </c>
      <c r="U4977" s="115" t="s">
        <v>352</v>
      </c>
      <c r="V4977" s="115" t="s">
        <v>350</v>
      </c>
      <c r="Z4977" s="115">
        <v>0</v>
      </c>
      <c r="AA4977" s="115">
        <v>1</v>
      </c>
      <c r="AB4977" s="115">
        <v>0.24663682456920999</v>
      </c>
      <c r="AC4977" s="115">
        <v>3.6274214748679999E-2</v>
      </c>
      <c r="AD4977" s="115">
        <v>98.936909050745399</v>
      </c>
      <c r="AF4977" s="115">
        <v>-1</v>
      </c>
      <c r="AG4977" s="115">
        <v>-1</v>
      </c>
      <c r="AH4977" s="115">
        <v>-1</v>
      </c>
      <c r="AI4977" s="115">
        <v>-1</v>
      </c>
      <c r="AJ4977" s="115">
        <v>0</v>
      </c>
      <c r="AM4977" s="115" t="s">
        <v>348</v>
      </c>
      <c r="AN4977" s="115">
        <v>-1</v>
      </c>
      <c r="AQ4977" s="115">
        <v>604</v>
      </c>
      <c r="AR4977" s="115" t="s">
        <v>271</v>
      </c>
      <c r="AS4977" s="115" t="s">
        <v>384</v>
      </c>
      <c r="AT4977" s="115" t="s">
        <v>296</v>
      </c>
      <c r="AV4977" s="115">
        <v>46.069590924440597</v>
      </c>
      <c r="AW4977" s="115">
        <v>8.0240802099999994E-2</v>
      </c>
    </row>
    <row r="4978" spans="1:49" x14ac:dyDescent="0.25">
      <c r="A4978" s="117">
        <v>440000</v>
      </c>
      <c r="B4978" s="117">
        <v>750000</v>
      </c>
      <c r="C4978" s="117">
        <v>750000</v>
      </c>
      <c r="D4978" s="115" t="s">
        <v>342</v>
      </c>
      <c r="E4978" s="115" t="s">
        <v>13</v>
      </c>
      <c r="F4978" s="115" t="s">
        <v>343</v>
      </c>
      <c r="G4978" s="115" t="s">
        <v>344</v>
      </c>
      <c r="H4978" s="115">
        <v>0.56000000000000005</v>
      </c>
      <c r="I4978" s="115">
        <v>0.48</v>
      </c>
      <c r="J4978" s="115" t="s">
        <v>350</v>
      </c>
      <c r="K4978" s="115">
        <v>0.11797538102037999</v>
      </c>
      <c r="L4978" s="115">
        <v>3649.6723725218699</v>
      </c>
      <c r="M4978" s="115">
        <v>9.09815773823202</v>
      </c>
      <c r="N4978" s="115">
        <v>1.3381153775007</v>
      </c>
      <c r="O4978" s="115">
        <v>1.07335862575146</v>
      </c>
      <c r="P4978" s="115">
        <v>0.15786467150986999</v>
      </c>
      <c r="Q4978" s="115">
        <v>430.57148874782899</v>
      </c>
      <c r="R4978" s="115">
        <v>1210</v>
      </c>
      <c r="S4978" s="115" t="s">
        <v>353</v>
      </c>
      <c r="T4978" s="115">
        <v>1210</v>
      </c>
      <c r="U4978" s="115" t="s">
        <v>352</v>
      </c>
      <c r="V4978" s="115" t="s">
        <v>350</v>
      </c>
      <c r="Z4978" s="115">
        <v>0</v>
      </c>
      <c r="AA4978" s="115">
        <v>1</v>
      </c>
      <c r="AB4978" s="115">
        <v>1.07335862575146</v>
      </c>
      <c r="AC4978" s="115">
        <v>0.15786467150986999</v>
      </c>
      <c r="AD4978" s="115">
        <v>430.57148874782899</v>
      </c>
      <c r="AF4978" s="115">
        <v>-1</v>
      </c>
      <c r="AG4978" s="115">
        <v>-1</v>
      </c>
      <c r="AH4978" s="115">
        <v>-1</v>
      </c>
      <c r="AI4978" s="115">
        <v>-1</v>
      </c>
      <c r="AJ4978" s="115">
        <v>0</v>
      </c>
      <c r="AM4978" s="115" t="s">
        <v>348</v>
      </c>
      <c r="AN4978" s="115">
        <v>-1</v>
      </c>
      <c r="AQ4978" s="115">
        <v>604</v>
      </c>
      <c r="AR4978" s="115" t="s">
        <v>271</v>
      </c>
      <c r="AS4978" s="115" t="s">
        <v>384</v>
      </c>
      <c r="AT4978" s="115" t="s">
        <v>296</v>
      </c>
      <c r="AV4978" s="115">
        <v>91.856535466331593</v>
      </c>
      <c r="AW4978" s="115">
        <v>0.34920639799999997</v>
      </c>
    </row>
    <row r="4979" spans="1:49" x14ac:dyDescent="0.25">
      <c r="A4979" s="117">
        <v>440000</v>
      </c>
      <c r="B4979" s="117">
        <v>750000</v>
      </c>
      <c r="C4979" s="117">
        <v>750000</v>
      </c>
      <c r="D4979" s="115" t="s">
        <v>342</v>
      </c>
      <c r="E4979" s="115" t="s">
        <v>13</v>
      </c>
      <c r="F4979" s="115" t="s">
        <v>343</v>
      </c>
      <c r="G4979" s="115" t="s">
        <v>344</v>
      </c>
      <c r="H4979" s="115">
        <v>0.56000000000000005</v>
      </c>
      <c r="I4979" s="115">
        <v>0.48</v>
      </c>
      <c r="J4979" s="115" t="s">
        <v>350</v>
      </c>
      <c r="K4979" s="115">
        <v>5.0402454671729997E-2</v>
      </c>
      <c r="L4979" s="115">
        <v>3649.6723725218699</v>
      </c>
      <c r="M4979" s="115">
        <v>9.09815773823202</v>
      </c>
      <c r="N4979" s="115">
        <v>1.3381153775007</v>
      </c>
      <c r="O4979" s="115">
        <v>0.45856948299752998</v>
      </c>
      <c r="P4979" s="115">
        <v>6.7444299660030002E-2</v>
      </c>
      <c r="Q4979" s="115">
        <v>183.95244632271701</v>
      </c>
      <c r="R4979" s="115">
        <v>1210</v>
      </c>
      <c r="S4979" s="115" t="s">
        <v>353</v>
      </c>
      <c r="T4979" s="115">
        <v>1210</v>
      </c>
      <c r="U4979" s="115" t="s">
        <v>352</v>
      </c>
      <c r="V4979" s="115" t="s">
        <v>350</v>
      </c>
      <c r="Z4979" s="115">
        <v>0</v>
      </c>
      <c r="AA4979" s="115">
        <v>1</v>
      </c>
      <c r="AB4979" s="115">
        <v>0.45856948299752998</v>
      </c>
      <c r="AC4979" s="115">
        <v>6.7444299660030002E-2</v>
      </c>
      <c r="AD4979" s="115">
        <v>183.952446322718</v>
      </c>
      <c r="AF4979" s="115">
        <v>-1</v>
      </c>
      <c r="AG4979" s="115">
        <v>-1</v>
      </c>
      <c r="AH4979" s="115">
        <v>-1</v>
      </c>
      <c r="AI4979" s="115">
        <v>-1</v>
      </c>
      <c r="AJ4979" s="115">
        <v>0</v>
      </c>
      <c r="AM4979" s="115" t="s">
        <v>348</v>
      </c>
      <c r="AN4979" s="115">
        <v>-1</v>
      </c>
      <c r="AQ4979" s="115">
        <v>604</v>
      </c>
      <c r="AR4979" s="115" t="s">
        <v>271</v>
      </c>
      <c r="AS4979" s="115" t="s">
        <v>384</v>
      </c>
      <c r="AT4979" s="115" t="s">
        <v>296</v>
      </c>
      <c r="AV4979" s="115">
        <v>57.327778185378598</v>
      </c>
      <c r="AW4979" s="115">
        <v>0.14919095399999999</v>
      </c>
    </row>
    <row r="4980" spans="1:49" x14ac:dyDescent="0.25">
      <c r="A4980" s="117">
        <v>440000</v>
      </c>
      <c r="B4980" s="117">
        <v>750000</v>
      </c>
      <c r="C4980" s="117">
        <v>750000</v>
      </c>
      <c r="D4980" s="115" t="s">
        <v>342</v>
      </c>
      <c r="E4980" s="115" t="s">
        <v>13</v>
      </c>
      <c r="F4980" s="115" t="s">
        <v>343</v>
      </c>
      <c r="G4980" s="115" t="s">
        <v>344</v>
      </c>
      <c r="H4980" s="115">
        <v>0.56000000000000005</v>
      </c>
      <c r="I4980" s="115">
        <v>0.48</v>
      </c>
      <c r="J4980" s="115" t="s">
        <v>350</v>
      </c>
      <c r="K4980" s="115">
        <v>0.13742412364348</v>
      </c>
      <c r="L4980" s="115">
        <v>3649.6723725218699</v>
      </c>
      <c r="M4980" s="115">
        <v>9.09815773823202</v>
      </c>
      <c r="N4980" s="115">
        <v>1.3381153775007</v>
      </c>
      <c r="O4980" s="115">
        <v>1.2503063539467201</v>
      </c>
      <c r="P4980" s="115">
        <v>0.1838893330869</v>
      </c>
      <c r="Q4980" s="115">
        <v>501.55302737965701</v>
      </c>
      <c r="R4980" s="115">
        <v>1210</v>
      </c>
      <c r="S4980" s="115" t="s">
        <v>353</v>
      </c>
      <c r="T4980" s="115">
        <v>1210</v>
      </c>
      <c r="U4980" s="115" t="s">
        <v>352</v>
      </c>
      <c r="V4980" s="115" t="s">
        <v>350</v>
      </c>
      <c r="Z4980" s="115">
        <v>0</v>
      </c>
      <c r="AA4980" s="115">
        <v>1</v>
      </c>
      <c r="AB4980" s="115">
        <v>1.2503063539467201</v>
      </c>
      <c r="AC4980" s="115">
        <v>0.1838893330869</v>
      </c>
      <c r="AD4980" s="115">
        <v>501.55302737965701</v>
      </c>
      <c r="AF4980" s="115">
        <v>-1</v>
      </c>
      <c r="AG4980" s="115">
        <v>-1</v>
      </c>
      <c r="AH4980" s="115">
        <v>-1</v>
      </c>
      <c r="AI4980" s="115">
        <v>-1</v>
      </c>
      <c r="AJ4980" s="115">
        <v>0</v>
      </c>
      <c r="AM4980" s="115" t="s">
        <v>348</v>
      </c>
      <c r="AN4980" s="115">
        <v>-1</v>
      </c>
      <c r="AQ4980" s="115">
        <v>604</v>
      </c>
      <c r="AR4980" s="115" t="s">
        <v>271</v>
      </c>
      <c r="AS4980" s="115" t="s">
        <v>384</v>
      </c>
      <c r="AT4980" s="115" t="s">
        <v>296</v>
      </c>
      <c r="AV4980" s="115">
        <v>100.55458991574299</v>
      </c>
      <c r="AW4980" s="115">
        <v>0.4067745559</v>
      </c>
    </row>
    <row r="4981" spans="1:49" x14ac:dyDescent="0.25">
      <c r="A4981" s="117">
        <v>440000</v>
      </c>
      <c r="B4981" s="117">
        <v>750000</v>
      </c>
      <c r="C4981" s="117">
        <v>750000</v>
      </c>
      <c r="D4981" s="115" t="s">
        <v>342</v>
      </c>
      <c r="E4981" s="115" t="s">
        <v>13</v>
      </c>
      <c r="F4981" s="115" t="s">
        <v>343</v>
      </c>
      <c r="G4981" s="115" t="s">
        <v>344</v>
      </c>
      <c r="H4981" s="115">
        <v>0.56000000000000005</v>
      </c>
      <c r="I4981" s="115">
        <v>0.48</v>
      </c>
      <c r="J4981" s="115" t="s">
        <v>350</v>
      </c>
      <c r="K4981" s="115">
        <v>0.25282123205214002</v>
      </c>
      <c r="L4981" s="115">
        <v>3649.6723725218699</v>
      </c>
      <c r="M4981" s="115">
        <v>9.09815773823202</v>
      </c>
      <c r="N4981" s="115">
        <v>1.3381153775007</v>
      </c>
      <c r="O4981" s="115">
        <v>2.3002074487845401</v>
      </c>
      <c r="P4981" s="115">
        <v>0.33830397836763998</v>
      </c>
      <c r="Q4981" s="115">
        <v>922.71466580764104</v>
      </c>
      <c r="R4981" s="115">
        <v>1210</v>
      </c>
      <c r="S4981" s="115" t="s">
        <v>353</v>
      </c>
      <c r="T4981" s="115">
        <v>1210</v>
      </c>
      <c r="U4981" s="115" t="s">
        <v>352</v>
      </c>
      <c r="V4981" s="115" t="s">
        <v>350</v>
      </c>
      <c r="Z4981" s="115">
        <v>0</v>
      </c>
      <c r="AA4981" s="115">
        <v>1</v>
      </c>
      <c r="AB4981" s="115">
        <v>2.3002074487845401</v>
      </c>
      <c r="AC4981" s="115">
        <v>0.33830397836763998</v>
      </c>
      <c r="AD4981" s="115">
        <v>922.71466580764104</v>
      </c>
      <c r="AF4981" s="115">
        <v>-1</v>
      </c>
      <c r="AG4981" s="115">
        <v>-1</v>
      </c>
      <c r="AH4981" s="115">
        <v>-1</v>
      </c>
      <c r="AI4981" s="115">
        <v>-1</v>
      </c>
      <c r="AJ4981" s="115">
        <v>0</v>
      </c>
      <c r="AM4981" s="115" t="s">
        <v>348</v>
      </c>
      <c r="AN4981" s="115">
        <v>-1</v>
      </c>
      <c r="AQ4981" s="115">
        <v>604</v>
      </c>
      <c r="AR4981" s="115" t="s">
        <v>271</v>
      </c>
      <c r="AS4981" s="115" t="s">
        <v>384</v>
      </c>
      <c r="AT4981" s="115" t="s">
        <v>296</v>
      </c>
      <c r="AV4981" s="115">
        <v>128.26906233712799</v>
      </c>
      <c r="AW4981" s="115">
        <v>0.74834928290000002</v>
      </c>
    </row>
    <row r="4982" spans="1:49" x14ac:dyDescent="0.25">
      <c r="A4982" s="117">
        <v>440000</v>
      </c>
      <c r="B4982" s="117">
        <v>750000</v>
      </c>
      <c r="C4982" s="117">
        <v>750000</v>
      </c>
      <c r="D4982" s="115" t="s">
        <v>342</v>
      </c>
      <c r="E4982" s="115" t="s">
        <v>13</v>
      </c>
      <c r="F4982" s="115" t="s">
        <v>343</v>
      </c>
      <c r="G4982" s="115" t="s">
        <v>344</v>
      </c>
      <c r="H4982" s="115">
        <v>0.56000000000000005</v>
      </c>
      <c r="I4982" s="115">
        <v>0.48</v>
      </c>
      <c r="J4982" s="115" t="s">
        <v>350</v>
      </c>
      <c r="K4982" s="115">
        <v>3.2031826314360003E-2</v>
      </c>
      <c r="L4982" s="115">
        <v>3649.6723725218699</v>
      </c>
      <c r="M4982" s="115">
        <v>9.09815773823202</v>
      </c>
      <c r="N4982" s="115">
        <v>1.3381153775007</v>
      </c>
      <c r="O4982" s="115">
        <v>0.29143060845175001</v>
      </c>
      <c r="P4982" s="115">
        <v>4.2862279360680003E-2</v>
      </c>
      <c r="Q4982" s="115">
        <v>116.90567154096</v>
      </c>
      <c r="R4982" s="115">
        <v>1210</v>
      </c>
      <c r="S4982" s="115" t="s">
        <v>353</v>
      </c>
      <c r="T4982" s="115">
        <v>1210</v>
      </c>
      <c r="U4982" s="115" t="s">
        <v>352</v>
      </c>
      <c r="V4982" s="115" t="s">
        <v>350</v>
      </c>
      <c r="Z4982" s="115">
        <v>0</v>
      </c>
      <c r="AA4982" s="115">
        <v>1</v>
      </c>
      <c r="AB4982" s="115">
        <v>0.29143060845175001</v>
      </c>
      <c r="AC4982" s="115">
        <v>4.2862279360680003E-2</v>
      </c>
      <c r="AD4982" s="115">
        <v>116.90567154096</v>
      </c>
      <c r="AF4982" s="115">
        <v>-1</v>
      </c>
      <c r="AG4982" s="115">
        <v>-1</v>
      </c>
      <c r="AH4982" s="115">
        <v>-1</v>
      </c>
      <c r="AI4982" s="115">
        <v>-1</v>
      </c>
      <c r="AJ4982" s="115">
        <v>0</v>
      </c>
      <c r="AM4982" s="115" t="s">
        <v>348</v>
      </c>
      <c r="AN4982" s="115">
        <v>-1</v>
      </c>
      <c r="AQ4982" s="115">
        <v>604</v>
      </c>
      <c r="AR4982" s="115" t="s">
        <v>271</v>
      </c>
      <c r="AS4982" s="115" t="s">
        <v>384</v>
      </c>
      <c r="AT4982" s="115" t="s">
        <v>296</v>
      </c>
      <c r="AV4982" s="115">
        <v>76.880876567431599</v>
      </c>
      <c r="AW4982" s="115">
        <v>9.4814007699999994E-2</v>
      </c>
    </row>
    <row r="4983" spans="1:49" x14ac:dyDescent="0.25">
      <c r="A4983" s="117">
        <v>440000</v>
      </c>
      <c r="B4983" s="117">
        <v>770000</v>
      </c>
      <c r="C4983" s="117">
        <v>770000</v>
      </c>
      <c r="D4983" s="115" t="s">
        <v>342</v>
      </c>
      <c r="E4983" s="115" t="s">
        <v>13</v>
      </c>
      <c r="F4983" s="115" t="s">
        <v>343</v>
      </c>
      <c r="G4983" s="115" t="s">
        <v>344</v>
      </c>
      <c r="H4983" s="115">
        <v>0.56000000000000005</v>
      </c>
      <c r="I4983" s="115">
        <v>0.48</v>
      </c>
      <c r="J4983" s="115" t="s">
        <v>350</v>
      </c>
      <c r="K4983" s="115">
        <v>9.3436523731600003E-3</v>
      </c>
      <c r="L4983" s="115">
        <v>3698.0444695013002</v>
      </c>
      <c r="M4983" s="115">
        <v>10.627146723968201</v>
      </c>
      <c r="N4983" s="115">
        <v>2.0461455370270398</v>
      </c>
      <c r="O4983" s="115">
        <v>9.9296364707369994E-2</v>
      </c>
      <c r="P4983" s="115">
        <v>1.911847260288E-2</v>
      </c>
      <c r="Q4983" s="115">
        <v>34.553241983525503</v>
      </c>
      <c r="R4983" s="115">
        <v>1300</v>
      </c>
      <c r="S4983" s="115" t="s">
        <v>346</v>
      </c>
      <c r="T4983" s="115">
        <v>1300</v>
      </c>
      <c r="U4983" s="115" t="s">
        <v>352</v>
      </c>
      <c r="V4983" s="115" t="s">
        <v>350</v>
      </c>
      <c r="Z4983" s="115">
        <v>0</v>
      </c>
      <c r="AA4983" s="115">
        <v>1</v>
      </c>
      <c r="AB4983" s="115">
        <v>9.9296364707369994E-2</v>
      </c>
      <c r="AC4983" s="115">
        <v>1.911847260288E-2</v>
      </c>
      <c r="AD4983" s="115">
        <v>34.553241983525503</v>
      </c>
      <c r="AF4983" s="115">
        <v>-1</v>
      </c>
      <c r="AG4983" s="115">
        <v>-1</v>
      </c>
      <c r="AH4983" s="115">
        <v>-1</v>
      </c>
      <c r="AI4983" s="115">
        <v>-1</v>
      </c>
      <c r="AJ4983" s="115">
        <v>0</v>
      </c>
      <c r="AM4983" s="115" t="s">
        <v>348</v>
      </c>
      <c r="AN4983" s="115">
        <v>-1</v>
      </c>
      <c r="AQ4983" s="115">
        <v>604</v>
      </c>
      <c r="AR4983" s="115" t="s">
        <v>271</v>
      </c>
      <c r="AS4983" s="115" t="s">
        <v>384</v>
      </c>
      <c r="AT4983" s="115" t="s">
        <v>296</v>
      </c>
      <c r="AV4983" s="115">
        <v>47.107939686788001</v>
      </c>
      <c r="AW4983" s="115">
        <v>2.8023716099999998E-2</v>
      </c>
    </row>
    <row r="4984" spans="1:49" x14ac:dyDescent="0.25">
      <c r="A4984" s="117">
        <v>440000</v>
      </c>
      <c r="B4984" s="117">
        <v>770000</v>
      </c>
      <c r="C4984" s="117">
        <v>770000</v>
      </c>
      <c r="D4984" s="115" t="s">
        <v>342</v>
      </c>
      <c r="E4984" s="115" t="s">
        <v>13</v>
      </c>
      <c r="F4984" s="115" t="s">
        <v>343</v>
      </c>
      <c r="G4984" s="115" t="s">
        <v>344</v>
      </c>
      <c r="H4984" s="115">
        <v>0.56000000000000005</v>
      </c>
      <c r="I4984" s="115">
        <v>0.48</v>
      </c>
      <c r="J4984" s="115" t="s">
        <v>345</v>
      </c>
      <c r="K4984" s="115">
        <v>1.2939884091069999E-2</v>
      </c>
      <c r="L4984" s="115">
        <v>3698.0444695013002</v>
      </c>
      <c r="M4984" s="115">
        <v>10.627146723968201</v>
      </c>
      <c r="N4984" s="115">
        <v>2.0461455370270398</v>
      </c>
      <c r="O4984" s="115">
        <v>0.13751404682693999</v>
      </c>
      <c r="P4984" s="115">
        <v>2.6476886082589999E-2</v>
      </c>
      <c r="Q4984" s="115">
        <v>47.852266798969303</v>
      </c>
      <c r="R4984" s="115">
        <v>1300</v>
      </c>
      <c r="S4984" s="115" t="s">
        <v>346</v>
      </c>
      <c r="T4984" s="115">
        <v>1300</v>
      </c>
      <c r="U4984" s="115" t="s">
        <v>347</v>
      </c>
      <c r="V4984" s="115" t="s">
        <v>345</v>
      </c>
      <c r="Z4984" s="115">
        <v>0</v>
      </c>
      <c r="AA4984" s="115">
        <v>1</v>
      </c>
      <c r="AB4984" s="115">
        <v>0.13751404682693999</v>
      </c>
      <c r="AC4984" s="115">
        <v>2.6476886082589999E-2</v>
      </c>
      <c r="AD4984" s="115">
        <v>47.8522667989686</v>
      </c>
      <c r="AF4984" s="115">
        <v>-1</v>
      </c>
      <c r="AG4984" s="115">
        <v>-1</v>
      </c>
      <c r="AH4984" s="115">
        <v>-1</v>
      </c>
      <c r="AI4984" s="115">
        <v>-1</v>
      </c>
      <c r="AJ4984" s="115">
        <v>0</v>
      </c>
      <c r="AM4984" s="115" t="s">
        <v>348</v>
      </c>
      <c r="AN4984" s="115">
        <v>-1</v>
      </c>
      <c r="AQ4984" s="115">
        <v>604</v>
      </c>
      <c r="AR4984" s="115" t="s">
        <v>271</v>
      </c>
      <c r="AS4984" s="115" t="s">
        <v>384</v>
      </c>
      <c r="AT4984" s="115" t="s">
        <v>296</v>
      </c>
      <c r="AV4984" s="115">
        <v>40.269765585803299</v>
      </c>
      <c r="AW4984" s="115">
        <v>3.8809624299999998E-2</v>
      </c>
    </row>
    <row r="4985" spans="1:49" x14ac:dyDescent="0.25">
      <c r="A4985" s="117">
        <v>440000</v>
      </c>
      <c r="B4985" s="117">
        <v>770000</v>
      </c>
      <c r="C4985" s="117">
        <v>770000</v>
      </c>
      <c r="D4985" s="115" t="s">
        <v>342</v>
      </c>
      <c r="E4985" s="115" t="s">
        <v>13</v>
      </c>
      <c r="F4985" s="115" t="s">
        <v>343</v>
      </c>
      <c r="G4985" s="115" t="s">
        <v>344</v>
      </c>
      <c r="H4985" s="115">
        <v>0.56000000000000005</v>
      </c>
      <c r="I4985" s="115">
        <v>0.48</v>
      </c>
      <c r="J4985" s="115" t="s">
        <v>350</v>
      </c>
      <c r="K4985" s="115">
        <v>9.7220616470000001E-5</v>
      </c>
      <c r="L4985" s="115">
        <v>3698.0444695013002</v>
      </c>
      <c r="M4985" s="115">
        <v>10.627146723968201</v>
      </c>
      <c r="N4985" s="115">
        <v>2.0461455370270398</v>
      </c>
      <c r="O4985" s="115">
        <v>1.03317775589E-3</v>
      </c>
      <c r="P4985" s="115">
        <v>1.9892753051E-4</v>
      </c>
      <c r="Q4985" s="115">
        <v>0.35952616308426999</v>
      </c>
      <c r="R4985" s="115">
        <v>1210</v>
      </c>
      <c r="S4985" s="115" t="s">
        <v>353</v>
      </c>
      <c r="T4985" s="115">
        <v>1210</v>
      </c>
      <c r="U4985" s="115" t="s">
        <v>352</v>
      </c>
      <c r="V4985" s="115" t="s">
        <v>350</v>
      </c>
      <c r="Z4985" s="115">
        <v>0</v>
      </c>
      <c r="AA4985" s="115">
        <v>1</v>
      </c>
      <c r="AB4985" s="115">
        <v>1.03317775589E-3</v>
      </c>
      <c r="AC4985" s="115">
        <v>1.9892753051E-4</v>
      </c>
      <c r="AD4985" s="115">
        <v>0.35952616308315</v>
      </c>
      <c r="AF4985" s="115">
        <v>-1</v>
      </c>
      <c r="AG4985" s="115">
        <v>-1</v>
      </c>
      <c r="AH4985" s="115">
        <v>-1</v>
      </c>
      <c r="AI4985" s="115">
        <v>-1</v>
      </c>
      <c r="AJ4985" s="115">
        <v>0</v>
      </c>
      <c r="AM4985" s="115" t="s">
        <v>348</v>
      </c>
      <c r="AN4985" s="115">
        <v>-1</v>
      </c>
      <c r="AQ4985" s="115">
        <v>604</v>
      </c>
      <c r="AR4985" s="115" t="s">
        <v>271</v>
      </c>
      <c r="AS4985" s="115" t="s">
        <v>384</v>
      </c>
      <c r="AT4985" s="115" t="s">
        <v>296</v>
      </c>
      <c r="AV4985" s="115">
        <v>3.4579074884613101</v>
      </c>
      <c r="AW4985" s="115">
        <v>2.9158649999999999E-4</v>
      </c>
    </row>
    <row r="4986" spans="1:49" x14ac:dyDescent="0.25">
      <c r="A4986" s="117">
        <v>440000</v>
      </c>
      <c r="B4986" s="117">
        <v>770000</v>
      </c>
      <c r="C4986" s="117">
        <v>770000</v>
      </c>
      <c r="D4986" s="115" t="s">
        <v>342</v>
      </c>
      <c r="E4986" s="115" t="s">
        <v>13</v>
      </c>
      <c r="F4986" s="115" t="s">
        <v>343</v>
      </c>
      <c r="G4986" s="115" t="s">
        <v>344</v>
      </c>
      <c r="H4986" s="115">
        <v>0.56000000000000005</v>
      </c>
      <c r="I4986" s="115">
        <v>0.48</v>
      </c>
      <c r="J4986" s="115" t="s">
        <v>350</v>
      </c>
      <c r="K4986" s="115">
        <v>0.59538269651816</v>
      </c>
      <c r="L4986" s="115">
        <v>3698.0444695013002</v>
      </c>
      <c r="M4986" s="115">
        <v>10.627146723968201</v>
      </c>
      <c r="N4986" s="115">
        <v>2.0461455370270398</v>
      </c>
      <c r="O4986" s="115">
        <v>6.3272192728103303</v>
      </c>
      <c r="P4986" s="115">
        <v>1.21823964730376</v>
      </c>
      <c r="Q4986" s="115">
        <v>2201.7516880957601</v>
      </c>
      <c r="R4986" s="115">
        <v>1300</v>
      </c>
      <c r="S4986" s="115" t="s">
        <v>346</v>
      </c>
      <c r="T4986" s="115">
        <v>1300</v>
      </c>
      <c r="U4986" s="115" t="s">
        <v>352</v>
      </c>
      <c r="V4986" s="115" t="s">
        <v>350</v>
      </c>
      <c r="Z4986" s="115">
        <v>0</v>
      </c>
      <c r="AA4986" s="115">
        <v>1</v>
      </c>
      <c r="AB4986" s="115">
        <v>6.3272192728103303</v>
      </c>
      <c r="AC4986" s="115">
        <v>1.21823964730376</v>
      </c>
      <c r="AD4986" s="115">
        <v>2201.7516880957601</v>
      </c>
      <c r="AF4986" s="115">
        <v>-1</v>
      </c>
      <c r="AG4986" s="115">
        <v>-1</v>
      </c>
      <c r="AH4986" s="115">
        <v>-1</v>
      </c>
      <c r="AI4986" s="115">
        <v>-1</v>
      </c>
      <c r="AJ4986" s="115">
        <v>0</v>
      </c>
      <c r="AM4986" s="115" t="s">
        <v>348</v>
      </c>
      <c r="AN4986" s="115">
        <v>-1</v>
      </c>
      <c r="AQ4986" s="115">
        <v>604</v>
      </c>
      <c r="AR4986" s="115" t="s">
        <v>271</v>
      </c>
      <c r="AS4986" s="115" t="s">
        <v>384</v>
      </c>
      <c r="AT4986" s="115" t="s">
        <v>296</v>
      </c>
      <c r="AV4986" s="115">
        <v>192.64912881506999</v>
      </c>
      <c r="AW4986" s="115">
        <v>1.7856866895000001</v>
      </c>
    </row>
    <row r="4987" spans="1:49" x14ac:dyDescent="0.25">
      <c r="A4987" s="117">
        <v>440000</v>
      </c>
      <c r="B4987" s="117">
        <v>770000</v>
      </c>
      <c r="C4987" s="117">
        <v>770000</v>
      </c>
      <c r="D4987" s="115" t="s">
        <v>342</v>
      </c>
      <c r="E4987" s="115" t="s">
        <v>13</v>
      </c>
      <c r="F4987" s="115" t="s">
        <v>343</v>
      </c>
      <c r="G4987" s="115" t="s">
        <v>344</v>
      </c>
      <c r="H4987" s="115">
        <v>0.56000000000000005</v>
      </c>
      <c r="I4987" s="115">
        <v>0.48</v>
      </c>
      <c r="J4987" s="115" t="s">
        <v>350</v>
      </c>
      <c r="K4987" s="115">
        <v>0.13348887727988001</v>
      </c>
      <c r="L4987" s="115">
        <v>3654.3990461943499</v>
      </c>
      <c r="M4987" s="115">
        <v>9.1092122877347208</v>
      </c>
      <c r="N4987" s="115">
        <v>1.3397164811526301</v>
      </c>
      <c r="O4987" s="115">
        <v>1.2159785211938501</v>
      </c>
      <c r="P4987" s="115">
        <v>0.17883724894242001</v>
      </c>
      <c r="Q4987" s="115">
        <v>487.821625809171</v>
      </c>
      <c r="R4987" s="115">
        <v>1200</v>
      </c>
      <c r="S4987" s="115" t="s">
        <v>351</v>
      </c>
      <c r="T4987" s="115">
        <v>1200</v>
      </c>
      <c r="U4987" s="115" t="s">
        <v>352</v>
      </c>
      <c r="V4987" s="115" t="s">
        <v>350</v>
      </c>
      <c r="Z4987" s="115">
        <v>0</v>
      </c>
      <c r="AA4987" s="115">
        <v>1</v>
      </c>
      <c r="AB4987" s="115">
        <v>1.2159785211938501</v>
      </c>
      <c r="AC4987" s="115">
        <v>0.17883724894242001</v>
      </c>
      <c r="AD4987" s="115">
        <v>487.821625809171</v>
      </c>
      <c r="AF4987" s="115">
        <v>-1</v>
      </c>
      <c r="AG4987" s="115">
        <v>-1</v>
      </c>
      <c r="AH4987" s="115">
        <v>-1</v>
      </c>
      <c r="AI4987" s="115">
        <v>-1</v>
      </c>
      <c r="AJ4987" s="115">
        <v>0</v>
      </c>
      <c r="AM4987" s="115" t="s">
        <v>348</v>
      </c>
      <c r="AN4987" s="115">
        <v>-1</v>
      </c>
      <c r="AQ4987" s="115">
        <v>604</v>
      </c>
      <c r="AR4987" s="115" t="s">
        <v>271</v>
      </c>
      <c r="AS4987" s="115" t="s">
        <v>384</v>
      </c>
      <c r="AT4987" s="115" t="s">
        <v>296</v>
      </c>
      <c r="AV4987" s="115">
        <v>121.61486958120101</v>
      </c>
      <c r="AW4987" s="115">
        <v>0.39563797709999998</v>
      </c>
    </row>
    <row r="4988" spans="1:49" x14ac:dyDescent="0.25">
      <c r="A4988" s="117">
        <v>440000</v>
      </c>
      <c r="B4988" s="117">
        <v>770000</v>
      </c>
      <c r="C4988" s="117">
        <v>770000</v>
      </c>
      <c r="D4988" s="115" t="s">
        <v>342</v>
      </c>
      <c r="E4988" s="115" t="s">
        <v>13</v>
      </c>
      <c r="F4988" s="115" t="s">
        <v>343</v>
      </c>
      <c r="G4988" s="115" t="s">
        <v>344</v>
      </c>
      <c r="H4988" s="115">
        <v>0.56000000000000005</v>
      </c>
      <c r="I4988" s="115">
        <v>0.48</v>
      </c>
      <c r="J4988" s="115" t="s">
        <v>350</v>
      </c>
      <c r="K4988" s="115">
        <v>1.2388689538419999E-2</v>
      </c>
      <c r="L4988" s="115">
        <v>3654.3990461943499</v>
      </c>
      <c r="M4988" s="115">
        <v>9.1092122877347208</v>
      </c>
      <c r="N4988" s="115">
        <v>1.3397164811526301</v>
      </c>
      <c r="O4988" s="115">
        <v>0.11285120297237</v>
      </c>
      <c r="P4988" s="115">
        <v>1.659733155451E-2</v>
      </c>
      <c r="Q4988" s="115">
        <v>45.273215232829301</v>
      </c>
      <c r="R4988" s="115">
        <v>1210</v>
      </c>
      <c r="S4988" s="115" t="s">
        <v>353</v>
      </c>
      <c r="T4988" s="115">
        <v>1210</v>
      </c>
      <c r="U4988" s="115" t="s">
        <v>352</v>
      </c>
      <c r="V4988" s="115" t="s">
        <v>350</v>
      </c>
      <c r="Z4988" s="115">
        <v>0</v>
      </c>
      <c r="AA4988" s="115">
        <v>1</v>
      </c>
      <c r="AB4988" s="115">
        <v>0.11285120297237</v>
      </c>
      <c r="AC4988" s="115">
        <v>1.659733155451E-2</v>
      </c>
      <c r="AD4988" s="115">
        <v>45.273215232828498</v>
      </c>
      <c r="AF4988" s="115">
        <v>-1</v>
      </c>
      <c r="AG4988" s="115">
        <v>-1</v>
      </c>
      <c r="AH4988" s="115">
        <v>-1</v>
      </c>
      <c r="AI4988" s="115">
        <v>-1</v>
      </c>
      <c r="AJ4988" s="115">
        <v>0</v>
      </c>
      <c r="AM4988" s="115" t="s">
        <v>348</v>
      </c>
      <c r="AN4988" s="115">
        <v>-1</v>
      </c>
      <c r="AQ4988" s="115">
        <v>604</v>
      </c>
      <c r="AR4988" s="115" t="s">
        <v>271</v>
      </c>
      <c r="AS4988" s="115" t="s">
        <v>384</v>
      </c>
      <c r="AT4988" s="115" t="s">
        <v>296</v>
      </c>
      <c r="AV4988" s="115">
        <v>63.165523938178097</v>
      </c>
      <c r="AW4988" s="115">
        <v>3.6717936100000001E-2</v>
      </c>
    </row>
    <row r="4989" spans="1:49" x14ac:dyDescent="0.25">
      <c r="A4989" s="117">
        <v>440000</v>
      </c>
      <c r="B4989" s="117">
        <v>770000</v>
      </c>
      <c r="C4989" s="117">
        <v>770000</v>
      </c>
      <c r="D4989" s="115" t="s">
        <v>342</v>
      </c>
      <c r="E4989" s="115" t="s">
        <v>13</v>
      </c>
      <c r="F4989" s="115" t="s">
        <v>343</v>
      </c>
      <c r="G4989" s="115" t="s">
        <v>344</v>
      </c>
      <c r="H4989" s="115">
        <v>0.56000000000000005</v>
      </c>
      <c r="I4989" s="115">
        <v>0.48</v>
      </c>
      <c r="J4989" s="115" t="s">
        <v>350</v>
      </c>
      <c r="K4989" s="115">
        <v>5.5931950259399997E-3</v>
      </c>
      <c r="L4989" s="115">
        <v>3654.3990461943499</v>
      </c>
      <c r="M4989" s="115">
        <v>9.1092122877347208</v>
      </c>
      <c r="N4989" s="115">
        <v>1.3397164811526301</v>
      </c>
      <c r="O4989" s="115">
        <v>5.0949600858070002E-2</v>
      </c>
      <c r="P4989" s="115">
        <v>7.49329555856E-3</v>
      </c>
      <c r="Q4989" s="115">
        <v>20.439766568006998</v>
      </c>
      <c r="R4989" s="115">
        <v>1210</v>
      </c>
      <c r="S4989" s="115" t="s">
        <v>353</v>
      </c>
      <c r="T4989" s="115">
        <v>1210</v>
      </c>
      <c r="U4989" s="115" t="s">
        <v>352</v>
      </c>
      <c r="V4989" s="115" t="s">
        <v>350</v>
      </c>
      <c r="Z4989" s="115">
        <v>0</v>
      </c>
      <c r="AA4989" s="115">
        <v>1</v>
      </c>
      <c r="AB4989" s="115">
        <v>5.0949600858070002E-2</v>
      </c>
      <c r="AC4989" s="115">
        <v>7.49329555856E-3</v>
      </c>
      <c r="AD4989" s="115">
        <v>20.439766568005801</v>
      </c>
      <c r="AF4989" s="115">
        <v>-1</v>
      </c>
      <c r="AG4989" s="115">
        <v>-1</v>
      </c>
      <c r="AH4989" s="115">
        <v>-1</v>
      </c>
      <c r="AI4989" s="115">
        <v>-1</v>
      </c>
      <c r="AJ4989" s="115">
        <v>0</v>
      </c>
      <c r="AM4989" s="115" t="s">
        <v>348</v>
      </c>
      <c r="AN4989" s="115">
        <v>-1</v>
      </c>
      <c r="AQ4989" s="115">
        <v>604</v>
      </c>
      <c r="AR4989" s="115" t="s">
        <v>271</v>
      </c>
      <c r="AS4989" s="115" t="s">
        <v>384</v>
      </c>
      <c r="AT4989" s="115" t="s">
        <v>296</v>
      </c>
      <c r="AV4989" s="115">
        <v>31.360358165489298</v>
      </c>
      <c r="AW4989" s="115">
        <v>1.6577264000000001E-2</v>
      </c>
    </row>
    <row r="4990" spans="1:49" x14ac:dyDescent="0.25">
      <c r="A4990" s="117">
        <v>440000</v>
      </c>
      <c r="B4990" s="117">
        <v>770000</v>
      </c>
      <c r="C4990" s="117">
        <v>770000</v>
      </c>
      <c r="D4990" s="115" t="s">
        <v>342</v>
      </c>
      <c r="E4990" s="115" t="s">
        <v>13</v>
      </c>
      <c r="F4990" s="115" t="s">
        <v>343</v>
      </c>
      <c r="G4990" s="115" t="s">
        <v>344</v>
      </c>
      <c r="H4990" s="115">
        <v>0.56000000000000005</v>
      </c>
      <c r="I4990" s="115">
        <v>0.48</v>
      </c>
      <c r="J4990" s="115" t="s">
        <v>350</v>
      </c>
      <c r="K4990" s="115">
        <v>0.25776285543140998</v>
      </c>
      <c r="L4990" s="115">
        <v>3654.3990461943499</v>
      </c>
      <c r="M4990" s="115">
        <v>9.1092122877347208</v>
      </c>
      <c r="N4990" s="115">
        <v>1.3397164811526301</v>
      </c>
      <c r="O4990" s="115">
        <v>2.34801657001743</v>
      </c>
      <c r="P4990" s="115">
        <v>0.34532914565042999</v>
      </c>
      <c r="Q4990" s="115">
        <v>941.96833303289702</v>
      </c>
      <c r="R4990" s="115">
        <v>1210</v>
      </c>
      <c r="S4990" s="115" t="s">
        <v>353</v>
      </c>
      <c r="T4990" s="115">
        <v>1210</v>
      </c>
      <c r="U4990" s="115" t="s">
        <v>352</v>
      </c>
      <c r="V4990" s="115" t="s">
        <v>350</v>
      </c>
      <c r="Z4990" s="115">
        <v>0</v>
      </c>
      <c r="AA4990" s="115">
        <v>1</v>
      </c>
      <c r="AB4990" s="115">
        <v>2.34801657001743</v>
      </c>
      <c r="AC4990" s="115">
        <v>0.34532914565042999</v>
      </c>
      <c r="AD4990" s="115">
        <v>941.96833303289702</v>
      </c>
      <c r="AF4990" s="115">
        <v>-1</v>
      </c>
      <c r="AG4990" s="115">
        <v>-1</v>
      </c>
      <c r="AH4990" s="115">
        <v>-1</v>
      </c>
      <c r="AI4990" s="115">
        <v>-1</v>
      </c>
      <c r="AJ4990" s="115">
        <v>0</v>
      </c>
      <c r="AM4990" s="115" t="s">
        <v>348</v>
      </c>
      <c r="AN4990" s="115">
        <v>-1</v>
      </c>
      <c r="AQ4990" s="115">
        <v>604</v>
      </c>
      <c r="AR4990" s="115" t="s">
        <v>271</v>
      </c>
      <c r="AS4990" s="115" t="s">
        <v>384</v>
      </c>
      <c r="AT4990" s="115" t="s">
        <v>296</v>
      </c>
      <c r="AV4990" s="115">
        <v>130.63967064930799</v>
      </c>
      <c r="AW4990" s="115">
        <v>0.76396458479999996</v>
      </c>
    </row>
    <row r="4991" spans="1:49" x14ac:dyDescent="0.25">
      <c r="A4991" s="117">
        <v>440000</v>
      </c>
      <c r="B4991" s="117">
        <v>770000</v>
      </c>
      <c r="C4991" s="117">
        <v>770000</v>
      </c>
      <c r="D4991" s="115" t="s">
        <v>342</v>
      </c>
      <c r="E4991" s="115" t="s">
        <v>13</v>
      </c>
      <c r="F4991" s="115" t="s">
        <v>343</v>
      </c>
      <c r="G4991" s="115" t="s">
        <v>344</v>
      </c>
      <c r="H4991" s="115">
        <v>0.56000000000000005</v>
      </c>
      <c r="I4991" s="115">
        <v>0.48</v>
      </c>
      <c r="J4991" s="115" t="s">
        <v>350</v>
      </c>
      <c r="K4991" s="115">
        <v>0.20571037216490001</v>
      </c>
      <c r="L4991" s="115">
        <v>3654.3990461943499</v>
      </c>
      <c r="M4991" s="115">
        <v>9.1092122877347208</v>
      </c>
      <c r="N4991" s="115">
        <v>1.3397164811526301</v>
      </c>
      <c r="O4991" s="115">
        <v>1.87385944983905</v>
      </c>
      <c r="P4991" s="115">
        <v>0.27559357593335998</v>
      </c>
      <c r="Q4991" s="115">
        <v>751.74778783172201</v>
      </c>
      <c r="R4991" s="115">
        <v>1210</v>
      </c>
      <c r="S4991" s="115" t="s">
        <v>353</v>
      </c>
      <c r="T4991" s="115">
        <v>1210</v>
      </c>
      <c r="U4991" s="115" t="s">
        <v>352</v>
      </c>
      <c r="V4991" s="115" t="s">
        <v>350</v>
      </c>
      <c r="Z4991" s="115">
        <v>0</v>
      </c>
      <c r="AA4991" s="115">
        <v>1</v>
      </c>
      <c r="AB4991" s="115">
        <v>1.87385944983905</v>
      </c>
      <c r="AC4991" s="115">
        <v>0.27559357593335998</v>
      </c>
      <c r="AD4991" s="115">
        <v>751.74778783172201</v>
      </c>
      <c r="AF4991" s="115">
        <v>-1</v>
      </c>
      <c r="AG4991" s="115">
        <v>-1</v>
      </c>
      <c r="AH4991" s="115">
        <v>-1</v>
      </c>
      <c r="AI4991" s="115">
        <v>-1</v>
      </c>
      <c r="AJ4991" s="115">
        <v>0</v>
      </c>
      <c r="AM4991" s="115" t="s">
        <v>348</v>
      </c>
      <c r="AN4991" s="115">
        <v>-1</v>
      </c>
      <c r="AQ4991" s="115">
        <v>604</v>
      </c>
      <c r="AR4991" s="115" t="s">
        <v>271</v>
      </c>
      <c r="AS4991" s="115" t="s">
        <v>384</v>
      </c>
      <c r="AT4991" s="115" t="s">
        <v>296</v>
      </c>
      <c r="AV4991" s="115">
        <v>119.42754646652701</v>
      </c>
      <c r="AW4991" s="115">
        <v>0.60969001450000004</v>
      </c>
    </row>
    <row r="4992" spans="1:49" x14ac:dyDescent="0.25">
      <c r="A4992" s="117">
        <v>440000</v>
      </c>
      <c r="B4992" s="117">
        <v>770000</v>
      </c>
      <c r="C4992" s="117">
        <v>770000</v>
      </c>
      <c r="D4992" s="115" t="s">
        <v>342</v>
      </c>
      <c r="E4992" s="115" t="s">
        <v>13</v>
      </c>
      <c r="F4992" s="115" t="s">
        <v>343</v>
      </c>
      <c r="G4992" s="115" t="s">
        <v>344</v>
      </c>
      <c r="H4992" s="115">
        <v>0.56000000000000005</v>
      </c>
      <c r="I4992" s="115">
        <v>0.48</v>
      </c>
      <c r="J4992" s="115" t="s">
        <v>350</v>
      </c>
      <c r="K4992" s="115">
        <v>2.8194641122600002E-3</v>
      </c>
      <c r="L4992" s="115">
        <v>3654.3990461943499</v>
      </c>
      <c r="M4992" s="115">
        <v>9.1092122877347208</v>
      </c>
      <c r="N4992" s="115">
        <v>1.3397164811526301</v>
      </c>
      <c r="O4992" s="115">
        <v>2.5683097136230001E-2</v>
      </c>
      <c r="P4992" s="115">
        <v>3.7772825392099999E-3</v>
      </c>
      <c r="Q4992" s="115">
        <v>10.303446962625801</v>
      </c>
      <c r="R4992" s="115">
        <v>1210</v>
      </c>
      <c r="S4992" s="115" t="s">
        <v>353</v>
      </c>
      <c r="T4992" s="115">
        <v>1210</v>
      </c>
      <c r="U4992" s="115" t="s">
        <v>352</v>
      </c>
      <c r="V4992" s="115" t="s">
        <v>350</v>
      </c>
      <c r="Z4992" s="115">
        <v>0</v>
      </c>
      <c r="AA4992" s="115">
        <v>1</v>
      </c>
      <c r="AB4992" s="115">
        <v>2.5683097136230001E-2</v>
      </c>
      <c r="AC4992" s="115">
        <v>3.7772825392099999E-3</v>
      </c>
      <c r="AD4992" s="115">
        <v>10.3034469626275</v>
      </c>
      <c r="AF4992" s="115">
        <v>-1</v>
      </c>
      <c r="AG4992" s="115">
        <v>-1</v>
      </c>
      <c r="AH4992" s="115">
        <v>-1</v>
      </c>
      <c r="AI4992" s="115">
        <v>-1</v>
      </c>
      <c r="AJ4992" s="115">
        <v>0</v>
      </c>
      <c r="AM4992" s="115" t="s">
        <v>348</v>
      </c>
      <c r="AN4992" s="115">
        <v>-1</v>
      </c>
      <c r="AQ4992" s="115">
        <v>604</v>
      </c>
      <c r="AR4992" s="115" t="s">
        <v>271</v>
      </c>
      <c r="AS4992" s="115" t="s">
        <v>384</v>
      </c>
      <c r="AT4992" s="115" t="s">
        <v>296</v>
      </c>
      <c r="AV4992" s="115">
        <v>15.929839091448001</v>
      </c>
      <c r="AW4992" s="115">
        <v>8.3564047000000002E-3</v>
      </c>
    </row>
    <row r="4993" spans="1:49" x14ac:dyDescent="0.25">
      <c r="A4993" s="117">
        <v>440000</v>
      </c>
      <c r="B4993" s="117">
        <v>770000</v>
      </c>
      <c r="C4993" s="117">
        <v>770000</v>
      </c>
      <c r="D4993" s="115" t="s">
        <v>342</v>
      </c>
      <c r="E4993" s="115" t="s">
        <v>13</v>
      </c>
      <c r="F4993" s="115" t="s">
        <v>343</v>
      </c>
      <c r="G4993" s="115" t="s">
        <v>344</v>
      </c>
      <c r="H4993" s="115">
        <v>0.56000000000000005</v>
      </c>
      <c r="I4993" s="115">
        <v>0.48</v>
      </c>
      <c r="J4993" s="115" t="s">
        <v>350</v>
      </c>
      <c r="K4993" s="115">
        <v>7.4336257393119998E-2</v>
      </c>
      <c r="L4993" s="115">
        <v>3661.4881881176598</v>
      </c>
      <c r="M4993" s="115">
        <v>9.1257924153141907</v>
      </c>
      <c r="N4993" s="115">
        <v>1.3421179030121899</v>
      </c>
      <c r="O4993" s="115">
        <v>0.67837725390104997</v>
      </c>
      <c r="P4993" s="115">
        <v>9.9768021890240005E-2</v>
      </c>
      <c r="Q4993" s="115">
        <v>272.18132839381201</v>
      </c>
      <c r="R4993" s="115">
        <v>1200</v>
      </c>
      <c r="S4993" s="115" t="s">
        <v>351</v>
      </c>
      <c r="T4993" s="115">
        <v>1200</v>
      </c>
      <c r="U4993" s="115" t="s">
        <v>352</v>
      </c>
      <c r="V4993" s="115" t="s">
        <v>350</v>
      </c>
      <c r="Z4993" s="115">
        <v>0</v>
      </c>
      <c r="AA4993" s="115">
        <v>1</v>
      </c>
      <c r="AB4993" s="115">
        <v>0.67837725390104997</v>
      </c>
      <c r="AC4993" s="115">
        <v>9.9768021890240005E-2</v>
      </c>
      <c r="AD4993" s="115">
        <v>272.18132839381298</v>
      </c>
      <c r="AF4993" s="115">
        <v>-1</v>
      </c>
      <c r="AG4993" s="115">
        <v>-1</v>
      </c>
      <c r="AH4993" s="115">
        <v>-1</v>
      </c>
      <c r="AI4993" s="115">
        <v>-1</v>
      </c>
      <c r="AJ4993" s="115">
        <v>0</v>
      </c>
      <c r="AM4993" s="115" t="s">
        <v>348</v>
      </c>
      <c r="AN4993" s="115">
        <v>-1</v>
      </c>
      <c r="AQ4993" s="115">
        <v>604</v>
      </c>
      <c r="AR4993" s="115" t="s">
        <v>271</v>
      </c>
      <c r="AS4993" s="115" t="s">
        <v>384</v>
      </c>
      <c r="AT4993" s="115" t="s">
        <v>296</v>
      </c>
      <c r="AV4993" s="115">
        <v>112.04788700933899</v>
      </c>
      <c r="AW4993" s="115">
        <v>0.22074722499999999</v>
      </c>
    </row>
    <row r="4994" spans="1:49" x14ac:dyDescent="0.25">
      <c r="A4994" s="117">
        <v>440000</v>
      </c>
      <c r="B4994" s="117">
        <v>770000</v>
      </c>
      <c r="C4994" s="117">
        <v>770000</v>
      </c>
      <c r="D4994" s="115" t="s">
        <v>342</v>
      </c>
      <c r="E4994" s="115" t="s">
        <v>13</v>
      </c>
      <c r="F4994" s="115" t="s">
        <v>343</v>
      </c>
      <c r="G4994" s="115" t="s">
        <v>344</v>
      </c>
      <c r="H4994" s="115">
        <v>0.56000000000000005</v>
      </c>
      <c r="I4994" s="115">
        <v>0.48</v>
      </c>
      <c r="J4994" s="115" t="s">
        <v>350</v>
      </c>
      <c r="K4994" s="115">
        <v>0.19026658615252001</v>
      </c>
      <c r="L4994" s="115">
        <v>3661.4881881176598</v>
      </c>
      <c r="M4994" s="115">
        <v>9.1257924153141907</v>
      </c>
      <c r="N4994" s="115">
        <v>1.3421179030121899</v>
      </c>
      <c r="O4994" s="115">
        <v>1.7363333687984099</v>
      </c>
      <c r="P4994" s="115">
        <v>0.25536019162030998</v>
      </c>
      <c r="Q4994" s="115">
        <v>696.65885779093196</v>
      </c>
      <c r="R4994" s="115">
        <v>1210</v>
      </c>
      <c r="S4994" s="115" t="s">
        <v>353</v>
      </c>
      <c r="T4994" s="115">
        <v>1210</v>
      </c>
      <c r="U4994" s="115" t="s">
        <v>352</v>
      </c>
      <c r="V4994" s="115" t="s">
        <v>350</v>
      </c>
      <c r="Z4994" s="115">
        <v>0</v>
      </c>
      <c r="AA4994" s="115">
        <v>1</v>
      </c>
      <c r="AB4994" s="115">
        <v>1.7363333687984099</v>
      </c>
      <c r="AC4994" s="115">
        <v>0.25536019162030998</v>
      </c>
      <c r="AD4994" s="115">
        <v>696.65885779093196</v>
      </c>
      <c r="AF4994" s="115">
        <v>-1</v>
      </c>
      <c r="AG4994" s="115">
        <v>-1</v>
      </c>
      <c r="AH4994" s="115">
        <v>-1</v>
      </c>
      <c r="AI4994" s="115">
        <v>-1</v>
      </c>
      <c r="AJ4994" s="115">
        <v>0</v>
      </c>
      <c r="AM4994" s="115" t="s">
        <v>348</v>
      </c>
      <c r="AN4994" s="115">
        <v>-1</v>
      </c>
      <c r="AQ4994" s="115">
        <v>604</v>
      </c>
      <c r="AR4994" s="115" t="s">
        <v>271</v>
      </c>
      <c r="AS4994" s="115" t="s">
        <v>384</v>
      </c>
      <c r="AT4994" s="115" t="s">
        <v>296</v>
      </c>
      <c r="AV4994" s="115">
        <v>115.07533809405901</v>
      </c>
      <c r="AW4994" s="115">
        <v>0.56501123909999995</v>
      </c>
    </row>
    <row r="4995" spans="1:49" x14ac:dyDescent="0.25">
      <c r="A4995" s="117">
        <v>440000</v>
      </c>
      <c r="B4995" s="117">
        <v>770000</v>
      </c>
      <c r="C4995" s="117">
        <v>770000</v>
      </c>
      <c r="D4995" s="115" t="s">
        <v>342</v>
      </c>
      <c r="E4995" s="115" t="s">
        <v>13</v>
      </c>
      <c r="F4995" s="115" t="s">
        <v>343</v>
      </c>
      <c r="G4995" s="115" t="s">
        <v>344</v>
      </c>
      <c r="H4995" s="115">
        <v>0.56000000000000005</v>
      </c>
      <c r="I4995" s="115">
        <v>0.48</v>
      </c>
      <c r="J4995" s="115" t="s">
        <v>350</v>
      </c>
      <c r="K4995" s="115">
        <v>0.25897598514391001</v>
      </c>
      <c r="L4995" s="115">
        <v>3661.4881881176598</v>
      </c>
      <c r="M4995" s="115">
        <v>9.1257924153141907</v>
      </c>
      <c r="N4995" s="115">
        <v>1.3421179030121899</v>
      </c>
      <c r="O4995" s="115">
        <v>2.3633610809748502</v>
      </c>
      <c r="P4995" s="115">
        <v>0.34757630611186002</v>
      </c>
      <c r="Q4995" s="115">
        <v>948.23751061057806</v>
      </c>
      <c r="R4995" s="115">
        <v>1210</v>
      </c>
      <c r="S4995" s="115" t="s">
        <v>353</v>
      </c>
      <c r="T4995" s="115">
        <v>1210</v>
      </c>
      <c r="U4995" s="115" t="s">
        <v>352</v>
      </c>
      <c r="V4995" s="115" t="s">
        <v>350</v>
      </c>
      <c r="Z4995" s="115">
        <v>0</v>
      </c>
      <c r="AA4995" s="115">
        <v>1</v>
      </c>
      <c r="AB4995" s="115">
        <v>2.3633610809748502</v>
      </c>
      <c r="AC4995" s="115">
        <v>0.34757630611186002</v>
      </c>
      <c r="AD4995" s="115">
        <v>948.23751061057806</v>
      </c>
      <c r="AF4995" s="115">
        <v>-1</v>
      </c>
      <c r="AG4995" s="115">
        <v>-1</v>
      </c>
      <c r="AH4995" s="115">
        <v>-1</v>
      </c>
      <c r="AI4995" s="115">
        <v>-1</v>
      </c>
      <c r="AJ4995" s="115">
        <v>0</v>
      </c>
      <c r="AM4995" s="115" t="s">
        <v>348</v>
      </c>
      <c r="AN4995" s="115">
        <v>-1</v>
      </c>
      <c r="AQ4995" s="115">
        <v>604</v>
      </c>
      <c r="AR4995" s="115" t="s">
        <v>271</v>
      </c>
      <c r="AS4995" s="115" t="s">
        <v>384</v>
      </c>
      <c r="AT4995" s="115" t="s">
        <v>296</v>
      </c>
      <c r="AV4995" s="115">
        <v>130.374279272021</v>
      </c>
      <c r="AW4995" s="115">
        <v>0.76904907590000005</v>
      </c>
    </row>
    <row r="4996" spans="1:49" x14ac:dyDescent="0.25">
      <c r="A4996" s="117">
        <v>440000</v>
      </c>
      <c r="B4996" s="117">
        <v>770000</v>
      </c>
      <c r="C4996" s="117">
        <v>770000</v>
      </c>
      <c r="D4996" s="115" t="s">
        <v>342</v>
      </c>
      <c r="E4996" s="115" t="s">
        <v>13</v>
      </c>
      <c r="F4996" s="115" t="s">
        <v>343</v>
      </c>
      <c r="G4996" s="115" t="s">
        <v>344</v>
      </c>
      <c r="H4996" s="115">
        <v>0.56000000000000005</v>
      </c>
      <c r="I4996" s="115">
        <v>0.48</v>
      </c>
      <c r="J4996" s="115" t="s">
        <v>350</v>
      </c>
      <c r="K4996" s="115">
        <v>6.5679728791600001E-3</v>
      </c>
      <c r="L4996" s="115">
        <v>3661.4881881176598</v>
      </c>
      <c r="M4996" s="115">
        <v>9.1257924153141907</v>
      </c>
      <c r="N4996" s="115">
        <v>1.3421179030121899</v>
      </c>
      <c r="O4996" s="115">
        <v>5.9937957084710003E-2</v>
      </c>
      <c r="P4996" s="115">
        <v>8.8149939876300005E-3</v>
      </c>
      <c r="Q4996" s="115">
        <v>24.0485551169544</v>
      </c>
      <c r="R4996" s="115">
        <v>1210</v>
      </c>
      <c r="S4996" s="115" t="s">
        <v>353</v>
      </c>
      <c r="T4996" s="115">
        <v>1210</v>
      </c>
      <c r="U4996" s="115" t="s">
        <v>352</v>
      </c>
      <c r="V4996" s="115" t="s">
        <v>350</v>
      </c>
      <c r="Z4996" s="115">
        <v>0</v>
      </c>
      <c r="AA4996" s="115">
        <v>1</v>
      </c>
      <c r="AB4996" s="115">
        <v>5.9937957084710003E-2</v>
      </c>
      <c r="AC4996" s="115">
        <v>8.8149939876300005E-3</v>
      </c>
      <c r="AD4996" s="115">
        <v>24.048555116952901</v>
      </c>
      <c r="AF4996" s="115">
        <v>-1</v>
      </c>
      <c r="AG4996" s="115">
        <v>-1</v>
      </c>
      <c r="AH4996" s="115">
        <v>-1</v>
      </c>
      <c r="AI4996" s="115">
        <v>-1</v>
      </c>
      <c r="AJ4996" s="115">
        <v>0</v>
      </c>
      <c r="AM4996" s="115" t="s">
        <v>348</v>
      </c>
      <c r="AN4996" s="115">
        <v>-1</v>
      </c>
      <c r="AQ4996" s="115">
        <v>604</v>
      </c>
      <c r="AR4996" s="115" t="s">
        <v>271</v>
      </c>
      <c r="AS4996" s="115" t="s">
        <v>384</v>
      </c>
      <c r="AT4996" s="115" t="s">
        <v>296</v>
      </c>
      <c r="AV4996" s="115">
        <v>21.65259611494</v>
      </c>
      <c r="AW4996" s="115">
        <v>1.9504099899999999E-2</v>
      </c>
    </row>
    <row r="4997" spans="1:49" x14ac:dyDescent="0.25">
      <c r="A4997" s="117">
        <v>440000</v>
      </c>
      <c r="B4997" s="117">
        <v>770000</v>
      </c>
      <c r="C4997" s="117">
        <v>770000</v>
      </c>
      <c r="D4997" s="115" t="s">
        <v>342</v>
      </c>
      <c r="E4997" s="115" t="s">
        <v>13</v>
      </c>
      <c r="F4997" s="115" t="s">
        <v>343</v>
      </c>
      <c r="G4997" s="115" t="s">
        <v>344</v>
      </c>
      <c r="H4997" s="115">
        <v>0.56000000000000005</v>
      </c>
      <c r="I4997" s="115">
        <v>0.48</v>
      </c>
      <c r="J4997" s="115" t="s">
        <v>350</v>
      </c>
      <c r="K4997" s="115">
        <v>5.4491177832770001E-2</v>
      </c>
      <c r="L4997" s="115">
        <v>3661.4881881176598</v>
      </c>
      <c r="M4997" s="115">
        <v>9.1257924153141907</v>
      </c>
      <c r="N4997" s="115">
        <v>1.3421179030121899</v>
      </c>
      <c r="O4997" s="115">
        <v>0.49727517736785998</v>
      </c>
      <c r="P4997" s="115">
        <v>7.3133585325579994E-2</v>
      </c>
      <c r="Q4997" s="115">
        <v>199.51880399132099</v>
      </c>
      <c r="R4997" s="115">
        <v>1210</v>
      </c>
      <c r="S4997" s="115" t="s">
        <v>353</v>
      </c>
      <c r="T4997" s="115">
        <v>1210</v>
      </c>
      <c r="U4997" s="115" t="s">
        <v>352</v>
      </c>
      <c r="V4997" s="115" t="s">
        <v>350</v>
      </c>
      <c r="Z4997" s="115">
        <v>0</v>
      </c>
      <c r="AA4997" s="115">
        <v>1</v>
      </c>
      <c r="AB4997" s="115">
        <v>0.49727517736785998</v>
      </c>
      <c r="AC4997" s="115">
        <v>7.3133585325579994E-2</v>
      </c>
      <c r="AD4997" s="115">
        <v>199.51880399132</v>
      </c>
      <c r="AF4997" s="115">
        <v>-1</v>
      </c>
      <c r="AG4997" s="115">
        <v>-1</v>
      </c>
      <c r="AH4997" s="115">
        <v>-1</v>
      </c>
      <c r="AI4997" s="115">
        <v>-1</v>
      </c>
      <c r="AJ4997" s="115">
        <v>0</v>
      </c>
      <c r="AM4997" s="115" t="s">
        <v>348</v>
      </c>
      <c r="AN4997" s="115">
        <v>-1</v>
      </c>
      <c r="AQ4997" s="115">
        <v>604</v>
      </c>
      <c r="AR4997" s="115" t="s">
        <v>271</v>
      </c>
      <c r="AS4997" s="115" t="s">
        <v>384</v>
      </c>
      <c r="AT4997" s="115" t="s">
        <v>296</v>
      </c>
      <c r="AV4997" s="115">
        <v>74.014032532941599</v>
      </c>
      <c r="AW4997" s="115">
        <v>0.1618157372</v>
      </c>
    </row>
    <row r="4998" spans="1:49" x14ac:dyDescent="0.25">
      <c r="A4998" s="117">
        <v>440000</v>
      </c>
      <c r="B4998" s="117">
        <v>770000</v>
      </c>
      <c r="C4998" s="117">
        <v>770000</v>
      </c>
      <c r="D4998" s="115" t="s">
        <v>342</v>
      </c>
      <c r="E4998" s="115" t="s">
        <v>13</v>
      </c>
      <c r="F4998" s="115" t="s">
        <v>343</v>
      </c>
      <c r="G4998" s="115" t="s">
        <v>344</v>
      </c>
      <c r="H4998" s="115">
        <v>0.56000000000000005</v>
      </c>
      <c r="I4998" s="115">
        <v>0.48</v>
      </c>
      <c r="J4998" s="115" t="s">
        <v>350</v>
      </c>
      <c r="K4998" s="115">
        <v>3.312547405928E-2</v>
      </c>
      <c r="L4998" s="115">
        <v>3661.4881881176598</v>
      </c>
      <c r="M4998" s="115">
        <v>9.1257924153141907</v>
      </c>
      <c r="N4998" s="115">
        <v>1.3421179030121899</v>
      </c>
      <c r="O4998" s="115">
        <v>0.30229619992390999</v>
      </c>
      <c r="P4998" s="115">
        <v>4.4458291780729998E-2</v>
      </c>
      <c r="Q4998" s="115">
        <v>121.28853199387299</v>
      </c>
      <c r="R4998" s="115">
        <v>1210</v>
      </c>
      <c r="S4998" s="115" t="s">
        <v>353</v>
      </c>
      <c r="T4998" s="115">
        <v>1210</v>
      </c>
      <c r="U4998" s="115" t="s">
        <v>352</v>
      </c>
      <c r="V4998" s="115" t="s">
        <v>350</v>
      </c>
      <c r="Z4998" s="115">
        <v>0</v>
      </c>
      <c r="AA4998" s="115">
        <v>1</v>
      </c>
      <c r="AB4998" s="115">
        <v>0.30229619992390999</v>
      </c>
      <c r="AC4998" s="115">
        <v>4.4458291780729998E-2</v>
      </c>
      <c r="AD4998" s="115">
        <v>121.288531993872</v>
      </c>
      <c r="AF4998" s="115">
        <v>-1</v>
      </c>
      <c r="AG4998" s="115">
        <v>-1</v>
      </c>
      <c r="AH4998" s="115">
        <v>-1</v>
      </c>
      <c r="AI4998" s="115">
        <v>-1</v>
      </c>
      <c r="AJ4998" s="115">
        <v>0</v>
      </c>
      <c r="AM4998" s="115" t="s">
        <v>348</v>
      </c>
      <c r="AN4998" s="115">
        <v>-1</v>
      </c>
      <c r="AQ4998" s="115">
        <v>604</v>
      </c>
      <c r="AR4998" s="115" t="s">
        <v>271</v>
      </c>
      <c r="AS4998" s="115" t="s">
        <v>384</v>
      </c>
      <c r="AT4998" s="115" t="s">
        <v>296</v>
      </c>
      <c r="AV4998" s="115">
        <v>49.460473298538702</v>
      </c>
      <c r="AW4998" s="115">
        <v>9.8368639100000002E-2</v>
      </c>
    </row>
    <row r="4999" spans="1:49" x14ac:dyDescent="0.25">
      <c r="A4999" s="117">
        <v>440000</v>
      </c>
      <c r="B4999" s="117">
        <v>770000</v>
      </c>
      <c r="C4999" s="117">
        <v>780000</v>
      </c>
      <c r="D4999" s="115" t="s">
        <v>342</v>
      </c>
      <c r="E4999" s="115" t="s">
        <v>13</v>
      </c>
      <c r="F4999" s="115" t="s">
        <v>343</v>
      </c>
      <c r="G4999" s="115" t="s">
        <v>344</v>
      </c>
      <c r="H4999" s="115">
        <v>0.56000000000000005</v>
      </c>
      <c r="I4999" s="115">
        <v>0.48</v>
      </c>
      <c r="J4999" s="115" t="s">
        <v>350</v>
      </c>
      <c r="K4999" s="115">
        <v>1.44357864062E-3</v>
      </c>
      <c r="L4999" s="115">
        <v>3649.67237170611</v>
      </c>
      <c r="M4999" s="115">
        <v>9.0981577361984201</v>
      </c>
      <c r="N4999" s="115">
        <v>1.3381153772015999</v>
      </c>
      <c r="O4999" s="115">
        <v>1.313390617699E-2</v>
      </c>
      <c r="P4999" s="115">
        <v>1.9316747772099999E-3</v>
      </c>
      <c r="Q4999" s="115">
        <v>5.2685890810668203</v>
      </c>
      <c r="R4999" s="115">
        <v>1200</v>
      </c>
      <c r="S4999" s="115" t="s">
        <v>351</v>
      </c>
      <c r="T4999" s="115">
        <v>1200</v>
      </c>
      <c r="U4999" s="115" t="s">
        <v>352</v>
      </c>
      <c r="V4999" s="115" t="s">
        <v>350</v>
      </c>
      <c r="Z4999" s="115">
        <v>0</v>
      </c>
      <c r="AA4999" s="115">
        <v>1</v>
      </c>
      <c r="AB4999" s="115">
        <v>1.313390617699E-2</v>
      </c>
      <c r="AC4999" s="115">
        <v>1.9316747772099999E-3</v>
      </c>
      <c r="AD4999" s="115">
        <v>5.2685890810668603</v>
      </c>
      <c r="AF4999" s="115">
        <v>-1</v>
      </c>
      <c r="AG4999" s="115">
        <v>-1</v>
      </c>
      <c r="AH4999" s="115">
        <v>-1</v>
      </c>
      <c r="AI4999" s="115">
        <v>-1</v>
      </c>
      <c r="AJ4999" s="115">
        <v>0</v>
      </c>
      <c r="AM4999" s="115" t="s">
        <v>348</v>
      </c>
      <c r="AN4999" s="115">
        <v>-1</v>
      </c>
      <c r="AQ4999" s="115">
        <v>604</v>
      </c>
      <c r="AR4999" s="115" t="s">
        <v>271</v>
      </c>
      <c r="AS4999" s="115" t="s">
        <v>384</v>
      </c>
      <c r="AT4999" s="115" t="s">
        <v>296</v>
      </c>
      <c r="AV4999" s="115">
        <v>15.6401033544191</v>
      </c>
      <c r="AW4999" s="115">
        <v>4.2729837999999996E-3</v>
      </c>
    </row>
    <row r="5000" spans="1:49" x14ac:dyDescent="0.25">
      <c r="A5000" s="117">
        <v>440000</v>
      </c>
      <c r="B5000" s="117">
        <v>770000</v>
      </c>
      <c r="C5000" s="117">
        <v>780000</v>
      </c>
      <c r="D5000" s="115" t="s">
        <v>342</v>
      </c>
      <c r="E5000" s="115" t="s">
        <v>13</v>
      </c>
      <c r="F5000" s="115" t="s">
        <v>343</v>
      </c>
      <c r="G5000" s="115" t="s">
        <v>344</v>
      </c>
      <c r="H5000" s="115">
        <v>0.56000000000000005</v>
      </c>
      <c r="I5000" s="115">
        <v>0.48</v>
      </c>
      <c r="J5000" s="115" t="s">
        <v>350</v>
      </c>
      <c r="K5000" s="115">
        <v>4.8849245063879998E-2</v>
      </c>
      <c r="L5000" s="115">
        <v>3649.67237170611</v>
      </c>
      <c r="M5000" s="115">
        <v>9.0981577361984201</v>
      </c>
      <c r="N5000" s="115">
        <v>1.3381153772015999</v>
      </c>
      <c r="O5000" s="115">
        <v>0.44443813688544997</v>
      </c>
      <c r="P5000" s="115">
        <v>6.5365925984670004E-2</v>
      </c>
      <c r="Q5000" s="115">
        <v>178.283740088369</v>
      </c>
      <c r="R5000" s="115">
        <v>1210</v>
      </c>
      <c r="S5000" s="115" t="s">
        <v>353</v>
      </c>
      <c r="T5000" s="115">
        <v>1210</v>
      </c>
      <c r="U5000" s="115" t="s">
        <v>352</v>
      </c>
      <c r="V5000" s="115" t="s">
        <v>350</v>
      </c>
      <c r="Z5000" s="115">
        <v>0</v>
      </c>
      <c r="AA5000" s="115">
        <v>1</v>
      </c>
      <c r="AB5000" s="115">
        <v>0.44443813688544997</v>
      </c>
      <c r="AC5000" s="115">
        <v>6.5365925984670004E-2</v>
      </c>
      <c r="AD5000" s="115">
        <v>178.28374008837</v>
      </c>
      <c r="AF5000" s="115">
        <v>-1</v>
      </c>
      <c r="AG5000" s="115">
        <v>-1</v>
      </c>
      <c r="AH5000" s="115">
        <v>-1</v>
      </c>
      <c r="AI5000" s="115">
        <v>-1</v>
      </c>
      <c r="AJ5000" s="115">
        <v>0</v>
      </c>
      <c r="AM5000" s="115" t="s">
        <v>348</v>
      </c>
      <c r="AN5000" s="115">
        <v>-1</v>
      </c>
      <c r="AQ5000" s="115">
        <v>604</v>
      </c>
      <c r="AR5000" s="115" t="s">
        <v>271</v>
      </c>
      <c r="AS5000" s="115" t="s">
        <v>384</v>
      </c>
      <c r="AT5000" s="115" t="s">
        <v>296</v>
      </c>
      <c r="AV5000" s="115">
        <v>82.059322841276597</v>
      </c>
      <c r="AW5000" s="115">
        <v>0.14459346319999999</v>
      </c>
    </row>
    <row r="5001" spans="1:49" x14ac:dyDescent="0.25">
      <c r="A5001" s="117">
        <v>440000</v>
      </c>
      <c r="B5001" s="117">
        <v>770000</v>
      </c>
      <c r="C5001" s="117">
        <v>780000</v>
      </c>
      <c r="D5001" s="115" t="s">
        <v>342</v>
      </c>
      <c r="E5001" s="115" t="s">
        <v>13</v>
      </c>
      <c r="F5001" s="115" t="s">
        <v>343</v>
      </c>
      <c r="G5001" s="115" t="s">
        <v>344</v>
      </c>
      <c r="H5001" s="115">
        <v>0.56000000000000005</v>
      </c>
      <c r="I5001" s="115">
        <v>0.48</v>
      </c>
      <c r="J5001" s="115" t="s">
        <v>350</v>
      </c>
      <c r="K5001" s="115">
        <v>0.25255400865108002</v>
      </c>
      <c r="L5001" s="115">
        <v>3649.67237170611</v>
      </c>
      <c r="M5001" s="115">
        <v>9.0981577361984201</v>
      </c>
      <c r="N5001" s="115">
        <v>1.3381153772015999</v>
      </c>
      <c r="O5001" s="115">
        <v>2.2977762076168098</v>
      </c>
      <c r="P5001" s="115">
        <v>0.33794640254991998</v>
      </c>
      <c r="Q5001" s="115">
        <v>921.73938773749796</v>
      </c>
      <c r="R5001" s="115">
        <v>1210</v>
      </c>
      <c r="S5001" s="115" t="s">
        <v>353</v>
      </c>
      <c r="T5001" s="115">
        <v>1210</v>
      </c>
      <c r="U5001" s="115" t="s">
        <v>352</v>
      </c>
      <c r="V5001" s="115" t="s">
        <v>350</v>
      </c>
      <c r="Z5001" s="115">
        <v>0</v>
      </c>
      <c r="AA5001" s="115">
        <v>1</v>
      </c>
      <c r="AB5001" s="115">
        <v>2.2977762076168098</v>
      </c>
      <c r="AC5001" s="115">
        <v>0.33794640254991998</v>
      </c>
      <c r="AD5001" s="115">
        <v>921.73938773749796</v>
      </c>
      <c r="AF5001" s="115">
        <v>-1</v>
      </c>
      <c r="AG5001" s="115">
        <v>-1</v>
      </c>
      <c r="AH5001" s="115">
        <v>-1</v>
      </c>
      <c r="AI5001" s="115">
        <v>-1</v>
      </c>
      <c r="AJ5001" s="115">
        <v>0</v>
      </c>
      <c r="AM5001" s="115" t="s">
        <v>348</v>
      </c>
      <c r="AN5001" s="115">
        <v>-1</v>
      </c>
      <c r="AQ5001" s="115">
        <v>604</v>
      </c>
      <c r="AR5001" s="115" t="s">
        <v>271</v>
      </c>
      <c r="AS5001" s="115" t="s">
        <v>384</v>
      </c>
      <c r="AT5001" s="115" t="s">
        <v>296</v>
      </c>
      <c r="AV5001" s="115">
        <v>128.64379949539801</v>
      </c>
      <c r="AW5001" s="115">
        <v>0.74755830310000004</v>
      </c>
    </row>
    <row r="5002" spans="1:49" x14ac:dyDescent="0.25">
      <c r="A5002" s="117">
        <v>440000</v>
      </c>
      <c r="B5002" s="117">
        <v>770000</v>
      </c>
      <c r="C5002" s="117">
        <v>780000</v>
      </c>
      <c r="D5002" s="115" t="s">
        <v>342</v>
      </c>
      <c r="E5002" s="115" t="s">
        <v>13</v>
      </c>
      <c r="F5002" s="115" t="s">
        <v>343</v>
      </c>
      <c r="G5002" s="115" t="s">
        <v>344</v>
      </c>
      <c r="H5002" s="115">
        <v>0.56000000000000005</v>
      </c>
      <c r="I5002" s="115">
        <v>0.48</v>
      </c>
      <c r="J5002" s="115" t="s">
        <v>350</v>
      </c>
      <c r="K5002" s="115">
        <v>0.17737436475383001</v>
      </c>
      <c r="L5002" s="115">
        <v>3649.67237170611</v>
      </c>
      <c r="M5002" s="115">
        <v>9.0981577361984201</v>
      </c>
      <c r="N5002" s="115">
        <v>1.3381153772015999</v>
      </c>
      <c r="O5002" s="115">
        <v>1.61377994888835</v>
      </c>
      <c r="P5002" s="115">
        <v>0.23734736499847001</v>
      </c>
      <c r="Q5002" s="115">
        <v>647.35831849098201</v>
      </c>
      <c r="R5002" s="115">
        <v>1210</v>
      </c>
      <c r="S5002" s="115" t="s">
        <v>353</v>
      </c>
      <c r="T5002" s="115">
        <v>1210</v>
      </c>
      <c r="U5002" s="115" t="s">
        <v>352</v>
      </c>
      <c r="V5002" s="115" t="s">
        <v>350</v>
      </c>
      <c r="Z5002" s="115">
        <v>0</v>
      </c>
      <c r="AA5002" s="115">
        <v>1</v>
      </c>
      <c r="AB5002" s="115">
        <v>1.61377994888835</v>
      </c>
      <c r="AC5002" s="115">
        <v>0.23734736499847001</v>
      </c>
      <c r="AD5002" s="115">
        <v>647.35831849098201</v>
      </c>
      <c r="AF5002" s="115">
        <v>-1</v>
      </c>
      <c r="AG5002" s="115">
        <v>-1</v>
      </c>
      <c r="AH5002" s="115">
        <v>-1</v>
      </c>
      <c r="AI5002" s="115">
        <v>-1</v>
      </c>
      <c r="AJ5002" s="115">
        <v>0</v>
      </c>
      <c r="AM5002" s="115" t="s">
        <v>348</v>
      </c>
      <c r="AN5002" s="115">
        <v>-1</v>
      </c>
      <c r="AQ5002" s="115">
        <v>604</v>
      </c>
      <c r="AR5002" s="115" t="s">
        <v>271</v>
      </c>
      <c r="AS5002" s="115" t="s">
        <v>384</v>
      </c>
      <c r="AT5002" s="115" t="s">
        <v>296</v>
      </c>
      <c r="AV5002" s="115">
        <v>127.16397504266099</v>
      </c>
      <c r="AW5002" s="115">
        <v>0.52502702229999998</v>
      </c>
    </row>
    <row r="5003" spans="1:49" x14ac:dyDescent="0.25">
      <c r="A5003" s="117">
        <v>440000</v>
      </c>
      <c r="B5003" s="117">
        <v>770000</v>
      </c>
      <c r="C5003" s="117">
        <v>780000</v>
      </c>
      <c r="D5003" s="115" t="s">
        <v>342</v>
      </c>
      <c r="E5003" s="115" t="s">
        <v>13</v>
      </c>
      <c r="F5003" s="115" t="s">
        <v>343</v>
      </c>
      <c r="G5003" s="115" t="s">
        <v>344</v>
      </c>
      <c r="H5003" s="115">
        <v>0.56000000000000005</v>
      </c>
      <c r="I5003" s="115">
        <v>0.48</v>
      </c>
      <c r="J5003" s="115" t="s">
        <v>350</v>
      </c>
      <c r="K5003" s="115">
        <v>0.13754225662752001</v>
      </c>
      <c r="L5003" s="115">
        <v>3649.67237170611</v>
      </c>
      <c r="M5003" s="115">
        <v>9.0981577361984201</v>
      </c>
      <c r="N5003" s="115">
        <v>1.3381153772015999</v>
      </c>
      <c r="O5003" s="115">
        <v>1.25138114618989</v>
      </c>
      <c r="P5003" s="115">
        <v>0.18404740860829999</v>
      </c>
      <c r="Q5003" s="115">
        <v>501.98417395558602</v>
      </c>
      <c r="R5003" s="115">
        <v>1210</v>
      </c>
      <c r="S5003" s="115" t="s">
        <v>353</v>
      </c>
      <c r="T5003" s="115">
        <v>1210</v>
      </c>
      <c r="U5003" s="115" t="s">
        <v>352</v>
      </c>
      <c r="V5003" s="115" t="s">
        <v>350</v>
      </c>
      <c r="Z5003" s="115">
        <v>0</v>
      </c>
      <c r="AA5003" s="115">
        <v>1</v>
      </c>
      <c r="AB5003" s="115">
        <v>1.25138114618989</v>
      </c>
      <c r="AC5003" s="115">
        <v>0.18404740860829999</v>
      </c>
      <c r="AD5003" s="115">
        <v>501.98417395558602</v>
      </c>
      <c r="AF5003" s="115">
        <v>-1</v>
      </c>
      <c r="AG5003" s="115">
        <v>-1</v>
      </c>
      <c r="AH5003" s="115">
        <v>-1</v>
      </c>
      <c r="AI5003" s="115">
        <v>-1</v>
      </c>
      <c r="AJ5003" s="115">
        <v>0</v>
      </c>
      <c r="AM5003" s="115" t="s">
        <v>348</v>
      </c>
      <c r="AN5003" s="115">
        <v>-1</v>
      </c>
      <c r="AQ5003" s="115">
        <v>604</v>
      </c>
      <c r="AR5003" s="115" t="s">
        <v>271</v>
      </c>
      <c r="AS5003" s="115" t="s">
        <v>384</v>
      </c>
      <c r="AT5003" s="115" t="s">
        <v>296</v>
      </c>
      <c r="AV5003" s="115">
        <v>102.39901023870399</v>
      </c>
      <c r="AW5003" s="115">
        <v>0.40712422869999998</v>
      </c>
    </row>
    <row r="5004" spans="1:49" x14ac:dyDescent="0.25">
      <c r="A5004" s="117">
        <v>440000</v>
      </c>
      <c r="B5004" s="117">
        <v>780000</v>
      </c>
      <c r="C5004" s="117">
        <v>780000</v>
      </c>
      <c r="D5004" s="115" t="s">
        <v>342</v>
      </c>
      <c r="E5004" s="115" t="s">
        <v>13</v>
      </c>
      <c r="F5004" s="115" t="s">
        <v>343</v>
      </c>
      <c r="G5004" s="115" t="s">
        <v>344</v>
      </c>
      <c r="H5004" s="115">
        <v>0.56000000000000005</v>
      </c>
      <c r="I5004" s="115">
        <v>0.48</v>
      </c>
      <c r="J5004" s="115" t="s">
        <v>350</v>
      </c>
      <c r="K5004" s="115">
        <v>3.8793119012009998E-2</v>
      </c>
      <c r="L5004" s="115">
        <v>3646.1228725580299</v>
      </c>
      <c r="M5004" s="115">
        <v>9.1593839622954203</v>
      </c>
      <c r="N5004" s="115">
        <v>1.3742007692035101</v>
      </c>
      <c r="O5004" s="115">
        <v>0.35532107212602998</v>
      </c>
      <c r="P5004" s="115">
        <v>5.3309533986099999E-2</v>
      </c>
      <c r="Q5004" s="115">
        <v>141.444478527559</v>
      </c>
      <c r="R5004" s="115">
        <v>1200</v>
      </c>
      <c r="S5004" s="115" t="s">
        <v>351</v>
      </c>
      <c r="T5004" s="115">
        <v>1200</v>
      </c>
      <c r="U5004" s="115" t="s">
        <v>352</v>
      </c>
      <c r="V5004" s="115" t="s">
        <v>350</v>
      </c>
      <c r="Z5004" s="115">
        <v>0</v>
      </c>
      <c r="AA5004" s="115">
        <v>1</v>
      </c>
      <c r="AB5004" s="115">
        <v>0.35532107212602998</v>
      </c>
      <c r="AC5004" s="115">
        <v>5.3309533986099999E-2</v>
      </c>
      <c r="AD5004" s="115">
        <v>141.444478527558</v>
      </c>
      <c r="AF5004" s="115">
        <v>-1</v>
      </c>
      <c r="AG5004" s="115">
        <v>-1</v>
      </c>
      <c r="AH5004" s="115">
        <v>-1</v>
      </c>
      <c r="AI5004" s="115">
        <v>-1</v>
      </c>
      <c r="AJ5004" s="115">
        <v>0</v>
      </c>
      <c r="AM5004" s="115" t="s">
        <v>348</v>
      </c>
      <c r="AN5004" s="115">
        <v>-1</v>
      </c>
      <c r="AQ5004" s="115">
        <v>604</v>
      </c>
      <c r="AR5004" s="115" t="s">
        <v>271</v>
      </c>
      <c r="AS5004" s="115" t="s">
        <v>384</v>
      </c>
      <c r="AT5004" s="115" t="s">
        <v>296</v>
      </c>
      <c r="AV5004" s="115">
        <v>62.809261027441799</v>
      </c>
      <c r="AW5004" s="115">
        <v>0.1147157166</v>
      </c>
    </row>
    <row r="5005" spans="1:49" x14ac:dyDescent="0.25">
      <c r="A5005" s="117">
        <v>440000</v>
      </c>
      <c r="B5005" s="117">
        <v>780000</v>
      </c>
      <c r="C5005" s="117">
        <v>780000</v>
      </c>
      <c r="D5005" s="115" t="s">
        <v>342</v>
      </c>
      <c r="E5005" s="115" t="s">
        <v>13</v>
      </c>
      <c r="F5005" s="115" t="s">
        <v>343</v>
      </c>
      <c r="G5005" s="115" t="s">
        <v>344</v>
      </c>
      <c r="H5005" s="115">
        <v>0.56000000000000005</v>
      </c>
      <c r="I5005" s="115">
        <v>0.48</v>
      </c>
      <c r="J5005" s="115" t="s">
        <v>350</v>
      </c>
      <c r="K5005" s="115">
        <v>3.8037602534099998E-3</v>
      </c>
      <c r="L5005" s="115">
        <v>3646.1228725580299</v>
      </c>
      <c r="M5005" s="115">
        <v>9.1593839622954203</v>
      </c>
      <c r="N5005" s="115">
        <v>1.3742007692035101</v>
      </c>
      <c r="O5005" s="115">
        <v>3.4840100661499999E-2</v>
      </c>
      <c r="P5005" s="115">
        <v>5.2271302660999996E-3</v>
      </c>
      <c r="Q5005" s="115">
        <v>13.8689772616853</v>
      </c>
      <c r="R5005" s="115">
        <v>1800</v>
      </c>
      <c r="S5005" s="115" t="s">
        <v>377</v>
      </c>
      <c r="T5005" s="115">
        <v>1800</v>
      </c>
      <c r="U5005" s="115" t="s">
        <v>352</v>
      </c>
      <c r="V5005" s="115" t="s">
        <v>350</v>
      </c>
      <c r="Z5005" s="115">
        <v>0</v>
      </c>
      <c r="AA5005" s="115">
        <v>1</v>
      </c>
      <c r="AB5005" s="115">
        <v>3.4840100661499999E-2</v>
      </c>
      <c r="AC5005" s="115">
        <v>5.2271302660999996E-3</v>
      </c>
      <c r="AD5005" s="115">
        <v>13.868977261685799</v>
      </c>
      <c r="AF5005" s="115">
        <v>-1</v>
      </c>
      <c r="AG5005" s="115">
        <v>-1</v>
      </c>
      <c r="AH5005" s="115">
        <v>-1</v>
      </c>
      <c r="AI5005" s="115">
        <v>-1</v>
      </c>
      <c r="AJ5005" s="115">
        <v>0</v>
      </c>
      <c r="AM5005" s="115" t="s">
        <v>348</v>
      </c>
      <c r="AN5005" s="115">
        <v>-1</v>
      </c>
      <c r="AQ5005" s="115">
        <v>604</v>
      </c>
      <c r="AR5005" s="115" t="s">
        <v>271</v>
      </c>
      <c r="AS5005" s="115" t="s">
        <v>384</v>
      </c>
      <c r="AT5005" s="115" t="s">
        <v>296</v>
      </c>
      <c r="AV5005" s="115">
        <v>22.039377219325299</v>
      </c>
      <c r="AW5005" s="115">
        <v>1.1248156699999999E-2</v>
      </c>
    </row>
    <row r="5006" spans="1:49" x14ac:dyDescent="0.25">
      <c r="A5006" s="117">
        <v>440000</v>
      </c>
      <c r="B5006" s="117">
        <v>780000</v>
      </c>
      <c r="C5006" s="117">
        <v>780000</v>
      </c>
      <c r="D5006" s="115" t="s">
        <v>342</v>
      </c>
      <c r="E5006" s="115" t="s">
        <v>13</v>
      </c>
      <c r="F5006" s="115" t="s">
        <v>343</v>
      </c>
      <c r="G5006" s="115" t="s">
        <v>344</v>
      </c>
      <c r="H5006" s="115">
        <v>0.56000000000000005</v>
      </c>
      <c r="I5006" s="115">
        <v>0.48</v>
      </c>
      <c r="J5006" s="115" t="s">
        <v>350</v>
      </c>
      <c r="K5006" s="115">
        <v>0.25628949623036001</v>
      </c>
      <c r="L5006" s="115">
        <v>3646.1228725580299</v>
      </c>
      <c r="M5006" s="115">
        <v>9.1593839622954203</v>
      </c>
      <c r="N5006" s="115">
        <v>1.3742007692035101</v>
      </c>
      <c r="O5006" s="115">
        <v>2.3474539014771598</v>
      </c>
      <c r="P5006" s="115">
        <v>0.35219322285853999</v>
      </c>
      <c r="Q5006" s="115">
        <v>934.46299420190303</v>
      </c>
      <c r="R5006" s="115">
        <v>1200</v>
      </c>
      <c r="S5006" s="115" t="s">
        <v>351</v>
      </c>
      <c r="T5006" s="115">
        <v>1200</v>
      </c>
      <c r="U5006" s="115" t="s">
        <v>352</v>
      </c>
      <c r="V5006" s="115" t="s">
        <v>350</v>
      </c>
      <c r="Z5006" s="115">
        <v>0</v>
      </c>
      <c r="AA5006" s="115">
        <v>1</v>
      </c>
      <c r="AB5006" s="115">
        <v>2.3474539014771598</v>
      </c>
      <c r="AC5006" s="115">
        <v>0.35219322285853999</v>
      </c>
      <c r="AD5006" s="115">
        <v>934.46299420190303</v>
      </c>
      <c r="AF5006" s="115">
        <v>-1</v>
      </c>
      <c r="AG5006" s="115">
        <v>-1</v>
      </c>
      <c r="AH5006" s="115">
        <v>-1</v>
      </c>
      <c r="AI5006" s="115">
        <v>-1</v>
      </c>
      <c r="AJ5006" s="115">
        <v>0</v>
      </c>
      <c r="AM5006" s="115" t="s">
        <v>348</v>
      </c>
      <c r="AN5006" s="115">
        <v>-1</v>
      </c>
      <c r="AQ5006" s="115">
        <v>604</v>
      </c>
      <c r="AR5006" s="115" t="s">
        <v>271</v>
      </c>
      <c r="AS5006" s="115" t="s">
        <v>384</v>
      </c>
      <c r="AT5006" s="115" t="s">
        <v>296</v>
      </c>
      <c r="AV5006" s="115">
        <v>187.91765635794101</v>
      </c>
      <c r="AW5006" s="115">
        <v>0.7578775298</v>
      </c>
    </row>
    <row r="5007" spans="1:49" x14ac:dyDescent="0.25">
      <c r="A5007" s="117">
        <v>440000</v>
      </c>
      <c r="B5007" s="117">
        <v>780000</v>
      </c>
      <c r="C5007" s="117">
        <v>780000</v>
      </c>
      <c r="D5007" s="115" t="s">
        <v>342</v>
      </c>
      <c r="E5007" s="115" t="s">
        <v>13</v>
      </c>
      <c r="F5007" s="115" t="s">
        <v>343</v>
      </c>
      <c r="G5007" s="115" t="s">
        <v>344</v>
      </c>
      <c r="H5007" s="115">
        <v>0.56000000000000005</v>
      </c>
      <c r="I5007" s="115">
        <v>0.48</v>
      </c>
      <c r="J5007" s="115" t="s">
        <v>350</v>
      </c>
      <c r="K5007" s="115">
        <v>3.5047221836289999E-2</v>
      </c>
      <c r="L5007" s="115">
        <v>3646.1228725580299</v>
      </c>
      <c r="M5007" s="115">
        <v>9.1593839622954203</v>
      </c>
      <c r="N5007" s="115">
        <v>1.3742007692035101</v>
      </c>
      <c r="O5007" s="115">
        <v>0.32101096161032</v>
      </c>
      <c r="P5007" s="115">
        <v>4.8161919205869999E-2</v>
      </c>
      <c r="Q5007" s="115">
        <v>127.786477156912</v>
      </c>
      <c r="R5007" s="115">
        <v>1300</v>
      </c>
      <c r="S5007" s="115" t="s">
        <v>346</v>
      </c>
      <c r="T5007" s="115">
        <v>1300</v>
      </c>
      <c r="U5007" s="115" t="s">
        <v>352</v>
      </c>
      <c r="V5007" s="115" t="s">
        <v>350</v>
      </c>
      <c r="Z5007" s="115">
        <v>0</v>
      </c>
      <c r="AA5007" s="115">
        <v>1</v>
      </c>
      <c r="AB5007" s="115">
        <v>0.32101096161032</v>
      </c>
      <c r="AC5007" s="115">
        <v>4.8161919205869999E-2</v>
      </c>
      <c r="AD5007" s="115">
        <v>127.786477156912</v>
      </c>
      <c r="AF5007" s="115">
        <v>-1</v>
      </c>
      <c r="AG5007" s="115">
        <v>-1</v>
      </c>
      <c r="AH5007" s="115">
        <v>-1</v>
      </c>
      <c r="AI5007" s="115">
        <v>-1</v>
      </c>
      <c r="AJ5007" s="115">
        <v>0</v>
      </c>
      <c r="AM5007" s="115" t="s">
        <v>348</v>
      </c>
      <c r="AN5007" s="115">
        <v>-1</v>
      </c>
      <c r="AQ5007" s="115">
        <v>604</v>
      </c>
      <c r="AR5007" s="115" t="s">
        <v>271</v>
      </c>
      <c r="AS5007" s="115" t="s">
        <v>384</v>
      </c>
      <c r="AT5007" s="115" t="s">
        <v>296</v>
      </c>
      <c r="AV5007" s="115">
        <v>65.721043968489099</v>
      </c>
      <c r="AW5007" s="115">
        <v>0.1036386676</v>
      </c>
    </row>
    <row r="5008" spans="1:49" x14ac:dyDescent="0.25">
      <c r="A5008" s="117">
        <v>440000</v>
      </c>
      <c r="B5008" s="117">
        <v>780000</v>
      </c>
      <c r="C5008" s="117">
        <v>780000</v>
      </c>
      <c r="D5008" s="115" t="s">
        <v>342</v>
      </c>
      <c r="E5008" s="115" t="s">
        <v>13</v>
      </c>
      <c r="F5008" s="115" t="s">
        <v>343</v>
      </c>
      <c r="G5008" s="115" t="s">
        <v>344</v>
      </c>
      <c r="H5008" s="115">
        <v>0.56000000000000005</v>
      </c>
      <c r="I5008" s="115">
        <v>0.48</v>
      </c>
      <c r="J5008" s="115" t="s">
        <v>350</v>
      </c>
      <c r="K5008" s="115">
        <v>4.9523386739700002E-3</v>
      </c>
      <c r="L5008" s="115">
        <v>3646.1228725580299</v>
      </c>
      <c r="M5008" s="115">
        <v>9.1593839622954203</v>
      </c>
      <c r="N5008" s="115">
        <v>1.3742007692035101</v>
      </c>
      <c r="O5008" s="115">
        <v>4.5360371426270002E-2</v>
      </c>
      <c r="P5008" s="115">
        <v>6.8055076151299996E-3</v>
      </c>
      <c r="Q5008" s="115">
        <v>18.056835311837599</v>
      </c>
      <c r="R5008" s="115">
        <v>1210</v>
      </c>
      <c r="S5008" s="115" t="s">
        <v>353</v>
      </c>
      <c r="T5008" s="115">
        <v>1210</v>
      </c>
      <c r="U5008" s="115" t="s">
        <v>352</v>
      </c>
      <c r="V5008" s="115" t="s">
        <v>350</v>
      </c>
      <c r="Z5008" s="115">
        <v>0</v>
      </c>
      <c r="AA5008" s="115">
        <v>1</v>
      </c>
      <c r="AB5008" s="115">
        <v>4.5360371426270002E-2</v>
      </c>
      <c r="AC5008" s="115">
        <v>6.8055076151299996E-3</v>
      </c>
      <c r="AD5008" s="115">
        <v>18.056835311838299</v>
      </c>
      <c r="AF5008" s="115">
        <v>-1</v>
      </c>
      <c r="AG5008" s="115">
        <v>-1</v>
      </c>
      <c r="AH5008" s="115">
        <v>-1</v>
      </c>
      <c r="AI5008" s="115">
        <v>-1</v>
      </c>
      <c r="AJ5008" s="115">
        <v>0</v>
      </c>
      <c r="AM5008" s="115" t="s">
        <v>348</v>
      </c>
      <c r="AN5008" s="115">
        <v>-1</v>
      </c>
      <c r="AQ5008" s="115">
        <v>604</v>
      </c>
      <c r="AR5008" s="115" t="s">
        <v>271</v>
      </c>
      <c r="AS5008" s="115" t="s">
        <v>384</v>
      </c>
      <c r="AT5008" s="115" t="s">
        <v>296</v>
      </c>
      <c r="AV5008" s="115">
        <v>24.517838998468299</v>
      </c>
      <c r="AW5008" s="115">
        <v>1.46446353E-2</v>
      </c>
    </row>
    <row r="5009" spans="1:49" x14ac:dyDescent="0.25">
      <c r="A5009" s="117">
        <v>440000</v>
      </c>
      <c r="B5009" s="117">
        <v>780000</v>
      </c>
      <c r="C5009" s="117">
        <v>780000</v>
      </c>
      <c r="D5009" s="115" t="s">
        <v>342</v>
      </c>
      <c r="E5009" s="115" t="s">
        <v>13</v>
      </c>
      <c r="F5009" s="115" t="s">
        <v>343</v>
      </c>
      <c r="G5009" s="115" t="s">
        <v>344</v>
      </c>
      <c r="H5009" s="115">
        <v>0.56000000000000005</v>
      </c>
      <c r="I5009" s="115">
        <v>0.48</v>
      </c>
      <c r="J5009" s="115" t="s">
        <v>350</v>
      </c>
      <c r="K5009" s="115">
        <v>0.27887751759281998</v>
      </c>
      <c r="L5009" s="115">
        <v>3646.1228725580299</v>
      </c>
      <c r="M5009" s="115">
        <v>9.1593839622954203</v>
      </c>
      <c r="N5009" s="115">
        <v>1.3742007692035101</v>
      </c>
      <c r="O5009" s="115">
        <v>2.5543462620844499</v>
      </c>
      <c r="P5009" s="115">
        <v>0.38323369918962003</v>
      </c>
      <c r="Q5009" s="115">
        <v>1016.82169553739</v>
      </c>
      <c r="R5009" s="115">
        <v>1210</v>
      </c>
      <c r="S5009" s="115" t="s">
        <v>353</v>
      </c>
      <c r="T5009" s="115">
        <v>1210</v>
      </c>
      <c r="U5009" s="115" t="s">
        <v>352</v>
      </c>
      <c r="V5009" s="115" t="s">
        <v>350</v>
      </c>
      <c r="Z5009" s="115">
        <v>0</v>
      </c>
      <c r="AA5009" s="115">
        <v>1</v>
      </c>
      <c r="AB5009" s="115">
        <v>2.5543462620844499</v>
      </c>
      <c r="AC5009" s="115">
        <v>0.38323369918962003</v>
      </c>
      <c r="AD5009" s="115">
        <v>1016.82169553739</v>
      </c>
      <c r="AF5009" s="115">
        <v>-1</v>
      </c>
      <c r="AG5009" s="115">
        <v>-1</v>
      </c>
      <c r="AH5009" s="115">
        <v>-1</v>
      </c>
      <c r="AI5009" s="115">
        <v>-1</v>
      </c>
      <c r="AJ5009" s="115">
        <v>0</v>
      </c>
      <c r="AM5009" s="115" t="s">
        <v>348</v>
      </c>
      <c r="AN5009" s="115">
        <v>-1</v>
      </c>
      <c r="AQ5009" s="115">
        <v>604</v>
      </c>
      <c r="AR5009" s="115" t="s">
        <v>271</v>
      </c>
      <c r="AS5009" s="115" t="s">
        <v>384</v>
      </c>
      <c r="AT5009" s="115" t="s">
        <v>296</v>
      </c>
      <c r="AV5009" s="115">
        <v>135.40091098797501</v>
      </c>
      <c r="AW5009" s="115">
        <v>0.82467290800000004</v>
      </c>
    </row>
    <row r="5010" spans="1:49" x14ac:dyDescent="0.25">
      <c r="A5010" s="117">
        <v>440000</v>
      </c>
      <c r="B5010" s="117">
        <v>780000</v>
      </c>
      <c r="C5010" s="117">
        <v>780000</v>
      </c>
      <c r="D5010" s="115" t="s">
        <v>342</v>
      </c>
      <c r="E5010" s="115" t="s">
        <v>13</v>
      </c>
      <c r="F5010" s="115" t="s">
        <v>343</v>
      </c>
      <c r="G5010" s="115" t="s">
        <v>344</v>
      </c>
      <c r="H5010" s="115">
        <v>0.56000000000000005</v>
      </c>
      <c r="I5010" s="115">
        <v>0.48</v>
      </c>
      <c r="J5010" s="115" t="s">
        <v>350</v>
      </c>
      <c r="K5010" s="115">
        <v>6.4036164959499998E-3</v>
      </c>
      <c r="L5010" s="115">
        <v>3665.4569062184901</v>
      </c>
      <c r="M5010" s="115">
        <v>9.3016588944867102</v>
      </c>
      <c r="N5010" s="115">
        <v>1.4248243762248201</v>
      </c>
      <c r="O5010" s="115">
        <v>5.9564256336470001E-2</v>
      </c>
      <c r="P5010" s="115">
        <v>9.1240288794300003E-3</v>
      </c>
      <c r="Q5010" s="115">
        <v>23.472180309869199</v>
      </c>
      <c r="R5010" s="115">
        <v>1210</v>
      </c>
      <c r="S5010" s="115" t="s">
        <v>353</v>
      </c>
      <c r="T5010" s="115">
        <v>1210</v>
      </c>
      <c r="U5010" s="115" t="s">
        <v>352</v>
      </c>
      <c r="V5010" s="115" t="s">
        <v>350</v>
      </c>
      <c r="Z5010" s="115">
        <v>0</v>
      </c>
      <c r="AA5010" s="115">
        <v>1</v>
      </c>
      <c r="AB5010" s="115">
        <v>5.9564256336470001E-2</v>
      </c>
      <c r="AC5010" s="115">
        <v>9.1240288794300003E-3</v>
      </c>
      <c r="AD5010" s="115">
        <v>23.4721803098682</v>
      </c>
      <c r="AF5010" s="115">
        <v>-1</v>
      </c>
      <c r="AG5010" s="115">
        <v>-1</v>
      </c>
      <c r="AH5010" s="115">
        <v>-1</v>
      </c>
      <c r="AI5010" s="115">
        <v>-1</v>
      </c>
      <c r="AJ5010" s="115">
        <v>0</v>
      </c>
      <c r="AM5010" s="115" t="s">
        <v>348</v>
      </c>
      <c r="AN5010" s="115">
        <v>-1</v>
      </c>
      <c r="AQ5010" s="115">
        <v>604</v>
      </c>
      <c r="AR5010" s="115" t="s">
        <v>271</v>
      </c>
      <c r="AS5010" s="115" t="s">
        <v>384</v>
      </c>
      <c r="AT5010" s="115" t="s">
        <v>296</v>
      </c>
      <c r="AV5010" s="115">
        <v>25.169654798635801</v>
      </c>
      <c r="AW5010" s="115">
        <v>1.9036642600000001E-2</v>
      </c>
    </row>
    <row r="5011" spans="1:49" x14ac:dyDescent="0.25">
      <c r="A5011" s="117">
        <v>440000</v>
      </c>
      <c r="B5011" s="117">
        <v>780000</v>
      </c>
      <c r="C5011" s="117">
        <v>780000</v>
      </c>
      <c r="D5011" s="115" t="s">
        <v>342</v>
      </c>
      <c r="E5011" s="115" t="s">
        <v>13</v>
      </c>
      <c r="F5011" s="115" t="s">
        <v>343</v>
      </c>
      <c r="G5011" s="115" t="s">
        <v>344</v>
      </c>
      <c r="H5011" s="115">
        <v>0.56000000000000005</v>
      </c>
      <c r="I5011" s="115">
        <v>0.48</v>
      </c>
      <c r="J5011" s="115" t="s">
        <v>350</v>
      </c>
      <c r="K5011" s="115">
        <v>3.1818041349190002E-2</v>
      </c>
      <c r="L5011" s="115">
        <v>3665.4569062184901</v>
      </c>
      <c r="M5011" s="115">
        <v>9.3016588944867102</v>
      </c>
      <c r="N5011" s="115">
        <v>1.4248243762248201</v>
      </c>
      <c r="O5011" s="115">
        <v>0.29596056732092002</v>
      </c>
      <c r="P5011" s="115">
        <v>4.5335120918060003E-2</v>
      </c>
      <c r="Q5011" s="115">
        <v>116.62765940576701</v>
      </c>
      <c r="R5011" s="115">
        <v>1300</v>
      </c>
      <c r="S5011" s="115" t="s">
        <v>346</v>
      </c>
      <c r="T5011" s="115">
        <v>1300</v>
      </c>
      <c r="U5011" s="115" t="s">
        <v>352</v>
      </c>
      <c r="V5011" s="115" t="s">
        <v>350</v>
      </c>
      <c r="Z5011" s="115">
        <v>0</v>
      </c>
      <c r="AA5011" s="115">
        <v>1</v>
      </c>
      <c r="AB5011" s="115">
        <v>0.29596056732092002</v>
      </c>
      <c r="AC5011" s="115">
        <v>4.5335120918060003E-2</v>
      </c>
      <c r="AD5011" s="115">
        <v>116.627659405766</v>
      </c>
      <c r="AF5011" s="115">
        <v>-1</v>
      </c>
      <c r="AG5011" s="115">
        <v>-1</v>
      </c>
      <c r="AH5011" s="115">
        <v>-1</v>
      </c>
      <c r="AI5011" s="115">
        <v>-1</v>
      </c>
      <c r="AJ5011" s="115">
        <v>0</v>
      </c>
      <c r="AM5011" s="115" t="s">
        <v>348</v>
      </c>
      <c r="AN5011" s="115">
        <v>-1</v>
      </c>
      <c r="AQ5011" s="115">
        <v>604</v>
      </c>
      <c r="AR5011" s="115" t="s">
        <v>271</v>
      </c>
      <c r="AS5011" s="115" t="s">
        <v>384</v>
      </c>
      <c r="AT5011" s="115" t="s">
        <v>296</v>
      </c>
      <c r="AV5011" s="115">
        <v>61.8590796483914</v>
      </c>
      <c r="AW5011" s="115">
        <v>9.4588531599999998E-2</v>
      </c>
    </row>
    <row r="5012" spans="1:49" x14ac:dyDescent="0.25">
      <c r="A5012" s="117">
        <v>440000</v>
      </c>
      <c r="B5012" s="117">
        <v>780000</v>
      </c>
      <c r="C5012" s="117">
        <v>780000</v>
      </c>
      <c r="D5012" s="115" t="s">
        <v>342</v>
      </c>
      <c r="E5012" s="115" t="s">
        <v>13</v>
      </c>
      <c r="F5012" s="115" t="s">
        <v>343</v>
      </c>
      <c r="G5012" s="115" t="s">
        <v>344</v>
      </c>
      <c r="H5012" s="115">
        <v>0.56000000000000005</v>
      </c>
      <c r="I5012" s="115">
        <v>0.48</v>
      </c>
      <c r="J5012" s="115" t="s">
        <v>350</v>
      </c>
      <c r="K5012" s="115">
        <v>0.12119742545294</v>
      </c>
      <c r="L5012" s="115">
        <v>3665.4569062184901</v>
      </c>
      <c r="M5012" s="115">
        <v>9.3016588944867102</v>
      </c>
      <c r="N5012" s="115">
        <v>1.4248243762248201</v>
      </c>
      <c r="O5012" s="115">
        <v>1.1273371104532299</v>
      </c>
      <c r="P5012" s="115">
        <v>0.17268504612103999</v>
      </c>
      <c r="Q5012" s="115">
        <v>444.243940142383</v>
      </c>
      <c r="R5012" s="115">
        <v>1210</v>
      </c>
      <c r="S5012" s="115" t="s">
        <v>353</v>
      </c>
      <c r="T5012" s="115">
        <v>1210</v>
      </c>
      <c r="U5012" s="115" t="s">
        <v>352</v>
      </c>
      <c r="V5012" s="115" t="s">
        <v>350</v>
      </c>
      <c r="Z5012" s="115">
        <v>0</v>
      </c>
      <c r="AA5012" s="115">
        <v>1</v>
      </c>
      <c r="AB5012" s="115">
        <v>1.1273371104532299</v>
      </c>
      <c r="AC5012" s="115">
        <v>0.17268504612103999</v>
      </c>
      <c r="AD5012" s="115">
        <v>444.243940142383</v>
      </c>
      <c r="AF5012" s="115">
        <v>-1</v>
      </c>
      <c r="AG5012" s="115">
        <v>-1</v>
      </c>
      <c r="AH5012" s="115">
        <v>-1</v>
      </c>
      <c r="AI5012" s="115">
        <v>-1</v>
      </c>
      <c r="AJ5012" s="115">
        <v>0</v>
      </c>
      <c r="AM5012" s="115" t="s">
        <v>348</v>
      </c>
      <c r="AN5012" s="115">
        <v>-1</v>
      </c>
      <c r="AQ5012" s="115">
        <v>604</v>
      </c>
      <c r="AR5012" s="115" t="s">
        <v>271</v>
      </c>
      <c r="AS5012" s="115" t="s">
        <v>384</v>
      </c>
      <c r="AT5012" s="115" t="s">
        <v>296</v>
      </c>
      <c r="AV5012" s="115">
        <v>93.322149058563397</v>
      </c>
      <c r="AW5012" s="115">
        <v>0.36029516639999998</v>
      </c>
    </row>
    <row r="5013" spans="1:49" x14ac:dyDescent="0.25">
      <c r="A5013" s="117">
        <v>440000</v>
      </c>
      <c r="B5013" s="117">
        <v>780000</v>
      </c>
      <c r="C5013" s="117">
        <v>780000</v>
      </c>
      <c r="D5013" s="115" t="s">
        <v>342</v>
      </c>
      <c r="E5013" s="115" t="s">
        <v>13</v>
      </c>
      <c r="F5013" s="115" t="s">
        <v>343</v>
      </c>
      <c r="G5013" s="115" t="s">
        <v>344</v>
      </c>
      <c r="H5013" s="115">
        <v>0.56000000000000005</v>
      </c>
      <c r="I5013" s="115">
        <v>0.48</v>
      </c>
      <c r="J5013" s="115" t="s">
        <v>350</v>
      </c>
      <c r="K5013" s="115">
        <v>3.5525600304000003E-2</v>
      </c>
      <c r="L5013" s="115">
        <v>3665.4569062184901</v>
      </c>
      <c r="M5013" s="115">
        <v>9.3016588944867102</v>
      </c>
      <c r="N5013" s="115">
        <v>1.4248243762248201</v>
      </c>
      <c r="O5013" s="115">
        <v>0.33044701604968002</v>
      </c>
      <c r="P5013" s="115">
        <v>5.0617741293149998E-2</v>
      </c>
      <c r="Q5013" s="115">
        <v>130.21755698185399</v>
      </c>
      <c r="R5013" s="115">
        <v>1210</v>
      </c>
      <c r="S5013" s="115" t="s">
        <v>353</v>
      </c>
      <c r="T5013" s="115">
        <v>1210</v>
      </c>
      <c r="U5013" s="115" t="s">
        <v>352</v>
      </c>
      <c r="V5013" s="115" t="s">
        <v>350</v>
      </c>
      <c r="Z5013" s="115">
        <v>0</v>
      </c>
      <c r="AA5013" s="115">
        <v>1</v>
      </c>
      <c r="AB5013" s="115">
        <v>0.33044701604968002</v>
      </c>
      <c r="AC5013" s="115">
        <v>5.0617741293149998E-2</v>
      </c>
      <c r="AD5013" s="115">
        <v>130.21755698185399</v>
      </c>
      <c r="AF5013" s="115">
        <v>-1</v>
      </c>
      <c r="AG5013" s="115">
        <v>-1</v>
      </c>
      <c r="AH5013" s="115">
        <v>-1</v>
      </c>
      <c r="AI5013" s="115">
        <v>-1</v>
      </c>
      <c r="AJ5013" s="115">
        <v>0</v>
      </c>
      <c r="AM5013" s="115" t="s">
        <v>348</v>
      </c>
      <c r="AN5013" s="115">
        <v>-1</v>
      </c>
      <c r="AQ5013" s="115">
        <v>604</v>
      </c>
      <c r="AR5013" s="115" t="s">
        <v>271</v>
      </c>
      <c r="AS5013" s="115" t="s">
        <v>384</v>
      </c>
      <c r="AT5013" s="115" t="s">
        <v>296</v>
      </c>
      <c r="AV5013" s="115">
        <v>50.406776372768803</v>
      </c>
      <c r="AW5013" s="115">
        <v>0.1056103463</v>
      </c>
    </row>
    <row r="5014" spans="1:49" x14ac:dyDescent="0.25">
      <c r="A5014" s="117">
        <v>440000</v>
      </c>
      <c r="B5014" s="117">
        <v>780000</v>
      </c>
      <c r="C5014" s="117">
        <v>780000</v>
      </c>
      <c r="D5014" s="115" t="s">
        <v>342</v>
      </c>
      <c r="E5014" s="115" t="s">
        <v>13</v>
      </c>
      <c r="F5014" s="115" t="s">
        <v>343</v>
      </c>
      <c r="G5014" s="115" t="s">
        <v>344</v>
      </c>
      <c r="H5014" s="115">
        <v>0.56000000000000005</v>
      </c>
      <c r="I5014" s="115">
        <v>0.48</v>
      </c>
      <c r="J5014" s="115" t="s">
        <v>350</v>
      </c>
      <c r="K5014" s="115">
        <v>4.0593736526700001E-2</v>
      </c>
      <c r="L5014" s="115">
        <v>3665.4569062184901</v>
      </c>
      <c r="M5014" s="115">
        <v>9.3016588944867102</v>
      </c>
      <c r="N5014" s="115">
        <v>1.4248243762248201</v>
      </c>
      <c r="O5014" s="115">
        <v>0.37758909042403999</v>
      </c>
      <c r="P5014" s="115">
        <v>5.7838945325289999E-2</v>
      </c>
      <c r="Q5014" s="115">
        <v>148.79459190101301</v>
      </c>
      <c r="R5014" s="115">
        <v>1300</v>
      </c>
      <c r="S5014" s="115" t="s">
        <v>346</v>
      </c>
      <c r="T5014" s="115">
        <v>1300</v>
      </c>
      <c r="U5014" s="115" t="s">
        <v>352</v>
      </c>
      <c r="V5014" s="115" t="s">
        <v>350</v>
      </c>
      <c r="Z5014" s="115">
        <v>0</v>
      </c>
      <c r="AA5014" s="115">
        <v>1</v>
      </c>
      <c r="AB5014" s="115">
        <v>0.37758909042403999</v>
      </c>
      <c r="AC5014" s="115">
        <v>5.7838945325289999E-2</v>
      </c>
      <c r="AD5014" s="115">
        <v>148.794591901014</v>
      </c>
      <c r="AF5014" s="115">
        <v>-1</v>
      </c>
      <c r="AG5014" s="115">
        <v>-1</v>
      </c>
      <c r="AH5014" s="115">
        <v>-1</v>
      </c>
      <c r="AI5014" s="115">
        <v>-1</v>
      </c>
      <c r="AJ5014" s="115">
        <v>0</v>
      </c>
      <c r="AM5014" s="115" t="s">
        <v>348</v>
      </c>
      <c r="AN5014" s="115">
        <v>-1</v>
      </c>
      <c r="AQ5014" s="115">
        <v>604</v>
      </c>
      <c r="AR5014" s="115" t="s">
        <v>271</v>
      </c>
      <c r="AS5014" s="115" t="s">
        <v>384</v>
      </c>
      <c r="AT5014" s="115" t="s">
        <v>296</v>
      </c>
      <c r="AV5014" s="115">
        <v>52.184913942738604</v>
      </c>
      <c r="AW5014" s="115">
        <v>0.1206768791</v>
      </c>
    </row>
    <row r="5015" spans="1:49" x14ac:dyDescent="0.25">
      <c r="A5015" s="117">
        <v>440000</v>
      </c>
      <c r="B5015" s="117">
        <v>780000</v>
      </c>
      <c r="C5015" s="117">
        <v>780000</v>
      </c>
      <c r="D5015" s="115" t="s">
        <v>342</v>
      </c>
      <c r="E5015" s="115" t="s">
        <v>13</v>
      </c>
      <c r="F5015" s="115" t="s">
        <v>343</v>
      </c>
      <c r="G5015" s="115" t="s">
        <v>344</v>
      </c>
      <c r="H5015" s="115">
        <v>0.56000000000000005</v>
      </c>
      <c r="I5015" s="115">
        <v>0.48</v>
      </c>
      <c r="J5015" s="115" t="s">
        <v>350</v>
      </c>
      <c r="K5015" s="115">
        <v>4.4460694755530002E-2</v>
      </c>
      <c r="L5015" s="115">
        <v>3665.4569062184901</v>
      </c>
      <c r="M5015" s="115">
        <v>9.3016588944867102</v>
      </c>
      <c r="N5015" s="115">
        <v>1.4248243762248201</v>
      </c>
      <c r="O5015" s="115">
        <v>0.41355821682789001</v>
      </c>
      <c r="P5015" s="115">
        <v>6.3348681671569998E-2</v>
      </c>
      <c r="Q5015" s="115">
        <v>162.96876064695101</v>
      </c>
      <c r="R5015" s="115">
        <v>1210</v>
      </c>
      <c r="S5015" s="115" t="s">
        <v>353</v>
      </c>
      <c r="T5015" s="115">
        <v>1210</v>
      </c>
      <c r="U5015" s="115" t="s">
        <v>352</v>
      </c>
      <c r="V5015" s="115" t="s">
        <v>350</v>
      </c>
      <c r="Z5015" s="115">
        <v>0</v>
      </c>
      <c r="AA5015" s="115">
        <v>1</v>
      </c>
      <c r="AB5015" s="115">
        <v>0.41355821682789001</v>
      </c>
      <c r="AC5015" s="115">
        <v>6.3348681671569998E-2</v>
      </c>
      <c r="AD5015" s="115">
        <v>162.96876064695201</v>
      </c>
      <c r="AF5015" s="115">
        <v>-1</v>
      </c>
      <c r="AG5015" s="115">
        <v>-1</v>
      </c>
      <c r="AH5015" s="115">
        <v>-1</v>
      </c>
      <c r="AI5015" s="115">
        <v>-1</v>
      </c>
      <c r="AJ5015" s="115">
        <v>0</v>
      </c>
      <c r="AM5015" s="115" t="s">
        <v>348</v>
      </c>
      <c r="AN5015" s="115">
        <v>-1</v>
      </c>
      <c r="AQ5015" s="115">
        <v>604</v>
      </c>
      <c r="AR5015" s="115" t="s">
        <v>271</v>
      </c>
      <c r="AS5015" s="115" t="s">
        <v>384</v>
      </c>
      <c r="AT5015" s="115" t="s">
        <v>296</v>
      </c>
      <c r="AV5015" s="115">
        <v>77.7744408784244</v>
      </c>
      <c r="AW5015" s="115">
        <v>0.13217255529999999</v>
      </c>
    </row>
    <row r="5016" spans="1:49" x14ac:dyDescent="0.25">
      <c r="A5016" s="117">
        <v>440000</v>
      </c>
      <c r="B5016" s="117">
        <v>780000</v>
      </c>
      <c r="C5016" s="117">
        <v>780000</v>
      </c>
      <c r="D5016" s="115" t="s">
        <v>342</v>
      </c>
      <c r="E5016" s="115" t="s">
        <v>13</v>
      </c>
      <c r="F5016" s="115" t="s">
        <v>343</v>
      </c>
      <c r="G5016" s="115" t="s">
        <v>344</v>
      </c>
      <c r="H5016" s="115">
        <v>0.56000000000000005</v>
      </c>
      <c r="I5016" s="115">
        <v>0.48</v>
      </c>
      <c r="J5016" s="115" t="s">
        <v>350</v>
      </c>
      <c r="K5016" s="115">
        <v>0.33776433899070002</v>
      </c>
      <c r="L5016" s="115">
        <v>3665.4569062184901</v>
      </c>
      <c r="M5016" s="115">
        <v>9.3016588944867102</v>
      </c>
      <c r="N5016" s="115">
        <v>1.4248243762248201</v>
      </c>
      <c r="O5016" s="115">
        <v>3.1417686680132899</v>
      </c>
      <c r="P5016" s="115">
        <v>0.48125486361341002</v>
      </c>
      <c r="Q5016" s="115">
        <v>1238.0606290277899</v>
      </c>
      <c r="R5016" s="115">
        <v>1210</v>
      </c>
      <c r="S5016" s="115" t="s">
        <v>353</v>
      </c>
      <c r="T5016" s="115">
        <v>1210</v>
      </c>
      <c r="U5016" s="115" t="s">
        <v>352</v>
      </c>
      <c r="V5016" s="115" t="s">
        <v>350</v>
      </c>
      <c r="Z5016" s="115">
        <v>0</v>
      </c>
      <c r="AA5016" s="115">
        <v>1</v>
      </c>
      <c r="AB5016" s="115">
        <v>3.1417686680132899</v>
      </c>
      <c r="AC5016" s="115">
        <v>0.48125486361341002</v>
      </c>
      <c r="AD5016" s="115">
        <v>1238.0606290277899</v>
      </c>
      <c r="AF5016" s="115">
        <v>-1</v>
      </c>
      <c r="AG5016" s="115">
        <v>-1</v>
      </c>
      <c r="AH5016" s="115">
        <v>-1</v>
      </c>
      <c r="AI5016" s="115">
        <v>-1</v>
      </c>
      <c r="AJ5016" s="115">
        <v>0</v>
      </c>
      <c r="AM5016" s="115" t="s">
        <v>348</v>
      </c>
      <c r="AN5016" s="115">
        <v>-1</v>
      </c>
      <c r="AQ5016" s="115">
        <v>604</v>
      </c>
      <c r="AR5016" s="115" t="s">
        <v>271</v>
      </c>
      <c r="AS5016" s="115" t="s">
        <v>384</v>
      </c>
      <c r="AT5016" s="115" t="s">
        <v>296</v>
      </c>
      <c r="AV5016" s="115">
        <v>144.86475257497099</v>
      </c>
      <c r="AW5016" s="115">
        <v>1.0041043220000001</v>
      </c>
    </row>
    <row r="5017" spans="1:49" x14ac:dyDescent="0.25">
      <c r="A5017" s="117">
        <v>440000</v>
      </c>
      <c r="B5017" s="117">
        <v>780000</v>
      </c>
      <c r="C5017" s="117">
        <v>780000</v>
      </c>
      <c r="D5017" s="115" t="s">
        <v>342</v>
      </c>
      <c r="E5017" s="115" t="s">
        <v>13</v>
      </c>
      <c r="F5017" s="115" t="s">
        <v>343</v>
      </c>
      <c r="G5017" s="115" t="s">
        <v>344</v>
      </c>
      <c r="H5017" s="115">
        <v>0.56000000000000005</v>
      </c>
      <c r="I5017" s="115">
        <v>0.48</v>
      </c>
      <c r="J5017" s="115" t="s">
        <v>350</v>
      </c>
      <c r="K5017" s="115">
        <v>4.6243850664639999E-2</v>
      </c>
      <c r="L5017" s="115">
        <v>3661.4881872992601</v>
      </c>
      <c r="M5017" s="115">
        <v>9.1257924132744197</v>
      </c>
      <c r="N5017" s="115">
        <v>1.3421179027122101</v>
      </c>
      <c r="O5017" s="115">
        <v>0.42201178155597002</v>
      </c>
      <c r="P5017" s="115">
        <v>6.2064699867359997E-2</v>
      </c>
      <c r="Q5017" s="115">
        <v>169.32131294381401</v>
      </c>
      <c r="R5017" s="115">
        <v>1200</v>
      </c>
      <c r="S5017" s="115" t="s">
        <v>351</v>
      </c>
      <c r="T5017" s="115">
        <v>1200</v>
      </c>
      <c r="U5017" s="115" t="s">
        <v>352</v>
      </c>
      <c r="V5017" s="115" t="s">
        <v>350</v>
      </c>
      <c r="Z5017" s="115">
        <v>0</v>
      </c>
      <c r="AA5017" s="115">
        <v>1</v>
      </c>
      <c r="AB5017" s="115">
        <v>0.42201178155597002</v>
      </c>
      <c r="AC5017" s="115">
        <v>6.2064699867359997E-2</v>
      </c>
      <c r="AD5017" s="115">
        <v>169.32131294381199</v>
      </c>
      <c r="AF5017" s="115">
        <v>-1</v>
      </c>
      <c r="AG5017" s="115">
        <v>-1</v>
      </c>
      <c r="AH5017" s="115">
        <v>-1</v>
      </c>
      <c r="AI5017" s="115">
        <v>-1</v>
      </c>
      <c r="AJ5017" s="115">
        <v>0</v>
      </c>
      <c r="AM5017" s="115" t="s">
        <v>348</v>
      </c>
      <c r="AN5017" s="115">
        <v>-1</v>
      </c>
      <c r="AQ5017" s="115">
        <v>604</v>
      </c>
      <c r="AR5017" s="115" t="s">
        <v>271</v>
      </c>
      <c r="AS5017" s="115" t="s">
        <v>384</v>
      </c>
      <c r="AT5017" s="115" t="s">
        <v>296</v>
      </c>
      <c r="AV5017" s="115">
        <v>107.576790150173</v>
      </c>
      <c r="AW5017" s="115">
        <v>0.1373246658</v>
      </c>
    </row>
    <row r="5018" spans="1:49" x14ac:dyDescent="0.25">
      <c r="A5018" s="117">
        <v>440000</v>
      </c>
      <c r="B5018" s="117">
        <v>780000</v>
      </c>
      <c r="C5018" s="117">
        <v>780000</v>
      </c>
      <c r="D5018" s="115" t="s">
        <v>342</v>
      </c>
      <c r="E5018" s="115" t="s">
        <v>13</v>
      </c>
      <c r="F5018" s="115" t="s">
        <v>343</v>
      </c>
      <c r="G5018" s="115" t="s">
        <v>344</v>
      </c>
      <c r="H5018" s="115">
        <v>0.56000000000000005</v>
      </c>
      <c r="I5018" s="115">
        <v>0.48</v>
      </c>
      <c r="J5018" s="115" t="s">
        <v>350</v>
      </c>
      <c r="K5018" s="115">
        <v>0.10047616231692</v>
      </c>
      <c r="L5018" s="115">
        <v>3661.4881872992601</v>
      </c>
      <c r="M5018" s="115">
        <v>9.1257924132744197</v>
      </c>
      <c r="N5018" s="115">
        <v>1.3421179027122101</v>
      </c>
      <c r="O5018" s="115">
        <v>0.91692459978667995</v>
      </c>
      <c r="P5018" s="115">
        <v>0.13485085624134999</v>
      </c>
      <c r="Q5018" s="115">
        <v>367.89228142856899</v>
      </c>
      <c r="R5018" s="115">
        <v>1210</v>
      </c>
      <c r="S5018" s="115" t="s">
        <v>353</v>
      </c>
      <c r="T5018" s="115">
        <v>1210</v>
      </c>
      <c r="U5018" s="115" t="s">
        <v>352</v>
      </c>
      <c r="V5018" s="115" t="s">
        <v>350</v>
      </c>
      <c r="Z5018" s="115">
        <v>0</v>
      </c>
      <c r="AA5018" s="115">
        <v>1</v>
      </c>
      <c r="AB5018" s="115">
        <v>0.91692459978667995</v>
      </c>
      <c r="AC5018" s="115">
        <v>0.13485085624134999</v>
      </c>
      <c r="AD5018" s="115">
        <v>367.89228142856899</v>
      </c>
      <c r="AF5018" s="115">
        <v>-1</v>
      </c>
      <c r="AG5018" s="115">
        <v>-1</v>
      </c>
      <c r="AH5018" s="115">
        <v>-1</v>
      </c>
      <c r="AI5018" s="115">
        <v>-1</v>
      </c>
      <c r="AJ5018" s="115">
        <v>0</v>
      </c>
      <c r="AM5018" s="115" t="s">
        <v>348</v>
      </c>
      <c r="AN5018" s="115">
        <v>-1</v>
      </c>
      <c r="AQ5018" s="115">
        <v>604</v>
      </c>
      <c r="AR5018" s="115" t="s">
        <v>271</v>
      </c>
      <c r="AS5018" s="115" t="s">
        <v>384</v>
      </c>
      <c r="AT5018" s="115" t="s">
        <v>296</v>
      </c>
      <c r="AV5018" s="115">
        <v>95.082473281610902</v>
      </c>
      <c r="AW5018" s="115">
        <v>0.29837167999999997</v>
      </c>
    </row>
    <row r="5019" spans="1:49" x14ac:dyDescent="0.25">
      <c r="A5019" s="117">
        <v>440000</v>
      </c>
      <c r="B5019" s="117">
        <v>780000</v>
      </c>
      <c r="C5019" s="117">
        <v>780000</v>
      </c>
      <c r="D5019" s="115" t="s">
        <v>342</v>
      </c>
      <c r="E5019" s="115" t="s">
        <v>13</v>
      </c>
      <c r="F5019" s="115" t="s">
        <v>343</v>
      </c>
      <c r="G5019" s="115" t="s">
        <v>344</v>
      </c>
      <c r="H5019" s="115">
        <v>0.56000000000000005</v>
      </c>
      <c r="I5019" s="115">
        <v>0.48</v>
      </c>
      <c r="J5019" s="115" t="s">
        <v>350</v>
      </c>
      <c r="K5019" s="115">
        <v>0.27477997848316998</v>
      </c>
      <c r="L5019" s="115">
        <v>3661.4881872992601</v>
      </c>
      <c r="M5019" s="115">
        <v>9.1257924132744197</v>
      </c>
      <c r="N5019" s="115">
        <v>1.3421179027122101</v>
      </c>
      <c r="O5019" s="115">
        <v>2.5075850429614199</v>
      </c>
      <c r="P5019" s="115">
        <v>0.36878712842912997</v>
      </c>
      <c r="Q5019" s="115">
        <v>1006.10364532247</v>
      </c>
      <c r="R5019" s="115">
        <v>1210</v>
      </c>
      <c r="S5019" s="115" t="s">
        <v>353</v>
      </c>
      <c r="T5019" s="115">
        <v>1210</v>
      </c>
      <c r="U5019" s="115" t="s">
        <v>352</v>
      </c>
      <c r="V5019" s="115" t="s">
        <v>350</v>
      </c>
      <c r="Z5019" s="115">
        <v>0</v>
      </c>
      <c r="AA5019" s="115">
        <v>1</v>
      </c>
      <c r="AB5019" s="115">
        <v>2.5075850429614199</v>
      </c>
      <c r="AC5019" s="115">
        <v>0.36878712842912997</v>
      </c>
      <c r="AD5019" s="115">
        <v>1006.10364532247</v>
      </c>
      <c r="AF5019" s="115">
        <v>-1</v>
      </c>
      <c r="AG5019" s="115">
        <v>-1</v>
      </c>
      <c r="AH5019" s="115">
        <v>-1</v>
      </c>
      <c r="AI5019" s="115">
        <v>-1</v>
      </c>
      <c r="AJ5019" s="115">
        <v>0</v>
      </c>
      <c r="AM5019" s="115" t="s">
        <v>348</v>
      </c>
      <c r="AN5019" s="115">
        <v>-1</v>
      </c>
      <c r="AQ5019" s="115">
        <v>604</v>
      </c>
      <c r="AR5019" s="115" t="s">
        <v>271</v>
      </c>
      <c r="AS5019" s="115" t="s">
        <v>384</v>
      </c>
      <c r="AT5019" s="115" t="s">
        <v>296</v>
      </c>
      <c r="AV5019" s="115">
        <v>133.83685228261999</v>
      </c>
      <c r="AW5019" s="115">
        <v>0.81598024759999999</v>
      </c>
    </row>
    <row r="5020" spans="1:49" x14ac:dyDescent="0.25">
      <c r="A5020" s="117">
        <v>440000</v>
      </c>
      <c r="B5020" s="117">
        <v>780000</v>
      </c>
      <c r="C5020" s="117">
        <v>780000</v>
      </c>
      <c r="D5020" s="115" t="s">
        <v>342</v>
      </c>
      <c r="E5020" s="115" t="s">
        <v>13</v>
      </c>
      <c r="F5020" s="115" t="s">
        <v>343</v>
      </c>
      <c r="G5020" s="115" t="s">
        <v>344</v>
      </c>
      <c r="H5020" s="115">
        <v>0.56000000000000005</v>
      </c>
      <c r="I5020" s="115">
        <v>0.48</v>
      </c>
      <c r="J5020" s="115" t="s">
        <v>350</v>
      </c>
      <c r="K5020" s="115">
        <v>7.2092898599640007E-2</v>
      </c>
      <c r="L5020" s="115">
        <v>3661.4881872992601</v>
      </c>
      <c r="M5020" s="115">
        <v>9.1257924132744197</v>
      </c>
      <c r="N5020" s="115">
        <v>1.3421179027122101</v>
      </c>
      <c r="O5020" s="115">
        <v>0.65790482709160003</v>
      </c>
      <c r="P5020" s="115">
        <v>9.6757169869000001E-2</v>
      </c>
      <c r="Q5020" s="115">
        <v>263.96729661076301</v>
      </c>
      <c r="R5020" s="115">
        <v>1210</v>
      </c>
      <c r="S5020" s="115" t="s">
        <v>353</v>
      </c>
      <c r="T5020" s="115">
        <v>1210</v>
      </c>
      <c r="U5020" s="115" t="s">
        <v>352</v>
      </c>
      <c r="V5020" s="115" t="s">
        <v>350</v>
      </c>
      <c r="Z5020" s="115">
        <v>0</v>
      </c>
      <c r="AA5020" s="115">
        <v>1</v>
      </c>
      <c r="AB5020" s="115">
        <v>0.65790482709160003</v>
      </c>
      <c r="AC5020" s="115">
        <v>9.6757169869000001E-2</v>
      </c>
      <c r="AD5020" s="115">
        <v>263.96729661076398</v>
      </c>
      <c r="AF5020" s="115">
        <v>-1</v>
      </c>
      <c r="AG5020" s="115">
        <v>-1</v>
      </c>
      <c r="AH5020" s="115">
        <v>-1</v>
      </c>
      <c r="AI5020" s="115">
        <v>-1</v>
      </c>
      <c r="AJ5020" s="115">
        <v>0</v>
      </c>
      <c r="AM5020" s="115" t="s">
        <v>348</v>
      </c>
      <c r="AN5020" s="115">
        <v>-1</v>
      </c>
      <c r="AQ5020" s="115">
        <v>604</v>
      </c>
      <c r="AR5020" s="115" t="s">
        <v>271</v>
      </c>
      <c r="AS5020" s="115" t="s">
        <v>384</v>
      </c>
      <c r="AT5020" s="115" t="s">
        <v>296</v>
      </c>
      <c r="AV5020" s="115">
        <v>88.221078139746893</v>
      </c>
      <c r="AW5020" s="115">
        <v>0.21408539870000001</v>
      </c>
    </row>
    <row r="5021" spans="1:49" x14ac:dyDescent="0.25">
      <c r="A5021" s="117">
        <v>440000</v>
      </c>
      <c r="B5021" s="117">
        <v>780000</v>
      </c>
      <c r="C5021" s="117">
        <v>780000</v>
      </c>
      <c r="D5021" s="115" t="s">
        <v>342</v>
      </c>
      <c r="E5021" s="115" t="s">
        <v>13</v>
      </c>
      <c r="F5021" s="115" t="s">
        <v>343</v>
      </c>
      <c r="G5021" s="115" t="s">
        <v>344</v>
      </c>
      <c r="H5021" s="115">
        <v>0.56000000000000005</v>
      </c>
      <c r="I5021" s="115">
        <v>0.48</v>
      </c>
      <c r="J5021" s="115" t="s">
        <v>350</v>
      </c>
      <c r="K5021" s="115">
        <v>5.5450879585380003E-2</v>
      </c>
      <c r="L5021" s="115">
        <v>3661.4881872992601</v>
      </c>
      <c r="M5021" s="115">
        <v>9.1257924132744197</v>
      </c>
      <c r="N5021" s="115">
        <v>1.3421179027122101</v>
      </c>
      <c r="O5021" s="115">
        <v>0.50603321622968001</v>
      </c>
      <c r="P5021" s="115">
        <v>7.4421618212679994E-2</v>
      </c>
      <c r="Q5021" s="115">
        <v>203.032740577233</v>
      </c>
      <c r="R5021" s="115">
        <v>1210</v>
      </c>
      <c r="S5021" s="115" t="s">
        <v>353</v>
      </c>
      <c r="T5021" s="115">
        <v>1210</v>
      </c>
      <c r="U5021" s="115" t="s">
        <v>352</v>
      </c>
      <c r="V5021" s="115" t="s">
        <v>350</v>
      </c>
      <c r="Z5021" s="115">
        <v>0</v>
      </c>
      <c r="AA5021" s="115">
        <v>1</v>
      </c>
      <c r="AB5021" s="115">
        <v>0.50603321622968001</v>
      </c>
      <c r="AC5021" s="115">
        <v>7.4421618212679994E-2</v>
      </c>
      <c r="AD5021" s="115">
        <v>203.03274057723499</v>
      </c>
      <c r="AF5021" s="115">
        <v>-1</v>
      </c>
      <c r="AG5021" s="115">
        <v>-1</v>
      </c>
      <c r="AH5021" s="115">
        <v>-1</v>
      </c>
      <c r="AI5021" s="115">
        <v>-1</v>
      </c>
      <c r="AJ5021" s="115">
        <v>0</v>
      </c>
      <c r="AM5021" s="115" t="s">
        <v>348</v>
      </c>
      <c r="AN5021" s="115">
        <v>-1</v>
      </c>
      <c r="AQ5021" s="115">
        <v>604</v>
      </c>
      <c r="AR5021" s="115" t="s">
        <v>271</v>
      </c>
      <c r="AS5021" s="115" t="s">
        <v>384</v>
      </c>
      <c r="AT5021" s="115" t="s">
        <v>296</v>
      </c>
      <c r="AV5021" s="115">
        <v>65.614333879338801</v>
      </c>
      <c r="AW5021" s="115">
        <v>0.16466564519999999</v>
      </c>
    </row>
    <row r="5022" spans="1:49" x14ac:dyDescent="0.25">
      <c r="A5022" s="117">
        <v>440000</v>
      </c>
      <c r="B5022" s="117">
        <v>780000</v>
      </c>
      <c r="C5022" s="117">
        <v>780000</v>
      </c>
      <c r="D5022" s="115" t="s">
        <v>342</v>
      </c>
      <c r="E5022" s="115" t="s">
        <v>13</v>
      </c>
      <c r="F5022" s="115" t="s">
        <v>343</v>
      </c>
      <c r="G5022" s="115" t="s">
        <v>344</v>
      </c>
      <c r="H5022" s="115">
        <v>0.56000000000000005</v>
      </c>
      <c r="I5022" s="115">
        <v>0.48</v>
      </c>
      <c r="J5022" s="115" t="s">
        <v>350</v>
      </c>
      <c r="K5022" s="115">
        <v>6.8719684087189994E-2</v>
      </c>
      <c r="L5022" s="115">
        <v>3661.4881872992601</v>
      </c>
      <c r="M5022" s="115">
        <v>9.1257924132744197</v>
      </c>
      <c r="N5022" s="115">
        <v>1.3421179027122101</v>
      </c>
      <c r="O5022" s="115">
        <v>0.62712157168552995</v>
      </c>
      <c r="P5022" s="115">
        <v>9.2229918282150006E-2</v>
      </c>
      <c r="Q5022" s="115">
        <v>251.616311520198</v>
      </c>
      <c r="R5022" s="115">
        <v>1210</v>
      </c>
      <c r="S5022" s="115" t="s">
        <v>353</v>
      </c>
      <c r="T5022" s="115">
        <v>1210</v>
      </c>
      <c r="U5022" s="115" t="s">
        <v>352</v>
      </c>
      <c r="V5022" s="115" t="s">
        <v>350</v>
      </c>
      <c r="Z5022" s="115">
        <v>0</v>
      </c>
      <c r="AA5022" s="115">
        <v>1</v>
      </c>
      <c r="AB5022" s="115">
        <v>0.62712157168552995</v>
      </c>
      <c r="AC5022" s="115">
        <v>9.2229918282150006E-2</v>
      </c>
      <c r="AD5022" s="115">
        <v>251.616311520198</v>
      </c>
      <c r="AF5022" s="115">
        <v>-1</v>
      </c>
      <c r="AG5022" s="115">
        <v>-1</v>
      </c>
      <c r="AH5022" s="115">
        <v>-1</v>
      </c>
      <c r="AI5022" s="115">
        <v>-1</v>
      </c>
      <c r="AJ5022" s="115">
        <v>0</v>
      </c>
      <c r="AM5022" s="115" t="s">
        <v>348</v>
      </c>
      <c r="AN5022" s="115">
        <v>-1</v>
      </c>
      <c r="AQ5022" s="115">
        <v>604</v>
      </c>
      <c r="AR5022" s="115" t="s">
        <v>271</v>
      </c>
      <c r="AS5022" s="115" t="s">
        <v>384</v>
      </c>
      <c r="AT5022" s="115" t="s">
        <v>296</v>
      </c>
      <c r="AV5022" s="115">
        <v>74.513928555613504</v>
      </c>
      <c r="AW5022" s="115">
        <v>0.20406837920000001</v>
      </c>
    </row>
    <row r="5023" spans="1:49" x14ac:dyDescent="0.25">
      <c r="A5023" s="117">
        <v>440000</v>
      </c>
      <c r="B5023" s="117">
        <v>790000</v>
      </c>
      <c r="C5023" s="117">
        <v>790000</v>
      </c>
      <c r="D5023" s="115" t="s">
        <v>342</v>
      </c>
      <c r="E5023" s="115" t="s">
        <v>13</v>
      </c>
      <c r="F5023" s="115" t="s">
        <v>343</v>
      </c>
      <c r="G5023" s="115" t="s">
        <v>344</v>
      </c>
      <c r="H5023" s="115">
        <v>0.56000000000000005</v>
      </c>
      <c r="I5023" s="115">
        <v>0.48</v>
      </c>
      <c r="J5023" s="115" t="s">
        <v>350</v>
      </c>
      <c r="K5023" s="115">
        <v>1.3570137563540001E-2</v>
      </c>
      <c r="L5023" s="115">
        <v>3663.10394748823</v>
      </c>
      <c r="M5023" s="115">
        <v>9.1295472161966593</v>
      </c>
      <c r="N5023" s="115">
        <v>1.3426608640059099</v>
      </c>
      <c r="O5023" s="115">
        <v>0.12388921161666</v>
      </c>
      <c r="P5023" s="115">
        <v>1.8220092625740002E-2</v>
      </c>
      <c r="Q5023" s="115">
        <v>49.708824476979999</v>
      </c>
      <c r="R5023" s="115">
        <v>1200</v>
      </c>
      <c r="S5023" s="115" t="s">
        <v>351</v>
      </c>
      <c r="T5023" s="115">
        <v>1200</v>
      </c>
      <c r="U5023" s="115" t="s">
        <v>352</v>
      </c>
      <c r="V5023" s="115" t="s">
        <v>350</v>
      </c>
      <c r="Z5023" s="115">
        <v>0</v>
      </c>
      <c r="AA5023" s="115">
        <v>1</v>
      </c>
      <c r="AB5023" s="115">
        <v>0.12388921161666</v>
      </c>
      <c r="AC5023" s="115">
        <v>1.8220092625740002E-2</v>
      </c>
      <c r="AD5023" s="115">
        <v>49.708824476980702</v>
      </c>
      <c r="AF5023" s="115">
        <v>-1</v>
      </c>
      <c r="AG5023" s="115">
        <v>-1</v>
      </c>
      <c r="AH5023" s="115">
        <v>-1</v>
      </c>
      <c r="AI5023" s="115">
        <v>-1</v>
      </c>
      <c r="AJ5023" s="115">
        <v>0</v>
      </c>
      <c r="AM5023" s="115" t="s">
        <v>348</v>
      </c>
      <c r="AN5023" s="115">
        <v>-1</v>
      </c>
      <c r="AQ5023" s="115">
        <v>604</v>
      </c>
      <c r="AR5023" s="115" t="s">
        <v>271</v>
      </c>
      <c r="AS5023" s="115" t="s">
        <v>384</v>
      </c>
      <c r="AT5023" s="115" t="s">
        <v>296</v>
      </c>
      <c r="AV5023" s="115">
        <v>50.055861503745099</v>
      </c>
      <c r="AW5023" s="115">
        <v>4.0315348299999998E-2</v>
      </c>
    </row>
    <row r="5024" spans="1:49" x14ac:dyDescent="0.25">
      <c r="A5024" s="117">
        <v>440000</v>
      </c>
      <c r="B5024" s="117">
        <v>790000</v>
      </c>
      <c r="C5024" s="117">
        <v>790000</v>
      </c>
      <c r="D5024" s="115" t="s">
        <v>342</v>
      </c>
      <c r="E5024" s="115" t="s">
        <v>13</v>
      </c>
      <c r="F5024" s="115" t="s">
        <v>343</v>
      </c>
      <c r="G5024" s="115" t="s">
        <v>344</v>
      </c>
      <c r="H5024" s="115">
        <v>0.56000000000000005</v>
      </c>
      <c r="I5024" s="115">
        <v>0.48</v>
      </c>
      <c r="J5024" s="115" t="s">
        <v>350</v>
      </c>
      <c r="K5024" s="115">
        <v>4.7549823714200003E-3</v>
      </c>
      <c r="L5024" s="115">
        <v>3663.10394748823</v>
      </c>
      <c r="M5024" s="115">
        <v>9.1295472161966593</v>
      </c>
      <c r="N5024" s="115">
        <v>1.3426608640059099</v>
      </c>
      <c r="O5024" s="115">
        <v>4.3410836072069997E-2</v>
      </c>
      <c r="P5024" s="115">
        <v>6.38432873914E-3</v>
      </c>
      <c r="Q5024" s="115">
        <v>17.417994694989201</v>
      </c>
      <c r="R5024" s="115">
        <v>1210</v>
      </c>
      <c r="S5024" s="115" t="s">
        <v>353</v>
      </c>
      <c r="T5024" s="115">
        <v>1210</v>
      </c>
      <c r="U5024" s="115" t="s">
        <v>352</v>
      </c>
      <c r="V5024" s="115" t="s">
        <v>350</v>
      </c>
      <c r="Z5024" s="115">
        <v>0</v>
      </c>
      <c r="AA5024" s="115">
        <v>1</v>
      </c>
      <c r="AB5024" s="115">
        <v>4.3410836072069997E-2</v>
      </c>
      <c r="AC5024" s="115">
        <v>6.38432873914E-3</v>
      </c>
      <c r="AD5024" s="115">
        <v>17.4179946949893</v>
      </c>
      <c r="AF5024" s="115">
        <v>-1</v>
      </c>
      <c r="AG5024" s="115">
        <v>-1</v>
      </c>
      <c r="AH5024" s="115">
        <v>-1</v>
      </c>
      <c r="AI5024" s="115">
        <v>-1</v>
      </c>
      <c r="AJ5024" s="115">
        <v>0</v>
      </c>
      <c r="AM5024" s="115" t="s">
        <v>348</v>
      </c>
      <c r="AN5024" s="115">
        <v>-1</v>
      </c>
      <c r="AQ5024" s="115">
        <v>604</v>
      </c>
      <c r="AR5024" s="115" t="s">
        <v>271</v>
      </c>
      <c r="AS5024" s="115" t="s">
        <v>384</v>
      </c>
      <c r="AT5024" s="115" t="s">
        <v>296</v>
      </c>
      <c r="AV5024" s="115">
        <v>19.446259193304801</v>
      </c>
      <c r="AW5024" s="115">
        <v>1.4126516400000001E-2</v>
      </c>
    </row>
    <row r="5025" spans="1:49" x14ac:dyDescent="0.25">
      <c r="A5025" s="117">
        <v>440000</v>
      </c>
      <c r="B5025" s="117">
        <v>790000</v>
      </c>
      <c r="C5025" s="117">
        <v>790000</v>
      </c>
      <c r="D5025" s="115" t="s">
        <v>342</v>
      </c>
      <c r="E5025" s="115" t="s">
        <v>13</v>
      </c>
      <c r="F5025" s="115" t="s">
        <v>343</v>
      </c>
      <c r="G5025" s="115" t="s">
        <v>344</v>
      </c>
      <c r="H5025" s="115">
        <v>0.56000000000000005</v>
      </c>
      <c r="I5025" s="115">
        <v>0.48</v>
      </c>
      <c r="J5025" s="115" t="s">
        <v>350</v>
      </c>
      <c r="K5025" s="115">
        <v>0.16329867893592001</v>
      </c>
      <c r="L5025" s="115">
        <v>3663.10394748823</v>
      </c>
      <c r="M5025" s="115">
        <v>9.1295472161966593</v>
      </c>
      <c r="N5025" s="115">
        <v>1.3426608640059099</v>
      </c>
      <c r="O5025" s="115">
        <v>1.4908429996880399</v>
      </c>
      <c r="P5025" s="115">
        <v>0.21925474535112999</v>
      </c>
      <c r="Q5025" s="115">
        <v>598.18003542978897</v>
      </c>
      <c r="R5025" s="115">
        <v>1210</v>
      </c>
      <c r="S5025" s="115" t="s">
        <v>353</v>
      </c>
      <c r="T5025" s="115">
        <v>1210</v>
      </c>
      <c r="U5025" s="115" t="s">
        <v>352</v>
      </c>
      <c r="V5025" s="115" t="s">
        <v>350</v>
      </c>
      <c r="Z5025" s="115">
        <v>0</v>
      </c>
      <c r="AA5025" s="115">
        <v>1</v>
      </c>
      <c r="AB5025" s="115">
        <v>1.4908429996880399</v>
      </c>
      <c r="AC5025" s="115">
        <v>0.21925474535112999</v>
      </c>
      <c r="AD5025" s="115">
        <v>598.18003542978897</v>
      </c>
      <c r="AF5025" s="115">
        <v>-1</v>
      </c>
      <c r="AG5025" s="115">
        <v>-1</v>
      </c>
      <c r="AH5025" s="115">
        <v>-1</v>
      </c>
      <c r="AI5025" s="115">
        <v>-1</v>
      </c>
      <c r="AJ5025" s="115">
        <v>0</v>
      </c>
      <c r="AM5025" s="115" t="s">
        <v>348</v>
      </c>
      <c r="AN5025" s="115">
        <v>-1</v>
      </c>
      <c r="AQ5025" s="115">
        <v>604</v>
      </c>
      <c r="AR5025" s="115" t="s">
        <v>271</v>
      </c>
      <c r="AS5025" s="115" t="s">
        <v>384</v>
      </c>
      <c r="AT5025" s="115" t="s">
        <v>296</v>
      </c>
      <c r="AV5025" s="115">
        <v>113.374304125132</v>
      </c>
      <c r="AW5025" s="115">
        <v>0.48514195900000001</v>
      </c>
    </row>
    <row r="5026" spans="1:49" x14ac:dyDescent="0.25">
      <c r="A5026" s="117">
        <v>440000</v>
      </c>
      <c r="B5026" s="117">
        <v>790000</v>
      </c>
      <c r="C5026" s="117">
        <v>790000</v>
      </c>
      <c r="D5026" s="115" t="s">
        <v>342</v>
      </c>
      <c r="E5026" s="115" t="s">
        <v>13</v>
      </c>
      <c r="F5026" s="115" t="s">
        <v>343</v>
      </c>
      <c r="G5026" s="115" t="s">
        <v>344</v>
      </c>
      <c r="H5026" s="115">
        <v>0.56000000000000005</v>
      </c>
      <c r="I5026" s="115">
        <v>0.48</v>
      </c>
      <c r="J5026" s="115" t="s">
        <v>350</v>
      </c>
      <c r="K5026" s="115">
        <v>2.639248055974E-2</v>
      </c>
      <c r="L5026" s="115">
        <v>3663.10394748823</v>
      </c>
      <c r="M5026" s="115">
        <v>9.1295472161966593</v>
      </c>
      <c r="N5026" s="115">
        <v>1.3426608640059099</v>
      </c>
      <c r="O5026" s="115">
        <v>0.24095139742277999</v>
      </c>
      <c r="P5026" s="115">
        <v>3.5436150751610003E-2</v>
      </c>
      <c r="Q5026" s="115">
        <v>96.678399722422995</v>
      </c>
      <c r="R5026" s="115">
        <v>1210</v>
      </c>
      <c r="S5026" s="115" t="s">
        <v>353</v>
      </c>
      <c r="T5026" s="115">
        <v>1210</v>
      </c>
      <c r="U5026" s="115" t="s">
        <v>352</v>
      </c>
      <c r="V5026" s="115" t="s">
        <v>350</v>
      </c>
      <c r="Z5026" s="115">
        <v>0</v>
      </c>
      <c r="AA5026" s="115">
        <v>1</v>
      </c>
      <c r="AB5026" s="115">
        <v>0.24095139742277999</v>
      </c>
      <c r="AC5026" s="115">
        <v>3.5436150751610003E-2</v>
      </c>
      <c r="AD5026" s="115">
        <v>96.678399722422199</v>
      </c>
      <c r="AF5026" s="115">
        <v>-1</v>
      </c>
      <c r="AG5026" s="115">
        <v>-1</v>
      </c>
      <c r="AH5026" s="115">
        <v>-1</v>
      </c>
      <c r="AI5026" s="115">
        <v>-1</v>
      </c>
      <c r="AJ5026" s="115">
        <v>0</v>
      </c>
      <c r="AM5026" s="115" t="s">
        <v>348</v>
      </c>
      <c r="AN5026" s="115">
        <v>-1</v>
      </c>
      <c r="AQ5026" s="115">
        <v>604</v>
      </c>
      <c r="AR5026" s="115" t="s">
        <v>271</v>
      </c>
      <c r="AS5026" s="115" t="s">
        <v>384</v>
      </c>
      <c r="AT5026" s="115" t="s">
        <v>296</v>
      </c>
      <c r="AV5026" s="115">
        <v>50.034830146142902</v>
      </c>
      <c r="AW5026" s="115">
        <v>7.8409083300000001E-2</v>
      </c>
    </row>
    <row r="5027" spans="1:49" x14ac:dyDescent="0.25">
      <c r="A5027" s="117">
        <v>440000</v>
      </c>
      <c r="B5027" s="117">
        <v>790000</v>
      </c>
      <c r="C5027" s="117">
        <v>790000</v>
      </c>
      <c r="D5027" s="115" t="s">
        <v>342</v>
      </c>
      <c r="E5027" s="115" t="s">
        <v>13</v>
      </c>
      <c r="F5027" s="115" t="s">
        <v>343</v>
      </c>
      <c r="G5027" s="115" t="s">
        <v>344</v>
      </c>
      <c r="H5027" s="115">
        <v>0.56000000000000005</v>
      </c>
      <c r="I5027" s="115">
        <v>0.48</v>
      </c>
      <c r="J5027" s="115" t="s">
        <v>350</v>
      </c>
      <c r="K5027" s="115">
        <v>0.16889207281324001</v>
      </c>
      <c r="L5027" s="115">
        <v>3663.10394748823</v>
      </c>
      <c r="M5027" s="115">
        <v>9.1295472161966593</v>
      </c>
      <c r="N5027" s="115">
        <v>1.3426608640059099</v>
      </c>
      <c r="O5027" s="115">
        <v>1.54190815318981</v>
      </c>
      <c r="P5027" s="115">
        <v>0.22676477640716999</v>
      </c>
      <c r="Q5027" s="115">
        <v>618.669218621656</v>
      </c>
      <c r="R5027" s="115">
        <v>1210</v>
      </c>
      <c r="S5027" s="115" t="s">
        <v>353</v>
      </c>
      <c r="T5027" s="115">
        <v>1210</v>
      </c>
      <c r="U5027" s="115" t="s">
        <v>352</v>
      </c>
      <c r="V5027" s="115" t="s">
        <v>350</v>
      </c>
      <c r="Z5027" s="115">
        <v>0</v>
      </c>
      <c r="AA5027" s="115">
        <v>1</v>
      </c>
      <c r="AB5027" s="115">
        <v>1.54190815318981</v>
      </c>
      <c r="AC5027" s="115">
        <v>0.22676477640716999</v>
      </c>
      <c r="AD5027" s="115">
        <v>618.669218621656</v>
      </c>
      <c r="AF5027" s="115">
        <v>-1</v>
      </c>
      <c r="AG5027" s="115">
        <v>-1</v>
      </c>
      <c r="AH5027" s="115">
        <v>-1</v>
      </c>
      <c r="AI5027" s="115">
        <v>-1</v>
      </c>
      <c r="AJ5027" s="115">
        <v>0</v>
      </c>
      <c r="AM5027" s="115" t="s">
        <v>348</v>
      </c>
      <c r="AN5027" s="115">
        <v>-1</v>
      </c>
      <c r="AQ5027" s="115">
        <v>604</v>
      </c>
      <c r="AR5027" s="115" t="s">
        <v>271</v>
      </c>
      <c r="AS5027" s="115" t="s">
        <v>384</v>
      </c>
      <c r="AT5027" s="115" t="s">
        <v>296</v>
      </c>
      <c r="AV5027" s="115">
        <v>113.084918059866</v>
      </c>
      <c r="AW5027" s="115">
        <v>0.50175930140000002</v>
      </c>
    </row>
    <row r="5028" spans="1:49" x14ac:dyDescent="0.25">
      <c r="A5028" s="117">
        <v>440000</v>
      </c>
      <c r="B5028" s="117">
        <v>790000</v>
      </c>
      <c r="C5028" s="117">
        <v>790000</v>
      </c>
      <c r="D5028" s="115" t="s">
        <v>342</v>
      </c>
      <c r="E5028" s="115" t="s">
        <v>13</v>
      </c>
      <c r="F5028" s="115" t="s">
        <v>343</v>
      </c>
      <c r="G5028" s="115" t="s">
        <v>344</v>
      </c>
      <c r="H5028" s="115">
        <v>0.56000000000000005</v>
      </c>
      <c r="I5028" s="115">
        <v>0.48</v>
      </c>
      <c r="J5028" s="115" t="s">
        <v>350</v>
      </c>
      <c r="K5028" s="115">
        <v>0.24085510144704</v>
      </c>
      <c r="L5028" s="115">
        <v>3663.10394748823</v>
      </c>
      <c r="M5028" s="115">
        <v>9.1295472161966593</v>
      </c>
      <c r="N5028" s="115">
        <v>1.3426608640059099</v>
      </c>
      <c r="O5028" s="115">
        <v>2.1988980209226598</v>
      </c>
      <c r="P5028" s="115">
        <v>0.32338671860911999</v>
      </c>
      <c r="Q5028" s="115">
        <v>882.27727288335996</v>
      </c>
      <c r="R5028" s="115">
        <v>1210</v>
      </c>
      <c r="S5028" s="115" t="s">
        <v>353</v>
      </c>
      <c r="T5028" s="115">
        <v>1210</v>
      </c>
      <c r="U5028" s="115" t="s">
        <v>352</v>
      </c>
      <c r="V5028" s="115" t="s">
        <v>350</v>
      </c>
      <c r="Z5028" s="115">
        <v>0</v>
      </c>
      <c r="AA5028" s="115">
        <v>1</v>
      </c>
      <c r="AB5028" s="115">
        <v>2.1988980209226598</v>
      </c>
      <c r="AC5028" s="115">
        <v>0.32338671860911999</v>
      </c>
      <c r="AD5028" s="115">
        <v>882.27727288335996</v>
      </c>
      <c r="AF5028" s="115">
        <v>-1</v>
      </c>
      <c r="AG5028" s="115">
        <v>-1</v>
      </c>
      <c r="AH5028" s="115">
        <v>-1</v>
      </c>
      <c r="AI5028" s="115">
        <v>-1</v>
      </c>
      <c r="AJ5028" s="115">
        <v>0</v>
      </c>
      <c r="AM5028" s="115" t="s">
        <v>348</v>
      </c>
      <c r="AN5028" s="115">
        <v>-1</v>
      </c>
      <c r="AQ5028" s="115">
        <v>604</v>
      </c>
      <c r="AR5028" s="115" t="s">
        <v>271</v>
      </c>
      <c r="AS5028" s="115" t="s">
        <v>384</v>
      </c>
      <c r="AT5028" s="115" t="s">
        <v>296</v>
      </c>
      <c r="AV5028" s="115">
        <v>132.02000848263799</v>
      </c>
      <c r="AW5028" s="115">
        <v>0.71555334380000002</v>
      </c>
    </row>
    <row r="5029" spans="1:49" x14ac:dyDescent="0.25">
      <c r="A5029" s="117">
        <v>440000</v>
      </c>
      <c r="B5029" s="117">
        <v>790000</v>
      </c>
      <c r="C5029" s="117">
        <v>790000</v>
      </c>
      <c r="D5029" s="115" t="s">
        <v>342</v>
      </c>
      <c r="E5029" s="115" t="s">
        <v>13</v>
      </c>
      <c r="F5029" s="115" t="s">
        <v>343</v>
      </c>
      <c r="G5029" s="115" t="s">
        <v>344</v>
      </c>
      <c r="H5029" s="115">
        <v>0.56000000000000005</v>
      </c>
      <c r="I5029" s="115">
        <v>0.48</v>
      </c>
      <c r="J5029" s="115" t="s">
        <v>350</v>
      </c>
      <c r="K5029" s="115">
        <v>4.8628386805799999E-2</v>
      </c>
      <c r="L5029" s="115">
        <v>3654.9754807566201</v>
      </c>
      <c r="M5029" s="115">
        <v>9.1105447579982908</v>
      </c>
      <c r="N5029" s="115">
        <v>1.33990890413071</v>
      </c>
      <c r="O5029" s="115">
        <v>0.44303109450349998</v>
      </c>
      <c r="P5029" s="115">
        <v>6.5157608474600004E-2</v>
      </c>
      <c r="Q5029" s="115">
        <v>177.73556144395101</v>
      </c>
      <c r="R5029" s="115">
        <v>1200</v>
      </c>
      <c r="S5029" s="115" t="s">
        <v>351</v>
      </c>
      <c r="T5029" s="115">
        <v>1200</v>
      </c>
      <c r="U5029" s="115" t="s">
        <v>352</v>
      </c>
      <c r="V5029" s="115" t="s">
        <v>350</v>
      </c>
      <c r="Z5029" s="115">
        <v>0</v>
      </c>
      <c r="AA5029" s="115">
        <v>1</v>
      </c>
      <c r="AB5029" s="115">
        <v>0.44303109450349998</v>
      </c>
      <c r="AC5029" s="115">
        <v>6.5157608474600004E-2</v>
      </c>
      <c r="AD5029" s="115">
        <v>177.73556144395101</v>
      </c>
      <c r="AF5029" s="115">
        <v>-1</v>
      </c>
      <c r="AG5029" s="115">
        <v>-1</v>
      </c>
      <c r="AH5029" s="115">
        <v>-1</v>
      </c>
      <c r="AI5029" s="115">
        <v>-1</v>
      </c>
      <c r="AJ5029" s="115">
        <v>0</v>
      </c>
      <c r="AM5029" s="115" t="s">
        <v>348</v>
      </c>
      <c r="AN5029" s="115">
        <v>-1</v>
      </c>
      <c r="AQ5029" s="115">
        <v>604</v>
      </c>
      <c r="AR5029" s="115" t="s">
        <v>271</v>
      </c>
      <c r="AS5029" s="115" t="s">
        <v>384</v>
      </c>
      <c r="AT5029" s="115" t="s">
        <v>296</v>
      </c>
      <c r="AV5029" s="115">
        <v>67.757997169117502</v>
      </c>
      <c r="AW5029" s="115">
        <v>0.14414887379999999</v>
      </c>
    </row>
    <row r="5030" spans="1:49" x14ac:dyDescent="0.25">
      <c r="A5030" s="117">
        <v>440000</v>
      </c>
      <c r="B5030" s="117">
        <v>790000</v>
      </c>
      <c r="C5030" s="117">
        <v>790000</v>
      </c>
      <c r="D5030" s="115" t="s">
        <v>342</v>
      </c>
      <c r="E5030" s="115" t="s">
        <v>13</v>
      </c>
      <c r="F5030" s="115" t="s">
        <v>343</v>
      </c>
      <c r="G5030" s="115" t="s">
        <v>344</v>
      </c>
      <c r="H5030" s="115">
        <v>0.56000000000000005</v>
      </c>
      <c r="I5030" s="115">
        <v>0.48</v>
      </c>
      <c r="J5030" s="115" t="s">
        <v>350</v>
      </c>
      <c r="K5030" s="115">
        <v>0.17879603928884</v>
      </c>
      <c r="L5030" s="115">
        <v>3654.9754807566201</v>
      </c>
      <c r="M5030" s="115">
        <v>9.1105447579982908</v>
      </c>
      <c r="N5030" s="115">
        <v>1.33990890413071</v>
      </c>
      <c r="O5030" s="115">
        <v>1.6289293184938001</v>
      </c>
      <c r="P5030" s="115">
        <v>0.23957040506641999</v>
      </c>
      <c r="Q5030" s="115">
        <v>653.49513965711105</v>
      </c>
      <c r="R5030" s="115">
        <v>1210</v>
      </c>
      <c r="S5030" s="115" t="s">
        <v>353</v>
      </c>
      <c r="T5030" s="115">
        <v>1210</v>
      </c>
      <c r="U5030" s="115" t="s">
        <v>352</v>
      </c>
      <c r="V5030" s="115" t="s">
        <v>350</v>
      </c>
      <c r="Z5030" s="115">
        <v>0</v>
      </c>
      <c r="AA5030" s="115">
        <v>1</v>
      </c>
      <c r="AB5030" s="115">
        <v>1.6289293184938001</v>
      </c>
      <c r="AC5030" s="115">
        <v>0.23957040506641999</v>
      </c>
      <c r="AD5030" s="115">
        <v>653.49513965711105</v>
      </c>
      <c r="AF5030" s="115">
        <v>-1</v>
      </c>
      <c r="AG5030" s="115">
        <v>-1</v>
      </c>
      <c r="AH5030" s="115">
        <v>-1</v>
      </c>
      <c r="AI5030" s="115">
        <v>-1</v>
      </c>
      <c r="AJ5030" s="115">
        <v>0</v>
      </c>
      <c r="AM5030" s="115" t="s">
        <v>348</v>
      </c>
      <c r="AN5030" s="115">
        <v>-1</v>
      </c>
      <c r="AQ5030" s="115">
        <v>604</v>
      </c>
      <c r="AR5030" s="115" t="s">
        <v>271</v>
      </c>
      <c r="AS5030" s="115" t="s">
        <v>384</v>
      </c>
      <c r="AT5030" s="115" t="s">
        <v>296</v>
      </c>
      <c r="AV5030" s="115">
        <v>108.095902750562</v>
      </c>
      <c r="AW5030" s="115">
        <v>0.53000416839999998</v>
      </c>
    </row>
    <row r="5031" spans="1:49" x14ac:dyDescent="0.25">
      <c r="A5031" s="117">
        <v>440000</v>
      </c>
      <c r="B5031" s="117">
        <v>790000</v>
      </c>
      <c r="C5031" s="117">
        <v>790000</v>
      </c>
      <c r="D5031" s="115" t="s">
        <v>342</v>
      </c>
      <c r="E5031" s="115" t="s">
        <v>13</v>
      </c>
      <c r="F5031" s="115" t="s">
        <v>343</v>
      </c>
      <c r="G5031" s="115" t="s">
        <v>344</v>
      </c>
      <c r="H5031" s="115">
        <v>0.56000000000000005</v>
      </c>
      <c r="I5031" s="115">
        <v>0.48</v>
      </c>
      <c r="J5031" s="115" t="s">
        <v>350</v>
      </c>
      <c r="K5031" s="115">
        <v>8.8181931013729994E-2</v>
      </c>
      <c r="L5031" s="115">
        <v>3654.9754807566201</v>
      </c>
      <c r="M5031" s="115">
        <v>9.1105447579982908</v>
      </c>
      <c r="N5031" s="115">
        <v>1.33990890413071</v>
      </c>
      <c r="O5031" s="115">
        <v>0.80338542934738</v>
      </c>
      <c r="P5031" s="115">
        <v>0.11815575454874</v>
      </c>
      <c r="Q5031" s="115">
        <v>322.30279570098702</v>
      </c>
      <c r="R5031" s="115">
        <v>1210</v>
      </c>
      <c r="S5031" s="115" t="s">
        <v>353</v>
      </c>
      <c r="T5031" s="115">
        <v>1210</v>
      </c>
      <c r="U5031" s="115" t="s">
        <v>352</v>
      </c>
      <c r="V5031" s="115" t="s">
        <v>350</v>
      </c>
      <c r="Z5031" s="115">
        <v>0</v>
      </c>
      <c r="AA5031" s="115">
        <v>1</v>
      </c>
      <c r="AB5031" s="115">
        <v>0.80338542934738</v>
      </c>
      <c r="AC5031" s="115">
        <v>0.11815575454874</v>
      </c>
      <c r="AD5031" s="115">
        <v>322.30279570098901</v>
      </c>
      <c r="AF5031" s="115">
        <v>-1</v>
      </c>
      <c r="AG5031" s="115">
        <v>-1</v>
      </c>
      <c r="AH5031" s="115">
        <v>-1</v>
      </c>
      <c r="AI5031" s="115">
        <v>-1</v>
      </c>
      <c r="AJ5031" s="115">
        <v>0</v>
      </c>
      <c r="AM5031" s="115" t="s">
        <v>348</v>
      </c>
      <c r="AN5031" s="115">
        <v>-1</v>
      </c>
      <c r="AQ5031" s="115">
        <v>604</v>
      </c>
      <c r="AR5031" s="115" t="s">
        <v>271</v>
      </c>
      <c r="AS5031" s="115" t="s">
        <v>384</v>
      </c>
      <c r="AT5031" s="115" t="s">
        <v>296</v>
      </c>
      <c r="AV5031" s="115">
        <v>85.530096767927802</v>
      </c>
      <c r="AW5031" s="115">
        <v>0.261397239</v>
      </c>
    </row>
    <row r="5032" spans="1:49" x14ac:dyDescent="0.25">
      <c r="A5032" s="117">
        <v>440000</v>
      </c>
      <c r="B5032" s="117">
        <v>790000</v>
      </c>
      <c r="C5032" s="117">
        <v>790000</v>
      </c>
      <c r="D5032" s="115" t="s">
        <v>342</v>
      </c>
      <c r="E5032" s="115" t="s">
        <v>13</v>
      </c>
      <c r="F5032" s="115" t="s">
        <v>343</v>
      </c>
      <c r="G5032" s="115" t="s">
        <v>344</v>
      </c>
      <c r="H5032" s="115">
        <v>0.56000000000000005</v>
      </c>
      <c r="I5032" s="115">
        <v>0.48</v>
      </c>
      <c r="J5032" s="115" t="s">
        <v>350</v>
      </c>
      <c r="K5032" s="115">
        <v>2.2056256276520001E-2</v>
      </c>
      <c r="L5032" s="115">
        <v>3654.9754807566201</v>
      </c>
      <c r="M5032" s="115">
        <v>9.1105447579982908</v>
      </c>
      <c r="N5032" s="115">
        <v>1.33990890413071</v>
      </c>
      <c r="O5032" s="115">
        <v>0.20094451000110999</v>
      </c>
      <c r="P5032" s="115">
        <v>2.955337417669E-2</v>
      </c>
      <c r="Q5032" s="115">
        <v>80.615075887964906</v>
      </c>
      <c r="R5032" s="115">
        <v>1210</v>
      </c>
      <c r="S5032" s="115" t="s">
        <v>353</v>
      </c>
      <c r="T5032" s="115">
        <v>1210</v>
      </c>
      <c r="U5032" s="115" t="s">
        <v>352</v>
      </c>
      <c r="V5032" s="115" t="s">
        <v>350</v>
      </c>
      <c r="Z5032" s="115">
        <v>0</v>
      </c>
      <c r="AA5032" s="115">
        <v>1</v>
      </c>
      <c r="AB5032" s="115">
        <v>0.20094451000110999</v>
      </c>
      <c r="AC5032" s="115">
        <v>2.955337417669E-2</v>
      </c>
      <c r="AD5032" s="115">
        <v>80.615075887966</v>
      </c>
      <c r="AF5032" s="115">
        <v>-1</v>
      </c>
      <c r="AG5032" s="115">
        <v>-1</v>
      </c>
      <c r="AH5032" s="115">
        <v>-1</v>
      </c>
      <c r="AI5032" s="115">
        <v>-1</v>
      </c>
      <c r="AJ5032" s="115">
        <v>0</v>
      </c>
      <c r="AM5032" s="115" t="s">
        <v>348</v>
      </c>
      <c r="AN5032" s="115">
        <v>-1</v>
      </c>
      <c r="AQ5032" s="115">
        <v>604</v>
      </c>
      <c r="AR5032" s="115" t="s">
        <v>271</v>
      </c>
      <c r="AS5032" s="115" t="s">
        <v>384</v>
      </c>
      <c r="AT5032" s="115" t="s">
        <v>296</v>
      </c>
      <c r="AV5032" s="115">
        <v>45.652081200548899</v>
      </c>
      <c r="AW5032" s="115">
        <v>6.5381245700000007E-2</v>
      </c>
    </row>
    <row r="5033" spans="1:49" x14ac:dyDescent="0.25">
      <c r="A5033" s="117">
        <v>440000</v>
      </c>
      <c r="B5033" s="117">
        <v>790000</v>
      </c>
      <c r="C5033" s="117">
        <v>790000</v>
      </c>
      <c r="D5033" s="115" t="s">
        <v>342</v>
      </c>
      <c r="E5033" s="115" t="s">
        <v>13</v>
      </c>
      <c r="F5033" s="115" t="s">
        <v>343</v>
      </c>
      <c r="G5033" s="115" t="s">
        <v>344</v>
      </c>
      <c r="H5033" s="115">
        <v>0.56000000000000005</v>
      </c>
      <c r="I5033" s="115">
        <v>0.48</v>
      </c>
      <c r="J5033" s="115" t="s">
        <v>350</v>
      </c>
      <c r="K5033" s="115">
        <v>4.2260930986729998E-2</v>
      </c>
      <c r="L5033" s="115">
        <v>3654.9754807566201</v>
      </c>
      <c r="M5033" s="115">
        <v>9.1105447579982908</v>
      </c>
      <c r="N5033" s="115">
        <v>1.33990890413071</v>
      </c>
      <c r="O5033" s="115">
        <v>0.38502010326934</v>
      </c>
      <c r="P5033" s="115">
        <v>5.6625797725979997E-2</v>
      </c>
      <c r="Q5033" s="115">
        <v>154.462666550471</v>
      </c>
      <c r="R5033" s="115">
        <v>1210</v>
      </c>
      <c r="S5033" s="115" t="s">
        <v>353</v>
      </c>
      <c r="T5033" s="115">
        <v>1210</v>
      </c>
      <c r="U5033" s="115" t="s">
        <v>352</v>
      </c>
      <c r="V5033" s="115" t="s">
        <v>350</v>
      </c>
      <c r="Z5033" s="115">
        <v>0</v>
      </c>
      <c r="AA5033" s="115">
        <v>1</v>
      </c>
      <c r="AB5033" s="115">
        <v>0.38502010326934</v>
      </c>
      <c r="AC5033" s="115">
        <v>5.6625797725979997E-2</v>
      </c>
      <c r="AD5033" s="115">
        <v>154.46266655047</v>
      </c>
      <c r="AF5033" s="115">
        <v>-1</v>
      </c>
      <c r="AG5033" s="115">
        <v>-1</v>
      </c>
      <c r="AH5033" s="115">
        <v>-1</v>
      </c>
      <c r="AI5033" s="115">
        <v>-1</v>
      </c>
      <c r="AJ5033" s="115">
        <v>0</v>
      </c>
      <c r="AM5033" s="115" t="s">
        <v>348</v>
      </c>
      <c r="AN5033" s="115">
        <v>-1</v>
      </c>
      <c r="AQ5033" s="115">
        <v>604</v>
      </c>
      <c r="AR5033" s="115" t="s">
        <v>271</v>
      </c>
      <c r="AS5033" s="115" t="s">
        <v>384</v>
      </c>
      <c r="AT5033" s="115" t="s">
        <v>296</v>
      </c>
      <c r="AV5033" s="115">
        <v>63.242036148647799</v>
      </c>
      <c r="AW5033" s="115">
        <v>0.12527385769999999</v>
      </c>
    </row>
    <row r="5034" spans="1:49" x14ac:dyDescent="0.25">
      <c r="A5034" s="117">
        <v>440000</v>
      </c>
      <c r="B5034" s="117">
        <v>790000</v>
      </c>
      <c r="C5034" s="117">
        <v>790000</v>
      </c>
      <c r="D5034" s="115" t="s">
        <v>342</v>
      </c>
      <c r="E5034" s="115" t="s">
        <v>13</v>
      </c>
      <c r="F5034" s="115" t="s">
        <v>343</v>
      </c>
      <c r="G5034" s="115" t="s">
        <v>344</v>
      </c>
      <c r="H5034" s="115">
        <v>0.56000000000000005</v>
      </c>
      <c r="I5034" s="115">
        <v>0.48</v>
      </c>
      <c r="J5034" s="115" t="s">
        <v>350</v>
      </c>
      <c r="K5034" s="115">
        <v>0.23778616564731</v>
      </c>
      <c r="L5034" s="115">
        <v>3654.9754807566201</v>
      </c>
      <c r="M5034" s="115">
        <v>9.1105447579982908</v>
      </c>
      <c r="N5034" s="115">
        <v>1.33990890413071</v>
      </c>
      <c r="O5034" s="115">
        <v>2.1663615049626399</v>
      </c>
      <c r="P5034" s="115">
        <v>0.31861180062993</v>
      </c>
      <c r="Q5034" s="115">
        <v>869.10260510406101</v>
      </c>
      <c r="R5034" s="115">
        <v>1210</v>
      </c>
      <c r="S5034" s="115" t="s">
        <v>353</v>
      </c>
      <c r="T5034" s="115">
        <v>1210</v>
      </c>
      <c r="U5034" s="115" t="s">
        <v>352</v>
      </c>
      <c r="V5034" s="115" t="s">
        <v>350</v>
      </c>
      <c r="Z5034" s="115">
        <v>0</v>
      </c>
      <c r="AA5034" s="115">
        <v>1</v>
      </c>
      <c r="AB5034" s="115">
        <v>2.1663615049626399</v>
      </c>
      <c r="AC5034" s="115">
        <v>0.31861180062993</v>
      </c>
      <c r="AD5034" s="115">
        <v>869.10260510406101</v>
      </c>
      <c r="AF5034" s="115">
        <v>-1</v>
      </c>
      <c r="AG5034" s="115">
        <v>-1</v>
      </c>
      <c r="AH5034" s="115">
        <v>-1</v>
      </c>
      <c r="AI5034" s="115">
        <v>-1</v>
      </c>
      <c r="AJ5034" s="115">
        <v>0</v>
      </c>
      <c r="AM5034" s="115" t="s">
        <v>348</v>
      </c>
      <c r="AN5034" s="115">
        <v>-1</v>
      </c>
      <c r="AQ5034" s="115">
        <v>604</v>
      </c>
      <c r="AR5034" s="115" t="s">
        <v>271</v>
      </c>
      <c r="AS5034" s="115" t="s">
        <v>384</v>
      </c>
      <c r="AT5034" s="115" t="s">
        <v>296</v>
      </c>
      <c r="AV5034" s="115">
        <v>120.36321894480101</v>
      </c>
      <c r="AW5034" s="115">
        <v>0.70486829289999997</v>
      </c>
    </row>
    <row r="5035" spans="1:49" x14ac:dyDescent="0.25">
      <c r="A5035" s="117">
        <v>440000</v>
      </c>
      <c r="B5035" s="117">
        <v>790000</v>
      </c>
      <c r="C5035" s="117">
        <v>790000</v>
      </c>
      <c r="D5035" s="115" t="s">
        <v>342</v>
      </c>
      <c r="E5035" s="115" t="s">
        <v>13</v>
      </c>
      <c r="F5035" s="115" t="s">
        <v>343</v>
      </c>
      <c r="G5035" s="115" t="s">
        <v>344</v>
      </c>
      <c r="H5035" s="115">
        <v>0.56000000000000005</v>
      </c>
      <c r="I5035" s="115">
        <v>0.48</v>
      </c>
      <c r="J5035" s="115" t="s">
        <v>350</v>
      </c>
      <c r="K5035" s="115">
        <v>5.374364896E-5</v>
      </c>
      <c r="L5035" s="115">
        <v>3654.9754807566201</v>
      </c>
      <c r="M5035" s="115">
        <v>9.1105447579982908</v>
      </c>
      <c r="N5035" s="115">
        <v>1.33990890413071</v>
      </c>
      <c r="O5035" s="115">
        <v>4.8963391931999996E-4</v>
      </c>
      <c r="P5035" s="115">
        <v>7.2011593779999994E-5</v>
      </c>
      <c r="Q5035" s="115">
        <v>0.19643171920249999</v>
      </c>
      <c r="R5035" s="115">
        <v>1210</v>
      </c>
      <c r="S5035" s="115" t="s">
        <v>353</v>
      </c>
      <c r="T5035" s="115">
        <v>1210</v>
      </c>
      <c r="U5035" s="115" t="s">
        <v>352</v>
      </c>
      <c r="V5035" s="115" t="s">
        <v>350</v>
      </c>
      <c r="Z5035" s="115">
        <v>0</v>
      </c>
      <c r="AA5035" s="115">
        <v>1</v>
      </c>
      <c r="AB5035" s="115">
        <v>4.8963391931999996E-4</v>
      </c>
      <c r="AC5035" s="115">
        <v>7.2011593779999994E-5</v>
      </c>
      <c r="AD5035" s="115">
        <v>0.19643171920231001</v>
      </c>
      <c r="AF5035" s="115">
        <v>-1</v>
      </c>
      <c r="AG5035" s="115">
        <v>-1</v>
      </c>
      <c r="AH5035" s="115">
        <v>-1</v>
      </c>
      <c r="AI5035" s="115">
        <v>-1</v>
      </c>
      <c r="AJ5035" s="115">
        <v>0</v>
      </c>
      <c r="AM5035" s="115" t="s">
        <v>348</v>
      </c>
      <c r="AN5035" s="115">
        <v>-1</v>
      </c>
      <c r="AQ5035" s="115">
        <v>604</v>
      </c>
      <c r="AR5035" s="115" t="s">
        <v>271</v>
      </c>
      <c r="AS5035" s="115" t="s">
        <v>384</v>
      </c>
      <c r="AT5035" s="115" t="s">
        <v>296</v>
      </c>
      <c r="AV5035" s="115">
        <v>2.25354939980364</v>
      </c>
      <c r="AW5035" s="115">
        <v>1.59312E-4</v>
      </c>
    </row>
    <row r="5036" spans="1:49" x14ac:dyDescent="0.25">
      <c r="A5036" s="117">
        <v>440000</v>
      </c>
      <c r="B5036" s="117">
        <v>790000</v>
      </c>
      <c r="C5036" s="117">
        <v>790000</v>
      </c>
      <c r="D5036" s="115" t="s">
        <v>342</v>
      </c>
      <c r="E5036" s="115" t="s">
        <v>13</v>
      </c>
      <c r="F5036" s="115" t="s">
        <v>343</v>
      </c>
      <c r="G5036" s="115" t="s">
        <v>344</v>
      </c>
      <c r="H5036" s="115">
        <v>0.56000000000000005</v>
      </c>
      <c r="I5036" s="115">
        <v>0.48</v>
      </c>
      <c r="J5036" s="115" t="s">
        <v>350</v>
      </c>
      <c r="K5036" s="115">
        <v>5.9343790795709998E-2</v>
      </c>
      <c r="L5036" s="115">
        <v>3661.4881872992601</v>
      </c>
      <c r="M5036" s="115">
        <v>9.1257924132744197</v>
      </c>
      <c r="N5036" s="115">
        <v>1.3421179027122101</v>
      </c>
      <c r="O5036" s="115">
        <v>0.54155911581849003</v>
      </c>
      <c r="P5036" s="115">
        <v>7.9646364041739998E-2</v>
      </c>
      <c r="Q5036" s="115">
        <v>217.28658898807601</v>
      </c>
      <c r="R5036" s="115">
        <v>1200</v>
      </c>
      <c r="S5036" s="115" t="s">
        <v>351</v>
      </c>
      <c r="T5036" s="115">
        <v>1200</v>
      </c>
      <c r="U5036" s="115" t="s">
        <v>352</v>
      </c>
      <c r="V5036" s="115" t="s">
        <v>350</v>
      </c>
      <c r="Z5036" s="115">
        <v>0</v>
      </c>
      <c r="AA5036" s="115">
        <v>1</v>
      </c>
      <c r="AB5036" s="115">
        <v>0.54155911581849003</v>
      </c>
      <c r="AC5036" s="115">
        <v>7.9646364041739998E-2</v>
      </c>
      <c r="AD5036" s="115">
        <v>217.28658898807501</v>
      </c>
      <c r="AF5036" s="115">
        <v>-1</v>
      </c>
      <c r="AG5036" s="115">
        <v>-1</v>
      </c>
      <c r="AH5036" s="115">
        <v>-1</v>
      </c>
      <c r="AI5036" s="115">
        <v>-1</v>
      </c>
      <c r="AJ5036" s="115">
        <v>0</v>
      </c>
      <c r="AM5036" s="115" t="s">
        <v>348</v>
      </c>
      <c r="AN5036" s="115">
        <v>-1</v>
      </c>
      <c r="AQ5036" s="115">
        <v>604</v>
      </c>
      <c r="AR5036" s="115" t="s">
        <v>271</v>
      </c>
      <c r="AS5036" s="115" t="s">
        <v>384</v>
      </c>
      <c r="AT5036" s="115" t="s">
        <v>296</v>
      </c>
      <c r="AV5036" s="115">
        <v>109.620893665476</v>
      </c>
      <c r="AW5036" s="115">
        <v>0.176225944</v>
      </c>
    </row>
    <row r="5037" spans="1:49" x14ac:dyDescent="0.25">
      <c r="A5037" s="117">
        <v>440000</v>
      </c>
      <c r="B5037" s="117">
        <v>790000</v>
      </c>
      <c r="C5037" s="117">
        <v>790000</v>
      </c>
      <c r="D5037" s="115" t="s">
        <v>342</v>
      </c>
      <c r="E5037" s="115" t="s">
        <v>13</v>
      </c>
      <c r="F5037" s="115" t="s">
        <v>343</v>
      </c>
      <c r="G5037" s="115" t="s">
        <v>344</v>
      </c>
      <c r="H5037" s="115">
        <v>0.56000000000000005</v>
      </c>
      <c r="I5037" s="115">
        <v>0.48</v>
      </c>
      <c r="J5037" s="115" t="s">
        <v>350</v>
      </c>
      <c r="K5037" s="115">
        <v>1.559737608072E-2</v>
      </c>
      <c r="L5037" s="115">
        <v>3661.4881872992601</v>
      </c>
      <c r="M5037" s="115">
        <v>9.1257924132744197</v>
      </c>
      <c r="N5037" s="115">
        <v>1.3421179027122101</v>
      </c>
      <c r="O5037" s="115">
        <v>0.14233841630444999</v>
      </c>
      <c r="P5037" s="115">
        <v>2.0933517673270001E-2</v>
      </c>
      <c r="Q5037" s="115">
        <v>57.109608272431302</v>
      </c>
      <c r="R5037" s="115">
        <v>1210</v>
      </c>
      <c r="S5037" s="115" t="s">
        <v>353</v>
      </c>
      <c r="T5037" s="115">
        <v>1210</v>
      </c>
      <c r="U5037" s="115" t="s">
        <v>352</v>
      </c>
      <c r="V5037" s="115" t="s">
        <v>350</v>
      </c>
      <c r="Z5037" s="115">
        <v>0</v>
      </c>
      <c r="AA5037" s="115">
        <v>1</v>
      </c>
      <c r="AB5037" s="115">
        <v>0.14233841630444999</v>
      </c>
      <c r="AC5037" s="115">
        <v>2.0933517673270001E-2</v>
      </c>
      <c r="AD5037" s="115">
        <v>57.109608272430201</v>
      </c>
      <c r="AF5037" s="115">
        <v>-1</v>
      </c>
      <c r="AG5037" s="115">
        <v>-1</v>
      </c>
      <c r="AH5037" s="115">
        <v>-1</v>
      </c>
      <c r="AI5037" s="115">
        <v>-1</v>
      </c>
      <c r="AJ5037" s="115">
        <v>0</v>
      </c>
      <c r="AM5037" s="115" t="s">
        <v>348</v>
      </c>
      <c r="AN5037" s="115">
        <v>-1</v>
      </c>
      <c r="AQ5037" s="115">
        <v>604</v>
      </c>
      <c r="AR5037" s="115" t="s">
        <v>271</v>
      </c>
      <c r="AS5037" s="115" t="s">
        <v>384</v>
      </c>
      <c r="AT5037" s="115" t="s">
        <v>296</v>
      </c>
      <c r="AV5037" s="115">
        <v>76.184163421825104</v>
      </c>
      <c r="AW5037" s="115">
        <v>4.6317606099999999E-2</v>
      </c>
    </row>
    <row r="5038" spans="1:49" x14ac:dyDescent="0.25">
      <c r="A5038" s="117">
        <v>440000</v>
      </c>
      <c r="B5038" s="117">
        <v>790000</v>
      </c>
      <c r="C5038" s="117">
        <v>790000</v>
      </c>
      <c r="D5038" s="115" t="s">
        <v>342</v>
      </c>
      <c r="E5038" s="115" t="s">
        <v>13</v>
      </c>
      <c r="F5038" s="115" t="s">
        <v>343</v>
      </c>
      <c r="G5038" s="115" t="s">
        <v>344</v>
      </c>
      <c r="H5038" s="115">
        <v>0.56000000000000005</v>
      </c>
      <c r="I5038" s="115">
        <v>0.48</v>
      </c>
      <c r="J5038" s="115" t="s">
        <v>350</v>
      </c>
      <c r="K5038" s="115">
        <v>0.26910788876660002</v>
      </c>
      <c r="L5038" s="115">
        <v>3661.4881872992601</v>
      </c>
      <c r="M5038" s="115">
        <v>9.1257924132744197</v>
      </c>
      <c r="N5038" s="115">
        <v>1.3421179027122101</v>
      </c>
      <c r="O5038" s="115">
        <v>2.45582272965853</v>
      </c>
      <c r="P5038" s="115">
        <v>0.36117451527473998</v>
      </c>
      <c r="Q5038" s="115">
        <v>985.33535582795002</v>
      </c>
      <c r="R5038" s="115">
        <v>1210</v>
      </c>
      <c r="S5038" s="115" t="s">
        <v>353</v>
      </c>
      <c r="T5038" s="115">
        <v>1210</v>
      </c>
      <c r="U5038" s="115" t="s">
        <v>352</v>
      </c>
      <c r="V5038" s="115" t="s">
        <v>350</v>
      </c>
      <c r="Z5038" s="115">
        <v>0</v>
      </c>
      <c r="AA5038" s="115">
        <v>1</v>
      </c>
      <c r="AB5038" s="115">
        <v>2.45582272965853</v>
      </c>
      <c r="AC5038" s="115">
        <v>0.36117451527473998</v>
      </c>
      <c r="AD5038" s="115">
        <v>985.33535582795002</v>
      </c>
      <c r="AF5038" s="115">
        <v>-1</v>
      </c>
      <c r="AG5038" s="115">
        <v>-1</v>
      </c>
      <c r="AH5038" s="115">
        <v>-1</v>
      </c>
      <c r="AI5038" s="115">
        <v>-1</v>
      </c>
      <c r="AJ5038" s="115">
        <v>0</v>
      </c>
      <c r="AM5038" s="115" t="s">
        <v>348</v>
      </c>
      <c r="AN5038" s="115">
        <v>-1</v>
      </c>
      <c r="AQ5038" s="115">
        <v>604</v>
      </c>
      <c r="AR5038" s="115" t="s">
        <v>271</v>
      </c>
      <c r="AS5038" s="115" t="s">
        <v>384</v>
      </c>
      <c r="AT5038" s="115" t="s">
        <v>296</v>
      </c>
      <c r="AV5038" s="115">
        <v>132.62084811196999</v>
      </c>
      <c r="AW5038" s="115">
        <v>0.79913654160000003</v>
      </c>
    </row>
    <row r="5039" spans="1:49" x14ac:dyDescent="0.25">
      <c r="A5039" s="117">
        <v>440000</v>
      </c>
      <c r="B5039" s="117">
        <v>790000</v>
      </c>
      <c r="C5039" s="117">
        <v>790000</v>
      </c>
      <c r="D5039" s="115" t="s">
        <v>342</v>
      </c>
      <c r="E5039" s="115" t="s">
        <v>13</v>
      </c>
      <c r="F5039" s="115" t="s">
        <v>343</v>
      </c>
      <c r="G5039" s="115" t="s">
        <v>344</v>
      </c>
      <c r="H5039" s="115">
        <v>0.56000000000000005</v>
      </c>
      <c r="I5039" s="115">
        <v>0.48</v>
      </c>
      <c r="J5039" s="115" t="s">
        <v>350</v>
      </c>
      <c r="K5039" s="115">
        <v>0.16453655700961001</v>
      </c>
      <c r="L5039" s="115">
        <v>3661.4881872992601</v>
      </c>
      <c r="M5039" s="115">
        <v>9.1257924132744197</v>
      </c>
      <c r="N5039" s="115">
        <v>1.3421179027122101</v>
      </c>
      <c r="O5039" s="115">
        <v>1.5015264636646299</v>
      </c>
      <c r="P5039" s="115">
        <v>0.22082745881322999</v>
      </c>
      <c r="Q5039" s="115">
        <v>602.44865986959701</v>
      </c>
      <c r="R5039" s="115">
        <v>1210</v>
      </c>
      <c r="S5039" s="115" t="s">
        <v>353</v>
      </c>
      <c r="T5039" s="115">
        <v>1210</v>
      </c>
      <c r="U5039" s="115" t="s">
        <v>352</v>
      </c>
      <c r="V5039" s="115" t="s">
        <v>350</v>
      </c>
      <c r="Z5039" s="115">
        <v>0</v>
      </c>
      <c r="AA5039" s="115">
        <v>1</v>
      </c>
      <c r="AB5039" s="115">
        <v>1.5015264636646299</v>
      </c>
      <c r="AC5039" s="115">
        <v>0.22082745881322999</v>
      </c>
      <c r="AD5039" s="115">
        <v>602.44865986959701</v>
      </c>
      <c r="AF5039" s="115">
        <v>-1</v>
      </c>
      <c r="AG5039" s="115">
        <v>-1</v>
      </c>
      <c r="AH5039" s="115">
        <v>-1</v>
      </c>
      <c r="AI5039" s="115">
        <v>-1</v>
      </c>
      <c r="AJ5039" s="115">
        <v>0</v>
      </c>
      <c r="AM5039" s="115" t="s">
        <v>348</v>
      </c>
      <c r="AN5039" s="115">
        <v>-1</v>
      </c>
      <c r="AQ5039" s="115">
        <v>604</v>
      </c>
      <c r="AR5039" s="115" t="s">
        <v>271</v>
      </c>
      <c r="AS5039" s="115" t="s">
        <v>384</v>
      </c>
      <c r="AT5039" s="115" t="s">
        <v>296</v>
      </c>
      <c r="AV5039" s="115">
        <v>109.3462025812</v>
      </c>
      <c r="AW5039" s="115">
        <v>0.48860394150000003</v>
      </c>
    </row>
    <row r="5040" spans="1:49" x14ac:dyDescent="0.25">
      <c r="A5040" s="117">
        <v>440000</v>
      </c>
      <c r="B5040" s="117">
        <v>790000</v>
      </c>
      <c r="C5040" s="117">
        <v>790000</v>
      </c>
      <c r="D5040" s="115" t="s">
        <v>342</v>
      </c>
      <c r="E5040" s="115" t="s">
        <v>13</v>
      </c>
      <c r="F5040" s="115" t="s">
        <v>343</v>
      </c>
      <c r="G5040" s="115" t="s">
        <v>344</v>
      </c>
      <c r="H5040" s="115">
        <v>0.56000000000000005</v>
      </c>
      <c r="I5040" s="115">
        <v>0.48</v>
      </c>
      <c r="J5040" s="115" t="s">
        <v>350</v>
      </c>
      <c r="K5040" s="115">
        <v>2.9033989755350001E-2</v>
      </c>
      <c r="L5040" s="115">
        <v>3661.4881872992601</v>
      </c>
      <c r="M5040" s="115">
        <v>9.1257924132744197</v>
      </c>
      <c r="N5040" s="115">
        <v>1.3421179027122101</v>
      </c>
      <c r="O5040" s="115">
        <v>0.26495816343646</v>
      </c>
      <c r="P5040" s="115">
        <v>3.896703743781E-2</v>
      </c>
      <c r="Q5040" s="115">
        <v>106.307610519381</v>
      </c>
      <c r="R5040" s="115">
        <v>1210</v>
      </c>
      <c r="S5040" s="115" t="s">
        <v>353</v>
      </c>
      <c r="T5040" s="115">
        <v>1210</v>
      </c>
      <c r="U5040" s="115" t="s">
        <v>352</v>
      </c>
      <c r="V5040" s="115" t="s">
        <v>350</v>
      </c>
      <c r="Z5040" s="115">
        <v>0</v>
      </c>
      <c r="AA5040" s="115">
        <v>1</v>
      </c>
      <c r="AB5040" s="115">
        <v>0.26495816343646</v>
      </c>
      <c r="AC5040" s="115">
        <v>3.896703743781E-2</v>
      </c>
      <c r="AD5040" s="115">
        <v>106.307610519383</v>
      </c>
      <c r="AF5040" s="115">
        <v>-1</v>
      </c>
      <c r="AG5040" s="115">
        <v>-1</v>
      </c>
      <c r="AH5040" s="115">
        <v>-1</v>
      </c>
      <c r="AI5040" s="115">
        <v>-1</v>
      </c>
      <c r="AJ5040" s="115">
        <v>0</v>
      </c>
      <c r="AM5040" s="115" t="s">
        <v>348</v>
      </c>
      <c r="AN5040" s="115">
        <v>-1</v>
      </c>
      <c r="AQ5040" s="115">
        <v>604</v>
      </c>
      <c r="AR5040" s="115" t="s">
        <v>271</v>
      </c>
      <c r="AS5040" s="115" t="s">
        <v>384</v>
      </c>
      <c r="AT5040" s="115" t="s">
        <v>296</v>
      </c>
      <c r="AV5040" s="115">
        <v>44.780040844664001</v>
      </c>
      <c r="AW5040" s="115">
        <v>8.6218662200000004E-2</v>
      </c>
    </row>
    <row r="5041" spans="1:49" x14ac:dyDescent="0.25">
      <c r="A5041" s="117">
        <v>440000</v>
      </c>
      <c r="B5041" s="117">
        <v>790000</v>
      </c>
      <c r="C5041" s="117">
        <v>790000</v>
      </c>
      <c r="D5041" s="115" t="s">
        <v>342</v>
      </c>
      <c r="E5041" s="115" t="s">
        <v>13</v>
      </c>
      <c r="F5041" s="115" t="s">
        <v>343</v>
      </c>
      <c r="G5041" s="115" t="s">
        <v>344</v>
      </c>
      <c r="H5041" s="115">
        <v>0.56000000000000005</v>
      </c>
      <c r="I5041" s="115">
        <v>0.48</v>
      </c>
      <c r="J5041" s="115" t="s">
        <v>350</v>
      </c>
      <c r="K5041" s="115">
        <v>6.4650540325669997E-2</v>
      </c>
      <c r="L5041" s="115">
        <v>3661.4881872992601</v>
      </c>
      <c r="M5041" s="115">
        <v>9.1257924132744197</v>
      </c>
      <c r="N5041" s="115">
        <v>1.3421179027122101</v>
      </c>
      <c r="O5041" s="115">
        <v>0.58998741041816005</v>
      </c>
      <c r="P5041" s="115">
        <v>8.6768647591109999E-2</v>
      </c>
      <c r="Q5041" s="115">
        <v>236.71718970498401</v>
      </c>
      <c r="R5041" s="115">
        <v>1210</v>
      </c>
      <c r="S5041" s="115" t="s">
        <v>353</v>
      </c>
      <c r="T5041" s="115">
        <v>1210</v>
      </c>
      <c r="U5041" s="115" t="s">
        <v>352</v>
      </c>
      <c r="V5041" s="115" t="s">
        <v>350</v>
      </c>
      <c r="Z5041" s="115">
        <v>0</v>
      </c>
      <c r="AA5041" s="115">
        <v>1</v>
      </c>
      <c r="AB5041" s="115">
        <v>0.58998741041816005</v>
      </c>
      <c r="AC5041" s="115">
        <v>8.6768647591109999E-2</v>
      </c>
      <c r="AD5041" s="115">
        <v>236.71718970498301</v>
      </c>
      <c r="AF5041" s="115">
        <v>-1</v>
      </c>
      <c r="AG5041" s="115">
        <v>-1</v>
      </c>
      <c r="AH5041" s="115">
        <v>-1</v>
      </c>
      <c r="AI5041" s="115">
        <v>-1</v>
      </c>
      <c r="AJ5041" s="115">
        <v>0</v>
      </c>
      <c r="AM5041" s="115" t="s">
        <v>348</v>
      </c>
      <c r="AN5041" s="115">
        <v>-1</v>
      </c>
      <c r="AQ5041" s="115">
        <v>604</v>
      </c>
      <c r="AR5041" s="115" t="s">
        <v>271</v>
      </c>
      <c r="AS5041" s="115" t="s">
        <v>384</v>
      </c>
      <c r="AT5041" s="115" t="s">
        <v>296</v>
      </c>
      <c r="AV5041" s="115">
        <v>76.493156149670895</v>
      </c>
      <c r="AW5041" s="115">
        <v>0.19198474430000001</v>
      </c>
    </row>
    <row r="5042" spans="1:49" x14ac:dyDescent="0.25">
      <c r="A5042" s="117">
        <v>440000</v>
      </c>
      <c r="B5042" s="117">
        <v>790000</v>
      </c>
      <c r="C5042" s="117">
        <v>790000</v>
      </c>
      <c r="D5042" s="115" t="s">
        <v>342</v>
      </c>
      <c r="E5042" s="115" t="s">
        <v>13</v>
      </c>
      <c r="F5042" s="115" t="s">
        <v>343</v>
      </c>
      <c r="G5042" s="115" t="s">
        <v>344</v>
      </c>
      <c r="H5042" s="115">
        <v>0.56000000000000005</v>
      </c>
      <c r="I5042" s="115">
        <v>0.48</v>
      </c>
      <c r="J5042" s="115" t="s">
        <v>350</v>
      </c>
      <c r="K5042" s="115">
        <v>1.549331114135E-2</v>
      </c>
      <c r="L5042" s="115">
        <v>3661.4881872992601</v>
      </c>
      <c r="M5042" s="115">
        <v>9.1257924132744197</v>
      </c>
      <c r="N5042" s="115">
        <v>1.3421179027122101</v>
      </c>
      <c r="O5042" s="115">
        <v>0.14138874127025</v>
      </c>
      <c r="P5042" s="115">
        <v>2.079385025509E-2</v>
      </c>
      <c r="Q5042" s="115">
        <v>56.728575726212398</v>
      </c>
      <c r="R5042" s="115">
        <v>1210</v>
      </c>
      <c r="S5042" s="115" t="s">
        <v>353</v>
      </c>
      <c r="T5042" s="115">
        <v>1210</v>
      </c>
      <c r="U5042" s="115" t="s">
        <v>352</v>
      </c>
      <c r="V5042" s="115" t="s">
        <v>350</v>
      </c>
      <c r="Z5042" s="115">
        <v>0</v>
      </c>
      <c r="AA5042" s="115">
        <v>1</v>
      </c>
      <c r="AB5042" s="115">
        <v>0.14138874127025</v>
      </c>
      <c r="AC5042" s="115">
        <v>2.079385025509E-2</v>
      </c>
      <c r="AD5042" s="115">
        <v>56.728575726213101</v>
      </c>
      <c r="AF5042" s="115">
        <v>-1</v>
      </c>
      <c r="AG5042" s="115">
        <v>-1</v>
      </c>
      <c r="AH5042" s="115">
        <v>-1</v>
      </c>
      <c r="AI5042" s="115">
        <v>-1</v>
      </c>
      <c r="AJ5042" s="115">
        <v>0</v>
      </c>
      <c r="AM5042" s="115" t="s">
        <v>348</v>
      </c>
      <c r="AN5042" s="115">
        <v>-1</v>
      </c>
      <c r="AQ5042" s="115">
        <v>604</v>
      </c>
      <c r="AR5042" s="115" t="s">
        <v>271</v>
      </c>
      <c r="AS5042" s="115" t="s">
        <v>384</v>
      </c>
      <c r="AT5042" s="115" t="s">
        <v>296</v>
      </c>
      <c r="AV5042" s="115">
        <v>32.125940462392101</v>
      </c>
      <c r="AW5042" s="115">
        <v>4.6008577199999998E-2</v>
      </c>
    </row>
    <row r="5043" spans="1:49" x14ac:dyDescent="0.25">
      <c r="A5043" s="117">
        <v>440000</v>
      </c>
      <c r="B5043" s="117">
        <v>800000</v>
      </c>
      <c r="C5043" s="117">
        <v>800000</v>
      </c>
      <c r="D5043" s="115" t="s">
        <v>342</v>
      </c>
      <c r="E5043" s="115" t="s">
        <v>13</v>
      </c>
      <c r="F5043" s="115" t="s">
        <v>343</v>
      </c>
      <c r="G5043" s="115" t="s">
        <v>344</v>
      </c>
      <c r="H5043" s="115">
        <v>0.56000000000000005</v>
      </c>
      <c r="I5043" s="115">
        <v>0.48</v>
      </c>
      <c r="J5043" s="115" t="s">
        <v>350</v>
      </c>
      <c r="K5043" s="115">
        <v>0.15204854510978</v>
      </c>
      <c r="L5043" s="115">
        <v>3633.0519898821599</v>
      </c>
      <c r="M5043" s="115">
        <v>9.0592813824315606</v>
      </c>
      <c r="N5043" s="115">
        <v>1.33248446571623</v>
      </c>
      <c r="O5043" s="115">
        <v>1.37745055393886</v>
      </c>
      <c r="P5043" s="115">
        <v>0.20260232439354001</v>
      </c>
      <c r="Q5043" s="115">
        <v>552.40026936978495</v>
      </c>
      <c r="R5043" s="115">
        <v>1200</v>
      </c>
      <c r="S5043" s="115" t="s">
        <v>351</v>
      </c>
      <c r="T5043" s="115">
        <v>1200</v>
      </c>
      <c r="U5043" s="115" t="s">
        <v>352</v>
      </c>
      <c r="V5043" s="115" t="s">
        <v>350</v>
      </c>
      <c r="Z5043" s="115">
        <v>0</v>
      </c>
      <c r="AA5043" s="115">
        <v>1</v>
      </c>
      <c r="AB5043" s="115">
        <v>1.37745055393886</v>
      </c>
      <c r="AC5043" s="115">
        <v>0.20260232439354001</v>
      </c>
      <c r="AD5043" s="115">
        <v>552.40026936978495</v>
      </c>
      <c r="AF5043" s="115">
        <v>-1</v>
      </c>
      <c r="AG5043" s="115">
        <v>-1</v>
      </c>
      <c r="AH5043" s="115">
        <v>-1</v>
      </c>
      <c r="AI5043" s="115">
        <v>-1</v>
      </c>
      <c r="AJ5043" s="115">
        <v>0</v>
      </c>
      <c r="AM5043" s="115" t="s">
        <v>348</v>
      </c>
      <c r="AN5043" s="115">
        <v>-1</v>
      </c>
      <c r="AQ5043" s="115">
        <v>604</v>
      </c>
      <c r="AR5043" s="115" t="s">
        <v>271</v>
      </c>
      <c r="AS5043" s="115" t="s">
        <v>384</v>
      </c>
      <c r="AT5043" s="115" t="s">
        <v>296</v>
      </c>
      <c r="AV5043" s="115">
        <v>124.65883983848801</v>
      </c>
      <c r="AW5043" s="115">
        <v>0.44801319490000002</v>
      </c>
    </row>
    <row r="5044" spans="1:49" x14ac:dyDescent="0.25">
      <c r="A5044" s="117">
        <v>440000</v>
      </c>
      <c r="B5044" s="117">
        <v>800000</v>
      </c>
      <c r="C5044" s="117">
        <v>800000</v>
      </c>
      <c r="D5044" s="115" t="s">
        <v>342</v>
      </c>
      <c r="E5044" s="115" t="s">
        <v>13</v>
      </c>
      <c r="F5044" s="115" t="s">
        <v>343</v>
      </c>
      <c r="G5044" s="115" t="s">
        <v>344</v>
      </c>
      <c r="H5044" s="115">
        <v>0.56000000000000005</v>
      </c>
      <c r="I5044" s="115">
        <v>0.48</v>
      </c>
      <c r="J5044" s="115" t="s">
        <v>350</v>
      </c>
      <c r="K5044" s="115">
        <v>0.16080068725503999</v>
      </c>
      <c r="L5044" s="115">
        <v>3633.0519898821599</v>
      </c>
      <c r="M5044" s="115">
        <v>9.0592813824315606</v>
      </c>
      <c r="N5044" s="115">
        <v>1.33248446571623</v>
      </c>
      <c r="O5044" s="115">
        <v>1.4567386723317799</v>
      </c>
      <c r="P5044" s="115">
        <v>0.21426441784382999</v>
      </c>
      <c r="Q5044" s="115">
        <v>584.19725680634201</v>
      </c>
      <c r="R5044" s="115">
        <v>1210</v>
      </c>
      <c r="S5044" s="115" t="s">
        <v>353</v>
      </c>
      <c r="T5044" s="115">
        <v>1210</v>
      </c>
      <c r="U5044" s="115" t="s">
        <v>352</v>
      </c>
      <c r="V5044" s="115" t="s">
        <v>350</v>
      </c>
      <c r="Z5044" s="115">
        <v>0</v>
      </c>
      <c r="AA5044" s="115">
        <v>1</v>
      </c>
      <c r="AB5044" s="115">
        <v>1.4567386723317799</v>
      </c>
      <c r="AC5044" s="115">
        <v>0.21426441784382999</v>
      </c>
      <c r="AD5044" s="115">
        <v>584.19725680634201</v>
      </c>
      <c r="AF5044" s="115">
        <v>-1</v>
      </c>
      <c r="AG5044" s="115">
        <v>-1</v>
      </c>
      <c r="AH5044" s="115">
        <v>-1</v>
      </c>
      <c r="AI5044" s="115">
        <v>-1</v>
      </c>
      <c r="AJ5044" s="115">
        <v>0</v>
      </c>
      <c r="AM5044" s="115" t="s">
        <v>348</v>
      </c>
      <c r="AN5044" s="115">
        <v>-1</v>
      </c>
      <c r="AQ5044" s="115">
        <v>604</v>
      </c>
      <c r="AR5044" s="115" t="s">
        <v>271</v>
      </c>
      <c r="AS5044" s="115" t="s">
        <v>384</v>
      </c>
      <c r="AT5044" s="115" t="s">
        <v>296</v>
      </c>
      <c r="AV5044" s="115">
        <v>107.327416524206</v>
      </c>
      <c r="AW5044" s="115">
        <v>0.47380150589999998</v>
      </c>
    </row>
    <row r="5045" spans="1:49" x14ac:dyDescent="0.25">
      <c r="A5045" s="117">
        <v>440000</v>
      </c>
      <c r="B5045" s="117">
        <v>800000</v>
      </c>
      <c r="C5045" s="117">
        <v>800000</v>
      </c>
      <c r="D5045" s="115" t="s">
        <v>342</v>
      </c>
      <c r="E5045" s="115" t="s">
        <v>13</v>
      </c>
      <c r="F5045" s="115" t="s">
        <v>343</v>
      </c>
      <c r="G5045" s="115" t="s">
        <v>344</v>
      </c>
      <c r="H5045" s="115">
        <v>0.56000000000000005</v>
      </c>
      <c r="I5045" s="115">
        <v>0.48</v>
      </c>
      <c r="J5045" s="115" t="s">
        <v>350</v>
      </c>
      <c r="K5045" s="115">
        <v>0.24950182841856</v>
      </c>
      <c r="L5045" s="115">
        <v>3633.0519898821599</v>
      </c>
      <c r="M5045" s="115">
        <v>9.0592813824315606</v>
      </c>
      <c r="N5045" s="115">
        <v>1.33248446571623</v>
      </c>
      <c r="O5045" s="115">
        <v>2.2603072690749699</v>
      </c>
      <c r="P5045" s="115">
        <v>0.33245731053554001</v>
      </c>
      <c r="Q5045" s="115">
        <v>906.45311421532006</v>
      </c>
      <c r="R5045" s="115">
        <v>1210</v>
      </c>
      <c r="S5045" s="115" t="s">
        <v>353</v>
      </c>
      <c r="T5045" s="115">
        <v>1210</v>
      </c>
      <c r="U5045" s="115" t="s">
        <v>352</v>
      </c>
      <c r="V5045" s="115" t="s">
        <v>350</v>
      </c>
      <c r="Z5045" s="115">
        <v>0</v>
      </c>
      <c r="AA5045" s="115">
        <v>1</v>
      </c>
      <c r="AB5045" s="115">
        <v>2.2603072690749699</v>
      </c>
      <c r="AC5045" s="115">
        <v>0.33245731053554001</v>
      </c>
      <c r="AD5045" s="115">
        <v>906.45311421532006</v>
      </c>
      <c r="AF5045" s="115">
        <v>-1</v>
      </c>
      <c r="AG5045" s="115">
        <v>-1</v>
      </c>
      <c r="AH5045" s="115">
        <v>-1</v>
      </c>
      <c r="AI5045" s="115">
        <v>-1</v>
      </c>
      <c r="AJ5045" s="115">
        <v>0</v>
      </c>
      <c r="AM5045" s="115" t="s">
        <v>348</v>
      </c>
      <c r="AN5045" s="115">
        <v>-1</v>
      </c>
      <c r="AQ5045" s="115">
        <v>604</v>
      </c>
      <c r="AR5045" s="115" t="s">
        <v>271</v>
      </c>
      <c r="AS5045" s="115" t="s">
        <v>384</v>
      </c>
      <c r="AT5045" s="115" t="s">
        <v>296</v>
      </c>
      <c r="AV5045" s="115">
        <v>127.754465915119</v>
      </c>
      <c r="AW5045" s="115">
        <v>0.73516067659999995</v>
      </c>
    </row>
    <row r="5046" spans="1:49" x14ac:dyDescent="0.25">
      <c r="A5046" s="117">
        <v>440000</v>
      </c>
      <c r="B5046" s="117">
        <v>800000</v>
      </c>
      <c r="C5046" s="117">
        <v>800000</v>
      </c>
      <c r="D5046" s="115" t="s">
        <v>342</v>
      </c>
      <c r="E5046" s="115" t="s">
        <v>13</v>
      </c>
      <c r="F5046" s="115" t="s">
        <v>343</v>
      </c>
      <c r="G5046" s="115" t="s">
        <v>344</v>
      </c>
      <c r="H5046" s="115">
        <v>0.56000000000000005</v>
      </c>
      <c r="I5046" s="115">
        <v>0.48</v>
      </c>
      <c r="J5046" s="115" t="s">
        <v>350</v>
      </c>
      <c r="K5046" s="115">
        <v>2.3824217636490001E-2</v>
      </c>
      <c r="L5046" s="115">
        <v>3633.0519898821599</v>
      </c>
      <c r="M5046" s="115">
        <v>9.0592813824315606</v>
      </c>
      <c r="N5046" s="115">
        <v>1.33248446571623</v>
      </c>
      <c r="O5046" s="115">
        <v>0.21583029128525999</v>
      </c>
      <c r="P5046" s="115">
        <v>3.1745399908460002E-2</v>
      </c>
      <c r="Q5046" s="115">
        <v>86.554621291639293</v>
      </c>
      <c r="R5046" s="115">
        <v>1210</v>
      </c>
      <c r="S5046" s="115" t="s">
        <v>353</v>
      </c>
      <c r="T5046" s="115">
        <v>1210</v>
      </c>
      <c r="U5046" s="115" t="s">
        <v>352</v>
      </c>
      <c r="V5046" s="115" t="s">
        <v>350</v>
      </c>
      <c r="Z5046" s="115">
        <v>0</v>
      </c>
      <c r="AA5046" s="115">
        <v>1</v>
      </c>
      <c r="AB5046" s="115">
        <v>0.21583029128525999</v>
      </c>
      <c r="AC5046" s="115">
        <v>3.1745399908460002E-2</v>
      </c>
      <c r="AD5046" s="115">
        <v>86.554621291638199</v>
      </c>
      <c r="AF5046" s="115">
        <v>-1</v>
      </c>
      <c r="AG5046" s="115">
        <v>-1</v>
      </c>
      <c r="AH5046" s="115">
        <v>-1</v>
      </c>
      <c r="AI5046" s="115">
        <v>-1</v>
      </c>
      <c r="AJ5046" s="115">
        <v>0</v>
      </c>
      <c r="AM5046" s="115" t="s">
        <v>348</v>
      </c>
      <c r="AN5046" s="115">
        <v>-1</v>
      </c>
      <c r="AQ5046" s="115">
        <v>604</v>
      </c>
      <c r="AR5046" s="115" t="s">
        <v>271</v>
      </c>
      <c r="AS5046" s="115" t="s">
        <v>384</v>
      </c>
      <c r="AT5046" s="115" t="s">
        <v>296</v>
      </c>
      <c r="AV5046" s="115">
        <v>75.723344830671707</v>
      </c>
      <c r="AW5046" s="115">
        <v>7.0198395199999999E-2</v>
      </c>
    </row>
    <row r="5047" spans="1:49" x14ac:dyDescent="0.25">
      <c r="A5047" s="117">
        <v>440000</v>
      </c>
      <c r="B5047" s="117">
        <v>800000</v>
      </c>
      <c r="C5047" s="117">
        <v>800000</v>
      </c>
      <c r="D5047" s="115" t="s">
        <v>342</v>
      </c>
      <c r="E5047" s="115" t="s">
        <v>13</v>
      </c>
      <c r="F5047" s="115" t="s">
        <v>343</v>
      </c>
      <c r="G5047" s="115" t="s">
        <v>344</v>
      </c>
      <c r="H5047" s="115">
        <v>0.56000000000000005</v>
      </c>
      <c r="I5047" s="115">
        <v>0.48</v>
      </c>
      <c r="J5047" s="115" t="s">
        <v>350</v>
      </c>
      <c r="K5047" s="115">
        <v>5.1349281709199999E-3</v>
      </c>
      <c r="L5047" s="115">
        <v>3633.0519898821599</v>
      </c>
      <c r="M5047" s="115">
        <v>9.0592813824315606</v>
      </c>
      <c r="N5047" s="115">
        <v>1.33248446571623</v>
      </c>
      <c r="O5047" s="115">
        <v>4.651875917895E-2</v>
      </c>
      <c r="P5047" s="115">
        <v>6.8422120203200003E-3</v>
      </c>
      <c r="Q5047" s="115">
        <v>18.655461009270098</v>
      </c>
      <c r="R5047" s="115">
        <v>1210</v>
      </c>
      <c r="S5047" s="115" t="s">
        <v>353</v>
      </c>
      <c r="T5047" s="115">
        <v>1210</v>
      </c>
      <c r="U5047" s="115" t="s">
        <v>352</v>
      </c>
      <c r="V5047" s="115" t="s">
        <v>350</v>
      </c>
      <c r="Z5047" s="115">
        <v>0</v>
      </c>
      <c r="AA5047" s="115">
        <v>1</v>
      </c>
      <c r="AB5047" s="115">
        <v>4.651875917895E-2</v>
      </c>
      <c r="AC5047" s="115">
        <v>6.8422120203200003E-3</v>
      </c>
      <c r="AD5047" s="115">
        <v>18.655461009271502</v>
      </c>
      <c r="AF5047" s="115">
        <v>-1</v>
      </c>
      <c r="AG5047" s="115">
        <v>-1</v>
      </c>
      <c r="AH5047" s="115">
        <v>-1</v>
      </c>
      <c r="AI5047" s="115">
        <v>-1</v>
      </c>
      <c r="AJ5047" s="115">
        <v>0</v>
      </c>
      <c r="AM5047" s="115" t="s">
        <v>348</v>
      </c>
      <c r="AN5047" s="115">
        <v>-1</v>
      </c>
      <c r="AQ5047" s="115">
        <v>604</v>
      </c>
      <c r="AR5047" s="115" t="s">
        <v>271</v>
      </c>
      <c r="AS5047" s="115" t="s">
        <v>384</v>
      </c>
      <c r="AT5047" s="115" t="s">
        <v>296</v>
      </c>
      <c r="AV5047" s="115">
        <v>24.209452956202</v>
      </c>
      <c r="AW5047" s="115">
        <v>1.51301387E-2</v>
      </c>
    </row>
    <row r="5048" spans="1:49" x14ac:dyDescent="0.25">
      <c r="A5048" s="117">
        <v>440000</v>
      </c>
      <c r="B5048" s="117">
        <v>800000</v>
      </c>
      <c r="C5048" s="117">
        <v>800000</v>
      </c>
      <c r="D5048" s="115" t="s">
        <v>342</v>
      </c>
      <c r="E5048" s="115" t="s">
        <v>13</v>
      </c>
      <c r="F5048" s="115" t="s">
        <v>343</v>
      </c>
      <c r="G5048" s="115" t="s">
        <v>344</v>
      </c>
      <c r="H5048" s="115">
        <v>0.56000000000000005</v>
      </c>
      <c r="I5048" s="115">
        <v>0.48</v>
      </c>
      <c r="J5048" s="115" t="s">
        <v>350</v>
      </c>
      <c r="K5048" s="115">
        <v>2.0134055270350001E-2</v>
      </c>
      <c r="L5048" s="115">
        <v>3633.0519898821599</v>
      </c>
      <c r="M5048" s="115">
        <v>9.0592813824315606</v>
      </c>
      <c r="N5048" s="115">
        <v>1.33248446571623</v>
      </c>
      <c r="O5048" s="115">
        <v>0.18240007206357001</v>
      </c>
      <c r="P5048" s="115">
        <v>2.682831587962E-2</v>
      </c>
      <c r="Q5048" s="115">
        <v>73.148069564360597</v>
      </c>
      <c r="R5048" s="115">
        <v>1210</v>
      </c>
      <c r="S5048" s="115" t="s">
        <v>353</v>
      </c>
      <c r="T5048" s="115">
        <v>1210</v>
      </c>
      <c r="U5048" s="115" t="s">
        <v>352</v>
      </c>
      <c r="V5048" s="115" t="s">
        <v>350</v>
      </c>
      <c r="Z5048" s="115">
        <v>0</v>
      </c>
      <c r="AA5048" s="115">
        <v>1</v>
      </c>
      <c r="AB5048" s="115">
        <v>0.18240007206357001</v>
      </c>
      <c r="AC5048" s="115">
        <v>2.682831587962E-2</v>
      </c>
      <c r="AD5048" s="115">
        <v>73.148069564358806</v>
      </c>
      <c r="AF5048" s="115">
        <v>-1</v>
      </c>
      <c r="AG5048" s="115">
        <v>-1</v>
      </c>
      <c r="AH5048" s="115">
        <v>-1</v>
      </c>
      <c r="AI5048" s="115">
        <v>-1</v>
      </c>
      <c r="AJ5048" s="115">
        <v>0</v>
      </c>
      <c r="AM5048" s="115" t="s">
        <v>348</v>
      </c>
      <c r="AN5048" s="115">
        <v>-1</v>
      </c>
      <c r="AQ5048" s="115">
        <v>604</v>
      </c>
      <c r="AR5048" s="115" t="s">
        <v>271</v>
      </c>
      <c r="AS5048" s="115" t="s">
        <v>384</v>
      </c>
      <c r="AT5048" s="115" t="s">
        <v>296</v>
      </c>
      <c r="AV5048" s="115">
        <v>68.400261467284295</v>
      </c>
      <c r="AW5048" s="115">
        <v>5.9325279500000001E-2</v>
      </c>
    </row>
    <row r="5049" spans="1:49" x14ac:dyDescent="0.25">
      <c r="A5049" s="117">
        <v>440000</v>
      </c>
      <c r="B5049" s="117">
        <v>800000</v>
      </c>
      <c r="C5049" s="117">
        <v>800000</v>
      </c>
      <c r="D5049" s="115" t="s">
        <v>342</v>
      </c>
      <c r="E5049" s="115" t="s">
        <v>13</v>
      </c>
      <c r="F5049" s="115" t="s">
        <v>343</v>
      </c>
      <c r="G5049" s="115" t="s">
        <v>344</v>
      </c>
      <c r="H5049" s="115">
        <v>0.56000000000000005</v>
      </c>
      <c r="I5049" s="115">
        <v>0.48</v>
      </c>
      <c r="J5049" s="115" t="s">
        <v>350</v>
      </c>
      <c r="K5049" s="115">
        <v>6.3191918757899996E-3</v>
      </c>
      <c r="L5049" s="115">
        <v>3633.0519898821599</v>
      </c>
      <c r="M5049" s="115">
        <v>9.0592813824315606</v>
      </c>
      <c r="N5049" s="115">
        <v>1.33248446571623</v>
      </c>
      <c r="O5049" s="115">
        <v>5.7247337312399997E-2</v>
      </c>
      <c r="P5049" s="115">
        <v>8.4202250103699999E-3</v>
      </c>
      <c r="Q5049" s="115">
        <v>22.9579526188042</v>
      </c>
      <c r="R5049" s="115">
        <v>1210</v>
      </c>
      <c r="S5049" s="115" t="s">
        <v>353</v>
      </c>
      <c r="T5049" s="115">
        <v>1210</v>
      </c>
      <c r="U5049" s="115" t="s">
        <v>352</v>
      </c>
      <c r="V5049" s="115" t="s">
        <v>350</v>
      </c>
      <c r="Z5049" s="115">
        <v>0</v>
      </c>
      <c r="AA5049" s="115">
        <v>1</v>
      </c>
      <c r="AB5049" s="115">
        <v>5.7247337312399997E-2</v>
      </c>
      <c r="AC5049" s="115">
        <v>8.4202250103699999E-3</v>
      </c>
      <c r="AD5049" s="115">
        <v>22.957952618803802</v>
      </c>
      <c r="AF5049" s="115">
        <v>-1</v>
      </c>
      <c r="AG5049" s="115">
        <v>-1</v>
      </c>
      <c r="AH5049" s="115">
        <v>-1</v>
      </c>
      <c r="AI5049" s="115">
        <v>-1</v>
      </c>
      <c r="AJ5049" s="115">
        <v>0</v>
      </c>
      <c r="AM5049" s="115" t="s">
        <v>348</v>
      </c>
      <c r="AN5049" s="115">
        <v>-1</v>
      </c>
      <c r="AQ5049" s="115">
        <v>604</v>
      </c>
      <c r="AR5049" s="115" t="s">
        <v>271</v>
      </c>
      <c r="AS5049" s="115" t="s">
        <v>384</v>
      </c>
      <c r="AT5049" s="115" t="s">
        <v>296</v>
      </c>
      <c r="AV5049" s="115">
        <v>22.830068088374802</v>
      </c>
      <c r="AW5049" s="115">
        <v>1.8619588499999999E-2</v>
      </c>
    </row>
    <row r="5050" spans="1:49" x14ac:dyDescent="0.25">
      <c r="A5050" s="117">
        <v>440000</v>
      </c>
      <c r="B5050" s="117">
        <v>800000</v>
      </c>
      <c r="C5050" s="117">
        <v>800000</v>
      </c>
      <c r="D5050" s="115" t="s">
        <v>342</v>
      </c>
      <c r="E5050" s="115" t="s">
        <v>13</v>
      </c>
      <c r="F5050" s="115" t="s">
        <v>343</v>
      </c>
      <c r="G5050" s="115" t="s">
        <v>344</v>
      </c>
      <c r="H5050" s="115">
        <v>0.56000000000000005</v>
      </c>
      <c r="I5050" s="115">
        <v>0.48</v>
      </c>
      <c r="J5050" s="115" t="s">
        <v>350</v>
      </c>
      <c r="K5050" s="115">
        <v>0.12442324767917</v>
      </c>
      <c r="L5050" s="115">
        <v>3654.3990461943499</v>
      </c>
      <c r="M5050" s="115">
        <v>9.1092122877347208</v>
      </c>
      <c r="N5050" s="115">
        <v>1.3397164811526301</v>
      </c>
      <c r="O5050" s="115">
        <v>1.13339777663895</v>
      </c>
      <c r="P5050" s="115">
        <v>0.16669187555432</v>
      </c>
      <c r="Q5050" s="115">
        <v>454.69219764316301</v>
      </c>
      <c r="R5050" s="115">
        <v>1200</v>
      </c>
      <c r="S5050" s="115" t="s">
        <v>351</v>
      </c>
      <c r="T5050" s="115">
        <v>1200</v>
      </c>
      <c r="U5050" s="115" t="s">
        <v>352</v>
      </c>
      <c r="V5050" s="115" t="s">
        <v>350</v>
      </c>
      <c r="Z5050" s="115">
        <v>0</v>
      </c>
      <c r="AA5050" s="115">
        <v>1</v>
      </c>
      <c r="AB5050" s="115">
        <v>1.13339777663895</v>
      </c>
      <c r="AC5050" s="115">
        <v>0.16669187555432</v>
      </c>
      <c r="AD5050" s="115">
        <v>454.69219764316301</v>
      </c>
      <c r="AF5050" s="115">
        <v>-1</v>
      </c>
      <c r="AG5050" s="115">
        <v>-1</v>
      </c>
      <c r="AH5050" s="115">
        <v>-1</v>
      </c>
      <c r="AI5050" s="115">
        <v>-1</v>
      </c>
      <c r="AJ5050" s="115">
        <v>0</v>
      </c>
      <c r="AM5050" s="115" t="s">
        <v>348</v>
      </c>
      <c r="AN5050" s="115">
        <v>-1</v>
      </c>
      <c r="AQ5050" s="115">
        <v>604</v>
      </c>
      <c r="AR5050" s="115" t="s">
        <v>271</v>
      </c>
      <c r="AS5050" s="115" t="s">
        <v>384</v>
      </c>
      <c r="AT5050" s="115" t="s">
        <v>296</v>
      </c>
      <c r="AV5050" s="115">
        <v>120.148104864442</v>
      </c>
      <c r="AW5050" s="115">
        <v>0.36876901670000001</v>
      </c>
    </row>
    <row r="5051" spans="1:49" x14ac:dyDescent="0.25">
      <c r="A5051" s="117">
        <v>440000</v>
      </c>
      <c r="B5051" s="117">
        <v>800000</v>
      </c>
      <c r="C5051" s="117">
        <v>800000</v>
      </c>
      <c r="D5051" s="115" t="s">
        <v>342</v>
      </c>
      <c r="E5051" s="115" t="s">
        <v>13</v>
      </c>
      <c r="F5051" s="115" t="s">
        <v>343</v>
      </c>
      <c r="G5051" s="115" t="s">
        <v>344</v>
      </c>
      <c r="H5051" s="115">
        <v>0.56000000000000005</v>
      </c>
      <c r="I5051" s="115">
        <v>0.48</v>
      </c>
      <c r="J5051" s="115" t="s">
        <v>350</v>
      </c>
      <c r="K5051" s="115">
        <v>0.12879956893712</v>
      </c>
      <c r="L5051" s="115">
        <v>3654.3990461943499</v>
      </c>
      <c r="M5051" s="115">
        <v>9.1092122877347208</v>
      </c>
      <c r="N5051" s="115">
        <v>1.3397164811526301</v>
      </c>
      <c r="O5051" s="115">
        <v>1.1732626160170201</v>
      </c>
      <c r="P5051" s="115">
        <v>0.17255490527042</v>
      </c>
      <c r="Q5051" s="115">
        <v>470.68502187408501</v>
      </c>
      <c r="R5051" s="115">
        <v>1210</v>
      </c>
      <c r="S5051" s="115" t="s">
        <v>353</v>
      </c>
      <c r="T5051" s="115">
        <v>1210</v>
      </c>
      <c r="U5051" s="115" t="s">
        <v>352</v>
      </c>
      <c r="V5051" s="115" t="s">
        <v>350</v>
      </c>
      <c r="Z5051" s="115">
        <v>0</v>
      </c>
      <c r="AA5051" s="115">
        <v>1</v>
      </c>
      <c r="AB5051" s="115">
        <v>1.1732626160170201</v>
      </c>
      <c r="AC5051" s="115">
        <v>0.17255490527042</v>
      </c>
      <c r="AD5051" s="115">
        <v>470.68502187408501</v>
      </c>
      <c r="AF5051" s="115">
        <v>-1</v>
      </c>
      <c r="AG5051" s="115">
        <v>-1</v>
      </c>
      <c r="AH5051" s="115">
        <v>-1</v>
      </c>
      <c r="AI5051" s="115">
        <v>-1</v>
      </c>
      <c r="AJ5051" s="115">
        <v>0</v>
      </c>
      <c r="AM5051" s="115" t="s">
        <v>348</v>
      </c>
      <c r="AN5051" s="115">
        <v>-1</v>
      </c>
      <c r="AQ5051" s="115">
        <v>604</v>
      </c>
      <c r="AR5051" s="115" t="s">
        <v>271</v>
      </c>
      <c r="AS5051" s="115" t="s">
        <v>384</v>
      </c>
      <c r="AT5051" s="115" t="s">
        <v>296</v>
      </c>
      <c r="AV5051" s="115">
        <v>102.428436604571</v>
      </c>
      <c r="AW5051" s="115">
        <v>0.38173967710000001</v>
      </c>
    </row>
    <row r="5052" spans="1:49" x14ac:dyDescent="0.25">
      <c r="A5052" s="117">
        <v>440000</v>
      </c>
      <c r="B5052" s="117">
        <v>800000</v>
      </c>
      <c r="C5052" s="117">
        <v>800000</v>
      </c>
      <c r="D5052" s="115" t="s">
        <v>342</v>
      </c>
      <c r="E5052" s="115" t="s">
        <v>13</v>
      </c>
      <c r="F5052" s="115" t="s">
        <v>343</v>
      </c>
      <c r="G5052" s="115" t="s">
        <v>344</v>
      </c>
      <c r="H5052" s="115">
        <v>0.56000000000000005</v>
      </c>
      <c r="I5052" s="115">
        <v>0.48</v>
      </c>
      <c r="J5052" s="115" t="s">
        <v>350</v>
      </c>
      <c r="K5052" s="115">
        <v>0.29810529973420002</v>
      </c>
      <c r="L5052" s="115">
        <v>3654.3990461943499</v>
      </c>
      <c r="M5052" s="115">
        <v>9.1092122877347208</v>
      </c>
      <c r="N5052" s="115">
        <v>1.3397164811526301</v>
      </c>
      <c r="O5052" s="115">
        <v>2.7155044593776099</v>
      </c>
      <c r="P5052" s="115">
        <v>0.39937658317285002</v>
      </c>
      <c r="Q5052" s="115">
        <v>1089.39572301414</v>
      </c>
      <c r="R5052" s="115">
        <v>1210</v>
      </c>
      <c r="S5052" s="115" t="s">
        <v>353</v>
      </c>
      <c r="T5052" s="115">
        <v>1210</v>
      </c>
      <c r="U5052" s="115" t="s">
        <v>352</v>
      </c>
      <c r="V5052" s="115" t="s">
        <v>350</v>
      </c>
      <c r="Z5052" s="115">
        <v>0</v>
      </c>
      <c r="AA5052" s="115">
        <v>1</v>
      </c>
      <c r="AB5052" s="115">
        <v>2.7155044593776099</v>
      </c>
      <c r="AC5052" s="115">
        <v>0.39937658317285002</v>
      </c>
      <c r="AD5052" s="115">
        <v>1089.39572301414</v>
      </c>
      <c r="AF5052" s="115">
        <v>-1</v>
      </c>
      <c r="AG5052" s="115">
        <v>-1</v>
      </c>
      <c r="AH5052" s="115">
        <v>-1</v>
      </c>
      <c r="AI5052" s="115">
        <v>-1</v>
      </c>
      <c r="AJ5052" s="115">
        <v>0</v>
      </c>
      <c r="AM5052" s="115" t="s">
        <v>348</v>
      </c>
      <c r="AN5052" s="115">
        <v>-1</v>
      </c>
      <c r="AQ5052" s="115">
        <v>604</v>
      </c>
      <c r="AR5052" s="115" t="s">
        <v>271</v>
      </c>
      <c r="AS5052" s="115" t="s">
        <v>384</v>
      </c>
      <c r="AT5052" s="115" t="s">
        <v>296</v>
      </c>
      <c r="AV5052" s="115">
        <v>139.32677822048799</v>
      </c>
      <c r="AW5052" s="115">
        <v>0.88353262210000005</v>
      </c>
    </row>
    <row r="5053" spans="1:49" x14ac:dyDescent="0.25">
      <c r="A5053" s="117">
        <v>440000</v>
      </c>
      <c r="B5053" s="117">
        <v>800000</v>
      </c>
      <c r="C5053" s="117">
        <v>800000</v>
      </c>
      <c r="D5053" s="115" t="s">
        <v>342</v>
      </c>
      <c r="E5053" s="115" t="s">
        <v>13</v>
      </c>
      <c r="F5053" s="115" t="s">
        <v>343</v>
      </c>
      <c r="G5053" s="115" t="s">
        <v>344</v>
      </c>
      <c r="H5053" s="115">
        <v>0.56000000000000005</v>
      </c>
      <c r="I5053" s="115">
        <v>0.48</v>
      </c>
      <c r="J5053" s="115" t="s">
        <v>350</v>
      </c>
      <c r="K5053" s="115">
        <v>3.4878099869619997E-2</v>
      </c>
      <c r="L5053" s="115">
        <v>3654.3990461943499</v>
      </c>
      <c r="M5053" s="115">
        <v>9.1092122877347208</v>
      </c>
      <c r="N5053" s="115">
        <v>1.3397164811526301</v>
      </c>
      <c r="O5053" s="115">
        <v>0.31771201590523002</v>
      </c>
      <c r="P5053" s="115">
        <v>4.6726765226619997E-2</v>
      </c>
      <c r="Q5053" s="115">
        <v>127.458494896632</v>
      </c>
      <c r="R5053" s="115">
        <v>1210</v>
      </c>
      <c r="S5053" s="115" t="s">
        <v>353</v>
      </c>
      <c r="T5053" s="115">
        <v>1210</v>
      </c>
      <c r="U5053" s="115" t="s">
        <v>352</v>
      </c>
      <c r="V5053" s="115" t="s">
        <v>350</v>
      </c>
      <c r="Z5053" s="115">
        <v>0</v>
      </c>
      <c r="AA5053" s="115">
        <v>1</v>
      </c>
      <c r="AB5053" s="115">
        <v>0.31771201590523002</v>
      </c>
      <c r="AC5053" s="115">
        <v>4.6726765226619997E-2</v>
      </c>
      <c r="AD5053" s="115">
        <v>127.45849489663399</v>
      </c>
      <c r="AF5053" s="115">
        <v>-1</v>
      </c>
      <c r="AG5053" s="115">
        <v>-1</v>
      </c>
      <c r="AH5053" s="115">
        <v>-1</v>
      </c>
      <c r="AI5053" s="115">
        <v>-1</v>
      </c>
      <c r="AJ5053" s="115">
        <v>0</v>
      </c>
      <c r="AM5053" s="115" t="s">
        <v>348</v>
      </c>
      <c r="AN5053" s="115">
        <v>-1</v>
      </c>
      <c r="AQ5053" s="115">
        <v>604</v>
      </c>
      <c r="AR5053" s="115" t="s">
        <v>271</v>
      </c>
      <c r="AS5053" s="115" t="s">
        <v>384</v>
      </c>
      <c r="AT5053" s="115" t="s">
        <v>296</v>
      </c>
      <c r="AV5053" s="115">
        <v>82.698744800157002</v>
      </c>
      <c r="AW5053" s="115">
        <v>0.1033726641</v>
      </c>
    </row>
    <row r="5054" spans="1:49" x14ac:dyDescent="0.25">
      <c r="A5054" s="117">
        <v>440000</v>
      </c>
      <c r="B5054" s="117">
        <v>800000</v>
      </c>
      <c r="C5054" s="117">
        <v>800000</v>
      </c>
      <c r="D5054" s="115" t="s">
        <v>342</v>
      </c>
      <c r="E5054" s="115" t="s">
        <v>13</v>
      </c>
      <c r="F5054" s="115" t="s">
        <v>343</v>
      </c>
      <c r="G5054" s="115" t="s">
        <v>344</v>
      </c>
      <c r="H5054" s="115">
        <v>0.56000000000000005</v>
      </c>
      <c r="I5054" s="115">
        <v>0.48</v>
      </c>
      <c r="J5054" s="115" t="s">
        <v>350</v>
      </c>
      <c r="K5054" s="115">
        <v>1.8276750846179999E-2</v>
      </c>
      <c r="L5054" s="115">
        <v>3654.3990461943499</v>
      </c>
      <c r="M5054" s="115">
        <v>9.1092122877347208</v>
      </c>
      <c r="N5054" s="115">
        <v>1.3397164811526301</v>
      </c>
      <c r="O5054" s="115">
        <v>0.16648680338787999</v>
      </c>
      <c r="P5054" s="115">
        <v>2.4485664330539999E-2</v>
      </c>
      <c r="Q5054" s="115">
        <v>66.790540859812097</v>
      </c>
      <c r="R5054" s="115">
        <v>1210</v>
      </c>
      <c r="S5054" s="115" t="s">
        <v>353</v>
      </c>
      <c r="T5054" s="115">
        <v>1210</v>
      </c>
      <c r="U5054" s="115" t="s">
        <v>352</v>
      </c>
      <c r="V5054" s="115" t="s">
        <v>350</v>
      </c>
      <c r="Z5054" s="115">
        <v>0</v>
      </c>
      <c r="AA5054" s="115">
        <v>1</v>
      </c>
      <c r="AB5054" s="115">
        <v>0.16648680338787999</v>
      </c>
      <c r="AC5054" s="115">
        <v>2.4485664330539999E-2</v>
      </c>
      <c r="AD5054" s="115">
        <v>66.790540859810307</v>
      </c>
      <c r="AF5054" s="115">
        <v>-1</v>
      </c>
      <c r="AG5054" s="115">
        <v>-1</v>
      </c>
      <c r="AH5054" s="115">
        <v>-1</v>
      </c>
      <c r="AI5054" s="115">
        <v>-1</v>
      </c>
      <c r="AJ5054" s="115">
        <v>0</v>
      </c>
      <c r="AM5054" s="115" t="s">
        <v>348</v>
      </c>
      <c r="AN5054" s="115">
        <v>-1</v>
      </c>
      <c r="AQ5054" s="115">
        <v>604</v>
      </c>
      <c r="AR5054" s="115" t="s">
        <v>271</v>
      </c>
      <c r="AS5054" s="115" t="s">
        <v>384</v>
      </c>
      <c r="AT5054" s="115" t="s">
        <v>296</v>
      </c>
      <c r="AV5054" s="115">
        <v>57.685657637685502</v>
      </c>
      <c r="AW5054" s="115">
        <v>5.41691329E-2</v>
      </c>
    </row>
    <row r="5055" spans="1:49" x14ac:dyDescent="0.25">
      <c r="A5055" s="117">
        <v>440000</v>
      </c>
      <c r="B5055" s="117">
        <v>800000</v>
      </c>
      <c r="C5055" s="117">
        <v>800000</v>
      </c>
      <c r="D5055" s="115" t="s">
        <v>342</v>
      </c>
      <c r="E5055" s="115" t="s">
        <v>13</v>
      </c>
      <c r="F5055" s="115" t="s">
        <v>343</v>
      </c>
      <c r="G5055" s="115" t="s">
        <v>344</v>
      </c>
      <c r="H5055" s="115">
        <v>0.56000000000000005</v>
      </c>
      <c r="I5055" s="115">
        <v>0.48</v>
      </c>
      <c r="J5055" s="115" t="s">
        <v>350</v>
      </c>
      <c r="K5055" s="115">
        <v>1.3280486624619999E-2</v>
      </c>
      <c r="L5055" s="115">
        <v>3654.3990461943499</v>
      </c>
      <c r="M5055" s="115">
        <v>9.1092122877347208</v>
      </c>
      <c r="N5055" s="115">
        <v>1.3397164811526301</v>
      </c>
      <c r="O5055" s="115">
        <v>0.12097477194811999</v>
      </c>
      <c r="P5055" s="115">
        <v>1.7792086808730002E-2</v>
      </c>
      <c r="Q5055" s="115">
        <v>48.532197654022902</v>
      </c>
      <c r="R5055" s="115">
        <v>1210</v>
      </c>
      <c r="S5055" s="115" t="s">
        <v>353</v>
      </c>
      <c r="T5055" s="115">
        <v>1210</v>
      </c>
      <c r="U5055" s="115" t="s">
        <v>352</v>
      </c>
      <c r="V5055" s="115" t="s">
        <v>350</v>
      </c>
      <c r="Z5055" s="115">
        <v>0</v>
      </c>
      <c r="AA5055" s="115">
        <v>1</v>
      </c>
      <c r="AB5055" s="115">
        <v>0.12097477194811999</v>
      </c>
      <c r="AC5055" s="115">
        <v>1.7792086808730002E-2</v>
      </c>
      <c r="AD5055" s="115">
        <v>48.532197654020997</v>
      </c>
      <c r="AF5055" s="115">
        <v>-1</v>
      </c>
      <c r="AG5055" s="115">
        <v>-1</v>
      </c>
      <c r="AH5055" s="115">
        <v>-1</v>
      </c>
      <c r="AI5055" s="115">
        <v>-1</v>
      </c>
      <c r="AJ5055" s="115">
        <v>0</v>
      </c>
      <c r="AM5055" s="115" t="s">
        <v>348</v>
      </c>
      <c r="AN5055" s="115">
        <v>-1</v>
      </c>
      <c r="AQ5055" s="115">
        <v>604</v>
      </c>
      <c r="AR5055" s="115" t="s">
        <v>271</v>
      </c>
      <c r="AS5055" s="115" t="s">
        <v>384</v>
      </c>
      <c r="AT5055" s="115" t="s">
        <v>296</v>
      </c>
      <c r="AV5055" s="115">
        <v>52.4973903950197</v>
      </c>
      <c r="AW5055" s="115">
        <v>3.9361068700000001E-2</v>
      </c>
    </row>
    <row r="5056" spans="1:49" x14ac:dyDescent="0.25">
      <c r="A5056" s="117">
        <v>440000</v>
      </c>
      <c r="B5056" s="117">
        <v>810000</v>
      </c>
      <c r="C5056" s="117">
        <v>810000</v>
      </c>
      <c r="D5056" s="115" t="s">
        <v>342</v>
      </c>
      <c r="E5056" s="115" t="s">
        <v>13</v>
      </c>
      <c r="F5056" s="115" t="s">
        <v>343</v>
      </c>
      <c r="G5056" s="115" t="s">
        <v>344</v>
      </c>
      <c r="H5056" s="115">
        <v>0.56000000000000005</v>
      </c>
      <c r="I5056" s="115">
        <v>0.48</v>
      </c>
      <c r="J5056" s="115" t="s">
        <v>350</v>
      </c>
      <c r="K5056" s="115">
        <v>5.398818346861E-2</v>
      </c>
      <c r="L5056" s="115">
        <v>3633.9182238683702</v>
      </c>
      <c r="M5056" s="115">
        <v>8.6119236449041097</v>
      </c>
      <c r="N5056" s="115">
        <v>1.2501283429777299</v>
      </c>
      <c r="O5056" s="115">
        <v>0.46494211375875</v>
      </c>
      <c r="P5056" s="115">
        <v>6.7492158339990005E-2</v>
      </c>
      <c r="Q5056" s="115">
        <v>196.18864378013399</v>
      </c>
      <c r="R5056" s="115">
        <v>1200</v>
      </c>
      <c r="S5056" s="115" t="s">
        <v>351</v>
      </c>
      <c r="T5056" s="115">
        <v>1200</v>
      </c>
      <c r="U5056" s="115" t="s">
        <v>352</v>
      </c>
      <c r="V5056" s="115" t="s">
        <v>350</v>
      </c>
      <c r="Z5056" s="115">
        <v>0</v>
      </c>
      <c r="AA5056" s="115">
        <v>1</v>
      </c>
      <c r="AB5056" s="115">
        <v>0.46494211375875</v>
      </c>
      <c r="AC5056" s="115">
        <v>6.7492158339990005E-2</v>
      </c>
      <c r="AD5056" s="115">
        <v>196.18864378013399</v>
      </c>
      <c r="AF5056" s="115">
        <v>-1</v>
      </c>
      <c r="AG5056" s="115">
        <v>-1</v>
      </c>
      <c r="AH5056" s="115">
        <v>-1</v>
      </c>
      <c r="AI5056" s="115">
        <v>-1</v>
      </c>
      <c r="AJ5056" s="115">
        <v>0</v>
      </c>
      <c r="AM5056" s="115" t="s">
        <v>348</v>
      </c>
      <c r="AN5056" s="115">
        <v>-1</v>
      </c>
      <c r="AQ5056" s="115">
        <v>604</v>
      </c>
      <c r="AR5056" s="115" t="s">
        <v>271</v>
      </c>
      <c r="AS5056" s="115" t="s">
        <v>384</v>
      </c>
      <c r="AT5056" s="115" t="s">
        <v>296</v>
      </c>
      <c r="AV5056" s="115">
        <v>108.411905242445</v>
      </c>
      <c r="AW5056" s="115">
        <v>0.15911487739999999</v>
      </c>
    </row>
    <row r="5057" spans="1:49" x14ac:dyDescent="0.25">
      <c r="A5057" s="117">
        <v>440000</v>
      </c>
      <c r="B5057" s="117">
        <v>810000</v>
      </c>
      <c r="C5057" s="117">
        <v>810000</v>
      </c>
      <c r="D5057" s="115" t="s">
        <v>342</v>
      </c>
      <c r="E5057" s="115" t="s">
        <v>13</v>
      </c>
      <c r="F5057" s="115" t="s">
        <v>343</v>
      </c>
      <c r="G5057" s="115" t="s">
        <v>344</v>
      </c>
      <c r="H5057" s="115">
        <v>0.56000000000000005</v>
      </c>
      <c r="I5057" s="115">
        <v>0.48</v>
      </c>
      <c r="J5057" s="115" t="s">
        <v>350</v>
      </c>
      <c r="K5057" s="115">
        <v>4.601528711768E-2</v>
      </c>
      <c r="L5057" s="115">
        <v>3633.9182238683702</v>
      </c>
      <c r="M5057" s="115">
        <v>8.6119236449041097</v>
      </c>
      <c r="N5057" s="115">
        <v>1.2501283429777299</v>
      </c>
      <c r="O5057" s="115">
        <v>0.39628013915587001</v>
      </c>
      <c r="P5057" s="115">
        <v>5.752501463608E-2</v>
      </c>
      <c r="Q5057" s="115">
        <v>167.21579043350499</v>
      </c>
      <c r="R5057" s="115">
        <v>1210</v>
      </c>
      <c r="S5057" s="115" t="s">
        <v>353</v>
      </c>
      <c r="T5057" s="115">
        <v>1210</v>
      </c>
      <c r="U5057" s="115" t="s">
        <v>352</v>
      </c>
      <c r="V5057" s="115" t="s">
        <v>350</v>
      </c>
      <c r="Z5057" s="115">
        <v>0</v>
      </c>
      <c r="AA5057" s="115">
        <v>1</v>
      </c>
      <c r="AB5057" s="115">
        <v>0.39628013915587001</v>
      </c>
      <c r="AC5057" s="115">
        <v>5.752501463608E-2</v>
      </c>
      <c r="AD5057" s="115">
        <v>499.73528457947799</v>
      </c>
      <c r="AF5057" s="115">
        <v>-1</v>
      </c>
      <c r="AG5057" s="115">
        <v>-1</v>
      </c>
      <c r="AH5057" s="115">
        <v>-1</v>
      </c>
      <c r="AI5057" s="115">
        <v>-1</v>
      </c>
      <c r="AJ5057" s="115">
        <v>0</v>
      </c>
      <c r="AM5057" s="115" t="s">
        <v>348</v>
      </c>
      <c r="AN5057" s="115">
        <v>-1</v>
      </c>
      <c r="AQ5057" s="115">
        <v>604</v>
      </c>
      <c r="AR5057" s="115" t="s">
        <v>271</v>
      </c>
      <c r="AS5057" s="115" t="s">
        <v>384</v>
      </c>
      <c r="AT5057" s="115" t="s">
        <v>296</v>
      </c>
      <c r="AV5057" s="115">
        <v>55.853548222343903</v>
      </c>
      <c r="AW5057" s="115">
        <v>0.40530031189999999</v>
      </c>
    </row>
    <row r="5058" spans="1:49" x14ac:dyDescent="0.25">
      <c r="A5058" s="117">
        <v>440000</v>
      </c>
      <c r="B5058" s="117">
        <v>810000</v>
      </c>
      <c r="C5058" s="117">
        <v>810000</v>
      </c>
      <c r="D5058" s="115" t="s">
        <v>342</v>
      </c>
      <c r="E5058" s="115" t="s">
        <v>13</v>
      </c>
      <c r="F5058" s="115" t="s">
        <v>343</v>
      </c>
      <c r="G5058" s="115" t="s">
        <v>344</v>
      </c>
      <c r="H5058" s="115">
        <v>0.56000000000000005</v>
      </c>
      <c r="I5058" s="115">
        <v>0.48</v>
      </c>
      <c r="J5058" s="115" t="s">
        <v>350</v>
      </c>
      <c r="K5058" s="115">
        <v>9.0242513588619996E-2</v>
      </c>
      <c r="L5058" s="115">
        <v>3633.9182238683702</v>
      </c>
      <c r="M5058" s="115">
        <v>8.6119236449041097</v>
      </c>
      <c r="N5058" s="115">
        <v>1.2501283429777299</v>
      </c>
      <c r="O5058" s="115">
        <v>0.77716163654945003</v>
      </c>
      <c r="P5058" s="115">
        <v>0.11281472397869</v>
      </c>
      <c r="Q5058" s="115">
        <v>327.93391469738998</v>
      </c>
      <c r="R5058" s="115">
        <v>1210</v>
      </c>
      <c r="S5058" s="115" t="s">
        <v>353</v>
      </c>
      <c r="T5058" s="115">
        <v>1210</v>
      </c>
      <c r="U5058" s="115" t="s">
        <v>352</v>
      </c>
      <c r="V5058" s="115" t="s">
        <v>350</v>
      </c>
      <c r="Z5058" s="115">
        <v>0</v>
      </c>
      <c r="AA5058" s="115">
        <v>1</v>
      </c>
      <c r="AB5058" s="115">
        <v>0.77716163654945003</v>
      </c>
      <c r="AC5058" s="115">
        <v>0.11281472397869</v>
      </c>
      <c r="AD5058" s="115">
        <v>859.65731352511102</v>
      </c>
      <c r="AF5058" s="115">
        <v>-1</v>
      </c>
      <c r="AG5058" s="115">
        <v>-1</v>
      </c>
      <c r="AH5058" s="115">
        <v>-1</v>
      </c>
      <c r="AI5058" s="115">
        <v>-1</v>
      </c>
      <c r="AJ5058" s="115">
        <v>0</v>
      </c>
      <c r="AM5058" s="115" t="s">
        <v>348</v>
      </c>
      <c r="AN5058" s="115">
        <v>-1</v>
      </c>
      <c r="AQ5058" s="115">
        <v>604</v>
      </c>
      <c r="AR5058" s="115" t="s">
        <v>271</v>
      </c>
      <c r="AS5058" s="115" t="s">
        <v>384</v>
      </c>
      <c r="AT5058" s="115" t="s">
        <v>296</v>
      </c>
      <c r="AV5058" s="115">
        <v>81.273460338210597</v>
      </c>
      <c r="AW5058" s="115">
        <v>0.69720787799999995</v>
      </c>
    </row>
    <row r="5059" spans="1:49" x14ac:dyDescent="0.25">
      <c r="A5059" s="117">
        <v>440000</v>
      </c>
      <c r="B5059" s="117">
        <v>810000</v>
      </c>
      <c r="C5059" s="117">
        <v>810000</v>
      </c>
      <c r="D5059" s="115" t="s">
        <v>342</v>
      </c>
      <c r="E5059" s="115" t="s">
        <v>13</v>
      </c>
      <c r="F5059" s="115" t="s">
        <v>343</v>
      </c>
      <c r="G5059" s="115" t="s">
        <v>344</v>
      </c>
      <c r="H5059" s="115">
        <v>0.56000000000000005</v>
      </c>
      <c r="I5059" s="115">
        <v>0.48</v>
      </c>
      <c r="J5059" s="115" t="s">
        <v>350</v>
      </c>
      <c r="K5059" s="115">
        <v>2.4913897561690001E-2</v>
      </c>
      <c r="L5059" s="115">
        <v>3633.9182238683702</v>
      </c>
      <c r="M5059" s="115">
        <v>8.6119236449041097</v>
      </c>
      <c r="N5059" s="115">
        <v>1.2501283429777299</v>
      </c>
      <c r="O5059" s="115">
        <v>0.21455658349827</v>
      </c>
      <c r="P5059" s="115">
        <v>3.114556947591E-2</v>
      </c>
      <c r="Q5059" s="115">
        <v>90.535066377029594</v>
      </c>
      <c r="R5059" s="115">
        <v>1210</v>
      </c>
      <c r="S5059" s="115" t="s">
        <v>353</v>
      </c>
      <c r="T5059" s="115">
        <v>1210</v>
      </c>
      <c r="U5059" s="115" t="s">
        <v>352</v>
      </c>
      <c r="V5059" s="115" t="s">
        <v>350</v>
      </c>
      <c r="Z5059" s="115">
        <v>0</v>
      </c>
      <c r="AA5059" s="115">
        <v>1</v>
      </c>
      <c r="AB5059" s="115">
        <v>0.21455658349827</v>
      </c>
      <c r="AC5059" s="115">
        <v>3.114556947591E-2</v>
      </c>
      <c r="AD5059" s="115">
        <v>211.03061653639699</v>
      </c>
      <c r="AF5059" s="115">
        <v>-1</v>
      </c>
      <c r="AG5059" s="115">
        <v>-1</v>
      </c>
      <c r="AH5059" s="115">
        <v>-1</v>
      </c>
      <c r="AI5059" s="115">
        <v>-1</v>
      </c>
      <c r="AJ5059" s="115">
        <v>0</v>
      </c>
      <c r="AM5059" s="115" t="s">
        <v>348</v>
      </c>
      <c r="AN5059" s="115">
        <v>-1</v>
      </c>
      <c r="AQ5059" s="115">
        <v>604</v>
      </c>
      <c r="AR5059" s="115" t="s">
        <v>271</v>
      </c>
      <c r="AS5059" s="115" t="s">
        <v>384</v>
      </c>
      <c r="AT5059" s="115" t="s">
        <v>296</v>
      </c>
      <c r="AV5059" s="115">
        <v>44.471740423294399</v>
      </c>
      <c r="AW5059" s="115">
        <v>0.17115216259999999</v>
      </c>
    </row>
    <row r="5060" spans="1:49" x14ac:dyDescent="0.25">
      <c r="A5060" s="117">
        <v>450000</v>
      </c>
      <c r="B5060" s="117">
        <v>820000</v>
      </c>
      <c r="C5060" s="117">
        <v>820000</v>
      </c>
      <c r="D5060" s="115" t="s">
        <v>342</v>
      </c>
      <c r="E5060" s="115" t="s">
        <v>13</v>
      </c>
      <c r="F5060" s="115" t="s">
        <v>343</v>
      </c>
      <c r="G5060" s="115" t="s">
        <v>344</v>
      </c>
      <c r="H5060" s="115">
        <v>0.56000000000000005</v>
      </c>
      <c r="I5060" s="115">
        <v>0.48</v>
      </c>
      <c r="J5060" s="115" t="s">
        <v>350</v>
      </c>
      <c r="K5060" s="115">
        <v>3.320765861872E-2</v>
      </c>
      <c r="L5060" s="115">
        <v>3658.5104824855298</v>
      </c>
      <c r="M5060" s="115">
        <v>9.1188019828410596</v>
      </c>
      <c r="N5060" s="115">
        <v>1.3411044800191201</v>
      </c>
      <c r="O5060" s="115">
        <v>0.30281406325794002</v>
      </c>
      <c r="P5060" s="115">
        <v>4.4534939744509998E-2</v>
      </c>
      <c r="Q5060" s="115">
        <v>121.49056715541001</v>
      </c>
      <c r="R5060" s="115">
        <v>1200</v>
      </c>
      <c r="S5060" s="115" t="s">
        <v>351</v>
      </c>
      <c r="T5060" s="115">
        <v>1200</v>
      </c>
      <c r="U5060" s="115" t="s">
        <v>352</v>
      </c>
      <c r="V5060" s="115" t="s">
        <v>350</v>
      </c>
      <c r="Z5060" s="115">
        <v>0</v>
      </c>
      <c r="AA5060" s="115">
        <v>1</v>
      </c>
      <c r="AB5060" s="115">
        <v>0.30281406325794002</v>
      </c>
      <c r="AC5060" s="115">
        <v>4.4534939744509998E-2</v>
      </c>
      <c r="AD5060" s="115">
        <v>518.62637255569302</v>
      </c>
      <c r="AF5060" s="115">
        <v>-1</v>
      </c>
      <c r="AG5060" s="115">
        <v>-1</v>
      </c>
      <c r="AH5060" s="115">
        <v>-1</v>
      </c>
      <c r="AI5060" s="115">
        <v>-1</v>
      </c>
      <c r="AJ5060" s="115">
        <v>0</v>
      </c>
      <c r="AM5060" s="115" t="s">
        <v>348</v>
      </c>
      <c r="AN5060" s="115">
        <v>-1</v>
      </c>
      <c r="AQ5060" s="115">
        <v>604</v>
      </c>
      <c r="AR5060" s="115" t="s">
        <v>271</v>
      </c>
      <c r="AS5060" s="115" t="s">
        <v>384</v>
      </c>
      <c r="AT5060" s="115" t="s">
        <v>296</v>
      </c>
      <c r="AV5060" s="115">
        <v>57.722249933871197</v>
      </c>
      <c r="AW5060" s="115">
        <v>0.42062155109999999</v>
      </c>
    </row>
    <row r="5061" spans="1:49" x14ac:dyDescent="0.25">
      <c r="A5061" s="117">
        <v>450000</v>
      </c>
      <c r="B5061" s="117">
        <v>820000</v>
      </c>
      <c r="C5061" s="117">
        <v>820000</v>
      </c>
      <c r="D5061" s="115" t="s">
        <v>342</v>
      </c>
      <c r="E5061" s="115" t="s">
        <v>13</v>
      </c>
      <c r="F5061" s="115" t="s">
        <v>343</v>
      </c>
      <c r="G5061" s="115" t="s">
        <v>344</v>
      </c>
      <c r="H5061" s="115">
        <v>0.56000000000000005</v>
      </c>
      <c r="I5061" s="115">
        <v>0.48</v>
      </c>
      <c r="J5061" s="115" t="s">
        <v>350</v>
      </c>
      <c r="K5061" s="115">
        <v>8.02469667067E-3</v>
      </c>
      <c r="L5061" s="115">
        <v>3658.5104824855298</v>
      </c>
      <c r="M5061" s="115">
        <v>9.1188019828410596</v>
      </c>
      <c r="N5061" s="115">
        <v>1.3411044800191201</v>
      </c>
      <c r="O5061" s="115">
        <v>7.3175619912199993E-2</v>
      </c>
      <c r="P5061" s="115">
        <v>1.0761956655829999E-2</v>
      </c>
      <c r="Q5061" s="115">
        <v>29.3584368884129</v>
      </c>
      <c r="R5061" s="115">
        <v>1210</v>
      </c>
      <c r="S5061" s="115" t="s">
        <v>353</v>
      </c>
      <c r="T5061" s="115">
        <v>1210</v>
      </c>
      <c r="U5061" s="115" t="s">
        <v>352</v>
      </c>
      <c r="V5061" s="115" t="s">
        <v>350</v>
      </c>
      <c r="Z5061" s="115">
        <v>0</v>
      </c>
      <c r="AA5061" s="115">
        <v>1</v>
      </c>
      <c r="AB5061" s="115">
        <v>7.3175619912199993E-2</v>
      </c>
      <c r="AC5061" s="115">
        <v>1.0761956655829999E-2</v>
      </c>
      <c r="AD5061" s="115">
        <v>29.358436888412399</v>
      </c>
      <c r="AF5061" s="115">
        <v>-1</v>
      </c>
      <c r="AG5061" s="115">
        <v>-1</v>
      </c>
      <c r="AH5061" s="115">
        <v>-1</v>
      </c>
      <c r="AI5061" s="115">
        <v>-1</v>
      </c>
      <c r="AJ5061" s="115">
        <v>0</v>
      </c>
      <c r="AM5061" s="115" t="s">
        <v>348</v>
      </c>
      <c r="AN5061" s="115">
        <v>-1</v>
      </c>
      <c r="AQ5061" s="115">
        <v>604</v>
      </c>
      <c r="AR5061" s="115" t="s">
        <v>271</v>
      </c>
      <c r="AS5061" s="115" t="s">
        <v>384</v>
      </c>
      <c r="AT5061" s="115" t="s">
        <v>296</v>
      </c>
      <c r="AV5061" s="115">
        <v>27.5323761151182</v>
      </c>
      <c r="AW5061" s="115">
        <v>2.3810573299999999E-2</v>
      </c>
    </row>
    <row r="5062" spans="1:49" x14ac:dyDescent="0.25">
      <c r="A5062" s="117">
        <v>450000</v>
      </c>
      <c r="B5062" s="117">
        <v>820000</v>
      </c>
      <c r="C5062" s="117">
        <v>820000</v>
      </c>
      <c r="D5062" s="115" t="s">
        <v>342</v>
      </c>
      <c r="E5062" s="115" t="s">
        <v>13</v>
      </c>
      <c r="F5062" s="115" t="s">
        <v>343</v>
      </c>
      <c r="G5062" s="115" t="s">
        <v>344</v>
      </c>
      <c r="H5062" s="115">
        <v>0.56000000000000005</v>
      </c>
      <c r="I5062" s="115">
        <v>0.48</v>
      </c>
      <c r="J5062" s="115" t="s">
        <v>350</v>
      </c>
      <c r="K5062" s="115">
        <v>0.2081002556439</v>
      </c>
      <c r="L5062" s="115">
        <v>3669.9933403990399</v>
      </c>
      <c r="M5062" s="115">
        <v>9.1456634943525597</v>
      </c>
      <c r="N5062" s="115">
        <v>1.34499522354246</v>
      </c>
      <c r="O5062" s="115">
        <v>1.90321491120793</v>
      </c>
      <c r="P5062" s="115">
        <v>0.27989384985901999</v>
      </c>
      <c r="Q5062" s="115">
        <v>763.72655234848503</v>
      </c>
      <c r="R5062" s="115">
        <v>1200</v>
      </c>
      <c r="S5062" s="115" t="s">
        <v>351</v>
      </c>
      <c r="T5062" s="115">
        <v>1200</v>
      </c>
      <c r="U5062" s="115" t="s">
        <v>352</v>
      </c>
      <c r="V5062" s="115" t="s">
        <v>350</v>
      </c>
      <c r="Z5062" s="115">
        <v>0</v>
      </c>
      <c r="AA5062" s="115">
        <v>1</v>
      </c>
      <c r="AB5062" s="115">
        <v>1.90321491120793</v>
      </c>
      <c r="AC5062" s="115">
        <v>0.27989384985901999</v>
      </c>
      <c r="AD5062" s="115">
        <v>763.72655234848503</v>
      </c>
      <c r="AF5062" s="115">
        <v>-1</v>
      </c>
      <c r="AG5062" s="115">
        <v>-1</v>
      </c>
      <c r="AH5062" s="115">
        <v>-1</v>
      </c>
      <c r="AI5062" s="115">
        <v>-1</v>
      </c>
      <c r="AJ5062" s="115">
        <v>0</v>
      </c>
      <c r="AM5062" s="115" t="s">
        <v>348</v>
      </c>
      <c r="AN5062" s="115">
        <v>-1</v>
      </c>
      <c r="AQ5062" s="115">
        <v>604</v>
      </c>
      <c r="AR5062" s="115" t="s">
        <v>271</v>
      </c>
      <c r="AS5062" s="115" t="s">
        <v>384</v>
      </c>
      <c r="AT5062" s="115" t="s">
        <v>296</v>
      </c>
      <c r="AV5062" s="115">
        <v>133.814296569975</v>
      </c>
      <c r="AW5062" s="115">
        <v>0.61940515190000001</v>
      </c>
    </row>
    <row r="5063" spans="1:49" x14ac:dyDescent="0.25">
      <c r="A5063" s="117">
        <v>450000</v>
      </c>
      <c r="B5063" s="117">
        <v>820000</v>
      </c>
      <c r="C5063" s="117">
        <v>820000</v>
      </c>
      <c r="D5063" s="115" t="s">
        <v>342</v>
      </c>
      <c r="E5063" s="115" t="s">
        <v>13</v>
      </c>
      <c r="F5063" s="115" t="s">
        <v>343</v>
      </c>
      <c r="G5063" s="115" t="s">
        <v>344</v>
      </c>
      <c r="H5063" s="115">
        <v>0.56000000000000005</v>
      </c>
      <c r="I5063" s="115">
        <v>0.48</v>
      </c>
      <c r="J5063" s="115" t="s">
        <v>350</v>
      </c>
      <c r="K5063" s="115">
        <v>6.013487532806E-2</v>
      </c>
      <c r="L5063" s="115">
        <v>3669.9933403990399</v>
      </c>
      <c r="M5063" s="115">
        <v>9.1456634943525597</v>
      </c>
      <c r="N5063" s="115">
        <v>1.34499522354246</v>
      </c>
      <c r="O5063" s="115">
        <v>0.54997333402531001</v>
      </c>
      <c r="P5063" s="115">
        <v>8.0881120084559999E-2</v>
      </c>
      <c r="Q5063" s="115">
        <v>220.694591979721</v>
      </c>
      <c r="R5063" s="115">
        <v>1210</v>
      </c>
      <c r="S5063" s="115" t="s">
        <v>353</v>
      </c>
      <c r="T5063" s="115">
        <v>1210</v>
      </c>
      <c r="U5063" s="115" t="s">
        <v>352</v>
      </c>
      <c r="V5063" s="115" t="s">
        <v>350</v>
      </c>
      <c r="Z5063" s="115">
        <v>0</v>
      </c>
      <c r="AA5063" s="115">
        <v>1</v>
      </c>
      <c r="AB5063" s="115">
        <v>0.54997333402531001</v>
      </c>
      <c r="AC5063" s="115">
        <v>8.0881120084559999E-2</v>
      </c>
      <c r="AD5063" s="115">
        <v>220.694591979721</v>
      </c>
      <c r="AF5063" s="115">
        <v>-1</v>
      </c>
      <c r="AG5063" s="115">
        <v>-1</v>
      </c>
      <c r="AH5063" s="115">
        <v>-1</v>
      </c>
      <c r="AI5063" s="115">
        <v>-1</v>
      </c>
      <c r="AJ5063" s="115">
        <v>0</v>
      </c>
      <c r="AM5063" s="115" t="s">
        <v>348</v>
      </c>
      <c r="AN5063" s="115">
        <v>-1</v>
      </c>
      <c r="AQ5063" s="115">
        <v>604</v>
      </c>
      <c r="AR5063" s="115" t="s">
        <v>271</v>
      </c>
      <c r="AS5063" s="115" t="s">
        <v>384</v>
      </c>
      <c r="AT5063" s="115" t="s">
        <v>296</v>
      </c>
      <c r="AV5063" s="115">
        <v>62.4115021742262</v>
      </c>
      <c r="AW5063" s="115">
        <v>0.17898993669999999</v>
      </c>
    </row>
    <row r="5064" spans="1:49" x14ac:dyDescent="0.25">
      <c r="A5064" s="117">
        <v>450000</v>
      </c>
      <c r="B5064" s="117">
        <v>820000</v>
      </c>
      <c r="C5064" s="117">
        <v>820000</v>
      </c>
      <c r="D5064" s="115" t="s">
        <v>342</v>
      </c>
      <c r="E5064" s="115" t="s">
        <v>13</v>
      </c>
      <c r="F5064" s="115" t="s">
        <v>343</v>
      </c>
      <c r="G5064" s="115" t="s">
        <v>344</v>
      </c>
      <c r="H5064" s="115">
        <v>0.56000000000000005</v>
      </c>
      <c r="I5064" s="115">
        <v>0.48</v>
      </c>
      <c r="J5064" s="115" t="s">
        <v>350</v>
      </c>
      <c r="K5064" s="115">
        <v>0.13297646680096001</v>
      </c>
      <c r="L5064" s="115">
        <v>3669.9933403990399</v>
      </c>
      <c r="M5064" s="115">
        <v>9.1456634943525597</v>
      </c>
      <c r="N5064" s="115">
        <v>1.34499522354246</v>
      </c>
      <c r="O5064" s="115">
        <v>1.2161580180295699</v>
      </c>
      <c r="P5064" s="115">
        <v>0.17885271269085001</v>
      </c>
      <c r="Q5064" s="115">
        <v>488.02274758933601</v>
      </c>
      <c r="R5064" s="115">
        <v>1210</v>
      </c>
      <c r="S5064" s="115" t="s">
        <v>353</v>
      </c>
      <c r="T5064" s="115">
        <v>1210</v>
      </c>
      <c r="U5064" s="115" t="s">
        <v>352</v>
      </c>
      <c r="V5064" s="115" t="s">
        <v>350</v>
      </c>
      <c r="Z5064" s="115">
        <v>0</v>
      </c>
      <c r="AA5064" s="115">
        <v>1</v>
      </c>
      <c r="AB5064" s="115">
        <v>1.2161580180295699</v>
      </c>
      <c r="AC5064" s="115">
        <v>0.17885271269085001</v>
      </c>
      <c r="AD5064" s="115">
        <v>488.02274758933601</v>
      </c>
      <c r="AF5064" s="115">
        <v>-1</v>
      </c>
      <c r="AG5064" s="115">
        <v>-1</v>
      </c>
      <c r="AH5064" s="115">
        <v>-1</v>
      </c>
      <c r="AI5064" s="115">
        <v>-1</v>
      </c>
      <c r="AJ5064" s="115">
        <v>0</v>
      </c>
      <c r="AM5064" s="115" t="s">
        <v>348</v>
      </c>
      <c r="AN5064" s="115">
        <v>-1</v>
      </c>
      <c r="AQ5064" s="115">
        <v>604</v>
      </c>
      <c r="AR5064" s="115" t="s">
        <v>271</v>
      </c>
      <c r="AS5064" s="115" t="s">
        <v>384</v>
      </c>
      <c r="AT5064" s="115" t="s">
        <v>296</v>
      </c>
      <c r="AV5064" s="115">
        <v>100.404916196643</v>
      </c>
      <c r="AW5064" s="115">
        <v>0.39580109289999998</v>
      </c>
    </row>
    <row r="5065" spans="1:49" x14ac:dyDescent="0.25">
      <c r="A5065" s="117">
        <v>450000</v>
      </c>
      <c r="B5065" s="117">
        <v>820000</v>
      </c>
      <c r="C5065" s="117">
        <v>820000</v>
      </c>
      <c r="D5065" s="115" t="s">
        <v>342</v>
      </c>
      <c r="E5065" s="115" t="s">
        <v>13</v>
      </c>
      <c r="F5065" s="115" t="s">
        <v>343</v>
      </c>
      <c r="G5065" s="115" t="s">
        <v>344</v>
      </c>
      <c r="H5065" s="115">
        <v>0.56000000000000005</v>
      </c>
      <c r="I5065" s="115">
        <v>0.48</v>
      </c>
      <c r="J5065" s="115" t="s">
        <v>350</v>
      </c>
      <c r="K5065" s="115">
        <v>7.1997390012300003E-2</v>
      </c>
      <c r="L5065" s="115">
        <v>3669.9933403990399</v>
      </c>
      <c r="M5065" s="115">
        <v>9.1456634943525597</v>
      </c>
      <c r="N5065" s="115">
        <v>1.34499522354246</v>
      </c>
      <c r="O5065" s="115">
        <v>0.65846390152421996</v>
      </c>
      <c r="P5065" s="115">
        <v>9.6836145674070007E-2</v>
      </c>
      <c r="Q5065" s="115">
        <v>264.22994187127898</v>
      </c>
      <c r="R5065" s="115">
        <v>1210</v>
      </c>
      <c r="S5065" s="115" t="s">
        <v>353</v>
      </c>
      <c r="T5065" s="115">
        <v>1210</v>
      </c>
      <c r="U5065" s="115" t="s">
        <v>352</v>
      </c>
      <c r="V5065" s="115" t="s">
        <v>350</v>
      </c>
      <c r="Z5065" s="115">
        <v>0</v>
      </c>
      <c r="AA5065" s="115">
        <v>1</v>
      </c>
      <c r="AB5065" s="115">
        <v>0.65846390152421996</v>
      </c>
      <c r="AC5065" s="115">
        <v>9.6836145674070007E-2</v>
      </c>
      <c r="AD5065" s="115">
        <v>264.22994187128103</v>
      </c>
      <c r="AF5065" s="115">
        <v>-1</v>
      </c>
      <c r="AG5065" s="115">
        <v>-1</v>
      </c>
      <c r="AH5065" s="115">
        <v>-1</v>
      </c>
      <c r="AI5065" s="115">
        <v>-1</v>
      </c>
      <c r="AJ5065" s="115">
        <v>0</v>
      </c>
      <c r="AM5065" s="115" t="s">
        <v>348</v>
      </c>
      <c r="AN5065" s="115">
        <v>-1</v>
      </c>
      <c r="AQ5065" s="115">
        <v>604</v>
      </c>
      <c r="AR5065" s="115" t="s">
        <v>271</v>
      </c>
      <c r="AS5065" s="115" t="s">
        <v>384</v>
      </c>
      <c r="AT5065" s="115" t="s">
        <v>296</v>
      </c>
      <c r="AV5065" s="115">
        <v>68.2852779081866</v>
      </c>
      <c r="AW5065" s="115">
        <v>0.21429841190000001</v>
      </c>
    </row>
    <row r="5066" spans="1:49" x14ac:dyDescent="0.25">
      <c r="A5066" s="117">
        <v>450000</v>
      </c>
      <c r="B5066" s="117">
        <v>820000</v>
      </c>
      <c r="C5066" s="117">
        <v>820000</v>
      </c>
      <c r="D5066" s="115" t="s">
        <v>342</v>
      </c>
      <c r="E5066" s="115" t="s">
        <v>13</v>
      </c>
      <c r="F5066" s="115" t="s">
        <v>343</v>
      </c>
      <c r="G5066" s="115" t="s">
        <v>344</v>
      </c>
      <c r="H5066" s="115">
        <v>0.56000000000000005</v>
      </c>
      <c r="I5066" s="115">
        <v>0.48</v>
      </c>
      <c r="J5066" s="115" t="s">
        <v>350</v>
      </c>
      <c r="K5066" s="115">
        <v>0.14455446562952001</v>
      </c>
      <c r="L5066" s="115">
        <v>3669.9933403990399</v>
      </c>
      <c r="M5066" s="115">
        <v>9.1456634943525597</v>
      </c>
      <c r="N5066" s="115">
        <v>1.34499522354246</v>
      </c>
      <c r="O5066" s="115">
        <v>1.3220464992535399</v>
      </c>
      <c r="P5066" s="115">
        <v>0.19442506581343</v>
      </c>
      <c r="Q5066" s="115">
        <v>530.51392618528098</v>
      </c>
      <c r="R5066" s="115">
        <v>1210</v>
      </c>
      <c r="S5066" s="115" t="s">
        <v>353</v>
      </c>
      <c r="T5066" s="115">
        <v>1210</v>
      </c>
      <c r="U5066" s="115" t="s">
        <v>352</v>
      </c>
      <c r="V5066" s="115" t="s">
        <v>350</v>
      </c>
      <c r="Z5066" s="115">
        <v>0</v>
      </c>
      <c r="AA5066" s="115">
        <v>1</v>
      </c>
      <c r="AB5066" s="115">
        <v>1.3220464992535399</v>
      </c>
      <c r="AC5066" s="115">
        <v>0.19442506581343</v>
      </c>
      <c r="AD5066" s="115">
        <v>530.51392618528098</v>
      </c>
      <c r="AF5066" s="115">
        <v>-1</v>
      </c>
      <c r="AG5066" s="115">
        <v>-1</v>
      </c>
      <c r="AH5066" s="115">
        <v>-1</v>
      </c>
      <c r="AI5066" s="115">
        <v>-1</v>
      </c>
      <c r="AJ5066" s="115">
        <v>0</v>
      </c>
      <c r="AM5066" s="115" t="s">
        <v>348</v>
      </c>
      <c r="AN5066" s="115">
        <v>-1</v>
      </c>
      <c r="AQ5066" s="115">
        <v>604</v>
      </c>
      <c r="AR5066" s="115" t="s">
        <v>271</v>
      </c>
      <c r="AS5066" s="115" t="s">
        <v>384</v>
      </c>
      <c r="AT5066" s="115" t="s">
        <v>296</v>
      </c>
      <c r="AV5066" s="115">
        <v>101.53939094472</v>
      </c>
      <c r="AW5066" s="115">
        <v>0.43026271389999998</v>
      </c>
    </row>
    <row r="5067" spans="1:49" x14ac:dyDescent="0.25">
      <c r="A5067" s="117">
        <v>450000</v>
      </c>
      <c r="B5067" s="117">
        <v>820000</v>
      </c>
      <c r="C5067" s="117">
        <v>820000</v>
      </c>
      <c r="D5067" s="115" t="s">
        <v>342</v>
      </c>
      <c r="E5067" s="115" t="s">
        <v>13</v>
      </c>
      <c r="F5067" s="115" t="s">
        <v>343</v>
      </c>
      <c r="G5067" s="115" t="s">
        <v>344</v>
      </c>
      <c r="H5067" s="115">
        <v>0.56000000000000005</v>
      </c>
      <c r="I5067" s="115">
        <v>0.48</v>
      </c>
      <c r="J5067" s="115" t="s">
        <v>350</v>
      </c>
      <c r="K5067" s="115">
        <v>0.27909274613030999</v>
      </c>
      <c r="L5067" s="115">
        <v>3665.0077663738102</v>
      </c>
      <c r="M5067" s="115">
        <v>9.4321892491547299</v>
      </c>
      <c r="N5067" s="115">
        <v>1.6872774491235001</v>
      </c>
      <c r="O5067" s="115">
        <v>2.6324555995674301</v>
      </c>
      <c r="P5067" s="115">
        <v>0.47090689675962999</v>
      </c>
      <c r="Q5067" s="115">
        <v>1022.8770821062</v>
      </c>
      <c r="R5067" s="115">
        <v>1300</v>
      </c>
      <c r="S5067" s="115" t="s">
        <v>346</v>
      </c>
      <c r="T5067" s="115">
        <v>1300</v>
      </c>
      <c r="U5067" s="115" t="s">
        <v>352</v>
      </c>
      <c r="V5067" s="115" t="s">
        <v>350</v>
      </c>
      <c r="Z5067" s="115">
        <v>0</v>
      </c>
      <c r="AA5067" s="115">
        <v>1</v>
      </c>
      <c r="AB5067" s="115">
        <v>2.6324555995674301</v>
      </c>
      <c r="AC5067" s="115">
        <v>0.47090689675962999</v>
      </c>
      <c r="AD5067" s="115">
        <v>1521.5231154615601</v>
      </c>
      <c r="AF5067" s="115">
        <v>-1</v>
      </c>
      <c r="AG5067" s="115">
        <v>-1</v>
      </c>
      <c r="AH5067" s="115">
        <v>-1</v>
      </c>
      <c r="AI5067" s="115">
        <v>-1</v>
      </c>
      <c r="AJ5067" s="115">
        <v>0</v>
      </c>
      <c r="AM5067" s="115" t="s">
        <v>348</v>
      </c>
      <c r="AN5067" s="115">
        <v>-1</v>
      </c>
      <c r="AQ5067" s="115">
        <v>604</v>
      </c>
      <c r="AR5067" s="115" t="s">
        <v>271</v>
      </c>
      <c r="AS5067" s="115" t="s">
        <v>384</v>
      </c>
      <c r="AT5067" s="115" t="s">
        <v>296</v>
      </c>
      <c r="AV5067" s="115">
        <v>141.27336709371801</v>
      </c>
      <c r="AW5067" s="115">
        <v>1.2340009047</v>
      </c>
    </row>
    <row r="5068" spans="1:49" x14ac:dyDescent="0.25">
      <c r="A5068" s="117">
        <v>450000</v>
      </c>
      <c r="B5068" s="117">
        <v>830000</v>
      </c>
      <c r="C5068" s="117">
        <v>830000</v>
      </c>
      <c r="D5068" s="115" t="s">
        <v>342</v>
      </c>
      <c r="E5068" s="115" t="s">
        <v>13</v>
      </c>
      <c r="F5068" s="115" t="s">
        <v>343</v>
      </c>
      <c r="G5068" s="115" t="s">
        <v>344</v>
      </c>
      <c r="H5068" s="115">
        <v>0.56000000000000005</v>
      </c>
      <c r="I5068" s="115">
        <v>0.48</v>
      </c>
      <c r="J5068" s="115" t="s">
        <v>350</v>
      </c>
      <c r="K5068" s="115">
        <v>6.6199464292870006E-2</v>
      </c>
      <c r="L5068" s="115">
        <v>3649.67237170611</v>
      </c>
      <c r="M5068" s="115">
        <v>9.0981577361984201</v>
      </c>
      <c r="N5068" s="115">
        <v>1.3381153772015999</v>
      </c>
      <c r="O5068" s="115">
        <v>0.60229316818835998</v>
      </c>
      <c r="P5068" s="115">
        <v>8.8582521132789999E-2</v>
      </c>
      <c r="Q5068" s="115">
        <v>241.606355851432</v>
      </c>
      <c r="R5068" s="115">
        <v>1210</v>
      </c>
      <c r="S5068" s="115" t="s">
        <v>353</v>
      </c>
      <c r="T5068" s="115">
        <v>1210</v>
      </c>
      <c r="U5068" s="115" t="s">
        <v>352</v>
      </c>
      <c r="V5068" s="115" t="s">
        <v>350</v>
      </c>
      <c r="Z5068" s="115">
        <v>0</v>
      </c>
      <c r="AA5068" s="115">
        <v>1</v>
      </c>
      <c r="AB5068" s="115">
        <v>0.60229316818835998</v>
      </c>
      <c r="AC5068" s="115">
        <v>8.8582521132789999E-2</v>
      </c>
      <c r="AD5068" s="115">
        <v>241.606355851432</v>
      </c>
      <c r="AF5068" s="115">
        <v>-1</v>
      </c>
      <c r="AG5068" s="115">
        <v>-1</v>
      </c>
      <c r="AH5068" s="115">
        <v>-1</v>
      </c>
      <c r="AI5068" s="115">
        <v>-1</v>
      </c>
      <c r="AJ5068" s="115">
        <v>0</v>
      </c>
      <c r="AM5068" s="115" t="s">
        <v>348</v>
      </c>
      <c r="AN5068" s="115">
        <v>-1</v>
      </c>
      <c r="AQ5068" s="115">
        <v>604</v>
      </c>
      <c r="AR5068" s="115" t="s">
        <v>271</v>
      </c>
      <c r="AS5068" s="115" t="s">
        <v>384</v>
      </c>
      <c r="AT5068" s="115" t="s">
        <v>296</v>
      </c>
      <c r="AV5068" s="115">
        <v>65.661232790171098</v>
      </c>
      <c r="AW5068" s="115">
        <v>0.19595000470000001</v>
      </c>
    </row>
    <row r="5069" spans="1:49" x14ac:dyDescent="0.25">
      <c r="A5069" s="117">
        <v>450000</v>
      </c>
      <c r="B5069" s="117">
        <v>830000</v>
      </c>
      <c r="C5069" s="117">
        <v>830000</v>
      </c>
      <c r="D5069" s="115" t="s">
        <v>342</v>
      </c>
      <c r="E5069" s="115" t="s">
        <v>13</v>
      </c>
      <c r="F5069" s="115" t="s">
        <v>343</v>
      </c>
      <c r="G5069" s="115" t="s">
        <v>344</v>
      </c>
      <c r="H5069" s="115">
        <v>0.56000000000000005</v>
      </c>
      <c r="I5069" s="115">
        <v>0.48</v>
      </c>
      <c r="J5069" s="115" t="s">
        <v>350</v>
      </c>
      <c r="K5069" s="115">
        <v>0.10961196827547</v>
      </c>
      <c r="L5069" s="115">
        <v>3649.67237170611</v>
      </c>
      <c r="M5069" s="115">
        <v>9.0981577361984201</v>
      </c>
      <c r="N5069" s="115">
        <v>1.3381153772015999</v>
      </c>
      <c r="O5069" s="115">
        <v>0.99726697714545998</v>
      </c>
      <c r="P5069" s="115">
        <v>0.14667346027475001</v>
      </c>
      <c r="Q5069" s="115">
        <v>400.04777222333502</v>
      </c>
      <c r="R5069" s="115">
        <v>1210</v>
      </c>
      <c r="S5069" s="115" t="s">
        <v>353</v>
      </c>
      <c r="T5069" s="115">
        <v>1210</v>
      </c>
      <c r="U5069" s="115" t="s">
        <v>352</v>
      </c>
      <c r="V5069" s="115" t="s">
        <v>350</v>
      </c>
      <c r="Z5069" s="115">
        <v>0</v>
      </c>
      <c r="AA5069" s="115">
        <v>1</v>
      </c>
      <c r="AB5069" s="115">
        <v>0.99726697714545998</v>
      </c>
      <c r="AC5069" s="115">
        <v>0.14667346027475001</v>
      </c>
      <c r="AD5069" s="115">
        <v>400.04777222333502</v>
      </c>
      <c r="AF5069" s="115">
        <v>-1</v>
      </c>
      <c r="AG5069" s="115">
        <v>-1</v>
      </c>
      <c r="AH5069" s="115">
        <v>-1</v>
      </c>
      <c r="AI5069" s="115">
        <v>-1</v>
      </c>
      <c r="AJ5069" s="115">
        <v>0</v>
      </c>
      <c r="AM5069" s="115" t="s">
        <v>348</v>
      </c>
      <c r="AN5069" s="115">
        <v>-1</v>
      </c>
      <c r="AQ5069" s="115">
        <v>604</v>
      </c>
      <c r="AR5069" s="115" t="s">
        <v>271</v>
      </c>
      <c r="AS5069" s="115" t="s">
        <v>384</v>
      </c>
      <c r="AT5069" s="115" t="s">
        <v>296</v>
      </c>
      <c r="AV5069" s="115">
        <v>89.5359325900084</v>
      </c>
      <c r="AW5069" s="115">
        <v>0.32445074800000001</v>
      </c>
    </row>
    <row r="5070" spans="1:49" x14ac:dyDescent="0.25">
      <c r="A5070" s="117">
        <v>450000</v>
      </c>
      <c r="B5070" s="117">
        <v>830000</v>
      </c>
      <c r="C5070" s="117">
        <v>830000</v>
      </c>
      <c r="D5070" s="115" t="s">
        <v>342</v>
      </c>
      <c r="E5070" s="115" t="s">
        <v>13</v>
      </c>
      <c r="F5070" s="115" t="s">
        <v>343</v>
      </c>
      <c r="G5070" s="115" t="s">
        <v>344</v>
      </c>
      <c r="H5070" s="115">
        <v>0.56000000000000005</v>
      </c>
      <c r="I5070" s="115">
        <v>0.48</v>
      </c>
      <c r="J5070" s="115" t="s">
        <v>350</v>
      </c>
      <c r="K5070" s="115">
        <v>0.22593296477749999</v>
      </c>
      <c r="L5070" s="115">
        <v>3649.67237170611</v>
      </c>
      <c r="M5070" s="115">
        <v>9.0981577361984201</v>
      </c>
      <c r="N5070" s="115">
        <v>1.3381153772015999</v>
      </c>
      <c r="O5070" s="115">
        <v>2.0555737513527301</v>
      </c>
      <c r="P5070" s="115">
        <v>0.30232437438553</v>
      </c>
      <c r="Q5070" s="115">
        <v>824.58129940612002</v>
      </c>
      <c r="R5070" s="115">
        <v>1210</v>
      </c>
      <c r="S5070" s="115" t="s">
        <v>353</v>
      </c>
      <c r="T5070" s="115">
        <v>1210</v>
      </c>
      <c r="U5070" s="115" t="s">
        <v>352</v>
      </c>
      <c r="V5070" s="115" t="s">
        <v>350</v>
      </c>
      <c r="Z5070" s="115">
        <v>0</v>
      </c>
      <c r="AA5070" s="115">
        <v>1</v>
      </c>
      <c r="AB5070" s="115">
        <v>2.0555737513527301</v>
      </c>
      <c r="AC5070" s="115">
        <v>0.30232437438553</v>
      </c>
      <c r="AD5070" s="115">
        <v>824.58129940612002</v>
      </c>
      <c r="AF5070" s="115">
        <v>-1</v>
      </c>
      <c r="AG5070" s="115">
        <v>-1</v>
      </c>
      <c r="AH5070" s="115">
        <v>-1</v>
      </c>
      <c r="AI5070" s="115">
        <v>-1</v>
      </c>
      <c r="AJ5070" s="115">
        <v>0</v>
      </c>
      <c r="AM5070" s="115" t="s">
        <v>348</v>
      </c>
      <c r="AN5070" s="115">
        <v>-1</v>
      </c>
      <c r="AQ5070" s="115">
        <v>604</v>
      </c>
      <c r="AR5070" s="115" t="s">
        <v>271</v>
      </c>
      <c r="AS5070" s="115" t="s">
        <v>384</v>
      </c>
      <c r="AT5070" s="115" t="s">
        <v>296</v>
      </c>
      <c r="AV5070" s="115">
        <v>122.280143807698</v>
      </c>
      <c r="AW5070" s="115">
        <v>0.66876017789999997</v>
      </c>
    </row>
    <row r="5071" spans="1:49" x14ac:dyDescent="0.25">
      <c r="A5071" s="117">
        <v>450000</v>
      </c>
      <c r="B5071" s="117">
        <v>830000</v>
      </c>
      <c r="C5071" s="117">
        <v>830000</v>
      </c>
      <c r="D5071" s="115" t="s">
        <v>342</v>
      </c>
      <c r="E5071" s="115" t="s">
        <v>13</v>
      </c>
      <c r="F5071" s="115" t="s">
        <v>343</v>
      </c>
      <c r="G5071" s="115" t="s">
        <v>344</v>
      </c>
      <c r="H5071" s="115">
        <v>0.56000000000000005</v>
      </c>
      <c r="I5071" s="115">
        <v>0.48</v>
      </c>
      <c r="J5071" s="115" t="s">
        <v>350</v>
      </c>
      <c r="K5071" s="115">
        <v>0.20704008731126999</v>
      </c>
      <c r="L5071" s="115">
        <v>3649.67237170611</v>
      </c>
      <c r="M5071" s="115">
        <v>9.0981577361984201</v>
      </c>
      <c r="N5071" s="115">
        <v>1.3381153772015999</v>
      </c>
      <c r="O5071" s="115">
        <v>1.88368337207431</v>
      </c>
      <c r="P5071" s="115">
        <v>0.27704352452837999</v>
      </c>
      <c r="Q5071" s="115">
        <v>755.62848649559498</v>
      </c>
      <c r="R5071" s="115">
        <v>1210</v>
      </c>
      <c r="S5071" s="115" t="s">
        <v>353</v>
      </c>
      <c r="T5071" s="115">
        <v>1210</v>
      </c>
      <c r="U5071" s="115" t="s">
        <v>352</v>
      </c>
      <c r="V5071" s="115" t="s">
        <v>350</v>
      </c>
      <c r="Z5071" s="115">
        <v>0</v>
      </c>
      <c r="AA5071" s="115">
        <v>1</v>
      </c>
      <c r="AB5071" s="115">
        <v>1.88368337207431</v>
      </c>
      <c r="AC5071" s="115">
        <v>0.27704352452837999</v>
      </c>
      <c r="AD5071" s="115">
        <v>755.62848649559498</v>
      </c>
      <c r="AF5071" s="115">
        <v>-1</v>
      </c>
      <c r="AG5071" s="115">
        <v>-1</v>
      </c>
      <c r="AH5071" s="115">
        <v>-1</v>
      </c>
      <c r="AI5071" s="115">
        <v>-1</v>
      </c>
      <c r="AJ5071" s="115">
        <v>0</v>
      </c>
      <c r="AM5071" s="115" t="s">
        <v>348</v>
      </c>
      <c r="AN5071" s="115">
        <v>-1</v>
      </c>
      <c r="AQ5071" s="115">
        <v>604</v>
      </c>
      <c r="AR5071" s="115" t="s">
        <v>271</v>
      </c>
      <c r="AS5071" s="115" t="s">
        <v>384</v>
      </c>
      <c r="AT5071" s="115" t="s">
        <v>296</v>
      </c>
      <c r="AV5071" s="115">
        <v>118.075774205041</v>
      </c>
      <c r="AW5071" s="115">
        <v>0.6128373775</v>
      </c>
    </row>
    <row r="5072" spans="1:49" x14ac:dyDescent="0.25">
      <c r="A5072" s="117">
        <v>450000</v>
      </c>
      <c r="B5072" s="117">
        <v>830000</v>
      </c>
      <c r="C5072" s="117">
        <v>830000</v>
      </c>
      <c r="D5072" s="115" t="s">
        <v>342</v>
      </c>
      <c r="E5072" s="115" t="s">
        <v>13</v>
      </c>
      <c r="F5072" s="115" t="s">
        <v>343</v>
      </c>
      <c r="G5072" s="115" t="s">
        <v>344</v>
      </c>
      <c r="H5072" s="115">
        <v>0.56000000000000005</v>
      </c>
      <c r="I5072" s="115">
        <v>0.48</v>
      </c>
      <c r="J5072" s="115" t="s">
        <v>350</v>
      </c>
      <c r="K5072" s="115">
        <v>8.9789692179E-3</v>
      </c>
      <c r="L5072" s="115">
        <v>3649.67237170611</v>
      </c>
      <c r="M5072" s="115">
        <v>9.0981577361984201</v>
      </c>
      <c r="N5072" s="115">
        <v>1.3381153772015999</v>
      </c>
      <c r="O5072" s="115">
        <v>8.1692078252929998E-2</v>
      </c>
      <c r="P5072" s="115">
        <v>1.201489678189E-2</v>
      </c>
      <c r="Q5072" s="115">
        <v>32.770295880972903</v>
      </c>
      <c r="R5072" s="115">
        <v>1210</v>
      </c>
      <c r="S5072" s="115" t="s">
        <v>353</v>
      </c>
      <c r="T5072" s="115">
        <v>1210</v>
      </c>
      <c r="U5072" s="115" t="s">
        <v>352</v>
      </c>
      <c r="V5072" s="115" t="s">
        <v>350</v>
      </c>
      <c r="Z5072" s="115">
        <v>0</v>
      </c>
      <c r="AA5072" s="115">
        <v>1</v>
      </c>
      <c r="AB5072" s="115">
        <v>8.1692078252929998E-2</v>
      </c>
      <c r="AC5072" s="115">
        <v>1.201489678189E-2</v>
      </c>
      <c r="AD5072" s="115">
        <v>32.770295880972697</v>
      </c>
      <c r="AF5072" s="115">
        <v>-1</v>
      </c>
      <c r="AG5072" s="115">
        <v>-1</v>
      </c>
      <c r="AH5072" s="115">
        <v>-1</v>
      </c>
      <c r="AI5072" s="115">
        <v>-1</v>
      </c>
      <c r="AJ5072" s="115">
        <v>0</v>
      </c>
      <c r="AM5072" s="115" t="s">
        <v>348</v>
      </c>
      <c r="AN5072" s="115">
        <v>-1</v>
      </c>
      <c r="AQ5072" s="115">
        <v>604</v>
      </c>
      <c r="AR5072" s="115" t="s">
        <v>271</v>
      </c>
      <c r="AS5072" s="115" t="s">
        <v>384</v>
      </c>
      <c r="AT5072" s="115" t="s">
        <v>296</v>
      </c>
      <c r="AV5072" s="115">
        <v>34.2579723379394</v>
      </c>
      <c r="AW5072" s="115">
        <v>2.65776933E-2</v>
      </c>
    </row>
    <row r="5073" spans="1:49" x14ac:dyDescent="0.25">
      <c r="A5073" s="117">
        <v>450000</v>
      </c>
      <c r="B5073" s="117">
        <v>830000</v>
      </c>
      <c r="C5073" s="117">
        <v>830000</v>
      </c>
      <c r="D5073" s="115" t="s">
        <v>342</v>
      </c>
      <c r="E5073" s="115" t="s">
        <v>13</v>
      </c>
      <c r="F5073" s="115" t="s">
        <v>343</v>
      </c>
      <c r="G5073" s="115" t="s">
        <v>344</v>
      </c>
      <c r="H5073" s="115">
        <v>0.56000000000000005</v>
      </c>
      <c r="I5073" s="115">
        <v>0.48</v>
      </c>
      <c r="J5073" s="115" t="s">
        <v>350</v>
      </c>
      <c r="K5073" s="115">
        <v>8.7511421729700001E-2</v>
      </c>
      <c r="L5073" s="115">
        <v>3717.6381408013299</v>
      </c>
      <c r="M5073" s="115">
        <v>10.4061316616109</v>
      </c>
      <c r="N5073" s="115">
        <v>1.92206031672872</v>
      </c>
      <c r="O5073" s="115">
        <v>0.91065537641404004</v>
      </c>
      <c r="P5073" s="115">
        <v>0.16820223096716999</v>
      </c>
      <c r="Q5073" s="115">
        <v>325.33579917809402</v>
      </c>
      <c r="R5073" s="115">
        <v>1300</v>
      </c>
      <c r="S5073" s="115" t="s">
        <v>346</v>
      </c>
      <c r="T5073" s="115">
        <v>1300</v>
      </c>
      <c r="U5073" s="115" t="s">
        <v>352</v>
      </c>
      <c r="V5073" s="115" t="s">
        <v>350</v>
      </c>
      <c r="Z5073" s="115">
        <v>0</v>
      </c>
      <c r="AA5073" s="115">
        <v>1</v>
      </c>
      <c r="AB5073" s="115">
        <v>0.91065537641404004</v>
      </c>
      <c r="AC5073" s="115">
        <v>0.16820223096716999</v>
      </c>
      <c r="AD5073" s="115">
        <v>1526.31337045496</v>
      </c>
      <c r="AF5073" s="115">
        <v>-1</v>
      </c>
      <c r="AG5073" s="115">
        <v>-1</v>
      </c>
      <c r="AH5073" s="115">
        <v>-1</v>
      </c>
      <c r="AI5073" s="115">
        <v>-1</v>
      </c>
      <c r="AJ5073" s="115">
        <v>0</v>
      </c>
      <c r="AM5073" s="115" t="s">
        <v>348</v>
      </c>
      <c r="AN5073" s="115">
        <v>-1</v>
      </c>
      <c r="AQ5073" s="115">
        <v>604</v>
      </c>
      <c r="AR5073" s="115" t="s">
        <v>271</v>
      </c>
      <c r="AS5073" s="115" t="s">
        <v>384</v>
      </c>
      <c r="AT5073" s="115" t="s">
        <v>296</v>
      </c>
      <c r="AV5073" s="115">
        <v>81.820643037561098</v>
      </c>
      <c r="AW5073" s="115">
        <v>1.2378859451999999</v>
      </c>
    </row>
    <row r="5074" spans="1:49" x14ac:dyDescent="0.25">
      <c r="A5074" s="117">
        <v>450000</v>
      </c>
      <c r="B5074" s="117">
        <v>830000</v>
      </c>
      <c r="C5074" s="117">
        <v>830000</v>
      </c>
      <c r="D5074" s="115" t="s">
        <v>342</v>
      </c>
      <c r="E5074" s="115" t="s">
        <v>13</v>
      </c>
      <c r="F5074" s="115" t="s">
        <v>343</v>
      </c>
      <c r="G5074" s="115" t="s">
        <v>344</v>
      </c>
      <c r="H5074" s="115">
        <v>0.56000000000000005</v>
      </c>
      <c r="I5074" s="115">
        <v>0.48</v>
      </c>
      <c r="J5074" s="115" t="s">
        <v>350</v>
      </c>
      <c r="K5074" s="115">
        <v>2.0407234589460001E-2</v>
      </c>
      <c r="L5074" s="115">
        <v>3717.6381408013299</v>
      </c>
      <c r="M5074" s="115">
        <v>10.4061316616109</v>
      </c>
      <c r="N5074" s="115">
        <v>1.92206031672872</v>
      </c>
      <c r="O5074" s="115">
        <v>0.21236036998734001</v>
      </c>
      <c r="P5074" s="115">
        <v>3.9223935778580001E-2</v>
      </c>
      <c r="Q5074" s="115">
        <v>75.866713658071504</v>
      </c>
      <c r="R5074" s="115">
        <v>1300</v>
      </c>
      <c r="S5074" s="115" t="s">
        <v>346</v>
      </c>
      <c r="T5074" s="115">
        <v>1300</v>
      </c>
      <c r="U5074" s="115" t="s">
        <v>352</v>
      </c>
      <c r="V5074" s="115" t="s">
        <v>350</v>
      </c>
      <c r="Z5074" s="115">
        <v>0</v>
      </c>
      <c r="AA5074" s="115">
        <v>1</v>
      </c>
      <c r="AB5074" s="115">
        <v>0.21236036998734001</v>
      </c>
      <c r="AC5074" s="115">
        <v>3.9223935778580001E-2</v>
      </c>
      <c r="AD5074" s="115">
        <v>92.954802562072004</v>
      </c>
      <c r="AF5074" s="115">
        <v>-1</v>
      </c>
      <c r="AG5074" s="115">
        <v>-1</v>
      </c>
      <c r="AH5074" s="115">
        <v>-1</v>
      </c>
      <c r="AI5074" s="115">
        <v>-1</v>
      </c>
      <c r="AJ5074" s="115">
        <v>0</v>
      </c>
      <c r="AM5074" s="115" t="s">
        <v>348</v>
      </c>
      <c r="AN5074" s="115">
        <v>-1</v>
      </c>
      <c r="AQ5074" s="115">
        <v>604</v>
      </c>
      <c r="AR5074" s="115" t="s">
        <v>271</v>
      </c>
      <c r="AS5074" s="115" t="s">
        <v>384</v>
      </c>
      <c r="AT5074" s="115" t="s">
        <v>296</v>
      </c>
      <c r="AV5074" s="115">
        <v>39.4775402959974</v>
      </c>
      <c r="AW5074" s="115">
        <v>7.5389134299999994E-2</v>
      </c>
    </row>
    <row r="5075" spans="1:49" x14ac:dyDescent="0.25">
      <c r="A5075" s="117">
        <v>450000</v>
      </c>
      <c r="B5075" s="117">
        <v>830000</v>
      </c>
      <c r="C5075" s="117">
        <v>830000</v>
      </c>
      <c r="D5075" s="115" t="s">
        <v>342</v>
      </c>
      <c r="E5075" s="115" t="s">
        <v>13</v>
      </c>
      <c r="F5075" s="115" t="s">
        <v>343</v>
      </c>
      <c r="G5075" s="115" t="s">
        <v>344</v>
      </c>
      <c r="H5075" s="115">
        <v>0.56000000000000005</v>
      </c>
      <c r="I5075" s="115">
        <v>0.48</v>
      </c>
      <c r="J5075" s="115" t="s">
        <v>350</v>
      </c>
      <c r="K5075" s="115">
        <v>2.323567845588E-2</v>
      </c>
      <c r="L5075" s="115">
        <v>3717.6381408013299</v>
      </c>
      <c r="M5075" s="115">
        <v>10.4061316616109</v>
      </c>
      <c r="N5075" s="115">
        <v>1.92206031672872</v>
      </c>
      <c r="O5075" s="115">
        <v>0.24179352925877001</v>
      </c>
      <c r="P5075" s="115">
        <v>4.4660375492319999E-2</v>
      </c>
      <c r="Q5075" s="115">
        <v>86.381844454986293</v>
      </c>
      <c r="R5075" s="115">
        <v>1210</v>
      </c>
      <c r="S5075" s="115" t="s">
        <v>353</v>
      </c>
      <c r="T5075" s="115">
        <v>1210</v>
      </c>
      <c r="U5075" s="115" t="s">
        <v>352</v>
      </c>
      <c r="V5075" s="115" t="s">
        <v>350</v>
      </c>
      <c r="Z5075" s="115">
        <v>0</v>
      </c>
      <c r="AA5075" s="115">
        <v>1</v>
      </c>
      <c r="AB5075" s="115">
        <v>0.24179352925877001</v>
      </c>
      <c r="AC5075" s="115">
        <v>4.4660375492319999E-2</v>
      </c>
      <c r="AD5075" s="115">
        <v>142.198808017961</v>
      </c>
      <c r="AF5075" s="115">
        <v>-1</v>
      </c>
      <c r="AG5075" s="115">
        <v>-1</v>
      </c>
      <c r="AH5075" s="115">
        <v>-1</v>
      </c>
      <c r="AI5075" s="115">
        <v>-1</v>
      </c>
      <c r="AJ5075" s="115">
        <v>0</v>
      </c>
      <c r="AM5075" s="115" t="s">
        <v>348</v>
      </c>
      <c r="AN5075" s="115">
        <v>-1</v>
      </c>
      <c r="AQ5075" s="115">
        <v>604</v>
      </c>
      <c r="AR5075" s="115" t="s">
        <v>271</v>
      </c>
      <c r="AS5075" s="115" t="s">
        <v>384</v>
      </c>
      <c r="AT5075" s="115" t="s">
        <v>296</v>
      </c>
      <c r="AV5075" s="115">
        <v>39.986880389243503</v>
      </c>
      <c r="AW5075" s="115">
        <v>0.1153275004</v>
      </c>
    </row>
    <row r="5076" spans="1:49" x14ac:dyDescent="0.25">
      <c r="A5076" s="117">
        <v>450000</v>
      </c>
      <c r="B5076" s="117">
        <v>830000</v>
      </c>
      <c r="C5076" s="117">
        <v>830000</v>
      </c>
      <c r="D5076" s="115" t="s">
        <v>342</v>
      </c>
      <c r="E5076" s="115" t="s">
        <v>13</v>
      </c>
      <c r="F5076" s="115" t="s">
        <v>343</v>
      </c>
      <c r="G5076" s="115" t="s">
        <v>344</v>
      </c>
      <c r="H5076" s="115">
        <v>0.56000000000000005</v>
      </c>
      <c r="I5076" s="115">
        <v>0.48</v>
      </c>
      <c r="J5076" s="115" t="s">
        <v>350</v>
      </c>
      <c r="K5076" s="115">
        <v>2.782393962709E-2</v>
      </c>
      <c r="L5076" s="115">
        <v>3717.6381408013299</v>
      </c>
      <c r="M5076" s="115">
        <v>10.4061316616109</v>
      </c>
      <c r="N5076" s="115">
        <v>1.92206031672872</v>
      </c>
      <c r="O5076" s="115">
        <v>0.28953957910425998</v>
      </c>
      <c r="P5076" s="115">
        <v>5.3479290212289997E-2</v>
      </c>
      <c r="Q5076" s="115">
        <v>103.43933918504101</v>
      </c>
      <c r="R5076" s="115">
        <v>1300</v>
      </c>
      <c r="S5076" s="115" t="s">
        <v>346</v>
      </c>
      <c r="T5076" s="115">
        <v>1300</v>
      </c>
      <c r="U5076" s="115" t="s">
        <v>352</v>
      </c>
      <c r="V5076" s="115" t="s">
        <v>350</v>
      </c>
      <c r="Z5076" s="115">
        <v>0</v>
      </c>
      <c r="AA5076" s="115">
        <v>1</v>
      </c>
      <c r="AB5076" s="115">
        <v>0.28953957910425998</v>
      </c>
      <c r="AC5076" s="115">
        <v>5.3479290212289997E-2</v>
      </c>
      <c r="AD5076" s="115">
        <v>170.59048936188401</v>
      </c>
      <c r="AF5076" s="115">
        <v>-1</v>
      </c>
      <c r="AG5076" s="115">
        <v>-1</v>
      </c>
      <c r="AH5076" s="115">
        <v>-1</v>
      </c>
      <c r="AI5076" s="115">
        <v>-1</v>
      </c>
      <c r="AJ5076" s="115">
        <v>0</v>
      </c>
      <c r="AM5076" s="115" t="s">
        <v>348</v>
      </c>
      <c r="AN5076" s="115">
        <v>-1</v>
      </c>
      <c r="AQ5076" s="115">
        <v>604</v>
      </c>
      <c r="AR5076" s="115" t="s">
        <v>271</v>
      </c>
      <c r="AS5076" s="115" t="s">
        <v>384</v>
      </c>
      <c r="AT5076" s="115" t="s">
        <v>296</v>
      </c>
      <c r="AV5076" s="115">
        <v>43.534865076927403</v>
      </c>
      <c r="AW5076" s="115">
        <v>0.138354006</v>
      </c>
    </row>
    <row r="5077" spans="1:49" x14ac:dyDescent="0.25">
      <c r="A5077" s="117">
        <v>450000</v>
      </c>
      <c r="B5077" s="117">
        <v>830000</v>
      </c>
      <c r="C5077" s="117">
        <v>830000</v>
      </c>
      <c r="D5077" s="115" t="s">
        <v>342</v>
      </c>
      <c r="E5077" s="115" t="s">
        <v>13</v>
      </c>
      <c r="F5077" s="115" t="s">
        <v>343</v>
      </c>
      <c r="G5077" s="115" t="s">
        <v>344</v>
      </c>
      <c r="H5077" s="115">
        <v>0.56000000000000005</v>
      </c>
      <c r="I5077" s="115">
        <v>0.48</v>
      </c>
      <c r="J5077" s="115" t="s">
        <v>350</v>
      </c>
      <c r="K5077" s="115">
        <v>1.614069264519E-2</v>
      </c>
      <c r="L5077" s="115">
        <v>3694.7196033722698</v>
      </c>
      <c r="M5077" s="115">
        <v>10.5228999625444</v>
      </c>
      <c r="N5077" s="115">
        <v>2.00805304735866</v>
      </c>
      <c r="O5077" s="115">
        <v>0.16984689403159001</v>
      </c>
      <c r="P5077" s="115">
        <v>3.2411367052659998E-2</v>
      </c>
      <c r="Q5077" s="115">
        <v>59.635333528219697</v>
      </c>
      <c r="R5077" s="115">
        <v>1200</v>
      </c>
      <c r="S5077" s="115" t="s">
        <v>351</v>
      </c>
      <c r="T5077" s="115">
        <v>1200</v>
      </c>
      <c r="U5077" s="115" t="s">
        <v>352</v>
      </c>
      <c r="V5077" s="115" t="s">
        <v>350</v>
      </c>
      <c r="Z5077" s="115">
        <v>0</v>
      </c>
      <c r="AA5077" s="115">
        <v>1</v>
      </c>
      <c r="AB5077" s="115">
        <v>0.16984689403159001</v>
      </c>
      <c r="AC5077" s="115">
        <v>3.2411367052659998E-2</v>
      </c>
      <c r="AD5077" s="115">
        <v>59.635333528220102</v>
      </c>
      <c r="AF5077" s="115">
        <v>-1</v>
      </c>
      <c r="AG5077" s="115">
        <v>-1</v>
      </c>
      <c r="AH5077" s="115">
        <v>-1</v>
      </c>
      <c r="AI5077" s="115">
        <v>-1</v>
      </c>
      <c r="AJ5077" s="115">
        <v>0</v>
      </c>
      <c r="AM5077" s="115" t="s">
        <v>348</v>
      </c>
      <c r="AN5077" s="115">
        <v>-1</v>
      </c>
      <c r="AQ5077" s="115">
        <v>604</v>
      </c>
      <c r="AR5077" s="115" t="s">
        <v>271</v>
      </c>
      <c r="AS5077" s="115" t="s">
        <v>384</v>
      </c>
      <c r="AT5077" s="115" t="s">
        <v>296</v>
      </c>
      <c r="AV5077" s="115">
        <v>44.434731762992101</v>
      </c>
      <c r="AW5077" s="115">
        <v>4.8366045000000003E-2</v>
      </c>
    </row>
    <row r="5078" spans="1:49" x14ac:dyDescent="0.25">
      <c r="A5078" s="117">
        <v>450000</v>
      </c>
      <c r="B5078" s="117">
        <v>830000</v>
      </c>
      <c r="C5078" s="117">
        <v>830000</v>
      </c>
      <c r="D5078" s="115" t="s">
        <v>342</v>
      </c>
      <c r="E5078" s="115" t="s">
        <v>13</v>
      </c>
      <c r="F5078" s="115" t="s">
        <v>343</v>
      </c>
      <c r="G5078" s="115" t="s">
        <v>344</v>
      </c>
      <c r="H5078" s="115">
        <v>0.56000000000000005</v>
      </c>
      <c r="I5078" s="115">
        <v>0.48</v>
      </c>
      <c r="J5078" s="115" t="s">
        <v>350</v>
      </c>
      <c r="K5078" s="115">
        <v>1.1625893236430001E-2</v>
      </c>
      <c r="L5078" s="115">
        <v>3694.7196033722698</v>
      </c>
      <c r="M5078" s="115">
        <v>10.5228999625444</v>
      </c>
      <c r="N5078" s="115">
        <v>2.00805304735866</v>
      </c>
      <c r="O5078" s="115">
        <v>0.12233811150219</v>
      </c>
      <c r="P5078" s="115">
        <v>2.3345410341680001E-2</v>
      </c>
      <c r="Q5078" s="115">
        <v>42.954415647358402</v>
      </c>
      <c r="R5078" s="115">
        <v>1800</v>
      </c>
      <c r="S5078" s="115" t="s">
        <v>377</v>
      </c>
      <c r="T5078" s="115">
        <v>1800</v>
      </c>
      <c r="U5078" s="115" t="s">
        <v>352</v>
      </c>
      <c r="V5078" s="115" t="s">
        <v>350</v>
      </c>
      <c r="Z5078" s="115">
        <v>0</v>
      </c>
      <c r="AA5078" s="115">
        <v>1</v>
      </c>
      <c r="AB5078" s="115">
        <v>0.12233811150219</v>
      </c>
      <c r="AC5078" s="115">
        <v>2.3345410341680001E-2</v>
      </c>
      <c r="AD5078" s="115">
        <v>42.954415647358402</v>
      </c>
      <c r="AF5078" s="115">
        <v>-1</v>
      </c>
      <c r="AG5078" s="115">
        <v>-1</v>
      </c>
      <c r="AH5078" s="115">
        <v>-1</v>
      </c>
      <c r="AI5078" s="115">
        <v>-1</v>
      </c>
      <c r="AJ5078" s="115">
        <v>0</v>
      </c>
      <c r="AM5078" s="115" t="s">
        <v>348</v>
      </c>
      <c r="AN5078" s="115">
        <v>-1</v>
      </c>
      <c r="AQ5078" s="115">
        <v>604</v>
      </c>
      <c r="AR5078" s="115" t="s">
        <v>271</v>
      </c>
      <c r="AS5078" s="115" t="s">
        <v>384</v>
      </c>
      <c r="AT5078" s="115" t="s">
        <v>296</v>
      </c>
      <c r="AV5078" s="115">
        <v>52.6178310581817</v>
      </c>
      <c r="AW5078" s="115">
        <v>3.4837320099999999E-2</v>
      </c>
    </row>
    <row r="5079" spans="1:49" x14ac:dyDescent="0.25">
      <c r="A5079" s="117">
        <v>450000</v>
      </c>
      <c r="B5079" s="117">
        <v>830000</v>
      </c>
      <c r="C5079" s="117">
        <v>830000</v>
      </c>
      <c r="D5079" s="115" t="s">
        <v>342</v>
      </c>
      <c r="E5079" s="115" t="s">
        <v>13</v>
      </c>
      <c r="F5079" s="115" t="s">
        <v>343</v>
      </c>
      <c r="G5079" s="115" t="s">
        <v>344</v>
      </c>
      <c r="H5079" s="115">
        <v>0.56000000000000005</v>
      </c>
      <c r="I5079" s="115">
        <v>0.48</v>
      </c>
      <c r="J5079" s="115" t="s">
        <v>350</v>
      </c>
      <c r="K5079" s="115">
        <v>0.58999686785532002</v>
      </c>
      <c r="L5079" s="115">
        <v>3694.7196033722698</v>
      </c>
      <c r="M5079" s="115">
        <v>10.5228999625444</v>
      </c>
      <c r="N5079" s="115">
        <v>2.00805304735866</v>
      </c>
      <c r="O5079" s="115">
        <v>6.2084780186561197</v>
      </c>
      <c r="P5079" s="115">
        <v>1.1847450084289499</v>
      </c>
      <c r="Q5079" s="115">
        <v>2179.8729935933002</v>
      </c>
      <c r="R5079" s="115">
        <v>1300</v>
      </c>
      <c r="S5079" s="115" t="s">
        <v>346</v>
      </c>
      <c r="T5079" s="115">
        <v>1300</v>
      </c>
      <c r="U5079" s="115" t="s">
        <v>352</v>
      </c>
      <c r="V5079" s="115" t="s">
        <v>350</v>
      </c>
      <c r="Z5079" s="115">
        <v>0</v>
      </c>
      <c r="AA5079" s="115">
        <v>1</v>
      </c>
      <c r="AB5079" s="115">
        <v>6.2084780186561197</v>
      </c>
      <c r="AC5079" s="115">
        <v>1.1847450084289499</v>
      </c>
      <c r="AD5079" s="115">
        <v>2179.8729935933002</v>
      </c>
      <c r="AF5079" s="115">
        <v>-1</v>
      </c>
      <c r="AG5079" s="115">
        <v>-1</v>
      </c>
      <c r="AH5079" s="115">
        <v>-1</v>
      </c>
      <c r="AI5079" s="115">
        <v>-1</v>
      </c>
      <c r="AJ5079" s="115">
        <v>0</v>
      </c>
      <c r="AM5079" s="115" t="s">
        <v>348</v>
      </c>
      <c r="AN5079" s="115">
        <v>-1</v>
      </c>
      <c r="AQ5079" s="115">
        <v>604</v>
      </c>
      <c r="AR5079" s="115" t="s">
        <v>271</v>
      </c>
      <c r="AS5079" s="115" t="s">
        <v>384</v>
      </c>
      <c r="AT5079" s="115" t="s">
        <v>296</v>
      </c>
      <c r="AV5079" s="115">
        <v>192.316475159665</v>
      </c>
      <c r="AW5079" s="115">
        <v>1.7679424117</v>
      </c>
    </row>
    <row r="5080" spans="1:49" x14ac:dyDescent="0.25">
      <c r="A5080" s="117">
        <v>450000</v>
      </c>
      <c r="B5080" s="117">
        <v>830000</v>
      </c>
      <c r="C5080" s="117">
        <v>830000</v>
      </c>
      <c r="D5080" s="115" t="s">
        <v>342</v>
      </c>
      <c r="E5080" s="115" t="s">
        <v>13</v>
      </c>
      <c r="F5080" s="115" t="s">
        <v>343</v>
      </c>
      <c r="G5080" s="115" t="s">
        <v>344</v>
      </c>
      <c r="H5080" s="115">
        <v>0.56000000000000005</v>
      </c>
      <c r="I5080" s="115">
        <v>0.48</v>
      </c>
      <c r="J5080" s="115" t="s">
        <v>350</v>
      </c>
      <c r="K5080" s="115">
        <v>2.0872679879120001E-2</v>
      </c>
      <c r="L5080" s="115">
        <v>3669.9933395787398</v>
      </c>
      <c r="M5080" s="115">
        <v>9.1456634923083495</v>
      </c>
      <c r="N5080" s="115">
        <v>1.3449952232418301</v>
      </c>
      <c r="O5080" s="115">
        <v>0.19089450635718</v>
      </c>
      <c r="P5080" s="115">
        <v>2.8073654733679999E-2</v>
      </c>
      <c r="Q5080" s="115">
        <v>76.602596135562607</v>
      </c>
      <c r="R5080" s="115">
        <v>1200</v>
      </c>
      <c r="S5080" s="115" t="s">
        <v>351</v>
      </c>
      <c r="T5080" s="115">
        <v>1200</v>
      </c>
      <c r="U5080" s="115" t="s">
        <v>352</v>
      </c>
      <c r="V5080" s="115" t="s">
        <v>350</v>
      </c>
      <c r="Z5080" s="115">
        <v>0</v>
      </c>
      <c r="AA5080" s="115">
        <v>1</v>
      </c>
      <c r="AB5080" s="115">
        <v>0.19089450635718</v>
      </c>
      <c r="AC5080" s="115">
        <v>2.8073654733679999E-2</v>
      </c>
      <c r="AD5080" s="115">
        <v>76.602596135563005</v>
      </c>
      <c r="AF5080" s="115">
        <v>-1</v>
      </c>
      <c r="AG5080" s="115">
        <v>-1</v>
      </c>
      <c r="AH5080" s="115">
        <v>-1</v>
      </c>
      <c r="AI5080" s="115">
        <v>-1</v>
      </c>
      <c r="AJ5080" s="115">
        <v>0</v>
      </c>
      <c r="AM5080" s="115" t="s">
        <v>348</v>
      </c>
      <c r="AN5080" s="115">
        <v>-1</v>
      </c>
      <c r="AQ5080" s="115">
        <v>604</v>
      </c>
      <c r="AR5080" s="115" t="s">
        <v>271</v>
      </c>
      <c r="AS5080" s="115" t="s">
        <v>384</v>
      </c>
      <c r="AT5080" s="115" t="s">
        <v>296</v>
      </c>
      <c r="AV5080" s="115">
        <v>80.573983961174093</v>
      </c>
      <c r="AW5080" s="115">
        <v>6.2127004200000002E-2</v>
      </c>
    </row>
    <row r="5081" spans="1:49" x14ac:dyDescent="0.25">
      <c r="A5081" s="117">
        <v>450000</v>
      </c>
      <c r="B5081" s="117">
        <v>830000</v>
      </c>
      <c r="C5081" s="117">
        <v>830000</v>
      </c>
      <c r="D5081" s="115" t="s">
        <v>342</v>
      </c>
      <c r="E5081" s="115" t="s">
        <v>13</v>
      </c>
      <c r="F5081" s="115" t="s">
        <v>343</v>
      </c>
      <c r="G5081" s="115" t="s">
        <v>344</v>
      </c>
      <c r="H5081" s="115">
        <v>0.56000000000000005</v>
      </c>
      <c r="I5081" s="115">
        <v>0.48</v>
      </c>
      <c r="J5081" s="115" t="s">
        <v>350</v>
      </c>
      <c r="K5081" s="115">
        <v>3.2106295025169998E-2</v>
      </c>
      <c r="L5081" s="115">
        <v>3669.9933395787398</v>
      </c>
      <c r="M5081" s="115">
        <v>9.1456634923083495</v>
      </c>
      <c r="N5081" s="115">
        <v>1.3449952232418301</v>
      </c>
      <c r="O5081" s="115">
        <v>0.29363337028505998</v>
      </c>
      <c r="P5081" s="115">
        <v>4.3182813444849998E-2</v>
      </c>
      <c r="Q5081" s="115">
        <v>117.829888900957</v>
      </c>
      <c r="R5081" s="115">
        <v>1210</v>
      </c>
      <c r="S5081" s="115" t="s">
        <v>353</v>
      </c>
      <c r="T5081" s="115">
        <v>1210</v>
      </c>
      <c r="U5081" s="115" t="s">
        <v>352</v>
      </c>
      <c r="V5081" s="115" t="s">
        <v>350</v>
      </c>
      <c r="Z5081" s="115">
        <v>0</v>
      </c>
      <c r="AA5081" s="115">
        <v>1</v>
      </c>
      <c r="AB5081" s="115">
        <v>0.29363337028505998</v>
      </c>
      <c r="AC5081" s="115">
        <v>4.3182813444849998E-2</v>
      </c>
      <c r="AD5081" s="115">
        <v>117.829888900957</v>
      </c>
      <c r="AF5081" s="115">
        <v>-1</v>
      </c>
      <c r="AG5081" s="115">
        <v>-1</v>
      </c>
      <c r="AH5081" s="115">
        <v>-1</v>
      </c>
      <c r="AI5081" s="115">
        <v>-1</v>
      </c>
      <c r="AJ5081" s="115">
        <v>0</v>
      </c>
      <c r="AM5081" s="115" t="s">
        <v>348</v>
      </c>
      <c r="AN5081" s="115">
        <v>-1</v>
      </c>
      <c r="AQ5081" s="115">
        <v>604</v>
      </c>
      <c r="AR5081" s="115" t="s">
        <v>271</v>
      </c>
      <c r="AS5081" s="115" t="s">
        <v>384</v>
      </c>
      <c r="AT5081" s="115" t="s">
        <v>296</v>
      </c>
      <c r="AV5081" s="115">
        <v>78.7330793480766</v>
      </c>
      <c r="AW5081" s="115">
        <v>9.5563575799999995E-2</v>
      </c>
    </row>
    <row r="5082" spans="1:49" x14ac:dyDescent="0.25">
      <c r="A5082" s="117">
        <v>450000</v>
      </c>
      <c r="B5082" s="117">
        <v>830000</v>
      </c>
      <c r="C5082" s="117">
        <v>830000</v>
      </c>
      <c r="D5082" s="115" t="s">
        <v>342</v>
      </c>
      <c r="E5082" s="115" t="s">
        <v>13</v>
      </c>
      <c r="F5082" s="115" t="s">
        <v>343</v>
      </c>
      <c r="G5082" s="115" t="s">
        <v>344</v>
      </c>
      <c r="H5082" s="115">
        <v>0.56000000000000005</v>
      </c>
      <c r="I5082" s="115">
        <v>0.48</v>
      </c>
      <c r="J5082" s="115" t="s">
        <v>350</v>
      </c>
      <c r="K5082" s="115">
        <v>4.0098265508729997E-2</v>
      </c>
      <c r="L5082" s="115">
        <v>3669.9933395787398</v>
      </c>
      <c r="M5082" s="115">
        <v>9.1456634923083495</v>
      </c>
      <c r="N5082" s="115">
        <v>1.3449952232418301</v>
      </c>
      <c r="O5082" s="115">
        <v>0.36672524296808001</v>
      </c>
      <c r="P5082" s="115">
        <v>5.3931975569520001E-2</v>
      </c>
      <c r="Q5082" s="115">
        <v>147.16036734570201</v>
      </c>
      <c r="R5082" s="115">
        <v>1210</v>
      </c>
      <c r="S5082" s="115" t="s">
        <v>353</v>
      </c>
      <c r="T5082" s="115">
        <v>1210</v>
      </c>
      <c r="U5082" s="115" t="s">
        <v>352</v>
      </c>
      <c r="V5082" s="115" t="s">
        <v>350</v>
      </c>
      <c r="Z5082" s="115">
        <v>0</v>
      </c>
      <c r="AA5082" s="115">
        <v>1</v>
      </c>
      <c r="AB5082" s="115">
        <v>0.36672524296808001</v>
      </c>
      <c r="AC5082" s="115">
        <v>5.3931975569520001E-2</v>
      </c>
      <c r="AD5082" s="115">
        <v>147.160367345704</v>
      </c>
      <c r="AF5082" s="115">
        <v>-1</v>
      </c>
      <c r="AG5082" s="115">
        <v>-1</v>
      </c>
      <c r="AH5082" s="115">
        <v>-1</v>
      </c>
      <c r="AI5082" s="115">
        <v>-1</v>
      </c>
      <c r="AJ5082" s="115">
        <v>0</v>
      </c>
      <c r="AM5082" s="115" t="s">
        <v>348</v>
      </c>
      <c r="AN5082" s="115">
        <v>-1</v>
      </c>
      <c r="AQ5082" s="115">
        <v>604</v>
      </c>
      <c r="AR5082" s="115" t="s">
        <v>271</v>
      </c>
      <c r="AS5082" s="115" t="s">
        <v>384</v>
      </c>
      <c r="AT5082" s="115" t="s">
        <v>296</v>
      </c>
      <c r="AV5082" s="115">
        <v>51.121500098412803</v>
      </c>
      <c r="AW5082" s="115">
        <v>0.1193514739</v>
      </c>
    </row>
    <row r="5083" spans="1:49" x14ac:dyDescent="0.25">
      <c r="A5083" s="117">
        <v>450000</v>
      </c>
      <c r="B5083" s="117">
        <v>830000</v>
      </c>
      <c r="C5083" s="117">
        <v>830000</v>
      </c>
      <c r="D5083" s="115" t="s">
        <v>342</v>
      </c>
      <c r="E5083" s="115" t="s">
        <v>13</v>
      </c>
      <c r="F5083" s="115" t="s">
        <v>343</v>
      </c>
      <c r="G5083" s="115" t="s">
        <v>344</v>
      </c>
      <c r="H5083" s="115">
        <v>0.56000000000000005</v>
      </c>
      <c r="I5083" s="115">
        <v>0.48</v>
      </c>
      <c r="J5083" s="115" t="s">
        <v>350</v>
      </c>
      <c r="K5083" s="115">
        <v>0.29644503066605998</v>
      </c>
      <c r="L5083" s="115">
        <v>3669.9933395787398</v>
      </c>
      <c r="M5083" s="115">
        <v>9.1456634923083495</v>
      </c>
      <c r="N5083" s="115">
        <v>1.3449952232418301</v>
      </c>
      <c r="O5083" s="115">
        <v>2.71118649443883</v>
      </c>
      <c r="P5083" s="115">
        <v>0.39871715019963</v>
      </c>
      <c r="Q5083" s="115">
        <v>1087.9512880956599</v>
      </c>
      <c r="R5083" s="115">
        <v>1210</v>
      </c>
      <c r="S5083" s="115" t="s">
        <v>353</v>
      </c>
      <c r="T5083" s="115">
        <v>1210</v>
      </c>
      <c r="U5083" s="115" t="s">
        <v>352</v>
      </c>
      <c r="V5083" s="115" t="s">
        <v>350</v>
      </c>
      <c r="Z5083" s="115">
        <v>0</v>
      </c>
      <c r="AA5083" s="115">
        <v>1</v>
      </c>
      <c r="AB5083" s="115">
        <v>2.71118649443883</v>
      </c>
      <c r="AC5083" s="115">
        <v>0.39871715019963</v>
      </c>
      <c r="AD5083" s="115">
        <v>1087.9512880956599</v>
      </c>
      <c r="AF5083" s="115">
        <v>-1</v>
      </c>
      <c r="AG5083" s="115">
        <v>-1</v>
      </c>
      <c r="AH5083" s="115">
        <v>-1</v>
      </c>
      <c r="AI5083" s="115">
        <v>-1</v>
      </c>
      <c r="AJ5083" s="115">
        <v>0</v>
      </c>
      <c r="AM5083" s="115" t="s">
        <v>348</v>
      </c>
      <c r="AN5083" s="115">
        <v>-1</v>
      </c>
      <c r="AQ5083" s="115">
        <v>604</v>
      </c>
      <c r="AR5083" s="115" t="s">
        <v>271</v>
      </c>
      <c r="AS5083" s="115" t="s">
        <v>384</v>
      </c>
      <c r="AT5083" s="115" t="s">
        <v>296</v>
      </c>
      <c r="AV5083" s="115">
        <v>139.725918179037</v>
      </c>
      <c r="AW5083" s="115">
        <v>0.88236114200000004</v>
      </c>
    </row>
    <row r="5084" spans="1:49" x14ac:dyDescent="0.25">
      <c r="A5084" s="117">
        <v>450000</v>
      </c>
      <c r="B5084" s="117">
        <v>830000</v>
      </c>
      <c r="C5084" s="117">
        <v>830000</v>
      </c>
      <c r="D5084" s="115" t="s">
        <v>342</v>
      </c>
      <c r="E5084" s="115" t="s">
        <v>13</v>
      </c>
      <c r="F5084" s="115" t="s">
        <v>343</v>
      </c>
      <c r="G5084" s="115" t="s">
        <v>344</v>
      </c>
      <c r="H5084" s="115">
        <v>0.56000000000000005</v>
      </c>
      <c r="I5084" s="115">
        <v>0.48</v>
      </c>
      <c r="J5084" s="115" t="s">
        <v>350</v>
      </c>
      <c r="K5084" s="115">
        <v>0.10516286801695</v>
      </c>
      <c r="L5084" s="115">
        <v>3669.9933395787398</v>
      </c>
      <c r="M5084" s="115">
        <v>9.1456634923083495</v>
      </c>
      <c r="N5084" s="115">
        <v>1.3449952232418301</v>
      </c>
      <c r="O5084" s="115">
        <v>0.96178420276905996</v>
      </c>
      <c r="P5084" s="115">
        <v>0.14144355514521001</v>
      </c>
      <c r="Q5084" s="115">
        <v>385.94702519320401</v>
      </c>
      <c r="R5084" s="115">
        <v>1210</v>
      </c>
      <c r="S5084" s="115" t="s">
        <v>353</v>
      </c>
      <c r="T5084" s="115">
        <v>1210</v>
      </c>
      <c r="U5084" s="115" t="s">
        <v>352</v>
      </c>
      <c r="V5084" s="115" t="s">
        <v>350</v>
      </c>
      <c r="Z5084" s="115">
        <v>0</v>
      </c>
      <c r="AA5084" s="115">
        <v>1</v>
      </c>
      <c r="AB5084" s="115">
        <v>0.96178420276905996</v>
      </c>
      <c r="AC5084" s="115">
        <v>0.14144355514521001</v>
      </c>
      <c r="AD5084" s="115">
        <v>385.94702519320401</v>
      </c>
      <c r="AF5084" s="115">
        <v>-1</v>
      </c>
      <c r="AG5084" s="115">
        <v>-1</v>
      </c>
      <c r="AH5084" s="115">
        <v>-1</v>
      </c>
      <c r="AI5084" s="115">
        <v>-1</v>
      </c>
      <c r="AJ5084" s="115">
        <v>0</v>
      </c>
      <c r="AM5084" s="115" t="s">
        <v>348</v>
      </c>
      <c r="AN5084" s="115">
        <v>-1</v>
      </c>
      <c r="AQ5084" s="115">
        <v>604</v>
      </c>
      <c r="AR5084" s="115" t="s">
        <v>271</v>
      </c>
      <c r="AS5084" s="115" t="s">
        <v>384</v>
      </c>
      <c r="AT5084" s="115" t="s">
        <v>296</v>
      </c>
      <c r="AV5084" s="115">
        <v>95.637866189502105</v>
      </c>
      <c r="AW5084" s="115">
        <v>0.31301461899999999</v>
      </c>
    </row>
    <row r="5085" spans="1:49" x14ac:dyDescent="0.25">
      <c r="A5085" s="117">
        <v>450000</v>
      </c>
      <c r="B5085" s="117">
        <v>830000</v>
      </c>
      <c r="C5085" s="117">
        <v>830000</v>
      </c>
      <c r="D5085" s="115" t="s">
        <v>342</v>
      </c>
      <c r="E5085" s="115" t="s">
        <v>13</v>
      </c>
      <c r="F5085" s="115" t="s">
        <v>343</v>
      </c>
      <c r="G5085" s="115" t="s">
        <v>344</v>
      </c>
      <c r="H5085" s="115">
        <v>0.56000000000000005</v>
      </c>
      <c r="I5085" s="115">
        <v>0.48</v>
      </c>
      <c r="J5085" s="115" t="s">
        <v>350</v>
      </c>
      <c r="K5085" s="115">
        <v>0.12307831450282</v>
      </c>
      <c r="L5085" s="115">
        <v>3669.9933395787398</v>
      </c>
      <c r="M5085" s="115">
        <v>9.1456634923083495</v>
      </c>
      <c r="N5085" s="115">
        <v>1.3449952232418301</v>
      </c>
      <c r="O5085" s="115">
        <v>1.1256328476433</v>
      </c>
      <c r="P5085" s="115">
        <v>0.16553974509095001</v>
      </c>
      <c r="Q5085" s="115">
        <v>451.69659447193402</v>
      </c>
      <c r="R5085" s="115">
        <v>1210</v>
      </c>
      <c r="S5085" s="115" t="s">
        <v>353</v>
      </c>
      <c r="T5085" s="115">
        <v>1210</v>
      </c>
      <c r="U5085" s="115" t="s">
        <v>352</v>
      </c>
      <c r="V5085" s="115" t="s">
        <v>350</v>
      </c>
      <c r="Z5085" s="115">
        <v>0</v>
      </c>
      <c r="AA5085" s="115">
        <v>1</v>
      </c>
      <c r="AB5085" s="115">
        <v>1.1256328476433</v>
      </c>
      <c r="AC5085" s="115">
        <v>0.16553974509095001</v>
      </c>
      <c r="AD5085" s="115">
        <v>451.69659447192998</v>
      </c>
      <c r="AF5085" s="115">
        <v>-1</v>
      </c>
      <c r="AG5085" s="115">
        <v>-1</v>
      </c>
      <c r="AH5085" s="115">
        <v>-1</v>
      </c>
      <c r="AI5085" s="115">
        <v>-1</v>
      </c>
      <c r="AJ5085" s="115">
        <v>0</v>
      </c>
      <c r="AM5085" s="115" t="s">
        <v>348</v>
      </c>
      <c r="AN5085" s="115">
        <v>-1</v>
      </c>
      <c r="AQ5085" s="115">
        <v>604</v>
      </c>
      <c r="AR5085" s="115" t="s">
        <v>271</v>
      </c>
      <c r="AS5085" s="115" t="s">
        <v>384</v>
      </c>
      <c r="AT5085" s="115" t="s">
        <v>296</v>
      </c>
      <c r="AV5085" s="115">
        <v>101.60484465320999</v>
      </c>
      <c r="AW5085" s="115">
        <v>0.36633949269999999</v>
      </c>
    </row>
    <row r="5086" spans="1:49" x14ac:dyDescent="0.25">
      <c r="A5086" s="117">
        <v>450000</v>
      </c>
      <c r="B5086" s="117">
        <v>830000</v>
      </c>
      <c r="C5086" s="117">
        <v>830000</v>
      </c>
      <c r="D5086" s="115" t="s">
        <v>342</v>
      </c>
      <c r="E5086" s="115" t="s">
        <v>13</v>
      </c>
      <c r="F5086" s="115" t="s">
        <v>343</v>
      </c>
      <c r="G5086" s="115" t="s">
        <v>344</v>
      </c>
      <c r="H5086" s="115">
        <v>0.56000000000000005</v>
      </c>
      <c r="I5086" s="115">
        <v>0.48</v>
      </c>
      <c r="J5086" s="115" t="s">
        <v>350</v>
      </c>
      <c r="K5086" s="115">
        <v>0.19170071597095001</v>
      </c>
      <c r="L5086" s="115">
        <v>3661.4881879812601</v>
      </c>
      <c r="M5086" s="115">
        <v>9.1257924149742298</v>
      </c>
      <c r="N5086" s="115">
        <v>1.3421179029621999</v>
      </c>
      <c r="O5086" s="115">
        <v>1.7494209397528899</v>
      </c>
      <c r="P5086" s="115">
        <v>0.25728496291529002</v>
      </c>
      <c r="Q5086" s="115">
        <v>701.90990715521104</v>
      </c>
      <c r="R5086" s="115">
        <v>1200</v>
      </c>
      <c r="S5086" s="115" t="s">
        <v>351</v>
      </c>
      <c r="T5086" s="115">
        <v>1200</v>
      </c>
      <c r="U5086" s="115" t="s">
        <v>352</v>
      </c>
      <c r="V5086" s="115" t="s">
        <v>350</v>
      </c>
      <c r="Z5086" s="115">
        <v>0</v>
      </c>
      <c r="AA5086" s="115">
        <v>1</v>
      </c>
      <c r="AB5086" s="115">
        <v>1.7494209397528899</v>
      </c>
      <c r="AC5086" s="115">
        <v>0.25728496291529002</v>
      </c>
      <c r="AD5086" s="115">
        <v>701.90990715520695</v>
      </c>
      <c r="AF5086" s="115">
        <v>-1</v>
      </c>
      <c r="AG5086" s="115">
        <v>-1</v>
      </c>
      <c r="AH5086" s="115">
        <v>-1</v>
      </c>
      <c r="AI5086" s="115">
        <v>-1</v>
      </c>
      <c r="AJ5086" s="115">
        <v>0</v>
      </c>
      <c r="AM5086" s="115" t="s">
        <v>348</v>
      </c>
      <c r="AN5086" s="115">
        <v>-1</v>
      </c>
      <c r="AQ5086" s="115">
        <v>604</v>
      </c>
      <c r="AR5086" s="115" t="s">
        <v>271</v>
      </c>
      <c r="AS5086" s="115" t="s">
        <v>384</v>
      </c>
      <c r="AT5086" s="115" t="s">
        <v>296</v>
      </c>
      <c r="AV5086" s="115">
        <v>130.92785868701301</v>
      </c>
      <c r="AW5086" s="115">
        <v>0.56926999769999997</v>
      </c>
    </row>
    <row r="5087" spans="1:49" x14ac:dyDescent="0.25">
      <c r="A5087" s="117">
        <v>450000</v>
      </c>
      <c r="B5087" s="117">
        <v>830000</v>
      </c>
      <c r="C5087" s="117">
        <v>830000</v>
      </c>
      <c r="D5087" s="115" t="s">
        <v>342</v>
      </c>
      <c r="E5087" s="115" t="s">
        <v>13</v>
      </c>
      <c r="F5087" s="115" t="s">
        <v>343</v>
      </c>
      <c r="G5087" s="115" t="s">
        <v>344</v>
      </c>
      <c r="H5087" s="115">
        <v>0.56000000000000005</v>
      </c>
      <c r="I5087" s="115">
        <v>0.48</v>
      </c>
      <c r="J5087" s="115" t="s">
        <v>350</v>
      </c>
      <c r="K5087" s="115">
        <v>0.16040937191770999</v>
      </c>
      <c r="L5087" s="115">
        <v>3661.4881879812601</v>
      </c>
      <c r="M5087" s="115">
        <v>9.1257924149742298</v>
      </c>
      <c r="N5087" s="115">
        <v>1.3421179029621999</v>
      </c>
      <c r="O5087" s="115">
        <v>1.4638626295374899</v>
      </c>
      <c r="P5087" s="115">
        <v>0.21528828985369</v>
      </c>
      <c r="Q5087" s="115">
        <v>587.33702051821797</v>
      </c>
      <c r="R5087" s="115">
        <v>1210</v>
      </c>
      <c r="S5087" s="115" t="s">
        <v>353</v>
      </c>
      <c r="T5087" s="115">
        <v>1210</v>
      </c>
      <c r="U5087" s="115" t="s">
        <v>352</v>
      </c>
      <c r="V5087" s="115" t="s">
        <v>350</v>
      </c>
      <c r="Z5087" s="115">
        <v>0</v>
      </c>
      <c r="AA5087" s="115">
        <v>1</v>
      </c>
      <c r="AB5087" s="115">
        <v>1.4638626295374899</v>
      </c>
      <c r="AC5087" s="115">
        <v>0.21528828985369</v>
      </c>
      <c r="AD5087" s="115">
        <v>587.33702051821797</v>
      </c>
      <c r="AF5087" s="115">
        <v>-1</v>
      </c>
      <c r="AG5087" s="115">
        <v>-1</v>
      </c>
      <c r="AH5087" s="115">
        <v>-1</v>
      </c>
      <c r="AI5087" s="115">
        <v>-1</v>
      </c>
      <c r="AJ5087" s="115">
        <v>0</v>
      </c>
      <c r="AM5087" s="115" t="s">
        <v>348</v>
      </c>
      <c r="AN5087" s="115">
        <v>-1</v>
      </c>
      <c r="AQ5087" s="115">
        <v>604</v>
      </c>
      <c r="AR5087" s="115" t="s">
        <v>271</v>
      </c>
      <c r="AS5087" s="115" t="s">
        <v>384</v>
      </c>
      <c r="AT5087" s="115" t="s">
        <v>296</v>
      </c>
      <c r="AV5087" s="115">
        <v>102.157497350556</v>
      </c>
      <c r="AW5087" s="115">
        <v>0.47634794850000001</v>
      </c>
    </row>
    <row r="5088" spans="1:49" x14ac:dyDescent="0.25">
      <c r="A5088" s="117">
        <v>450000</v>
      </c>
      <c r="B5088" s="117">
        <v>830000</v>
      </c>
      <c r="C5088" s="117">
        <v>830000</v>
      </c>
      <c r="D5088" s="115" t="s">
        <v>342</v>
      </c>
      <c r="E5088" s="115" t="s">
        <v>13</v>
      </c>
      <c r="F5088" s="115" t="s">
        <v>343</v>
      </c>
      <c r="G5088" s="115" t="s">
        <v>344</v>
      </c>
      <c r="H5088" s="115">
        <v>0.56000000000000005</v>
      </c>
      <c r="I5088" s="115">
        <v>0.48</v>
      </c>
      <c r="J5088" s="115" t="s">
        <v>350</v>
      </c>
      <c r="K5088" s="115">
        <v>0.17304308516062</v>
      </c>
      <c r="L5088" s="115">
        <v>3661.4881879812601</v>
      </c>
      <c r="M5088" s="115">
        <v>9.1257924149742298</v>
      </c>
      <c r="N5088" s="115">
        <v>1.3421179029621999</v>
      </c>
      <c r="O5088" s="115">
        <v>1.57915527402259</v>
      </c>
      <c r="P5088" s="115">
        <v>0.23224422257789001</v>
      </c>
      <c r="Q5088" s="115">
        <v>633.59521232747204</v>
      </c>
      <c r="R5088" s="115">
        <v>1210</v>
      </c>
      <c r="S5088" s="115" t="s">
        <v>353</v>
      </c>
      <c r="T5088" s="115">
        <v>1210</v>
      </c>
      <c r="U5088" s="115" t="s">
        <v>352</v>
      </c>
      <c r="V5088" s="115" t="s">
        <v>350</v>
      </c>
      <c r="Z5088" s="115">
        <v>0</v>
      </c>
      <c r="AA5088" s="115">
        <v>1</v>
      </c>
      <c r="AB5088" s="115">
        <v>1.57915527402259</v>
      </c>
      <c r="AC5088" s="115">
        <v>0.23224422257789001</v>
      </c>
      <c r="AD5088" s="115">
        <v>633.59521232747204</v>
      </c>
      <c r="AF5088" s="115">
        <v>-1</v>
      </c>
      <c r="AG5088" s="115">
        <v>-1</v>
      </c>
      <c r="AH5088" s="115">
        <v>-1</v>
      </c>
      <c r="AI5088" s="115">
        <v>-1</v>
      </c>
      <c r="AJ5088" s="115">
        <v>0</v>
      </c>
      <c r="AM5088" s="115" t="s">
        <v>348</v>
      </c>
      <c r="AN5088" s="115">
        <v>-1</v>
      </c>
      <c r="AQ5088" s="115">
        <v>604</v>
      </c>
      <c r="AR5088" s="115" t="s">
        <v>271</v>
      </c>
      <c r="AS5088" s="115" t="s">
        <v>384</v>
      </c>
      <c r="AT5088" s="115" t="s">
        <v>296</v>
      </c>
      <c r="AV5088" s="115">
        <v>105.875241578469</v>
      </c>
      <c r="AW5088" s="115">
        <v>0.51386473020000001</v>
      </c>
    </row>
    <row r="5089" spans="1:49" x14ac:dyDescent="0.25">
      <c r="A5089" s="117">
        <v>450000</v>
      </c>
      <c r="B5089" s="117">
        <v>830000</v>
      </c>
      <c r="C5089" s="117">
        <v>830000</v>
      </c>
      <c r="D5089" s="115" t="s">
        <v>342</v>
      </c>
      <c r="E5089" s="115" t="s">
        <v>13</v>
      </c>
      <c r="F5089" s="115" t="s">
        <v>343</v>
      </c>
      <c r="G5089" s="115" t="s">
        <v>344</v>
      </c>
      <c r="H5089" s="115">
        <v>0.56000000000000005</v>
      </c>
      <c r="I5089" s="115">
        <v>0.48</v>
      </c>
      <c r="J5089" s="115" t="s">
        <v>350</v>
      </c>
      <c r="K5089" s="115">
        <v>4.2523934815269997E-2</v>
      </c>
      <c r="L5089" s="115">
        <v>3661.4881879812601</v>
      </c>
      <c r="M5089" s="115">
        <v>9.1257924149742298</v>
      </c>
      <c r="N5089" s="115">
        <v>1.3421179029621999</v>
      </c>
      <c r="O5089" s="115">
        <v>0.38806460179204999</v>
      </c>
      <c r="P5089" s="115">
        <v>5.7072134219969997E-2</v>
      </c>
      <c r="Q5089" s="115">
        <v>155.70088503259601</v>
      </c>
      <c r="R5089" s="115">
        <v>1210</v>
      </c>
      <c r="S5089" s="115" t="s">
        <v>353</v>
      </c>
      <c r="T5089" s="115">
        <v>1210</v>
      </c>
      <c r="U5089" s="115" t="s">
        <v>352</v>
      </c>
      <c r="V5089" s="115" t="s">
        <v>350</v>
      </c>
      <c r="Z5089" s="115">
        <v>0</v>
      </c>
      <c r="AA5089" s="115">
        <v>1</v>
      </c>
      <c r="AB5089" s="115">
        <v>0.38806460179204999</v>
      </c>
      <c r="AC5089" s="115">
        <v>5.7072134219969997E-2</v>
      </c>
      <c r="AD5089" s="115">
        <v>155.70088503259501</v>
      </c>
      <c r="AF5089" s="115">
        <v>-1</v>
      </c>
      <c r="AG5089" s="115">
        <v>-1</v>
      </c>
      <c r="AH5089" s="115">
        <v>-1</v>
      </c>
      <c r="AI5089" s="115">
        <v>-1</v>
      </c>
      <c r="AJ5089" s="115">
        <v>0</v>
      </c>
      <c r="AM5089" s="115" t="s">
        <v>348</v>
      </c>
      <c r="AN5089" s="115">
        <v>-1</v>
      </c>
      <c r="AQ5089" s="115">
        <v>604</v>
      </c>
      <c r="AR5089" s="115" t="s">
        <v>271</v>
      </c>
      <c r="AS5089" s="115" t="s">
        <v>384</v>
      </c>
      <c r="AT5089" s="115" t="s">
        <v>296</v>
      </c>
      <c r="AV5089" s="115">
        <v>62.304858933462</v>
      </c>
      <c r="AW5089" s="115">
        <v>0.12627809009999999</v>
      </c>
    </row>
    <row r="5090" spans="1:49" x14ac:dyDescent="0.25">
      <c r="A5090" s="117">
        <v>450000</v>
      </c>
      <c r="B5090" s="117">
        <v>830000</v>
      </c>
      <c r="C5090" s="117">
        <v>830000</v>
      </c>
      <c r="D5090" s="115" t="s">
        <v>342</v>
      </c>
      <c r="E5090" s="115" t="s">
        <v>13</v>
      </c>
      <c r="F5090" s="115" t="s">
        <v>343</v>
      </c>
      <c r="G5090" s="115" t="s">
        <v>344</v>
      </c>
      <c r="H5090" s="115">
        <v>0.56000000000000005</v>
      </c>
      <c r="I5090" s="115">
        <v>0.48</v>
      </c>
      <c r="J5090" s="115" t="s">
        <v>350</v>
      </c>
      <c r="K5090" s="115">
        <v>5.0086345757309997E-2</v>
      </c>
      <c r="L5090" s="115">
        <v>3661.4881879812601</v>
      </c>
      <c r="M5090" s="115">
        <v>9.1257924149742298</v>
      </c>
      <c r="N5090" s="115">
        <v>1.3421179029621999</v>
      </c>
      <c r="O5090" s="115">
        <v>0.45707759420588001</v>
      </c>
      <c r="P5090" s="115">
        <v>6.7221781334839997E-2</v>
      </c>
      <c r="Q5090" s="115">
        <v>183.390563369554</v>
      </c>
      <c r="R5090" s="115">
        <v>1210</v>
      </c>
      <c r="S5090" s="115" t="s">
        <v>353</v>
      </c>
      <c r="T5090" s="115">
        <v>1210</v>
      </c>
      <c r="U5090" s="115" t="s">
        <v>352</v>
      </c>
      <c r="V5090" s="115" t="s">
        <v>350</v>
      </c>
      <c r="Z5090" s="115">
        <v>0</v>
      </c>
      <c r="AA5090" s="115">
        <v>1</v>
      </c>
      <c r="AB5090" s="115">
        <v>0.45707759420588001</v>
      </c>
      <c r="AC5090" s="115">
        <v>6.7221781334839997E-2</v>
      </c>
      <c r="AD5090" s="115">
        <v>183.390563369555</v>
      </c>
      <c r="AF5090" s="115">
        <v>-1</v>
      </c>
      <c r="AG5090" s="115">
        <v>-1</v>
      </c>
      <c r="AH5090" s="115">
        <v>-1</v>
      </c>
      <c r="AI5090" s="115">
        <v>-1</v>
      </c>
      <c r="AJ5090" s="115">
        <v>0</v>
      </c>
      <c r="AM5090" s="115" t="s">
        <v>348</v>
      </c>
      <c r="AN5090" s="115">
        <v>-1</v>
      </c>
      <c r="AQ5090" s="115">
        <v>604</v>
      </c>
      <c r="AR5090" s="115" t="s">
        <v>271</v>
      </c>
      <c r="AS5090" s="115" t="s">
        <v>384</v>
      </c>
      <c r="AT5090" s="115" t="s">
        <v>296</v>
      </c>
      <c r="AV5090" s="115">
        <v>67.644271646297398</v>
      </c>
      <c r="AW5090" s="115">
        <v>0.14873525009999999</v>
      </c>
    </row>
    <row r="5091" spans="1:49" x14ac:dyDescent="0.25">
      <c r="A5091" s="117">
        <v>450000</v>
      </c>
      <c r="B5091" s="117">
        <v>830000</v>
      </c>
      <c r="C5091" s="117">
        <v>830000</v>
      </c>
      <c r="D5091" s="115" t="s">
        <v>342</v>
      </c>
      <c r="E5091" s="115" t="s">
        <v>13</v>
      </c>
      <c r="F5091" s="115" t="s">
        <v>343</v>
      </c>
      <c r="G5091" s="115" t="s">
        <v>344</v>
      </c>
      <c r="H5091" s="115">
        <v>0.56000000000000005</v>
      </c>
      <c r="I5091" s="115">
        <v>0.48</v>
      </c>
      <c r="J5091" s="115" t="s">
        <v>350</v>
      </c>
      <c r="K5091" s="115">
        <v>0.17951106979772999</v>
      </c>
      <c r="L5091" s="115">
        <v>3649.6723718420699</v>
      </c>
      <c r="M5091" s="115">
        <v>9.0981577365373507</v>
      </c>
      <c r="N5091" s="115">
        <v>1.33811537725145</v>
      </c>
      <c r="O5091" s="115">
        <v>1.6332200284743601</v>
      </c>
      <c r="P5091" s="115">
        <v>0.24020652288319999</v>
      </c>
      <c r="Q5091" s="115">
        <v>655.15659188060704</v>
      </c>
      <c r="R5091" s="115">
        <v>1200</v>
      </c>
      <c r="S5091" s="115" t="s">
        <v>351</v>
      </c>
      <c r="T5091" s="115">
        <v>1200</v>
      </c>
      <c r="U5091" s="115" t="s">
        <v>352</v>
      </c>
      <c r="V5091" s="115" t="s">
        <v>350</v>
      </c>
      <c r="Z5091" s="115">
        <v>0</v>
      </c>
      <c r="AA5091" s="115">
        <v>1</v>
      </c>
      <c r="AB5091" s="115">
        <v>1.6332200284743601</v>
      </c>
      <c r="AC5091" s="115">
        <v>0.24020652288319999</v>
      </c>
      <c r="AD5091" s="115">
        <v>655.15659188060704</v>
      </c>
      <c r="AF5091" s="115">
        <v>-1</v>
      </c>
      <c r="AG5091" s="115">
        <v>-1</v>
      </c>
      <c r="AH5091" s="115">
        <v>-1</v>
      </c>
      <c r="AI5091" s="115">
        <v>-1</v>
      </c>
      <c r="AJ5091" s="115">
        <v>0</v>
      </c>
      <c r="AM5091" s="115" t="s">
        <v>348</v>
      </c>
      <c r="AN5091" s="115">
        <v>-1</v>
      </c>
      <c r="AQ5091" s="115">
        <v>604</v>
      </c>
      <c r="AR5091" s="115" t="s">
        <v>271</v>
      </c>
      <c r="AS5091" s="115" t="s">
        <v>384</v>
      </c>
      <c r="AT5091" s="115" t="s">
        <v>296</v>
      </c>
      <c r="AV5091" s="115">
        <v>129.149053255589</v>
      </c>
      <c r="AW5091" s="115">
        <v>0.53135165600000001</v>
      </c>
    </row>
    <row r="5092" spans="1:49" x14ac:dyDescent="0.25">
      <c r="A5092" s="117">
        <v>450000</v>
      </c>
      <c r="B5092" s="117">
        <v>830000</v>
      </c>
      <c r="C5092" s="117">
        <v>830000</v>
      </c>
      <c r="D5092" s="115" t="s">
        <v>342</v>
      </c>
      <c r="E5092" s="115" t="s">
        <v>13</v>
      </c>
      <c r="F5092" s="115" t="s">
        <v>343</v>
      </c>
      <c r="G5092" s="115" t="s">
        <v>344</v>
      </c>
      <c r="H5092" s="115">
        <v>0.56000000000000005</v>
      </c>
      <c r="I5092" s="115">
        <v>0.48</v>
      </c>
      <c r="J5092" s="115" t="s">
        <v>350</v>
      </c>
      <c r="K5092" s="115">
        <v>0.1180485387458</v>
      </c>
      <c r="L5092" s="115">
        <v>3649.6723718420699</v>
      </c>
      <c r="M5092" s="115">
        <v>9.0981577365373507</v>
      </c>
      <c r="N5092" s="115">
        <v>1.33811537725145</v>
      </c>
      <c r="O5092" s="115">
        <v>1.07402422607708</v>
      </c>
      <c r="P5092" s="115">
        <v>0.15796256495781999</v>
      </c>
      <c r="Q5092" s="115">
        <v>430.83849039689602</v>
      </c>
      <c r="R5092" s="115">
        <v>1210</v>
      </c>
      <c r="S5092" s="115" t="s">
        <v>353</v>
      </c>
      <c r="T5092" s="115">
        <v>1210</v>
      </c>
      <c r="U5092" s="115" t="s">
        <v>352</v>
      </c>
      <c r="V5092" s="115" t="s">
        <v>350</v>
      </c>
      <c r="Z5092" s="115">
        <v>0</v>
      </c>
      <c r="AA5092" s="115">
        <v>1</v>
      </c>
      <c r="AB5092" s="115">
        <v>1.07402422607708</v>
      </c>
      <c r="AC5092" s="115">
        <v>0.15796256495781999</v>
      </c>
      <c r="AD5092" s="115">
        <v>430.83849039689602</v>
      </c>
      <c r="AF5092" s="115">
        <v>-1</v>
      </c>
      <c r="AG5092" s="115">
        <v>-1</v>
      </c>
      <c r="AH5092" s="115">
        <v>-1</v>
      </c>
      <c r="AI5092" s="115">
        <v>-1</v>
      </c>
      <c r="AJ5092" s="115">
        <v>0</v>
      </c>
      <c r="AM5092" s="115" t="s">
        <v>348</v>
      </c>
      <c r="AN5092" s="115">
        <v>-1</v>
      </c>
      <c r="AQ5092" s="115">
        <v>604</v>
      </c>
      <c r="AR5092" s="115" t="s">
        <v>271</v>
      </c>
      <c r="AS5092" s="115" t="s">
        <v>384</v>
      </c>
      <c r="AT5092" s="115" t="s">
        <v>296</v>
      </c>
      <c r="AV5092" s="115">
        <v>88.719322794658893</v>
      </c>
      <c r="AW5092" s="115">
        <v>0.34942294439999999</v>
      </c>
    </row>
    <row r="5093" spans="1:49" x14ac:dyDescent="0.25">
      <c r="A5093" s="117">
        <v>450000</v>
      </c>
      <c r="B5093" s="117">
        <v>830000</v>
      </c>
      <c r="C5093" s="117">
        <v>830000</v>
      </c>
      <c r="D5093" s="115" t="s">
        <v>342</v>
      </c>
      <c r="E5093" s="115" t="s">
        <v>13</v>
      </c>
      <c r="F5093" s="115" t="s">
        <v>343</v>
      </c>
      <c r="G5093" s="115" t="s">
        <v>344</v>
      </c>
      <c r="H5093" s="115">
        <v>0.56000000000000005</v>
      </c>
      <c r="I5093" s="115">
        <v>0.48</v>
      </c>
      <c r="J5093" s="115" t="s">
        <v>350</v>
      </c>
      <c r="K5093" s="115">
        <v>0.11236034020096</v>
      </c>
      <c r="L5093" s="115">
        <v>3649.6723718420699</v>
      </c>
      <c r="M5093" s="115">
        <v>9.0981577365373507</v>
      </c>
      <c r="N5093" s="115">
        <v>1.33811537725145</v>
      </c>
      <c r="O5093" s="115">
        <v>1.0222720984793601</v>
      </c>
      <c r="P5093" s="115">
        <v>0.15035109901610999</v>
      </c>
      <c r="Q5093" s="115">
        <v>410.07842932223002</v>
      </c>
      <c r="R5093" s="115">
        <v>1210</v>
      </c>
      <c r="S5093" s="115" t="s">
        <v>353</v>
      </c>
      <c r="T5093" s="115">
        <v>1210</v>
      </c>
      <c r="U5093" s="115" t="s">
        <v>352</v>
      </c>
      <c r="V5093" s="115" t="s">
        <v>350</v>
      </c>
      <c r="Z5093" s="115">
        <v>0</v>
      </c>
      <c r="AA5093" s="115">
        <v>1</v>
      </c>
      <c r="AB5093" s="115">
        <v>1.0222720984793601</v>
      </c>
      <c r="AC5093" s="115">
        <v>0.15035109901610999</v>
      </c>
      <c r="AD5093" s="115">
        <v>410.07842932223002</v>
      </c>
      <c r="AF5093" s="115">
        <v>-1</v>
      </c>
      <c r="AG5093" s="115">
        <v>-1</v>
      </c>
      <c r="AH5093" s="115">
        <v>-1</v>
      </c>
      <c r="AI5093" s="115">
        <v>-1</v>
      </c>
      <c r="AJ5093" s="115">
        <v>0</v>
      </c>
      <c r="AM5093" s="115" t="s">
        <v>348</v>
      </c>
      <c r="AN5093" s="115">
        <v>-1</v>
      </c>
      <c r="AQ5093" s="115">
        <v>604</v>
      </c>
      <c r="AR5093" s="115" t="s">
        <v>271</v>
      </c>
      <c r="AS5093" s="115" t="s">
        <v>384</v>
      </c>
      <c r="AT5093" s="115" t="s">
        <v>296</v>
      </c>
      <c r="AV5093" s="115">
        <v>85.920408488103803</v>
      </c>
      <c r="AW5093" s="115">
        <v>0.33258591189999998</v>
      </c>
    </row>
    <row r="5094" spans="1:49" x14ac:dyDescent="0.25">
      <c r="A5094" s="117">
        <v>450000</v>
      </c>
      <c r="B5094" s="117">
        <v>830000</v>
      </c>
      <c r="C5094" s="117">
        <v>830000</v>
      </c>
      <c r="D5094" s="115" t="s">
        <v>342</v>
      </c>
      <c r="E5094" s="115" t="s">
        <v>13</v>
      </c>
      <c r="F5094" s="115" t="s">
        <v>343</v>
      </c>
      <c r="G5094" s="115" t="s">
        <v>344</v>
      </c>
      <c r="H5094" s="115">
        <v>0.56000000000000005</v>
      </c>
      <c r="I5094" s="115">
        <v>0.48</v>
      </c>
      <c r="J5094" s="115" t="s">
        <v>350</v>
      </c>
      <c r="K5094" s="115">
        <v>2.1583200369049999E-2</v>
      </c>
      <c r="L5094" s="115">
        <v>3649.6723718420699</v>
      </c>
      <c r="M5094" s="115">
        <v>9.0981577365373507</v>
      </c>
      <c r="N5094" s="115">
        <v>1.33811537725145</v>
      </c>
      <c r="O5094" s="115">
        <v>0.19636736141697</v>
      </c>
      <c r="P5094" s="115">
        <v>2.8880812304130001E-2</v>
      </c>
      <c r="Q5094" s="115">
        <v>78.771610082878894</v>
      </c>
      <c r="R5094" s="115">
        <v>1210</v>
      </c>
      <c r="S5094" s="115" t="s">
        <v>353</v>
      </c>
      <c r="T5094" s="115">
        <v>1210</v>
      </c>
      <c r="U5094" s="115" t="s">
        <v>352</v>
      </c>
      <c r="V5094" s="115" t="s">
        <v>350</v>
      </c>
      <c r="Z5094" s="115">
        <v>0</v>
      </c>
      <c r="AA5094" s="115">
        <v>1</v>
      </c>
      <c r="AB5094" s="115">
        <v>0.19636736141697</v>
      </c>
      <c r="AC5094" s="115">
        <v>2.8880812304130001E-2</v>
      </c>
      <c r="AD5094" s="115">
        <v>78.7716100828778</v>
      </c>
      <c r="AF5094" s="115">
        <v>-1</v>
      </c>
      <c r="AG5094" s="115">
        <v>-1</v>
      </c>
      <c r="AH5094" s="115">
        <v>-1</v>
      </c>
      <c r="AI5094" s="115">
        <v>-1</v>
      </c>
      <c r="AJ5094" s="115">
        <v>0</v>
      </c>
      <c r="AM5094" s="115" t="s">
        <v>348</v>
      </c>
      <c r="AN5094" s="115">
        <v>-1</v>
      </c>
      <c r="AQ5094" s="115">
        <v>604</v>
      </c>
      <c r="AR5094" s="115" t="s">
        <v>271</v>
      </c>
      <c r="AS5094" s="115" t="s">
        <v>384</v>
      </c>
      <c r="AT5094" s="115" t="s">
        <v>296</v>
      </c>
      <c r="AV5094" s="115">
        <v>44.517744330353899</v>
      </c>
      <c r="AW5094" s="115">
        <v>6.3886139600000003E-2</v>
      </c>
    </row>
    <row r="5095" spans="1:49" x14ac:dyDescent="0.25">
      <c r="A5095" s="117">
        <v>450000</v>
      </c>
      <c r="B5095" s="117">
        <v>830000</v>
      </c>
      <c r="C5095" s="117">
        <v>830000</v>
      </c>
      <c r="D5095" s="115" t="s">
        <v>342</v>
      </c>
      <c r="E5095" s="115" t="s">
        <v>13</v>
      </c>
      <c r="F5095" s="115" t="s">
        <v>343</v>
      </c>
      <c r="G5095" s="115" t="s">
        <v>344</v>
      </c>
      <c r="H5095" s="115">
        <v>0.56000000000000005</v>
      </c>
      <c r="I5095" s="115">
        <v>0.48</v>
      </c>
      <c r="J5095" s="115" t="s">
        <v>350</v>
      </c>
      <c r="K5095" s="115">
        <v>0.12944523099329</v>
      </c>
      <c r="L5095" s="115">
        <v>3649.6723718420699</v>
      </c>
      <c r="M5095" s="115">
        <v>9.0981577365373507</v>
      </c>
      <c r="N5095" s="115">
        <v>1.33811537725145</v>
      </c>
      <c r="O5095" s="115">
        <v>1.17771312981952</v>
      </c>
      <c r="P5095" s="115">
        <v>0.17321265410399</v>
      </c>
      <c r="Q5095" s="115">
        <v>472.43268322294699</v>
      </c>
      <c r="R5095" s="115">
        <v>1210</v>
      </c>
      <c r="S5095" s="115" t="s">
        <v>353</v>
      </c>
      <c r="T5095" s="115">
        <v>1210</v>
      </c>
      <c r="U5095" s="115" t="s">
        <v>352</v>
      </c>
      <c r="V5095" s="115" t="s">
        <v>350</v>
      </c>
      <c r="Z5095" s="115">
        <v>0</v>
      </c>
      <c r="AA5095" s="115">
        <v>1</v>
      </c>
      <c r="AB5095" s="115">
        <v>1.17771312981952</v>
      </c>
      <c r="AC5095" s="115">
        <v>0.17321265410399</v>
      </c>
      <c r="AD5095" s="115">
        <v>472.43268322294699</v>
      </c>
      <c r="AF5095" s="115">
        <v>-1</v>
      </c>
      <c r="AG5095" s="115">
        <v>-1</v>
      </c>
      <c r="AH5095" s="115">
        <v>-1</v>
      </c>
      <c r="AI5095" s="115">
        <v>-1</v>
      </c>
      <c r="AJ5095" s="115">
        <v>0</v>
      </c>
      <c r="AM5095" s="115" t="s">
        <v>348</v>
      </c>
      <c r="AN5095" s="115">
        <v>-1</v>
      </c>
      <c r="AQ5095" s="115">
        <v>604</v>
      </c>
      <c r="AR5095" s="115" t="s">
        <v>271</v>
      </c>
      <c r="AS5095" s="115" t="s">
        <v>384</v>
      </c>
      <c r="AT5095" s="115" t="s">
        <v>296</v>
      </c>
      <c r="AV5095" s="115">
        <v>95.837666897448301</v>
      </c>
      <c r="AW5095" s="115">
        <v>0.3831570829</v>
      </c>
    </row>
    <row r="5096" spans="1:49" x14ac:dyDescent="0.25">
      <c r="A5096" s="117">
        <v>450000</v>
      </c>
      <c r="B5096" s="117">
        <v>830000</v>
      </c>
      <c r="C5096" s="117">
        <v>830000</v>
      </c>
      <c r="D5096" s="115" t="s">
        <v>342</v>
      </c>
      <c r="E5096" s="115" t="s">
        <v>13</v>
      </c>
      <c r="F5096" s="115" t="s">
        <v>343</v>
      </c>
      <c r="G5096" s="115" t="s">
        <v>344</v>
      </c>
      <c r="H5096" s="115">
        <v>0.56000000000000005</v>
      </c>
      <c r="I5096" s="115">
        <v>0.48</v>
      </c>
      <c r="J5096" s="115" t="s">
        <v>350</v>
      </c>
      <c r="K5096" s="115">
        <v>5.6815073561049999E-2</v>
      </c>
      <c r="L5096" s="115">
        <v>3649.6723718420699</v>
      </c>
      <c r="M5096" s="115">
        <v>9.0981577365373507</v>
      </c>
      <c r="N5096" s="115">
        <v>1.33811537725145</v>
      </c>
      <c r="O5096" s="115">
        <v>0.51691250107146003</v>
      </c>
      <c r="P5096" s="115">
        <v>7.6025123591720006E-2</v>
      </c>
      <c r="Q5096" s="115">
        <v>207.356404279961</v>
      </c>
      <c r="R5096" s="115">
        <v>1210</v>
      </c>
      <c r="S5096" s="115" t="s">
        <v>353</v>
      </c>
      <c r="T5096" s="115">
        <v>1210</v>
      </c>
      <c r="U5096" s="115" t="s">
        <v>352</v>
      </c>
      <c r="V5096" s="115" t="s">
        <v>350</v>
      </c>
      <c r="Z5096" s="115">
        <v>0</v>
      </c>
      <c r="AA5096" s="115">
        <v>1</v>
      </c>
      <c r="AB5096" s="115">
        <v>0.51691250107146003</v>
      </c>
      <c r="AC5096" s="115">
        <v>7.6025123591720006E-2</v>
      </c>
      <c r="AD5096" s="115">
        <v>207.35640427995901</v>
      </c>
      <c r="AF5096" s="115">
        <v>-1</v>
      </c>
      <c r="AG5096" s="115">
        <v>-1</v>
      </c>
      <c r="AH5096" s="115">
        <v>-1</v>
      </c>
      <c r="AI5096" s="115">
        <v>-1</v>
      </c>
      <c r="AJ5096" s="115">
        <v>0</v>
      </c>
      <c r="AM5096" s="115" t="s">
        <v>348</v>
      </c>
      <c r="AN5096" s="115">
        <v>-1</v>
      </c>
      <c r="AQ5096" s="115">
        <v>604</v>
      </c>
      <c r="AR5096" s="115" t="s">
        <v>271</v>
      </c>
      <c r="AS5096" s="115" t="s">
        <v>384</v>
      </c>
      <c r="AT5096" s="115" t="s">
        <v>296</v>
      </c>
      <c r="AV5096" s="115">
        <v>60.895606157843197</v>
      </c>
      <c r="AW5096" s="115">
        <v>0.1681722662</v>
      </c>
    </row>
    <row r="5097" spans="1:49" x14ac:dyDescent="0.25">
      <c r="A5097" s="117">
        <v>450000</v>
      </c>
      <c r="B5097" s="117">
        <v>830000</v>
      </c>
      <c r="C5097" s="117">
        <v>830000</v>
      </c>
      <c r="D5097" s="115" t="s">
        <v>342</v>
      </c>
      <c r="E5097" s="115" t="s">
        <v>13</v>
      </c>
      <c r="F5097" s="115" t="s">
        <v>343</v>
      </c>
      <c r="G5097" s="115" t="s">
        <v>344</v>
      </c>
      <c r="H5097" s="115">
        <v>0.56000000000000005</v>
      </c>
      <c r="I5097" s="115">
        <v>0.48</v>
      </c>
      <c r="J5097" s="115" t="s">
        <v>350</v>
      </c>
      <c r="K5097" s="115">
        <v>0.11301303856927999</v>
      </c>
      <c r="L5097" s="115">
        <v>3688.2418936547901</v>
      </c>
      <c r="M5097" s="115">
        <v>9.7521600946859799</v>
      </c>
      <c r="N5097" s="115">
        <v>1.62648353244669</v>
      </c>
      <c r="O5097" s="115">
        <v>1.10212124491462</v>
      </c>
      <c r="P5097" s="115">
        <v>0.18381384618471</v>
      </c>
      <c r="Q5097" s="115">
        <v>416.819423380476</v>
      </c>
      <c r="R5097" s="115">
        <v>1300</v>
      </c>
      <c r="S5097" s="115" t="s">
        <v>346</v>
      </c>
      <c r="T5097" s="115">
        <v>1300</v>
      </c>
      <c r="U5097" s="115" t="s">
        <v>352</v>
      </c>
      <c r="V5097" s="115" t="s">
        <v>350</v>
      </c>
      <c r="Z5097" s="115">
        <v>0</v>
      </c>
      <c r="AA5097" s="115">
        <v>1</v>
      </c>
      <c r="AB5097" s="115">
        <v>1.10212124491462</v>
      </c>
      <c r="AC5097" s="115">
        <v>0.18381384618471</v>
      </c>
      <c r="AD5097" s="115">
        <v>416.819423380476</v>
      </c>
      <c r="AF5097" s="115">
        <v>-1</v>
      </c>
      <c r="AG5097" s="115">
        <v>-1</v>
      </c>
      <c r="AH5097" s="115">
        <v>-1</v>
      </c>
      <c r="AI5097" s="115">
        <v>-1</v>
      </c>
      <c r="AJ5097" s="115">
        <v>0</v>
      </c>
      <c r="AM5097" s="115" t="s">
        <v>348</v>
      </c>
      <c r="AN5097" s="115">
        <v>-1</v>
      </c>
      <c r="AQ5097" s="115">
        <v>604</v>
      </c>
      <c r="AR5097" s="115" t="s">
        <v>271</v>
      </c>
      <c r="AS5097" s="115" t="s">
        <v>384</v>
      </c>
      <c r="AT5097" s="115" t="s">
        <v>296</v>
      </c>
      <c r="AV5097" s="115">
        <v>88.153746684255495</v>
      </c>
      <c r="AW5097" s="115">
        <v>0.33805306029999999</v>
      </c>
    </row>
    <row r="5098" spans="1:49" x14ac:dyDescent="0.25">
      <c r="A5098" s="117">
        <v>450000</v>
      </c>
      <c r="B5098" s="117">
        <v>830000</v>
      </c>
      <c r="C5098" s="117">
        <v>830000</v>
      </c>
      <c r="D5098" s="115" t="s">
        <v>342</v>
      </c>
      <c r="E5098" s="115" t="s">
        <v>13</v>
      </c>
      <c r="F5098" s="115" t="s">
        <v>343</v>
      </c>
      <c r="G5098" s="115" t="s">
        <v>344</v>
      </c>
      <c r="H5098" s="115">
        <v>0.56000000000000005</v>
      </c>
      <c r="I5098" s="115">
        <v>0.48</v>
      </c>
      <c r="J5098" s="115" t="s">
        <v>350</v>
      </c>
      <c r="K5098" s="115">
        <v>8.4951999566910005E-2</v>
      </c>
      <c r="L5098" s="115">
        <v>3688.2418936547901</v>
      </c>
      <c r="M5098" s="115">
        <v>9.7521600946859799</v>
      </c>
      <c r="N5098" s="115">
        <v>1.62648353244669</v>
      </c>
      <c r="O5098" s="115">
        <v>0.82846550014025999</v>
      </c>
      <c r="P5098" s="115">
        <v>0.138173028344</v>
      </c>
      <c r="Q5098" s="115">
        <v>313.32352375244602</v>
      </c>
      <c r="R5098" s="115">
        <v>1300</v>
      </c>
      <c r="S5098" s="115" t="s">
        <v>346</v>
      </c>
      <c r="T5098" s="115">
        <v>1300</v>
      </c>
      <c r="U5098" s="115" t="s">
        <v>352</v>
      </c>
      <c r="V5098" s="115" t="s">
        <v>350</v>
      </c>
      <c r="Z5098" s="115">
        <v>0</v>
      </c>
      <c r="AA5098" s="115">
        <v>1</v>
      </c>
      <c r="AB5098" s="115">
        <v>0.82846550014025999</v>
      </c>
      <c r="AC5098" s="115">
        <v>0.138173028344</v>
      </c>
      <c r="AD5098" s="115">
        <v>313.32352375244699</v>
      </c>
      <c r="AF5098" s="115">
        <v>-1</v>
      </c>
      <c r="AG5098" s="115">
        <v>-1</v>
      </c>
      <c r="AH5098" s="115">
        <v>-1</v>
      </c>
      <c r="AI5098" s="115">
        <v>-1</v>
      </c>
      <c r="AJ5098" s="115">
        <v>0</v>
      </c>
      <c r="AM5098" s="115" t="s">
        <v>348</v>
      </c>
      <c r="AN5098" s="115">
        <v>-1</v>
      </c>
      <c r="AQ5098" s="115">
        <v>604</v>
      </c>
      <c r="AR5098" s="115" t="s">
        <v>271</v>
      </c>
      <c r="AS5098" s="115" t="s">
        <v>384</v>
      </c>
      <c r="AT5098" s="115" t="s">
        <v>296</v>
      </c>
      <c r="AV5098" s="115">
        <v>78.751489063666</v>
      </c>
      <c r="AW5098" s="115">
        <v>0.25411477999999998</v>
      </c>
    </row>
    <row r="5099" spans="1:49" x14ac:dyDescent="0.25">
      <c r="A5099" s="117">
        <v>450000</v>
      </c>
      <c r="B5099" s="117">
        <v>830000</v>
      </c>
      <c r="C5099" s="117">
        <v>830000</v>
      </c>
      <c r="D5099" s="115" t="s">
        <v>342</v>
      </c>
      <c r="E5099" s="115" t="s">
        <v>13</v>
      </c>
      <c r="F5099" s="115" t="s">
        <v>343</v>
      </c>
      <c r="G5099" s="115" t="s">
        <v>344</v>
      </c>
      <c r="H5099" s="115">
        <v>0.56000000000000005</v>
      </c>
      <c r="I5099" s="115">
        <v>0.48</v>
      </c>
      <c r="J5099" s="115" t="s">
        <v>350</v>
      </c>
      <c r="K5099" s="115">
        <v>0.16095362737203001</v>
      </c>
      <c r="L5099" s="115">
        <v>3688.2418936547901</v>
      </c>
      <c r="M5099" s="115">
        <v>9.7521600946859799</v>
      </c>
      <c r="N5099" s="115">
        <v>1.62648353244669</v>
      </c>
      <c r="O5099" s="115">
        <v>1.5696455419525199</v>
      </c>
      <c r="P5099" s="115">
        <v>0.26178842440817002</v>
      </c>
      <c r="Q5099" s="115">
        <v>593.63591140924495</v>
      </c>
      <c r="R5099" s="115">
        <v>1210</v>
      </c>
      <c r="S5099" s="115" t="s">
        <v>353</v>
      </c>
      <c r="T5099" s="115">
        <v>1210</v>
      </c>
      <c r="U5099" s="115" t="s">
        <v>352</v>
      </c>
      <c r="V5099" s="115" t="s">
        <v>350</v>
      </c>
      <c r="Z5099" s="115">
        <v>0</v>
      </c>
      <c r="AA5099" s="115">
        <v>1</v>
      </c>
      <c r="AB5099" s="115">
        <v>1.5696455419525199</v>
      </c>
      <c r="AC5099" s="115">
        <v>0.26178842440817002</v>
      </c>
      <c r="AD5099" s="115">
        <v>593.63591140924495</v>
      </c>
      <c r="AF5099" s="115">
        <v>-1</v>
      </c>
      <c r="AG5099" s="115">
        <v>-1</v>
      </c>
      <c r="AH5099" s="115">
        <v>-1</v>
      </c>
      <c r="AI5099" s="115">
        <v>-1</v>
      </c>
      <c r="AJ5099" s="115">
        <v>0</v>
      </c>
      <c r="AM5099" s="115" t="s">
        <v>348</v>
      </c>
      <c r="AN5099" s="115">
        <v>-1</v>
      </c>
      <c r="AQ5099" s="115">
        <v>604</v>
      </c>
      <c r="AR5099" s="115" t="s">
        <v>271</v>
      </c>
      <c r="AS5099" s="115" t="s">
        <v>384</v>
      </c>
      <c r="AT5099" s="115" t="s">
        <v>296</v>
      </c>
      <c r="AV5099" s="115">
        <v>102.18578342053701</v>
      </c>
      <c r="AW5099" s="115">
        <v>0.48145653799999999</v>
      </c>
    </row>
    <row r="5100" spans="1:49" x14ac:dyDescent="0.25">
      <c r="A5100" s="117">
        <v>450000</v>
      </c>
      <c r="B5100" s="117">
        <v>830000</v>
      </c>
      <c r="C5100" s="117">
        <v>830000</v>
      </c>
      <c r="D5100" s="115" t="s">
        <v>342</v>
      </c>
      <c r="E5100" s="115" t="s">
        <v>13</v>
      </c>
      <c r="F5100" s="115" t="s">
        <v>343</v>
      </c>
      <c r="G5100" s="115" t="s">
        <v>344</v>
      </c>
      <c r="H5100" s="115">
        <v>0.56000000000000005</v>
      </c>
      <c r="I5100" s="115">
        <v>0.48</v>
      </c>
      <c r="J5100" s="115" t="s">
        <v>350</v>
      </c>
      <c r="K5100" s="115">
        <v>0.16433806086843999</v>
      </c>
      <c r="L5100" s="115">
        <v>3688.2418936547901</v>
      </c>
      <c r="M5100" s="115">
        <v>9.7521600946859799</v>
      </c>
      <c r="N5100" s="115">
        <v>1.62648353244669</v>
      </c>
      <c r="O5100" s="115">
        <v>1.60265107923935</v>
      </c>
      <c r="P5100" s="115">
        <v>0.26729314975675</v>
      </c>
      <c r="Q5100" s="115">
        <v>606.11852081699999</v>
      </c>
      <c r="R5100" s="115">
        <v>1210</v>
      </c>
      <c r="S5100" s="115" t="s">
        <v>353</v>
      </c>
      <c r="T5100" s="115">
        <v>1210</v>
      </c>
      <c r="U5100" s="115" t="s">
        <v>352</v>
      </c>
      <c r="V5100" s="115" t="s">
        <v>350</v>
      </c>
      <c r="Z5100" s="115">
        <v>0</v>
      </c>
      <c r="AA5100" s="115">
        <v>1</v>
      </c>
      <c r="AB5100" s="115">
        <v>1.60265107923935</v>
      </c>
      <c r="AC5100" s="115">
        <v>0.26729314975675</v>
      </c>
      <c r="AD5100" s="115">
        <v>606.11852081699999</v>
      </c>
      <c r="AF5100" s="115">
        <v>-1</v>
      </c>
      <c r="AG5100" s="115">
        <v>-1</v>
      </c>
      <c r="AH5100" s="115">
        <v>-1</v>
      </c>
      <c r="AI5100" s="115">
        <v>-1</v>
      </c>
      <c r="AJ5100" s="115">
        <v>0</v>
      </c>
      <c r="AM5100" s="115" t="s">
        <v>348</v>
      </c>
      <c r="AN5100" s="115">
        <v>-1</v>
      </c>
      <c r="AQ5100" s="115">
        <v>604</v>
      </c>
      <c r="AR5100" s="115" t="s">
        <v>271</v>
      </c>
      <c r="AS5100" s="115" t="s">
        <v>384</v>
      </c>
      <c r="AT5100" s="115" t="s">
        <v>296</v>
      </c>
      <c r="AV5100" s="115">
        <v>103.16474937172499</v>
      </c>
      <c r="AW5100" s="115">
        <v>0.49158030889999998</v>
      </c>
    </row>
    <row r="5101" spans="1:49" x14ac:dyDescent="0.25">
      <c r="A5101" s="117">
        <v>450000</v>
      </c>
      <c r="B5101" s="117">
        <v>830000</v>
      </c>
      <c r="C5101" s="117">
        <v>830000</v>
      </c>
      <c r="D5101" s="115" t="s">
        <v>342</v>
      </c>
      <c r="E5101" s="115" t="s">
        <v>13</v>
      </c>
      <c r="F5101" s="115" t="s">
        <v>343</v>
      </c>
      <c r="G5101" s="115" t="s">
        <v>344</v>
      </c>
      <c r="H5101" s="115">
        <v>0.56000000000000005</v>
      </c>
      <c r="I5101" s="115">
        <v>0.48</v>
      </c>
      <c r="J5101" s="115" t="s">
        <v>350</v>
      </c>
      <c r="K5101" s="115">
        <v>4.7881451730730003E-2</v>
      </c>
      <c r="L5101" s="115">
        <v>3688.2418936547901</v>
      </c>
      <c r="M5101" s="115">
        <v>9.7521600946859799</v>
      </c>
      <c r="N5101" s="115">
        <v>1.62648353244669</v>
      </c>
      <c r="O5101" s="115">
        <v>0.46694758284409998</v>
      </c>
      <c r="P5101" s="115">
        <v>7.7878392749680003E-2</v>
      </c>
      <c r="Q5101" s="115">
        <v>176.59837620230601</v>
      </c>
      <c r="R5101" s="115">
        <v>1210</v>
      </c>
      <c r="S5101" s="115" t="s">
        <v>353</v>
      </c>
      <c r="T5101" s="115">
        <v>1210</v>
      </c>
      <c r="U5101" s="115" t="s">
        <v>352</v>
      </c>
      <c r="V5101" s="115" t="s">
        <v>350</v>
      </c>
      <c r="Z5101" s="115">
        <v>0</v>
      </c>
      <c r="AA5101" s="115">
        <v>1</v>
      </c>
      <c r="AB5101" s="115">
        <v>0.46694758284409998</v>
      </c>
      <c r="AC5101" s="115">
        <v>7.7878392749680003E-2</v>
      </c>
      <c r="AD5101" s="115">
        <v>176.59837620230499</v>
      </c>
      <c r="AF5101" s="115">
        <v>-1</v>
      </c>
      <c r="AG5101" s="115">
        <v>-1</v>
      </c>
      <c r="AH5101" s="115">
        <v>-1</v>
      </c>
      <c r="AI5101" s="115">
        <v>-1</v>
      </c>
      <c r="AJ5101" s="115">
        <v>0</v>
      </c>
      <c r="AM5101" s="115" t="s">
        <v>348</v>
      </c>
      <c r="AN5101" s="115">
        <v>-1</v>
      </c>
      <c r="AQ5101" s="115">
        <v>604</v>
      </c>
      <c r="AR5101" s="115" t="s">
        <v>271</v>
      </c>
      <c r="AS5101" s="115" t="s">
        <v>384</v>
      </c>
      <c r="AT5101" s="115" t="s">
        <v>296</v>
      </c>
      <c r="AV5101" s="115">
        <v>64.391325698825398</v>
      </c>
      <c r="AW5101" s="115">
        <v>0.1432265825</v>
      </c>
    </row>
    <row r="5102" spans="1:49" x14ac:dyDescent="0.25">
      <c r="A5102" s="117">
        <v>450000</v>
      </c>
      <c r="B5102" s="117">
        <v>830000</v>
      </c>
      <c r="C5102" s="117">
        <v>830000</v>
      </c>
      <c r="D5102" s="115" t="s">
        <v>342</v>
      </c>
      <c r="E5102" s="115" t="s">
        <v>13</v>
      </c>
      <c r="F5102" s="115" t="s">
        <v>343</v>
      </c>
      <c r="G5102" s="115" t="s">
        <v>344</v>
      </c>
      <c r="H5102" s="115">
        <v>0.56000000000000005</v>
      </c>
      <c r="I5102" s="115">
        <v>0.48</v>
      </c>
      <c r="J5102" s="115" t="s">
        <v>350</v>
      </c>
      <c r="K5102" s="115">
        <v>4.6625275675549999E-2</v>
      </c>
      <c r="L5102" s="115">
        <v>3688.2418936547901</v>
      </c>
      <c r="M5102" s="115">
        <v>9.7521600946859799</v>
      </c>
      <c r="N5102" s="115">
        <v>1.62648353244669</v>
      </c>
      <c r="O5102" s="115">
        <v>0.45469715284689</v>
      </c>
      <c r="P5102" s="115">
        <v>7.583524308207E-2</v>
      </c>
      <c r="Q5102" s="115">
        <v>171.96529504978901</v>
      </c>
      <c r="R5102" s="115">
        <v>1300</v>
      </c>
      <c r="S5102" s="115" t="s">
        <v>346</v>
      </c>
      <c r="T5102" s="115">
        <v>1300</v>
      </c>
      <c r="U5102" s="115" t="s">
        <v>352</v>
      </c>
      <c r="V5102" s="115" t="s">
        <v>350</v>
      </c>
      <c r="Z5102" s="115">
        <v>0</v>
      </c>
      <c r="AA5102" s="115">
        <v>1</v>
      </c>
      <c r="AB5102" s="115">
        <v>0.45469715284689</v>
      </c>
      <c r="AC5102" s="115">
        <v>7.583524308207E-2</v>
      </c>
      <c r="AD5102" s="115">
        <v>171.96529504978801</v>
      </c>
      <c r="AF5102" s="115">
        <v>-1</v>
      </c>
      <c r="AG5102" s="115">
        <v>-1</v>
      </c>
      <c r="AH5102" s="115">
        <v>-1</v>
      </c>
      <c r="AI5102" s="115">
        <v>-1</v>
      </c>
      <c r="AJ5102" s="115">
        <v>0</v>
      </c>
      <c r="AM5102" s="115" t="s">
        <v>348</v>
      </c>
      <c r="AN5102" s="115">
        <v>-1</v>
      </c>
      <c r="AQ5102" s="115">
        <v>604</v>
      </c>
      <c r="AR5102" s="115" t="s">
        <v>271</v>
      </c>
      <c r="AS5102" s="115" t="s">
        <v>384</v>
      </c>
      <c r="AT5102" s="115" t="s">
        <v>296</v>
      </c>
      <c r="AV5102" s="115">
        <v>62.620253696847598</v>
      </c>
      <c r="AW5102" s="115">
        <v>0.1394690146</v>
      </c>
    </row>
    <row r="5103" spans="1:49" x14ac:dyDescent="0.25">
      <c r="A5103" s="117">
        <v>450000</v>
      </c>
      <c r="B5103" s="117">
        <v>830000</v>
      </c>
      <c r="C5103" s="117">
        <v>830000</v>
      </c>
      <c r="D5103" s="115" t="s">
        <v>342</v>
      </c>
      <c r="E5103" s="115" t="s">
        <v>13</v>
      </c>
      <c r="F5103" s="115" t="s">
        <v>343</v>
      </c>
      <c r="G5103" s="115" t="s">
        <v>344</v>
      </c>
      <c r="H5103" s="115">
        <v>0.56000000000000005</v>
      </c>
      <c r="I5103" s="115">
        <v>0.48</v>
      </c>
      <c r="J5103" s="115" t="s">
        <v>350</v>
      </c>
      <c r="K5103" s="115">
        <v>3.0006595439499999E-2</v>
      </c>
      <c r="L5103" s="115">
        <v>3666.5914999564702</v>
      </c>
      <c r="M5103" s="115">
        <v>9.1377154930126299</v>
      </c>
      <c r="N5103" s="115">
        <v>1.3438443545590799</v>
      </c>
      <c r="O5103" s="115">
        <v>0.27419173204011998</v>
      </c>
      <c r="P5103" s="115">
        <v>4.0324193880909999E-2</v>
      </c>
      <c r="Q5103" s="115">
        <v>110.02192778112099</v>
      </c>
      <c r="R5103" s="115">
        <v>1210</v>
      </c>
      <c r="S5103" s="115" t="s">
        <v>353</v>
      </c>
      <c r="T5103" s="115">
        <v>1210</v>
      </c>
      <c r="U5103" s="115" t="s">
        <v>352</v>
      </c>
      <c r="V5103" s="115" t="s">
        <v>350</v>
      </c>
      <c r="Z5103" s="115">
        <v>0</v>
      </c>
      <c r="AA5103" s="115">
        <v>1</v>
      </c>
      <c r="AB5103" s="115">
        <v>0.27419173204011998</v>
      </c>
      <c r="AC5103" s="115">
        <v>4.0324193880909999E-2</v>
      </c>
      <c r="AD5103" s="115">
        <v>110.02192778112</v>
      </c>
      <c r="AF5103" s="115">
        <v>-1</v>
      </c>
      <c r="AG5103" s="115">
        <v>-1</v>
      </c>
      <c r="AH5103" s="115">
        <v>-1</v>
      </c>
      <c r="AI5103" s="115">
        <v>-1</v>
      </c>
      <c r="AJ5103" s="115">
        <v>0</v>
      </c>
      <c r="AM5103" s="115" t="s">
        <v>348</v>
      </c>
      <c r="AN5103" s="115">
        <v>-1</v>
      </c>
      <c r="AQ5103" s="115">
        <v>604</v>
      </c>
      <c r="AR5103" s="115" t="s">
        <v>271</v>
      </c>
      <c r="AS5103" s="115" t="s">
        <v>384</v>
      </c>
      <c r="AT5103" s="115" t="s">
        <v>296</v>
      </c>
      <c r="AV5103" s="115">
        <v>65.552542487338698</v>
      </c>
      <c r="AW5103" s="115">
        <v>8.9231085000000002E-2</v>
      </c>
    </row>
    <row r="5104" spans="1:49" x14ac:dyDescent="0.25">
      <c r="A5104" s="117">
        <v>450000</v>
      </c>
      <c r="B5104" s="117">
        <v>830000</v>
      </c>
      <c r="C5104" s="117">
        <v>830000</v>
      </c>
      <c r="D5104" s="115" t="s">
        <v>342</v>
      </c>
      <c r="E5104" s="115" t="s">
        <v>13</v>
      </c>
      <c r="F5104" s="115" t="s">
        <v>343</v>
      </c>
      <c r="G5104" s="115" t="s">
        <v>344</v>
      </c>
      <c r="H5104" s="115">
        <v>0.56000000000000005</v>
      </c>
      <c r="I5104" s="115">
        <v>0.48</v>
      </c>
      <c r="J5104" s="115" t="s">
        <v>350</v>
      </c>
      <c r="K5104" s="115">
        <v>0.2072958608869</v>
      </c>
      <c r="L5104" s="115">
        <v>3666.5914999564702</v>
      </c>
      <c r="M5104" s="115">
        <v>9.1377154930126299</v>
      </c>
      <c r="N5104" s="115">
        <v>1.3438443545590799</v>
      </c>
      <c r="O5104" s="115">
        <v>1.89421059966367</v>
      </c>
      <c r="P5104" s="115">
        <v>0.27857337237633001</v>
      </c>
      <c r="Q5104" s="115">
        <v>760.06924150408895</v>
      </c>
      <c r="R5104" s="115">
        <v>1210</v>
      </c>
      <c r="S5104" s="115" t="s">
        <v>353</v>
      </c>
      <c r="T5104" s="115">
        <v>1210</v>
      </c>
      <c r="U5104" s="115" t="s">
        <v>352</v>
      </c>
      <c r="V5104" s="115" t="s">
        <v>350</v>
      </c>
      <c r="Z5104" s="115">
        <v>0</v>
      </c>
      <c r="AA5104" s="115">
        <v>1</v>
      </c>
      <c r="AB5104" s="115">
        <v>1.89421059966367</v>
      </c>
      <c r="AC5104" s="115">
        <v>0.27857337237633001</v>
      </c>
      <c r="AD5104" s="115">
        <v>760.06924150408895</v>
      </c>
      <c r="AF5104" s="115">
        <v>-1</v>
      </c>
      <c r="AG5104" s="115">
        <v>-1</v>
      </c>
      <c r="AH5104" s="115">
        <v>-1</v>
      </c>
      <c r="AI5104" s="115">
        <v>-1</v>
      </c>
      <c r="AJ5104" s="115">
        <v>0</v>
      </c>
      <c r="AM5104" s="115" t="s">
        <v>348</v>
      </c>
      <c r="AN5104" s="115">
        <v>-1</v>
      </c>
      <c r="AQ5104" s="115">
        <v>604</v>
      </c>
      <c r="AR5104" s="115" t="s">
        <v>271</v>
      </c>
      <c r="AS5104" s="115" t="s">
        <v>384</v>
      </c>
      <c r="AT5104" s="115" t="s">
        <v>296</v>
      </c>
      <c r="AV5104" s="115">
        <v>115.92497308114299</v>
      </c>
      <c r="AW5104" s="115">
        <v>0.61643896310000001</v>
      </c>
    </row>
    <row r="5105" spans="1:49" x14ac:dyDescent="0.25">
      <c r="A5105" s="117">
        <v>450000</v>
      </c>
      <c r="B5105" s="117">
        <v>830000</v>
      </c>
      <c r="C5105" s="117">
        <v>830000</v>
      </c>
      <c r="D5105" s="115" t="s">
        <v>342</v>
      </c>
      <c r="E5105" s="115" t="s">
        <v>13</v>
      </c>
      <c r="F5105" s="115" t="s">
        <v>343</v>
      </c>
      <c r="G5105" s="115" t="s">
        <v>344</v>
      </c>
      <c r="H5105" s="115">
        <v>0.56000000000000005</v>
      </c>
      <c r="I5105" s="115">
        <v>0.48</v>
      </c>
      <c r="J5105" s="115" t="s">
        <v>350</v>
      </c>
      <c r="K5105" s="115">
        <v>0.10811137683848999</v>
      </c>
      <c r="L5105" s="115">
        <v>3666.5914999564702</v>
      </c>
      <c r="M5105" s="115">
        <v>9.1377154930126299</v>
      </c>
      <c r="N5105" s="115">
        <v>1.3438443545590799</v>
      </c>
      <c r="O5105" s="115">
        <v>0.98789100310803002</v>
      </c>
      <c r="P5105" s="115">
        <v>0.14528486342801999</v>
      </c>
      <c r="Q5105" s="115">
        <v>396.40025536461297</v>
      </c>
      <c r="R5105" s="115">
        <v>1210</v>
      </c>
      <c r="S5105" s="115" t="s">
        <v>353</v>
      </c>
      <c r="T5105" s="115">
        <v>1210</v>
      </c>
      <c r="U5105" s="115" t="s">
        <v>352</v>
      </c>
      <c r="V5105" s="115" t="s">
        <v>350</v>
      </c>
      <c r="Z5105" s="115">
        <v>0</v>
      </c>
      <c r="AA5105" s="115">
        <v>1</v>
      </c>
      <c r="AB5105" s="115">
        <v>0.98789100310803002</v>
      </c>
      <c r="AC5105" s="115">
        <v>0.14528486342801999</v>
      </c>
      <c r="AD5105" s="115">
        <v>396.40025536461297</v>
      </c>
      <c r="AF5105" s="115">
        <v>-1</v>
      </c>
      <c r="AG5105" s="115">
        <v>-1</v>
      </c>
      <c r="AH5105" s="115">
        <v>-1</v>
      </c>
      <c r="AI5105" s="115">
        <v>-1</v>
      </c>
      <c r="AJ5105" s="115">
        <v>0</v>
      </c>
      <c r="AM5105" s="115" t="s">
        <v>348</v>
      </c>
      <c r="AN5105" s="115">
        <v>-1</v>
      </c>
      <c r="AQ5105" s="115">
        <v>604</v>
      </c>
      <c r="AR5105" s="115" t="s">
        <v>271</v>
      </c>
      <c r="AS5105" s="115" t="s">
        <v>384</v>
      </c>
      <c r="AT5105" s="115" t="s">
        <v>296</v>
      </c>
      <c r="AV5105" s="115">
        <v>86.857976968610302</v>
      </c>
      <c r="AW5105" s="115">
        <v>0.32149250229999998</v>
      </c>
    </row>
    <row r="5106" spans="1:49" x14ac:dyDescent="0.25">
      <c r="A5106" s="117">
        <v>450000</v>
      </c>
      <c r="B5106" s="117">
        <v>830000</v>
      </c>
      <c r="C5106" s="117">
        <v>830000</v>
      </c>
      <c r="D5106" s="115" t="s">
        <v>342</v>
      </c>
      <c r="E5106" s="115" t="s">
        <v>13</v>
      </c>
      <c r="F5106" s="115" t="s">
        <v>343</v>
      </c>
      <c r="G5106" s="115" t="s">
        <v>344</v>
      </c>
      <c r="H5106" s="115">
        <v>0.56000000000000005</v>
      </c>
      <c r="I5106" s="115">
        <v>0.48</v>
      </c>
      <c r="J5106" s="115" t="s">
        <v>350</v>
      </c>
      <c r="K5106" s="115">
        <v>1.9466986601519999E-2</v>
      </c>
      <c r="L5106" s="115">
        <v>3666.5914999564702</v>
      </c>
      <c r="M5106" s="115">
        <v>9.1377154930126299</v>
      </c>
      <c r="N5106" s="115">
        <v>1.3438443545590799</v>
      </c>
      <c r="O5106" s="115">
        <v>0.17788378507104999</v>
      </c>
      <c r="P5106" s="115">
        <v>2.6160600044739999E-2</v>
      </c>
      <c r="Q5106" s="115">
        <v>71.377487602929094</v>
      </c>
      <c r="R5106" s="115">
        <v>1210</v>
      </c>
      <c r="S5106" s="115" t="s">
        <v>353</v>
      </c>
      <c r="T5106" s="115">
        <v>1210</v>
      </c>
      <c r="U5106" s="115" t="s">
        <v>352</v>
      </c>
      <c r="V5106" s="115" t="s">
        <v>350</v>
      </c>
      <c r="Z5106" s="115">
        <v>0</v>
      </c>
      <c r="AA5106" s="115">
        <v>1</v>
      </c>
      <c r="AB5106" s="115">
        <v>0.17788378507104999</v>
      </c>
      <c r="AC5106" s="115">
        <v>2.6160600044739999E-2</v>
      </c>
      <c r="AD5106" s="115">
        <v>71.377487602928696</v>
      </c>
      <c r="AF5106" s="115">
        <v>-1</v>
      </c>
      <c r="AG5106" s="115">
        <v>-1</v>
      </c>
      <c r="AH5106" s="115">
        <v>-1</v>
      </c>
      <c r="AI5106" s="115">
        <v>-1</v>
      </c>
      <c r="AJ5106" s="115">
        <v>0</v>
      </c>
      <c r="AM5106" s="115" t="s">
        <v>348</v>
      </c>
      <c r="AN5106" s="115">
        <v>-1</v>
      </c>
      <c r="AQ5106" s="115">
        <v>604</v>
      </c>
      <c r="AR5106" s="115" t="s">
        <v>271</v>
      </c>
      <c r="AS5106" s="115" t="s">
        <v>384</v>
      </c>
      <c r="AT5106" s="115" t="s">
        <v>296</v>
      </c>
      <c r="AV5106" s="115">
        <v>50.300704566984898</v>
      </c>
      <c r="AW5106" s="115">
        <v>5.7889284300000003E-2</v>
      </c>
    </row>
    <row r="5107" spans="1:49" x14ac:dyDescent="0.25">
      <c r="A5107" s="117">
        <v>450000</v>
      </c>
      <c r="B5107" s="117">
        <v>830000</v>
      </c>
      <c r="C5107" s="117">
        <v>830000</v>
      </c>
      <c r="D5107" s="115" t="s">
        <v>342</v>
      </c>
      <c r="E5107" s="115" t="s">
        <v>13</v>
      </c>
      <c r="F5107" s="115" t="s">
        <v>343</v>
      </c>
      <c r="G5107" s="115" t="s">
        <v>344</v>
      </c>
      <c r="H5107" s="115">
        <v>0.56000000000000005</v>
      </c>
      <c r="I5107" s="115">
        <v>0.48</v>
      </c>
      <c r="J5107" s="115" t="s">
        <v>350</v>
      </c>
      <c r="K5107" s="115">
        <v>0.16695235344557999</v>
      </c>
      <c r="L5107" s="115">
        <v>3666.5914999564702</v>
      </c>
      <c r="M5107" s="115">
        <v>9.1377154930126299</v>
      </c>
      <c r="N5107" s="115">
        <v>1.3438443545590799</v>
      </c>
      <c r="O5107" s="115">
        <v>1.52556310667467</v>
      </c>
      <c r="P5107" s="115">
        <v>0.22435797765820001</v>
      </c>
      <c r="Q5107" s="115">
        <v>612.14608004132106</v>
      </c>
      <c r="R5107" s="115">
        <v>1210</v>
      </c>
      <c r="S5107" s="115" t="s">
        <v>353</v>
      </c>
      <c r="T5107" s="115">
        <v>1210</v>
      </c>
      <c r="U5107" s="115" t="s">
        <v>352</v>
      </c>
      <c r="V5107" s="115" t="s">
        <v>350</v>
      </c>
      <c r="Z5107" s="115">
        <v>0</v>
      </c>
      <c r="AA5107" s="115">
        <v>1</v>
      </c>
      <c r="AB5107" s="115">
        <v>1.52556310667467</v>
      </c>
      <c r="AC5107" s="115">
        <v>0.22435797765820001</v>
      </c>
      <c r="AD5107" s="115">
        <v>612.14608004132106</v>
      </c>
      <c r="AF5107" s="115">
        <v>-1</v>
      </c>
      <c r="AG5107" s="115">
        <v>-1</v>
      </c>
      <c r="AH5107" s="115">
        <v>-1</v>
      </c>
      <c r="AI5107" s="115">
        <v>-1</v>
      </c>
      <c r="AJ5107" s="115">
        <v>0</v>
      </c>
      <c r="AM5107" s="115" t="s">
        <v>348</v>
      </c>
      <c r="AN5107" s="115">
        <v>-1</v>
      </c>
      <c r="AQ5107" s="115">
        <v>604</v>
      </c>
      <c r="AR5107" s="115" t="s">
        <v>271</v>
      </c>
      <c r="AS5107" s="115" t="s">
        <v>384</v>
      </c>
      <c r="AT5107" s="115" t="s">
        <v>296</v>
      </c>
      <c r="AV5107" s="115">
        <v>105.51207962271</v>
      </c>
      <c r="AW5107" s="115">
        <v>0.49646884029999999</v>
      </c>
    </row>
    <row r="5108" spans="1:49" x14ac:dyDescent="0.25">
      <c r="A5108" s="117">
        <v>450000</v>
      </c>
      <c r="B5108" s="117">
        <v>830000</v>
      </c>
      <c r="C5108" s="117">
        <v>830000</v>
      </c>
      <c r="D5108" s="115" t="s">
        <v>342</v>
      </c>
      <c r="E5108" s="115" t="s">
        <v>13</v>
      </c>
      <c r="F5108" s="115" t="s">
        <v>343</v>
      </c>
      <c r="G5108" s="115" t="s">
        <v>344</v>
      </c>
      <c r="H5108" s="115">
        <v>0.56000000000000005</v>
      </c>
      <c r="I5108" s="115">
        <v>0.48</v>
      </c>
      <c r="J5108" s="115" t="s">
        <v>350</v>
      </c>
      <c r="K5108" s="115">
        <v>8.5930280570959999E-2</v>
      </c>
      <c r="L5108" s="115">
        <v>3666.5914999564702</v>
      </c>
      <c r="M5108" s="115">
        <v>9.1377154930126299</v>
      </c>
      <c r="N5108" s="115">
        <v>1.3438443545590799</v>
      </c>
      <c r="O5108" s="115">
        <v>0.78520645609218997</v>
      </c>
      <c r="P5108" s="115">
        <v>0.11547692243096</v>
      </c>
      <c r="Q5108" s="115">
        <v>315.07123633036002</v>
      </c>
      <c r="R5108" s="115">
        <v>1210</v>
      </c>
      <c r="S5108" s="115" t="s">
        <v>353</v>
      </c>
      <c r="T5108" s="115">
        <v>1210</v>
      </c>
      <c r="U5108" s="115" t="s">
        <v>352</v>
      </c>
      <c r="V5108" s="115" t="s">
        <v>350</v>
      </c>
      <c r="Z5108" s="115">
        <v>0</v>
      </c>
      <c r="AA5108" s="115">
        <v>1</v>
      </c>
      <c r="AB5108" s="115">
        <v>0.78520645609218997</v>
      </c>
      <c r="AC5108" s="115">
        <v>0.11547692243096</v>
      </c>
      <c r="AD5108" s="115">
        <v>315.07123633035798</v>
      </c>
      <c r="AF5108" s="115">
        <v>-1</v>
      </c>
      <c r="AG5108" s="115">
        <v>-1</v>
      </c>
      <c r="AH5108" s="115">
        <v>-1</v>
      </c>
      <c r="AI5108" s="115">
        <v>-1</v>
      </c>
      <c r="AJ5108" s="115">
        <v>0</v>
      </c>
      <c r="AM5108" s="115" t="s">
        <v>348</v>
      </c>
      <c r="AN5108" s="115">
        <v>-1</v>
      </c>
      <c r="AQ5108" s="115">
        <v>604</v>
      </c>
      <c r="AR5108" s="115" t="s">
        <v>271</v>
      </c>
      <c r="AS5108" s="115" t="s">
        <v>384</v>
      </c>
      <c r="AT5108" s="115" t="s">
        <v>296</v>
      </c>
      <c r="AV5108" s="115">
        <v>75.890372884183506</v>
      </c>
      <c r="AW5108" s="115">
        <v>0.25553222739999998</v>
      </c>
    </row>
    <row r="5109" spans="1:49" x14ac:dyDescent="0.25">
      <c r="A5109" s="117">
        <v>450000</v>
      </c>
      <c r="B5109" s="117">
        <v>840000</v>
      </c>
      <c r="C5109" s="117">
        <v>840000</v>
      </c>
      <c r="D5109" s="115" t="s">
        <v>342</v>
      </c>
      <c r="E5109" s="115" t="s">
        <v>13</v>
      </c>
      <c r="F5109" s="115" t="s">
        <v>343</v>
      </c>
      <c r="G5109" s="115" t="s">
        <v>344</v>
      </c>
      <c r="H5109" s="115">
        <v>0.56000000000000005</v>
      </c>
      <c r="I5109" s="115">
        <v>0.48</v>
      </c>
      <c r="J5109" s="115" t="s">
        <v>350</v>
      </c>
      <c r="K5109" s="115">
        <v>0.21984192808083</v>
      </c>
      <c r="L5109" s="115">
        <v>3649.6723719780298</v>
      </c>
      <c r="M5109" s="115">
        <v>9.0981577368762796</v>
      </c>
      <c r="N5109" s="115">
        <v>1.3381153773012999</v>
      </c>
      <c r="O5109" s="115">
        <v>2.0001565388584499</v>
      </c>
      <c r="P5109" s="115">
        <v>0.29417386454053002</v>
      </c>
      <c r="Q5109" s="115">
        <v>802.35101111900804</v>
      </c>
      <c r="R5109" s="115">
        <v>1210</v>
      </c>
      <c r="S5109" s="115" t="s">
        <v>353</v>
      </c>
      <c r="T5109" s="115">
        <v>1210</v>
      </c>
      <c r="U5109" s="115" t="s">
        <v>352</v>
      </c>
      <c r="V5109" s="115" t="s">
        <v>350</v>
      </c>
      <c r="Z5109" s="115">
        <v>0</v>
      </c>
      <c r="AA5109" s="115">
        <v>1</v>
      </c>
      <c r="AB5109" s="115">
        <v>2.0001565388584499</v>
      </c>
      <c r="AC5109" s="115">
        <v>0.29417386454053002</v>
      </c>
      <c r="AD5109" s="115">
        <v>802.35101111900804</v>
      </c>
      <c r="AF5109" s="115">
        <v>-1</v>
      </c>
      <c r="AG5109" s="115">
        <v>-1</v>
      </c>
      <c r="AH5109" s="115">
        <v>-1</v>
      </c>
      <c r="AI5109" s="115">
        <v>-1</v>
      </c>
      <c r="AJ5109" s="115">
        <v>0</v>
      </c>
      <c r="AM5109" s="115" t="s">
        <v>348</v>
      </c>
      <c r="AN5109" s="115">
        <v>-1</v>
      </c>
      <c r="AQ5109" s="115">
        <v>604</v>
      </c>
      <c r="AR5109" s="115" t="s">
        <v>271</v>
      </c>
      <c r="AS5109" s="115" t="s">
        <v>384</v>
      </c>
      <c r="AT5109" s="115" t="s">
        <v>296</v>
      </c>
      <c r="AV5109" s="115">
        <v>119.493564393103</v>
      </c>
      <c r="AW5109" s="115">
        <v>0.65073074710000001</v>
      </c>
    </row>
    <row r="5110" spans="1:49" x14ac:dyDescent="0.25">
      <c r="A5110" s="117">
        <v>450000</v>
      </c>
      <c r="B5110" s="117">
        <v>840000</v>
      </c>
      <c r="C5110" s="117">
        <v>840000</v>
      </c>
      <c r="D5110" s="115" t="s">
        <v>342</v>
      </c>
      <c r="E5110" s="115" t="s">
        <v>13</v>
      </c>
      <c r="F5110" s="115" t="s">
        <v>343</v>
      </c>
      <c r="G5110" s="115" t="s">
        <v>344</v>
      </c>
      <c r="H5110" s="115">
        <v>0.56000000000000005</v>
      </c>
      <c r="I5110" s="115">
        <v>0.48</v>
      </c>
      <c r="J5110" s="115" t="s">
        <v>350</v>
      </c>
      <c r="K5110" s="115">
        <v>0.16449054749771</v>
      </c>
      <c r="L5110" s="115">
        <v>3649.6723719780298</v>
      </c>
      <c r="M5110" s="115">
        <v>9.0981577368762796</v>
      </c>
      <c r="N5110" s="115">
        <v>1.3381153773012999</v>
      </c>
      <c r="O5110" s="115">
        <v>1.49656094735937</v>
      </c>
      <c r="P5110" s="115">
        <v>0.22010733102739999</v>
      </c>
      <c r="Q5110" s="115">
        <v>600.33660665395803</v>
      </c>
      <c r="R5110" s="115">
        <v>1210</v>
      </c>
      <c r="S5110" s="115" t="s">
        <v>353</v>
      </c>
      <c r="T5110" s="115">
        <v>1210</v>
      </c>
      <c r="U5110" s="115" t="s">
        <v>352</v>
      </c>
      <c r="V5110" s="115" t="s">
        <v>350</v>
      </c>
      <c r="Z5110" s="115">
        <v>0</v>
      </c>
      <c r="AA5110" s="115">
        <v>1</v>
      </c>
      <c r="AB5110" s="115">
        <v>1.49656094735937</v>
      </c>
      <c r="AC5110" s="115">
        <v>0.22010733102739999</v>
      </c>
      <c r="AD5110" s="115">
        <v>600.33660665395803</v>
      </c>
      <c r="AF5110" s="115">
        <v>-1</v>
      </c>
      <c r="AG5110" s="115">
        <v>-1</v>
      </c>
      <c r="AH5110" s="115">
        <v>-1</v>
      </c>
      <c r="AI5110" s="115">
        <v>-1</v>
      </c>
      <c r="AJ5110" s="115">
        <v>0</v>
      </c>
      <c r="AM5110" s="115" t="s">
        <v>348</v>
      </c>
      <c r="AN5110" s="115">
        <v>-1</v>
      </c>
      <c r="AQ5110" s="115">
        <v>604</v>
      </c>
      <c r="AR5110" s="115" t="s">
        <v>271</v>
      </c>
      <c r="AS5110" s="115" t="s">
        <v>384</v>
      </c>
      <c r="AT5110" s="115" t="s">
        <v>296</v>
      </c>
      <c r="AV5110" s="115">
        <v>104.943081925748</v>
      </c>
      <c r="AW5110" s="115">
        <v>0.48689100299999999</v>
      </c>
    </row>
    <row r="5111" spans="1:49" x14ac:dyDescent="0.25">
      <c r="A5111" s="117">
        <v>450000</v>
      </c>
      <c r="B5111" s="117">
        <v>840000</v>
      </c>
      <c r="C5111" s="117">
        <v>840000</v>
      </c>
      <c r="D5111" s="115" t="s">
        <v>342</v>
      </c>
      <c r="E5111" s="115" t="s">
        <v>13</v>
      </c>
      <c r="F5111" s="115" t="s">
        <v>343</v>
      </c>
      <c r="G5111" s="115" t="s">
        <v>344</v>
      </c>
      <c r="H5111" s="115">
        <v>0.56000000000000005</v>
      </c>
      <c r="I5111" s="115">
        <v>0.48</v>
      </c>
      <c r="J5111" s="115" t="s">
        <v>350</v>
      </c>
      <c r="K5111" s="115">
        <v>2.06559017315E-2</v>
      </c>
      <c r="L5111" s="115">
        <v>3649.6723719780298</v>
      </c>
      <c r="M5111" s="115">
        <v>9.0981577368762796</v>
      </c>
      <c r="N5111" s="115">
        <v>1.3381153773012999</v>
      </c>
      <c r="O5111" s="115">
        <v>0.18793065215063001</v>
      </c>
      <c r="P5111" s="115">
        <v>2.7639979738940001E-2</v>
      </c>
      <c r="Q5111" s="115">
        <v>75.387273867759703</v>
      </c>
      <c r="R5111" s="115">
        <v>1210</v>
      </c>
      <c r="S5111" s="115" t="s">
        <v>353</v>
      </c>
      <c r="T5111" s="115">
        <v>1210</v>
      </c>
      <c r="U5111" s="115" t="s">
        <v>352</v>
      </c>
      <c r="V5111" s="115" t="s">
        <v>350</v>
      </c>
      <c r="Z5111" s="115">
        <v>0</v>
      </c>
      <c r="AA5111" s="115">
        <v>1</v>
      </c>
      <c r="AB5111" s="115">
        <v>0.18793065215063001</v>
      </c>
      <c r="AC5111" s="115">
        <v>2.7639979738940001E-2</v>
      </c>
      <c r="AD5111" s="115">
        <v>75.387273867761095</v>
      </c>
      <c r="AF5111" s="115">
        <v>-1</v>
      </c>
      <c r="AG5111" s="115">
        <v>-1</v>
      </c>
      <c r="AH5111" s="115">
        <v>-1</v>
      </c>
      <c r="AI5111" s="115">
        <v>-1</v>
      </c>
      <c r="AJ5111" s="115">
        <v>0</v>
      </c>
      <c r="AM5111" s="115" t="s">
        <v>348</v>
      </c>
      <c r="AN5111" s="115">
        <v>-1</v>
      </c>
      <c r="AQ5111" s="115">
        <v>604</v>
      </c>
      <c r="AR5111" s="115" t="s">
        <v>271</v>
      </c>
      <c r="AS5111" s="115" t="s">
        <v>384</v>
      </c>
      <c r="AT5111" s="115" t="s">
        <v>296</v>
      </c>
      <c r="AV5111" s="115">
        <v>46.150189776523703</v>
      </c>
      <c r="AW5111" s="115">
        <v>6.1141341299999999E-2</v>
      </c>
    </row>
    <row r="5112" spans="1:49" x14ac:dyDescent="0.25">
      <c r="A5112" s="117">
        <v>450000</v>
      </c>
      <c r="B5112" s="117">
        <v>840000</v>
      </c>
      <c r="C5112" s="117">
        <v>840000</v>
      </c>
      <c r="D5112" s="115" t="s">
        <v>342</v>
      </c>
      <c r="E5112" s="115" t="s">
        <v>13</v>
      </c>
      <c r="F5112" s="115" t="s">
        <v>343</v>
      </c>
      <c r="G5112" s="115" t="s">
        <v>344</v>
      </c>
      <c r="H5112" s="115">
        <v>0.56000000000000005</v>
      </c>
      <c r="I5112" s="115">
        <v>0.48</v>
      </c>
      <c r="J5112" s="115" t="s">
        <v>350</v>
      </c>
      <c r="K5112" s="115">
        <v>0.14427786222740999</v>
      </c>
      <c r="L5112" s="115">
        <v>3649.6723719780298</v>
      </c>
      <c r="M5112" s="115">
        <v>9.0981577368762796</v>
      </c>
      <c r="N5112" s="115">
        <v>1.3381153773012999</v>
      </c>
      <c r="O5112" s="115">
        <v>1.3126627484843001</v>
      </c>
      <c r="P5112" s="115">
        <v>0.19306042605066001</v>
      </c>
      <c r="Q5112" s="115">
        <v>526.56692765944194</v>
      </c>
      <c r="R5112" s="115">
        <v>1210</v>
      </c>
      <c r="S5112" s="115" t="s">
        <v>353</v>
      </c>
      <c r="T5112" s="115">
        <v>1210</v>
      </c>
      <c r="U5112" s="115" t="s">
        <v>352</v>
      </c>
      <c r="V5112" s="115" t="s">
        <v>350</v>
      </c>
      <c r="Z5112" s="115">
        <v>0</v>
      </c>
      <c r="AA5112" s="115">
        <v>1</v>
      </c>
      <c r="AB5112" s="115">
        <v>1.3126627484843001</v>
      </c>
      <c r="AC5112" s="115">
        <v>0.19306042605066001</v>
      </c>
      <c r="AD5112" s="115">
        <v>526.56692765944194</v>
      </c>
      <c r="AF5112" s="115">
        <v>-1</v>
      </c>
      <c r="AG5112" s="115">
        <v>-1</v>
      </c>
      <c r="AH5112" s="115">
        <v>-1</v>
      </c>
      <c r="AI5112" s="115">
        <v>-1</v>
      </c>
      <c r="AJ5112" s="115">
        <v>0</v>
      </c>
      <c r="AM5112" s="115" t="s">
        <v>348</v>
      </c>
      <c r="AN5112" s="115">
        <v>-1</v>
      </c>
      <c r="AQ5112" s="115">
        <v>604</v>
      </c>
      <c r="AR5112" s="115" t="s">
        <v>271</v>
      </c>
      <c r="AS5112" s="115" t="s">
        <v>384</v>
      </c>
      <c r="AT5112" s="115" t="s">
        <v>296</v>
      </c>
      <c r="AV5112" s="115">
        <v>99.770976296853803</v>
      </c>
      <c r="AW5112" s="115">
        <v>0.42706157960000002</v>
      </c>
    </row>
    <row r="5113" spans="1:49" x14ac:dyDescent="0.25">
      <c r="A5113" s="117">
        <v>450000</v>
      </c>
      <c r="B5113" s="117">
        <v>840000</v>
      </c>
      <c r="C5113" s="117">
        <v>840000</v>
      </c>
      <c r="D5113" s="115" t="s">
        <v>342</v>
      </c>
      <c r="E5113" s="115" t="s">
        <v>13</v>
      </c>
      <c r="F5113" s="115" t="s">
        <v>343</v>
      </c>
      <c r="G5113" s="115" t="s">
        <v>344</v>
      </c>
      <c r="H5113" s="115">
        <v>0.56000000000000005</v>
      </c>
      <c r="I5113" s="115">
        <v>0.48</v>
      </c>
      <c r="J5113" s="115" t="s">
        <v>350</v>
      </c>
      <c r="K5113" s="115">
        <v>6.8497214061399997E-2</v>
      </c>
      <c r="L5113" s="115">
        <v>3649.6723719780298</v>
      </c>
      <c r="M5113" s="115">
        <v>9.0981577368762796</v>
      </c>
      <c r="N5113" s="115">
        <v>1.3381153773012999</v>
      </c>
      <c r="O5113" s="115">
        <v>0.62319845806722995</v>
      </c>
      <c r="P5113" s="115">
        <v>9.1657175437860006E-2</v>
      </c>
      <c r="Q5113" s="115">
        <v>249.992389717371</v>
      </c>
      <c r="R5113" s="115">
        <v>1210</v>
      </c>
      <c r="S5113" s="115" t="s">
        <v>353</v>
      </c>
      <c r="T5113" s="115">
        <v>1210</v>
      </c>
      <c r="U5113" s="115" t="s">
        <v>352</v>
      </c>
      <c r="V5113" s="115" t="s">
        <v>350</v>
      </c>
      <c r="Z5113" s="115">
        <v>0</v>
      </c>
      <c r="AA5113" s="115">
        <v>1</v>
      </c>
      <c r="AB5113" s="115">
        <v>0.62319845806722995</v>
      </c>
      <c r="AC5113" s="115">
        <v>9.1657175437860006E-2</v>
      </c>
      <c r="AD5113" s="115">
        <v>249.99238971736901</v>
      </c>
      <c r="AF5113" s="115">
        <v>-1</v>
      </c>
      <c r="AG5113" s="115">
        <v>-1</v>
      </c>
      <c r="AH5113" s="115">
        <v>-1</v>
      </c>
      <c r="AI5113" s="115">
        <v>-1</v>
      </c>
      <c r="AJ5113" s="115">
        <v>0</v>
      </c>
      <c r="AM5113" s="115" t="s">
        <v>348</v>
      </c>
      <c r="AN5113" s="115">
        <v>-1</v>
      </c>
      <c r="AQ5113" s="115">
        <v>604</v>
      </c>
      <c r="AR5113" s="115" t="s">
        <v>271</v>
      </c>
      <c r="AS5113" s="115" t="s">
        <v>384</v>
      </c>
      <c r="AT5113" s="115" t="s">
        <v>296</v>
      </c>
      <c r="AV5113" s="115">
        <v>67.261895297455993</v>
      </c>
      <c r="AW5113" s="115">
        <v>0.2027513299</v>
      </c>
    </row>
    <row r="5114" spans="1:49" x14ac:dyDescent="0.25">
      <c r="A5114" s="117">
        <v>450000</v>
      </c>
      <c r="B5114" s="117">
        <v>840000</v>
      </c>
      <c r="C5114" s="117">
        <v>840000</v>
      </c>
      <c r="D5114" s="115" t="s">
        <v>342</v>
      </c>
      <c r="E5114" s="115" t="s">
        <v>13</v>
      </c>
      <c r="F5114" s="115" t="s">
        <v>343</v>
      </c>
      <c r="G5114" s="115" t="s">
        <v>344</v>
      </c>
      <c r="H5114" s="115">
        <v>0.56000000000000005</v>
      </c>
      <c r="I5114" s="115">
        <v>0.48</v>
      </c>
      <c r="J5114" s="115" t="s">
        <v>350</v>
      </c>
      <c r="K5114" s="115">
        <v>0.19253245574837999</v>
      </c>
      <c r="L5114" s="115">
        <v>3637.1459322209798</v>
      </c>
      <c r="M5114" s="115">
        <v>9.0688611980811196</v>
      </c>
      <c r="N5114" s="115">
        <v>1.33387215757538</v>
      </c>
      <c r="O5114" s="115">
        <v>1.74605011730778</v>
      </c>
      <c r="P5114" s="115">
        <v>0.25681368215237999</v>
      </c>
      <c r="Q5114" s="115">
        <v>700.26863824574798</v>
      </c>
      <c r="R5114" s="115">
        <v>1200</v>
      </c>
      <c r="S5114" s="115" t="s">
        <v>351</v>
      </c>
      <c r="T5114" s="115">
        <v>1200</v>
      </c>
      <c r="U5114" s="115" t="s">
        <v>352</v>
      </c>
      <c r="V5114" s="115" t="s">
        <v>350</v>
      </c>
      <c r="Z5114" s="115">
        <v>0</v>
      </c>
      <c r="AA5114" s="115">
        <v>1</v>
      </c>
      <c r="AB5114" s="115">
        <v>1.74605011730778</v>
      </c>
      <c r="AC5114" s="115">
        <v>0.25681368215237999</v>
      </c>
      <c r="AD5114" s="115">
        <v>700.26863824574798</v>
      </c>
      <c r="AF5114" s="115">
        <v>-1</v>
      </c>
      <c r="AG5114" s="115">
        <v>-1</v>
      </c>
      <c r="AH5114" s="115">
        <v>-1</v>
      </c>
      <c r="AI5114" s="115">
        <v>-1</v>
      </c>
      <c r="AJ5114" s="115">
        <v>0</v>
      </c>
      <c r="AM5114" s="115" t="s">
        <v>348</v>
      </c>
      <c r="AN5114" s="115">
        <v>-1</v>
      </c>
      <c r="AQ5114" s="115">
        <v>604</v>
      </c>
      <c r="AR5114" s="115" t="s">
        <v>271</v>
      </c>
      <c r="AS5114" s="115" t="s">
        <v>384</v>
      </c>
      <c r="AT5114" s="115" t="s">
        <v>296</v>
      </c>
      <c r="AV5114" s="115">
        <v>131.19551774974499</v>
      </c>
      <c r="AW5114" s="115">
        <v>0.56793887939999999</v>
      </c>
    </row>
    <row r="5115" spans="1:49" x14ac:dyDescent="0.25">
      <c r="A5115" s="117">
        <v>450000</v>
      </c>
      <c r="B5115" s="117">
        <v>840000</v>
      </c>
      <c r="C5115" s="117">
        <v>840000</v>
      </c>
      <c r="D5115" s="115" t="s">
        <v>342</v>
      </c>
      <c r="E5115" s="115" t="s">
        <v>13</v>
      </c>
      <c r="F5115" s="115" t="s">
        <v>343</v>
      </c>
      <c r="G5115" s="115" t="s">
        <v>344</v>
      </c>
      <c r="H5115" s="115">
        <v>0.56000000000000005</v>
      </c>
      <c r="I5115" s="115">
        <v>0.48</v>
      </c>
      <c r="J5115" s="115" t="s">
        <v>350</v>
      </c>
      <c r="K5115" s="115">
        <v>8.9148056209150006E-2</v>
      </c>
      <c r="L5115" s="115">
        <v>3637.1459322209798</v>
      </c>
      <c r="M5115" s="115">
        <v>9.0688611980811196</v>
      </c>
      <c r="N5115" s="115">
        <v>1.33387215757538</v>
      </c>
      <c r="O5115" s="115">
        <v>0.80847134783953001</v>
      </c>
      <c r="P5115" s="115">
        <v>0.11891211007935</v>
      </c>
      <c r="Q5115" s="115">
        <v>324.24449000652498</v>
      </c>
      <c r="R5115" s="115">
        <v>1210</v>
      </c>
      <c r="S5115" s="115" t="s">
        <v>353</v>
      </c>
      <c r="T5115" s="115">
        <v>1210</v>
      </c>
      <c r="U5115" s="115" t="s">
        <v>352</v>
      </c>
      <c r="V5115" s="115" t="s">
        <v>350</v>
      </c>
      <c r="Z5115" s="115">
        <v>0</v>
      </c>
      <c r="AA5115" s="115">
        <v>1</v>
      </c>
      <c r="AB5115" s="115">
        <v>0.80847134783953001</v>
      </c>
      <c r="AC5115" s="115">
        <v>0.11891211007935</v>
      </c>
      <c r="AD5115" s="115">
        <v>324.24449000652402</v>
      </c>
      <c r="AF5115" s="115">
        <v>-1</v>
      </c>
      <c r="AG5115" s="115">
        <v>-1</v>
      </c>
      <c r="AH5115" s="115">
        <v>-1</v>
      </c>
      <c r="AI5115" s="115">
        <v>-1</v>
      </c>
      <c r="AJ5115" s="115">
        <v>0</v>
      </c>
      <c r="AM5115" s="115" t="s">
        <v>348</v>
      </c>
      <c r="AN5115" s="115">
        <v>-1</v>
      </c>
      <c r="AQ5115" s="115">
        <v>604</v>
      </c>
      <c r="AR5115" s="115" t="s">
        <v>271</v>
      </c>
      <c r="AS5115" s="115" t="s">
        <v>384</v>
      </c>
      <c r="AT5115" s="115" t="s">
        <v>296</v>
      </c>
      <c r="AV5115" s="115">
        <v>87.963948986071401</v>
      </c>
      <c r="AW5115" s="115">
        <v>0.26297201139999998</v>
      </c>
    </row>
    <row r="5116" spans="1:49" x14ac:dyDescent="0.25">
      <c r="A5116" s="117">
        <v>450000</v>
      </c>
      <c r="B5116" s="117">
        <v>840000</v>
      </c>
      <c r="C5116" s="117">
        <v>840000</v>
      </c>
      <c r="D5116" s="115" t="s">
        <v>342</v>
      </c>
      <c r="E5116" s="115" t="s">
        <v>13</v>
      </c>
      <c r="F5116" s="115" t="s">
        <v>343</v>
      </c>
      <c r="G5116" s="115" t="s">
        <v>344</v>
      </c>
      <c r="H5116" s="115">
        <v>0.56000000000000005</v>
      </c>
      <c r="I5116" s="115">
        <v>0.48</v>
      </c>
      <c r="J5116" s="115" t="s">
        <v>350</v>
      </c>
      <c r="K5116" s="115">
        <v>0.25180983085431002</v>
      </c>
      <c r="L5116" s="115">
        <v>3637.1459322209798</v>
      </c>
      <c r="M5116" s="115">
        <v>9.0688611980811196</v>
      </c>
      <c r="N5116" s="115">
        <v>1.33387215757538</v>
      </c>
      <c r="O5116" s="115">
        <v>2.2836284043300901</v>
      </c>
      <c r="P5116" s="115">
        <v>0.33588212238033999</v>
      </c>
      <c r="Q5116" s="115">
        <v>915.86910198503801</v>
      </c>
      <c r="R5116" s="115">
        <v>1210</v>
      </c>
      <c r="S5116" s="115" t="s">
        <v>353</v>
      </c>
      <c r="T5116" s="115">
        <v>1210</v>
      </c>
      <c r="U5116" s="115" t="s">
        <v>352</v>
      </c>
      <c r="V5116" s="115" t="s">
        <v>350</v>
      </c>
      <c r="Z5116" s="115">
        <v>0</v>
      </c>
      <c r="AA5116" s="115">
        <v>1</v>
      </c>
      <c r="AB5116" s="115">
        <v>2.2836284043300901</v>
      </c>
      <c r="AC5116" s="115">
        <v>0.33588212238033999</v>
      </c>
      <c r="AD5116" s="115">
        <v>915.86910198503801</v>
      </c>
      <c r="AF5116" s="115">
        <v>-1</v>
      </c>
      <c r="AG5116" s="115">
        <v>-1</v>
      </c>
      <c r="AH5116" s="115">
        <v>-1</v>
      </c>
      <c r="AI5116" s="115">
        <v>-1</v>
      </c>
      <c r="AJ5116" s="115">
        <v>0</v>
      </c>
      <c r="AM5116" s="115" t="s">
        <v>348</v>
      </c>
      <c r="AN5116" s="115">
        <v>-1</v>
      </c>
      <c r="AQ5116" s="115">
        <v>604</v>
      </c>
      <c r="AR5116" s="115" t="s">
        <v>271</v>
      </c>
      <c r="AS5116" s="115" t="s">
        <v>384</v>
      </c>
      <c r="AT5116" s="115" t="s">
        <v>296</v>
      </c>
      <c r="AV5116" s="115">
        <v>127.74877408987901</v>
      </c>
      <c r="AW5116" s="115">
        <v>0.74279732519999997</v>
      </c>
    </row>
    <row r="5117" spans="1:49" x14ac:dyDescent="0.25">
      <c r="A5117" s="117">
        <v>450000</v>
      </c>
      <c r="B5117" s="117">
        <v>840000</v>
      </c>
      <c r="C5117" s="117">
        <v>840000</v>
      </c>
      <c r="D5117" s="115" t="s">
        <v>342</v>
      </c>
      <c r="E5117" s="115" t="s">
        <v>13</v>
      </c>
      <c r="F5117" s="115" t="s">
        <v>343</v>
      </c>
      <c r="G5117" s="115" t="s">
        <v>344</v>
      </c>
      <c r="H5117" s="115">
        <v>0.56000000000000005</v>
      </c>
      <c r="I5117" s="115">
        <v>0.48</v>
      </c>
      <c r="J5117" s="115" t="s">
        <v>350</v>
      </c>
      <c r="K5117" s="115">
        <v>6.1595107267000002E-2</v>
      </c>
      <c r="L5117" s="115">
        <v>3637.1459322209798</v>
      </c>
      <c r="M5117" s="115">
        <v>9.0688611980811196</v>
      </c>
      <c r="N5117" s="115">
        <v>1.33387215757538</v>
      </c>
      <c r="O5117" s="115">
        <v>0.55859747828541995</v>
      </c>
      <c r="P5117" s="115">
        <v>8.215999862633E-2</v>
      </c>
      <c r="Q5117" s="115">
        <v>224.03039384091699</v>
      </c>
      <c r="R5117" s="115">
        <v>1210</v>
      </c>
      <c r="S5117" s="115" t="s">
        <v>353</v>
      </c>
      <c r="T5117" s="115">
        <v>1210</v>
      </c>
      <c r="U5117" s="115" t="s">
        <v>352</v>
      </c>
      <c r="V5117" s="115" t="s">
        <v>350</v>
      </c>
      <c r="Z5117" s="115">
        <v>0</v>
      </c>
      <c r="AA5117" s="115">
        <v>1</v>
      </c>
      <c r="AB5117" s="115">
        <v>0.55859747828541995</v>
      </c>
      <c r="AC5117" s="115">
        <v>8.215999862633E-2</v>
      </c>
      <c r="AD5117" s="115">
        <v>224.03039384091599</v>
      </c>
      <c r="AF5117" s="115">
        <v>-1</v>
      </c>
      <c r="AG5117" s="115">
        <v>-1</v>
      </c>
      <c r="AH5117" s="115">
        <v>-1</v>
      </c>
      <c r="AI5117" s="115">
        <v>-1</v>
      </c>
      <c r="AJ5117" s="115">
        <v>0</v>
      </c>
      <c r="AM5117" s="115" t="s">
        <v>348</v>
      </c>
      <c r="AN5117" s="115">
        <v>-1</v>
      </c>
      <c r="AQ5117" s="115">
        <v>604</v>
      </c>
      <c r="AR5117" s="115" t="s">
        <v>271</v>
      </c>
      <c r="AS5117" s="115" t="s">
        <v>384</v>
      </c>
      <c r="AT5117" s="115" t="s">
        <v>296</v>
      </c>
      <c r="AV5117" s="115">
        <v>79.690702643768603</v>
      </c>
      <c r="AW5117" s="115">
        <v>0.1816953721</v>
      </c>
    </row>
    <row r="5118" spans="1:49" x14ac:dyDescent="0.25">
      <c r="A5118" s="117">
        <v>450000</v>
      </c>
      <c r="B5118" s="117">
        <v>840000</v>
      </c>
      <c r="C5118" s="117">
        <v>840000</v>
      </c>
      <c r="D5118" s="115" t="s">
        <v>342</v>
      </c>
      <c r="E5118" s="115" t="s">
        <v>13</v>
      </c>
      <c r="F5118" s="115" t="s">
        <v>343</v>
      </c>
      <c r="G5118" s="115" t="s">
        <v>344</v>
      </c>
      <c r="H5118" s="115">
        <v>0.56000000000000005</v>
      </c>
      <c r="I5118" s="115">
        <v>0.48</v>
      </c>
      <c r="J5118" s="115" t="s">
        <v>350</v>
      </c>
      <c r="K5118" s="115">
        <v>1.295816597719E-2</v>
      </c>
      <c r="L5118" s="115">
        <v>3637.1459322209798</v>
      </c>
      <c r="M5118" s="115">
        <v>9.0688611980811196</v>
      </c>
      <c r="N5118" s="115">
        <v>1.33387215757538</v>
      </c>
      <c r="O5118" s="115">
        <v>0.11751580862886001</v>
      </c>
      <c r="P5118" s="115">
        <v>1.7284536810209999E-2</v>
      </c>
      <c r="Q5118" s="115">
        <v>47.130740672991898</v>
      </c>
      <c r="R5118" s="115">
        <v>1210</v>
      </c>
      <c r="S5118" s="115" t="s">
        <v>353</v>
      </c>
      <c r="T5118" s="115">
        <v>1210</v>
      </c>
      <c r="U5118" s="115" t="s">
        <v>352</v>
      </c>
      <c r="V5118" s="115" t="s">
        <v>350</v>
      </c>
      <c r="Z5118" s="115">
        <v>0</v>
      </c>
      <c r="AA5118" s="115">
        <v>1</v>
      </c>
      <c r="AB5118" s="115">
        <v>0.11751580862886001</v>
      </c>
      <c r="AC5118" s="115">
        <v>1.7284536810209999E-2</v>
      </c>
      <c r="AD5118" s="115">
        <v>47.130740672990399</v>
      </c>
      <c r="AF5118" s="115">
        <v>-1</v>
      </c>
      <c r="AG5118" s="115">
        <v>-1</v>
      </c>
      <c r="AH5118" s="115">
        <v>-1</v>
      </c>
      <c r="AI5118" s="115">
        <v>-1</v>
      </c>
      <c r="AJ5118" s="115">
        <v>0</v>
      </c>
      <c r="AM5118" s="115" t="s">
        <v>348</v>
      </c>
      <c r="AN5118" s="115">
        <v>-1</v>
      </c>
      <c r="AQ5118" s="115">
        <v>604</v>
      </c>
      <c r="AR5118" s="115" t="s">
        <v>271</v>
      </c>
      <c r="AS5118" s="115" t="s">
        <v>384</v>
      </c>
      <c r="AT5118" s="115" t="s">
        <v>296</v>
      </c>
      <c r="AV5118" s="115">
        <v>67.735256937953196</v>
      </c>
      <c r="AW5118" s="115">
        <v>3.8224445000000003E-2</v>
      </c>
    </row>
    <row r="5119" spans="1:49" x14ac:dyDescent="0.25">
      <c r="A5119" s="117">
        <v>450000</v>
      </c>
      <c r="B5119" s="117">
        <v>840000</v>
      </c>
      <c r="C5119" s="117">
        <v>840000</v>
      </c>
      <c r="D5119" s="115" t="s">
        <v>342</v>
      </c>
      <c r="E5119" s="115" t="s">
        <v>13</v>
      </c>
      <c r="F5119" s="115" t="s">
        <v>343</v>
      </c>
      <c r="G5119" s="115" t="s">
        <v>344</v>
      </c>
      <c r="H5119" s="115">
        <v>0.56000000000000005</v>
      </c>
      <c r="I5119" s="115">
        <v>0.48</v>
      </c>
      <c r="J5119" s="115" t="s">
        <v>350</v>
      </c>
      <c r="K5119" s="115">
        <v>9.63424637252E-3</v>
      </c>
      <c r="L5119" s="115">
        <v>3637.1459322209798</v>
      </c>
      <c r="M5119" s="115">
        <v>9.0688611980811196</v>
      </c>
      <c r="N5119" s="115">
        <v>1.33387215757538</v>
      </c>
      <c r="O5119" s="115">
        <v>8.7371643100569996E-2</v>
      </c>
      <c r="P5119" s="115">
        <v>1.285085299553E-2</v>
      </c>
      <c r="Q5119" s="115">
        <v>35.041160003854998</v>
      </c>
      <c r="R5119" s="115">
        <v>1210</v>
      </c>
      <c r="S5119" s="115" t="s">
        <v>353</v>
      </c>
      <c r="T5119" s="115">
        <v>1210</v>
      </c>
      <c r="U5119" s="115" t="s">
        <v>352</v>
      </c>
      <c r="V5119" s="115" t="s">
        <v>350</v>
      </c>
      <c r="Z5119" s="115">
        <v>0</v>
      </c>
      <c r="AA5119" s="115">
        <v>1</v>
      </c>
      <c r="AB5119" s="115">
        <v>8.7371643100569996E-2</v>
      </c>
      <c r="AC5119" s="115">
        <v>1.285085299553E-2</v>
      </c>
      <c r="AD5119" s="115">
        <v>35.041160003856596</v>
      </c>
      <c r="AF5119" s="115">
        <v>-1</v>
      </c>
      <c r="AG5119" s="115">
        <v>-1</v>
      </c>
      <c r="AH5119" s="115">
        <v>-1</v>
      </c>
      <c r="AI5119" s="115">
        <v>-1</v>
      </c>
      <c r="AJ5119" s="115">
        <v>0</v>
      </c>
      <c r="AM5119" s="115" t="s">
        <v>348</v>
      </c>
      <c r="AN5119" s="115">
        <v>-1</v>
      </c>
      <c r="AQ5119" s="115">
        <v>604</v>
      </c>
      <c r="AR5119" s="115" t="s">
        <v>271</v>
      </c>
      <c r="AS5119" s="115" t="s">
        <v>384</v>
      </c>
      <c r="AT5119" s="115" t="s">
        <v>296</v>
      </c>
      <c r="AV5119" s="115">
        <v>39.431007156619003</v>
      </c>
      <c r="AW5119" s="115">
        <v>2.8419432299999998E-2</v>
      </c>
    </row>
    <row r="5120" spans="1:49" x14ac:dyDescent="0.25">
      <c r="A5120" s="117">
        <v>450000</v>
      </c>
      <c r="B5120" s="117">
        <v>840000</v>
      </c>
      <c r="C5120" s="117">
        <v>840000</v>
      </c>
      <c r="D5120" s="115" t="s">
        <v>342</v>
      </c>
      <c r="E5120" s="115" t="s">
        <v>13</v>
      </c>
      <c r="F5120" s="115" t="s">
        <v>343</v>
      </c>
      <c r="G5120" s="115" t="s">
        <v>344</v>
      </c>
      <c r="H5120" s="115">
        <v>0.56000000000000005</v>
      </c>
      <c r="I5120" s="115">
        <v>0.48</v>
      </c>
      <c r="J5120" s="115" t="s">
        <v>350</v>
      </c>
      <c r="K5120" s="115">
        <v>8.559130837E-5</v>
      </c>
      <c r="L5120" s="115">
        <v>3637.1459322209798</v>
      </c>
      <c r="M5120" s="115">
        <v>9.0688611980811196</v>
      </c>
      <c r="N5120" s="115">
        <v>1.33387215757538</v>
      </c>
      <c r="O5120" s="115">
        <v>7.7621569536999999E-4</v>
      </c>
      <c r="P5120" s="115">
        <v>1.1416786316E-4</v>
      </c>
      <c r="Q5120" s="115">
        <v>0.31130807907504998</v>
      </c>
      <c r="R5120" s="115">
        <v>1210</v>
      </c>
      <c r="S5120" s="115" t="s">
        <v>353</v>
      </c>
      <c r="T5120" s="115">
        <v>1210</v>
      </c>
      <c r="U5120" s="115" t="s">
        <v>352</v>
      </c>
      <c r="V5120" s="115" t="s">
        <v>350</v>
      </c>
      <c r="Z5120" s="115">
        <v>0</v>
      </c>
      <c r="AA5120" s="115">
        <v>1</v>
      </c>
      <c r="AB5120" s="115">
        <v>7.7621569536999999E-4</v>
      </c>
      <c r="AC5120" s="115">
        <v>1.1416786316E-4</v>
      </c>
      <c r="AD5120" s="115">
        <v>0.31130807907576002</v>
      </c>
      <c r="AF5120" s="115">
        <v>-1</v>
      </c>
      <c r="AG5120" s="115">
        <v>-1</v>
      </c>
      <c r="AH5120" s="115">
        <v>-1</v>
      </c>
      <c r="AI5120" s="115">
        <v>-1</v>
      </c>
      <c r="AJ5120" s="115">
        <v>0</v>
      </c>
      <c r="AM5120" s="115" t="s">
        <v>348</v>
      </c>
      <c r="AN5120" s="115">
        <v>-1</v>
      </c>
      <c r="AQ5120" s="115">
        <v>604</v>
      </c>
      <c r="AR5120" s="115" t="s">
        <v>271</v>
      </c>
      <c r="AS5120" s="115" t="s">
        <v>384</v>
      </c>
      <c r="AT5120" s="115" t="s">
        <v>296</v>
      </c>
      <c r="AV5120" s="115">
        <v>3.0267653949622102</v>
      </c>
      <c r="AW5120" s="115">
        <v>2.5248019999999998E-4</v>
      </c>
    </row>
    <row r="5121" spans="1:49" x14ac:dyDescent="0.25">
      <c r="A5121" s="117">
        <v>450000</v>
      </c>
      <c r="B5121" s="117">
        <v>840000</v>
      </c>
      <c r="C5121" s="117">
        <v>840000</v>
      </c>
      <c r="D5121" s="115" t="s">
        <v>342</v>
      </c>
      <c r="E5121" s="115" t="s">
        <v>13</v>
      </c>
      <c r="F5121" s="115" t="s">
        <v>343</v>
      </c>
      <c r="G5121" s="115" t="s">
        <v>344</v>
      </c>
      <c r="H5121" s="115">
        <v>0.56000000000000005</v>
      </c>
      <c r="I5121" s="115">
        <v>0.48</v>
      </c>
      <c r="J5121" s="115" t="s">
        <v>350</v>
      </c>
      <c r="K5121" s="115">
        <v>1.2811106347129999E-2</v>
      </c>
      <c r="L5121" s="115">
        <v>3697.7752369079599</v>
      </c>
      <c r="M5121" s="115">
        <v>10.6266378932365</v>
      </c>
      <c r="N5121" s="115">
        <v>2.04611798761242</v>
      </c>
      <c r="O5121" s="115">
        <v>0.13613898816271999</v>
      </c>
      <c r="P5121" s="115">
        <v>2.6213035138080001E-2</v>
      </c>
      <c r="Q5121" s="115">
        <v>47.372591807822801</v>
      </c>
      <c r="R5121" s="115">
        <v>1300</v>
      </c>
      <c r="S5121" s="115" t="s">
        <v>346</v>
      </c>
      <c r="T5121" s="115">
        <v>1300</v>
      </c>
      <c r="U5121" s="115" t="s">
        <v>352</v>
      </c>
      <c r="V5121" s="115" t="s">
        <v>350</v>
      </c>
      <c r="Z5121" s="115">
        <v>0</v>
      </c>
      <c r="AA5121" s="115">
        <v>1</v>
      </c>
      <c r="AB5121" s="115">
        <v>0.13613898816271999</v>
      </c>
      <c r="AC5121" s="115">
        <v>2.6213035138080001E-2</v>
      </c>
      <c r="AD5121" s="115">
        <v>87.968502449750503</v>
      </c>
      <c r="AF5121" s="115">
        <v>-1</v>
      </c>
      <c r="AG5121" s="115">
        <v>-1</v>
      </c>
      <c r="AH5121" s="115">
        <v>-1</v>
      </c>
      <c r="AI5121" s="115">
        <v>-1</v>
      </c>
      <c r="AJ5121" s="115">
        <v>0</v>
      </c>
      <c r="AM5121" s="115" t="s">
        <v>348</v>
      </c>
      <c r="AN5121" s="115">
        <v>-1</v>
      </c>
      <c r="AQ5121" s="115">
        <v>604</v>
      </c>
      <c r="AR5121" s="115" t="s">
        <v>271</v>
      </c>
      <c r="AS5121" s="115" t="s">
        <v>384</v>
      </c>
      <c r="AT5121" s="115" t="s">
        <v>296</v>
      </c>
      <c r="AV5121" s="115">
        <v>73.623560636454101</v>
      </c>
      <c r="AW5121" s="115">
        <v>7.1345095299999994E-2</v>
      </c>
    </row>
    <row r="5122" spans="1:49" x14ac:dyDescent="0.25">
      <c r="A5122" s="117">
        <v>450000</v>
      </c>
      <c r="B5122" s="117">
        <v>840000</v>
      </c>
      <c r="C5122" s="117">
        <v>840000</v>
      </c>
      <c r="D5122" s="115" t="s">
        <v>342</v>
      </c>
      <c r="E5122" s="115" t="s">
        <v>13</v>
      </c>
      <c r="F5122" s="115" t="s">
        <v>343</v>
      </c>
      <c r="G5122" s="115" t="s">
        <v>344</v>
      </c>
      <c r="H5122" s="115">
        <v>0.56000000000000005</v>
      </c>
      <c r="I5122" s="115">
        <v>0.48</v>
      </c>
      <c r="J5122" s="115" t="s">
        <v>345</v>
      </c>
      <c r="K5122" s="115">
        <v>9.7464633463300004E-2</v>
      </c>
      <c r="L5122" s="115">
        <v>3697.7752369079599</v>
      </c>
      <c r="M5122" s="115">
        <v>10.6266378932365</v>
      </c>
      <c r="N5122" s="115">
        <v>2.04611798761242</v>
      </c>
      <c r="O5122" s="115">
        <v>1.0357213672115899</v>
      </c>
      <c r="P5122" s="115">
        <v>0.19942413968532</v>
      </c>
      <c r="Q5122" s="115">
        <v>360.40230809493102</v>
      </c>
      <c r="R5122" s="115">
        <v>1300</v>
      </c>
      <c r="S5122" s="115" t="s">
        <v>346</v>
      </c>
      <c r="T5122" s="115">
        <v>1300</v>
      </c>
      <c r="U5122" s="115" t="s">
        <v>347</v>
      </c>
      <c r="V5122" s="115" t="s">
        <v>345</v>
      </c>
      <c r="Z5122" s="115">
        <v>0</v>
      </c>
      <c r="AA5122" s="115">
        <v>1</v>
      </c>
      <c r="AB5122" s="115">
        <v>1.0357213672115899</v>
      </c>
      <c r="AC5122" s="115">
        <v>0.19942413968532</v>
      </c>
      <c r="AD5122" s="115">
        <v>1008.10282202181</v>
      </c>
      <c r="AF5122" s="115">
        <v>-1</v>
      </c>
      <c r="AG5122" s="115">
        <v>-1</v>
      </c>
      <c r="AH5122" s="115">
        <v>-1</v>
      </c>
      <c r="AI5122" s="115">
        <v>-1</v>
      </c>
      <c r="AJ5122" s="115">
        <v>0</v>
      </c>
      <c r="AM5122" s="115" t="s">
        <v>348</v>
      </c>
      <c r="AN5122" s="115">
        <v>-1</v>
      </c>
      <c r="AQ5122" s="115">
        <v>604</v>
      </c>
      <c r="AR5122" s="115" t="s">
        <v>271</v>
      </c>
      <c r="AS5122" s="115" t="s">
        <v>384</v>
      </c>
      <c r="AT5122" s="115" t="s">
        <v>296</v>
      </c>
      <c r="AV5122" s="115">
        <v>118.001859661506</v>
      </c>
      <c r="AW5122" s="115">
        <v>0.81760163990000001</v>
      </c>
    </row>
    <row r="5123" spans="1:49" x14ac:dyDescent="0.25">
      <c r="A5123" s="117">
        <v>450000</v>
      </c>
      <c r="B5123" s="117">
        <v>840000</v>
      </c>
      <c r="C5123" s="117">
        <v>840000</v>
      </c>
      <c r="D5123" s="115" t="s">
        <v>342</v>
      </c>
      <c r="E5123" s="115" t="s">
        <v>13</v>
      </c>
      <c r="F5123" s="115" t="s">
        <v>343</v>
      </c>
      <c r="G5123" s="115" t="s">
        <v>344</v>
      </c>
      <c r="H5123" s="115">
        <v>0.56000000000000005</v>
      </c>
      <c r="I5123" s="115">
        <v>0.48</v>
      </c>
      <c r="J5123" s="115" t="s">
        <v>350</v>
      </c>
      <c r="K5123" s="115">
        <v>4.2328281569460002E-2</v>
      </c>
      <c r="L5123" s="115">
        <v>3697.7752369079599</v>
      </c>
      <c r="M5123" s="115">
        <v>10.6266378932365</v>
      </c>
      <c r="N5123" s="115">
        <v>2.04611798761242</v>
      </c>
      <c r="O5123" s="115">
        <v>0.44980732088160003</v>
      </c>
      <c r="P5123" s="115">
        <v>8.6608658303990005E-2</v>
      </c>
      <c r="Q5123" s="115">
        <v>156.520471408416</v>
      </c>
      <c r="R5123" s="115">
        <v>1300</v>
      </c>
      <c r="S5123" s="115" t="s">
        <v>346</v>
      </c>
      <c r="T5123" s="115">
        <v>1300</v>
      </c>
      <c r="U5123" s="115" t="s">
        <v>352</v>
      </c>
      <c r="V5123" s="115" t="s">
        <v>350</v>
      </c>
      <c r="Z5123" s="115">
        <v>0</v>
      </c>
      <c r="AA5123" s="115">
        <v>1</v>
      </c>
      <c r="AB5123" s="115">
        <v>0.44980732088160003</v>
      </c>
      <c r="AC5123" s="115">
        <v>8.6608658303990005E-2</v>
      </c>
      <c r="AD5123" s="115">
        <v>156.520471408417</v>
      </c>
      <c r="AF5123" s="115">
        <v>-1</v>
      </c>
      <c r="AG5123" s="115">
        <v>-1</v>
      </c>
      <c r="AH5123" s="115">
        <v>-1</v>
      </c>
      <c r="AI5123" s="115">
        <v>-1</v>
      </c>
      <c r="AJ5123" s="115">
        <v>0</v>
      </c>
      <c r="AM5123" s="115" t="s">
        <v>348</v>
      </c>
      <c r="AN5123" s="115">
        <v>-1</v>
      </c>
      <c r="AQ5123" s="115">
        <v>604</v>
      </c>
      <c r="AR5123" s="115" t="s">
        <v>271</v>
      </c>
      <c r="AS5123" s="115" t="s">
        <v>384</v>
      </c>
      <c r="AT5123" s="115" t="s">
        <v>296</v>
      </c>
      <c r="AV5123" s="115">
        <v>72.094706068962495</v>
      </c>
      <c r="AW5123" s="115">
        <v>0.12694279920000001</v>
      </c>
    </row>
    <row r="5124" spans="1:49" x14ac:dyDescent="0.25">
      <c r="A5124" s="117">
        <v>450000</v>
      </c>
      <c r="B5124" s="117">
        <v>840000</v>
      </c>
      <c r="C5124" s="117">
        <v>840000</v>
      </c>
      <c r="D5124" s="115" t="s">
        <v>342</v>
      </c>
      <c r="E5124" s="115" t="s">
        <v>13</v>
      </c>
      <c r="F5124" s="115" t="s">
        <v>343</v>
      </c>
      <c r="G5124" s="115" t="s">
        <v>344</v>
      </c>
      <c r="H5124" s="115">
        <v>0.56000000000000005</v>
      </c>
      <c r="I5124" s="115">
        <v>0.48</v>
      </c>
      <c r="J5124" s="115" t="s">
        <v>350</v>
      </c>
      <c r="K5124" s="115">
        <v>0.11491532070459</v>
      </c>
      <c r="L5124" s="115">
        <v>3658.5104823492402</v>
      </c>
      <c r="M5124" s="115">
        <v>9.1188019825013598</v>
      </c>
      <c r="N5124" s="115">
        <v>1.34110447996916</v>
      </c>
      <c r="O5124" s="115">
        <v>1.04789005426087</v>
      </c>
      <c r="P5124" s="115">
        <v>0.15411345141402999</v>
      </c>
      <c r="Q5124" s="115">
        <v>420.41890538029998</v>
      </c>
      <c r="R5124" s="115">
        <v>1200</v>
      </c>
      <c r="S5124" s="115" t="s">
        <v>351</v>
      </c>
      <c r="T5124" s="115">
        <v>1200</v>
      </c>
      <c r="U5124" s="115" t="s">
        <v>352</v>
      </c>
      <c r="V5124" s="115" t="s">
        <v>350</v>
      </c>
      <c r="Z5124" s="115">
        <v>0</v>
      </c>
      <c r="AA5124" s="115">
        <v>1</v>
      </c>
      <c r="AB5124" s="115">
        <v>1.04789005426087</v>
      </c>
      <c r="AC5124" s="115">
        <v>0.15411345141402999</v>
      </c>
      <c r="AD5124" s="115">
        <v>1259.10996079956</v>
      </c>
      <c r="AF5124" s="115">
        <v>-1</v>
      </c>
      <c r="AG5124" s="115">
        <v>-1</v>
      </c>
      <c r="AH5124" s="115">
        <v>-1</v>
      </c>
      <c r="AI5124" s="115">
        <v>-1</v>
      </c>
      <c r="AJ5124" s="115">
        <v>0</v>
      </c>
      <c r="AM5124" s="115" t="s">
        <v>348</v>
      </c>
      <c r="AN5124" s="115">
        <v>-1</v>
      </c>
      <c r="AQ5124" s="115">
        <v>604</v>
      </c>
      <c r="AR5124" s="115" t="s">
        <v>271</v>
      </c>
      <c r="AS5124" s="115" t="s">
        <v>384</v>
      </c>
      <c r="AT5124" s="115" t="s">
        <v>296</v>
      </c>
      <c r="AV5124" s="115">
        <v>147.18015489336099</v>
      </c>
      <c r="AW5124" s="115">
        <v>1.0211759617</v>
      </c>
    </row>
    <row r="5125" spans="1:49" x14ac:dyDescent="0.25">
      <c r="A5125" s="117">
        <v>450000</v>
      </c>
      <c r="B5125" s="117">
        <v>840000</v>
      </c>
      <c r="C5125" s="117">
        <v>840000</v>
      </c>
      <c r="D5125" s="115" t="s">
        <v>342</v>
      </c>
      <c r="E5125" s="115" t="s">
        <v>13</v>
      </c>
      <c r="F5125" s="115" t="s">
        <v>343</v>
      </c>
      <c r="G5125" s="115" t="s">
        <v>344</v>
      </c>
      <c r="H5125" s="115">
        <v>0.56000000000000005</v>
      </c>
      <c r="I5125" s="115">
        <v>0.48</v>
      </c>
      <c r="J5125" s="115" t="s">
        <v>350</v>
      </c>
      <c r="K5125" s="115">
        <v>3.469770245006E-2</v>
      </c>
      <c r="L5125" s="115">
        <v>3658.5104823492402</v>
      </c>
      <c r="M5125" s="115">
        <v>9.1188019825013598</v>
      </c>
      <c r="N5125" s="115">
        <v>1.34110447996916</v>
      </c>
      <c r="O5125" s="115">
        <v>0.31640147788984002</v>
      </c>
      <c r="P5125" s="115">
        <v>4.6533244200410002E-2</v>
      </c>
      <c r="Q5125" s="115">
        <v>126.941908126979</v>
      </c>
      <c r="R5125" s="115">
        <v>1210</v>
      </c>
      <c r="S5125" s="115" t="s">
        <v>353</v>
      </c>
      <c r="T5125" s="115">
        <v>1210</v>
      </c>
      <c r="U5125" s="115" t="s">
        <v>352</v>
      </c>
      <c r="V5125" s="115" t="s">
        <v>350</v>
      </c>
      <c r="Z5125" s="115">
        <v>0</v>
      </c>
      <c r="AA5125" s="115">
        <v>1</v>
      </c>
      <c r="AB5125" s="115">
        <v>0.31640147788984002</v>
      </c>
      <c r="AC5125" s="115">
        <v>4.6533244200410002E-2</v>
      </c>
      <c r="AD5125" s="115">
        <v>126.94190812698</v>
      </c>
      <c r="AF5125" s="115">
        <v>-1</v>
      </c>
      <c r="AG5125" s="115">
        <v>-1</v>
      </c>
      <c r="AH5125" s="115">
        <v>-1</v>
      </c>
      <c r="AI5125" s="115">
        <v>-1</v>
      </c>
      <c r="AJ5125" s="115">
        <v>0</v>
      </c>
      <c r="AM5125" s="115" t="s">
        <v>348</v>
      </c>
      <c r="AN5125" s="115">
        <v>-1</v>
      </c>
      <c r="AQ5125" s="115">
        <v>604</v>
      </c>
      <c r="AR5125" s="115" t="s">
        <v>271</v>
      </c>
      <c r="AS5125" s="115" t="s">
        <v>384</v>
      </c>
      <c r="AT5125" s="115" t="s">
        <v>296</v>
      </c>
      <c r="AV5125" s="115">
        <v>57.196404076853298</v>
      </c>
      <c r="AW5125" s="115">
        <v>0.10295369679999999</v>
      </c>
    </row>
    <row r="5126" spans="1:49" x14ac:dyDescent="0.25">
      <c r="A5126" s="117">
        <v>450000</v>
      </c>
      <c r="B5126" s="117">
        <v>840000</v>
      </c>
      <c r="C5126" s="117">
        <v>840000</v>
      </c>
      <c r="D5126" s="115" t="s">
        <v>342</v>
      </c>
      <c r="E5126" s="115" t="s">
        <v>13</v>
      </c>
      <c r="F5126" s="115" t="s">
        <v>343</v>
      </c>
      <c r="G5126" s="115" t="s">
        <v>344</v>
      </c>
      <c r="H5126" s="115">
        <v>0.56000000000000005</v>
      </c>
      <c r="I5126" s="115">
        <v>0.48</v>
      </c>
      <c r="J5126" s="115" t="s">
        <v>350</v>
      </c>
      <c r="K5126" s="115">
        <v>4.0733556670940002E-2</v>
      </c>
      <c r="L5126" s="115">
        <v>3658.5104823492402</v>
      </c>
      <c r="M5126" s="115">
        <v>9.1188019825013598</v>
      </c>
      <c r="N5126" s="115">
        <v>1.34110447996916</v>
      </c>
      <c r="O5126" s="115">
        <v>0.37144123732530998</v>
      </c>
      <c r="P5126" s="115">
        <v>5.4627955336469997E-2</v>
      </c>
      <c r="Q5126" s="115">
        <v>149.024144064008</v>
      </c>
      <c r="R5126" s="115">
        <v>1210</v>
      </c>
      <c r="S5126" s="115" t="s">
        <v>353</v>
      </c>
      <c r="T5126" s="115">
        <v>1210</v>
      </c>
      <c r="U5126" s="115" t="s">
        <v>352</v>
      </c>
      <c r="V5126" s="115" t="s">
        <v>350</v>
      </c>
      <c r="Z5126" s="115">
        <v>0</v>
      </c>
      <c r="AA5126" s="115">
        <v>1</v>
      </c>
      <c r="AB5126" s="115">
        <v>0.37144123732530998</v>
      </c>
      <c r="AC5126" s="115">
        <v>5.4627955336469997E-2</v>
      </c>
      <c r="AD5126" s="115">
        <v>149.024144064007</v>
      </c>
      <c r="AF5126" s="115">
        <v>-1</v>
      </c>
      <c r="AG5126" s="115">
        <v>-1</v>
      </c>
      <c r="AH5126" s="115">
        <v>-1</v>
      </c>
      <c r="AI5126" s="115">
        <v>-1</v>
      </c>
      <c r="AJ5126" s="115">
        <v>0</v>
      </c>
      <c r="AM5126" s="115" t="s">
        <v>348</v>
      </c>
      <c r="AN5126" s="115">
        <v>-1</v>
      </c>
      <c r="AQ5126" s="115">
        <v>604</v>
      </c>
      <c r="AR5126" s="115" t="s">
        <v>271</v>
      </c>
      <c r="AS5126" s="115" t="s">
        <v>384</v>
      </c>
      <c r="AT5126" s="115" t="s">
        <v>296</v>
      </c>
      <c r="AV5126" s="115">
        <v>61.964106622219397</v>
      </c>
      <c r="AW5126" s="115">
        <v>0.1208630528</v>
      </c>
    </row>
    <row r="5127" spans="1:49" x14ac:dyDescent="0.25">
      <c r="A5127" s="117">
        <v>450000</v>
      </c>
      <c r="B5127" s="117">
        <v>840000</v>
      </c>
      <c r="C5127" s="117">
        <v>840000</v>
      </c>
      <c r="D5127" s="115" t="s">
        <v>342</v>
      </c>
      <c r="E5127" s="115" t="s">
        <v>13</v>
      </c>
      <c r="F5127" s="115" t="s">
        <v>343</v>
      </c>
      <c r="G5127" s="115" t="s">
        <v>344</v>
      </c>
      <c r="H5127" s="115">
        <v>0.56000000000000005</v>
      </c>
      <c r="I5127" s="115">
        <v>0.48</v>
      </c>
      <c r="J5127" s="115" t="s">
        <v>350</v>
      </c>
      <c r="K5127" s="115">
        <v>0.18336350649290001</v>
      </c>
      <c r="L5127" s="115">
        <v>3658.5104823492402</v>
      </c>
      <c r="M5127" s="115">
        <v>9.1188019825013598</v>
      </c>
      <c r="N5127" s="115">
        <v>1.34110447996916</v>
      </c>
      <c r="O5127" s="115">
        <v>1.6720555065259199</v>
      </c>
      <c r="P5127" s="115">
        <v>0.24590962002048999</v>
      </c>
      <c r="Q5127" s="115">
        <v>670.83731058461296</v>
      </c>
      <c r="R5127" s="115">
        <v>1210</v>
      </c>
      <c r="S5127" s="115" t="s">
        <v>353</v>
      </c>
      <c r="T5127" s="115">
        <v>1210</v>
      </c>
      <c r="U5127" s="115" t="s">
        <v>352</v>
      </c>
      <c r="V5127" s="115" t="s">
        <v>350</v>
      </c>
      <c r="Z5127" s="115">
        <v>0</v>
      </c>
      <c r="AA5127" s="115">
        <v>1</v>
      </c>
      <c r="AB5127" s="115">
        <v>1.6720555065259199</v>
      </c>
      <c r="AC5127" s="115">
        <v>0.24590962002048999</v>
      </c>
      <c r="AD5127" s="115">
        <v>670.83731058461296</v>
      </c>
      <c r="AF5127" s="115">
        <v>-1</v>
      </c>
      <c r="AG5127" s="115">
        <v>-1</v>
      </c>
      <c r="AH5127" s="115">
        <v>-1</v>
      </c>
      <c r="AI5127" s="115">
        <v>-1</v>
      </c>
      <c r="AJ5127" s="115">
        <v>0</v>
      </c>
      <c r="AM5127" s="115" t="s">
        <v>348</v>
      </c>
      <c r="AN5127" s="115">
        <v>-1</v>
      </c>
      <c r="AQ5127" s="115">
        <v>604</v>
      </c>
      <c r="AR5127" s="115" t="s">
        <v>271</v>
      </c>
      <c r="AS5127" s="115" t="s">
        <v>384</v>
      </c>
      <c r="AT5127" s="115" t="s">
        <v>296</v>
      </c>
      <c r="AV5127" s="115">
        <v>106.817764220736</v>
      </c>
      <c r="AW5127" s="115">
        <v>0.54406918940000004</v>
      </c>
    </row>
    <row r="5128" spans="1:49" x14ac:dyDescent="0.25">
      <c r="A5128" s="117">
        <v>450000</v>
      </c>
      <c r="B5128" s="117">
        <v>840000</v>
      </c>
      <c r="C5128" s="117">
        <v>840000</v>
      </c>
      <c r="D5128" s="115" t="s">
        <v>342</v>
      </c>
      <c r="E5128" s="115" t="s">
        <v>13</v>
      </c>
      <c r="F5128" s="115" t="s">
        <v>343</v>
      </c>
      <c r="G5128" s="115" t="s">
        <v>344</v>
      </c>
      <c r="H5128" s="115">
        <v>0.56000000000000005</v>
      </c>
      <c r="I5128" s="115">
        <v>0.48</v>
      </c>
      <c r="J5128" s="115" t="s">
        <v>350</v>
      </c>
      <c r="K5128" s="115">
        <v>8.0463096070970005E-2</v>
      </c>
      <c r="L5128" s="115">
        <v>3658.5104823492402</v>
      </c>
      <c r="M5128" s="115">
        <v>9.1188019825013598</v>
      </c>
      <c r="N5128" s="115">
        <v>1.34110447996916</v>
      </c>
      <c r="O5128" s="115">
        <v>0.73372703997019995</v>
      </c>
      <c r="P5128" s="115">
        <v>0.10790941861297</v>
      </c>
      <c r="Q5128" s="115">
        <v>294.37508041793501</v>
      </c>
      <c r="R5128" s="115">
        <v>1200</v>
      </c>
      <c r="S5128" s="115" t="s">
        <v>351</v>
      </c>
      <c r="T5128" s="115">
        <v>1200</v>
      </c>
      <c r="U5128" s="115" t="s">
        <v>352</v>
      </c>
      <c r="V5128" s="115" t="s">
        <v>350</v>
      </c>
      <c r="Z5128" s="115">
        <v>0</v>
      </c>
      <c r="AA5128" s="115">
        <v>1</v>
      </c>
      <c r="AB5128" s="115">
        <v>0.73372703997019995</v>
      </c>
      <c r="AC5128" s="115">
        <v>0.10790941861297</v>
      </c>
      <c r="AD5128" s="115">
        <v>1382.21775668277</v>
      </c>
      <c r="AF5128" s="115">
        <v>-1</v>
      </c>
      <c r="AG5128" s="115">
        <v>-1</v>
      </c>
      <c r="AH5128" s="115">
        <v>-1</v>
      </c>
      <c r="AI5128" s="115">
        <v>-1</v>
      </c>
      <c r="AJ5128" s="115">
        <v>0</v>
      </c>
      <c r="AM5128" s="115" t="s">
        <v>348</v>
      </c>
      <c r="AN5128" s="115">
        <v>-1</v>
      </c>
      <c r="AQ5128" s="115">
        <v>604</v>
      </c>
      <c r="AR5128" s="115" t="s">
        <v>271</v>
      </c>
      <c r="AS5128" s="115" t="s">
        <v>384</v>
      </c>
      <c r="AT5128" s="115" t="s">
        <v>296</v>
      </c>
      <c r="AV5128" s="115">
        <v>75.304725702870698</v>
      </c>
      <c r="AW5128" s="115">
        <v>1.1210200784</v>
      </c>
    </row>
    <row r="5129" spans="1:49" x14ac:dyDescent="0.25">
      <c r="A5129" s="117">
        <v>450000</v>
      </c>
      <c r="B5129" s="117">
        <v>840000</v>
      </c>
      <c r="C5129" s="117">
        <v>840000</v>
      </c>
      <c r="D5129" s="115" t="s">
        <v>342</v>
      </c>
      <c r="E5129" s="115" t="s">
        <v>13</v>
      </c>
      <c r="F5129" s="115" t="s">
        <v>343</v>
      </c>
      <c r="G5129" s="115" t="s">
        <v>344</v>
      </c>
      <c r="H5129" s="115">
        <v>0.56000000000000005</v>
      </c>
      <c r="I5129" s="115">
        <v>0.48</v>
      </c>
      <c r="J5129" s="115" t="s">
        <v>350</v>
      </c>
      <c r="K5129" s="115">
        <v>5.0546663196699999E-3</v>
      </c>
      <c r="L5129" s="115">
        <v>3658.5104823492402</v>
      </c>
      <c r="M5129" s="115">
        <v>9.1188019825013598</v>
      </c>
      <c r="N5129" s="115">
        <v>1.34110447996916</v>
      </c>
      <c r="O5129" s="115">
        <v>4.6092501256689997E-2</v>
      </c>
      <c r="P5129" s="115">
        <v>6.7788356460500004E-3</v>
      </c>
      <c r="Q5129" s="115">
        <v>18.492549715290298</v>
      </c>
      <c r="R5129" s="115">
        <v>1200</v>
      </c>
      <c r="S5129" s="115" t="s">
        <v>351</v>
      </c>
      <c r="T5129" s="115">
        <v>1200</v>
      </c>
      <c r="U5129" s="115" t="s">
        <v>352</v>
      </c>
      <c r="V5129" s="115" t="s">
        <v>350</v>
      </c>
      <c r="Z5129" s="115">
        <v>0</v>
      </c>
      <c r="AA5129" s="115">
        <v>1</v>
      </c>
      <c r="AB5129" s="115">
        <v>4.6092501256689997E-2</v>
      </c>
      <c r="AC5129" s="115">
        <v>6.7788356460500004E-3</v>
      </c>
      <c r="AD5129" s="115">
        <v>1382.21775668277</v>
      </c>
      <c r="AF5129" s="115">
        <v>-1</v>
      </c>
      <c r="AG5129" s="115">
        <v>-1</v>
      </c>
      <c r="AH5129" s="115">
        <v>-1</v>
      </c>
      <c r="AI5129" s="115">
        <v>-1</v>
      </c>
      <c r="AJ5129" s="115">
        <v>0</v>
      </c>
      <c r="AM5129" s="115" t="s">
        <v>348</v>
      </c>
      <c r="AN5129" s="115">
        <v>-1</v>
      </c>
      <c r="AQ5129" s="115">
        <v>604</v>
      </c>
      <c r="AR5129" s="115" t="s">
        <v>271</v>
      </c>
      <c r="AS5129" s="115" t="s">
        <v>384</v>
      </c>
      <c r="AT5129" s="115" t="s">
        <v>296</v>
      </c>
      <c r="AV5129" s="115">
        <v>21.842188747624899</v>
      </c>
      <c r="AW5129" s="115">
        <v>1.1210200784</v>
      </c>
    </row>
    <row r="5130" spans="1:49" x14ac:dyDescent="0.25">
      <c r="A5130" s="117">
        <v>450000</v>
      </c>
      <c r="B5130" s="117">
        <v>840000</v>
      </c>
      <c r="C5130" s="117">
        <v>840000</v>
      </c>
      <c r="D5130" s="115" t="s">
        <v>342</v>
      </c>
      <c r="E5130" s="115" t="s">
        <v>13</v>
      </c>
      <c r="F5130" s="115" t="s">
        <v>343</v>
      </c>
      <c r="G5130" s="115" t="s">
        <v>344</v>
      </c>
      <c r="H5130" s="115">
        <v>0.56000000000000005</v>
      </c>
      <c r="I5130" s="115">
        <v>0.48</v>
      </c>
      <c r="J5130" s="115" t="s">
        <v>350</v>
      </c>
      <c r="K5130" s="115">
        <v>3.1212813402599999E-3</v>
      </c>
      <c r="L5130" s="115">
        <v>3658.5104823492402</v>
      </c>
      <c r="M5130" s="115">
        <v>9.1188019825013598</v>
      </c>
      <c r="N5130" s="115">
        <v>1.34110447996916</v>
      </c>
      <c r="O5130" s="115">
        <v>2.8462346473539998E-2</v>
      </c>
      <c r="P5130" s="115">
        <v>4.1859643886700002E-3</v>
      </c>
      <c r="Q5130" s="115">
        <v>11.419240501716899</v>
      </c>
      <c r="R5130" s="115">
        <v>1210</v>
      </c>
      <c r="S5130" s="115" t="s">
        <v>353</v>
      </c>
      <c r="T5130" s="115">
        <v>1210</v>
      </c>
      <c r="U5130" s="115" t="s">
        <v>352</v>
      </c>
      <c r="V5130" s="115" t="s">
        <v>350</v>
      </c>
      <c r="Z5130" s="115">
        <v>0</v>
      </c>
      <c r="AA5130" s="115">
        <v>1</v>
      </c>
      <c r="AB5130" s="115">
        <v>2.8462346473539998E-2</v>
      </c>
      <c r="AC5130" s="115">
        <v>4.1859643886700002E-3</v>
      </c>
      <c r="AD5130" s="115">
        <v>11.419240501718701</v>
      </c>
      <c r="AF5130" s="115">
        <v>-1</v>
      </c>
      <c r="AG5130" s="115">
        <v>-1</v>
      </c>
      <c r="AH5130" s="115">
        <v>-1</v>
      </c>
      <c r="AI5130" s="115">
        <v>-1</v>
      </c>
      <c r="AJ5130" s="115">
        <v>0</v>
      </c>
      <c r="AM5130" s="115" t="s">
        <v>348</v>
      </c>
      <c r="AN5130" s="115">
        <v>-1</v>
      </c>
      <c r="AQ5130" s="115">
        <v>604</v>
      </c>
      <c r="AR5130" s="115" t="s">
        <v>271</v>
      </c>
      <c r="AS5130" s="115" t="s">
        <v>384</v>
      </c>
      <c r="AT5130" s="115" t="s">
        <v>296</v>
      </c>
      <c r="AV5130" s="115">
        <v>17.151728690292501</v>
      </c>
      <c r="AW5130" s="115">
        <v>9.2613467000000008E-3</v>
      </c>
    </row>
    <row r="5131" spans="1:49" x14ac:dyDescent="0.25">
      <c r="A5131" s="117">
        <v>450000</v>
      </c>
      <c r="B5131" s="117">
        <v>840000</v>
      </c>
      <c r="C5131" s="117">
        <v>840000</v>
      </c>
      <c r="D5131" s="115" t="s">
        <v>342</v>
      </c>
      <c r="E5131" s="115" t="s">
        <v>13</v>
      </c>
      <c r="F5131" s="115" t="s">
        <v>343</v>
      </c>
      <c r="G5131" s="115" t="s">
        <v>344</v>
      </c>
      <c r="H5131" s="115">
        <v>0.56000000000000005</v>
      </c>
      <c r="I5131" s="115">
        <v>0.48</v>
      </c>
      <c r="J5131" s="115" t="s">
        <v>350</v>
      </c>
      <c r="K5131" s="115">
        <v>5.1056381385190003E-2</v>
      </c>
      <c r="L5131" s="115">
        <v>3658.5104823492402</v>
      </c>
      <c r="M5131" s="115">
        <v>9.1188019825013598</v>
      </c>
      <c r="N5131" s="115">
        <v>1.34110447996916</v>
      </c>
      <c r="O5131" s="115">
        <v>0.46557303179467002</v>
      </c>
      <c r="P5131" s="115">
        <v>6.8471941806700007E-2</v>
      </c>
      <c r="Q5131" s="115">
        <v>186.79030648855999</v>
      </c>
      <c r="R5131" s="115">
        <v>1210</v>
      </c>
      <c r="S5131" s="115" t="s">
        <v>353</v>
      </c>
      <c r="T5131" s="115">
        <v>1210</v>
      </c>
      <c r="U5131" s="115" t="s">
        <v>352</v>
      </c>
      <c r="V5131" s="115" t="s">
        <v>350</v>
      </c>
      <c r="Z5131" s="115">
        <v>0</v>
      </c>
      <c r="AA5131" s="115">
        <v>1</v>
      </c>
      <c r="AB5131" s="115">
        <v>0.46557303179467002</v>
      </c>
      <c r="AC5131" s="115">
        <v>6.8471941806700007E-2</v>
      </c>
      <c r="AD5131" s="115">
        <v>572.20969731492096</v>
      </c>
      <c r="AF5131" s="115">
        <v>-1</v>
      </c>
      <c r="AG5131" s="115">
        <v>-1</v>
      </c>
      <c r="AH5131" s="115">
        <v>-1</v>
      </c>
      <c r="AI5131" s="115">
        <v>-1</v>
      </c>
      <c r="AJ5131" s="115">
        <v>0</v>
      </c>
      <c r="AM5131" s="115" t="s">
        <v>348</v>
      </c>
      <c r="AN5131" s="115">
        <v>-1</v>
      </c>
      <c r="AQ5131" s="115">
        <v>604</v>
      </c>
      <c r="AR5131" s="115" t="s">
        <v>271</v>
      </c>
      <c r="AS5131" s="115" t="s">
        <v>384</v>
      </c>
      <c r="AT5131" s="115" t="s">
        <v>296</v>
      </c>
      <c r="AV5131" s="115">
        <v>62.990219218581899</v>
      </c>
      <c r="AW5131" s="115">
        <v>0.46407923550000002</v>
      </c>
    </row>
    <row r="5132" spans="1:49" x14ac:dyDescent="0.25">
      <c r="A5132" s="117">
        <v>450000</v>
      </c>
      <c r="B5132" s="117">
        <v>840000</v>
      </c>
      <c r="C5132" s="117">
        <v>840000</v>
      </c>
      <c r="D5132" s="115" t="s">
        <v>342</v>
      </c>
      <c r="E5132" s="115" t="s">
        <v>13</v>
      </c>
      <c r="F5132" s="115" t="s">
        <v>343</v>
      </c>
      <c r="G5132" s="115" t="s">
        <v>344</v>
      </c>
      <c r="H5132" s="115">
        <v>0.56000000000000005</v>
      </c>
      <c r="I5132" s="115">
        <v>0.48</v>
      </c>
      <c r="J5132" s="115" t="s">
        <v>350</v>
      </c>
      <c r="K5132" s="115">
        <v>1.4341871660520001E-2</v>
      </c>
      <c r="L5132" s="115">
        <v>3658.5104823492402</v>
      </c>
      <c r="M5132" s="115">
        <v>9.1188019825013598</v>
      </c>
      <c r="N5132" s="115">
        <v>1.34110447996916</v>
      </c>
      <c r="O5132" s="115">
        <v>0.13078068773074999</v>
      </c>
      <c r="P5132" s="115">
        <v>1.923394833507E-2</v>
      </c>
      <c r="Q5132" s="115">
        <v>52.469887806530799</v>
      </c>
      <c r="R5132" s="115">
        <v>1210</v>
      </c>
      <c r="S5132" s="115" t="s">
        <v>353</v>
      </c>
      <c r="T5132" s="115">
        <v>1210</v>
      </c>
      <c r="U5132" s="115" t="s">
        <v>352</v>
      </c>
      <c r="V5132" s="115" t="s">
        <v>350</v>
      </c>
      <c r="Z5132" s="115">
        <v>0</v>
      </c>
      <c r="AA5132" s="115">
        <v>1</v>
      </c>
      <c r="AB5132" s="115">
        <v>0.13078068773074999</v>
      </c>
      <c r="AC5132" s="115">
        <v>1.923394833507E-2</v>
      </c>
      <c r="AD5132" s="115">
        <v>294.24737618852498</v>
      </c>
      <c r="AF5132" s="115">
        <v>-1</v>
      </c>
      <c r="AG5132" s="115">
        <v>-1</v>
      </c>
      <c r="AH5132" s="115">
        <v>-1</v>
      </c>
      <c r="AI5132" s="115">
        <v>-1</v>
      </c>
      <c r="AJ5132" s="115">
        <v>0</v>
      </c>
      <c r="AM5132" s="115" t="s">
        <v>348</v>
      </c>
      <c r="AN5132" s="115">
        <v>-1</v>
      </c>
      <c r="AQ5132" s="115">
        <v>604</v>
      </c>
      <c r="AR5132" s="115" t="s">
        <v>271</v>
      </c>
      <c r="AS5132" s="115" t="s">
        <v>384</v>
      </c>
      <c r="AT5132" s="115" t="s">
        <v>296</v>
      </c>
      <c r="AV5132" s="115">
        <v>37.004537280801699</v>
      </c>
      <c r="AW5132" s="115">
        <v>0.2386434519</v>
      </c>
    </row>
    <row r="5133" spans="1:49" x14ac:dyDescent="0.25">
      <c r="A5133" s="117">
        <v>450000</v>
      </c>
      <c r="B5133" s="117">
        <v>840000</v>
      </c>
      <c r="C5133" s="117">
        <v>840000</v>
      </c>
      <c r="D5133" s="115" t="s">
        <v>342</v>
      </c>
      <c r="E5133" s="115" t="s">
        <v>13</v>
      </c>
      <c r="F5133" s="115" t="s">
        <v>343</v>
      </c>
      <c r="G5133" s="115" t="s">
        <v>344</v>
      </c>
      <c r="H5133" s="115">
        <v>0.56000000000000005</v>
      </c>
      <c r="I5133" s="115">
        <v>0.48</v>
      </c>
      <c r="J5133" s="115" t="s">
        <v>350</v>
      </c>
      <c r="K5133" s="115">
        <v>0.18580249568957999</v>
      </c>
      <c r="L5133" s="115">
        <v>3649.6723721139901</v>
      </c>
      <c r="M5133" s="115">
        <v>9.0981577372152191</v>
      </c>
      <c r="N5133" s="115">
        <v>1.33811537735115</v>
      </c>
      <c r="O5133" s="115">
        <v>1.69046041375213</v>
      </c>
      <c r="P5133" s="115">
        <v>0.24862517663246</v>
      </c>
      <c r="Q5133" s="115">
        <v>678.11823518812196</v>
      </c>
      <c r="R5133" s="115">
        <v>1200</v>
      </c>
      <c r="S5133" s="115" t="s">
        <v>351</v>
      </c>
      <c r="T5133" s="115">
        <v>1200</v>
      </c>
      <c r="U5133" s="115" t="s">
        <v>352</v>
      </c>
      <c r="V5133" s="115" t="s">
        <v>350</v>
      </c>
      <c r="Z5133" s="115">
        <v>0</v>
      </c>
      <c r="AA5133" s="115">
        <v>1</v>
      </c>
      <c r="AB5133" s="115">
        <v>1.69046041375213</v>
      </c>
      <c r="AC5133" s="115">
        <v>0.24862517663246</v>
      </c>
      <c r="AD5133" s="115">
        <v>678.11823518812196</v>
      </c>
      <c r="AF5133" s="115">
        <v>-1</v>
      </c>
      <c r="AG5133" s="115">
        <v>-1</v>
      </c>
      <c r="AH5133" s="115">
        <v>-1</v>
      </c>
      <c r="AI5133" s="115">
        <v>-1</v>
      </c>
      <c r="AJ5133" s="115">
        <v>0</v>
      </c>
      <c r="AM5133" s="115" t="s">
        <v>348</v>
      </c>
      <c r="AN5133" s="115">
        <v>-1</v>
      </c>
      <c r="AQ5133" s="115">
        <v>604</v>
      </c>
      <c r="AR5133" s="115" t="s">
        <v>271</v>
      </c>
      <c r="AS5133" s="115" t="s">
        <v>384</v>
      </c>
      <c r="AT5133" s="115" t="s">
        <v>296</v>
      </c>
      <c r="AV5133" s="115">
        <v>161.24643212233701</v>
      </c>
      <c r="AW5133" s="115">
        <v>0.54997423779999999</v>
      </c>
    </row>
    <row r="5134" spans="1:49" x14ac:dyDescent="0.25">
      <c r="A5134" s="117">
        <v>450000</v>
      </c>
      <c r="B5134" s="117">
        <v>840000</v>
      </c>
      <c r="C5134" s="117">
        <v>840000</v>
      </c>
      <c r="D5134" s="115" t="s">
        <v>342</v>
      </c>
      <c r="E5134" s="115" t="s">
        <v>13</v>
      </c>
      <c r="F5134" s="115" t="s">
        <v>343</v>
      </c>
      <c r="G5134" s="115" t="s">
        <v>344</v>
      </c>
      <c r="H5134" s="115">
        <v>0.56000000000000005</v>
      </c>
      <c r="I5134" s="115">
        <v>0.48</v>
      </c>
      <c r="J5134" s="115" t="s">
        <v>350</v>
      </c>
      <c r="K5134" s="115">
        <v>8.3914737867290007E-2</v>
      </c>
      <c r="L5134" s="115">
        <v>3649.6723721139901</v>
      </c>
      <c r="M5134" s="115">
        <v>9.0981577372152191</v>
      </c>
      <c r="N5134" s="115">
        <v>1.33811537735115</v>
      </c>
      <c r="O5134" s="115">
        <v>0.76346952159366999</v>
      </c>
      <c r="P5134" s="115">
        <v>0.11228760112661</v>
      </c>
      <c r="Q5134" s="115">
        <v>306.26130040743601</v>
      </c>
      <c r="R5134" s="115">
        <v>1210</v>
      </c>
      <c r="S5134" s="115" t="s">
        <v>353</v>
      </c>
      <c r="T5134" s="115">
        <v>1210</v>
      </c>
      <c r="U5134" s="115" t="s">
        <v>352</v>
      </c>
      <c r="V5134" s="115" t="s">
        <v>350</v>
      </c>
      <c r="Z5134" s="115">
        <v>0</v>
      </c>
      <c r="AA5134" s="115">
        <v>1</v>
      </c>
      <c r="AB5134" s="115">
        <v>0.76346952159366999</v>
      </c>
      <c r="AC5134" s="115">
        <v>0.11228760112661</v>
      </c>
      <c r="AD5134" s="115">
        <v>306.26130040743601</v>
      </c>
      <c r="AF5134" s="115">
        <v>-1</v>
      </c>
      <c r="AG5134" s="115">
        <v>-1</v>
      </c>
      <c r="AH5134" s="115">
        <v>-1</v>
      </c>
      <c r="AI5134" s="115">
        <v>-1</v>
      </c>
      <c r="AJ5134" s="115">
        <v>0</v>
      </c>
      <c r="AM5134" s="115" t="s">
        <v>348</v>
      </c>
      <c r="AN5134" s="115">
        <v>-1</v>
      </c>
      <c r="AQ5134" s="115">
        <v>604</v>
      </c>
      <c r="AR5134" s="115" t="s">
        <v>271</v>
      </c>
      <c r="AS5134" s="115" t="s">
        <v>384</v>
      </c>
      <c r="AT5134" s="115" t="s">
        <v>296</v>
      </c>
      <c r="AV5134" s="115">
        <v>73.938191678813794</v>
      </c>
      <c r="AW5134" s="115">
        <v>0.248387105</v>
      </c>
    </row>
    <row r="5135" spans="1:49" x14ac:dyDescent="0.25">
      <c r="A5135" s="117">
        <v>450000</v>
      </c>
      <c r="B5135" s="117">
        <v>840000</v>
      </c>
      <c r="C5135" s="117">
        <v>840000</v>
      </c>
      <c r="D5135" s="115" t="s">
        <v>342</v>
      </c>
      <c r="E5135" s="115" t="s">
        <v>13</v>
      </c>
      <c r="F5135" s="115" t="s">
        <v>343</v>
      </c>
      <c r="G5135" s="115" t="s">
        <v>344</v>
      </c>
      <c r="H5135" s="115">
        <v>0.56000000000000005</v>
      </c>
      <c r="I5135" s="115">
        <v>0.48</v>
      </c>
      <c r="J5135" s="115" t="s">
        <v>350</v>
      </c>
      <c r="K5135" s="115">
        <v>0.15015339050929</v>
      </c>
      <c r="L5135" s="115">
        <v>3649.6723721139901</v>
      </c>
      <c r="M5135" s="115">
        <v>9.0981577372152191</v>
      </c>
      <c r="N5135" s="115">
        <v>1.33811537735115</v>
      </c>
      <c r="O5135" s="115">
        <v>1.36611923163125</v>
      </c>
      <c r="P5135" s="115">
        <v>0.20092256080189999</v>
      </c>
      <c r="Q5135" s="115">
        <v>548.010680921024</v>
      </c>
      <c r="R5135" s="115">
        <v>1210</v>
      </c>
      <c r="S5135" s="115" t="s">
        <v>353</v>
      </c>
      <c r="T5135" s="115">
        <v>1210</v>
      </c>
      <c r="U5135" s="115" t="s">
        <v>352</v>
      </c>
      <c r="V5135" s="115" t="s">
        <v>350</v>
      </c>
      <c r="Z5135" s="115">
        <v>0</v>
      </c>
      <c r="AA5135" s="115">
        <v>1</v>
      </c>
      <c r="AB5135" s="115">
        <v>1.36611923163125</v>
      </c>
      <c r="AC5135" s="115">
        <v>0.20092256080189999</v>
      </c>
      <c r="AD5135" s="115">
        <v>548.010680921024</v>
      </c>
      <c r="AF5135" s="115">
        <v>-1</v>
      </c>
      <c r="AG5135" s="115">
        <v>-1</v>
      </c>
      <c r="AH5135" s="115">
        <v>-1</v>
      </c>
      <c r="AI5135" s="115">
        <v>-1</v>
      </c>
      <c r="AJ5135" s="115">
        <v>0</v>
      </c>
      <c r="AM5135" s="115" t="s">
        <v>348</v>
      </c>
      <c r="AN5135" s="115">
        <v>-1</v>
      </c>
      <c r="AQ5135" s="115">
        <v>604</v>
      </c>
      <c r="AR5135" s="115" t="s">
        <v>271</v>
      </c>
      <c r="AS5135" s="115" t="s">
        <v>384</v>
      </c>
      <c r="AT5135" s="115" t="s">
        <v>296</v>
      </c>
      <c r="AV5135" s="115">
        <v>100.54075410229601</v>
      </c>
      <c r="AW5135" s="115">
        <v>0.44445310700000001</v>
      </c>
    </row>
    <row r="5136" spans="1:49" x14ac:dyDescent="0.25">
      <c r="A5136" s="117">
        <v>450000</v>
      </c>
      <c r="B5136" s="117">
        <v>840000</v>
      </c>
      <c r="C5136" s="117">
        <v>840000</v>
      </c>
      <c r="D5136" s="115" t="s">
        <v>342</v>
      </c>
      <c r="E5136" s="115" t="s">
        <v>13</v>
      </c>
      <c r="F5136" s="115" t="s">
        <v>343</v>
      </c>
      <c r="G5136" s="115" t="s">
        <v>344</v>
      </c>
      <c r="H5136" s="115">
        <v>0.56000000000000005</v>
      </c>
      <c r="I5136" s="115">
        <v>0.48</v>
      </c>
      <c r="J5136" s="115" t="s">
        <v>350</v>
      </c>
      <c r="K5136" s="115">
        <v>0.18317606290312999</v>
      </c>
      <c r="L5136" s="115">
        <v>3649.6723721139901</v>
      </c>
      <c r="M5136" s="115">
        <v>9.0981577372152191</v>
      </c>
      <c r="N5136" s="115">
        <v>1.33811537735115</v>
      </c>
      <c r="O5136" s="115">
        <v>1.6665647139747599</v>
      </c>
      <c r="P5136" s="115">
        <v>0.24511070653332001</v>
      </c>
      <c r="Q5136" s="115">
        <v>668.53261601017903</v>
      </c>
      <c r="R5136" s="115">
        <v>1210</v>
      </c>
      <c r="S5136" s="115" t="s">
        <v>353</v>
      </c>
      <c r="T5136" s="115">
        <v>1210</v>
      </c>
      <c r="U5136" s="115" t="s">
        <v>352</v>
      </c>
      <c r="V5136" s="115" t="s">
        <v>350</v>
      </c>
      <c r="Z5136" s="115">
        <v>0</v>
      </c>
      <c r="AA5136" s="115">
        <v>1</v>
      </c>
      <c r="AB5136" s="115">
        <v>1.6665647139747599</v>
      </c>
      <c r="AC5136" s="115">
        <v>0.24511070653332001</v>
      </c>
      <c r="AD5136" s="115">
        <v>668.53261601017903</v>
      </c>
      <c r="AF5136" s="115">
        <v>-1</v>
      </c>
      <c r="AG5136" s="115">
        <v>-1</v>
      </c>
      <c r="AH5136" s="115">
        <v>-1</v>
      </c>
      <c r="AI5136" s="115">
        <v>-1</v>
      </c>
      <c r="AJ5136" s="115">
        <v>0</v>
      </c>
      <c r="AM5136" s="115" t="s">
        <v>348</v>
      </c>
      <c r="AN5136" s="115">
        <v>-1</v>
      </c>
      <c r="AQ5136" s="115">
        <v>604</v>
      </c>
      <c r="AR5136" s="115" t="s">
        <v>271</v>
      </c>
      <c r="AS5136" s="115" t="s">
        <v>384</v>
      </c>
      <c r="AT5136" s="115" t="s">
        <v>296</v>
      </c>
      <c r="AV5136" s="115">
        <v>123.594830370834</v>
      </c>
      <c r="AW5136" s="115">
        <v>0.54220001299999998</v>
      </c>
    </row>
    <row r="5137" spans="1:49" x14ac:dyDescent="0.25">
      <c r="A5137" s="117">
        <v>450000</v>
      </c>
      <c r="B5137" s="117">
        <v>840000</v>
      </c>
      <c r="C5137" s="117">
        <v>840000</v>
      </c>
      <c r="D5137" s="115" t="s">
        <v>342</v>
      </c>
      <c r="E5137" s="115" t="s">
        <v>13</v>
      </c>
      <c r="F5137" s="115" t="s">
        <v>343</v>
      </c>
      <c r="G5137" s="115" t="s">
        <v>344</v>
      </c>
      <c r="H5137" s="115">
        <v>0.56000000000000005</v>
      </c>
      <c r="I5137" s="115">
        <v>0.48</v>
      </c>
      <c r="J5137" s="115" t="s">
        <v>350</v>
      </c>
      <c r="K5137" s="115">
        <v>1.471676679065E-2</v>
      </c>
      <c r="L5137" s="115">
        <v>3649.6723721139901</v>
      </c>
      <c r="M5137" s="115">
        <v>9.0981577372152191</v>
      </c>
      <c r="N5137" s="115">
        <v>1.33811537735115</v>
      </c>
      <c r="O5137" s="115">
        <v>0.13389546564320001</v>
      </c>
      <c r="P5137" s="115">
        <v>1.9692731947460001E-2</v>
      </c>
      <c r="Q5137" s="115">
        <v>53.711377162705503</v>
      </c>
      <c r="R5137" s="115">
        <v>1210</v>
      </c>
      <c r="S5137" s="115" t="s">
        <v>353</v>
      </c>
      <c r="T5137" s="115">
        <v>1210</v>
      </c>
      <c r="U5137" s="115" t="s">
        <v>352</v>
      </c>
      <c r="V5137" s="115" t="s">
        <v>350</v>
      </c>
      <c r="Z5137" s="115">
        <v>0</v>
      </c>
      <c r="AA5137" s="115">
        <v>1</v>
      </c>
      <c r="AB5137" s="115">
        <v>0.13389546564320001</v>
      </c>
      <c r="AC5137" s="115">
        <v>1.9692731947460001E-2</v>
      </c>
      <c r="AD5137" s="115">
        <v>53.7113771627074</v>
      </c>
      <c r="AF5137" s="115">
        <v>-1</v>
      </c>
      <c r="AG5137" s="115">
        <v>-1</v>
      </c>
      <c r="AH5137" s="115">
        <v>-1</v>
      </c>
      <c r="AI5137" s="115">
        <v>-1</v>
      </c>
      <c r="AJ5137" s="115">
        <v>0</v>
      </c>
      <c r="AM5137" s="115" t="s">
        <v>348</v>
      </c>
      <c r="AN5137" s="115">
        <v>-1</v>
      </c>
      <c r="AQ5137" s="115">
        <v>604</v>
      </c>
      <c r="AR5137" s="115" t="s">
        <v>271</v>
      </c>
      <c r="AS5137" s="115" t="s">
        <v>384</v>
      </c>
      <c r="AT5137" s="115" t="s">
        <v>296</v>
      </c>
      <c r="AV5137" s="115">
        <v>46.785608019605803</v>
      </c>
      <c r="AW5137" s="115">
        <v>4.3561538699999999E-2</v>
      </c>
    </row>
    <row r="5138" spans="1:49" x14ac:dyDescent="0.25">
      <c r="A5138" s="117">
        <v>450000</v>
      </c>
      <c r="B5138" s="117">
        <v>840000</v>
      </c>
      <c r="C5138" s="117">
        <v>840000</v>
      </c>
      <c r="D5138" s="115" t="s">
        <v>342</v>
      </c>
      <c r="E5138" s="115" t="s">
        <v>13</v>
      </c>
      <c r="F5138" s="115" t="s">
        <v>343</v>
      </c>
      <c r="G5138" s="115" t="s">
        <v>344</v>
      </c>
      <c r="H5138" s="115">
        <v>0.56000000000000005</v>
      </c>
      <c r="I5138" s="115">
        <v>0.48</v>
      </c>
      <c r="J5138" s="115" t="s">
        <v>350</v>
      </c>
      <c r="K5138" s="115">
        <v>4.456511099175E-2</v>
      </c>
      <c r="L5138" s="115">
        <v>3654.1323088610502</v>
      </c>
      <c r="M5138" s="115">
        <v>9.3840775871296103</v>
      </c>
      <c r="N5138" s="115">
        <v>1.47422264873927</v>
      </c>
      <c r="O5138" s="115">
        <v>0.41820245922565003</v>
      </c>
      <c r="P5138" s="115">
        <v>6.5698895967620005E-2</v>
      </c>
      <c r="Q5138" s="115">
        <v>162.846811922943</v>
      </c>
      <c r="R5138" s="115">
        <v>1200</v>
      </c>
      <c r="S5138" s="115" t="s">
        <v>351</v>
      </c>
      <c r="T5138" s="115">
        <v>1200</v>
      </c>
      <c r="U5138" s="115" t="s">
        <v>352</v>
      </c>
      <c r="V5138" s="115" t="s">
        <v>350</v>
      </c>
      <c r="Z5138" s="115">
        <v>0</v>
      </c>
      <c r="AA5138" s="115">
        <v>1</v>
      </c>
      <c r="AB5138" s="115">
        <v>0.41820245922565003</v>
      </c>
      <c r="AC5138" s="115">
        <v>6.5698895967620005E-2</v>
      </c>
      <c r="AD5138" s="115">
        <v>162.846811922944</v>
      </c>
      <c r="AF5138" s="115">
        <v>-1</v>
      </c>
      <c r="AG5138" s="115">
        <v>-1</v>
      </c>
      <c r="AH5138" s="115">
        <v>-1</v>
      </c>
      <c r="AI5138" s="115">
        <v>-1</v>
      </c>
      <c r="AJ5138" s="115">
        <v>0</v>
      </c>
      <c r="AM5138" s="115" t="s">
        <v>348</v>
      </c>
      <c r="AN5138" s="115">
        <v>-1</v>
      </c>
      <c r="AQ5138" s="115">
        <v>604</v>
      </c>
      <c r="AR5138" s="115" t="s">
        <v>271</v>
      </c>
      <c r="AS5138" s="115" t="s">
        <v>384</v>
      </c>
      <c r="AT5138" s="115" t="s">
        <v>296</v>
      </c>
      <c r="AV5138" s="115">
        <v>73.782048512668197</v>
      </c>
      <c r="AW5138" s="115">
        <v>0.1320736512</v>
      </c>
    </row>
    <row r="5139" spans="1:49" x14ac:dyDescent="0.25">
      <c r="A5139" s="117">
        <v>450000</v>
      </c>
      <c r="B5139" s="117">
        <v>840000</v>
      </c>
      <c r="C5139" s="117">
        <v>840000</v>
      </c>
      <c r="D5139" s="115" t="s">
        <v>342</v>
      </c>
      <c r="E5139" s="115" t="s">
        <v>13</v>
      </c>
      <c r="F5139" s="115" t="s">
        <v>343</v>
      </c>
      <c r="G5139" s="115" t="s">
        <v>344</v>
      </c>
      <c r="H5139" s="115">
        <v>0.56000000000000005</v>
      </c>
      <c r="I5139" s="115">
        <v>0.48</v>
      </c>
      <c r="J5139" s="115" t="s">
        <v>350</v>
      </c>
      <c r="K5139" s="115">
        <v>6.7167201704680005E-2</v>
      </c>
      <c r="L5139" s="115">
        <v>3654.1323088610502</v>
      </c>
      <c r="M5139" s="115">
        <v>9.3840775871296103</v>
      </c>
      <c r="N5139" s="115">
        <v>1.47422264873927</v>
      </c>
      <c r="O5139" s="115">
        <v>0.63030223210717995</v>
      </c>
      <c r="P5139" s="115">
        <v>9.9019410005489999E-2</v>
      </c>
      <c r="Q5139" s="115">
        <v>245.43784184489101</v>
      </c>
      <c r="R5139" s="115">
        <v>1210</v>
      </c>
      <c r="S5139" s="115" t="s">
        <v>353</v>
      </c>
      <c r="T5139" s="115">
        <v>1210</v>
      </c>
      <c r="U5139" s="115" t="s">
        <v>352</v>
      </c>
      <c r="V5139" s="115" t="s">
        <v>350</v>
      </c>
      <c r="Z5139" s="115">
        <v>0</v>
      </c>
      <c r="AA5139" s="115">
        <v>1</v>
      </c>
      <c r="AB5139" s="115">
        <v>0.63030223210717995</v>
      </c>
      <c r="AC5139" s="115">
        <v>9.9019410005489999E-2</v>
      </c>
      <c r="AD5139" s="115">
        <v>245.43784184488999</v>
      </c>
      <c r="AF5139" s="115">
        <v>-1</v>
      </c>
      <c r="AG5139" s="115">
        <v>-1</v>
      </c>
      <c r="AH5139" s="115">
        <v>-1</v>
      </c>
      <c r="AI5139" s="115">
        <v>-1</v>
      </c>
      <c r="AJ5139" s="115">
        <v>0</v>
      </c>
      <c r="AM5139" s="115" t="s">
        <v>348</v>
      </c>
      <c r="AN5139" s="115">
        <v>-1</v>
      </c>
      <c r="AQ5139" s="115">
        <v>604</v>
      </c>
      <c r="AR5139" s="115" t="s">
        <v>271</v>
      </c>
      <c r="AS5139" s="115" t="s">
        <v>384</v>
      </c>
      <c r="AT5139" s="115" t="s">
        <v>296</v>
      </c>
      <c r="AV5139" s="115">
        <v>88.564993727944497</v>
      </c>
      <c r="AW5139" s="115">
        <v>0.19905745490000001</v>
      </c>
    </row>
    <row r="5140" spans="1:49" x14ac:dyDescent="0.25">
      <c r="A5140" s="117">
        <v>450000</v>
      </c>
      <c r="B5140" s="117">
        <v>840000</v>
      </c>
      <c r="C5140" s="117">
        <v>840000</v>
      </c>
      <c r="D5140" s="115" t="s">
        <v>342</v>
      </c>
      <c r="E5140" s="115" t="s">
        <v>13</v>
      </c>
      <c r="F5140" s="115" t="s">
        <v>343</v>
      </c>
      <c r="G5140" s="115" t="s">
        <v>344</v>
      </c>
      <c r="H5140" s="115">
        <v>0.56000000000000005</v>
      </c>
      <c r="I5140" s="115">
        <v>0.48</v>
      </c>
      <c r="J5140" s="115" t="s">
        <v>350</v>
      </c>
      <c r="K5140" s="115">
        <v>0.27423952010613001</v>
      </c>
      <c r="L5140" s="115">
        <v>3654.1323088610502</v>
      </c>
      <c r="M5140" s="115">
        <v>9.3840775871296103</v>
      </c>
      <c r="N5140" s="115">
        <v>1.47422264873927</v>
      </c>
      <c r="O5140" s="115">
        <v>2.5734849341331199</v>
      </c>
      <c r="P5140" s="115">
        <v>0.40429011171983997</v>
      </c>
      <c r="Q5140" s="115">
        <v>1002.10749078636</v>
      </c>
      <c r="R5140" s="115">
        <v>1210</v>
      </c>
      <c r="S5140" s="115" t="s">
        <v>353</v>
      </c>
      <c r="T5140" s="115">
        <v>1210</v>
      </c>
      <c r="U5140" s="115" t="s">
        <v>352</v>
      </c>
      <c r="V5140" s="115" t="s">
        <v>350</v>
      </c>
      <c r="Z5140" s="115">
        <v>0</v>
      </c>
      <c r="AA5140" s="115">
        <v>1</v>
      </c>
      <c r="AB5140" s="115">
        <v>2.5734849341331199</v>
      </c>
      <c r="AC5140" s="115">
        <v>0.40429011171983997</v>
      </c>
      <c r="AD5140" s="115">
        <v>1002.10749078636</v>
      </c>
      <c r="AF5140" s="115">
        <v>-1</v>
      </c>
      <c r="AG5140" s="115">
        <v>-1</v>
      </c>
      <c r="AH5140" s="115">
        <v>-1</v>
      </c>
      <c r="AI5140" s="115">
        <v>-1</v>
      </c>
      <c r="AJ5140" s="115">
        <v>0</v>
      </c>
      <c r="AM5140" s="115" t="s">
        <v>348</v>
      </c>
      <c r="AN5140" s="115">
        <v>-1</v>
      </c>
      <c r="AQ5140" s="115">
        <v>604</v>
      </c>
      <c r="AR5140" s="115" t="s">
        <v>271</v>
      </c>
      <c r="AS5140" s="115" t="s">
        <v>384</v>
      </c>
      <c r="AT5140" s="115" t="s">
        <v>296</v>
      </c>
      <c r="AV5140" s="115">
        <v>133.52401848918799</v>
      </c>
      <c r="AW5140" s="115">
        <v>0.81273924639999995</v>
      </c>
    </row>
    <row r="5141" spans="1:49" x14ac:dyDescent="0.25">
      <c r="A5141" s="117">
        <v>450000</v>
      </c>
      <c r="B5141" s="117">
        <v>840000</v>
      </c>
      <c r="C5141" s="117">
        <v>840000</v>
      </c>
      <c r="D5141" s="115" t="s">
        <v>342</v>
      </c>
      <c r="E5141" s="115" t="s">
        <v>13</v>
      </c>
      <c r="F5141" s="115" t="s">
        <v>343</v>
      </c>
      <c r="G5141" s="115" t="s">
        <v>344</v>
      </c>
      <c r="H5141" s="115">
        <v>0.56000000000000005</v>
      </c>
      <c r="I5141" s="115">
        <v>0.48</v>
      </c>
      <c r="J5141" s="115" t="s">
        <v>350</v>
      </c>
      <c r="K5141" s="115">
        <v>0.11158092436078</v>
      </c>
      <c r="L5141" s="115">
        <v>3654.1323088610502</v>
      </c>
      <c r="M5141" s="115">
        <v>9.3840775871296103</v>
      </c>
      <c r="N5141" s="115">
        <v>1.47422264873927</v>
      </c>
      <c r="O5141" s="115">
        <v>1.0470840514452</v>
      </c>
      <c r="P5141" s="115">
        <v>0.16449512585991999</v>
      </c>
      <c r="Q5141" s="115">
        <v>407.73146075930703</v>
      </c>
      <c r="R5141" s="115">
        <v>1210</v>
      </c>
      <c r="S5141" s="115" t="s">
        <v>353</v>
      </c>
      <c r="T5141" s="115">
        <v>1210</v>
      </c>
      <c r="U5141" s="115" t="s">
        <v>352</v>
      </c>
      <c r="V5141" s="115" t="s">
        <v>350</v>
      </c>
      <c r="Z5141" s="115">
        <v>0</v>
      </c>
      <c r="AA5141" s="115">
        <v>1</v>
      </c>
      <c r="AB5141" s="115">
        <v>1.0470840514452</v>
      </c>
      <c r="AC5141" s="115">
        <v>0.16449512585991999</v>
      </c>
      <c r="AD5141" s="115">
        <v>407.73146075930703</v>
      </c>
      <c r="AF5141" s="115">
        <v>-1</v>
      </c>
      <c r="AG5141" s="115">
        <v>-1</v>
      </c>
      <c r="AH5141" s="115">
        <v>-1</v>
      </c>
      <c r="AI5141" s="115">
        <v>-1</v>
      </c>
      <c r="AJ5141" s="115">
        <v>0</v>
      </c>
      <c r="AM5141" s="115" t="s">
        <v>348</v>
      </c>
      <c r="AN5141" s="115">
        <v>-1</v>
      </c>
      <c r="AQ5141" s="115">
        <v>604</v>
      </c>
      <c r="AR5141" s="115" t="s">
        <v>271</v>
      </c>
      <c r="AS5141" s="115" t="s">
        <v>384</v>
      </c>
      <c r="AT5141" s="115" t="s">
        <v>296</v>
      </c>
      <c r="AV5141" s="115">
        <v>94.029929077630001</v>
      </c>
      <c r="AW5141" s="115">
        <v>0.33068244990000001</v>
      </c>
    </row>
    <row r="5142" spans="1:49" x14ac:dyDescent="0.25">
      <c r="A5142" s="117">
        <v>450000</v>
      </c>
      <c r="B5142" s="117">
        <v>840000</v>
      </c>
      <c r="C5142" s="117">
        <v>840000</v>
      </c>
      <c r="D5142" s="115" t="s">
        <v>342</v>
      </c>
      <c r="E5142" s="115" t="s">
        <v>13</v>
      </c>
      <c r="F5142" s="115" t="s">
        <v>343</v>
      </c>
      <c r="G5142" s="115" t="s">
        <v>344</v>
      </c>
      <c r="H5142" s="115">
        <v>0.56000000000000005</v>
      </c>
      <c r="I5142" s="115">
        <v>0.48</v>
      </c>
      <c r="J5142" s="115" t="s">
        <v>350</v>
      </c>
      <c r="K5142" s="115">
        <v>0.12021069638949</v>
      </c>
      <c r="L5142" s="115">
        <v>3654.1323088610502</v>
      </c>
      <c r="M5142" s="115">
        <v>9.3840775871296103</v>
      </c>
      <c r="N5142" s="115">
        <v>1.47422264873927</v>
      </c>
      <c r="O5142" s="115">
        <v>1.1280665017218801</v>
      </c>
      <c r="P5142" s="115">
        <v>0.17721733123811001</v>
      </c>
      <c r="Q5142" s="115">
        <v>439.26578954753199</v>
      </c>
      <c r="R5142" s="115">
        <v>1300</v>
      </c>
      <c r="S5142" s="115" t="s">
        <v>346</v>
      </c>
      <c r="T5142" s="115">
        <v>1300</v>
      </c>
      <c r="U5142" s="115" t="s">
        <v>352</v>
      </c>
      <c r="V5142" s="115" t="s">
        <v>350</v>
      </c>
      <c r="Z5142" s="115">
        <v>0</v>
      </c>
      <c r="AA5142" s="115">
        <v>1</v>
      </c>
      <c r="AB5142" s="115">
        <v>1.1280665017218801</v>
      </c>
      <c r="AC5142" s="115">
        <v>0.17721733123811001</v>
      </c>
      <c r="AD5142" s="115">
        <v>439.26578954753199</v>
      </c>
      <c r="AF5142" s="115">
        <v>-1</v>
      </c>
      <c r="AG5142" s="115">
        <v>-1</v>
      </c>
      <c r="AH5142" s="115">
        <v>-1</v>
      </c>
      <c r="AI5142" s="115">
        <v>-1</v>
      </c>
      <c r="AJ5142" s="115">
        <v>0</v>
      </c>
      <c r="AM5142" s="115" t="s">
        <v>348</v>
      </c>
      <c r="AN5142" s="115">
        <v>-1</v>
      </c>
      <c r="AQ5142" s="115">
        <v>604</v>
      </c>
      <c r="AR5142" s="115" t="s">
        <v>271</v>
      </c>
      <c r="AS5142" s="115" t="s">
        <v>384</v>
      </c>
      <c r="AT5142" s="115" t="s">
        <v>296</v>
      </c>
      <c r="AV5142" s="115">
        <v>121.25526770830299</v>
      </c>
      <c r="AW5142" s="115">
        <v>0.35625773690000001</v>
      </c>
    </row>
    <row r="5143" spans="1:49" x14ac:dyDescent="0.25">
      <c r="A5143" s="117">
        <v>450000</v>
      </c>
      <c r="B5143" s="117">
        <v>850000</v>
      </c>
      <c r="C5143" s="117">
        <v>850000</v>
      </c>
      <c r="D5143" s="115" t="s">
        <v>342</v>
      </c>
      <c r="E5143" s="115" t="s">
        <v>13</v>
      </c>
      <c r="F5143" s="115" t="s">
        <v>343</v>
      </c>
      <c r="G5143" s="115" t="s">
        <v>344</v>
      </c>
      <c r="H5143" s="115">
        <v>0.56000000000000005</v>
      </c>
      <c r="I5143" s="115">
        <v>0.48</v>
      </c>
      <c r="J5143" s="115" t="s">
        <v>350</v>
      </c>
      <c r="K5143" s="115">
        <v>7.3257785253260002E-2</v>
      </c>
      <c r="L5143" s="115">
        <v>3647.1180418935401</v>
      </c>
      <c r="M5143" s="115">
        <v>9.0921867771814604</v>
      </c>
      <c r="N5143" s="115">
        <v>1.33725067236742</v>
      </c>
      <c r="O5143" s="115">
        <v>0.66607346640531995</v>
      </c>
      <c r="P5143" s="115">
        <v>9.7964022586069996E-2</v>
      </c>
      <c r="Q5143" s="115">
        <v>267.17979030634098</v>
      </c>
      <c r="R5143" s="115">
        <v>1210</v>
      </c>
      <c r="S5143" s="115" t="s">
        <v>353</v>
      </c>
      <c r="T5143" s="115">
        <v>1210</v>
      </c>
      <c r="U5143" s="115" t="s">
        <v>352</v>
      </c>
      <c r="V5143" s="115" t="s">
        <v>350</v>
      </c>
      <c r="Z5143" s="115">
        <v>0</v>
      </c>
      <c r="AA5143" s="115">
        <v>1</v>
      </c>
      <c r="AB5143" s="115">
        <v>0.66607346640531995</v>
      </c>
      <c r="AC5143" s="115">
        <v>9.7964022586069996E-2</v>
      </c>
      <c r="AD5143" s="115">
        <v>267.179790306342</v>
      </c>
      <c r="AF5143" s="115">
        <v>-1</v>
      </c>
      <c r="AG5143" s="115">
        <v>-1</v>
      </c>
      <c r="AH5143" s="115">
        <v>-1</v>
      </c>
      <c r="AI5143" s="115">
        <v>-1</v>
      </c>
      <c r="AJ5143" s="115">
        <v>0</v>
      </c>
      <c r="AM5143" s="115" t="s">
        <v>348</v>
      </c>
      <c r="AN5143" s="115">
        <v>-1</v>
      </c>
      <c r="AQ5143" s="115">
        <v>604</v>
      </c>
      <c r="AR5143" s="115" t="s">
        <v>271</v>
      </c>
      <c r="AS5143" s="115" t="s">
        <v>384</v>
      </c>
      <c r="AT5143" s="115" t="s">
        <v>296</v>
      </c>
      <c r="AV5143" s="115">
        <v>69.02167858432</v>
      </c>
      <c r="AW5143" s="115">
        <v>0.21669082749999999</v>
      </c>
    </row>
    <row r="5144" spans="1:49" x14ac:dyDescent="0.25">
      <c r="A5144" s="117">
        <v>450000</v>
      </c>
      <c r="B5144" s="117">
        <v>850000</v>
      </c>
      <c r="C5144" s="117">
        <v>850000</v>
      </c>
      <c r="D5144" s="115" t="s">
        <v>342</v>
      </c>
      <c r="E5144" s="115" t="s">
        <v>13</v>
      </c>
      <c r="F5144" s="115" t="s">
        <v>343</v>
      </c>
      <c r="G5144" s="115" t="s">
        <v>344</v>
      </c>
      <c r="H5144" s="115">
        <v>0.56000000000000005</v>
      </c>
      <c r="I5144" s="115">
        <v>0.48</v>
      </c>
      <c r="J5144" s="115" t="s">
        <v>350</v>
      </c>
      <c r="K5144" s="115">
        <v>0.13276973800923</v>
      </c>
      <c r="L5144" s="115">
        <v>3647.1180418935401</v>
      </c>
      <c r="M5144" s="115">
        <v>9.0921867771814604</v>
      </c>
      <c r="N5144" s="115">
        <v>1.33725067236742</v>
      </c>
      <c r="O5144" s="115">
        <v>1.20716725633745</v>
      </c>
      <c r="P5144" s="115">
        <v>0.1775464214229</v>
      </c>
      <c r="Q5144" s="115">
        <v>484.22690691097398</v>
      </c>
      <c r="R5144" s="115">
        <v>1210</v>
      </c>
      <c r="S5144" s="115" t="s">
        <v>353</v>
      </c>
      <c r="T5144" s="115">
        <v>1210</v>
      </c>
      <c r="U5144" s="115" t="s">
        <v>352</v>
      </c>
      <c r="V5144" s="115" t="s">
        <v>350</v>
      </c>
      <c r="Z5144" s="115">
        <v>0</v>
      </c>
      <c r="AA5144" s="115">
        <v>1</v>
      </c>
      <c r="AB5144" s="115">
        <v>1.20716725633745</v>
      </c>
      <c r="AC5144" s="115">
        <v>0.1775464214229</v>
      </c>
      <c r="AD5144" s="115">
        <v>484.22690691097398</v>
      </c>
      <c r="AF5144" s="115">
        <v>-1</v>
      </c>
      <c r="AG5144" s="115">
        <v>-1</v>
      </c>
      <c r="AH5144" s="115">
        <v>-1</v>
      </c>
      <c r="AI5144" s="115">
        <v>-1</v>
      </c>
      <c r="AJ5144" s="115">
        <v>0</v>
      </c>
      <c r="AM5144" s="115" t="s">
        <v>348</v>
      </c>
      <c r="AN5144" s="115">
        <v>-1</v>
      </c>
      <c r="AQ5144" s="115">
        <v>604</v>
      </c>
      <c r="AR5144" s="115" t="s">
        <v>271</v>
      </c>
      <c r="AS5144" s="115" t="s">
        <v>384</v>
      </c>
      <c r="AT5144" s="115" t="s">
        <v>296</v>
      </c>
      <c r="AV5144" s="115">
        <v>95.986368303953398</v>
      </c>
      <c r="AW5144" s="115">
        <v>0.39272255220000002</v>
      </c>
    </row>
    <row r="5145" spans="1:49" x14ac:dyDescent="0.25">
      <c r="A5145" s="117">
        <v>450000</v>
      </c>
      <c r="B5145" s="117">
        <v>850000</v>
      </c>
      <c r="C5145" s="117">
        <v>850000</v>
      </c>
      <c r="D5145" s="115" t="s">
        <v>342</v>
      </c>
      <c r="E5145" s="115" t="s">
        <v>13</v>
      </c>
      <c r="F5145" s="115" t="s">
        <v>343</v>
      </c>
      <c r="G5145" s="115" t="s">
        <v>344</v>
      </c>
      <c r="H5145" s="115">
        <v>0.56000000000000005</v>
      </c>
      <c r="I5145" s="115">
        <v>0.48</v>
      </c>
      <c r="J5145" s="115" t="s">
        <v>350</v>
      </c>
      <c r="K5145" s="115">
        <v>1.5732298937190001E-2</v>
      </c>
      <c r="L5145" s="115">
        <v>3647.1180418935401</v>
      </c>
      <c r="M5145" s="115">
        <v>9.0921867771814604</v>
      </c>
      <c r="N5145" s="115">
        <v>1.33725067236742</v>
      </c>
      <c r="O5145" s="115">
        <v>0.14304100037146</v>
      </c>
      <c r="P5145" s="115">
        <v>2.103802733165E-2</v>
      </c>
      <c r="Q5145" s="115">
        <v>57.377551294321002</v>
      </c>
      <c r="R5145" s="115">
        <v>1210</v>
      </c>
      <c r="S5145" s="115" t="s">
        <v>353</v>
      </c>
      <c r="T5145" s="115">
        <v>1210</v>
      </c>
      <c r="U5145" s="115" t="s">
        <v>352</v>
      </c>
      <c r="V5145" s="115" t="s">
        <v>350</v>
      </c>
      <c r="Z5145" s="115">
        <v>0</v>
      </c>
      <c r="AA5145" s="115">
        <v>1</v>
      </c>
      <c r="AB5145" s="115">
        <v>0.14304100037146</v>
      </c>
      <c r="AC5145" s="115">
        <v>2.103802733165E-2</v>
      </c>
      <c r="AD5145" s="115">
        <v>57.377551294322103</v>
      </c>
      <c r="AF5145" s="115">
        <v>-1</v>
      </c>
      <c r="AG5145" s="115">
        <v>-1</v>
      </c>
      <c r="AH5145" s="115">
        <v>-1</v>
      </c>
      <c r="AI5145" s="115">
        <v>-1</v>
      </c>
      <c r="AJ5145" s="115">
        <v>0</v>
      </c>
      <c r="AM5145" s="115" t="s">
        <v>348</v>
      </c>
      <c r="AN5145" s="115">
        <v>-1</v>
      </c>
      <c r="AQ5145" s="115">
        <v>604</v>
      </c>
      <c r="AR5145" s="115" t="s">
        <v>271</v>
      </c>
      <c r="AS5145" s="115" t="s">
        <v>384</v>
      </c>
      <c r="AT5145" s="115" t="s">
        <v>296</v>
      </c>
      <c r="AV5145" s="115">
        <v>42.097356862827098</v>
      </c>
      <c r="AW5145" s="115">
        <v>4.6534915900000001E-2</v>
      </c>
    </row>
    <row r="5146" spans="1:49" x14ac:dyDescent="0.25">
      <c r="A5146" s="117">
        <v>450000</v>
      </c>
      <c r="B5146" s="117">
        <v>850000</v>
      </c>
      <c r="C5146" s="117">
        <v>850000</v>
      </c>
      <c r="D5146" s="115" t="s">
        <v>342</v>
      </c>
      <c r="E5146" s="115" t="s">
        <v>13</v>
      </c>
      <c r="F5146" s="115" t="s">
        <v>343</v>
      </c>
      <c r="G5146" s="115" t="s">
        <v>344</v>
      </c>
      <c r="H5146" s="115">
        <v>0.56000000000000005</v>
      </c>
      <c r="I5146" s="115">
        <v>0.48</v>
      </c>
      <c r="J5146" s="115" t="s">
        <v>350</v>
      </c>
      <c r="K5146" s="115">
        <v>0.20961463786727999</v>
      </c>
      <c r="L5146" s="115">
        <v>3647.1180418935401</v>
      </c>
      <c r="M5146" s="115">
        <v>9.0921867771814604</v>
      </c>
      <c r="N5146" s="115">
        <v>1.33725067236742</v>
      </c>
      <c r="O5146" s="115">
        <v>1.9058554387206399</v>
      </c>
      <c r="P5146" s="115">
        <v>0.28030731542608001</v>
      </c>
      <c r="Q5146" s="115">
        <v>764.48932761077106</v>
      </c>
      <c r="R5146" s="115">
        <v>1210</v>
      </c>
      <c r="S5146" s="115" t="s">
        <v>353</v>
      </c>
      <c r="T5146" s="115">
        <v>1210</v>
      </c>
      <c r="U5146" s="115" t="s">
        <v>352</v>
      </c>
      <c r="V5146" s="115" t="s">
        <v>350</v>
      </c>
      <c r="Z5146" s="115">
        <v>0</v>
      </c>
      <c r="AA5146" s="115">
        <v>1</v>
      </c>
      <c r="AB5146" s="115">
        <v>1.9058554387206399</v>
      </c>
      <c r="AC5146" s="115">
        <v>0.28030731542608001</v>
      </c>
      <c r="AD5146" s="115">
        <v>764.48932761077106</v>
      </c>
      <c r="AF5146" s="115">
        <v>-1</v>
      </c>
      <c r="AG5146" s="115">
        <v>-1</v>
      </c>
      <c r="AH5146" s="115">
        <v>-1</v>
      </c>
      <c r="AI5146" s="115">
        <v>-1</v>
      </c>
      <c r="AJ5146" s="115">
        <v>0</v>
      </c>
      <c r="AM5146" s="115" t="s">
        <v>348</v>
      </c>
      <c r="AN5146" s="115">
        <v>-1</v>
      </c>
      <c r="AQ5146" s="115">
        <v>604</v>
      </c>
      <c r="AR5146" s="115" t="s">
        <v>271</v>
      </c>
      <c r="AS5146" s="115" t="s">
        <v>384</v>
      </c>
      <c r="AT5146" s="115" t="s">
        <v>296</v>
      </c>
      <c r="AV5146" s="115">
        <v>116.95333081213801</v>
      </c>
      <c r="AW5146" s="115">
        <v>0.62002378560000004</v>
      </c>
    </row>
    <row r="5147" spans="1:49" x14ac:dyDescent="0.25">
      <c r="A5147" s="117">
        <v>450000</v>
      </c>
      <c r="B5147" s="117">
        <v>850000</v>
      </c>
      <c r="C5147" s="117">
        <v>850000</v>
      </c>
      <c r="D5147" s="115" t="s">
        <v>342</v>
      </c>
      <c r="E5147" s="115" t="s">
        <v>13</v>
      </c>
      <c r="F5147" s="115" t="s">
        <v>343</v>
      </c>
      <c r="G5147" s="115" t="s">
        <v>344</v>
      </c>
      <c r="H5147" s="115">
        <v>0.56000000000000005</v>
      </c>
      <c r="I5147" s="115">
        <v>0.48</v>
      </c>
      <c r="J5147" s="115" t="s">
        <v>350</v>
      </c>
      <c r="K5147" s="115">
        <v>0.18638899380804</v>
      </c>
      <c r="L5147" s="115">
        <v>3647.1180418935401</v>
      </c>
      <c r="M5147" s="115">
        <v>9.0921867771814604</v>
      </c>
      <c r="N5147" s="115">
        <v>1.33725067236742</v>
      </c>
      <c r="O5147" s="115">
        <v>1.6946835449136299</v>
      </c>
      <c r="P5147" s="115">
        <v>0.24924880729168999</v>
      </c>
      <c r="Q5147" s="115">
        <v>679.78266212769302</v>
      </c>
      <c r="R5147" s="115">
        <v>1210</v>
      </c>
      <c r="S5147" s="115" t="s">
        <v>353</v>
      </c>
      <c r="T5147" s="115">
        <v>1210</v>
      </c>
      <c r="U5147" s="115" t="s">
        <v>352</v>
      </c>
      <c r="V5147" s="115" t="s">
        <v>350</v>
      </c>
      <c r="Z5147" s="115">
        <v>0</v>
      </c>
      <c r="AA5147" s="115">
        <v>1</v>
      </c>
      <c r="AB5147" s="115">
        <v>1.6946835449136299</v>
      </c>
      <c r="AC5147" s="115">
        <v>0.24924880729168999</v>
      </c>
      <c r="AD5147" s="115">
        <v>679.78266212769302</v>
      </c>
      <c r="AF5147" s="115">
        <v>-1</v>
      </c>
      <c r="AG5147" s="115">
        <v>-1</v>
      </c>
      <c r="AH5147" s="115">
        <v>-1</v>
      </c>
      <c r="AI5147" s="115">
        <v>-1</v>
      </c>
      <c r="AJ5147" s="115">
        <v>0</v>
      </c>
      <c r="AM5147" s="115" t="s">
        <v>348</v>
      </c>
      <c r="AN5147" s="115">
        <v>-1</v>
      </c>
      <c r="AQ5147" s="115">
        <v>604</v>
      </c>
      <c r="AR5147" s="115" t="s">
        <v>271</v>
      </c>
      <c r="AS5147" s="115" t="s">
        <v>384</v>
      </c>
      <c r="AT5147" s="115" t="s">
        <v>296</v>
      </c>
      <c r="AV5147" s="115">
        <v>111.358515799212</v>
      </c>
      <c r="AW5147" s="115">
        <v>0.55132413800000002</v>
      </c>
    </row>
    <row r="5148" spans="1:49" x14ac:dyDescent="0.25">
      <c r="A5148" s="117">
        <v>450000</v>
      </c>
      <c r="B5148" s="117">
        <v>850000</v>
      </c>
      <c r="C5148" s="117">
        <v>850000</v>
      </c>
      <c r="D5148" s="115" t="s">
        <v>342</v>
      </c>
      <c r="E5148" s="115" t="s">
        <v>13</v>
      </c>
      <c r="F5148" s="115" t="s">
        <v>343</v>
      </c>
      <c r="G5148" s="115" t="s">
        <v>344</v>
      </c>
      <c r="H5148" s="115">
        <v>0.56000000000000005</v>
      </c>
      <c r="I5148" s="115">
        <v>0.48</v>
      </c>
      <c r="J5148" s="115" t="s">
        <v>350</v>
      </c>
      <c r="K5148" s="115">
        <v>2.7456627489720001E-2</v>
      </c>
      <c r="L5148" s="115">
        <v>3679.33101625364</v>
      </c>
      <c r="M5148" s="115">
        <v>9.1675109103501793</v>
      </c>
      <c r="N5148" s="115">
        <v>1.3481598498673899</v>
      </c>
      <c r="O5148" s="115">
        <v>0.25170893207347</v>
      </c>
      <c r="P5148" s="115">
        <v>3.7015922794410003E-2</v>
      </c>
      <c r="Q5148" s="115">
        <v>101.02202112466701</v>
      </c>
      <c r="R5148" s="115">
        <v>1210</v>
      </c>
      <c r="S5148" s="115" t="s">
        <v>353</v>
      </c>
      <c r="T5148" s="115">
        <v>1210</v>
      </c>
      <c r="U5148" s="115" t="s">
        <v>352</v>
      </c>
      <c r="V5148" s="115" t="s">
        <v>350</v>
      </c>
      <c r="Z5148" s="115">
        <v>0</v>
      </c>
      <c r="AA5148" s="115">
        <v>1</v>
      </c>
      <c r="AB5148" s="115">
        <v>0.25170893207347</v>
      </c>
      <c r="AC5148" s="115">
        <v>3.7015922794410003E-2</v>
      </c>
      <c r="AD5148" s="115">
        <v>195.969782455607</v>
      </c>
      <c r="AF5148" s="115">
        <v>-1</v>
      </c>
      <c r="AG5148" s="115">
        <v>-1</v>
      </c>
      <c r="AH5148" s="115">
        <v>-1</v>
      </c>
      <c r="AI5148" s="115">
        <v>-1</v>
      </c>
      <c r="AJ5148" s="115">
        <v>0</v>
      </c>
      <c r="AM5148" s="115" t="s">
        <v>348</v>
      </c>
      <c r="AN5148" s="115">
        <v>-1</v>
      </c>
      <c r="AQ5148" s="115">
        <v>604</v>
      </c>
      <c r="AR5148" s="115" t="s">
        <v>271</v>
      </c>
      <c r="AS5148" s="115" t="s">
        <v>384</v>
      </c>
      <c r="AT5148" s="115" t="s">
        <v>296</v>
      </c>
      <c r="AV5148" s="115">
        <v>42.809298908546502</v>
      </c>
      <c r="AW5148" s="115">
        <v>0.15893737429999999</v>
      </c>
    </row>
    <row r="5149" spans="1:49" x14ac:dyDescent="0.25">
      <c r="A5149" s="117">
        <v>450000</v>
      </c>
      <c r="B5149" s="117">
        <v>850000</v>
      </c>
      <c r="C5149" s="117">
        <v>850000</v>
      </c>
      <c r="D5149" s="115" t="s">
        <v>342</v>
      </c>
      <c r="E5149" s="115" t="s">
        <v>13</v>
      </c>
      <c r="F5149" s="115" t="s">
        <v>343</v>
      </c>
      <c r="G5149" s="115" t="s">
        <v>344</v>
      </c>
      <c r="H5149" s="115">
        <v>0.56000000000000005</v>
      </c>
      <c r="I5149" s="115">
        <v>0.48</v>
      </c>
      <c r="J5149" s="115" t="s">
        <v>350</v>
      </c>
      <c r="K5149" s="115">
        <v>6.3191743777950005E-2</v>
      </c>
      <c r="L5149" s="115">
        <v>3679.33101625364</v>
      </c>
      <c r="M5149" s="115">
        <v>9.1675109103501793</v>
      </c>
      <c r="N5149" s="115">
        <v>1.3481598498673899</v>
      </c>
      <c r="O5149" s="115">
        <v>0.57931100052844997</v>
      </c>
      <c r="P5149" s="115">
        <v>8.5192571804539999E-2</v>
      </c>
      <c r="Q5149" s="115">
        <v>232.503342853383</v>
      </c>
      <c r="R5149" s="115">
        <v>1210</v>
      </c>
      <c r="S5149" s="115" t="s">
        <v>353</v>
      </c>
      <c r="T5149" s="115">
        <v>1210</v>
      </c>
      <c r="U5149" s="115" t="s">
        <v>352</v>
      </c>
      <c r="V5149" s="115" t="s">
        <v>350</v>
      </c>
      <c r="Z5149" s="115">
        <v>0</v>
      </c>
      <c r="AA5149" s="115">
        <v>1</v>
      </c>
      <c r="AB5149" s="115">
        <v>0.57931100052844997</v>
      </c>
      <c r="AC5149" s="115">
        <v>8.5192571804539999E-2</v>
      </c>
      <c r="AD5149" s="115">
        <v>466.88321878733001</v>
      </c>
      <c r="AF5149" s="115">
        <v>-1</v>
      </c>
      <c r="AG5149" s="115">
        <v>-1</v>
      </c>
      <c r="AH5149" s="115">
        <v>-1</v>
      </c>
      <c r="AI5149" s="115">
        <v>-1</v>
      </c>
      <c r="AJ5149" s="115">
        <v>0</v>
      </c>
      <c r="AM5149" s="115" t="s">
        <v>348</v>
      </c>
      <c r="AN5149" s="115">
        <v>-1</v>
      </c>
      <c r="AQ5149" s="115">
        <v>604</v>
      </c>
      <c r="AR5149" s="115" t="s">
        <v>271</v>
      </c>
      <c r="AS5149" s="115" t="s">
        <v>384</v>
      </c>
      <c r="AT5149" s="115" t="s">
        <v>296</v>
      </c>
      <c r="AV5149" s="115">
        <v>77.867156982539896</v>
      </c>
      <c r="AW5149" s="115">
        <v>0.3786563007</v>
      </c>
    </row>
    <row r="5150" spans="1:49" x14ac:dyDescent="0.25">
      <c r="A5150" s="117">
        <v>450000</v>
      </c>
      <c r="B5150" s="117">
        <v>850000</v>
      </c>
      <c r="C5150" s="117">
        <v>850000</v>
      </c>
      <c r="D5150" s="115" t="s">
        <v>342</v>
      </c>
      <c r="E5150" s="115" t="s">
        <v>13</v>
      </c>
      <c r="F5150" s="115" t="s">
        <v>343</v>
      </c>
      <c r="G5150" s="115" t="s">
        <v>344</v>
      </c>
      <c r="H5150" s="115">
        <v>0.56000000000000005</v>
      </c>
      <c r="I5150" s="115">
        <v>0.48</v>
      </c>
      <c r="J5150" s="115" t="s">
        <v>350</v>
      </c>
      <c r="K5150" s="115">
        <v>1.360892578344E-2</v>
      </c>
      <c r="L5150" s="115">
        <v>3679.33101625364</v>
      </c>
      <c r="M5150" s="115">
        <v>9.1675109103501793</v>
      </c>
      <c r="N5150" s="115">
        <v>1.3481598498673899</v>
      </c>
      <c r="O5150" s="115">
        <v>0.12475997559785</v>
      </c>
      <c r="P5150" s="115">
        <v>1.8347007341060002E-2</v>
      </c>
      <c r="Q5150" s="115">
        <v>50.071742732912099</v>
      </c>
      <c r="R5150" s="115">
        <v>1210</v>
      </c>
      <c r="S5150" s="115" t="s">
        <v>353</v>
      </c>
      <c r="T5150" s="115">
        <v>1210</v>
      </c>
      <c r="U5150" s="115" t="s">
        <v>352</v>
      </c>
      <c r="V5150" s="115" t="s">
        <v>350</v>
      </c>
      <c r="Z5150" s="115">
        <v>0</v>
      </c>
      <c r="AA5150" s="115">
        <v>1</v>
      </c>
      <c r="AB5150" s="115">
        <v>0.12475997559785</v>
      </c>
      <c r="AC5150" s="115">
        <v>1.8347007341060002E-2</v>
      </c>
      <c r="AD5150" s="115">
        <v>101.578588212939</v>
      </c>
      <c r="AF5150" s="115">
        <v>-1</v>
      </c>
      <c r="AG5150" s="115">
        <v>-1</v>
      </c>
      <c r="AH5150" s="115">
        <v>-1</v>
      </c>
      <c r="AI5150" s="115">
        <v>-1</v>
      </c>
      <c r="AJ5150" s="115">
        <v>0</v>
      </c>
      <c r="AM5150" s="115" t="s">
        <v>348</v>
      </c>
      <c r="AN5150" s="115">
        <v>-1</v>
      </c>
      <c r="AQ5150" s="115">
        <v>604</v>
      </c>
      <c r="AR5150" s="115" t="s">
        <v>271</v>
      </c>
      <c r="AS5150" s="115" t="s">
        <v>384</v>
      </c>
      <c r="AT5150" s="115" t="s">
        <v>296</v>
      </c>
      <c r="AV5150" s="115">
        <v>29.7664794714177</v>
      </c>
      <c r="AW5150" s="115">
        <v>8.2383283200000004E-2</v>
      </c>
    </row>
    <row r="5151" spans="1:49" x14ac:dyDescent="0.25">
      <c r="A5151" s="117">
        <v>450000</v>
      </c>
      <c r="B5151" s="117">
        <v>850000</v>
      </c>
      <c r="C5151" s="117">
        <v>850000</v>
      </c>
      <c r="D5151" s="115" t="s">
        <v>342</v>
      </c>
      <c r="E5151" s="115" t="s">
        <v>13</v>
      </c>
      <c r="F5151" s="115" t="s">
        <v>343</v>
      </c>
      <c r="G5151" s="115" t="s">
        <v>344</v>
      </c>
      <c r="H5151" s="115">
        <v>0.56000000000000005</v>
      </c>
      <c r="I5151" s="115">
        <v>0.48</v>
      </c>
      <c r="J5151" s="115" t="s">
        <v>350</v>
      </c>
      <c r="K5151" s="115">
        <v>0.19253260155968999</v>
      </c>
      <c r="L5151" s="115">
        <v>3661.4881879812601</v>
      </c>
      <c r="M5151" s="115">
        <v>9.1257924149742298</v>
      </c>
      <c r="N5151" s="115">
        <v>1.3421179029621999</v>
      </c>
      <c r="O5151" s="115">
        <v>1.7570125549487501</v>
      </c>
      <c r="P5151" s="115">
        <v>0.25840145145715998</v>
      </c>
      <c r="Q5151" s="115">
        <v>704.955846412141</v>
      </c>
      <c r="R5151" s="115">
        <v>1200</v>
      </c>
      <c r="S5151" s="115" t="s">
        <v>351</v>
      </c>
      <c r="T5151" s="115">
        <v>1200</v>
      </c>
      <c r="U5151" s="115" t="s">
        <v>352</v>
      </c>
      <c r="V5151" s="115" t="s">
        <v>350</v>
      </c>
      <c r="Z5151" s="115">
        <v>0</v>
      </c>
      <c r="AA5151" s="115">
        <v>1</v>
      </c>
      <c r="AB5151" s="115">
        <v>1.7570125549487501</v>
      </c>
      <c r="AC5151" s="115">
        <v>0.25840145145715998</v>
      </c>
      <c r="AD5151" s="115">
        <v>704.955846412141</v>
      </c>
      <c r="AF5151" s="115">
        <v>-1</v>
      </c>
      <c r="AG5151" s="115">
        <v>-1</v>
      </c>
      <c r="AH5151" s="115">
        <v>-1</v>
      </c>
      <c r="AI5151" s="115">
        <v>-1</v>
      </c>
      <c r="AJ5151" s="115">
        <v>0</v>
      </c>
      <c r="AM5151" s="115" t="s">
        <v>348</v>
      </c>
      <c r="AN5151" s="115">
        <v>-1</v>
      </c>
      <c r="AQ5151" s="115">
        <v>604</v>
      </c>
      <c r="AR5151" s="115" t="s">
        <v>271</v>
      </c>
      <c r="AS5151" s="115" t="s">
        <v>384</v>
      </c>
      <c r="AT5151" s="115" t="s">
        <v>296</v>
      </c>
      <c r="AV5151" s="115">
        <v>131.19549350371099</v>
      </c>
      <c r="AW5151" s="115">
        <v>0.57174034579999999</v>
      </c>
    </row>
    <row r="5152" spans="1:49" x14ac:dyDescent="0.25">
      <c r="A5152" s="117">
        <v>450000</v>
      </c>
      <c r="B5152" s="117">
        <v>850000</v>
      </c>
      <c r="C5152" s="117">
        <v>850000</v>
      </c>
      <c r="D5152" s="115" t="s">
        <v>342</v>
      </c>
      <c r="E5152" s="115" t="s">
        <v>13</v>
      </c>
      <c r="F5152" s="115" t="s">
        <v>343</v>
      </c>
      <c r="G5152" s="115" t="s">
        <v>344</v>
      </c>
      <c r="H5152" s="115">
        <v>0.56000000000000005</v>
      </c>
      <c r="I5152" s="115">
        <v>0.48</v>
      </c>
      <c r="J5152" s="115" t="s">
        <v>350</v>
      </c>
      <c r="K5152" s="115">
        <v>0.10191200290334</v>
      </c>
      <c r="L5152" s="115">
        <v>3661.4881879812601</v>
      </c>
      <c r="M5152" s="115">
        <v>9.1257924149742298</v>
      </c>
      <c r="N5152" s="115">
        <v>1.3421179029621999</v>
      </c>
      <c r="O5152" s="115">
        <v>0.93002778309015999</v>
      </c>
      <c r="P5152" s="115">
        <v>0.13677792362331001</v>
      </c>
      <c r="Q5152" s="115">
        <v>373.14959484410599</v>
      </c>
      <c r="R5152" s="115">
        <v>1210</v>
      </c>
      <c r="S5152" s="115" t="s">
        <v>353</v>
      </c>
      <c r="T5152" s="115">
        <v>1210</v>
      </c>
      <c r="U5152" s="115" t="s">
        <v>352</v>
      </c>
      <c r="V5152" s="115" t="s">
        <v>350</v>
      </c>
      <c r="Z5152" s="115">
        <v>0</v>
      </c>
      <c r="AA5152" s="115">
        <v>1</v>
      </c>
      <c r="AB5152" s="115">
        <v>0.93002778309015999</v>
      </c>
      <c r="AC5152" s="115">
        <v>0.13677792362331001</v>
      </c>
      <c r="AD5152" s="115">
        <v>373.14959484410599</v>
      </c>
      <c r="AF5152" s="115">
        <v>-1</v>
      </c>
      <c r="AG5152" s="115">
        <v>-1</v>
      </c>
      <c r="AH5152" s="115">
        <v>-1</v>
      </c>
      <c r="AI5152" s="115">
        <v>-1</v>
      </c>
      <c r="AJ5152" s="115">
        <v>0</v>
      </c>
      <c r="AM5152" s="115" t="s">
        <v>348</v>
      </c>
      <c r="AN5152" s="115">
        <v>-1</v>
      </c>
      <c r="AQ5152" s="115">
        <v>604</v>
      </c>
      <c r="AR5152" s="115" t="s">
        <v>271</v>
      </c>
      <c r="AS5152" s="115" t="s">
        <v>384</v>
      </c>
      <c r="AT5152" s="115" t="s">
        <v>296</v>
      </c>
      <c r="AV5152" s="115">
        <v>86.011808204467599</v>
      </c>
      <c r="AW5152" s="115">
        <v>0.30263551890000001</v>
      </c>
    </row>
    <row r="5153" spans="1:49" x14ac:dyDescent="0.25">
      <c r="A5153" s="117">
        <v>450000</v>
      </c>
      <c r="B5153" s="117">
        <v>850000</v>
      </c>
      <c r="C5153" s="117">
        <v>850000</v>
      </c>
      <c r="D5153" s="115" t="s">
        <v>342</v>
      </c>
      <c r="E5153" s="115" t="s">
        <v>13</v>
      </c>
      <c r="F5153" s="115" t="s">
        <v>343</v>
      </c>
      <c r="G5153" s="115" t="s">
        <v>344</v>
      </c>
      <c r="H5153" s="115">
        <v>0.56000000000000005</v>
      </c>
      <c r="I5153" s="115">
        <v>0.48</v>
      </c>
      <c r="J5153" s="115" t="s">
        <v>350</v>
      </c>
      <c r="K5153" s="115">
        <v>0.2062026903011</v>
      </c>
      <c r="L5153" s="115">
        <v>3661.4881879812601</v>
      </c>
      <c r="M5153" s="115">
        <v>9.1257924149742298</v>
      </c>
      <c r="N5153" s="115">
        <v>1.3421179029621999</v>
      </c>
      <c r="O5153" s="115">
        <v>1.88176294709706</v>
      </c>
      <c r="P5153" s="115">
        <v>0.27674832229207003</v>
      </c>
      <c r="Q5153" s="115">
        <v>755.00871486743995</v>
      </c>
      <c r="R5153" s="115">
        <v>1210</v>
      </c>
      <c r="S5153" s="115" t="s">
        <v>353</v>
      </c>
      <c r="T5153" s="115">
        <v>1210</v>
      </c>
      <c r="U5153" s="115" t="s">
        <v>352</v>
      </c>
      <c r="V5153" s="115" t="s">
        <v>350</v>
      </c>
      <c r="Z5153" s="115">
        <v>0</v>
      </c>
      <c r="AA5153" s="115">
        <v>1</v>
      </c>
      <c r="AB5153" s="115">
        <v>1.88176294709706</v>
      </c>
      <c r="AC5153" s="115">
        <v>0.27674832229207003</v>
      </c>
      <c r="AD5153" s="115">
        <v>755.00871486743995</v>
      </c>
      <c r="AF5153" s="115">
        <v>-1</v>
      </c>
      <c r="AG5153" s="115">
        <v>-1</v>
      </c>
      <c r="AH5153" s="115">
        <v>-1</v>
      </c>
      <c r="AI5153" s="115">
        <v>-1</v>
      </c>
      <c r="AJ5153" s="115">
        <v>0</v>
      </c>
      <c r="AM5153" s="115" t="s">
        <v>348</v>
      </c>
      <c r="AN5153" s="115">
        <v>-1</v>
      </c>
      <c r="AQ5153" s="115">
        <v>604</v>
      </c>
      <c r="AR5153" s="115" t="s">
        <v>271</v>
      </c>
      <c r="AS5153" s="115" t="s">
        <v>384</v>
      </c>
      <c r="AT5153" s="115" t="s">
        <v>296</v>
      </c>
      <c r="AV5153" s="115">
        <v>115.626729527368</v>
      </c>
      <c r="AW5153" s="115">
        <v>0.61233472410000001</v>
      </c>
    </row>
    <row r="5154" spans="1:49" x14ac:dyDescent="0.25">
      <c r="A5154" s="117">
        <v>450000</v>
      </c>
      <c r="B5154" s="117">
        <v>850000</v>
      </c>
      <c r="C5154" s="117">
        <v>850000</v>
      </c>
      <c r="D5154" s="115" t="s">
        <v>342</v>
      </c>
      <c r="E5154" s="115" t="s">
        <v>13</v>
      </c>
      <c r="F5154" s="115" t="s">
        <v>343</v>
      </c>
      <c r="G5154" s="115" t="s">
        <v>344</v>
      </c>
      <c r="H5154" s="115">
        <v>0.56000000000000005</v>
      </c>
      <c r="I5154" s="115">
        <v>0.48</v>
      </c>
      <c r="J5154" s="115" t="s">
        <v>350</v>
      </c>
      <c r="K5154" s="115">
        <v>3.949923163671E-2</v>
      </c>
      <c r="L5154" s="115">
        <v>3661.4881879812601</v>
      </c>
      <c r="M5154" s="115">
        <v>9.1257924149742298</v>
      </c>
      <c r="N5154" s="115">
        <v>1.3421179029621999</v>
      </c>
      <c r="O5154" s="115">
        <v>0.36046178846763</v>
      </c>
      <c r="P5154" s="115">
        <v>5.3012625932880003E-2</v>
      </c>
      <c r="Q5154" s="115">
        <v>144.62597007216399</v>
      </c>
      <c r="R5154" s="115">
        <v>1210</v>
      </c>
      <c r="S5154" s="115" t="s">
        <v>353</v>
      </c>
      <c r="T5154" s="115">
        <v>1210</v>
      </c>
      <c r="U5154" s="115" t="s">
        <v>352</v>
      </c>
      <c r="V5154" s="115" t="s">
        <v>350</v>
      </c>
      <c r="Z5154" s="115">
        <v>0</v>
      </c>
      <c r="AA5154" s="115">
        <v>1</v>
      </c>
      <c r="AB5154" s="115">
        <v>0.36046178846763</v>
      </c>
      <c r="AC5154" s="115">
        <v>5.3012625932880003E-2</v>
      </c>
      <c r="AD5154" s="115">
        <v>144.62597007216399</v>
      </c>
      <c r="AF5154" s="115">
        <v>-1</v>
      </c>
      <c r="AG5154" s="115">
        <v>-1</v>
      </c>
      <c r="AH5154" s="115">
        <v>-1</v>
      </c>
      <c r="AI5154" s="115">
        <v>-1</v>
      </c>
      <c r="AJ5154" s="115">
        <v>0</v>
      </c>
      <c r="AM5154" s="115" t="s">
        <v>348</v>
      </c>
      <c r="AN5154" s="115">
        <v>-1</v>
      </c>
      <c r="AQ5154" s="115">
        <v>604</v>
      </c>
      <c r="AR5154" s="115" t="s">
        <v>271</v>
      </c>
      <c r="AS5154" s="115" t="s">
        <v>384</v>
      </c>
      <c r="AT5154" s="115" t="s">
        <v>296</v>
      </c>
      <c r="AV5154" s="115">
        <v>66.799320140149405</v>
      </c>
      <c r="AW5154" s="115">
        <v>0.1172960017</v>
      </c>
    </row>
    <row r="5155" spans="1:49" x14ac:dyDescent="0.25">
      <c r="A5155" s="117">
        <v>450000</v>
      </c>
      <c r="B5155" s="117">
        <v>850000</v>
      </c>
      <c r="C5155" s="117">
        <v>850000</v>
      </c>
      <c r="D5155" s="115" t="s">
        <v>342</v>
      </c>
      <c r="E5155" s="115" t="s">
        <v>13</v>
      </c>
      <c r="F5155" s="115" t="s">
        <v>343</v>
      </c>
      <c r="G5155" s="115" t="s">
        <v>344</v>
      </c>
      <c r="H5155" s="115">
        <v>0.56000000000000005</v>
      </c>
      <c r="I5155" s="115">
        <v>0.48</v>
      </c>
      <c r="J5155" s="115" t="s">
        <v>350</v>
      </c>
      <c r="K5155" s="115">
        <v>2.1152351234080002E-2</v>
      </c>
      <c r="L5155" s="115">
        <v>3661.4881879812601</v>
      </c>
      <c r="M5155" s="115">
        <v>9.1257924149742298</v>
      </c>
      <c r="N5155" s="115">
        <v>1.3421179029621999</v>
      </c>
      <c r="O5155" s="115">
        <v>0.19303196645085999</v>
      </c>
      <c r="P5155" s="115">
        <v>2.8388949281000001E-2</v>
      </c>
      <c r="Q5155" s="115">
        <v>77.4490841916259</v>
      </c>
      <c r="R5155" s="115">
        <v>1210</v>
      </c>
      <c r="S5155" s="115" t="s">
        <v>353</v>
      </c>
      <c r="T5155" s="115">
        <v>1210</v>
      </c>
      <c r="U5155" s="115" t="s">
        <v>352</v>
      </c>
      <c r="V5155" s="115" t="s">
        <v>350</v>
      </c>
      <c r="Z5155" s="115">
        <v>0</v>
      </c>
      <c r="AA5155" s="115">
        <v>1</v>
      </c>
      <c r="AB5155" s="115">
        <v>0.19303196645085999</v>
      </c>
      <c r="AC5155" s="115">
        <v>2.8388949281000001E-2</v>
      </c>
      <c r="AD5155" s="115">
        <v>77.449084191626199</v>
      </c>
      <c r="AF5155" s="115">
        <v>-1</v>
      </c>
      <c r="AG5155" s="115">
        <v>-1</v>
      </c>
      <c r="AH5155" s="115">
        <v>-1</v>
      </c>
      <c r="AI5155" s="115">
        <v>-1</v>
      </c>
      <c r="AJ5155" s="115">
        <v>0</v>
      </c>
      <c r="AM5155" s="115" t="s">
        <v>348</v>
      </c>
      <c r="AN5155" s="115">
        <v>-1</v>
      </c>
      <c r="AQ5155" s="115">
        <v>604</v>
      </c>
      <c r="AR5155" s="115" t="s">
        <v>271</v>
      </c>
      <c r="AS5155" s="115" t="s">
        <v>384</v>
      </c>
      <c r="AT5155" s="115" t="s">
        <v>296</v>
      </c>
      <c r="AV5155" s="115">
        <v>40.960953776957098</v>
      </c>
      <c r="AW5155" s="115">
        <v>6.2813531399999997E-2</v>
      </c>
    </row>
    <row r="5156" spans="1:49" x14ac:dyDescent="0.25">
      <c r="A5156" s="117">
        <v>450000</v>
      </c>
      <c r="B5156" s="117">
        <v>850000</v>
      </c>
      <c r="C5156" s="117">
        <v>850000</v>
      </c>
      <c r="D5156" s="115" t="s">
        <v>342</v>
      </c>
      <c r="E5156" s="115" t="s">
        <v>13</v>
      </c>
      <c r="F5156" s="115" t="s">
        <v>343</v>
      </c>
      <c r="G5156" s="115" t="s">
        <v>344</v>
      </c>
      <c r="H5156" s="115">
        <v>0.56000000000000005</v>
      </c>
      <c r="I5156" s="115">
        <v>0.48</v>
      </c>
      <c r="J5156" s="115" t="s">
        <v>350</v>
      </c>
      <c r="K5156" s="115">
        <v>4.6621573798770001E-2</v>
      </c>
      <c r="L5156" s="115">
        <v>3661.4881879812601</v>
      </c>
      <c r="M5156" s="115">
        <v>9.1257924149742298</v>
      </c>
      <c r="N5156" s="115">
        <v>1.3421179029621999</v>
      </c>
      <c r="O5156" s="115">
        <v>0.42545880454701002</v>
      </c>
      <c r="P5156" s="115">
        <v>6.2571648859599996E-2</v>
      </c>
      <c r="Q5156" s="115">
        <v>170.704341769308</v>
      </c>
      <c r="R5156" s="115">
        <v>1210</v>
      </c>
      <c r="S5156" s="115" t="s">
        <v>353</v>
      </c>
      <c r="T5156" s="115">
        <v>1210</v>
      </c>
      <c r="U5156" s="115" t="s">
        <v>352</v>
      </c>
      <c r="V5156" s="115" t="s">
        <v>350</v>
      </c>
      <c r="Z5156" s="115">
        <v>0</v>
      </c>
      <c r="AA5156" s="115">
        <v>1</v>
      </c>
      <c r="AB5156" s="115">
        <v>0.42545880454701002</v>
      </c>
      <c r="AC5156" s="115">
        <v>6.2571648859599996E-2</v>
      </c>
      <c r="AD5156" s="115">
        <v>170.70434176930601</v>
      </c>
      <c r="AF5156" s="115">
        <v>-1</v>
      </c>
      <c r="AG5156" s="115">
        <v>-1</v>
      </c>
      <c r="AH5156" s="115">
        <v>-1</v>
      </c>
      <c r="AI5156" s="115">
        <v>-1</v>
      </c>
      <c r="AJ5156" s="115">
        <v>0</v>
      </c>
      <c r="AM5156" s="115" t="s">
        <v>348</v>
      </c>
      <c r="AN5156" s="115">
        <v>-1</v>
      </c>
      <c r="AQ5156" s="115">
        <v>604</v>
      </c>
      <c r="AR5156" s="115" t="s">
        <v>271</v>
      </c>
      <c r="AS5156" s="115" t="s">
        <v>384</v>
      </c>
      <c r="AT5156" s="115" t="s">
        <v>296</v>
      </c>
      <c r="AV5156" s="115">
        <v>71.851133763579497</v>
      </c>
      <c r="AW5156" s="115">
        <v>0.1384463437</v>
      </c>
    </row>
    <row r="5157" spans="1:49" x14ac:dyDescent="0.25">
      <c r="A5157" s="117">
        <v>450000</v>
      </c>
      <c r="B5157" s="117">
        <v>850000</v>
      </c>
      <c r="C5157" s="117">
        <v>850000</v>
      </c>
      <c r="D5157" s="115" t="s">
        <v>342</v>
      </c>
      <c r="E5157" s="115" t="s">
        <v>13</v>
      </c>
      <c r="F5157" s="115" t="s">
        <v>343</v>
      </c>
      <c r="G5157" s="115" t="s">
        <v>344</v>
      </c>
      <c r="H5157" s="115">
        <v>0.56000000000000005</v>
      </c>
      <c r="I5157" s="115">
        <v>0.48</v>
      </c>
      <c r="J5157" s="115" t="s">
        <v>350</v>
      </c>
      <c r="K5157" s="115">
        <v>9.8430023262499992E-3</v>
      </c>
      <c r="L5157" s="115">
        <v>3661.4881879812601</v>
      </c>
      <c r="M5157" s="115">
        <v>9.1257924149742298</v>
      </c>
      <c r="N5157" s="115">
        <v>1.3421179029621999</v>
      </c>
      <c r="O5157" s="115">
        <v>8.9825195969480007E-2</v>
      </c>
      <c r="P5157" s="115">
        <v>1.3210469640959999E-2</v>
      </c>
      <c r="Q5157" s="115">
        <v>36.0400367518438</v>
      </c>
      <c r="R5157" s="115">
        <v>1210</v>
      </c>
      <c r="S5157" s="115" t="s">
        <v>353</v>
      </c>
      <c r="T5157" s="115">
        <v>1210</v>
      </c>
      <c r="U5157" s="115" t="s">
        <v>352</v>
      </c>
      <c r="V5157" s="115" t="s">
        <v>350</v>
      </c>
      <c r="Z5157" s="115">
        <v>0</v>
      </c>
      <c r="AA5157" s="115">
        <v>1</v>
      </c>
      <c r="AB5157" s="115">
        <v>8.9825195969480007E-2</v>
      </c>
      <c r="AC5157" s="115">
        <v>1.3210469640959999E-2</v>
      </c>
      <c r="AD5157" s="115">
        <v>36.040036751843203</v>
      </c>
      <c r="AF5157" s="115">
        <v>-1</v>
      </c>
      <c r="AG5157" s="115">
        <v>-1</v>
      </c>
      <c r="AH5157" s="115">
        <v>-1</v>
      </c>
      <c r="AI5157" s="115">
        <v>-1</v>
      </c>
      <c r="AJ5157" s="115">
        <v>0</v>
      </c>
      <c r="AM5157" s="115" t="s">
        <v>348</v>
      </c>
      <c r="AN5157" s="115">
        <v>-1</v>
      </c>
      <c r="AQ5157" s="115">
        <v>604</v>
      </c>
      <c r="AR5157" s="115" t="s">
        <v>271</v>
      </c>
      <c r="AS5157" s="115" t="s">
        <v>384</v>
      </c>
      <c r="AT5157" s="115" t="s">
        <v>296</v>
      </c>
      <c r="AV5157" s="115">
        <v>25.323324522875499</v>
      </c>
      <c r="AW5157" s="115">
        <v>2.92295513E-2</v>
      </c>
    </row>
    <row r="5158" spans="1:49" x14ac:dyDescent="0.25">
      <c r="A5158" s="117">
        <v>450000</v>
      </c>
      <c r="B5158" s="117">
        <v>850000</v>
      </c>
      <c r="C5158" s="117">
        <v>850000</v>
      </c>
      <c r="D5158" s="115" t="s">
        <v>342</v>
      </c>
      <c r="E5158" s="115" t="s">
        <v>13</v>
      </c>
      <c r="F5158" s="115" t="s">
        <v>343</v>
      </c>
      <c r="G5158" s="115" t="s">
        <v>344</v>
      </c>
      <c r="H5158" s="115">
        <v>0.56000000000000005</v>
      </c>
      <c r="I5158" s="115">
        <v>0.48</v>
      </c>
      <c r="J5158" s="115" t="s">
        <v>350</v>
      </c>
      <c r="K5158" s="115">
        <v>0.12836831028445</v>
      </c>
      <c r="L5158" s="115">
        <v>3658.5104824855198</v>
      </c>
      <c r="M5158" s="115">
        <v>9.1188019828410596</v>
      </c>
      <c r="N5158" s="115">
        <v>1.3411044800191201</v>
      </c>
      <c r="O5158" s="115">
        <v>1.1705652023558699</v>
      </c>
      <c r="P5158" s="115">
        <v>0.17215531601497</v>
      </c>
      <c r="Q5158" s="115">
        <v>469.63680879464403</v>
      </c>
      <c r="R5158" s="115">
        <v>1200</v>
      </c>
      <c r="S5158" s="115" t="s">
        <v>351</v>
      </c>
      <c r="T5158" s="115">
        <v>1200</v>
      </c>
      <c r="U5158" s="115" t="s">
        <v>352</v>
      </c>
      <c r="V5158" s="115" t="s">
        <v>350</v>
      </c>
      <c r="Z5158" s="115">
        <v>0</v>
      </c>
      <c r="AA5158" s="115">
        <v>1</v>
      </c>
      <c r="AB5158" s="115">
        <v>1.1705652023558699</v>
      </c>
      <c r="AC5158" s="115">
        <v>0.17215531601497</v>
      </c>
      <c r="AD5158" s="115">
        <v>1516.93520340803</v>
      </c>
      <c r="AF5158" s="115">
        <v>-1</v>
      </c>
      <c r="AG5158" s="115">
        <v>-1</v>
      </c>
      <c r="AH5158" s="115">
        <v>-1</v>
      </c>
      <c r="AI5158" s="115">
        <v>-1</v>
      </c>
      <c r="AJ5158" s="115">
        <v>0</v>
      </c>
      <c r="AM5158" s="115" t="s">
        <v>348</v>
      </c>
      <c r="AN5158" s="115">
        <v>-1</v>
      </c>
      <c r="AQ5158" s="115">
        <v>604</v>
      </c>
      <c r="AR5158" s="115" t="s">
        <v>271</v>
      </c>
      <c r="AS5158" s="115" t="s">
        <v>384</v>
      </c>
      <c r="AT5158" s="115" t="s">
        <v>296</v>
      </c>
      <c r="AV5158" s="115">
        <v>112.985546300867</v>
      </c>
      <c r="AW5158" s="115">
        <v>1.2302799703</v>
      </c>
    </row>
    <row r="5159" spans="1:49" x14ac:dyDescent="0.25">
      <c r="A5159" s="117">
        <v>450000</v>
      </c>
      <c r="B5159" s="117">
        <v>850000</v>
      </c>
      <c r="C5159" s="117">
        <v>850000</v>
      </c>
      <c r="D5159" s="115" t="s">
        <v>342</v>
      </c>
      <c r="E5159" s="115" t="s">
        <v>13</v>
      </c>
      <c r="F5159" s="115" t="s">
        <v>343</v>
      </c>
      <c r="G5159" s="115" t="s">
        <v>344</v>
      </c>
      <c r="H5159" s="115">
        <v>0.56000000000000005</v>
      </c>
      <c r="I5159" s="115">
        <v>0.48</v>
      </c>
      <c r="J5159" s="115" t="s">
        <v>350</v>
      </c>
      <c r="K5159" s="115">
        <v>1.3591296955400001E-3</v>
      </c>
      <c r="L5159" s="115">
        <v>3658.5104824855198</v>
      </c>
      <c r="M5159" s="115">
        <v>9.1188019828410596</v>
      </c>
      <c r="N5159" s="115">
        <v>1.3411044800191201</v>
      </c>
      <c r="O5159" s="115">
        <v>1.2393634562689999E-2</v>
      </c>
      <c r="P5159" s="115">
        <v>1.82273492362E-3</v>
      </c>
      <c r="Q5159" s="115">
        <v>4.9723902382160601</v>
      </c>
      <c r="R5159" s="115">
        <v>1210</v>
      </c>
      <c r="S5159" s="115" t="s">
        <v>353</v>
      </c>
      <c r="T5159" s="115">
        <v>1210</v>
      </c>
      <c r="U5159" s="115" t="s">
        <v>352</v>
      </c>
      <c r="V5159" s="115" t="s">
        <v>350</v>
      </c>
      <c r="Z5159" s="115">
        <v>0</v>
      </c>
      <c r="AA5159" s="115">
        <v>1</v>
      </c>
      <c r="AB5159" s="115">
        <v>1.2393634562689999E-2</v>
      </c>
      <c r="AC5159" s="115">
        <v>1.82273492362E-3</v>
      </c>
      <c r="AD5159" s="115">
        <v>676.48455100784599</v>
      </c>
      <c r="AF5159" s="115">
        <v>-1</v>
      </c>
      <c r="AG5159" s="115">
        <v>-1</v>
      </c>
      <c r="AH5159" s="115">
        <v>-1</v>
      </c>
      <c r="AI5159" s="115">
        <v>-1</v>
      </c>
      <c r="AJ5159" s="115">
        <v>0</v>
      </c>
      <c r="AM5159" s="115" t="s">
        <v>348</v>
      </c>
      <c r="AN5159" s="115">
        <v>-1</v>
      </c>
      <c r="AQ5159" s="115">
        <v>604</v>
      </c>
      <c r="AR5159" s="115" t="s">
        <v>271</v>
      </c>
      <c r="AS5159" s="115" t="s">
        <v>384</v>
      </c>
      <c r="AT5159" s="115" t="s">
        <v>296</v>
      </c>
      <c r="AV5159" s="115">
        <v>46.868431827063198</v>
      </c>
      <c r="AW5159" s="115">
        <v>0.54864927090000004</v>
      </c>
    </row>
    <row r="5160" spans="1:49" x14ac:dyDescent="0.25">
      <c r="A5160" s="117">
        <v>450000</v>
      </c>
      <c r="B5160" s="117">
        <v>850000</v>
      </c>
      <c r="C5160" s="117">
        <v>850000</v>
      </c>
      <c r="D5160" s="115" t="s">
        <v>342</v>
      </c>
      <c r="E5160" s="115" t="s">
        <v>13</v>
      </c>
      <c r="F5160" s="115" t="s">
        <v>343</v>
      </c>
      <c r="G5160" s="115" t="s">
        <v>344</v>
      </c>
      <c r="H5160" s="115">
        <v>0.56000000000000005</v>
      </c>
      <c r="I5160" s="115">
        <v>0.48</v>
      </c>
      <c r="J5160" s="115" t="s">
        <v>350</v>
      </c>
      <c r="K5160" s="115">
        <v>1.4578849022519999E-2</v>
      </c>
      <c r="L5160" s="115">
        <v>3658.5104824855198</v>
      </c>
      <c r="M5160" s="115">
        <v>9.1188019828410596</v>
      </c>
      <c r="N5160" s="115">
        <v>1.3411044800191201</v>
      </c>
      <c r="O5160" s="115">
        <v>0.1329416373741</v>
      </c>
      <c r="P5160" s="115">
        <v>1.9551759737620002E-2</v>
      </c>
      <c r="Q5160" s="115">
        <v>53.336871971466898</v>
      </c>
      <c r="R5160" s="115">
        <v>1210</v>
      </c>
      <c r="S5160" s="115" t="s">
        <v>353</v>
      </c>
      <c r="T5160" s="115">
        <v>1210</v>
      </c>
      <c r="U5160" s="115" t="s">
        <v>352</v>
      </c>
      <c r="V5160" s="115" t="s">
        <v>350</v>
      </c>
      <c r="Z5160" s="115">
        <v>0</v>
      </c>
      <c r="AA5160" s="115">
        <v>1</v>
      </c>
      <c r="AB5160" s="115">
        <v>0.1329416373741</v>
      </c>
      <c r="AC5160" s="115">
        <v>1.9551759737620002E-2</v>
      </c>
      <c r="AD5160" s="115">
        <v>53.3368719714666</v>
      </c>
      <c r="AF5160" s="115">
        <v>-1</v>
      </c>
      <c r="AG5160" s="115">
        <v>-1</v>
      </c>
      <c r="AH5160" s="115">
        <v>-1</v>
      </c>
      <c r="AI5160" s="115">
        <v>-1</v>
      </c>
      <c r="AJ5160" s="115">
        <v>0</v>
      </c>
      <c r="AM5160" s="115" t="s">
        <v>348</v>
      </c>
      <c r="AN5160" s="115">
        <v>-1</v>
      </c>
      <c r="AQ5160" s="115">
        <v>604</v>
      </c>
      <c r="AR5160" s="115" t="s">
        <v>271</v>
      </c>
      <c r="AS5160" s="115" t="s">
        <v>384</v>
      </c>
      <c r="AT5160" s="115" t="s">
        <v>296</v>
      </c>
      <c r="AV5160" s="115">
        <v>37.855017312942799</v>
      </c>
      <c r="AW5160" s="115">
        <v>4.32578037E-2</v>
      </c>
    </row>
    <row r="5161" spans="1:49" x14ac:dyDescent="0.25">
      <c r="A5161" s="117">
        <v>450000</v>
      </c>
      <c r="B5161" s="117">
        <v>850000</v>
      </c>
      <c r="C5161" s="117">
        <v>850000</v>
      </c>
      <c r="D5161" s="115" t="s">
        <v>342</v>
      </c>
      <c r="E5161" s="115" t="s">
        <v>13</v>
      </c>
      <c r="F5161" s="115" t="s">
        <v>343</v>
      </c>
      <c r="G5161" s="115" t="s">
        <v>344</v>
      </c>
      <c r="H5161" s="115">
        <v>0.56000000000000005</v>
      </c>
      <c r="I5161" s="115">
        <v>0.48</v>
      </c>
      <c r="J5161" s="115" t="s">
        <v>350</v>
      </c>
      <c r="K5161" s="115">
        <v>0.14142165271549001</v>
      </c>
      <c r="L5161" s="115">
        <v>3637.0039336119398</v>
      </c>
      <c r="M5161" s="115">
        <v>9.0685177449190508</v>
      </c>
      <c r="N5161" s="115">
        <v>1.33382200184894</v>
      </c>
      <c r="O5161" s="115">
        <v>1.28248476716625</v>
      </c>
      <c r="P5161" s="115">
        <v>0.18863131192977001</v>
      </c>
      <c r="Q5161" s="115">
        <v>514.35110722416096</v>
      </c>
      <c r="R5161" s="115">
        <v>1200</v>
      </c>
      <c r="S5161" s="115" t="s">
        <v>351</v>
      </c>
      <c r="T5161" s="115">
        <v>1200</v>
      </c>
      <c r="U5161" s="115" t="s">
        <v>352</v>
      </c>
      <c r="V5161" s="115" t="s">
        <v>350</v>
      </c>
      <c r="Z5161" s="115">
        <v>0</v>
      </c>
      <c r="AA5161" s="115">
        <v>1</v>
      </c>
      <c r="AB5161" s="115">
        <v>1.28248476716625</v>
      </c>
      <c r="AC5161" s="115">
        <v>0.18863131192977001</v>
      </c>
      <c r="AD5161" s="115">
        <v>514.35110722416096</v>
      </c>
      <c r="AF5161" s="115">
        <v>-1</v>
      </c>
      <c r="AG5161" s="115">
        <v>-1</v>
      </c>
      <c r="AH5161" s="115">
        <v>-1</v>
      </c>
      <c r="AI5161" s="115">
        <v>-1</v>
      </c>
      <c r="AJ5161" s="115">
        <v>0</v>
      </c>
      <c r="AM5161" s="115" t="s">
        <v>348</v>
      </c>
      <c r="AN5161" s="115">
        <v>-1</v>
      </c>
      <c r="AQ5161" s="115">
        <v>604</v>
      </c>
      <c r="AR5161" s="115" t="s">
        <v>271</v>
      </c>
      <c r="AS5161" s="115" t="s">
        <v>384</v>
      </c>
      <c r="AT5161" s="115" t="s">
        <v>296</v>
      </c>
      <c r="AV5161" s="115">
        <v>123.986944634583</v>
      </c>
      <c r="AW5161" s="115">
        <v>0.41715418269999999</v>
      </c>
    </row>
    <row r="5162" spans="1:49" x14ac:dyDescent="0.25">
      <c r="A5162" s="117">
        <v>450000</v>
      </c>
      <c r="B5162" s="117">
        <v>850000</v>
      </c>
      <c r="C5162" s="117">
        <v>850000</v>
      </c>
      <c r="D5162" s="115" t="s">
        <v>342</v>
      </c>
      <c r="E5162" s="115" t="s">
        <v>13</v>
      </c>
      <c r="F5162" s="115" t="s">
        <v>343</v>
      </c>
      <c r="G5162" s="115" t="s">
        <v>344</v>
      </c>
      <c r="H5162" s="115">
        <v>0.56000000000000005</v>
      </c>
      <c r="I5162" s="115">
        <v>0.48</v>
      </c>
      <c r="J5162" s="115" t="s">
        <v>350</v>
      </c>
      <c r="K5162" s="115">
        <v>0.22326701773117</v>
      </c>
      <c r="L5162" s="115">
        <v>3637.0039336119398</v>
      </c>
      <c r="M5162" s="115">
        <v>9.0685177449190508</v>
      </c>
      <c r="N5162" s="115">
        <v>1.33382200184894</v>
      </c>
      <c r="O5162" s="115">
        <v>2.0247009121503399</v>
      </c>
      <c r="P5162" s="115">
        <v>0.29779846053704001</v>
      </c>
      <c r="Q5162" s="115">
        <v>812.02302173410203</v>
      </c>
      <c r="R5162" s="115">
        <v>1210</v>
      </c>
      <c r="S5162" s="115" t="s">
        <v>353</v>
      </c>
      <c r="T5162" s="115">
        <v>1210</v>
      </c>
      <c r="U5162" s="115" t="s">
        <v>352</v>
      </c>
      <c r="V5162" s="115" t="s">
        <v>350</v>
      </c>
      <c r="Z5162" s="115">
        <v>0</v>
      </c>
      <c r="AA5162" s="115">
        <v>1</v>
      </c>
      <c r="AB5162" s="115">
        <v>2.0247009121503399</v>
      </c>
      <c r="AC5162" s="115">
        <v>0.29779846053704001</v>
      </c>
      <c r="AD5162" s="115">
        <v>812.02302173410203</v>
      </c>
      <c r="AF5162" s="115">
        <v>-1</v>
      </c>
      <c r="AG5162" s="115">
        <v>-1</v>
      </c>
      <c r="AH5162" s="115">
        <v>-1</v>
      </c>
      <c r="AI5162" s="115">
        <v>-1</v>
      </c>
      <c r="AJ5162" s="115">
        <v>0</v>
      </c>
      <c r="AM5162" s="115" t="s">
        <v>348</v>
      </c>
      <c r="AN5162" s="115">
        <v>-1</v>
      </c>
      <c r="AQ5162" s="115">
        <v>604</v>
      </c>
      <c r="AR5162" s="115" t="s">
        <v>271</v>
      </c>
      <c r="AS5162" s="115" t="s">
        <v>384</v>
      </c>
      <c r="AT5162" s="115" t="s">
        <v>296</v>
      </c>
      <c r="AV5162" s="115">
        <v>121.624439687437</v>
      </c>
      <c r="AW5162" s="115">
        <v>0.65857503790000005</v>
      </c>
    </row>
    <row r="5163" spans="1:49" x14ac:dyDescent="0.25">
      <c r="A5163" s="117">
        <v>450000</v>
      </c>
      <c r="B5163" s="117">
        <v>850000</v>
      </c>
      <c r="C5163" s="117">
        <v>850000</v>
      </c>
      <c r="D5163" s="115" t="s">
        <v>342</v>
      </c>
      <c r="E5163" s="115" t="s">
        <v>13</v>
      </c>
      <c r="F5163" s="115" t="s">
        <v>343</v>
      </c>
      <c r="G5163" s="115" t="s">
        <v>344</v>
      </c>
      <c r="H5163" s="115">
        <v>0.56000000000000005</v>
      </c>
      <c r="I5163" s="115">
        <v>0.48</v>
      </c>
      <c r="J5163" s="115" t="s">
        <v>350</v>
      </c>
      <c r="K5163" s="115">
        <v>1.9018585444860001E-2</v>
      </c>
      <c r="L5163" s="115">
        <v>3637.0039336119398</v>
      </c>
      <c r="M5163" s="115">
        <v>9.0685177449190508</v>
      </c>
      <c r="N5163" s="115">
        <v>1.33382200184894</v>
      </c>
      <c r="O5163" s="115">
        <v>0.17247037958999001</v>
      </c>
      <c r="P5163" s="115">
        <v>2.5367407710400001E-2</v>
      </c>
      <c r="Q5163" s="115">
        <v>69.170670074701604</v>
      </c>
      <c r="R5163" s="115">
        <v>1210</v>
      </c>
      <c r="S5163" s="115" t="s">
        <v>353</v>
      </c>
      <c r="T5163" s="115">
        <v>1210</v>
      </c>
      <c r="U5163" s="115" t="s">
        <v>352</v>
      </c>
      <c r="V5163" s="115" t="s">
        <v>350</v>
      </c>
      <c r="Z5163" s="115">
        <v>0</v>
      </c>
      <c r="AA5163" s="115">
        <v>1</v>
      </c>
      <c r="AB5163" s="115">
        <v>0.17247037958999001</v>
      </c>
      <c r="AC5163" s="115">
        <v>2.5367407710400001E-2</v>
      </c>
      <c r="AD5163" s="115">
        <v>69.170670074701604</v>
      </c>
      <c r="AF5163" s="115">
        <v>-1</v>
      </c>
      <c r="AG5163" s="115">
        <v>-1</v>
      </c>
      <c r="AH5163" s="115">
        <v>-1</v>
      </c>
      <c r="AI5163" s="115">
        <v>-1</v>
      </c>
      <c r="AJ5163" s="115">
        <v>0</v>
      </c>
      <c r="AM5163" s="115" t="s">
        <v>348</v>
      </c>
      <c r="AN5163" s="115">
        <v>-1</v>
      </c>
      <c r="AQ5163" s="115">
        <v>604</v>
      </c>
      <c r="AR5163" s="115" t="s">
        <v>271</v>
      </c>
      <c r="AS5163" s="115" t="s">
        <v>384</v>
      </c>
      <c r="AT5163" s="115" t="s">
        <v>296</v>
      </c>
      <c r="AV5163" s="115">
        <v>51.688625189530597</v>
      </c>
      <c r="AW5163" s="115">
        <v>5.6099489099999997E-2</v>
      </c>
    </row>
    <row r="5164" spans="1:49" x14ac:dyDescent="0.25">
      <c r="A5164" s="117">
        <v>450000</v>
      </c>
      <c r="B5164" s="117">
        <v>850000</v>
      </c>
      <c r="C5164" s="117">
        <v>850000</v>
      </c>
      <c r="D5164" s="115" t="s">
        <v>342</v>
      </c>
      <c r="E5164" s="115" t="s">
        <v>13</v>
      </c>
      <c r="F5164" s="115" t="s">
        <v>343</v>
      </c>
      <c r="G5164" s="115" t="s">
        <v>344</v>
      </c>
      <c r="H5164" s="115">
        <v>0.56000000000000005</v>
      </c>
      <c r="I5164" s="115">
        <v>0.48</v>
      </c>
      <c r="J5164" s="115" t="s">
        <v>350</v>
      </c>
      <c r="K5164" s="115">
        <v>2.7562344258610001E-2</v>
      </c>
      <c r="L5164" s="115">
        <v>3637.0039336119398</v>
      </c>
      <c r="M5164" s="115">
        <v>9.0685177449190508</v>
      </c>
      <c r="N5164" s="115">
        <v>1.33382200184894</v>
      </c>
      <c r="O5164" s="115">
        <v>0.24994960800082999</v>
      </c>
      <c r="P5164" s="115">
        <v>3.6763261194670001E-2</v>
      </c>
      <c r="Q5164" s="115">
        <v>100.24435448815601</v>
      </c>
      <c r="R5164" s="115">
        <v>1210</v>
      </c>
      <c r="S5164" s="115" t="s">
        <v>353</v>
      </c>
      <c r="T5164" s="115">
        <v>1210</v>
      </c>
      <c r="U5164" s="115" t="s">
        <v>352</v>
      </c>
      <c r="V5164" s="115" t="s">
        <v>350</v>
      </c>
      <c r="Z5164" s="115">
        <v>0</v>
      </c>
      <c r="AA5164" s="115">
        <v>1</v>
      </c>
      <c r="AB5164" s="115">
        <v>0.24994960800082999</v>
      </c>
      <c r="AC5164" s="115">
        <v>3.6763261194670001E-2</v>
      </c>
      <c r="AD5164" s="115">
        <v>100.244354488157</v>
      </c>
      <c r="AF5164" s="115">
        <v>-1</v>
      </c>
      <c r="AG5164" s="115">
        <v>-1</v>
      </c>
      <c r="AH5164" s="115">
        <v>-1</v>
      </c>
      <c r="AI5164" s="115">
        <v>-1</v>
      </c>
      <c r="AJ5164" s="115">
        <v>0</v>
      </c>
      <c r="AM5164" s="115" t="s">
        <v>348</v>
      </c>
      <c r="AN5164" s="115">
        <v>-1</v>
      </c>
      <c r="AQ5164" s="115">
        <v>604</v>
      </c>
      <c r="AR5164" s="115" t="s">
        <v>271</v>
      </c>
      <c r="AS5164" s="115" t="s">
        <v>384</v>
      </c>
      <c r="AT5164" s="115" t="s">
        <v>296</v>
      </c>
      <c r="AV5164" s="115">
        <v>63.2854974189204</v>
      </c>
      <c r="AW5164" s="115">
        <v>8.1301179599999995E-2</v>
      </c>
    </row>
    <row r="5165" spans="1:49" x14ac:dyDescent="0.25">
      <c r="A5165" s="117">
        <v>450000</v>
      </c>
      <c r="B5165" s="117">
        <v>850000</v>
      </c>
      <c r="C5165" s="117">
        <v>850000</v>
      </c>
      <c r="D5165" s="115" t="s">
        <v>342</v>
      </c>
      <c r="E5165" s="115" t="s">
        <v>13</v>
      </c>
      <c r="F5165" s="115" t="s">
        <v>343</v>
      </c>
      <c r="G5165" s="115" t="s">
        <v>344</v>
      </c>
      <c r="H5165" s="115">
        <v>0.56000000000000005</v>
      </c>
      <c r="I5165" s="115">
        <v>0.48</v>
      </c>
      <c r="J5165" s="115" t="s">
        <v>350</v>
      </c>
      <c r="K5165" s="115">
        <v>0.20649385372487999</v>
      </c>
      <c r="L5165" s="115">
        <v>3637.0039336119398</v>
      </c>
      <c r="M5165" s="115">
        <v>9.0685177449190508</v>
      </c>
      <c r="N5165" s="115">
        <v>1.33382200184894</v>
      </c>
      <c r="O5165" s="115">
        <v>1.87259317672079</v>
      </c>
      <c r="P5165" s="115">
        <v>0.27542604534482001</v>
      </c>
      <c r="Q5165" s="115">
        <v>751.01895826407804</v>
      </c>
      <c r="R5165" s="115">
        <v>1210</v>
      </c>
      <c r="S5165" s="115" t="s">
        <v>353</v>
      </c>
      <c r="T5165" s="115">
        <v>1210</v>
      </c>
      <c r="U5165" s="115" t="s">
        <v>352</v>
      </c>
      <c r="V5165" s="115" t="s">
        <v>350</v>
      </c>
      <c r="Z5165" s="115">
        <v>0</v>
      </c>
      <c r="AA5165" s="115">
        <v>1</v>
      </c>
      <c r="AB5165" s="115">
        <v>1.87259317672079</v>
      </c>
      <c r="AC5165" s="115">
        <v>0.27542604534482001</v>
      </c>
      <c r="AD5165" s="115">
        <v>751.01895826407804</v>
      </c>
      <c r="AF5165" s="115">
        <v>-1</v>
      </c>
      <c r="AG5165" s="115">
        <v>-1</v>
      </c>
      <c r="AH5165" s="115">
        <v>-1</v>
      </c>
      <c r="AI5165" s="115">
        <v>-1</v>
      </c>
      <c r="AJ5165" s="115">
        <v>0</v>
      </c>
      <c r="AM5165" s="115" t="s">
        <v>348</v>
      </c>
      <c r="AN5165" s="115">
        <v>-1</v>
      </c>
      <c r="AQ5165" s="115">
        <v>604</v>
      </c>
      <c r="AR5165" s="115" t="s">
        <v>271</v>
      </c>
      <c r="AS5165" s="115" t="s">
        <v>384</v>
      </c>
      <c r="AT5165" s="115" t="s">
        <v>296</v>
      </c>
      <c r="AV5165" s="115">
        <v>116.84017941148301</v>
      </c>
      <c r="AW5165" s="115">
        <v>0.60909891179999998</v>
      </c>
    </row>
    <row r="5166" spans="1:49" x14ac:dyDescent="0.25">
      <c r="A5166" s="117">
        <v>450000</v>
      </c>
      <c r="B5166" s="117">
        <v>850000</v>
      </c>
      <c r="C5166" s="117">
        <v>850000</v>
      </c>
      <c r="D5166" s="115" t="s">
        <v>342</v>
      </c>
      <c r="E5166" s="115" t="s">
        <v>13</v>
      </c>
      <c r="F5166" s="115" t="s">
        <v>343</v>
      </c>
      <c r="G5166" s="115" t="s">
        <v>344</v>
      </c>
      <c r="H5166" s="115">
        <v>0.56000000000000005</v>
      </c>
      <c r="I5166" s="115">
        <v>0.48</v>
      </c>
      <c r="J5166" s="115" t="s">
        <v>350</v>
      </c>
      <c r="K5166" s="115">
        <v>0.20059387830228001</v>
      </c>
      <c r="L5166" s="115">
        <v>3643.6521943694802</v>
      </c>
      <c r="M5166" s="115">
        <v>9.0840684971795405</v>
      </c>
      <c r="N5166" s="115">
        <v>1.33607439545066</v>
      </c>
      <c r="O5166" s="115">
        <v>1.82220853061281</v>
      </c>
      <c r="P5166" s="115">
        <v>0.26800834468382001</v>
      </c>
      <c r="Q5166" s="115">
        <v>730.89432485318798</v>
      </c>
      <c r="R5166" s="115">
        <v>1200</v>
      </c>
      <c r="S5166" s="115" t="s">
        <v>351</v>
      </c>
      <c r="T5166" s="115">
        <v>1200</v>
      </c>
      <c r="U5166" s="115" t="s">
        <v>352</v>
      </c>
      <c r="V5166" s="115" t="s">
        <v>350</v>
      </c>
      <c r="Z5166" s="115">
        <v>0</v>
      </c>
      <c r="AA5166" s="115">
        <v>1</v>
      </c>
      <c r="AB5166" s="115">
        <v>1.82220853061281</v>
      </c>
      <c r="AC5166" s="115">
        <v>0.26800834468382001</v>
      </c>
      <c r="AD5166" s="115">
        <v>730.89432485318798</v>
      </c>
      <c r="AF5166" s="115">
        <v>-1</v>
      </c>
      <c r="AG5166" s="115">
        <v>-1</v>
      </c>
      <c r="AH5166" s="115">
        <v>-1</v>
      </c>
      <c r="AI5166" s="115">
        <v>-1</v>
      </c>
      <c r="AJ5166" s="115">
        <v>0</v>
      </c>
      <c r="AM5166" s="115" t="s">
        <v>348</v>
      </c>
      <c r="AN5166" s="115">
        <v>-1</v>
      </c>
      <c r="AQ5166" s="115">
        <v>604</v>
      </c>
      <c r="AR5166" s="115" t="s">
        <v>271</v>
      </c>
      <c r="AS5166" s="115" t="s">
        <v>384</v>
      </c>
      <c r="AT5166" s="115" t="s">
        <v>296</v>
      </c>
      <c r="AV5166" s="115">
        <v>162.422228505698</v>
      </c>
      <c r="AW5166" s="115">
        <v>0.59277723019999995</v>
      </c>
    </row>
    <row r="5167" spans="1:49" x14ac:dyDescent="0.25">
      <c r="A5167" s="117">
        <v>450000</v>
      </c>
      <c r="B5167" s="117">
        <v>850000</v>
      </c>
      <c r="C5167" s="117">
        <v>850000</v>
      </c>
      <c r="D5167" s="115" t="s">
        <v>342</v>
      </c>
      <c r="E5167" s="115" t="s">
        <v>13</v>
      </c>
      <c r="F5167" s="115" t="s">
        <v>343</v>
      </c>
      <c r="G5167" s="115" t="s">
        <v>344</v>
      </c>
      <c r="H5167" s="115">
        <v>0.56000000000000005</v>
      </c>
      <c r="I5167" s="115">
        <v>0.48</v>
      </c>
      <c r="J5167" s="115" t="s">
        <v>350</v>
      </c>
      <c r="K5167" s="115">
        <v>4.1422784011309999E-2</v>
      </c>
      <c r="L5167" s="115">
        <v>3643.6521943694802</v>
      </c>
      <c r="M5167" s="115">
        <v>9.0840684971795405</v>
      </c>
      <c r="N5167" s="115">
        <v>1.33607439545066</v>
      </c>
      <c r="O5167" s="115">
        <v>0.37628740730268001</v>
      </c>
      <c r="P5167" s="115">
        <v>5.5343921105799998E-2</v>
      </c>
      <c r="Q5167" s="115">
        <v>150.93021785973201</v>
      </c>
      <c r="R5167" s="115">
        <v>1210</v>
      </c>
      <c r="S5167" s="115" t="s">
        <v>353</v>
      </c>
      <c r="T5167" s="115">
        <v>1210</v>
      </c>
      <c r="U5167" s="115" t="s">
        <v>352</v>
      </c>
      <c r="V5167" s="115" t="s">
        <v>350</v>
      </c>
      <c r="Z5167" s="115">
        <v>0</v>
      </c>
      <c r="AA5167" s="115">
        <v>1</v>
      </c>
      <c r="AB5167" s="115">
        <v>0.37628740730268001</v>
      </c>
      <c r="AC5167" s="115">
        <v>5.5343921105799998E-2</v>
      </c>
      <c r="AD5167" s="115">
        <v>150.93021785973201</v>
      </c>
      <c r="AF5167" s="115">
        <v>-1</v>
      </c>
      <c r="AG5167" s="115">
        <v>-1</v>
      </c>
      <c r="AH5167" s="115">
        <v>-1</v>
      </c>
      <c r="AI5167" s="115">
        <v>-1</v>
      </c>
      <c r="AJ5167" s="115">
        <v>0</v>
      </c>
      <c r="AM5167" s="115" t="s">
        <v>348</v>
      </c>
      <c r="AN5167" s="115">
        <v>-1</v>
      </c>
      <c r="AQ5167" s="115">
        <v>604</v>
      </c>
      <c r="AR5167" s="115" t="s">
        <v>271</v>
      </c>
      <c r="AS5167" s="115" t="s">
        <v>384</v>
      </c>
      <c r="AT5167" s="115" t="s">
        <v>296</v>
      </c>
      <c r="AV5167" s="115">
        <v>72.3118836770347</v>
      </c>
      <c r="AW5167" s="115">
        <v>0.12240893579999999</v>
      </c>
    </row>
    <row r="5168" spans="1:49" x14ac:dyDescent="0.25">
      <c r="A5168" s="117">
        <v>450000</v>
      </c>
      <c r="B5168" s="117">
        <v>850000</v>
      </c>
      <c r="C5168" s="117">
        <v>850000</v>
      </c>
      <c r="D5168" s="115" t="s">
        <v>342</v>
      </c>
      <c r="E5168" s="115" t="s">
        <v>13</v>
      </c>
      <c r="F5168" s="115" t="s">
        <v>343</v>
      </c>
      <c r="G5168" s="115" t="s">
        <v>344</v>
      </c>
      <c r="H5168" s="115">
        <v>0.56000000000000005</v>
      </c>
      <c r="I5168" s="115">
        <v>0.48</v>
      </c>
      <c r="J5168" s="115" t="s">
        <v>350</v>
      </c>
      <c r="K5168" s="115">
        <v>2.7671973547829999E-2</v>
      </c>
      <c r="L5168" s="115">
        <v>3643.6521943694802</v>
      </c>
      <c r="M5168" s="115">
        <v>9.0840684971795405</v>
      </c>
      <c r="N5168" s="115">
        <v>1.33607439545066</v>
      </c>
      <c r="O5168" s="115">
        <v>0.25137410316061998</v>
      </c>
      <c r="P5168" s="115">
        <v>3.6971815328840002E-2</v>
      </c>
      <c r="Q5168" s="115">
        <v>100.827047140085</v>
      </c>
      <c r="R5168" s="115">
        <v>1210</v>
      </c>
      <c r="S5168" s="115" t="s">
        <v>353</v>
      </c>
      <c r="T5168" s="115">
        <v>1210</v>
      </c>
      <c r="U5168" s="115" t="s">
        <v>352</v>
      </c>
      <c r="V5168" s="115" t="s">
        <v>350</v>
      </c>
      <c r="Z5168" s="115">
        <v>0</v>
      </c>
      <c r="AA5168" s="115">
        <v>1</v>
      </c>
      <c r="AB5168" s="115">
        <v>0.25137410316061998</v>
      </c>
      <c r="AC5168" s="115">
        <v>3.6971815328840002E-2</v>
      </c>
      <c r="AD5168" s="115">
        <v>100.82704714008599</v>
      </c>
      <c r="AF5168" s="115">
        <v>-1</v>
      </c>
      <c r="AG5168" s="115">
        <v>-1</v>
      </c>
      <c r="AH5168" s="115">
        <v>-1</v>
      </c>
      <c r="AI5168" s="115">
        <v>-1</v>
      </c>
      <c r="AJ5168" s="115">
        <v>0</v>
      </c>
      <c r="AM5168" s="115" t="s">
        <v>348</v>
      </c>
      <c r="AN5168" s="115">
        <v>-1</v>
      </c>
      <c r="AQ5168" s="115">
        <v>604</v>
      </c>
      <c r="AR5168" s="115" t="s">
        <v>271</v>
      </c>
      <c r="AS5168" s="115" t="s">
        <v>384</v>
      </c>
      <c r="AT5168" s="115" t="s">
        <v>296</v>
      </c>
      <c r="AV5168" s="115">
        <v>64.050047245456597</v>
      </c>
      <c r="AW5168" s="115">
        <v>8.1773760900000006E-2</v>
      </c>
    </row>
    <row r="5169" spans="1:49" x14ac:dyDescent="0.25">
      <c r="A5169" s="117">
        <v>450000</v>
      </c>
      <c r="B5169" s="117">
        <v>850000</v>
      </c>
      <c r="C5169" s="117">
        <v>850000</v>
      </c>
      <c r="D5169" s="115" t="s">
        <v>342</v>
      </c>
      <c r="E5169" s="115" t="s">
        <v>13</v>
      </c>
      <c r="F5169" s="115" t="s">
        <v>343</v>
      </c>
      <c r="G5169" s="115" t="s">
        <v>344</v>
      </c>
      <c r="H5169" s="115">
        <v>0.56000000000000005</v>
      </c>
      <c r="I5169" s="115">
        <v>0.48</v>
      </c>
      <c r="J5169" s="115" t="s">
        <v>350</v>
      </c>
      <c r="K5169" s="115">
        <v>2.4413726339059999E-2</v>
      </c>
      <c r="L5169" s="115">
        <v>3643.6521943694802</v>
      </c>
      <c r="M5169" s="115">
        <v>9.0840684971795405</v>
      </c>
      <c r="N5169" s="115">
        <v>1.33607439545066</v>
      </c>
      <c r="O5169" s="115">
        <v>0.22177596233541</v>
      </c>
      <c r="P5169" s="115">
        <v>3.2618554659149999E-2</v>
      </c>
      <c r="Q5169" s="115">
        <v>88.955127548052104</v>
      </c>
      <c r="R5169" s="115">
        <v>1210</v>
      </c>
      <c r="S5169" s="115" t="s">
        <v>353</v>
      </c>
      <c r="T5169" s="115">
        <v>1210</v>
      </c>
      <c r="U5169" s="115" t="s">
        <v>352</v>
      </c>
      <c r="V5169" s="115" t="s">
        <v>350</v>
      </c>
      <c r="Z5169" s="115">
        <v>0</v>
      </c>
      <c r="AA5169" s="115">
        <v>1</v>
      </c>
      <c r="AB5169" s="115">
        <v>0.22177596233541</v>
      </c>
      <c r="AC5169" s="115">
        <v>3.2618554659149999E-2</v>
      </c>
      <c r="AD5169" s="115">
        <v>88.955127548052801</v>
      </c>
      <c r="AF5169" s="115">
        <v>-1</v>
      </c>
      <c r="AG5169" s="115">
        <v>-1</v>
      </c>
      <c r="AH5169" s="115">
        <v>-1</v>
      </c>
      <c r="AI5169" s="115">
        <v>-1</v>
      </c>
      <c r="AJ5169" s="115">
        <v>0</v>
      </c>
      <c r="AM5169" s="115" t="s">
        <v>348</v>
      </c>
      <c r="AN5169" s="115">
        <v>-1</v>
      </c>
      <c r="AQ5169" s="115">
        <v>604</v>
      </c>
      <c r="AR5169" s="115" t="s">
        <v>271</v>
      </c>
      <c r="AS5169" s="115" t="s">
        <v>384</v>
      </c>
      <c r="AT5169" s="115" t="s">
        <v>296</v>
      </c>
      <c r="AV5169" s="115">
        <v>52.9447442553884</v>
      </c>
      <c r="AW5169" s="115">
        <v>7.2145277800000004E-2</v>
      </c>
    </row>
    <row r="5170" spans="1:49" x14ac:dyDescent="0.25">
      <c r="A5170" s="117">
        <v>450000</v>
      </c>
      <c r="B5170" s="117">
        <v>850000</v>
      </c>
      <c r="C5170" s="117">
        <v>850000</v>
      </c>
      <c r="D5170" s="115" t="s">
        <v>342</v>
      </c>
      <c r="E5170" s="115" t="s">
        <v>13</v>
      </c>
      <c r="F5170" s="115" t="s">
        <v>343</v>
      </c>
      <c r="G5170" s="115" t="s">
        <v>344</v>
      </c>
      <c r="H5170" s="115">
        <v>0.56000000000000005</v>
      </c>
      <c r="I5170" s="115">
        <v>0.48</v>
      </c>
      <c r="J5170" s="115" t="s">
        <v>350</v>
      </c>
      <c r="K5170" s="115">
        <v>0.32366109158249001</v>
      </c>
      <c r="L5170" s="115">
        <v>3643.6521943694802</v>
      </c>
      <c r="M5170" s="115">
        <v>9.0840684971795405</v>
      </c>
      <c r="N5170" s="115">
        <v>1.33607439545066</v>
      </c>
      <c r="O5170" s="115">
        <v>2.9401595258072599</v>
      </c>
      <c r="P5170" s="115">
        <v>0.43243529726697999</v>
      </c>
      <c r="Q5170" s="115">
        <v>1179.3084465765701</v>
      </c>
      <c r="R5170" s="115">
        <v>1210</v>
      </c>
      <c r="S5170" s="115" t="s">
        <v>353</v>
      </c>
      <c r="T5170" s="115">
        <v>1210</v>
      </c>
      <c r="U5170" s="115" t="s">
        <v>352</v>
      </c>
      <c r="V5170" s="115" t="s">
        <v>350</v>
      </c>
      <c r="Z5170" s="115">
        <v>0</v>
      </c>
      <c r="AA5170" s="115">
        <v>1</v>
      </c>
      <c r="AB5170" s="115">
        <v>2.9401595258072599</v>
      </c>
      <c r="AC5170" s="115">
        <v>0.43243529726697999</v>
      </c>
      <c r="AD5170" s="115">
        <v>1179.3084465765701</v>
      </c>
      <c r="AF5170" s="115">
        <v>-1</v>
      </c>
      <c r="AG5170" s="115">
        <v>-1</v>
      </c>
      <c r="AH5170" s="115">
        <v>-1</v>
      </c>
      <c r="AI5170" s="115">
        <v>-1</v>
      </c>
      <c r="AJ5170" s="115">
        <v>0</v>
      </c>
      <c r="AM5170" s="115" t="s">
        <v>348</v>
      </c>
      <c r="AN5170" s="115">
        <v>-1</v>
      </c>
      <c r="AQ5170" s="115">
        <v>604</v>
      </c>
      <c r="AR5170" s="115" t="s">
        <v>271</v>
      </c>
      <c r="AS5170" s="115" t="s">
        <v>384</v>
      </c>
      <c r="AT5170" s="115" t="s">
        <v>296</v>
      </c>
      <c r="AV5170" s="115">
        <v>144.40421942792699</v>
      </c>
      <c r="AW5170" s="115">
        <v>0.95645453899999999</v>
      </c>
    </row>
    <row r="5171" spans="1:49" x14ac:dyDescent="0.25">
      <c r="A5171" s="117">
        <v>450000</v>
      </c>
      <c r="B5171" s="117">
        <v>850000</v>
      </c>
      <c r="C5171" s="117">
        <v>850000</v>
      </c>
      <c r="D5171" s="115" t="s">
        <v>342</v>
      </c>
      <c r="E5171" s="115" t="s">
        <v>13</v>
      </c>
      <c r="F5171" s="115" t="s">
        <v>343</v>
      </c>
      <c r="G5171" s="115" t="s">
        <v>344</v>
      </c>
      <c r="H5171" s="115">
        <v>0.56000000000000005</v>
      </c>
      <c r="I5171" s="115">
        <v>0.48</v>
      </c>
      <c r="J5171" s="115" t="s">
        <v>350</v>
      </c>
      <c r="K5171" s="115">
        <v>5.8064554397200003E-3</v>
      </c>
      <c r="L5171" s="115">
        <v>3682.59813766149</v>
      </c>
      <c r="M5171" s="115">
        <v>9.1751459501170505</v>
      </c>
      <c r="N5171" s="115">
        <v>1.34926546710053</v>
      </c>
      <c r="O5171" s="115">
        <v>5.3275076112319998E-2</v>
      </c>
      <c r="P5171" s="115">
        <v>7.8344498110699996E-3</v>
      </c>
      <c r="Q5171" s="115">
        <v>21.3828419887457</v>
      </c>
      <c r="R5171" s="115">
        <v>1200</v>
      </c>
      <c r="S5171" s="115" t="s">
        <v>351</v>
      </c>
      <c r="T5171" s="115">
        <v>1200</v>
      </c>
      <c r="U5171" s="115" t="s">
        <v>352</v>
      </c>
      <c r="V5171" s="115" t="s">
        <v>350</v>
      </c>
      <c r="Z5171" s="115">
        <v>0</v>
      </c>
      <c r="AA5171" s="115">
        <v>1</v>
      </c>
      <c r="AB5171" s="115">
        <v>5.3275076112319998E-2</v>
      </c>
      <c r="AC5171" s="115">
        <v>7.8344498110699996E-3</v>
      </c>
      <c r="AD5171" s="115">
        <v>1217.49058956454</v>
      </c>
      <c r="AF5171" s="115">
        <v>-1</v>
      </c>
      <c r="AG5171" s="115">
        <v>-1</v>
      </c>
      <c r="AH5171" s="115">
        <v>-1</v>
      </c>
      <c r="AI5171" s="115">
        <v>-1</v>
      </c>
      <c r="AJ5171" s="115">
        <v>0</v>
      </c>
      <c r="AM5171" s="115" t="s">
        <v>348</v>
      </c>
      <c r="AN5171" s="115">
        <v>-1</v>
      </c>
      <c r="AQ5171" s="115">
        <v>604</v>
      </c>
      <c r="AR5171" s="115" t="s">
        <v>271</v>
      </c>
      <c r="AS5171" s="115" t="s">
        <v>384</v>
      </c>
      <c r="AT5171" s="115" t="s">
        <v>296</v>
      </c>
      <c r="AV5171" s="115">
        <v>22.162612529511101</v>
      </c>
      <c r="AW5171" s="115">
        <v>0.98742140270000001</v>
      </c>
    </row>
    <row r="5172" spans="1:49" x14ac:dyDescent="0.25">
      <c r="A5172" s="117">
        <v>450000</v>
      </c>
      <c r="B5172" s="117">
        <v>850000</v>
      </c>
      <c r="C5172" s="117">
        <v>850000</v>
      </c>
      <c r="D5172" s="115" t="s">
        <v>342</v>
      </c>
      <c r="E5172" s="115" t="s">
        <v>13</v>
      </c>
      <c r="F5172" s="115" t="s">
        <v>343</v>
      </c>
      <c r="G5172" s="115" t="s">
        <v>344</v>
      </c>
      <c r="H5172" s="115">
        <v>0.56000000000000005</v>
      </c>
      <c r="I5172" s="115">
        <v>0.48</v>
      </c>
      <c r="J5172" s="115" t="s">
        <v>350</v>
      </c>
      <c r="K5172" s="115">
        <v>2.54201290763E-3</v>
      </c>
      <c r="L5172" s="115">
        <v>3682.59813766149</v>
      </c>
      <c r="M5172" s="115">
        <v>9.1751459501170505</v>
      </c>
      <c r="N5172" s="115">
        <v>1.34926546710053</v>
      </c>
      <c r="O5172" s="115">
        <v>2.332333943464E-2</v>
      </c>
      <c r="P5172" s="115">
        <v>3.4298502331900002E-3</v>
      </c>
      <c r="Q5172" s="115">
        <v>9.3612119995718093</v>
      </c>
      <c r="R5172" s="115">
        <v>1210</v>
      </c>
      <c r="S5172" s="115" t="s">
        <v>353</v>
      </c>
      <c r="T5172" s="115">
        <v>1210</v>
      </c>
      <c r="U5172" s="115" t="s">
        <v>352</v>
      </c>
      <c r="V5172" s="115" t="s">
        <v>350</v>
      </c>
      <c r="Z5172" s="115">
        <v>0</v>
      </c>
      <c r="AA5172" s="115">
        <v>1</v>
      </c>
      <c r="AB5172" s="115">
        <v>2.332333943464E-2</v>
      </c>
      <c r="AC5172" s="115">
        <v>3.4298502331900002E-3</v>
      </c>
      <c r="AD5172" s="115">
        <v>21.473891461409899</v>
      </c>
      <c r="AF5172" s="115">
        <v>-1</v>
      </c>
      <c r="AG5172" s="115">
        <v>-1</v>
      </c>
      <c r="AH5172" s="115">
        <v>-1</v>
      </c>
      <c r="AI5172" s="115">
        <v>-1</v>
      </c>
      <c r="AJ5172" s="115">
        <v>0</v>
      </c>
      <c r="AM5172" s="115" t="s">
        <v>348</v>
      </c>
      <c r="AN5172" s="115">
        <v>-1</v>
      </c>
      <c r="AQ5172" s="115">
        <v>604</v>
      </c>
      <c r="AR5172" s="115" t="s">
        <v>271</v>
      </c>
      <c r="AS5172" s="115" t="s">
        <v>384</v>
      </c>
      <c r="AT5172" s="115" t="s">
        <v>296</v>
      </c>
      <c r="AV5172" s="115">
        <v>17.0855469852212</v>
      </c>
      <c r="AW5172" s="115">
        <v>1.7415970400000001E-2</v>
      </c>
    </row>
    <row r="5173" spans="1:49" x14ac:dyDescent="0.25">
      <c r="A5173" s="117">
        <v>450000</v>
      </c>
      <c r="B5173" s="117">
        <v>850000</v>
      </c>
      <c r="C5173" s="117">
        <v>860000</v>
      </c>
      <c r="D5173" s="115" t="s">
        <v>342</v>
      </c>
      <c r="E5173" s="115" t="s">
        <v>13</v>
      </c>
      <c r="F5173" s="115" t="s">
        <v>343</v>
      </c>
      <c r="G5173" s="115" t="s">
        <v>344</v>
      </c>
      <c r="H5173" s="115">
        <v>0.56000000000000005</v>
      </c>
      <c r="I5173" s="115">
        <v>0.48</v>
      </c>
      <c r="J5173" s="115" t="s">
        <v>350</v>
      </c>
      <c r="K5173" s="115">
        <v>6.7737720792280007E-2</v>
      </c>
      <c r="L5173" s="115">
        <v>3675.0356444997301</v>
      </c>
      <c r="M5173" s="115">
        <v>9.1574572287756801</v>
      </c>
      <c r="N5173" s="115">
        <v>1.34670342451249</v>
      </c>
      <c r="O5173" s="115">
        <v>0.62030528093005</v>
      </c>
      <c r="P5173" s="115">
        <v>9.1222620559629999E-2</v>
      </c>
      <c r="Q5173" s="115">
        <v>248.938538388799</v>
      </c>
      <c r="R5173" s="115">
        <v>1200</v>
      </c>
      <c r="S5173" s="115" t="s">
        <v>351</v>
      </c>
      <c r="T5173" s="115">
        <v>1200</v>
      </c>
      <c r="U5173" s="115" t="s">
        <v>352</v>
      </c>
      <c r="V5173" s="115" t="s">
        <v>350</v>
      </c>
      <c r="Z5173" s="115">
        <v>0</v>
      </c>
      <c r="AA5173" s="115">
        <v>1</v>
      </c>
      <c r="AB5173" s="115">
        <v>0.62030528093005</v>
      </c>
      <c r="AC5173" s="115">
        <v>9.1222620559629999E-2</v>
      </c>
      <c r="AD5173" s="115">
        <v>718.29210562749097</v>
      </c>
      <c r="AF5173" s="115">
        <v>-1</v>
      </c>
      <c r="AG5173" s="115">
        <v>-1</v>
      </c>
      <c r="AH5173" s="115">
        <v>-1</v>
      </c>
      <c r="AI5173" s="115">
        <v>-1</v>
      </c>
      <c r="AJ5173" s="115">
        <v>0</v>
      </c>
      <c r="AM5173" s="115" t="s">
        <v>348</v>
      </c>
      <c r="AN5173" s="115">
        <v>-1</v>
      </c>
      <c r="AQ5173" s="115">
        <v>604</v>
      </c>
      <c r="AR5173" s="115" t="s">
        <v>271</v>
      </c>
      <c r="AS5173" s="115" t="s">
        <v>384</v>
      </c>
      <c r="AT5173" s="115" t="s">
        <v>296</v>
      </c>
      <c r="AV5173" s="115">
        <v>111.046911709063</v>
      </c>
      <c r="AW5173" s="115">
        <v>0.58255645229999997</v>
      </c>
    </row>
    <row r="5174" spans="1:49" x14ac:dyDescent="0.25">
      <c r="A5174" s="117">
        <v>450000</v>
      </c>
      <c r="B5174" s="117">
        <v>850000</v>
      </c>
      <c r="C5174" s="117">
        <v>860000</v>
      </c>
      <c r="D5174" s="115" t="s">
        <v>342</v>
      </c>
      <c r="E5174" s="115" t="s">
        <v>13</v>
      </c>
      <c r="F5174" s="115" t="s">
        <v>343</v>
      </c>
      <c r="G5174" s="115" t="s">
        <v>344</v>
      </c>
      <c r="H5174" s="115">
        <v>0.56000000000000005</v>
      </c>
      <c r="I5174" s="115">
        <v>0.48</v>
      </c>
      <c r="J5174" s="115" t="s">
        <v>350</v>
      </c>
      <c r="K5174" s="115">
        <v>4.6054096948800003E-3</v>
      </c>
      <c r="L5174" s="115">
        <v>3675.0356444997301</v>
      </c>
      <c r="M5174" s="115">
        <v>9.1574572287756801</v>
      </c>
      <c r="N5174" s="115">
        <v>1.34670342451249</v>
      </c>
      <c r="O5174" s="115">
        <v>4.2173842301890002E-2</v>
      </c>
      <c r="P5174" s="115">
        <v>6.2021210073799999E-3</v>
      </c>
      <c r="Q5174" s="115">
        <v>16.925044786227001</v>
      </c>
      <c r="R5174" s="115">
        <v>1210</v>
      </c>
      <c r="S5174" s="115" t="s">
        <v>353</v>
      </c>
      <c r="T5174" s="115">
        <v>1210</v>
      </c>
      <c r="U5174" s="115" t="s">
        <v>352</v>
      </c>
      <c r="V5174" s="115" t="s">
        <v>350</v>
      </c>
      <c r="Z5174" s="115">
        <v>0</v>
      </c>
      <c r="AA5174" s="115">
        <v>1</v>
      </c>
      <c r="AB5174" s="115">
        <v>4.2173842301890002E-2</v>
      </c>
      <c r="AC5174" s="115">
        <v>6.2021210073799999E-3</v>
      </c>
      <c r="AD5174" s="115">
        <v>16.925044786226099</v>
      </c>
      <c r="AF5174" s="115">
        <v>-1</v>
      </c>
      <c r="AG5174" s="115">
        <v>-1</v>
      </c>
      <c r="AH5174" s="115">
        <v>-1</v>
      </c>
      <c r="AI5174" s="115">
        <v>-1</v>
      </c>
      <c r="AJ5174" s="115">
        <v>0</v>
      </c>
      <c r="AM5174" s="115" t="s">
        <v>348</v>
      </c>
      <c r="AN5174" s="115">
        <v>-1</v>
      </c>
      <c r="AQ5174" s="115">
        <v>604</v>
      </c>
      <c r="AR5174" s="115" t="s">
        <v>271</v>
      </c>
      <c r="AS5174" s="115" t="s">
        <v>384</v>
      </c>
      <c r="AT5174" s="115" t="s">
        <v>296</v>
      </c>
      <c r="AV5174" s="115">
        <v>42.336791966089699</v>
      </c>
      <c r="AW5174" s="115">
        <v>1.3726719199999999E-2</v>
      </c>
    </row>
    <row r="5175" spans="1:49" x14ac:dyDescent="0.25">
      <c r="A5175" s="117">
        <v>450000</v>
      </c>
      <c r="B5175" s="117">
        <v>850000</v>
      </c>
      <c r="C5175" s="117">
        <v>860000</v>
      </c>
      <c r="D5175" s="115" t="s">
        <v>342</v>
      </c>
      <c r="E5175" s="115" t="s">
        <v>13</v>
      </c>
      <c r="F5175" s="115" t="s">
        <v>343</v>
      </c>
      <c r="G5175" s="115" t="s">
        <v>344</v>
      </c>
      <c r="H5175" s="115">
        <v>0.56000000000000005</v>
      </c>
      <c r="I5175" s="115">
        <v>0.48</v>
      </c>
      <c r="J5175" s="115" t="s">
        <v>350</v>
      </c>
      <c r="K5175" s="115">
        <v>9.1775567066000006E-3</v>
      </c>
      <c r="L5175" s="115">
        <v>3675.0356444997301</v>
      </c>
      <c r="M5175" s="115">
        <v>9.1574572287756801</v>
      </c>
      <c r="N5175" s="115">
        <v>1.34670342451249</v>
      </c>
      <c r="O5175" s="115">
        <v>8.4043083005420002E-2</v>
      </c>
      <c r="P5175" s="115">
        <v>1.235944704544E-2</v>
      </c>
      <c r="Q5175" s="115">
        <v>33.727848026201897</v>
      </c>
      <c r="R5175" s="115">
        <v>1210</v>
      </c>
      <c r="S5175" s="115" t="s">
        <v>353</v>
      </c>
      <c r="T5175" s="115">
        <v>1210</v>
      </c>
      <c r="U5175" s="115" t="s">
        <v>352</v>
      </c>
      <c r="V5175" s="115" t="s">
        <v>350</v>
      </c>
      <c r="Z5175" s="115">
        <v>0</v>
      </c>
      <c r="AA5175" s="115">
        <v>1</v>
      </c>
      <c r="AB5175" s="115">
        <v>8.4043083005420002E-2</v>
      </c>
      <c r="AC5175" s="115">
        <v>1.235944704544E-2</v>
      </c>
      <c r="AD5175" s="115">
        <v>33.727848026201102</v>
      </c>
      <c r="AF5175" s="115">
        <v>-1</v>
      </c>
      <c r="AG5175" s="115">
        <v>-1</v>
      </c>
      <c r="AH5175" s="115">
        <v>-1</v>
      </c>
      <c r="AI5175" s="115">
        <v>-1</v>
      </c>
      <c r="AJ5175" s="115">
        <v>0</v>
      </c>
      <c r="AM5175" s="115" t="s">
        <v>348</v>
      </c>
      <c r="AN5175" s="115">
        <v>-1</v>
      </c>
      <c r="AQ5175" s="115">
        <v>604</v>
      </c>
      <c r="AR5175" s="115" t="s">
        <v>271</v>
      </c>
      <c r="AS5175" s="115" t="s">
        <v>384</v>
      </c>
      <c r="AT5175" s="115" t="s">
        <v>296</v>
      </c>
      <c r="AV5175" s="115">
        <v>62.005276919358998</v>
      </c>
      <c r="AW5175" s="115">
        <v>2.7354296899999998E-2</v>
      </c>
    </row>
    <row r="5176" spans="1:49" x14ac:dyDescent="0.25">
      <c r="A5176" s="117">
        <v>450000</v>
      </c>
      <c r="B5176" s="117">
        <v>850000</v>
      </c>
      <c r="C5176" s="117">
        <v>860000</v>
      </c>
      <c r="D5176" s="115" t="s">
        <v>342</v>
      </c>
      <c r="E5176" s="115" t="s">
        <v>13</v>
      </c>
      <c r="F5176" s="115" t="s">
        <v>343</v>
      </c>
      <c r="G5176" s="115" t="s">
        <v>344</v>
      </c>
      <c r="H5176" s="115">
        <v>0.56000000000000005</v>
      </c>
      <c r="I5176" s="115">
        <v>0.48</v>
      </c>
      <c r="J5176" s="115" t="s">
        <v>350</v>
      </c>
      <c r="K5176" s="115">
        <v>0.23481184535755001</v>
      </c>
      <c r="L5176" s="115">
        <v>3658.5104816677799</v>
      </c>
      <c r="M5176" s="115">
        <v>9.11880198080285</v>
      </c>
      <c r="N5176" s="115">
        <v>1.3411044797193601</v>
      </c>
      <c r="O5176" s="115">
        <v>2.14120272056243</v>
      </c>
      <c r="P5176" s="115">
        <v>0.31490721770017999</v>
      </c>
      <c r="Q5176" s="115">
        <v>859.06159746036701</v>
      </c>
      <c r="R5176" s="115">
        <v>1200</v>
      </c>
      <c r="S5176" s="115" t="s">
        <v>351</v>
      </c>
      <c r="T5176" s="115">
        <v>1200</v>
      </c>
      <c r="U5176" s="115" t="s">
        <v>352</v>
      </c>
      <c r="V5176" s="115" t="s">
        <v>350</v>
      </c>
      <c r="Z5176" s="115">
        <v>0</v>
      </c>
      <c r="AA5176" s="115">
        <v>1</v>
      </c>
      <c r="AB5176" s="115">
        <v>2.14120272056243</v>
      </c>
      <c r="AC5176" s="115">
        <v>0.31490721770017999</v>
      </c>
      <c r="AD5176" s="115">
        <v>859.06159746036701</v>
      </c>
      <c r="AF5176" s="115">
        <v>-1</v>
      </c>
      <c r="AG5176" s="115">
        <v>-1</v>
      </c>
      <c r="AH5176" s="115">
        <v>-1</v>
      </c>
      <c r="AI5176" s="115">
        <v>-1</v>
      </c>
      <c r="AJ5176" s="115">
        <v>0</v>
      </c>
      <c r="AM5176" s="115" t="s">
        <v>348</v>
      </c>
      <c r="AN5176" s="115">
        <v>-1</v>
      </c>
      <c r="AQ5176" s="115">
        <v>604</v>
      </c>
      <c r="AR5176" s="115" t="s">
        <v>271</v>
      </c>
      <c r="AS5176" s="115" t="s">
        <v>384</v>
      </c>
      <c r="AT5176" s="115" t="s">
        <v>296</v>
      </c>
      <c r="AV5176" s="115">
        <v>154.29684228710599</v>
      </c>
      <c r="AW5176" s="115">
        <v>0.69672473440000005</v>
      </c>
    </row>
    <row r="5177" spans="1:49" x14ac:dyDescent="0.25">
      <c r="A5177" s="117">
        <v>450000</v>
      </c>
      <c r="B5177" s="117">
        <v>850000</v>
      </c>
      <c r="C5177" s="117">
        <v>860000</v>
      </c>
      <c r="D5177" s="115" t="s">
        <v>342</v>
      </c>
      <c r="E5177" s="115" t="s">
        <v>13</v>
      </c>
      <c r="F5177" s="115" t="s">
        <v>343</v>
      </c>
      <c r="G5177" s="115" t="s">
        <v>344</v>
      </c>
      <c r="H5177" s="115">
        <v>0.56000000000000005</v>
      </c>
      <c r="I5177" s="115">
        <v>0.48</v>
      </c>
      <c r="J5177" s="115" t="s">
        <v>350</v>
      </c>
      <c r="K5177" s="115">
        <v>0.14445776215378001</v>
      </c>
      <c r="L5177" s="115">
        <v>3658.5104816677799</v>
      </c>
      <c r="M5177" s="115">
        <v>9.11880198080285</v>
      </c>
      <c r="N5177" s="115">
        <v>1.3411044797193601</v>
      </c>
      <c r="O5177" s="115">
        <v>1.31728172767028</v>
      </c>
      <c r="P5177" s="115">
        <v>0.19373295195467</v>
      </c>
      <c r="Q5177" s="115">
        <v>528.50023699789404</v>
      </c>
      <c r="R5177" s="115">
        <v>1210</v>
      </c>
      <c r="S5177" s="115" t="s">
        <v>353</v>
      </c>
      <c r="T5177" s="115">
        <v>1210</v>
      </c>
      <c r="U5177" s="115" t="s">
        <v>352</v>
      </c>
      <c r="V5177" s="115" t="s">
        <v>350</v>
      </c>
      <c r="Z5177" s="115">
        <v>0</v>
      </c>
      <c r="AA5177" s="115">
        <v>1</v>
      </c>
      <c r="AB5177" s="115">
        <v>1.31728172767028</v>
      </c>
      <c r="AC5177" s="115">
        <v>0.19373295195467</v>
      </c>
      <c r="AD5177" s="115">
        <v>528.50023699789404</v>
      </c>
      <c r="AF5177" s="115">
        <v>-1</v>
      </c>
      <c r="AG5177" s="115">
        <v>-1</v>
      </c>
      <c r="AH5177" s="115">
        <v>-1</v>
      </c>
      <c r="AI5177" s="115">
        <v>-1</v>
      </c>
      <c r="AJ5177" s="115">
        <v>0</v>
      </c>
      <c r="AM5177" s="115" t="s">
        <v>348</v>
      </c>
      <c r="AN5177" s="115">
        <v>-1</v>
      </c>
      <c r="AQ5177" s="115">
        <v>604</v>
      </c>
      <c r="AR5177" s="115" t="s">
        <v>271</v>
      </c>
      <c r="AS5177" s="115" t="s">
        <v>384</v>
      </c>
      <c r="AT5177" s="115" t="s">
        <v>296</v>
      </c>
      <c r="AV5177" s="115">
        <v>104.219354194137</v>
      </c>
      <c r="AW5177" s="115">
        <v>0.42862955149999998</v>
      </c>
    </row>
    <row r="5178" spans="1:49" x14ac:dyDescent="0.25">
      <c r="A5178" s="117">
        <v>450000</v>
      </c>
      <c r="B5178" s="117">
        <v>850000</v>
      </c>
      <c r="C5178" s="117">
        <v>860000</v>
      </c>
      <c r="D5178" s="115" t="s">
        <v>342</v>
      </c>
      <c r="E5178" s="115" t="s">
        <v>13</v>
      </c>
      <c r="F5178" s="115" t="s">
        <v>343</v>
      </c>
      <c r="G5178" s="115" t="s">
        <v>344</v>
      </c>
      <c r="H5178" s="115">
        <v>0.56000000000000005</v>
      </c>
      <c r="I5178" s="115">
        <v>0.48</v>
      </c>
      <c r="J5178" s="115" t="s">
        <v>350</v>
      </c>
      <c r="K5178" s="115">
        <v>9.4870321935179996E-2</v>
      </c>
      <c r="L5178" s="115">
        <v>3658.5104816677799</v>
      </c>
      <c r="M5178" s="115">
        <v>9.11880198080285</v>
      </c>
      <c r="N5178" s="115">
        <v>1.3411044797193601</v>
      </c>
      <c r="O5178" s="115">
        <v>0.86510367958196999</v>
      </c>
      <c r="P5178" s="115">
        <v>0.12723101373969001</v>
      </c>
      <c r="Q5178" s="115">
        <v>347.08406719907498</v>
      </c>
      <c r="R5178" s="115">
        <v>1210</v>
      </c>
      <c r="S5178" s="115" t="s">
        <v>353</v>
      </c>
      <c r="T5178" s="115">
        <v>1210</v>
      </c>
      <c r="U5178" s="115" t="s">
        <v>352</v>
      </c>
      <c r="V5178" s="115" t="s">
        <v>350</v>
      </c>
      <c r="Z5178" s="115">
        <v>0</v>
      </c>
      <c r="AA5178" s="115">
        <v>1</v>
      </c>
      <c r="AB5178" s="115">
        <v>0.86510367958196999</v>
      </c>
      <c r="AC5178" s="115">
        <v>0.12723101373969001</v>
      </c>
      <c r="AD5178" s="115">
        <v>347.08406719907401</v>
      </c>
      <c r="AF5178" s="115">
        <v>-1</v>
      </c>
      <c r="AG5178" s="115">
        <v>-1</v>
      </c>
      <c r="AH5178" s="115">
        <v>-1</v>
      </c>
      <c r="AI5178" s="115">
        <v>-1</v>
      </c>
      <c r="AJ5178" s="115">
        <v>0</v>
      </c>
      <c r="AM5178" s="115" t="s">
        <v>348</v>
      </c>
      <c r="AN5178" s="115">
        <v>-1</v>
      </c>
      <c r="AQ5178" s="115">
        <v>604</v>
      </c>
      <c r="AR5178" s="115" t="s">
        <v>271</v>
      </c>
      <c r="AS5178" s="115" t="s">
        <v>384</v>
      </c>
      <c r="AT5178" s="115" t="s">
        <v>296</v>
      </c>
      <c r="AV5178" s="115">
        <v>94.717548946197795</v>
      </c>
      <c r="AW5178" s="115">
        <v>0.2814955938</v>
      </c>
    </row>
    <row r="5179" spans="1:49" x14ac:dyDescent="0.25">
      <c r="A5179" s="117">
        <v>450000</v>
      </c>
      <c r="B5179" s="117">
        <v>850000</v>
      </c>
      <c r="C5179" s="117">
        <v>860000</v>
      </c>
      <c r="D5179" s="115" t="s">
        <v>342</v>
      </c>
      <c r="E5179" s="115" t="s">
        <v>13</v>
      </c>
      <c r="F5179" s="115" t="s">
        <v>343</v>
      </c>
      <c r="G5179" s="115" t="s">
        <v>344</v>
      </c>
      <c r="H5179" s="115">
        <v>0.56000000000000005</v>
      </c>
      <c r="I5179" s="115">
        <v>0.48</v>
      </c>
      <c r="J5179" s="115" t="s">
        <v>350</v>
      </c>
      <c r="K5179" s="115">
        <v>8.2867736363509997E-2</v>
      </c>
      <c r="L5179" s="115">
        <v>3658.5104816677799</v>
      </c>
      <c r="M5179" s="115">
        <v>9.11880198080285</v>
      </c>
      <c r="N5179" s="115">
        <v>1.3411044797193601</v>
      </c>
      <c r="O5179" s="115">
        <v>0.75565447849626</v>
      </c>
      <c r="P5179" s="115">
        <v>0.11113429246131</v>
      </c>
      <c r="Q5179" s="115">
        <v>303.17248207799798</v>
      </c>
      <c r="R5179" s="115">
        <v>1210</v>
      </c>
      <c r="S5179" s="115" t="s">
        <v>353</v>
      </c>
      <c r="T5179" s="115">
        <v>1210</v>
      </c>
      <c r="U5179" s="115" t="s">
        <v>352</v>
      </c>
      <c r="V5179" s="115" t="s">
        <v>350</v>
      </c>
      <c r="Z5179" s="115">
        <v>0</v>
      </c>
      <c r="AA5179" s="115">
        <v>1</v>
      </c>
      <c r="AB5179" s="115">
        <v>0.75565447849626</v>
      </c>
      <c r="AC5179" s="115">
        <v>0.11113429246131</v>
      </c>
      <c r="AD5179" s="115">
        <v>408.09703776101998</v>
      </c>
      <c r="AF5179" s="115">
        <v>-1</v>
      </c>
      <c r="AG5179" s="115">
        <v>-1</v>
      </c>
      <c r="AH5179" s="115">
        <v>-1</v>
      </c>
      <c r="AI5179" s="115">
        <v>-1</v>
      </c>
      <c r="AJ5179" s="115">
        <v>0</v>
      </c>
      <c r="AM5179" s="115" t="s">
        <v>348</v>
      </c>
      <c r="AN5179" s="115">
        <v>-1</v>
      </c>
      <c r="AQ5179" s="115">
        <v>604</v>
      </c>
      <c r="AR5179" s="115" t="s">
        <v>271</v>
      </c>
      <c r="AS5179" s="115" t="s">
        <v>384</v>
      </c>
      <c r="AT5179" s="115" t="s">
        <v>296</v>
      </c>
      <c r="AV5179" s="115">
        <v>84.767006120547606</v>
      </c>
      <c r="AW5179" s="115">
        <v>0.33097894379999998</v>
      </c>
    </row>
    <row r="5180" spans="1:49" x14ac:dyDescent="0.25">
      <c r="A5180" s="117">
        <v>450000</v>
      </c>
      <c r="B5180" s="117">
        <v>850000</v>
      </c>
      <c r="C5180" s="117">
        <v>860000</v>
      </c>
      <c r="D5180" s="115" t="s">
        <v>342</v>
      </c>
      <c r="E5180" s="115" t="s">
        <v>13</v>
      </c>
      <c r="F5180" s="115" t="s">
        <v>343</v>
      </c>
      <c r="G5180" s="115" t="s">
        <v>344</v>
      </c>
      <c r="H5180" s="115">
        <v>0.56000000000000005</v>
      </c>
      <c r="I5180" s="115">
        <v>0.48</v>
      </c>
      <c r="J5180" s="115" t="s">
        <v>350</v>
      </c>
      <c r="K5180" s="115">
        <v>2.4844297015399999E-3</v>
      </c>
      <c r="L5180" s="115">
        <v>3658.5104816677799</v>
      </c>
      <c r="M5180" s="115">
        <v>9.11880198080285</v>
      </c>
      <c r="N5180" s="115">
        <v>1.3411044797193601</v>
      </c>
      <c r="O5180" s="115">
        <v>2.2655022483560001E-2</v>
      </c>
      <c r="P5180" s="115">
        <v>3.3318798022800001E-3</v>
      </c>
      <c r="Q5180" s="115">
        <v>9.08931210405086</v>
      </c>
      <c r="R5180" s="115">
        <v>1210</v>
      </c>
      <c r="S5180" s="115" t="s">
        <v>353</v>
      </c>
      <c r="T5180" s="115">
        <v>1210</v>
      </c>
      <c r="U5180" s="115" t="s">
        <v>352</v>
      </c>
      <c r="V5180" s="115" t="s">
        <v>350</v>
      </c>
      <c r="Z5180" s="115">
        <v>0</v>
      </c>
      <c r="AA5180" s="115">
        <v>1</v>
      </c>
      <c r="AB5180" s="115">
        <v>2.2655022483560001E-2</v>
      </c>
      <c r="AC5180" s="115">
        <v>3.3318798022800001E-3</v>
      </c>
      <c r="AD5180" s="115">
        <v>9.08931210405229</v>
      </c>
      <c r="AF5180" s="115">
        <v>-1</v>
      </c>
      <c r="AG5180" s="115">
        <v>-1</v>
      </c>
      <c r="AH5180" s="115">
        <v>-1</v>
      </c>
      <c r="AI5180" s="115">
        <v>-1</v>
      </c>
      <c r="AJ5180" s="115">
        <v>0</v>
      </c>
      <c r="AM5180" s="115" t="s">
        <v>348</v>
      </c>
      <c r="AN5180" s="115">
        <v>-1</v>
      </c>
      <c r="AQ5180" s="115">
        <v>604</v>
      </c>
      <c r="AR5180" s="115" t="s">
        <v>271</v>
      </c>
      <c r="AS5180" s="115" t="s">
        <v>384</v>
      </c>
      <c r="AT5180" s="115" t="s">
        <v>296</v>
      </c>
      <c r="AV5180" s="115">
        <v>15.2870860162705</v>
      </c>
      <c r="AW5180" s="115">
        <v>7.3717048999999996E-3</v>
      </c>
    </row>
    <row r="5181" spans="1:49" x14ac:dyDescent="0.25">
      <c r="A5181" s="117">
        <v>450000</v>
      </c>
      <c r="B5181" s="117">
        <v>850000</v>
      </c>
      <c r="C5181" s="117">
        <v>860000</v>
      </c>
      <c r="D5181" s="115" t="s">
        <v>342</v>
      </c>
      <c r="E5181" s="115" t="s">
        <v>13</v>
      </c>
      <c r="F5181" s="115" t="s">
        <v>343</v>
      </c>
      <c r="G5181" s="115" t="s">
        <v>344</v>
      </c>
      <c r="H5181" s="115">
        <v>0.56000000000000005</v>
      </c>
      <c r="I5181" s="115">
        <v>0.48</v>
      </c>
      <c r="J5181" s="115" t="s">
        <v>350</v>
      </c>
      <c r="K5181" s="115">
        <v>2.9445976301960001E-2</v>
      </c>
      <c r="L5181" s="115">
        <v>3658.5104816677799</v>
      </c>
      <c r="M5181" s="115">
        <v>9.11880198080285</v>
      </c>
      <c r="N5181" s="115">
        <v>1.3411044797193601</v>
      </c>
      <c r="O5181" s="115">
        <v>0.26851202702905003</v>
      </c>
      <c r="P5181" s="115">
        <v>3.9490130728269998E-2</v>
      </c>
      <c r="Q5181" s="115">
        <v>107.728412943687</v>
      </c>
      <c r="R5181" s="115">
        <v>1210</v>
      </c>
      <c r="S5181" s="115" t="s">
        <v>353</v>
      </c>
      <c r="T5181" s="115">
        <v>1210</v>
      </c>
      <c r="U5181" s="115" t="s">
        <v>352</v>
      </c>
      <c r="V5181" s="115" t="s">
        <v>350</v>
      </c>
      <c r="Z5181" s="115">
        <v>0</v>
      </c>
      <c r="AA5181" s="115">
        <v>1</v>
      </c>
      <c r="AB5181" s="115">
        <v>0.26851202702905003</v>
      </c>
      <c r="AC5181" s="115">
        <v>3.9490130728269998E-2</v>
      </c>
      <c r="AD5181" s="115">
        <v>108.261819670701</v>
      </c>
      <c r="AF5181" s="115">
        <v>-1</v>
      </c>
      <c r="AG5181" s="115">
        <v>-1</v>
      </c>
      <c r="AH5181" s="115">
        <v>-1</v>
      </c>
      <c r="AI5181" s="115">
        <v>-1</v>
      </c>
      <c r="AJ5181" s="115">
        <v>0</v>
      </c>
      <c r="AM5181" s="115" t="s">
        <v>348</v>
      </c>
      <c r="AN5181" s="115">
        <v>-1</v>
      </c>
      <c r="AQ5181" s="115">
        <v>604</v>
      </c>
      <c r="AR5181" s="115" t="s">
        <v>271</v>
      </c>
      <c r="AS5181" s="115" t="s">
        <v>384</v>
      </c>
      <c r="AT5181" s="115" t="s">
        <v>296</v>
      </c>
      <c r="AV5181" s="115">
        <v>51.274994362896699</v>
      </c>
      <c r="AW5181" s="115">
        <v>8.7803584500000004E-2</v>
      </c>
    </row>
    <row r="5182" spans="1:49" x14ac:dyDescent="0.25">
      <c r="A5182" s="117">
        <v>450000</v>
      </c>
      <c r="B5182" s="117">
        <v>860000</v>
      </c>
      <c r="C5182" s="117">
        <v>860000</v>
      </c>
      <c r="D5182" s="115" t="s">
        <v>342</v>
      </c>
      <c r="E5182" s="115" t="s">
        <v>13</v>
      </c>
      <c r="F5182" s="115" t="s">
        <v>343</v>
      </c>
      <c r="G5182" s="115" t="s">
        <v>344</v>
      </c>
      <c r="H5182" s="115">
        <v>0.56000000000000005</v>
      </c>
      <c r="I5182" s="115">
        <v>0.48</v>
      </c>
      <c r="J5182" s="115" t="s">
        <v>350</v>
      </c>
      <c r="K5182" s="115">
        <v>8.5600471871129999E-2</v>
      </c>
      <c r="L5182" s="115">
        <v>3673.9565293105002</v>
      </c>
      <c r="M5182" s="115">
        <v>9.1548886818851098</v>
      </c>
      <c r="N5182" s="115">
        <v>1.34632978401071</v>
      </c>
      <c r="O5182" s="115">
        <v>0.78366279109702996</v>
      </c>
      <c r="P5182" s="115">
        <v>0.11524646480547</v>
      </c>
      <c r="Q5182" s="115">
        <v>314.49241254299801</v>
      </c>
      <c r="R5182" s="115">
        <v>1200</v>
      </c>
      <c r="S5182" s="115" t="s">
        <v>351</v>
      </c>
      <c r="T5182" s="115">
        <v>1200</v>
      </c>
      <c r="U5182" s="115" t="s">
        <v>352</v>
      </c>
      <c r="V5182" s="115" t="s">
        <v>350</v>
      </c>
      <c r="Z5182" s="115">
        <v>0</v>
      </c>
      <c r="AA5182" s="115">
        <v>1</v>
      </c>
      <c r="AB5182" s="115">
        <v>0.78366279109702996</v>
      </c>
      <c r="AC5182" s="115">
        <v>0.11524646480547</v>
      </c>
      <c r="AD5182" s="115">
        <v>825.16257726412402</v>
      </c>
      <c r="AF5182" s="115">
        <v>-1</v>
      </c>
      <c r="AG5182" s="115">
        <v>-1</v>
      </c>
      <c r="AH5182" s="115">
        <v>-1</v>
      </c>
      <c r="AI5182" s="115">
        <v>-1</v>
      </c>
      <c r="AJ5182" s="115">
        <v>0</v>
      </c>
      <c r="AM5182" s="115" t="s">
        <v>348</v>
      </c>
      <c r="AN5182" s="115">
        <v>-1</v>
      </c>
      <c r="AQ5182" s="115">
        <v>604</v>
      </c>
      <c r="AR5182" s="115" t="s">
        <v>271</v>
      </c>
      <c r="AS5182" s="115" t="s">
        <v>384</v>
      </c>
      <c r="AT5182" s="115" t="s">
        <v>296</v>
      </c>
      <c r="AV5182" s="115">
        <v>102.639235722775</v>
      </c>
      <c r="AW5182" s="115">
        <v>0.66923161170000001</v>
      </c>
    </row>
    <row r="5183" spans="1:49" x14ac:dyDescent="0.25">
      <c r="A5183" s="117">
        <v>450000</v>
      </c>
      <c r="B5183" s="117">
        <v>860000</v>
      </c>
      <c r="C5183" s="117">
        <v>860000</v>
      </c>
      <c r="D5183" s="115" t="s">
        <v>342</v>
      </c>
      <c r="E5183" s="115" t="s">
        <v>13</v>
      </c>
      <c r="F5183" s="115" t="s">
        <v>343</v>
      </c>
      <c r="G5183" s="115" t="s">
        <v>344</v>
      </c>
      <c r="H5183" s="115">
        <v>0.56000000000000005</v>
      </c>
      <c r="I5183" s="115">
        <v>0.48</v>
      </c>
      <c r="J5183" s="115" t="s">
        <v>350</v>
      </c>
      <c r="K5183" s="115">
        <v>6.6067731828899998E-3</v>
      </c>
      <c r="L5183" s="115">
        <v>3673.9565293105002</v>
      </c>
      <c r="M5183" s="115">
        <v>9.1548886818851098</v>
      </c>
      <c r="N5183" s="115">
        <v>1.34632978401071</v>
      </c>
      <c r="O5183" s="115">
        <v>6.0484273035889997E-2</v>
      </c>
      <c r="P5183" s="115">
        <v>8.8948955123299995E-3</v>
      </c>
      <c r="Q5183" s="115">
        <v>24.272997472981601</v>
      </c>
      <c r="R5183" s="115">
        <v>1210</v>
      </c>
      <c r="S5183" s="115" t="s">
        <v>353</v>
      </c>
      <c r="T5183" s="115">
        <v>1210</v>
      </c>
      <c r="U5183" s="115" t="s">
        <v>352</v>
      </c>
      <c r="V5183" s="115" t="s">
        <v>350</v>
      </c>
      <c r="Z5183" s="115">
        <v>0</v>
      </c>
      <c r="AA5183" s="115">
        <v>1</v>
      </c>
      <c r="AB5183" s="115">
        <v>6.0484273035889997E-2</v>
      </c>
      <c r="AC5183" s="115">
        <v>8.8948955123299995E-3</v>
      </c>
      <c r="AD5183" s="115">
        <v>24.272997472980698</v>
      </c>
      <c r="AF5183" s="115">
        <v>-1</v>
      </c>
      <c r="AG5183" s="115">
        <v>-1</v>
      </c>
      <c r="AH5183" s="115">
        <v>-1</v>
      </c>
      <c r="AI5183" s="115">
        <v>-1</v>
      </c>
      <c r="AJ5183" s="115">
        <v>0</v>
      </c>
      <c r="AM5183" s="115" t="s">
        <v>348</v>
      </c>
      <c r="AN5183" s="115">
        <v>-1</v>
      </c>
      <c r="AQ5183" s="115">
        <v>604</v>
      </c>
      <c r="AR5183" s="115" t="s">
        <v>271</v>
      </c>
      <c r="AS5183" s="115" t="s">
        <v>384</v>
      </c>
      <c r="AT5183" s="115" t="s">
        <v>296</v>
      </c>
      <c r="AV5183" s="115">
        <v>26.4387758112487</v>
      </c>
      <c r="AW5183" s="115">
        <v>1.9686129300000001E-2</v>
      </c>
    </row>
    <row r="5184" spans="1:49" x14ac:dyDescent="0.25">
      <c r="A5184" s="117">
        <v>450000</v>
      </c>
      <c r="B5184" s="117">
        <v>860000</v>
      </c>
      <c r="C5184" s="117">
        <v>860000</v>
      </c>
      <c r="D5184" s="115" t="s">
        <v>342</v>
      </c>
      <c r="E5184" s="115" t="s">
        <v>13</v>
      </c>
      <c r="F5184" s="115" t="s">
        <v>343</v>
      </c>
      <c r="G5184" s="115" t="s">
        <v>344</v>
      </c>
      <c r="H5184" s="115">
        <v>0.56000000000000005</v>
      </c>
      <c r="I5184" s="115">
        <v>0.48</v>
      </c>
      <c r="J5184" s="115" t="s">
        <v>350</v>
      </c>
      <c r="K5184" s="115">
        <v>8.9653889131310005E-2</v>
      </c>
      <c r="L5184" s="115">
        <v>3673.9565293105002</v>
      </c>
      <c r="M5184" s="115">
        <v>9.1548886818851098</v>
      </c>
      <c r="N5184" s="115">
        <v>1.34632978401071</v>
      </c>
      <c r="O5184" s="115">
        <v>0.82077137489523</v>
      </c>
      <c r="P5184" s="115">
        <v>0.12070370118988</v>
      </c>
      <c r="Q5184" s="115">
        <v>329.384491352064</v>
      </c>
      <c r="R5184" s="115">
        <v>1210</v>
      </c>
      <c r="S5184" s="115" t="s">
        <v>353</v>
      </c>
      <c r="T5184" s="115">
        <v>1210</v>
      </c>
      <c r="U5184" s="115" t="s">
        <v>352</v>
      </c>
      <c r="V5184" s="115" t="s">
        <v>350</v>
      </c>
      <c r="Z5184" s="115">
        <v>0</v>
      </c>
      <c r="AA5184" s="115">
        <v>1</v>
      </c>
      <c r="AB5184" s="115">
        <v>0.82077137489523</v>
      </c>
      <c r="AC5184" s="115">
        <v>0.12070370118988</v>
      </c>
      <c r="AD5184" s="115">
        <v>404.27205557642202</v>
      </c>
      <c r="AF5184" s="115">
        <v>-1</v>
      </c>
      <c r="AG5184" s="115">
        <v>-1</v>
      </c>
      <c r="AH5184" s="115">
        <v>-1</v>
      </c>
      <c r="AI5184" s="115">
        <v>-1</v>
      </c>
      <c r="AJ5184" s="115">
        <v>0</v>
      </c>
      <c r="AM5184" s="115" t="s">
        <v>348</v>
      </c>
      <c r="AN5184" s="115">
        <v>-1</v>
      </c>
      <c r="AQ5184" s="115">
        <v>604</v>
      </c>
      <c r="AR5184" s="115" t="s">
        <v>271</v>
      </c>
      <c r="AS5184" s="115" t="s">
        <v>384</v>
      </c>
      <c r="AT5184" s="115" t="s">
        <v>296</v>
      </c>
      <c r="AV5184" s="115">
        <v>85.560664025268593</v>
      </c>
      <c r="AW5184" s="115">
        <v>0.32787676850000003</v>
      </c>
    </row>
    <row r="5185" spans="1:49" x14ac:dyDescent="0.25">
      <c r="A5185" s="117">
        <v>450000</v>
      </c>
      <c r="B5185" s="117">
        <v>860000</v>
      </c>
      <c r="C5185" s="117">
        <v>860000</v>
      </c>
      <c r="D5185" s="115" t="s">
        <v>342</v>
      </c>
      <c r="E5185" s="115" t="s">
        <v>13</v>
      </c>
      <c r="F5185" s="115" t="s">
        <v>343</v>
      </c>
      <c r="G5185" s="115" t="s">
        <v>344</v>
      </c>
      <c r="H5185" s="115">
        <v>0.56000000000000005</v>
      </c>
      <c r="I5185" s="115">
        <v>0.48</v>
      </c>
      <c r="J5185" s="115" t="s">
        <v>350</v>
      </c>
      <c r="K5185" s="115">
        <v>8.0972839616110001E-2</v>
      </c>
      <c r="L5185" s="115">
        <v>3630.6683912733001</v>
      </c>
      <c r="M5185" s="115">
        <v>8.4903671084208305</v>
      </c>
      <c r="N5185" s="115">
        <v>1.2422161350488301</v>
      </c>
      <c r="O5185" s="115">
        <v>0.68748913415211999</v>
      </c>
      <c r="P5185" s="115">
        <v>0.10058576787185999</v>
      </c>
      <c r="Q5185" s="115">
        <v>293.98552934588201</v>
      </c>
      <c r="R5185" s="115">
        <v>1210</v>
      </c>
      <c r="S5185" s="115" t="s">
        <v>353</v>
      </c>
      <c r="T5185" s="115">
        <v>1210</v>
      </c>
      <c r="U5185" s="115" t="s">
        <v>352</v>
      </c>
      <c r="V5185" s="115" t="s">
        <v>350</v>
      </c>
      <c r="Z5185" s="115">
        <v>0</v>
      </c>
      <c r="AA5185" s="115">
        <v>1</v>
      </c>
      <c r="AB5185" s="115">
        <v>0.68748913415211999</v>
      </c>
      <c r="AC5185" s="115">
        <v>0.10058576787185999</v>
      </c>
      <c r="AD5185" s="115">
        <v>1520.24528903488</v>
      </c>
      <c r="AF5185" s="115">
        <v>-1</v>
      </c>
      <c r="AG5185" s="115">
        <v>-1</v>
      </c>
      <c r="AH5185" s="115">
        <v>-1</v>
      </c>
      <c r="AI5185" s="115">
        <v>-1</v>
      </c>
      <c r="AJ5185" s="115">
        <v>0</v>
      </c>
      <c r="AM5185" s="115" t="s">
        <v>348</v>
      </c>
      <c r="AN5185" s="115">
        <v>-1</v>
      </c>
      <c r="AQ5185" s="115">
        <v>604</v>
      </c>
      <c r="AR5185" s="115" t="s">
        <v>271</v>
      </c>
      <c r="AS5185" s="115" t="s">
        <v>384</v>
      </c>
      <c r="AT5185" s="115" t="s">
        <v>296</v>
      </c>
      <c r="AV5185" s="115">
        <v>105.35738535784699</v>
      </c>
      <c r="AW5185" s="115">
        <v>1.2329645491000001</v>
      </c>
    </row>
    <row r="5186" spans="1:49" x14ac:dyDescent="0.25">
      <c r="A5186" s="117">
        <v>450000</v>
      </c>
      <c r="B5186" s="117">
        <v>860000</v>
      </c>
      <c r="C5186" s="117">
        <v>860000</v>
      </c>
      <c r="D5186" s="115" t="s">
        <v>342</v>
      </c>
      <c r="E5186" s="115" t="s">
        <v>13</v>
      </c>
      <c r="F5186" s="115" t="s">
        <v>343</v>
      </c>
      <c r="G5186" s="115" t="s">
        <v>344</v>
      </c>
      <c r="H5186" s="115">
        <v>0.56000000000000005</v>
      </c>
      <c r="I5186" s="115">
        <v>0.48</v>
      </c>
      <c r="J5186" s="115" t="s">
        <v>350</v>
      </c>
      <c r="K5186" s="115">
        <v>1.390210814585E-2</v>
      </c>
      <c r="L5186" s="115">
        <v>3630.6683912733001</v>
      </c>
      <c r="M5186" s="115">
        <v>8.4903671084208305</v>
      </c>
      <c r="N5186" s="115">
        <v>1.2422161350488301</v>
      </c>
      <c r="O5186" s="115">
        <v>0.11803400173928</v>
      </c>
      <c r="P5186" s="115">
        <v>1.7269423049969999E-2</v>
      </c>
      <c r="Q5186" s="115">
        <v>50.4739446172225</v>
      </c>
      <c r="R5186" s="115">
        <v>1300</v>
      </c>
      <c r="S5186" s="115" t="s">
        <v>346</v>
      </c>
      <c r="T5186" s="115">
        <v>1300</v>
      </c>
      <c r="U5186" s="115" t="s">
        <v>352</v>
      </c>
      <c r="V5186" s="115" t="s">
        <v>350</v>
      </c>
      <c r="Z5186" s="115">
        <v>0</v>
      </c>
      <c r="AA5186" s="115">
        <v>1</v>
      </c>
      <c r="AB5186" s="115">
        <v>0.11803400173928</v>
      </c>
      <c r="AC5186" s="115">
        <v>1.7269423049969999E-2</v>
      </c>
      <c r="AD5186" s="115">
        <v>73.726888673652795</v>
      </c>
      <c r="AF5186" s="115">
        <v>-1</v>
      </c>
      <c r="AG5186" s="115">
        <v>-1</v>
      </c>
      <c r="AH5186" s="115">
        <v>-1</v>
      </c>
      <c r="AI5186" s="115">
        <v>-1</v>
      </c>
      <c r="AJ5186" s="115">
        <v>0</v>
      </c>
      <c r="AM5186" s="115" t="s">
        <v>348</v>
      </c>
      <c r="AN5186" s="115">
        <v>-1</v>
      </c>
      <c r="AQ5186" s="115">
        <v>604</v>
      </c>
      <c r="AR5186" s="115" t="s">
        <v>271</v>
      </c>
      <c r="AS5186" s="115" t="s">
        <v>384</v>
      </c>
      <c r="AT5186" s="115" t="s">
        <v>296</v>
      </c>
      <c r="AV5186" s="115">
        <v>32.318363241955502</v>
      </c>
      <c r="AW5186" s="115">
        <v>5.9794719099999998E-2</v>
      </c>
    </row>
    <row r="5187" spans="1:49" x14ac:dyDescent="0.25">
      <c r="A5187" s="117">
        <v>450000</v>
      </c>
      <c r="B5187" s="117">
        <v>860000</v>
      </c>
      <c r="C5187" s="117">
        <v>860000</v>
      </c>
      <c r="D5187" s="115" t="s">
        <v>342</v>
      </c>
      <c r="E5187" s="115" t="s">
        <v>13</v>
      </c>
      <c r="F5187" s="115" t="s">
        <v>343</v>
      </c>
      <c r="G5187" s="115" t="s">
        <v>344</v>
      </c>
      <c r="H5187" s="115">
        <v>0.56000000000000005</v>
      </c>
      <c r="I5187" s="115">
        <v>0.48</v>
      </c>
      <c r="J5187" s="115" t="s">
        <v>350</v>
      </c>
      <c r="K5187" s="115">
        <v>8.9555597922590005E-2</v>
      </c>
      <c r="L5187" s="115">
        <v>3675.0356444997301</v>
      </c>
      <c r="M5187" s="115">
        <v>9.1574572287756801</v>
      </c>
      <c r="N5187" s="115">
        <v>1.34670342451249</v>
      </c>
      <c r="O5187" s="115">
        <v>0.82010155757360004</v>
      </c>
      <c r="P5187" s="115">
        <v>0.12060483040662</v>
      </c>
      <c r="Q5187" s="115">
        <v>329.12001453002603</v>
      </c>
      <c r="R5187" s="115">
        <v>1210</v>
      </c>
      <c r="S5187" s="115" t="s">
        <v>353</v>
      </c>
      <c r="T5187" s="115">
        <v>1210</v>
      </c>
      <c r="U5187" s="115" t="s">
        <v>352</v>
      </c>
      <c r="V5187" s="115" t="s">
        <v>350</v>
      </c>
      <c r="Z5187" s="115">
        <v>0</v>
      </c>
      <c r="AA5187" s="115">
        <v>1</v>
      </c>
      <c r="AB5187" s="115">
        <v>0.82010155757360004</v>
      </c>
      <c r="AC5187" s="115">
        <v>0.12060483040662</v>
      </c>
      <c r="AD5187" s="115">
        <v>329.12001453002398</v>
      </c>
      <c r="AF5187" s="115">
        <v>-1</v>
      </c>
      <c r="AG5187" s="115">
        <v>-1</v>
      </c>
      <c r="AH5187" s="115">
        <v>-1</v>
      </c>
      <c r="AI5187" s="115">
        <v>-1</v>
      </c>
      <c r="AJ5187" s="115">
        <v>0</v>
      </c>
      <c r="AM5187" s="115" t="s">
        <v>348</v>
      </c>
      <c r="AN5187" s="115">
        <v>-1</v>
      </c>
      <c r="AQ5187" s="115">
        <v>604</v>
      </c>
      <c r="AR5187" s="115" t="s">
        <v>271</v>
      </c>
      <c r="AS5187" s="115" t="s">
        <v>384</v>
      </c>
      <c r="AT5187" s="115" t="s">
        <v>296</v>
      </c>
      <c r="AV5187" s="115">
        <v>76.470407604810504</v>
      </c>
      <c r="AW5187" s="115">
        <v>0.26692620810000001</v>
      </c>
    </row>
    <row r="5188" spans="1:49" x14ac:dyDescent="0.25">
      <c r="A5188" s="117">
        <v>450000</v>
      </c>
      <c r="B5188" s="117">
        <v>860000</v>
      </c>
      <c r="C5188" s="117">
        <v>860000</v>
      </c>
      <c r="D5188" s="115" t="s">
        <v>342</v>
      </c>
      <c r="E5188" s="115" t="s">
        <v>13</v>
      </c>
      <c r="F5188" s="115" t="s">
        <v>343</v>
      </c>
      <c r="G5188" s="115" t="s">
        <v>344</v>
      </c>
      <c r="H5188" s="115">
        <v>0.56000000000000005</v>
      </c>
      <c r="I5188" s="115">
        <v>0.48</v>
      </c>
      <c r="J5188" s="115" t="s">
        <v>350</v>
      </c>
      <c r="K5188" s="115">
        <v>0.16518831275590001</v>
      </c>
      <c r="L5188" s="115">
        <v>3675.0356444997301</v>
      </c>
      <c r="M5188" s="115">
        <v>9.1574572287756801</v>
      </c>
      <c r="N5188" s="115">
        <v>1.34670342451249</v>
      </c>
      <c r="O5188" s="115">
        <v>1.51270490875579</v>
      </c>
      <c r="P5188" s="115">
        <v>0.22245966647780999</v>
      </c>
      <c r="Q5188" s="115">
        <v>607.07293743270895</v>
      </c>
      <c r="R5188" s="115">
        <v>1210</v>
      </c>
      <c r="S5188" s="115" t="s">
        <v>353</v>
      </c>
      <c r="T5188" s="115">
        <v>1210</v>
      </c>
      <c r="U5188" s="115" t="s">
        <v>352</v>
      </c>
      <c r="V5188" s="115" t="s">
        <v>350</v>
      </c>
      <c r="Z5188" s="115">
        <v>0</v>
      </c>
      <c r="AA5188" s="115">
        <v>1</v>
      </c>
      <c r="AB5188" s="115">
        <v>1.51270490875579</v>
      </c>
      <c r="AC5188" s="115">
        <v>0.22245966647780999</v>
      </c>
      <c r="AD5188" s="115">
        <v>607.07293743270895</v>
      </c>
      <c r="AF5188" s="115">
        <v>-1</v>
      </c>
      <c r="AG5188" s="115">
        <v>-1</v>
      </c>
      <c r="AH5188" s="115">
        <v>-1</v>
      </c>
      <c r="AI5188" s="115">
        <v>-1</v>
      </c>
      <c r="AJ5188" s="115">
        <v>0</v>
      </c>
      <c r="AM5188" s="115" t="s">
        <v>348</v>
      </c>
      <c r="AN5188" s="115">
        <v>-1</v>
      </c>
      <c r="AQ5188" s="115">
        <v>604</v>
      </c>
      <c r="AR5188" s="115" t="s">
        <v>271</v>
      </c>
      <c r="AS5188" s="115" t="s">
        <v>384</v>
      </c>
      <c r="AT5188" s="115" t="s">
        <v>296</v>
      </c>
      <c r="AV5188" s="115">
        <v>106.253621032491</v>
      </c>
      <c r="AW5188" s="115">
        <v>0.49235436939999999</v>
      </c>
    </row>
    <row r="5189" spans="1:49" x14ac:dyDescent="0.25">
      <c r="A5189" s="117">
        <v>450000</v>
      </c>
      <c r="B5189" s="117">
        <v>860000</v>
      </c>
      <c r="C5189" s="117">
        <v>860000</v>
      </c>
      <c r="D5189" s="115" t="s">
        <v>342</v>
      </c>
      <c r="E5189" s="115" t="s">
        <v>13</v>
      </c>
      <c r="F5189" s="115" t="s">
        <v>343</v>
      </c>
      <c r="G5189" s="115" t="s">
        <v>344</v>
      </c>
      <c r="H5189" s="115">
        <v>0.56000000000000005</v>
      </c>
      <c r="I5189" s="115">
        <v>0.48</v>
      </c>
      <c r="J5189" s="115" t="s">
        <v>350</v>
      </c>
      <c r="K5189" s="115">
        <v>0.14566359212885999</v>
      </c>
      <c r="L5189" s="115">
        <v>3675.0356444997301</v>
      </c>
      <c r="M5189" s="115">
        <v>9.1574572287756801</v>
      </c>
      <c r="N5189" s="115">
        <v>1.34670342451249</v>
      </c>
      <c r="O5189" s="115">
        <v>1.3339081147098599</v>
      </c>
      <c r="P5189" s="115">
        <v>0.19616565834672001</v>
      </c>
      <c r="Q5189" s="115">
        <v>535.31889317943001</v>
      </c>
      <c r="R5189" s="115">
        <v>1210</v>
      </c>
      <c r="S5189" s="115" t="s">
        <v>353</v>
      </c>
      <c r="T5189" s="115">
        <v>1210</v>
      </c>
      <c r="U5189" s="115" t="s">
        <v>352</v>
      </c>
      <c r="V5189" s="115" t="s">
        <v>350</v>
      </c>
      <c r="Z5189" s="115">
        <v>0</v>
      </c>
      <c r="AA5189" s="115">
        <v>1</v>
      </c>
      <c r="AB5189" s="115">
        <v>1.3339081147098599</v>
      </c>
      <c r="AC5189" s="115">
        <v>0.19616565834672001</v>
      </c>
      <c r="AD5189" s="115">
        <v>535.31889317943001</v>
      </c>
      <c r="AF5189" s="115">
        <v>-1</v>
      </c>
      <c r="AG5189" s="115">
        <v>-1</v>
      </c>
      <c r="AH5189" s="115">
        <v>-1</v>
      </c>
      <c r="AI5189" s="115">
        <v>-1</v>
      </c>
      <c r="AJ5189" s="115">
        <v>0</v>
      </c>
      <c r="AM5189" s="115" t="s">
        <v>348</v>
      </c>
      <c r="AN5189" s="115">
        <v>-1</v>
      </c>
      <c r="AQ5189" s="115">
        <v>604</v>
      </c>
      <c r="AR5189" s="115" t="s">
        <v>271</v>
      </c>
      <c r="AS5189" s="115" t="s">
        <v>384</v>
      </c>
      <c r="AT5189" s="115" t="s">
        <v>296</v>
      </c>
      <c r="AV5189" s="115">
        <v>98.785388034983001</v>
      </c>
      <c r="AW5189" s="115">
        <v>0.43415968630000001</v>
      </c>
    </row>
    <row r="5190" spans="1:49" x14ac:dyDescent="0.25">
      <c r="A5190" s="117">
        <v>450000</v>
      </c>
      <c r="B5190" s="117">
        <v>860000</v>
      </c>
      <c r="C5190" s="117">
        <v>860000</v>
      </c>
      <c r="D5190" s="115" t="s">
        <v>342</v>
      </c>
      <c r="E5190" s="115" t="s">
        <v>13</v>
      </c>
      <c r="F5190" s="115" t="s">
        <v>343</v>
      </c>
      <c r="G5190" s="115" t="s">
        <v>344</v>
      </c>
      <c r="H5190" s="115">
        <v>0.56000000000000005</v>
      </c>
      <c r="I5190" s="115">
        <v>0.48</v>
      </c>
      <c r="J5190" s="115" t="s">
        <v>350</v>
      </c>
      <c r="K5190" s="115">
        <v>0.21735595079150999</v>
      </c>
      <c r="L5190" s="115">
        <v>3675.0356444997301</v>
      </c>
      <c r="M5190" s="115">
        <v>9.1574572287756801</v>
      </c>
      <c r="N5190" s="115">
        <v>1.34670342451249</v>
      </c>
      <c r="O5190" s="115">
        <v>1.99042782279317</v>
      </c>
      <c r="P5190" s="115">
        <v>0.29271400326910002</v>
      </c>
      <c r="Q5190" s="115">
        <v>798.79086670294703</v>
      </c>
      <c r="R5190" s="115">
        <v>1210</v>
      </c>
      <c r="S5190" s="115" t="s">
        <v>353</v>
      </c>
      <c r="T5190" s="115">
        <v>1210</v>
      </c>
      <c r="U5190" s="115" t="s">
        <v>352</v>
      </c>
      <c r="V5190" s="115" t="s">
        <v>350</v>
      </c>
      <c r="Z5190" s="115">
        <v>0</v>
      </c>
      <c r="AA5190" s="115">
        <v>1</v>
      </c>
      <c r="AB5190" s="115">
        <v>1.99042782279317</v>
      </c>
      <c r="AC5190" s="115">
        <v>0.29271400326910002</v>
      </c>
      <c r="AD5190" s="115">
        <v>798.79086670294703</v>
      </c>
      <c r="AF5190" s="115">
        <v>-1</v>
      </c>
      <c r="AG5190" s="115">
        <v>-1</v>
      </c>
      <c r="AH5190" s="115">
        <v>-1</v>
      </c>
      <c r="AI5190" s="115">
        <v>-1</v>
      </c>
      <c r="AJ5190" s="115">
        <v>0</v>
      </c>
      <c r="AM5190" s="115" t="s">
        <v>348</v>
      </c>
      <c r="AN5190" s="115">
        <v>-1</v>
      </c>
      <c r="AQ5190" s="115">
        <v>604</v>
      </c>
      <c r="AR5190" s="115" t="s">
        <v>271</v>
      </c>
      <c r="AS5190" s="115" t="s">
        <v>384</v>
      </c>
      <c r="AT5190" s="115" t="s">
        <v>296</v>
      </c>
      <c r="AV5190" s="115">
        <v>118.64444755650101</v>
      </c>
      <c r="AW5190" s="115">
        <v>0.64784336310000001</v>
      </c>
    </row>
    <row r="5191" spans="1:49" x14ac:dyDescent="0.25">
      <c r="A5191" s="117">
        <v>450000</v>
      </c>
      <c r="B5191" s="117">
        <v>860000</v>
      </c>
      <c r="C5191" s="117">
        <v>860000</v>
      </c>
      <c r="D5191" s="115" t="s">
        <v>342</v>
      </c>
      <c r="E5191" s="115" t="s">
        <v>13</v>
      </c>
      <c r="F5191" s="115" t="s">
        <v>343</v>
      </c>
      <c r="G5191" s="115" t="s">
        <v>344</v>
      </c>
      <c r="H5191" s="115">
        <v>0.56000000000000005</v>
      </c>
      <c r="I5191" s="115">
        <v>0.48</v>
      </c>
      <c r="J5191" s="115" t="s">
        <v>350</v>
      </c>
      <c r="K5191" s="115">
        <v>0.20468354829131999</v>
      </c>
      <c r="L5191" s="115">
        <v>3637.1459322209798</v>
      </c>
      <c r="M5191" s="115">
        <v>9.0688611980811196</v>
      </c>
      <c r="N5191" s="115">
        <v>1.33387215757538</v>
      </c>
      <c r="O5191" s="115">
        <v>1.85624668898475</v>
      </c>
      <c r="P5191" s="115">
        <v>0.27302168617952999</v>
      </c>
      <c r="Q5191" s="115">
        <v>744.46393506034701</v>
      </c>
      <c r="R5191" s="115">
        <v>1200</v>
      </c>
      <c r="S5191" s="115" t="s">
        <v>351</v>
      </c>
      <c r="T5191" s="115">
        <v>1200</v>
      </c>
      <c r="U5191" s="115" t="s">
        <v>352</v>
      </c>
      <c r="V5191" s="115" t="s">
        <v>350</v>
      </c>
      <c r="Z5191" s="115">
        <v>0</v>
      </c>
      <c r="AA5191" s="115">
        <v>1</v>
      </c>
      <c r="AB5191" s="115">
        <v>1.85624668898475</v>
      </c>
      <c r="AC5191" s="115">
        <v>0.27302168617952999</v>
      </c>
      <c r="AD5191" s="115">
        <v>744.46393506034701</v>
      </c>
      <c r="AF5191" s="115">
        <v>-1</v>
      </c>
      <c r="AG5191" s="115">
        <v>-1</v>
      </c>
      <c r="AH5191" s="115">
        <v>-1</v>
      </c>
      <c r="AI5191" s="115">
        <v>-1</v>
      </c>
      <c r="AJ5191" s="115">
        <v>0</v>
      </c>
      <c r="AM5191" s="115" t="s">
        <v>348</v>
      </c>
      <c r="AN5191" s="115">
        <v>-1</v>
      </c>
      <c r="AQ5191" s="115">
        <v>604</v>
      </c>
      <c r="AR5191" s="115" t="s">
        <v>271</v>
      </c>
      <c r="AS5191" s="115" t="s">
        <v>384</v>
      </c>
      <c r="AT5191" s="115" t="s">
        <v>296</v>
      </c>
      <c r="AV5191" s="115">
        <v>137.056353308892</v>
      </c>
      <c r="AW5191" s="115">
        <v>0.6037825913</v>
      </c>
    </row>
    <row r="5192" spans="1:49" x14ac:dyDescent="0.25">
      <c r="A5192" s="117">
        <v>450000</v>
      </c>
      <c r="B5192" s="117">
        <v>860000</v>
      </c>
      <c r="C5192" s="117">
        <v>860000</v>
      </c>
      <c r="D5192" s="115" t="s">
        <v>342</v>
      </c>
      <c r="E5192" s="115" t="s">
        <v>13</v>
      </c>
      <c r="F5192" s="115" t="s">
        <v>343</v>
      </c>
      <c r="G5192" s="115" t="s">
        <v>344</v>
      </c>
      <c r="H5192" s="115">
        <v>0.56000000000000005</v>
      </c>
      <c r="I5192" s="115">
        <v>0.48</v>
      </c>
      <c r="J5192" s="115" t="s">
        <v>350</v>
      </c>
      <c r="K5192" s="115">
        <v>0.15837839973107001</v>
      </c>
      <c r="L5192" s="115">
        <v>3637.1459322209798</v>
      </c>
      <c r="M5192" s="115">
        <v>9.0688611980811196</v>
      </c>
      <c r="N5192" s="115">
        <v>1.33387215757538</v>
      </c>
      <c r="O5192" s="115">
        <v>1.43631172393531</v>
      </c>
      <c r="P5192" s="115">
        <v>0.21125653776261999</v>
      </c>
      <c r="Q5192" s="115">
        <v>576.04535233354204</v>
      </c>
      <c r="R5192" s="115">
        <v>1210</v>
      </c>
      <c r="S5192" s="115" t="s">
        <v>353</v>
      </c>
      <c r="T5192" s="115">
        <v>1210</v>
      </c>
      <c r="U5192" s="115" t="s">
        <v>352</v>
      </c>
      <c r="V5192" s="115" t="s">
        <v>350</v>
      </c>
      <c r="Z5192" s="115">
        <v>0</v>
      </c>
      <c r="AA5192" s="115">
        <v>1</v>
      </c>
      <c r="AB5192" s="115">
        <v>1.43631172393531</v>
      </c>
      <c r="AC5192" s="115">
        <v>0.21125653776261999</v>
      </c>
      <c r="AD5192" s="115">
        <v>576.04535233354204</v>
      </c>
      <c r="AF5192" s="115">
        <v>-1</v>
      </c>
      <c r="AG5192" s="115">
        <v>-1</v>
      </c>
      <c r="AH5192" s="115">
        <v>-1</v>
      </c>
      <c r="AI5192" s="115">
        <v>-1</v>
      </c>
      <c r="AJ5192" s="115">
        <v>0</v>
      </c>
      <c r="AM5192" s="115" t="s">
        <v>348</v>
      </c>
      <c r="AN5192" s="115">
        <v>-1</v>
      </c>
      <c r="AQ5192" s="115">
        <v>604</v>
      </c>
      <c r="AR5192" s="115" t="s">
        <v>271</v>
      </c>
      <c r="AS5192" s="115" t="s">
        <v>384</v>
      </c>
      <c r="AT5192" s="115" t="s">
        <v>296</v>
      </c>
      <c r="AV5192" s="115">
        <v>103.366933844307</v>
      </c>
      <c r="AW5192" s="115">
        <v>0.46719006680000003</v>
      </c>
    </row>
    <row r="5193" spans="1:49" x14ac:dyDescent="0.25">
      <c r="A5193" s="117">
        <v>450000</v>
      </c>
      <c r="B5193" s="117">
        <v>860000</v>
      </c>
      <c r="C5193" s="117">
        <v>860000</v>
      </c>
      <c r="D5193" s="115" t="s">
        <v>342</v>
      </c>
      <c r="E5193" s="115" t="s">
        <v>13</v>
      </c>
      <c r="F5193" s="115" t="s">
        <v>343</v>
      </c>
      <c r="G5193" s="115" t="s">
        <v>344</v>
      </c>
      <c r="H5193" s="115">
        <v>0.56000000000000005</v>
      </c>
      <c r="I5193" s="115">
        <v>0.48</v>
      </c>
      <c r="J5193" s="115" t="s">
        <v>350</v>
      </c>
      <c r="K5193" s="115">
        <v>0.18141345406270001</v>
      </c>
      <c r="L5193" s="115">
        <v>3637.1459322209798</v>
      </c>
      <c r="M5193" s="115">
        <v>9.0688611980811196</v>
      </c>
      <c r="N5193" s="115">
        <v>1.33387215757538</v>
      </c>
      <c r="O5193" s="115">
        <v>1.6452134343590901</v>
      </c>
      <c r="P5193" s="115">
        <v>0.24198235538380999</v>
      </c>
      <c r="Q5193" s="115">
        <v>659.82720649430803</v>
      </c>
      <c r="R5193" s="115">
        <v>1210</v>
      </c>
      <c r="S5193" s="115" t="s">
        <v>353</v>
      </c>
      <c r="T5193" s="115">
        <v>1210</v>
      </c>
      <c r="U5193" s="115" t="s">
        <v>352</v>
      </c>
      <c r="V5193" s="115" t="s">
        <v>350</v>
      </c>
      <c r="Z5193" s="115">
        <v>0</v>
      </c>
      <c r="AA5193" s="115">
        <v>1</v>
      </c>
      <c r="AB5193" s="115">
        <v>1.6452134343590901</v>
      </c>
      <c r="AC5193" s="115">
        <v>0.24198235538380999</v>
      </c>
      <c r="AD5193" s="115">
        <v>659.82720649430803</v>
      </c>
      <c r="AF5193" s="115">
        <v>-1</v>
      </c>
      <c r="AG5193" s="115">
        <v>-1</v>
      </c>
      <c r="AH5193" s="115">
        <v>-1</v>
      </c>
      <c r="AI5193" s="115">
        <v>-1</v>
      </c>
      <c r="AJ5193" s="115">
        <v>0</v>
      </c>
      <c r="AM5193" s="115" t="s">
        <v>348</v>
      </c>
      <c r="AN5193" s="115">
        <v>-1</v>
      </c>
      <c r="AQ5193" s="115">
        <v>604</v>
      </c>
      <c r="AR5193" s="115" t="s">
        <v>271</v>
      </c>
      <c r="AS5193" s="115" t="s">
        <v>384</v>
      </c>
      <c r="AT5193" s="115" t="s">
        <v>296</v>
      </c>
      <c r="AV5193" s="115">
        <v>112.447267067884</v>
      </c>
      <c r="AW5193" s="115">
        <v>0.53513966459999995</v>
      </c>
    </row>
    <row r="5194" spans="1:49" x14ac:dyDescent="0.25">
      <c r="A5194" s="117">
        <v>450000</v>
      </c>
      <c r="B5194" s="117">
        <v>860000</v>
      </c>
      <c r="C5194" s="117">
        <v>860000</v>
      </c>
      <c r="D5194" s="115" t="s">
        <v>342</v>
      </c>
      <c r="E5194" s="115" t="s">
        <v>13</v>
      </c>
      <c r="F5194" s="115" t="s">
        <v>343</v>
      </c>
      <c r="G5194" s="115" t="s">
        <v>344</v>
      </c>
      <c r="H5194" s="115">
        <v>0.56000000000000005</v>
      </c>
      <c r="I5194" s="115">
        <v>0.48</v>
      </c>
      <c r="J5194" s="115" t="s">
        <v>350</v>
      </c>
      <c r="K5194" s="115">
        <v>2.3030435461E-4</v>
      </c>
      <c r="L5194" s="115">
        <v>3637.1459322209798</v>
      </c>
      <c r="M5194" s="115">
        <v>9.0688611980811196</v>
      </c>
      <c r="N5194" s="115">
        <v>1.33387215757538</v>
      </c>
      <c r="O5194" s="115">
        <v>2.0885982252899999E-3</v>
      </c>
      <c r="P5194" s="115">
        <v>3.0719656638000001E-4</v>
      </c>
      <c r="Q5194" s="115">
        <v>0.83765054655344995</v>
      </c>
      <c r="R5194" s="115">
        <v>1210</v>
      </c>
      <c r="S5194" s="115" t="s">
        <v>353</v>
      </c>
      <c r="T5194" s="115">
        <v>1210</v>
      </c>
      <c r="U5194" s="115" t="s">
        <v>352</v>
      </c>
      <c r="V5194" s="115" t="s">
        <v>350</v>
      </c>
      <c r="Z5194" s="115">
        <v>0</v>
      </c>
      <c r="AA5194" s="115">
        <v>1</v>
      </c>
      <c r="AB5194" s="115">
        <v>2.0885982252899999E-3</v>
      </c>
      <c r="AC5194" s="115">
        <v>3.0719656638000001E-4</v>
      </c>
      <c r="AD5194" s="115">
        <v>0.83765054655509996</v>
      </c>
      <c r="AF5194" s="115">
        <v>-1</v>
      </c>
      <c r="AG5194" s="115">
        <v>-1</v>
      </c>
      <c r="AH5194" s="115">
        <v>-1</v>
      </c>
      <c r="AI5194" s="115">
        <v>-1</v>
      </c>
      <c r="AJ5194" s="115">
        <v>0</v>
      </c>
      <c r="AM5194" s="115" t="s">
        <v>348</v>
      </c>
      <c r="AN5194" s="115">
        <v>-1</v>
      </c>
      <c r="AQ5194" s="115">
        <v>604</v>
      </c>
      <c r="AR5194" s="115" t="s">
        <v>271</v>
      </c>
      <c r="AS5194" s="115" t="s">
        <v>384</v>
      </c>
      <c r="AT5194" s="115" t="s">
        <v>296</v>
      </c>
      <c r="AV5194" s="115">
        <v>5.2805464638354902</v>
      </c>
      <c r="AW5194" s="115">
        <v>6.7935969999999995E-4</v>
      </c>
    </row>
    <row r="5195" spans="1:49" x14ac:dyDescent="0.25">
      <c r="A5195" s="117">
        <v>450000</v>
      </c>
      <c r="B5195" s="117">
        <v>860000</v>
      </c>
      <c r="C5195" s="117">
        <v>860000</v>
      </c>
      <c r="D5195" s="115" t="s">
        <v>342</v>
      </c>
      <c r="E5195" s="115" t="s">
        <v>13</v>
      </c>
      <c r="F5195" s="115" t="s">
        <v>343</v>
      </c>
      <c r="G5195" s="115" t="s">
        <v>344</v>
      </c>
      <c r="H5195" s="115">
        <v>0.56000000000000005</v>
      </c>
      <c r="I5195" s="115">
        <v>0.48</v>
      </c>
      <c r="J5195" s="115" t="s">
        <v>350</v>
      </c>
      <c r="K5195" s="115">
        <v>7.3057747297240003E-2</v>
      </c>
      <c r="L5195" s="115">
        <v>3637.1459322209798</v>
      </c>
      <c r="M5195" s="115">
        <v>9.0688611980811196</v>
      </c>
      <c r="N5195" s="115">
        <v>1.33387215757538</v>
      </c>
      <c r="O5195" s="115">
        <v>0.66255056968319004</v>
      </c>
      <c r="P5195" s="115">
        <v>9.744969501497E-2</v>
      </c>
      <c r="Q5195" s="115">
        <v>265.721688399399</v>
      </c>
      <c r="R5195" s="115">
        <v>1210</v>
      </c>
      <c r="S5195" s="115" t="s">
        <v>353</v>
      </c>
      <c r="T5195" s="115">
        <v>1210</v>
      </c>
      <c r="U5195" s="115" t="s">
        <v>352</v>
      </c>
      <c r="V5195" s="115" t="s">
        <v>350</v>
      </c>
      <c r="Z5195" s="115">
        <v>0</v>
      </c>
      <c r="AA5195" s="115">
        <v>1</v>
      </c>
      <c r="AB5195" s="115">
        <v>0.66255056968319004</v>
      </c>
      <c r="AC5195" s="115">
        <v>9.744969501497E-2</v>
      </c>
      <c r="AD5195" s="115">
        <v>265.721688399399</v>
      </c>
      <c r="AF5195" s="115">
        <v>-1</v>
      </c>
      <c r="AG5195" s="115">
        <v>-1</v>
      </c>
      <c r="AH5195" s="115">
        <v>-1</v>
      </c>
      <c r="AI5195" s="115">
        <v>-1</v>
      </c>
      <c r="AJ5195" s="115">
        <v>0</v>
      </c>
      <c r="AM5195" s="115" t="s">
        <v>348</v>
      </c>
      <c r="AN5195" s="115">
        <v>-1</v>
      </c>
      <c r="AQ5195" s="115">
        <v>604</v>
      </c>
      <c r="AR5195" s="115" t="s">
        <v>271</v>
      </c>
      <c r="AS5195" s="115" t="s">
        <v>384</v>
      </c>
      <c r="AT5195" s="115" t="s">
        <v>296</v>
      </c>
      <c r="AV5195" s="115">
        <v>86.552780005108005</v>
      </c>
      <c r="AW5195" s="115">
        <v>0.21550826310000001</v>
      </c>
    </row>
    <row r="5196" spans="1:49" x14ac:dyDescent="0.25">
      <c r="A5196" s="117">
        <v>450000</v>
      </c>
      <c r="B5196" s="117">
        <v>860000</v>
      </c>
      <c r="C5196" s="117">
        <v>860000</v>
      </c>
      <c r="D5196" s="115" t="s">
        <v>342</v>
      </c>
      <c r="E5196" s="115" t="s">
        <v>13</v>
      </c>
      <c r="F5196" s="115" t="s">
        <v>343</v>
      </c>
      <c r="G5196" s="115" t="s">
        <v>344</v>
      </c>
      <c r="H5196" s="115">
        <v>0.56000000000000005</v>
      </c>
      <c r="I5196" s="115">
        <v>0.48</v>
      </c>
      <c r="J5196" s="115" t="s">
        <v>350</v>
      </c>
      <c r="K5196" s="115">
        <v>2.445591161E-5</v>
      </c>
      <c r="L5196" s="115">
        <v>3684.33498879647</v>
      </c>
      <c r="M5196" s="115">
        <v>10.5903539082852</v>
      </c>
      <c r="N5196" s="115">
        <v>2.0394042000922501</v>
      </c>
      <c r="O5196" s="115">
        <v>2.5899675911000001E-4</v>
      </c>
      <c r="P5196" s="115">
        <v>4.9875488850000003E-5</v>
      </c>
      <c r="Q5196" s="115">
        <v>9.0103770831319999E-2</v>
      </c>
      <c r="R5196" s="115">
        <v>1300</v>
      </c>
      <c r="S5196" s="115" t="s">
        <v>346</v>
      </c>
      <c r="T5196" s="115">
        <v>1300</v>
      </c>
      <c r="U5196" s="115" t="s">
        <v>352</v>
      </c>
      <c r="V5196" s="115" t="s">
        <v>350</v>
      </c>
      <c r="Z5196" s="115">
        <v>0</v>
      </c>
      <c r="AA5196" s="115">
        <v>1</v>
      </c>
      <c r="AB5196" s="115">
        <v>2.5899675911000001E-4</v>
      </c>
      <c r="AC5196" s="115">
        <v>4.9875488850000003E-5</v>
      </c>
      <c r="AD5196" s="115">
        <v>39.270802213713502</v>
      </c>
      <c r="AF5196" s="115">
        <v>-1</v>
      </c>
      <c r="AG5196" s="115">
        <v>-1</v>
      </c>
      <c r="AH5196" s="115">
        <v>-1</v>
      </c>
      <c r="AI5196" s="115">
        <v>-1</v>
      </c>
      <c r="AJ5196" s="115">
        <v>0</v>
      </c>
      <c r="AM5196" s="115" t="s">
        <v>348</v>
      </c>
      <c r="AN5196" s="115">
        <v>-1</v>
      </c>
      <c r="AQ5196" s="115">
        <v>604</v>
      </c>
      <c r="AR5196" s="115" t="s">
        <v>271</v>
      </c>
      <c r="AS5196" s="115" t="s">
        <v>384</v>
      </c>
      <c r="AT5196" s="115" t="s">
        <v>296</v>
      </c>
      <c r="AV5196" s="115">
        <v>8.0478937711373693</v>
      </c>
      <c r="AW5196" s="115">
        <v>3.1849798999999998E-2</v>
      </c>
    </row>
    <row r="5197" spans="1:49" x14ac:dyDescent="0.25">
      <c r="A5197" s="117">
        <v>450000</v>
      </c>
      <c r="B5197" s="117">
        <v>860000</v>
      </c>
      <c r="C5197" s="117">
        <v>860000</v>
      </c>
      <c r="D5197" s="115" t="s">
        <v>342</v>
      </c>
      <c r="E5197" s="115" t="s">
        <v>13</v>
      </c>
      <c r="F5197" s="115" t="s">
        <v>343</v>
      </c>
      <c r="G5197" s="115" t="s">
        <v>344</v>
      </c>
      <c r="H5197" s="115">
        <v>0.56000000000000005</v>
      </c>
      <c r="I5197" s="115">
        <v>0.48</v>
      </c>
      <c r="J5197" s="115" t="s">
        <v>345</v>
      </c>
      <c r="K5197" s="115">
        <v>5.3500519505119998E-2</v>
      </c>
      <c r="L5197" s="115">
        <v>3684.33498879647</v>
      </c>
      <c r="M5197" s="115">
        <v>10.5903539082852</v>
      </c>
      <c r="N5197" s="115">
        <v>2.0394042000922501</v>
      </c>
      <c r="O5197" s="115">
        <v>0.56658943583638999</v>
      </c>
      <c r="P5197" s="115">
        <v>0.10910918418587</v>
      </c>
      <c r="Q5197" s="115">
        <v>197.11383593151999</v>
      </c>
      <c r="R5197" s="115">
        <v>1300</v>
      </c>
      <c r="S5197" s="115" t="s">
        <v>346</v>
      </c>
      <c r="T5197" s="115">
        <v>1300</v>
      </c>
      <c r="U5197" s="115" t="s">
        <v>347</v>
      </c>
      <c r="V5197" s="115" t="s">
        <v>345</v>
      </c>
      <c r="Z5197" s="115">
        <v>0</v>
      </c>
      <c r="AA5197" s="115">
        <v>1</v>
      </c>
      <c r="AB5197" s="115">
        <v>0.56658943583638999</v>
      </c>
      <c r="AC5197" s="115">
        <v>0.10910918418587</v>
      </c>
      <c r="AD5197" s="115">
        <v>811.014457364897</v>
      </c>
      <c r="AF5197" s="115">
        <v>-1</v>
      </c>
      <c r="AG5197" s="115">
        <v>-1</v>
      </c>
      <c r="AH5197" s="115">
        <v>-1</v>
      </c>
      <c r="AI5197" s="115">
        <v>-1</v>
      </c>
      <c r="AJ5197" s="115">
        <v>0</v>
      </c>
      <c r="AM5197" s="115" t="s">
        <v>348</v>
      </c>
      <c r="AN5197" s="115">
        <v>-1</v>
      </c>
      <c r="AQ5197" s="115">
        <v>604</v>
      </c>
      <c r="AR5197" s="115" t="s">
        <v>271</v>
      </c>
      <c r="AS5197" s="115" t="s">
        <v>384</v>
      </c>
      <c r="AT5197" s="115" t="s">
        <v>296</v>
      </c>
      <c r="AV5197" s="115">
        <v>80.417229957752994</v>
      </c>
      <c r="AW5197" s="115">
        <v>0.65775706190000005</v>
      </c>
    </row>
    <row r="5198" spans="1:49" x14ac:dyDescent="0.25">
      <c r="A5198" s="117">
        <v>450000</v>
      </c>
      <c r="B5198" s="117">
        <v>860000</v>
      </c>
      <c r="C5198" s="117">
        <v>860000</v>
      </c>
      <c r="D5198" s="115" t="s">
        <v>342</v>
      </c>
      <c r="E5198" s="115" t="s">
        <v>13</v>
      </c>
      <c r="F5198" s="115" t="s">
        <v>343</v>
      </c>
      <c r="G5198" s="115" t="s">
        <v>344</v>
      </c>
      <c r="H5198" s="115">
        <v>0.56000000000000005</v>
      </c>
      <c r="I5198" s="115">
        <v>0.48</v>
      </c>
      <c r="J5198" s="115" t="s">
        <v>350</v>
      </c>
      <c r="K5198" s="115">
        <v>2.0754146373600001E-3</v>
      </c>
      <c r="L5198" s="115">
        <v>3684.33498879647</v>
      </c>
      <c r="M5198" s="115">
        <v>10.5903539082852</v>
      </c>
      <c r="N5198" s="115">
        <v>2.0394042000922501</v>
      </c>
      <c r="O5198" s="115">
        <v>2.197937551612E-2</v>
      </c>
      <c r="P5198" s="115">
        <v>4.2326093283699996E-3</v>
      </c>
      <c r="Q5198" s="115">
        <v>7.6465227647005296</v>
      </c>
      <c r="R5198" s="115">
        <v>1300</v>
      </c>
      <c r="S5198" s="115" t="s">
        <v>346</v>
      </c>
      <c r="T5198" s="115">
        <v>1300</v>
      </c>
      <c r="U5198" s="115" t="s">
        <v>352</v>
      </c>
      <c r="V5198" s="115" t="s">
        <v>350</v>
      </c>
      <c r="Z5198" s="115">
        <v>0</v>
      </c>
      <c r="AA5198" s="115">
        <v>1</v>
      </c>
      <c r="AB5198" s="115">
        <v>2.197937551612E-2</v>
      </c>
      <c r="AC5198" s="115">
        <v>4.2326093283699996E-3</v>
      </c>
      <c r="AD5198" s="115">
        <v>7.6465227647018903</v>
      </c>
      <c r="AF5198" s="115">
        <v>-1</v>
      </c>
      <c r="AG5198" s="115">
        <v>-1</v>
      </c>
      <c r="AH5198" s="115">
        <v>-1</v>
      </c>
      <c r="AI5198" s="115">
        <v>-1</v>
      </c>
      <c r="AJ5198" s="115">
        <v>0</v>
      </c>
      <c r="AM5198" s="115" t="s">
        <v>348</v>
      </c>
      <c r="AN5198" s="115">
        <v>-1</v>
      </c>
      <c r="AQ5198" s="115">
        <v>604</v>
      </c>
      <c r="AR5198" s="115" t="s">
        <v>271</v>
      </c>
      <c r="AS5198" s="115" t="s">
        <v>384</v>
      </c>
      <c r="AT5198" s="115" t="s">
        <v>296</v>
      </c>
      <c r="AV5198" s="115">
        <v>15.9627861013581</v>
      </c>
      <c r="AW5198" s="115">
        <v>6.2015593999999999E-3</v>
      </c>
    </row>
    <row r="5199" spans="1:49" x14ac:dyDescent="0.25">
      <c r="A5199" s="117">
        <v>450000</v>
      </c>
      <c r="B5199" s="117">
        <v>860000</v>
      </c>
      <c r="C5199" s="117">
        <v>860000</v>
      </c>
      <c r="D5199" s="115" t="s">
        <v>342</v>
      </c>
      <c r="E5199" s="115" t="s">
        <v>13</v>
      </c>
      <c r="F5199" s="115" t="s">
        <v>343</v>
      </c>
      <c r="G5199" s="115" t="s">
        <v>344</v>
      </c>
      <c r="H5199" s="115">
        <v>0.56000000000000005</v>
      </c>
      <c r="I5199" s="115">
        <v>0.48</v>
      </c>
      <c r="J5199" s="115" t="s">
        <v>345</v>
      </c>
      <c r="K5199" s="115">
        <v>1.455482992E-5</v>
      </c>
      <c r="L5199" s="115">
        <v>3684.33498879647</v>
      </c>
      <c r="M5199" s="115">
        <v>10.5903539082852</v>
      </c>
      <c r="N5199" s="115">
        <v>2.0394042000922501</v>
      </c>
      <c r="O5199" s="115">
        <v>1.5414079991999999E-4</v>
      </c>
      <c r="P5199" s="115">
        <v>2.9683181270000001E-5</v>
      </c>
      <c r="Q5199" s="115">
        <v>5.3624869130229999E-2</v>
      </c>
      <c r="R5199" s="115">
        <v>1300</v>
      </c>
      <c r="S5199" s="115" t="s">
        <v>346</v>
      </c>
      <c r="T5199" s="115">
        <v>1300</v>
      </c>
      <c r="U5199" s="115" t="s">
        <v>347</v>
      </c>
      <c r="V5199" s="115" t="s">
        <v>345</v>
      </c>
      <c r="Z5199" s="115">
        <v>0</v>
      </c>
      <c r="AA5199" s="115">
        <v>1</v>
      </c>
      <c r="AB5199" s="115">
        <v>1.5414079991999999E-4</v>
      </c>
      <c r="AC5199" s="115">
        <v>2.9683181270000001E-5</v>
      </c>
      <c r="AD5199" s="115">
        <v>5.3624869130629998E-2</v>
      </c>
      <c r="AF5199" s="115">
        <v>-1</v>
      </c>
      <c r="AG5199" s="115">
        <v>-1</v>
      </c>
      <c r="AH5199" s="115">
        <v>-1</v>
      </c>
      <c r="AI5199" s="115">
        <v>-1</v>
      </c>
      <c r="AJ5199" s="115">
        <v>0</v>
      </c>
      <c r="AM5199" s="115" t="s">
        <v>348</v>
      </c>
      <c r="AN5199" s="115">
        <v>-1</v>
      </c>
      <c r="AQ5199" s="115">
        <v>604</v>
      </c>
      <c r="AR5199" s="115" t="s">
        <v>271</v>
      </c>
      <c r="AS5199" s="115" t="s">
        <v>384</v>
      </c>
      <c r="AT5199" s="115" t="s">
        <v>296</v>
      </c>
      <c r="AV5199" s="115">
        <v>6.1456527043096596</v>
      </c>
      <c r="AW5199" s="115">
        <v>4.3491400000000002E-5</v>
      </c>
    </row>
    <row r="5200" spans="1:49" x14ac:dyDescent="0.25">
      <c r="A5200" s="117">
        <v>450000</v>
      </c>
      <c r="B5200" s="117">
        <v>860000</v>
      </c>
      <c r="C5200" s="117">
        <v>860000</v>
      </c>
      <c r="D5200" s="115" t="s">
        <v>342</v>
      </c>
      <c r="E5200" s="115" t="s">
        <v>13</v>
      </c>
      <c r="F5200" s="115" t="s">
        <v>343</v>
      </c>
      <c r="G5200" s="115" t="s">
        <v>344</v>
      </c>
      <c r="H5200" s="115">
        <v>0.56000000000000005</v>
      </c>
      <c r="I5200" s="115">
        <v>0.48</v>
      </c>
      <c r="J5200" s="115" t="s">
        <v>350</v>
      </c>
      <c r="K5200" s="115">
        <v>0.19946729908197999</v>
      </c>
      <c r="L5200" s="115">
        <v>3649.6723711622599</v>
      </c>
      <c r="M5200" s="115">
        <v>9.0981577348426903</v>
      </c>
      <c r="N5200" s="115">
        <v>1.3381153770022101</v>
      </c>
      <c r="O5200" s="115">
        <v>1.8147849499909099</v>
      </c>
      <c r="P5200" s="115">
        <v>0.26691026011070002</v>
      </c>
      <c r="Q5200" s="115">
        <v>727.99029040987</v>
      </c>
      <c r="R5200" s="115">
        <v>1200</v>
      </c>
      <c r="S5200" s="115" t="s">
        <v>351</v>
      </c>
      <c r="T5200" s="115">
        <v>1200</v>
      </c>
      <c r="U5200" s="115" t="s">
        <v>352</v>
      </c>
      <c r="V5200" s="115" t="s">
        <v>350</v>
      </c>
      <c r="Z5200" s="115">
        <v>0</v>
      </c>
      <c r="AA5200" s="115">
        <v>1</v>
      </c>
      <c r="AB5200" s="115">
        <v>1.8147849499909099</v>
      </c>
      <c r="AC5200" s="115">
        <v>0.26691026011070002</v>
      </c>
      <c r="AD5200" s="115">
        <v>727.99029040987</v>
      </c>
      <c r="AF5200" s="115">
        <v>-1</v>
      </c>
      <c r="AG5200" s="115">
        <v>-1</v>
      </c>
      <c r="AH5200" s="115">
        <v>-1</v>
      </c>
      <c r="AI5200" s="115">
        <v>-1</v>
      </c>
      <c r="AJ5200" s="115">
        <v>0</v>
      </c>
      <c r="AM5200" s="115" t="s">
        <v>348</v>
      </c>
      <c r="AN5200" s="115">
        <v>-1</v>
      </c>
      <c r="AQ5200" s="115">
        <v>604</v>
      </c>
      <c r="AR5200" s="115" t="s">
        <v>271</v>
      </c>
      <c r="AS5200" s="115" t="s">
        <v>384</v>
      </c>
      <c r="AT5200" s="115" t="s">
        <v>296</v>
      </c>
      <c r="AV5200" s="115">
        <v>132.32311226427001</v>
      </c>
      <c r="AW5200" s="115">
        <v>0.59042197110000005</v>
      </c>
    </row>
    <row r="5201" spans="1:49" x14ac:dyDescent="0.25">
      <c r="A5201" s="117">
        <v>450000</v>
      </c>
      <c r="B5201" s="117">
        <v>860000</v>
      </c>
      <c r="C5201" s="117">
        <v>860000</v>
      </c>
      <c r="D5201" s="115" t="s">
        <v>342</v>
      </c>
      <c r="E5201" s="115" t="s">
        <v>13</v>
      </c>
      <c r="F5201" s="115" t="s">
        <v>343</v>
      </c>
      <c r="G5201" s="115" t="s">
        <v>344</v>
      </c>
      <c r="H5201" s="115">
        <v>0.56000000000000005</v>
      </c>
      <c r="I5201" s="115">
        <v>0.48</v>
      </c>
      <c r="J5201" s="115" t="s">
        <v>350</v>
      </c>
      <c r="K5201" s="115">
        <v>5.8212047118800002E-3</v>
      </c>
      <c r="L5201" s="115">
        <v>3649.6723711622599</v>
      </c>
      <c r="M5201" s="115">
        <v>9.0981577348426903</v>
      </c>
      <c r="N5201" s="115">
        <v>1.3381153770022101</v>
      </c>
      <c r="O5201" s="115">
        <v>5.2962238675530002E-2</v>
      </c>
      <c r="P5201" s="115">
        <v>7.7894435376500001E-3</v>
      </c>
      <c r="Q5201" s="115">
        <v>21.245490003842601</v>
      </c>
      <c r="R5201" s="115">
        <v>1210</v>
      </c>
      <c r="S5201" s="115" t="s">
        <v>353</v>
      </c>
      <c r="T5201" s="115">
        <v>1210</v>
      </c>
      <c r="U5201" s="115" t="s">
        <v>352</v>
      </c>
      <c r="V5201" s="115" t="s">
        <v>350</v>
      </c>
      <c r="Z5201" s="115">
        <v>0</v>
      </c>
      <c r="AA5201" s="115">
        <v>1</v>
      </c>
      <c r="AB5201" s="115">
        <v>5.2962238675530002E-2</v>
      </c>
      <c r="AC5201" s="115">
        <v>7.7894435376500001E-3</v>
      </c>
      <c r="AD5201" s="115">
        <v>21.245490003842999</v>
      </c>
      <c r="AF5201" s="115">
        <v>-1</v>
      </c>
      <c r="AG5201" s="115">
        <v>-1</v>
      </c>
      <c r="AH5201" s="115">
        <v>-1</v>
      </c>
      <c r="AI5201" s="115">
        <v>-1</v>
      </c>
      <c r="AJ5201" s="115">
        <v>0</v>
      </c>
      <c r="AM5201" s="115" t="s">
        <v>348</v>
      </c>
      <c r="AN5201" s="115">
        <v>-1</v>
      </c>
      <c r="AQ5201" s="115">
        <v>604</v>
      </c>
      <c r="AR5201" s="115" t="s">
        <v>271</v>
      </c>
      <c r="AS5201" s="115" t="s">
        <v>384</v>
      </c>
      <c r="AT5201" s="115" t="s">
        <v>296</v>
      </c>
      <c r="AV5201" s="115">
        <v>20.855670503988499</v>
      </c>
      <c r="AW5201" s="115">
        <v>1.7230729899999998E-2</v>
      </c>
    </row>
    <row r="5202" spans="1:49" x14ac:dyDescent="0.25">
      <c r="A5202" s="117">
        <v>450000</v>
      </c>
      <c r="B5202" s="117">
        <v>860000</v>
      </c>
      <c r="C5202" s="117">
        <v>860000</v>
      </c>
      <c r="D5202" s="115" t="s">
        <v>342</v>
      </c>
      <c r="E5202" s="115" t="s">
        <v>13</v>
      </c>
      <c r="F5202" s="115" t="s">
        <v>343</v>
      </c>
      <c r="G5202" s="115" t="s">
        <v>344</v>
      </c>
      <c r="H5202" s="115">
        <v>0.56000000000000005</v>
      </c>
      <c r="I5202" s="115">
        <v>0.48</v>
      </c>
      <c r="J5202" s="115" t="s">
        <v>350</v>
      </c>
      <c r="K5202" s="115">
        <v>2.1081867195469998E-2</v>
      </c>
      <c r="L5202" s="115">
        <v>3649.6723711622599</v>
      </c>
      <c r="M5202" s="115">
        <v>9.0981577348426903</v>
      </c>
      <c r="N5202" s="115">
        <v>1.3381153770022101</v>
      </c>
      <c r="O5202" s="115">
        <v>0.19180615308945001</v>
      </c>
      <c r="P5202" s="115">
        <v>2.8209970670179999E-2</v>
      </c>
      <c r="Q5202" s="115">
        <v>76.941908235844494</v>
      </c>
      <c r="R5202" s="115">
        <v>1210</v>
      </c>
      <c r="S5202" s="115" t="s">
        <v>353</v>
      </c>
      <c r="T5202" s="115">
        <v>1210</v>
      </c>
      <c r="U5202" s="115" t="s">
        <v>352</v>
      </c>
      <c r="V5202" s="115" t="s">
        <v>350</v>
      </c>
      <c r="Z5202" s="115">
        <v>0</v>
      </c>
      <c r="AA5202" s="115">
        <v>1</v>
      </c>
      <c r="AB5202" s="115">
        <v>0.19180615308945001</v>
      </c>
      <c r="AC5202" s="115">
        <v>2.8209970670179999E-2</v>
      </c>
      <c r="AD5202" s="115">
        <v>76.941908235845602</v>
      </c>
      <c r="AF5202" s="115">
        <v>-1</v>
      </c>
      <c r="AG5202" s="115">
        <v>-1</v>
      </c>
      <c r="AH5202" s="115">
        <v>-1</v>
      </c>
      <c r="AI5202" s="115">
        <v>-1</v>
      </c>
      <c r="AJ5202" s="115">
        <v>0</v>
      </c>
      <c r="AM5202" s="115" t="s">
        <v>348</v>
      </c>
      <c r="AN5202" s="115">
        <v>-1</v>
      </c>
      <c r="AQ5202" s="115">
        <v>604</v>
      </c>
      <c r="AR5202" s="115" t="s">
        <v>271</v>
      </c>
      <c r="AS5202" s="115" t="s">
        <v>384</v>
      </c>
      <c r="AT5202" s="115" t="s">
        <v>296</v>
      </c>
      <c r="AV5202" s="115">
        <v>65.349444542662397</v>
      </c>
      <c r="AW5202" s="115">
        <v>6.24021965E-2</v>
      </c>
    </row>
    <row r="5203" spans="1:49" x14ac:dyDescent="0.25">
      <c r="A5203" s="117">
        <v>450000</v>
      </c>
      <c r="B5203" s="117">
        <v>860000</v>
      </c>
      <c r="C5203" s="117">
        <v>860000</v>
      </c>
      <c r="D5203" s="115" t="s">
        <v>342</v>
      </c>
      <c r="E5203" s="115" t="s">
        <v>13</v>
      </c>
      <c r="F5203" s="115" t="s">
        <v>343</v>
      </c>
      <c r="G5203" s="115" t="s">
        <v>344</v>
      </c>
      <c r="H5203" s="115">
        <v>0.56000000000000005</v>
      </c>
      <c r="I5203" s="115">
        <v>0.48</v>
      </c>
      <c r="J5203" s="115" t="s">
        <v>350</v>
      </c>
      <c r="K5203" s="115">
        <v>7.7815989720699998E-3</v>
      </c>
      <c r="L5203" s="115">
        <v>3649.6723711622599</v>
      </c>
      <c r="M5203" s="115">
        <v>9.0981577348426903</v>
      </c>
      <c r="N5203" s="115">
        <v>1.3381153770022101</v>
      </c>
      <c r="O5203" s="115">
        <v>7.0798214877200005E-2</v>
      </c>
      <c r="P5203" s="115">
        <v>1.0412677242189999E-2</v>
      </c>
      <c r="Q5203" s="115">
        <v>28.400286771835798</v>
      </c>
      <c r="R5203" s="115">
        <v>1210</v>
      </c>
      <c r="S5203" s="115" t="s">
        <v>353</v>
      </c>
      <c r="T5203" s="115">
        <v>1210</v>
      </c>
      <c r="U5203" s="115" t="s">
        <v>352</v>
      </c>
      <c r="V5203" s="115" t="s">
        <v>350</v>
      </c>
      <c r="Z5203" s="115">
        <v>0</v>
      </c>
      <c r="AA5203" s="115">
        <v>1</v>
      </c>
      <c r="AB5203" s="115">
        <v>7.0798214877200005E-2</v>
      </c>
      <c r="AC5203" s="115">
        <v>1.0412677242189999E-2</v>
      </c>
      <c r="AD5203" s="115">
        <v>28.400286771837202</v>
      </c>
      <c r="AF5203" s="115">
        <v>-1</v>
      </c>
      <c r="AG5203" s="115">
        <v>-1</v>
      </c>
      <c r="AH5203" s="115">
        <v>-1</v>
      </c>
      <c r="AI5203" s="115">
        <v>-1</v>
      </c>
      <c r="AJ5203" s="115">
        <v>0</v>
      </c>
      <c r="AM5203" s="115" t="s">
        <v>348</v>
      </c>
      <c r="AN5203" s="115">
        <v>-1</v>
      </c>
      <c r="AQ5203" s="115">
        <v>604</v>
      </c>
      <c r="AR5203" s="115" t="s">
        <v>271</v>
      </c>
      <c r="AS5203" s="115" t="s">
        <v>384</v>
      </c>
      <c r="AT5203" s="115" t="s">
        <v>296</v>
      </c>
      <c r="AV5203" s="115">
        <v>30.9690573874148</v>
      </c>
      <c r="AW5203" s="115">
        <v>2.30334848E-2</v>
      </c>
    </row>
    <row r="5204" spans="1:49" x14ac:dyDescent="0.25">
      <c r="A5204" s="117">
        <v>450000</v>
      </c>
      <c r="B5204" s="117">
        <v>860000</v>
      </c>
      <c r="C5204" s="117">
        <v>860000</v>
      </c>
      <c r="D5204" s="115" t="s">
        <v>342</v>
      </c>
      <c r="E5204" s="115" t="s">
        <v>13</v>
      </c>
      <c r="F5204" s="115" t="s">
        <v>343</v>
      </c>
      <c r="G5204" s="115" t="s">
        <v>344</v>
      </c>
      <c r="H5204" s="115">
        <v>0.56000000000000005</v>
      </c>
      <c r="I5204" s="115">
        <v>0.48</v>
      </c>
      <c r="J5204" s="115" t="s">
        <v>350</v>
      </c>
      <c r="K5204" s="115">
        <v>2.800682922693E-2</v>
      </c>
      <c r="L5204" s="115">
        <v>3649.6723711622599</v>
      </c>
      <c r="M5204" s="115">
        <v>9.0981577348426903</v>
      </c>
      <c r="N5204" s="115">
        <v>1.3381153770022101</v>
      </c>
      <c r="O5204" s="115">
        <v>0.25481054995947999</v>
      </c>
      <c r="P5204" s="115">
        <v>3.747636884964E-2</v>
      </c>
      <c r="Q5204" s="115">
        <v>102.215750833415</v>
      </c>
      <c r="R5204" s="115">
        <v>1210</v>
      </c>
      <c r="S5204" s="115" t="s">
        <v>353</v>
      </c>
      <c r="T5204" s="115">
        <v>1210</v>
      </c>
      <c r="U5204" s="115" t="s">
        <v>352</v>
      </c>
      <c r="V5204" s="115" t="s">
        <v>350</v>
      </c>
      <c r="Z5204" s="115">
        <v>0</v>
      </c>
      <c r="AA5204" s="115">
        <v>1</v>
      </c>
      <c r="AB5204" s="115">
        <v>0.25481054995947999</v>
      </c>
      <c r="AC5204" s="115">
        <v>3.747636884964E-2</v>
      </c>
      <c r="AD5204" s="115">
        <v>102.215750833415</v>
      </c>
      <c r="AF5204" s="115">
        <v>-1</v>
      </c>
      <c r="AG5204" s="115">
        <v>-1</v>
      </c>
      <c r="AH5204" s="115">
        <v>-1</v>
      </c>
      <c r="AI5204" s="115">
        <v>-1</v>
      </c>
      <c r="AJ5204" s="115">
        <v>0</v>
      </c>
      <c r="AM5204" s="115" t="s">
        <v>348</v>
      </c>
      <c r="AN5204" s="115">
        <v>-1</v>
      </c>
      <c r="AQ5204" s="115">
        <v>604</v>
      </c>
      <c r="AR5204" s="115" t="s">
        <v>271</v>
      </c>
      <c r="AS5204" s="115" t="s">
        <v>384</v>
      </c>
      <c r="AT5204" s="115" t="s">
        <v>296</v>
      </c>
      <c r="AV5204" s="115">
        <v>68.458577546855196</v>
      </c>
      <c r="AW5204" s="115">
        <v>8.2900041199999996E-2</v>
      </c>
    </row>
    <row r="5205" spans="1:49" x14ac:dyDescent="0.25">
      <c r="A5205" s="117">
        <v>450000</v>
      </c>
      <c r="B5205" s="117">
        <v>860000</v>
      </c>
      <c r="C5205" s="117">
        <v>860000</v>
      </c>
      <c r="D5205" s="115" t="s">
        <v>342</v>
      </c>
      <c r="E5205" s="115" t="s">
        <v>13</v>
      </c>
      <c r="F5205" s="115" t="s">
        <v>343</v>
      </c>
      <c r="G5205" s="115" t="s">
        <v>344</v>
      </c>
      <c r="H5205" s="115">
        <v>0.56000000000000005</v>
      </c>
      <c r="I5205" s="115">
        <v>0.48</v>
      </c>
      <c r="J5205" s="115" t="s">
        <v>350</v>
      </c>
      <c r="K5205" s="115">
        <v>0.23615139305755001</v>
      </c>
      <c r="L5205" s="115">
        <v>3649.6723711622599</v>
      </c>
      <c r="M5205" s="115">
        <v>9.0981577348426903</v>
      </c>
      <c r="N5205" s="115">
        <v>1.3381153770022101</v>
      </c>
      <c r="O5205" s="115">
        <v>2.1485426233404801</v>
      </c>
      <c r="P5205" s="115">
        <v>0.31599781035080998</v>
      </c>
      <c r="Q5205" s="115">
        <v>861.87521465364296</v>
      </c>
      <c r="R5205" s="115">
        <v>1210</v>
      </c>
      <c r="S5205" s="115" t="s">
        <v>353</v>
      </c>
      <c r="T5205" s="115">
        <v>1210</v>
      </c>
      <c r="U5205" s="115" t="s">
        <v>352</v>
      </c>
      <c r="V5205" s="115" t="s">
        <v>350</v>
      </c>
      <c r="Z5205" s="115">
        <v>0</v>
      </c>
      <c r="AA5205" s="115">
        <v>1</v>
      </c>
      <c r="AB5205" s="115">
        <v>2.1485426233404801</v>
      </c>
      <c r="AC5205" s="115">
        <v>0.31599781035080998</v>
      </c>
      <c r="AD5205" s="115">
        <v>861.87521465364296</v>
      </c>
      <c r="AF5205" s="115">
        <v>-1</v>
      </c>
      <c r="AG5205" s="115">
        <v>-1</v>
      </c>
      <c r="AH5205" s="115">
        <v>-1</v>
      </c>
      <c r="AI5205" s="115">
        <v>-1</v>
      </c>
      <c r="AJ5205" s="115">
        <v>0</v>
      </c>
      <c r="AM5205" s="115" t="s">
        <v>348</v>
      </c>
      <c r="AN5205" s="115">
        <v>-1</v>
      </c>
      <c r="AQ5205" s="115">
        <v>604</v>
      </c>
      <c r="AR5205" s="115" t="s">
        <v>271</v>
      </c>
      <c r="AS5205" s="115" t="s">
        <v>384</v>
      </c>
      <c r="AT5205" s="115" t="s">
        <v>296</v>
      </c>
      <c r="AV5205" s="115">
        <v>123.669014001157</v>
      </c>
      <c r="AW5205" s="115">
        <v>0.69900666229999997</v>
      </c>
    </row>
    <row r="5206" spans="1:49" x14ac:dyDescent="0.25">
      <c r="A5206" s="117">
        <v>450000</v>
      </c>
      <c r="B5206" s="117">
        <v>860000</v>
      </c>
      <c r="C5206" s="117">
        <v>860000</v>
      </c>
      <c r="D5206" s="115" t="s">
        <v>342</v>
      </c>
      <c r="E5206" s="115" t="s">
        <v>13</v>
      </c>
      <c r="F5206" s="115" t="s">
        <v>343</v>
      </c>
      <c r="G5206" s="115" t="s">
        <v>344</v>
      </c>
      <c r="H5206" s="115">
        <v>0.56000000000000005</v>
      </c>
      <c r="I5206" s="115">
        <v>0.48</v>
      </c>
      <c r="J5206" s="115" t="s">
        <v>350</v>
      </c>
      <c r="K5206" s="115">
        <v>0.11945326153707</v>
      </c>
      <c r="L5206" s="115">
        <v>3649.6723711622599</v>
      </c>
      <c r="M5206" s="115">
        <v>9.0981577348426903</v>
      </c>
      <c r="N5206" s="115">
        <v>1.3381153770022101</v>
      </c>
      <c r="O5206" s="115">
        <v>1.0868046154056901</v>
      </c>
      <c r="P5206" s="115">
        <v>0.15984224609582001</v>
      </c>
      <c r="Q5206" s="115">
        <v>435.96526827706799</v>
      </c>
      <c r="R5206" s="115">
        <v>1210</v>
      </c>
      <c r="S5206" s="115" t="s">
        <v>353</v>
      </c>
      <c r="T5206" s="115">
        <v>1210</v>
      </c>
      <c r="U5206" s="115" t="s">
        <v>352</v>
      </c>
      <c r="V5206" s="115" t="s">
        <v>350</v>
      </c>
      <c r="Z5206" s="115">
        <v>0</v>
      </c>
      <c r="AA5206" s="115">
        <v>1</v>
      </c>
      <c r="AB5206" s="115">
        <v>1.0868046154056901</v>
      </c>
      <c r="AC5206" s="115">
        <v>0.15984224609582001</v>
      </c>
      <c r="AD5206" s="115">
        <v>435.96526827706799</v>
      </c>
      <c r="AF5206" s="115">
        <v>-1</v>
      </c>
      <c r="AG5206" s="115">
        <v>-1</v>
      </c>
      <c r="AH5206" s="115">
        <v>-1</v>
      </c>
      <c r="AI5206" s="115">
        <v>-1</v>
      </c>
      <c r="AJ5206" s="115">
        <v>0</v>
      </c>
      <c r="AM5206" s="115" t="s">
        <v>348</v>
      </c>
      <c r="AN5206" s="115">
        <v>-1</v>
      </c>
      <c r="AQ5206" s="115">
        <v>604</v>
      </c>
      <c r="AR5206" s="115" t="s">
        <v>271</v>
      </c>
      <c r="AS5206" s="115" t="s">
        <v>384</v>
      </c>
      <c r="AT5206" s="115" t="s">
        <v>296</v>
      </c>
      <c r="AV5206" s="115">
        <v>93.6077447317587</v>
      </c>
      <c r="AW5206" s="115">
        <v>0.3535809151</v>
      </c>
    </row>
    <row r="5207" spans="1:49" x14ac:dyDescent="0.25">
      <c r="A5207" s="117">
        <v>450000</v>
      </c>
      <c r="B5207" s="117">
        <v>860000</v>
      </c>
      <c r="C5207" s="117">
        <v>860000</v>
      </c>
      <c r="D5207" s="115" t="s">
        <v>342</v>
      </c>
      <c r="E5207" s="115" t="s">
        <v>13</v>
      </c>
      <c r="F5207" s="115" t="s">
        <v>343</v>
      </c>
      <c r="G5207" s="115" t="s">
        <v>344</v>
      </c>
      <c r="H5207" s="115">
        <v>0.56000000000000005</v>
      </c>
      <c r="I5207" s="115">
        <v>0.48</v>
      </c>
      <c r="J5207" s="115" t="s">
        <v>350</v>
      </c>
      <c r="K5207" s="115">
        <v>0.19481192256995</v>
      </c>
      <c r="L5207" s="115">
        <v>3658.9917405114102</v>
      </c>
      <c r="M5207" s="115">
        <v>9.1199547448663107</v>
      </c>
      <c r="N5207" s="115">
        <v>1.3412724277758501</v>
      </c>
      <c r="O5207" s="115">
        <v>1.77667591759837</v>
      </c>
      <c r="P5207" s="115">
        <v>0.26129586034508001</v>
      </c>
      <c r="Q5207" s="115">
        <v>712.81521563660704</v>
      </c>
      <c r="R5207" s="115">
        <v>1200</v>
      </c>
      <c r="S5207" s="115" t="s">
        <v>351</v>
      </c>
      <c r="T5207" s="115">
        <v>1200</v>
      </c>
      <c r="U5207" s="115" t="s">
        <v>352</v>
      </c>
      <c r="V5207" s="115" t="s">
        <v>350</v>
      </c>
      <c r="Z5207" s="115">
        <v>0</v>
      </c>
      <c r="AA5207" s="115">
        <v>1</v>
      </c>
      <c r="AB5207" s="115">
        <v>1.77667591759837</v>
      </c>
      <c r="AC5207" s="115">
        <v>0.26129586034508001</v>
      </c>
      <c r="AD5207" s="115">
        <v>712.81521563660704</v>
      </c>
      <c r="AF5207" s="115">
        <v>-1</v>
      </c>
      <c r="AG5207" s="115">
        <v>-1</v>
      </c>
      <c r="AH5207" s="115">
        <v>-1</v>
      </c>
      <c r="AI5207" s="115">
        <v>-1</v>
      </c>
      <c r="AJ5207" s="115">
        <v>0</v>
      </c>
      <c r="AM5207" s="115" t="s">
        <v>348</v>
      </c>
      <c r="AN5207" s="115">
        <v>-1</v>
      </c>
      <c r="AQ5207" s="115">
        <v>604</v>
      </c>
      <c r="AR5207" s="115" t="s">
        <v>271</v>
      </c>
      <c r="AS5207" s="115" t="s">
        <v>384</v>
      </c>
      <c r="AT5207" s="115" t="s">
        <v>296</v>
      </c>
      <c r="AV5207" s="115">
        <v>134.578206211208</v>
      </c>
      <c r="AW5207" s="115">
        <v>0.57811453010000002</v>
      </c>
    </row>
    <row r="5208" spans="1:49" x14ac:dyDescent="0.25">
      <c r="A5208" s="117">
        <v>450000</v>
      </c>
      <c r="B5208" s="117">
        <v>860000</v>
      </c>
      <c r="C5208" s="117">
        <v>860000</v>
      </c>
      <c r="D5208" s="115" t="s">
        <v>342</v>
      </c>
      <c r="E5208" s="115" t="s">
        <v>13</v>
      </c>
      <c r="F5208" s="115" t="s">
        <v>343</v>
      </c>
      <c r="G5208" s="115" t="s">
        <v>344</v>
      </c>
      <c r="H5208" s="115">
        <v>0.56000000000000005</v>
      </c>
      <c r="I5208" s="115">
        <v>0.48</v>
      </c>
      <c r="J5208" s="115" t="s">
        <v>350</v>
      </c>
      <c r="K5208" s="115">
        <v>5.5881669026390003E-2</v>
      </c>
      <c r="L5208" s="115">
        <v>3658.9917405114102</v>
      </c>
      <c r="M5208" s="115">
        <v>9.1199547448663107</v>
      </c>
      <c r="N5208" s="115">
        <v>1.3412724277758501</v>
      </c>
      <c r="O5208" s="115">
        <v>0.50963829258829996</v>
      </c>
      <c r="P5208" s="115">
        <v>7.4952541883190005E-2</v>
      </c>
      <c r="Q5208" s="115">
        <v>204.470565413564</v>
      </c>
      <c r="R5208" s="115">
        <v>1210</v>
      </c>
      <c r="S5208" s="115" t="s">
        <v>353</v>
      </c>
      <c r="T5208" s="115">
        <v>1210</v>
      </c>
      <c r="U5208" s="115" t="s">
        <v>352</v>
      </c>
      <c r="V5208" s="115" t="s">
        <v>350</v>
      </c>
      <c r="Z5208" s="115">
        <v>0</v>
      </c>
      <c r="AA5208" s="115">
        <v>1</v>
      </c>
      <c r="AB5208" s="115">
        <v>0.50963829258829996</v>
      </c>
      <c r="AC5208" s="115">
        <v>7.4952541883190005E-2</v>
      </c>
      <c r="AD5208" s="115">
        <v>204.47056541356301</v>
      </c>
      <c r="AF5208" s="115">
        <v>-1</v>
      </c>
      <c r="AG5208" s="115">
        <v>-1</v>
      </c>
      <c r="AH5208" s="115">
        <v>-1</v>
      </c>
      <c r="AI5208" s="115">
        <v>-1</v>
      </c>
      <c r="AJ5208" s="115">
        <v>0</v>
      </c>
      <c r="AM5208" s="115" t="s">
        <v>348</v>
      </c>
      <c r="AN5208" s="115">
        <v>-1</v>
      </c>
      <c r="AQ5208" s="115">
        <v>604</v>
      </c>
      <c r="AR5208" s="115" t="s">
        <v>271</v>
      </c>
      <c r="AS5208" s="115" t="s">
        <v>384</v>
      </c>
      <c r="AT5208" s="115" t="s">
        <v>296</v>
      </c>
      <c r="AV5208" s="115">
        <v>61.593671679702098</v>
      </c>
      <c r="AW5208" s="115">
        <v>0.16583176429999999</v>
      </c>
    </row>
    <row r="5209" spans="1:49" x14ac:dyDescent="0.25">
      <c r="A5209" s="117">
        <v>450000</v>
      </c>
      <c r="B5209" s="117">
        <v>860000</v>
      </c>
      <c r="C5209" s="117">
        <v>860000</v>
      </c>
      <c r="D5209" s="115" t="s">
        <v>342</v>
      </c>
      <c r="E5209" s="115" t="s">
        <v>13</v>
      </c>
      <c r="F5209" s="115" t="s">
        <v>343</v>
      </c>
      <c r="G5209" s="115" t="s">
        <v>344</v>
      </c>
      <c r="H5209" s="115">
        <v>0.56000000000000005</v>
      </c>
      <c r="I5209" s="115">
        <v>0.48</v>
      </c>
      <c r="J5209" s="115" t="s">
        <v>350</v>
      </c>
      <c r="K5209" s="115">
        <v>0.19816913236542</v>
      </c>
      <c r="L5209" s="115">
        <v>3658.9917405114102</v>
      </c>
      <c r="M5209" s="115">
        <v>9.1199547448663107</v>
      </c>
      <c r="N5209" s="115">
        <v>1.3412724277758501</v>
      </c>
      <c r="O5209" s="115">
        <v>1.80729351900205</v>
      </c>
      <c r="P5209" s="115">
        <v>0.26579879327799999</v>
      </c>
      <c r="Q5209" s="115">
        <v>725.099218549385</v>
      </c>
      <c r="R5209" s="115">
        <v>1210</v>
      </c>
      <c r="S5209" s="115" t="s">
        <v>353</v>
      </c>
      <c r="T5209" s="115">
        <v>1210</v>
      </c>
      <c r="U5209" s="115" t="s">
        <v>352</v>
      </c>
      <c r="V5209" s="115" t="s">
        <v>350</v>
      </c>
      <c r="Z5209" s="115">
        <v>0</v>
      </c>
      <c r="AA5209" s="115">
        <v>1</v>
      </c>
      <c r="AB5209" s="115">
        <v>1.80729351900205</v>
      </c>
      <c r="AC5209" s="115">
        <v>0.26579879327799999</v>
      </c>
      <c r="AD5209" s="115">
        <v>725.099218549385</v>
      </c>
      <c r="AF5209" s="115">
        <v>-1</v>
      </c>
      <c r="AG5209" s="115">
        <v>-1</v>
      </c>
      <c r="AH5209" s="115">
        <v>-1</v>
      </c>
      <c r="AI5209" s="115">
        <v>-1</v>
      </c>
      <c r="AJ5209" s="115">
        <v>0</v>
      </c>
      <c r="AM5209" s="115" t="s">
        <v>348</v>
      </c>
      <c r="AN5209" s="115">
        <v>-1</v>
      </c>
      <c r="AQ5209" s="115">
        <v>604</v>
      </c>
      <c r="AR5209" s="115" t="s">
        <v>271</v>
      </c>
      <c r="AS5209" s="115" t="s">
        <v>384</v>
      </c>
      <c r="AT5209" s="115" t="s">
        <v>296</v>
      </c>
      <c r="AV5209" s="115">
        <v>113.698595730824</v>
      </c>
      <c r="AW5209" s="115">
        <v>0.58807722510000005</v>
      </c>
    </row>
    <row r="5210" spans="1:49" x14ac:dyDescent="0.25">
      <c r="A5210" s="117">
        <v>450000</v>
      </c>
      <c r="B5210" s="117">
        <v>860000</v>
      </c>
      <c r="C5210" s="117">
        <v>860000</v>
      </c>
      <c r="D5210" s="115" t="s">
        <v>342</v>
      </c>
      <c r="E5210" s="115" t="s">
        <v>13</v>
      </c>
      <c r="F5210" s="115" t="s">
        <v>343</v>
      </c>
      <c r="G5210" s="115" t="s">
        <v>344</v>
      </c>
      <c r="H5210" s="115">
        <v>0.56000000000000005</v>
      </c>
      <c r="I5210" s="115">
        <v>0.48</v>
      </c>
      <c r="J5210" s="115" t="s">
        <v>350</v>
      </c>
      <c r="K5210" s="115">
        <v>3.8941737380299999E-3</v>
      </c>
      <c r="L5210" s="115">
        <v>3658.9917405114102</v>
      </c>
      <c r="M5210" s="115">
        <v>9.1199547448663107</v>
      </c>
      <c r="N5210" s="115">
        <v>1.3412724277758501</v>
      </c>
      <c r="O5210" s="115">
        <v>3.5514688259560001E-2</v>
      </c>
      <c r="P5210" s="115">
        <v>5.2231478638000003E-3</v>
      </c>
      <c r="Q5210" s="115">
        <v>14.2487495436011</v>
      </c>
      <c r="R5210" s="115">
        <v>1210</v>
      </c>
      <c r="S5210" s="115" t="s">
        <v>353</v>
      </c>
      <c r="T5210" s="115">
        <v>1210</v>
      </c>
      <c r="U5210" s="115" t="s">
        <v>352</v>
      </c>
      <c r="V5210" s="115" t="s">
        <v>350</v>
      </c>
      <c r="Z5210" s="115">
        <v>0</v>
      </c>
      <c r="AA5210" s="115">
        <v>1</v>
      </c>
      <c r="AB5210" s="115">
        <v>3.5514688259560001E-2</v>
      </c>
      <c r="AC5210" s="115">
        <v>5.2231478638000003E-3</v>
      </c>
      <c r="AD5210" s="115">
        <v>14.248749543602401</v>
      </c>
      <c r="AF5210" s="115">
        <v>-1</v>
      </c>
      <c r="AG5210" s="115">
        <v>-1</v>
      </c>
      <c r="AH5210" s="115">
        <v>-1</v>
      </c>
      <c r="AI5210" s="115">
        <v>-1</v>
      </c>
      <c r="AJ5210" s="115">
        <v>0</v>
      </c>
      <c r="AM5210" s="115" t="s">
        <v>348</v>
      </c>
      <c r="AN5210" s="115">
        <v>-1</v>
      </c>
      <c r="AQ5210" s="115">
        <v>604</v>
      </c>
      <c r="AR5210" s="115" t="s">
        <v>271</v>
      </c>
      <c r="AS5210" s="115" t="s">
        <v>384</v>
      </c>
      <c r="AT5210" s="115" t="s">
        <v>296</v>
      </c>
      <c r="AV5210" s="115">
        <v>16.338708891012399</v>
      </c>
      <c r="AW5210" s="115">
        <v>1.1556163499999999E-2</v>
      </c>
    </row>
    <row r="5211" spans="1:49" x14ac:dyDescent="0.25">
      <c r="A5211" s="117">
        <v>450000</v>
      </c>
      <c r="B5211" s="117">
        <v>860000</v>
      </c>
      <c r="C5211" s="117">
        <v>860000</v>
      </c>
      <c r="D5211" s="115" t="s">
        <v>342</v>
      </c>
      <c r="E5211" s="115" t="s">
        <v>13</v>
      </c>
      <c r="F5211" s="115" t="s">
        <v>343</v>
      </c>
      <c r="G5211" s="115" t="s">
        <v>344</v>
      </c>
      <c r="H5211" s="115">
        <v>0.56000000000000005</v>
      </c>
      <c r="I5211" s="115">
        <v>0.48</v>
      </c>
      <c r="J5211" s="115" t="s">
        <v>350</v>
      </c>
      <c r="K5211" s="115">
        <v>0.10125615776095</v>
      </c>
      <c r="L5211" s="115">
        <v>3658.9917405114102</v>
      </c>
      <c r="M5211" s="115">
        <v>9.1199547448663107</v>
      </c>
      <c r="N5211" s="115">
        <v>1.3412724277758501</v>
      </c>
      <c r="O5211" s="115">
        <v>0.92345157641896003</v>
      </c>
      <c r="P5211" s="115">
        <v>0.13581209254728999</v>
      </c>
      <c r="Q5211" s="115">
        <v>370.49544492325799</v>
      </c>
      <c r="R5211" s="115">
        <v>1210</v>
      </c>
      <c r="S5211" s="115" t="s">
        <v>353</v>
      </c>
      <c r="T5211" s="115">
        <v>1210</v>
      </c>
      <c r="U5211" s="115" t="s">
        <v>352</v>
      </c>
      <c r="V5211" s="115" t="s">
        <v>350</v>
      </c>
      <c r="Z5211" s="115">
        <v>0</v>
      </c>
      <c r="AA5211" s="115">
        <v>1</v>
      </c>
      <c r="AB5211" s="115">
        <v>0.92345157641896003</v>
      </c>
      <c r="AC5211" s="115">
        <v>0.13581209254728999</v>
      </c>
      <c r="AD5211" s="115">
        <v>370.49544492325799</v>
      </c>
      <c r="AF5211" s="115">
        <v>-1</v>
      </c>
      <c r="AG5211" s="115">
        <v>-1</v>
      </c>
      <c r="AH5211" s="115">
        <v>-1</v>
      </c>
      <c r="AI5211" s="115">
        <v>-1</v>
      </c>
      <c r="AJ5211" s="115">
        <v>0</v>
      </c>
      <c r="AM5211" s="115" t="s">
        <v>348</v>
      </c>
      <c r="AN5211" s="115">
        <v>-1</v>
      </c>
      <c r="AQ5211" s="115">
        <v>604</v>
      </c>
      <c r="AR5211" s="115" t="s">
        <v>271</v>
      </c>
      <c r="AS5211" s="115" t="s">
        <v>384</v>
      </c>
      <c r="AT5211" s="115" t="s">
        <v>296</v>
      </c>
      <c r="AV5211" s="115">
        <v>89.763906375805604</v>
      </c>
      <c r="AW5211" s="115">
        <v>0.30048292370000002</v>
      </c>
    </row>
    <row r="5212" spans="1:49" x14ac:dyDescent="0.25">
      <c r="A5212" s="117">
        <v>450000</v>
      </c>
      <c r="B5212" s="117">
        <v>860000</v>
      </c>
      <c r="C5212" s="117">
        <v>860000</v>
      </c>
      <c r="D5212" s="115" t="s">
        <v>342</v>
      </c>
      <c r="E5212" s="115" t="s">
        <v>13</v>
      </c>
      <c r="F5212" s="115" t="s">
        <v>343</v>
      </c>
      <c r="G5212" s="115" t="s">
        <v>344</v>
      </c>
      <c r="H5212" s="115">
        <v>0.56000000000000005</v>
      </c>
      <c r="I5212" s="115">
        <v>0.48</v>
      </c>
      <c r="J5212" s="115" t="s">
        <v>350</v>
      </c>
      <c r="K5212" s="115">
        <v>6.3750398299199998E-2</v>
      </c>
      <c r="L5212" s="115">
        <v>3658.9917405114102</v>
      </c>
      <c r="M5212" s="115">
        <v>9.1199547448663107</v>
      </c>
      <c r="N5212" s="115">
        <v>1.3412724277758501</v>
      </c>
      <c r="O5212" s="115">
        <v>0.58140074745596004</v>
      </c>
      <c r="P5212" s="115">
        <v>8.5506651498450006E-2</v>
      </c>
      <c r="Q5212" s="115">
        <v>233.262180831107</v>
      </c>
      <c r="R5212" s="115">
        <v>1210</v>
      </c>
      <c r="S5212" s="115" t="s">
        <v>353</v>
      </c>
      <c r="T5212" s="115">
        <v>1210</v>
      </c>
      <c r="U5212" s="115" t="s">
        <v>352</v>
      </c>
      <c r="V5212" s="115" t="s">
        <v>350</v>
      </c>
      <c r="Z5212" s="115">
        <v>0</v>
      </c>
      <c r="AA5212" s="115">
        <v>1</v>
      </c>
      <c r="AB5212" s="115">
        <v>0.58140074745596004</v>
      </c>
      <c r="AC5212" s="115">
        <v>8.5506651498450006E-2</v>
      </c>
      <c r="AD5212" s="115">
        <v>233.262180831108</v>
      </c>
      <c r="AF5212" s="115">
        <v>-1</v>
      </c>
      <c r="AG5212" s="115">
        <v>-1</v>
      </c>
      <c r="AH5212" s="115">
        <v>-1</v>
      </c>
      <c r="AI5212" s="115">
        <v>-1</v>
      </c>
      <c r="AJ5212" s="115">
        <v>0</v>
      </c>
      <c r="AM5212" s="115" t="s">
        <v>348</v>
      </c>
      <c r="AN5212" s="115">
        <v>-1</v>
      </c>
      <c r="AQ5212" s="115">
        <v>604</v>
      </c>
      <c r="AR5212" s="115" t="s">
        <v>271</v>
      </c>
      <c r="AS5212" s="115" t="s">
        <v>384</v>
      </c>
      <c r="AT5212" s="115" t="s">
        <v>296</v>
      </c>
      <c r="AV5212" s="115">
        <v>85.953392477029894</v>
      </c>
      <c r="AW5212" s="115">
        <v>0.1891826284</v>
      </c>
    </row>
    <row r="5213" spans="1:49" x14ac:dyDescent="0.25">
      <c r="A5213" s="117">
        <v>450000</v>
      </c>
      <c r="B5213" s="117">
        <v>860000</v>
      </c>
      <c r="C5213" s="117">
        <v>860000</v>
      </c>
      <c r="D5213" s="115" t="s">
        <v>342</v>
      </c>
      <c r="E5213" s="115" t="s">
        <v>13</v>
      </c>
      <c r="F5213" s="115" t="s">
        <v>343</v>
      </c>
      <c r="G5213" s="115" t="s">
        <v>344</v>
      </c>
      <c r="H5213" s="115">
        <v>0.56000000000000005</v>
      </c>
      <c r="I5213" s="115">
        <v>0.48</v>
      </c>
      <c r="J5213" s="115" t="s">
        <v>350</v>
      </c>
      <c r="K5213" s="115">
        <v>0.10839147080224</v>
      </c>
      <c r="L5213" s="115">
        <v>3651.8678784490899</v>
      </c>
      <c r="M5213" s="115">
        <v>9.1032946621183406</v>
      </c>
      <c r="N5213" s="115">
        <v>1.33885947063369</v>
      </c>
      <c r="O5213" s="115">
        <v>0.98671949757324995</v>
      </c>
      <c r="P5213" s="115">
        <v>0.1451209472195</v>
      </c>
      <c r="Q5213" s="115">
        <v>395.83133052057798</v>
      </c>
      <c r="R5213" s="115">
        <v>1200</v>
      </c>
      <c r="S5213" s="115" t="s">
        <v>351</v>
      </c>
      <c r="T5213" s="115">
        <v>1200</v>
      </c>
      <c r="U5213" s="115" t="s">
        <v>352</v>
      </c>
      <c r="V5213" s="115" t="s">
        <v>350</v>
      </c>
      <c r="Z5213" s="115">
        <v>0</v>
      </c>
      <c r="AA5213" s="115">
        <v>1</v>
      </c>
      <c r="AB5213" s="115">
        <v>0.98671949757324995</v>
      </c>
      <c r="AC5213" s="115">
        <v>0.1451209472195</v>
      </c>
      <c r="AD5213" s="115">
        <v>395.83133052057798</v>
      </c>
      <c r="AF5213" s="115">
        <v>-1</v>
      </c>
      <c r="AG5213" s="115">
        <v>-1</v>
      </c>
      <c r="AH5213" s="115">
        <v>-1</v>
      </c>
      <c r="AI5213" s="115">
        <v>-1</v>
      </c>
      <c r="AJ5213" s="115">
        <v>0</v>
      </c>
      <c r="AM5213" s="115" t="s">
        <v>348</v>
      </c>
      <c r="AN5213" s="115">
        <v>-1</v>
      </c>
      <c r="AQ5213" s="115">
        <v>604</v>
      </c>
      <c r="AR5213" s="115" t="s">
        <v>271</v>
      </c>
      <c r="AS5213" s="115" t="s">
        <v>384</v>
      </c>
      <c r="AT5213" s="115" t="s">
        <v>296</v>
      </c>
      <c r="AV5213" s="115">
        <v>142.319638405012</v>
      </c>
      <c r="AW5213" s="115">
        <v>0.32103108720000001</v>
      </c>
    </row>
    <row r="5214" spans="1:49" x14ac:dyDescent="0.25">
      <c r="A5214" s="117">
        <v>450000</v>
      </c>
      <c r="B5214" s="117">
        <v>860000</v>
      </c>
      <c r="C5214" s="117">
        <v>860000</v>
      </c>
      <c r="D5214" s="115" t="s">
        <v>342</v>
      </c>
      <c r="E5214" s="115" t="s">
        <v>13</v>
      </c>
      <c r="F5214" s="115" t="s">
        <v>343</v>
      </c>
      <c r="G5214" s="115" t="s">
        <v>344</v>
      </c>
      <c r="H5214" s="115">
        <v>0.56000000000000005</v>
      </c>
      <c r="I5214" s="115">
        <v>0.48</v>
      </c>
      <c r="J5214" s="115" t="s">
        <v>350</v>
      </c>
      <c r="K5214" s="115">
        <v>0.12047701752581</v>
      </c>
      <c r="L5214" s="115">
        <v>3651.8678784490899</v>
      </c>
      <c r="M5214" s="115">
        <v>9.1032946621183406</v>
      </c>
      <c r="N5214" s="115">
        <v>1.33885947063369</v>
      </c>
      <c r="O5214" s="115">
        <v>1.0967377905506599</v>
      </c>
      <c r="P5214" s="115">
        <v>0.16130179590813001</v>
      </c>
      <c r="Q5214" s="115">
        <v>439.96615039386103</v>
      </c>
      <c r="R5214" s="115">
        <v>1210</v>
      </c>
      <c r="S5214" s="115" t="s">
        <v>353</v>
      </c>
      <c r="T5214" s="115">
        <v>1210</v>
      </c>
      <c r="U5214" s="115" t="s">
        <v>352</v>
      </c>
      <c r="V5214" s="115" t="s">
        <v>350</v>
      </c>
      <c r="Z5214" s="115">
        <v>0</v>
      </c>
      <c r="AA5214" s="115">
        <v>1</v>
      </c>
      <c r="AB5214" s="115">
        <v>1.0967377905506599</v>
      </c>
      <c r="AC5214" s="115">
        <v>0.16130179590813001</v>
      </c>
      <c r="AD5214" s="115">
        <v>439.96615039386103</v>
      </c>
      <c r="AF5214" s="115">
        <v>-1</v>
      </c>
      <c r="AG5214" s="115">
        <v>-1</v>
      </c>
      <c r="AH5214" s="115">
        <v>-1</v>
      </c>
      <c r="AI5214" s="115">
        <v>-1</v>
      </c>
      <c r="AJ5214" s="115">
        <v>0</v>
      </c>
      <c r="AM5214" s="115" t="s">
        <v>348</v>
      </c>
      <c r="AN5214" s="115">
        <v>-1</v>
      </c>
      <c r="AQ5214" s="115">
        <v>604</v>
      </c>
      <c r="AR5214" s="115" t="s">
        <v>271</v>
      </c>
      <c r="AS5214" s="115" t="s">
        <v>384</v>
      </c>
      <c r="AT5214" s="115" t="s">
        <v>296</v>
      </c>
      <c r="AV5214" s="115">
        <v>99.535716902434999</v>
      </c>
      <c r="AW5214" s="115">
        <v>0.35682575049999998</v>
      </c>
    </row>
    <row r="5215" spans="1:49" x14ac:dyDescent="0.25">
      <c r="A5215" s="117">
        <v>450000</v>
      </c>
      <c r="B5215" s="117">
        <v>860000</v>
      </c>
      <c r="C5215" s="117">
        <v>860000</v>
      </c>
      <c r="D5215" s="115" t="s">
        <v>342</v>
      </c>
      <c r="E5215" s="115" t="s">
        <v>13</v>
      </c>
      <c r="F5215" s="115" t="s">
        <v>343</v>
      </c>
      <c r="G5215" s="115" t="s">
        <v>344</v>
      </c>
      <c r="H5215" s="115">
        <v>0.56000000000000005</v>
      </c>
      <c r="I5215" s="115">
        <v>0.48</v>
      </c>
      <c r="J5215" s="115" t="s">
        <v>350</v>
      </c>
      <c r="K5215" s="115">
        <v>3.8024272637089997E-2</v>
      </c>
      <c r="L5215" s="115">
        <v>3651.8678784490899</v>
      </c>
      <c r="M5215" s="115">
        <v>9.1032946621183406</v>
      </c>
      <c r="N5215" s="115">
        <v>1.33885947063369</v>
      </c>
      <c r="O5215" s="115">
        <v>0.34614615812818</v>
      </c>
      <c r="P5215" s="115">
        <v>5.0909157534130001E-2</v>
      </c>
      <c r="Q5215" s="115">
        <v>138.85961984478999</v>
      </c>
      <c r="R5215" s="115">
        <v>1210</v>
      </c>
      <c r="S5215" s="115" t="s">
        <v>353</v>
      </c>
      <c r="T5215" s="115">
        <v>1210</v>
      </c>
      <c r="U5215" s="115" t="s">
        <v>352</v>
      </c>
      <c r="V5215" s="115" t="s">
        <v>350</v>
      </c>
      <c r="Z5215" s="115">
        <v>0</v>
      </c>
      <c r="AA5215" s="115">
        <v>1</v>
      </c>
      <c r="AB5215" s="115">
        <v>0.34614615812818</v>
      </c>
      <c r="AC5215" s="115">
        <v>5.0909157534130001E-2</v>
      </c>
      <c r="AD5215" s="115">
        <v>138.85961984479101</v>
      </c>
      <c r="AF5215" s="115">
        <v>-1</v>
      </c>
      <c r="AG5215" s="115">
        <v>-1</v>
      </c>
      <c r="AH5215" s="115">
        <v>-1</v>
      </c>
      <c r="AI5215" s="115">
        <v>-1</v>
      </c>
      <c r="AJ5215" s="115">
        <v>0</v>
      </c>
      <c r="AM5215" s="115" t="s">
        <v>348</v>
      </c>
      <c r="AN5215" s="115">
        <v>-1</v>
      </c>
      <c r="AQ5215" s="115">
        <v>604</v>
      </c>
      <c r="AR5215" s="115" t="s">
        <v>271</v>
      </c>
      <c r="AS5215" s="115" t="s">
        <v>384</v>
      </c>
      <c r="AT5215" s="115" t="s">
        <v>296</v>
      </c>
      <c r="AV5215" s="115">
        <v>63.941035686167197</v>
      </c>
      <c r="AW5215" s="115">
        <v>0.1126193186</v>
      </c>
    </row>
    <row r="5216" spans="1:49" x14ac:dyDescent="0.25">
      <c r="A5216" s="117">
        <v>450000</v>
      </c>
      <c r="B5216" s="117">
        <v>860000</v>
      </c>
      <c r="C5216" s="117">
        <v>860000</v>
      </c>
      <c r="D5216" s="115" t="s">
        <v>342</v>
      </c>
      <c r="E5216" s="115" t="s">
        <v>13</v>
      </c>
      <c r="F5216" s="115" t="s">
        <v>343</v>
      </c>
      <c r="G5216" s="115" t="s">
        <v>344</v>
      </c>
      <c r="H5216" s="115">
        <v>0.56000000000000005</v>
      </c>
      <c r="I5216" s="115">
        <v>0.48</v>
      </c>
      <c r="J5216" s="115" t="s">
        <v>350</v>
      </c>
      <c r="K5216" s="115">
        <v>3.8512521121969998E-2</v>
      </c>
      <c r="L5216" s="115">
        <v>3651.8678784490899</v>
      </c>
      <c r="M5216" s="115">
        <v>9.1032946621183406</v>
      </c>
      <c r="N5216" s="115">
        <v>1.33885947063369</v>
      </c>
      <c r="O5216" s="115">
        <v>0.35059082795440999</v>
      </c>
      <c r="P5216" s="115">
        <v>5.1562853642130001E-2</v>
      </c>
      <c r="Q5216" s="115">
        <v>140.64263880344001</v>
      </c>
      <c r="R5216" s="115">
        <v>1210</v>
      </c>
      <c r="S5216" s="115" t="s">
        <v>353</v>
      </c>
      <c r="T5216" s="115">
        <v>1210</v>
      </c>
      <c r="U5216" s="115" t="s">
        <v>352</v>
      </c>
      <c r="V5216" s="115" t="s">
        <v>350</v>
      </c>
      <c r="Z5216" s="115">
        <v>0</v>
      </c>
      <c r="AA5216" s="115">
        <v>1</v>
      </c>
      <c r="AB5216" s="115">
        <v>0.35059082795440999</v>
      </c>
      <c r="AC5216" s="115">
        <v>5.1562853642130001E-2</v>
      </c>
      <c r="AD5216" s="115">
        <v>140.64263880343901</v>
      </c>
      <c r="AF5216" s="115">
        <v>-1</v>
      </c>
      <c r="AG5216" s="115">
        <v>-1</v>
      </c>
      <c r="AH5216" s="115">
        <v>-1</v>
      </c>
      <c r="AI5216" s="115">
        <v>-1</v>
      </c>
      <c r="AJ5216" s="115">
        <v>0</v>
      </c>
      <c r="AM5216" s="115" t="s">
        <v>348</v>
      </c>
      <c r="AN5216" s="115">
        <v>-1</v>
      </c>
      <c r="AQ5216" s="115">
        <v>604</v>
      </c>
      <c r="AR5216" s="115" t="s">
        <v>271</v>
      </c>
      <c r="AS5216" s="115" t="s">
        <v>384</v>
      </c>
      <c r="AT5216" s="115" t="s">
        <v>296</v>
      </c>
      <c r="AV5216" s="115">
        <v>60.903119294632397</v>
      </c>
      <c r="AW5216" s="115">
        <v>0.1140654005</v>
      </c>
    </row>
    <row r="5217" spans="1:49" x14ac:dyDescent="0.25">
      <c r="A5217" s="117">
        <v>450000</v>
      </c>
      <c r="B5217" s="117">
        <v>860000</v>
      </c>
      <c r="C5217" s="117">
        <v>860000</v>
      </c>
      <c r="D5217" s="115" t="s">
        <v>342</v>
      </c>
      <c r="E5217" s="115" t="s">
        <v>13</v>
      </c>
      <c r="F5217" s="115" t="s">
        <v>343</v>
      </c>
      <c r="G5217" s="115" t="s">
        <v>344</v>
      </c>
      <c r="H5217" s="115">
        <v>0.56000000000000005</v>
      </c>
      <c r="I5217" s="115">
        <v>0.48</v>
      </c>
      <c r="J5217" s="115" t="s">
        <v>350</v>
      </c>
      <c r="K5217" s="115">
        <v>0.31235817160378998</v>
      </c>
      <c r="L5217" s="115">
        <v>3651.8678784490899</v>
      </c>
      <c r="M5217" s="115">
        <v>9.1032946621183406</v>
      </c>
      <c r="N5217" s="115">
        <v>1.33885947063369</v>
      </c>
      <c r="O5217" s="115">
        <v>2.84348847622991</v>
      </c>
      <c r="P5217" s="115">
        <v>0.41820369628157</v>
      </c>
      <c r="Q5217" s="115">
        <v>1140.690773451</v>
      </c>
      <c r="R5217" s="115">
        <v>1210</v>
      </c>
      <c r="S5217" s="115" t="s">
        <v>353</v>
      </c>
      <c r="T5217" s="115">
        <v>1210</v>
      </c>
      <c r="U5217" s="115" t="s">
        <v>352</v>
      </c>
      <c r="V5217" s="115" t="s">
        <v>350</v>
      </c>
      <c r="Z5217" s="115">
        <v>0</v>
      </c>
      <c r="AA5217" s="115">
        <v>1</v>
      </c>
      <c r="AB5217" s="115">
        <v>2.84348847622991</v>
      </c>
      <c r="AC5217" s="115">
        <v>0.41820369628157</v>
      </c>
      <c r="AD5217" s="115">
        <v>1140.690773451</v>
      </c>
      <c r="AF5217" s="115">
        <v>-1</v>
      </c>
      <c r="AG5217" s="115">
        <v>-1</v>
      </c>
      <c r="AH5217" s="115">
        <v>-1</v>
      </c>
      <c r="AI5217" s="115">
        <v>-1</v>
      </c>
      <c r="AJ5217" s="115">
        <v>0</v>
      </c>
      <c r="AM5217" s="115" t="s">
        <v>348</v>
      </c>
      <c r="AN5217" s="115">
        <v>-1</v>
      </c>
      <c r="AQ5217" s="115">
        <v>604</v>
      </c>
      <c r="AR5217" s="115" t="s">
        <v>271</v>
      </c>
      <c r="AS5217" s="115" t="s">
        <v>384</v>
      </c>
      <c r="AT5217" s="115" t="s">
        <v>296</v>
      </c>
      <c r="AV5217" s="115">
        <v>138.68954186158001</v>
      </c>
      <c r="AW5217" s="115">
        <v>0.92513444720000004</v>
      </c>
    </row>
    <row r="5218" spans="1:49" x14ac:dyDescent="0.25">
      <c r="A5218" s="117">
        <v>450000</v>
      </c>
      <c r="B5218" s="117">
        <v>860000</v>
      </c>
      <c r="C5218" s="117">
        <v>860000</v>
      </c>
      <c r="D5218" s="115" t="s">
        <v>342</v>
      </c>
      <c r="E5218" s="115" t="s">
        <v>13</v>
      </c>
      <c r="F5218" s="115" t="s">
        <v>343</v>
      </c>
      <c r="G5218" s="115" t="s">
        <v>344</v>
      </c>
      <c r="H5218" s="115">
        <v>0.56000000000000005</v>
      </c>
      <c r="I5218" s="115">
        <v>0.48</v>
      </c>
      <c r="J5218" s="115" t="s">
        <v>350</v>
      </c>
      <c r="K5218" s="115">
        <v>9.248314858211E-2</v>
      </c>
      <c r="L5218" s="115">
        <v>3666.6652586876398</v>
      </c>
      <c r="M5218" s="115">
        <v>9.1378992036867803</v>
      </c>
      <c r="N5218" s="115">
        <v>1.3438713684397701</v>
      </c>
      <c r="O5218" s="115">
        <v>0.84510168978295996</v>
      </c>
      <c r="P5218" s="115">
        <v>0.12428545544266</v>
      </c>
      <c r="Q5218" s="115">
        <v>339.104747920092</v>
      </c>
      <c r="R5218" s="115">
        <v>1210</v>
      </c>
      <c r="S5218" s="115" t="s">
        <v>353</v>
      </c>
      <c r="T5218" s="115">
        <v>1210</v>
      </c>
      <c r="U5218" s="115" t="s">
        <v>352</v>
      </c>
      <c r="V5218" s="115" t="s">
        <v>350</v>
      </c>
      <c r="Z5218" s="115">
        <v>0</v>
      </c>
      <c r="AA5218" s="115">
        <v>1</v>
      </c>
      <c r="AB5218" s="115">
        <v>0.84510168978295996</v>
      </c>
      <c r="AC5218" s="115">
        <v>0.12428545544266</v>
      </c>
      <c r="AD5218" s="115">
        <v>339.104747920092</v>
      </c>
      <c r="AF5218" s="115">
        <v>-1</v>
      </c>
      <c r="AG5218" s="115">
        <v>-1</v>
      </c>
      <c r="AH5218" s="115">
        <v>-1</v>
      </c>
      <c r="AI5218" s="115">
        <v>-1</v>
      </c>
      <c r="AJ5218" s="115">
        <v>0</v>
      </c>
      <c r="AM5218" s="115" t="s">
        <v>348</v>
      </c>
      <c r="AN5218" s="115">
        <v>-1</v>
      </c>
      <c r="AQ5218" s="115">
        <v>604</v>
      </c>
      <c r="AR5218" s="115" t="s">
        <v>271</v>
      </c>
      <c r="AS5218" s="115" t="s">
        <v>384</v>
      </c>
      <c r="AT5218" s="115" t="s">
        <v>296</v>
      </c>
      <c r="AV5218" s="115">
        <v>79.422297145262306</v>
      </c>
      <c r="AW5218" s="115">
        <v>0.27502412650000002</v>
      </c>
    </row>
    <row r="5219" spans="1:49" x14ac:dyDescent="0.25">
      <c r="A5219" s="117">
        <v>450000</v>
      </c>
      <c r="B5219" s="117">
        <v>860000</v>
      </c>
      <c r="C5219" s="117">
        <v>860000</v>
      </c>
      <c r="D5219" s="115" t="s">
        <v>342</v>
      </c>
      <c r="E5219" s="115" t="s">
        <v>13</v>
      </c>
      <c r="F5219" s="115" t="s">
        <v>343</v>
      </c>
      <c r="G5219" s="115" t="s">
        <v>344</v>
      </c>
      <c r="H5219" s="115">
        <v>0.56000000000000005</v>
      </c>
      <c r="I5219" s="115">
        <v>0.48</v>
      </c>
      <c r="J5219" s="115" t="s">
        <v>350</v>
      </c>
      <c r="K5219" s="115">
        <v>0.17860532407568999</v>
      </c>
      <c r="L5219" s="115">
        <v>3666.6652586876398</v>
      </c>
      <c r="M5219" s="115">
        <v>9.1378992036867803</v>
      </c>
      <c r="N5219" s="115">
        <v>1.3438713684397701</v>
      </c>
      <c r="O5219" s="115">
        <v>1.6320774486454801</v>
      </c>
      <c r="P5219" s="115">
        <v>0.24002258127622</v>
      </c>
      <c r="Q5219" s="115">
        <v>654.88593680498798</v>
      </c>
      <c r="R5219" s="115">
        <v>1210</v>
      </c>
      <c r="S5219" s="115" t="s">
        <v>353</v>
      </c>
      <c r="T5219" s="115">
        <v>1210</v>
      </c>
      <c r="U5219" s="115" t="s">
        <v>352</v>
      </c>
      <c r="V5219" s="115" t="s">
        <v>350</v>
      </c>
      <c r="Z5219" s="115">
        <v>0</v>
      </c>
      <c r="AA5219" s="115">
        <v>1</v>
      </c>
      <c r="AB5219" s="115">
        <v>1.6320774486454801</v>
      </c>
      <c r="AC5219" s="115">
        <v>0.24002258127622</v>
      </c>
      <c r="AD5219" s="115">
        <v>654.88593680498798</v>
      </c>
      <c r="AF5219" s="115">
        <v>-1</v>
      </c>
      <c r="AG5219" s="115">
        <v>-1</v>
      </c>
      <c r="AH5219" s="115">
        <v>-1</v>
      </c>
      <c r="AI5219" s="115">
        <v>-1</v>
      </c>
      <c r="AJ5219" s="115">
        <v>0</v>
      </c>
      <c r="AM5219" s="115" t="s">
        <v>348</v>
      </c>
      <c r="AN5219" s="115">
        <v>-1</v>
      </c>
      <c r="AQ5219" s="115">
        <v>604</v>
      </c>
      <c r="AR5219" s="115" t="s">
        <v>271</v>
      </c>
      <c r="AS5219" s="115" t="s">
        <v>384</v>
      </c>
      <c r="AT5219" s="115" t="s">
        <v>296</v>
      </c>
      <c r="AV5219" s="115">
        <v>108.363738498765</v>
      </c>
      <c r="AW5219" s="115">
        <v>0.53113214659999997</v>
      </c>
    </row>
    <row r="5220" spans="1:49" x14ac:dyDescent="0.25">
      <c r="A5220" s="117">
        <v>450000</v>
      </c>
      <c r="B5220" s="117">
        <v>860000</v>
      </c>
      <c r="C5220" s="117">
        <v>860000</v>
      </c>
      <c r="D5220" s="115" t="s">
        <v>342</v>
      </c>
      <c r="E5220" s="115" t="s">
        <v>13</v>
      </c>
      <c r="F5220" s="115" t="s">
        <v>343</v>
      </c>
      <c r="G5220" s="115" t="s">
        <v>344</v>
      </c>
      <c r="H5220" s="115">
        <v>0.56000000000000005</v>
      </c>
      <c r="I5220" s="115">
        <v>0.48</v>
      </c>
      <c r="J5220" s="115" t="s">
        <v>350</v>
      </c>
      <c r="K5220" s="115">
        <v>2.4216731910920001E-2</v>
      </c>
      <c r="L5220" s="115">
        <v>3666.6652586876398</v>
      </c>
      <c r="M5220" s="115">
        <v>9.1378992036867803</v>
      </c>
      <c r="N5220" s="115">
        <v>1.3438713684397701</v>
      </c>
      <c r="O5220" s="115">
        <v>0.22129005524475001</v>
      </c>
      <c r="P5220" s="115">
        <v>3.2544172652269998E-2</v>
      </c>
      <c r="Q5220" s="115">
        <v>88.794649576748498</v>
      </c>
      <c r="R5220" s="115">
        <v>1210</v>
      </c>
      <c r="S5220" s="115" t="s">
        <v>353</v>
      </c>
      <c r="T5220" s="115">
        <v>1210</v>
      </c>
      <c r="U5220" s="115" t="s">
        <v>352</v>
      </c>
      <c r="V5220" s="115" t="s">
        <v>350</v>
      </c>
      <c r="Z5220" s="115">
        <v>0</v>
      </c>
      <c r="AA5220" s="115">
        <v>1</v>
      </c>
      <c r="AB5220" s="115">
        <v>0.22129005524475001</v>
      </c>
      <c r="AC5220" s="115">
        <v>3.2544172652269998E-2</v>
      </c>
      <c r="AD5220" s="115">
        <v>88.794649576747403</v>
      </c>
      <c r="AF5220" s="115">
        <v>-1</v>
      </c>
      <c r="AG5220" s="115">
        <v>-1</v>
      </c>
      <c r="AH5220" s="115">
        <v>-1</v>
      </c>
      <c r="AI5220" s="115">
        <v>-1</v>
      </c>
      <c r="AJ5220" s="115">
        <v>0</v>
      </c>
      <c r="AM5220" s="115" t="s">
        <v>348</v>
      </c>
      <c r="AN5220" s="115">
        <v>-1</v>
      </c>
      <c r="AQ5220" s="115">
        <v>604</v>
      </c>
      <c r="AR5220" s="115" t="s">
        <v>271</v>
      </c>
      <c r="AS5220" s="115" t="s">
        <v>384</v>
      </c>
      <c r="AT5220" s="115" t="s">
        <v>296</v>
      </c>
      <c r="AV5220" s="115">
        <v>55.0861664827734</v>
      </c>
      <c r="AW5220" s="115">
        <v>7.2015125400000005E-2</v>
      </c>
    </row>
    <row r="5221" spans="1:49" x14ac:dyDescent="0.25">
      <c r="A5221" s="117">
        <v>450000</v>
      </c>
      <c r="B5221" s="117">
        <v>860000</v>
      </c>
      <c r="C5221" s="117">
        <v>860000</v>
      </c>
      <c r="D5221" s="115" t="s">
        <v>342</v>
      </c>
      <c r="E5221" s="115" t="s">
        <v>13</v>
      </c>
      <c r="F5221" s="115" t="s">
        <v>343</v>
      </c>
      <c r="G5221" s="115" t="s">
        <v>344</v>
      </c>
      <c r="H5221" s="115">
        <v>0.56000000000000005</v>
      </c>
      <c r="I5221" s="115">
        <v>0.48</v>
      </c>
      <c r="J5221" s="115" t="s">
        <v>350</v>
      </c>
      <c r="K5221" s="115">
        <v>7.8134267330000004E-4</v>
      </c>
      <c r="L5221" s="115">
        <v>3666.6652586876398</v>
      </c>
      <c r="M5221" s="115">
        <v>9.1378992036867803</v>
      </c>
      <c r="N5221" s="115">
        <v>1.3438713684397701</v>
      </c>
      <c r="O5221" s="115">
        <v>7.1398305922200003E-3</v>
      </c>
      <c r="P5221" s="115">
        <v>1.05002404759E-3</v>
      </c>
      <c r="Q5221" s="115">
        <v>2.8649220353485698</v>
      </c>
      <c r="R5221" s="115">
        <v>1210</v>
      </c>
      <c r="S5221" s="115" t="s">
        <v>353</v>
      </c>
      <c r="T5221" s="115">
        <v>1210</v>
      </c>
      <c r="U5221" s="115" t="s">
        <v>352</v>
      </c>
      <c r="V5221" s="115" t="s">
        <v>350</v>
      </c>
      <c r="Z5221" s="115">
        <v>0</v>
      </c>
      <c r="AA5221" s="115">
        <v>1</v>
      </c>
      <c r="AB5221" s="115">
        <v>7.1398305922200003E-3</v>
      </c>
      <c r="AC5221" s="115">
        <v>1.05002404759E-3</v>
      </c>
      <c r="AD5221" s="115">
        <v>2.8649220353480098</v>
      </c>
      <c r="AF5221" s="115">
        <v>-1</v>
      </c>
      <c r="AG5221" s="115">
        <v>-1</v>
      </c>
      <c r="AH5221" s="115">
        <v>-1</v>
      </c>
      <c r="AI5221" s="115">
        <v>-1</v>
      </c>
      <c r="AJ5221" s="115">
        <v>0</v>
      </c>
      <c r="AM5221" s="115" t="s">
        <v>348</v>
      </c>
      <c r="AN5221" s="115">
        <v>-1</v>
      </c>
      <c r="AQ5221" s="115">
        <v>604</v>
      </c>
      <c r="AR5221" s="115" t="s">
        <v>271</v>
      </c>
      <c r="AS5221" s="115" t="s">
        <v>384</v>
      </c>
      <c r="AT5221" s="115" t="s">
        <v>296</v>
      </c>
      <c r="AV5221" s="115">
        <v>32.664050651676298</v>
      </c>
      <c r="AW5221" s="115">
        <v>2.3235376999999999E-3</v>
      </c>
    </row>
    <row r="5222" spans="1:49" x14ac:dyDescent="0.25">
      <c r="A5222" s="117">
        <v>450000</v>
      </c>
      <c r="B5222" s="117">
        <v>860000</v>
      </c>
      <c r="C5222" s="117">
        <v>860000</v>
      </c>
      <c r="D5222" s="115" t="s">
        <v>342</v>
      </c>
      <c r="E5222" s="115" t="s">
        <v>13</v>
      </c>
      <c r="F5222" s="115" t="s">
        <v>343</v>
      </c>
      <c r="G5222" s="115" t="s">
        <v>344</v>
      </c>
      <c r="H5222" s="115">
        <v>0.56000000000000005</v>
      </c>
      <c r="I5222" s="115">
        <v>0.48</v>
      </c>
      <c r="J5222" s="115" t="s">
        <v>350</v>
      </c>
      <c r="K5222" s="115">
        <v>0.17673097586999001</v>
      </c>
      <c r="L5222" s="115">
        <v>3666.6652586876398</v>
      </c>
      <c r="M5222" s="115">
        <v>9.1378992036867803</v>
      </c>
      <c r="N5222" s="115">
        <v>1.3438713684397701</v>
      </c>
      <c r="O5222" s="115">
        <v>1.6149498436692</v>
      </c>
      <c r="P5222" s="115">
        <v>0.23750369838810001</v>
      </c>
      <c r="Q5222" s="115">
        <v>648.01332935647201</v>
      </c>
      <c r="R5222" s="115">
        <v>1210</v>
      </c>
      <c r="S5222" s="115" t="s">
        <v>353</v>
      </c>
      <c r="T5222" s="115">
        <v>1210</v>
      </c>
      <c r="U5222" s="115" t="s">
        <v>352</v>
      </c>
      <c r="V5222" s="115" t="s">
        <v>350</v>
      </c>
      <c r="Z5222" s="115">
        <v>0</v>
      </c>
      <c r="AA5222" s="115">
        <v>1</v>
      </c>
      <c r="AB5222" s="115">
        <v>1.6149498436692</v>
      </c>
      <c r="AC5222" s="115">
        <v>0.23750369838810001</v>
      </c>
      <c r="AD5222" s="115">
        <v>648.01332935647201</v>
      </c>
      <c r="AF5222" s="115">
        <v>-1</v>
      </c>
      <c r="AG5222" s="115">
        <v>-1</v>
      </c>
      <c r="AH5222" s="115">
        <v>-1</v>
      </c>
      <c r="AI5222" s="115">
        <v>-1</v>
      </c>
      <c r="AJ5222" s="115">
        <v>0</v>
      </c>
      <c r="AM5222" s="115" t="s">
        <v>348</v>
      </c>
      <c r="AN5222" s="115">
        <v>-1</v>
      </c>
      <c r="AQ5222" s="115">
        <v>604</v>
      </c>
      <c r="AR5222" s="115" t="s">
        <v>271</v>
      </c>
      <c r="AS5222" s="115" t="s">
        <v>384</v>
      </c>
      <c r="AT5222" s="115" t="s">
        <v>296</v>
      </c>
      <c r="AV5222" s="115">
        <v>106.92214259251899</v>
      </c>
      <c r="AW5222" s="115">
        <v>0.52555825580000004</v>
      </c>
    </row>
    <row r="5223" spans="1:49" x14ac:dyDescent="0.25">
      <c r="A5223" s="117">
        <v>450000</v>
      </c>
      <c r="B5223" s="117">
        <v>860000</v>
      </c>
      <c r="C5223" s="117">
        <v>860000</v>
      </c>
      <c r="D5223" s="115" t="s">
        <v>342</v>
      </c>
      <c r="E5223" s="115" t="s">
        <v>13</v>
      </c>
      <c r="F5223" s="115" t="s">
        <v>343</v>
      </c>
      <c r="G5223" s="115" t="s">
        <v>344</v>
      </c>
      <c r="H5223" s="115">
        <v>0.56000000000000005</v>
      </c>
      <c r="I5223" s="115">
        <v>0.48</v>
      </c>
      <c r="J5223" s="115" t="s">
        <v>350</v>
      </c>
      <c r="K5223" s="115">
        <v>0.14494593076299001</v>
      </c>
      <c r="L5223" s="115">
        <v>3666.6652586876398</v>
      </c>
      <c r="M5223" s="115">
        <v>9.1378992036867803</v>
      </c>
      <c r="N5223" s="115">
        <v>1.3438713684397701</v>
      </c>
      <c r="O5223" s="115">
        <v>1.32450130529684</v>
      </c>
      <c r="P5223" s="115">
        <v>0.19478868632424001</v>
      </c>
      <c r="Q5223" s="115">
        <v>531.46820871682996</v>
      </c>
      <c r="R5223" s="115">
        <v>1210</v>
      </c>
      <c r="S5223" s="115" t="s">
        <v>353</v>
      </c>
      <c r="T5223" s="115">
        <v>1210</v>
      </c>
      <c r="U5223" s="115" t="s">
        <v>352</v>
      </c>
      <c r="V5223" s="115" t="s">
        <v>350</v>
      </c>
      <c r="Z5223" s="115">
        <v>0</v>
      </c>
      <c r="AA5223" s="115">
        <v>1</v>
      </c>
      <c r="AB5223" s="115">
        <v>1.32450130529684</v>
      </c>
      <c r="AC5223" s="115">
        <v>0.19478868632424001</v>
      </c>
      <c r="AD5223" s="115">
        <v>531.46820871682996</v>
      </c>
      <c r="AF5223" s="115">
        <v>-1</v>
      </c>
      <c r="AG5223" s="115">
        <v>-1</v>
      </c>
      <c r="AH5223" s="115">
        <v>-1</v>
      </c>
      <c r="AI5223" s="115">
        <v>-1</v>
      </c>
      <c r="AJ5223" s="115">
        <v>0</v>
      </c>
      <c r="AM5223" s="115" t="s">
        <v>348</v>
      </c>
      <c r="AN5223" s="115">
        <v>-1</v>
      </c>
      <c r="AQ5223" s="115">
        <v>604</v>
      </c>
      <c r="AR5223" s="115" t="s">
        <v>271</v>
      </c>
      <c r="AS5223" s="115" t="s">
        <v>384</v>
      </c>
      <c r="AT5223" s="115" t="s">
        <v>296</v>
      </c>
      <c r="AV5223" s="115">
        <v>97.273673556555906</v>
      </c>
      <c r="AW5223" s="115">
        <v>0.43103666559999998</v>
      </c>
    </row>
    <row r="5224" spans="1:49" x14ac:dyDescent="0.25">
      <c r="A5224" s="117">
        <v>450000</v>
      </c>
      <c r="B5224" s="117">
        <v>860000</v>
      </c>
      <c r="C5224" s="117">
        <v>860000</v>
      </c>
      <c r="D5224" s="115" t="s">
        <v>342</v>
      </c>
      <c r="E5224" s="115" t="s">
        <v>13</v>
      </c>
      <c r="F5224" s="115" t="s">
        <v>343</v>
      </c>
      <c r="G5224" s="115" t="s">
        <v>344</v>
      </c>
      <c r="H5224" s="115">
        <v>0.56000000000000005</v>
      </c>
      <c r="I5224" s="115">
        <v>0.48</v>
      </c>
      <c r="J5224" s="115" t="s">
        <v>345</v>
      </c>
      <c r="K5224" s="115">
        <v>1.879735084403E-2</v>
      </c>
      <c r="L5224" s="115">
        <v>3687.9475302430801</v>
      </c>
      <c r="M5224" s="115">
        <v>10.2950830640373</v>
      </c>
      <c r="N5224" s="115">
        <v>1.9445678558578601</v>
      </c>
      <c r="O5224" s="115">
        <v>0.19352028832323001</v>
      </c>
      <c r="P5224" s="115">
        <v>3.6552724226599997E-2</v>
      </c>
      <c r="Q5224" s="115">
        <v>69.323643620386306</v>
      </c>
      <c r="R5224" s="115">
        <v>1300</v>
      </c>
      <c r="S5224" s="115" t="s">
        <v>346</v>
      </c>
      <c r="T5224" s="115">
        <v>1300</v>
      </c>
      <c r="U5224" s="115" t="s">
        <v>347</v>
      </c>
      <c r="V5224" s="115" t="s">
        <v>345</v>
      </c>
      <c r="Z5224" s="115">
        <v>0</v>
      </c>
      <c r="AA5224" s="115">
        <v>1</v>
      </c>
      <c r="AB5224" s="115">
        <v>0.19352028832323001</v>
      </c>
      <c r="AC5224" s="115">
        <v>3.6552724226599997E-2</v>
      </c>
      <c r="AD5224" s="115">
        <v>589.67603039506901</v>
      </c>
      <c r="AF5224" s="115">
        <v>-1</v>
      </c>
      <c r="AG5224" s="115">
        <v>-1</v>
      </c>
      <c r="AH5224" s="115">
        <v>-1</v>
      </c>
      <c r="AI5224" s="115">
        <v>-1</v>
      </c>
      <c r="AJ5224" s="115">
        <v>0</v>
      </c>
      <c r="AM5224" s="115" t="s">
        <v>348</v>
      </c>
      <c r="AN5224" s="115">
        <v>-1</v>
      </c>
      <c r="AQ5224" s="115">
        <v>604</v>
      </c>
      <c r="AR5224" s="115" t="s">
        <v>271</v>
      </c>
      <c r="AS5224" s="115" t="s">
        <v>384</v>
      </c>
      <c r="AT5224" s="115" t="s">
        <v>296</v>
      </c>
      <c r="AV5224" s="115">
        <v>61.344561686279398</v>
      </c>
      <c r="AW5224" s="115">
        <v>0.47824495569999997</v>
      </c>
    </row>
    <row r="5225" spans="1:49" x14ac:dyDescent="0.25">
      <c r="A5225" s="117">
        <v>450000</v>
      </c>
      <c r="B5225" s="117">
        <v>860000</v>
      </c>
      <c r="C5225" s="117">
        <v>860000</v>
      </c>
      <c r="D5225" s="115" t="s">
        <v>342</v>
      </c>
      <c r="E5225" s="115" t="s">
        <v>13</v>
      </c>
      <c r="F5225" s="115" t="s">
        <v>343</v>
      </c>
      <c r="G5225" s="115" t="s">
        <v>344</v>
      </c>
      <c r="H5225" s="115">
        <v>0.56000000000000005</v>
      </c>
      <c r="I5225" s="115">
        <v>0.48</v>
      </c>
      <c r="J5225" s="115" t="s">
        <v>350</v>
      </c>
      <c r="K5225" s="115">
        <v>2.4190357946800001E-3</v>
      </c>
      <c r="L5225" s="115">
        <v>3687.9475302430801</v>
      </c>
      <c r="M5225" s="115">
        <v>10.2950830640373</v>
      </c>
      <c r="N5225" s="115">
        <v>1.9445678558578601</v>
      </c>
      <c r="O5225" s="115">
        <v>2.4904174441159999E-2</v>
      </c>
      <c r="P5225" s="115">
        <v>4.7039792485100004E-3</v>
      </c>
      <c r="Q5225" s="115">
        <v>8.9212770845781506</v>
      </c>
      <c r="R5225" s="115">
        <v>1800</v>
      </c>
      <c r="S5225" s="115" t="s">
        <v>377</v>
      </c>
      <c r="T5225" s="115">
        <v>1800</v>
      </c>
      <c r="U5225" s="115" t="s">
        <v>352</v>
      </c>
      <c r="V5225" s="115" t="s">
        <v>350</v>
      </c>
      <c r="Z5225" s="115">
        <v>0</v>
      </c>
      <c r="AA5225" s="115">
        <v>1</v>
      </c>
      <c r="AB5225" s="115">
        <v>2.4904174441159999E-2</v>
      </c>
      <c r="AC5225" s="115">
        <v>4.7039792485100004E-3</v>
      </c>
      <c r="AD5225" s="115">
        <v>8.92127708457941</v>
      </c>
      <c r="AF5225" s="115">
        <v>-1</v>
      </c>
      <c r="AG5225" s="115">
        <v>-1</v>
      </c>
      <c r="AH5225" s="115">
        <v>-1</v>
      </c>
      <c r="AI5225" s="115">
        <v>-1</v>
      </c>
      <c r="AJ5225" s="115">
        <v>0</v>
      </c>
      <c r="AM5225" s="115" t="s">
        <v>348</v>
      </c>
      <c r="AN5225" s="115">
        <v>-1</v>
      </c>
      <c r="AQ5225" s="115">
        <v>604</v>
      </c>
      <c r="AR5225" s="115" t="s">
        <v>271</v>
      </c>
      <c r="AS5225" s="115" t="s">
        <v>384</v>
      </c>
      <c r="AT5225" s="115" t="s">
        <v>296</v>
      </c>
      <c r="AV5225" s="115">
        <v>16.9292312938246</v>
      </c>
      <c r="AW5225" s="115">
        <v>7.2354233999999996E-3</v>
      </c>
    </row>
    <row r="5226" spans="1:49" x14ac:dyDescent="0.25">
      <c r="A5226" s="117">
        <v>450000</v>
      </c>
      <c r="B5226" s="117">
        <v>860000</v>
      </c>
      <c r="C5226" s="117">
        <v>860000</v>
      </c>
      <c r="D5226" s="115" t="s">
        <v>342</v>
      </c>
      <c r="E5226" s="115" t="s">
        <v>13</v>
      </c>
      <c r="F5226" s="115" t="s">
        <v>343</v>
      </c>
      <c r="G5226" s="115" t="s">
        <v>344</v>
      </c>
      <c r="H5226" s="115">
        <v>0.56000000000000005</v>
      </c>
      <c r="I5226" s="115">
        <v>0.48</v>
      </c>
      <c r="J5226" s="115" t="s">
        <v>345</v>
      </c>
      <c r="K5226" s="115">
        <v>1.5964748436779998E-2</v>
      </c>
      <c r="L5226" s="115">
        <v>3687.9475302430801</v>
      </c>
      <c r="M5226" s="115">
        <v>10.2950830640373</v>
      </c>
      <c r="N5226" s="115">
        <v>1.9445678558578601</v>
      </c>
      <c r="O5226" s="115">
        <v>0.16435841125316</v>
      </c>
      <c r="P5226" s="115">
        <v>3.104453663702E-2</v>
      </c>
      <c r="Q5226" s="115">
        <v>58.877154568393301</v>
      </c>
      <c r="R5226" s="115">
        <v>1800</v>
      </c>
      <c r="S5226" s="115" t="s">
        <v>377</v>
      </c>
      <c r="T5226" s="115">
        <v>1800</v>
      </c>
      <c r="U5226" s="115" t="s">
        <v>347</v>
      </c>
      <c r="V5226" s="115" t="s">
        <v>345</v>
      </c>
      <c r="Z5226" s="115">
        <v>0</v>
      </c>
      <c r="AA5226" s="115">
        <v>1</v>
      </c>
      <c r="AB5226" s="115">
        <v>0.16435841125316</v>
      </c>
      <c r="AC5226" s="115">
        <v>3.104453663702E-2</v>
      </c>
      <c r="AD5226" s="115">
        <v>58.877154568394403</v>
      </c>
      <c r="AF5226" s="115">
        <v>-1</v>
      </c>
      <c r="AG5226" s="115">
        <v>-1</v>
      </c>
      <c r="AH5226" s="115">
        <v>-1</v>
      </c>
      <c r="AI5226" s="115">
        <v>-1</v>
      </c>
      <c r="AJ5226" s="115">
        <v>0</v>
      </c>
      <c r="AM5226" s="115" t="s">
        <v>348</v>
      </c>
      <c r="AN5226" s="115">
        <v>-1</v>
      </c>
      <c r="AQ5226" s="115">
        <v>604</v>
      </c>
      <c r="AR5226" s="115" t="s">
        <v>271</v>
      </c>
      <c r="AS5226" s="115" t="s">
        <v>384</v>
      </c>
      <c r="AT5226" s="115" t="s">
        <v>296</v>
      </c>
      <c r="AV5226" s="115">
        <v>45.363333615994399</v>
      </c>
      <c r="AW5226" s="115">
        <v>4.7751139099999999E-2</v>
      </c>
    </row>
    <row r="5227" spans="1:49" x14ac:dyDescent="0.25">
      <c r="A5227" s="117">
        <v>450000</v>
      </c>
      <c r="B5227" s="117">
        <v>860000</v>
      </c>
      <c r="C5227" s="117">
        <v>860000</v>
      </c>
      <c r="D5227" s="115" t="s">
        <v>342</v>
      </c>
      <c r="E5227" s="115" t="s">
        <v>13</v>
      </c>
      <c r="F5227" s="115" t="s">
        <v>343</v>
      </c>
      <c r="G5227" s="115" t="s">
        <v>344</v>
      </c>
      <c r="H5227" s="115">
        <v>0.56000000000000005</v>
      </c>
      <c r="I5227" s="115">
        <v>0.48</v>
      </c>
      <c r="J5227" s="115" t="s">
        <v>350</v>
      </c>
      <c r="K5227" s="115">
        <v>1.2241404871000001E-4</v>
      </c>
      <c r="L5227" s="115">
        <v>3687.9475302430801</v>
      </c>
      <c r="M5227" s="115">
        <v>10.2950830640373</v>
      </c>
      <c r="N5227" s="115">
        <v>1.9445678558578601</v>
      </c>
      <c r="O5227" s="115">
        <v>1.26026279968E-3</v>
      </c>
      <c r="P5227" s="115">
        <v>2.3804242422E-4</v>
      </c>
      <c r="Q5227" s="115">
        <v>0.45145658861077997</v>
      </c>
      <c r="R5227" s="115">
        <v>1300</v>
      </c>
      <c r="S5227" s="115" t="s">
        <v>346</v>
      </c>
      <c r="T5227" s="115">
        <v>1300</v>
      </c>
      <c r="U5227" s="115" t="s">
        <v>352</v>
      </c>
      <c r="V5227" s="115" t="s">
        <v>350</v>
      </c>
      <c r="Z5227" s="115">
        <v>0</v>
      </c>
      <c r="AA5227" s="115">
        <v>1</v>
      </c>
      <c r="AB5227" s="115">
        <v>1.26026279968E-3</v>
      </c>
      <c r="AC5227" s="115">
        <v>2.3804242422E-4</v>
      </c>
      <c r="AD5227" s="115">
        <v>0.45145658860905002</v>
      </c>
      <c r="AF5227" s="115">
        <v>-1</v>
      </c>
      <c r="AG5227" s="115">
        <v>-1</v>
      </c>
      <c r="AH5227" s="115">
        <v>-1</v>
      </c>
      <c r="AI5227" s="115">
        <v>-1</v>
      </c>
      <c r="AJ5227" s="115">
        <v>0</v>
      </c>
      <c r="AM5227" s="115" t="s">
        <v>348</v>
      </c>
      <c r="AN5227" s="115">
        <v>-1</v>
      </c>
      <c r="AQ5227" s="115">
        <v>604</v>
      </c>
      <c r="AR5227" s="115" t="s">
        <v>271</v>
      </c>
      <c r="AS5227" s="115" t="s">
        <v>384</v>
      </c>
      <c r="AT5227" s="115" t="s">
        <v>296</v>
      </c>
      <c r="AV5227" s="115">
        <v>3.87808245072479</v>
      </c>
      <c r="AW5227" s="115">
        <v>3.661448E-4</v>
      </c>
    </row>
    <row r="5228" spans="1:49" x14ac:dyDescent="0.25">
      <c r="A5228" s="117">
        <v>450000</v>
      </c>
      <c r="B5228" s="117">
        <v>860000</v>
      </c>
      <c r="C5228" s="117">
        <v>860000</v>
      </c>
      <c r="D5228" s="115" t="s">
        <v>342</v>
      </c>
      <c r="E5228" s="115" t="s">
        <v>13</v>
      </c>
      <c r="F5228" s="115" t="s">
        <v>343</v>
      </c>
      <c r="G5228" s="115" t="s">
        <v>344</v>
      </c>
      <c r="H5228" s="115">
        <v>0.56000000000000005</v>
      </c>
      <c r="I5228" s="115">
        <v>0.48</v>
      </c>
      <c r="J5228" s="115" t="s">
        <v>350</v>
      </c>
      <c r="K5228" s="115">
        <v>1.19881654391E-2</v>
      </c>
      <c r="L5228" s="115">
        <v>3671.5687626474801</v>
      </c>
      <c r="M5228" s="115">
        <v>9.5699431858316899</v>
      </c>
      <c r="N5228" s="115">
        <v>1.55095823196831</v>
      </c>
      <c r="O5228" s="115">
        <v>0.11472606215455999</v>
      </c>
      <c r="P5228" s="115">
        <v>1.859314387397E-2</v>
      </c>
      <c r="Q5228" s="115">
        <v>44.015373747660703</v>
      </c>
      <c r="R5228" s="115">
        <v>1200</v>
      </c>
      <c r="S5228" s="115" t="s">
        <v>351</v>
      </c>
      <c r="T5228" s="115">
        <v>1200</v>
      </c>
      <c r="U5228" s="115" t="s">
        <v>352</v>
      </c>
      <c r="V5228" s="115" t="s">
        <v>350</v>
      </c>
      <c r="Z5228" s="115">
        <v>0</v>
      </c>
      <c r="AA5228" s="115">
        <v>1</v>
      </c>
      <c r="AB5228" s="115">
        <v>0.11472606215455999</v>
      </c>
      <c r="AC5228" s="115">
        <v>1.859314387397E-2</v>
      </c>
      <c r="AD5228" s="115">
        <v>44.015373747662501</v>
      </c>
      <c r="AF5228" s="115">
        <v>-1</v>
      </c>
      <c r="AG5228" s="115">
        <v>-1</v>
      </c>
      <c r="AH5228" s="115">
        <v>-1</v>
      </c>
      <c r="AI5228" s="115">
        <v>-1</v>
      </c>
      <c r="AJ5228" s="115">
        <v>0</v>
      </c>
      <c r="AM5228" s="115" t="s">
        <v>348</v>
      </c>
      <c r="AN5228" s="115">
        <v>-1</v>
      </c>
      <c r="AQ5228" s="115">
        <v>604</v>
      </c>
      <c r="AR5228" s="115" t="s">
        <v>271</v>
      </c>
      <c r="AS5228" s="115" t="s">
        <v>384</v>
      </c>
      <c r="AT5228" s="115" t="s">
        <v>296</v>
      </c>
      <c r="AV5228" s="115">
        <v>38.388317451153704</v>
      </c>
      <c r="AW5228" s="115">
        <v>3.5697788899999999E-2</v>
      </c>
    </row>
    <row r="5229" spans="1:49" x14ac:dyDescent="0.25">
      <c r="A5229" s="117">
        <v>450000</v>
      </c>
      <c r="B5229" s="117">
        <v>860000</v>
      </c>
      <c r="C5229" s="117">
        <v>860000</v>
      </c>
      <c r="D5229" s="115" t="s">
        <v>342</v>
      </c>
      <c r="E5229" s="115" t="s">
        <v>13</v>
      </c>
      <c r="F5229" s="115" t="s">
        <v>343</v>
      </c>
      <c r="G5229" s="115" t="s">
        <v>344</v>
      </c>
      <c r="H5229" s="115">
        <v>0.56000000000000005</v>
      </c>
      <c r="I5229" s="115">
        <v>0.48</v>
      </c>
      <c r="J5229" s="115" t="s">
        <v>350</v>
      </c>
      <c r="K5229" s="115">
        <v>0.10638595877265999</v>
      </c>
      <c r="L5229" s="115">
        <v>3671.5687626474801</v>
      </c>
      <c r="M5229" s="115">
        <v>9.5699431858316899</v>
      </c>
      <c r="N5229" s="115">
        <v>1.55095823196831</v>
      </c>
      <c r="O5229" s="115">
        <v>1.0181075812246101</v>
      </c>
      <c r="P5229" s="115">
        <v>0.16500017852429999</v>
      </c>
      <c r="Q5229" s="115">
        <v>390.60336301401202</v>
      </c>
      <c r="R5229" s="115">
        <v>1210</v>
      </c>
      <c r="S5229" s="115" t="s">
        <v>353</v>
      </c>
      <c r="T5229" s="115">
        <v>1210</v>
      </c>
      <c r="U5229" s="115" t="s">
        <v>352</v>
      </c>
      <c r="V5229" s="115" t="s">
        <v>350</v>
      </c>
      <c r="Z5229" s="115">
        <v>0</v>
      </c>
      <c r="AA5229" s="115">
        <v>1</v>
      </c>
      <c r="AB5229" s="115">
        <v>1.0181075812246101</v>
      </c>
      <c r="AC5229" s="115">
        <v>0.16500017852429999</v>
      </c>
      <c r="AD5229" s="115">
        <v>390.60336301401202</v>
      </c>
      <c r="AF5229" s="115">
        <v>-1</v>
      </c>
      <c r="AG5229" s="115">
        <v>-1</v>
      </c>
      <c r="AH5229" s="115">
        <v>-1</v>
      </c>
      <c r="AI5229" s="115">
        <v>-1</v>
      </c>
      <c r="AJ5229" s="115">
        <v>0</v>
      </c>
      <c r="AM5229" s="115" t="s">
        <v>348</v>
      </c>
      <c r="AN5229" s="115">
        <v>-1</v>
      </c>
      <c r="AQ5229" s="115">
        <v>604</v>
      </c>
      <c r="AR5229" s="115" t="s">
        <v>271</v>
      </c>
      <c r="AS5229" s="115" t="s">
        <v>384</v>
      </c>
      <c r="AT5229" s="115" t="s">
        <v>296</v>
      </c>
      <c r="AV5229" s="115">
        <v>99.359028800304998</v>
      </c>
      <c r="AW5229" s="115">
        <v>0.31679104870000002</v>
      </c>
    </row>
    <row r="5230" spans="1:49" x14ac:dyDescent="0.25">
      <c r="A5230" s="117">
        <v>450000</v>
      </c>
      <c r="B5230" s="117">
        <v>860000</v>
      </c>
      <c r="C5230" s="117">
        <v>860000</v>
      </c>
      <c r="D5230" s="115" t="s">
        <v>342</v>
      </c>
      <c r="E5230" s="115" t="s">
        <v>13</v>
      </c>
      <c r="F5230" s="115" t="s">
        <v>343</v>
      </c>
      <c r="G5230" s="115" t="s">
        <v>344</v>
      </c>
      <c r="H5230" s="115">
        <v>0.56000000000000005</v>
      </c>
      <c r="I5230" s="115">
        <v>0.48</v>
      </c>
      <c r="J5230" s="115" t="s">
        <v>350</v>
      </c>
      <c r="K5230" s="115">
        <v>8.2100186772069997E-2</v>
      </c>
      <c r="L5230" s="115">
        <v>3671.5687626474801</v>
      </c>
      <c r="M5230" s="115">
        <v>9.5699431858316899</v>
      </c>
      <c r="N5230" s="115">
        <v>1.55095823196831</v>
      </c>
      <c r="O5230" s="115">
        <v>0.78569412295490004</v>
      </c>
      <c r="P5230" s="115">
        <v>0.12733396052028001</v>
      </c>
      <c r="Q5230" s="115">
        <v>301.43648115986298</v>
      </c>
      <c r="R5230" s="115">
        <v>1300</v>
      </c>
      <c r="S5230" s="115" t="s">
        <v>346</v>
      </c>
      <c r="T5230" s="115">
        <v>1300</v>
      </c>
      <c r="U5230" s="115" t="s">
        <v>352</v>
      </c>
      <c r="V5230" s="115" t="s">
        <v>350</v>
      </c>
      <c r="Z5230" s="115">
        <v>0</v>
      </c>
      <c r="AA5230" s="115">
        <v>1</v>
      </c>
      <c r="AB5230" s="115">
        <v>0.78569412295490004</v>
      </c>
      <c r="AC5230" s="115">
        <v>0.12733396052028001</v>
      </c>
      <c r="AD5230" s="115">
        <v>301.43648115986201</v>
      </c>
      <c r="AF5230" s="115">
        <v>-1</v>
      </c>
      <c r="AG5230" s="115">
        <v>-1</v>
      </c>
      <c r="AH5230" s="115">
        <v>-1</v>
      </c>
      <c r="AI5230" s="115">
        <v>-1</v>
      </c>
      <c r="AJ5230" s="115">
        <v>0</v>
      </c>
      <c r="AM5230" s="115" t="s">
        <v>348</v>
      </c>
      <c r="AN5230" s="115">
        <v>-1</v>
      </c>
      <c r="AQ5230" s="115">
        <v>604</v>
      </c>
      <c r="AR5230" s="115" t="s">
        <v>271</v>
      </c>
      <c r="AS5230" s="115" t="s">
        <v>384</v>
      </c>
      <c r="AT5230" s="115" t="s">
        <v>296</v>
      </c>
      <c r="AV5230" s="115">
        <v>85.478163211964201</v>
      </c>
      <c r="AW5230" s="115">
        <v>0.24447403179999999</v>
      </c>
    </row>
    <row r="5231" spans="1:49" x14ac:dyDescent="0.25">
      <c r="A5231" s="117">
        <v>450000</v>
      </c>
      <c r="B5231" s="117">
        <v>860000</v>
      </c>
      <c r="C5231" s="117">
        <v>860000</v>
      </c>
      <c r="D5231" s="115" t="s">
        <v>342</v>
      </c>
      <c r="E5231" s="115" t="s">
        <v>13</v>
      </c>
      <c r="F5231" s="115" t="s">
        <v>343</v>
      </c>
      <c r="G5231" s="115" t="s">
        <v>344</v>
      </c>
      <c r="H5231" s="115">
        <v>0.56000000000000005</v>
      </c>
      <c r="I5231" s="115">
        <v>0.48</v>
      </c>
      <c r="J5231" s="115" t="s">
        <v>350</v>
      </c>
      <c r="K5231" s="115">
        <v>0.25417815648411002</v>
      </c>
      <c r="L5231" s="115">
        <v>3671.5687626474801</v>
      </c>
      <c r="M5231" s="115">
        <v>9.5699431858316899</v>
      </c>
      <c r="N5231" s="115">
        <v>1.55095823196831</v>
      </c>
      <c r="O5231" s="115">
        <v>2.4324705166324398</v>
      </c>
      <c r="P5231" s="115">
        <v>0.39421970418557001</v>
      </c>
      <c r="Q5231" s="115">
        <v>933.23257949441097</v>
      </c>
      <c r="R5231" s="115">
        <v>1210</v>
      </c>
      <c r="S5231" s="115" t="s">
        <v>353</v>
      </c>
      <c r="T5231" s="115">
        <v>1210</v>
      </c>
      <c r="U5231" s="115" t="s">
        <v>352</v>
      </c>
      <c r="V5231" s="115" t="s">
        <v>350</v>
      </c>
      <c r="Z5231" s="115">
        <v>0</v>
      </c>
      <c r="AA5231" s="115">
        <v>1</v>
      </c>
      <c r="AB5231" s="115">
        <v>2.4324705166324398</v>
      </c>
      <c r="AC5231" s="115">
        <v>0.39421970418557001</v>
      </c>
      <c r="AD5231" s="115">
        <v>933.23257949441097</v>
      </c>
      <c r="AF5231" s="115">
        <v>-1</v>
      </c>
      <c r="AG5231" s="115">
        <v>-1</v>
      </c>
      <c r="AH5231" s="115">
        <v>-1</v>
      </c>
      <c r="AI5231" s="115">
        <v>-1</v>
      </c>
      <c r="AJ5231" s="115">
        <v>0</v>
      </c>
      <c r="AM5231" s="115" t="s">
        <v>348</v>
      </c>
      <c r="AN5231" s="115">
        <v>-1</v>
      </c>
      <c r="AQ5231" s="115">
        <v>604</v>
      </c>
      <c r="AR5231" s="115" t="s">
        <v>271</v>
      </c>
      <c r="AS5231" s="115" t="s">
        <v>384</v>
      </c>
      <c r="AT5231" s="115" t="s">
        <v>296</v>
      </c>
      <c r="AV5231" s="115">
        <v>127.09635670186</v>
      </c>
      <c r="AW5231" s="115">
        <v>0.75687962649999996</v>
      </c>
    </row>
    <row r="5232" spans="1:49" x14ac:dyDescent="0.25">
      <c r="A5232" s="117">
        <v>450000</v>
      </c>
      <c r="B5232" s="117">
        <v>860000</v>
      </c>
      <c r="C5232" s="117">
        <v>860000</v>
      </c>
      <c r="D5232" s="115" t="s">
        <v>342</v>
      </c>
      <c r="E5232" s="115" t="s">
        <v>13</v>
      </c>
      <c r="F5232" s="115" t="s">
        <v>343</v>
      </c>
      <c r="G5232" s="115" t="s">
        <v>344</v>
      </c>
      <c r="H5232" s="115">
        <v>0.56000000000000005</v>
      </c>
      <c r="I5232" s="115">
        <v>0.48</v>
      </c>
      <c r="J5232" s="115" t="s">
        <v>350</v>
      </c>
      <c r="K5232" s="115">
        <v>6.223148512934E-2</v>
      </c>
      <c r="L5232" s="115">
        <v>3671.5687626474801</v>
      </c>
      <c r="M5232" s="115">
        <v>9.5699431858316899</v>
      </c>
      <c r="N5232" s="115">
        <v>1.55095823196831</v>
      </c>
      <c r="O5232" s="115">
        <v>0.59555177705772</v>
      </c>
      <c r="P5232" s="115">
        <v>9.6518434148959997E-2</v>
      </c>
      <c r="Q5232" s="115">
        <v>228.48717685404901</v>
      </c>
      <c r="R5232" s="115">
        <v>1210</v>
      </c>
      <c r="S5232" s="115" t="s">
        <v>353</v>
      </c>
      <c r="T5232" s="115">
        <v>1210</v>
      </c>
      <c r="U5232" s="115" t="s">
        <v>352</v>
      </c>
      <c r="V5232" s="115" t="s">
        <v>350</v>
      </c>
      <c r="Z5232" s="115">
        <v>0</v>
      </c>
      <c r="AA5232" s="115">
        <v>1</v>
      </c>
      <c r="AB5232" s="115">
        <v>0.59555177705772</v>
      </c>
      <c r="AC5232" s="115">
        <v>9.6518434148959997E-2</v>
      </c>
      <c r="AD5232" s="115">
        <v>228.48717685404799</v>
      </c>
      <c r="AF5232" s="115">
        <v>-1</v>
      </c>
      <c r="AG5232" s="115">
        <v>-1</v>
      </c>
      <c r="AH5232" s="115">
        <v>-1</v>
      </c>
      <c r="AI5232" s="115">
        <v>-1</v>
      </c>
      <c r="AJ5232" s="115">
        <v>0</v>
      </c>
      <c r="AM5232" s="115" t="s">
        <v>348</v>
      </c>
      <c r="AN5232" s="115">
        <v>-1</v>
      </c>
      <c r="AQ5232" s="115">
        <v>604</v>
      </c>
      <c r="AR5232" s="115" t="s">
        <v>271</v>
      </c>
      <c r="AS5232" s="115" t="s">
        <v>384</v>
      </c>
      <c r="AT5232" s="115" t="s">
        <v>296</v>
      </c>
      <c r="AV5232" s="115">
        <v>73.228843411361595</v>
      </c>
      <c r="AW5232" s="115">
        <v>0.18530995689999999</v>
      </c>
    </row>
    <row r="5233" spans="1:49" x14ac:dyDescent="0.25">
      <c r="A5233" s="117">
        <v>450000</v>
      </c>
      <c r="B5233" s="117">
        <v>860000</v>
      </c>
      <c r="C5233" s="117">
        <v>860000</v>
      </c>
      <c r="D5233" s="115" t="s">
        <v>342</v>
      </c>
      <c r="E5233" s="115" t="s">
        <v>13</v>
      </c>
      <c r="F5233" s="115" t="s">
        <v>343</v>
      </c>
      <c r="G5233" s="115" t="s">
        <v>344</v>
      </c>
      <c r="H5233" s="115">
        <v>0.56000000000000005</v>
      </c>
      <c r="I5233" s="115">
        <v>0.48</v>
      </c>
      <c r="J5233" s="115" t="s">
        <v>350</v>
      </c>
      <c r="K5233" s="115">
        <v>0.10087950113965</v>
      </c>
      <c r="L5233" s="115">
        <v>3671.5687626474801</v>
      </c>
      <c r="M5233" s="115">
        <v>9.5699431858316899</v>
      </c>
      <c r="N5233" s="115">
        <v>1.55095823196831</v>
      </c>
      <c r="O5233" s="115">
        <v>0.96541109452156004</v>
      </c>
      <c r="P5233" s="115">
        <v>0.1564598927294</v>
      </c>
      <c r="Q5233" s="115">
        <v>370.38602517582501</v>
      </c>
      <c r="R5233" s="115">
        <v>1300</v>
      </c>
      <c r="S5233" s="115" t="s">
        <v>346</v>
      </c>
      <c r="T5233" s="115">
        <v>1300</v>
      </c>
      <c r="U5233" s="115" t="s">
        <v>352</v>
      </c>
      <c r="V5233" s="115" t="s">
        <v>350</v>
      </c>
      <c r="Z5233" s="115">
        <v>0</v>
      </c>
      <c r="AA5233" s="115">
        <v>1</v>
      </c>
      <c r="AB5233" s="115">
        <v>0.96541109452156004</v>
      </c>
      <c r="AC5233" s="115">
        <v>0.1564598927294</v>
      </c>
      <c r="AD5233" s="115">
        <v>370.38602517582501</v>
      </c>
      <c r="AF5233" s="115">
        <v>-1</v>
      </c>
      <c r="AG5233" s="115">
        <v>-1</v>
      </c>
      <c r="AH5233" s="115">
        <v>-1</v>
      </c>
      <c r="AI5233" s="115">
        <v>-1</v>
      </c>
      <c r="AJ5233" s="115">
        <v>0</v>
      </c>
      <c r="AM5233" s="115" t="s">
        <v>348</v>
      </c>
      <c r="AN5233" s="115">
        <v>-1</v>
      </c>
      <c r="AQ5233" s="115">
        <v>604</v>
      </c>
      <c r="AR5233" s="115" t="s">
        <v>271</v>
      </c>
      <c r="AS5233" s="115" t="s">
        <v>384</v>
      </c>
      <c r="AT5233" s="115" t="s">
        <v>296</v>
      </c>
      <c r="AV5233" s="115">
        <v>82.406742137685598</v>
      </c>
      <c r="AW5233" s="115">
        <v>0.30039418099999998</v>
      </c>
    </row>
    <row r="5234" spans="1:49" x14ac:dyDescent="0.25">
      <c r="A5234" s="117">
        <v>450000</v>
      </c>
      <c r="B5234" s="117">
        <v>860000</v>
      </c>
      <c r="C5234" s="117">
        <v>860000</v>
      </c>
      <c r="D5234" s="115" t="s">
        <v>342</v>
      </c>
      <c r="E5234" s="115" t="s">
        <v>13</v>
      </c>
      <c r="F5234" s="115" t="s">
        <v>343</v>
      </c>
      <c r="G5234" s="115" t="s">
        <v>344</v>
      </c>
      <c r="H5234" s="115">
        <v>0.56000000000000005</v>
      </c>
      <c r="I5234" s="115">
        <v>0.48</v>
      </c>
      <c r="J5234" s="115" t="s">
        <v>350</v>
      </c>
      <c r="K5234" s="115">
        <v>0.31645686493747999</v>
      </c>
      <c r="L5234" s="115">
        <v>3649.6723721139901</v>
      </c>
      <c r="M5234" s="115">
        <v>9.0981577372152191</v>
      </c>
      <c r="N5234" s="115">
        <v>1.33811537735115</v>
      </c>
      <c r="O5234" s="115">
        <v>2.87917447422587</v>
      </c>
      <c r="P5234" s="115">
        <v>0.42345579724117999</v>
      </c>
      <c r="Q5234" s="115">
        <v>1154.9638769281501</v>
      </c>
      <c r="R5234" s="115">
        <v>1200</v>
      </c>
      <c r="S5234" s="115" t="s">
        <v>351</v>
      </c>
      <c r="T5234" s="115">
        <v>1200</v>
      </c>
      <c r="U5234" s="115" t="s">
        <v>352</v>
      </c>
      <c r="V5234" s="115" t="s">
        <v>350</v>
      </c>
      <c r="Z5234" s="115">
        <v>0</v>
      </c>
      <c r="AA5234" s="115">
        <v>1</v>
      </c>
      <c r="AB5234" s="115">
        <v>2.87917447422587</v>
      </c>
      <c r="AC5234" s="115">
        <v>0.42345579724117999</v>
      </c>
      <c r="AD5234" s="115">
        <v>1154.9638769281501</v>
      </c>
      <c r="AF5234" s="115">
        <v>-1</v>
      </c>
      <c r="AG5234" s="115">
        <v>-1</v>
      </c>
      <c r="AH5234" s="115">
        <v>-1</v>
      </c>
      <c r="AI5234" s="115">
        <v>-1</v>
      </c>
      <c r="AJ5234" s="115">
        <v>0</v>
      </c>
      <c r="AM5234" s="115" t="s">
        <v>348</v>
      </c>
      <c r="AN5234" s="115">
        <v>-1</v>
      </c>
      <c r="AQ5234" s="115">
        <v>604</v>
      </c>
      <c r="AR5234" s="115" t="s">
        <v>271</v>
      </c>
      <c r="AS5234" s="115" t="s">
        <v>384</v>
      </c>
      <c r="AT5234" s="115" t="s">
        <v>296</v>
      </c>
      <c r="AV5234" s="115">
        <v>168.904655090435</v>
      </c>
      <c r="AW5234" s="115">
        <v>0.93671036249999995</v>
      </c>
    </row>
    <row r="5235" spans="1:49" x14ac:dyDescent="0.25">
      <c r="A5235" s="117">
        <v>450000</v>
      </c>
      <c r="B5235" s="117">
        <v>860000</v>
      </c>
      <c r="C5235" s="117">
        <v>860000</v>
      </c>
      <c r="D5235" s="115" t="s">
        <v>342</v>
      </c>
      <c r="E5235" s="115" t="s">
        <v>13</v>
      </c>
      <c r="F5235" s="115" t="s">
        <v>343</v>
      </c>
      <c r="G5235" s="115" t="s">
        <v>344</v>
      </c>
      <c r="H5235" s="115">
        <v>0.56000000000000005</v>
      </c>
      <c r="I5235" s="115">
        <v>0.48</v>
      </c>
      <c r="J5235" s="115" t="s">
        <v>350</v>
      </c>
      <c r="K5235" s="115">
        <v>3.5663741112999998E-4</v>
      </c>
      <c r="L5235" s="115">
        <v>3649.6723721139901</v>
      </c>
      <c r="M5235" s="115">
        <v>9.0981577372152191</v>
      </c>
      <c r="N5235" s="115">
        <v>1.33811537735115</v>
      </c>
      <c r="O5235" s="115">
        <v>3.24474342147E-3</v>
      </c>
      <c r="P5235" s="115">
        <v>4.7722200397000002E-4</v>
      </c>
      <c r="Q5235" s="115">
        <v>1.3016097062707099</v>
      </c>
      <c r="R5235" s="115">
        <v>1210</v>
      </c>
      <c r="S5235" s="115" t="s">
        <v>353</v>
      </c>
      <c r="T5235" s="115">
        <v>1210</v>
      </c>
      <c r="U5235" s="115" t="s">
        <v>352</v>
      </c>
      <c r="V5235" s="115" t="s">
        <v>350</v>
      </c>
      <c r="Z5235" s="115">
        <v>0</v>
      </c>
      <c r="AA5235" s="115">
        <v>1</v>
      </c>
      <c r="AB5235" s="115">
        <v>3.24474342147E-3</v>
      </c>
      <c r="AC5235" s="115">
        <v>4.7722200397000002E-4</v>
      </c>
      <c r="AD5235" s="115">
        <v>1.3016097062710299</v>
      </c>
      <c r="AF5235" s="115">
        <v>-1</v>
      </c>
      <c r="AG5235" s="115">
        <v>-1</v>
      </c>
      <c r="AH5235" s="115">
        <v>-1</v>
      </c>
      <c r="AI5235" s="115">
        <v>-1</v>
      </c>
      <c r="AJ5235" s="115">
        <v>0</v>
      </c>
      <c r="AM5235" s="115" t="s">
        <v>348</v>
      </c>
      <c r="AN5235" s="115">
        <v>-1</v>
      </c>
      <c r="AQ5235" s="115">
        <v>604</v>
      </c>
      <c r="AR5235" s="115" t="s">
        <v>271</v>
      </c>
      <c r="AS5235" s="115" t="s">
        <v>384</v>
      </c>
      <c r="AT5235" s="115" t="s">
        <v>296</v>
      </c>
      <c r="AV5235" s="115">
        <v>5.7910871809949498</v>
      </c>
      <c r="AW5235" s="115">
        <v>1.0556445000000001E-3</v>
      </c>
    </row>
    <row r="5236" spans="1:49" x14ac:dyDescent="0.25">
      <c r="A5236" s="117">
        <v>450000</v>
      </c>
      <c r="B5236" s="117">
        <v>860000</v>
      </c>
      <c r="C5236" s="117">
        <v>860000</v>
      </c>
      <c r="D5236" s="115" t="s">
        <v>342</v>
      </c>
      <c r="E5236" s="115" t="s">
        <v>13</v>
      </c>
      <c r="F5236" s="115" t="s">
        <v>343</v>
      </c>
      <c r="G5236" s="115" t="s">
        <v>344</v>
      </c>
      <c r="H5236" s="115">
        <v>0.56000000000000005</v>
      </c>
      <c r="I5236" s="115">
        <v>0.48</v>
      </c>
      <c r="J5236" s="115" t="s">
        <v>350</v>
      </c>
      <c r="K5236" s="115">
        <v>0.10334034087960001</v>
      </c>
      <c r="L5236" s="115">
        <v>3649.6723721139901</v>
      </c>
      <c r="M5236" s="115">
        <v>9.0981577372152191</v>
      </c>
      <c r="N5236" s="115">
        <v>1.33811537735115</v>
      </c>
      <c r="O5236" s="115">
        <v>0.94020672194020005</v>
      </c>
      <c r="P5236" s="115">
        <v>0.13828129923169999</v>
      </c>
      <c r="Q5236" s="115">
        <v>377.158387033125</v>
      </c>
      <c r="R5236" s="115">
        <v>1210</v>
      </c>
      <c r="S5236" s="115" t="s">
        <v>353</v>
      </c>
      <c r="T5236" s="115">
        <v>1210</v>
      </c>
      <c r="U5236" s="115" t="s">
        <v>352</v>
      </c>
      <c r="V5236" s="115" t="s">
        <v>350</v>
      </c>
      <c r="Z5236" s="115">
        <v>0</v>
      </c>
      <c r="AA5236" s="115">
        <v>1</v>
      </c>
      <c r="AB5236" s="115">
        <v>0.94020672194020005</v>
      </c>
      <c r="AC5236" s="115">
        <v>0.13828129923169999</v>
      </c>
      <c r="AD5236" s="115">
        <v>377.158387033125</v>
      </c>
      <c r="AF5236" s="115">
        <v>-1</v>
      </c>
      <c r="AG5236" s="115">
        <v>-1</v>
      </c>
      <c r="AH5236" s="115">
        <v>-1</v>
      </c>
      <c r="AI5236" s="115">
        <v>-1</v>
      </c>
      <c r="AJ5236" s="115">
        <v>0</v>
      </c>
      <c r="AM5236" s="115" t="s">
        <v>348</v>
      </c>
      <c r="AN5236" s="115">
        <v>-1</v>
      </c>
      <c r="AQ5236" s="115">
        <v>604</v>
      </c>
      <c r="AR5236" s="115" t="s">
        <v>271</v>
      </c>
      <c r="AS5236" s="115" t="s">
        <v>384</v>
      </c>
      <c r="AT5236" s="115" t="s">
        <v>296</v>
      </c>
      <c r="AV5236" s="115">
        <v>88.220854895054003</v>
      </c>
      <c r="AW5236" s="115">
        <v>0.30588676970000001</v>
      </c>
    </row>
    <row r="5237" spans="1:49" x14ac:dyDescent="0.25">
      <c r="A5237" s="117">
        <v>450000</v>
      </c>
      <c r="B5237" s="117">
        <v>860000</v>
      </c>
      <c r="C5237" s="117">
        <v>860000</v>
      </c>
      <c r="D5237" s="115" t="s">
        <v>342</v>
      </c>
      <c r="E5237" s="115" t="s">
        <v>13</v>
      </c>
      <c r="F5237" s="115" t="s">
        <v>343</v>
      </c>
      <c r="G5237" s="115" t="s">
        <v>344</v>
      </c>
      <c r="H5237" s="115">
        <v>0.56000000000000005</v>
      </c>
      <c r="I5237" s="115">
        <v>0.48</v>
      </c>
      <c r="J5237" s="115" t="s">
        <v>350</v>
      </c>
      <c r="K5237" s="115">
        <v>1.720374937909E-2</v>
      </c>
      <c r="L5237" s="115">
        <v>3649.6723721139901</v>
      </c>
      <c r="M5237" s="115">
        <v>9.0981577372152191</v>
      </c>
      <c r="N5237" s="115">
        <v>1.33811537735115</v>
      </c>
      <c r="O5237" s="115">
        <v>0.15652242552254</v>
      </c>
      <c r="P5237" s="115">
        <v>2.302060159226E-2</v>
      </c>
      <c r="Q5237" s="115">
        <v>62.7880488056635</v>
      </c>
      <c r="R5237" s="115">
        <v>1210</v>
      </c>
      <c r="S5237" s="115" t="s">
        <v>353</v>
      </c>
      <c r="T5237" s="115">
        <v>1210</v>
      </c>
      <c r="U5237" s="115" t="s">
        <v>352</v>
      </c>
      <c r="V5237" s="115" t="s">
        <v>350</v>
      </c>
      <c r="Z5237" s="115">
        <v>0</v>
      </c>
      <c r="AA5237" s="115">
        <v>1</v>
      </c>
      <c r="AB5237" s="115">
        <v>0.15652242552254</v>
      </c>
      <c r="AC5237" s="115">
        <v>2.302060159226E-2</v>
      </c>
      <c r="AD5237" s="115">
        <v>62.788048805664999</v>
      </c>
      <c r="AF5237" s="115">
        <v>-1</v>
      </c>
      <c r="AG5237" s="115">
        <v>-1</v>
      </c>
      <c r="AH5237" s="115">
        <v>-1</v>
      </c>
      <c r="AI5237" s="115">
        <v>-1</v>
      </c>
      <c r="AJ5237" s="115">
        <v>0</v>
      </c>
      <c r="AM5237" s="115" t="s">
        <v>348</v>
      </c>
      <c r="AN5237" s="115">
        <v>-1</v>
      </c>
      <c r="AQ5237" s="115">
        <v>604</v>
      </c>
      <c r="AR5237" s="115" t="s">
        <v>271</v>
      </c>
      <c r="AS5237" s="115" t="s">
        <v>384</v>
      </c>
      <c r="AT5237" s="115" t="s">
        <v>296</v>
      </c>
      <c r="AV5237" s="115">
        <v>40.3994078897626</v>
      </c>
      <c r="AW5237" s="115">
        <v>5.0922991700000003E-2</v>
      </c>
    </row>
    <row r="5238" spans="1:49" x14ac:dyDescent="0.25">
      <c r="A5238" s="117">
        <v>450000</v>
      </c>
      <c r="B5238" s="117">
        <v>860000</v>
      </c>
      <c r="C5238" s="117">
        <v>860000</v>
      </c>
      <c r="D5238" s="115" t="s">
        <v>342</v>
      </c>
      <c r="E5238" s="115" t="s">
        <v>13</v>
      </c>
      <c r="F5238" s="115" t="s">
        <v>343</v>
      </c>
      <c r="G5238" s="115" t="s">
        <v>344</v>
      </c>
      <c r="H5238" s="115">
        <v>0.56000000000000005</v>
      </c>
      <c r="I5238" s="115">
        <v>0.48</v>
      </c>
      <c r="J5238" s="115" t="s">
        <v>350</v>
      </c>
      <c r="K5238" s="115">
        <v>0.18040586101455999</v>
      </c>
      <c r="L5238" s="115">
        <v>3649.6723721139901</v>
      </c>
      <c r="M5238" s="115">
        <v>9.0981577372152191</v>
      </c>
      <c r="N5238" s="115">
        <v>1.33811537735115</v>
      </c>
      <c r="O5238" s="115">
        <v>1.64136098022865</v>
      </c>
      <c r="P5238" s="115">
        <v>0.24140385678786</v>
      </c>
      <c r="Q5238" s="115">
        <v>658.42228671230203</v>
      </c>
      <c r="R5238" s="115">
        <v>1210</v>
      </c>
      <c r="S5238" s="115" t="s">
        <v>353</v>
      </c>
      <c r="T5238" s="115">
        <v>1210</v>
      </c>
      <c r="U5238" s="115" t="s">
        <v>352</v>
      </c>
      <c r="V5238" s="115" t="s">
        <v>350</v>
      </c>
      <c r="Z5238" s="115">
        <v>0</v>
      </c>
      <c r="AA5238" s="115">
        <v>1</v>
      </c>
      <c r="AB5238" s="115">
        <v>1.64136098022865</v>
      </c>
      <c r="AC5238" s="115">
        <v>0.24140385678786</v>
      </c>
      <c r="AD5238" s="115">
        <v>658.42228671230203</v>
      </c>
      <c r="AF5238" s="115">
        <v>-1</v>
      </c>
      <c r="AG5238" s="115">
        <v>-1</v>
      </c>
      <c r="AH5238" s="115">
        <v>-1</v>
      </c>
      <c r="AI5238" s="115">
        <v>-1</v>
      </c>
      <c r="AJ5238" s="115">
        <v>0</v>
      </c>
      <c r="AM5238" s="115" t="s">
        <v>348</v>
      </c>
      <c r="AN5238" s="115">
        <v>-1</v>
      </c>
      <c r="AQ5238" s="115">
        <v>604</v>
      </c>
      <c r="AR5238" s="115" t="s">
        <v>271</v>
      </c>
      <c r="AS5238" s="115" t="s">
        <v>384</v>
      </c>
      <c r="AT5238" s="115" t="s">
        <v>296</v>
      </c>
      <c r="AV5238" s="115">
        <v>121.18606489435599</v>
      </c>
      <c r="AW5238" s="115">
        <v>0.53400023249999995</v>
      </c>
    </row>
    <row r="5239" spans="1:49" x14ac:dyDescent="0.25">
      <c r="A5239" s="117">
        <v>450000</v>
      </c>
      <c r="B5239" s="117">
        <v>860000</v>
      </c>
      <c r="C5239" s="117">
        <v>860000</v>
      </c>
      <c r="D5239" s="115" t="s">
        <v>342</v>
      </c>
      <c r="E5239" s="115" t="s">
        <v>13</v>
      </c>
      <c r="F5239" s="115" t="s">
        <v>343</v>
      </c>
      <c r="G5239" s="115" t="s">
        <v>344</v>
      </c>
      <c r="H5239" s="115">
        <v>0.56000000000000005</v>
      </c>
      <c r="I5239" s="115">
        <v>0.48</v>
      </c>
      <c r="J5239" s="115" t="s">
        <v>350</v>
      </c>
      <c r="K5239" s="115">
        <v>0.19253172046457001</v>
      </c>
      <c r="L5239" s="115">
        <v>3661.4881887996698</v>
      </c>
      <c r="M5239" s="115">
        <v>9.1257924170140008</v>
      </c>
      <c r="N5239" s="115">
        <v>1.3421179032621799</v>
      </c>
      <c r="O5239" s="115">
        <v>1.7570045146502999</v>
      </c>
      <c r="P5239" s="115">
        <v>0.25840026898138002</v>
      </c>
      <c r="Q5239" s="115">
        <v>704.95262045033303</v>
      </c>
      <c r="R5239" s="115">
        <v>1200</v>
      </c>
      <c r="S5239" s="115" t="s">
        <v>351</v>
      </c>
      <c r="T5239" s="115">
        <v>1200</v>
      </c>
      <c r="U5239" s="115" t="s">
        <v>352</v>
      </c>
      <c r="V5239" s="115" t="s">
        <v>350</v>
      </c>
      <c r="Z5239" s="115">
        <v>0</v>
      </c>
      <c r="AA5239" s="115">
        <v>1</v>
      </c>
      <c r="AB5239" s="115">
        <v>1.7570045146502999</v>
      </c>
      <c r="AC5239" s="115">
        <v>0.25840026898138002</v>
      </c>
      <c r="AD5239" s="115">
        <v>704.95262045033303</v>
      </c>
      <c r="AF5239" s="115">
        <v>-1</v>
      </c>
      <c r="AG5239" s="115">
        <v>-1</v>
      </c>
      <c r="AH5239" s="115">
        <v>-1</v>
      </c>
      <c r="AI5239" s="115">
        <v>-1</v>
      </c>
      <c r="AJ5239" s="115">
        <v>0</v>
      </c>
      <c r="AM5239" s="115" t="s">
        <v>348</v>
      </c>
      <c r="AN5239" s="115">
        <v>-1</v>
      </c>
      <c r="AQ5239" s="115">
        <v>604</v>
      </c>
      <c r="AR5239" s="115" t="s">
        <v>271</v>
      </c>
      <c r="AS5239" s="115" t="s">
        <v>384</v>
      </c>
      <c r="AT5239" s="115" t="s">
        <v>296</v>
      </c>
      <c r="AV5239" s="115">
        <v>131.19540562034999</v>
      </c>
      <c r="AW5239" s="115">
        <v>0.57173772950000001</v>
      </c>
    </row>
    <row r="5240" spans="1:49" x14ac:dyDescent="0.25">
      <c r="A5240" s="117">
        <v>450000</v>
      </c>
      <c r="B5240" s="117">
        <v>860000</v>
      </c>
      <c r="C5240" s="117">
        <v>860000</v>
      </c>
      <c r="D5240" s="115" t="s">
        <v>342</v>
      </c>
      <c r="E5240" s="115" t="s">
        <v>13</v>
      </c>
      <c r="F5240" s="115" t="s">
        <v>343</v>
      </c>
      <c r="G5240" s="115" t="s">
        <v>344</v>
      </c>
      <c r="H5240" s="115">
        <v>0.56000000000000005</v>
      </c>
      <c r="I5240" s="115">
        <v>0.48</v>
      </c>
      <c r="J5240" s="115" t="s">
        <v>350</v>
      </c>
      <c r="K5240" s="115">
        <v>3.1129455304559999E-2</v>
      </c>
      <c r="L5240" s="115">
        <v>3661.4881887996698</v>
      </c>
      <c r="M5240" s="115">
        <v>9.1257924170140008</v>
      </c>
      <c r="N5240" s="115">
        <v>1.3421179032621799</v>
      </c>
      <c r="O5240" s="115">
        <v>0.28408094716417998</v>
      </c>
      <c r="P5240" s="115">
        <v>4.1779399283050002E-2</v>
      </c>
      <c r="Q5240" s="115">
        <v>113.980132921435</v>
      </c>
      <c r="R5240" s="115">
        <v>1210</v>
      </c>
      <c r="S5240" s="115" t="s">
        <v>353</v>
      </c>
      <c r="T5240" s="115">
        <v>1210</v>
      </c>
      <c r="U5240" s="115" t="s">
        <v>352</v>
      </c>
      <c r="V5240" s="115" t="s">
        <v>350</v>
      </c>
      <c r="Z5240" s="115">
        <v>0</v>
      </c>
      <c r="AA5240" s="115">
        <v>1</v>
      </c>
      <c r="AB5240" s="115">
        <v>0.28408094716417998</v>
      </c>
      <c r="AC5240" s="115">
        <v>4.1779399283050002E-2</v>
      </c>
      <c r="AD5240" s="115">
        <v>113.98013292143401</v>
      </c>
      <c r="AF5240" s="115">
        <v>-1</v>
      </c>
      <c r="AG5240" s="115">
        <v>-1</v>
      </c>
      <c r="AH5240" s="115">
        <v>-1</v>
      </c>
      <c r="AI5240" s="115">
        <v>-1</v>
      </c>
      <c r="AJ5240" s="115">
        <v>0</v>
      </c>
      <c r="AM5240" s="115" t="s">
        <v>348</v>
      </c>
      <c r="AN5240" s="115">
        <v>-1</v>
      </c>
      <c r="AQ5240" s="115">
        <v>604</v>
      </c>
      <c r="AR5240" s="115" t="s">
        <v>271</v>
      </c>
      <c r="AS5240" s="115" t="s">
        <v>384</v>
      </c>
      <c r="AT5240" s="115" t="s">
        <v>296</v>
      </c>
      <c r="AV5240" s="115">
        <v>68.234743705912805</v>
      </c>
      <c r="AW5240" s="115">
        <v>9.2441308099999994E-2</v>
      </c>
    </row>
    <row r="5241" spans="1:49" x14ac:dyDescent="0.25">
      <c r="A5241" s="117">
        <v>450000</v>
      </c>
      <c r="B5241" s="117">
        <v>860000</v>
      </c>
      <c r="C5241" s="117">
        <v>860000</v>
      </c>
      <c r="D5241" s="115" t="s">
        <v>342</v>
      </c>
      <c r="E5241" s="115" t="s">
        <v>13</v>
      </c>
      <c r="F5241" s="115" t="s">
        <v>343</v>
      </c>
      <c r="G5241" s="115" t="s">
        <v>344</v>
      </c>
      <c r="H5241" s="115">
        <v>0.56000000000000005</v>
      </c>
      <c r="I5241" s="115">
        <v>0.48</v>
      </c>
      <c r="J5241" s="115" t="s">
        <v>350</v>
      </c>
      <c r="K5241" s="115">
        <v>0.21636173879212001</v>
      </c>
      <c r="L5241" s="115">
        <v>3661.4881887996698</v>
      </c>
      <c r="M5241" s="115">
        <v>9.1257924170140008</v>
      </c>
      <c r="N5241" s="115">
        <v>1.3421179032621799</v>
      </c>
      <c r="O5241" s="115">
        <v>1.9744723152010999</v>
      </c>
      <c r="P5241" s="115">
        <v>0.29038296321384</v>
      </c>
      <c r="Q5241" s="115">
        <v>792.20595109551095</v>
      </c>
      <c r="R5241" s="115">
        <v>1210</v>
      </c>
      <c r="S5241" s="115" t="s">
        <v>353</v>
      </c>
      <c r="T5241" s="115">
        <v>1210</v>
      </c>
      <c r="U5241" s="115" t="s">
        <v>352</v>
      </c>
      <c r="V5241" s="115" t="s">
        <v>350</v>
      </c>
      <c r="Z5241" s="115">
        <v>0</v>
      </c>
      <c r="AA5241" s="115">
        <v>1</v>
      </c>
      <c r="AB5241" s="115">
        <v>1.9744723152010999</v>
      </c>
      <c r="AC5241" s="115">
        <v>0.29038296321384</v>
      </c>
      <c r="AD5241" s="115">
        <v>792.20595109551095</v>
      </c>
      <c r="AF5241" s="115">
        <v>-1</v>
      </c>
      <c r="AG5241" s="115">
        <v>-1</v>
      </c>
      <c r="AH5241" s="115">
        <v>-1</v>
      </c>
      <c r="AI5241" s="115">
        <v>-1</v>
      </c>
      <c r="AJ5241" s="115">
        <v>0</v>
      </c>
      <c r="AM5241" s="115" t="s">
        <v>348</v>
      </c>
      <c r="AN5241" s="115">
        <v>-1</v>
      </c>
      <c r="AQ5241" s="115">
        <v>604</v>
      </c>
      <c r="AR5241" s="115" t="s">
        <v>271</v>
      </c>
      <c r="AS5241" s="115" t="s">
        <v>384</v>
      </c>
      <c r="AT5241" s="115" t="s">
        <v>296</v>
      </c>
      <c r="AV5241" s="115">
        <v>118.374396721433</v>
      </c>
      <c r="AW5241" s="115">
        <v>0.64250279889999995</v>
      </c>
    </row>
    <row r="5242" spans="1:49" x14ac:dyDescent="0.25">
      <c r="A5242" s="117">
        <v>450000</v>
      </c>
      <c r="B5242" s="117">
        <v>860000</v>
      </c>
      <c r="C5242" s="117">
        <v>860000</v>
      </c>
      <c r="D5242" s="115" t="s">
        <v>342</v>
      </c>
      <c r="E5242" s="115" t="s">
        <v>13</v>
      </c>
      <c r="F5242" s="115" t="s">
        <v>343</v>
      </c>
      <c r="G5242" s="115" t="s">
        <v>344</v>
      </c>
      <c r="H5242" s="115">
        <v>0.56000000000000005</v>
      </c>
      <c r="I5242" s="115">
        <v>0.48</v>
      </c>
      <c r="J5242" s="115" t="s">
        <v>350</v>
      </c>
      <c r="K5242" s="115">
        <v>0.11511676381852</v>
      </c>
      <c r="L5242" s="115">
        <v>3661.4881887996698</v>
      </c>
      <c r="M5242" s="115">
        <v>9.1257924170140008</v>
      </c>
      <c r="N5242" s="115">
        <v>1.3421179032621799</v>
      </c>
      <c r="O5242" s="115">
        <v>1.0505316903262401</v>
      </c>
      <c r="P5242" s="115">
        <v>0.15450026968644001</v>
      </c>
      <c r="Q5242" s="115">
        <v>421.49867105435197</v>
      </c>
      <c r="R5242" s="115">
        <v>1210</v>
      </c>
      <c r="S5242" s="115" t="s">
        <v>353</v>
      </c>
      <c r="T5242" s="115">
        <v>1210</v>
      </c>
      <c r="U5242" s="115" t="s">
        <v>352</v>
      </c>
      <c r="V5242" s="115" t="s">
        <v>350</v>
      </c>
      <c r="Z5242" s="115">
        <v>0</v>
      </c>
      <c r="AA5242" s="115">
        <v>1</v>
      </c>
      <c r="AB5242" s="115">
        <v>1.0505316903262401</v>
      </c>
      <c r="AC5242" s="115">
        <v>0.15450026968644001</v>
      </c>
      <c r="AD5242" s="115">
        <v>421.49867105435197</v>
      </c>
      <c r="AF5242" s="115">
        <v>-1</v>
      </c>
      <c r="AG5242" s="115">
        <v>-1</v>
      </c>
      <c r="AH5242" s="115">
        <v>-1</v>
      </c>
      <c r="AI5242" s="115">
        <v>-1</v>
      </c>
      <c r="AJ5242" s="115">
        <v>0</v>
      </c>
      <c r="AM5242" s="115" t="s">
        <v>348</v>
      </c>
      <c r="AN5242" s="115">
        <v>-1</v>
      </c>
      <c r="AQ5242" s="115">
        <v>604</v>
      </c>
      <c r="AR5242" s="115" t="s">
        <v>271</v>
      </c>
      <c r="AS5242" s="115" t="s">
        <v>384</v>
      </c>
      <c r="AT5242" s="115" t="s">
        <v>296</v>
      </c>
      <c r="AV5242" s="115">
        <v>90.081040849962093</v>
      </c>
      <c r="AW5242" s="115">
        <v>0.3418480706</v>
      </c>
    </row>
    <row r="5243" spans="1:49" x14ac:dyDescent="0.25">
      <c r="A5243" s="117">
        <v>450000</v>
      </c>
      <c r="B5243" s="117">
        <v>860000</v>
      </c>
      <c r="C5243" s="117">
        <v>860000</v>
      </c>
      <c r="D5243" s="115" t="s">
        <v>342</v>
      </c>
      <c r="E5243" s="115" t="s">
        <v>13</v>
      </c>
      <c r="F5243" s="115" t="s">
        <v>343</v>
      </c>
      <c r="G5243" s="115" t="s">
        <v>344</v>
      </c>
      <c r="H5243" s="115">
        <v>0.56000000000000005</v>
      </c>
      <c r="I5243" s="115">
        <v>0.48</v>
      </c>
      <c r="J5243" s="115" t="s">
        <v>350</v>
      </c>
      <c r="K5243" s="115">
        <v>4.9316512014299999E-3</v>
      </c>
      <c r="L5243" s="115">
        <v>3661.4881887996698</v>
      </c>
      <c r="M5243" s="115">
        <v>9.1257924170140008</v>
      </c>
      <c r="N5243" s="115">
        <v>1.3421179032621799</v>
      </c>
      <c r="O5243" s="115">
        <v>4.5005225137360001E-2</v>
      </c>
      <c r="P5243" s="115">
        <v>6.6188573700800002E-3</v>
      </c>
      <c r="Q5243" s="115">
        <v>18.057182625315601</v>
      </c>
      <c r="R5243" s="115">
        <v>1210</v>
      </c>
      <c r="S5243" s="115" t="s">
        <v>353</v>
      </c>
      <c r="T5243" s="115">
        <v>1210</v>
      </c>
      <c r="U5243" s="115" t="s">
        <v>352</v>
      </c>
      <c r="V5243" s="115" t="s">
        <v>350</v>
      </c>
      <c r="Z5243" s="115">
        <v>0</v>
      </c>
      <c r="AA5243" s="115">
        <v>1</v>
      </c>
      <c r="AB5243" s="115">
        <v>4.5005225137360001E-2</v>
      </c>
      <c r="AC5243" s="115">
        <v>6.6188573700800002E-3</v>
      </c>
      <c r="AD5243" s="115">
        <v>18.057182625313899</v>
      </c>
      <c r="AF5243" s="115">
        <v>-1</v>
      </c>
      <c r="AG5243" s="115">
        <v>-1</v>
      </c>
      <c r="AH5243" s="115">
        <v>-1</v>
      </c>
      <c r="AI5243" s="115">
        <v>-1</v>
      </c>
      <c r="AJ5243" s="115">
        <v>0</v>
      </c>
      <c r="AM5243" s="115" t="s">
        <v>348</v>
      </c>
      <c r="AN5243" s="115">
        <v>-1</v>
      </c>
      <c r="AQ5243" s="115">
        <v>604</v>
      </c>
      <c r="AR5243" s="115" t="s">
        <v>271</v>
      </c>
      <c r="AS5243" s="115" t="s">
        <v>384</v>
      </c>
      <c r="AT5243" s="115" t="s">
        <v>296</v>
      </c>
      <c r="AV5243" s="115">
        <v>17.872564025808501</v>
      </c>
      <c r="AW5243" s="115">
        <v>1.4644917E-2</v>
      </c>
    </row>
    <row r="5244" spans="1:49" x14ac:dyDescent="0.25">
      <c r="A5244" s="117">
        <v>450000</v>
      </c>
      <c r="B5244" s="117">
        <v>860000</v>
      </c>
      <c r="C5244" s="117">
        <v>860000</v>
      </c>
      <c r="D5244" s="115" t="s">
        <v>342</v>
      </c>
      <c r="E5244" s="115" t="s">
        <v>13</v>
      </c>
      <c r="F5244" s="115" t="s">
        <v>343</v>
      </c>
      <c r="G5244" s="115" t="s">
        <v>344</v>
      </c>
      <c r="H5244" s="115">
        <v>0.56000000000000005</v>
      </c>
      <c r="I5244" s="115">
        <v>0.48</v>
      </c>
      <c r="J5244" s="115" t="s">
        <v>350</v>
      </c>
      <c r="K5244" s="115">
        <v>3.7091120673679999E-2</v>
      </c>
      <c r="L5244" s="115">
        <v>3661.4881887996698</v>
      </c>
      <c r="M5244" s="115">
        <v>9.1257924170140008</v>
      </c>
      <c r="N5244" s="115">
        <v>1.3421179032621799</v>
      </c>
      <c r="O5244" s="115">
        <v>0.33848586778249001</v>
      </c>
      <c r="P5244" s="115">
        <v>4.9780657108210002E-2</v>
      </c>
      <c r="Q5244" s="115">
        <v>135.80870025605199</v>
      </c>
      <c r="R5244" s="115">
        <v>1210</v>
      </c>
      <c r="S5244" s="115" t="s">
        <v>353</v>
      </c>
      <c r="T5244" s="115">
        <v>1210</v>
      </c>
      <c r="U5244" s="115" t="s">
        <v>352</v>
      </c>
      <c r="V5244" s="115" t="s">
        <v>350</v>
      </c>
      <c r="Z5244" s="115">
        <v>0</v>
      </c>
      <c r="AA5244" s="115">
        <v>1</v>
      </c>
      <c r="AB5244" s="115">
        <v>0.33848586778249001</v>
      </c>
      <c r="AC5244" s="115">
        <v>4.9780657108210002E-2</v>
      </c>
      <c r="AD5244" s="115">
        <v>135.80870025605299</v>
      </c>
      <c r="AF5244" s="115">
        <v>-1</v>
      </c>
      <c r="AG5244" s="115">
        <v>-1</v>
      </c>
      <c r="AH5244" s="115">
        <v>-1</v>
      </c>
      <c r="AI5244" s="115">
        <v>-1</v>
      </c>
      <c r="AJ5244" s="115">
        <v>0</v>
      </c>
      <c r="AM5244" s="115" t="s">
        <v>348</v>
      </c>
      <c r="AN5244" s="115">
        <v>-1</v>
      </c>
      <c r="AQ5244" s="115">
        <v>604</v>
      </c>
      <c r="AR5244" s="115" t="s">
        <v>271</v>
      </c>
      <c r="AS5244" s="115" t="s">
        <v>384</v>
      </c>
      <c r="AT5244" s="115" t="s">
        <v>296</v>
      </c>
      <c r="AV5244" s="115">
        <v>70.680540878586598</v>
      </c>
      <c r="AW5244" s="115">
        <v>0.1101449313</v>
      </c>
    </row>
    <row r="5245" spans="1:49" x14ac:dyDescent="0.25">
      <c r="A5245" s="117">
        <v>450000</v>
      </c>
      <c r="B5245" s="117">
        <v>860000</v>
      </c>
      <c r="C5245" s="117">
        <v>860000</v>
      </c>
      <c r="D5245" s="115" t="s">
        <v>342</v>
      </c>
      <c r="E5245" s="115" t="s">
        <v>13</v>
      </c>
      <c r="F5245" s="115" t="s">
        <v>343</v>
      </c>
      <c r="G5245" s="115" t="s">
        <v>344</v>
      </c>
      <c r="H5245" s="115">
        <v>0.56000000000000005</v>
      </c>
      <c r="I5245" s="115">
        <v>0.48</v>
      </c>
      <c r="J5245" s="115" t="s">
        <v>350</v>
      </c>
      <c r="K5245" s="115">
        <v>2.0601003090820001E-2</v>
      </c>
      <c r="L5245" s="115">
        <v>3661.4881887996698</v>
      </c>
      <c r="M5245" s="115">
        <v>9.1257924170140008</v>
      </c>
      <c r="N5245" s="115">
        <v>1.3421179032621799</v>
      </c>
      <c r="O5245" s="115">
        <v>0.18800047778910001</v>
      </c>
      <c r="P5245" s="115">
        <v>2.7648975073349999E-2</v>
      </c>
      <c r="Q5245" s="115">
        <v>75.4303294944703</v>
      </c>
      <c r="R5245" s="115">
        <v>1210</v>
      </c>
      <c r="S5245" s="115" t="s">
        <v>353</v>
      </c>
      <c r="T5245" s="115">
        <v>1210</v>
      </c>
      <c r="U5245" s="115" t="s">
        <v>352</v>
      </c>
      <c r="V5245" s="115" t="s">
        <v>350</v>
      </c>
      <c r="Z5245" s="115">
        <v>0</v>
      </c>
      <c r="AA5245" s="115">
        <v>1</v>
      </c>
      <c r="AB5245" s="115">
        <v>0.18800047778910001</v>
      </c>
      <c r="AC5245" s="115">
        <v>2.7648975073349999E-2</v>
      </c>
      <c r="AD5245" s="115">
        <v>75.430329494472105</v>
      </c>
      <c r="AF5245" s="115">
        <v>-1</v>
      </c>
      <c r="AG5245" s="115">
        <v>-1</v>
      </c>
      <c r="AH5245" s="115">
        <v>-1</v>
      </c>
      <c r="AI5245" s="115">
        <v>-1</v>
      </c>
      <c r="AJ5245" s="115">
        <v>0</v>
      </c>
      <c r="AM5245" s="115" t="s">
        <v>348</v>
      </c>
      <c r="AN5245" s="115">
        <v>-1</v>
      </c>
      <c r="AQ5245" s="115">
        <v>604</v>
      </c>
      <c r="AR5245" s="115" t="s">
        <v>271</v>
      </c>
      <c r="AS5245" s="115" t="s">
        <v>384</v>
      </c>
      <c r="AT5245" s="115" t="s">
        <v>296</v>
      </c>
      <c r="AV5245" s="115">
        <v>41.352009808138199</v>
      </c>
      <c r="AW5245" s="115">
        <v>6.1176260699999999E-2</v>
      </c>
    </row>
    <row r="5246" spans="1:49" x14ac:dyDescent="0.25">
      <c r="A5246" s="117">
        <v>450000</v>
      </c>
      <c r="B5246" s="117">
        <v>860000</v>
      </c>
      <c r="C5246" s="117">
        <v>860000</v>
      </c>
      <c r="D5246" s="115" t="s">
        <v>342</v>
      </c>
      <c r="E5246" s="115" t="s">
        <v>13</v>
      </c>
      <c r="F5246" s="115" t="s">
        <v>343</v>
      </c>
      <c r="G5246" s="115" t="s">
        <v>344</v>
      </c>
      <c r="H5246" s="115">
        <v>0.56000000000000005</v>
      </c>
      <c r="I5246" s="115">
        <v>0.48</v>
      </c>
      <c r="J5246" s="115" t="s">
        <v>350</v>
      </c>
      <c r="K5246" s="115">
        <v>4.5857660861400001E-2</v>
      </c>
      <c r="L5246" s="115">
        <v>3669.5568051364198</v>
      </c>
      <c r="M5246" s="115">
        <v>9.1445936928992797</v>
      </c>
      <c r="N5246" s="115">
        <v>1.3448385080115699</v>
      </c>
      <c r="O5246" s="115">
        <v>0.41934967628427999</v>
      </c>
      <c r="P5246" s="115">
        <v>6.167114821374E-2</v>
      </c>
      <c r="Q5246" s="115">
        <v>168.27729148159199</v>
      </c>
      <c r="R5246" s="115">
        <v>1200</v>
      </c>
      <c r="S5246" s="115" t="s">
        <v>351</v>
      </c>
      <c r="T5246" s="115">
        <v>1200</v>
      </c>
      <c r="U5246" s="115" t="s">
        <v>352</v>
      </c>
      <c r="V5246" s="115" t="s">
        <v>350</v>
      </c>
      <c r="Z5246" s="115">
        <v>0</v>
      </c>
      <c r="AA5246" s="115">
        <v>1</v>
      </c>
      <c r="AB5246" s="115">
        <v>0.41934967628427999</v>
      </c>
      <c r="AC5246" s="115">
        <v>6.167114821374E-2</v>
      </c>
      <c r="AD5246" s="115">
        <v>683.56191607656206</v>
      </c>
      <c r="AF5246" s="115">
        <v>-1</v>
      </c>
      <c r="AG5246" s="115">
        <v>-1</v>
      </c>
      <c r="AH5246" s="115">
        <v>-1</v>
      </c>
      <c r="AI5246" s="115">
        <v>-1</v>
      </c>
      <c r="AJ5246" s="115">
        <v>0</v>
      </c>
      <c r="AM5246" s="115" t="s">
        <v>348</v>
      </c>
      <c r="AN5246" s="115">
        <v>-1</v>
      </c>
      <c r="AQ5246" s="115">
        <v>604</v>
      </c>
      <c r="AR5246" s="115" t="s">
        <v>271</v>
      </c>
      <c r="AS5246" s="115" t="s">
        <v>384</v>
      </c>
      <c r="AT5246" s="115" t="s">
        <v>296</v>
      </c>
      <c r="AV5246" s="115">
        <v>69.787478693448307</v>
      </c>
      <c r="AW5246" s="115">
        <v>0.55438922629999998</v>
      </c>
    </row>
    <row r="5247" spans="1:49" x14ac:dyDescent="0.25">
      <c r="A5247" s="117">
        <v>450000</v>
      </c>
      <c r="B5247" s="117">
        <v>860000</v>
      </c>
      <c r="C5247" s="117">
        <v>860000</v>
      </c>
      <c r="D5247" s="115" t="s">
        <v>342</v>
      </c>
      <c r="E5247" s="115" t="s">
        <v>13</v>
      </c>
      <c r="F5247" s="115" t="s">
        <v>343</v>
      </c>
      <c r="G5247" s="115" t="s">
        <v>344</v>
      </c>
      <c r="H5247" s="115">
        <v>0.56000000000000005</v>
      </c>
      <c r="I5247" s="115">
        <v>0.48</v>
      </c>
      <c r="J5247" s="115" t="s">
        <v>350</v>
      </c>
      <c r="K5247" s="115">
        <v>1.5945424216759999E-2</v>
      </c>
      <c r="L5247" s="115">
        <v>3669.5568051364198</v>
      </c>
      <c r="M5247" s="115">
        <v>9.1445936928992797</v>
      </c>
      <c r="N5247" s="115">
        <v>1.3448385080115699</v>
      </c>
      <c r="O5247" s="115">
        <v>0.14581442572322001</v>
      </c>
      <c r="P5247" s="115">
        <v>2.144402051328E-2</v>
      </c>
      <c r="Q5247" s="115">
        <v>58.512639945413397</v>
      </c>
      <c r="R5247" s="115">
        <v>1210</v>
      </c>
      <c r="S5247" s="115" t="s">
        <v>353</v>
      </c>
      <c r="T5247" s="115">
        <v>1210</v>
      </c>
      <c r="U5247" s="115" t="s">
        <v>352</v>
      </c>
      <c r="V5247" s="115" t="s">
        <v>350</v>
      </c>
      <c r="Z5247" s="115">
        <v>0</v>
      </c>
      <c r="AA5247" s="115">
        <v>1</v>
      </c>
      <c r="AB5247" s="115">
        <v>0.14581442572322001</v>
      </c>
      <c r="AC5247" s="115">
        <v>2.144402051328E-2</v>
      </c>
      <c r="AD5247" s="115">
        <v>58.5126399454116</v>
      </c>
      <c r="AF5247" s="115">
        <v>-1</v>
      </c>
      <c r="AG5247" s="115">
        <v>-1</v>
      </c>
      <c r="AH5247" s="115">
        <v>-1</v>
      </c>
      <c r="AI5247" s="115">
        <v>-1</v>
      </c>
      <c r="AJ5247" s="115">
        <v>0</v>
      </c>
      <c r="AM5247" s="115" t="s">
        <v>348</v>
      </c>
      <c r="AN5247" s="115">
        <v>-1</v>
      </c>
      <c r="AQ5247" s="115">
        <v>604</v>
      </c>
      <c r="AR5247" s="115" t="s">
        <v>271</v>
      </c>
      <c r="AS5247" s="115" t="s">
        <v>384</v>
      </c>
      <c r="AT5247" s="115" t="s">
        <v>296</v>
      </c>
      <c r="AV5247" s="115">
        <v>38.718375180930799</v>
      </c>
      <c r="AW5247" s="115">
        <v>4.7455506799999998E-2</v>
      </c>
    </row>
    <row r="5248" spans="1:49" x14ac:dyDescent="0.25">
      <c r="A5248" s="117">
        <v>450000</v>
      </c>
      <c r="B5248" s="117">
        <v>860000</v>
      </c>
      <c r="C5248" s="117">
        <v>860000</v>
      </c>
      <c r="D5248" s="115" t="s">
        <v>342</v>
      </c>
      <c r="E5248" s="115" t="s">
        <v>13</v>
      </c>
      <c r="F5248" s="115" t="s">
        <v>343</v>
      </c>
      <c r="G5248" s="115" t="s">
        <v>344</v>
      </c>
      <c r="H5248" s="115">
        <v>0.56000000000000005</v>
      </c>
      <c r="I5248" s="115">
        <v>0.48</v>
      </c>
      <c r="J5248" s="115" t="s">
        <v>350</v>
      </c>
      <c r="K5248" s="115">
        <v>0.12329827978902</v>
      </c>
      <c r="L5248" s="115">
        <v>3658.51048194036</v>
      </c>
      <c r="M5248" s="115">
        <v>9.1188019814822496</v>
      </c>
      <c r="N5248" s="115">
        <v>1.3411044798192799</v>
      </c>
      <c r="O5248" s="115">
        <v>1.12433259805349</v>
      </c>
      <c r="P5248" s="115">
        <v>0.16535587537907001</v>
      </c>
      <c r="Q5248" s="115">
        <v>451.088049013356</v>
      </c>
      <c r="R5248" s="115">
        <v>1200</v>
      </c>
      <c r="S5248" s="115" t="s">
        <v>351</v>
      </c>
      <c r="T5248" s="115">
        <v>1200</v>
      </c>
      <c r="U5248" s="115" t="s">
        <v>352</v>
      </c>
      <c r="V5248" s="115" t="s">
        <v>350</v>
      </c>
      <c r="Z5248" s="115">
        <v>0</v>
      </c>
      <c r="AA5248" s="115">
        <v>1</v>
      </c>
      <c r="AB5248" s="115">
        <v>1.12433259805349</v>
      </c>
      <c r="AC5248" s="115">
        <v>0.16535587537907001</v>
      </c>
      <c r="AD5248" s="115">
        <v>1339.3257876109001</v>
      </c>
      <c r="AF5248" s="115">
        <v>-1</v>
      </c>
      <c r="AG5248" s="115">
        <v>-1</v>
      </c>
      <c r="AH5248" s="115">
        <v>-1</v>
      </c>
      <c r="AI5248" s="115">
        <v>-1</v>
      </c>
      <c r="AJ5248" s="115">
        <v>0</v>
      </c>
      <c r="AM5248" s="115" t="s">
        <v>348</v>
      </c>
      <c r="AN5248" s="115">
        <v>-1</v>
      </c>
      <c r="AQ5248" s="115">
        <v>604</v>
      </c>
      <c r="AR5248" s="115" t="s">
        <v>271</v>
      </c>
      <c r="AS5248" s="115" t="s">
        <v>384</v>
      </c>
      <c r="AT5248" s="115" t="s">
        <v>296</v>
      </c>
      <c r="AV5248" s="115">
        <v>147.68038111576701</v>
      </c>
      <c r="AW5248" s="115">
        <v>1.0862334043999999</v>
      </c>
    </row>
    <row r="5249" spans="1:49" x14ac:dyDescent="0.25">
      <c r="A5249" s="117">
        <v>450000</v>
      </c>
      <c r="B5249" s="117">
        <v>860000</v>
      </c>
      <c r="C5249" s="117">
        <v>860000</v>
      </c>
      <c r="D5249" s="115" t="s">
        <v>342</v>
      </c>
      <c r="E5249" s="115" t="s">
        <v>13</v>
      </c>
      <c r="F5249" s="115" t="s">
        <v>343</v>
      </c>
      <c r="G5249" s="115" t="s">
        <v>344</v>
      </c>
      <c r="H5249" s="115">
        <v>0.56000000000000005</v>
      </c>
      <c r="I5249" s="115">
        <v>0.48</v>
      </c>
      <c r="J5249" s="115" t="s">
        <v>350</v>
      </c>
      <c r="K5249" s="115">
        <v>1.6793790649999999E-3</v>
      </c>
      <c r="L5249" s="115">
        <v>3658.51048194036</v>
      </c>
      <c r="M5249" s="115">
        <v>9.1188019814822496</v>
      </c>
      <c r="N5249" s="115">
        <v>1.3411044798192799</v>
      </c>
      <c r="O5249" s="115">
        <v>1.5313925145619999E-2</v>
      </c>
      <c r="P5249" s="115">
        <v>2.2522227873899999E-3</v>
      </c>
      <c r="Q5249" s="115">
        <v>6.1440259124720003</v>
      </c>
      <c r="R5249" s="115">
        <v>1210</v>
      </c>
      <c r="S5249" s="115" t="s">
        <v>353</v>
      </c>
      <c r="T5249" s="115">
        <v>1210</v>
      </c>
      <c r="U5249" s="115" t="s">
        <v>352</v>
      </c>
      <c r="V5249" s="115" t="s">
        <v>350</v>
      </c>
      <c r="Z5249" s="115">
        <v>0</v>
      </c>
      <c r="AA5249" s="115">
        <v>1</v>
      </c>
      <c r="AB5249" s="115">
        <v>1.5313925145619999E-2</v>
      </c>
      <c r="AC5249" s="115">
        <v>2.2522227873899999E-3</v>
      </c>
      <c r="AD5249" s="115">
        <v>6.1440259124703198</v>
      </c>
      <c r="AF5249" s="115">
        <v>-1</v>
      </c>
      <c r="AG5249" s="115">
        <v>-1</v>
      </c>
      <c r="AH5249" s="115">
        <v>-1</v>
      </c>
      <c r="AI5249" s="115">
        <v>-1</v>
      </c>
      <c r="AJ5249" s="115">
        <v>0</v>
      </c>
      <c r="AM5249" s="115" t="s">
        <v>348</v>
      </c>
      <c r="AN5249" s="115">
        <v>-1</v>
      </c>
      <c r="AQ5249" s="115">
        <v>604</v>
      </c>
      <c r="AR5249" s="115" t="s">
        <v>271</v>
      </c>
      <c r="AS5249" s="115" t="s">
        <v>384</v>
      </c>
      <c r="AT5249" s="115" t="s">
        <v>296</v>
      </c>
      <c r="AV5249" s="115">
        <v>12.600803887704201</v>
      </c>
      <c r="AW5249" s="115">
        <v>4.9829894000000003E-3</v>
      </c>
    </row>
    <row r="5250" spans="1:49" x14ac:dyDescent="0.25">
      <c r="A5250" s="117">
        <v>450000</v>
      </c>
      <c r="B5250" s="117">
        <v>860000</v>
      </c>
      <c r="C5250" s="117">
        <v>860000</v>
      </c>
      <c r="D5250" s="115" t="s">
        <v>342</v>
      </c>
      <c r="E5250" s="115" t="s">
        <v>13</v>
      </c>
      <c r="F5250" s="115" t="s">
        <v>343</v>
      </c>
      <c r="G5250" s="115" t="s">
        <v>344</v>
      </c>
      <c r="H5250" s="115">
        <v>0.56000000000000005</v>
      </c>
      <c r="I5250" s="115">
        <v>0.48</v>
      </c>
      <c r="J5250" s="115" t="s">
        <v>350</v>
      </c>
      <c r="K5250" s="115">
        <v>0.11888804142168</v>
      </c>
      <c r="L5250" s="115">
        <v>3658.51048194036</v>
      </c>
      <c r="M5250" s="115">
        <v>9.1188019814822496</v>
      </c>
      <c r="N5250" s="115">
        <v>1.3411044798192799</v>
      </c>
      <c r="O5250" s="115">
        <v>1.0841165076905599</v>
      </c>
      <c r="P5250" s="115">
        <v>0.15944128494755</v>
      </c>
      <c r="Q5250" s="115">
        <v>434.95314571858</v>
      </c>
      <c r="R5250" s="115">
        <v>1210</v>
      </c>
      <c r="S5250" s="115" t="s">
        <v>353</v>
      </c>
      <c r="T5250" s="115">
        <v>1210</v>
      </c>
      <c r="U5250" s="115" t="s">
        <v>352</v>
      </c>
      <c r="V5250" s="115" t="s">
        <v>350</v>
      </c>
      <c r="Z5250" s="115">
        <v>0</v>
      </c>
      <c r="AA5250" s="115">
        <v>1</v>
      </c>
      <c r="AB5250" s="115">
        <v>1.0841165076905599</v>
      </c>
      <c r="AC5250" s="115">
        <v>0.15944128494755</v>
      </c>
      <c r="AD5250" s="115">
        <v>434.95314571858</v>
      </c>
      <c r="AF5250" s="115">
        <v>-1</v>
      </c>
      <c r="AG5250" s="115">
        <v>-1</v>
      </c>
      <c r="AH5250" s="115">
        <v>-1</v>
      </c>
      <c r="AI5250" s="115">
        <v>-1</v>
      </c>
      <c r="AJ5250" s="115">
        <v>0</v>
      </c>
      <c r="AM5250" s="115" t="s">
        <v>348</v>
      </c>
      <c r="AN5250" s="115">
        <v>-1</v>
      </c>
      <c r="AQ5250" s="115">
        <v>604</v>
      </c>
      <c r="AR5250" s="115" t="s">
        <v>271</v>
      </c>
      <c r="AS5250" s="115" t="s">
        <v>384</v>
      </c>
      <c r="AT5250" s="115" t="s">
        <v>296</v>
      </c>
      <c r="AV5250" s="115">
        <v>101.595503791816</v>
      </c>
      <c r="AW5250" s="115">
        <v>0.35276005329999999</v>
      </c>
    </row>
    <row r="5251" spans="1:49" x14ac:dyDescent="0.25">
      <c r="A5251" s="117">
        <v>450000</v>
      </c>
      <c r="B5251" s="117">
        <v>860000</v>
      </c>
      <c r="C5251" s="117">
        <v>860000</v>
      </c>
      <c r="D5251" s="115" t="s">
        <v>342</v>
      </c>
      <c r="E5251" s="115" t="s">
        <v>13</v>
      </c>
      <c r="F5251" s="115" t="s">
        <v>343</v>
      </c>
      <c r="G5251" s="115" t="s">
        <v>344</v>
      </c>
      <c r="H5251" s="115">
        <v>0.56000000000000005</v>
      </c>
      <c r="I5251" s="115">
        <v>0.48</v>
      </c>
      <c r="J5251" s="115" t="s">
        <v>350</v>
      </c>
      <c r="K5251" s="115">
        <v>0.11143047071036</v>
      </c>
      <c r="L5251" s="115">
        <v>3658.51048194036</v>
      </c>
      <c r="M5251" s="115">
        <v>9.1188019814822496</v>
      </c>
      <c r="N5251" s="115">
        <v>1.3411044798192799</v>
      </c>
      <c r="O5251" s="115">
        <v>1.01611239711121</v>
      </c>
      <c r="P5251" s="115">
        <v>0.14943990345804001</v>
      </c>
      <c r="Q5251" s="115">
        <v>407.66954510143398</v>
      </c>
      <c r="R5251" s="115">
        <v>1210</v>
      </c>
      <c r="S5251" s="115" t="s">
        <v>353</v>
      </c>
      <c r="T5251" s="115">
        <v>1210</v>
      </c>
      <c r="U5251" s="115" t="s">
        <v>352</v>
      </c>
      <c r="V5251" s="115" t="s">
        <v>350</v>
      </c>
      <c r="Z5251" s="115">
        <v>0</v>
      </c>
      <c r="AA5251" s="115">
        <v>1</v>
      </c>
      <c r="AB5251" s="115">
        <v>1.01611239711121</v>
      </c>
      <c r="AC5251" s="115">
        <v>0.14943990345804001</v>
      </c>
      <c r="AD5251" s="115">
        <v>407.66954510143398</v>
      </c>
      <c r="AF5251" s="115">
        <v>-1</v>
      </c>
      <c r="AG5251" s="115">
        <v>-1</v>
      </c>
      <c r="AH5251" s="115">
        <v>-1</v>
      </c>
      <c r="AI5251" s="115">
        <v>-1</v>
      </c>
      <c r="AJ5251" s="115">
        <v>0</v>
      </c>
      <c r="AM5251" s="115" t="s">
        <v>348</v>
      </c>
      <c r="AN5251" s="115">
        <v>-1</v>
      </c>
      <c r="AQ5251" s="115">
        <v>604</v>
      </c>
      <c r="AR5251" s="115" t="s">
        <v>271</v>
      </c>
      <c r="AS5251" s="115" t="s">
        <v>384</v>
      </c>
      <c r="AT5251" s="115" t="s">
        <v>296</v>
      </c>
      <c r="AV5251" s="115">
        <v>102.46961844617999</v>
      </c>
      <c r="AW5251" s="115">
        <v>0.33063223450000001</v>
      </c>
    </row>
    <row r="5252" spans="1:49" x14ac:dyDescent="0.25">
      <c r="A5252" s="117">
        <v>450000</v>
      </c>
      <c r="B5252" s="117">
        <v>860000</v>
      </c>
      <c r="C5252" s="117">
        <v>860000</v>
      </c>
      <c r="D5252" s="115" t="s">
        <v>342</v>
      </c>
      <c r="E5252" s="115" t="s">
        <v>13</v>
      </c>
      <c r="F5252" s="115" t="s">
        <v>343</v>
      </c>
      <c r="G5252" s="115" t="s">
        <v>344</v>
      </c>
      <c r="H5252" s="115">
        <v>0.56000000000000005</v>
      </c>
      <c r="I5252" s="115">
        <v>0.48</v>
      </c>
      <c r="J5252" s="115" t="s">
        <v>350</v>
      </c>
      <c r="K5252" s="115">
        <v>6.4904680961460001E-2</v>
      </c>
      <c r="L5252" s="115">
        <v>3679.97680822655</v>
      </c>
      <c r="M5252" s="115">
        <v>9.4295424144785809</v>
      </c>
      <c r="N5252" s="115">
        <v>1.4755862186466699</v>
      </c>
      <c r="O5252" s="115">
        <v>0.61202144202428999</v>
      </c>
      <c r="P5252" s="115">
        <v>9.5772452752390005E-2</v>
      </c>
      <c r="Q5252" s="115">
        <v>238.84772068351899</v>
      </c>
      <c r="R5252" s="115">
        <v>1200</v>
      </c>
      <c r="S5252" s="115" t="s">
        <v>351</v>
      </c>
      <c r="T5252" s="115">
        <v>1200</v>
      </c>
      <c r="U5252" s="115" t="s">
        <v>352</v>
      </c>
      <c r="V5252" s="115" t="s">
        <v>350</v>
      </c>
      <c r="Z5252" s="115">
        <v>0</v>
      </c>
      <c r="AA5252" s="115">
        <v>1</v>
      </c>
      <c r="AB5252" s="115">
        <v>0.61202144202428999</v>
      </c>
      <c r="AC5252" s="115">
        <v>9.5772452752390005E-2</v>
      </c>
      <c r="AD5252" s="115">
        <v>1240.9108248432899</v>
      </c>
      <c r="AF5252" s="115">
        <v>-1</v>
      </c>
      <c r="AG5252" s="115">
        <v>-1</v>
      </c>
      <c r="AH5252" s="115">
        <v>-1</v>
      </c>
      <c r="AI5252" s="115">
        <v>-1</v>
      </c>
      <c r="AJ5252" s="115">
        <v>0</v>
      </c>
      <c r="AM5252" s="115" t="s">
        <v>348</v>
      </c>
      <c r="AN5252" s="115">
        <v>-1</v>
      </c>
      <c r="AQ5252" s="115">
        <v>604</v>
      </c>
      <c r="AR5252" s="115" t="s">
        <v>271</v>
      </c>
      <c r="AS5252" s="115" t="s">
        <v>384</v>
      </c>
      <c r="AT5252" s="115" t="s">
        <v>296</v>
      </c>
      <c r="AV5252" s="115">
        <v>110.714255437288</v>
      </c>
      <c r="AW5252" s="115">
        <v>1.0064159162999999</v>
      </c>
    </row>
    <row r="5253" spans="1:49" x14ac:dyDescent="0.25">
      <c r="A5253" s="117">
        <v>450000</v>
      </c>
      <c r="B5253" s="117">
        <v>860000</v>
      </c>
      <c r="C5253" s="117">
        <v>860000</v>
      </c>
      <c r="D5253" s="115" t="s">
        <v>342</v>
      </c>
      <c r="E5253" s="115" t="s">
        <v>13</v>
      </c>
      <c r="F5253" s="115" t="s">
        <v>343</v>
      </c>
      <c r="G5253" s="115" t="s">
        <v>344</v>
      </c>
      <c r="H5253" s="115">
        <v>0.56000000000000005</v>
      </c>
      <c r="I5253" s="115">
        <v>0.48</v>
      </c>
      <c r="J5253" s="115" t="s">
        <v>350</v>
      </c>
      <c r="K5253" s="115">
        <v>1.7517490247999999E-4</v>
      </c>
      <c r="L5253" s="115">
        <v>3679.97680822655</v>
      </c>
      <c r="M5253" s="115">
        <v>9.4295424144785809</v>
      </c>
      <c r="N5253" s="115">
        <v>1.4755862186466699</v>
      </c>
      <c r="O5253" s="115">
        <v>1.65181917289E-3</v>
      </c>
      <c r="P5253" s="115">
        <v>2.5848567195000001E-4</v>
      </c>
      <c r="Q5253" s="115">
        <v>0.64463957851342002</v>
      </c>
      <c r="R5253" s="115">
        <v>1210</v>
      </c>
      <c r="S5253" s="115" t="s">
        <v>353</v>
      </c>
      <c r="T5253" s="115">
        <v>1210</v>
      </c>
      <c r="U5253" s="115" t="s">
        <v>352</v>
      </c>
      <c r="V5253" s="115" t="s">
        <v>350</v>
      </c>
      <c r="Z5253" s="115">
        <v>0</v>
      </c>
      <c r="AA5253" s="115">
        <v>1</v>
      </c>
      <c r="AB5253" s="115">
        <v>1.65181917289E-3</v>
      </c>
      <c r="AC5253" s="115">
        <v>2.5848567195000001E-4</v>
      </c>
      <c r="AD5253" s="115">
        <v>0.64463957851238995</v>
      </c>
      <c r="AF5253" s="115">
        <v>-1</v>
      </c>
      <c r="AG5253" s="115">
        <v>-1</v>
      </c>
      <c r="AH5253" s="115">
        <v>-1</v>
      </c>
      <c r="AI5253" s="115">
        <v>-1</v>
      </c>
      <c r="AJ5253" s="115">
        <v>0</v>
      </c>
      <c r="AM5253" s="115" t="s">
        <v>348</v>
      </c>
      <c r="AN5253" s="115">
        <v>-1</v>
      </c>
      <c r="AQ5253" s="115">
        <v>604</v>
      </c>
      <c r="AR5253" s="115" t="s">
        <v>271</v>
      </c>
      <c r="AS5253" s="115" t="s">
        <v>384</v>
      </c>
      <c r="AT5253" s="115" t="s">
        <v>296</v>
      </c>
      <c r="AV5253" s="115">
        <v>30.584938344300301</v>
      </c>
      <c r="AW5253" s="115">
        <v>5.2282200000000004E-4</v>
      </c>
    </row>
    <row r="5254" spans="1:49" x14ac:dyDescent="0.25">
      <c r="A5254" s="117">
        <v>450000</v>
      </c>
      <c r="B5254" s="117">
        <v>860000</v>
      </c>
      <c r="C5254" s="117">
        <v>860000</v>
      </c>
      <c r="D5254" s="115" t="s">
        <v>342</v>
      </c>
      <c r="E5254" s="115" t="s">
        <v>13</v>
      </c>
      <c r="F5254" s="115" t="s">
        <v>343</v>
      </c>
      <c r="G5254" s="115" t="s">
        <v>344</v>
      </c>
      <c r="H5254" s="115">
        <v>0.56000000000000005</v>
      </c>
      <c r="I5254" s="115">
        <v>0.48</v>
      </c>
      <c r="J5254" s="115" t="s">
        <v>350</v>
      </c>
      <c r="K5254" s="115">
        <v>2.6984752134099998E-3</v>
      </c>
      <c r="L5254" s="115">
        <v>3679.97680822655</v>
      </c>
      <c r="M5254" s="115">
        <v>9.4295424144785809</v>
      </c>
      <c r="N5254" s="115">
        <v>1.4755862186466699</v>
      </c>
      <c r="O5254" s="115">
        <v>2.5445386479320001E-2</v>
      </c>
      <c r="P5254" s="115">
        <v>3.9818328362699997E-3</v>
      </c>
      <c r="Q5254" s="115">
        <v>9.9303262029450607</v>
      </c>
      <c r="R5254" s="115">
        <v>1210</v>
      </c>
      <c r="S5254" s="115" t="s">
        <v>353</v>
      </c>
      <c r="T5254" s="115">
        <v>1210</v>
      </c>
      <c r="U5254" s="115" t="s">
        <v>352</v>
      </c>
      <c r="V5254" s="115" t="s">
        <v>350</v>
      </c>
      <c r="Z5254" s="115">
        <v>0</v>
      </c>
      <c r="AA5254" s="115">
        <v>1</v>
      </c>
      <c r="AB5254" s="115">
        <v>2.5445386479320001E-2</v>
      </c>
      <c r="AC5254" s="115">
        <v>3.9818328362699997E-3</v>
      </c>
      <c r="AD5254" s="115">
        <v>9.9303262029467199</v>
      </c>
      <c r="AF5254" s="115">
        <v>-1</v>
      </c>
      <c r="AG5254" s="115">
        <v>-1</v>
      </c>
      <c r="AH5254" s="115">
        <v>-1</v>
      </c>
      <c r="AI5254" s="115">
        <v>-1</v>
      </c>
      <c r="AJ5254" s="115">
        <v>0</v>
      </c>
      <c r="AM5254" s="115" t="s">
        <v>348</v>
      </c>
      <c r="AN5254" s="115">
        <v>-1</v>
      </c>
      <c r="AQ5254" s="115">
        <v>604</v>
      </c>
      <c r="AR5254" s="115" t="s">
        <v>271</v>
      </c>
      <c r="AS5254" s="115" t="s">
        <v>384</v>
      </c>
      <c r="AT5254" s="115" t="s">
        <v>296</v>
      </c>
      <c r="AV5254" s="115">
        <v>37.092729932980198</v>
      </c>
      <c r="AW5254" s="115">
        <v>8.0537925000000003E-3</v>
      </c>
    </row>
    <row r="5255" spans="1:49" x14ac:dyDescent="0.25">
      <c r="A5255" s="117">
        <v>450000</v>
      </c>
      <c r="B5255" s="117">
        <v>860000</v>
      </c>
      <c r="C5255" s="117">
        <v>860000</v>
      </c>
      <c r="D5255" s="115" t="s">
        <v>342</v>
      </c>
      <c r="E5255" s="115" t="s">
        <v>13</v>
      </c>
      <c r="F5255" s="115" t="s">
        <v>343</v>
      </c>
      <c r="G5255" s="115" t="s">
        <v>344</v>
      </c>
      <c r="H5255" s="115">
        <v>0.56000000000000005</v>
      </c>
      <c r="I5255" s="115">
        <v>0.48</v>
      </c>
      <c r="J5255" s="115" t="s">
        <v>350</v>
      </c>
      <c r="K5255" s="115">
        <v>0.19253232223989</v>
      </c>
      <c r="L5255" s="115">
        <v>3641.0498215299099</v>
      </c>
      <c r="M5255" s="115">
        <v>9.0779858355459506</v>
      </c>
      <c r="N5255" s="115">
        <v>1.33519353583111</v>
      </c>
      <c r="O5255" s="115">
        <v>1.74780569417856</v>
      </c>
      <c r="P5255" s="115">
        <v>0.25706791209326002</v>
      </c>
      <c r="Q5255" s="115">
        <v>701.01977753031997</v>
      </c>
      <c r="R5255" s="115">
        <v>1200</v>
      </c>
      <c r="S5255" s="115" t="s">
        <v>351</v>
      </c>
      <c r="T5255" s="115">
        <v>1200</v>
      </c>
      <c r="U5255" s="115" t="s">
        <v>352</v>
      </c>
      <c r="V5255" s="115" t="s">
        <v>350</v>
      </c>
      <c r="Z5255" s="115">
        <v>0</v>
      </c>
      <c r="AA5255" s="115">
        <v>1</v>
      </c>
      <c r="AB5255" s="115">
        <v>1.74780569417856</v>
      </c>
      <c r="AC5255" s="115">
        <v>0.25706791209326002</v>
      </c>
      <c r="AD5255" s="115">
        <v>701.01977753031997</v>
      </c>
      <c r="AF5255" s="115">
        <v>-1</v>
      </c>
      <c r="AG5255" s="115">
        <v>-1</v>
      </c>
      <c r="AH5255" s="115">
        <v>-1</v>
      </c>
      <c r="AI5255" s="115">
        <v>-1</v>
      </c>
      <c r="AJ5255" s="115">
        <v>0</v>
      </c>
      <c r="AM5255" s="115" t="s">
        <v>348</v>
      </c>
      <c r="AN5255" s="115">
        <v>-1</v>
      </c>
      <c r="AQ5255" s="115">
        <v>604</v>
      </c>
      <c r="AR5255" s="115" t="s">
        <v>271</v>
      </c>
      <c r="AS5255" s="115" t="s">
        <v>384</v>
      </c>
      <c r="AT5255" s="115" t="s">
        <v>296</v>
      </c>
      <c r="AV5255" s="115">
        <v>131.19543384125399</v>
      </c>
      <c r="AW5255" s="115">
        <v>0.56854807590000001</v>
      </c>
    </row>
    <row r="5256" spans="1:49" x14ac:dyDescent="0.25">
      <c r="A5256" s="117">
        <v>450000</v>
      </c>
      <c r="B5256" s="117">
        <v>860000</v>
      </c>
      <c r="C5256" s="117">
        <v>860000</v>
      </c>
      <c r="D5256" s="115" t="s">
        <v>342</v>
      </c>
      <c r="E5256" s="115" t="s">
        <v>13</v>
      </c>
      <c r="F5256" s="115" t="s">
        <v>343</v>
      </c>
      <c r="G5256" s="115" t="s">
        <v>344</v>
      </c>
      <c r="H5256" s="115">
        <v>0.56000000000000005</v>
      </c>
      <c r="I5256" s="115">
        <v>0.48</v>
      </c>
      <c r="J5256" s="115" t="s">
        <v>350</v>
      </c>
      <c r="K5256" s="115">
        <v>0.18237121298771999</v>
      </c>
      <c r="L5256" s="115">
        <v>3641.0498215299099</v>
      </c>
      <c r="M5256" s="115">
        <v>9.0779858355459506</v>
      </c>
      <c r="N5256" s="115">
        <v>1.33519353583111</v>
      </c>
      <c r="O5256" s="115">
        <v>1.65556328831391</v>
      </c>
      <c r="P5256" s="115">
        <v>0.24350086470289001</v>
      </c>
      <c r="Q5256" s="115">
        <v>664.02267250115301</v>
      </c>
      <c r="R5256" s="115">
        <v>1210</v>
      </c>
      <c r="S5256" s="115" t="s">
        <v>353</v>
      </c>
      <c r="T5256" s="115">
        <v>1210</v>
      </c>
      <c r="U5256" s="115" t="s">
        <v>352</v>
      </c>
      <c r="V5256" s="115" t="s">
        <v>350</v>
      </c>
      <c r="Z5256" s="115">
        <v>0</v>
      </c>
      <c r="AA5256" s="115">
        <v>1</v>
      </c>
      <c r="AB5256" s="115">
        <v>1.65556328831391</v>
      </c>
      <c r="AC5256" s="115">
        <v>0.24350086470289001</v>
      </c>
      <c r="AD5256" s="115">
        <v>664.02267250115301</v>
      </c>
      <c r="AF5256" s="115">
        <v>-1</v>
      </c>
      <c r="AG5256" s="115">
        <v>-1</v>
      </c>
      <c r="AH5256" s="115">
        <v>-1</v>
      </c>
      <c r="AI5256" s="115">
        <v>-1</v>
      </c>
      <c r="AJ5256" s="115">
        <v>0</v>
      </c>
      <c r="AM5256" s="115" t="s">
        <v>348</v>
      </c>
      <c r="AN5256" s="115">
        <v>-1</v>
      </c>
      <c r="AQ5256" s="115">
        <v>604</v>
      </c>
      <c r="AR5256" s="115" t="s">
        <v>271</v>
      </c>
      <c r="AS5256" s="115" t="s">
        <v>384</v>
      </c>
      <c r="AT5256" s="115" t="s">
        <v>296</v>
      </c>
      <c r="AV5256" s="115">
        <v>109.98637704899799</v>
      </c>
      <c r="AW5256" s="115">
        <v>0.53854231350000004</v>
      </c>
    </row>
    <row r="5257" spans="1:49" x14ac:dyDescent="0.25">
      <c r="A5257" s="117">
        <v>450000</v>
      </c>
      <c r="B5257" s="117">
        <v>860000</v>
      </c>
      <c r="C5257" s="117">
        <v>860000</v>
      </c>
      <c r="D5257" s="115" t="s">
        <v>342</v>
      </c>
      <c r="E5257" s="115" t="s">
        <v>13</v>
      </c>
      <c r="F5257" s="115" t="s">
        <v>343</v>
      </c>
      <c r="G5257" s="115" t="s">
        <v>344</v>
      </c>
      <c r="H5257" s="115">
        <v>0.56000000000000005</v>
      </c>
      <c r="I5257" s="115">
        <v>0.48</v>
      </c>
      <c r="J5257" s="115" t="s">
        <v>350</v>
      </c>
      <c r="K5257" s="115">
        <v>0.20518833595555999</v>
      </c>
      <c r="L5257" s="115">
        <v>3641.0498215299099</v>
      </c>
      <c r="M5257" s="115">
        <v>9.0779858355459506</v>
      </c>
      <c r="N5257" s="115">
        <v>1.33519353583111</v>
      </c>
      <c r="O5257" s="115">
        <v>1.8626968074238499</v>
      </c>
      <c r="P5257" s="115">
        <v>0.27396613979581003</v>
      </c>
      <c r="Q5257" s="115">
        <v>747.10095401102603</v>
      </c>
      <c r="R5257" s="115">
        <v>1210</v>
      </c>
      <c r="S5257" s="115" t="s">
        <v>353</v>
      </c>
      <c r="T5257" s="115">
        <v>1210</v>
      </c>
      <c r="U5257" s="115" t="s">
        <v>352</v>
      </c>
      <c r="V5257" s="115" t="s">
        <v>350</v>
      </c>
      <c r="Z5257" s="115">
        <v>0</v>
      </c>
      <c r="AA5257" s="115">
        <v>1</v>
      </c>
      <c r="AB5257" s="115">
        <v>1.8626968074238499</v>
      </c>
      <c r="AC5257" s="115">
        <v>0.27396613979581003</v>
      </c>
      <c r="AD5257" s="115">
        <v>747.10095401102603</v>
      </c>
      <c r="AF5257" s="115">
        <v>-1</v>
      </c>
      <c r="AG5257" s="115">
        <v>-1</v>
      </c>
      <c r="AH5257" s="115">
        <v>-1</v>
      </c>
      <c r="AI5257" s="115">
        <v>-1</v>
      </c>
      <c r="AJ5257" s="115">
        <v>0</v>
      </c>
      <c r="AM5257" s="115" t="s">
        <v>348</v>
      </c>
      <c r="AN5257" s="115">
        <v>-1</v>
      </c>
      <c r="AQ5257" s="115">
        <v>604</v>
      </c>
      <c r="AR5257" s="115" t="s">
        <v>271</v>
      </c>
      <c r="AS5257" s="115" t="s">
        <v>384</v>
      </c>
      <c r="AT5257" s="115" t="s">
        <v>296</v>
      </c>
      <c r="AV5257" s="115">
        <v>115.62437124847899</v>
      </c>
      <c r="AW5257" s="115">
        <v>0.60592129279999996</v>
      </c>
    </row>
    <row r="5258" spans="1:49" x14ac:dyDescent="0.25">
      <c r="A5258" s="117">
        <v>450000</v>
      </c>
      <c r="B5258" s="117">
        <v>860000</v>
      </c>
      <c r="C5258" s="117">
        <v>860000</v>
      </c>
      <c r="D5258" s="115" t="s">
        <v>342</v>
      </c>
      <c r="E5258" s="115" t="s">
        <v>13</v>
      </c>
      <c r="F5258" s="115" t="s">
        <v>343</v>
      </c>
      <c r="G5258" s="115" t="s">
        <v>344</v>
      </c>
      <c r="H5258" s="115">
        <v>0.56000000000000005</v>
      </c>
      <c r="I5258" s="115">
        <v>0.48</v>
      </c>
      <c r="J5258" s="115" t="s">
        <v>350</v>
      </c>
      <c r="K5258" s="115">
        <v>9.1566202248700001E-3</v>
      </c>
      <c r="L5258" s="115">
        <v>3641.0498215299099</v>
      </c>
      <c r="M5258" s="115">
        <v>9.0779858355459506</v>
      </c>
      <c r="N5258" s="115">
        <v>1.33519353583111</v>
      </c>
      <c r="O5258" s="115">
        <v>8.3123668702869996E-2</v>
      </c>
      <c r="P5258" s="115">
        <v>1.222586013431E-2</v>
      </c>
      <c r="Q5258" s="115">
        <v>33.339710435591002</v>
      </c>
      <c r="R5258" s="115">
        <v>1210</v>
      </c>
      <c r="S5258" s="115" t="s">
        <v>353</v>
      </c>
      <c r="T5258" s="115">
        <v>1210</v>
      </c>
      <c r="U5258" s="115" t="s">
        <v>352</v>
      </c>
      <c r="V5258" s="115" t="s">
        <v>350</v>
      </c>
      <c r="Z5258" s="115">
        <v>0</v>
      </c>
      <c r="AA5258" s="115">
        <v>1</v>
      </c>
      <c r="AB5258" s="115">
        <v>8.3123668702869996E-2</v>
      </c>
      <c r="AC5258" s="115">
        <v>1.222586013431E-2</v>
      </c>
      <c r="AD5258" s="115">
        <v>33.339710435590803</v>
      </c>
      <c r="AF5258" s="115">
        <v>-1</v>
      </c>
      <c r="AG5258" s="115">
        <v>-1</v>
      </c>
      <c r="AH5258" s="115">
        <v>-1</v>
      </c>
      <c r="AI5258" s="115">
        <v>-1</v>
      </c>
      <c r="AJ5258" s="115">
        <v>0</v>
      </c>
      <c r="AM5258" s="115" t="s">
        <v>348</v>
      </c>
      <c r="AN5258" s="115">
        <v>-1</v>
      </c>
      <c r="AQ5258" s="115">
        <v>604</v>
      </c>
      <c r="AR5258" s="115" t="s">
        <v>271</v>
      </c>
      <c r="AS5258" s="115" t="s">
        <v>384</v>
      </c>
      <c r="AT5258" s="115" t="s">
        <v>296</v>
      </c>
      <c r="AV5258" s="115">
        <v>33.582543739222402</v>
      </c>
      <c r="AW5258" s="115">
        <v>2.7039505599999999E-2</v>
      </c>
    </row>
    <row r="5259" spans="1:49" x14ac:dyDescent="0.25">
      <c r="A5259" s="117">
        <v>450000</v>
      </c>
      <c r="B5259" s="117">
        <v>860000</v>
      </c>
      <c r="C5259" s="117">
        <v>860000</v>
      </c>
      <c r="D5259" s="115" t="s">
        <v>342</v>
      </c>
      <c r="E5259" s="115" t="s">
        <v>13</v>
      </c>
      <c r="F5259" s="115" t="s">
        <v>343</v>
      </c>
      <c r="G5259" s="115" t="s">
        <v>344</v>
      </c>
      <c r="H5259" s="115">
        <v>0.56000000000000005</v>
      </c>
      <c r="I5259" s="115">
        <v>0.48</v>
      </c>
      <c r="J5259" s="115" t="s">
        <v>350</v>
      </c>
      <c r="K5259" s="115">
        <v>2.478624089235E-2</v>
      </c>
      <c r="L5259" s="115">
        <v>3641.0498215299099</v>
      </c>
      <c r="M5259" s="115">
        <v>9.0779858355459506</v>
      </c>
      <c r="N5259" s="115">
        <v>1.33519353583111</v>
      </c>
      <c r="O5259" s="115">
        <v>0.22500914373718001</v>
      </c>
      <c r="P5259" s="115">
        <v>3.3094428617010001E-2</v>
      </c>
      <c r="Q5259" s="115">
        <v>90.247937977488405</v>
      </c>
      <c r="R5259" s="115">
        <v>1210</v>
      </c>
      <c r="S5259" s="115" t="s">
        <v>353</v>
      </c>
      <c r="T5259" s="115">
        <v>1210</v>
      </c>
      <c r="U5259" s="115" t="s">
        <v>352</v>
      </c>
      <c r="V5259" s="115" t="s">
        <v>350</v>
      </c>
      <c r="Z5259" s="115">
        <v>0</v>
      </c>
      <c r="AA5259" s="115">
        <v>1</v>
      </c>
      <c r="AB5259" s="115">
        <v>0.22500914373718001</v>
      </c>
      <c r="AC5259" s="115">
        <v>3.3094428617010001E-2</v>
      </c>
      <c r="AD5259" s="115">
        <v>90.2479379774866</v>
      </c>
      <c r="AF5259" s="115">
        <v>-1</v>
      </c>
      <c r="AG5259" s="115">
        <v>-1</v>
      </c>
      <c r="AH5259" s="115">
        <v>-1</v>
      </c>
      <c r="AI5259" s="115">
        <v>-1</v>
      </c>
      <c r="AJ5259" s="115">
        <v>0</v>
      </c>
      <c r="AM5259" s="115" t="s">
        <v>348</v>
      </c>
      <c r="AN5259" s="115">
        <v>-1</v>
      </c>
      <c r="AQ5259" s="115">
        <v>604</v>
      </c>
      <c r="AR5259" s="115" t="s">
        <v>271</v>
      </c>
      <c r="AS5259" s="115" t="s">
        <v>384</v>
      </c>
      <c r="AT5259" s="115" t="s">
        <v>296</v>
      </c>
      <c r="AV5259" s="115">
        <v>69.631862324149196</v>
      </c>
      <c r="AW5259" s="115">
        <v>7.3193785900000002E-2</v>
      </c>
    </row>
    <row r="5260" spans="1:49" x14ac:dyDescent="0.25">
      <c r="A5260" s="117">
        <v>450000</v>
      </c>
      <c r="B5260" s="117">
        <v>860000</v>
      </c>
      <c r="C5260" s="117">
        <v>860000</v>
      </c>
      <c r="D5260" s="115" t="s">
        <v>342</v>
      </c>
      <c r="E5260" s="115" t="s">
        <v>13</v>
      </c>
      <c r="F5260" s="115" t="s">
        <v>343</v>
      </c>
      <c r="G5260" s="115" t="s">
        <v>344</v>
      </c>
      <c r="H5260" s="115">
        <v>0.56000000000000005</v>
      </c>
      <c r="I5260" s="115">
        <v>0.48</v>
      </c>
      <c r="J5260" s="115" t="s">
        <v>350</v>
      </c>
      <c r="K5260" s="115">
        <v>3.72872157462E-3</v>
      </c>
      <c r="L5260" s="115">
        <v>3641.0498215299099</v>
      </c>
      <c r="M5260" s="115">
        <v>9.0779858355459506</v>
      </c>
      <c r="N5260" s="115">
        <v>1.33519353583111</v>
      </c>
      <c r="O5260" s="115">
        <v>3.3849281639130001E-2</v>
      </c>
      <c r="P5260" s="115">
        <v>4.9785649433500001E-3</v>
      </c>
      <c r="Q5260" s="115">
        <v>13.5764610238194</v>
      </c>
      <c r="R5260" s="115">
        <v>1210</v>
      </c>
      <c r="S5260" s="115" t="s">
        <v>353</v>
      </c>
      <c r="T5260" s="115">
        <v>1210</v>
      </c>
      <c r="U5260" s="115" t="s">
        <v>352</v>
      </c>
      <c r="V5260" s="115" t="s">
        <v>350</v>
      </c>
      <c r="Z5260" s="115">
        <v>0</v>
      </c>
      <c r="AA5260" s="115">
        <v>1</v>
      </c>
      <c r="AB5260" s="115">
        <v>3.3849281639130001E-2</v>
      </c>
      <c r="AC5260" s="115">
        <v>4.9785649433500001E-3</v>
      </c>
      <c r="AD5260" s="115">
        <v>13.5764610238193</v>
      </c>
      <c r="AF5260" s="115">
        <v>-1</v>
      </c>
      <c r="AG5260" s="115">
        <v>-1</v>
      </c>
      <c r="AH5260" s="115">
        <v>-1</v>
      </c>
      <c r="AI5260" s="115">
        <v>-1</v>
      </c>
      <c r="AJ5260" s="115">
        <v>0</v>
      </c>
      <c r="AM5260" s="115" t="s">
        <v>348</v>
      </c>
      <c r="AN5260" s="115">
        <v>-1</v>
      </c>
      <c r="AQ5260" s="115">
        <v>604</v>
      </c>
      <c r="AR5260" s="115" t="s">
        <v>271</v>
      </c>
      <c r="AS5260" s="115" t="s">
        <v>384</v>
      </c>
      <c r="AT5260" s="115" t="s">
        <v>296</v>
      </c>
      <c r="AV5260" s="115">
        <v>15.583973547892001</v>
      </c>
      <c r="AW5260" s="115">
        <v>1.1010917300000001E-2</v>
      </c>
    </row>
    <row r="5261" spans="1:49" x14ac:dyDescent="0.25">
      <c r="A5261" s="117">
        <v>450000</v>
      </c>
      <c r="B5261" s="117">
        <v>860000</v>
      </c>
      <c r="C5261" s="117">
        <v>860000</v>
      </c>
      <c r="D5261" s="115" t="s">
        <v>342</v>
      </c>
      <c r="E5261" s="115" t="s">
        <v>13</v>
      </c>
      <c r="F5261" s="115" t="s">
        <v>343</v>
      </c>
      <c r="G5261" s="115" t="s">
        <v>344</v>
      </c>
      <c r="H5261" s="115">
        <v>0.56000000000000005</v>
      </c>
      <c r="I5261" s="115">
        <v>0.48</v>
      </c>
      <c r="J5261" s="115" t="s">
        <v>350</v>
      </c>
      <c r="K5261" s="115">
        <v>0.27945855341237003</v>
      </c>
      <c r="L5261" s="115">
        <v>3633.0519898821599</v>
      </c>
      <c r="M5261" s="115">
        <v>9.0592813824315606</v>
      </c>
      <c r="N5261" s="115">
        <v>1.33248446571623</v>
      </c>
      <c r="O5261" s="115">
        <v>2.5316936700900099</v>
      </c>
      <c r="P5261" s="115">
        <v>0.37237418123352001</v>
      </c>
      <c r="Q5261" s="115">
        <v>1015.2874535644301</v>
      </c>
      <c r="R5261" s="115">
        <v>1200</v>
      </c>
      <c r="S5261" s="115" t="s">
        <v>351</v>
      </c>
      <c r="T5261" s="115">
        <v>1200</v>
      </c>
      <c r="U5261" s="115" t="s">
        <v>352</v>
      </c>
      <c r="V5261" s="115" t="s">
        <v>350</v>
      </c>
      <c r="Z5261" s="115">
        <v>0</v>
      </c>
      <c r="AA5261" s="115">
        <v>1</v>
      </c>
      <c r="AB5261" s="115">
        <v>2.5316936700900099</v>
      </c>
      <c r="AC5261" s="115">
        <v>0.37237418123352001</v>
      </c>
      <c r="AD5261" s="115">
        <v>1015.2874535644301</v>
      </c>
      <c r="AF5261" s="115">
        <v>-1</v>
      </c>
      <c r="AG5261" s="115">
        <v>-1</v>
      </c>
      <c r="AH5261" s="115">
        <v>-1</v>
      </c>
      <c r="AI5261" s="115">
        <v>-1</v>
      </c>
      <c r="AJ5261" s="115">
        <v>0</v>
      </c>
      <c r="AM5261" s="115" t="s">
        <v>348</v>
      </c>
      <c r="AN5261" s="115">
        <v>-1</v>
      </c>
      <c r="AQ5261" s="115">
        <v>604</v>
      </c>
      <c r="AR5261" s="115" t="s">
        <v>271</v>
      </c>
      <c r="AS5261" s="115" t="s">
        <v>384</v>
      </c>
      <c r="AT5261" s="115" t="s">
        <v>296</v>
      </c>
      <c r="AV5261" s="115">
        <v>179.80062625624299</v>
      </c>
      <c r="AW5261" s="115">
        <v>0.82342859170000005</v>
      </c>
    </row>
    <row r="5262" spans="1:49" x14ac:dyDescent="0.25">
      <c r="A5262" s="117">
        <v>450000</v>
      </c>
      <c r="B5262" s="117">
        <v>860000</v>
      </c>
      <c r="C5262" s="117">
        <v>860000</v>
      </c>
      <c r="D5262" s="115" t="s">
        <v>342</v>
      </c>
      <c r="E5262" s="115" t="s">
        <v>13</v>
      </c>
      <c r="F5262" s="115" t="s">
        <v>343</v>
      </c>
      <c r="G5262" s="115" t="s">
        <v>344</v>
      </c>
      <c r="H5262" s="115">
        <v>0.56000000000000005</v>
      </c>
      <c r="I5262" s="115">
        <v>0.48</v>
      </c>
      <c r="J5262" s="115" t="s">
        <v>350</v>
      </c>
      <c r="K5262" s="115">
        <v>4.3108298020000003E-5</v>
      </c>
      <c r="L5262" s="115">
        <v>3633.0519898821599</v>
      </c>
      <c r="M5262" s="115">
        <v>9.0592813824315606</v>
      </c>
      <c r="N5262" s="115">
        <v>1.33248446571623</v>
      </c>
      <c r="O5262" s="115">
        <v>3.9053020168999998E-4</v>
      </c>
      <c r="P5262" s="115">
        <v>5.7441137449999998E-5</v>
      </c>
      <c r="Q5262" s="115">
        <v>0.15661468790562</v>
      </c>
      <c r="R5262" s="115">
        <v>1210</v>
      </c>
      <c r="S5262" s="115" t="s">
        <v>353</v>
      </c>
      <c r="T5262" s="115">
        <v>1210</v>
      </c>
      <c r="U5262" s="115" t="s">
        <v>352</v>
      </c>
      <c r="V5262" s="115" t="s">
        <v>350</v>
      </c>
      <c r="Z5262" s="115">
        <v>0</v>
      </c>
      <c r="AA5262" s="115">
        <v>1</v>
      </c>
      <c r="AB5262" s="115">
        <v>3.9053020168999998E-4</v>
      </c>
      <c r="AC5262" s="115">
        <v>5.7441137449999998E-5</v>
      </c>
      <c r="AD5262" s="115">
        <v>0.15661468790675001</v>
      </c>
      <c r="AF5262" s="115">
        <v>-1</v>
      </c>
      <c r="AG5262" s="115">
        <v>-1</v>
      </c>
      <c r="AH5262" s="115">
        <v>-1</v>
      </c>
      <c r="AI5262" s="115">
        <v>-1</v>
      </c>
      <c r="AJ5262" s="115">
        <v>0</v>
      </c>
      <c r="AM5262" s="115" t="s">
        <v>348</v>
      </c>
      <c r="AN5262" s="115">
        <v>-1</v>
      </c>
      <c r="AQ5262" s="115">
        <v>604</v>
      </c>
      <c r="AR5262" s="115" t="s">
        <v>271</v>
      </c>
      <c r="AS5262" s="115" t="s">
        <v>384</v>
      </c>
      <c r="AT5262" s="115" t="s">
        <v>296</v>
      </c>
      <c r="AV5262" s="115">
        <v>2.7005714780224799</v>
      </c>
      <c r="AW5262" s="115">
        <v>1.2701920000000001E-4</v>
      </c>
    </row>
    <row r="5263" spans="1:49" x14ac:dyDescent="0.25">
      <c r="A5263" s="117">
        <v>450000</v>
      </c>
      <c r="B5263" s="117">
        <v>860000</v>
      </c>
      <c r="C5263" s="117">
        <v>860000</v>
      </c>
      <c r="D5263" s="115" t="s">
        <v>342</v>
      </c>
      <c r="E5263" s="115" t="s">
        <v>13</v>
      </c>
      <c r="F5263" s="115" t="s">
        <v>343</v>
      </c>
      <c r="G5263" s="115" t="s">
        <v>344</v>
      </c>
      <c r="H5263" s="115">
        <v>0.56000000000000005</v>
      </c>
      <c r="I5263" s="115">
        <v>0.48</v>
      </c>
      <c r="J5263" s="115" t="s">
        <v>350</v>
      </c>
      <c r="K5263" s="115">
        <v>1.004107108774E-2</v>
      </c>
      <c r="L5263" s="115">
        <v>3633.0519898821599</v>
      </c>
      <c r="M5263" s="115">
        <v>9.0592813824315606</v>
      </c>
      <c r="N5263" s="115">
        <v>1.33248446571623</v>
      </c>
      <c r="O5263" s="115">
        <v>9.0964888364859997E-2</v>
      </c>
      <c r="P5263" s="115">
        <v>1.3379571243570001E-2</v>
      </c>
      <c r="Q5263" s="115">
        <v>36.479733295872897</v>
      </c>
      <c r="R5263" s="115">
        <v>1210</v>
      </c>
      <c r="S5263" s="115" t="s">
        <v>353</v>
      </c>
      <c r="T5263" s="115">
        <v>1210</v>
      </c>
      <c r="U5263" s="115" t="s">
        <v>352</v>
      </c>
      <c r="V5263" s="115" t="s">
        <v>350</v>
      </c>
      <c r="Z5263" s="115">
        <v>0</v>
      </c>
      <c r="AA5263" s="115">
        <v>1</v>
      </c>
      <c r="AB5263" s="115">
        <v>9.0964888364859997E-2</v>
      </c>
      <c r="AC5263" s="115">
        <v>1.3379571243570001E-2</v>
      </c>
      <c r="AD5263" s="115">
        <v>36.479733295873601</v>
      </c>
      <c r="AF5263" s="115">
        <v>-1</v>
      </c>
      <c r="AG5263" s="115">
        <v>-1</v>
      </c>
      <c r="AH5263" s="115">
        <v>-1</v>
      </c>
      <c r="AI5263" s="115">
        <v>-1</v>
      </c>
      <c r="AJ5263" s="115">
        <v>0</v>
      </c>
      <c r="AM5263" s="115" t="s">
        <v>348</v>
      </c>
      <c r="AN5263" s="115">
        <v>-1</v>
      </c>
      <c r="AQ5263" s="115">
        <v>604</v>
      </c>
      <c r="AR5263" s="115" t="s">
        <v>271</v>
      </c>
      <c r="AS5263" s="115" t="s">
        <v>384</v>
      </c>
      <c r="AT5263" s="115" t="s">
        <v>296</v>
      </c>
      <c r="AV5263" s="115">
        <v>34.860875160588598</v>
      </c>
      <c r="AW5263" s="115">
        <v>2.95861584E-2</v>
      </c>
    </row>
    <row r="5264" spans="1:49" x14ac:dyDescent="0.25">
      <c r="A5264" s="117">
        <v>450000</v>
      </c>
      <c r="B5264" s="117">
        <v>860000</v>
      </c>
      <c r="C5264" s="117">
        <v>860000</v>
      </c>
      <c r="D5264" s="115" t="s">
        <v>342</v>
      </c>
      <c r="E5264" s="115" t="s">
        <v>13</v>
      </c>
      <c r="F5264" s="115" t="s">
        <v>343</v>
      </c>
      <c r="G5264" s="115" t="s">
        <v>344</v>
      </c>
      <c r="H5264" s="115">
        <v>0.56000000000000005</v>
      </c>
      <c r="I5264" s="115">
        <v>0.48</v>
      </c>
      <c r="J5264" s="115" t="s">
        <v>350</v>
      </c>
      <c r="K5264" s="115">
        <v>7.8423247656149997E-2</v>
      </c>
      <c r="L5264" s="115">
        <v>3633.0519898821599</v>
      </c>
      <c r="M5264" s="115">
        <v>9.0592813824315606</v>
      </c>
      <c r="N5264" s="115">
        <v>1.33248446571623</v>
      </c>
      <c r="O5264" s="115">
        <v>0.71045826744119001</v>
      </c>
      <c r="P5264" s="115">
        <v>0.10449775925283999</v>
      </c>
      <c r="Q5264" s="115">
        <v>284.91573595020401</v>
      </c>
      <c r="R5264" s="115">
        <v>1210</v>
      </c>
      <c r="S5264" s="115" t="s">
        <v>353</v>
      </c>
      <c r="T5264" s="115">
        <v>1210</v>
      </c>
      <c r="U5264" s="115" t="s">
        <v>352</v>
      </c>
      <c r="V5264" s="115" t="s">
        <v>350</v>
      </c>
      <c r="Z5264" s="115">
        <v>0</v>
      </c>
      <c r="AA5264" s="115">
        <v>1</v>
      </c>
      <c r="AB5264" s="115">
        <v>0.71045826744119001</v>
      </c>
      <c r="AC5264" s="115">
        <v>0.10449775925283999</v>
      </c>
      <c r="AD5264" s="115">
        <v>284.915735950206</v>
      </c>
      <c r="AF5264" s="115">
        <v>-1</v>
      </c>
      <c r="AG5264" s="115">
        <v>-1</v>
      </c>
      <c r="AH5264" s="115">
        <v>-1</v>
      </c>
      <c r="AI5264" s="115">
        <v>-1</v>
      </c>
      <c r="AJ5264" s="115">
        <v>0</v>
      </c>
      <c r="AM5264" s="115" t="s">
        <v>348</v>
      </c>
      <c r="AN5264" s="115">
        <v>-1</v>
      </c>
      <c r="AQ5264" s="115">
        <v>604</v>
      </c>
      <c r="AR5264" s="115" t="s">
        <v>271</v>
      </c>
      <c r="AS5264" s="115" t="s">
        <v>384</v>
      </c>
      <c r="AT5264" s="115" t="s">
        <v>296</v>
      </c>
      <c r="AV5264" s="115">
        <v>84.9805529331652</v>
      </c>
      <c r="AW5264" s="115">
        <v>0.2310752116</v>
      </c>
    </row>
    <row r="5265" spans="1:49" x14ac:dyDescent="0.25">
      <c r="A5265" s="117">
        <v>450000</v>
      </c>
      <c r="B5265" s="117">
        <v>860000</v>
      </c>
      <c r="C5265" s="117">
        <v>860000</v>
      </c>
      <c r="D5265" s="115" t="s">
        <v>342</v>
      </c>
      <c r="E5265" s="115" t="s">
        <v>13</v>
      </c>
      <c r="F5265" s="115" t="s">
        <v>343</v>
      </c>
      <c r="G5265" s="115" t="s">
        <v>344</v>
      </c>
      <c r="H5265" s="115">
        <v>0.56000000000000005</v>
      </c>
      <c r="I5265" s="115">
        <v>0.48</v>
      </c>
      <c r="J5265" s="115" t="s">
        <v>350</v>
      </c>
      <c r="K5265" s="115">
        <v>4.9536784831620002E-2</v>
      </c>
      <c r="L5265" s="115">
        <v>3633.0519898821599</v>
      </c>
      <c r="M5265" s="115">
        <v>9.0592813824315606</v>
      </c>
      <c r="N5265" s="115">
        <v>1.33248446571623</v>
      </c>
      <c r="O5265" s="115">
        <v>0.44876767257066003</v>
      </c>
      <c r="P5265" s="115">
        <v>6.6006996269660001E-2</v>
      </c>
      <c r="Q5265" s="115">
        <v>179.969714704903</v>
      </c>
      <c r="R5265" s="115">
        <v>1210</v>
      </c>
      <c r="S5265" s="115" t="s">
        <v>353</v>
      </c>
      <c r="T5265" s="115">
        <v>1210</v>
      </c>
      <c r="U5265" s="115" t="s">
        <v>352</v>
      </c>
      <c r="V5265" s="115" t="s">
        <v>350</v>
      </c>
      <c r="Z5265" s="115">
        <v>0</v>
      </c>
      <c r="AA5265" s="115">
        <v>1</v>
      </c>
      <c r="AB5265" s="115">
        <v>0.44876767257066003</v>
      </c>
      <c r="AC5265" s="115">
        <v>6.6006996269660001E-2</v>
      </c>
      <c r="AD5265" s="115">
        <v>179.96971470490101</v>
      </c>
      <c r="AF5265" s="115">
        <v>-1</v>
      </c>
      <c r="AG5265" s="115">
        <v>-1</v>
      </c>
      <c r="AH5265" s="115">
        <v>-1</v>
      </c>
      <c r="AI5265" s="115">
        <v>-1</v>
      </c>
      <c r="AJ5265" s="115">
        <v>0</v>
      </c>
      <c r="AM5265" s="115" t="s">
        <v>348</v>
      </c>
      <c r="AN5265" s="115">
        <v>-1</v>
      </c>
      <c r="AQ5265" s="115">
        <v>604</v>
      </c>
      <c r="AR5265" s="115" t="s">
        <v>271</v>
      </c>
      <c r="AS5265" s="115" t="s">
        <v>384</v>
      </c>
      <c r="AT5265" s="115" t="s">
        <v>296</v>
      </c>
      <c r="AV5265" s="115">
        <v>67.247993858115194</v>
      </c>
      <c r="AW5265" s="115">
        <v>0.1459608392</v>
      </c>
    </row>
    <row r="5266" spans="1:49" x14ac:dyDescent="0.25">
      <c r="A5266" s="117">
        <v>450000</v>
      </c>
      <c r="B5266" s="117">
        <v>860000</v>
      </c>
      <c r="C5266" s="117">
        <v>860000</v>
      </c>
      <c r="D5266" s="115" t="s">
        <v>342</v>
      </c>
      <c r="E5266" s="115" t="s">
        <v>13</v>
      </c>
      <c r="F5266" s="115" t="s">
        <v>343</v>
      </c>
      <c r="G5266" s="115" t="s">
        <v>344</v>
      </c>
      <c r="H5266" s="115">
        <v>0.56000000000000005</v>
      </c>
      <c r="I5266" s="115">
        <v>0.48</v>
      </c>
      <c r="J5266" s="115" t="s">
        <v>350</v>
      </c>
      <c r="K5266" s="115">
        <v>0.19896180441042</v>
      </c>
      <c r="L5266" s="115">
        <v>3633.0519898821599</v>
      </c>
      <c r="M5266" s="115">
        <v>9.0592813824315606</v>
      </c>
      <c r="N5266" s="115">
        <v>1.33248446571623</v>
      </c>
      <c r="O5266" s="115">
        <v>1.80245097051037</v>
      </c>
      <c r="P5266" s="115">
        <v>0.26511351364775998</v>
      </c>
      <c r="Q5266" s="115">
        <v>722.83857942384702</v>
      </c>
      <c r="R5266" s="115">
        <v>1200</v>
      </c>
      <c r="S5266" s="115" t="s">
        <v>351</v>
      </c>
      <c r="T5266" s="115">
        <v>1200</v>
      </c>
      <c r="U5266" s="115" t="s">
        <v>352</v>
      </c>
      <c r="V5266" s="115" t="s">
        <v>350</v>
      </c>
      <c r="Z5266" s="115">
        <v>0</v>
      </c>
      <c r="AA5266" s="115">
        <v>1</v>
      </c>
      <c r="AB5266" s="115">
        <v>1.80245097051037</v>
      </c>
      <c r="AC5266" s="115">
        <v>0.26511351364775998</v>
      </c>
      <c r="AD5266" s="115">
        <v>722.83857942384702</v>
      </c>
      <c r="AF5266" s="115">
        <v>-1</v>
      </c>
      <c r="AG5266" s="115">
        <v>-1</v>
      </c>
      <c r="AH5266" s="115">
        <v>-1</v>
      </c>
      <c r="AI5266" s="115">
        <v>-1</v>
      </c>
      <c r="AJ5266" s="115">
        <v>0</v>
      </c>
      <c r="AM5266" s="115" t="s">
        <v>348</v>
      </c>
      <c r="AN5266" s="115">
        <v>-1</v>
      </c>
      <c r="AQ5266" s="115">
        <v>604</v>
      </c>
      <c r="AR5266" s="115" t="s">
        <v>271</v>
      </c>
      <c r="AS5266" s="115" t="s">
        <v>384</v>
      </c>
      <c r="AT5266" s="115" t="s">
        <v>296</v>
      </c>
      <c r="AV5266" s="115">
        <v>113.462744667103</v>
      </c>
      <c r="AW5266" s="115">
        <v>0.58624377890000001</v>
      </c>
    </row>
    <row r="5267" spans="1:49" x14ac:dyDescent="0.25">
      <c r="A5267" s="117">
        <v>450000</v>
      </c>
      <c r="B5267" s="117">
        <v>860000</v>
      </c>
      <c r="C5267" s="117">
        <v>860000</v>
      </c>
      <c r="D5267" s="115" t="s">
        <v>342</v>
      </c>
      <c r="E5267" s="115" t="s">
        <v>13</v>
      </c>
      <c r="F5267" s="115" t="s">
        <v>343</v>
      </c>
      <c r="G5267" s="115" t="s">
        <v>344</v>
      </c>
      <c r="H5267" s="115">
        <v>0.56000000000000005</v>
      </c>
      <c r="I5267" s="115">
        <v>0.48</v>
      </c>
      <c r="J5267" s="115" t="s">
        <v>350</v>
      </c>
      <c r="K5267" s="115">
        <v>1.2988840406000001E-3</v>
      </c>
      <c r="L5267" s="115">
        <v>3633.0519898821599</v>
      </c>
      <c r="M5267" s="115">
        <v>9.0592813824315606</v>
      </c>
      <c r="N5267" s="115">
        <v>1.33248446571623</v>
      </c>
      <c r="O5267" s="115">
        <v>1.1766956006989999E-2</v>
      </c>
      <c r="P5267" s="115">
        <v>1.73074280687E-3</v>
      </c>
      <c r="Q5267" s="115">
        <v>4.7189132483498097</v>
      </c>
      <c r="R5267" s="115">
        <v>1210</v>
      </c>
      <c r="S5267" s="115" t="s">
        <v>353</v>
      </c>
      <c r="T5267" s="115">
        <v>1210</v>
      </c>
      <c r="U5267" s="115" t="s">
        <v>352</v>
      </c>
      <c r="V5267" s="115" t="s">
        <v>350</v>
      </c>
      <c r="Z5267" s="115">
        <v>0</v>
      </c>
      <c r="AA5267" s="115">
        <v>1</v>
      </c>
      <c r="AB5267" s="115">
        <v>1.1766956006989999E-2</v>
      </c>
      <c r="AC5267" s="115">
        <v>1.73074280687E-3</v>
      </c>
      <c r="AD5267" s="115">
        <v>4.7189132483501401</v>
      </c>
      <c r="AF5267" s="115">
        <v>-1</v>
      </c>
      <c r="AG5267" s="115">
        <v>-1</v>
      </c>
      <c r="AH5267" s="115">
        <v>-1</v>
      </c>
      <c r="AI5267" s="115">
        <v>-1</v>
      </c>
      <c r="AJ5267" s="115">
        <v>0</v>
      </c>
      <c r="AM5267" s="115" t="s">
        <v>348</v>
      </c>
      <c r="AN5267" s="115">
        <v>-1</v>
      </c>
      <c r="AQ5267" s="115">
        <v>604</v>
      </c>
      <c r="AR5267" s="115" t="s">
        <v>271</v>
      </c>
      <c r="AS5267" s="115" t="s">
        <v>384</v>
      </c>
      <c r="AT5267" s="115" t="s">
        <v>296</v>
      </c>
      <c r="AV5267" s="115">
        <v>32.722827094047098</v>
      </c>
      <c r="AW5267" s="115">
        <v>3.8271803E-3</v>
      </c>
    </row>
    <row r="5268" spans="1:49" x14ac:dyDescent="0.25">
      <c r="A5268" s="117">
        <v>450000</v>
      </c>
      <c r="B5268" s="117">
        <v>860000</v>
      </c>
      <c r="C5268" s="117">
        <v>870000</v>
      </c>
      <c r="D5268" s="115" t="s">
        <v>342</v>
      </c>
      <c r="E5268" s="115" t="s">
        <v>13</v>
      </c>
      <c r="F5268" s="115" t="s">
        <v>343</v>
      </c>
      <c r="G5268" s="115" t="s">
        <v>344</v>
      </c>
      <c r="H5268" s="115">
        <v>0.56000000000000005</v>
      </c>
      <c r="I5268" s="115">
        <v>0.48</v>
      </c>
      <c r="J5268" s="115" t="s">
        <v>350</v>
      </c>
      <c r="K5268" s="115">
        <v>4.0497800174229999E-2</v>
      </c>
      <c r="L5268" s="115">
        <v>3629.6640881832</v>
      </c>
      <c r="M5268" s="115">
        <v>8.5623035585064198</v>
      </c>
      <c r="N5268" s="115">
        <v>1.241390876898</v>
      </c>
      <c r="O5268" s="115">
        <v>0.34675445854356002</v>
      </c>
      <c r="P5268" s="115">
        <v>5.0273599670730001E-2</v>
      </c>
      <c r="Q5268" s="115">
        <v>146.993410942851</v>
      </c>
      <c r="R5268" s="115">
        <v>1200</v>
      </c>
      <c r="S5268" s="115" t="s">
        <v>351</v>
      </c>
      <c r="T5268" s="115">
        <v>1200</v>
      </c>
      <c r="U5268" s="115" t="s">
        <v>352</v>
      </c>
      <c r="V5268" s="115" t="s">
        <v>350</v>
      </c>
      <c r="Z5268" s="115">
        <v>0</v>
      </c>
      <c r="AA5268" s="115">
        <v>1</v>
      </c>
      <c r="AB5268" s="115">
        <v>0.34675445854356002</v>
      </c>
      <c r="AC5268" s="115">
        <v>5.0273599670730001E-2</v>
      </c>
      <c r="AD5268" s="115">
        <v>146.99341094285001</v>
      </c>
      <c r="AF5268" s="115">
        <v>-1</v>
      </c>
      <c r="AG5268" s="115">
        <v>-1</v>
      </c>
      <c r="AH5268" s="115">
        <v>-1</v>
      </c>
      <c r="AI5268" s="115">
        <v>-1</v>
      </c>
      <c r="AJ5268" s="115">
        <v>0</v>
      </c>
      <c r="AM5268" s="115" t="s">
        <v>348</v>
      </c>
      <c r="AN5268" s="115">
        <v>-1</v>
      </c>
      <c r="AQ5268" s="115">
        <v>604</v>
      </c>
      <c r="AR5268" s="115" t="s">
        <v>271</v>
      </c>
      <c r="AS5268" s="115" t="s">
        <v>384</v>
      </c>
      <c r="AT5268" s="115" t="s">
        <v>296</v>
      </c>
      <c r="AV5268" s="115">
        <v>106.570291679539</v>
      </c>
      <c r="AW5268" s="115">
        <v>0.11921606730000001</v>
      </c>
    </row>
    <row r="5269" spans="1:49" x14ac:dyDescent="0.25">
      <c r="A5269" s="117">
        <v>450000</v>
      </c>
      <c r="B5269" s="117">
        <v>860000</v>
      </c>
      <c r="C5269" s="117">
        <v>870000</v>
      </c>
      <c r="D5269" s="115" t="s">
        <v>342</v>
      </c>
      <c r="E5269" s="115" t="s">
        <v>13</v>
      </c>
      <c r="F5269" s="115" t="s">
        <v>343</v>
      </c>
      <c r="G5269" s="115" t="s">
        <v>344</v>
      </c>
      <c r="H5269" s="115">
        <v>0.56000000000000005</v>
      </c>
      <c r="I5269" s="115">
        <v>0.48</v>
      </c>
      <c r="J5269" s="115" t="s">
        <v>350</v>
      </c>
      <c r="K5269" s="115">
        <v>2.9543117110399999E-2</v>
      </c>
      <c r="L5269" s="115">
        <v>3629.6640881832</v>
      </c>
      <c r="M5269" s="115">
        <v>8.5623035585064198</v>
      </c>
      <c r="N5269" s="115">
        <v>1.241390876898</v>
      </c>
      <c r="O5269" s="115">
        <v>0.25295713676378001</v>
      </c>
      <c r="P5269" s="115">
        <v>3.6674556055980002E-2</v>
      </c>
      <c r="Q5269" s="115">
        <v>107.231591228624</v>
      </c>
      <c r="R5269" s="115">
        <v>1210</v>
      </c>
      <c r="S5269" s="115" t="s">
        <v>353</v>
      </c>
      <c r="T5269" s="115">
        <v>1210</v>
      </c>
      <c r="U5269" s="115" t="s">
        <v>352</v>
      </c>
      <c r="V5269" s="115" t="s">
        <v>350</v>
      </c>
      <c r="Z5269" s="115">
        <v>0</v>
      </c>
      <c r="AA5269" s="115">
        <v>1</v>
      </c>
      <c r="AB5269" s="115">
        <v>0.25295713676378001</v>
      </c>
      <c r="AC5269" s="115">
        <v>3.6674556055980002E-2</v>
      </c>
      <c r="AD5269" s="115">
        <v>204.815615832768</v>
      </c>
      <c r="AF5269" s="115">
        <v>-1</v>
      </c>
      <c r="AG5269" s="115">
        <v>-1</v>
      </c>
      <c r="AH5269" s="115">
        <v>-1</v>
      </c>
      <c r="AI5269" s="115">
        <v>-1</v>
      </c>
      <c r="AJ5269" s="115">
        <v>0</v>
      </c>
      <c r="AM5269" s="115" t="s">
        <v>348</v>
      </c>
      <c r="AN5269" s="115">
        <v>-1</v>
      </c>
      <c r="AQ5269" s="115">
        <v>604</v>
      </c>
      <c r="AR5269" s="115" t="s">
        <v>271</v>
      </c>
      <c r="AS5269" s="115" t="s">
        <v>384</v>
      </c>
      <c r="AT5269" s="115" t="s">
        <v>296</v>
      </c>
      <c r="AV5269" s="115">
        <v>49.076636341333199</v>
      </c>
      <c r="AW5269" s="115">
        <v>0.16611161059999999</v>
      </c>
    </row>
    <row r="5270" spans="1:49" x14ac:dyDescent="0.25">
      <c r="A5270" s="117">
        <v>450000</v>
      </c>
      <c r="B5270" s="117">
        <v>860000</v>
      </c>
      <c r="C5270" s="117">
        <v>870000</v>
      </c>
      <c r="D5270" s="115" t="s">
        <v>342</v>
      </c>
      <c r="E5270" s="115" t="s">
        <v>13</v>
      </c>
      <c r="F5270" s="115" t="s">
        <v>343</v>
      </c>
      <c r="G5270" s="115" t="s">
        <v>344</v>
      </c>
      <c r="H5270" s="115">
        <v>0.56000000000000005</v>
      </c>
      <c r="I5270" s="115">
        <v>0.48</v>
      </c>
      <c r="J5270" s="115" t="s">
        <v>350</v>
      </c>
      <c r="K5270" s="115">
        <v>0.12692818653808999</v>
      </c>
      <c r="L5270" s="115">
        <v>3629.6640881832</v>
      </c>
      <c r="M5270" s="115">
        <v>8.5623035585064198</v>
      </c>
      <c r="N5270" s="115">
        <v>1.241390876898</v>
      </c>
      <c r="O5270" s="115">
        <v>1.0867976632699301</v>
      </c>
      <c r="P5270" s="115">
        <v>0.1575674927896</v>
      </c>
      <c r="Q5270" s="115">
        <v>460.70668045555601</v>
      </c>
      <c r="R5270" s="115">
        <v>1210</v>
      </c>
      <c r="S5270" s="115" t="s">
        <v>353</v>
      </c>
      <c r="T5270" s="115">
        <v>1210</v>
      </c>
      <c r="U5270" s="115" t="s">
        <v>352</v>
      </c>
      <c r="V5270" s="115" t="s">
        <v>350</v>
      </c>
      <c r="Z5270" s="115">
        <v>0</v>
      </c>
      <c r="AA5270" s="115">
        <v>1</v>
      </c>
      <c r="AB5270" s="115">
        <v>1.0867976632699301</v>
      </c>
      <c r="AC5270" s="115">
        <v>0.1575674927896</v>
      </c>
      <c r="AD5270" s="115">
        <v>943.939548813241</v>
      </c>
      <c r="AF5270" s="115">
        <v>-1</v>
      </c>
      <c r="AG5270" s="115">
        <v>-1</v>
      </c>
      <c r="AH5270" s="115">
        <v>-1</v>
      </c>
      <c r="AI5270" s="115">
        <v>-1</v>
      </c>
      <c r="AJ5270" s="115">
        <v>0</v>
      </c>
      <c r="AM5270" s="115" t="s">
        <v>348</v>
      </c>
      <c r="AN5270" s="115">
        <v>-1</v>
      </c>
      <c r="AQ5270" s="115">
        <v>604</v>
      </c>
      <c r="AR5270" s="115" t="s">
        <v>271</v>
      </c>
      <c r="AS5270" s="115" t="s">
        <v>384</v>
      </c>
      <c r="AT5270" s="115" t="s">
        <v>296</v>
      </c>
      <c r="AV5270" s="115">
        <v>93.772220499294306</v>
      </c>
      <c r="AW5270" s="115">
        <v>0.76556329990000005</v>
      </c>
    </row>
    <row r="5271" spans="1:49" x14ac:dyDescent="0.25">
      <c r="A5271" s="117">
        <v>450000</v>
      </c>
      <c r="B5271" s="117">
        <v>860000</v>
      </c>
      <c r="C5271" s="117">
        <v>870000</v>
      </c>
      <c r="D5271" s="115" t="s">
        <v>342</v>
      </c>
      <c r="E5271" s="115" t="s">
        <v>13</v>
      </c>
      <c r="F5271" s="115" t="s">
        <v>343</v>
      </c>
      <c r="G5271" s="115" t="s">
        <v>344</v>
      </c>
      <c r="H5271" s="115">
        <v>0.56000000000000005</v>
      </c>
      <c r="I5271" s="115">
        <v>0.48</v>
      </c>
      <c r="J5271" s="115" t="s">
        <v>350</v>
      </c>
      <c r="K5271" s="115">
        <v>4.396631941069E-2</v>
      </c>
      <c r="L5271" s="115">
        <v>3629.6640881832</v>
      </c>
      <c r="M5271" s="115">
        <v>8.5623035585064198</v>
      </c>
      <c r="N5271" s="115">
        <v>1.241390876898</v>
      </c>
      <c r="O5271" s="115">
        <v>0.37645297314461001</v>
      </c>
      <c r="P5271" s="115">
        <v>5.457938780721E-2</v>
      </c>
      <c r="Q5271" s="115">
        <v>159.582970654587</v>
      </c>
      <c r="R5271" s="115">
        <v>1210</v>
      </c>
      <c r="S5271" s="115" t="s">
        <v>353</v>
      </c>
      <c r="T5271" s="115">
        <v>1210</v>
      </c>
      <c r="U5271" s="115" t="s">
        <v>352</v>
      </c>
      <c r="V5271" s="115" t="s">
        <v>350</v>
      </c>
      <c r="Z5271" s="115">
        <v>0</v>
      </c>
      <c r="AA5271" s="115">
        <v>1</v>
      </c>
      <c r="AB5271" s="115">
        <v>0.37645297314461001</v>
      </c>
      <c r="AC5271" s="115">
        <v>5.457938780721E-2</v>
      </c>
      <c r="AD5271" s="115">
        <v>426.207524829573</v>
      </c>
      <c r="AF5271" s="115">
        <v>-1</v>
      </c>
      <c r="AG5271" s="115">
        <v>-1</v>
      </c>
      <c r="AH5271" s="115">
        <v>-1</v>
      </c>
      <c r="AI5271" s="115">
        <v>-1</v>
      </c>
      <c r="AJ5271" s="115">
        <v>0</v>
      </c>
      <c r="AM5271" s="115" t="s">
        <v>348</v>
      </c>
      <c r="AN5271" s="115">
        <v>-1</v>
      </c>
      <c r="AQ5271" s="115">
        <v>604</v>
      </c>
      <c r="AR5271" s="115" t="s">
        <v>271</v>
      </c>
      <c r="AS5271" s="115" t="s">
        <v>384</v>
      </c>
      <c r="AT5271" s="115" t="s">
        <v>296</v>
      </c>
      <c r="AV5271" s="115">
        <v>53.646916335293596</v>
      </c>
      <c r="AW5271" s="115">
        <v>0.34566709229999998</v>
      </c>
    </row>
    <row r="5272" spans="1:49" x14ac:dyDescent="0.25">
      <c r="A5272" s="117">
        <v>450000</v>
      </c>
      <c r="B5272" s="117">
        <v>860000</v>
      </c>
      <c r="C5272" s="117">
        <v>870000</v>
      </c>
      <c r="D5272" s="115" t="s">
        <v>342</v>
      </c>
      <c r="E5272" s="115" t="s">
        <v>13</v>
      </c>
      <c r="F5272" s="115" t="s">
        <v>343</v>
      </c>
      <c r="G5272" s="115" t="s">
        <v>344</v>
      </c>
      <c r="H5272" s="115">
        <v>0.56000000000000005</v>
      </c>
      <c r="I5272" s="115">
        <v>0.48</v>
      </c>
      <c r="J5272" s="115" t="s">
        <v>350</v>
      </c>
      <c r="K5272" s="115">
        <v>3.9849679178179997E-2</v>
      </c>
      <c r="L5272" s="115">
        <v>3661.48818839047</v>
      </c>
      <c r="M5272" s="115">
        <v>9.1257924159941197</v>
      </c>
      <c r="N5272" s="115">
        <v>1.3421179031121899</v>
      </c>
      <c r="O5272" s="115">
        <v>0.36365990002411003</v>
      </c>
      <c r="P5272" s="115">
        <v>5.3482967858319998E-2</v>
      </c>
      <c r="Q5272" s="115">
        <v>145.90912962208799</v>
      </c>
      <c r="R5272" s="115">
        <v>1210</v>
      </c>
      <c r="S5272" s="115" t="s">
        <v>353</v>
      </c>
      <c r="T5272" s="115">
        <v>1210</v>
      </c>
      <c r="U5272" s="115" t="s">
        <v>352</v>
      </c>
      <c r="V5272" s="115" t="s">
        <v>350</v>
      </c>
      <c r="Z5272" s="115">
        <v>0</v>
      </c>
      <c r="AA5272" s="115">
        <v>1</v>
      </c>
      <c r="AB5272" s="115">
        <v>0.36365990002411003</v>
      </c>
      <c r="AC5272" s="115">
        <v>5.3482967858319998E-2</v>
      </c>
      <c r="AD5272" s="115">
        <v>145.90912962208799</v>
      </c>
      <c r="AF5272" s="115">
        <v>-1</v>
      </c>
      <c r="AG5272" s="115">
        <v>-1</v>
      </c>
      <c r="AH5272" s="115">
        <v>-1</v>
      </c>
      <c r="AI5272" s="115">
        <v>-1</v>
      </c>
      <c r="AJ5272" s="115">
        <v>0</v>
      </c>
      <c r="AM5272" s="115" t="s">
        <v>348</v>
      </c>
      <c r="AN5272" s="115">
        <v>-1</v>
      </c>
      <c r="AQ5272" s="115">
        <v>604</v>
      </c>
      <c r="AR5272" s="115" t="s">
        <v>271</v>
      </c>
      <c r="AS5272" s="115" t="s">
        <v>384</v>
      </c>
      <c r="AT5272" s="115" t="s">
        <v>296</v>
      </c>
      <c r="AV5272" s="115">
        <v>74.326268829788503</v>
      </c>
      <c r="AW5272" s="115">
        <v>0.11833668260000001</v>
      </c>
    </row>
    <row r="5273" spans="1:49" x14ac:dyDescent="0.25">
      <c r="A5273" s="117">
        <v>450000</v>
      </c>
      <c r="B5273" s="117">
        <v>860000</v>
      </c>
      <c r="C5273" s="117">
        <v>870000</v>
      </c>
      <c r="D5273" s="115" t="s">
        <v>342</v>
      </c>
      <c r="E5273" s="115" t="s">
        <v>13</v>
      </c>
      <c r="F5273" s="115" t="s">
        <v>343</v>
      </c>
      <c r="G5273" s="115" t="s">
        <v>344</v>
      </c>
      <c r="H5273" s="115">
        <v>0.56000000000000005</v>
      </c>
      <c r="I5273" s="115">
        <v>0.48</v>
      </c>
      <c r="J5273" s="115" t="s">
        <v>350</v>
      </c>
      <c r="K5273" s="115">
        <v>0.23703325244542001</v>
      </c>
      <c r="L5273" s="115">
        <v>3661.48818839047</v>
      </c>
      <c r="M5273" s="115">
        <v>9.1257924159941197</v>
      </c>
      <c r="N5273" s="115">
        <v>1.3421179031121899</v>
      </c>
      <c r="O5273" s="115">
        <v>2.1631162575048499</v>
      </c>
      <c r="P5273" s="115">
        <v>0.31812657173990999</v>
      </c>
      <c r="Q5273" s="115">
        <v>867.89445408468896</v>
      </c>
      <c r="R5273" s="115">
        <v>1210</v>
      </c>
      <c r="S5273" s="115" t="s">
        <v>353</v>
      </c>
      <c r="T5273" s="115">
        <v>1210</v>
      </c>
      <c r="U5273" s="115" t="s">
        <v>352</v>
      </c>
      <c r="V5273" s="115" t="s">
        <v>350</v>
      </c>
      <c r="Z5273" s="115">
        <v>0</v>
      </c>
      <c r="AA5273" s="115">
        <v>1</v>
      </c>
      <c r="AB5273" s="115">
        <v>2.1631162575048499</v>
      </c>
      <c r="AC5273" s="115">
        <v>0.31812657173990999</v>
      </c>
      <c r="AD5273" s="115">
        <v>867.89445408468896</v>
      </c>
      <c r="AF5273" s="115">
        <v>-1</v>
      </c>
      <c r="AG5273" s="115">
        <v>-1</v>
      </c>
      <c r="AH5273" s="115">
        <v>-1</v>
      </c>
      <c r="AI5273" s="115">
        <v>-1</v>
      </c>
      <c r="AJ5273" s="115">
        <v>0</v>
      </c>
      <c r="AM5273" s="115" t="s">
        <v>348</v>
      </c>
      <c r="AN5273" s="115">
        <v>-1</v>
      </c>
      <c r="AQ5273" s="115">
        <v>604</v>
      </c>
      <c r="AR5273" s="115" t="s">
        <v>271</v>
      </c>
      <c r="AS5273" s="115" t="s">
        <v>384</v>
      </c>
      <c r="AT5273" s="115" t="s">
        <v>296</v>
      </c>
      <c r="AV5273" s="115">
        <v>123.93454343486501</v>
      </c>
      <c r="AW5273" s="115">
        <v>0.70388844610000001</v>
      </c>
    </row>
    <row r="5274" spans="1:49" x14ac:dyDescent="0.25">
      <c r="A5274" s="117">
        <v>450000</v>
      </c>
      <c r="B5274" s="117">
        <v>860000</v>
      </c>
      <c r="C5274" s="117">
        <v>870000</v>
      </c>
      <c r="D5274" s="115" t="s">
        <v>342</v>
      </c>
      <c r="E5274" s="115" t="s">
        <v>13</v>
      </c>
      <c r="F5274" s="115" t="s">
        <v>343</v>
      </c>
      <c r="G5274" s="115" t="s">
        <v>344</v>
      </c>
      <c r="H5274" s="115">
        <v>0.56000000000000005</v>
      </c>
      <c r="I5274" s="115">
        <v>0.48</v>
      </c>
      <c r="J5274" s="115" t="s">
        <v>350</v>
      </c>
      <c r="K5274" s="115">
        <v>0.11350979969067</v>
      </c>
      <c r="L5274" s="115">
        <v>3661.48818839047</v>
      </c>
      <c r="M5274" s="115">
        <v>9.1257924159941197</v>
      </c>
      <c r="N5274" s="115">
        <v>1.3421179031121899</v>
      </c>
      <c r="O5274" s="115">
        <v>1.0358668691581601</v>
      </c>
      <c r="P5274" s="115">
        <v>0.15234353434353001</v>
      </c>
      <c r="Q5274" s="115">
        <v>415.61479083397103</v>
      </c>
      <c r="R5274" s="115">
        <v>1210</v>
      </c>
      <c r="S5274" s="115" t="s">
        <v>353</v>
      </c>
      <c r="T5274" s="115">
        <v>1210</v>
      </c>
      <c r="U5274" s="115" t="s">
        <v>352</v>
      </c>
      <c r="V5274" s="115" t="s">
        <v>350</v>
      </c>
      <c r="Z5274" s="115">
        <v>0</v>
      </c>
      <c r="AA5274" s="115">
        <v>1</v>
      </c>
      <c r="AB5274" s="115">
        <v>1.0358668691581601</v>
      </c>
      <c r="AC5274" s="115">
        <v>0.15234353434353001</v>
      </c>
      <c r="AD5274" s="115">
        <v>415.61479083397103</v>
      </c>
      <c r="AF5274" s="115">
        <v>-1</v>
      </c>
      <c r="AG5274" s="115">
        <v>-1</v>
      </c>
      <c r="AH5274" s="115">
        <v>-1</v>
      </c>
      <c r="AI5274" s="115">
        <v>-1</v>
      </c>
      <c r="AJ5274" s="115">
        <v>0</v>
      </c>
      <c r="AM5274" s="115" t="s">
        <v>348</v>
      </c>
      <c r="AN5274" s="115">
        <v>-1</v>
      </c>
      <c r="AQ5274" s="115">
        <v>604</v>
      </c>
      <c r="AR5274" s="115" t="s">
        <v>271</v>
      </c>
      <c r="AS5274" s="115" t="s">
        <v>384</v>
      </c>
      <c r="AT5274" s="115" t="s">
        <v>296</v>
      </c>
      <c r="AV5274" s="115">
        <v>91.818039340794797</v>
      </c>
      <c r="AW5274" s="115">
        <v>0.3370760672</v>
      </c>
    </row>
    <row r="5275" spans="1:49" x14ac:dyDescent="0.25">
      <c r="A5275" s="117">
        <v>450000</v>
      </c>
      <c r="B5275" s="117">
        <v>860000</v>
      </c>
      <c r="C5275" s="117">
        <v>870000</v>
      </c>
      <c r="D5275" s="115" t="s">
        <v>342</v>
      </c>
      <c r="E5275" s="115" t="s">
        <v>13</v>
      </c>
      <c r="F5275" s="115" t="s">
        <v>343</v>
      </c>
      <c r="G5275" s="115" t="s">
        <v>344</v>
      </c>
      <c r="H5275" s="115">
        <v>0.56000000000000005</v>
      </c>
      <c r="I5275" s="115">
        <v>0.48</v>
      </c>
      <c r="J5275" s="115" t="s">
        <v>350</v>
      </c>
      <c r="K5275" s="115">
        <v>1.228650921676E-2</v>
      </c>
      <c r="L5275" s="115">
        <v>3661.48818839047</v>
      </c>
      <c r="M5275" s="115">
        <v>9.1257924159941197</v>
      </c>
      <c r="N5275" s="115">
        <v>1.3421179031121899</v>
      </c>
      <c r="O5275" s="115">
        <v>0.11212413262940001</v>
      </c>
      <c r="P5275" s="115">
        <v>1.6489943986569999E-2</v>
      </c>
      <c r="Q5275" s="115">
        <v>44.986908373739297</v>
      </c>
      <c r="R5275" s="115">
        <v>1210</v>
      </c>
      <c r="S5275" s="115" t="s">
        <v>353</v>
      </c>
      <c r="T5275" s="115">
        <v>1210</v>
      </c>
      <c r="U5275" s="115" t="s">
        <v>352</v>
      </c>
      <c r="V5275" s="115" t="s">
        <v>350</v>
      </c>
      <c r="Z5275" s="115">
        <v>0</v>
      </c>
      <c r="AA5275" s="115">
        <v>1</v>
      </c>
      <c r="AB5275" s="115">
        <v>0.11212413262940001</v>
      </c>
      <c r="AC5275" s="115">
        <v>1.6489943986569999E-2</v>
      </c>
      <c r="AD5275" s="115">
        <v>44.986908373738601</v>
      </c>
      <c r="AF5275" s="115">
        <v>-1</v>
      </c>
      <c r="AG5275" s="115">
        <v>-1</v>
      </c>
      <c r="AH5275" s="115">
        <v>-1</v>
      </c>
      <c r="AI5275" s="115">
        <v>-1</v>
      </c>
      <c r="AJ5275" s="115">
        <v>0</v>
      </c>
      <c r="AM5275" s="115" t="s">
        <v>348</v>
      </c>
      <c r="AN5275" s="115">
        <v>-1</v>
      </c>
      <c r="AQ5275" s="115">
        <v>604</v>
      </c>
      <c r="AR5275" s="115" t="s">
        <v>271</v>
      </c>
      <c r="AS5275" s="115" t="s">
        <v>384</v>
      </c>
      <c r="AT5275" s="115" t="s">
        <v>296</v>
      </c>
      <c r="AV5275" s="115">
        <v>41.240259190864798</v>
      </c>
      <c r="AW5275" s="115">
        <v>3.6485732700000002E-2</v>
      </c>
    </row>
    <row r="5276" spans="1:49" x14ac:dyDescent="0.25">
      <c r="A5276" s="117">
        <v>450000</v>
      </c>
      <c r="B5276" s="117">
        <v>860000</v>
      </c>
      <c r="C5276" s="117">
        <v>870000</v>
      </c>
      <c r="D5276" s="115" t="s">
        <v>342</v>
      </c>
      <c r="E5276" s="115" t="s">
        <v>13</v>
      </c>
      <c r="F5276" s="115" t="s">
        <v>343</v>
      </c>
      <c r="G5276" s="115" t="s">
        <v>344</v>
      </c>
      <c r="H5276" s="115">
        <v>0.56000000000000005</v>
      </c>
      <c r="I5276" s="115">
        <v>0.48</v>
      </c>
      <c r="J5276" s="115" t="s">
        <v>350</v>
      </c>
      <c r="K5276" s="115">
        <v>0.13425735759964</v>
      </c>
      <c r="L5276" s="115">
        <v>3661.48818839047</v>
      </c>
      <c r="M5276" s="115">
        <v>9.1257924159941197</v>
      </c>
      <c r="N5276" s="115">
        <v>1.3421179031121899</v>
      </c>
      <c r="O5276" s="115">
        <v>1.2252047757742699</v>
      </c>
      <c r="P5276" s="115">
        <v>0.18018920325901999</v>
      </c>
      <c r="Q5276" s="115">
        <v>491.581729055626</v>
      </c>
      <c r="R5276" s="115">
        <v>1210</v>
      </c>
      <c r="S5276" s="115" t="s">
        <v>353</v>
      </c>
      <c r="T5276" s="115">
        <v>1210</v>
      </c>
      <c r="U5276" s="115" t="s">
        <v>352</v>
      </c>
      <c r="V5276" s="115" t="s">
        <v>350</v>
      </c>
      <c r="Z5276" s="115">
        <v>0</v>
      </c>
      <c r="AA5276" s="115">
        <v>1</v>
      </c>
      <c r="AB5276" s="115">
        <v>1.2252047757742699</v>
      </c>
      <c r="AC5276" s="115">
        <v>0.18018920325901999</v>
      </c>
      <c r="AD5276" s="115">
        <v>491.581729055626</v>
      </c>
      <c r="AF5276" s="115">
        <v>-1</v>
      </c>
      <c r="AG5276" s="115">
        <v>-1</v>
      </c>
      <c r="AH5276" s="115">
        <v>-1</v>
      </c>
      <c r="AI5276" s="115">
        <v>-1</v>
      </c>
      <c r="AJ5276" s="115">
        <v>0</v>
      </c>
      <c r="AM5276" s="115" t="s">
        <v>348</v>
      </c>
      <c r="AN5276" s="115">
        <v>-1</v>
      </c>
      <c r="AQ5276" s="115">
        <v>604</v>
      </c>
      <c r="AR5276" s="115" t="s">
        <v>271</v>
      </c>
      <c r="AS5276" s="115" t="s">
        <v>384</v>
      </c>
      <c r="AT5276" s="115" t="s">
        <v>296</v>
      </c>
      <c r="AV5276" s="115">
        <v>96.086702586894305</v>
      </c>
      <c r="AW5276" s="115">
        <v>0.39868753369999999</v>
      </c>
    </row>
    <row r="5277" spans="1:49" x14ac:dyDescent="0.25">
      <c r="A5277" s="117">
        <v>450000</v>
      </c>
      <c r="B5277" s="117">
        <v>860000</v>
      </c>
      <c r="C5277" s="117">
        <v>870000</v>
      </c>
      <c r="D5277" s="115" t="s">
        <v>342</v>
      </c>
      <c r="E5277" s="115" t="s">
        <v>13</v>
      </c>
      <c r="F5277" s="115" t="s">
        <v>343</v>
      </c>
      <c r="G5277" s="115" t="s">
        <v>344</v>
      </c>
      <c r="H5277" s="115">
        <v>0.56000000000000005</v>
      </c>
      <c r="I5277" s="115">
        <v>0.48</v>
      </c>
      <c r="J5277" s="115" t="s">
        <v>350</v>
      </c>
      <c r="K5277" s="115">
        <v>8.082685533009E-2</v>
      </c>
      <c r="L5277" s="115">
        <v>3661.48818839047</v>
      </c>
      <c r="M5277" s="115">
        <v>9.1257924159941197</v>
      </c>
      <c r="N5277" s="115">
        <v>1.3421179031121899</v>
      </c>
      <c r="O5277" s="115">
        <v>0.73760910338000996</v>
      </c>
      <c r="P5277" s="115">
        <v>0.10847916959077</v>
      </c>
      <c r="Q5277" s="115">
        <v>295.94657609588</v>
      </c>
      <c r="R5277" s="115">
        <v>1210</v>
      </c>
      <c r="S5277" s="115" t="s">
        <v>353</v>
      </c>
      <c r="T5277" s="115">
        <v>1210</v>
      </c>
      <c r="U5277" s="115" t="s">
        <v>352</v>
      </c>
      <c r="V5277" s="115" t="s">
        <v>350</v>
      </c>
      <c r="Z5277" s="115">
        <v>0</v>
      </c>
      <c r="AA5277" s="115">
        <v>1</v>
      </c>
      <c r="AB5277" s="115">
        <v>0.73760910338000996</v>
      </c>
      <c r="AC5277" s="115">
        <v>0.10847916959077</v>
      </c>
      <c r="AD5277" s="115">
        <v>295.94657609588</v>
      </c>
      <c r="AF5277" s="115">
        <v>-1</v>
      </c>
      <c r="AG5277" s="115">
        <v>-1</v>
      </c>
      <c r="AH5277" s="115">
        <v>-1</v>
      </c>
      <c r="AI5277" s="115">
        <v>-1</v>
      </c>
      <c r="AJ5277" s="115">
        <v>0</v>
      </c>
      <c r="AM5277" s="115" t="s">
        <v>348</v>
      </c>
      <c r="AN5277" s="115">
        <v>-1</v>
      </c>
      <c r="AQ5277" s="115">
        <v>604</v>
      </c>
      <c r="AR5277" s="115" t="s">
        <v>271</v>
      </c>
      <c r="AS5277" s="115" t="s">
        <v>384</v>
      </c>
      <c r="AT5277" s="115" t="s">
        <v>296</v>
      </c>
      <c r="AV5277" s="115">
        <v>72.404597061417505</v>
      </c>
      <c r="AW5277" s="115">
        <v>0.240021554</v>
      </c>
    </row>
    <row r="5278" spans="1:49" x14ac:dyDescent="0.25">
      <c r="A5278" s="117">
        <v>450000</v>
      </c>
      <c r="B5278" s="117">
        <v>870000</v>
      </c>
      <c r="C5278" s="117">
        <v>870000</v>
      </c>
      <c r="D5278" s="115" t="s">
        <v>342</v>
      </c>
      <c r="E5278" s="115" t="s">
        <v>13</v>
      </c>
      <c r="F5278" s="115" t="s">
        <v>343</v>
      </c>
      <c r="G5278" s="115" t="s">
        <v>344</v>
      </c>
      <c r="H5278" s="115">
        <v>0.56000000000000005</v>
      </c>
      <c r="I5278" s="115">
        <v>0.48</v>
      </c>
      <c r="J5278" s="115" t="s">
        <v>350</v>
      </c>
      <c r="K5278" s="115">
        <v>8.2015894106770001E-2</v>
      </c>
      <c r="L5278" s="115">
        <v>3643.2862247558901</v>
      </c>
      <c r="M5278" s="115">
        <v>9.0832297087689806</v>
      </c>
      <c r="N5278" s="115">
        <v>1.3359535283822701</v>
      </c>
      <c r="O5278" s="115">
        <v>0.74496920594190996</v>
      </c>
      <c r="P5278" s="115">
        <v>0.10956942311537</v>
      </c>
      <c r="Q5278" s="115">
        <v>298.807377210254</v>
      </c>
      <c r="R5278" s="115">
        <v>1200</v>
      </c>
      <c r="S5278" s="115" t="s">
        <v>351</v>
      </c>
      <c r="T5278" s="115">
        <v>1200</v>
      </c>
      <c r="U5278" s="115" t="s">
        <v>352</v>
      </c>
      <c r="V5278" s="115" t="s">
        <v>350</v>
      </c>
      <c r="Z5278" s="115">
        <v>0</v>
      </c>
      <c r="AA5278" s="115">
        <v>1</v>
      </c>
      <c r="AB5278" s="115">
        <v>0.74496920594190996</v>
      </c>
      <c r="AC5278" s="115">
        <v>0.10956942311537</v>
      </c>
      <c r="AD5278" s="115">
        <v>298.80737721025298</v>
      </c>
      <c r="AF5278" s="115">
        <v>-1</v>
      </c>
      <c r="AG5278" s="115">
        <v>-1</v>
      </c>
      <c r="AH5278" s="115">
        <v>-1</v>
      </c>
      <c r="AI5278" s="115">
        <v>-1</v>
      </c>
      <c r="AJ5278" s="115">
        <v>0</v>
      </c>
      <c r="AM5278" s="115" t="s">
        <v>348</v>
      </c>
      <c r="AN5278" s="115">
        <v>-1</v>
      </c>
      <c r="AQ5278" s="115">
        <v>604</v>
      </c>
      <c r="AR5278" s="115" t="s">
        <v>271</v>
      </c>
      <c r="AS5278" s="115" t="s">
        <v>384</v>
      </c>
      <c r="AT5278" s="115" t="s">
        <v>296</v>
      </c>
      <c r="AV5278" s="115">
        <v>100.060957487539</v>
      </c>
      <c r="AW5278" s="115">
        <v>0.24234174959999999</v>
      </c>
    </row>
    <row r="5279" spans="1:49" x14ac:dyDescent="0.25">
      <c r="A5279" s="117">
        <v>450000</v>
      </c>
      <c r="B5279" s="117">
        <v>870000</v>
      </c>
      <c r="C5279" s="117">
        <v>870000</v>
      </c>
      <c r="D5279" s="115" t="s">
        <v>342</v>
      </c>
      <c r="E5279" s="115" t="s">
        <v>13</v>
      </c>
      <c r="F5279" s="115" t="s">
        <v>343</v>
      </c>
      <c r="G5279" s="115" t="s">
        <v>344</v>
      </c>
      <c r="H5279" s="115">
        <v>0.56000000000000005</v>
      </c>
      <c r="I5279" s="115">
        <v>0.48</v>
      </c>
      <c r="J5279" s="115" t="s">
        <v>350</v>
      </c>
      <c r="K5279" s="115">
        <v>6.2452044187979998E-2</v>
      </c>
      <c r="L5279" s="115">
        <v>3643.2862247558901</v>
      </c>
      <c r="M5279" s="115">
        <v>9.0832297087689806</v>
      </c>
      <c r="N5279" s="115">
        <v>1.3359535283822701</v>
      </c>
      <c r="O5279" s="115">
        <v>0.56726626314166995</v>
      </c>
      <c r="P5279" s="115">
        <v>8.3433028787620003E-2</v>
      </c>
      <c r="Q5279" s="115">
        <v>227.53067229793899</v>
      </c>
      <c r="R5279" s="115">
        <v>1210</v>
      </c>
      <c r="S5279" s="115" t="s">
        <v>353</v>
      </c>
      <c r="T5279" s="115">
        <v>1210</v>
      </c>
      <c r="U5279" s="115" t="s">
        <v>352</v>
      </c>
      <c r="V5279" s="115" t="s">
        <v>350</v>
      </c>
      <c r="Z5279" s="115">
        <v>0</v>
      </c>
      <c r="AA5279" s="115">
        <v>1</v>
      </c>
      <c r="AB5279" s="115">
        <v>0.56726626314166995</v>
      </c>
      <c r="AC5279" s="115">
        <v>8.3433028787620003E-2</v>
      </c>
      <c r="AD5279" s="115">
        <v>227.53067229794101</v>
      </c>
      <c r="AF5279" s="115">
        <v>-1</v>
      </c>
      <c r="AG5279" s="115">
        <v>-1</v>
      </c>
      <c r="AH5279" s="115">
        <v>-1</v>
      </c>
      <c r="AI5279" s="115">
        <v>-1</v>
      </c>
      <c r="AJ5279" s="115">
        <v>0</v>
      </c>
      <c r="AM5279" s="115" t="s">
        <v>348</v>
      </c>
      <c r="AN5279" s="115">
        <v>-1</v>
      </c>
      <c r="AQ5279" s="115">
        <v>604</v>
      </c>
      <c r="AR5279" s="115" t="s">
        <v>271</v>
      </c>
      <c r="AS5279" s="115" t="s">
        <v>384</v>
      </c>
      <c r="AT5279" s="115" t="s">
        <v>296</v>
      </c>
      <c r="AV5279" s="115">
        <v>64.443794369448298</v>
      </c>
      <c r="AW5279" s="115">
        <v>0.18453420300000001</v>
      </c>
    </row>
    <row r="5280" spans="1:49" x14ac:dyDescent="0.25">
      <c r="A5280" s="117">
        <v>450000</v>
      </c>
      <c r="B5280" s="117">
        <v>870000</v>
      </c>
      <c r="C5280" s="117">
        <v>870000</v>
      </c>
      <c r="D5280" s="115" t="s">
        <v>342</v>
      </c>
      <c r="E5280" s="115" t="s">
        <v>13</v>
      </c>
      <c r="F5280" s="115" t="s">
        <v>343</v>
      </c>
      <c r="G5280" s="115" t="s">
        <v>344</v>
      </c>
      <c r="H5280" s="115">
        <v>0.56000000000000005</v>
      </c>
      <c r="I5280" s="115">
        <v>0.48</v>
      </c>
      <c r="J5280" s="115" t="s">
        <v>350</v>
      </c>
      <c r="K5280" s="115">
        <v>1.439085195415E-2</v>
      </c>
      <c r="L5280" s="115">
        <v>3643.2862247558901</v>
      </c>
      <c r="M5280" s="115">
        <v>9.0832297087689806</v>
      </c>
      <c r="N5280" s="115">
        <v>1.3359535283822701</v>
      </c>
      <c r="O5280" s="115">
        <v>0.13071541400448999</v>
      </c>
      <c r="P5280" s="115">
        <v>1.922550944458E-2</v>
      </c>
      <c r="Q5280" s="115">
        <v>52.429992687081501</v>
      </c>
      <c r="R5280" s="115">
        <v>1210</v>
      </c>
      <c r="S5280" s="115" t="s">
        <v>353</v>
      </c>
      <c r="T5280" s="115">
        <v>1210</v>
      </c>
      <c r="U5280" s="115" t="s">
        <v>352</v>
      </c>
      <c r="V5280" s="115" t="s">
        <v>350</v>
      </c>
      <c r="Z5280" s="115">
        <v>0</v>
      </c>
      <c r="AA5280" s="115">
        <v>1</v>
      </c>
      <c r="AB5280" s="115">
        <v>0.13071541400448999</v>
      </c>
      <c r="AC5280" s="115">
        <v>1.922550944458E-2</v>
      </c>
      <c r="AD5280" s="115">
        <v>52.429992687082603</v>
      </c>
      <c r="AF5280" s="115">
        <v>-1</v>
      </c>
      <c r="AG5280" s="115">
        <v>-1</v>
      </c>
      <c r="AH5280" s="115">
        <v>-1</v>
      </c>
      <c r="AI5280" s="115">
        <v>-1</v>
      </c>
      <c r="AJ5280" s="115">
        <v>0</v>
      </c>
      <c r="AM5280" s="115" t="s">
        <v>348</v>
      </c>
      <c r="AN5280" s="115">
        <v>-1</v>
      </c>
      <c r="AQ5280" s="115">
        <v>604</v>
      </c>
      <c r="AR5280" s="115" t="s">
        <v>271</v>
      </c>
      <c r="AS5280" s="115" t="s">
        <v>384</v>
      </c>
      <c r="AT5280" s="115" t="s">
        <v>296</v>
      </c>
      <c r="AV5280" s="115">
        <v>66.549621429347297</v>
      </c>
      <c r="AW5280" s="115">
        <v>4.2522297399999999E-2</v>
      </c>
    </row>
    <row r="5281" spans="1:49" x14ac:dyDescent="0.25">
      <c r="A5281" s="117">
        <v>450000</v>
      </c>
      <c r="B5281" s="117">
        <v>870000</v>
      </c>
      <c r="C5281" s="117">
        <v>870000</v>
      </c>
      <c r="D5281" s="115" t="s">
        <v>342</v>
      </c>
      <c r="E5281" s="115" t="s">
        <v>13</v>
      </c>
      <c r="F5281" s="115" t="s">
        <v>343</v>
      </c>
      <c r="G5281" s="115" t="s">
        <v>344</v>
      </c>
      <c r="H5281" s="115">
        <v>0.56000000000000005</v>
      </c>
      <c r="I5281" s="115">
        <v>0.48</v>
      </c>
      <c r="J5281" s="115" t="s">
        <v>350</v>
      </c>
      <c r="K5281" s="115">
        <v>0.16924060918827999</v>
      </c>
      <c r="L5281" s="115">
        <v>3643.2862247558901</v>
      </c>
      <c r="M5281" s="115">
        <v>9.0832297087689806</v>
      </c>
      <c r="N5281" s="115">
        <v>1.3359535283822701</v>
      </c>
      <c r="O5281" s="115">
        <v>1.5372513293091901</v>
      </c>
      <c r="P5281" s="115">
        <v>0.22609758899064999</v>
      </c>
      <c r="Q5281" s="115">
        <v>616.59198012497404</v>
      </c>
      <c r="R5281" s="115">
        <v>1210</v>
      </c>
      <c r="S5281" s="115" t="s">
        <v>353</v>
      </c>
      <c r="T5281" s="115">
        <v>1210</v>
      </c>
      <c r="U5281" s="115" t="s">
        <v>352</v>
      </c>
      <c r="V5281" s="115" t="s">
        <v>350</v>
      </c>
      <c r="Z5281" s="115">
        <v>0</v>
      </c>
      <c r="AA5281" s="115">
        <v>1</v>
      </c>
      <c r="AB5281" s="115">
        <v>1.5372513293091901</v>
      </c>
      <c r="AC5281" s="115">
        <v>0.22609758899064999</v>
      </c>
      <c r="AD5281" s="115">
        <v>616.59198012497404</v>
      </c>
      <c r="AF5281" s="115">
        <v>-1</v>
      </c>
      <c r="AG5281" s="115">
        <v>-1</v>
      </c>
      <c r="AH5281" s="115">
        <v>-1</v>
      </c>
      <c r="AI5281" s="115">
        <v>-1</v>
      </c>
      <c r="AJ5281" s="115">
        <v>0</v>
      </c>
      <c r="AM5281" s="115" t="s">
        <v>348</v>
      </c>
      <c r="AN5281" s="115">
        <v>-1</v>
      </c>
      <c r="AQ5281" s="115">
        <v>604</v>
      </c>
      <c r="AR5281" s="115" t="s">
        <v>271</v>
      </c>
      <c r="AS5281" s="115" t="s">
        <v>384</v>
      </c>
      <c r="AT5281" s="115" t="s">
        <v>296</v>
      </c>
      <c r="AV5281" s="115">
        <v>108.269159211746</v>
      </c>
      <c r="AW5281" s="115">
        <v>0.50007459860000003</v>
      </c>
    </row>
    <row r="5282" spans="1:49" x14ac:dyDescent="0.25">
      <c r="A5282" s="117">
        <v>450000</v>
      </c>
      <c r="B5282" s="117">
        <v>870000</v>
      </c>
      <c r="C5282" s="117">
        <v>870000</v>
      </c>
      <c r="D5282" s="115" t="s">
        <v>342</v>
      </c>
      <c r="E5282" s="115" t="s">
        <v>13</v>
      </c>
      <c r="F5282" s="115" t="s">
        <v>343</v>
      </c>
      <c r="G5282" s="115" t="s">
        <v>344</v>
      </c>
      <c r="H5282" s="115">
        <v>0.56000000000000005</v>
      </c>
      <c r="I5282" s="115">
        <v>0.48</v>
      </c>
      <c r="J5282" s="115" t="s">
        <v>350</v>
      </c>
      <c r="K5282" s="115">
        <v>0.28966405429974001</v>
      </c>
      <c r="L5282" s="115">
        <v>3643.2862247558901</v>
      </c>
      <c r="M5282" s="115">
        <v>9.0832297087689806</v>
      </c>
      <c r="N5282" s="115">
        <v>1.3359535283822701</v>
      </c>
      <c r="O5282" s="115">
        <v>2.6310851435779501</v>
      </c>
      <c r="P5282" s="115">
        <v>0.38697771538726</v>
      </c>
      <c r="Q5282" s="115">
        <v>1055.3290588372099</v>
      </c>
      <c r="R5282" s="115">
        <v>1210</v>
      </c>
      <c r="S5282" s="115" t="s">
        <v>353</v>
      </c>
      <c r="T5282" s="115">
        <v>1210</v>
      </c>
      <c r="U5282" s="115" t="s">
        <v>352</v>
      </c>
      <c r="V5282" s="115" t="s">
        <v>350</v>
      </c>
      <c r="Z5282" s="115">
        <v>0</v>
      </c>
      <c r="AA5282" s="115">
        <v>1</v>
      </c>
      <c r="AB5282" s="115">
        <v>2.6310851435779501</v>
      </c>
      <c r="AC5282" s="115">
        <v>0.38697771538726</v>
      </c>
      <c r="AD5282" s="115">
        <v>1055.3290588372099</v>
      </c>
      <c r="AF5282" s="115">
        <v>-1</v>
      </c>
      <c r="AG5282" s="115">
        <v>-1</v>
      </c>
      <c r="AH5282" s="115">
        <v>-1</v>
      </c>
      <c r="AI5282" s="115">
        <v>-1</v>
      </c>
      <c r="AJ5282" s="115">
        <v>0</v>
      </c>
      <c r="AM5282" s="115" t="s">
        <v>348</v>
      </c>
      <c r="AN5282" s="115">
        <v>-1</v>
      </c>
      <c r="AQ5282" s="115">
        <v>604</v>
      </c>
      <c r="AR5282" s="115" t="s">
        <v>271</v>
      </c>
      <c r="AS5282" s="115" t="s">
        <v>384</v>
      </c>
      <c r="AT5282" s="115" t="s">
        <v>296</v>
      </c>
      <c r="AV5282" s="115">
        <v>139.893326290266</v>
      </c>
      <c r="AW5282" s="115">
        <v>0.85590353509999995</v>
      </c>
    </row>
    <row r="5283" spans="1:49" x14ac:dyDescent="0.25">
      <c r="A5283" s="117">
        <v>450000</v>
      </c>
      <c r="B5283" s="117">
        <v>870000</v>
      </c>
      <c r="C5283" s="117">
        <v>870000</v>
      </c>
      <c r="D5283" s="115" t="s">
        <v>342</v>
      </c>
      <c r="E5283" s="115" t="s">
        <v>13</v>
      </c>
      <c r="F5283" s="115" t="s">
        <v>343</v>
      </c>
      <c r="G5283" s="115" t="s">
        <v>344</v>
      </c>
      <c r="H5283" s="115">
        <v>0.56000000000000005</v>
      </c>
      <c r="I5283" s="115">
        <v>0.48</v>
      </c>
      <c r="J5283" s="115" t="s">
        <v>350</v>
      </c>
      <c r="K5283" s="115">
        <v>2.9927051403019999E-2</v>
      </c>
      <c r="L5283" s="115">
        <v>3669.1577422400101</v>
      </c>
      <c r="M5283" s="115">
        <v>8.75821943060199</v>
      </c>
      <c r="N5283" s="115">
        <v>1.27119394295646</v>
      </c>
      <c r="O5283" s="115">
        <v>0.26210768309859001</v>
      </c>
      <c r="P5283" s="115">
        <v>3.8043086474070002E-2</v>
      </c>
      <c r="Q5283" s="115">
        <v>109.80707235782</v>
      </c>
      <c r="R5283" s="115">
        <v>1200</v>
      </c>
      <c r="S5283" s="115" t="s">
        <v>351</v>
      </c>
      <c r="T5283" s="115">
        <v>1200</v>
      </c>
      <c r="U5283" s="115" t="s">
        <v>352</v>
      </c>
      <c r="V5283" s="115" t="s">
        <v>350</v>
      </c>
      <c r="Z5283" s="115">
        <v>0</v>
      </c>
      <c r="AA5283" s="115">
        <v>1</v>
      </c>
      <c r="AB5283" s="115">
        <v>0.26210768309859001</v>
      </c>
      <c r="AC5283" s="115">
        <v>3.8043086474070002E-2</v>
      </c>
      <c r="AD5283" s="115">
        <v>109.80707235782</v>
      </c>
      <c r="AF5283" s="115">
        <v>-1</v>
      </c>
      <c r="AG5283" s="115">
        <v>-1</v>
      </c>
      <c r="AH5283" s="115">
        <v>-1</v>
      </c>
      <c r="AI5283" s="115">
        <v>-1</v>
      </c>
      <c r="AJ5283" s="115">
        <v>0</v>
      </c>
      <c r="AM5283" s="115" t="s">
        <v>348</v>
      </c>
      <c r="AN5283" s="115">
        <v>-1</v>
      </c>
      <c r="AQ5283" s="115">
        <v>604</v>
      </c>
      <c r="AR5283" s="115" t="s">
        <v>271</v>
      </c>
      <c r="AS5283" s="115" t="s">
        <v>384</v>
      </c>
      <c r="AT5283" s="115" t="s">
        <v>296</v>
      </c>
      <c r="AV5283" s="115">
        <v>56.924506264381598</v>
      </c>
      <c r="AW5283" s="115">
        <v>8.90568308E-2</v>
      </c>
    </row>
    <row r="5284" spans="1:49" x14ac:dyDescent="0.25">
      <c r="A5284" s="117">
        <v>450000</v>
      </c>
      <c r="B5284" s="117">
        <v>870000</v>
      </c>
      <c r="C5284" s="117">
        <v>870000</v>
      </c>
      <c r="D5284" s="115" t="s">
        <v>342</v>
      </c>
      <c r="E5284" s="115" t="s">
        <v>13</v>
      </c>
      <c r="F5284" s="115" t="s">
        <v>343</v>
      </c>
      <c r="G5284" s="115" t="s">
        <v>344</v>
      </c>
      <c r="H5284" s="115">
        <v>0.56000000000000005</v>
      </c>
      <c r="I5284" s="115">
        <v>0.48</v>
      </c>
      <c r="J5284" s="115" t="s">
        <v>350</v>
      </c>
      <c r="K5284" s="115">
        <v>0.16963605574889001</v>
      </c>
      <c r="L5284" s="115">
        <v>3669.1577422400101</v>
      </c>
      <c r="M5284" s="115">
        <v>8.75821943060199</v>
      </c>
      <c r="N5284" s="115">
        <v>1.27119394295646</v>
      </c>
      <c r="O5284" s="115">
        <v>1.4857097995906301</v>
      </c>
      <c r="P5284" s="115">
        <v>0.21564032657501001</v>
      </c>
      <c r="Q5284" s="115">
        <v>622.42144731410997</v>
      </c>
      <c r="R5284" s="115">
        <v>1210</v>
      </c>
      <c r="S5284" s="115" t="s">
        <v>353</v>
      </c>
      <c r="T5284" s="115">
        <v>1210</v>
      </c>
      <c r="U5284" s="115" t="s">
        <v>352</v>
      </c>
      <c r="V5284" s="115" t="s">
        <v>350</v>
      </c>
      <c r="Z5284" s="115">
        <v>0</v>
      </c>
      <c r="AA5284" s="115">
        <v>1</v>
      </c>
      <c r="AB5284" s="115">
        <v>1.4857097995906301</v>
      </c>
      <c r="AC5284" s="115">
        <v>0.21564032657501001</v>
      </c>
      <c r="AD5284" s="115">
        <v>1031.6378624382301</v>
      </c>
      <c r="AF5284" s="115">
        <v>-1</v>
      </c>
      <c r="AG5284" s="115">
        <v>-1</v>
      </c>
      <c r="AH5284" s="115">
        <v>-1</v>
      </c>
      <c r="AI5284" s="115">
        <v>-1</v>
      </c>
      <c r="AJ5284" s="115">
        <v>0</v>
      </c>
      <c r="AM5284" s="115" t="s">
        <v>348</v>
      </c>
      <c r="AN5284" s="115">
        <v>-1</v>
      </c>
      <c r="AQ5284" s="115">
        <v>604</v>
      </c>
      <c r="AR5284" s="115" t="s">
        <v>271</v>
      </c>
      <c r="AS5284" s="115" t="s">
        <v>384</v>
      </c>
      <c r="AT5284" s="115" t="s">
        <v>296</v>
      </c>
      <c r="AV5284" s="115">
        <v>107.197179393094</v>
      </c>
      <c r="AW5284" s="115">
        <v>0.83668926389999998</v>
      </c>
    </row>
    <row r="5285" spans="1:49" x14ac:dyDescent="0.25">
      <c r="A5285" s="117">
        <v>450000</v>
      </c>
      <c r="B5285" s="117">
        <v>870000</v>
      </c>
      <c r="C5285" s="117">
        <v>870000</v>
      </c>
      <c r="D5285" s="115" t="s">
        <v>342</v>
      </c>
      <c r="E5285" s="115" t="s">
        <v>13</v>
      </c>
      <c r="F5285" s="115" t="s">
        <v>343</v>
      </c>
      <c r="G5285" s="115" t="s">
        <v>344</v>
      </c>
      <c r="H5285" s="115">
        <v>0.56000000000000005</v>
      </c>
      <c r="I5285" s="115">
        <v>0.48</v>
      </c>
      <c r="J5285" s="115" t="s">
        <v>350</v>
      </c>
      <c r="K5285" s="115">
        <v>8.5232230502769998E-2</v>
      </c>
      <c r="L5285" s="115">
        <v>3669.1577422400101</v>
      </c>
      <c r="M5285" s="115">
        <v>8.75821943060199</v>
      </c>
      <c r="N5285" s="115">
        <v>1.27119394295646</v>
      </c>
      <c r="O5285" s="115">
        <v>0.74648257730297995</v>
      </c>
      <c r="P5285" s="115">
        <v>0.1083466951598</v>
      </c>
      <c r="Q5285" s="115">
        <v>312.73049843765699</v>
      </c>
      <c r="R5285" s="115">
        <v>1210</v>
      </c>
      <c r="S5285" s="115" t="s">
        <v>353</v>
      </c>
      <c r="T5285" s="115">
        <v>1210</v>
      </c>
      <c r="U5285" s="115" t="s">
        <v>352</v>
      </c>
      <c r="V5285" s="115" t="s">
        <v>350</v>
      </c>
      <c r="Z5285" s="115">
        <v>0</v>
      </c>
      <c r="AA5285" s="115">
        <v>1</v>
      </c>
      <c r="AB5285" s="115">
        <v>0.74648257730297995</v>
      </c>
      <c r="AC5285" s="115">
        <v>0.1083466951598</v>
      </c>
      <c r="AD5285" s="115">
        <v>635.90453657627199</v>
      </c>
      <c r="AF5285" s="115">
        <v>-1</v>
      </c>
      <c r="AG5285" s="115">
        <v>-1</v>
      </c>
      <c r="AH5285" s="115">
        <v>-1</v>
      </c>
      <c r="AI5285" s="115">
        <v>-1</v>
      </c>
      <c r="AJ5285" s="115">
        <v>0</v>
      </c>
      <c r="AM5285" s="115" t="s">
        <v>348</v>
      </c>
      <c r="AN5285" s="115">
        <v>-1</v>
      </c>
      <c r="AQ5285" s="115">
        <v>604</v>
      </c>
      <c r="AR5285" s="115" t="s">
        <v>271</v>
      </c>
      <c r="AS5285" s="115" t="s">
        <v>384</v>
      </c>
      <c r="AT5285" s="115" t="s">
        <v>296</v>
      </c>
      <c r="AV5285" s="115">
        <v>77.934011144971706</v>
      </c>
      <c r="AW5285" s="115">
        <v>0.5157376615</v>
      </c>
    </row>
    <row r="5286" spans="1:49" x14ac:dyDescent="0.25">
      <c r="A5286" s="117">
        <v>450000</v>
      </c>
      <c r="B5286" s="117">
        <v>870000</v>
      </c>
      <c r="C5286" s="117">
        <v>870000</v>
      </c>
      <c r="D5286" s="115" t="s">
        <v>342</v>
      </c>
      <c r="E5286" s="115" t="s">
        <v>13</v>
      </c>
      <c r="F5286" s="115" t="s">
        <v>343</v>
      </c>
      <c r="G5286" s="115" t="s">
        <v>344</v>
      </c>
      <c r="H5286" s="115">
        <v>0.56000000000000005</v>
      </c>
      <c r="I5286" s="115">
        <v>0.48</v>
      </c>
      <c r="J5286" s="115" t="s">
        <v>350</v>
      </c>
      <c r="K5286" s="115">
        <v>3.89237142165E-3</v>
      </c>
      <c r="L5286" s="115">
        <v>3669.1577422400101</v>
      </c>
      <c r="M5286" s="115">
        <v>8.75821943060199</v>
      </c>
      <c r="N5286" s="115">
        <v>1.27119394295646</v>
      </c>
      <c r="O5286" s="115">
        <v>3.4090243016240002E-2</v>
      </c>
      <c r="P5286" s="115">
        <v>4.94795897494E-3</v>
      </c>
      <c r="Q5286" s="115">
        <v>14.2817247374318</v>
      </c>
      <c r="R5286" s="115">
        <v>1780</v>
      </c>
      <c r="S5286" s="115" t="s">
        <v>361</v>
      </c>
      <c r="T5286" s="115">
        <v>1780</v>
      </c>
      <c r="U5286" s="115" t="s">
        <v>352</v>
      </c>
      <c r="V5286" s="115" t="s">
        <v>350</v>
      </c>
      <c r="Z5286" s="115">
        <v>0</v>
      </c>
      <c r="AA5286" s="115">
        <v>1</v>
      </c>
      <c r="AB5286" s="115">
        <v>3.4090243016240002E-2</v>
      </c>
      <c r="AC5286" s="115">
        <v>4.94795897494E-3</v>
      </c>
      <c r="AD5286" s="115">
        <v>14.2817247374334</v>
      </c>
      <c r="AF5286" s="115">
        <v>-1</v>
      </c>
      <c r="AG5286" s="115">
        <v>-1</v>
      </c>
      <c r="AH5286" s="115">
        <v>-1</v>
      </c>
      <c r="AI5286" s="115">
        <v>-1</v>
      </c>
      <c r="AJ5286" s="115">
        <v>0</v>
      </c>
      <c r="AM5286" s="115" t="s">
        <v>348</v>
      </c>
      <c r="AN5286" s="115">
        <v>-1</v>
      </c>
      <c r="AQ5286" s="115">
        <v>604</v>
      </c>
      <c r="AR5286" s="115" t="s">
        <v>271</v>
      </c>
      <c r="AS5286" s="115" t="s">
        <v>384</v>
      </c>
      <c r="AT5286" s="115" t="s">
        <v>296</v>
      </c>
      <c r="AV5286" s="115">
        <v>19.512916573255598</v>
      </c>
      <c r="AW5286" s="115">
        <v>1.15829073E-2</v>
      </c>
    </row>
    <row r="5287" spans="1:49" x14ac:dyDescent="0.25">
      <c r="A5287" s="117">
        <v>450000</v>
      </c>
      <c r="B5287" s="117">
        <v>870000</v>
      </c>
      <c r="C5287" s="117">
        <v>870000</v>
      </c>
      <c r="D5287" s="115" t="s">
        <v>342</v>
      </c>
      <c r="E5287" s="115" t="s">
        <v>13</v>
      </c>
      <c r="F5287" s="115" t="s">
        <v>343</v>
      </c>
      <c r="G5287" s="115" t="s">
        <v>344</v>
      </c>
      <c r="H5287" s="115">
        <v>0.56000000000000005</v>
      </c>
      <c r="I5287" s="115">
        <v>0.48</v>
      </c>
      <c r="J5287" s="115" t="s">
        <v>350</v>
      </c>
      <c r="K5287" s="115">
        <v>7.9588849703200008E-3</v>
      </c>
      <c r="L5287" s="115">
        <v>3670.0393484042702</v>
      </c>
      <c r="M5287" s="115">
        <v>8.2134023563966405</v>
      </c>
      <c r="N5287" s="115">
        <v>1.1403688067787101</v>
      </c>
      <c r="O5287" s="115">
        <v>6.5369524569570001E-2</v>
      </c>
      <c r="P5287" s="115">
        <v>9.0760641568999999E-3</v>
      </c>
      <c r="Q5287" s="115">
        <v>29.2094210105234</v>
      </c>
      <c r="R5287" s="115">
        <v>1200</v>
      </c>
      <c r="S5287" s="115" t="s">
        <v>351</v>
      </c>
      <c r="T5287" s="115">
        <v>1200</v>
      </c>
      <c r="U5287" s="115" t="s">
        <v>352</v>
      </c>
      <c r="V5287" s="115" t="s">
        <v>350</v>
      </c>
      <c r="Z5287" s="115">
        <v>0</v>
      </c>
      <c r="AA5287" s="115">
        <v>1</v>
      </c>
      <c r="AB5287" s="115">
        <v>6.5369524569570001E-2</v>
      </c>
      <c r="AC5287" s="115">
        <v>9.0760641568999999E-3</v>
      </c>
      <c r="AD5287" s="115">
        <v>429.256878787669</v>
      </c>
      <c r="AF5287" s="115">
        <v>-1</v>
      </c>
      <c r="AG5287" s="115">
        <v>-1</v>
      </c>
      <c r="AH5287" s="115">
        <v>-1</v>
      </c>
      <c r="AI5287" s="115">
        <v>-1</v>
      </c>
      <c r="AJ5287" s="115">
        <v>0</v>
      </c>
      <c r="AM5287" s="115" t="s">
        <v>348</v>
      </c>
      <c r="AN5287" s="115">
        <v>-1</v>
      </c>
      <c r="AQ5287" s="115">
        <v>604</v>
      </c>
      <c r="AR5287" s="115" t="s">
        <v>271</v>
      </c>
      <c r="AS5287" s="115" t="s">
        <v>384</v>
      </c>
      <c r="AT5287" s="115" t="s">
        <v>296</v>
      </c>
      <c r="AV5287" s="115">
        <v>22.916750463901799</v>
      </c>
      <c r="AW5287" s="115">
        <v>0.3481402099</v>
      </c>
    </row>
    <row r="5288" spans="1:49" x14ac:dyDescent="0.25">
      <c r="A5288" s="117">
        <v>450000</v>
      </c>
      <c r="B5288" s="117">
        <v>870000</v>
      </c>
      <c r="C5288" s="117">
        <v>870000</v>
      </c>
      <c r="D5288" s="115" t="s">
        <v>342</v>
      </c>
      <c r="E5288" s="115" t="s">
        <v>13</v>
      </c>
      <c r="F5288" s="115" t="s">
        <v>343</v>
      </c>
      <c r="G5288" s="115" t="s">
        <v>344</v>
      </c>
      <c r="H5288" s="115">
        <v>0.56000000000000005</v>
      </c>
      <c r="I5288" s="115">
        <v>0.48</v>
      </c>
      <c r="J5288" s="115" t="s">
        <v>350</v>
      </c>
      <c r="K5288" s="115">
        <v>6.1464708349999999E-3</v>
      </c>
      <c r="L5288" s="115">
        <v>3670.0393484042702</v>
      </c>
      <c r="M5288" s="115">
        <v>8.2134023563966405</v>
      </c>
      <c r="N5288" s="115">
        <v>1.1403688067787101</v>
      </c>
      <c r="O5288" s="115">
        <v>5.0483438039719997E-2</v>
      </c>
      <c r="P5288" s="115">
        <v>7.00924361201E-3</v>
      </c>
      <c r="Q5288" s="115">
        <v>22.557789818272902</v>
      </c>
      <c r="R5288" s="115">
        <v>1700</v>
      </c>
      <c r="S5288" s="115" t="s">
        <v>359</v>
      </c>
      <c r="T5288" s="115">
        <v>1700</v>
      </c>
      <c r="U5288" s="115" t="s">
        <v>352</v>
      </c>
      <c r="V5288" s="115" t="s">
        <v>350</v>
      </c>
      <c r="Z5288" s="115">
        <v>0</v>
      </c>
      <c r="AA5288" s="115">
        <v>1</v>
      </c>
      <c r="AB5288" s="115">
        <v>5.0483438039719997E-2</v>
      </c>
      <c r="AC5288" s="115">
        <v>7.00924361201E-3</v>
      </c>
      <c r="AD5288" s="115">
        <v>1197.4136605557801</v>
      </c>
      <c r="AF5288" s="115">
        <v>-1</v>
      </c>
      <c r="AG5288" s="115">
        <v>-1</v>
      </c>
      <c r="AH5288" s="115">
        <v>-1</v>
      </c>
      <c r="AI5288" s="115">
        <v>-1</v>
      </c>
      <c r="AJ5288" s="115">
        <v>0</v>
      </c>
      <c r="AM5288" s="115" t="s">
        <v>348</v>
      </c>
      <c r="AN5288" s="115">
        <v>-1</v>
      </c>
      <c r="AQ5288" s="115">
        <v>604</v>
      </c>
      <c r="AR5288" s="115" t="s">
        <v>271</v>
      </c>
      <c r="AS5288" s="115" t="s">
        <v>384</v>
      </c>
      <c r="AT5288" s="115" t="s">
        <v>296</v>
      </c>
      <c r="AV5288" s="115">
        <v>26.921632174610899</v>
      </c>
      <c r="AW5288" s="115">
        <v>0.97113841079999996</v>
      </c>
    </row>
    <row r="5289" spans="1:49" x14ac:dyDescent="0.25">
      <c r="A5289" s="117">
        <v>450000</v>
      </c>
      <c r="B5289" s="117">
        <v>870000</v>
      </c>
      <c r="C5289" s="117">
        <v>870000</v>
      </c>
      <c r="D5289" s="115" t="s">
        <v>342</v>
      </c>
      <c r="E5289" s="115" t="s">
        <v>13</v>
      </c>
      <c r="F5289" s="115" t="s">
        <v>343</v>
      </c>
      <c r="G5289" s="115" t="s">
        <v>344</v>
      </c>
      <c r="H5289" s="115">
        <v>0.56000000000000005</v>
      </c>
      <c r="I5289" s="115">
        <v>0.48</v>
      </c>
      <c r="J5289" s="115" t="s">
        <v>350</v>
      </c>
      <c r="K5289" s="115">
        <v>9.0876897971600007E-3</v>
      </c>
      <c r="L5289" s="115">
        <v>3670.0393484042702</v>
      </c>
      <c r="M5289" s="115">
        <v>8.2134023563966405</v>
      </c>
      <c r="N5289" s="115">
        <v>1.1403688067787101</v>
      </c>
      <c r="O5289" s="115">
        <v>7.4640852794220003E-2</v>
      </c>
      <c r="P5289" s="115">
        <v>1.0363317970359999E-2</v>
      </c>
      <c r="Q5289" s="115">
        <v>33.352179141680203</v>
      </c>
      <c r="R5289" s="115">
        <v>1210</v>
      </c>
      <c r="S5289" s="115" t="s">
        <v>353</v>
      </c>
      <c r="T5289" s="115">
        <v>1210</v>
      </c>
      <c r="U5289" s="115" t="s">
        <v>352</v>
      </c>
      <c r="V5289" s="115" t="s">
        <v>350</v>
      </c>
      <c r="Z5289" s="115">
        <v>0</v>
      </c>
      <c r="AA5289" s="115">
        <v>1</v>
      </c>
      <c r="AB5289" s="115">
        <v>7.4640852794220003E-2</v>
      </c>
      <c r="AC5289" s="115">
        <v>1.0363317970359999E-2</v>
      </c>
      <c r="AD5289" s="115">
        <v>147.262625052039</v>
      </c>
      <c r="AF5289" s="115">
        <v>-1</v>
      </c>
      <c r="AG5289" s="115">
        <v>-1</v>
      </c>
      <c r="AH5289" s="115">
        <v>-1</v>
      </c>
      <c r="AI5289" s="115">
        <v>-1</v>
      </c>
      <c r="AJ5289" s="115">
        <v>0</v>
      </c>
      <c r="AM5289" s="115" t="s">
        <v>348</v>
      </c>
      <c r="AN5289" s="115">
        <v>-1</v>
      </c>
      <c r="AQ5289" s="115">
        <v>604</v>
      </c>
      <c r="AR5289" s="115" t="s">
        <v>271</v>
      </c>
      <c r="AS5289" s="115" t="s">
        <v>384</v>
      </c>
      <c r="AT5289" s="115" t="s">
        <v>296</v>
      </c>
      <c r="AV5289" s="115">
        <v>34.287822588239798</v>
      </c>
      <c r="AW5289" s="115">
        <v>0.11943440800000001</v>
      </c>
    </row>
    <row r="5290" spans="1:49" x14ac:dyDescent="0.25">
      <c r="A5290" s="117">
        <v>450000</v>
      </c>
      <c r="B5290" s="117">
        <v>870000</v>
      </c>
      <c r="C5290" s="117">
        <v>870000</v>
      </c>
      <c r="D5290" s="115" t="s">
        <v>342</v>
      </c>
      <c r="E5290" s="115" t="s">
        <v>13</v>
      </c>
      <c r="F5290" s="115" t="s">
        <v>343</v>
      </c>
      <c r="G5290" s="115" t="s">
        <v>344</v>
      </c>
      <c r="H5290" s="115">
        <v>0.56000000000000005</v>
      </c>
      <c r="I5290" s="115">
        <v>0.48</v>
      </c>
      <c r="J5290" s="115" t="s">
        <v>350</v>
      </c>
      <c r="K5290" s="115">
        <v>0.11472942984440999</v>
      </c>
      <c r="L5290" s="115">
        <v>3661.4881875720598</v>
      </c>
      <c r="M5290" s="115">
        <v>9.1257924139543398</v>
      </c>
      <c r="N5290" s="115">
        <v>1.3421179028121999</v>
      </c>
      <c r="O5290" s="115">
        <v>1.04699696053146</v>
      </c>
      <c r="P5290" s="115">
        <v>0.15398042177362001</v>
      </c>
      <c r="Q5290" s="115">
        <v>420.08045214219902</v>
      </c>
      <c r="R5290" s="115">
        <v>1210</v>
      </c>
      <c r="S5290" s="115" t="s">
        <v>353</v>
      </c>
      <c r="T5290" s="115">
        <v>1210</v>
      </c>
      <c r="U5290" s="115" t="s">
        <v>352</v>
      </c>
      <c r="V5290" s="115" t="s">
        <v>350</v>
      </c>
      <c r="Z5290" s="115">
        <v>0</v>
      </c>
      <c r="AA5290" s="115">
        <v>1</v>
      </c>
      <c r="AB5290" s="115">
        <v>1.04699696053146</v>
      </c>
      <c r="AC5290" s="115">
        <v>0.15398042177362001</v>
      </c>
      <c r="AD5290" s="115">
        <v>420.08045214219902</v>
      </c>
      <c r="AF5290" s="115">
        <v>-1</v>
      </c>
      <c r="AG5290" s="115">
        <v>-1</v>
      </c>
      <c r="AH5290" s="115">
        <v>-1</v>
      </c>
      <c r="AI5290" s="115">
        <v>-1</v>
      </c>
      <c r="AJ5290" s="115">
        <v>0</v>
      </c>
      <c r="AM5290" s="115" t="s">
        <v>348</v>
      </c>
      <c r="AN5290" s="115">
        <v>-1</v>
      </c>
      <c r="AQ5290" s="115">
        <v>604</v>
      </c>
      <c r="AR5290" s="115" t="s">
        <v>271</v>
      </c>
      <c r="AS5290" s="115" t="s">
        <v>384</v>
      </c>
      <c r="AT5290" s="115" t="s">
        <v>296</v>
      </c>
      <c r="AV5290" s="115">
        <v>91.761181861328794</v>
      </c>
      <c r="AW5290" s="115">
        <v>0.34069785250000001</v>
      </c>
    </row>
    <row r="5291" spans="1:49" x14ac:dyDescent="0.25">
      <c r="A5291" s="117">
        <v>450000</v>
      </c>
      <c r="B5291" s="117">
        <v>870000</v>
      </c>
      <c r="C5291" s="117">
        <v>870000</v>
      </c>
      <c r="D5291" s="115" t="s">
        <v>342</v>
      </c>
      <c r="E5291" s="115" t="s">
        <v>13</v>
      </c>
      <c r="F5291" s="115" t="s">
        <v>343</v>
      </c>
      <c r="G5291" s="115" t="s">
        <v>344</v>
      </c>
      <c r="H5291" s="115">
        <v>0.56000000000000005</v>
      </c>
      <c r="I5291" s="115">
        <v>0.48</v>
      </c>
      <c r="J5291" s="115" t="s">
        <v>350</v>
      </c>
      <c r="K5291" s="115">
        <v>0.22199373356947999</v>
      </c>
      <c r="L5291" s="115">
        <v>3661.4881875720598</v>
      </c>
      <c r="M5291" s="115">
        <v>9.1257924139543398</v>
      </c>
      <c r="N5291" s="115">
        <v>1.3421179028121999</v>
      </c>
      <c r="O5291" s="115">
        <v>2.02586872975382</v>
      </c>
      <c r="P5291" s="115">
        <v>0.29794176413572998</v>
      </c>
      <c r="Q5291" s="115">
        <v>812.82743317969698</v>
      </c>
      <c r="R5291" s="115">
        <v>1210</v>
      </c>
      <c r="S5291" s="115" t="s">
        <v>353</v>
      </c>
      <c r="T5291" s="115">
        <v>1210</v>
      </c>
      <c r="U5291" s="115" t="s">
        <v>352</v>
      </c>
      <c r="V5291" s="115" t="s">
        <v>350</v>
      </c>
      <c r="Z5291" s="115">
        <v>0</v>
      </c>
      <c r="AA5291" s="115">
        <v>1</v>
      </c>
      <c r="AB5291" s="115">
        <v>2.02586872975382</v>
      </c>
      <c r="AC5291" s="115">
        <v>0.29794176413572998</v>
      </c>
      <c r="AD5291" s="115">
        <v>812.82743317969698</v>
      </c>
      <c r="AF5291" s="115">
        <v>-1</v>
      </c>
      <c r="AG5291" s="115">
        <v>-1</v>
      </c>
      <c r="AH5291" s="115">
        <v>-1</v>
      </c>
      <c r="AI5291" s="115">
        <v>-1</v>
      </c>
      <c r="AJ5291" s="115">
        <v>0</v>
      </c>
      <c r="AM5291" s="115" t="s">
        <v>348</v>
      </c>
      <c r="AN5291" s="115">
        <v>-1</v>
      </c>
      <c r="AQ5291" s="115">
        <v>604</v>
      </c>
      <c r="AR5291" s="115" t="s">
        <v>271</v>
      </c>
      <c r="AS5291" s="115" t="s">
        <v>384</v>
      </c>
      <c r="AT5291" s="115" t="s">
        <v>296</v>
      </c>
      <c r="AV5291" s="115">
        <v>119.910171841554</v>
      </c>
      <c r="AW5291" s="115">
        <v>0.65922743969999997</v>
      </c>
    </row>
    <row r="5292" spans="1:49" x14ac:dyDescent="0.25">
      <c r="A5292" s="117">
        <v>450000</v>
      </c>
      <c r="B5292" s="117">
        <v>870000</v>
      </c>
      <c r="C5292" s="117">
        <v>870000</v>
      </c>
      <c r="D5292" s="115" t="s">
        <v>342</v>
      </c>
      <c r="E5292" s="115" t="s">
        <v>13</v>
      </c>
      <c r="F5292" s="115" t="s">
        <v>343</v>
      </c>
      <c r="G5292" s="115" t="s">
        <v>344</v>
      </c>
      <c r="H5292" s="115">
        <v>0.56000000000000005</v>
      </c>
      <c r="I5292" s="115">
        <v>0.48</v>
      </c>
      <c r="J5292" s="115" t="s">
        <v>350</v>
      </c>
      <c r="K5292" s="115">
        <v>3.8676762727849999E-2</v>
      </c>
      <c r="L5292" s="115">
        <v>3661.4881875720598</v>
      </c>
      <c r="M5292" s="115">
        <v>9.1257924139543398</v>
      </c>
      <c r="N5292" s="115">
        <v>1.3421179028121999</v>
      </c>
      <c r="O5292" s="115">
        <v>0.35295610789818999</v>
      </c>
      <c r="P5292" s="115">
        <v>5.1908775679869998E-2</v>
      </c>
      <c r="Q5292" s="115">
        <v>141.61450986157499</v>
      </c>
      <c r="R5292" s="115">
        <v>1210</v>
      </c>
      <c r="S5292" s="115" t="s">
        <v>353</v>
      </c>
      <c r="T5292" s="115">
        <v>1210</v>
      </c>
      <c r="U5292" s="115" t="s">
        <v>352</v>
      </c>
      <c r="V5292" s="115" t="s">
        <v>350</v>
      </c>
      <c r="Z5292" s="115">
        <v>0</v>
      </c>
      <c r="AA5292" s="115">
        <v>1</v>
      </c>
      <c r="AB5292" s="115">
        <v>0.35295610789818999</v>
      </c>
      <c r="AC5292" s="115">
        <v>5.1908775679869998E-2</v>
      </c>
      <c r="AD5292" s="115">
        <v>141.61450986157701</v>
      </c>
      <c r="AF5292" s="115">
        <v>-1</v>
      </c>
      <c r="AG5292" s="115">
        <v>-1</v>
      </c>
      <c r="AH5292" s="115">
        <v>-1</v>
      </c>
      <c r="AI5292" s="115">
        <v>-1</v>
      </c>
      <c r="AJ5292" s="115">
        <v>0</v>
      </c>
      <c r="AM5292" s="115" t="s">
        <v>348</v>
      </c>
      <c r="AN5292" s="115">
        <v>-1</v>
      </c>
      <c r="AQ5292" s="115">
        <v>604</v>
      </c>
      <c r="AR5292" s="115" t="s">
        <v>271</v>
      </c>
      <c r="AS5292" s="115" t="s">
        <v>384</v>
      </c>
      <c r="AT5292" s="115" t="s">
        <v>296</v>
      </c>
      <c r="AV5292" s="115">
        <v>70.177405188341694</v>
      </c>
      <c r="AW5292" s="115">
        <v>0.1148536171</v>
      </c>
    </row>
    <row r="5293" spans="1:49" x14ac:dyDescent="0.25">
      <c r="A5293" s="117">
        <v>450000</v>
      </c>
      <c r="B5293" s="117">
        <v>870000</v>
      </c>
      <c r="C5293" s="117">
        <v>870000</v>
      </c>
      <c r="D5293" s="115" t="s">
        <v>342</v>
      </c>
      <c r="E5293" s="115" t="s">
        <v>13</v>
      </c>
      <c r="F5293" s="115" t="s">
        <v>343</v>
      </c>
      <c r="G5293" s="115" t="s">
        <v>344</v>
      </c>
      <c r="H5293" s="115">
        <v>0.56000000000000005</v>
      </c>
      <c r="I5293" s="115">
        <v>0.48</v>
      </c>
      <c r="J5293" s="115" t="s">
        <v>350</v>
      </c>
      <c r="K5293" s="115">
        <v>6.4194042359100006E-2</v>
      </c>
      <c r="L5293" s="115">
        <v>3661.4881875720598</v>
      </c>
      <c r="M5293" s="115">
        <v>9.1257924139543398</v>
      </c>
      <c r="N5293" s="115">
        <v>1.3421179028121999</v>
      </c>
      <c r="O5293" s="115">
        <v>0.58582150478176997</v>
      </c>
      <c r="P5293" s="115">
        <v>8.6155973504029995E-2</v>
      </c>
      <c r="Q5293" s="115">
        <v>235.04572781036001</v>
      </c>
      <c r="R5293" s="115">
        <v>1210</v>
      </c>
      <c r="S5293" s="115" t="s">
        <v>353</v>
      </c>
      <c r="T5293" s="115">
        <v>1210</v>
      </c>
      <c r="U5293" s="115" t="s">
        <v>352</v>
      </c>
      <c r="V5293" s="115" t="s">
        <v>350</v>
      </c>
      <c r="Z5293" s="115">
        <v>0</v>
      </c>
      <c r="AA5293" s="115">
        <v>1</v>
      </c>
      <c r="AB5293" s="115">
        <v>0.58582150478176997</v>
      </c>
      <c r="AC5293" s="115">
        <v>8.6155973504029995E-2</v>
      </c>
      <c r="AD5293" s="115">
        <v>235.04572781035901</v>
      </c>
      <c r="AF5293" s="115">
        <v>-1</v>
      </c>
      <c r="AG5293" s="115">
        <v>-1</v>
      </c>
      <c r="AH5293" s="115">
        <v>-1</v>
      </c>
      <c r="AI5293" s="115">
        <v>-1</v>
      </c>
      <c r="AJ5293" s="115">
        <v>0</v>
      </c>
      <c r="AM5293" s="115" t="s">
        <v>348</v>
      </c>
      <c r="AN5293" s="115">
        <v>-1</v>
      </c>
      <c r="AQ5293" s="115">
        <v>604</v>
      </c>
      <c r="AR5293" s="115" t="s">
        <v>271</v>
      </c>
      <c r="AS5293" s="115" t="s">
        <v>384</v>
      </c>
      <c r="AT5293" s="115" t="s">
        <v>296</v>
      </c>
      <c r="AV5293" s="115">
        <v>65.449443592904103</v>
      </c>
      <c r="AW5293" s="115">
        <v>0.19062913849999999</v>
      </c>
    </row>
    <row r="5294" spans="1:49" x14ac:dyDescent="0.25">
      <c r="A5294" s="117">
        <v>450000</v>
      </c>
      <c r="B5294" s="117">
        <v>870000</v>
      </c>
      <c r="C5294" s="117">
        <v>870000</v>
      </c>
      <c r="D5294" s="115" t="s">
        <v>342</v>
      </c>
      <c r="E5294" s="115" t="s">
        <v>13</v>
      </c>
      <c r="F5294" s="115" t="s">
        <v>343</v>
      </c>
      <c r="G5294" s="115" t="s">
        <v>344</v>
      </c>
      <c r="H5294" s="115">
        <v>0.56000000000000005</v>
      </c>
      <c r="I5294" s="115">
        <v>0.48</v>
      </c>
      <c r="J5294" s="115" t="s">
        <v>350</v>
      </c>
      <c r="K5294" s="115">
        <v>0.14550801458347001</v>
      </c>
      <c r="L5294" s="115">
        <v>3661.4881875720598</v>
      </c>
      <c r="M5294" s="115">
        <v>9.1257924139543398</v>
      </c>
      <c r="N5294" s="115">
        <v>1.3421179028121999</v>
      </c>
      <c r="O5294" s="115">
        <v>1.3278759356554699</v>
      </c>
      <c r="P5294" s="115">
        <v>0.19528891137514001</v>
      </c>
      <c r="Q5294" s="115">
        <v>532.77587659447204</v>
      </c>
      <c r="R5294" s="115">
        <v>1210</v>
      </c>
      <c r="S5294" s="115" t="s">
        <v>353</v>
      </c>
      <c r="T5294" s="115">
        <v>1210</v>
      </c>
      <c r="U5294" s="115" t="s">
        <v>352</v>
      </c>
      <c r="V5294" s="115" t="s">
        <v>350</v>
      </c>
      <c r="Z5294" s="115">
        <v>0</v>
      </c>
      <c r="AA5294" s="115">
        <v>1</v>
      </c>
      <c r="AB5294" s="115">
        <v>1.3278759356554699</v>
      </c>
      <c r="AC5294" s="115">
        <v>0.19528891137514001</v>
      </c>
      <c r="AD5294" s="115">
        <v>532.77587659447204</v>
      </c>
      <c r="AF5294" s="115">
        <v>-1</v>
      </c>
      <c r="AG5294" s="115">
        <v>-1</v>
      </c>
      <c r="AH5294" s="115">
        <v>-1</v>
      </c>
      <c r="AI5294" s="115">
        <v>-1</v>
      </c>
      <c r="AJ5294" s="115">
        <v>0</v>
      </c>
      <c r="AM5294" s="115" t="s">
        <v>348</v>
      </c>
      <c r="AN5294" s="115">
        <v>-1</v>
      </c>
      <c r="AQ5294" s="115">
        <v>604</v>
      </c>
      <c r="AR5294" s="115" t="s">
        <v>271</v>
      </c>
      <c r="AS5294" s="115" t="s">
        <v>384</v>
      </c>
      <c r="AT5294" s="115" t="s">
        <v>296</v>
      </c>
      <c r="AV5294" s="115">
        <v>99.192128324668104</v>
      </c>
      <c r="AW5294" s="115">
        <v>0.43209722350000002</v>
      </c>
    </row>
    <row r="5295" spans="1:49" x14ac:dyDescent="0.25">
      <c r="A5295" s="117">
        <v>450000</v>
      </c>
      <c r="B5295" s="117">
        <v>870000</v>
      </c>
      <c r="C5295" s="117">
        <v>870000</v>
      </c>
      <c r="D5295" s="115" t="s">
        <v>342</v>
      </c>
      <c r="E5295" s="115" t="s">
        <v>13</v>
      </c>
      <c r="F5295" s="115" t="s">
        <v>343</v>
      </c>
      <c r="G5295" s="115" t="s">
        <v>344</v>
      </c>
      <c r="H5295" s="115">
        <v>0.56000000000000005</v>
      </c>
      <c r="I5295" s="115">
        <v>0.48</v>
      </c>
      <c r="J5295" s="115" t="s">
        <v>350</v>
      </c>
      <c r="K5295" s="115">
        <v>3.2661470790689998E-2</v>
      </c>
      <c r="L5295" s="115">
        <v>3661.4881875720598</v>
      </c>
      <c r="M5295" s="115">
        <v>9.1257924139543398</v>
      </c>
      <c r="N5295" s="115">
        <v>1.3421179028121999</v>
      </c>
      <c r="O5295" s="115">
        <v>0.2980618023703</v>
      </c>
      <c r="P5295" s="115">
        <v>4.3835544680360002E-2</v>
      </c>
      <c r="Q5295" s="115">
        <v>119.58958948885601</v>
      </c>
      <c r="R5295" s="115">
        <v>1210</v>
      </c>
      <c r="S5295" s="115" t="s">
        <v>353</v>
      </c>
      <c r="T5295" s="115">
        <v>1210</v>
      </c>
      <c r="U5295" s="115" t="s">
        <v>352</v>
      </c>
      <c r="V5295" s="115" t="s">
        <v>350</v>
      </c>
      <c r="Z5295" s="115">
        <v>0</v>
      </c>
      <c r="AA5295" s="115">
        <v>1</v>
      </c>
      <c r="AB5295" s="115">
        <v>0.2980618023703</v>
      </c>
      <c r="AC5295" s="115">
        <v>4.3835544680360002E-2</v>
      </c>
      <c r="AD5295" s="115">
        <v>119.58958948885601</v>
      </c>
      <c r="AF5295" s="115">
        <v>-1</v>
      </c>
      <c r="AG5295" s="115">
        <v>-1</v>
      </c>
      <c r="AH5295" s="115">
        <v>-1</v>
      </c>
      <c r="AI5295" s="115">
        <v>-1</v>
      </c>
      <c r="AJ5295" s="115">
        <v>0</v>
      </c>
      <c r="AM5295" s="115" t="s">
        <v>348</v>
      </c>
      <c r="AN5295" s="115">
        <v>-1</v>
      </c>
      <c r="AQ5295" s="115">
        <v>604</v>
      </c>
      <c r="AR5295" s="115" t="s">
        <v>271</v>
      </c>
      <c r="AS5295" s="115" t="s">
        <v>384</v>
      </c>
      <c r="AT5295" s="115" t="s">
        <v>296</v>
      </c>
      <c r="AV5295" s="115">
        <v>53.414798456652399</v>
      </c>
      <c r="AW5295" s="115">
        <v>9.6990745700000006E-2</v>
      </c>
    </row>
    <row r="5296" spans="1:49" x14ac:dyDescent="0.25">
      <c r="A5296" s="117">
        <v>450000</v>
      </c>
      <c r="B5296" s="117">
        <v>870000</v>
      </c>
      <c r="C5296" s="117">
        <v>870000</v>
      </c>
      <c r="D5296" s="115" t="s">
        <v>342</v>
      </c>
      <c r="E5296" s="115" t="s">
        <v>13</v>
      </c>
      <c r="F5296" s="115" t="s">
        <v>343</v>
      </c>
      <c r="G5296" s="115" t="s">
        <v>344</v>
      </c>
      <c r="H5296" s="115">
        <v>0.56000000000000005</v>
      </c>
      <c r="I5296" s="115">
        <v>0.48</v>
      </c>
      <c r="J5296" s="115" t="s">
        <v>350</v>
      </c>
      <c r="K5296" s="115">
        <v>0.21912766458708999</v>
      </c>
      <c r="L5296" s="115">
        <v>3661.4881881176598</v>
      </c>
      <c r="M5296" s="115">
        <v>9.1257924153141907</v>
      </c>
      <c r="N5296" s="115">
        <v>1.3421179030121899</v>
      </c>
      <c r="O5296" s="115">
        <v>1.9997135794744301</v>
      </c>
      <c r="P5296" s="115">
        <v>0.29409516168758998</v>
      </c>
      <c r="Q5296" s="115">
        <v>802.33335557546195</v>
      </c>
      <c r="R5296" s="115">
        <v>1200</v>
      </c>
      <c r="S5296" s="115" t="s">
        <v>351</v>
      </c>
      <c r="T5296" s="115">
        <v>1200</v>
      </c>
      <c r="U5296" s="115" t="s">
        <v>352</v>
      </c>
      <c r="V5296" s="115" t="s">
        <v>350</v>
      </c>
      <c r="Z5296" s="115">
        <v>0</v>
      </c>
      <c r="AA5296" s="115">
        <v>1</v>
      </c>
      <c r="AB5296" s="115">
        <v>1.9997135794744301</v>
      </c>
      <c r="AC5296" s="115">
        <v>0.29409516168758998</v>
      </c>
      <c r="AD5296" s="115">
        <v>802.33335557546195</v>
      </c>
      <c r="AF5296" s="115">
        <v>-1</v>
      </c>
      <c r="AG5296" s="115">
        <v>-1</v>
      </c>
      <c r="AH5296" s="115">
        <v>-1</v>
      </c>
      <c r="AI5296" s="115">
        <v>-1</v>
      </c>
      <c r="AJ5296" s="115">
        <v>0</v>
      </c>
      <c r="AM5296" s="115" t="s">
        <v>348</v>
      </c>
      <c r="AN5296" s="115">
        <v>-1</v>
      </c>
      <c r="AQ5296" s="115">
        <v>604</v>
      </c>
      <c r="AR5296" s="115" t="s">
        <v>271</v>
      </c>
      <c r="AS5296" s="115" t="s">
        <v>384</v>
      </c>
      <c r="AT5296" s="115" t="s">
        <v>296</v>
      </c>
      <c r="AV5296" s="115">
        <v>135.490801831564</v>
      </c>
      <c r="AW5296" s="115">
        <v>0.65071642789999995</v>
      </c>
    </row>
    <row r="5297" spans="1:49" x14ac:dyDescent="0.25">
      <c r="A5297" s="117">
        <v>450000</v>
      </c>
      <c r="B5297" s="117">
        <v>870000</v>
      </c>
      <c r="C5297" s="117">
        <v>870000</v>
      </c>
      <c r="D5297" s="115" t="s">
        <v>342</v>
      </c>
      <c r="E5297" s="115" t="s">
        <v>13</v>
      </c>
      <c r="F5297" s="115" t="s">
        <v>343</v>
      </c>
      <c r="G5297" s="115" t="s">
        <v>344</v>
      </c>
      <c r="H5297" s="115">
        <v>0.56000000000000005</v>
      </c>
      <c r="I5297" s="115">
        <v>0.48</v>
      </c>
      <c r="J5297" s="115" t="s">
        <v>350</v>
      </c>
      <c r="K5297" s="115">
        <v>0.10269397692211001</v>
      </c>
      <c r="L5297" s="115">
        <v>3661.4881881176598</v>
      </c>
      <c r="M5297" s="115">
        <v>9.1257924153141907</v>
      </c>
      <c r="N5297" s="115">
        <v>1.3421179030121899</v>
      </c>
      <c r="O5297" s="115">
        <v>0.93716391569428004</v>
      </c>
      <c r="P5297" s="115">
        <v>0.13782742495868999</v>
      </c>
      <c r="Q5297" s="115">
        <v>376.01278349115199</v>
      </c>
      <c r="R5297" s="115">
        <v>1210</v>
      </c>
      <c r="S5297" s="115" t="s">
        <v>353</v>
      </c>
      <c r="T5297" s="115">
        <v>1210</v>
      </c>
      <c r="U5297" s="115" t="s">
        <v>352</v>
      </c>
      <c r="V5297" s="115" t="s">
        <v>350</v>
      </c>
      <c r="Z5297" s="115">
        <v>0</v>
      </c>
      <c r="AA5297" s="115">
        <v>1</v>
      </c>
      <c r="AB5297" s="115">
        <v>0.93716391569428004</v>
      </c>
      <c r="AC5297" s="115">
        <v>0.13782742495868999</v>
      </c>
      <c r="AD5297" s="115">
        <v>376.01278349115199</v>
      </c>
      <c r="AF5297" s="115">
        <v>-1</v>
      </c>
      <c r="AG5297" s="115">
        <v>-1</v>
      </c>
      <c r="AH5297" s="115">
        <v>-1</v>
      </c>
      <c r="AI5297" s="115">
        <v>-1</v>
      </c>
      <c r="AJ5297" s="115">
        <v>0</v>
      </c>
      <c r="AM5297" s="115" t="s">
        <v>348</v>
      </c>
      <c r="AN5297" s="115">
        <v>-1</v>
      </c>
      <c r="AQ5297" s="115">
        <v>604</v>
      </c>
      <c r="AR5297" s="115" t="s">
        <v>271</v>
      </c>
      <c r="AS5297" s="115" t="s">
        <v>384</v>
      </c>
      <c r="AT5297" s="115" t="s">
        <v>296</v>
      </c>
      <c r="AV5297" s="115">
        <v>82.697892017553301</v>
      </c>
      <c r="AW5297" s="115">
        <v>0.30495765079999998</v>
      </c>
    </row>
    <row r="5298" spans="1:49" x14ac:dyDescent="0.25">
      <c r="A5298" s="117">
        <v>450000</v>
      </c>
      <c r="B5298" s="117">
        <v>870000</v>
      </c>
      <c r="C5298" s="117">
        <v>870000</v>
      </c>
      <c r="D5298" s="115" t="s">
        <v>342</v>
      </c>
      <c r="E5298" s="115" t="s">
        <v>13</v>
      </c>
      <c r="F5298" s="115" t="s">
        <v>343</v>
      </c>
      <c r="G5298" s="115" t="s">
        <v>344</v>
      </c>
      <c r="H5298" s="115">
        <v>0.56000000000000005</v>
      </c>
      <c r="I5298" s="115">
        <v>0.48</v>
      </c>
      <c r="J5298" s="115" t="s">
        <v>350</v>
      </c>
      <c r="K5298" s="115">
        <v>0.10813699950213</v>
      </c>
      <c r="L5298" s="115">
        <v>3661.4881881176598</v>
      </c>
      <c r="M5298" s="115">
        <v>9.1257924153141907</v>
      </c>
      <c r="N5298" s="115">
        <v>1.3421179030121899</v>
      </c>
      <c r="O5298" s="115">
        <v>0.98683580987140995</v>
      </c>
      <c r="P5298" s="115">
        <v>0.14513260300983</v>
      </c>
      <c r="Q5298" s="115">
        <v>395.94234637555297</v>
      </c>
      <c r="R5298" s="115">
        <v>1210</v>
      </c>
      <c r="S5298" s="115" t="s">
        <v>353</v>
      </c>
      <c r="T5298" s="115">
        <v>1210</v>
      </c>
      <c r="U5298" s="115" t="s">
        <v>352</v>
      </c>
      <c r="V5298" s="115" t="s">
        <v>350</v>
      </c>
      <c r="Z5298" s="115">
        <v>0</v>
      </c>
      <c r="AA5298" s="115">
        <v>1</v>
      </c>
      <c r="AB5298" s="115">
        <v>0.98683580987140995</v>
      </c>
      <c r="AC5298" s="115">
        <v>0.14513260300983</v>
      </c>
      <c r="AD5298" s="115">
        <v>395.94234637555297</v>
      </c>
      <c r="AF5298" s="115">
        <v>-1</v>
      </c>
      <c r="AG5298" s="115">
        <v>-1</v>
      </c>
      <c r="AH5298" s="115">
        <v>-1</v>
      </c>
      <c r="AI5298" s="115">
        <v>-1</v>
      </c>
      <c r="AJ5298" s="115">
        <v>0</v>
      </c>
      <c r="AM5298" s="115" t="s">
        <v>348</v>
      </c>
      <c r="AN5298" s="115">
        <v>-1</v>
      </c>
      <c r="AQ5298" s="115">
        <v>604</v>
      </c>
      <c r="AR5298" s="115" t="s">
        <v>271</v>
      </c>
      <c r="AS5298" s="115" t="s">
        <v>384</v>
      </c>
      <c r="AT5298" s="115" t="s">
        <v>296</v>
      </c>
      <c r="AV5298" s="115">
        <v>85.606912833580793</v>
      </c>
      <c r="AW5298" s="115">
        <v>0.32112112440000001</v>
      </c>
    </row>
    <row r="5299" spans="1:49" x14ac:dyDescent="0.25">
      <c r="A5299" s="117">
        <v>450000</v>
      </c>
      <c r="B5299" s="117">
        <v>870000</v>
      </c>
      <c r="C5299" s="117">
        <v>870000</v>
      </c>
      <c r="D5299" s="115" t="s">
        <v>342</v>
      </c>
      <c r="E5299" s="115" t="s">
        <v>13</v>
      </c>
      <c r="F5299" s="115" t="s">
        <v>343</v>
      </c>
      <c r="G5299" s="115" t="s">
        <v>344</v>
      </c>
      <c r="H5299" s="115">
        <v>0.56000000000000005</v>
      </c>
      <c r="I5299" s="115">
        <v>0.48</v>
      </c>
      <c r="J5299" s="115" t="s">
        <v>350</v>
      </c>
      <c r="K5299" s="115">
        <v>9.2010363945470006E-2</v>
      </c>
      <c r="L5299" s="115">
        <v>3661.4881881176598</v>
      </c>
      <c r="M5299" s="115">
        <v>9.1257924153141907</v>
      </c>
      <c r="N5299" s="115">
        <v>1.3421179030121899</v>
      </c>
      <c r="O5299" s="115">
        <v>0.83966748142394998</v>
      </c>
      <c r="P5299" s="115">
        <v>0.12348875671388999</v>
      </c>
      <c r="Q5299" s="115">
        <v>336.89486077077902</v>
      </c>
      <c r="R5299" s="115">
        <v>1210</v>
      </c>
      <c r="S5299" s="115" t="s">
        <v>353</v>
      </c>
      <c r="T5299" s="115">
        <v>1210</v>
      </c>
      <c r="U5299" s="115" t="s">
        <v>352</v>
      </c>
      <c r="V5299" s="115" t="s">
        <v>350</v>
      </c>
      <c r="Z5299" s="115">
        <v>0</v>
      </c>
      <c r="AA5299" s="115">
        <v>1</v>
      </c>
      <c r="AB5299" s="115">
        <v>0.83966748142394998</v>
      </c>
      <c r="AC5299" s="115">
        <v>0.12348875671388999</v>
      </c>
      <c r="AD5299" s="115">
        <v>336.894860770778</v>
      </c>
      <c r="AF5299" s="115">
        <v>-1</v>
      </c>
      <c r="AG5299" s="115">
        <v>-1</v>
      </c>
      <c r="AH5299" s="115">
        <v>-1</v>
      </c>
      <c r="AI5299" s="115">
        <v>-1</v>
      </c>
      <c r="AJ5299" s="115">
        <v>0</v>
      </c>
      <c r="AM5299" s="115" t="s">
        <v>348</v>
      </c>
      <c r="AN5299" s="115">
        <v>-1</v>
      </c>
      <c r="AQ5299" s="115">
        <v>604</v>
      </c>
      <c r="AR5299" s="115" t="s">
        <v>271</v>
      </c>
      <c r="AS5299" s="115" t="s">
        <v>384</v>
      </c>
      <c r="AT5299" s="115" t="s">
        <v>296</v>
      </c>
      <c r="AV5299" s="115">
        <v>79.7907183598616</v>
      </c>
      <c r="AW5299" s="115">
        <v>0.27323184169999998</v>
      </c>
    </row>
    <row r="5300" spans="1:49" x14ac:dyDescent="0.25">
      <c r="A5300" s="117">
        <v>450000</v>
      </c>
      <c r="B5300" s="117">
        <v>870000</v>
      </c>
      <c r="C5300" s="117">
        <v>870000</v>
      </c>
      <c r="D5300" s="115" t="s">
        <v>342</v>
      </c>
      <c r="E5300" s="115" t="s">
        <v>13</v>
      </c>
      <c r="F5300" s="115" t="s">
        <v>343</v>
      </c>
      <c r="G5300" s="115" t="s">
        <v>344</v>
      </c>
      <c r="H5300" s="115">
        <v>0.56000000000000005</v>
      </c>
      <c r="I5300" s="115">
        <v>0.48</v>
      </c>
      <c r="J5300" s="115" t="s">
        <v>350</v>
      </c>
      <c r="K5300" s="115">
        <v>9.5794448596020002E-2</v>
      </c>
      <c r="L5300" s="115">
        <v>3661.4881881176598</v>
      </c>
      <c r="M5300" s="115">
        <v>9.1257924153141907</v>
      </c>
      <c r="N5300" s="115">
        <v>1.3421179030121899</v>
      </c>
      <c r="O5300" s="115">
        <v>0.87420025242677002</v>
      </c>
      <c r="P5300" s="115">
        <v>0.12856744446990001</v>
      </c>
      <c r="Q5300" s="115">
        <v>350.75024202157601</v>
      </c>
      <c r="R5300" s="115">
        <v>1210</v>
      </c>
      <c r="S5300" s="115" t="s">
        <v>353</v>
      </c>
      <c r="T5300" s="115">
        <v>1210</v>
      </c>
      <c r="U5300" s="115" t="s">
        <v>352</v>
      </c>
      <c r="V5300" s="115" t="s">
        <v>350</v>
      </c>
      <c r="Z5300" s="115">
        <v>0</v>
      </c>
      <c r="AA5300" s="115">
        <v>1</v>
      </c>
      <c r="AB5300" s="115">
        <v>0.87420025242677002</v>
      </c>
      <c r="AC5300" s="115">
        <v>0.12856744446990001</v>
      </c>
      <c r="AD5300" s="115">
        <v>350.75024202157698</v>
      </c>
      <c r="AF5300" s="115">
        <v>-1</v>
      </c>
      <c r="AG5300" s="115">
        <v>-1</v>
      </c>
      <c r="AH5300" s="115">
        <v>-1</v>
      </c>
      <c r="AI5300" s="115">
        <v>-1</v>
      </c>
      <c r="AJ5300" s="115">
        <v>0</v>
      </c>
      <c r="AM5300" s="115" t="s">
        <v>348</v>
      </c>
      <c r="AN5300" s="115">
        <v>-1</v>
      </c>
      <c r="AQ5300" s="115">
        <v>604</v>
      </c>
      <c r="AR5300" s="115" t="s">
        <v>271</v>
      </c>
      <c r="AS5300" s="115" t="s">
        <v>384</v>
      </c>
      <c r="AT5300" s="115" t="s">
        <v>296</v>
      </c>
      <c r="AV5300" s="115">
        <v>81.023323427211395</v>
      </c>
      <c r="AW5300" s="115">
        <v>0.28446897160000001</v>
      </c>
    </row>
    <row r="5301" spans="1:49" x14ac:dyDescent="0.25">
      <c r="A5301" s="117">
        <v>450000</v>
      </c>
      <c r="B5301" s="117">
        <v>870000</v>
      </c>
      <c r="C5301" s="117">
        <v>870000</v>
      </c>
      <c r="D5301" s="115" t="s">
        <v>342</v>
      </c>
      <c r="E5301" s="115" t="s">
        <v>13</v>
      </c>
      <c r="F5301" s="115" t="s">
        <v>343</v>
      </c>
      <c r="G5301" s="115" t="s">
        <v>344</v>
      </c>
      <c r="H5301" s="115">
        <v>0.56000000000000005</v>
      </c>
      <c r="I5301" s="115">
        <v>0.48</v>
      </c>
      <c r="J5301" s="115" t="s">
        <v>350</v>
      </c>
      <c r="K5301" s="115">
        <v>0.18120768120034</v>
      </c>
      <c r="L5301" s="115">
        <v>3643.2862251630499</v>
      </c>
      <c r="M5301" s="115">
        <v>9.0832297097841206</v>
      </c>
      <c r="N5301" s="115">
        <v>1.33595352853157</v>
      </c>
      <c r="O5301" s="115">
        <v>1.64595099352008</v>
      </c>
      <c r="P5301" s="115">
        <v>0.24208504109661999</v>
      </c>
      <c r="Q5301" s="115">
        <v>660.19144881096304</v>
      </c>
      <c r="R5301" s="115">
        <v>1200</v>
      </c>
      <c r="S5301" s="115" t="s">
        <v>351</v>
      </c>
      <c r="T5301" s="115">
        <v>1200</v>
      </c>
      <c r="U5301" s="115" t="s">
        <v>352</v>
      </c>
      <c r="V5301" s="115" t="s">
        <v>350</v>
      </c>
      <c r="Z5301" s="115">
        <v>0</v>
      </c>
      <c r="AA5301" s="115">
        <v>1</v>
      </c>
      <c r="AB5301" s="115">
        <v>1.64595099352008</v>
      </c>
      <c r="AC5301" s="115">
        <v>0.24208504109661999</v>
      </c>
      <c r="AD5301" s="115">
        <v>660.19144881096304</v>
      </c>
      <c r="AF5301" s="115">
        <v>-1</v>
      </c>
      <c r="AG5301" s="115">
        <v>-1</v>
      </c>
      <c r="AH5301" s="115">
        <v>-1</v>
      </c>
      <c r="AI5301" s="115">
        <v>-1</v>
      </c>
      <c r="AJ5301" s="115">
        <v>0</v>
      </c>
      <c r="AM5301" s="115" t="s">
        <v>348</v>
      </c>
      <c r="AN5301" s="115">
        <v>-1</v>
      </c>
      <c r="AQ5301" s="115">
        <v>604</v>
      </c>
      <c r="AR5301" s="115" t="s">
        <v>271</v>
      </c>
      <c r="AS5301" s="115" t="s">
        <v>384</v>
      </c>
      <c r="AT5301" s="115" t="s">
        <v>296</v>
      </c>
      <c r="AV5301" s="115">
        <v>129.39328550881501</v>
      </c>
      <c r="AW5301" s="115">
        <v>0.53543507609999996</v>
      </c>
    </row>
    <row r="5302" spans="1:49" x14ac:dyDescent="0.25">
      <c r="A5302" s="117">
        <v>450000</v>
      </c>
      <c r="B5302" s="117">
        <v>870000</v>
      </c>
      <c r="C5302" s="117">
        <v>870000</v>
      </c>
      <c r="D5302" s="115" t="s">
        <v>342</v>
      </c>
      <c r="E5302" s="115" t="s">
        <v>13</v>
      </c>
      <c r="F5302" s="115" t="s">
        <v>343</v>
      </c>
      <c r="G5302" s="115" t="s">
        <v>344</v>
      </c>
      <c r="H5302" s="115">
        <v>0.56000000000000005</v>
      </c>
      <c r="I5302" s="115">
        <v>0.48</v>
      </c>
      <c r="J5302" s="115" t="s">
        <v>350</v>
      </c>
      <c r="K5302" s="115">
        <v>5.693586522678E-2</v>
      </c>
      <c r="L5302" s="115">
        <v>3643.2862251630499</v>
      </c>
      <c r="M5302" s="115">
        <v>9.0832297097841206</v>
      </c>
      <c r="N5302" s="115">
        <v>1.33595352853157</v>
      </c>
      <c r="O5302" s="115">
        <v>0.51716154258017</v>
      </c>
      <c r="P5302" s="115">
        <v>7.606367004971E-2</v>
      </c>
      <c r="Q5302" s="115">
        <v>207.433653498475</v>
      </c>
      <c r="R5302" s="115">
        <v>1210</v>
      </c>
      <c r="S5302" s="115" t="s">
        <v>353</v>
      </c>
      <c r="T5302" s="115">
        <v>1210</v>
      </c>
      <c r="U5302" s="115" t="s">
        <v>352</v>
      </c>
      <c r="V5302" s="115" t="s">
        <v>350</v>
      </c>
      <c r="Z5302" s="115">
        <v>0</v>
      </c>
      <c r="AA5302" s="115">
        <v>1</v>
      </c>
      <c r="AB5302" s="115">
        <v>0.51716154258017</v>
      </c>
      <c r="AC5302" s="115">
        <v>7.606367004971E-2</v>
      </c>
      <c r="AD5302" s="115">
        <v>207.433653498474</v>
      </c>
      <c r="AF5302" s="115">
        <v>-1</v>
      </c>
      <c r="AG5302" s="115">
        <v>-1</v>
      </c>
      <c r="AH5302" s="115">
        <v>-1</v>
      </c>
      <c r="AI5302" s="115">
        <v>-1</v>
      </c>
      <c r="AJ5302" s="115">
        <v>0</v>
      </c>
      <c r="AM5302" s="115" t="s">
        <v>348</v>
      </c>
      <c r="AN5302" s="115">
        <v>-1</v>
      </c>
      <c r="AQ5302" s="115">
        <v>604</v>
      </c>
      <c r="AR5302" s="115" t="s">
        <v>271</v>
      </c>
      <c r="AS5302" s="115" t="s">
        <v>384</v>
      </c>
      <c r="AT5302" s="115" t="s">
        <v>296</v>
      </c>
      <c r="AV5302" s="115">
        <v>61.004537955204803</v>
      </c>
      <c r="AW5302" s="115">
        <v>0.16823491769999999</v>
      </c>
    </row>
    <row r="5303" spans="1:49" x14ac:dyDescent="0.25">
      <c r="A5303" s="117">
        <v>450000</v>
      </c>
      <c r="B5303" s="117">
        <v>870000</v>
      </c>
      <c r="C5303" s="117">
        <v>870000</v>
      </c>
      <c r="D5303" s="115" t="s">
        <v>342</v>
      </c>
      <c r="E5303" s="115" t="s">
        <v>13</v>
      </c>
      <c r="F5303" s="115" t="s">
        <v>343</v>
      </c>
      <c r="G5303" s="115" t="s">
        <v>344</v>
      </c>
      <c r="H5303" s="115">
        <v>0.56000000000000005</v>
      </c>
      <c r="I5303" s="115">
        <v>0.48</v>
      </c>
      <c r="J5303" s="115" t="s">
        <v>350</v>
      </c>
      <c r="K5303" s="115">
        <v>0.13837473318164001</v>
      </c>
      <c r="L5303" s="115">
        <v>3643.2862251630499</v>
      </c>
      <c r="M5303" s="115">
        <v>9.0832297097841206</v>
      </c>
      <c r="N5303" s="115">
        <v>1.33595352853157</v>
      </c>
      <c r="O5303" s="115">
        <v>1.256889487519</v>
      </c>
      <c r="P5303" s="115">
        <v>0.18486221305362999</v>
      </c>
      <c r="Q5303" s="115">
        <v>504.13875931131503</v>
      </c>
      <c r="R5303" s="115">
        <v>1210</v>
      </c>
      <c r="S5303" s="115" t="s">
        <v>353</v>
      </c>
      <c r="T5303" s="115">
        <v>1210</v>
      </c>
      <c r="U5303" s="115" t="s">
        <v>352</v>
      </c>
      <c r="V5303" s="115" t="s">
        <v>350</v>
      </c>
      <c r="Z5303" s="115">
        <v>0</v>
      </c>
      <c r="AA5303" s="115">
        <v>1</v>
      </c>
      <c r="AB5303" s="115">
        <v>1.256889487519</v>
      </c>
      <c r="AC5303" s="115">
        <v>0.18486221305362999</v>
      </c>
      <c r="AD5303" s="115">
        <v>504.13875931131503</v>
      </c>
      <c r="AF5303" s="115">
        <v>-1</v>
      </c>
      <c r="AG5303" s="115">
        <v>-1</v>
      </c>
      <c r="AH5303" s="115">
        <v>-1</v>
      </c>
      <c r="AI5303" s="115">
        <v>-1</v>
      </c>
      <c r="AJ5303" s="115">
        <v>0</v>
      </c>
      <c r="AM5303" s="115" t="s">
        <v>348</v>
      </c>
      <c r="AN5303" s="115">
        <v>-1</v>
      </c>
      <c r="AQ5303" s="115">
        <v>604</v>
      </c>
      <c r="AR5303" s="115" t="s">
        <v>271</v>
      </c>
      <c r="AS5303" s="115" t="s">
        <v>384</v>
      </c>
      <c r="AT5303" s="115" t="s">
        <v>296</v>
      </c>
      <c r="AV5303" s="115">
        <v>97.038150422191507</v>
      </c>
      <c r="AW5303" s="115">
        <v>0.40887166209999998</v>
      </c>
    </row>
    <row r="5304" spans="1:49" x14ac:dyDescent="0.25">
      <c r="A5304" s="117">
        <v>450000</v>
      </c>
      <c r="B5304" s="117">
        <v>870000</v>
      </c>
      <c r="C5304" s="117">
        <v>870000</v>
      </c>
      <c r="D5304" s="115" t="s">
        <v>342</v>
      </c>
      <c r="E5304" s="115" t="s">
        <v>13</v>
      </c>
      <c r="F5304" s="115" t="s">
        <v>343</v>
      </c>
      <c r="G5304" s="115" t="s">
        <v>344</v>
      </c>
      <c r="H5304" s="115">
        <v>0.56000000000000005</v>
      </c>
      <c r="I5304" s="115">
        <v>0.48</v>
      </c>
      <c r="J5304" s="115" t="s">
        <v>350</v>
      </c>
      <c r="K5304" s="115">
        <v>2.3161732203220001E-2</v>
      </c>
      <c r="L5304" s="115">
        <v>3643.2862251630499</v>
      </c>
      <c r="M5304" s="115">
        <v>9.0832297097841206</v>
      </c>
      <c r="N5304" s="115">
        <v>1.33595352853157</v>
      </c>
      <c r="O5304" s="115">
        <v>0.21038333407837001</v>
      </c>
      <c r="P5304" s="115">
        <v>3.0942997863790001E-2</v>
      </c>
      <c r="Q5304" s="115">
        <v>84.384819886917896</v>
      </c>
      <c r="R5304" s="115">
        <v>1210</v>
      </c>
      <c r="S5304" s="115" t="s">
        <v>353</v>
      </c>
      <c r="T5304" s="115">
        <v>1210</v>
      </c>
      <c r="U5304" s="115" t="s">
        <v>352</v>
      </c>
      <c r="V5304" s="115" t="s">
        <v>350</v>
      </c>
      <c r="Z5304" s="115">
        <v>0</v>
      </c>
      <c r="AA5304" s="115">
        <v>1</v>
      </c>
      <c r="AB5304" s="115">
        <v>0.21038333407837001</v>
      </c>
      <c r="AC5304" s="115">
        <v>3.0942997863790001E-2</v>
      </c>
      <c r="AD5304" s="115">
        <v>84.384819886917199</v>
      </c>
      <c r="AF5304" s="115">
        <v>-1</v>
      </c>
      <c r="AG5304" s="115">
        <v>-1</v>
      </c>
      <c r="AH5304" s="115">
        <v>-1</v>
      </c>
      <c r="AI5304" s="115">
        <v>-1</v>
      </c>
      <c r="AJ5304" s="115">
        <v>0</v>
      </c>
      <c r="AM5304" s="115" t="s">
        <v>348</v>
      </c>
      <c r="AN5304" s="115">
        <v>-1</v>
      </c>
      <c r="AQ5304" s="115">
        <v>604</v>
      </c>
      <c r="AR5304" s="115" t="s">
        <v>271</v>
      </c>
      <c r="AS5304" s="115" t="s">
        <v>384</v>
      </c>
      <c r="AT5304" s="115" t="s">
        <v>296</v>
      </c>
      <c r="AV5304" s="115">
        <v>47.144371156527299</v>
      </c>
      <c r="AW5304" s="115">
        <v>6.8438621199999994E-2</v>
      </c>
    </row>
    <row r="5305" spans="1:49" x14ac:dyDescent="0.25">
      <c r="A5305" s="117">
        <v>450000</v>
      </c>
      <c r="B5305" s="117">
        <v>870000</v>
      </c>
      <c r="C5305" s="117">
        <v>870000</v>
      </c>
      <c r="D5305" s="115" t="s">
        <v>342</v>
      </c>
      <c r="E5305" s="115" t="s">
        <v>13</v>
      </c>
      <c r="F5305" s="115" t="s">
        <v>343</v>
      </c>
      <c r="G5305" s="115" t="s">
        <v>344</v>
      </c>
      <c r="H5305" s="115">
        <v>0.56000000000000005</v>
      </c>
      <c r="I5305" s="115">
        <v>0.48</v>
      </c>
      <c r="J5305" s="115" t="s">
        <v>350</v>
      </c>
      <c r="K5305" s="115">
        <v>7.385581334895E-2</v>
      </c>
      <c r="L5305" s="115">
        <v>3643.2862251630499</v>
      </c>
      <c r="M5305" s="115">
        <v>9.0832297097841206</v>
      </c>
      <c r="N5305" s="115">
        <v>1.33595352853157</v>
      </c>
      <c r="O5305" s="115">
        <v>0.67084931805152004</v>
      </c>
      <c r="P5305" s="115">
        <v>9.8667934446109995E-2</v>
      </c>
      <c r="Q5305" s="115">
        <v>269.07786742247202</v>
      </c>
      <c r="R5305" s="115">
        <v>1210</v>
      </c>
      <c r="S5305" s="115" t="s">
        <v>353</v>
      </c>
      <c r="T5305" s="115">
        <v>1210</v>
      </c>
      <c r="U5305" s="115" t="s">
        <v>352</v>
      </c>
      <c r="V5305" s="115" t="s">
        <v>350</v>
      </c>
      <c r="Z5305" s="115">
        <v>0</v>
      </c>
      <c r="AA5305" s="115">
        <v>1</v>
      </c>
      <c r="AB5305" s="115">
        <v>0.67084931805152004</v>
      </c>
      <c r="AC5305" s="115">
        <v>9.8667934446109995E-2</v>
      </c>
      <c r="AD5305" s="115">
        <v>269.07786742246998</v>
      </c>
      <c r="AF5305" s="115">
        <v>-1</v>
      </c>
      <c r="AG5305" s="115">
        <v>-1</v>
      </c>
      <c r="AH5305" s="115">
        <v>-1</v>
      </c>
      <c r="AI5305" s="115">
        <v>-1</v>
      </c>
      <c r="AJ5305" s="115">
        <v>0</v>
      </c>
      <c r="AM5305" s="115" t="s">
        <v>348</v>
      </c>
      <c r="AN5305" s="115">
        <v>-1</v>
      </c>
      <c r="AQ5305" s="115">
        <v>604</v>
      </c>
      <c r="AR5305" s="115" t="s">
        <v>271</v>
      </c>
      <c r="AS5305" s="115" t="s">
        <v>384</v>
      </c>
      <c r="AT5305" s="115" t="s">
        <v>296</v>
      </c>
      <c r="AV5305" s="115">
        <v>69.650228050312606</v>
      </c>
      <c r="AW5305" s="115">
        <v>0.218230225</v>
      </c>
    </row>
    <row r="5306" spans="1:49" x14ac:dyDescent="0.25">
      <c r="A5306" s="117">
        <v>450000</v>
      </c>
      <c r="B5306" s="117">
        <v>870000</v>
      </c>
      <c r="C5306" s="117">
        <v>870000</v>
      </c>
      <c r="D5306" s="115" t="s">
        <v>342</v>
      </c>
      <c r="E5306" s="115" t="s">
        <v>13</v>
      </c>
      <c r="F5306" s="115" t="s">
        <v>343</v>
      </c>
      <c r="G5306" s="115" t="s">
        <v>344</v>
      </c>
      <c r="H5306" s="115">
        <v>0.56000000000000005</v>
      </c>
      <c r="I5306" s="115">
        <v>0.48</v>
      </c>
      <c r="J5306" s="115" t="s">
        <v>350</v>
      </c>
      <c r="K5306" s="115">
        <v>0.14422762846091999</v>
      </c>
      <c r="L5306" s="115">
        <v>3643.2862251630499</v>
      </c>
      <c r="M5306" s="115">
        <v>9.0832297097841206</v>
      </c>
      <c r="N5306" s="115">
        <v>1.33595352853157</v>
      </c>
      <c r="O5306" s="115">
        <v>1.3100526798080101</v>
      </c>
      <c r="P5306" s="115">
        <v>0.19268140915411</v>
      </c>
      <c r="Q5306" s="115">
        <v>525.46253205963797</v>
      </c>
      <c r="R5306" s="115">
        <v>1210</v>
      </c>
      <c r="S5306" s="115" t="s">
        <v>353</v>
      </c>
      <c r="T5306" s="115">
        <v>1210</v>
      </c>
      <c r="U5306" s="115" t="s">
        <v>352</v>
      </c>
      <c r="V5306" s="115" t="s">
        <v>350</v>
      </c>
      <c r="Z5306" s="115">
        <v>0</v>
      </c>
      <c r="AA5306" s="115">
        <v>1</v>
      </c>
      <c r="AB5306" s="115">
        <v>1.3100526798080101</v>
      </c>
      <c r="AC5306" s="115">
        <v>0.19268140915411</v>
      </c>
      <c r="AD5306" s="115">
        <v>525.46253205963797</v>
      </c>
      <c r="AF5306" s="115">
        <v>-1</v>
      </c>
      <c r="AG5306" s="115">
        <v>-1</v>
      </c>
      <c r="AH5306" s="115">
        <v>-1</v>
      </c>
      <c r="AI5306" s="115">
        <v>-1</v>
      </c>
      <c r="AJ5306" s="115">
        <v>0</v>
      </c>
      <c r="AM5306" s="115" t="s">
        <v>348</v>
      </c>
      <c r="AN5306" s="115">
        <v>-1</v>
      </c>
      <c r="AQ5306" s="115">
        <v>604</v>
      </c>
      <c r="AR5306" s="115" t="s">
        <v>271</v>
      </c>
      <c r="AS5306" s="115" t="s">
        <v>384</v>
      </c>
      <c r="AT5306" s="115" t="s">
        <v>296</v>
      </c>
      <c r="AV5306" s="115">
        <v>104.653412904242</v>
      </c>
      <c r="AW5306" s="115">
        <v>0.42616588160000002</v>
      </c>
    </row>
    <row r="5307" spans="1:49" x14ac:dyDescent="0.25">
      <c r="A5307" s="117">
        <v>450000</v>
      </c>
      <c r="B5307" s="117">
        <v>870000</v>
      </c>
      <c r="C5307" s="117">
        <v>870000</v>
      </c>
      <c r="D5307" s="115" t="s">
        <v>342</v>
      </c>
      <c r="E5307" s="115" t="s">
        <v>13</v>
      </c>
      <c r="F5307" s="115" t="s">
        <v>343</v>
      </c>
      <c r="G5307" s="115" t="s">
        <v>344</v>
      </c>
      <c r="H5307" s="115">
        <v>0.56000000000000005</v>
      </c>
      <c r="I5307" s="115">
        <v>0.48</v>
      </c>
      <c r="J5307" s="115" t="s">
        <v>350</v>
      </c>
      <c r="K5307" s="115">
        <v>4.8056898233049997E-2</v>
      </c>
      <c r="L5307" s="115">
        <v>3695.6425716131498</v>
      </c>
      <c r="M5307" s="115">
        <v>10.438130364279299</v>
      </c>
      <c r="N5307" s="115">
        <v>1.95569485318648</v>
      </c>
      <c r="O5307" s="115">
        <v>0.50162416865948001</v>
      </c>
      <c r="P5307" s="115">
        <v>9.3984628534480003E-2</v>
      </c>
      <c r="Q5307" s="115">
        <v>177.60111896974001</v>
      </c>
      <c r="R5307" s="115">
        <v>1210</v>
      </c>
      <c r="S5307" s="115" t="s">
        <v>353</v>
      </c>
      <c r="T5307" s="115">
        <v>1210</v>
      </c>
      <c r="U5307" s="115" t="s">
        <v>352</v>
      </c>
      <c r="V5307" s="115" t="s">
        <v>350</v>
      </c>
      <c r="Z5307" s="115">
        <v>0</v>
      </c>
      <c r="AA5307" s="115">
        <v>1</v>
      </c>
      <c r="AB5307" s="115">
        <v>0.50162416865948001</v>
      </c>
      <c r="AC5307" s="115">
        <v>9.3984628534480003E-2</v>
      </c>
      <c r="AD5307" s="115">
        <v>177.60111896973899</v>
      </c>
      <c r="AF5307" s="115">
        <v>-1</v>
      </c>
      <c r="AG5307" s="115">
        <v>-1</v>
      </c>
      <c r="AH5307" s="115">
        <v>-1</v>
      </c>
      <c r="AI5307" s="115">
        <v>-1</v>
      </c>
      <c r="AJ5307" s="115">
        <v>0</v>
      </c>
      <c r="AM5307" s="115" t="s">
        <v>348</v>
      </c>
      <c r="AN5307" s="115">
        <v>-1</v>
      </c>
      <c r="AQ5307" s="115">
        <v>604</v>
      </c>
      <c r="AR5307" s="115" t="s">
        <v>271</v>
      </c>
      <c r="AS5307" s="115" t="s">
        <v>384</v>
      </c>
      <c r="AT5307" s="115" t="s">
        <v>296</v>
      </c>
      <c r="AV5307" s="115">
        <v>76.447231505139996</v>
      </c>
      <c r="AW5307" s="115">
        <v>0.144039837</v>
      </c>
    </row>
    <row r="5308" spans="1:49" x14ac:dyDescent="0.25">
      <c r="A5308" s="117">
        <v>450000</v>
      </c>
      <c r="B5308" s="117">
        <v>870000</v>
      </c>
      <c r="C5308" s="117">
        <v>870000</v>
      </c>
      <c r="D5308" s="115" t="s">
        <v>342</v>
      </c>
      <c r="E5308" s="115" t="s">
        <v>13</v>
      </c>
      <c r="F5308" s="115" t="s">
        <v>343</v>
      </c>
      <c r="G5308" s="115" t="s">
        <v>344</v>
      </c>
      <c r="H5308" s="115">
        <v>0.56000000000000005</v>
      </c>
      <c r="I5308" s="115">
        <v>0.48</v>
      </c>
      <c r="J5308" s="115" t="s">
        <v>350</v>
      </c>
      <c r="K5308" s="115">
        <v>0.25996419346250998</v>
      </c>
      <c r="L5308" s="115">
        <v>3695.6425716131498</v>
      </c>
      <c r="M5308" s="115">
        <v>10.438130364279299</v>
      </c>
      <c r="N5308" s="115">
        <v>1.95569485318648</v>
      </c>
      <c r="O5308" s="115">
        <v>2.7135401414064999</v>
      </c>
      <c r="P5308" s="115">
        <v>0.50841063516742002</v>
      </c>
      <c r="Q5308" s="115">
        <v>960.73474045515798</v>
      </c>
      <c r="R5308" s="115">
        <v>1300</v>
      </c>
      <c r="S5308" s="115" t="s">
        <v>346</v>
      </c>
      <c r="T5308" s="115">
        <v>1300</v>
      </c>
      <c r="U5308" s="115" t="s">
        <v>352</v>
      </c>
      <c r="V5308" s="115" t="s">
        <v>350</v>
      </c>
      <c r="Z5308" s="115">
        <v>0</v>
      </c>
      <c r="AA5308" s="115">
        <v>1</v>
      </c>
      <c r="AB5308" s="115">
        <v>2.7135401414064999</v>
      </c>
      <c r="AC5308" s="115">
        <v>0.50841063516742002</v>
      </c>
      <c r="AD5308" s="115">
        <v>960.73474045515798</v>
      </c>
      <c r="AF5308" s="115">
        <v>-1</v>
      </c>
      <c r="AG5308" s="115">
        <v>-1</v>
      </c>
      <c r="AH5308" s="115">
        <v>-1</v>
      </c>
      <c r="AI5308" s="115">
        <v>-1</v>
      </c>
      <c r="AJ5308" s="115">
        <v>0</v>
      </c>
      <c r="AM5308" s="115" t="s">
        <v>348</v>
      </c>
      <c r="AN5308" s="115">
        <v>-1</v>
      </c>
      <c r="AQ5308" s="115">
        <v>604</v>
      </c>
      <c r="AR5308" s="115" t="s">
        <v>271</v>
      </c>
      <c r="AS5308" s="115" t="s">
        <v>384</v>
      </c>
      <c r="AT5308" s="115" t="s">
        <v>296</v>
      </c>
      <c r="AV5308" s="115">
        <v>139.239248739229</v>
      </c>
      <c r="AW5308" s="115">
        <v>0.77918470429999998</v>
      </c>
    </row>
    <row r="5309" spans="1:49" x14ac:dyDescent="0.25">
      <c r="A5309" s="117">
        <v>450000</v>
      </c>
      <c r="B5309" s="117">
        <v>870000</v>
      </c>
      <c r="C5309" s="117">
        <v>870000</v>
      </c>
      <c r="D5309" s="115" t="s">
        <v>342</v>
      </c>
      <c r="E5309" s="115" t="s">
        <v>13</v>
      </c>
      <c r="F5309" s="115" t="s">
        <v>343</v>
      </c>
      <c r="G5309" s="115" t="s">
        <v>344</v>
      </c>
      <c r="H5309" s="115">
        <v>0.56000000000000005</v>
      </c>
      <c r="I5309" s="115">
        <v>0.48</v>
      </c>
      <c r="J5309" s="115" t="s">
        <v>350</v>
      </c>
      <c r="K5309" s="115">
        <v>3.2655333271470001E-2</v>
      </c>
      <c r="L5309" s="115">
        <v>3695.6425716131498</v>
      </c>
      <c r="M5309" s="115">
        <v>10.438130364279299</v>
      </c>
      <c r="N5309" s="115">
        <v>1.95569485318648</v>
      </c>
      <c r="O5309" s="115">
        <v>0.34086062577658999</v>
      </c>
      <c r="P5309" s="115">
        <v>6.38638672081E-2</v>
      </c>
      <c r="Q5309" s="115">
        <v>120.68243982825901</v>
      </c>
      <c r="R5309" s="115">
        <v>1210</v>
      </c>
      <c r="S5309" s="115" t="s">
        <v>353</v>
      </c>
      <c r="T5309" s="115">
        <v>1210</v>
      </c>
      <c r="U5309" s="115" t="s">
        <v>352</v>
      </c>
      <c r="V5309" s="115" t="s">
        <v>350</v>
      </c>
      <c r="Z5309" s="115">
        <v>0</v>
      </c>
      <c r="AA5309" s="115">
        <v>1</v>
      </c>
      <c r="AB5309" s="115">
        <v>0.34086062577658999</v>
      </c>
      <c r="AC5309" s="115">
        <v>6.38638672081E-2</v>
      </c>
      <c r="AD5309" s="115">
        <v>120.68243982826</v>
      </c>
      <c r="AF5309" s="115">
        <v>-1</v>
      </c>
      <c r="AG5309" s="115">
        <v>-1</v>
      </c>
      <c r="AH5309" s="115">
        <v>-1</v>
      </c>
      <c r="AI5309" s="115">
        <v>-1</v>
      </c>
      <c r="AJ5309" s="115">
        <v>0</v>
      </c>
      <c r="AM5309" s="115" t="s">
        <v>348</v>
      </c>
      <c r="AN5309" s="115">
        <v>-1</v>
      </c>
      <c r="AQ5309" s="115">
        <v>604</v>
      </c>
      <c r="AR5309" s="115" t="s">
        <v>271</v>
      </c>
      <c r="AS5309" s="115" t="s">
        <v>384</v>
      </c>
      <c r="AT5309" s="115" t="s">
        <v>296</v>
      </c>
      <c r="AV5309" s="115">
        <v>48.024317006003798</v>
      </c>
      <c r="AW5309" s="115">
        <v>9.7877080199999994E-2</v>
      </c>
    </row>
    <row r="5310" spans="1:49" x14ac:dyDescent="0.25">
      <c r="A5310" s="117">
        <v>450000</v>
      </c>
      <c r="B5310" s="117">
        <v>870000</v>
      </c>
      <c r="C5310" s="117">
        <v>870000</v>
      </c>
      <c r="D5310" s="115" t="s">
        <v>342</v>
      </c>
      <c r="E5310" s="115" t="s">
        <v>13</v>
      </c>
      <c r="F5310" s="115" t="s">
        <v>343</v>
      </c>
      <c r="G5310" s="115" t="s">
        <v>344</v>
      </c>
      <c r="H5310" s="115">
        <v>0.56000000000000005</v>
      </c>
      <c r="I5310" s="115">
        <v>0.48</v>
      </c>
      <c r="J5310" s="115" t="s">
        <v>350</v>
      </c>
      <c r="K5310" s="115">
        <v>0.27708702844771999</v>
      </c>
      <c r="L5310" s="115">
        <v>3695.6425716131498</v>
      </c>
      <c r="M5310" s="115">
        <v>10.438130364279299</v>
      </c>
      <c r="N5310" s="115">
        <v>1.95569485318648</v>
      </c>
      <c r="O5310" s="115">
        <v>2.8922705251881502</v>
      </c>
      <c r="P5310" s="115">
        <v>0.54189767541995004</v>
      </c>
      <c r="Q5310" s="115">
        <v>1024.0146183731999</v>
      </c>
      <c r="R5310" s="115">
        <v>1300</v>
      </c>
      <c r="S5310" s="115" t="s">
        <v>346</v>
      </c>
      <c r="T5310" s="115">
        <v>1300</v>
      </c>
      <c r="U5310" s="115" t="s">
        <v>352</v>
      </c>
      <c r="V5310" s="115" t="s">
        <v>350</v>
      </c>
      <c r="Z5310" s="115">
        <v>0</v>
      </c>
      <c r="AA5310" s="115">
        <v>1</v>
      </c>
      <c r="AB5310" s="115">
        <v>2.8922705251881502</v>
      </c>
      <c r="AC5310" s="115">
        <v>0.54189767541995004</v>
      </c>
      <c r="AD5310" s="115">
        <v>1024.0146183731999</v>
      </c>
      <c r="AF5310" s="115">
        <v>-1</v>
      </c>
      <c r="AG5310" s="115">
        <v>-1</v>
      </c>
      <c r="AH5310" s="115">
        <v>-1</v>
      </c>
      <c r="AI5310" s="115">
        <v>-1</v>
      </c>
      <c r="AJ5310" s="115">
        <v>0</v>
      </c>
      <c r="AM5310" s="115" t="s">
        <v>348</v>
      </c>
      <c r="AN5310" s="115">
        <v>-1</v>
      </c>
      <c r="AQ5310" s="115">
        <v>604</v>
      </c>
      <c r="AR5310" s="115" t="s">
        <v>271</v>
      </c>
      <c r="AS5310" s="115" t="s">
        <v>384</v>
      </c>
      <c r="AT5310" s="115" t="s">
        <v>296</v>
      </c>
      <c r="AV5310" s="115">
        <v>137.789987391946</v>
      </c>
      <c r="AW5310" s="115">
        <v>0.83050658420000001</v>
      </c>
    </row>
    <row r="5311" spans="1:49" x14ac:dyDescent="0.25">
      <c r="A5311" s="117">
        <v>450000</v>
      </c>
      <c r="B5311" s="117">
        <v>870000</v>
      </c>
      <c r="C5311" s="117">
        <v>870000</v>
      </c>
      <c r="D5311" s="115" t="s">
        <v>342</v>
      </c>
      <c r="E5311" s="115" t="s">
        <v>13</v>
      </c>
      <c r="F5311" s="115" t="s">
        <v>343</v>
      </c>
      <c r="G5311" s="115" t="s">
        <v>344</v>
      </c>
      <c r="H5311" s="115">
        <v>0.56000000000000005</v>
      </c>
      <c r="I5311" s="115">
        <v>0.48</v>
      </c>
      <c r="J5311" s="115" t="s">
        <v>350</v>
      </c>
      <c r="K5311" s="115">
        <v>6.2407917559799998E-3</v>
      </c>
      <c r="L5311" s="115">
        <v>3649.67237306571</v>
      </c>
      <c r="M5311" s="115">
        <v>9.0981577395877409</v>
      </c>
      <c r="N5311" s="115">
        <v>1.33811537770009</v>
      </c>
      <c r="O5311" s="115">
        <v>5.6779707815880001E-2</v>
      </c>
      <c r="P5311" s="115">
        <v>8.3508994177100004E-3</v>
      </c>
      <c r="Q5311" s="115">
        <v>22.776845257882002</v>
      </c>
      <c r="R5311" s="115">
        <v>1200</v>
      </c>
      <c r="S5311" s="115" t="s">
        <v>351</v>
      </c>
      <c r="T5311" s="115">
        <v>1200</v>
      </c>
      <c r="U5311" s="115" t="s">
        <v>352</v>
      </c>
      <c r="V5311" s="115" t="s">
        <v>350</v>
      </c>
      <c r="Z5311" s="115">
        <v>0</v>
      </c>
      <c r="AA5311" s="115">
        <v>1</v>
      </c>
      <c r="AB5311" s="115">
        <v>5.6779707815880001E-2</v>
      </c>
      <c r="AC5311" s="115">
        <v>8.3508994177100004E-3</v>
      </c>
      <c r="AD5311" s="115">
        <v>22.7768452578809</v>
      </c>
      <c r="AF5311" s="115">
        <v>-1</v>
      </c>
      <c r="AG5311" s="115">
        <v>-1</v>
      </c>
      <c r="AH5311" s="115">
        <v>-1</v>
      </c>
      <c r="AI5311" s="115">
        <v>-1</v>
      </c>
      <c r="AJ5311" s="115">
        <v>0</v>
      </c>
      <c r="AM5311" s="115" t="s">
        <v>348</v>
      </c>
      <c r="AN5311" s="115">
        <v>-1</v>
      </c>
      <c r="AQ5311" s="115">
        <v>604</v>
      </c>
      <c r="AR5311" s="115" t="s">
        <v>271</v>
      </c>
      <c r="AS5311" s="115" t="s">
        <v>384</v>
      </c>
      <c r="AT5311" s="115" t="s">
        <v>296</v>
      </c>
      <c r="AV5311" s="115">
        <v>24.277531345036898</v>
      </c>
      <c r="AW5311" s="115">
        <v>1.8472704999999999E-2</v>
      </c>
    </row>
    <row r="5312" spans="1:49" x14ac:dyDescent="0.25">
      <c r="A5312" s="117">
        <v>450000</v>
      </c>
      <c r="B5312" s="117">
        <v>870000</v>
      </c>
      <c r="C5312" s="117">
        <v>870000</v>
      </c>
      <c r="D5312" s="115" t="s">
        <v>342</v>
      </c>
      <c r="E5312" s="115" t="s">
        <v>13</v>
      </c>
      <c r="F5312" s="115" t="s">
        <v>343</v>
      </c>
      <c r="G5312" s="115" t="s">
        <v>344</v>
      </c>
      <c r="H5312" s="115">
        <v>0.56000000000000005</v>
      </c>
      <c r="I5312" s="115">
        <v>0.48</v>
      </c>
      <c r="J5312" s="115" t="s">
        <v>350</v>
      </c>
      <c r="K5312" s="115">
        <v>7.6541480389739999E-2</v>
      </c>
      <c r="L5312" s="115">
        <v>3649.67237306571</v>
      </c>
      <c r="M5312" s="115">
        <v>9.0981577395877409</v>
      </c>
      <c r="N5312" s="115">
        <v>1.33811537770009</v>
      </c>
      <c r="O5312" s="115">
        <v>0.69638646220749001</v>
      </c>
      <c r="P5312" s="115">
        <v>0.10242133194145001</v>
      </c>
      <c r="Q5312" s="115">
        <v>279.351326372014</v>
      </c>
      <c r="R5312" s="115">
        <v>1210</v>
      </c>
      <c r="S5312" s="115" t="s">
        <v>353</v>
      </c>
      <c r="T5312" s="115">
        <v>1210</v>
      </c>
      <c r="U5312" s="115" t="s">
        <v>352</v>
      </c>
      <c r="V5312" s="115" t="s">
        <v>350</v>
      </c>
      <c r="Z5312" s="115">
        <v>0</v>
      </c>
      <c r="AA5312" s="115">
        <v>1</v>
      </c>
      <c r="AB5312" s="115">
        <v>0.69638646220749001</v>
      </c>
      <c r="AC5312" s="115">
        <v>0.10242133194145001</v>
      </c>
      <c r="AD5312" s="115">
        <v>279.35132637201502</v>
      </c>
      <c r="AF5312" s="115">
        <v>-1</v>
      </c>
      <c r="AG5312" s="115">
        <v>-1</v>
      </c>
      <c r="AH5312" s="115">
        <v>-1</v>
      </c>
      <c r="AI5312" s="115">
        <v>-1</v>
      </c>
      <c r="AJ5312" s="115">
        <v>0</v>
      </c>
      <c r="AM5312" s="115" t="s">
        <v>348</v>
      </c>
      <c r="AN5312" s="115">
        <v>-1</v>
      </c>
      <c r="AQ5312" s="115">
        <v>604</v>
      </c>
      <c r="AR5312" s="115" t="s">
        <v>271</v>
      </c>
      <c r="AS5312" s="115" t="s">
        <v>384</v>
      </c>
      <c r="AT5312" s="115" t="s">
        <v>296</v>
      </c>
      <c r="AV5312" s="115">
        <v>81.573876712207095</v>
      </c>
      <c r="AW5312" s="115">
        <v>0.2265623085</v>
      </c>
    </row>
    <row r="5313" spans="1:49" x14ac:dyDescent="0.25">
      <c r="A5313" s="117">
        <v>450000</v>
      </c>
      <c r="B5313" s="117">
        <v>870000</v>
      </c>
      <c r="C5313" s="117">
        <v>870000</v>
      </c>
      <c r="D5313" s="115" t="s">
        <v>342</v>
      </c>
      <c r="E5313" s="115" t="s">
        <v>13</v>
      </c>
      <c r="F5313" s="115" t="s">
        <v>343</v>
      </c>
      <c r="G5313" s="115" t="s">
        <v>344</v>
      </c>
      <c r="H5313" s="115">
        <v>0.56000000000000005</v>
      </c>
      <c r="I5313" s="115">
        <v>0.48</v>
      </c>
      <c r="J5313" s="115" t="s">
        <v>350</v>
      </c>
      <c r="K5313" s="115">
        <v>7.2570366833310002E-2</v>
      </c>
      <c r="L5313" s="115">
        <v>3649.67237306571</v>
      </c>
      <c r="M5313" s="115">
        <v>9.0981577395877409</v>
      </c>
      <c r="N5313" s="115">
        <v>1.33811537770009</v>
      </c>
      <c r="O5313" s="115">
        <v>0.66025664466920997</v>
      </c>
      <c r="P5313" s="115">
        <v>9.7107523824989994E-2</v>
      </c>
      <c r="Q5313" s="115">
        <v>264.85806293477901</v>
      </c>
      <c r="R5313" s="115">
        <v>1210</v>
      </c>
      <c r="S5313" s="115" t="s">
        <v>353</v>
      </c>
      <c r="T5313" s="115">
        <v>1210</v>
      </c>
      <c r="U5313" s="115" t="s">
        <v>352</v>
      </c>
      <c r="V5313" s="115" t="s">
        <v>350</v>
      </c>
      <c r="Z5313" s="115">
        <v>0</v>
      </c>
      <c r="AA5313" s="115">
        <v>1</v>
      </c>
      <c r="AB5313" s="115">
        <v>0.66025664466920997</v>
      </c>
      <c r="AC5313" s="115">
        <v>9.7107523824989994E-2</v>
      </c>
      <c r="AD5313" s="115">
        <v>264.85806293477901</v>
      </c>
      <c r="AF5313" s="115">
        <v>-1</v>
      </c>
      <c r="AG5313" s="115">
        <v>-1</v>
      </c>
      <c r="AH5313" s="115">
        <v>-1</v>
      </c>
      <c r="AI5313" s="115">
        <v>-1</v>
      </c>
      <c r="AJ5313" s="115">
        <v>0</v>
      </c>
      <c r="AM5313" s="115" t="s">
        <v>348</v>
      </c>
      <c r="AN5313" s="115">
        <v>-1</v>
      </c>
      <c r="AQ5313" s="115">
        <v>604</v>
      </c>
      <c r="AR5313" s="115" t="s">
        <v>271</v>
      </c>
      <c r="AS5313" s="115" t="s">
        <v>384</v>
      </c>
      <c r="AT5313" s="115" t="s">
        <v>296</v>
      </c>
      <c r="AV5313" s="115">
        <v>69.094010045469801</v>
      </c>
      <c r="AW5313" s="115">
        <v>0.21480783689999999</v>
      </c>
    </row>
    <row r="5314" spans="1:49" x14ac:dyDescent="0.25">
      <c r="A5314" s="117">
        <v>450000</v>
      </c>
      <c r="B5314" s="117">
        <v>870000</v>
      </c>
      <c r="C5314" s="117">
        <v>870000</v>
      </c>
      <c r="D5314" s="115" t="s">
        <v>342</v>
      </c>
      <c r="E5314" s="115" t="s">
        <v>13</v>
      </c>
      <c r="F5314" s="115" t="s">
        <v>343</v>
      </c>
      <c r="G5314" s="115" t="s">
        <v>344</v>
      </c>
      <c r="H5314" s="115">
        <v>0.56000000000000005</v>
      </c>
      <c r="I5314" s="115">
        <v>0.48</v>
      </c>
      <c r="J5314" s="115" t="s">
        <v>350</v>
      </c>
      <c r="K5314" s="115">
        <v>0.14851707440924</v>
      </c>
      <c r="L5314" s="115">
        <v>3649.67237306571</v>
      </c>
      <c r="M5314" s="115">
        <v>9.0981577395877409</v>
      </c>
      <c r="N5314" s="115">
        <v>1.33811537770009</v>
      </c>
      <c r="O5314" s="115">
        <v>1.35123176999735</v>
      </c>
      <c r="P5314" s="115">
        <v>0.19873298111803001</v>
      </c>
      <c r="Q5314" s="115">
        <v>542.03866339994897</v>
      </c>
      <c r="R5314" s="115">
        <v>1210</v>
      </c>
      <c r="S5314" s="115" t="s">
        <v>353</v>
      </c>
      <c r="T5314" s="115">
        <v>1210</v>
      </c>
      <c r="U5314" s="115" t="s">
        <v>352</v>
      </c>
      <c r="V5314" s="115" t="s">
        <v>350</v>
      </c>
      <c r="Z5314" s="115">
        <v>0</v>
      </c>
      <c r="AA5314" s="115">
        <v>1</v>
      </c>
      <c r="AB5314" s="115">
        <v>1.35123176999735</v>
      </c>
      <c r="AC5314" s="115">
        <v>0.19873298111803001</v>
      </c>
      <c r="AD5314" s="115">
        <v>542.03866339994897</v>
      </c>
      <c r="AF5314" s="115">
        <v>-1</v>
      </c>
      <c r="AG5314" s="115">
        <v>-1</v>
      </c>
      <c r="AH5314" s="115">
        <v>-1</v>
      </c>
      <c r="AI5314" s="115">
        <v>-1</v>
      </c>
      <c r="AJ5314" s="115">
        <v>0</v>
      </c>
      <c r="AM5314" s="115" t="s">
        <v>348</v>
      </c>
      <c r="AN5314" s="115">
        <v>-1</v>
      </c>
      <c r="AQ5314" s="115">
        <v>604</v>
      </c>
      <c r="AR5314" s="115" t="s">
        <v>271</v>
      </c>
      <c r="AS5314" s="115" t="s">
        <v>384</v>
      </c>
      <c r="AT5314" s="115" t="s">
        <v>296</v>
      </c>
      <c r="AV5314" s="115">
        <v>100.41964526397901</v>
      </c>
      <c r="AW5314" s="115">
        <v>0.4396096216</v>
      </c>
    </row>
    <row r="5315" spans="1:49" x14ac:dyDescent="0.25">
      <c r="A5315" s="117">
        <v>450000</v>
      </c>
      <c r="B5315" s="117">
        <v>870000</v>
      </c>
      <c r="C5315" s="117">
        <v>870000</v>
      </c>
      <c r="D5315" s="115" t="s">
        <v>342</v>
      </c>
      <c r="E5315" s="115" t="s">
        <v>13</v>
      </c>
      <c r="F5315" s="115" t="s">
        <v>343</v>
      </c>
      <c r="G5315" s="115" t="s">
        <v>344</v>
      </c>
      <c r="H5315" s="115">
        <v>0.56000000000000005</v>
      </c>
      <c r="I5315" s="115">
        <v>0.48</v>
      </c>
      <c r="J5315" s="115" t="s">
        <v>350</v>
      </c>
      <c r="K5315" s="115">
        <v>2.1258241856539999E-2</v>
      </c>
      <c r="L5315" s="115">
        <v>3649.67237306571</v>
      </c>
      <c r="M5315" s="115">
        <v>9.0981577395877409</v>
      </c>
      <c r="N5315" s="115">
        <v>1.33811537770009</v>
      </c>
      <c r="O5315" s="115">
        <v>0.19341083767716</v>
      </c>
      <c r="P5315" s="115">
        <v>2.844598033111E-2</v>
      </c>
      <c r="Q5315" s="115">
        <v>77.5856180037852</v>
      </c>
      <c r="R5315" s="115">
        <v>1210</v>
      </c>
      <c r="S5315" s="115" t="s">
        <v>353</v>
      </c>
      <c r="T5315" s="115">
        <v>1210</v>
      </c>
      <c r="U5315" s="115" t="s">
        <v>352</v>
      </c>
      <c r="V5315" s="115" t="s">
        <v>350</v>
      </c>
      <c r="Z5315" s="115">
        <v>0</v>
      </c>
      <c r="AA5315" s="115">
        <v>1</v>
      </c>
      <c r="AB5315" s="115">
        <v>0.19341083767716</v>
      </c>
      <c r="AC5315" s="115">
        <v>2.844598033111E-2</v>
      </c>
      <c r="AD5315" s="115">
        <v>77.585618003786706</v>
      </c>
      <c r="AF5315" s="115">
        <v>-1</v>
      </c>
      <c r="AG5315" s="115">
        <v>-1</v>
      </c>
      <c r="AH5315" s="115">
        <v>-1</v>
      </c>
      <c r="AI5315" s="115">
        <v>-1</v>
      </c>
      <c r="AJ5315" s="115">
        <v>0</v>
      </c>
      <c r="AM5315" s="115" t="s">
        <v>348</v>
      </c>
      <c r="AN5315" s="115">
        <v>-1</v>
      </c>
      <c r="AQ5315" s="115">
        <v>604</v>
      </c>
      <c r="AR5315" s="115" t="s">
        <v>271</v>
      </c>
      <c r="AS5315" s="115" t="s">
        <v>384</v>
      </c>
      <c r="AT5315" s="115" t="s">
        <v>296</v>
      </c>
      <c r="AV5315" s="115">
        <v>48.490045130690099</v>
      </c>
      <c r="AW5315" s="115">
        <v>6.2924264399999999E-2</v>
      </c>
    </row>
    <row r="5316" spans="1:49" x14ac:dyDescent="0.25">
      <c r="A5316" s="117">
        <v>450000</v>
      </c>
      <c r="B5316" s="117">
        <v>870000</v>
      </c>
      <c r="C5316" s="117">
        <v>870000</v>
      </c>
      <c r="D5316" s="115" t="s">
        <v>342</v>
      </c>
      <c r="E5316" s="115" t="s">
        <v>13</v>
      </c>
      <c r="F5316" s="115" t="s">
        <v>343</v>
      </c>
      <c r="G5316" s="115" t="s">
        <v>344</v>
      </c>
      <c r="H5316" s="115">
        <v>0.56000000000000005</v>
      </c>
      <c r="I5316" s="115">
        <v>0.48</v>
      </c>
      <c r="J5316" s="115" t="s">
        <v>350</v>
      </c>
      <c r="K5316" s="115">
        <v>0.29263549803185002</v>
      </c>
      <c r="L5316" s="115">
        <v>3649.67237306571</v>
      </c>
      <c r="M5316" s="115">
        <v>9.0981577395877409</v>
      </c>
      <c r="N5316" s="115">
        <v>1.33811537770009</v>
      </c>
      <c r="O5316" s="115">
        <v>2.6624439212966098</v>
      </c>
      <c r="P5316" s="115">
        <v>0.39158005997734002</v>
      </c>
      <c r="Q5316" s="115">
        <v>1068.02369254517</v>
      </c>
      <c r="R5316" s="115">
        <v>1210</v>
      </c>
      <c r="S5316" s="115" t="s">
        <v>353</v>
      </c>
      <c r="T5316" s="115">
        <v>1210</v>
      </c>
      <c r="U5316" s="115" t="s">
        <v>352</v>
      </c>
      <c r="V5316" s="115" t="s">
        <v>350</v>
      </c>
      <c r="Z5316" s="115">
        <v>0</v>
      </c>
      <c r="AA5316" s="115">
        <v>1</v>
      </c>
      <c r="AB5316" s="115">
        <v>2.6624439212966098</v>
      </c>
      <c r="AC5316" s="115">
        <v>0.39158005997734002</v>
      </c>
      <c r="AD5316" s="115">
        <v>1068.02369254517</v>
      </c>
      <c r="AF5316" s="115">
        <v>-1</v>
      </c>
      <c r="AG5316" s="115">
        <v>-1</v>
      </c>
      <c r="AH5316" s="115">
        <v>-1</v>
      </c>
      <c r="AI5316" s="115">
        <v>-1</v>
      </c>
      <c r="AJ5316" s="115">
        <v>0</v>
      </c>
      <c r="AM5316" s="115" t="s">
        <v>348</v>
      </c>
      <c r="AN5316" s="115">
        <v>-1</v>
      </c>
      <c r="AQ5316" s="115">
        <v>604</v>
      </c>
      <c r="AR5316" s="115" t="s">
        <v>271</v>
      </c>
      <c r="AS5316" s="115" t="s">
        <v>384</v>
      </c>
      <c r="AT5316" s="115" t="s">
        <v>296</v>
      </c>
      <c r="AV5316" s="115">
        <v>136.36249670063799</v>
      </c>
      <c r="AW5316" s="115">
        <v>0.86619926400000002</v>
      </c>
    </row>
    <row r="5317" spans="1:49" x14ac:dyDescent="0.25">
      <c r="A5317" s="117">
        <v>450000</v>
      </c>
      <c r="B5317" s="117">
        <v>870000</v>
      </c>
      <c r="C5317" s="117">
        <v>870000</v>
      </c>
      <c r="D5317" s="115" t="s">
        <v>342</v>
      </c>
      <c r="E5317" s="115" t="s">
        <v>13</v>
      </c>
      <c r="F5317" s="115" t="s">
        <v>343</v>
      </c>
      <c r="G5317" s="115" t="s">
        <v>344</v>
      </c>
      <c r="H5317" s="115">
        <v>0.56000000000000005</v>
      </c>
      <c r="I5317" s="115">
        <v>0.48</v>
      </c>
      <c r="J5317" s="115" t="s">
        <v>350</v>
      </c>
      <c r="K5317" s="115">
        <v>0.11992524703875999</v>
      </c>
      <c r="L5317" s="115">
        <v>3669.5568048630198</v>
      </c>
      <c r="M5317" s="115">
        <v>9.1445936922179492</v>
      </c>
      <c r="N5317" s="115">
        <v>1.3448385079113701</v>
      </c>
      <c r="O5317" s="115">
        <v>1.09666765760839</v>
      </c>
      <c r="P5317" s="115">
        <v>0.16128009028852</v>
      </c>
      <c r="Q5317" s="115">
        <v>440.07250634599001</v>
      </c>
      <c r="R5317" s="115">
        <v>1200</v>
      </c>
      <c r="S5317" s="115" t="s">
        <v>351</v>
      </c>
      <c r="T5317" s="115">
        <v>1200</v>
      </c>
      <c r="U5317" s="115" t="s">
        <v>352</v>
      </c>
      <c r="V5317" s="115" t="s">
        <v>350</v>
      </c>
      <c r="Z5317" s="115">
        <v>0</v>
      </c>
      <c r="AA5317" s="115">
        <v>1</v>
      </c>
      <c r="AB5317" s="115">
        <v>1.09666765760839</v>
      </c>
      <c r="AC5317" s="115">
        <v>0.16128009028852</v>
      </c>
      <c r="AD5317" s="115">
        <v>746.10691694892</v>
      </c>
      <c r="AF5317" s="115">
        <v>-1</v>
      </c>
      <c r="AG5317" s="115">
        <v>-1</v>
      </c>
      <c r="AH5317" s="115">
        <v>-1</v>
      </c>
      <c r="AI5317" s="115">
        <v>-1</v>
      </c>
      <c r="AJ5317" s="115">
        <v>0</v>
      </c>
      <c r="AM5317" s="115" t="s">
        <v>348</v>
      </c>
      <c r="AN5317" s="115">
        <v>-1</v>
      </c>
      <c r="AQ5317" s="115">
        <v>604</v>
      </c>
      <c r="AR5317" s="115" t="s">
        <v>271</v>
      </c>
      <c r="AS5317" s="115" t="s">
        <v>384</v>
      </c>
      <c r="AT5317" s="115" t="s">
        <v>296</v>
      </c>
      <c r="AV5317" s="115">
        <v>143.625531346728</v>
      </c>
      <c r="AW5317" s="115">
        <v>0.60511509890000004</v>
      </c>
    </row>
    <row r="5318" spans="1:49" x14ac:dyDescent="0.25">
      <c r="A5318" s="117">
        <v>450000</v>
      </c>
      <c r="B5318" s="117">
        <v>870000</v>
      </c>
      <c r="C5318" s="117">
        <v>870000</v>
      </c>
      <c r="D5318" s="115" t="s">
        <v>342</v>
      </c>
      <c r="E5318" s="115" t="s">
        <v>13</v>
      </c>
      <c r="F5318" s="115" t="s">
        <v>343</v>
      </c>
      <c r="G5318" s="115" t="s">
        <v>344</v>
      </c>
      <c r="H5318" s="115">
        <v>0.56000000000000005</v>
      </c>
      <c r="I5318" s="115">
        <v>0.48</v>
      </c>
      <c r="J5318" s="115" t="s">
        <v>350</v>
      </c>
      <c r="K5318" s="115">
        <v>0.24051701767489</v>
      </c>
      <c r="L5318" s="115">
        <v>3669.5568048630198</v>
      </c>
      <c r="M5318" s="115">
        <v>9.1445936922179492</v>
      </c>
      <c r="N5318" s="115">
        <v>1.3448385079113701</v>
      </c>
      <c r="O5318" s="115">
        <v>2.1994304027009202</v>
      </c>
      <c r="P5318" s="115">
        <v>0.32345654717720002</v>
      </c>
      <c r="Q5318" s="115">
        <v>882.59085889427399</v>
      </c>
      <c r="R5318" s="115">
        <v>1210</v>
      </c>
      <c r="S5318" s="115" t="s">
        <v>353</v>
      </c>
      <c r="T5318" s="115">
        <v>1210</v>
      </c>
      <c r="U5318" s="115" t="s">
        <v>352</v>
      </c>
      <c r="V5318" s="115" t="s">
        <v>350</v>
      </c>
      <c r="Z5318" s="115">
        <v>0</v>
      </c>
      <c r="AA5318" s="115">
        <v>1</v>
      </c>
      <c r="AB5318" s="115">
        <v>2.1994304027009202</v>
      </c>
      <c r="AC5318" s="115">
        <v>0.32345654717720002</v>
      </c>
      <c r="AD5318" s="115">
        <v>882.59085889427399</v>
      </c>
      <c r="AF5318" s="115">
        <v>-1</v>
      </c>
      <c r="AG5318" s="115">
        <v>-1</v>
      </c>
      <c r="AH5318" s="115">
        <v>-1</v>
      </c>
      <c r="AI5318" s="115">
        <v>-1</v>
      </c>
      <c r="AJ5318" s="115">
        <v>0</v>
      </c>
      <c r="AM5318" s="115" t="s">
        <v>348</v>
      </c>
      <c r="AN5318" s="115">
        <v>-1</v>
      </c>
      <c r="AQ5318" s="115">
        <v>604</v>
      </c>
      <c r="AR5318" s="115" t="s">
        <v>271</v>
      </c>
      <c r="AS5318" s="115" t="s">
        <v>384</v>
      </c>
      <c r="AT5318" s="115" t="s">
        <v>296</v>
      </c>
      <c r="AV5318" s="115">
        <v>121.38165152915801</v>
      </c>
      <c r="AW5318" s="115">
        <v>0.71580767140000001</v>
      </c>
    </row>
    <row r="5319" spans="1:49" x14ac:dyDescent="0.25">
      <c r="A5319" s="117">
        <v>450000</v>
      </c>
      <c r="B5319" s="117">
        <v>870000</v>
      </c>
      <c r="C5319" s="117">
        <v>870000</v>
      </c>
      <c r="D5319" s="115" t="s">
        <v>342</v>
      </c>
      <c r="E5319" s="115" t="s">
        <v>13</v>
      </c>
      <c r="F5319" s="115" t="s">
        <v>343</v>
      </c>
      <c r="G5319" s="115" t="s">
        <v>344</v>
      </c>
      <c r="H5319" s="115">
        <v>0.56000000000000005</v>
      </c>
      <c r="I5319" s="115">
        <v>0.48</v>
      </c>
      <c r="J5319" s="115" t="s">
        <v>350</v>
      </c>
      <c r="K5319" s="115">
        <v>8.266849807012E-2</v>
      </c>
      <c r="L5319" s="115">
        <v>3669.5568048630198</v>
      </c>
      <c r="M5319" s="115">
        <v>9.1445936922179492</v>
      </c>
      <c r="N5319" s="115">
        <v>1.3448385079113701</v>
      </c>
      <c r="O5319" s="115">
        <v>0.75596982599716001</v>
      </c>
      <c r="P5319" s="115">
        <v>0.11117577959589001</v>
      </c>
      <c r="Q5319" s="115">
        <v>303.35674964101798</v>
      </c>
      <c r="R5319" s="115">
        <v>1210</v>
      </c>
      <c r="S5319" s="115" t="s">
        <v>353</v>
      </c>
      <c r="T5319" s="115">
        <v>1210</v>
      </c>
      <c r="U5319" s="115" t="s">
        <v>352</v>
      </c>
      <c r="V5319" s="115" t="s">
        <v>350</v>
      </c>
      <c r="Z5319" s="115">
        <v>0</v>
      </c>
      <c r="AA5319" s="115">
        <v>1</v>
      </c>
      <c r="AB5319" s="115">
        <v>0.75596982599716001</v>
      </c>
      <c r="AC5319" s="115">
        <v>0.11117577959589001</v>
      </c>
      <c r="AD5319" s="115">
        <v>303.35674964101599</v>
      </c>
      <c r="AF5319" s="115">
        <v>-1</v>
      </c>
      <c r="AG5319" s="115">
        <v>-1</v>
      </c>
      <c r="AH5319" s="115">
        <v>-1</v>
      </c>
      <c r="AI5319" s="115">
        <v>-1</v>
      </c>
      <c r="AJ5319" s="115">
        <v>0</v>
      </c>
      <c r="AM5319" s="115" t="s">
        <v>348</v>
      </c>
      <c r="AN5319" s="115">
        <v>-1</v>
      </c>
      <c r="AQ5319" s="115">
        <v>604</v>
      </c>
      <c r="AR5319" s="115" t="s">
        <v>271</v>
      </c>
      <c r="AS5319" s="115" t="s">
        <v>384</v>
      </c>
      <c r="AT5319" s="115" t="s">
        <v>296</v>
      </c>
      <c r="AV5319" s="115">
        <v>78.416065393835396</v>
      </c>
      <c r="AW5319" s="115">
        <v>0.24603142710000001</v>
      </c>
    </row>
    <row r="5320" spans="1:49" x14ac:dyDescent="0.25">
      <c r="A5320" s="117">
        <v>450000</v>
      </c>
      <c r="B5320" s="117">
        <v>870000</v>
      </c>
      <c r="C5320" s="117">
        <v>870000</v>
      </c>
      <c r="D5320" s="115" t="s">
        <v>342</v>
      </c>
      <c r="E5320" s="115" t="s">
        <v>13</v>
      </c>
      <c r="F5320" s="115" t="s">
        <v>343</v>
      </c>
      <c r="G5320" s="115" t="s">
        <v>344</v>
      </c>
      <c r="H5320" s="115">
        <v>0.56000000000000005</v>
      </c>
      <c r="I5320" s="115">
        <v>0.48</v>
      </c>
      <c r="J5320" s="115" t="s">
        <v>350</v>
      </c>
      <c r="K5320" s="115">
        <v>4.4103124376559999E-2</v>
      </c>
      <c r="L5320" s="115">
        <v>3669.5568048630198</v>
      </c>
      <c r="M5320" s="115">
        <v>9.1445936922179492</v>
      </c>
      <c r="N5320" s="115">
        <v>1.3448385079113701</v>
      </c>
      <c r="O5320" s="115">
        <v>0.40330515298099001</v>
      </c>
      <c r="P5320" s="115">
        <v>5.93115799808E-2</v>
      </c>
      <c r="Q5320" s="115">
        <v>161.83892017172499</v>
      </c>
      <c r="R5320" s="115">
        <v>1210</v>
      </c>
      <c r="S5320" s="115" t="s">
        <v>353</v>
      </c>
      <c r="T5320" s="115">
        <v>1210</v>
      </c>
      <c r="U5320" s="115" t="s">
        <v>352</v>
      </c>
      <c r="V5320" s="115" t="s">
        <v>350</v>
      </c>
      <c r="Z5320" s="115">
        <v>0</v>
      </c>
      <c r="AA5320" s="115">
        <v>1</v>
      </c>
      <c r="AB5320" s="115">
        <v>0.40330515298099001</v>
      </c>
      <c r="AC5320" s="115">
        <v>5.93115799808E-2</v>
      </c>
      <c r="AD5320" s="115">
        <v>161.838920171724</v>
      </c>
      <c r="AF5320" s="115">
        <v>-1</v>
      </c>
      <c r="AG5320" s="115">
        <v>-1</v>
      </c>
      <c r="AH5320" s="115">
        <v>-1</v>
      </c>
      <c r="AI5320" s="115">
        <v>-1</v>
      </c>
      <c r="AJ5320" s="115">
        <v>0</v>
      </c>
      <c r="AM5320" s="115" t="s">
        <v>348</v>
      </c>
      <c r="AN5320" s="115">
        <v>-1</v>
      </c>
      <c r="AQ5320" s="115">
        <v>604</v>
      </c>
      <c r="AR5320" s="115" t="s">
        <v>271</v>
      </c>
      <c r="AS5320" s="115" t="s">
        <v>384</v>
      </c>
      <c r="AT5320" s="115" t="s">
        <v>296</v>
      </c>
      <c r="AV5320" s="115">
        <v>66.270865718619106</v>
      </c>
      <c r="AW5320" s="115">
        <v>0.13125622070000001</v>
      </c>
    </row>
    <row r="5321" spans="1:49" x14ac:dyDescent="0.25">
      <c r="A5321" s="117">
        <v>450000</v>
      </c>
      <c r="B5321" s="117">
        <v>870000</v>
      </c>
      <c r="C5321" s="117">
        <v>870000</v>
      </c>
      <c r="D5321" s="115" t="s">
        <v>342</v>
      </c>
      <c r="E5321" s="115" t="s">
        <v>13</v>
      </c>
      <c r="F5321" s="115" t="s">
        <v>343</v>
      </c>
      <c r="G5321" s="115" t="s">
        <v>344</v>
      </c>
      <c r="H5321" s="115">
        <v>0.56000000000000005</v>
      </c>
      <c r="I5321" s="115">
        <v>0.48</v>
      </c>
      <c r="J5321" s="115" t="s">
        <v>350</v>
      </c>
      <c r="K5321" s="115">
        <v>8.9329226204960005E-2</v>
      </c>
      <c r="L5321" s="115">
        <v>3661.4881870264599</v>
      </c>
      <c r="M5321" s="115">
        <v>9.1257924125944907</v>
      </c>
      <c r="N5321" s="115">
        <v>1.3421179026122101</v>
      </c>
      <c r="O5321" s="115">
        <v>0.81519997472424</v>
      </c>
      <c r="P5321" s="115">
        <v>0.11989035371618</v>
      </c>
      <c r="Q5321" s="115">
        <v>327.07790650570797</v>
      </c>
      <c r="R5321" s="115">
        <v>1200</v>
      </c>
      <c r="S5321" s="115" t="s">
        <v>351</v>
      </c>
      <c r="T5321" s="115">
        <v>1200</v>
      </c>
      <c r="U5321" s="115" t="s">
        <v>352</v>
      </c>
      <c r="V5321" s="115" t="s">
        <v>350</v>
      </c>
      <c r="Z5321" s="115">
        <v>0</v>
      </c>
      <c r="AA5321" s="115">
        <v>1</v>
      </c>
      <c r="AB5321" s="115">
        <v>0.81519997472424</v>
      </c>
      <c r="AC5321" s="115">
        <v>0.11989035371618</v>
      </c>
      <c r="AD5321" s="115">
        <v>327.077906505709</v>
      </c>
      <c r="AF5321" s="115">
        <v>-1</v>
      </c>
      <c r="AG5321" s="115">
        <v>-1</v>
      </c>
      <c r="AH5321" s="115">
        <v>-1</v>
      </c>
      <c r="AI5321" s="115">
        <v>-1</v>
      </c>
      <c r="AJ5321" s="115">
        <v>0</v>
      </c>
      <c r="AM5321" s="115" t="s">
        <v>348</v>
      </c>
      <c r="AN5321" s="115">
        <v>-1</v>
      </c>
      <c r="AQ5321" s="115">
        <v>604</v>
      </c>
      <c r="AR5321" s="115" t="s">
        <v>271</v>
      </c>
      <c r="AS5321" s="115" t="s">
        <v>384</v>
      </c>
      <c r="AT5321" s="115" t="s">
        <v>296</v>
      </c>
      <c r="AV5321" s="115">
        <v>114.474840198121</v>
      </c>
      <c r="AW5321" s="115">
        <v>0.2652699972</v>
      </c>
    </row>
    <row r="5322" spans="1:49" x14ac:dyDescent="0.25">
      <c r="A5322" s="117">
        <v>450000</v>
      </c>
      <c r="B5322" s="117">
        <v>870000</v>
      </c>
      <c r="C5322" s="117">
        <v>870000</v>
      </c>
      <c r="D5322" s="115" t="s">
        <v>342</v>
      </c>
      <c r="E5322" s="115" t="s">
        <v>13</v>
      </c>
      <c r="F5322" s="115" t="s">
        <v>343</v>
      </c>
      <c r="G5322" s="115" t="s">
        <v>344</v>
      </c>
      <c r="H5322" s="115">
        <v>0.56000000000000005</v>
      </c>
      <c r="I5322" s="115">
        <v>0.48</v>
      </c>
      <c r="J5322" s="115" t="s">
        <v>350</v>
      </c>
      <c r="K5322" s="115">
        <v>0.27457239922027998</v>
      </c>
      <c r="L5322" s="115">
        <v>3661.4881870264599</v>
      </c>
      <c r="M5322" s="115">
        <v>9.1257924125944907</v>
      </c>
      <c r="N5322" s="115">
        <v>1.3421179026122101</v>
      </c>
      <c r="O5322" s="115">
        <v>2.5056907175123002</v>
      </c>
      <c r="P5322" s="115">
        <v>0.36850853255672</v>
      </c>
      <c r="Q5322" s="115">
        <v>1005.34359622857</v>
      </c>
      <c r="R5322" s="115">
        <v>1210</v>
      </c>
      <c r="S5322" s="115" t="s">
        <v>353</v>
      </c>
      <c r="T5322" s="115">
        <v>1210</v>
      </c>
      <c r="U5322" s="115" t="s">
        <v>352</v>
      </c>
      <c r="V5322" s="115" t="s">
        <v>350</v>
      </c>
      <c r="Z5322" s="115">
        <v>0</v>
      </c>
      <c r="AA5322" s="115">
        <v>1</v>
      </c>
      <c r="AB5322" s="115">
        <v>2.5056907175123002</v>
      </c>
      <c r="AC5322" s="115">
        <v>0.36850853255672</v>
      </c>
      <c r="AD5322" s="115">
        <v>1005.34359622857</v>
      </c>
      <c r="AF5322" s="115">
        <v>-1</v>
      </c>
      <c r="AG5322" s="115">
        <v>-1</v>
      </c>
      <c r="AH5322" s="115">
        <v>-1</v>
      </c>
      <c r="AI5322" s="115">
        <v>-1</v>
      </c>
      <c r="AJ5322" s="115">
        <v>0</v>
      </c>
      <c r="AM5322" s="115" t="s">
        <v>348</v>
      </c>
      <c r="AN5322" s="115">
        <v>-1</v>
      </c>
      <c r="AQ5322" s="115">
        <v>604</v>
      </c>
      <c r="AR5322" s="115" t="s">
        <v>271</v>
      </c>
      <c r="AS5322" s="115" t="s">
        <v>384</v>
      </c>
      <c r="AT5322" s="115" t="s">
        <v>296</v>
      </c>
      <c r="AV5322" s="115">
        <v>133.837704862885</v>
      </c>
      <c r="AW5322" s="115">
        <v>0.81536382500000004</v>
      </c>
    </row>
    <row r="5323" spans="1:49" x14ac:dyDescent="0.25">
      <c r="A5323" s="117">
        <v>450000</v>
      </c>
      <c r="B5323" s="117">
        <v>870000</v>
      </c>
      <c r="C5323" s="117">
        <v>870000</v>
      </c>
      <c r="D5323" s="115" t="s">
        <v>342</v>
      </c>
      <c r="E5323" s="115" t="s">
        <v>13</v>
      </c>
      <c r="F5323" s="115" t="s">
        <v>343</v>
      </c>
      <c r="G5323" s="115" t="s">
        <v>344</v>
      </c>
      <c r="H5323" s="115">
        <v>0.56000000000000005</v>
      </c>
      <c r="I5323" s="115">
        <v>0.48</v>
      </c>
      <c r="J5323" s="115" t="s">
        <v>350</v>
      </c>
      <c r="K5323" s="115">
        <v>8.1575110676200005E-2</v>
      </c>
      <c r="L5323" s="115">
        <v>3661.4881870264599</v>
      </c>
      <c r="M5323" s="115">
        <v>9.1257924125944907</v>
      </c>
      <c r="N5323" s="115">
        <v>1.3421179026122101</v>
      </c>
      <c r="O5323" s="115">
        <v>0.74443752606548996</v>
      </c>
      <c r="P5323" s="115">
        <v>0.10948341644611</v>
      </c>
      <c r="Q5323" s="115">
        <v>298.68630409631101</v>
      </c>
      <c r="R5323" s="115">
        <v>1210</v>
      </c>
      <c r="S5323" s="115" t="s">
        <v>353</v>
      </c>
      <c r="T5323" s="115">
        <v>1210</v>
      </c>
      <c r="U5323" s="115" t="s">
        <v>352</v>
      </c>
      <c r="V5323" s="115" t="s">
        <v>350</v>
      </c>
      <c r="Z5323" s="115">
        <v>0</v>
      </c>
      <c r="AA5323" s="115">
        <v>1</v>
      </c>
      <c r="AB5323" s="115">
        <v>0.74443752606548996</v>
      </c>
      <c r="AC5323" s="115">
        <v>0.10948341644611</v>
      </c>
      <c r="AD5323" s="115">
        <v>298.68630409630998</v>
      </c>
      <c r="AF5323" s="115">
        <v>-1</v>
      </c>
      <c r="AG5323" s="115">
        <v>-1</v>
      </c>
      <c r="AH5323" s="115">
        <v>-1</v>
      </c>
      <c r="AI5323" s="115">
        <v>-1</v>
      </c>
      <c r="AJ5323" s="115">
        <v>0</v>
      </c>
      <c r="AM5323" s="115" t="s">
        <v>348</v>
      </c>
      <c r="AN5323" s="115">
        <v>-1</v>
      </c>
      <c r="AQ5323" s="115">
        <v>604</v>
      </c>
      <c r="AR5323" s="115" t="s">
        <v>271</v>
      </c>
      <c r="AS5323" s="115" t="s">
        <v>384</v>
      </c>
      <c r="AT5323" s="115" t="s">
        <v>296</v>
      </c>
      <c r="AV5323" s="115">
        <v>90.875102349088806</v>
      </c>
      <c r="AW5323" s="115">
        <v>0.24224355559999999</v>
      </c>
    </row>
    <row r="5324" spans="1:49" x14ac:dyDescent="0.25">
      <c r="A5324" s="117">
        <v>450000</v>
      </c>
      <c r="B5324" s="117">
        <v>870000</v>
      </c>
      <c r="C5324" s="117">
        <v>870000</v>
      </c>
      <c r="D5324" s="115" t="s">
        <v>342</v>
      </c>
      <c r="E5324" s="115" t="s">
        <v>13</v>
      </c>
      <c r="F5324" s="115" t="s">
        <v>343</v>
      </c>
      <c r="G5324" s="115" t="s">
        <v>344</v>
      </c>
      <c r="H5324" s="115">
        <v>0.56000000000000005</v>
      </c>
      <c r="I5324" s="115">
        <v>0.48</v>
      </c>
      <c r="J5324" s="115" t="s">
        <v>350</v>
      </c>
      <c r="K5324" s="115">
        <v>4.4953945866179998E-2</v>
      </c>
      <c r="L5324" s="115">
        <v>3661.4881870264599</v>
      </c>
      <c r="M5324" s="115">
        <v>9.1257924125944907</v>
      </c>
      <c r="N5324" s="115">
        <v>1.3421179026122101</v>
      </c>
      <c r="O5324" s="115">
        <v>0.41024037810184</v>
      </c>
      <c r="P5324" s="115">
        <v>6.0333495540069997E-2</v>
      </c>
      <c r="Q5324" s="115">
        <v>164.598341749274</v>
      </c>
      <c r="R5324" s="115">
        <v>1210</v>
      </c>
      <c r="S5324" s="115" t="s">
        <v>353</v>
      </c>
      <c r="T5324" s="115">
        <v>1210</v>
      </c>
      <c r="U5324" s="115" t="s">
        <v>352</v>
      </c>
      <c r="V5324" s="115" t="s">
        <v>350</v>
      </c>
      <c r="Z5324" s="115">
        <v>0</v>
      </c>
      <c r="AA5324" s="115">
        <v>1</v>
      </c>
      <c r="AB5324" s="115">
        <v>0.41024037810184</v>
      </c>
      <c r="AC5324" s="115">
        <v>6.0333495540069997E-2</v>
      </c>
      <c r="AD5324" s="115">
        <v>164.59834174927499</v>
      </c>
      <c r="AF5324" s="115">
        <v>-1</v>
      </c>
      <c r="AG5324" s="115">
        <v>-1</v>
      </c>
      <c r="AH5324" s="115">
        <v>-1</v>
      </c>
      <c r="AI5324" s="115">
        <v>-1</v>
      </c>
      <c r="AJ5324" s="115">
        <v>0</v>
      </c>
      <c r="AM5324" s="115" t="s">
        <v>348</v>
      </c>
      <c r="AN5324" s="115">
        <v>-1</v>
      </c>
      <c r="AQ5324" s="115">
        <v>604</v>
      </c>
      <c r="AR5324" s="115" t="s">
        <v>271</v>
      </c>
      <c r="AS5324" s="115" t="s">
        <v>384</v>
      </c>
      <c r="AT5324" s="115" t="s">
        <v>296</v>
      </c>
      <c r="AV5324" s="115">
        <v>67.800124447486596</v>
      </c>
      <c r="AW5324" s="115">
        <v>0.13349419439999999</v>
      </c>
    </row>
    <row r="5325" spans="1:49" x14ac:dyDescent="0.25">
      <c r="A5325" s="117">
        <v>450000</v>
      </c>
      <c r="B5325" s="117">
        <v>870000</v>
      </c>
      <c r="C5325" s="117">
        <v>870000</v>
      </c>
      <c r="D5325" s="115" t="s">
        <v>342</v>
      </c>
      <c r="E5325" s="115" t="s">
        <v>13</v>
      </c>
      <c r="F5325" s="115" t="s">
        <v>343</v>
      </c>
      <c r="G5325" s="115" t="s">
        <v>344</v>
      </c>
      <c r="H5325" s="115">
        <v>0.56000000000000005</v>
      </c>
      <c r="I5325" s="115">
        <v>0.48</v>
      </c>
      <c r="J5325" s="115" t="s">
        <v>350</v>
      </c>
      <c r="K5325" s="115">
        <v>9.3094926710720005E-2</v>
      </c>
      <c r="L5325" s="115">
        <v>3661.4881870264599</v>
      </c>
      <c r="M5325" s="115">
        <v>9.1257924125944907</v>
      </c>
      <c r="N5325" s="115">
        <v>1.3421179026122101</v>
      </c>
      <c r="O5325" s="115">
        <v>0.84956497582776003</v>
      </c>
      <c r="P5325" s="115">
        <v>0.12494436778083</v>
      </c>
      <c r="Q5325" s="115">
        <v>340.86597442341002</v>
      </c>
      <c r="R5325" s="115">
        <v>1210</v>
      </c>
      <c r="S5325" s="115" t="s">
        <v>353</v>
      </c>
      <c r="T5325" s="115">
        <v>1210</v>
      </c>
      <c r="U5325" s="115" t="s">
        <v>352</v>
      </c>
      <c r="V5325" s="115" t="s">
        <v>350</v>
      </c>
      <c r="Z5325" s="115">
        <v>0</v>
      </c>
      <c r="AA5325" s="115">
        <v>1</v>
      </c>
      <c r="AB5325" s="115">
        <v>0.84956497582776003</v>
      </c>
      <c r="AC5325" s="115">
        <v>0.12494436778083</v>
      </c>
      <c r="AD5325" s="115">
        <v>340.86597442340798</v>
      </c>
      <c r="AF5325" s="115">
        <v>-1</v>
      </c>
      <c r="AG5325" s="115">
        <v>-1</v>
      </c>
      <c r="AH5325" s="115">
        <v>-1</v>
      </c>
      <c r="AI5325" s="115">
        <v>-1</v>
      </c>
      <c r="AJ5325" s="115">
        <v>0</v>
      </c>
      <c r="AM5325" s="115" t="s">
        <v>348</v>
      </c>
      <c r="AN5325" s="115">
        <v>-1</v>
      </c>
      <c r="AQ5325" s="115">
        <v>604</v>
      </c>
      <c r="AR5325" s="115" t="s">
        <v>271</v>
      </c>
      <c r="AS5325" s="115" t="s">
        <v>384</v>
      </c>
      <c r="AT5325" s="115" t="s">
        <v>296</v>
      </c>
      <c r="AV5325" s="115">
        <v>93.438860419249195</v>
      </c>
      <c r="AW5325" s="115">
        <v>0.27645253400000003</v>
      </c>
    </row>
    <row r="5326" spans="1:49" x14ac:dyDescent="0.25">
      <c r="A5326" s="117">
        <v>450000</v>
      </c>
      <c r="B5326" s="117">
        <v>870000</v>
      </c>
      <c r="C5326" s="117">
        <v>870000</v>
      </c>
      <c r="D5326" s="115" t="s">
        <v>342</v>
      </c>
      <c r="E5326" s="115" t="s">
        <v>13</v>
      </c>
      <c r="F5326" s="115" t="s">
        <v>343</v>
      </c>
      <c r="G5326" s="115" t="s">
        <v>344</v>
      </c>
      <c r="H5326" s="115">
        <v>0.56000000000000005</v>
      </c>
      <c r="I5326" s="115">
        <v>0.48</v>
      </c>
      <c r="J5326" s="115" t="s">
        <v>350</v>
      </c>
      <c r="K5326" s="115">
        <v>3.4237845104609997E-2</v>
      </c>
      <c r="L5326" s="115">
        <v>3661.4881870264599</v>
      </c>
      <c r="M5326" s="115">
        <v>9.1257924125944907</v>
      </c>
      <c r="N5326" s="115">
        <v>1.3421179026122101</v>
      </c>
      <c r="O5326" s="115">
        <v>0.31244746707923998</v>
      </c>
      <c r="P5326" s="115">
        <v>4.5951224861760002E-2</v>
      </c>
      <c r="Q5326" s="115">
        <v>125.361465399774</v>
      </c>
      <c r="R5326" s="115">
        <v>1210</v>
      </c>
      <c r="S5326" s="115" t="s">
        <v>353</v>
      </c>
      <c r="T5326" s="115">
        <v>1210</v>
      </c>
      <c r="U5326" s="115" t="s">
        <v>352</v>
      </c>
      <c r="V5326" s="115" t="s">
        <v>350</v>
      </c>
      <c r="Z5326" s="115">
        <v>0</v>
      </c>
      <c r="AA5326" s="115">
        <v>1</v>
      </c>
      <c r="AB5326" s="115">
        <v>0.31244746707923998</v>
      </c>
      <c r="AC5326" s="115">
        <v>4.5951224861760002E-2</v>
      </c>
      <c r="AD5326" s="115">
        <v>125.361465399773</v>
      </c>
      <c r="AF5326" s="115">
        <v>-1</v>
      </c>
      <c r="AG5326" s="115">
        <v>-1</v>
      </c>
      <c r="AH5326" s="115">
        <v>-1</v>
      </c>
      <c r="AI5326" s="115">
        <v>-1</v>
      </c>
      <c r="AJ5326" s="115">
        <v>0</v>
      </c>
      <c r="AM5326" s="115" t="s">
        <v>348</v>
      </c>
      <c r="AN5326" s="115">
        <v>-1</v>
      </c>
      <c r="AQ5326" s="115">
        <v>604</v>
      </c>
      <c r="AR5326" s="115" t="s">
        <v>271</v>
      </c>
      <c r="AS5326" s="115" t="s">
        <v>384</v>
      </c>
      <c r="AT5326" s="115" t="s">
        <v>296</v>
      </c>
      <c r="AV5326" s="115">
        <v>57.749934787660003</v>
      </c>
      <c r="AW5326" s="115">
        <v>0.1016719103</v>
      </c>
    </row>
    <row r="5327" spans="1:49" x14ac:dyDescent="0.25">
      <c r="A5327" s="117">
        <v>450000</v>
      </c>
      <c r="B5327" s="117">
        <v>870000</v>
      </c>
      <c r="C5327" s="117">
        <v>870000</v>
      </c>
      <c r="D5327" s="115" t="s">
        <v>342</v>
      </c>
      <c r="E5327" s="115" t="s">
        <v>13</v>
      </c>
      <c r="F5327" s="115" t="s">
        <v>343</v>
      </c>
      <c r="G5327" s="115" t="s">
        <v>344</v>
      </c>
      <c r="H5327" s="115">
        <v>0.56000000000000005</v>
      </c>
      <c r="I5327" s="115">
        <v>0.48</v>
      </c>
      <c r="J5327" s="115" t="s">
        <v>350</v>
      </c>
      <c r="K5327" s="115">
        <v>0.27004675225968</v>
      </c>
      <c r="L5327" s="115">
        <v>3658.9917398298699</v>
      </c>
      <c r="M5327" s="115">
        <v>9.1199547431675896</v>
      </c>
      <c r="N5327" s="115">
        <v>1.3412724275260199</v>
      </c>
      <c r="O5327" s="115">
        <v>2.4628141591477202</v>
      </c>
      <c r="P5327" s="115">
        <v>0.36220626294885999</v>
      </c>
      <c r="Q5327" s="115">
        <v>988.09883588607602</v>
      </c>
      <c r="R5327" s="115">
        <v>1200</v>
      </c>
      <c r="S5327" s="115" t="s">
        <v>351</v>
      </c>
      <c r="T5327" s="115">
        <v>1200</v>
      </c>
      <c r="U5327" s="115" t="s">
        <v>352</v>
      </c>
      <c r="V5327" s="115" t="s">
        <v>350</v>
      </c>
      <c r="Z5327" s="115">
        <v>0</v>
      </c>
      <c r="AA5327" s="115">
        <v>1</v>
      </c>
      <c r="AB5327" s="115">
        <v>2.4628141591477202</v>
      </c>
      <c r="AC5327" s="115">
        <v>0.36220626294885999</v>
      </c>
      <c r="AD5327" s="115">
        <v>988.09883588607602</v>
      </c>
      <c r="AF5327" s="115">
        <v>-1</v>
      </c>
      <c r="AG5327" s="115">
        <v>-1</v>
      </c>
      <c r="AH5327" s="115">
        <v>-1</v>
      </c>
      <c r="AI5327" s="115">
        <v>-1</v>
      </c>
      <c r="AJ5327" s="115">
        <v>0</v>
      </c>
      <c r="AM5327" s="115" t="s">
        <v>348</v>
      </c>
      <c r="AN5327" s="115">
        <v>-1</v>
      </c>
      <c r="AQ5327" s="115">
        <v>604</v>
      </c>
      <c r="AR5327" s="115" t="s">
        <v>271</v>
      </c>
      <c r="AS5327" s="115" t="s">
        <v>384</v>
      </c>
      <c r="AT5327" s="115" t="s">
        <v>296</v>
      </c>
      <c r="AV5327" s="115">
        <v>201.951855375262</v>
      </c>
      <c r="AW5327" s="115">
        <v>0.80137780690000004</v>
      </c>
    </row>
    <row r="5328" spans="1:49" x14ac:dyDescent="0.25">
      <c r="A5328" s="117">
        <v>450000</v>
      </c>
      <c r="B5328" s="117">
        <v>870000</v>
      </c>
      <c r="C5328" s="117">
        <v>870000</v>
      </c>
      <c r="D5328" s="115" t="s">
        <v>342</v>
      </c>
      <c r="E5328" s="115" t="s">
        <v>13</v>
      </c>
      <c r="F5328" s="115" t="s">
        <v>343</v>
      </c>
      <c r="G5328" s="115" t="s">
        <v>344</v>
      </c>
      <c r="H5328" s="115">
        <v>0.56000000000000005</v>
      </c>
      <c r="I5328" s="115">
        <v>0.48</v>
      </c>
      <c r="J5328" s="115" t="s">
        <v>350</v>
      </c>
      <c r="K5328" s="115">
        <v>1.580316266387E-2</v>
      </c>
      <c r="L5328" s="115">
        <v>3658.9917398298699</v>
      </c>
      <c r="M5328" s="115">
        <v>9.1199547431675896</v>
      </c>
      <c r="N5328" s="115">
        <v>1.3412724275260199</v>
      </c>
      <c r="O5328" s="115">
        <v>0.14412412829341001</v>
      </c>
      <c r="P5328" s="115">
        <v>2.1196346348749999E-2</v>
      </c>
      <c r="Q5328" s="115">
        <v>57.823641650288202</v>
      </c>
      <c r="R5328" s="115">
        <v>1210</v>
      </c>
      <c r="S5328" s="115" t="s">
        <v>353</v>
      </c>
      <c r="T5328" s="115">
        <v>1210</v>
      </c>
      <c r="U5328" s="115" t="s">
        <v>352</v>
      </c>
      <c r="V5328" s="115" t="s">
        <v>350</v>
      </c>
      <c r="Z5328" s="115">
        <v>0</v>
      </c>
      <c r="AA5328" s="115">
        <v>1</v>
      </c>
      <c r="AB5328" s="115">
        <v>0.14412412829341001</v>
      </c>
      <c r="AC5328" s="115">
        <v>2.1196346348749999E-2</v>
      </c>
      <c r="AD5328" s="115">
        <v>57.823641650287797</v>
      </c>
      <c r="AF5328" s="115">
        <v>-1</v>
      </c>
      <c r="AG5328" s="115">
        <v>-1</v>
      </c>
      <c r="AH5328" s="115">
        <v>-1</v>
      </c>
      <c r="AI5328" s="115">
        <v>-1</v>
      </c>
      <c r="AJ5328" s="115">
        <v>0</v>
      </c>
      <c r="AM5328" s="115" t="s">
        <v>348</v>
      </c>
      <c r="AN5328" s="115">
        <v>-1</v>
      </c>
      <c r="AQ5328" s="115">
        <v>604</v>
      </c>
      <c r="AR5328" s="115" t="s">
        <v>271</v>
      </c>
      <c r="AS5328" s="115" t="s">
        <v>384</v>
      </c>
      <c r="AT5328" s="115" t="s">
        <v>296</v>
      </c>
      <c r="AV5328" s="115">
        <v>44.123146221219201</v>
      </c>
      <c r="AW5328" s="115">
        <v>4.6896708600000003E-2</v>
      </c>
    </row>
    <row r="5329" spans="1:49" x14ac:dyDescent="0.25">
      <c r="A5329" s="117">
        <v>450000</v>
      </c>
      <c r="B5329" s="117">
        <v>870000</v>
      </c>
      <c r="C5329" s="117">
        <v>870000</v>
      </c>
      <c r="D5329" s="115" t="s">
        <v>342</v>
      </c>
      <c r="E5329" s="115" t="s">
        <v>13</v>
      </c>
      <c r="F5329" s="115" t="s">
        <v>343</v>
      </c>
      <c r="G5329" s="115" t="s">
        <v>344</v>
      </c>
      <c r="H5329" s="115">
        <v>0.56000000000000005</v>
      </c>
      <c r="I5329" s="115">
        <v>0.48</v>
      </c>
      <c r="J5329" s="115" t="s">
        <v>350</v>
      </c>
      <c r="K5329" s="115">
        <v>4.4039514391139997E-2</v>
      </c>
      <c r="L5329" s="115">
        <v>3658.9917398298699</v>
      </c>
      <c r="M5329" s="115">
        <v>9.1199547431675896</v>
      </c>
      <c r="N5329" s="115">
        <v>1.3412724275260199</v>
      </c>
      <c r="O5329" s="115">
        <v>0.40163837815834003</v>
      </c>
      <c r="P5329" s="115">
        <v>5.906898637448E-2</v>
      </c>
      <c r="Q5329" s="115">
        <v>161.140219383329</v>
      </c>
      <c r="R5329" s="115">
        <v>1210</v>
      </c>
      <c r="S5329" s="115" t="s">
        <v>353</v>
      </c>
      <c r="T5329" s="115">
        <v>1210</v>
      </c>
      <c r="U5329" s="115" t="s">
        <v>352</v>
      </c>
      <c r="V5329" s="115" t="s">
        <v>350</v>
      </c>
      <c r="Z5329" s="115">
        <v>0</v>
      </c>
      <c r="AA5329" s="115">
        <v>1</v>
      </c>
      <c r="AB5329" s="115">
        <v>0.40163837815834003</v>
      </c>
      <c r="AC5329" s="115">
        <v>5.906898637448E-2</v>
      </c>
      <c r="AD5329" s="115">
        <v>161.140219383328</v>
      </c>
      <c r="AF5329" s="115">
        <v>-1</v>
      </c>
      <c r="AG5329" s="115">
        <v>-1</v>
      </c>
      <c r="AH5329" s="115">
        <v>-1</v>
      </c>
      <c r="AI5329" s="115">
        <v>-1</v>
      </c>
      <c r="AJ5329" s="115">
        <v>0</v>
      </c>
      <c r="AM5329" s="115" t="s">
        <v>348</v>
      </c>
      <c r="AN5329" s="115">
        <v>-1</v>
      </c>
      <c r="AQ5329" s="115">
        <v>604</v>
      </c>
      <c r="AR5329" s="115" t="s">
        <v>271</v>
      </c>
      <c r="AS5329" s="115" t="s">
        <v>384</v>
      </c>
      <c r="AT5329" s="115" t="s">
        <v>296</v>
      </c>
      <c r="AV5329" s="115">
        <v>56.174105360023901</v>
      </c>
      <c r="AW5329" s="115">
        <v>0.13068955339999999</v>
      </c>
    </row>
    <row r="5330" spans="1:49" x14ac:dyDescent="0.25">
      <c r="A5330" s="117">
        <v>450000</v>
      </c>
      <c r="B5330" s="117">
        <v>870000</v>
      </c>
      <c r="C5330" s="117">
        <v>870000</v>
      </c>
      <c r="D5330" s="115" t="s">
        <v>342</v>
      </c>
      <c r="E5330" s="115" t="s">
        <v>13</v>
      </c>
      <c r="F5330" s="115" t="s">
        <v>343</v>
      </c>
      <c r="G5330" s="115" t="s">
        <v>344</v>
      </c>
      <c r="H5330" s="115">
        <v>0.56000000000000005</v>
      </c>
      <c r="I5330" s="115">
        <v>0.48</v>
      </c>
      <c r="J5330" s="115" t="s">
        <v>350</v>
      </c>
      <c r="K5330" s="115">
        <v>0.25912432720395001</v>
      </c>
      <c r="L5330" s="115">
        <v>3658.9917398298699</v>
      </c>
      <c r="M5330" s="115">
        <v>9.1199547431675896</v>
      </c>
      <c r="N5330" s="115">
        <v>1.3412724275260199</v>
      </c>
      <c r="O5330" s="115">
        <v>2.3632021369538299</v>
      </c>
      <c r="P5330" s="115">
        <v>0.34755631537989001</v>
      </c>
      <c r="Q5330" s="115">
        <v>948.13377282824899</v>
      </c>
      <c r="R5330" s="115">
        <v>1210</v>
      </c>
      <c r="S5330" s="115" t="s">
        <v>353</v>
      </c>
      <c r="T5330" s="115">
        <v>1210</v>
      </c>
      <c r="U5330" s="115" t="s">
        <v>352</v>
      </c>
      <c r="V5330" s="115" t="s">
        <v>350</v>
      </c>
      <c r="Z5330" s="115">
        <v>0</v>
      </c>
      <c r="AA5330" s="115">
        <v>1</v>
      </c>
      <c r="AB5330" s="115">
        <v>2.3632021369538299</v>
      </c>
      <c r="AC5330" s="115">
        <v>0.34755631537989001</v>
      </c>
      <c r="AD5330" s="115">
        <v>948.13377282824899</v>
      </c>
      <c r="AF5330" s="115">
        <v>-1</v>
      </c>
      <c r="AG5330" s="115">
        <v>-1</v>
      </c>
      <c r="AH5330" s="115">
        <v>-1</v>
      </c>
      <c r="AI5330" s="115">
        <v>-1</v>
      </c>
      <c r="AJ5330" s="115">
        <v>0</v>
      </c>
      <c r="AM5330" s="115" t="s">
        <v>348</v>
      </c>
      <c r="AN5330" s="115">
        <v>-1</v>
      </c>
      <c r="AQ5330" s="115">
        <v>604</v>
      </c>
      <c r="AR5330" s="115" t="s">
        <v>271</v>
      </c>
      <c r="AS5330" s="115" t="s">
        <v>384</v>
      </c>
      <c r="AT5330" s="115" t="s">
        <v>296</v>
      </c>
      <c r="AV5330" s="115">
        <v>127.989658180726</v>
      </c>
      <c r="AW5330" s="115">
        <v>0.76896494150000005</v>
      </c>
    </row>
    <row r="5331" spans="1:49" x14ac:dyDescent="0.25">
      <c r="A5331" s="117">
        <v>450000</v>
      </c>
      <c r="B5331" s="117">
        <v>870000</v>
      </c>
      <c r="C5331" s="117">
        <v>870000</v>
      </c>
      <c r="D5331" s="115" t="s">
        <v>342</v>
      </c>
      <c r="E5331" s="115" t="s">
        <v>13</v>
      </c>
      <c r="F5331" s="115" t="s">
        <v>343</v>
      </c>
      <c r="G5331" s="115" t="s">
        <v>344</v>
      </c>
      <c r="H5331" s="115">
        <v>0.56000000000000005</v>
      </c>
      <c r="I5331" s="115">
        <v>0.48</v>
      </c>
      <c r="J5331" s="115" t="s">
        <v>350</v>
      </c>
      <c r="K5331" s="115">
        <v>2.8749697356370001E-2</v>
      </c>
      <c r="L5331" s="115">
        <v>3658.9917398298699</v>
      </c>
      <c r="M5331" s="115">
        <v>9.1199547431675896</v>
      </c>
      <c r="N5331" s="115">
        <v>1.3412724275260199</v>
      </c>
      <c r="O5331" s="115">
        <v>0.26219593876989</v>
      </c>
      <c r="P5331" s="115">
        <v>3.8561176363819998E-2</v>
      </c>
      <c r="Q5331" s="115">
        <v>105.194905149581</v>
      </c>
      <c r="R5331" s="115">
        <v>1210</v>
      </c>
      <c r="S5331" s="115" t="s">
        <v>353</v>
      </c>
      <c r="T5331" s="115">
        <v>1210</v>
      </c>
      <c r="U5331" s="115" t="s">
        <v>352</v>
      </c>
      <c r="V5331" s="115" t="s">
        <v>350</v>
      </c>
      <c r="Z5331" s="115">
        <v>0</v>
      </c>
      <c r="AA5331" s="115">
        <v>1</v>
      </c>
      <c r="AB5331" s="115">
        <v>0.26219593876989</v>
      </c>
      <c r="AC5331" s="115">
        <v>3.8561176363819998E-2</v>
      </c>
      <c r="AD5331" s="115">
        <v>105.19490514958299</v>
      </c>
      <c r="AF5331" s="115">
        <v>-1</v>
      </c>
      <c r="AG5331" s="115">
        <v>-1</v>
      </c>
      <c r="AH5331" s="115">
        <v>-1</v>
      </c>
      <c r="AI5331" s="115">
        <v>-1</v>
      </c>
      <c r="AJ5331" s="115">
        <v>0</v>
      </c>
      <c r="AM5331" s="115" t="s">
        <v>348</v>
      </c>
      <c r="AN5331" s="115">
        <v>-1</v>
      </c>
      <c r="AQ5331" s="115">
        <v>604</v>
      </c>
      <c r="AR5331" s="115" t="s">
        <v>271</v>
      </c>
      <c r="AS5331" s="115" t="s">
        <v>384</v>
      </c>
      <c r="AT5331" s="115" t="s">
        <v>296</v>
      </c>
      <c r="AV5331" s="115">
        <v>53.429539567013101</v>
      </c>
      <c r="AW5331" s="115">
        <v>8.5316224800000007E-2</v>
      </c>
    </row>
    <row r="5332" spans="1:49" x14ac:dyDescent="0.25">
      <c r="A5332" s="117">
        <v>450000</v>
      </c>
      <c r="B5332" s="117">
        <v>870000</v>
      </c>
      <c r="C5332" s="117">
        <v>870000</v>
      </c>
      <c r="D5332" s="115" t="s">
        <v>342</v>
      </c>
      <c r="E5332" s="115" t="s">
        <v>13</v>
      </c>
      <c r="F5332" s="115" t="s">
        <v>343</v>
      </c>
      <c r="G5332" s="115" t="s">
        <v>344</v>
      </c>
      <c r="H5332" s="115">
        <v>0.56000000000000005</v>
      </c>
      <c r="I5332" s="115">
        <v>0.48</v>
      </c>
      <c r="J5332" s="115" t="s">
        <v>350</v>
      </c>
      <c r="K5332" s="115">
        <v>0.20335871277312001</v>
      </c>
      <c r="L5332" s="115">
        <v>3649.6723714341801</v>
      </c>
      <c r="M5332" s="115">
        <v>9.0981577355205498</v>
      </c>
      <c r="N5332" s="115">
        <v>1.3381153771019101</v>
      </c>
      <c r="O5332" s="115">
        <v>1.8501896457023099</v>
      </c>
      <c r="P5332" s="115">
        <v>0.27211742062937</v>
      </c>
      <c r="Q5332" s="115">
        <v>742.19267549849803</v>
      </c>
      <c r="R5332" s="115">
        <v>1200</v>
      </c>
      <c r="S5332" s="115" t="s">
        <v>351</v>
      </c>
      <c r="T5332" s="115">
        <v>1200</v>
      </c>
      <c r="U5332" s="115" t="s">
        <v>352</v>
      </c>
      <c r="V5332" s="115" t="s">
        <v>350</v>
      </c>
      <c r="Z5332" s="115">
        <v>0</v>
      </c>
      <c r="AA5332" s="115">
        <v>1</v>
      </c>
      <c r="AB5332" s="115">
        <v>1.8501896457023099</v>
      </c>
      <c r="AC5332" s="115">
        <v>0.27211742062937</v>
      </c>
      <c r="AD5332" s="115">
        <v>742.19267549849803</v>
      </c>
      <c r="AF5332" s="115">
        <v>-1</v>
      </c>
      <c r="AG5332" s="115">
        <v>-1</v>
      </c>
      <c r="AH5332" s="115">
        <v>-1</v>
      </c>
      <c r="AI5332" s="115">
        <v>-1</v>
      </c>
      <c r="AJ5332" s="115">
        <v>0</v>
      </c>
      <c r="AM5332" s="115" t="s">
        <v>348</v>
      </c>
      <c r="AN5332" s="115">
        <v>-1</v>
      </c>
      <c r="AQ5332" s="115">
        <v>604</v>
      </c>
      <c r="AR5332" s="115" t="s">
        <v>271</v>
      </c>
      <c r="AS5332" s="115" t="s">
        <v>384</v>
      </c>
      <c r="AT5332" s="115" t="s">
        <v>296</v>
      </c>
      <c r="AV5332" s="115">
        <v>132.925774767473</v>
      </c>
      <c r="AW5332" s="115">
        <v>0.60194053160000005</v>
      </c>
    </row>
    <row r="5333" spans="1:49" x14ac:dyDescent="0.25">
      <c r="A5333" s="117">
        <v>450000</v>
      </c>
      <c r="B5333" s="117">
        <v>870000</v>
      </c>
      <c r="C5333" s="117">
        <v>870000</v>
      </c>
      <c r="D5333" s="115" t="s">
        <v>342</v>
      </c>
      <c r="E5333" s="115" t="s">
        <v>13</v>
      </c>
      <c r="F5333" s="115" t="s">
        <v>343</v>
      </c>
      <c r="G5333" s="115" t="s">
        <v>344</v>
      </c>
      <c r="H5333" s="115">
        <v>0.56000000000000005</v>
      </c>
      <c r="I5333" s="115">
        <v>0.48</v>
      </c>
      <c r="J5333" s="115" t="s">
        <v>350</v>
      </c>
      <c r="K5333" s="115">
        <v>7.4468312704900003E-3</v>
      </c>
      <c r="L5333" s="115">
        <v>3649.6723714341801</v>
      </c>
      <c r="M5333" s="115">
        <v>9.0981577355205498</v>
      </c>
      <c r="N5333" s="115">
        <v>1.3381153771019101</v>
      </c>
      <c r="O5333" s="115">
        <v>6.775244552878E-2</v>
      </c>
      <c r="P5333" s="115">
        <v>9.9647194337300002E-3</v>
      </c>
      <c r="Q5333" s="115">
        <v>27.178494342665001</v>
      </c>
      <c r="R5333" s="115">
        <v>1210</v>
      </c>
      <c r="S5333" s="115" t="s">
        <v>353</v>
      </c>
      <c r="T5333" s="115">
        <v>1210</v>
      </c>
      <c r="U5333" s="115" t="s">
        <v>352</v>
      </c>
      <c r="V5333" s="115" t="s">
        <v>350</v>
      </c>
      <c r="Z5333" s="115">
        <v>0</v>
      </c>
      <c r="AA5333" s="115">
        <v>1</v>
      </c>
      <c r="AB5333" s="115">
        <v>6.775244552878E-2</v>
      </c>
      <c r="AC5333" s="115">
        <v>9.9647194337300002E-3</v>
      </c>
      <c r="AD5333" s="115">
        <v>27.178494342666401</v>
      </c>
      <c r="AF5333" s="115">
        <v>-1</v>
      </c>
      <c r="AG5333" s="115">
        <v>-1</v>
      </c>
      <c r="AH5333" s="115">
        <v>-1</v>
      </c>
      <c r="AI5333" s="115">
        <v>-1</v>
      </c>
      <c r="AJ5333" s="115">
        <v>0</v>
      </c>
      <c r="AM5333" s="115" t="s">
        <v>348</v>
      </c>
      <c r="AN5333" s="115">
        <v>-1</v>
      </c>
      <c r="AQ5333" s="115">
        <v>604</v>
      </c>
      <c r="AR5333" s="115" t="s">
        <v>271</v>
      </c>
      <c r="AS5333" s="115" t="s">
        <v>384</v>
      </c>
      <c r="AT5333" s="115" t="s">
        <v>296</v>
      </c>
      <c r="AV5333" s="115">
        <v>56.153498323446001</v>
      </c>
      <c r="AW5333" s="115">
        <v>2.2042574499999999E-2</v>
      </c>
    </row>
    <row r="5334" spans="1:49" x14ac:dyDescent="0.25">
      <c r="A5334" s="117">
        <v>450000</v>
      </c>
      <c r="B5334" s="117">
        <v>870000</v>
      </c>
      <c r="C5334" s="117">
        <v>870000</v>
      </c>
      <c r="D5334" s="115" t="s">
        <v>342</v>
      </c>
      <c r="E5334" s="115" t="s">
        <v>13</v>
      </c>
      <c r="F5334" s="115" t="s">
        <v>343</v>
      </c>
      <c r="G5334" s="115" t="s">
        <v>344</v>
      </c>
      <c r="H5334" s="115">
        <v>0.56000000000000005</v>
      </c>
      <c r="I5334" s="115">
        <v>0.48</v>
      </c>
      <c r="J5334" s="115" t="s">
        <v>350</v>
      </c>
      <c r="K5334" s="115">
        <v>4.3681786711799999E-3</v>
      </c>
      <c r="L5334" s="115">
        <v>3649.6723714341801</v>
      </c>
      <c r="M5334" s="115">
        <v>9.0981577355205498</v>
      </c>
      <c r="N5334" s="115">
        <v>1.3381153771019101</v>
      </c>
      <c r="O5334" s="115">
        <v>3.974237856737E-2</v>
      </c>
      <c r="P5334" s="115">
        <v>5.8451270498399996E-3</v>
      </c>
      <c r="Q5334" s="115">
        <v>15.942421009712</v>
      </c>
      <c r="R5334" s="115">
        <v>1210</v>
      </c>
      <c r="S5334" s="115" t="s">
        <v>353</v>
      </c>
      <c r="T5334" s="115">
        <v>1210</v>
      </c>
      <c r="U5334" s="115" t="s">
        <v>352</v>
      </c>
      <c r="V5334" s="115" t="s">
        <v>350</v>
      </c>
      <c r="Z5334" s="115">
        <v>0</v>
      </c>
      <c r="AA5334" s="115">
        <v>1</v>
      </c>
      <c r="AB5334" s="115">
        <v>3.974237856737E-2</v>
      </c>
      <c r="AC5334" s="115">
        <v>5.8451270498399996E-3</v>
      </c>
      <c r="AD5334" s="115">
        <v>15.9424210097102</v>
      </c>
      <c r="AF5334" s="115">
        <v>-1</v>
      </c>
      <c r="AG5334" s="115">
        <v>-1</v>
      </c>
      <c r="AH5334" s="115">
        <v>-1</v>
      </c>
      <c r="AI5334" s="115">
        <v>-1</v>
      </c>
      <c r="AJ5334" s="115">
        <v>0</v>
      </c>
      <c r="AM5334" s="115" t="s">
        <v>348</v>
      </c>
      <c r="AN5334" s="115">
        <v>-1</v>
      </c>
      <c r="AQ5334" s="115">
        <v>604</v>
      </c>
      <c r="AR5334" s="115" t="s">
        <v>271</v>
      </c>
      <c r="AS5334" s="115" t="s">
        <v>384</v>
      </c>
      <c r="AT5334" s="115" t="s">
        <v>296</v>
      </c>
      <c r="AV5334" s="115">
        <v>47.622628947355203</v>
      </c>
      <c r="AW5334" s="115">
        <v>1.29297818E-2</v>
      </c>
    </row>
    <row r="5335" spans="1:49" x14ac:dyDescent="0.25">
      <c r="A5335" s="117">
        <v>450000</v>
      </c>
      <c r="B5335" s="117">
        <v>870000</v>
      </c>
      <c r="C5335" s="117">
        <v>870000</v>
      </c>
      <c r="D5335" s="115" t="s">
        <v>342</v>
      </c>
      <c r="E5335" s="115" t="s">
        <v>13</v>
      </c>
      <c r="F5335" s="115" t="s">
        <v>343</v>
      </c>
      <c r="G5335" s="115" t="s">
        <v>344</v>
      </c>
      <c r="H5335" s="115">
        <v>0.56000000000000005</v>
      </c>
      <c r="I5335" s="115">
        <v>0.48</v>
      </c>
      <c r="J5335" s="115" t="s">
        <v>350</v>
      </c>
      <c r="K5335" s="115">
        <v>0.20477812196742001</v>
      </c>
      <c r="L5335" s="115">
        <v>3649.6723714341801</v>
      </c>
      <c r="M5335" s="115">
        <v>9.0981577355205498</v>
      </c>
      <c r="N5335" s="115">
        <v>1.3381153771019101</v>
      </c>
      <c r="O5335" s="115">
        <v>1.86310365444327</v>
      </c>
      <c r="P5335" s="115">
        <v>0.27401675389864999</v>
      </c>
      <c r="Q5335" s="115">
        <v>747.37305401868002</v>
      </c>
      <c r="R5335" s="115">
        <v>1210</v>
      </c>
      <c r="S5335" s="115" t="s">
        <v>353</v>
      </c>
      <c r="T5335" s="115">
        <v>1210</v>
      </c>
      <c r="U5335" s="115" t="s">
        <v>352</v>
      </c>
      <c r="V5335" s="115" t="s">
        <v>350</v>
      </c>
      <c r="Z5335" s="115">
        <v>0</v>
      </c>
      <c r="AA5335" s="115">
        <v>1</v>
      </c>
      <c r="AB5335" s="115">
        <v>1.86310365444327</v>
      </c>
      <c r="AC5335" s="115">
        <v>0.27401675389864999</v>
      </c>
      <c r="AD5335" s="115">
        <v>747.37305401868002</v>
      </c>
      <c r="AF5335" s="115">
        <v>-1</v>
      </c>
      <c r="AG5335" s="115">
        <v>-1</v>
      </c>
      <c r="AH5335" s="115">
        <v>-1</v>
      </c>
      <c r="AI5335" s="115">
        <v>-1</v>
      </c>
      <c r="AJ5335" s="115">
        <v>0</v>
      </c>
      <c r="AM5335" s="115" t="s">
        <v>348</v>
      </c>
      <c r="AN5335" s="115">
        <v>-1</v>
      </c>
      <c r="AQ5335" s="115">
        <v>604</v>
      </c>
      <c r="AR5335" s="115" t="s">
        <v>271</v>
      </c>
      <c r="AS5335" s="115" t="s">
        <v>384</v>
      </c>
      <c r="AT5335" s="115" t="s">
        <v>296</v>
      </c>
      <c r="AV5335" s="115">
        <v>115.966973655551</v>
      </c>
      <c r="AW5335" s="115">
        <v>0.60614197410000004</v>
      </c>
    </row>
    <row r="5336" spans="1:49" x14ac:dyDescent="0.25">
      <c r="A5336" s="117">
        <v>450000</v>
      </c>
      <c r="B5336" s="117">
        <v>870000</v>
      </c>
      <c r="C5336" s="117">
        <v>870000</v>
      </c>
      <c r="D5336" s="115" t="s">
        <v>342</v>
      </c>
      <c r="E5336" s="115" t="s">
        <v>13</v>
      </c>
      <c r="F5336" s="115" t="s">
        <v>343</v>
      </c>
      <c r="G5336" s="115" t="s">
        <v>344</v>
      </c>
      <c r="H5336" s="115">
        <v>0.56000000000000005</v>
      </c>
      <c r="I5336" s="115">
        <v>0.48</v>
      </c>
      <c r="J5336" s="115" t="s">
        <v>350</v>
      </c>
      <c r="K5336" s="115">
        <v>0.1978116091928</v>
      </c>
      <c r="L5336" s="115">
        <v>3649.6723714341801</v>
      </c>
      <c r="M5336" s="115">
        <v>9.0981577355205498</v>
      </c>
      <c r="N5336" s="115">
        <v>1.3381153771019101</v>
      </c>
      <c r="O5336" s="115">
        <v>1.7997212223532799</v>
      </c>
      <c r="P5336" s="115">
        <v>0.26469475603016002</v>
      </c>
      <c r="Q5336" s="115">
        <v>721.94756481991703</v>
      </c>
      <c r="R5336" s="115">
        <v>1210</v>
      </c>
      <c r="S5336" s="115" t="s">
        <v>353</v>
      </c>
      <c r="T5336" s="115">
        <v>1210</v>
      </c>
      <c r="U5336" s="115" t="s">
        <v>352</v>
      </c>
      <c r="V5336" s="115" t="s">
        <v>350</v>
      </c>
      <c r="Z5336" s="115">
        <v>0</v>
      </c>
      <c r="AA5336" s="115">
        <v>1</v>
      </c>
      <c r="AB5336" s="115">
        <v>1.7997212223532799</v>
      </c>
      <c r="AC5336" s="115">
        <v>0.26469475603016002</v>
      </c>
      <c r="AD5336" s="115">
        <v>721.94756481991703</v>
      </c>
      <c r="AF5336" s="115">
        <v>-1</v>
      </c>
      <c r="AG5336" s="115">
        <v>-1</v>
      </c>
      <c r="AH5336" s="115">
        <v>-1</v>
      </c>
      <c r="AI5336" s="115">
        <v>-1</v>
      </c>
      <c r="AJ5336" s="115">
        <v>0</v>
      </c>
      <c r="AM5336" s="115" t="s">
        <v>348</v>
      </c>
      <c r="AN5336" s="115">
        <v>-1</v>
      </c>
      <c r="AQ5336" s="115">
        <v>604</v>
      </c>
      <c r="AR5336" s="115" t="s">
        <v>271</v>
      </c>
      <c r="AS5336" s="115" t="s">
        <v>384</v>
      </c>
      <c r="AT5336" s="115" t="s">
        <v>296</v>
      </c>
      <c r="AV5336" s="115">
        <v>114.39979398588601</v>
      </c>
      <c r="AW5336" s="115">
        <v>0.58552113939999995</v>
      </c>
    </row>
    <row r="5337" spans="1:49" x14ac:dyDescent="0.25">
      <c r="A5337" s="117">
        <v>450000</v>
      </c>
      <c r="B5337" s="117">
        <v>870000</v>
      </c>
      <c r="C5337" s="117">
        <v>870000</v>
      </c>
      <c r="D5337" s="115" t="s">
        <v>342</v>
      </c>
      <c r="E5337" s="115" t="s">
        <v>13</v>
      </c>
      <c r="F5337" s="115" t="s">
        <v>343</v>
      </c>
      <c r="G5337" s="115" t="s">
        <v>344</v>
      </c>
      <c r="H5337" s="115">
        <v>0.56000000000000005</v>
      </c>
      <c r="I5337" s="115">
        <v>0.48</v>
      </c>
      <c r="J5337" s="115" t="s">
        <v>350</v>
      </c>
      <c r="K5337" s="115">
        <v>3.1222157669389999E-2</v>
      </c>
      <c r="L5337" s="115">
        <v>3698.0527495711999</v>
      </c>
      <c r="M5337" s="115">
        <v>10.627388938257599</v>
      </c>
      <c r="N5337" s="115">
        <v>2.0462571870902901</v>
      </c>
      <c r="O5337" s="115">
        <v>0.33181001304420998</v>
      </c>
      <c r="P5337" s="115">
        <v>6.3888564527449995E-2</v>
      </c>
      <c r="Q5337" s="115">
        <v>115.461186016833</v>
      </c>
      <c r="R5337" s="115">
        <v>1300</v>
      </c>
      <c r="S5337" s="115" t="s">
        <v>346</v>
      </c>
      <c r="T5337" s="115">
        <v>1300</v>
      </c>
      <c r="U5337" s="115" t="s">
        <v>352</v>
      </c>
      <c r="V5337" s="115" t="s">
        <v>350</v>
      </c>
      <c r="Z5337" s="115">
        <v>0</v>
      </c>
      <c r="AA5337" s="115">
        <v>1</v>
      </c>
      <c r="AB5337" s="115">
        <v>0.33181001304420998</v>
      </c>
      <c r="AC5337" s="115">
        <v>6.3888564527449995E-2</v>
      </c>
      <c r="AD5337" s="115">
        <v>135.706183565309</v>
      </c>
      <c r="AF5337" s="115">
        <v>-1</v>
      </c>
      <c r="AG5337" s="115">
        <v>-1</v>
      </c>
      <c r="AH5337" s="115">
        <v>-1</v>
      </c>
      <c r="AI5337" s="115">
        <v>-1</v>
      </c>
      <c r="AJ5337" s="115">
        <v>0</v>
      </c>
      <c r="AM5337" s="115" t="s">
        <v>348</v>
      </c>
      <c r="AN5337" s="115">
        <v>-1</v>
      </c>
      <c r="AQ5337" s="115">
        <v>604</v>
      </c>
      <c r="AR5337" s="115" t="s">
        <v>271</v>
      </c>
      <c r="AS5337" s="115" t="s">
        <v>384</v>
      </c>
      <c r="AT5337" s="115" t="s">
        <v>296</v>
      </c>
      <c r="AV5337" s="115">
        <v>112.785472869404</v>
      </c>
      <c r="AW5337" s="115">
        <v>0.1100617872</v>
      </c>
    </row>
    <row r="5338" spans="1:49" x14ac:dyDescent="0.25">
      <c r="A5338" s="117">
        <v>450000</v>
      </c>
      <c r="B5338" s="117">
        <v>870000</v>
      </c>
      <c r="C5338" s="117">
        <v>870000</v>
      </c>
      <c r="D5338" s="115" t="s">
        <v>342</v>
      </c>
      <c r="E5338" s="115" t="s">
        <v>13</v>
      </c>
      <c r="F5338" s="115" t="s">
        <v>343</v>
      </c>
      <c r="G5338" s="115" t="s">
        <v>344</v>
      </c>
      <c r="H5338" s="115">
        <v>0.56000000000000005</v>
      </c>
      <c r="I5338" s="115">
        <v>0.48</v>
      </c>
      <c r="J5338" s="115" t="s">
        <v>345</v>
      </c>
      <c r="K5338" s="115">
        <v>9.8882341869040005E-2</v>
      </c>
      <c r="L5338" s="115">
        <v>3698.0527495711999</v>
      </c>
      <c r="M5338" s="115">
        <v>10.627388938257599</v>
      </c>
      <c r="N5338" s="115">
        <v>2.0462571870902901</v>
      </c>
      <c r="O5338" s="115">
        <v>1.05086110616804</v>
      </c>
      <c r="P5338" s="115">
        <v>0.20233870272584001</v>
      </c>
      <c r="Q5338" s="115">
        <v>365.672116232843</v>
      </c>
      <c r="R5338" s="115">
        <v>1300</v>
      </c>
      <c r="S5338" s="115" t="s">
        <v>346</v>
      </c>
      <c r="T5338" s="115">
        <v>1300</v>
      </c>
      <c r="U5338" s="115" t="s">
        <v>347</v>
      </c>
      <c r="V5338" s="115" t="s">
        <v>345</v>
      </c>
      <c r="Z5338" s="115">
        <v>0</v>
      </c>
      <c r="AA5338" s="115">
        <v>1</v>
      </c>
      <c r="AB5338" s="115">
        <v>1.05086110616804</v>
      </c>
      <c r="AC5338" s="115">
        <v>0.20233870272584001</v>
      </c>
      <c r="AD5338" s="115">
        <v>693.82829022534304</v>
      </c>
      <c r="AF5338" s="115">
        <v>-1</v>
      </c>
      <c r="AG5338" s="115">
        <v>-1</v>
      </c>
      <c r="AH5338" s="115">
        <v>-1</v>
      </c>
      <c r="AI5338" s="115">
        <v>-1</v>
      </c>
      <c r="AJ5338" s="115">
        <v>0</v>
      </c>
      <c r="AM5338" s="115" t="s">
        <v>348</v>
      </c>
      <c r="AN5338" s="115">
        <v>-1</v>
      </c>
      <c r="AQ5338" s="115">
        <v>604</v>
      </c>
      <c r="AR5338" s="115" t="s">
        <v>271</v>
      </c>
      <c r="AS5338" s="115" t="s">
        <v>384</v>
      </c>
      <c r="AT5338" s="115" t="s">
        <v>296</v>
      </c>
      <c r="AV5338" s="115">
        <v>121.46875970876</v>
      </c>
      <c r="AW5338" s="115">
        <v>0.56271556379999998</v>
      </c>
    </row>
    <row r="5339" spans="1:49" x14ac:dyDescent="0.25">
      <c r="A5339" s="117">
        <v>450000</v>
      </c>
      <c r="B5339" s="117">
        <v>870000</v>
      </c>
      <c r="C5339" s="117">
        <v>870000</v>
      </c>
      <c r="D5339" s="115" t="s">
        <v>342</v>
      </c>
      <c r="E5339" s="115" t="s">
        <v>13</v>
      </c>
      <c r="F5339" s="115" t="s">
        <v>343</v>
      </c>
      <c r="G5339" s="115" t="s">
        <v>344</v>
      </c>
      <c r="H5339" s="115">
        <v>0.56000000000000005</v>
      </c>
      <c r="I5339" s="115">
        <v>0.48</v>
      </c>
      <c r="J5339" s="115" t="s">
        <v>350</v>
      </c>
      <c r="K5339" s="115">
        <v>5.3749866225299998E-3</v>
      </c>
      <c r="L5339" s="115">
        <v>3698.0527495711999</v>
      </c>
      <c r="M5339" s="115">
        <v>10.627388938257599</v>
      </c>
      <c r="N5339" s="115">
        <v>2.0462571870902901</v>
      </c>
      <c r="O5339" s="115">
        <v>5.7122073375589999E-2</v>
      </c>
      <c r="P5339" s="115">
        <v>1.0998605006869999E-2</v>
      </c>
      <c r="Q5339" s="115">
        <v>19.876984058366499</v>
      </c>
      <c r="R5339" s="115">
        <v>1300</v>
      </c>
      <c r="S5339" s="115" t="s">
        <v>346</v>
      </c>
      <c r="T5339" s="115">
        <v>1300</v>
      </c>
      <c r="U5339" s="115" t="s">
        <v>352</v>
      </c>
      <c r="V5339" s="115" t="s">
        <v>350</v>
      </c>
      <c r="Z5339" s="115">
        <v>0</v>
      </c>
      <c r="AA5339" s="115">
        <v>1</v>
      </c>
      <c r="AB5339" s="115">
        <v>5.7122073375589999E-2</v>
      </c>
      <c r="AC5339" s="115">
        <v>1.0998605006869999E-2</v>
      </c>
      <c r="AD5339" s="115">
        <v>19.8769840583657</v>
      </c>
      <c r="AF5339" s="115">
        <v>-1</v>
      </c>
      <c r="AG5339" s="115">
        <v>-1</v>
      </c>
      <c r="AH5339" s="115">
        <v>-1</v>
      </c>
      <c r="AI5339" s="115">
        <v>-1</v>
      </c>
      <c r="AJ5339" s="115">
        <v>0</v>
      </c>
      <c r="AM5339" s="115" t="s">
        <v>348</v>
      </c>
      <c r="AN5339" s="115">
        <v>-1</v>
      </c>
      <c r="AQ5339" s="115">
        <v>604</v>
      </c>
      <c r="AR5339" s="115" t="s">
        <v>271</v>
      </c>
      <c r="AS5339" s="115" t="s">
        <v>384</v>
      </c>
      <c r="AT5339" s="115" t="s">
        <v>296</v>
      </c>
      <c r="AV5339" s="115">
        <v>25.712855783005701</v>
      </c>
      <c r="AW5339" s="115">
        <v>1.6120830499999999E-2</v>
      </c>
    </row>
    <row r="5340" spans="1:49" x14ac:dyDescent="0.25">
      <c r="A5340" s="117">
        <v>450000</v>
      </c>
      <c r="B5340" s="117">
        <v>870000</v>
      </c>
      <c r="C5340" s="117">
        <v>870000</v>
      </c>
      <c r="D5340" s="115" t="s">
        <v>342</v>
      </c>
      <c r="E5340" s="115" t="s">
        <v>13</v>
      </c>
      <c r="F5340" s="115" t="s">
        <v>343</v>
      </c>
      <c r="G5340" s="115" t="s">
        <v>344</v>
      </c>
      <c r="H5340" s="115">
        <v>0.56000000000000005</v>
      </c>
      <c r="I5340" s="115">
        <v>0.48</v>
      </c>
      <c r="J5340" s="115" t="s">
        <v>350</v>
      </c>
      <c r="K5340" s="115">
        <v>0.38036178908003998</v>
      </c>
      <c r="L5340" s="115">
        <v>3698.0527495711999</v>
      </c>
      <c r="M5340" s="115">
        <v>10.627388938257599</v>
      </c>
      <c r="N5340" s="115">
        <v>2.0462571870902901</v>
      </c>
      <c r="O5340" s="115">
        <v>4.0422526698050998</v>
      </c>
      <c r="P5340" s="115">
        <v>0.77831804459955001</v>
      </c>
      <c r="Q5340" s="115">
        <v>1406.5979599392599</v>
      </c>
      <c r="R5340" s="115">
        <v>1300</v>
      </c>
      <c r="S5340" s="115" t="s">
        <v>346</v>
      </c>
      <c r="T5340" s="115">
        <v>1300</v>
      </c>
      <c r="U5340" s="115" t="s">
        <v>352</v>
      </c>
      <c r="V5340" s="115" t="s">
        <v>350</v>
      </c>
      <c r="Z5340" s="115">
        <v>0</v>
      </c>
      <c r="AA5340" s="115">
        <v>1</v>
      </c>
      <c r="AB5340" s="115">
        <v>4.0422526698050998</v>
      </c>
      <c r="AC5340" s="115">
        <v>0.77831804459955001</v>
      </c>
      <c r="AD5340" s="115">
        <v>1406.5979599392599</v>
      </c>
      <c r="AF5340" s="115">
        <v>-1</v>
      </c>
      <c r="AG5340" s="115">
        <v>-1</v>
      </c>
      <c r="AH5340" s="115">
        <v>-1</v>
      </c>
      <c r="AI5340" s="115">
        <v>-1</v>
      </c>
      <c r="AJ5340" s="115">
        <v>0</v>
      </c>
      <c r="AM5340" s="115" t="s">
        <v>348</v>
      </c>
      <c r="AN5340" s="115">
        <v>-1</v>
      </c>
      <c r="AQ5340" s="115">
        <v>604</v>
      </c>
      <c r="AR5340" s="115" t="s">
        <v>271</v>
      </c>
      <c r="AS5340" s="115" t="s">
        <v>384</v>
      </c>
      <c r="AT5340" s="115" t="s">
        <v>296</v>
      </c>
      <c r="AV5340" s="115">
        <v>163.05928900514201</v>
      </c>
      <c r="AW5340" s="115">
        <v>1.1407931549000001</v>
      </c>
    </row>
    <row r="5341" spans="1:49" x14ac:dyDescent="0.25">
      <c r="A5341" s="117">
        <v>450000</v>
      </c>
      <c r="B5341" s="117">
        <v>870000</v>
      </c>
      <c r="C5341" s="117">
        <v>870000</v>
      </c>
      <c r="D5341" s="115" t="s">
        <v>342</v>
      </c>
      <c r="E5341" s="115" t="s">
        <v>13</v>
      </c>
      <c r="F5341" s="115" t="s">
        <v>343</v>
      </c>
      <c r="G5341" s="115" t="s">
        <v>344</v>
      </c>
      <c r="H5341" s="115">
        <v>0.56000000000000005</v>
      </c>
      <c r="I5341" s="115">
        <v>0.48</v>
      </c>
      <c r="J5341" s="115" t="s">
        <v>350</v>
      </c>
      <c r="K5341" s="115">
        <v>0.19191467342164001</v>
      </c>
      <c r="L5341" s="115">
        <v>3673.8210825968399</v>
      </c>
      <c r="M5341" s="115">
        <v>9.1446240089318902</v>
      </c>
      <c r="N5341" s="115">
        <v>1.3439880318324899</v>
      </c>
      <c r="O5341" s="115">
        <v>1.7549875302379301</v>
      </c>
      <c r="P5341" s="115">
        <v>0.25793102421172998</v>
      </c>
      <c r="Q5341" s="115">
        <v>705.060173276142</v>
      </c>
      <c r="R5341" s="115">
        <v>1200</v>
      </c>
      <c r="S5341" s="115" t="s">
        <v>351</v>
      </c>
      <c r="T5341" s="115">
        <v>1200</v>
      </c>
      <c r="U5341" s="115" t="s">
        <v>352</v>
      </c>
      <c r="V5341" s="115" t="s">
        <v>350</v>
      </c>
      <c r="Z5341" s="115">
        <v>0</v>
      </c>
      <c r="AA5341" s="115">
        <v>1</v>
      </c>
      <c r="AB5341" s="115">
        <v>1.7549875302379301</v>
      </c>
      <c r="AC5341" s="115">
        <v>0.25793102421172998</v>
      </c>
      <c r="AD5341" s="115">
        <v>780.65350691386902</v>
      </c>
      <c r="AF5341" s="115">
        <v>-1</v>
      </c>
      <c r="AG5341" s="115">
        <v>-1</v>
      </c>
      <c r="AH5341" s="115">
        <v>-1</v>
      </c>
      <c r="AI5341" s="115">
        <v>-1</v>
      </c>
      <c r="AJ5341" s="115">
        <v>0</v>
      </c>
      <c r="AM5341" s="115" t="s">
        <v>348</v>
      </c>
      <c r="AN5341" s="115">
        <v>-1</v>
      </c>
      <c r="AQ5341" s="115">
        <v>604</v>
      </c>
      <c r="AR5341" s="115" t="s">
        <v>271</v>
      </c>
      <c r="AS5341" s="115" t="s">
        <v>384</v>
      </c>
      <c r="AT5341" s="115" t="s">
        <v>296</v>
      </c>
      <c r="AV5341" s="115">
        <v>152.03593474067799</v>
      </c>
      <c r="AW5341" s="115">
        <v>0.63313341999999995</v>
      </c>
    </row>
    <row r="5342" spans="1:49" x14ac:dyDescent="0.25">
      <c r="A5342" s="117">
        <v>450000</v>
      </c>
      <c r="B5342" s="117">
        <v>870000</v>
      </c>
      <c r="C5342" s="117">
        <v>870000</v>
      </c>
      <c r="D5342" s="115" t="s">
        <v>342</v>
      </c>
      <c r="E5342" s="115" t="s">
        <v>13</v>
      </c>
      <c r="F5342" s="115" t="s">
        <v>343</v>
      </c>
      <c r="G5342" s="115" t="s">
        <v>344</v>
      </c>
      <c r="H5342" s="115">
        <v>0.56000000000000005</v>
      </c>
      <c r="I5342" s="115">
        <v>0.48</v>
      </c>
      <c r="J5342" s="115" t="s">
        <v>350</v>
      </c>
      <c r="K5342" s="115">
        <v>4.5974770951999998E-3</v>
      </c>
      <c r="L5342" s="115">
        <v>3673.8210825968399</v>
      </c>
      <c r="M5342" s="115">
        <v>9.1446240089318902</v>
      </c>
      <c r="N5342" s="115">
        <v>1.3439880318324899</v>
      </c>
      <c r="O5342" s="115">
        <v>4.204219942536E-2</v>
      </c>
      <c r="P5342" s="115">
        <v>6.1789541925800001E-3</v>
      </c>
      <c r="Q5342" s="115">
        <v>16.890308279134899</v>
      </c>
      <c r="R5342" s="115">
        <v>1700</v>
      </c>
      <c r="S5342" s="115" t="s">
        <v>359</v>
      </c>
      <c r="T5342" s="115">
        <v>1700</v>
      </c>
      <c r="U5342" s="115" t="s">
        <v>352</v>
      </c>
      <c r="V5342" s="115" t="s">
        <v>350</v>
      </c>
      <c r="Z5342" s="115">
        <v>0</v>
      </c>
      <c r="AA5342" s="115">
        <v>1</v>
      </c>
      <c r="AB5342" s="115">
        <v>4.204219942536E-2</v>
      </c>
      <c r="AC5342" s="115">
        <v>6.1789541925800001E-3</v>
      </c>
      <c r="AD5342" s="115">
        <v>17.6877469358671</v>
      </c>
      <c r="AF5342" s="115">
        <v>-1</v>
      </c>
      <c r="AG5342" s="115">
        <v>-1</v>
      </c>
      <c r="AH5342" s="115">
        <v>-1</v>
      </c>
      <c r="AI5342" s="115">
        <v>-1</v>
      </c>
      <c r="AJ5342" s="115">
        <v>0</v>
      </c>
      <c r="AM5342" s="115" t="s">
        <v>348</v>
      </c>
      <c r="AN5342" s="115">
        <v>-1</v>
      </c>
      <c r="AQ5342" s="115">
        <v>604</v>
      </c>
      <c r="AR5342" s="115" t="s">
        <v>271</v>
      </c>
      <c r="AS5342" s="115" t="s">
        <v>384</v>
      </c>
      <c r="AT5342" s="115" t="s">
        <v>296</v>
      </c>
      <c r="AV5342" s="115">
        <v>21.6032545746395</v>
      </c>
      <c r="AW5342" s="115">
        <v>1.43452935E-2</v>
      </c>
    </row>
    <row r="5343" spans="1:49" x14ac:dyDescent="0.25">
      <c r="A5343" s="117">
        <v>450000</v>
      </c>
      <c r="B5343" s="117">
        <v>870000</v>
      </c>
      <c r="C5343" s="117">
        <v>870000</v>
      </c>
      <c r="D5343" s="115" t="s">
        <v>342</v>
      </c>
      <c r="E5343" s="115" t="s">
        <v>13</v>
      </c>
      <c r="F5343" s="115" t="s">
        <v>343</v>
      </c>
      <c r="G5343" s="115" t="s">
        <v>344</v>
      </c>
      <c r="H5343" s="115">
        <v>0.56000000000000005</v>
      </c>
      <c r="I5343" s="115">
        <v>0.48</v>
      </c>
      <c r="J5343" s="115" t="s">
        <v>350</v>
      </c>
      <c r="K5343" s="115">
        <v>1.6229174079969998E-2</v>
      </c>
      <c r="L5343" s="115">
        <v>3673.8210825968399</v>
      </c>
      <c r="M5343" s="115">
        <v>9.1446240089318902</v>
      </c>
      <c r="N5343" s="115">
        <v>1.3439880318324899</v>
      </c>
      <c r="O5343" s="115">
        <v>0.14840969493688</v>
      </c>
      <c r="P5343" s="115">
        <v>2.1811815730009999E-2</v>
      </c>
      <c r="Q5343" s="115">
        <v>59.623081888150097</v>
      </c>
      <c r="R5343" s="115">
        <v>1210</v>
      </c>
      <c r="S5343" s="115" t="s">
        <v>353</v>
      </c>
      <c r="T5343" s="115">
        <v>1210</v>
      </c>
      <c r="U5343" s="115" t="s">
        <v>352</v>
      </c>
      <c r="V5343" s="115" t="s">
        <v>350</v>
      </c>
      <c r="Z5343" s="115">
        <v>0</v>
      </c>
      <c r="AA5343" s="115">
        <v>1</v>
      </c>
      <c r="AB5343" s="115">
        <v>0.14840969493688</v>
      </c>
      <c r="AC5343" s="115">
        <v>2.1811815730009999E-2</v>
      </c>
      <c r="AD5343" s="115">
        <v>59.623081888151198</v>
      </c>
      <c r="AF5343" s="115">
        <v>-1</v>
      </c>
      <c r="AG5343" s="115">
        <v>-1</v>
      </c>
      <c r="AH5343" s="115">
        <v>-1</v>
      </c>
      <c r="AI5343" s="115">
        <v>-1</v>
      </c>
      <c r="AJ5343" s="115">
        <v>0</v>
      </c>
      <c r="AM5343" s="115" t="s">
        <v>348</v>
      </c>
      <c r="AN5343" s="115">
        <v>-1</v>
      </c>
      <c r="AQ5343" s="115">
        <v>604</v>
      </c>
      <c r="AR5343" s="115" t="s">
        <v>271</v>
      </c>
      <c r="AS5343" s="115" t="s">
        <v>384</v>
      </c>
      <c r="AT5343" s="115" t="s">
        <v>296</v>
      </c>
      <c r="AV5343" s="115">
        <v>40.400915957170803</v>
      </c>
      <c r="AW5343" s="115">
        <v>4.8356108600000003E-2</v>
      </c>
    </row>
    <row r="5344" spans="1:49" x14ac:dyDescent="0.25">
      <c r="A5344" s="117">
        <v>450000</v>
      </c>
      <c r="B5344" s="117">
        <v>870000</v>
      </c>
      <c r="C5344" s="117">
        <v>870000</v>
      </c>
      <c r="D5344" s="115" t="s">
        <v>342</v>
      </c>
      <c r="E5344" s="115" t="s">
        <v>13</v>
      </c>
      <c r="F5344" s="115" t="s">
        <v>343</v>
      </c>
      <c r="G5344" s="115" t="s">
        <v>344</v>
      </c>
      <c r="H5344" s="115">
        <v>0.56000000000000005</v>
      </c>
      <c r="I5344" s="115">
        <v>0.48</v>
      </c>
      <c r="J5344" s="115" t="s">
        <v>350</v>
      </c>
      <c r="K5344" s="115">
        <v>0.22741679722812</v>
      </c>
      <c r="L5344" s="115">
        <v>3673.8210825968399</v>
      </c>
      <c r="M5344" s="115">
        <v>9.1446240089318902</v>
      </c>
      <c r="N5344" s="115">
        <v>1.3439880318324899</v>
      </c>
      <c r="O5344" s="115">
        <v>2.07964110396667</v>
      </c>
      <c r="P5344" s="115">
        <v>0.30564545371226998</v>
      </c>
      <c r="Q5344" s="115">
        <v>835.48862419332295</v>
      </c>
      <c r="R5344" s="115">
        <v>1210</v>
      </c>
      <c r="S5344" s="115" t="s">
        <v>353</v>
      </c>
      <c r="T5344" s="115">
        <v>1210</v>
      </c>
      <c r="U5344" s="115" t="s">
        <v>352</v>
      </c>
      <c r="V5344" s="115" t="s">
        <v>350</v>
      </c>
      <c r="Z5344" s="115">
        <v>0</v>
      </c>
      <c r="AA5344" s="115">
        <v>1</v>
      </c>
      <c r="AB5344" s="115">
        <v>2.07964110396667</v>
      </c>
      <c r="AC5344" s="115">
        <v>0.30564545371226998</v>
      </c>
      <c r="AD5344" s="115">
        <v>835.48862419332295</v>
      </c>
      <c r="AF5344" s="115">
        <v>-1</v>
      </c>
      <c r="AG5344" s="115">
        <v>-1</v>
      </c>
      <c r="AH5344" s="115">
        <v>-1</v>
      </c>
      <c r="AI5344" s="115">
        <v>-1</v>
      </c>
      <c r="AJ5344" s="115">
        <v>0</v>
      </c>
      <c r="AM5344" s="115" t="s">
        <v>348</v>
      </c>
      <c r="AN5344" s="115">
        <v>-1</v>
      </c>
      <c r="AQ5344" s="115">
        <v>604</v>
      </c>
      <c r="AR5344" s="115" t="s">
        <v>271</v>
      </c>
      <c r="AS5344" s="115" t="s">
        <v>384</v>
      </c>
      <c r="AT5344" s="115" t="s">
        <v>296</v>
      </c>
      <c r="AV5344" s="115">
        <v>119.783968306581</v>
      </c>
      <c r="AW5344" s="115">
        <v>0.6776063457</v>
      </c>
    </row>
    <row r="5345" spans="1:49" x14ac:dyDescent="0.25">
      <c r="A5345" s="117">
        <v>450000</v>
      </c>
      <c r="B5345" s="117">
        <v>870000</v>
      </c>
      <c r="C5345" s="117">
        <v>870000</v>
      </c>
      <c r="D5345" s="115" t="s">
        <v>342</v>
      </c>
      <c r="E5345" s="115" t="s">
        <v>13</v>
      </c>
      <c r="F5345" s="115" t="s">
        <v>343</v>
      </c>
      <c r="G5345" s="115" t="s">
        <v>344</v>
      </c>
      <c r="H5345" s="115">
        <v>0.56000000000000005</v>
      </c>
      <c r="I5345" s="115">
        <v>0.48</v>
      </c>
      <c r="J5345" s="115" t="s">
        <v>350</v>
      </c>
      <c r="K5345" s="115">
        <v>0.15596919162657999</v>
      </c>
      <c r="L5345" s="115">
        <v>3673.8210825968399</v>
      </c>
      <c r="M5345" s="115">
        <v>9.1446240089318902</v>
      </c>
      <c r="N5345" s="115">
        <v>1.3439880318324899</v>
      </c>
      <c r="O5345" s="115">
        <v>1.4262796144021499</v>
      </c>
      <c r="P5345" s="115">
        <v>0.20962072688071001</v>
      </c>
      <c r="Q5345" s="115">
        <v>573.00290443332801</v>
      </c>
      <c r="R5345" s="115">
        <v>1210</v>
      </c>
      <c r="S5345" s="115" t="s">
        <v>353</v>
      </c>
      <c r="T5345" s="115">
        <v>1210</v>
      </c>
      <c r="U5345" s="115" t="s">
        <v>352</v>
      </c>
      <c r="V5345" s="115" t="s">
        <v>350</v>
      </c>
      <c r="Z5345" s="115">
        <v>0</v>
      </c>
      <c r="AA5345" s="115">
        <v>1</v>
      </c>
      <c r="AB5345" s="115">
        <v>1.4262796144021499</v>
      </c>
      <c r="AC5345" s="115">
        <v>0.20962072688071001</v>
      </c>
      <c r="AD5345" s="115">
        <v>576.09924316359297</v>
      </c>
      <c r="AF5345" s="115">
        <v>-1</v>
      </c>
      <c r="AG5345" s="115">
        <v>-1</v>
      </c>
      <c r="AH5345" s="115">
        <v>-1</v>
      </c>
      <c r="AI5345" s="115">
        <v>-1</v>
      </c>
      <c r="AJ5345" s="115">
        <v>0</v>
      </c>
      <c r="AM5345" s="115" t="s">
        <v>348</v>
      </c>
      <c r="AN5345" s="115">
        <v>-1</v>
      </c>
      <c r="AQ5345" s="115">
        <v>604</v>
      </c>
      <c r="AR5345" s="115" t="s">
        <v>271</v>
      </c>
      <c r="AS5345" s="115" t="s">
        <v>384</v>
      </c>
      <c r="AT5345" s="115" t="s">
        <v>296</v>
      </c>
      <c r="AV5345" s="115">
        <v>102.7903079533</v>
      </c>
      <c r="AW5345" s="115">
        <v>0.46723377389999998</v>
      </c>
    </row>
    <row r="5346" spans="1:49" x14ac:dyDescent="0.25">
      <c r="A5346" s="117">
        <v>450000</v>
      </c>
      <c r="B5346" s="117">
        <v>870000</v>
      </c>
      <c r="C5346" s="117">
        <v>870000</v>
      </c>
      <c r="D5346" s="115" t="s">
        <v>342</v>
      </c>
      <c r="E5346" s="115" t="s">
        <v>13</v>
      </c>
      <c r="F5346" s="115" t="s">
        <v>343</v>
      </c>
      <c r="G5346" s="115" t="s">
        <v>344</v>
      </c>
      <c r="H5346" s="115">
        <v>0.56000000000000005</v>
      </c>
      <c r="I5346" s="115">
        <v>0.48</v>
      </c>
      <c r="J5346" s="115" t="s">
        <v>350</v>
      </c>
      <c r="K5346" s="115">
        <v>3.0403080474549999E-2</v>
      </c>
      <c r="L5346" s="115">
        <v>3663.8191392600602</v>
      </c>
      <c r="M5346" s="115">
        <v>9.5319153152650191</v>
      </c>
      <c r="N5346" s="115">
        <v>1.7113516439560199</v>
      </c>
      <c r="O5346" s="115">
        <v>0.28979958840665998</v>
      </c>
      <c r="P5346" s="115">
        <v>5.2030361751460003E-2</v>
      </c>
      <c r="Q5346" s="115">
        <v>111.39138813514499</v>
      </c>
      <c r="R5346" s="115">
        <v>1300</v>
      </c>
      <c r="S5346" s="115" t="s">
        <v>346</v>
      </c>
      <c r="T5346" s="115">
        <v>1300</v>
      </c>
      <c r="U5346" s="115" t="s">
        <v>352</v>
      </c>
      <c r="V5346" s="115" t="s">
        <v>350</v>
      </c>
      <c r="Z5346" s="115">
        <v>0</v>
      </c>
      <c r="AA5346" s="115">
        <v>1</v>
      </c>
      <c r="AB5346" s="115">
        <v>0.28979958840665998</v>
      </c>
      <c r="AC5346" s="115">
        <v>5.2030361751460003E-2</v>
      </c>
      <c r="AD5346" s="115">
        <v>111.391388135146</v>
      </c>
      <c r="AF5346" s="115">
        <v>-1</v>
      </c>
      <c r="AG5346" s="115">
        <v>-1</v>
      </c>
      <c r="AH5346" s="115">
        <v>-1</v>
      </c>
      <c r="AI5346" s="115">
        <v>-1</v>
      </c>
      <c r="AJ5346" s="115">
        <v>0</v>
      </c>
      <c r="AM5346" s="115" t="s">
        <v>348</v>
      </c>
      <c r="AN5346" s="115">
        <v>-1</v>
      </c>
      <c r="AQ5346" s="115">
        <v>604</v>
      </c>
      <c r="AR5346" s="115" t="s">
        <v>271</v>
      </c>
      <c r="AS5346" s="115" t="s">
        <v>384</v>
      </c>
      <c r="AT5346" s="115" t="s">
        <v>296</v>
      </c>
      <c r="AV5346" s="115">
        <v>64.690290611245103</v>
      </c>
      <c r="AW5346" s="115">
        <v>9.03417584E-2</v>
      </c>
    </row>
    <row r="5347" spans="1:49" x14ac:dyDescent="0.25">
      <c r="A5347" s="117">
        <v>450000</v>
      </c>
      <c r="B5347" s="117">
        <v>870000</v>
      </c>
      <c r="C5347" s="117">
        <v>870000</v>
      </c>
      <c r="D5347" s="115" t="s">
        <v>342</v>
      </c>
      <c r="E5347" s="115" t="s">
        <v>13</v>
      </c>
      <c r="F5347" s="115" t="s">
        <v>343</v>
      </c>
      <c r="G5347" s="115" t="s">
        <v>344</v>
      </c>
      <c r="H5347" s="115">
        <v>0.56000000000000005</v>
      </c>
      <c r="I5347" s="115">
        <v>0.48</v>
      </c>
      <c r="J5347" s="115" t="s">
        <v>345</v>
      </c>
      <c r="K5347" s="115">
        <v>5.6435743388129997E-2</v>
      </c>
      <c r="L5347" s="115">
        <v>3663.8191392600602</v>
      </c>
      <c r="M5347" s="115">
        <v>9.5319153152650191</v>
      </c>
      <c r="N5347" s="115">
        <v>1.7113516439560199</v>
      </c>
      <c r="O5347" s="115">
        <v>0.53794072672968996</v>
      </c>
      <c r="P5347" s="115">
        <v>9.6581402225150007E-2</v>
      </c>
      <c r="Q5347" s="115">
        <v>206.77035676380399</v>
      </c>
      <c r="R5347" s="115">
        <v>1300</v>
      </c>
      <c r="S5347" s="115" t="s">
        <v>346</v>
      </c>
      <c r="T5347" s="115">
        <v>1300</v>
      </c>
      <c r="U5347" s="115" t="s">
        <v>347</v>
      </c>
      <c r="V5347" s="115" t="s">
        <v>345</v>
      </c>
      <c r="Z5347" s="115">
        <v>0</v>
      </c>
      <c r="AA5347" s="115">
        <v>1</v>
      </c>
      <c r="AB5347" s="115">
        <v>0.53794072672968996</v>
      </c>
      <c r="AC5347" s="115">
        <v>9.6581402225150007E-2</v>
      </c>
      <c r="AD5347" s="115">
        <v>303.471029978996</v>
      </c>
      <c r="AF5347" s="115">
        <v>-1</v>
      </c>
      <c r="AG5347" s="115">
        <v>-1</v>
      </c>
      <c r="AH5347" s="115">
        <v>-1</v>
      </c>
      <c r="AI5347" s="115">
        <v>-1</v>
      </c>
      <c r="AJ5347" s="115">
        <v>0</v>
      </c>
      <c r="AM5347" s="115" t="s">
        <v>348</v>
      </c>
      <c r="AN5347" s="115">
        <v>-1</v>
      </c>
      <c r="AQ5347" s="115">
        <v>604</v>
      </c>
      <c r="AR5347" s="115" t="s">
        <v>271</v>
      </c>
      <c r="AS5347" s="115" t="s">
        <v>384</v>
      </c>
      <c r="AT5347" s="115" t="s">
        <v>296</v>
      </c>
      <c r="AV5347" s="115">
        <v>80.642109409267206</v>
      </c>
      <c r="AW5347" s="115">
        <v>0.2461241119</v>
      </c>
    </row>
    <row r="5348" spans="1:49" x14ac:dyDescent="0.25">
      <c r="A5348" s="117">
        <v>450000</v>
      </c>
      <c r="B5348" s="117">
        <v>870000</v>
      </c>
      <c r="C5348" s="117">
        <v>870000</v>
      </c>
      <c r="D5348" s="115" t="s">
        <v>342</v>
      </c>
      <c r="E5348" s="115" t="s">
        <v>13</v>
      </c>
      <c r="F5348" s="115" t="s">
        <v>343</v>
      </c>
      <c r="G5348" s="115" t="s">
        <v>344</v>
      </c>
      <c r="H5348" s="115">
        <v>0.56000000000000005</v>
      </c>
      <c r="I5348" s="115">
        <v>0.48</v>
      </c>
      <c r="J5348" s="115" t="s">
        <v>350</v>
      </c>
      <c r="K5348" s="115">
        <v>0.18263574373829999</v>
      </c>
      <c r="L5348" s="115">
        <v>3663.8191392600602</v>
      </c>
      <c r="M5348" s="115">
        <v>9.5319153152650191</v>
      </c>
      <c r="N5348" s="115">
        <v>1.7113516439560199</v>
      </c>
      <c r="O5348" s="115">
        <v>1.74086844285395</v>
      </c>
      <c r="P5348" s="115">
        <v>0.31255398029166997</v>
      </c>
      <c r="Q5348" s="115">
        <v>669.144333421395</v>
      </c>
      <c r="R5348" s="115">
        <v>1800</v>
      </c>
      <c r="S5348" s="115" t="s">
        <v>377</v>
      </c>
      <c r="T5348" s="115">
        <v>1800</v>
      </c>
      <c r="U5348" s="115" t="s">
        <v>352</v>
      </c>
      <c r="V5348" s="115" t="s">
        <v>350</v>
      </c>
      <c r="Z5348" s="115">
        <v>0</v>
      </c>
      <c r="AA5348" s="115">
        <v>1</v>
      </c>
      <c r="AB5348" s="115">
        <v>1.74086844285395</v>
      </c>
      <c r="AC5348" s="115">
        <v>0.31255398029166997</v>
      </c>
      <c r="AD5348" s="115">
        <v>669.144333421395</v>
      </c>
      <c r="AF5348" s="115">
        <v>-1</v>
      </c>
      <c r="AG5348" s="115">
        <v>-1</v>
      </c>
      <c r="AH5348" s="115">
        <v>-1</v>
      </c>
      <c r="AI5348" s="115">
        <v>-1</v>
      </c>
      <c r="AJ5348" s="115">
        <v>0</v>
      </c>
      <c r="AM5348" s="115" t="s">
        <v>348</v>
      </c>
      <c r="AN5348" s="115">
        <v>-1</v>
      </c>
      <c r="AQ5348" s="115">
        <v>604</v>
      </c>
      <c r="AR5348" s="115" t="s">
        <v>271</v>
      </c>
      <c r="AS5348" s="115" t="s">
        <v>384</v>
      </c>
      <c r="AT5348" s="115" t="s">
        <v>296</v>
      </c>
      <c r="AV5348" s="115">
        <v>138.987391283287</v>
      </c>
      <c r="AW5348" s="115">
        <v>0.54269613419999996</v>
      </c>
    </row>
    <row r="5349" spans="1:49" x14ac:dyDescent="0.25">
      <c r="A5349" s="117">
        <v>450000</v>
      </c>
      <c r="B5349" s="117">
        <v>870000</v>
      </c>
      <c r="C5349" s="117">
        <v>870000</v>
      </c>
      <c r="D5349" s="115" t="s">
        <v>342</v>
      </c>
      <c r="E5349" s="115" t="s">
        <v>13</v>
      </c>
      <c r="F5349" s="115" t="s">
        <v>343</v>
      </c>
      <c r="G5349" s="115" t="s">
        <v>344</v>
      </c>
      <c r="H5349" s="115">
        <v>0.56000000000000005</v>
      </c>
      <c r="I5349" s="115">
        <v>0.48</v>
      </c>
      <c r="J5349" s="115" t="s">
        <v>345</v>
      </c>
      <c r="K5349" s="115">
        <v>1.526156514718E-2</v>
      </c>
      <c r="L5349" s="115">
        <v>3663.8191392600602</v>
      </c>
      <c r="M5349" s="115">
        <v>9.5319153152650191</v>
      </c>
      <c r="N5349" s="115">
        <v>1.7113516439560199</v>
      </c>
      <c r="O5349" s="115">
        <v>0.14547194656133</v>
      </c>
      <c r="P5349" s="115">
        <v>2.611790460397E-2</v>
      </c>
      <c r="Q5349" s="115">
        <v>55.915614481309703</v>
      </c>
      <c r="R5349" s="115">
        <v>1800</v>
      </c>
      <c r="S5349" s="115" t="s">
        <v>377</v>
      </c>
      <c r="T5349" s="115">
        <v>1800</v>
      </c>
      <c r="U5349" s="115" t="s">
        <v>347</v>
      </c>
      <c r="V5349" s="115" t="s">
        <v>345</v>
      </c>
      <c r="Z5349" s="115">
        <v>0</v>
      </c>
      <c r="AA5349" s="115">
        <v>1</v>
      </c>
      <c r="AB5349" s="115">
        <v>0.14547194656133</v>
      </c>
      <c r="AC5349" s="115">
        <v>2.611790460397E-2</v>
      </c>
      <c r="AD5349" s="115">
        <v>55.915614481309703</v>
      </c>
      <c r="AF5349" s="115">
        <v>-1</v>
      </c>
      <c r="AG5349" s="115">
        <v>-1</v>
      </c>
      <c r="AH5349" s="115">
        <v>-1</v>
      </c>
      <c r="AI5349" s="115">
        <v>-1</v>
      </c>
      <c r="AJ5349" s="115">
        <v>0</v>
      </c>
      <c r="AM5349" s="115" t="s">
        <v>348</v>
      </c>
      <c r="AN5349" s="115">
        <v>-1</v>
      </c>
      <c r="AQ5349" s="115">
        <v>604</v>
      </c>
      <c r="AR5349" s="115" t="s">
        <v>271</v>
      </c>
      <c r="AS5349" s="115" t="s">
        <v>384</v>
      </c>
      <c r="AT5349" s="115" t="s">
        <v>296</v>
      </c>
      <c r="AV5349" s="115">
        <v>42.990956993773601</v>
      </c>
      <c r="AW5349" s="115">
        <v>4.5349241300000002E-2</v>
      </c>
    </row>
    <row r="5350" spans="1:49" x14ac:dyDescent="0.25">
      <c r="A5350" s="117">
        <v>450000</v>
      </c>
      <c r="B5350" s="117">
        <v>870000</v>
      </c>
      <c r="C5350" s="117">
        <v>870000</v>
      </c>
      <c r="D5350" s="115" t="s">
        <v>342</v>
      </c>
      <c r="E5350" s="115" t="s">
        <v>13</v>
      </c>
      <c r="F5350" s="115" t="s">
        <v>343</v>
      </c>
      <c r="G5350" s="115" t="s">
        <v>344</v>
      </c>
      <c r="H5350" s="115">
        <v>0.56000000000000005</v>
      </c>
      <c r="I5350" s="115">
        <v>0.48</v>
      </c>
      <c r="J5350" s="115" t="s">
        <v>350</v>
      </c>
      <c r="K5350" s="115">
        <v>9.2997885569229999E-2</v>
      </c>
      <c r="L5350" s="115">
        <v>3663.8191392600602</v>
      </c>
      <c r="M5350" s="115">
        <v>9.5319153152650191</v>
      </c>
      <c r="N5350" s="115">
        <v>1.7113516439560199</v>
      </c>
      <c r="O5350" s="115">
        <v>0.88644796974467999</v>
      </c>
      <c r="P5350" s="115">
        <v>0.15915208435334999</v>
      </c>
      <c r="Q5350" s="115">
        <v>340.727433059291</v>
      </c>
      <c r="R5350" s="115">
        <v>1300</v>
      </c>
      <c r="S5350" s="115" t="s">
        <v>346</v>
      </c>
      <c r="T5350" s="115">
        <v>1300</v>
      </c>
      <c r="U5350" s="115" t="s">
        <v>352</v>
      </c>
      <c r="V5350" s="115" t="s">
        <v>350</v>
      </c>
      <c r="Z5350" s="115">
        <v>0</v>
      </c>
      <c r="AA5350" s="115">
        <v>1</v>
      </c>
      <c r="AB5350" s="115">
        <v>0.88644796974467999</v>
      </c>
      <c r="AC5350" s="115">
        <v>0.15915208435334999</v>
      </c>
      <c r="AD5350" s="115">
        <v>340.72743305929299</v>
      </c>
      <c r="AF5350" s="115">
        <v>-1</v>
      </c>
      <c r="AG5350" s="115">
        <v>-1</v>
      </c>
      <c r="AH5350" s="115">
        <v>-1</v>
      </c>
      <c r="AI5350" s="115">
        <v>-1</v>
      </c>
      <c r="AJ5350" s="115">
        <v>0</v>
      </c>
      <c r="AM5350" s="115" t="s">
        <v>348</v>
      </c>
      <c r="AN5350" s="115">
        <v>-1</v>
      </c>
      <c r="AQ5350" s="115">
        <v>604</v>
      </c>
      <c r="AR5350" s="115" t="s">
        <v>271</v>
      </c>
      <c r="AS5350" s="115" t="s">
        <v>384</v>
      </c>
      <c r="AT5350" s="115" t="s">
        <v>296</v>
      </c>
      <c r="AV5350" s="115">
        <v>113.11073382098</v>
      </c>
      <c r="AW5350" s="115">
        <v>0.27634017280000001</v>
      </c>
    </row>
    <row r="5351" spans="1:49" x14ac:dyDescent="0.25">
      <c r="A5351" s="117">
        <v>450000</v>
      </c>
      <c r="B5351" s="117">
        <v>870000</v>
      </c>
      <c r="C5351" s="117">
        <v>870000</v>
      </c>
      <c r="D5351" s="115" t="s">
        <v>342</v>
      </c>
      <c r="E5351" s="115" t="s">
        <v>13</v>
      </c>
      <c r="F5351" s="115" t="s">
        <v>343</v>
      </c>
      <c r="G5351" s="115" t="s">
        <v>344</v>
      </c>
      <c r="H5351" s="115">
        <v>0.56000000000000005</v>
      </c>
      <c r="I5351" s="115">
        <v>0.48</v>
      </c>
      <c r="J5351" s="115" t="s">
        <v>350</v>
      </c>
      <c r="K5351" s="115">
        <v>0.21363602746471</v>
      </c>
      <c r="L5351" s="115">
        <v>3663.8191392600602</v>
      </c>
      <c r="M5351" s="115">
        <v>9.5319153152650191</v>
      </c>
      <c r="N5351" s="115">
        <v>1.7113516439560199</v>
      </c>
      <c r="O5351" s="115">
        <v>2.0363605220832799</v>
      </c>
      <c r="P5351" s="115">
        <v>0.36560636680997</v>
      </c>
      <c r="Q5351" s="115">
        <v>782.72376626070798</v>
      </c>
      <c r="R5351" s="115">
        <v>1300</v>
      </c>
      <c r="S5351" s="115" t="s">
        <v>346</v>
      </c>
      <c r="T5351" s="115">
        <v>1300</v>
      </c>
      <c r="U5351" s="115" t="s">
        <v>352</v>
      </c>
      <c r="V5351" s="115" t="s">
        <v>350</v>
      </c>
      <c r="Z5351" s="115">
        <v>0</v>
      </c>
      <c r="AA5351" s="115">
        <v>1</v>
      </c>
      <c r="AB5351" s="115">
        <v>2.0363605220832799</v>
      </c>
      <c r="AC5351" s="115">
        <v>0.36560636680997</v>
      </c>
      <c r="AD5351" s="115">
        <v>782.72376626070798</v>
      </c>
      <c r="AF5351" s="115">
        <v>-1</v>
      </c>
      <c r="AG5351" s="115">
        <v>-1</v>
      </c>
      <c r="AH5351" s="115">
        <v>-1</v>
      </c>
      <c r="AI5351" s="115">
        <v>-1</v>
      </c>
      <c r="AJ5351" s="115">
        <v>0</v>
      </c>
      <c r="AM5351" s="115" t="s">
        <v>348</v>
      </c>
      <c r="AN5351" s="115">
        <v>-1</v>
      </c>
      <c r="AQ5351" s="115">
        <v>604</v>
      </c>
      <c r="AR5351" s="115" t="s">
        <v>271</v>
      </c>
      <c r="AS5351" s="115" t="s">
        <v>384</v>
      </c>
      <c r="AT5351" s="115" t="s">
        <v>296</v>
      </c>
      <c r="AV5351" s="115">
        <v>120.159318207062</v>
      </c>
      <c r="AW5351" s="115">
        <v>0.63481246250000001</v>
      </c>
    </row>
    <row r="5352" spans="1:49" x14ac:dyDescent="0.25">
      <c r="A5352" s="117">
        <v>450000</v>
      </c>
      <c r="B5352" s="117">
        <v>870000</v>
      </c>
      <c r="C5352" s="117">
        <v>870000</v>
      </c>
      <c r="D5352" s="115" t="s">
        <v>342</v>
      </c>
      <c r="E5352" s="115" t="s">
        <v>13</v>
      </c>
      <c r="F5352" s="115" t="s">
        <v>343</v>
      </c>
      <c r="G5352" s="115" t="s">
        <v>344</v>
      </c>
      <c r="H5352" s="115">
        <v>0.56000000000000005</v>
      </c>
      <c r="I5352" s="115">
        <v>0.48</v>
      </c>
      <c r="J5352" s="115" t="s">
        <v>350</v>
      </c>
      <c r="K5352" s="115">
        <v>1.7389916457399999E-3</v>
      </c>
      <c r="L5352" s="115">
        <v>3677.6851207663499</v>
      </c>
      <c r="M5352" s="115">
        <v>9.9654217333626907</v>
      </c>
      <c r="N5352" s="115">
        <v>1.84377072572032</v>
      </c>
      <c r="O5352" s="115">
        <v>1.7329785140630001E-2</v>
      </c>
      <c r="P5352" s="115">
        <v>3.20630188869E-3</v>
      </c>
      <c r="Q5352" s="115">
        <v>6.3954637006897102</v>
      </c>
      <c r="R5352" s="115">
        <v>1300</v>
      </c>
      <c r="S5352" s="115" t="s">
        <v>346</v>
      </c>
      <c r="T5352" s="115">
        <v>1300</v>
      </c>
      <c r="U5352" s="115" t="s">
        <v>352</v>
      </c>
      <c r="V5352" s="115" t="s">
        <v>350</v>
      </c>
      <c r="Z5352" s="115">
        <v>0</v>
      </c>
      <c r="AA5352" s="115">
        <v>1</v>
      </c>
      <c r="AB5352" s="115">
        <v>1.7329785140630001E-2</v>
      </c>
      <c r="AC5352" s="115">
        <v>3.20630188869E-3</v>
      </c>
      <c r="AD5352" s="115">
        <v>73.272726783880501</v>
      </c>
      <c r="AF5352" s="115">
        <v>-1</v>
      </c>
      <c r="AG5352" s="115">
        <v>-1</v>
      </c>
      <c r="AH5352" s="115">
        <v>-1</v>
      </c>
      <c r="AI5352" s="115">
        <v>-1</v>
      </c>
      <c r="AJ5352" s="115">
        <v>0</v>
      </c>
      <c r="AM5352" s="115" t="s">
        <v>348</v>
      </c>
      <c r="AN5352" s="115">
        <v>-1</v>
      </c>
      <c r="AQ5352" s="115">
        <v>604</v>
      </c>
      <c r="AR5352" s="115" t="s">
        <v>271</v>
      </c>
      <c r="AS5352" s="115" t="s">
        <v>384</v>
      </c>
      <c r="AT5352" s="115" t="s">
        <v>296</v>
      </c>
      <c r="AV5352" s="115">
        <v>10.8304126979858</v>
      </c>
      <c r="AW5352" s="115">
        <v>5.9426380199999997E-2</v>
      </c>
    </row>
    <row r="5353" spans="1:49" x14ac:dyDescent="0.25">
      <c r="A5353" s="117">
        <v>450000</v>
      </c>
      <c r="B5353" s="117">
        <v>870000</v>
      </c>
      <c r="C5353" s="117">
        <v>870000</v>
      </c>
      <c r="D5353" s="115" t="s">
        <v>342</v>
      </c>
      <c r="E5353" s="115" t="s">
        <v>13</v>
      </c>
      <c r="F5353" s="115" t="s">
        <v>343</v>
      </c>
      <c r="G5353" s="115" t="s">
        <v>344</v>
      </c>
      <c r="H5353" s="115">
        <v>0.56000000000000005</v>
      </c>
      <c r="I5353" s="115">
        <v>0.48</v>
      </c>
      <c r="J5353" s="115" t="s">
        <v>345</v>
      </c>
      <c r="K5353" s="115">
        <v>4.6101738590930003E-2</v>
      </c>
      <c r="L5353" s="115">
        <v>3677.6851207663499</v>
      </c>
      <c r="M5353" s="115">
        <v>9.9654217333626907</v>
      </c>
      <c r="N5353" s="115">
        <v>1.84377072572032</v>
      </c>
      <c r="O5353" s="115">
        <v>0.45942326769990999</v>
      </c>
      <c r="P5353" s="115">
        <v>8.5001036018770001E-2</v>
      </c>
      <c r="Q5353" s="115">
        <v>169.547678057345</v>
      </c>
      <c r="R5353" s="115">
        <v>1300</v>
      </c>
      <c r="S5353" s="115" t="s">
        <v>346</v>
      </c>
      <c r="T5353" s="115">
        <v>1300</v>
      </c>
      <c r="U5353" s="115" t="s">
        <v>347</v>
      </c>
      <c r="V5353" s="115" t="s">
        <v>345</v>
      </c>
      <c r="Z5353" s="115">
        <v>0</v>
      </c>
      <c r="AA5353" s="115">
        <v>1</v>
      </c>
      <c r="AB5353" s="115">
        <v>0.45942326769990999</v>
      </c>
      <c r="AC5353" s="115">
        <v>8.5001036018770001E-2</v>
      </c>
      <c r="AD5353" s="115">
        <v>695.31418361451597</v>
      </c>
      <c r="AF5353" s="115">
        <v>-1</v>
      </c>
      <c r="AG5353" s="115">
        <v>-1</v>
      </c>
      <c r="AH5353" s="115">
        <v>-1</v>
      </c>
      <c r="AI5353" s="115">
        <v>-1</v>
      </c>
      <c r="AJ5353" s="115">
        <v>0</v>
      </c>
      <c r="AM5353" s="115" t="s">
        <v>348</v>
      </c>
      <c r="AN5353" s="115">
        <v>-1</v>
      </c>
      <c r="AQ5353" s="115">
        <v>604</v>
      </c>
      <c r="AR5353" s="115" t="s">
        <v>271</v>
      </c>
      <c r="AS5353" s="115" t="s">
        <v>384</v>
      </c>
      <c r="AT5353" s="115" t="s">
        <v>296</v>
      </c>
      <c r="AV5353" s="115">
        <v>120.990907083759</v>
      </c>
      <c r="AW5353" s="115">
        <v>0.56392066799999996</v>
      </c>
    </row>
    <row r="5354" spans="1:49" x14ac:dyDescent="0.25">
      <c r="A5354" s="117">
        <v>450000</v>
      </c>
      <c r="B5354" s="117">
        <v>870000</v>
      </c>
      <c r="C5354" s="117">
        <v>870000</v>
      </c>
      <c r="D5354" s="115" t="s">
        <v>342</v>
      </c>
      <c r="E5354" s="115" t="s">
        <v>13</v>
      </c>
      <c r="F5354" s="115" t="s">
        <v>343</v>
      </c>
      <c r="G5354" s="115" t="s">
        <v>344</v>
      </c>
      <c r="H5354" s="115">
        <v>0.56000000000000005</v>
      </c>
      <c r="I5354" s="115">
        <v>0.48</v>
      </c>
      <c r="J5354" s="115" t="s">
        <v>350</v>
      </c>
      <c r="K5354" s="115">
        <v>3.2624995412819997E-2</v>
      </c>
      <c r="L5354" s="115">
        <v>3677.6851207663499</v>
      </c>
      <c r="M5354" s="115">
        <v>9.9654217333626907</v>
      </c>
      <c r="N5354" s="115">
        <v>1.84377072572032</v>
      </c>
      <c r="O5354" s="115">
        <v>0.32512183833783997</v>
      </c>
      <c r="P5354" s="115">
        <v>6.0153011468929998E-2</v>
      </c>
      <c r="Q5354" s="115">
        <v>119.984460194824</v>
      </c>
      <c r="R5354" s="115">
        <v>1800</v>
      </c>
      <c r="S5354" s="115" t="s">
        <v>377</v>
      </c>
      <c r="T5354" s="115">
        <v>1800</v>
      </c>
      <c r="U5354" s="115" t="s">
        <v>352</v>
      </c>
      <c r="V5354" s="115" t="s">
        <v>350</v>
      </c>
      <c r="Z5354" s="115">
        <v>0</v>
      </c>
      <c r="AA5354" s="115">
        <v>1</v>
      </c>
      <c r="AB5354" s="115">
        <v>0.32512183833783997</v>
      </c>
      <c r="AC5354" s="115">
        <v>6.0153011468929998E-2</v>
      </c>
      <c r="AD5354" s="115">
        <v>119.984460194824</v>
      </c>
      <c r="AF5354" s="115">
        <v>-1</v>
      </c>
      <c r="AG5354" s="115">
        <v>-1</v>
      </c>
      <c r="AH5354" s="115">
        <v>-1</v>
      </c>
      <c r="AI5354" s="115">
        <v>-1</v>
      </c>
      <c r="AJ5354" s="115">
        <v>0</v>
      </c>
      <c r="AM5354" s="115" t="s">
        <v>348</v>
      </c>
      <c r="AN5354" s="115">
        <v>-1</v>
      </c>
      <c r="AQ5354" s="115">
        <v>604</v>
      </c>
      <c r="AR5354" s="115" t="s">
        <v>271</v>
      </c>
      <c r="AS5354" s="115" t="s">
        <v>384</v>
      </c>
      <c r="AT5354" s="115" t="s">
        <v>296</v>
      </c>
      <c r="AV5354" s="115">
        <v>108.065569457192</v>
      </c>
      <c r="AW5354" s="115">
        <v>9.7310997699999999E-2</v>
      </c>
    </row>
    <row r="5355" spans="1:49" x14ac:dyDescent="0.25">
      <c r="A5355" s="117">
        <v>450000</v>
      </c>
      <c r="B5355" s="117">
        <v>870000</v>
      </c>
      <c r="C5355" s="117">
        <v>870000</v>
      </c>
      <c r="D5355" s="115" t="s">
        <v>342</v>
      </c>
      <c r="E5355" s="115" t="s">
        <v>13</v>
      </c>
      <c r="F5355" s="115" t="s">
        <v>343</v>
      </c>
      <c r="G5355" s="115" t="s">
        <v>344</v>
      </c>
      <c r="H5355" s="115">
        <v>0.56000000000000005</v>
      </c>
      <c r="I5355" s="115">
        <v>0.48</v>
      </c>
      <c r="J5355" s="115" t="s">
        <v>345</v>
      </c>
      <c r="K5355" s="115">
        <v>4.9752690689799997E-2</v>
      </c>
      <c r="L5355" s="115">
        <v>3677.6851207663499</v>
      </c>
      <c r="M5355" s="115">
        <v>9.9654217333626907</v>
      </c>
      <c r="N5355" s="115">
        <v>1.84377072572032</v>
      </c>
      <c r="O5355" s="115">
        <v>0.49580654509340999</v>
      </c>
      <c r="P5355" s="115">
        <v>9.1732554619670004E-2</v>
      </c>
      <c r="Q5355" s="115">
        <v>182.97473026797201</v>
      </c>
      <c r="R5355" s="115">
        <v>1800</v>
      </c>
      <c r="S5355" s="115" t="s">
        <v>377</v>
      </c>
      <c r="T5355" s="115">
        <v>1800</v>
      </c>
      <c r="U5355" s="115" t="s">
        <v>347</v>
      </c>
      <c r="V5355" s="115" t="s">
        <v>345</v>
      </c>
      <c r="Z5355" s="115">
        <v>0</v>
      </c>
      <c r="AA5355" s="115">
        <v>1</v>
      </c>
      <c r="AB5355" s="115">
        <v>0.49580654509340999</v>
      </c>
      <c r="AC5355" s="115">
        <v>9.1732554619670004E-2</v>
      </c>
      <c r="AD5355" s="115">
        <v>182.97473026796999</v>
      </c>
      <c r="AF5355" s="115">
        <v>-1</v>
      </c>
      <c r="AG5355" s="115">
        <v>-1</v>
      </c>
      <c r="AH5355" s="115">
        <v>-1</v>
      </c>
      <c r="AI5355" s="115">
        <v>-1</v>
      </c>
      <c r="AJ5355" s="115">
        <v>0</v>
      </c>
      <c r="AM5355" s="115" t="s">
        <v>348</v>
      </c>
      <c r="AN5355" s="115">
        <v>-1</v>
      </c>
      <c r="AQ5355" s="115">
        <v>604</v>
      </c>
      <c r="AR5355" s="115" t="s">
        <v>271</v>
      </c>
      <c r="AS5355" s="115" t="s">
        <v>384</v>
      </c>
      <c r="AT5355" s="115" t="s">
        <v>296</v>
      </c>
      <c r="AV5355" s="115">
        <v>108.46114126864001</v>
      </c>
      <c r="AW5355" s="115">
        <v>0.148397997</v>
      </c>
    </row>
    <row r="5356" spans="1:49" x14ac:dyDescent="0.25">
      <c r="A5356" s="117">
        <v>450000</v>
      </c>
      <c r="B5356" s="117">
        <v>870000</v>
      </c>
      <c r="C5356" s="117">
        <v>870000</v>
      </c>
      <c r="D5356" s="115" t="s">
        <v>342</v>
      </c>
      <c r="E5356" s="115" t="s">
        <v>13</v>
      </c>
      <c r="F5356" s="115" t="s">
        <v>343</v>
      </c>
      <c r="G5356" s="115" t="s">
        <v>344</v>
      </c>
      <c r="H5356" s="115">
        <v>0.56000000000000005</v>
      </c>
      <c r="I5356" s="115">
        <v>0.48</v>
      </c>
      <c r="J5356" s="115" t="s">
        <v>350</v>
      </c>
      <c r="K5356" s="115">
        <v>0.12885420655655999</v>
      </c>
      <c r="L5356" s="115">
        <v>3677.6851207663499</v>
      </c>
      <c r="M5356" s="115">
        <v>9.9654217333626907</v>
      </c>
      <c r="N5356" s="115">
        <v>1.84377072572032</v>
      </c>
      <c r="O5356" s="115">
        <v>1.2840865104539601</v>
      </c>
      <c r="P5356" s="115">
        <v>0.23757761393491</v>
      </c>
      <c r="Q5356" s="115">
        <v>473.88519820122201</v>
      </c>
      <c r="R5356" s="115">
        <v>1300</v>
      </c>
      <c r="S5356" s="115" t="s">
        <v>346</v>
      </c>
      <c r="T5356" s="115">
        <v>1300</v>
      </c>
      <c r="U5356" s="115" t="s">
        <v>352</v>
      </c>
      <c r="V5356" s="115" t="s">
        <v>350</v>
      </c>
      <c r="Z5356" s="115">
        <v>0</v>
      </c>
      <c r="AA5356" s="115">
        <v>1</v>
      </c>
      <c r="AB5356" s="115">
        <v>1.2840865104539601</v>
      </c>
      <c r="AC5356" s="115">
        <v>0.23757761393491</v>
      </c>
      <c r="AD5356" s="115">
        <v>473.88519820122201</v>
      </c>
      <c r="AF5356" s="115">
        <v>-1</v>
      </c>
      <c r="AG5356" s="115">
        <v>-1</v>
      </c>
      <c r="AH5356" s="115">
        <v>-1</v>
      </c>
      <c r="AI5356" s="115">
        <v>-1</v>
      </c>
      <c r="AJ5356" s="115">
        <v>0</v>
      </c>
      <c r="AM5356" s="115" t="s">
        <v>348</v>
      </c>
      <c r="AN5356" s="115">
        <v>-1</v>
      </c>
      <c r="AQ5356" s="115">
        <v>604</v>
      </c>
      <c r="AR5356" s="115" t="s">
        <v>271</v>
      </c>
      <c r="AS5356" s="115" t="s">
        <v>384</v>
      </c>
      <c r="AT5356" s="115" t="s">
        <v>296</v>
      </c>
      <c r="AV5356" s="115">
        <v>120.83588685487599</v>
      </c>
      <c r="AW5356" s="115">
        <v>0.38433511609999998</v>
      </c>
    </row>
    <row r="5357" spans="1:49" x14ac:dyDescent="0.25">
      <c r="A5357" s="117">
        <v>450000</v>
      </c>
      <c r="B5357" s="117">
        <v>870000</v>
      </c>
      <c r="C5357" s="117">
        <v>870000</v>
      </c>
      <c r="D5357" s="115" t="s">
        <v>342</v>
      </c>
      <c r="E5357" s="115" t="s">
        <v>13</v>
      </c>
      <c r="F5357" s="115" t="s">
        <v>343</v>
      </c>
      <c r="G5357" s="115" t="s">
        <v>344</v>
      </c>
      <c r="H5357" s="115">
        <v>0.56000000000000005</v>
      </c>
      <c r="I5357" s="115">
        <v>0.48</v>
      </c>
      <c r="J5357" s="115" t="s">
        <v>350</v>
      </c>
      <c r="K5357" s="115">
        <v>4.9143587265600003E-3</v>
      </c>
      <c r="L5357" s="115">
        <v>3677.6851207663499</v>
      </c>
      <c r="M5357" s="115">
        <v>9.9654217333626907</v>
      </c>
      <c r="N5357" s="115">
        <v>1.84377072572032</v>
      </c>
      <c r="O5357" s="115">
        <v>4.8973657259240001E-2</v>
      </c>
      <c r="P5357" s="115">
        <v>9.0609507557200004E-3</v>
      </c>
      <c r="Q5357" s="115">
        <v>18.073463966792701</v>
      </c>
      <c r="R5357" s="115">
        <v>1300</v>
      </c>
      <c r="S5357" s="115" t="s">
        <v>346</v>
      </c>
      <c r="T5357" s="115">
        <v>1300</v>
      </c>
      <c r="U5357" s="115" t="s">
        <v>352</v>
      </c>
      <c r="V5357" s="115" t="s">
        <v>350</v>
      </c>
      <c r="Z5357" s="115">
        <v>0</v>
      </c>
      <c r="AA5357" s="115">
        <v>1</v>
      </c>
      <c r="AB5357" s="115">
        <v>4.8973657259240001E-2</v>
      </c>
      <c r="AC5357" s="115">
        <v>9.0609507557200004E-3</v>
      </c>
      <c r="AD5357" s="115">
        <v>18.073463966794002</v>
      </c>
      <c r="AF5357" s="115">
        <v>-1</v>
      </c>
      <c r="AG5357" s="115">
        <v>-1</v>
      </c>
      <c r="AH5357" s="115">
        <v>-1</v>
      </c>
      <c r="AI5357" s="115">
        <v>-1</v>
      </c>
      <c r="AJ5357" s="115">
        <v>0</v>
      </c>
      <c r="AM5357" s="115" t="s">
        <v>348</v>
      </c>
      <c r="AN5357" s="115">
        <v>-1</v>
      </c>
      <c r="AQ5357" s="115">
        <v>604</v>
      </c>
      <c r="AR5357" s="115" t="s">
        <v>271</v>
      </c>
      <c r="AS5357" s="115" t="s">
        <v>384</v>
      </c>
      <c r="AT5357" s="115" t="s">
        <v>296</v>
      </c>
      <c r="AV5357" s="115">
        <v>24.587434573441399</v>
      </c>
      <c r="AW5357" s="115">
        <v>1.4658121600000001E-2</v>
      </c>
    </row>
    <row r="5358" spans="1:49" x14ac:dyDescent="0.25">
      <c r="A5358" s="117">
        <v>450000</v>
      </c>
      <c r="B5358" s="117">
        <v>870000</v>
      </c>
      <c r="C5358" s="117">
        <v>870000</v>
      </c>
      <c r="D5358" s="115" t="s">
        <v>342</v>
      </c>
      <c r="E5358" s="115" t="s">
        <v>13</v>
      </c>
      <c r="F5358" s="115" t="s">
        <v>343</v>
      </c>
      <c r="G5358" s="115" t="s">
        <v>344</v>
      </c>
      <c r="H5358" s="115">
        <v>0.56000000000000005</v>
      </c>
      <c r="I5358" s="115">
        <v>0.48</v>
      </c>
      <c r="J5358" s="115" t="s">
        <v>350</v>
      </c>
      <c r="K5358" s="115">
        <v>3.5104203234289998E-2</v>
      </c>
      <c r="L5358" s="115">
        <v>3585.5617798150201</v>
      </c>
      <c r="M5358" s="115">
        <v>9.8335298271351803</v>
      </c>
      <c r="N5358" s="115">
        <v>1.83040398588727</v>
      </c>
      <c r="O5358" s="115">
        <v>0.34519822956229002</v>
      </c>
      <c r="P5358" s="115">
        <v>6.4254873521449998E-2</v>
      </c>
      <c r="Q5358" s="115">
        <v>125.868289427761</v>
      </c>
      <c r="R5358" s="115">
        <v>1300</v>
      </c>
      <c r="S5358" s="115" t="s">
        <v>346</v>
      </c>
      <c r="T5358" s="115">
        <v>1300</v>
      </c>
      <c r="U5358" s="115" t="s">
        <v>352</v>
      </c>
      <c r="V5358" s="115" t="s">
        <v>350</v>
      </c>
      <c r="Z5358" s="115">
        <v>0</v>
      </c>
      <c r="AA5358" s="115">
        <v>1</v>
      </c>
      <c r="AB5358" s="115">
        <v>0.34519822956229002</v>
      </c>
      <c r="AC5358" s="115">
        <v>6.4254873521449998E-2</v>
      </c>
      <c r="AD5358" s="115">
        <v>125.86828942776</v>
      </c>
      <c r="AF5358" s="115">
        <v>-1</v>
      </c>
      <c r="AG5358" s="115">
        <v>-1</v>
      </c>
      <c r="AH5358" s="115">
        <v>-1</v>
      </c>
      <c r="AI5358" s="115">
        <v>-1</v>
      </c>
      <c r="AJ5358" s="115">
        <v>0</v>
      </c>
      <c r="AM5358" s="115" t="s">
        <v>348</v>
      </c>
      <c r="AN5358" s="115">
        <v>-1</v>
      </c>
      <c r="AQ5358" s="115">
        <v>604</v>
      </c>
      <c r="AR5358" s="115" t="s">
        <v>271</v>
      </c>
      <c r="AS5358" s="115" t="s">
        <v>384</v>
      </c>
      <c r="AT5358" s="115" t="s">
        <v>296</v>
      </c>
      <c r="AV5358" s="115">
        <v>86.757436372522605</v>
      </c>
      <c r="AW5358" s="115">
        <v>0.1020829598</v>
      </c>
    </row>
    <row r="5359" spans="1:49" x14ac:dyDescent="0.25">
      <c r="A5359" s="117">
        <v>450000</v>
      </c>
      <c r="B5359" s="117">
        <v>870000</v>
      </c>
      <c r="C5359" s="117">
        <v>870000</v>
      </c>
      <c r="D5359" s="115" t="s">
        <v>342</v>
      </c>
      <c r="E5359" s="115" t="s">
        <v>13</v>
      </c>
      <c r="F5359" s="115" t="s">
        <v>343</v>
      </c>
      <c r="G5359" s="115" t="s">
        <v>344</v>
      </c>
      <c r="H5359" s="115">
        <v>0.56000000000000005</v>
      </c>
      <c r="I5359" s="115">
        <v>0.48</v>
      </c>
      <c r="J5359" s="115" t="s">
        <v>345</v>
      </c>
      <c r="K5359" s="115">
        <v>0.12830646189221001</v>
      </c>
      <c r="L5359" s="115">
        <v>3585.5617798150201</v>
      </c>
      <c r="M5359" s="115">
        <v>9.8335298271351803</v>
      </c>
      <c r="N5359" s="115">
        <v>1.83040398588727</v>
      </c>
      <c r="O5359" s="115">
        <v>1.2617054200312701</v>
      </c>
      <c r="P5359" s="115">
        <v>0.23485265926259999</v>
      </c>
      <c r="Q5359" s="115">
        <v>460.05074586401503</v>
      </c>
      <c r="R5359" s="115">
        <v>1300</v>
      </c>
      <c r="S5359" s="115" t="s">
        <v>346</v>
      </c>
      <c r="T5359" s="115">
        <v>1300</v>
      </c>
      <c r="U5359" s="115" t="s">
        <v>347</v>
      </c>
      <c r="V5359" s="115" t="s">
        <v>345</v>
      </c>
      <c r="Z5359" s="115">
        <v>0</v>
      </c>
      <c r="AA5359" s="115">
        <v>1</v>
      </c>
      <c r="AB5359" s="115">
        <v>1.2617054200312701</v>
      </c>
      <c r="AC5359" s="115">
        <v>0.23485265926259999</v>
      </c>
      <c r="AD5359" s="115">
        <v>1106.91952367152</v>
      </c>
      <c r="AF5359" s="115">
        <v>-1</v>
      </c>
      <c r="AG5359" s="115">
        <v>-1</v>
      </c>
      <c r="AH5359" s="115">
        <v>-1</v>
      </c>
      <c r="AI5359" s="115">
        <v>-1</v>
      </c>
      <c r="AJ5359" s="115">
        <v>0</v>
      </c>
      <c r="AM5359" s="115" t="s">
        <v>348</v>
      </c>
      <c r="AN5359" s="115">
        <v>-1</v>
      </c>
      <c r="AQ5359" s="115">
        <v>604</v>
      </c>
      <c r="AR5359" s="115" t="s">
        <v>271</v>
      </c>
      <c r="AS5359" s="115" t="s">
        <v>384</v>
      </c>
      <c r="AT5359" s="115" t="s">
        <v>296</v>
      </c>
      <c r="AV5359" s="115">
        <v>126.833435475879</v>
      </c>
      <c r="AW5359" s="115">
        <v>0.89774495030000001</v>
      </c>
    </row>
    <row r="5360" spans="1:49" x14ac:dyDescent="0.25">
      <c r="A5360" s="117">
        <v>450000</v>
      </c>
      <c r="B5360" s="117">
        <v>870000</v>
      </c>
      <c r="C5360" s="117">
        <v>870000</v>
      </c>
      <c r="D5360" s="115" t="s">
        <v>342</v>
      </c>
      <c r="E5360" s="115" t="s">
        <v>13</v>
      </c>
      <c r="F5360" s="115" t="s">
        <v>343</v>
      </c>
      <c r="G5360" s="115" t="s">
        <v>344</v>
      </c>
      <c r="H5360" s="115">
        <v>0.56000000000000005</v>
      </c>
      <c r="I5360" s="115">
        <v>0.48</v>
      </c>
      <c r="J5360" s="115" t="s">
        <v>350</v>
      </c>
      <c r="K5360" s="115">
        <v>6.7636962941569997E-2</v>
      </c>
      <c r="L5360" s="115">
        <v>3585.5617798150201</v>
      </c>
      <c r="M5360" s="115">
        <v>9.8335298271351803</v>
      </c>
      <c r="N5360" s="115">
        <v>1.83040398588727</v>
      </c>
      <c r="O5360" s="115">
        <v>0.66511009250278996</v>
      </c>
      <c r="P5360" s="115">
        <v>0.12380296656155999</v>
      </c>
      <c r="Q5360" s="115">
        <v>242.51650922606899</v>
      </c>
      <c r="R5360" s="115">
        <v>1300</v>
      </c>
      <c r="S5360" s="115" t="s">
        <v>346</v>
      </c>
      <c r="T5360" s="115">
        <v>1300</v>
      </c>
      <c r="U5360" s="115" t="s">
        <v>352</v>
      </c>
      <c r="V5360" s="115" t="s">
        <v>350</v>
      </c>
      <c r="Z5360" s="115">
        <v>0</v>
      </c>
      <c r="AA5360" s="115">
        <v>1</v>
      </c>
      <c r="AB5360" s="115">
        <v>0.66511009250278996</v>
      </c>
      <c r="AC5360" s="115">
        <v>0.12380296656155999</v>
      </c>
      <c r="AD5360" s="115">
        <v>242.51650922606899</v>
      </c>
      <c r="AF5360" s="115">
        <v>-1</v>
      </c>
      <c r="AG5360" s="115">
        <v>-1</v>
      </c>
      <c r="AH5360" s="115">
        <v>-1</v>
      </c>
      <c r="AI5360" s="115">
        <v>-1</v>
      </c>
      <c r="AJ5360" s="115">
        <v>0</v>
      </c>
      <c r="AM5360" s="115" t="s">
        <v>348</v>
      </c>
      <c r="AN5360" s="115">
        <v>-1</v>
      </c>
      <c r="AQ5360" s="115">
        <v>604</v>
      </c>
      <c r="AR5360" s="115" t="s">
        <v>271</v>
      </c>
      <c r="AS5360" s="115" t="s">
        <v>384</v>
      </c>
      <c r="AT5360" s="115" t="s">
        <v>296</v>
      </c>
      <c r="AV5360" s="115">
        <v>90.380677421300106</v>
      </c>
      <c r="AW5360" s="115">
        <v>0.1966881664</v>
      </c>
    </row>
    <row r="5361" spans="1:49" x14ac:dyDescent="0.25">
      <c r="A5361" s="117">
        <v>450000</v>
      </c>
      <c r="B5361" s="117">
        <v>870000</v>
      </c>
      <c r="C5361" s="117">
        <v>870000</v>
      </c>
      <c r="D5361" s="115" t="s">
        <v>342</v>
      </c>
      <c r="E5361" s="115" t="s">
        <v>13</v>
      </c>
      <c r="F5361" s="115" t="s">
        <v>343</v>
      </c>
      <c r="G5361" s="115" t="s">
        <v>344</v>
      </c>
      <c r="H5361" s="115">
        <v>0.56000000000000005</v>
      </c>
      <c r="I5361" s="115">
        <v>0.48</v>
      </c>
      <c r="J5361" s="115" t="s">
        <v>350</v>
      </c>
      <c r="K5361" s="115">
        <v>3.0873967006400001E-3</v>
      </c>
      <c r="L5361" s="115">
        <v>3585.5617798150201</v>
      </c>
      <c r="M5361" s="115">
        <v>9.8335298271351803</v>
      </c>
      <c r="N5361" s="115">
        <v>1.83040398588727</v>
      </c>
      <c r="O5361" s="115">
        <v>3.0360007544020001E-2</v>
      </c>
      <c r="P5361" s="115">
        <v>5.6511832268799998E-3</v>
      </c>
      <c r="Q5361" s="115">
        <v>11.070051608970401</v>
      </c>
      <c r="R5361" s="115">
        <v>1300</v>
      </c>
      <c r="S5361" s="115" t="s">
        <v>346</v>
      </c>
      <c r="T5361" s="115">
        <v>1300</v>
      </c>
      <c r="U5361" s="115" t="s">
        <v>352</v>
      </c>
      <c r="V5361" s="115" t="s">
        <v>350</v>
      </c>
      <c r="Z5361" s="115">
        <v>0</v>
      </c>
      <c r="AA5361" s="115">
        <v>1</v>
      </c>
      <c r="AB5361" s="115">
        <v>3.0360007544020001E-2</v>
      </c>
      <c r="AC5361" s="115">
        <v>5.6511832268799998E-3</v>
      </c>
      <c r="AD5361" s="115">
        <v>11.070051608971101</v>
      </c>
      <c r="AF5361" s="115">
        <v>-1</v>
      </c>
      <c r="AG5361" s="115">
        <v>-1</v>
      </c>
      <c r="AH5361" s="115">
        <v>-1</v>
      </c>
      <c r="AI5361" s="115">
        <v>-1</v>
      </c>
      <c r="AJ5361" s="115">
        <v>0</v>
      </c>
      <c r="AM5361" s="115" t="s">
        <v>348</v>
      </c>
      <c r="AN5361" s="115">
        <v>-1</v>
      </c>
      <c r="AQ5361" s="115">
        <v>604</v>
      </c>
      <c r="AR5361" s="115" t="s">
        <v>271</v>
      </c>
      <c r="AS5361" s="115" t="s">
        <v>384</v>
      </c>
      <c r="AT5361" s="115" t="s">
        <v>296</v>
      </c>
      <c r="AV5361" s="115">
        <v>19.834069392214001</v>
      </c>
      <c r="AW5361" s="115">
        <v>8.9781440000000004E-3</v>
      </c>
    </row>
    <row r="5362" spans="1:49" x14ac:dyDescent="0.25">
      <c r="A5362" s="117">
        <v>450000</v>
      </c>
      <c r="B5362" s="117">
        <v>870000</v>
      </c>
      <c r="C5362" s="117">
        <v>870000</v>
      </c>
      <c r="D5362" s="115" t="s">
        <v>342</v>
      </c>
      <c r="E5362" s="115" t="s">
        <v>13</v>
      </c>
      <c r="F5362" s="115" t="s">
        <v>343</v>
      </c>
      <c r="G5362" s="115" t="s">
        <v>344</v>
      </c>
      <c r="H5362" s="115">
        <v>0.56000000000000005</v>
      </c>
      <c r="I5362" s="115">
        <v>0.48</v>
      </c>
      <c r="J5362" s="115" t="s">
        <v>345</v>
      </c>
      <c r="K5362" s="115">
        <v>7.0664584447E-4</v>
      </c>
      <c r="L5362" s="115">
        <v>3585.5617798150201</v>
      </c>
      <c r="M5362" s="115">
        <v>9.8335298271351803</v>
      </c>
      <c r="N5362" s="115">
        <v>1.83040398588727</v>
      </c>
      <c r="O5362" s="115">
        <v>6.9488229888200002E-3</v>
      </c>
      <c r="P5362" s="115">
        <v>1.29344737033E-3</v>
      </c>
      <c r="Q5362" s="115">
        <v>2.5337223318003201</v>
      </c>
      <c r="R5362" s="115">
        <v>1300</v>
      </c>
      <c r="S5362" s="115" t="s">
        <v>346</v>
      </c>
      <c r="T5362" s="115">
        <v>1300</v>
      </c>
      <c r="U5362" s="115" t="s">
        <v>347</v>
      </c>
      <c r="V5362" s="115" t="s">
        <v>345</v>
      </c>
      <c r="Z5362" s="115">
        <v>0</v>
      </c>
      <c r="AA5362" s="115">
        <v>1</v>
      </c>
      <c r="AB5362" s="115">
        <v>6.9488229888200002E-3</v>
      </c>
      <c r="AC5362" s="115">
        <v>1.29344737033E-3</v>
      </c>
      <c r="AD5362" s="115">
        <v>2.5337223317987498</v>
      </c>
      <c r="AF5362" s="115">
        <v>-1</v>
      </c>
      <c r="AG5362" s="115">
        <v>-1</v>
      </c>
      <c r="AH5362" s="115">
        <v>-1</v>
      </c>
      <c r="AI5362" s="115">
        <v>-1</v>
      </c>
      <c r="AJ5362" s="115">
        <v>0</v>
      </c>
      <c r="AM5362" s="115" t="s">
        <v>348</v>
      </c>
      <c r="AN5362" s="115">
        <v>-1</v>
      </c>
      <c r="AQ5362" s="115">
        <v>604</v>
      </c>
      <c r="AR5362" s="115" t="s">
        <v>271</v>
      </c>
      <c r="AS5362" s="115" t="s">
        <v>384</v>
      </c>
      <c r="AT5362" s="115" t="s">
        <v>296</v>
      </c>
      <c r="AV5362" s="115">
        <v>19.614251262524299</v>
      </c>
      <c r="AW5362" s="115">
        <v>2.0549247999999999E-3</v>
      </c>
    </row>
    <row r="5363" spans="1:49" x14ac:dyDescent="0.25">
      <c r="A5363" s="117">
        <v>450000</v>
      </c>
      <c r="B5363" s="117">
        <v>870000</v>
      </c>
      <c r="C5363" s="117">
        <v>870000</v>
      </c>
      <c r="D5363" s="115" t="s">
        <v>342</v>
      </c>
      <c r="E5363" s="115" t="s">
        <v>13</v>
      </c>
      <c r="F5363" s="115" t="s">
        <v>343</v>
      </c>
      <c r="G5363" s="115" t="s">
        <v>344</v>
      </c>
      <c r="H5363" s="115">
        <v>0.56000000000000005</v>
      </c>
      <c r="I5363" s="115">
        <v>0.48</v>
      </c>
      <c r="J5363" s="115" t="s">
        <v>350</v>
      </c>
      <c r="K5363" s="115">
        <v>0.20014119887932</v>
      </c>
      <c r="L5363" s="115">
        <v>3669.9933402623301</v>
      </c>
      <c r="M5363" s="115">
        <v>9.1456634940118597</v>
      </c>
      <c r="N5363" s="115">
        <v>1.3449952234923599</v>
      </c>
      <c r="O5363" s="115">
        <v>1.83042405623843</v>
      </c>
      <c r="P5363" s="115">
        <v>0.26918895651673003</v>
      </c>
      <c r="Q5363" s="115">
        <v>734.51686699925199</v>
      </c>
      <c r="R5363" s="115">
        <v>1200</v>
      </c>
      <c r="S5363" s="115" t="s">
        <v>351</v>
      </c>
      <c r="T5363" s="115">
        <v>1200</v>
      </c>
      <c r="U5363" s="115" t="s">
        <v>352</v>
      </c>
      <c r="V5363" s="115" t="s">
        <v>350</v>
      </c>
      <c r="Z5363" s="115">
        <v>0</v>
      </c>
      <c r="AA5363" s="115">
        <v>1</v>
      </c>
      <c r="AB5363" s="115">
        <v>1.83042405623843</v>
      </c>
      <c r="AC5363" s="115">
        <v>0.26918895651673003</v>
      </c>
      <c r="AD5363" s="115">
        <v>734.51686699925199</v>
      </c>
      <c r="AF5363" s="115">
        <v>-1</v>
      </c>
      <c r="AG5363" s="115">
        <v>-1</v>
      </c>
      <c r="AH5363" s="115">
        <v>-1</v>
      </c>
      <c r="AI5363" s="115">
        <v>-1</v>
      </c>
      <c r="AJ5363" s="115">
        <v>0</v>
      </c>
      <c r="AM5363" s="115" t="s">
        <v>348</v>
      </c>
      <c r="AN5363" s="115">
        <v>-1</v>
      </c>
      <c r="AQ5363" s="115">
        <v>604</v>
      </c>
      <c r="AR5363" s="115" t="s">
        <v>271</v>
      </c>
      <c r="AS5363" s="115" t="s">
        <v>384</v>
      </c>
      <c r="AT5363" s="115" t="s">
        <v>296</v>
      </c>
      <c r="AV5363" s="115">
        <v>167.52393932799299</v>
      </c>
      <c r="AW5363" s="115">
        <v>0.59571522060000004</v>
      </c>
    </row>
    <row r="5364" spans="1:49" x14ac:dyDescent="0.25">
      <c r="A5364" s="117">
        <v>450000</v>
      </c>
      <c r="B5364" s="117">
        <v>870000</v>
      </c>
      <c r="C5364" s="117">
        <v>870000</v>
      </c>
      <c r="D5364" s="115" t="s">
        <v>342</v>
      </c>
      <c r="E5364" s="115" t="s">
        <v>13</v>
      </c>
      <c r="F5364" s="115" t="s">
        <v>343</v>
      </c>
      <c r="G5364" s="115" t="s">
        <v>344</v>
      </c>
      <c r="H5364" s="115">
        <v>0.56000000000000005</v>
      </c>
      <c r="I5364" s="115">
        <v>0.48</v>
      </c>
      <c r="J5364" s="115" t="s">
        <v>350</v>
      </c>
      <c r="K5364" s="115">
        <v>9.1697947475050001E-2</v>
      </c>
      <c r="L5364" s="115">
        <v>3669.9933402623301</v>
      </c>
      <c r="M5364" s="115">
        <v>9.1456634940118597</v>
      </c>
      <c r="N5364" s="115">
        <v>1.3449952234923599</v>
      </c>
      <c r="O5364" s="115">
        <v>0.83863857069846004</v>
      </c>
      <c r="P5364" s="115">
        <v>0.123333301358</v>
      </c>
      <c r="Q5364" s="115">
        <v>336.53085654919101</v>
      </c>
      <c r="R5364" s="115">
        <v>1210</v>
      </c>
      <c r="S5364" s="115" t="s">
        <v>353</v>
      </c>
      <c r="T5364" s="115">
        <v>1210</v>
      </c>
      <c r="U5364" s="115" t="s">
        <v>352</v>
      </c>
      <c r="V5364" s="115" t="s">
        <v>350</v>
      </c>
      <c r="Z5364" s="115">
        <v>0</v>
      </c>
      <c r="AA5364" s="115">
        <v>1</v>
      </c>
      <c r="AB5364" s="115">
        <v>0.83863857069846004</v>
      </c>
      <c r="AC5364" s="115">
        <v>0.123333301358</v>
      </c>
      <c r="AD5364" s="115">
        <v>336.53085654919101</v>
      </c>
      <c r="AF5364" s="115">
        <v>-1</v>
      </c>
      <c r="AG5364" s="115">
        <v>-1</v>
      </c>
      <c r="AH5364" s="115">
        <v>-1</v>
      </c>
      <c r="AI5364" s="115">
        <v>-1</v>
      </c>
      <c r="AJ5364" s="115">
        <v>0</v>
      </c>
      <c r="AM5364" s="115" t="s">
        <v>348</v>
      </c>
      <c r="AN5364" s="115">
        <v>-1</v>
      </c>
      <c r="AQ5364" s="115">
        <v>604</v>
      </c>
      <c r="AR5364" s="115" t="s">
        <v>271</v>
      </c>
      <c r="AS5364" s="115" t="s">
        <v>384</v>
      </c>
      <c r="AT5364" s="115" t="s">
        <v>296</v>
      </c>
      <c r="AV5364" s="115">
        <v>80.3418251278611</v>
      </c>
      <c r="AW5364" s="115">
        <v>0.27293662330000001</v>
      </c>
    </row>
    <row r="5365" spans="1:49" x14ac:dyDescent="0.25">
      <c r="A5365" s="117">
        <v>450000</v>
      </c>
      <c r="B5365" s="117">
        <v>870000</v>
      </c>
      <c r="C5365" s="117">
        <v>870000</v>
      </c>
      <c r="D5365" s="115" t="s">
        <v>342</v>
      </c>
      <c r="E5365" s="115" t="s">
        <v>13</v>
      </c>
      <c r="F5365" s="115" t="s">
        <v>343</v>
      </c>
      <c r="G5365" s="115" t="s">
        <v>344</v>
      </c>
      <c r="H5365" s="115">
        <v>0.56000000000000005</v>
      </c>
      <c r="I5365" s="115">
        <v>0.48</v>
      </c>
      <c r="J5365" s="115" t="s">
        <v>350</v>
      </c>
      <c r="K5365" s="115">
        <v>3.1581572896040001E-2</v>
      </c>
      <c r="L5365" s="115">
        <v>3669.9933402623301</v>
      </c>
      <c r="M5365" s="115">
        <v>9.1456634940118597</v>
      </c>
      <c r="N5365" s="115">
        <v>1.3449952234923599</v>
      </c>
      <c r="O5365" s="115">
        <v>0.28883443831887001</v>
      </c>
      <c r="P5365" s="115">
        <v>4.247706469556E-2</v>
      </c>
      <c r="Q5365" s="115">
        <v>115.904162203509</v>
      </c>
      <c r="R5365" s="115">
        <v>1210</v>
      </c>
      <c r="S5365" s="115" t="s">
        <v>353</v>
      </c>
      <c r="T5365" s="115">
        <v>1210</v>
      </c>
      <c r="U5365" s="115" t="s">
        <v>352</v>
      </c>
      <c r="V5365" s="115" t="s">
        <v>350</v>
      </c>
      <c r="Z5365" s="115">
        <v>0</v>
      </c>
      <c r="AA5365" s="115">
        <v>1</v>
      </c>
      <c r="AB5365" s="115">
        <v>0.28883443831887001</v>
      </c>
      <c r="AC5365" s="115">
        <v>4.247706469556E-2</v>
      </c>
      <c r="AD5365" s="115">
        <v>115.90416220350799</v>
      </c>
      <c r="AF5365" s="115">
        <v>-1</v>
      </c>
      <c r="AG5365" s="115">
        <v>-1</v>
      </c>
      <c r="AH5365" s="115">
        <v>-1</v>
      </c>
      <c r="AI5365" s="115">
        <v>-1</v>
      </c>
      <c r="AJ5365" s="115">
        <v>0</v>
      </c>
      <c r="AM5365" s="115" t="s">
        <v>348</v>
      </c>
      <c r="AN5365" s="115">
        <v>-1</v>
      </c>
      <c r="AQ5365" s="115">
        <v>604</v>
      </c>
      <c r="AR5365" s="115" t="s">
        <v>271</v>
      </c>
      <c r="AS5365" s="115" t="s">
        <v>384</v>
      </c>
      <c r="AT5365" s="115" t="s">
        <v>296</v>
      </c>
      <c r="AV5365" s="115">
        <v>46.464194427643903</v>
      </c>
      <c r="AW5365" s="115">
        <v>9.4001753600000001E-2</v>
      </c>
    </row>
    <row r="5366" spans="1:49" x14ac:dyDescent="0.25">
      <c r="A5366" s="117">
        <v>450000</v>
      </c>
      <c r="B5366" s="117">
        <v>870000</v>
      </c>
      <c r="C5366" s="117">
        <v>870000</v>
      </c>
      <c r="D5366" s="115" t="s">
        <v>342</v>
      </c>
      <c r="E5366" s="115" t="s">
        <v>13</v>
      </c>
      <c r="F5366" s="115" t="s">
        <v>343</v>
      </c>
      <c r="G5366" s="115" t="s">
        <v>344</v>
      </c>
      <c r="H5366" s="115">
        <v>0.56000000000000005</v>
      </c>
      <c r="I5366" s="115">
        <v>0.48</v>
      </c>
      <c r="J5366" s="115" t="s">
        <v>350</v>
      </c>
      <c r="K5366" s="115">
        <v>7.8434228350810001E-2</v>
      </c>
      <c r="L5366" s="115">
        <v>3669.9933402623301</v>
      </c>
      <c r="M5366" s="115">
        <v>9.1456634940118597</v>
      </c>
      <c r="N5366" s="115">
        <v>1.3449952234923599</v>
      </c>
      <c r="O5366" s="115">
        <v>0.71733305890905996</v>
      </c>
      <c r="P5366" s="115">
        <v>0.10549366249015001</v>
      </c>
      <c r="Q5366" s="115">
        <v>287.85309569611599</v>
      </c>
      <c r="R5366" s="115">
        <v>1210</v>
      </c>
      <c r="S5366" s="115" t="s">
        <v>353</v>
      </c>
      <c r="T5366" s="115">
        <v>1210</v>
      </c>
      <c r="U5366" s="115" t="s">
        <v>352</v>
      </c>
      <c r="V5366" s="115" t="s">
        <v>350</v>
      </c>
      <c r="Z5366" s="115">
        <v>0</v>
      </c>
      <c r="AA5366" s="115">
        <v>1</v>
      </c>
      <c r="AB5366" s="115">
        <v>0.71733305890905996</v>
      </c>
      <c r="AC5366" s="115">
        <v>0.10549366249015001</v>
      </c>
      <c r="AD5366" s="115">
        <v>287.85309569611502</v>
      </c>
      <c r="AF5366" s="115">
        <v>-1</v>
      </c>
      <c r="AG5366" s="115">
        <v>-1</v>
      </c>
      <c r="AH5366" s="115">
        <v>-1</v>
      </c>
      <c r="AI5366" s="115">
        <v>-1</v>
      </c>
      <c r="AJ5366" s="115">
        <v>0</v>
      </c>
      <c r="AM5366" s="115" t="s">
        <v>348</v>
      </c>
      <c r="AN5366" s="115">
        <v>-1</v>
      </c>
      <c r="AQ5366" s="115">
        <v>604</v>
      </c>
      <c r="AR5366" s="115" t="s">
        <v>271</v>
      </c>
      <c r="AS5366" s="115" t="s">
        <v>384</v>
      </c>
      <c r="AT5366" s="115" t="s">
        <v>296</v>
      </c>
      <c r="AV5366" s="115">
        <v>86.427777105893796</v>
      </c>
      <c r="AW5366" s="115">
        <v>0.2334574985</v>
      </c>
    </row>
    <row r="5367" spans="1:49" x14ac:dyDescent="0.25">
      <c r="A5367" s="117">
        <v>450000</v>
      </c>
      <c r="B5367" s="117">
        <v>870000</v>
      </c>
      <c r="C5367" s="117">
        <v>870000</v>
      </c>
      <c r="D5367" s="115" t="s">
        <v>342</v>
      </c>
      <c r="E5367" s="115" t="s">
        <v>13</v>
      </c>
      <c r="F5367" s="115" t="s">
        <v>343</v>
      </c>
      <c r="G5367" s="115" t="s">
        <v>344</v>
      </c>
      <c r="H5367" s="115">
        <v>0.56000000000000005</v>
      </c>
      <c r="I5367" s="115">
        <v>0.48</v>
      </c>
      <c r="J5367" s="115" t="s">
        <v>350</v>
      </c>
      <c r="K5367" s="115">
        <v>0.21590850588255001</v>
      </c>
      <c r="L5367" s="115">
        <v>3669.9933402623301</v>
      </c>
      <c r="M5367" s="115">
        <v>9.1456634940118597</v>
      </c>
      <c r="N5367" s="115">
        <v>1.3449952234923599</v>
      </c>
      <c r="O5367" s="115">
        <v>1.9746265402967</v>
      </c>
      <c r="P5367" s="115">
        <v>0.29039590912340002</v>
      </c>
      <c r="Q5367" s="115">
        <v>792.38277869495596</v>
      </c>
      <c r="R5367" s="115">
        <v>1210</v>
      </c>
      <c r="S5367" s="115" t="s">
        <v>353</v>
      </c>
      <c r="T5367" s="115">
        <v>1210</v>
      </c>
      <c r="U5367" s="115" t="s">
        <v>352</v>
      </c>
      <c r="V5367" s="115" t="s">
        <v>350</v>
      </c>
      <c r="Z5367" s="115">
        <v>0</v>
      </c>
      <c r="AA5367" s="115">
        <v>1</v>
      </c>
      <c r="AB5367" s="115">
        <v>1.9746265402967</v>
      </c>
      <c r="AC5367" s="115">
        <v>0.29039590912340002</v>
      </c>
      <c r="AD5367" s="115">
        <v>792.38277869495596</v>
      </c>
      <c r="AF5367" s="115">
        <v>-1</v>
      </c>
      <c r="AG5367" s="115">
        <v>-1</v>
      </c>
      <c r="AH5367" s="115">
        <v>-1</v>
      </c>
      <c r="AI5367" s="115">
        <v>-1</v>
      </c>
      <c r="AJ5367" s="115">
        <v>0</v>
      </c>
      <c r="AM5367" s="115" t="s">
        <v>348</v>
      </c>
      <c r="AN5367" s="115">
        <v>-1</v>
      </c>
      <c r="AQ5367" s="115">
        <v>604</v>
      </c>
      <c r="AR5367" s="115" t="s">
        <v>271</v>
      </c>
      <c r="AS5367" s="115" t="s">
        <v>384</v>
      </c>
      <c r="AT5367" s="115" t="s">
        <v>296</v>
      </c>
      <c r="AV5367" s="115">
        <v>117.20695862763399</v>
      </c>
      <c r="AW5367" s="115">
        <v>0.6426462114</v>
      </c>
    </row>
    <row r="5368" spans="1:49" x14ac:dyDescent="0.25">
      <c r="A5368" s="117">
        <v>450000</v>
      </c>
      <c r="B5368" s="117">
        <v>870000</v>
      </c>
      <c r="C5368" s="117">
        <v>870000</v>
      </c>
      <c r="D5368" s="115" t="s">
        <v>342</v>
      </c>
      <c r="E5368" s="115" t="s">
        <v>13</v>
      </c>
      <c r="F5368" s="115" t="s">
        <v>343</v>
      </c>
      <c r="G5368" s="115" t="s">
        <v>344</v>
      </c>
      <c r="H5368" s="115">
        <v>0.56000000000000005</v>
      </c>
      <c r="I5368" s="115">
        <v>0.48</v>
      </c>
      <c r="J5368" s="115" t="s">
        <v>350</v>
      </c>
      <c r="K5368" s="115">
        <v>0.17894862792767999</v>
      </c>
      <c r="L5368" s="115">
        <v>3661.4881875720598</v>
      </c>
      <c r="M5368" s="115">
        <v>9.1257924139543398</v>
      </c>
      <c r="N5368" s="115">
        <v>1.3421179028121999</v>
      </c>
      <c r="O5368" s="115">
        <v>1.6330480312300399</v>
      </c>
      <c r="P5368" s="115">
        <v>0.24017015722543</v>
      </c>
      <c r="Q5368" s="115">
        <v>655.21828733946097</v>
      </c>
      <c r="R5368" s="115">
        <v>1210</v>
      </c>
      <c r="S5368" s="115" t="s">
        <v>353</v>
      </c>
      <c r="T5368" s="115">
        <v>1210</v>
      </c>
      <c r="U5368" s="115" t="s">
        <v>352</v>
      </c>
      <c r="V5368" s="115" t="s">
        <v>350</v>
      </c>
      <c r="Z5368" s="115">
        <v>0</v>
      </c>
      <c r="AA5368" s="115">
        <v>1</v>
      </c>
      <c r="AB5368" s="115">
        <v>1.6330480312300399</v>
      </c>
      <c r="AC5368" s="115">
        <v>0.24017015722543</v>
      </c>
      <c r="AD5368" s="115">
        <v>655.21828733946097</v>
      </c>
      <c r="AF5368" s="115">
        <v>-1</v>
      </c>
      <c r="AG5368" s="115">
        <v>-1</v>
      </c>
      <c r="AH5368" s="115">
        <v>-1</v>
      </c>
      <c r="AI5368" s="115">
        <v>-1</v>
      </c>
      <c r="AJ5368" s="115">
        <v>0</v>
      </c>
      <c r="AM5368" s="115" t="s">
        <v>348</v>
      </c>
      <c r="AN5368" s="115">
        <v>-1</v>
      </c>
      <c r="AQ5368" s="115">
        <v>604</v>
      </c>
      <c r="AR5368" s="115" t="s">
        <v>271</v>
      </c>
      <c r="AS5368" s="115" t="s">
        <v>384</v>
      </c>
      <c r="AT5368" s="115" t="s">
        <v>296</v>
      </c>
      <c r="AV5368" s="115">
        <v>108.100976920637</v>
      </c>
      <c r="AW5368" s="115">
        <v>0.53140169290000006</v>
      </c>
    </row>
    <row r="5369" spans="1:49" x14ac:dyDescent="0.25">
      <c r="A5369" s="117">
        <v>450000</v>
      </c>
      <c r="B5369" s="117">
        <v>870000</v>
      </c>
      <c r="C5369" s="117">
        <v>870000</v>
      </c>
      <c r="D5369" s="115" t="s">
        <v>342</v>
      </c>
      <c r="E5369" s="115" t="s">
        <v>13</v>
      </c>
      <c r="F5369" s="115" t="s">
        <v>343</v>
      </c>
      <c r="G5369" s="115" t="s">
        <v>344</v>
      </c>
      <c r="H5369" s="115">
        <v>0.56000000000000005</v>
      </c>
      <c r="I5369" s="115">
        <v>0.48</v>
      </c>
      <c r="J5369" s="115" t="s">
        <v>350</v>
      </c>
      <c r="K5369" s="115">
        <v>0.18145808354265</v>
      </c>
      <c r="L5369" s="115">
        <v>3661.4881875720598</v>
      </c>
      <c r="M5369" s="115">
        <v>9.1257924139543398</v>
      </c>
      <c r="N5369" s="115">
        <v>1.3421179028121999</v>
      </c>
      <c r="O5369" s="115">
        <v>1.6559488022442801</v>
      </c>
      <c r="P5369" s="115">
        <v>0.24353814253259001</v>
      </c>
      <c r="Q5369" s="115">
        <v>664.40662943090695</v>
      </c>
      <c r="R5369" s="115">
        <v>1210</v>
      </c>
      <c r="S5369" s="115" t="s">
        <v>353</v>
      </c>
      <c r="T5369" s="115">
        <v>1210</v>
      </c>
      <c r="U5369" s="115" t="s">
        <v>352</v>
      </c>
      <c r="V5369" s="115" t="s">
        <v>350</v>
      </c>
      <c r="Z5369" s="115">
        <v>0</v>
      </c>
      <c r="AA5369" s="115">
        <v>1</v>
      </c>
      <c r="AB5369" s="115">
        <v>1.6559488022442801</v>
      </c>
      <c r="AC5369" s="115">
        <v>0.24353814253259001</v>
      </c>
      <c r="AD5369" s="115">
        <v>664.40662943090695</v>
      </c>
      <c r="AF5369" s="115">
        <v>-1</v>
      </c>
      <c r="AG5369" s="115">
        <v>-1</v>
      </c>
      <c r="AH5369" s="115">
        <v>-1</v>
      </c>
      <c r="AI5369" s="115">
        <v>-1</v>
      </c>
      <c r="AJ5369" s="115">
        <v>0</v>
      </c>
      <c r="AM5369" s="115" t="s">
        <v>348</v>
      </c>
      <c r="AN5369" s="115">
        <v>-1</v>
      </c>
      <c r="AQ5369" s="115">
        <v>604</v>
      </c>
      <c r="AR5369" s="115" t="s">
        <v>271</v>
      </c>
      <c r="AS5369" s="115" t="s">
        <v>384</v>
      </c>
      <c r="AT5369" s="115" t="s">
        <v>296</v>
      </c>
      <c r="AV5369" s="115">
        <v>108.623836805403</v>
      </c>
      <c r="AW5369" s="115">
        <v>0.53885371410000005</v>
      </c>
    </row>
    <row r="5370" spans="1:49" x14ac:dyDescent="0.25">
      <c r="A5370" s="117">
        <v>450000</v>
      </c>
      <c r="B5370" s="117">
        <v>870000</v>
      </c>
      <c r="C5370" s="117">
        <v>870000</v>
      </c>
      <c r="D5370" s="115" t="s">
        <v>342</v>
      </c>
      <c r="E5370" s="115" t="s">
        <v>13</v>
      </c>
      <c r="F5370" s="115" t="s">
        <v>343</v>
      </c>
      <c r="G5370" s="115" t="s">
        <v>344</v>
      </c>
      <c r="H5370" s="115">
        <v>0.56000000000000005</v>
      </c>
      <c r="I5370" s="115">
        <v>0.48</v>
      </c>
      <c r="J5370" s="115" t="s">
        <v>350</v>
      </c>
      <c r="K5370" s="115">
        <v>0.11822758133015999</v>
      </c>
      <c r="L5370" s="115">
        <v>3661.4881875720598</v>
      </c>
      <c r="M5370" s="115">
        <v>9.1257924139543398</v>
      </c>
      <c r="N5370" s="115">
        <v>1.3421179028121999</v>
      </c>
      <c r="O5370" s="115">
        <v>1.0789203648230199</v>
      </c>
      <c r="P5370" s="115">
        <v>0.15867535350940001</v>
      </c>
      <c r="Q5370" s="115">
        <v>432.88889248562901</v>
      </c>
      <c r="R5370" s="115">
        <v>1210</v>
      </c>
      <c r="S5370" s="115" t="s">
        <v>353</v>
      </c>
      <c r="T5370" s="115">
        <v>1210</v>
      </c>
      <c r="U5370" s="115" t="s">
        <v>352</v>
      </c>
      <c r="V5370" s="115" t="s">
        <v>350</v>
      </c>
      <c r="Z5370" s="115">
        <v>0</v>
      </c>
      <c r="AA5370" s="115">
        <v>1</v>
      </c>
      <c r="AB5370" s="115">
        <v>1.0789203648230199</v>
      </c>
      <c r="AC5370" s="115">
        <v>0.15867535350940001</v>
      </c>
      <c r="AD5370" s="115">
        <v>432.88889248562901</v>
      </c>
      <c r="AF5370" s="115">
        <v>-1</v>
      </c>
      <c r="AG5370" s="115">
        <v>-1</v>
      </c>
      <c r="AH5370" s="115">
        <v>-1</v>
      </c>
      <c r="AI5370" s="115">
        <v>-1</v>
      </c>
      <c r="AJ5370" s="115">
        <v>0</v>
      </c>
      <c r="AM5370" s="115" t="s">
        <v>348</v>
      </c>
      <c r="AN5370" s="115">
        <v>-1</v>
      </c>
      <c r="AQ5370" s="115">
        <v>604</v>
      </c>
      <c r="AR5370" s="115" t="s">
        <v>271</v>
      </c>
      <c r="AS5370" s="115" t="s">
        <v>384</v>
      </c>
      <c r="AT5370" s="115" t="s">
        <v>296</v>
      </c>
      <c r="AV5370" s="115">
        <v>87.690075070940296</v>
      </c>
      <c r="AW5370" s="115">
        <v>0.35108588200000002</v>
      </c>
    </row>
    <row r="5371" spans="1:49" x14ac:dyDescent="0.25">
      <c r="A5371" s="117">
        <v>450000</v>
      </c>
      <c r="B5371" s="117">
        <v>870000</v>
      </c>
      <c r="C5371" s="117">
        <v>870000</v>
      </c>
      <c r="D5371" s="115" t="s">
        <v>342</v>
      </c>
      <c r="E5371" s="115" t="s">
        <v>13</v>
      </c>
      <c r="F5371" s="115" t="s">
        <v>343</v>
      </c>
      <c r="G5371" s="115" t="s">
        <v>344</v>
      </c>
      <c r="H5371" s="115">
        <v>0.56000000000000005</v>
      </c>
      <c r="I5371" s="115">
        <v>0.48</v>
      </c>
      <c r="J5371" s="115" t="s">
        <v>350</v>
      </c>
      <c r="K5371" s="115">
        <v>0.13912916093642999</v>
      </c>
      <c r="L5371" s="115">
        <v>3661.4881875720598</v>
      </c>
      <c r="M5371" s="115">
        <v>9.1257924139543398</v>
      </c>
      <c r="N5371" s="115">
        <v>1.3421179028121999</v>
      </c>
      <c r="O5371" s="115">
        <v>1.2696638414335799</v>
      </c>
      <c r="P5371" s="115">
        <v>0.18672773769602999</v>
      </c>
      <c r="Q5371" s="115">
        <v>509.41977931558</v>
      </c>
      <c r="R5371" s="115">
        <v>1210</v>
      </c>
      <c r="S5371" s="115" t="s">
        <v>353</v>
      </c>
      <c r="T5371" s="115">
        <v>1210</v>
      </c>
      <c r="U5371" s="115" t="s">
        <v>352</v>
      </c>
      <c r="V5371" s="115" t="s">
        <v>350</v>
      </c>
      <c r="Z5371" s="115">
        <v>0</v>
      </c>
      <c r="AA5371" s="115">
        <v>1</v>
      </c>
      <c r="AB5371" s="115">
        <v>1.2696638414335799</v>
      </c>
      <c r="AC5371" s="115">
        <v>0.18672773769602999</v>
      </c>
      <c r="AD5371" s="115">
        <v>509.41977931558</v>
      </c>
      <c r="AF5371" s="115">
        <v>-1</v>
      </c>
      <c r="AG5371" s="115">
        <v>-1</v>
      </c>
      <c r="AH5371" s="115">
        <v>-1</v>
      </c>
      <c r="AI5371" s="115">
        <v>-1</v>
      </c>
      <c r="AJ5371" s="115">
        <v>0</v>
      </c>
      <c r="AM5371" s="115" t="s">
        <v>348</v>
      </c>
      <c r="AN5371" s="115">
        <v>-1</v>
      </c>
      <c r="AQ5371" s="115">
        <v>604</v>
      </c>
      <c r="AR5371" s="115" t="s">
        <v>271</v>
      </c>
      <c r="AS5371" s="115" t="s">
        <v>384</v>
      </c>
      <c r="AT5371" s="115" t="s">
        <v>296</v>
      </c>
      <c r="AV5371" s="115">
        <v>95.576006917337594</v>
      </c>
      <c r="AW5371" s="115">
        <v>0.4131547277</v>
      </c>
    </row>
    <row r="5372" spans="1:49" x14ac:dyDescent="0.25">
      <c r="A5372" s="117">
        <v>450000</v>
      </c>
      <c r="B5372" s="117">
        <v>870000</v>
      </c>
      <c r="C5372" s="117">
        <v>870000</v>
      </c>
      <c r="D5372" s="115" t="s">
        <v>342</v>
      </c>
      <c r="E5372" s="115" t="s">
        <v>13</v>
      </c>
      <c r="F5372" s="115" t="s">
        <v>343</v>
      </c>
      <c r="G5372" s="115" t="s">
        <v>344</v>
      </c>
      <c r="H5372" s="115">
        <v>0.56000000000000005</v>
      </c>
      <c r="I5372" s="115">
        <v>0.48</v>
      </c>
      <c r="J5372" s="115" t="s">
        <v>350</v>
      </c>
      <c r="K5372" s="115">
        <v>0.20307592457324999</v>
      </c>
      <c r="L5372" s="115">
        <v>3649.6723714341801</v>
      </c>
      <c r="M5372" s="115">
        <v>9.0981577355205498</v>
      </c>
      <c r="N5372" s="115">
        <v>1.3381153771019101</v>
      </c>
      <c r="O5372" s="115">
        <v>1.8476167940541199</v>
      </c>
      <c r="P5372" s="115">
        <v>0.27173901739064998</v>
      </c>
      <c r="Q5372" s="115">
        <v>741.16059121845103</v>
      </c>
      <c r="R5372" s="115">
        <v>1200</v>
      </c>
      <c r="S5372" s="115" t="s">
        <v>351</v>
      </c>
      <c r="T5372" s="115">
        <v>1200</v>
      </c>
      <c r="U5372" s="115" t="s">
        <v>352</v>
      </c>
      <c r="V5372" s="115" t="s">
        <v>350</v>
      </c>
      <c r="Z5372" s="115">
        <v>0</v>
      </c>
      <c r="AA5372" s="115">
        <v>1</v>
      </c>
      <c r="AB5372" s="115">
        <v>1.8476167940541199</v>
      </c>
      <c r="AC5372" s="115">
        <v>0.27173901739064998</v>
      </c>
      <c r="AD5372" s="115">
        <v>741.16059121845103</v>
      </c>
      <c r="AF5372" s="115">
        <v>-1</v>
      </c>
      <c r="AG5372" s="115">
        <v>-1</v>
      </c>
      <c r="AH5372" s="115">
        <v>-1</v>
      </c>
      <c r="AI5372" s="115">
        <v>-1</v>
      </c>
      <c r="AJ5372" s="115">
        <v>0</v>
      </c>
      <c r="AM5372" s="115" t="s">
        <v>348</v>
      </c>
      <c r="AN5372" s="115">
        <v>-1</v>
      </c>
      <c r="AQ5372" s="115">
        <v>604</v>
      </c>
      <c r="AR5372" s="115" t="s">
        <v>271</v>
      </c>
      <c r="AS5372" s="115" t="s">
        <v>384</v>
      </c>
      <c r="AT5372" s="115" t="s">
        <v>296</v>
      </c>
      <c r="AV5372" s="115">
        <v>132.82229487487299</v>
      </c>
      <c r="AW5372" s="115">
        <v>0.60110348030000005</v>
      </c>
    </row>
    <row r="5373" spans="1:49" x14ac:dyDescent="0.25">
      <c r="A5373" s="117">
        <v>450000</v>
      </c>
      <c r="B5373" s="117">
        <v>870000</v>
      </c>
      <c r="C5373" s="117">
        <v>870000</v>
      </c>
      <c r="D5373" s="115" t="s">
        <v>342</v>
      </c>
      <c r="E5373" s="115" t="s">
        <v>13</v>
      </c>
      <c r="F5373" s="115" t="s">
        <v>343</v>
      </c>
      <c r="G5373" s="115" t="s">
        <v>344</v>
      </c>
      <c r="H5373" s="115">
        <v>0.56000000000000005</v>
      </c>
      <c r="I5373" s="115">
        <v>0.48</v>
      </c>
      <c r="J5373" s="115" t="s">
        <v>350</v>
      </c>
      <c r="K5373" s="115">
        <v>0.24869632301906</v>
      </c>
      <c r="L5373" s="115">
        <v>3649.6723714341801</v>
      </c>
      <c r="M5373" s="115">
        <v>9.0981577355205498</v>
      </c>
      <c r="N5373" s="115">
        <v>1.3381153771019101</v>
      </c>
      <c r="O5373" s="115">
        <v>2.2626783750714599</v>
      </c>
      <c r="P5373" s="115">
        <v>0.33278437406052003</v>
      </c>
      <c r="Q5373" s="115">
        <v>907.660098999968</v>
      </c>
      <c r="R5373" s="115">
        <v>1210</v>
      </c>
      <c r="S5373" s="115" t="s">
        <v>353</v>
      </c>
      <c r="T5373" s="115">
        <v>1210</v>
      </c>
      <c r="U5373" s="115" t="s">
        <v>352</v>
      </c>
      <c r="V5373" s="115" t="s">
        <v>350</v>
      </c>
      <c r="Z5373" s="115">
        <v>0</v>
      </c>
      <c r="AA5373" s="115">
        <v>1</v>
      </c>
      <c r="AB5373" s="115">
        <v>2.2626783750714599</v>
      </c>
      <c r="AC5373" s="115">
        <v>0.33278437406052003</v>
      </c>
      <c r="AD5373" s="115">
        <v>907.660098999968</v>
      </c>
      <c r="AF5373" s="115">
        <v>-1</v>
      </c>
      <c r="AG5373" s="115">
        <v>-1</v>
      </c>
      <c r="AH5373" s="115">
        <v>-1</v>
      </c>
      <c r="AI5373" s="115">
        <v>-1</v>
      </c>
      <c r="AJ5373" s="115">
        <v>0</v>
      </c>
      <c r="AM5373" s="115" t="s">
        <v>348</v>
      </c>
      <c r="AN5373" s="115">
        <v>-1</v>
      </c>
      <c r="AQ5373" s="115">
        <v>604</v>
      </c>
      <c r="AR5373" s="115" t="s">
        <v>271</v>
      </c>
      <c r="AS5373" s="115" t="s">
        <v>384</v>
      </c>
      <c r="AT5373" s="115" t="s">
        <v>296</v>
      </c>
      <c r="AV5373" s="115">
        <v>127.055517818151</v>
      </c>
      <c r="AW5373" s="115">
        <v>0.73613957750000003</v>
      </c>
    </row>
    <row r="5374" spans="1:49" x14ac:dyDescent="0.25">
      <c r="A5374" s="117">
        <v>450000</v>
      </c>
      <c r="B5374" s="117">
        <v>870000</v>
      </c>
      <c r="C5374" s="117">
        <v>870000</v>
      </c>
      <c r="D5374" s="115" t="s">
        <v>342</v>
      </c>
      <c r="E5374" s="115" t="s">
        <v>13</v>
      </c>
      <c r="F5374" s="115" t="s">
        <v>343</v>
      </c>
      <c r="G5374" s="115" t="s">
        <v>344</v>
      </c>
      <c r="H5374" s="115">
        <v>0.56000000000000005</v>
      </c>
      <c r="I5374" s="115">
        <v>0.48</v>
      </c>
      <c r="J5374" s="115" t="s">
        <v>350</v>
      </c>
      <c r="K5374" s="115">
        <v>0.11890931625895999</v>
      </c>
      <c r="L5374" s="115">
        <v>3649.6723714341801</v>
      </c>
      <c r="M5374" s="115">
        <v>9.0981577355205498</v>
      </c>
      <c r="N5374" s="115">
        <v>1.3381153771019101</v>
      </c>
      <c r="O5374" s="115">
        <v>1.0818557155469299</v>
      </c>
      <c r="P5374" s="115">
        <v>0.15911438456679</v>
      </c>
      <c r="Q5374" s="115">
        <v>433.98004625646303</v>
      </c>
      <c r="R5374" s="115">
        <v>1210</v>
      </c>
      <c r="S5374" s="115" t="s">
        <v>353</v>
      </c>
      <c r="T5374" s="115">
        <v>1210</v>
      </c>
      <c r="U5374" s="115" t="s">
        <v>352</v>
      </c>
      <c r="V5374" s="115" t="s">
        <v>350</v>
      </c>
      <c r="Z5374" s="115">
        <v>0</v>
      </c>
      <c r="AA5374" s="115">
        <v>1</v>
      </c>
      <c r="AB5374" s="115">
        <v>1.0818557155469299</v>
      </c>
      <c r="AC5374" s="115">
        <v>0.15911438456679</v>
      </c>
      <c r="AD5374" s="115">
        <v>433.98004625646303</v>
      </c>
      <c r="AF5374" s="115">
        <v>-1</v>
      </c>
      <c r="AG5374" s="115">
        <v>-1</v>
      </c>
      <c r="AH5374" s="115">
        <v>-1</v>
      </c>
      <c r="AI5374" s="115">
        <v>-1</v>
      </c>
      <c r="AJ5374" s="115">
        <v>0</v>
      </c>
      <c r="AM5374" s="115" t="s">
        <v>348</v>
      </c>
      <c r="AN5374" s="115">
        <v>-1</v>
      </c>
      <c r="AQ5374" s="115">
        <v>604</v>
      </c>
      <c r="AR5374" s="115" t="s">
        <v>271</v>
      </c>
      <c r="AS5374" s="115" t="s">
        <v>384</v>
      </c>
      <c r="AT5374" s="115" t="s">
        <v>296</v>
      </c>
      <c r="AV5374" s="115">
        <v>95.780694882819901</v>
      </c>
      <c r="AW5374" s="115">
        <v>0.35197084039999998</v>
      </c>
    </row>
    <row r="5375" spans="1:49" x14ac:dyDescent="0.25">
      <c r="A5375" s="117">
        <v>450000</v>
      </c>
      <c r="B5375" s="117">
        <v>870000</v>
      </c>
      <c r="C5375" s="117">
        <v>870000</v>
      </c>
      <c r="D5375" s="115" t="s">
        <v>342</v>
      </c>
      <c r="E5375" s="115" t="s">
        <v>13</v>
      </c>
      <c r="F5375" s="115" t="s">
        <v>343</v>
      </c>
      <c r="G5375" s="115" t="s">
        <v>344</v>
      </c>
      <c r="H5375" s="115">
        <v>0.56000000000000005</v>
      </c>
      <c r="I5375" s="115">
        <v>0.48</v>
      </c>
      <c r="J5375" s="115" t="s">
        <v>350</v>
      </c>
      <c r="K5375" s="115">
        <v>8.6173128838000002E-4</v>
      </c>
      <c r="L5375" s="115">
        <v>3649.6723714341801</v>
      </c>
      <c r="M5375" s="115">
        <v>9.0981577355205498</v>
      </c>
      <c r="N5375" s="115">
        <v>1.3381153771019101</v>
      </c>
      <c r="O5375" s="115">
        <v>7.8401671873200001E-3</v>
      </c>
      <c r="P5375" s="115">
        <v>1.1530958879099999E-3</v>
      </c>
      <c r="Q5375" s="115">
        <v>3.1450368748045201</v>
      </c>
      <c r="R5375" s="115">
        <v>1210</v>
      </c>
      <c r="S5375" s="115" t="s">
        <v>353</v>
      </c>
      <c r="T5375" s="115">
        <v>1210</v>
      </c>
      <c r="U5375" s="115" t="s">
        <v>352</v>
      </c>
      <c r="V5375" s="115" t="s">
        <v>350</v>
      </c>
      <c r="Z5375" s="115">
        <v>0</v>
      </c>
      <c r="AA5375" s="115">
        <v>1</v>
      </c>
      <c r="AB5375" s="115">
        <v>7.8401671873200001E-3</v>
      </c>
      <c r="AC5375" s="115">
        <v>1.1530958879099999E-3</v>
      </c>
      <c r="AD5375" s="115">
        <v>3.1450368748044601</v>
      </c>
      <c r="AF5375" s="115">
        <v>-1</v>
      </c>
      <c r="AG5375" s="115">
        <v>-1</v>
      </c>
      <c r="AH5375" s="115">
        <v>-1</v>
      </c>
      <c r="AI5375" s="115">
        <v>-1</v>
      </c>
      <c r="AJ5375" s="115">
        <v>0</v>
      </c>
      <c r="AM5375" s="115" t="s">
        <v>348</v>
      </c>
      <c r="AN5375" s="115">
        <v>-1</v>
      </c>
      <c r="AQ5375" s="115">
        <v>604</v>
      </c>
      <c r="AR5375" s="115" t="s">
        <v>271</v>
      </c>
      <c r="AS5375" s="115" t="s">
        <v>384</v>
      </c>
      <c r="AT5375" s="115" t="s">
        <v>296</v>
      </c>
      <c r="AV5375" s="115">
        <v>13.464631196730799</v>
      </c>
      <c r="AW5375" s="115">
        <v>2.5507193E-3</v>
      </c>
    </row>
    <row r="5376" spans="1:49" x14ac:dyDescent="0.25">
      <c r="A5376" s="117">
        <v>450000</v>
      </c>
      <c r="B5376" s="117">
        <v>870000</v>
      </c>
      <c r="C5376" s="117">
        <v>870000</v>
      </c>
      <c r="D5376" s="115" t="s">
        <v>342</v>
      </c>
      <c r="E5376" s="115" t="s">
        <v>13</v>
      </c>
      <c r="F5376" s="115" t="s">
        <v>343</v>
      </c>
      <c r="G5376" s="115" t="s">
        <v>344</v>
      </c>
      <c r="H5376" s="115">
        <v>0.56000000000000005</v>
      </c>
      <c r="I5376" s="115">
        <v>0.48</v>
      </c>
      <c r="J5376" s="115" t="s">
        <v>350</v>
      </c>
      <c r="K5376" s="115">
        <v>2.3215206828300001E-3</v>
      </c>
      <c r="L5376" s="115">
        <v>3649.6723714341801</v>
      </c>
      <c r="M5376" s="115">
        <v>9.0981577355205498</v>
      </c>
      <c r="N5376" s="115">
        <v>1.3381153771019101</v>
      </c>
      <c r="O5376" s="115">
        <v>2.112156135871E-2</v>
      </c>
      <c r="P5376" s="115">
        <v>3.1064625239599999E-3</v>
      </c>
      <c r="Q5376" s="115">
        <v>8.4727898958595809</v>
      </c>
      <c r="R5376" s="115">
        <v>1210</v>
      </c>
      <c r="S5376" s="115" t="s">
        <v>353</v>
      </c>
      <c r="T5376" s="115">
        <v>1210</v>
      </c>
      <c r="U5376" s="115" t="s">
        <v>352</v>
      </c>
      <c r="V5376" s="115" t="s">
        <v>350</v>
      </c>
      <c r="Z5376" s="115">
        <v>0</v>
      </c>
      <c r="AA5376" s="115">
        <v>1</v>
      </c>
      <c r="AB5376" s="115">
        <v>2.112156135871E-2</v>
      </c>
      <c r="AC5376" s="115">
        <v>3.1064625239599999E-3</v>
      </c>
      <c r="AD5376" s="115">
        <v>8.4727898958588099</v>
      </c>
      <c r="AF5376" s="115">
        <v>-1</v>
      </c>
      <c r="AG5376" s="115">
        <v>-1</v>
      </c>
      <c r="AH5376" s="115">
        <v>-1</v>
      </c>
      <c r="AI5376" s="115">
        <v>-1</v>
      </c>
      <c r="AJ5376" s="115">
        <v>0</v>
      </c>
      <c r="AM5376" s="115" t="s">
        <v>348</v>
      </c>
      <c r="AN5376" s="115">
        <v>-1</v>
      </c>
      <c r="AQ5376" s="115">
        <v>604</v>
      </c>
      <c r="AR5376" s="115" t="s">
        <v>271</v>
      </c>
      <c r="AS5376" s="115" t="s">
        <v>384</v>
      </c>
      <c r="AT5376" s="115" t="s">
        <v>296</v>
      </c>
      <c r="AV5376" s="115">
        <v>58.4541602291605</v>
      </c>
      <c r="AW5376" s="115">
        <v>6.8716869E-3</v>
      </c>
    </row>
    <row r="5377" spans="1:49" x14ac:dyDescent="0.25">
      <c r="A5377" s="117">
        <v>450000</v>
      </c>
      <c r="B5377" s="117">
        <v>870000</v>
      </c>
      <c r="C5377" s="117">
        <v>870000</v>
      </c>
      <c r="D5377" s="115" t="s">
        <v>342</v>
      </c>
      <c r="E5377" s="115" t="s">
        <v>13</v>
      </c>
      <c r="F5377" s="115" t="s">
        <v>343</v>
      </c>
      <c r="G5377" s="115" t="s">
        <v>344</v>
      </c>
      <c r="H5377" s="115">
        <v>0.56000000000000005</v>
      </c>
      <c r="I5377" s="115">
        <v>0.48</v>
      </c>
      <c r="J5377" s="115" t="s">
        <v>350</v>
      </c>
      <c r="K5377" s="115">
        <v>4.3695097944079997E-2</v>
      </c>
      <c r="L5377" s="115">
        <v>3649.6723714341801</v>
      </c>
      <c r="M5377" s="115">
        <v>9.0981577355205498</v>
      </c>
      <c r="N5377" s="115">
        <v>1.3381153771019101</v>
      </c>
      <c r="O5377" s="115">
        <v>0.39754489336426002</v>
      </c>
      <c r="P5377" s="115">
        <v>5.8469082462939997E-2</v>
      </c>
      <c r="Q5377" s="115">
        <v>159.47279173362301</v>
      </c>
      <c r="R5377" s="115">
        <v>1210</v>
      </c>
      <c r="S5377" s="115" t="s">
        <v>353</v>
      </c>
      <c r="T5377" s="115">
        <v>1210</v>
      </c>
      <c r="U5377" s="115" t="s">
        <v>352</v>
      </c>
      <c r="V5377" s="115" t="s">
        <v>350</v>
      </c>
      <c r="Z5377" s="115">
        <v>0</v>
      </c>
      <c r="AA5377" s="115">
        <v>1</v>
      </c>
      <c r="AB5377" s="115">
        <v>0.39754489336426002</v>
      </c>
      <c r="AC5377" s="115">
        <v>5.8469082462939997E-2</v>
      </c>
      <c r="AD5377" s="115">
        <v>159.47279173362099</v>
      </c>
      <c r="AF5377" s="115">
        <v>-1</v>
      </c>
      <c r="AG5377" s="115">
        <v>-1</v>
      </c>
      <c r="AH5377" s="115">
        <v>-1</v>
      </c>
      <c r="AI5377" s="115">
        <v>-1</v>
      </c>
      <c r="AJ5377" s="115">
        <v>0</v>
      </c>
      <c r="AM5377" s="115" t="s">
        <v>348</v>
      </c>
      <c r="AN5377" s="115">
        <v>-1</v>
      </c>
      <c r="AQ5377" s="115">
        <v>604</v>
      </c>
      <c r="AR5377" s="115" t="s">
        <v>271</v>
      </c>
      <c r="AS5377" s="115" t="s">
        <v>384</v>
      </c>
      <c r="AT5377" s="115" t="s">
        <v>296</v>
      </c>
      <c r="AV5377" s="115">
        <v>76.687997733829306</v>
      </c>
      <c r="AW5377" s="115">
        <v>0.1293372196</v>
      </c>
    </row>
    <row r="5378" spans="1:49" x14ac:dyDescent="0.25">
      <c r="A5378" s="117">
        <v>450000</v>
      </c>
      <c r="B5378" s="117">
        <v>870000</v>
      </c>
      <c r="C5378" s="117">
        <v>870000</v>
      </c>
      <c r="D5378" s="115" t="s">
        <v>342</v>
      </c>
      <c r="E5378" s="115" t="s">
        <v>13</v>
      </c>
      <c r="F5378" s="115" t="s">
        <v>343</v>
      </c>
      <c r="G5378" s="115" t="s">
        <v>344</v>
      </c>
      <c r="H5378" s="115">
        <v>0.56000000000000005</v>
      </c>
      <c r="I5378" s="115">
        <v>0.48</v>
      </c>
      <c r="J5378" s="115" t="s">
        <v>350</v>
      </c>
      <c r="K5378" s="115">
        <v>2.0353997036999999E-4</v>
      </c>
      <c r="L5378" s="115">
        <v>3649.6723714341801</v>
      </c>
      <c r="M5378" s="115">
        <v>9.0981577355205498</v>
      </c>
      <c r="N5378" s="115">
        <v>1.3381153771019101</v>
      </c>
      <c r="O5378" s="115">
        <v>1.85183875594E-3</v>
      </c>
      <c r="P5378" s="115">
        <v>2.7235996421E-4</v>
      </c>
      <c r="Q5378" s="115">
        <v>0.74285420635652</v>
      </c>
      <c r="R5378" s="115">
        <v>1210</v>
      </c>
      <c r="S5378" s="115" t="s">
        <v>353</v>
      </c>
      <c r="T5378" s="115">
        <v>1210</v>
      </c>
      <c r="U5378" s="115" t="s">
        <v>352</v>
      </c>
      <c r="V5378" s="115" t="s">
        <v>350</v>
      </c>
      <c r="Z5378" s="115">
        <v>0</v>
      </c>
      <c r="AA5378" s="115">
        <v>1</v>
      </c>
      <c r="AB5378" s="115">
        <v>1.85183875594E-3</v>
      </c>
      <c r="AC5378" s="115">
        <v>2.7235996421E-4</v>
      </c>
      <c r="AD5378" s="115">
        <v>0.74285420635721999</v>
      </c>
      <c r="AF5378" s="115">
        <v>-1</v>
      </c>
      <c r="AG5378" s="115">
        <v>-1</v>
      </c>
      <c r="AH5378" s="115">
        <v>-1</v>
      </c>
      <c r="AI5378" s="115">
        <v>-1</v>
      </c>
      <c r="AJ5378" s="115">
        <v>0</v>
      </c>
      <c r="AM5378" s="115" t="s">
        <v>348</v>
      </c>
      <c r="AN5378" s="115">
        <v>-1</v>
      </c>
      <c r="AQ5378" s="115">
        <v>604</v>
      </c>
      <c r="AR5378" s="115" t="s">
        <v>271</v>
      </c>
      <c r="AS5378" s="115" t="s">
        <v>384</v>
      </c>
      <c r="AT5378" s="115" t="s">
        <v>296</v>
      </c>
      <c r="AV5378" s="115">
        <v>26.035414198111098</v>
      </c>
      <c r="AW5378" s="115">
        <v>6.0247709999999995E-4</v>
      </c>
    </row>
    <row r="5379" spans="1:49" x14ac:dyDescent="0.25">
      <c r="A5379" s="117">
        <v>450000</v>
      </c>
      <c r="B5379" s="117">
        <v>870000</v>
      </c>
      <c r="C5379" s="117">
        <v>870000</v>
      </c>
      <c r="D5379" s="115" t="s">
        <v>342</v>
      </c>
      <c r="E5379" s="115" t="s">
        <v>13</v>
      </c>
      <c r="F5379" s="115" t="s">
        <v>343</v>
      </c>
      <c r="G5379" s="115" t="s">
        <v>344</v>
      </c>
      <c r="H5379" s="115">
        <v>0.56000000000000005</v>
      </c>
      <c r="I5379" s="115">
        <v>0.48</v>
      </c>
      <c r="J5379" s="115" t="s">
        <v>350</v>
      </c>
      <c r="K5379" s="115">
        <v>0.24505391631480999</v>
      </c>
      <c r="L5379" s="115">
        <v>3658.5104816677799</v>
      </c>
      <c r="M5379" s="115">
        <v>9.11880198080285</v>
      </c>
      <c r="N5379" s="115">
        <v>1.3411044797193601</v>
      </c>
      <c r="O5379" s="115">
        <v>2.2345981374950301</v>
      </c>
      <c r="P5379" s="115">
        <v>0.32864290494256998</v>
      </c>
      <c r="Q5379" s="115">
        <v>896.53232141149101</v>
      </c>
      <c r="R5379" s="115">
        <v>1200</v>
      </c>
      <c r="S5379" s="115" t="s">
        <v>351</v>
      </c>
      <c r="T5379" s="115">
        <v>1200</v>
      </c>
      <c r="U5379" s="115" t="s">
        <v>352</v>
      </c>
      <c r="V5379" s="115" t="s">
        <v>350</v>
      </c>
      <c r="Z5379" s="115">
        <v>0</v>
      </c>
      <c r="AA5379" s="115">
        <v>1</v>
      </c>
      <c r="AB5379" s="115">
        <v>2.2345981374950301</v>
      </c>
      <c r="AC5379" s="115">
        <v>0.32864290494256998</v>
      </c>
      <c r="AD5379" s="115">
        <v>896.53232141149101</v>
      </c>
      <c r="AF5379" s="115">
        <v>-1</v>
      </c>
      <c r="AG5379" s="115">
        <v>-1</v>
      </c>
      <c r="AH5379" s="115">
        <v>-1</v>
      </c>
      <c r="AI5379" s="115">
        <v>-1</v>
      </c>
      <c r="AJ5379" s="115">
        <v>0</v>
      </c>
      <c r="AM5379" s="115" t="s">
        <v>348</v>
      </c>
      <c r="AN5379" s="115">
        <v>-1</v>
      </c>
      <c r="AQ5379" s="115">
        <v>604</v>
      </c>
      <c r="AR5379" s="115" t="s">
        <v>271</v>
      </c>
      <c r="AS5379" s="115" t="s">
        <v>384</v>
      </c>
      <c r="AT5379" s="115" t="s">
        <v>296</v>
      </c>
      <c r="AV5379" s="115">
        <v>160.787116893101</v>
      </c>
      <c r="AW5379" s="115">
        <v>0.72711461590000004</v>
      </c>
    </row>
    <row r="5380" spans="1:49" x14ac:dyDescent="0.25">
      <c r="A5380" s="117">
        <v>450000</v>
      </c>
      <c r="B5380" s="117">
        <v>870000</v>
      </c>
      <c r="C5380" s="117">
        <v>870000</v>
      </c>
      <c r="D5380" s="115" t="s">
        <v>342</v>
      </c>
      <c r="E5380" s="115" t="s">
        <v>13</v>
      </c>
      <c r="F5380" s="115" t="s">
        <v>343</v>
      </c>
      <c r="G5380" s="115" t="s">
        <v>344</v>
      </c>
      <c r="H5380" s="115">
        <v>0.56000000000000005</v>
      </c>
      <c r="I5380" s="115">
        <v>0.48</v>
      </c>
      <c r="J5380" s="115" t="s">
        <v>350</v>
      </c>
      <c r="K5380" s="115">
        <v>4.9222604690300001E-3</v>
      </c>
      <c r="L5380" s="115">
        <v>3658.5104816677799</v>
      </c>
      <c r="M5380" s="115">
        <v>9.11880198080285</v>
      </c>
      <c r="N5380" s="115">
        <v>1.3411044797193601</v>
      </c>
      <c r="O5380" s="115">
        <v>4.4885118515080001E-2</v>
      </c>
      <c r="P5380" s="115">
        <v>6.6012655653700002E-3</v>
      </c>
      <c r="Q5380" s="115">
        <v>18.008141519470801</v>
      </c>
      <c r="R5380" s="115">
        <v>1210</v>
      </c>
      <c r="S5380" s="115" t="s">
        <v>353</v>
      </c>
      <c r="T5380" s="115">
        <v>1210</v>
      </c>
      <c r="U5380" s="115" t="s">
        <v>352</v>
      </c>
      <c r="V5380" s="115" t="s">
        <v>350</v>
      </c>
      <c r="Z5380" s="115">
        <v>0</v>
      </c>
      <c r="AA5380" s="115">
        <v>1</v>
      </c>
      <c r="AB5380" s="115">
        <v>4.4885118515080001E-2</v>
      </c>
      <c r="AC5380" s="115">
        <v>6.6012655653700002E-3</v>
      </c>
      <c r="AD5380" s="115">
        <v>18.008141519471</v>
      </c>
      <c r="AF5380" s="115">
        <v>-1</v>
      </c>
      <c r="AG5380" s="115">
        <v>-1</v>
      </c>
      <c r="AH5380" s="115">
        <v>-1</v>
      </c>
      <c r="AI5380" s="115">
        <v>-1</v>
      </c>
      <c r="AJ5380" s="115">
        <v>0</v>
      </c>
      <c r="AM5380" s="115" t="s">
        <v>348</v>
      </c>
      <c r="AN5380" s="115">
        <v>-1</v>
      </c>
      <c r="AQ5380" s="115">
        <v>604</v>
      </c>
      <c r="AR5380" s="115" t="s">
        <v>271</v>
      </c>
      <c r="AS5380" s="115" t="s">
        <v>384</v>
      </c>
      <c r="AT5380" s="115" t="s">
        <v>296</v>
      </c>
      <c r="AV5380" s="115">
        <v>21.877707811116899</v>
      </c>
      <c r="AW5380" s="115">
        <v>1.46051432E-2</v>
      </c>
    </row>
    <row r="5381" spans="1:49" x14ac:dyDescent="0.25">
      <c r="A5381" s="117">
        <v>450000</v>
      </c>
      <c r="B5381" s="117">
        <v>870000</v>
      </c>
      <c r="C5381" s="117">
        <v>870000</v>
      </c>
      <c r="D5381" s="115" t="s">
        <v>342</v>
      </c>
      <c r="E5381" s="115" t="s">
        <v>13</v>
      </c>
      <c r="F5381" s="115" t="s">
        <v>343</v>
      </c>
      <c r="G5381" s="115" t="s">
        <v>344</v>
      </c>
      <c r="H5381" s="115">
        <v>0.56000000000000005</v>
      </c>
      <c r="I5381" s="115">
        <v>0.48</v>
      </c>
      <c r="J5381" s="115" t="s">
        <v>350</v>
      </c>
      <c r="K5381" s="115">
        <v>3.9728956675699999E-3</v>
      </c>
      <c r="L5381" s="115">
        <v>3658.5104816677799</v>
      </c>
      <c r="M5381" s="115">
        <v>9.11880198080285</v>
      </c>
      <c r="N5381" s="115">
        <v>1.3411044797193601</v>
      </c>
      <c r="O5381" s="115">
        <v>3.6228048883030002E-2</v>
      </c>
      <c r="P5381" s="115">
        <v>5.3280681772399996E-3</v>
      </c>
      <c r="Q5381" s="115">
        <v>14.5348804424066</v>
      </c>
      <c r="R5381" s="115">
        <v>1210</v>
      </c>
      <c r="S5381" s="115" t="s">
        <v>353</v>
      </c>
      <c r="T5381" s="115">
        <v>1210</v>
      </c>
      <c r="U5381" s="115" t="s">
        <v>352</v>
      </c>
      <c r="V5381" s="115" t="s">
        <v>350</v>
      </c>
      <c r="Z5381" s="115">
        <v>0</v>
      </c>
      <c r="AA5381" s="115">
        <v>1</v>
      </c>
      <c r="AB5381" s="115">
        <v>3.6228048883030002E-2</v>
      </c>
      <c r="AC5381" s="115">
        <v>5.3280681772399996E-3</v>
      </c>
      <c r="AD5381" s="115">
        <v>14.534880442407299</v>
      </c>
      <c r="AF5381" s="115">
        <v>-1</v>
      </c>
      <c r="AG5381" s="115">
        <v>-1</v>
      </c>
      <c r="AH5381" s="115">
        <v>-1</v>
      </c>
      <c r="AI5381" s="115">
        <v>-1</v>
      </c>
      <c r="AJ5381" s="115">
        <v>0</v>
      </c>
      <c r="AM5381" s="115" t="s">
        <v>348</v>
      </c>
      <c r="AN5381" s="115">
        <v>-1</v>
      </c>
      <c r="AQ5381" s="115">
        <v>604</v>
      </c>
      <c r="AR5381" s="115" t="s">
        <v>271</v>
      </c>
      <c r="AS5381" s="115" t="s">
        <v>384</v>
      </c>
      <c r="AT5381" s="115" t="s">
        <v>296</v>
      </c>
      <c r="AV5381" s="115">
        <v>19.372076315259498</v>
      </c>
      <c r="AW5381" s="115">
        <v>1.1788224200000001E-2</v>
      </c>
    </row>
    <row r="5382" spans="1:49" x14ac:dyDescent="0.25">
      <c r="A5382" s="117">
        <v>450000</v>
      </c>
      <c r="B5382" s="117">
        <v>870000</v>
      </c>
      <c r="C5382" s="117">
        <v>870000</v>
      </c>
      <c r="D5382" s="115" t="s">
        <v>342</v>
      </c>
      <c r="E5382" s="115" t="s">
        <v>13</v>
      </c>
      <c r="F5382" s="115" t="s">
        <v>343</v>
      </c>
      <c r="G5382" s="115" t="s">
        <v>344</v>
      </c>
      <c r="H5382" s="115">
        <v>0.56000000000000005</v>
      </c>
      <c r="I5382" s="115">
        <v>0.48</v>
      </c>
      <c r="J5382" s="115" t="s">
        <v>350</v>
      </c>
      <c r="K5382" s="115">
        <v>0.22371257421102</v>
      </c>
      <c r="L5382" s="115">
        <v>3658.5104816677799</v>
      </c>
      <c r="M5382" s="115">
        <v>9.11880198080285</v>
      </c>
      <c r="N5382" s="115">
        <v>1.3411044797193601</v>
      </c>
      <c r="O5382" s="115">
        <v>2.0399906648459498</v>
      </c>
      <c r="P5382" s="115">
        <v>0.30002193544395001</v>
      </c>
      <c r="Q5382" s="115">
        <v>818.45479763189905</v>
      </c>
      <c r="R5382" s="115">
        <v>1210</v>
      </c>
      <c r="S5382" s="115" t="s">
        <v>353</v>
      </c>
      <c r="T5382" s="115">
        <v>1210</v>
      </c>
      <c r="U5382" s="115" t="s">
        <v>352</v>
      </c>
      <c r="V5382" s="115" t="s">
        <v>350</v>
      </c>
      <c r="Z5382" s="115">
        <v>0</v>
      </c>
      <c r="AA5382" s="115">
        <v>1</v>
      </c>
      <c r="AB5382" s="115">
        <v>2.0399906648459498</v>
      </c>
      <c r="AC5382" s="115">
        <v>0.30002193544395001</v>
      </c>
      <c r="AD5382" s="115">
        <v>818.45479763189905</v>
      </c>
      <c r="AF5382" s="115">
        <v>-1</v>
      </c>
      <c r="AG5382" s="115">
        <v>-1</v>
      </c>
      <c r="AH5382" s="115">
        <v>-1</v>
      </c>
      <c r="AI5382" s="115">
        <v>-1</v>
      </c>
      <c r="AJ5382" s="115">
        <v>0</v>
      </c>
      <c r="AM5382" s="115" t="s">
        <v>348</v>
      </c>
      <c r="AN5382" s="115">
        <v>-1</v>
      </c>
      <c r="AQ5382" s="115">
        <v>604</v>
      </c>
      <c r="AR5382" s="115" t="s">
        <v>271</v>
      </c>
      <c r="AS5382" s="115" t="s">
        <v>384</v>
      </c>
      <c r="AT5382" s="115" t="s">
        <v>296</v>
      </c>
      <c r="AV5382" s="115">
        <v>116.71532475343299</v>
      </c>
      <c r="AW5382" s="115">
        <v>0.66379140120000002</v>
      </c>
    </row>
    <row r="5383" spans="1:49" x14ac:dyDescent="0.25">
      <c r="A5383" s="117">
        <v>450000</v>
      </c>
      <c r="B5383" s="117">
        <v>870000</v>
      </c>
      <c r="C5383" s="117">
        <v>870000</v>
      </c>
      <c r="D5383" s="115" t="s">
        <v>342</v>
      </c>
      <c r="E5383" s="115" t="s">
        <v>13</v>
      </c>
      <c r="F5383" s="115" t="s">
        <v>343</v>
      </c>
      <c r="G5383" s="115" t="s">
        <v>344</v>
      </c>
      <c r="H5383" s="115">
        <v>0.56000000000000005</v>
      </c>
      <c r="I5383" s="115">
        <v>0.48</v>
      </c>
      <c r="J5383" s="115" t="s">
        <v>350</v>
      </c>
      <c r="K5383" s="115">
        <v>9.115983111025E-2</v>
      </c>
      <c r="L5383" s="115">
        <v>3658.5104816677799</v>
      </c>
      <c r="M5383" s="115">
        <v>9.11880198080285</v>
      </c>
      <c r="N5383" s="115">
        <v>1.3411044797193601</v>
      </c>
      <c r="O5383" s="115">
        <v>0.83126844849785997</v>
      </c>
      <c r="P5383" s="115">
        <v>0.12225485787242001</v>
      </c>
      <c r="Q5383" s="115">
        <v>333.50919762394</v>
      </c>
      <c r="R5383" s="115">
        <v>1210</v>
      </c>
      <c r="S5383" s="115" t="s">
        <v>353</v>
      </c>
      <c r="T5383" s="115">
        <v>1210</v>
      </c>
      <c r="U5383" s="115" t="s">
        <v>352</v>
      </c>
      <c r="V5383" s="115" t="s">
        <v>350</v>
      </c>
      <c r="Z5383" s="115">
        <v>0</v>
      </c>
      <c r="AA5383" s="115">
        <v>1</v>
      </c>
      <c r="AB5383" s="115">
        <v>0.83126844849785997</v>
      </c>
      <c r="AC5383" s="115">
        <v>0.12225485787242001</v>
      </c>
      <c r="AD5383" s="115">
        <v>333.50919762393801</v>
      </c>
      <c r="AF5383" s="115">
        <v>-1</v>
      </c>
      <c r="AG5383" s="115">
        <v>-1</v>
      </c>
      <c r="AH5383" s="115">
        <v>-1</v>
      </c>
      <c r="AI5383" s="115">
        <v>-1</v>
      </c>
      <c r="AJ5383" s="115">
        <v>0</v>
      </c>
      <c r="AM5383" s="115" t="s">
        <v>348</v>
      </c>
      <c r="AN5383" s="115">
        <v>-1</v>
      </c>
      <c r="AQ5383" s="115">
        <v>604</v>
      </c>
      <c r="AR5383" s="115" t="s">
        <v>271</v>
      </c>
      <c r="AS5383" s="115" t="s">
        <v>384</v>
      </c>
      <c r="AT5383" s="115" t="s">
        <v>296</v>
      </c>
      <c r="AV5383" s="115">
        <v>94.659003059622407</v>
      </c>
      <c r="AW5383" s="115">
        <v>0.27048596730000002</v>
      </c>
    </row>
    <row r="5384" spans="1:49" x14ac:dyDescent="0.25">
      <c r="A5384" s="117">
        <v>450000</v>
      </c>
      <c r="B5384" s="117">
        <v>870000</v>
      </c>
      <c r="C5384" s="117">
        <v>870000</v>
      </c>
      <c r="D5384" s="115" t="s">
        <v>342</v>
      </c>
      <c r="E5384" s="115" t="s">
        <v>13</v>
      </c>
      <c r="F5384" s="115" t="s">
        <v>343</v>
      </c>
      <c r="G5384" s="115" t="s">
        <v>344</v>
      </c>
      <c r="H5384" s="115">
        <v>0.56000000000000005</v>
      </c>
      <c r="I5384" s="115">
        <v>0.48</v>
      </c>
      <c r="J5384" s="115" t="s">
        <v>350</v>
      </c>
      <c r="K5384" s="115">
        <v>4.894197582616E-2</v>
      </c>
      <c r="L5384" s="115">
        <v>3658.5104816677799</v>
      </c>
      <c r="M5384" s="115">
        <v>9.11880198080285</v>
      </c>
      <c r="N5384" s="115">
        <v>1.3411044797193601</v>
      </c>
      <c r="O5384" s="115">
        <v>0.44629218610804</v>
      </c>
      <c r="P5384" s="115">
        <v>6.5636303026780002E-2</v>
      </c>
      <c r="Q5384" s="115">
        <v>179.05473155355901</v>
      </c>
      <c r="R5384" s="115">
        <v>1210</v>
      </c>
      <c r="S5384" s="115" t="s">
        <v>353</v>
      </c>
      <c r="T5384" s="115">
        <v>1210</v>
      </c>
      <c r="U5384" s="115" t="s">
        <v>352</v>
      </c>
      <c r="V5384" s="115" t="s">
        <v>350</v>
      </c>
      <c r="Z5384" s="115">
        <v>0</v>
      </c>
      <c r="AA5384" s="115">
        <v>1</v>
      </c>
      <c r="AB5384" s="115">
        <v>0.44629218610804</v>
      </c>
      <c r="AC5384" s="115">
        <v>6.5636303026780002E-2</v>
      </c>
      <c r="AD5384" s="115">
        <v>179.05473155355901</v>
      </c>
      <c r="AF5384" s="115">
        <v>-1</v>
      </c>
      <c r="AG5384" s="115">
        <v>-1</v>
      </c>
      <c r="AH5384" s="115">
        <v>-1</v>
      </c>
      <c r="AI5384" s="115">
        <v>-1</v>
      </c>
      <c r="AJ5384" s="115">
        <v>0</v>
      </c>
      <c r="AM5384" s="115" t="s">
        <v>348</v>
      </c>
      <c r="AN5384" s="115">
        <v>-1</v>
      </c>
      <c r="AQ5384" s="115">
        <v>604</v>
      </c>
      <c r="AR5384" s="115" t="s">
        <v>271</v>
      </c>
      <c r="AS5384" s="115" t="s">
        <v>384</v>
      </c>
      <c r="AT5384" s="115" t="s">
        <v>296</v>
      </c>
      <c r="AV5384" s="115">
        <v>64.043837814196493</v>
      </c>
      <c r="AW5384" s="115">
        <v>0.14521876040000001</v>
      </c>
    </row>
    <row r="5385" spans="1:49" x14ac:dyDescent="0.25">
      <c r="A5385" s="117">
        <v>450000</v>
      </c>
      <c r="B5385" s="117">
        <v>870000</v>
      </c>
      <c r="C5385" s="117">
        <v>870000</v>
      </c>
      <c r="D5385" s="115" t="s">
        <v>342</v>
      </c>
      <c r="E5385" s="115" t="s">
        <v>13</v>
      </c>
      <c r="F5385" s="115" t="s">
        <v>343</v>
      </c>
      <c r="G5385" s="115" t="s">
        <v>344</v>
      </c>
      <c r="H5385" s="115">
        <v>0.56000000000000005</v>
      </c>
      <c r="I5385" s="115">
        <v>0.48</v>
      </c>
      <c r="J5385" s="115" t="s">
        <v>350</v>
      </c>
      <c r="K5385" s="115">
        <v>0.34361017154514001</v>
      </c>
      <c r="L5385" s="115">
        <v>3643.28622448444</v>
      </c>
      <c r="M5385" s="115">
        <v>9.0832297080922295</v>
      </c>
      <c r="N5385" s="115">
        <v>1.33595352828273</v>
      </c>
      <c r="O5385" s="115">
        <v>3.1210901181815398</v>
      </c>
      <c r="P5385" s="115">
        <v>0.45904722102957002</v>
      </c>
      <c r="Q5385" s="115">
        <v>1251.8702045831701</v>
      </c>
      <c r="R5385" s="115">
        <v>1200</v>
      </c>
      <c r="S5385" s="115" t="s">
        <v>351</v>
      </c>
      <c r="T5385" s="115">
        <v>1200</v>
      </c>
      <c r="U5385" s="115" t="s">
        <v>352</v>
      </c>
      <c r="V5385" s="115" t="s">
        <v>350</v>
      </c>
      <c r="Z5385" s="115">
        <v>0</v>
      </c>
      <c r="AA5385" s="115">
        <v>1</v>
      </c>
      <c r="AB5385" s="115">
        <v>3.1210901181815398</v>
      </c>
      <c r="AC5385" s="115">
        <v>0.45904722102957002</v>
      </c>
      <c r="AD5385" s="115">
        <v>1251.8702045831701</v>
      </c>
      <c r="AF5385" s="115">
        <v>-1</v>
      </c>
      <c r="AG5385" s="115">
        <v>-1</v>
      </c>
      <c r="AH5385" s="115">
        <v>-1</v>
      </c>
      <c r="AI5385" s="115">
        <v>-1</v>
      </c>
      <c r="AJ5385" s="115">
        <v>0</v>
      </c>
      <c r="AM5385" s="115" t="s">
        <v>348</v>
      </c>
      <c r="AN5385" s="115">
        <v>-1</v>
      </c>
      <c r="AQ5385" s="115">
        <v>604</v>
      </c>
      <c r="AR5385" s="115" t="s">
        <v>271</v>
      </c>
      <c r="AS5385" s="115" t="s">
        <v>384</v>
      </c>
      <c r="AT5385" s="115" t="s">
        <v>296</v>
      </c>
      <c r="AV5385" s="115">
        <v>194.04383073004101</v>
      </c>
      <c r="AW5385" s="115">
        <v>1.0153043021999999</v>
      </c>
    </row>
    <row r="5386" spans="1:49" x14ac:dyDescent="0.25">
      <c r="A5386" s="117">
        <v>450000</v>
      </c>
      <c r="B5386" s="117">
        <v>870000</v>
      </c>
      <c r="C5386" s="117">
        <v>870000</v>
      </c>
      <c r="D5386" s="115" t="s">
        <v>342</v>
      </c>
      <c r="E5386" s="115" t="s">
        <v>13</v>
      </c>
      <c r="F5386" s="115" t="s">
        <v>343</v>
      </c>
      <c r="G5386" s="115" t="s">
        <v>344</v>
      </c>
      <c r="H5386" s="115">
        <v>0.56000000000000005</v>
      </c>
      <c r="I5386" s="115">
        <v>0.48</v>
      </c>
      <c r="J5386" s="115" t="s">
        <v>350</v>
      </c>
      <c r="K5386" s="115">
        <v>2.2113715382499999E-3</v>
      </c>
      <c r="L5386" s="115">
        <v>3643.28622448444</v>
      </c>
      <c r="M5386" s="115">
        <v>9.0832297080922295</v>
      </c>
      <c r="N5386" s="115">
        <v>1.33595352828273</v>
      </c>
      <c r="O5386" s="115">
        <v>2.0086395651910002E-2</v>
      </c>
      <c r="P5386" s="115">
        <v>2.9542896088700001E-3</v>
      </c>
      <c r="Q5386" s="115">
        <v>8.0566594625450598</v>
      </c>
      <c r="R5386" s="115">
        <v>1210</v>
      </c>
      <c r="S5386" s="115" t="s">
        <v>353</v>
      </c>
      <c r="T5386" s="115">
        <v>1210</v>
      </c>
      <c r="U5386" s="115" t="s">
        <v>352</v>
      </c>
      <c r="V5386" s="115" t="s">
        <v>350</v>
      </c>
      <c r="Z5386" s="115">
        <v>0</v>
      </c>
      <c r="AA5386" s="115">
        <v>1</v>
      </c>
      <c r="AB5386" s="115">
        <v>2.0086395651910002E-2</v>
      </c>
      <c r="AC5386" s="115">
        <v>2.9542896088700001E-3</v>
      </c>
      <c r="AD5386" s="115">
        <v>8.0566594625453902</v>
      </c>
      <c r="AF5386" s="115">
        <v>-1</v>
      </c>
      <c r="AG5386" s="115">
        <v>-1</v>
      </c>
      <c r="AH5386" s="115">
        <v>-1</v>
      </c>
      <c r="AI5386" s="115">
        <v>-1</v>
      </c>
      <c r="AJ5386" s="115">
        <v>0</v>
      </c>
      <c r="AM5386" s="115" t="s">
        <v>348</v>
      </c>
      <c r="AN5386" s="115">
        <v>-1</v>
      </c>
      <c r="AQ5386" s="115">
        <v>604</v>
      </c>
      <c r="AR5386" s="115" t="s">
        <v>271</v>
      </c>
      <c r="AS5386" s="115" t="s">
        <v>384</v>
      </c>
      <c r="AT5386" s="115" t="s">
        <v>296</v>
      </c>
      <c r="AV5386" s="115">
        <v>16.498556323745699</v>
      </c>
      <c r="AW5386" s="115">
        <v>6.5341925999999996E-3</v>
      </c>
    </row>
    <row r="5387" spans="1:49" x14ac:dyDescent="0.25">
      <c r="A5387" s="117">
        <v>450000</v>
      </c>
      <c r="B5387" s="117">
        <v>870000</v>
      </c>
      <c r="C5387" s="117">
        <v>870000</v>
      </c>
      <c r="D5387" s="115" t="s">
        <v>342</v>
      </c>
      <c r="E5387" s="115" t="s">
        <v>13</v>
      </c>
      <c r="F5387" s="115" t="s">
        <v>343</v>
      </c>
      <c r="G5387" s="115" t="s">
        <v>344</v>
      </c>
      <c r="H5387" s="115">
        <v>0.56000000000000005</v>
      </c>
      <c r="I5387" s="115">
        <v>0.48</v>
      </c>
      <c r="J5387" s="115" t="s">
        <v>350</v>
      </c>
      <c r="K5387" s="115">
        <v>1.79322522426E-3</v>
      </c>
      <c r="L5387" s="115">
        <v>3643.28622448444</v>
      </c>
      <c r="M5387" s="115">
        <v>9.0832297080922295</v>
      </c>
      <c r="N5387" s="115">
        <v>1.33595352828273</v>
      </c>
      <c r="O5387" s="115">
        <v>1.6288276630319998E-2</v>
      </c>
      <c r="P5387" s="115">
        <v>2.3956655653600001E-3</v>
      </c>
      <c r="Q5387" s="115">
        <v>6.5332327569554103</v>
      </c>
      <c r="R5387" s="115">
        <v>1210</v>
      </c>
      <c r="S5387" s="115" t="s">
        <v>353</v>
      </c>
      <c r="T5387" s="115">
        <v>1210</v>
      </c>
      <c r="U5387" s="115" t="s">
        <v>352</v>
      </c>
      <c r="V5387" s="115" t="s">
        <v>350</v>
      </c>
      <c r="Z5387" s="115">
        <v>0</v>
      </c>
      <c r="AA5387" s="115">
        <v>1</v>
      </c>
      <c r="AB5387" s="115">
        <v>1.6288276630319998E-2</v>
      </c>
      <c r="AC5387" s="115">
        <v>2.3956655653600001E-3</v>
      </c>
      <c r="AD5387" s="115">
        <v>6.5332327569541002</v>
      </c>
      <c r="AF5387" s="115">
        <v>-1</v>
      </c>
      <c r="AG5387" s="115">
        <v>-1</v>
      </c>
      <c r="AH5387" s="115">
        <v>-1</v>
      </c>
      <c r="AI5387" s="115">
        <v>-1</v>
      </c>
      <c r="AJ5387" s="115">
        <v>0</v>
      </c>
      <c r="AM5387" s="115" t="s">
        <v>348</v>
      </c>
      <c r="AN5387" s="115">
        <v>-1</v>
      </c>
      <c r="AQ5387" s="115">
        <v>604</v>
      </c>
      <c r="AR5387" s="115" t="s">
        <v>271</v>
      </c>
      <c r="AS5387" s="115" t="s">
        <v>384</v>
      </c>
      <c r="AT5387" s="115" t="s">
        <v>296</v>
      </c>
      <c r="AV5387" s="115">
        <v>12.393727092431901</v>
      </c>
      <c r="AW5387" s="115">
        <v>5.2986478000000004E-3</v>
      </c>
    </row>
    <row r="5388" spans="1:49" x14ac:dyDescent="0.25">
      <c r="A5388" s="117">
        <v>450000</v>
      </c>
      <c r="B5388" s="117">
        <v>870000</v>
      </c>
      <c r="C5388" s="117">
        <v>870000</v>
      </c>
      <c r="D5388" s="115" t="s">
        <v>342</v>
      </c>
      <c r="E5388" s="115" t="s">
        <v>13</v>
      </c>
      <c r="F5388" s="115" t="s">
        <v>343</v>
      </c>
      <c r="G5388" s="115" t="s">
        <v>344</v>
      </c>
      <c r="H5388" s="115">
        <v>0.56000000000000005</v>
      </c>
      <c r="I5388" s="115">
        <v>0.48</v>
      </c>
      <c r="J5388" s="115" t="s">
        <v>350</v>
      </c>
      <c r="K5388" s="115">
        <v>3.7110820654720003E-2</v>
      </c>
      <c r="L5388" s="115">
        <v>3643.28622448444</v>
      </c>
      <c r="M5388" s="115">
        <v>9.0832297080922295</v>
      </c>
      <c r="N5388" s="115">
        <v>1.33595352828273</v>
      </c>
      <c r="O5388" s="115">
        <v>0.33708610866264999</v>
      </c>
      <c r="P5388" s="115">
        <v>4.9578331791139997E-2</v>
      </c>
      <c r="Q5388" s="115">
        <v>135.205341670661</v>
      </c>
      <c r="R5388" s="115">
        <v>1210</v>
      </c>
      <c r="S5388" s="115" t="s">
        <v>353</v>
      </c>
      <c r="T5388" s="115">
        <v>1210</v>
      </c>
      <c r="U5388" s="115" t="s">
        <v>352</v>
      </c>
      <c r="V5388" s="115" t="s">
        <v>350</v>
      </c>
      <c r="Z5388" s="115">
        <v>0</v>
      </c>
      <c r="AA5388" s="115">
        <v>1</v>
      </c>
      <c r="AB5388" s="115">
        <v>0.33708610866264999</v>
      </c>
      <c r="AC5388" s="115">
        <v>4.9578331791139997E-2</v>
      </c>
      <c r="AD5388" s="115">
        <v>135.20534167066299</v>
      </c>
      <c r="AF5388" s="115">
        <v>-1</v>
      </c>
      <c r="AG5388" s="115">
        <v>-1</v>
      </c>
      <c r="AH5388" s="115">
        <v>-1</v>
      </c>
      <c r="AI5388" s="115">
        <v>-1</v>
      </c>
      <c r="AJ5388" s="115">
        <v>0</v>
      </c>
      <c r="AM5388" s="115" t="s">
        <v>348</v>
      </c>
      <c r="AN5388" s="115">
        <v>-1</v>
      </c>
      <c r="AQ5388" s="115">
        <v>604</v>
      </c>
      <c r="AR5388" s="115" t="s">
        <v>271</v>
      </c>
      <c r="AS5388" s="115" t="s">
        <v>384</v>
      </c>
      <c r="AT5388" s="115" t="s">
        <v>296</v>
      </c>
      <c r="AV5388" s="115">
        <v>70.941235777226098</v>
      </c>
      <c r="AW5388" s="115">
        <v>0.1096555894</v>
      </c>
    </row>
    <row r="5389" spans="1:49" x14ac:dyDescent="0.25">
      <c r="A5389" s="117">
        <v>450000</v>
      </c>
      <c r="B5389" s="117">
        <v>870000</v>
      </c>
      <c r="C5389" s="117">
        <v>870000</v>
      </c>
      <c r="D5389" s="115" t="s">
        <v>342</v>
      </c>
      <c r="E5389" s="115" t="s">
        <v>13</v>
      </c>
      <c r="F5389" s="115" t="s">
        <v>343</v>
      </c>
      <c r="G5389" s="115" t="s">
        <v>344</v>
      </c>
      <c r="H5389" s="115">
        <v>0.56000000000000005</v>
      </c>
      <c r="I5389" s="115">
        <v>0.48</v>
      </c>
      <c r="J5389" s="115" t="s">
        <v>350</v>
      </c>
      <c r="K5389" s="115">
        <v>0.11232814064166</v>
      </c>
      <c r="L5389" s="115">
        <v>3643.28622448444</v>
      </c>
      <c r="M5389" s="115">
        <v>9.0832297080922295</v>
      </c>
      <c r="N5389" s="115">
        <v>1.33595352828273</v>
      </c>
      <c r="O5389" s="115">
        <v>1.0203023041310899</v>
      </c>
      <c r="P5389" s="115">
        <v>0.15006517581566001</v>
      </c>
      <c r="Q5389" s="115">
        <v>409.24356742171398</v>
      </c>
      <c r="R5389" s="115">
        <v>1210</v>
      </c>
      <c r="S5389" s="115" t="s">
        <v>353</v>
      </c>
      <c r="T5389" s="115">
        <v>1210</v>
      </c>
      <c r="U5389" s="115" t="s">
        <v>352</v>
      </c>
      <c r="V5389" s="115" t="s">
        <v>350</v>
      </c>
      <c r="Z5389" s="115">
        <v>0</v>
      </c>
      <c r="AA5389" s="115">
        <v>1</v>
      </c>
      <c r="AB5389" s="115">
        <v>1.0203023041310899</v>
      </c>
      <c r="AC5389" s="115">
        <v>0.15006517581566001</v>
      </c>
      <c r="AD5389" s="115">
        <v>409.24356742171398</v>
      </c>
      <c r="AF5389" s="115">
        <v>-1</v>
      </c>
      <c r="AG5389" s="115">
        <v>-1</v>
      </c>
      <c r="AH5389" s="115">
        <v>-1</v>
      </c>
      <c r="AI5389" s="115">
        <v>-1</v>
      </c>
      <c r="AJ5389" s="115">
        <v>0</v>
      </c>
      <c r="AM5389" s="115" t="s">
        <v>348</v>
      </c>
      <c r="AN5389" s="115">
        <v>-1</v>
      </c>
      <c r="AQ5389" s="115">
        <v>604</v>
      </c>
      <c r="AR5389" s="115" t="s">
        <v>271</v>
      </c>
      <c r="AS5389" s="115" t="s">
        <v>384</v>
      </c>
      <c r="AT5389" s="115" t="s">
        <v>296</v>
      </c>
      <c r="AV5389" s="115">
        <v>86.335836169135305</v>
      </c>
      <c r="AW5389" s="115">
        <v>0.33190881379999998</v>
      </c>
    </row>
    <row r="5390" spans="1:49" x14ac:dyDescent="0.25">
      <c r="A5390" s="117">
        <v>450000</v>
      </c>
      <c r="B5390" s="117">
        <v>870000</v>
      </c>
      <c r="C5390" s="117">
        <v>870000</v>
      </c>
      <c r="D5390" s="115" t="s">
        <v>342</v>
      </c>
      <c r="E5390" s="115" t="s">
        <v>13</v>
      </c>
      <c r="F5390" s="115" t="s">
        <v>343</v>
      </c>
      <c r="G5390" s="115" t="s">
        <v>344</v>
      </c>
      <c r="H5390" s="115">
        <v>0.56000000000000005</v>
      </c>
      <c r="I5390" s="115">
        <v>0.48</v>
      </c>
      <c r="J5390" s="115" t="s">
        <v>350</v>
      </c>
      <c r="K5390" s="115">
        <v>0.1207097241329</v>
      </c>
      <c r="L5390" s="115">
        <v>3643.28622448444</v>
      </c>
      <c r="M5390" s="115">
        <v>9.0832297080922295</v>
      </c>
      <c r="N5390" s="115">
        <v>1.33595352828273</v>
      </c>
      <c r="O5390" s="115">
        <v>1.0964341522996099</v>
      </c>
      <c r="P5390" s="115">
        <v>0.16126258185337999</v>
      </c>
      <c r="Q5390" s="115">
        <v>439.78007509472599</v>
      </c>
      <c r="R5390" s="115">
        <v>1210</v>
      </c>
      <c r="S5390" s="115" t="s">
        <v>353</v>
      </c>
      <c r="T5390" s="115">
        <v>1210</v>
      </c>
      <c r="U5390" s="115" t="s">
        <v>352</v>
      </c>
      <c r="V5390" s="115" t="s">
        <v>350</v>
      </c>
      <c r="Z5390" s="115">
        <v>0</v>
      </c>
      <c r="AA5390" s="115">
        <v>1</v>
      </c>
      <c r="AB5390" s="115">
        <v>1.0964341522996099</v>
      </c>
      <c r="AC5390" s="115">
        <v>0.16126258185337999</v>
      </c>
      <c r="AD5390" s="115">
        <v>439.78007509472599</v>
      </c>
      <c r="AF5390" s="115">
        <v>-1</v>
      </c>
      <c r="AG5390" s="115">
        <v>-1</v>
      </c>
      <c r="AH5390" s="115">
        <v>-1</v>
      </c>
      <c r="AI5390" s="115">
        <v>-1</v>
      </c>
      <c r="AJ5390" s="115">
        <v>0</v>
      </c>
      <c r="AM5390" s="115" t="s">
        <v>348</v>
      </c>
      <c r="AN5390" s="115">
        <v>-1</v>
      </c>
      <c r="AQ5390" s="115">
        <v>604</v>
      </c>
      <c r="AR5390" s="115" t="s">
        <v>271</v>
      </c>
      <c r="AS5390" s="115" t="s">
        <v>384</v>
      </c>
      <c r="AT5390" s="115" t="s">
        <v>296</v>
      </c>
      <c r="AV5390" s="115">
        <v>89.8849758179189</v>
      </c>
      <c r="AW5390" s="115">
        <v>0.35667483789999999</v>
      </c>
    </row>
    <row r="5391" spans="1:49" x14ac:dyDescent="0.25">
      <c r="A5391" s="117">
        <v>450000</v>
      </c>
      <c r="B5391" s="117">
        <v>870000</v>
      </c>
      <c r="C5391" s="117">
        <v>870000</v>
      </c>
      <c r="D5391" s="115" t="s">
        <v>342</v>
      </c>
      <c r="E5391" s="115" t="s">
        <v>13</v>
      </c>
      <c r="F5391" s="115" t="s">
        <v>343</v>
      </c>
      <c r="G5391" s="115" t="s">
        <v>344</v>
      </c>
      <c r="H5391" s="115">
        <v>0.56000000000000005</v>
      </c>
      <c r="I5391" s="115">
        <v>0.48</v>
      </c>
      <c r="J5391" s="115" t="s">
        <v>345</v>
      </c>
      <c r="K5391" s="115">
        <v>6.3530763158820003E-2</v>
      </c>
      <c r="L5391" s="115">
        <v>3536.34294228313</v>
      </c>
      <c r="M5391" s="115">
        <v>8.9676759721669193</v>
      </c>
      <c r="N5391" s="115">
        <v>1.58886952329036</v>
      </c>
      <c r="O5391" s="115">
        <v>0.56972329827279999</v>
      </c>
      <c r="P5391" s="115">
        <v>0.10094209337443</v>
      </c>
      <c r="Q5391" s="115">
        <v>224.66656591456501</v>
      </c>
      <c r="R5391" s="115">
        <v>1300</v>
      </c>
      <c r="S5391" s="115" t="s">
        <v>346</v>
      </c>
      <c r="T5391" s="115">
        <v>1300</v>
      </c>
      <c r="U5391" s="115" t="s">
        <v>347</v>
      </c>
      <c r="V5391" s="115" t="s">
        <v>345</v>
      </c>
      <c r="Z5391" s="115">
        <v>0</v>
      </c>
      <c r="AA5391" s="115">
        <v>1</v>
      </c>
      <c r="AB5391" s="115">
        <v>0.56972329827279999</v>
      </c>
      <c r="AC5391" s="115">
        <v>0.10094209337443</v>
      </c>
      <c r="AD5391" s="115">
        <v>656.01149101630403</v>
      </c>
      <c r="AF5391" s="115">
        <v>-1</v>
      </c>
      <c r="AG5391" s="115">
        <v>-1</v>
      </c>
      <c r="AH5391" s="115">
        <v>-1</v>
      </c>
      <c r="AI5391" s="115">
        <v>-1</v>
      </c>
      <c r="AJ5391" s="115">
        <v>0</v>
      </c>
      <c r="AM5391" s="115" t="s">
        <v>348</v>
      </c>
      <c r="AN5391" s="115">
        <v>-1</v>
      </c>
      <c r="AQ5391" s="115">
        <v>604</v>
      </c>
      <c r="AR5391" s="115" t="s">
        <v>271</v>
      </c>
      <c r="AS5391" s="115" t="s">
        <v>384</v>
      </c>
      <c r="AT5391" s="115" t="s">
        <v>296</v>
      </c>
      <c r="AV5391" s="115">
        <v>91.5589825186007</v>
      </c>
      <c r="AW5391" s="115">
        <v>0.53204500489999995</v>
      </c>
    </row>
    <row r="5392" spans="1:49" x14ac:dyDescent="0.25">
      <c r="A5392" s="117">
        <v>450000</v>
      </c>
      <c r="B5392" s="117">
        <v>870000</v>
      </c>
      <c r="C5392" s="117">
        <v>870000</v>
      </c>
      <c r="D5392" s="115" t="s">
        <v>342</v>
      </c>
      <c r="E5392" s="115" t="s">
        <v>13</v>
      </c>
      <c r="F5392" s="115" t="s">
        <v>343</v>
      </c>
      <c r="G5392" s="115" t="s">
        <v>344</v>
      </c>
      <c r="H5392" s="115">
        <v>0.56000000000000005</v>
      </c>
      <c r="I5392" s="115">
        <v>0.48</v>
      </c>
      <c r="J5392" s="115" t="s">
        <v>345</v>
      </c>
      <c r="K5392" s="115">
        <v>1.38902137807E-2</v>
      </c>
      <c r="L5392" s="115">
        <v>3536.34294228313</v>
      </c>
      <c r="M5392" s="115">
        <v>8.9676759721669193</v>
      </c>
      <c r="N5392" s="115">
        <v>1.58886952329036</v>
      </c>
      <c r="O5392" s="115">
        <v>0.12456293636945</v>
      </c>
      <c r="P5392" s="115">
        <v>2.2069737348139998E-2</v>
      </c>
      <c r="Q5392" s="115">
        <v>49.120559470185903</v>
      </c>
      <c r="R5392" s="115">
        <v>3200</v>
      </c>
      <c r="S5392" s="115" t="s">
        <v>378</v>
      </c>
      <c r="T5392" s="115">
        <v>3200</v>
      </c>
      <c r="U5392" s="115" t="s">
        <v>347</v>
      </c>
      <c r="V5392" s="115" t="s">
        <v>345</v>
      </c>
      <c r="Y5392" s="115" t="s">
        <v>372</v>
      </c>
      <c r="Z5392" s="115">
        <v>0</v>
      </c>
      <c r="AA5392" s="115">
        <v>1</v>
      </c>
      <c r="AB5392" s="115">
        <v>0.12456293636945</v>
      </c>
      <c r="AC5392" s="115">
        <v>2.2069737348139998E-2</v>
      </c>
      <c r="AD5392" s="115">
        <v>196.44091015316999</v>
      </c>
      <c r="AF5392" s="115">
        <v>-1</v>
      </c>
      <c r="AG5392" s="115">
        <v>-1</v>
      </c>
      <c r="AH5392" s="115">
        <v>-1</v>
      </c>
      <c r="AI5392" s="115">
        <v>-1</v>
      </c>
      <c r="AJ5392" s="115">
        <v>0</v>
      </c>
      <c r="AM5392" s="115" t="s">
        <v>348</v>
      </c>
      <c r="AN5392" s="115">
        <v>-1</v>
      </c>
      <c r="AQ5392" s="115">
        <v>604</v>
      </c>
      <c r="AR5392" s="115" t="s">
        <v>271</v>
      </c>
      <c r="AS5392" s="115" t="s">
        <v>384</v>
      </c>
      <c r="AT5392" s="115" t="s">
        <v>296</v>
      </c>
      <c r="AV5392" s="115">
        <v>37.114632776130101</v>
      </c>
      <c r="AW5392" s="115">
        <v>0.15931947299999999</v>
      </c>
    </row>
    <row r="5393" spans="1:49" x14ac:dyDescent="0.25">
      <c r="A5393" s="117">
        <v>450000</v>
      </c>
      <c r="B5393" s="117">
        <v>870000</v>
      </c>
      <c r="C5393" s="117">
        <v>870000</v>
      </c>
      <c r="D5393" s="115" t="s">
        <v>342</v>
      </c>
      <c r="E5393" s="115" t="s">
        <v>13</v>
      </c>
      <c r="F5393" s="115" t="s">
        <v>343</v>
      </c>
      <c r="G5393" s="115" t="s">
        <v>344</v>
      </c>
      <c r="H5393" s="115">
        <v>0.56000000000000005</v>
      </c>
      <c r="I5393" s="115">
        <v>0.48</v>
      </c>
      <c r="J5393" s="115" t="s">
        <v>350</v>
      </c>
      <c r="K5393" s="115">
        <v>3.8944806828770002E-2</v>
      </c>
      <c r="L5393" s="115">
        <v>3536.34294228313</v>
      </c>
      <c r="M5393" s="115">
        <v>8.9676759721669193</v>
      </c>
      <c r="N5393" s="115">
        <v>1.58886952329036</v>
      </c>
      <c r="O5393" s="115">
        <v>0.34924440843909998</v>
      </c>
      <c r="P5393" s="115">
        <v>6.1878216660669998E-2</v>
      </c>
      <c r="Q5393" s="115">
        <v>137.722192767525</v>
      </c>
      <c r="R5393" s="115">
        <v>1300</v>
      </c>
      <c r="S5393" s="115" t="s">
        <v>346</v>
      </c>
      <c r="T5393" s="115">
        <v>1300</v>
      </c>
      <c r="U5393" s="115" t="s">
        <v>352</v>
      </c>
      <c r="V5393" s="115" t="s">
        <v>350</v>
      </c>
      <c r="Z5393" s="115">
        <v>0</v>
      </c>
      <c r="AA5393" s="115">
        <v>1</v>
      </c>
      <c r="AB5393" s="115">
        <v>0.34924440843909998</v>
      </c>
      <c r="AC5393" s="115">
        <v>6.1878216660669998E-2</v>
      </c>
      <c r="AD5393" s="115">
        <v>276.61998810761003</v>
      </c>
      <c r="AF5393" s="115">
        <v>-1</v>
      </c>
      <c r="AG5393" s="115">
        <v>-1</v>
      </c>
      <c r="AH5393" s="115">
        <v>-1</v>
      </c>
      <c r="AI5393" s="115">
        <v>-1</v>
      </c>
      <c r="AJ5393" s="115">
        <v>0</v>
      </c>
      <c r="AM5393" s="115" t="s">
        <v>348</v>
      </c>
      <c r="AN5393" s="115">
        <v>-1</v>
      </c>
      <c r="AQ5393" s="115">
        <v>604</v>
      </c>
      <c r="AR5393" s="115" t="s">
        <v>271</v>
      </c>
      <c r="AS5393" s="115" t="s">
        <v>384</v>
      </c>
      <c r="AT5393" s="115" t="s">
        <v>296</v>
      </c>
      <c r="AV5393" s="115">
        <v>60.462181900677898</v>
      </c>
      <c r="AW5393" s="115">
        <v>0.2243471112</v>
      </c>
    </row>
    <row r="5394" spans="1:49" x14ac:dyDescent="0.25">
      <c r="A5394" s="117">
        <v>450000</v>
      </c>
      <c r="B5394" s="117">
        <v>870000</v>
      </c>
      <c r="C5394" s="117">
        <v>870000</v>
      </c>
      <c r="D5394" s="115" t="s">
        <v>342</v>
      </c>
      <c r="E5394" s="115" t="s">
        <v>13</v>
      </c>
      <c r="F5394" s="115" t="s">
        <v>343</v>
      </c>
      <c r="G5394" s="115" t="s">
        <v>344</v>
      </c>
      <c r="H5394" s="115">
        <v>0.56000000000000005</v>
      </c>
      <c r="I5394" s="115">
        <v>0.48</v>
      </c>
      <c r="J5394" s="115" t="s">
        <v>345</v>
      </c>
      <c r="K5394" s="115">
        <v>3.46152923479E-3</v>
      </c>
      <c r="L5394" s="115">
        <v>3536.34294228313</v>
      </c>
      <c r="M5394" s="115">
        <v>8.9676759721669193</v>
      </c>
      <c r="N5394" s="115">
        <v>1.58886952329036</v>
      </c>
      <c r="O5394" s="115">
        <v>3.1041872545809999E-2</v>
      </c>
      <c r="P5394" s="115">
        <v>5.4999183051400004E-3</v>
      </c>
      <c r="Q5394" s="115">
        <v>12.2411544789705</v>
      </c>
      <c r="R5394" s="115">
        <v>1300</v>
      </c>
      <c r="S5394" s="115" t="s">
        <v>346</v>
      </c>
      <c r="T5394" s="115">
        <v>1300</v>
      </c>
      <c r="U5394" s="115" t="s">
        <v>347</v>
      </c>
      <c r="V5394" s="115" t="s">
        <v>345</v>
      </c>
      <c r="Z5394" s="115">
        <v>0</v>
      </c>
      <c r="AA5394" s="115">
        <v>1</v>
      </c>
      <c r="AB5394" s="115">
        <v>3.1041872545809999E-2</v>
      </c>
      <c r="AC5394" s="115">
        <v>5.4999183051400004E-3</v>
      </c>
      <c r="AD5394" s="115">
        <v>71.404952679035105</v>
      </c>
      <c r="AF5394" s="115">
        <v>-1</v>
      </c>
      <c r="AG5394" s="115">
        <v>-1</v>
      </c>
      <c r="AH5394" s="115">
        <v>-1</v>
      </c>
      <c r="AI5394" s="115">
        <v>-1</v>
      </c>
      <c r="AJ5394" s="115">
        <v>0</v>
      </c>
      <c r="AM5394" s="115" t="s">
        <v>348</v>
      </c>
      <c r="AN5394" s="115">
        <v>-1</v>
      </c>
      <c r="AQ5394" s="115">
        <v>604</v>
      </c>
      <c r="AR5394" s="115" t="s">
        <v>271</v>
      </c>
      <c r="AS5394" s="115" t="s">
        <v>384</v>
      </c>
      <c r="AT5394" s="115" t="s">
        <v>296</v>
      </c>
      <c r="AV5394" s="115">
        <v>56.791552143080203</v>
      </c>
      <c r="AW5394" s="115">
        <v>5.79115594E-2</v>
      </c>
    </row>
    <row r="5395" spans="1:49" x14ac:dyDescent="0.25">
      <c r="A5395" s="117">
        <v>450000</v>
      </c>
      <c r="B5395" s="117">
        <v>870000</v>
      </c>
      <c r="C5395" s="117">
        <v>870000</v>
      </c>
      <c r="D5395" s="115" t="s">
        <v>342</v>
      </c>
      <c r="E5395" s="115" t="s">
        <v>13</v>
      </c>
      <c r="F5395" s="115" t="s">
        <v>343</v>
      </c>
      <c r="G5395" s="115" t="s">
        <v>344</v>
      </c>
      <c r="H5395" s="115">
        <v>0.56000000000000005</v>
      </c>
      <c r="I5395" s="115">
        <v>0.48</v>
      </c>
      <c r="J5395" s="115" t="s">
        <v>350</v>
      </c>
      <c r="K5395" s="115">
        <v>4.0100428633500001E-3</v>
      </c>
      <c r="L5395" s="115">
        <v>3686.69479317285</v>
      </c>
      <c r="M5395" s="115">
        <v>10.5967373415316</v>
      </c>
      <c r="N5395" s="115">
        <v>2.0405869399486001</v>
      </c>
      <c r="O5395" s="115">
        <v>4.2493370951200003E-2</v>
      </c>
      <c r="P5395" s="115">
        <v>8.1828410955800002E-3</v>
      </c>
      <c r="Q5395" s="115">
        <v>14.7838041447124</v>
      </c>
      <c r="R5395" s="115">
        <v>1300</v>
      </c>
      <c r="S5395" s="115" t="s">
        <v>346</v>
      </c>
      <c r="T5395" s="115">
        <v>1300</v>
      </c>
      <c r="U5395" s="115" t="s">
        <v>352</v>
      </c>
      <c r="V5395" s="115" t="s">
        <v>350</v>
      </c>
      <c r="Z5395" s="115">
        <v>0</v>
      </c>
      <c r="AA5395" s="115">
        <v>1</v>
      </c>
      <c r="AB5395" s="115">
        <v>4.2493370951200003E-2</v>
      </c>
      <c r="AC5395" s="115">
        <v>8.1828410955800002E-3</v>
      </c>
      <c r="AD5395" s="115">
        <v>14.783804144712001</v>
      </c>
      <c r="AF5395" s="115">
        <v>-1</v>
      </c>
      <c r="AG5395" s="115">
        <v>-1</v>
      </c>
      <c r="AH5395" s="115">
        <v>-1</v>
      </c>
      <c r="AI5395" s="115">
        <v>-1</v>
      </c>
      <c r="AJ5395" s="115">
        <v>0</v>
      </c>
      <c r="AM5395" s="115" t="s">
        <v>348</v>
      </c>
      <c r="AN5395" s="115">
        <v>-1</v>
      </c>
      <c r="AQ5395" s="115">
        <v>604</v>
      </c>
      <c r="AR5395" s="115" t="s">
        <v>271</v>
      </c>
      <c r="AS5395" s="115" t="s">
        <v>384</v>
      </c>
      <c r="AT5395" s="115" t="s">
        <v>296</v>
      </c>
      <c r="AV5395" s="115">
        <v>94.540884264223806</v>
      </c>
      <c r="AW5395" s="115">
        <v>1.19901088E-2</v>
      </c>
    </row>
    <row r="5396" spans="1:49" x14ac:dyDescent="0.25">
      <c r="A5396" s="117">
        <v>450000</v>
      </c>
      <c r="B5396" s="117">
        <v>870000</v>
      </c>
      <c r="C5396" s="117">
        <v>870000</v>
      </c>
      <c r="D5396" s="115" t="s">
        <v>342</v>
      </c>
      <c r="E5396" s="115" t="s">
        <v>13</v>
      </c>
      <c r="F5396" s="115" t="s">
        <v>343</v>
      </c>
      <c r="G5396" s="115" t="s">
        <v>344</v>
      </c>
      <c r="H5396" s="115">
        <v>0.56000000000000005</v>
      </c>
      <c r="I5396" s="115">
        <v>0.48</v>
      </c>
      <c r="J5396" s="115" t="s">
        <v>345</v>
      </c>
      <c r="K5396" s="115">
        <v>7.7262019676689997E-2</v>
      </c>
      <c r="L5396" s="115">
        <v>3686.69479317285</v>
      </c>
      <c r="M5396" s="115">
        <v>10.5967373415316</v>
      </c>
      <c r="N5396" s="115">
        <v>2.0405869399486001</v>
      </c>
      <c r="O5396" s="115">
        <v>0.81872532899012995</v>
      </c>
      <c r="P5396" s="115">
        <v>0.15765986830629999</v>
      </c>
      <c r="Q5396" s="115">
        <v>284.84148565207101</v>
      </c>
      <c r="R5396" s="115">
        <v>1300</v>
      </c>
      <c r="S5396" s="115" t="s">
        <v>346</v>
      </c>
      <c r="T5396" s="115">
        <v>1300</v>
      </c>
      <c r="U5396" s="115" t="s">
        <v>347</v>
      </c>
      <c r="V5396" s="115" t="s">
        <v>345</v>
      </c>
      <c r="Z5396" s="115">
        <v>0</v>
      </c>
      <c r="AA5396" s="115">
        <v>1</v>
      </c>
      <c r="AB5396" s="115">
        <v>0.81872532899012995</v>
      </c>
      <c r="AC5396" s="115">
        <v>0.15765986830629999</v>
      </c>
      <c r="AD5396" s="115">
        <v>337.90685733842901</v>
      </c>
      <c r="AF5396" s="115">
        <v>-1</v>
      </c>
      <c r="AG5396" s="115">
        <v>-1</v>
      </c>
      <c r="AH5396" s="115">
        <v>-1</v>
      </c>
      <c r="AI5396" s="115">
        <v>-1</v>
      </c>
      <c r="AJ5396" s="115">
        <v>0</v>
      </c>
      <c r="AM5396" s="115" t="s">
        <v>348</v>
      </c>
      <c r="AN5396" s="115">
        <v>-1</v>
      </c>
      <c r="AQ5396" s="115">
        <v>604</v>
      </c>
      <c r="AR5396" s="115" t="s">
        <v>271</v>
      </c>
      <c r="AS5396" s="115" t="s">
        <v>384</v>
      </c>
      <c r="AT5396" s="115" t="s">
        <v>296</v>
      </c>
      <c r="AV5396" s="115">
        <v>101.626231840949</v>
      </c>
      <c r="AW5396" s="115">
        <v>0.27405260120000002</v>
      </c>
    </row>
    <row r="5397" spans="1:49" x14ac:dyDescent="0.25">
      <c r="A5397" s="117">
        <v>450000</v>
      </c>
      <c r="B5397" s="117">
        <v>870000</v>
      </c>
      <c r="C5397" s="117">
        <v>870000</v>
      </c>
      <c r="D5397" s="115" t="s">
        <v>342</v>
      </c>
      <c r="E5397" s="115" t="s">
        <v>13</v>
      </c>
      <c r="F5397" s="115" t="s">
        <v>343</v>
      </c>
      <c r="G5397" s="115" t="s">
        <v>344</v>
      </c>
      <c r="H5397" s="115">
        <v>0.56000000000000005</v>
      </c>
      <c r="I5397" s="115">
        <v>0.48</v>
      </c>
      <c r="J5397" s="115" t="s">
        <v>350</v>
      </c>
      <c r="K5397" s="115">
        <v>0.52209763902746997</v>
      </c>
      <c r="L5397" s="115">
        <v>3686.69479317285</v>
      </c>
      <c r="M5397" s="115">
        <v>10.5967373415316</v>
      </c>
      <c r="N5397" s="115">
        <v>2.0405869399486001</v>
      </c>
      <c r="O5397" s="115">
        <v>5.5325315474079302</v>
      </c>
      <c r="P5397" s="115">
        <v>1.0653856235774599</v>
      </c>
      <c r="Q5397" s="115">
        <v>1924.81464733042</v>
      </c>
      <c r="R5397" s="115">
        <v>1300</v>
      </c>
      <c r="S5397" s="115" t="s">
        <v>346</v>
      </c>
      <c r="T5397" s="115">
        <v>1300</v>
      </c>
      <c r="U5397" s="115" t="s">
        <v>352</v>
      </c>
      <c r="V5397" s="115" t="s">
        <v>350</v>
      </c>
      <c r="Z5397" s="115">
        <v>0</v>
      </c>
      <c r="AA5397" s="115">
        <v>1</v>
      </c>
      <c r="AB5397" s="115">
        <v>5.5325315474079302</v>
      </c>
      <c r="AC5397" s="115">
        <v>1.0653856235774599</v>
      </c>
      <c r="AD5397" s="115">
        <v>1924.81464733042</v>
      </c>
      <c r="AF5397" s="115">
        <v>-1</v>
      </c>
      <c r="AG5397" s="115">
        <v>-1</v>
      </c>
      <c r="AH5397" s="115">
        <v>-1</v>
      </c>
      <c r="AI5397" s="115">
        <v>-1</v>
      </c>
      <c r="AJ5397" s="115">
        <v>0</v>
      </c>
      <c r="AM5397" s="115" t="s">
        <v>348</v>
      </c>
      <c r="AN5397" s="115">
        <v>-1</v>
      </c>
      <c r="AQ5397" s="115">
        <v>604</v>
      </c>
      <c r="AR5397" s="115" t="s">
        <v>271</v>
      </c>
      <c r="AS5397" s="115" t="s">
        <v>384</v>
      </c>
      <c r="AT5397" s="115" t="s">
        <v>296</v>
      </c>
      <c r="AV5397" s="115">
        <v>185.71210936488799</v>
      </c>
      <c r="AW5397" s="115">
        <v>1.561082439</v>
      </c>
    </row>
    <row r="5398" spans="1:49" x14ac:dyDescent="0.25">
      <c r="A5398" s="117">
        <v>450000</v>
      </c>
      <c r="B5398" s="117">
        <v>870000</v>
      </c>
      <c r="C5398" s="117">
        <v>870000</v>
      </c>
      <c r="D5398" s="115" t="s">
        <v>342</v>
      </c>
      <c r="E5398" s="115" t="s">
        <v>13</v>
      </c>
      <c r="F5398" s="115" t="s">
        <v>343</v>
      </c>
      <c r="G5398" s="115" t="s">
        <v>344</v>
      </c>
      <c r="H5398" s="115">
        <v>0.56000000000000005</v>
      </c>
      <c r="I5398" s="115">
        <v>0.48</v>
      </c>
      <c r="J5398" s="115" t="s">
        <v>350</v>
      </c>
      <c r="K5398" s="115">
        <v>7.3758945246899998E-3</v>
      </c>
      <c r="L5398" s="115">
        <v>3629.06694814398</v>
      </c>
      <c r="M5398" s="115">
        <v>8.4789097921362409</v>
      </c>
      <c r="N5398" s="115">
        <v>1.2261077960951801</v>
      </c>
      <c r="O5398" s="115">
        <v>6.2539544311219997E-2</v>
      </c>
      <c r="P5398" s="115">
        <v>9.0436417799000003E-3</v>
      </c>
      <c r="Q5398" s="115">
        <v>26.767615032577599</v>
      </c>
      <c r="R5398" s="115">
        <v>1200</v>
      </c>
      <c r="S5398" s="115" t="s">
        <v>351</v>
      </c>
      <c r="T5398" s="115">
        <v>1200</v>
      </c>
      <c r="U5398" s="115" t="s">
        <v>352</v>
      </c>
      <c r="V5398" s="115" t="s">
        <v>350</v>
      </c>
      <c r="Z5398" s="115">
        <v>0</v>
      </c>
      <c r="AA5398" s="115">
        <v>1</v>
      </c>
      <c r="AB5398" s="115">
        <v>6.2539544311219997E-2</v>
      </c>
      <c r="AC5398" s="115">
        <v>9.0436417799000003E-3</v>
      </c>
      <c r="AD5398" s="115">
        <v>26.767615032578199</v>
      </c>
      <c r="AF5398" s="115">
        <v>-1</v>
      </c>
      <c r="AG5398" s="115">
        <v>-1</v>
      </c>
      <c r="AH5398" s="115">
        <v>-1</v>
      </c>
      <c r="AI5398" s="115">
        <v>-1</v>
      </c>
      <c r="AJ5398" s="115">
        <v>0</v>
      </c>
      <c r="AM5398" s="115" t="s">
        <v>348</v>
      </c>
      <c r="AN5398" s="115">
        <v>-1</v>
      </c>
      <c r="AQ5398" s="115">
        <v>604</v>
      </c>
      <c r="AR5398" s="115" t="s">
        <v>271</v>
      </c>
      <c r="AS5398" s="115" t="s">
        <v>384</v>
      </c>
      <c r="AT5398" s="115" t="s">
        <v>296</v>
      </c>
      <c r="AV5398" s="115">
        <v>58.413805681608103</v>
      </c>
      <c r="AW5398" s="115">
        <v>2.1709339000000001E-2</v>
      </c>
    </row>
    <row r="5399" spans="1:49" x14ac:dyDescent="0.25">
      <c r="A5399" s="117">
        <v>450000</v>
      </c>
      <c r="B5399" s="117">
        <v>870000</v>
      </c>
      <c r="C5399" s="117">
        <v>870000</v>
      </c>
      <c r="D5399" s="115" t="s">
        <v>342</v>
      </c>
      <c r="E5399" s="115" t="s">
        <v>13</v>
      </c>
      <c r="F5399" s="115" t="s">
        <v>343</v>
      </c>
      <c r="G5399" s="115" t="s">
        <v>344</v>
      </c>
      <c r="H5399" s="115">
        <v>0.56000000000000005</v>
      </c>
      <c r="I5399" s="115">
        <v>0.48</v>
      </c>
      <c r="J5399" s="115" t="s">
        <v>350</v>
      </c>
      <c r="K5399" s="115">
        <v>6.5857485975200003E-3</v>
      </c>
      <c r="L5399" s="115">
        <v>3629.06694814398</v>
      </c>
      <c r="M5399" s="115">
        <v>8.4789097921362409</v>
      </c>
      <c r="N5399" s="115">
        <v>1.2261077960951801</v>
      </c>
      <c r="O5399" s="115">
        <v>5.5839968272130003E-2</v>
      </c>
      <c r="P5399" s="115">
        <v>8.0748376985500005E-3</v>
      </c>
      <c r="Q5399" s="115">
        <v>23.900122564078</v>
      </c>
      <c r="R5399" s="115">
        <v>1210</v>
      </c>
      <c r="S5399" s="115" t="s">
        <v>353</v>
      </c>
      <c r="T5399" s="115">
        <v>1210</v>
      </c>
      <c r="U5399" s="115" t="s">
        <v>352</v>
      </c>
      <c r="V5399" s="115" t="s">
        <v>350</v>
      </c>
      <c r="Z5399" s="115">
        <v>0</v>
      </c>
      <c r="AA5399" s="115">
        <v>1</v>
      </c>
      <c r="AB5399" s="115">
        <v>5.5839968272130003E-2</v>
      </c>
      <c r="AC5399" s="115">
        <v>8.0748376985500005E-3</v>
      </c>
      <c r="AD5399" s="115">
        <v>79.498169646134698</v>
      </c>
      <c r="AF5399" s="115">
        <v>-1</v>
      </c>
      <c r="AG5399" s="115">
        <v>-1</v>
      </c>
      <c r="AH5399" s="115">
        <v>-1</v>
      </c>
      <c r="AI5399" s="115">
        <v>-1</v>
      </c>
      <c r="AJ5399" s="115">
        <v>0</v>
      </c>
      <c r="AM5399" s="115" t="s">
        <v>348</v>
      </c>
      <c r="AN5399" s="115">
        <v>-1</v>
      </c>
      <c r="AQ5399" s="115">
        <v>604</v>
      </c>
      <c r="AR5399" s="115" t="s">
        <v>271</v>
      </c>
      <c r="AS5399" s="115" t="s">
        <v>384</v>
      </c>
      <c r="AT5399" s="115" t="s">
        <v>296</v>
      </c>
      <c r="AV5399" s="115">
        <v>28.476591742386798</v>
      </c>
      <c r="AW5399" s="115">
        <v>6.4475401200000004E-2</v>
      </c>
    </row>
    <row r="5400" spans="1:49" x14ac:dyDescent="0.25">
      <c r="A5400" s="117">
        <v>450000</v>
      </c>
      <c r="B5400" s="117">
        <v>870000</v>
      </c>
      <c r="C5400" s="117">
        <v>870000</v>
      </c>
      <c r="D5400" s="115" t="s">
        <v>342</v>
      </c>
      <c r="E5400" s="115" t="s">
        <v>13</v>
      </c>
      <c r="F5400" s="115" t="s">
        <v>343</v>
      </c>
      <c r="G5400" s="115" t="s">
        <v>344</v>
      </c>
      <c r="H5400" s="115">
        <v>0.56000000000000005</v>
      </c>
      <c r="I5400" s="115">
        <v>0.48</v>
      </c>
      <c r="J5400" s="115" t="s">
        <v>350</v>
      </c>
      <c r="K5400" s="115">
        <v>9.0493921400399996E-2</v>
      </c>
      <c r="L5400" s="115">
        <v>3629.06694814398</v>
      </c>
      <c r="M5400" s="115">
        <v>8.4789097921362409</v>
      </c>
      <c r="N5400" s="115">
        <v>1.2261077960951801</v>
      </c>
      <c r="O5400" s="115">
        <v>0.76728979629069005</v>
      </c>
      <c r="P5400" s="115">
        <v>0.11095530252826</v>
      </c>
      <c r="Q5400" s="115">
        <v>328.40849916214501</v>
      </c>
      <c r="R5400" s="115">
        <v>1210</v>
      </c>
      <c r="S5400" s="115" t="s">
        <v>353</v>
      </c>
      <c r="T5400" s="115">
        <v>1210</v>
      </c>
      <c r="U5400" s="115" t="s">
        <v>352</v>
      </c>
      <c r="V5400" s="115" t="s">
        <v>350</v>
      </c>
      <c r="Z5400" s="115">
        <v>0</v>
      </c>
      <c r="AA5400" s="115">
        <v>1</v>
      </c>
      <c r="AB5400" s="115">
        <v>0.76728979629069005</v>
      </c>
      <c r="AC5400" s="115">
        <v>0.11095530252826</v>
      </c>
      <c r="AD5400" s="115">
        <v>1131.27172774634</v>
      </c>
      <c r="AF5400" s="115">
        <v>-1</v>
      </c>
      <c r="AG5400" s="115">
        <v>-1</v>
      </c>
      <c r="AH5400" s="115">
        <v>-1</v>
      </c>
      <c r="AI5400" s="115">
        <v>-1</v>
      </c>
      <c r="AJ5400" s="115">
        <v>0</v>
      </c>
      <c r="AM5400" s="115" t="s">
        <v>348</v>
      </c>
      <c r="AN5400" s="115">
        <v>-1</v>
      </c>
      <c r="AQ5400" s="115">
        <v>604</v>
      </c>
      <c r="AR5400" s="115" t="s">
        <v>271</v>
      </c>
      <c r="AS5400" s="115" t="s">
        <v>384</v>
      </c>
      <c r="AT5400" s="115" t="s">
        <v>296</v>
      </c>
      <c r="AV5400" s="115">
        <v>84.718161625384099</v>
      </c>
      <c r="AW5400" s="115">
        <v>0.91749531849999999</v>
      </c>
    </row>
    <row r="5401" spans="1:49" x14ac:dyDescent="0.25">
      <c r="A5401" s="117">
        <v>450000</v>
      </c>
      <c r="B5401" s="117">
        <v>870000</v>
      </c>
      <c r="C5401" s="117">
        <v>870000</v>
      </c>
      <c r="D5401" s="115" t="s">
        <v>342</v>
      </c>
      <c r="E5401" s="115" t="s">
        <v>13</v>
      </c>
      <c r="F5401" s="115" t="s">
        <v>343</v>
      </c>
      <c r="G5401" s="115" t="s">
        <v>344</v>
      </c>
      <c r="H5401" s="115">
        <v>0.56000000000000005</v>
      </c>
      <c r="I5401" s="115">
        <v>0.48</v>
      </c>
      <c r="J5401" s="115" t="s">
        <v>350</v>
      </c>
      <c r="K5401" s="115">
        <v>4.6279998785890002E-2</v>
      </c>
      <c r="L5401" s="115">
        <v>3629.06694814398</v>
      </c>
      <c r="M5401" s="115">
        <v>8.4789097921362409</v>
      </c>
      <c r="N5401" s="115">
        <v>1.2261077960951801</v>
      </c>
      <c r="O5401" s="115">
        <v>0.39240393488577002</v>
      </c>
      <c r="P5401" s="115">
        <v>5.674426731466E-2</v>
      </c>
      <c r="Q5401" s="115">
        <v>167.95321395403101</v>
      </c>
      <c r="R5401" s="115">
        <v>1210</v>
      </c>
      <c r="S5401" s="115" t="s">
        <v>353</v>
      </c>
      <c r="T5401" s="115">
        <v>1210</v>
      </c>
      <c r="U5401" s="115" t="s">
        <v>352</v>
      </c>
      <c r="V5401" s="115" t="s">
        <v>350</v>
      </c>
      <c r="Z5401" s="115">
        <v>0</v>
      </c>
      <c r="AA5401" s="115">
        <v>1</v>
      </c>
      <c r="AB5401" s="115">
        <v>0.39240393488577002</v>
      </c>
      <c r="AC5401" s="115">
        <v>5.674426731466E-2</v>
      </c>
      <c r="AD5401" s="115">
        <v>396.89819532709498</v>
      </c>
      <c r="AF5401" s="115">
        <v>-1</v>
      </c>
      <c r="AG5401" s="115">
        <v>-1</v>
      </c>
      <c r="AH5401" s="115">
        <v>-1</v>
      </c>
      <c r="AI5401" s="115">
        <v>-1</v>
      </c>
      <c r="AJ5401" s="115">
        <v>0</v>
      </c>
      <c r="AM5401" s="115" t="s">
        <v>348</v>
      </c>
      <c r="AN5401" s="115">
        <v>-1</v>
      </c>
      <c r="AQ5401" s="115">
        <v>604</v>
      </c>
      <c r="AR5401" s="115" t="s">
        <v>271</v>
      </c>
      <c r="AS5401" s="115" t="s">
        <v>384</v>
      </c>
      <c r="AT5401" s="115" t="s">
        <v>296</v>
      </c>
      <c r="AV5401" s="115">
        <v>57.575018061345702</v>
      </c>
      <c r="AW5401" s="115">
        <v>0.32189634659999999</v>
      </c>
    </row>
    <row r="5402" spans="1:49" x14ac:dyDescent="0.25">
      <c r="A5402" s="117">
        <v>450000</v>
      </c>
      <c r="B5402" s="117">
        <v>870000</v>
      </c>
      <c r="C5402" s="117">
        <v>870000</v>
      </c>
      <c r="D5402" s="115" t="s">
        <v>342</v>
      </c>
      <c r="E5402" s="115" t="s">
        <v>13</v>
      </c>
      <c r="F5402" s="115" t="s">
        <v>343</v>
      </c>
      <c r="G5402" s="115" t="s">
        <v>344</v>
      </c>
      <c r="H5402" s="115">
        <v>0.56000000000000005</v>
      </c>
      <c r="I5402" s="115">
        <v>0.48</v>
      </c>
      <c r="J5402" s="115" t="s">
        <v>350</v>
      </c>
      <c r="K5402" s="115">
        <v>6.38638011005E-3</v>
      </c>
      <c r="L5402" s="115">
        <v>3676.6663844685499</v>
      </c>
      <c r="M5402" s="115">
        <v>10.0161366065109</v>
      </c>
      <c r="N5402" s="115">
        <v>1.76558393592172</v>
      </c>
      <c r="O5402" s="115">
        <v>6.3966855603439995E-2</v>
      </c>
      <c r="P5402" s="115">
        <v>1.1275690131E-2</v>
      </c>
      <c r="Q5402" s="115">
        <v>23.480589069088801</v>
      </c>
      <c r="R5402" s="115">
        <v>1200</v>
      </c>
      <c r="S5402" s="115" t="s">
        <v>351</v>
      </c>
      <c r="T5402" s="115">
        <v>1200</v>
      </c>
      <c r="U5402" s="115" t="s">
        <v>352</v>
      </c>
      <c r="V5402" s="115" t="s">
        <v>350</v>
      </c>
      <c r="Z5402" s="115">
        <v>0</v>
      </c>
      <c r="AA5402" s="115">
        <v>1</v>
      </c>
      <c r="AB5402" s="115">
        <v>6.3966855603439995E-2</v>
      </c>
      <c r="AC5402" s="115">
        <v>1.1275690131E-2</v>
      </c>
      <c r="AD5402" s="115">
        <v>23.4805890690903</v>
      </c>
      <c r="AF5402" s="115">
        <v>-1</v>
      </c>
      <c r="AG5402" s="115">
        <v>-1</v>
      </c>
      <c r="AH5402" s="115">
        <v>-1</v>
      </c>
      <c r="AI5402" s="115">
        <v>-1</v>
      </c>
      <c r="AJ5402" s="115">
        <v>0</v>
      </c>
      <c r="AM5402" s="115" t="s">
        <v>348</v>
      </c>
      <c r="AN5402" s="115">
        <v>-1</v>
      </c>
      <c r="AQ5402" s="115">
        <v>604</v>
      </c>
      <c r="AR5402" s="115" t="s">
        <v>271</v>
      </c>
      <c r="AS5402" s="115" t="s">
        <v>384</v>
      </c>
      <c r="AT5402" s="115" t="s">
        <v>296</v>
      </c>
      <c r="AV5402" s="115">
        <v>21.7449311212801</v>
      </c>
      <c r="AW5402" s="115">
        <v>1.9043462300000001E-2</v>
      </c>
    </row>
    <row r="5403" spans="1:49" x14ac:dyDescent="0.25">
      <c r="A5403" s="117">
        <v>450000</v>
      </c>
      <c r="B5403" s="117">
        <v>870000</v>
      </c>
      <c r="C5403" s="117">
        <v>870000</v>
      </c>
      <c r="D5403" s="115" t="s">
        <v>342</v>
      </c>
      <c r="E5403" s="115" t="s">
        <v>13</v>
      </c>
      <c r="F5403" s="115" t="s">
        <v>343</v>
      </c>
      <c r="G5403" s="115" t="s">
        <v>344</v>
      </c>
      <c r="H5403" s="115">
        <v>0.56000000000000005</v>
      </c>
      <c r="I5403" s="115">
        <v>0.48</v>
      </c>
      <c r="J5403" s="115" t="s">
        <v>350</v>
      </c>
      <c r="K5403" s="115">
        <v>8.0154074656000002E-4</v>
      </c>
      <c r="L5403" s="115">
        <v>3676.6663844685499</v>
      </c>
      <c r="M5403" s="115">
        <v>10.0161366065109</v>
      </c>
      <c r="N5403" s="115">
        <v>1.76558393592172</v>
      </c>
      <c r="O5403" s="115">
        <v>8.0283416133000007E-3</v>
      </c>
      <c r="P5403" s="115">
        <v>1.4151874661200001E-3</v>
      </c>
      <c r="Q5403" s="115">
        <v>2.9469979186847102</v>
      </c>
      <c r="R5403" s="115">
        <v>1800</v>
      </c>
      <c r="S5403" s="115" t="s">
        <v>377</v>
      </c>
      <c r="T5403" s="115">
        <v>1800</v>
      </c>
      <c r="U5403" s="115" t="s">
        <v>352</v>
      </c>
      <c r="V5403" s="115" t="s">
        <v>350</v>
      </c>
      <c r="Z5403" s="115">
        <v>0</v>
      </c>
      <c r="AA5403" s="115">
        <v>1</v>
      </c>
      <c r="AB5403" s="115">
        <v>8.0283416133000007E-3</v>
      </c>
      <c r="AC5403" s="115">
        <v>1.4151874661200001E-3</v>
      </c>
      <c r="AD5403" s="115">
        <v>2.9469979186836399</v>
      </c>
      <c r="AF5403" s="115">
        <v>-1</v>
      </c>
      <c r="AG5403" s="115">
        <v>-1</v>
      </c>
      <c r="AH5403" s="115">
        <v>-1</v>
      </c>
      <c r="AI5403" s="115">
        <v>-1</v>
      </c>
      <c r="AJ5403" s="115">
        <v>0</v>
      </c>
      <c r="AM5403" s="115" t="s">
        <v>348</v>
      </c>
      <c r="AN5403" s="115">
        <v>-1</v>
      </c>
      <c r="AQ5403" s="115">
        <v>604</v>
      </c>
      <c r="AR5403" s="115" t="s">
        <v>271</v>
      </c>
      <c r="AS5403" s="115" t="s">
        <v>384</v>
      </c>
      <c r="AT5403" s="115" t="s">
        <v>296</v>
      </c>
      <c r="AV5403" s="115">
        <v>7.4292960031624897</v>
      </c>
      <c r="AW5403" s="115">
        <v>2.3901037E-3</v>
      </c>
    </row>
    <row r="5404" spans="1:49" x14ac:dyDescent="0.25">
      <c r="A5404" s="117">
        <v>450000</v>
      </c>
      <c r="B5404" s="117">
        <v>870000</v>
      </c>
      <c r="C5404" s="117">
        <v>870000</v>
      </c>
      <c r="D5404" s="115" t="s">
        <v>342</v>
      </c>
      <c r="E5404" s="115" t="s">
        <v>13</v>
      </c>
      <c r="F5404" s="115" t="s">
        <v>343</v>
      </c>
      <c r="G5404" s="115" t="s">
        <v>344</v>
      </c>
      <c r="H5404" s="115">
        <v>0.56000000000000005</v>
      </c>
      <c r="I5404" s="115">
        <v>0.48</v>
      </c>
      <c r="J5404" s="115" t="s">
        <v>350</v>
      </c>
      <c r="K5404" s="115">
        <v>4.1411571879999999E-4</v>
      </c>
      <c r="L5404" s="115">
        <v>3676.6663844685499</v>
      </c>
      <c r="M5404" s="115">
        <v>10.0161366065109</v>
      </c>
      <c r="N5404" s="115">
        <v>1.76558393592172</v>
      </c>
      <c r="O5404" s="115">
        <v>4.1478396104199997E-3</v>
      </c>
      <c r="P5404" s="115">
        <v>7.3115606072000005E-4</v>
      </c>
      <c r="Q5404" s="115">
        <v>1.52256534259934</v>
      </c>
      <c r="R5404" s="115">
        <v>1200</v>
      </c>
      <c r="S5404" s="115" t="s">
        <v>351</v>
      </c>
      <c r="T5404" s="115">
        <v>1200</v>
      </c>
      <c r="U5404" s="115" t="s">
        <v>352</v>
      </c>
      <c r="V5404" s="115" t="s">
        <v>350</v>
      </c>
      <c r="Z5404" s="115">
        <v>0</v>
      </c>
      <c r="AA5404" s="115">
        <v>1</v>
      </c>
      <c r="AB5404" s="115">
        <v>4.1478396104199997E-3</v>
      </c>
      <c r="AC5404" s="115">
        <v>7.3115606072000005E-4</v>
      </c>
      <c r="AD5404" s="115">
        <v>1.5225653426005099</v>
      </c>
      <c r="AF5404" s="115">
        <v>-1</v>
      </c>
      <c r="AG5404" s="115">
        <v>-1</v>
      </c>
      <c r="AH5404" s="115">
        <v>-1</v>
      </c>
      <c r="AI5404" s="115">
        <v>-1</v>
      </c>
      <c r="AJ5404" s="115">
        <v>0</v>
      </c>
      <c r="AM5404" s="115" t="s">
        <v>348</v>
      </c>
      <c r="AN5404" s="115">
        <v>-1</v>
      </c>
      <c r="AQ5404" s="115">
        <v>604</v>
      </c>
      <c r="AR5404" s="115" t="s">
        <v>271</v>
      </c>
      <c r="AS5404" s="115" t="s">
        <v>384</v>
      </c>
      <c r="AT5404" s="115" t="s">
        <v>296</v>
      </c>
      <c r="AV5404" s="115">
        <v>6.91815776007516</v>
      </c>
      <c r="AW5404" s="115">
        <v>1.2348462E-3</v>
      </c>
    </row>
    <row r="5405" spans="1:49" x14ac:dyDescent="0.25">
      <c r="A5405" s="117">
        <v>450000</v>
      </c>
      <c r="B5405" s="117">
        <v>870000</v>
      </c>
      <c r="C5405" s="117">
        <v>870000</v>
      </c>
      <c r="D5405" s="115" t="s">
        <v>342</v>
      </c>
      <c r="E5405" s="115" t="s">
        <v>13</v>
      </c>
      <c r="F5405" s="115" t="s">
        <v>343</v>
      </c>
      <c r="G5405" s="115" t="s">
        <v>344</v>
      </c>
      <c r="H5405" s="115">
        <v>0.56000000000000005</v>
      </c>
      <c r="I5405" s="115">
        <v>0.48</v>
      </c>
      <c r="J5405" s="115" t="s">
        <v>350</v>
      </c>
      <c r="K5405" s="115">
        <v>0.11021187154622</v>
      </c>
      <c r="L5405" s="115">
        <v>3676.6663844685499</v>
      </c>
      <c r="M5405" s="115">
        <v>10.0161366065109</v>
      </c>
      <c r="N5405" s="115">
        <v>1.76558393592172</v>
      </c>
      <c r="O5405" s="115">
        <v>1.10389716106624</v>
      </c>
      <c r="P5405" s="115">
        <v>0.19458830994988</v>
      </c>
      <c r="Q5405" s="115">
        <v>405.21228328337901</v>
      </c>
      <c r="R5405" s="115">
        <v>1210</v>
      </c>
      <c r="S5405" s="115" t="s">
        <v>353</v>
      </c>
      <c r="T5405" s="115">
        <v>1210</v>
      </c>
      <c r="U5405" s="115" t="s">
        <v>352</v>
      </c>
      <c r="V5405" s="115" t="s">
        <v>350</v>
      </c>
      <c r="Z5405" s="115">
        <v>0</v>
      </c>
      <c r="AA5405" s="115">
        <v>1</v>
      </c>
      <c r="AB5405" s="115">
        <v>1.10389716106624</v>
      </c>
      <c r="AC5405" s="115">
        <v>0.19458830994988</v>
      </c>
      <c r="AD5405" s="115">
        <v>405.21228328337901</v>
      </c>
      <c r="AF5405" s="115">
        <v>-1</v>
      </c>
      <c r="AG5405" s="115">
        <v>-1</v>
      </c>
      <c r="AH5405" s="115">
        <v>-1</v>
      </c>
      <c r="AI5405" s="115">
        <v>-1</v>
      </c>
      <c r="AJ5405" s="115">
        <v>0</v>
      </c>
      <c r="AM5405" s="115" t="s">
        <v>348</v>
      </c>
      <c r="AN5405" s="115">
        <v>-1</v>
      </c>
      <c r="AQ5405" s="115">
        <v>604</v>
      </c>
      <c r="AR5405" s="115" t="s">
        <v>271</v>
      </c>
      <c r="AS5405" s="115" t="s">
        <v>384</v>
      </c>
      <c r="AT5405" s="115" t="s">
        <v>296</v>
      </c>
      <c r="AV5405" s="115">
        <v>88.031829410562906</v>
      </c>
      <c r="AW5405" s="115">
        <v>0.32863932140000002</v>
      </c>
    </row>
    <row r="5406" spans="1:49" x14ac:dyDescent="0.25">
      <c r="A5406" s="117">
        <v>450000</v>
      </c>
      <c r="B5406" s="117">
        <v>870000</v>
      </c>
      <c r="C5406" s="117">
        <v>870000</v>
      </c>
      <c r="D5406" s="115" t="s">
        <v>342</v>
      </c>
      <c r="E5406" s="115" t="s">
        <v>13</v>
      </c>
      <c r="F5406" s="115" t="s">
        <v>343</v>
      </c>
      <c r="G5406" s="115" t="s">
        <v>344</v>
      </c>
      <c r="H5406" s="115">
        <v>0.56000000000000005</v>
      </c>
      <c r="I5406" s="115">
        <v>0.48</v>
      </c>
      <c r="J5406" s="115" t="s">
        <v>350</v>
      </c>
      <c r="K5406" s="115">
        <v>0.12598341939065999</v>
      </c>
      <c r="L5406" s="115">
        <v>3676.6663844685499</v>
      </c>
      <c r="M5406" s="115">
        <v>10.0161366065109</v>
      </c>
      <c r="N5406" s="115">
        <v>1.76558393592172</v>
      </c>
      <c r="O5406" s="115">
        <v>1.26186713877228</v>
      </c>
      <c r="P5406" s="115">
        <v>0.22243430146865001</v>
      </c>
      <c r="Q5406" s="115">
        <v>463.199003074073</v>
      </c>
      <c r="R5406" s="115">
        <v>1210</v>
      </c>
      <c r="S5406" s="115" t="s">
        <v>353</v>
      </c>
      <c r="T5406" s="115">
        <v>1210</v>
      </c>
      <c r="U5406" s="115" t="s">
        <v>352</v>
      </c>
      <c r="V5406" s="115" t="s">
        <v>350</v>
      </c>
      <c r="Z5406" s="115">
        <v>0</v>
      </c>
      <c r="AA5406" s="115">
        <v>1</v>
      </c>
      <c r="AB5406" s="115">
        <v>1.26186713877228</v>
      </c>
      <c r="AC5406" s="115">
        <v>0.22243430146865001</v>
      </c>
      <c r="AD5406" s="115">
        <v>463.199003074073</v>
      </c>
      <c r="AF5406" s="115">
        <v>-1</v>
      </c>
      <c r="AG5406" s="115">
        <v>-1</v>
      </c>
      <c r="AH5406" s="115">
        <v>-1</v>
      </c>
      <c r="AI5406" s="115">
        <v>-1</v>
      </c>
      <c r="AJ5406" s="115">
        <v>0</v>
      </c>
      <c r="AM5406" s="115" t="s">
        <v>348</v>
      </c>
      <c r="AN5406" s="115">
        <v>-1</v>
      </c>
      <c r="AQ5406" s="115">
        <v>604</v>
      </c>
      <c r="AR5406" s="115" t="s">
        <v>271</v>
      </c>
      <c r="AS5406" s="115" t="s">
        <v>384</v>
      </c>
      <c r="AT5406" s="115" t="s">
        <v>296</v>
      </c>
      <c r="AV5406" s="115">
        <v>96.525849733923494</v>
      </c>
      <c r="AW5406" s="115">
        <v>0.3756682912</v>
      </c>
    </row>
    <row r="5407" spans="1:49" x14ac:dyDescent="0.25">
      <c r="A5407" s="117">
        <v>450000</v>
      </c>
      <c r="B5407" s="117">
        <v>870000</v>
      </c>
      <c r="C5407" s="117">
        <v>870000</v>
      </c>
      <c r="D5407" s="115" t="s">
        <v>342</v>
      </c>
      <c r="E5407" s="115" t="s">
        <v>13</v>
      </c>
      <c r="F5407" s="115" t="s">
        <v>343</v>
      </c>
      <c r="G5407" s="115" t="s">
        <v>344</v>
      </c>
      <c r="H5407" s="115">
        <v>0.56000000000000005</v>
      </c>
      <c r="I5407" s="115">
        <v>0.48</v>
      </c>
      <c r="J5407" s="115" t="s">
        <v>350</v>
      </c>
      <c r="K5407" s="115">
        <v>0.10585018064819</v>
      </c>
      <c r="L5407" s="115">
        <v>3676.6663844685499</v>
      </c>
      <c r="M5407" s="115">
        <v>10.0161366065109</v>
      </c>
      <c r="N5407" s="115">
        <v>1.76558393592172</v>
      </c>
      <c r="O5407" s="115">
        <v>1.0602098691962101</v>
      </c>
      <c r="P5407" s="115">
        <v>0.18688737856686999</v>
      </c>
      <c r="Q5407" s="115">
        <v>389.175800979153</v>
      </c>
      <c r="R5407" s="115">
        <v>1300</v>
      </c>
      <c r="S5407" s="115" t="s">
        <v>346</v>
      </c>
      <c r="T5407" s="115">
        <v>1300</v>
      </c>
      <c r="U5407" s="115" t="s">
        <v>352</v>
      </c>
      <c r="V5407" s="115" t="s">
        <v>350</v>
      </c>
      <c r="Z5407" s="115">
        <v>0</v>
      </c>
      <c r="AA5407" s="115">
        <v>1</v>
      </c>
      <c r="AB5407" s="115">
        <v>1.0602098691962101</v>
      </c>
      <c r="AC5407" s="115">
        <v>0.18688737856686999</v>
      </c>
      <c r="AD5407" s="115">
        <v>389.175800979153</v>
      </c>
      <c r="AF5407" s="115">
        <v>-1</v>
      </c>
      <c r="AG5407" s="115">
        <v>-1</v>
      </c>
      <c r="AH5407" s="115">
        <v>-1</v>
      </c>
      <c r="AI5407" s="115">
        <v>-1</v>
      </c>
      <c r="AJ5407" s="115">
        <v>0</v>
      </c>
      <c r="AM5407" s="115" t="s">
        <v>348</v>
      </c>
      <c r="AN5407" s="115">
        <v>-1</v>
      </c>
      <c r="AQ5407" s="115">
        <v>604</v>
      </c>
      <c r="AR5407" s="115" t="s">
        <v>271</v>
      </c>
      <c r="AS5407" s="115" t="s">
        <v>384</v>
      </c>
      <c r="AT5407" s="115" t="s">
        <v>296</v>
      </c>
      <c r="AV5407" s="115">
        <v>99.6692172800837</v>
      </c>
      <c r="AW5407" s="115">
        <v>0.315633253</v>
      </c>
    </row>
    <row r="5408" spans="1:49" x14ac:dyDescent="0.25">
      <c r="A5408" s="117">
        <v>450000</v>
      </c>
      <c r="B5408" s="117">
        <v>870000</v>
      </c>
      <c r="C5408" s="117">
        <v>870000</v>
      </c>
      <c r="D5408" s="115" t="s">
        <v>342</v>
      </c>
      <c r="E5408" s="115" t="s">
        <v>13</v>
      </c>
      <c r="F5408" s="115" t="s">
        <v>343</v>
      </c>
      <c r="G5408" s="115" t="s">
        <v>344</v>
      </c>
      <c r="H5408" s="115">
        <v>0.56000000000000005</v>
      </c>
      <c r="I5408" s="115">
        <v>0.48</v>
      </c>
      <c r="J5408" s="115" t="s">
        <v>350</v>
      </c>
      <c r="K5408" s="115">
        <v>0.26811594546135997</v>
      </c>
      <c r="L5408" s="115">
        <v>3676.6663844685499</v>
      </c>
      <c r="M5408" s="115">
        <v>10.0161366065109</v>
      </c>
      <c r="N5408" s="115">
        <v>1.76558393592172</v>
      </c>
      <c r="O5408" s="115">
        <v>2.6854859361248602</v>
      </c>
      <c r="P5408" s="115">
        <v>0.47338120627105001</v>
      </c>
      <c r="Q5408" s="115">
        <v>985.772883817805</v>
      </c>
      <c r="R5408" s="115">
        <v>1300</v>
      </c>
      <c r="S5408" s="115" t="s">
        <v>346</v>
      </c>
      <c r="T5408" s="115">
        <v>1300</v>
      </c>
      <c r="U5408" s="115" t="s">
        <v>352</v>
      </c>
      <c r="V5408" s="115" t="s">
        <v>350</v>
      </c>
      <c r="Z5408" s="115">
        <v>0</v>
      </c>
      <c r="AA5408" s="115">
        <v>1</v>
      </c>
      <c r="AB5408" s="115">
        <v>2.6854859361248602</v>
      </c>
      <c r="AC5408" s="115">
        <v>0.47338120627105001</v>
      </c>
      <c r="AD5408" s="115">
        <v>985.772883817805</v>
      </c>
      <c r="AF5408" s="115">
        <v>-1</v>
      </c>
      <c r="AG5408" s="115">
        <v>-1</v>
      </c>
      <c r="AH5408" s="115">
        <v>-1</v>
      </c>
      <c r="AI5408" s="115">
        <v>-1</v>
      </c>
      <c r="AJ5408" s="115">
        <v>0</v>
      </c>
      <c r="AM5408" s="115" t="s">
        <v>348</v>
      </c>
      <c r="AN5408" s="115">
        <v>-1</v>
      </c>
      <c r="AQ5408" s="115">
        <v>604</v>
      </c>
      <c r="AR5408" s="115" t="s">
        <v>271</v>
      </c>
      <c r="AS5408" s="115" t="s">
        <v>384</v>
      </c>
      <c r="AT5408" s="115" t="s">
        <v>296</v>
      </c>
      <c r="AV5408" s="115">
        <v>136.58091926497201</v>
      </c>
      <c r="AW5408" s="115">
        <v>0.79949139000000002</v>
      </c>
    </row>
    <row r="5409" spans="1:49" x14ac:dyDescent="0.25">
      <c r="A5409" s="117">
        <v>450000</v>
      </c>
      <c r="B5409" s="117">
        <v>870000</v>
      </c>
      <c r="C5409" s="117">
        <v>870000</v>
      </c>
      <c r="D5409" s="115" t="s">
        <v>342</v>
      </c>
      <c r="E5409" s="115" t="s">
        <v>13</v>
      </c>
      <c r="F5409" s="115" t="s">
        <v>343</v>
      </c>
      <c r="G5409" s="115" t="s">
        <v>344</v>
      </c>
      <c r="H5409" s="115">
        <v>0.56000000000000005</v>
      </c>
      <c r="I5409" s="115">
        <v>0.48</v>
      </c>
      <c r="J5409" s="115" t="s">
        <v>350</v>
      </c>
      <c r="K5409" s="115">
        <v>0.24989626975449</v>
      </c>
      <c r="L5409" s="115">
        <v>3663.10394748823</v>
      </c>
      <c r="M5409" s="115">
        <v>9.1295472161966593</v>
      </c>
      <c r="N5409" s="115">
        <v>1.3426608640059099</v>
      </c>
      <c r="O5409" s="115">
        <v>2.2814397938750899</v>
      </c>
      <c r="P5409" s="115">
        <v>0.33552594146041997</v>
      </c>
      <c r="Q5409" s="115">
        <v>915.39601220028203</v>
      </c>
      <c r="R5409" s="115">
        <v>1200</v>
      </c>
      <c r="S5409" s="115" t="s">
        <v>351</v>
      </c>
      <c r="T5409" s="115">
        <v>1200</v>
      </c>
      <c r="U5409" s="115" t="s">
        <v>352</v>
      </c>
      <c r="V5409" s="115" t="s">
        <v>350</v>
      </c>
      <c r="Z5409" s="115">
        <v>0</v>
      </c>
      <c r="AA5409" s="115">
        <v>1</v>
      </c>
      <c r="AB5409" s="115">
        <v>2.2814397938750899</v>
      </c>
      <c r="AC5409" s="115">
        <v>0.33552594146041997</v>
      </c>
      <c r="AD5409" s="115">
        <v>915.39601220028203</v>
      </c>
      <c r="AF5409" s="115">
        <v>-1</v>
      </c>
      <c r="AG5409" s="115">
        <v>-1</v>
      </c>
      <c r="AH5409" s="115">
        <v>-1</v>
      </c>
      <c r="AI5409" s="115">
        <v>-1</v>
      </c>
      <c r="AJ5409" s="115">
        <v>0</v>
      </c>
      <c r="AM5409" s="115" t="s">
        <v>348</v>
      </c>
      <c r="AN5409" s="115">
        <v>-1</v>
      </c>
      <c r="AQ5409" s="115">
        <v>604</v>
      </c>
      <c r="AR5409" s="115" t="s">
        <v>271</v>
      </c>
      <c r="AS5409" s="115" t="s">
        <v>384</v>
      </c>
      <c r="AT5409" s="115" t="s">
        <v>296</v>
      </c>
      <c r="AV5409" s="115">
        <v>218.42777553261399</v>
      </c>
      <c r="AW5409" s="115">
        <v>0.74241363520000003</v>
      </c>
    </row>
    <row r="5410" spans="1:49" x14ac:dyDescent="0.25">
      <c r="A5410" s="117">
        <v>450000</v>
      </c>
      <c r="B5410" s="117">
        <v>870000</v>
      </c>
      <c r="C5410" s="117">
        <v>870000</v>
      </c>
      <c r="D5410" s="115" t="s">
        <v>342</v>
      </c>
      <c r="E5410" s="115" t="s">
        <v>13</v>
      </c>
      <c r="F5410" s="115" t="s">
        <v>343</v>
      </c>
      <c r="G5410" s="115" t="s">
        <v>344</v>
      </c>
      <c r="H5410" s="115">
        <v>0.56000000000000005</v>
      </c>
      <c r="I5410" s="115">
        <v>0.48</v>
      </c>
      <c r="J5410" s="115" t="s">
        <v>350</v>
      </c>
      <c r="K5410" s="115">
        <v>0.35513908296766</v>
      </c>
      <c r="L5410" s="115">
        <v>3663.10394748823</v>
      </c>
      <c r="M5410" s="115">
        <v>9.1295472161966593</v>
      </c>
      <c r="N5410" s="115">
        <v>1.3426608640059099</v>
      </c>
      <c r="O5410" s="115">
        <v>3.2422590262701201</v>
      </c>
      <c r="P5410" s="115">
        <v>0.47683134797963</v>
      </c>
      <c r="Q5410" s="115">
        <v>1300.9113767262099</v>
      </c>
      <c r="R5410" s="115">
        <v>1210</v>
      </c>
      <c r="S5410" s="115" t="s">
        <v>353</v>
      </c>
      <c r="T5410" s="115">
        <v>1210</v>
      </c>
      <c r="U5410" s="115" t="s">
        <v>352</v>
      </c>
      <c r="V5410" s="115" t="s">
        <v>350</v>
      </c>
      <c r="Z5410" s="115">
        <v>0</v>
      </c>
      <c r="AA5410" s="115">
        <v>1</v>
      </c>
      <c r="AB5410" s="115">
        <v>3.2422590262701201</v>
      </c>
      <c r="AC5410" s="115">
        <v>0.47683134797963</v>
      </c>
      <c r="AD5410" s="115">
        <v>1300.9113767262099</v>
      </c>
      <c r="AF5410" s="115">
        <v>-1</v>
      </c>
      <c r="AG5410" s="115">
        <v>-1</v>
      </c>
      <c r="AH5410" s="115">
        <v>-1</v>
      </c>
      <c r="AI5410" s="115">
        <v>-1</v>
      </c>
      <c r="AJ5410" s="115">
        <v>0</v>
      </c>
      <c r="AM5410" s="115" t="s">
        <v>348</v>
      </c>
      <c r="AN5410" s="115">
        <v>-1</v>
      </c>
      <c r="AQ5410" s="115">
        <v>604</v>
      </c>
      <c r="AR5410" s="115" t="s">
        <v>271</v>
      </c>
      <c r="AS5410" s="115" t="s">
        <v>384</v>
      </c>
      <c r="AT5410" s="115" t="s">
        <v>296</v>
      </c>
      <c r="AV5410" s="115">
        <v>148.35324794601701</v>
      </c>
      <c r="AW5410" s="115">
        <v>1.0550781644</v>
      </c>
    </row>
    <row r="5411" spans="1:49" x14ac:dyDescent="0.25">
      <c r="A5411" s="117">
        <v>450000</v>
      </c>
      <c r="B5411" s="117">
        <v>870000</v>
      </c>
      <c r="C5411" s="117">
        <v>870000</v>
      </c>
      <c r="D5411" s="115" t="s">
        <v>342</v>
      </c>
      <c r="E5411" s="115" t="s">
        <v>13</v>
      </c>
      <c r="F5411" s="115" t="s">
        <v>343</v>
      </c>
      <c r="G5411" s="115" t="s">
        <v>344</v>
      </c>
      <c r="H5411" s="115">
        <v>0.56000000000000005</v>
      </c>
      <c r="I5411" s="115">
        <v>0.48</v>
      </c>
      <c r="J5411" s="115" t="s">
        <v>350</v>
      </c>
      <c r="K5411" s="115">
        <v>3.8167169696900001E-3</v>
      </c>
      <c r="L5411" s="115">
        <v>3663.10394748823</v>
      </c>
      <c r="M5411" s="115">
        <v>9.1295472161966593</v>
      </c>
      <c r="N5411" s="115">
        <v>1.3426608640059099</v>
      </c>
      <c r="O5411" s="115">
        <v>3.4844897785650003E-2</v>
      </c>
      <c r="P5411" s="115">
        <v>5.1245565041900002E-3</v>
      </c>
      <c r="Q5411" s="115">
        <v>13.981030998120399</v>
      </c>
      <c r="R5411" s="115">
        <v>1210</v>
      </c>
      <c r="S5411" s="115" t="s">
        <v>353</v>
      </c>
      <c r="T5411" s="115">
        <v>1210</v>
      </c>
      <c r="U5411" s="115" t="s">
        <v>352</v>
      </c>
      <c r="V5411" s="115" t="s">
        <v>350</v>
      </c>
      <c r="Z5411" s="115">
        <v>0</v>
      </c>
      <c r="AA5411" s="115">
        <v>1</v>
      </c>
      <c r="AB5411" s="115">
        <v>3.4844897785650003E-2</v>
      </c>
      <c r="AC5411" s="115">
        <v>5.1245565041900002E-3</v>
      </c>
      <c r="AD5411" s="115">
        <v>13.981030998119101</v>
      </c>
      <c r="AF5411" s="115">
        <v>-1</v>
      </c>
      <c r="AG5411" s="115">
        <v>-1</v>
      </c>
      <c r="AH5411" s="115">
        <v>-1</v>
      </c>
      <c r="AI5411" s="115">
        <v>-1</v>
      </c>
      <c r="AJ5411" s="115">
        <v>0</v>
      </c>
      <c r="AM5411" s="115" t="s">
        <v>348</v>
      </c>
      <c r="AN5411" s="115">
        <v>-1</v>
      </c>
      <c r="AQ5411" s="115">
        <v>604</v>
      </c>
      <c r="AR5411" s="115" t="s">
        <v>271</v>
      </c>
      <c r="AS5411" s="115" t="s">
        <v>384</v>
      </c>
      <c r="AT5411" s="115" t="s">
        <v>296</v>
      </c>
      <c r="AV5411" s="115">
        <v>31.068232846923198</v>
      </c>
      <c r="AW5411" s="115">
        <v>1.13390357E-2</v>
      </c>
    </row>
    <row r="5412" spans="1:49" x14ac:dyDescent="0.25">
      <c r="A5412" s="117">
        <v>450000</v>
      </c>
      <c r="B5412" s="117">
        <v>870000</v>
      </c>
      <c r="C5412" s="117">
        <v>870000</v>
      </c>
      <c r="D5412" s="115" t="s">
        <v>342</v>
      </c>
      <c r="E5412" s="115" t="s">
        <v>13</v>
      </c>
      <c r="F5412" s="115" t="s">
        <v>343</v>
      </c>
      <c r="G5412" s="115" t="s">
        <v>344</v>
      </c>
      <c r="H5412" s="115">
        <v>0.56000000000000005</v>
      </c>
      <c r="I5412" s="115">
        <v>0.48</v>
      </c>
      <c r="J5412" s="115" t="s">
        <v>350</v>
      </c>
      <c r="K5412" s="115">
        <v>2.1533338165100001E-3</v>
      </c>
      <c r="L5412" s="115">
        <v>3663.10394748823</v>
      </c>
      <c r="M5412" s="115">
        <v>9.1295472161966593</v>
      </c>
      <c r="N5412" s="115">
        <v>1.3426608640059099</v>
      </c>
      <c r="O5412" s="115">
        <v>1.9658962750070001E-2</v>
      </c>
      <c r="P5412" s="115">
        <v>2.8911970425699999E-3</v>
      </c>
      <c r="Q5412" s="115">
        <v>7.8878856035249996</v>
      </c>
      <c r="R5412" s="115">
        <v>1210</v>
      </c>
      <c r="S5412" s="115" t="s">
        <v>353</v>
      </c>
      <c r="T5412" s="115">
        <v>1210</v>
      </c>
      <c r="U5412" s="115" t="s">
        <v>352</v>
      </c>
      <c r="V5412" s="115" t="s">
        <v>350</v>
      </c>
      <c r="Z5412" s="115">
        <v>0</v>
      </c>
      <c r="AA5412" s="115">
        <v>1</v>
      </c>
      <c r="AB5412" s="115">
        <v>1.9658962750070001E-2</v>
      </c>
      <c r="AC5412" s="115">
        <v>2.8911970425699999E-3</v>
      </c>
      <c r="AD5412" s="115">
        <v>7.8878856035237197</v>
      </c>
      <c r="AF5412" s="115">
        <v>-1</v>
      </c>
      <c r="AG5412" s="115">
        <v>-1</v>
      </c>
      <c r="AH5412" s="115">
        <v>-1</v>
      </c>
      <c r="AI5412" s="115">
        <v>-1</v>
      </c>
      <c r="AJ5412" s="115">
        <v>0</v>
      </c>
      <c r="AM5412" s="115" t="s">
        <v>348</v>
      </c>
      <c r="AN5412" s="115">
        <v>-1</v>
      </c>
      <c r="AQ5412" s="115">
        <v>604</v>
      </c>
      <c r="AR5412" s="115" t="s">
        <v>271</v>
      </c>
      <c r="AS5412" s="115" t="s">
        <v>384</v>
      </c>
      <c r="AT5412" s="115" t="s">
        <v>296</v>
      </c>
      <c r="AV5412" s="115">
        <v>14.185936887050801</v>
      </c>
      <c r="AW5412" s="115">
        <v>6.3973119E-3</v>
      </c>
    </row>
    <row r="5413" spans="1:49" x14ac:dyDescent="0.25">
      <c r="A5413" s="117">
        <v>450000</v>
      </c>
      <c r="B5413" s="117">
        <v>870000</v>
      </c>
      <c r="C5413" s="117">
        <v>870000</v>
      </c>
      <c r="D5413" s="115" t="s">
        <v>342</v>
      </c>
      <c r="E5413" s="115" t="s">
        <v>13</v>
      </c>
      <c r="F5413" s="115" t="s">
        <v>343</v>
      </c>
      <c r="G5413" s="115" t="s">
        <v>344</v>
      </c>
      <c r="H5413" s="115">
        <v>0.56000000000000005</v>
      </c>
      <c r="I5413" s="115">
        <v>0.48</v>
      </c>
      <c r="J5413" s="115" t="s">
        <v>350</v>
      </c>
      <c r="K5413" s="115">
        <v>6.7580499063899999E-3</v>
      </c>
      <c r="L5413" s="115">
        <v>3663.10394748823</v>
      </c>
      <c r="M5413" s="115">
        <v>9.1295472161966593</v>
      </c>
      <c r="N5413" s="115">
        <v>1.3426608640059099</v>
      </c>
      <c r="O5413" s="115">
        <v>6.169793570986E-2</v>
      </c>
      <c r="P5413" s="115">
        <v>9.0737691263099995E-3</v>
      </c>
      <c r="Q5413" s="115">
        <v>24.755439289445299</v>
      </c>
      <c r="R5413" s="115">
        <v>1210</v>
      </c>
      <c r="S5413" s="115" t="s">
        <v>353</v>
      </c>
      <c r="T5413" s="115">
        <v>1210</v>
      </c>
      <c r="U5413" s="115" t="s">
        <v>352</v>
      </c>
      <c r="V5413" s="115" t="s">
        <v>350</v>
      </c>
      <c r="Z5413" s="115">
        <v>0</v>
      </c>
      <c r="AA5413" s="115">
        <v>1</v>
      </c>
      <c r="AB5413" s="115">
        <v>6.169793570986E-2</v>
      </c>
      <c r="AC5413" s="115">
        <v>9.0737691263099995E-3</v>
      </c>
      <c r="AD5413" s="115">
        <v>24.7554392894464</v>
      </c>
      <c r="AF5413" s="115">
        <v>-1</v>
      </c>
      <c r="AG5413" s="115">
        <v>-1</v>
      </c>
      <c r="AH5413" s="115">
        <v>-1</v>
      </c>
      <c r="AI5413" s="115">
        <v>-1</v>
      </c>
      <c r="AJ5413" s="115">
        <v>0</v>
      </c>
      <c r="AM5413" s="115" t="s">
        <v>348</v>
      </c>
      <c r="AN5413" s="115">
        <v>-1</v>
      </c>
      <c r="AQ5413" s="115">
        <v>604</v>
      </c>
      <c r="AR5413" s="115" t="s">
        <v>271</v>
      </c>
      <c r="AS5413" s="115" t="s">
        <v>384</v>
      </c>
      <c r="AT5413" s="115" t="s">
        <v>296</v>
      </c>
      <c r="AV5413" s="115">
        <v>29.278645597428898</v>
      </c>
      <c r="AW5413" s="115">
        <v>2.0077404100000001E-2</v>
      </c>
    </row>
    <row r="5414" spans="1:49" x14ac:dyDescent="0.25">
      <c r="A5414" s="117">
        <v>450000</v>
      </c>
      <c r="B5414" s="117">
        <v>870000</v>
      </c>
      <c r="C5414" s="117">
        <v>870000</v>
      </c>
      <c r="D5414" s="115" t="s">
        <v>342</v>
      </c>
      <c r="E5414" s="115" t="s">
        <v>13</v>
      </c>
      <c r="F5414" s="115" t="s">
        <v>343</v>
      </c>
      <c r="G5414" s="115" t="s">
        <v>344</v>
      </c>
      <c r="H5414" s="115">
        <v>0.56000000000000005</v>
      </c>
      <c r="I5414" s="115">
        <v>0.48</v>
      </c>
      <c r="J5414" s="115" t="s">
        <v>350</v>
      </c>
      <c r="K5414" s="115">
        <v>3.2743147978260001E-2</v>
      </c>
      <c r="L5414" s="115">
        <v>3671.6877029971401</v>
      </c>
      <c r="M5414" s="115">
        <v>9.1496344343687692</v>
      </c>
      <c r="N5414" s="115">
        <v>1.3455706593080501</v>
      </c>
      <c r="O5414" s="115">
        <v>0.29958783423156998</v>
      </c>
      <c r="P5414" s="115">
        <v>4.4058219212930003E-2</v>
      </c>
      <c r="Q5414" s="115">
        <v>120.22261378921399</v>
      </c>
      <c r="R5414" s="115">
        <v>1210</v>
      </c>
      <c r="S5414" s="115" t="s">
        <v>353</v>
      </c>
      <c r="T5414" s="115">
        <v>1210</v>
      </c>
      <c r="U5414" s="115" t="s">
        <v>352</v>
      </c>
      <c r="V5414" s="115" t="s">
        <v>350</v>
      </c>
      <c r="Z5414" s="115">
        <v>0</v>
      </c>
      <c r="AA5414" s="115">
        <v>1</v>
      </c>
      <c r="AB5414" s="115">
        <v>0.29958783423156998</v>
      </c>
      <c r="AC5414" s="115">
        <v>4.4058219212930003E-2</v>
      </c>
      <c r="AD5414" s="115">
        <v>120.222613789216</v>
      </c>
      <c r="AF5414" s="115">
        <v>-1</v>
      </c>
      <c r="AG5414" s="115">
        <v>-1</v>
      </c>
      <c r="AH5414" s="115">
        <v>-1</v>
      </c>
      <c r="AI5414" s="115">
        <v>-1</v>
      </c>
      <c r="AJ5414" s="115">
        <v>0</v>
      </c>
      <c r="AM5414" s="115" t="s">
        <v>348</v>
      </c>
      <c r="AN5414" s="115">
        <v>-1</v>
      </c>
      <c r="AQ5414" s="115">
        <v>604</v>
      </c>
      <c r="AR5414" s="115" t="s">
        <v>271</v>
      </c>
      <c r="AS5414" s="115" t="s">
        <v>384</v>
      </c>
      <c r="AT5414" s="115" t="s">
        <v>296</v>
      </c>
      <c r="AV5414" s="115">
        <v>56.057959013172002</v>
      </c>
      <c r="AW5414" s="115">
        <v>9.7504147400000005E-2</v>
      </c>
    </row>
    <row r="5415" spans="1:49" x14ac:dyDescent="0.25">
      <c r="A5415" s="117">
        <v>450000</v>
      </c>
      <c r="B5415" s="117">
        <v>870000</v>
      </c>
      <c r="C5415" s="117">
        <v>870000</v>
      </c>
      <c r="D5415" s="115" t="s">
        <v>342</v>
      </c>
      <c r="E5415" s="115" t="s">
        <v>13</v>
      </c>
      <c r="F5415" s="115" t="s">
        <v>343</v>
      </c>
      <c r="G5415" s="115" t="s">
        <v>344</v>
      </c>
      <c r="H5415" s="115">
        <v>0.56000000000000005</v>
      </c>
      <c r="I5415" s="115">
        <v>0.48</v>
      </c>
      <c r="J5415" s="115" t="s">
        <v>350</v>
      </c>
      <c r="K5415" s="115">
        <v>0.16118261979830001</v>
      </c>
      <c r="L5415" s="115">
        <v>3671.6877029971401</v>
      </c>
      <c r="M5415" s="115">
        <v>9.1496344343687692</v>
      </c>
      <c r="N5415" s="115">
        <v>1.3455706593080501</v>
      </c>
      <c r="O5415" s="115">
        <v>1.4747620483283701</v>
      </c>
      <c r="P5415" s="115">
        <v>0.21688260399100001</v>
      </c>
      <c r="Q5415" s="115">
        <v>591.81224305031003</v>
      </c>
      <c r="R5415" s="115">
        <v>1210</v>
      </c>
      <c r="S5415" s="115" t="s">
        <v>353</v>
      </c>
      <c r="T5415" s="115">
        <v>1210</v>
      </c>
      <c r="U5415" s="115" t="s">
        <v>352</v>
      </c>
      <c r="V5415" s="115" t="s">
        <v>350</v>
      </c>
      <c r="Z5415" s="115">
        <v>0</v>
      </c>
      <c r="AA5415" s="115">
        <v>1</v>
      </c>
      <c r="AB5415" s="115">
        <v>1.4747620483283701</v>
      </c>
      <c r="AC5415" s="115">
        <v>0.21688260399100001</v>
      </c>
      <c r="AD5415" s="115">
        <v>591.81224305031003</v>
      </c>
      <c r="AF5415" s="115">
        <v>-1</v>
      </c>
      <c r="AG5415" s="115">
        <v>-1</v>
      </c>
      <c r="AH5415" s="115">
        <v>-1</v>
      </c>
      <c r="AI5415" s="115">
        <v>-1</v>
      </c>
      <c r="AJ5415" s="115">
        <v>0</v>
      </c>
      <c r="AM5415" s="115" t="s">
        <v>348</v>
      </c>
      <c r="AN5415" s="115">
        <v>-1</v>
      </c>
      <c r="AQ5415" s="115">
        <v>604</v>
      </c>
      <c r="AR5415" s="115" t="s">
        <v>271</v>
      </c>
      <c r="AS5415" s="115" t="s">
        <v>384</v>
      </c>
      <c r="AT5415" s="115" t="s">
        <v>296</v>
      </c>
      <c r="AV5415" s="115">
        <v>103.632592963626</v>
      </c>
      <c r="AW5415" s="115">
        <v>0.47997748829999998</v>
      </c>
    </row>
    <row r="5416" spans="1:49" x14ac:dyDescent="0.25">
      <c r="A5416" s="117">
        <v>450000</v>
      </c>
      <c r="B5416" s="117">
        <v>870000</v>
      </c>
      <c r="C5416" s="117">
        <v>870000</v>
      </c>
      <c r="D5416" s="115" t="s">
        <v>342</v>
      </c>
      <c r="E5416" s="115" t="s">
        <v>13</v>
      </c>
      <c r="F5416" s="115" t="s">
        <v>343</v>
      </c>
      <c r="G5416" s="115" t="s">
        <v>344</v>
      </c>
      <c r="H5416" s="115">
        <v>0.56000000000000005</v>
      </c>
      <c r="I5416" s="115">
        <v>0.48</v>
      </c>
      <c r="J5416" s="115" t="s">
        <v>350</v>
      </c>
      <c r="K5416" s="115">
        <v>7.1486174103379999E-2</v>
      </c>
      <c r="L5416" s="115">
        <v>3671.6877029971401</v>
      </c>
      <c r="M5416" s="115">
        <v>9.1496344343687692</v>
      </c>
      <c r="N5416" s="115">
        <v>1.3455706593080501</v>
      </c>
      <c r="O5416" s="115">
        <v>0.65407236015756998</v>
      </c>
      <c r="P5416" s="115">
        <v>9.6189698419689995E-2</v>
      </c>
      <c r="Q5416" s="115">
        <v>262.474906389696</v>
      </c>
      <c r="R5416" s="115">
        <v>1210</v>
      </c>
      <c r="S5416" s="115" t="s">
        <v>353</v>
      </c>
      <c r="T5416" s="115">
        <v>1210</v>
      </c>
      <c r="U5416" s="115" t="s">
        <v>352</v>
      </c>
      <c r="V5416" s="115" t="s">
        <v>350</v>
      </c>
      <c r="Z5416" s="115">
        <v>0</v>
      </c>
      <c r="AA5416" s="115">
        <v>1</v>
      </c>
      <c r="AB5416" s="115">
        <v>0.65407236015756998</v>
      </c>
      <c r="AC5416" s="115">
        <v>9.6189698419689995E-2</v>
      </c>
      <c r="AD5416" s="115">
        <v>262.47490638969703</v>
      </c>
      <c r="AF5416" s="115">
        <v>-1</v>
      </c>
      <c r="AG5416" s="115">
        <v>-1</v>
      </c>
      <c r="AH5416" s="115">
        <v>-1</v>
      </c>
      <c r="AI5416" s="115">
        <v>-1</v>
      </c>
      <c r="AJ5416" s="115">
        <v>0</v>
      </c>
      <c r="AM5416" s="115" t="s">
        <v>348</v>
      </c>
      <c r="AN5416" s="115">
        <v>-1</v>
      </c>
      <c r="AQ5416" s="115">
        <v>604</v>
      </c>
      <c r="AR5416" s="115" t="s">
        <v>271</v>
      </c>
      <c r="AS5416" s="115" t="s">
        <v>384</v>
      </c>
      <c r="AT5416" s="115" t="s">
        <v>296</v>
      </c>
      <c r="AV5416" s="115">
        <v>69.639500987371903</v>
      </c>
      <c r="AW5416" s="115">
        <v>0.21287502550000001</v>
      </c>
    </row>
    <row r="5417" spans="1:49" x14ac:dyDescent="0.25">
      <c r="A5417" s="117">
        <v>450000</v>
      </c>
      <c r="B5417" s="117">
        <v>870000</v>
      </c>
      <c r="C5417" s="117">
        <v>870000</v>
      </c>
      <c r="D5417" s="115" t="s">
        <v>342</v>
      </c>
      <c r="E5417" s="115" t="s">
        <v>13</v>
      </c>
      <c r="F5417" s="115" t="s">
        <v>343</v>
      </c>
      <c r="G5417" s="115" t="s">
        <v>344</v>
      </c>
      <c r="H5417" s="115">
        <v>0.56000000000000005</v>
      </c>
      <c r="I5417" s="115">
        <v>0.48</v>
      </c>
      <c r="J5417" s="115" t="s">
        <v>350</v>
      </c>
      <c r="K5417" s="115">
        <v>8.4783524666420002E-2</v>
      </c>
      <c r="L5417" s="115">
        <v>3671.6877029971401</v>
      </c>
      <c r="M5417" s="115">
        <v>9.1496344343687692</v>
      </c>
      <c r="N5417" s="115">
        <v>1.3455706593080501</v>
      </c>
      <c r="O5417" s="115">
        <v>0.77573825675505004</v>
      </c>
      <c r="P5417" s="115">
        <v>0.11408222318385</v>
      </c>
      <c r="Q5417" s="115">
        <v>311.29862493445597</v>
      </c>
      <c r="R5417" s="115">
        <v>1210</v>
      </c>
      <c r="S5417" s="115" t="s">
        <v>353</v>
      </c>
      <c r="T5417" s="115">
        <v>1210</v>
      </c>
      <c r="U5417" s="115" t="s">
        <v>352</v>
      </c>
      <c r="V5417" s="115" t="s">
        <v>350</v>
      </c>
      <c r="Z5417" s="115">
        <v>0</v>
      </c>
      <c r="AA5417" s="115">
        <v>1</v>
      </c>
      <c r="AB5417" s="115">
        <v>0.77573825675505004</v>
      </c>
      <c r="AC5417" s="115">
        <v>0.11408222318385</v>
      </c>
      <c r="AD5417" s="115">
        <v>311.298624934457</v>
      </c>
      <c r="AF5417" s="115">
        <v>-1</v>
      </c>
      <c r="AG5417" s="115">
        <v>-1</v>
      </c>
      <c r="AH5417" s="115">
        <v>-1</v>
      </c>
      <c r="AI5417" s="115">
        <v>-1</v>
      </c>
      <c r="AJ5417" s="115">
        <v>0</v>
      </c>
      <c r="AM5417" s="115" t="s">
        <v>348</v>
      </c>
      <c r="AN5417" s="115">
        <v>-1</v>
      </c>
      <c r="AQ5417" s="115">
        <v>604</v>
      </c>
      <c r="AR5417" s="115" t="s">
        <v>271</v>
      </c>
      <c r="AS5417" s="115" t="s">
        <v>384</v>
      </c>
      <c r="AT5417" s="115" t="s">
        <v>296</v>
      </c>
      <c r="AV5417" s="115">
        <v>80.585500646456694</v>
      </c>
      <c r="AW5417" s="115">
        <v>0.2524725263</v>
      </c>
    </row>
    <row r="5418" spans="1:49" x14ac:dyDescent="0.25">
      <c r="A5418" s="117">
        <v>450000</v>
      </c>
      <c r="B5418" s="117">
        <v>870000</v>
      </c>
      <c r="C5418" s="117">
        <v>870000</v>
      </c>
      <c r="D5418" s="115" t="s">
        <v>342</v>
      </c>
      <c r="E5418" s="115" t="s">
        <v>13</v>
      </c>
      <c r="F5418" s="115" t="s">
        <v>343</v>
      </c>
      <c r="G5418" s="115" t="s">
        <v>344</v>
      </c>
      <c r="H5418" s="115">
        <v>0.56000000000000005</v>
      </c>
      <c r="I5418" s="115">
        <v>0.48</v>
      </c>
      <c r="J5418" s="115" t="s">
        <v>350</v>
      </c>
      <c r="K5418" s="115">
        <v>0.21404148315498001</v>
      </c>
      <c r="L5418" s="115">
        <v>3671.6877029971401</v>
      </c>
      <c r="M5418" s="115">
        <v>9.1496344343687692</v>
      </c>
      <c r="N5418" s="115">
        <v>1.3455706593080501</v>
      </c>
      <c r="O5418" s="115">
        <v>1.9584013246581899</v>
      </c>
      <c r="P5418" s="115">
        <v>0.28800793960811999</v>
      </c>
      <c r="Q5418" s="115">
        <v>785.89348163141995</v>
      </c>
      <c r="R5418" s="115">
        <v>1210</v>
      </c>
      <c r="S5418" s="115" t="s">
        <v>353</v>
      </c>
      <c r="T5418" s="115">
        <v>1210</v>
      </c>
      <c r="U5418" s="115" t="s">
        <v>352</v>
      </c>
      <c r="V5418" s="115" t="s">
        <v>350</v>
      </c>
      <c r="Z5418" s="115">
        <v>0</v>
      </c>
      <c r="AA5418" s="115">
        <v>1</v>
      </c>
      <c r="AB5418" s="115">
        <v>1.9584013246581899</v>
      </c>
      <c r="AC5418" s="115">
        <v>0.28800793960811999</v>
      </c>
      <c r="AD5418" s="115">
        <v>785.89348163141995</v>
      </c>
      <c r="AF5418" s="115">
        <v>-1</v>
      </c>
      <c r="AG5418" s="115">
        <v>-1</v>
      </c>
      <c r="AH5418" s="115">
        <v>-1</v>
      </c>
      <c r="AI5418" s="115">
        <v>-1</v>
      </c>
      <c r="AJ5418" s="115">
        <v>0</v>
      </c>
      <c r="AM5418" s="115" t="s">
        <v>348</v>
      </c>
      <c r="AN5418" s="115">
        <v>-1</v>
      </c>
      <c r="AQ5418" s="115">
        <v>604</v>
      </c>
      <c r="AR5418" s="115" t="s">
        <v>271</v>
      </c>
      <c r="AS5418" s="115" t="s">
        <v>384</v>
      </c>
      <c r="AT5418" s="115" t="s">
        <v>296</v>
      </c>
      <c r="AV5418" s="115">
        <v>117.785342767998</v>
      </c>
      <c r="AW5418" s="115">
        <v>0.6373831968</v>
      </c>
    </row>
    <row r="5419" spans="1:49" x14ac:dyDescent="0.25">
      <c r="A5419" s="117">
        <v>450000</v>
      </c>
      <c r="B5419" s="117">
        <v>870000</v>
      </c>
      <c r="C5419" s="117">
        <v>870000</v>
      </c>
      <c r="D5419" s="115" t="s">
        <v>342</v>
      </c>
      <c r="E5419" s="115" t="s">
        <v>13</v>
      </c>
      <c r="F5419" s="115" t="s">
        <v>343</v>
      </c>
      <c r="G5419" s="115" t="s">
        <v>344</v>
      </c>
      <c r="H5419" s="115">
        <v>0.56000000000000005</v>
      </c>
      <c r="I5419" s="115">
        <v>0.48</v>
      </c>
      <c r="J5419" s="115" t="s">
        <v>350</v>
      </c>
      <c r="K5419" s="115">
        <v>5.3526504081609999E-2</v>
      </c>
      <c r="L5419" s="115">
        <v>3671.6877029971401</v>
      </c>
      <c r="M5419" s="115">
        <v>9.1496344343687692</v>
      </c>
      <c r="N5419" s="115">
        <v>1.3455706593080501</v>
      </c>
      <c r="O5419" s="115">
        <v>0.48974794489655998</v>
      </c>
      <c r="P5419" s="115">
        <v>7.2023693387550006E-2</v>
      </c>
      <c r="Q5419" s="115">
        <v>196.53260682090601</v>
      </c>
      <c r="R5419" s="115">
        <v>1210</v>
      </c>
      <c r="S5419" s="115" t="s">
        <v>353</v>
      </c>
      <c r="T5419" s="115">
        <v>1210</v>
      </c>
      <c r="U5419" s="115" t="s">
        <v>352</v>
      </c>
      <c r="V5419" s="115" t="s">
        <v>350</v>
      </c>
      <c r="Z5419" s="115">
        <v>0</v>
      </c>
      <c r="AA5419" s="115">
        <v>1</v>
      </c>
      <c r="AB5419" s="115">
        <v>0.48974794489655998</v>
      </c>
      <c r="AC5419" s="115">
        <v>7.2023693387550006E-2</v>
      </c>
      <c r="AD5419" s="115">
        <v>196.532606820908</v>
      </c>
      <c r="AF5419" s="115">
        <v>-1</v>
      </c>
      <c r="AG5419" s="115">
        <v>-1</v>
      </c>
      <c r="AH5419" s="115">
        <v>-1</v>
      </c>
      <c r="AI5419" s="115">
        <v>-1</v>
      </c>
      <c r="AJ5419" s="115">
        <v>0</v>
      </c>
      <c r="AM5419" s="115" t="s">
        <v>348</v>
      </c>
      <c r="AN5419" s="115">
        <v>-1</v>
      </c>
      <c r="AQ5419" s="115">
        <v>604</v>
      </c>
      <c r="AR5419" s="115" t="s">
        <v>271</v>
      </c>
      <c r="AS5419" s="115" t="s">
        <v>384</v>
      </c>
      <c r="AT5419" s="115" t="s">
        <v>296</v>
      </c>
      <c r="AV5419" s="115">
        <v>72.935713729920494</v>
      </c>
      <c r="AW5419" s="115">
        <v>0.15939384170000001</v>
      </c>
    </row>
    <row r="5420" spans="1:49" x14ac:dyDescent="0.25">
      <c r="A5420" s="117">
        <v>450000</v>
      </c>
      <c r="B5420" s="117">
        <v>870000</v>
      </c>
      <c r="C5420" s="117">
        <v>870000</v>
      </c>
      <c r="D5420" s="115" t="s">
        <v>342</v>
      </c>
      <c r="E5420" s="115" t="s">
        <v>13</v>
      </c>
      <c r="F5420" s="115" t="s">
        <v>343</v>
      </c>
      <c r="G5420" s="115" t="s">
        <v>344</v>
      </c>
      <c r="H5420" s="115">
        <v>0.56000000000000005</v>
      </c>
      <c r="I5420" s="115">
        <v>0.48</v>
      </c>
      <c r="J5420" s="115" t="s">
        <v>350</v>
      </c>
      <c r="K5420" s="115">
        <v>2.6635555627000003E-4</v>
      </c>
      <c r="L5420" s="115">
        <v>3643.28622516306</v>
      </c>
      <c r="M5420" s="115">
        <v>9.0832297097841206</v>
      </c>
      <c r="N5420" s="115">
        <v>1.33595352853157</v>
      </c>
      <c r="O5420" s="115">
        <v>2.41936870212E-3</v>
      </c>
      <c r="P5420" s="115">
        <v>3.5583864525E-4</v>
      </c>
      <c r="Q5420" s="115">
        <v>0.97040952917235002</v>
      </c>
      <c r="R5420" s="115">
        <v>1200</v>
      </c>
      <c r="S5420" s="115" t="s">
        <v>351</v>
      </c>
      <c r="T5420" s="115">
        <v>1200</v>
      </c>
      <c r="U5420" s="115" t="s">
        <v>352</v>
      </c>
      <c r="V5420" s="115" t="s">
        <v>350</v>
      </c>
      <c r="Z5420" s="115">
        <v>0</v>
      </c>
      <c r="AA5420" s="115">
        <v>1</v>
      </c>
      <c r="AB5420" s="115">
        <v>2.41936870212E-3</v>
      </c>
      <c r="AC5420" s="115">
        <v>3.5583864525E-4</v>
      </c>
      <c r="AD5420" s="115">
        <v>0.97040952917197998</v>
      </c>
      <c r="AF5420" s="115">
        <v>-1</v>
      </c>
      <c r="AG5420" s="115">
        <v>-1</v>
      </c>
      <c r="AH5420" s="115">
        <v>-1</v>
      </c>
      <c r="AI5420" s="115">
        <v>-1</v>
      </c>
      <c r="AJ5420" s="115">
        <v>0</v>
      </c>
      <c r="AM5420" s="115" t="s">
        <v>348</v>
      </c>
      <c r="AN5420" s="115">
        <v>-1</v>
      </c>
      <c r="AQ5420" s="115">
        <v>604</v>
      </c>
      <c r="AR5420" s="115" t="s">
        <v>271</v>
      </c>
      <c r="AS5420" s="115" t="s">
        <v>384</v>
      </c>
      <c r="AT5420" s="115" t="s">
        <v>296</v>
      </c>
      <c r="AV5420" s="115">
        <v>5.5585109643354098</v>
      </c>
      <c r="AW5420" s="115">
        <v>7.8703119999999995E-4</v>
      </c>
    </row>
    <row r="5421" spans="1:49" x14ac:dyDescent="0.25">
      <c r="A5421" s="117">
        <v>450000</v>
      </c>
      <c r="B5421" s="117">
        <v>870000</v>
      </c>
      <c r="C5421" s="117">
        <v>870000</v>
      </c>
      <c r="D5421" s="115" t="s">
        <v>342</v>
      </c>
      <c r="E5421" s="115" t="s">
        <v>13</v>
      </c>
      <c r="F5421" s="115" t="s">
        <v>343</v>
      </c>
      <c r="G5421" s="115" t="s">
        <v>344</v>
      </c>
      <c r="H5421" s="115">
        <v>0.56000000000000005</v>
      </c>
      <c r="I5421" s="115">
        <v>0.48</v>
      </c>
      <c r="J5421" s="115" t="s">
        <v>350</v>
      </c>
      <c r="K5421" s="115">
        <v>0.33285819678628997</v>
      </c>
      <c r="L5421" s="115">
        <v>3643.28622516306</v>
      </c>
      <c r="M5421" s="115">
        <v>9.0832297097841206</v>
      </c>
      <c r="N5421" s="115">
        <v>1.33595352853157</v>
      </c>
      <c r="O5421" s="115">
        <v>3.0234274621944701</v>
      </c>
      <c r="P5421" s="115">
        <v>0.44468308249730998</v>
      </c>
      <c r="Q5421" s="115">
        <v>1212.6976832841301</v>
      </c>
      <c r="R5421" s="115">
        <v>1200</v>
      </c>
      <c r="S5421" s="115" t="s">
        <v>351</v>
      </c>
      <c r="T5421" s="115">
        <v>1200</v>
      </c>
      <c r="U5421" s="115" t="s">
        <v>352</v>
      </c>
      <c r="V5421" s="115" t="s">
        <v>350</v>
      </c>
      <c r="Z5421" s="115">
        <v>0</v>
      </c>
      <c r="AA5421" s="115">
        <v>1</v>
      </c>
      <c r="AB5421" s="115">
        <v>3.0234274621944701</v>
      </c>
      <c r="AC5421" s="115">
        <v>0.44468308249730998</v>
      </c>
      <c r="AD5421" s="115">
        <v>1212.6976832841301</v>
      </c>
      <c r="AF5421" s="115">
        <v>-1</v>
      </c>
      <c r="AG5421" s="115">
        <v>-1</v>
      </c>
      <c r="AH5421" s="115">
        <v>-1</v>
      </c>
      <c r="AI5421" s="115">
        <v>-1</v>
      </c>
      <c r="AJ5421" s="115">
        <v>0</v>
      </c>
      <c r="AM5421" s="115" t="s">
        <v>348</v>
      </c>
      <c r="AN5421" s="115">
        <v>-1</v>
      </c>
      <c r="AQ5421" s="115">
        <v>604</v>
      </c>
      <c r="AR5421" s="115" t="s">
        <v>271</v>
      </c>
      <c r="AS5421" s="115" t="s">
        <v>384</v>
      </c>
      <c r="AT5421" s="115" t="s">
        <v>296</v>
      </c>
      <c r="AV5421" s="115">
        <v>201.675240264796</v>
      </c>
      <c r="AW5421" s="115">
        <v>0.98353421190000001</v>
      </c>
    </row>
    <row r="5422" spans="1:49" x14ac:dyDescent="0.25">
      <c r="A5422" s="117">
        <v>450000</v>
      </c>
      <c r="B5422" s="117">
        <v>870000</v>
      </c>
      <c r="C5422" s="117">
        <v>870000</v>
      </c>
      <c r="D5422" s="115" t="s">
        <v>342</v>
      </c>
      <c r="E5422" s="115" t="s">
        <v>13</v>
      </c>
      <c r="F5422" s="115" t="s">
        <v>343</v>
      </c>
      <c r="G5422" s="115" t="s">
        <v>344</v>
      </c>
      <c r="H5422" s="115">
        <v>0.56000000000000005</v>
      </c>
      <c r="I5422" s="115">
        <v>0.48</v>
      </c>
      <c r="J5422" s="115" t="s">
        <v>350</v>
      </c>
      <c r="K5422" s="115">
        <v>2.5201241591470001E-2</v>
      </c>
      <c r="L5422" s="115">
        <v>3643.28622516306</v>
      </c>
      <c r="M5422" s="115">
        <v>9.0832297097841206</v>
      </c>
      <c r="N5422" s="115">
        <v>1.33595352853157</v>
      </c>
      <c r="O5422" s="115">
        <v>0.22890866634709001</v>
      </c>
      <c r="P5422" s="115">
        <v>3.3667687627499998E-2</v>
      </c>
      <c r="Q5422" s="115">
        <v>91.815336347212593</v>
      </c>
      <c r="R5422" s="115">
        <v>1210</v>
      </c>
      <c r="S5422" s="115" t="s">
        <v>353</v>
      </c>
      <c r="T5422" s="115">
        <v>1210</v>
      </c>
      <c r="U5422" s="115" t="s">
        <v>352</v>
      </c>
      <c r="V5422" s="115" t="s">
        <v>350</v>
      </c>
      <c r="Z5422" s="115">
        <v>0</v>
      </c>
      <c r="AA5422" s="115">
        <v>1</v>
      </c>
      <c r="AB5422" s="115">
        <v>0.22890866634709001</v>
      </c>
      <c r="AC5422" s="115">
        <v>3.3667687627499998E-2</v>
      </c>
      <c r="AD5422" s="115">
        <v>91.815336347212295</v>
      </c>
      <c r="AF5422" s="115">
        <v>-1</v>
      </c>
      <c r="AG5422" s="115">
        <v>-1</v>
      </c>
      <c r="AH5422" s="115">
        <v>-1</v>
      </c>
      <c r="AI5422" s="115">
        <v>-1</v>
      </c>
      <c r="AJ5422" s="115">
        <v>0</v>
      </c>
      <c r="AM5422" s="115" t="s">
        <v>348</v>
      </c>
      <c r="AN5422" s="115">
        <v>-1</v>
      </c>
      <c r="AQ5422" s="115">
        <v>604</v>
      </c>
      <c r="AR5422" s="115" t="s">
        <v>271</v>
      </c>
      <c r="AS5422" s="115" t="s">
        <v>384</v>
      </c>
      <c r="AT5422" s="115" t="s">
        <v>296</v>
      </c>
      <c r="AV5422" s="115">
        <v>41.225196716823</v>
      </c>
      <c r="AW5422" s="115">
        <v>7.4464992999999993E-2</v>
      </c>
    </row>
    <row r="5423" spans="1:49" x14ac:dyDescent="0.25">
      <c r="A5423" s="117">
        <v>450000</v>
      </c>
      <c r="B5423" s="117">
        <v>870000</v>
      </c>
      <c r="C5423" s="117">
        <v>870000</v>
      </c>
      <c r="D5423" s="115" t="s">
        <v>342</v>
      </c>
      <c r="E5423" s="115" t="s">
        <v>13</v>
      </c>
      <c r="F5423" s="115" t="s">
        <v>343</v>
      </c>
      <c r="G5423" s="115" t="s">
        <v>344</v>
      </c>
      <c r="H5423" s="115">
        <v>0.56000000000000005</v>
      </c>
      <c r="I5423" s="115">
        <v>0.48</v>
      </c>
      <c r="J5423" s="115" t="s">
        <v>350</v>
      </c>
      <c r="K5423" s="115">
        <v>0.13892420139187001</v>
      </c>
      <c r="L5423" s="115">
        <v>3643.28622516306</v>
      </c>
      <c r="M5423" s="115">
        <v>9.0832297097841206</v>
      </c>
      <c r="N5423" s="115">
        <v>1.33595352853157</v>
      </c>
      <c r="O5423" s="115">
        <v>1.2618804334907101</v>
      </c>
      <c r="P5423" s="115">
        <v>0.18559627704789999</v>
      </c>
      <c r="Q5423" s="115">
        <v>506.14062927279701</v>
      </c>
      <c r="R5423" s="115">
        <v>1210</v>
      </c>
      <c r="S5423" s="115" t="s">
        <v>353</v>
      </c>
      <c r="T5423" s="115">
        <v>1210</v>
      </c>
      <c r="U5423" s="115" t="s">
        <v>352</v>
      </c>
      <c r="V5423" s="115" t="s">
        <v>350</v>
      </c>
      <c r="Z5423" s="115">
        <v>0</v>
      </c>
      <c r="AA5423" s="115">
        <v>1</v>
      </c>
      <c r="AB5423" s="115">
        <v>1.2618804334907101</v>
      </c>
      <c r="AC5423" s="115">
        <v>0.18559627704789999</v>
      </c>
      <c r="AD5423" s="115">
        <v>506.14062927279701</v>
      </c>
      <c r="AF5423" s="115">
        <v>-1</v>
      </c>
      <c r="AG5423" s="115">
        <v>-1</v>
      </c>
      <c r="AH5423" s="115">
        <v>-1</v>
      </c>
      <c r="AI5423" s="115">
        <v>-1</v>
      </c>
      <c r="AJ5423" s="115">
        <v>0</v>
      </c>
      <c r="AM5423" s="115" t="s">
        <v>348</v>
      </c>
      <c r="AN5423" s="115">
        <v>-1</v>
      </c>
      <c r="AQ5423" s="115">
        <v>604</v>
      </c>
      <c r="AR5423" s="115" t="s">
        <v>271</v>
      </c>
      <c r="AS5423" s="115" t="s">
        <v>384</v>
      </c>
      <c r="AT5423" s="115" t="s">
        <v>296</v>
      </c>
      <c r="AV5423" s="115">
        <v>100.11430950454</v>
      </c>
      <c r="AW5423" s="115">
        <v>0.41049523869999999</v>
      </c>
    </row>
    <row r="5424" spans="1:49" x14ac:dyDescent="0.25">
      <c r="A5424" s="117">
        <v>450000</v>
      </c>
      <c r="B5424" s="117">
        <v>870000</v>
      </c>
      <c r="C5424" s="117">
        <v>870000</v>
      </c>
      <c r="D5424" s="115" t="s">
        <v>342</v>
      </c>
      <c r="E5424" s="115" t="s">
        <v>13</v>
      </c>
      <c r="F5424" s="115" t="s">
        <v>343</v>
      </c>
      <c r="G5424" s="115" t="s">
        <v>344</v>
      </c>
      <c r="H5424" s="115">
        <v>0.56000000000000005</v>
      </c>
      <c r="I5424" s="115">
        <v>0.48</v>
      </c>
      <c r="J5424" s="115" t="s">
        <v>350</v>
      </c>
      <c r="K5424" s="115">
        <v>9.9419246294460001E-2</v>
      </c>
      <c r="L5424" s="115">
        <v>3643.28622516306</v>
      </c>
      <c r="M5424" s="115">
        <v>9.0832297097841206</v>
      </c>
      <c r="N5424" s="115">
        <v>1.33595352853157</v>
      </c>
      <c r="O5424" s="115">
        <v>0.90304785166617996</v>
      </c>
      <c r="P5424" s="115">
        <v>0.13281949289103001</v>
      </c>
      <c r="Q5424" s="115">
        <v>362.21277054069901</v>
      </c>
      <c r="R5424" s="115">
        <v>1210</v>
      </c>
      <c r="S5424" s="115" t="s">
        <v>353</v>
      </c>
      <c r="T5424" s="115">
        <v>1210</v>
      </c>
      <c r="U5424" s="115" t="s">
        <v>352</v>
      </c>
      <c r="V5424" s="115" t="s">
        <v>350</v>
      </c>
      <c r="Z5424" s="115">
        <v>0</v>
      </c>
      <c r="AA5424" s="115">
        <v>1</v>
      </c>
      <c r="AB5424" s="115">
        <v>0.90304785166617996</v>
      </c>
      <c r="AC5424" s="115">
        <v>0.13281949289103001</v>
      </c>
      <c r="AD5424" s="115">
        <v>362.21277054069799</v>
      </c>
      <c r="AF5424" s="115">
        <v>-1</v>
      </c>
      <c r="AG5424" s="115">
        <v>-1</v>
      </c>
      <c r="AH5424" s="115">
        <v>-1</v>
      </c>
      <c r="AI5424" s="115">
        <v>-1</v>
      </c>
      <c r="AJ5424" s="115">
        <v>0</v>
      </c>
      <c r="AM5424" s="115" t="s">
        <v>348</v>
      </c>
      <c r="AN5424" s="115">
        <v>-1</v>
      </c>
      <c r="AQ5424" s="115">
        <v>604</v>
      </c>
      <c r="AR5424" s="115" t="s">
        <v>271</v>
      </c>
      <c r="AS5424" s="115" t="s">
        <v>384</v>
      </c>
      <c r="AT5424" s="115" t="s">
        <v>296</v>
      </c>
      <c r="AV5424" s="115">
        <v>81.028527973302403</v>
      </c>
      <c r="AW5424" s="115">
        <v>0.29376542620000001</v>
      </c>
    </row>
    <row r="5425" spans="1:49" x14ac:dyDescent="0.25">
      <c r="A5425" s="117">
        <v>450000</v>
      </c>
      <c r="B5425" s="117">
        <v>870000</v>
      </c>
      <c r="C5425" s="117">
        <v>870000</v>
      </c>
      <c r="D5425" s="115" t="s">
        <v>342</v>
      </c>
      <c r="E5425" s="115" t="s">
        <v>13</v>
      </c>
      <c r="F5425" s="115" t="s">
        <v>343</v>
      </c>
      <c r="G5425" s="115" t="s">
        <v>344</v>
      </c>
      <c r="H5425" s="115">
        <v>0.56000000000000005</v>
      </c>
      <c r="I5425" s="115">
        <v>0.48</v>
      </c>
      <c r="J5425" s="115" t="s">
        <v>350</v>
      </c>
      <c r="K5425" s="115">
        <v>2.109421186342E-2</v>
      </c>
      <c r="L5425" s="115">
        <v>3643.28622516306</v>
      </c>
      <c r="M5425" s="115">
        <v>9.0832297097841206</v>
      </c>
      <c r="N5425" s="115">
        <v>1.33595352853157</v>
      </c>
      <c r="O5425" s="115">
        <v>0.19160357190235999</v>
      </c>
      <c r="P5425" s="115">
        <v>2.818088677053E-2</v>
      </c>
      <c r="Q5425" s="115">
        <v>76.852251512694806</v>
      </c>
      <c r="R5425" s="115">
        <v>1210</v>
      </c>
      <c r="S5425" s="115" t="s">
        <v>353</v>
      </c>
      <c r="T5425" s="115">
        <v>1210</v>
      </c>
      <c r="U5425" s="115" t="s">
        <v>352</v>
      </c>
      <c r="V5425" s="115" t="s">
        <v>350</v>
      </c>
      <c r="Z5425" s="115">
        <v>0</v>
      </c>
      <c r="AA5425" s="115">
        <v>1</v>
      </c>
      <c r="AB5425" s="115">
        <v>0.19160357190235999</v>
      </c>
      <c r="AC5425" s="115">
        <v>2.818088677053E-2</v>
      </c>
      <c r="AD5425" s="115">
        <v>76.852251512695105</v>
      </c>
      <c r="AF5425" s="115">
        <v>-1</v>
      </c>
      <c r="AG5425" s="115">
        <v>-1</v>
      </c>
      <c r="AH5425" s="115">
        <v>-1</v>
      </c>
      <c r="AI5425" s="115">
        <v>-1</v>
      </c>
      <c r="AJ5425" s="115">
        <v>0</v>
      </c>
      <c r="AM5425" s="115" t="s">
        <v>348</v>
      </c>
      <c r="AN5425" s="115">
        <v>-1</v>
      </c>
      <c r="AQ5425" s="115">
        <v>604</v>
      </c>
      <c r="AR5425" s="115" t="s">
        <v>271</v>
      </c>
      <c r="AS5425" s="115" t="s">
        <v>384</v>
      </c>
      <c r="AT5425" s="115" t="s">
        <v>296</v>
      </c>
      <c r="AV5425" s="115">
        <v>39.485098295190099</v>
      </c>
      <c r="AW5425" s="115">
        <v>6.2329482200000001E-2</v>
      </c>
    </row>
    <row r="5426" spans="1:49" x14ac:dyDescent="0.25">
      <c r="A5426" s="117">
        <v>450000</v>
      </c>
      <c r="B5426" s="117">
        <v>870000</v>
      </c>
      <c r="C5426" s="117">
        <v>870000</v>
      </c>
      <c r="D5426" s="115" t="s">
        <v>342</v>
      </c>
      <c r="E5426" s="115" t="s">
        <v>13</v>
      </c>
      <c r="F5426" s="115" t="s">
        <v>343</v>
      </c>
      <c r="G5426" s="115" t="s">
        <v>344</v>
      </c>
      <c r="H5426" s="115">
        <v>0.56000000000000005</v>
      </c>
      <c r="I5426" s="115">
        <v>0.48</v>
      </c>
      <c r="J5426" s="115" t="s">
        <v>350</v>
      </c>
      <c r="K5426" s="115">
        <v>0.19255100092548</v>
      </c>
      <c r="L5426" s="115">
        <v>3661.4881877084599</v>
      </c>
      <c r="M5426" s="115">
        <v>9.1257924142943008</v>
      </c>
      <c r="N5426" s="115">
        <v>1.3421179028621999</v>
      </c>
      <c r="O5426" s="115">
        <v>1.7571804636105199</v>
      </c>
      <c r="P5426" s="115">
        <v>0.25842614555611998</v>
      </c>
      <c r="Q5426" s="115">
        <v>705.02321542008701</v>
      </c>
      <c r="R5426" s="115">
        <v>1200</v>
      </c>
      <c r="S5426" s="115" t="s">
        <v>351</v>
      </c>
      <c r="T5426" s="115">
        <v>1200</v>
      </c>
      <c r="U5426" s="115" t="s">
        <v>352</v>
      </c>
      <c r="V5426" s="115" t="s">
        <v>350</v>
      </c>
      <c r="Z5426" s="115">
        <v>0</v>
      </c>
      <c r="AA5426" s="115">
        <v>1</v>
      </c>
      <c r="AB5426" s="115">
        <v>1.7571804636105199</v>
      </c>
      <c r="AC5426" s="115">
        <v>0.25842614555611998</v>
      </c>
      <c r="AD5426" s="115">
        <v>705.02321542008701</v>
      </c>
      <c r="AF5426" s="115">
        <v>-1</v>
      </c>
      <c r="AG5426" s="115">
        <v>-1</v>
      </c>
      <c r="AH5426" s="115">
        <v>-1</v>
      </c>
      <c r="AI5426" s="115">
        <v>-1</v>
      </c>
      <c r="AJ5426" s="115">
        <v>0</v>
      </c>
      <c r="AM5426" s="115" t="s">
        <v>348</v>
      </c>
      <c r="AN5426" s="115">
        <v>-1</v>
      </c>
      <c r="AQ5426" s="115">
        <v>604</v>
      </c>
      <c r="AR5426" s="115" t="s">
        <v>271</v>
      </c>
      <c r="AS5426" s="115" t="s">
        <v>384</v>
      </c>
      <c r="AT5426" s="115" t="s">
        <v>296</v>
      </c>
      <c r="AV5426" s="115">
        <v>131.341477730007</v>
      </c>
      <c r="AW5426" s="115">
        <v>0.57179498409999996</v>
      </c>
    </row>
    <row r="5427" spans="1:49" x14ac:dyDescent="0.25">
      <c r="A5427" s="117">
        <v>450000</v>
      </c>
      <c r="B5427" s="117">
        <v>870000</v>
      </c>
      <c r="C5427" s="117">
        <v>870000</v>
      </c>
      <c r="D5427" s="115" t="s">
        <v>342</v>
      </c>
      <c r="E5427" s="115" t="s">
        <v>13</v>
      </c>
      <c r="F5427" s="115" t="s">
        <v>343</v>
      </c>
      <c r="G5427" s="115" t="s">
        <v>344</v>
      </c>
      <c r="H5427" s="115">
        <v>0.56000000000000005</v>
      </c>
      <c r="I5427" s="115">
        <v>0.48</v>
      </c>
      <c r="J5427" s="115" t="s">
        <v>350</v>
      </c>
      <c r="K5427" s="115">
        <v>0.19792596944091001</v>
      </c>
      <c r="L5427" s="115">
        <v>3661.4881877084599</v>
      </c>
      <c r="M5427" s="115">
        <v>9.1257924142943008</v>
      </c>
      <c r="N5427" s="115">
        <v>1.3421179028621999</v>
      </c>
      <c r="O5427" s="115">
        <v>1.8062313105157</v>
      </c>
      <c r="P5427" s="115">
        <v>0.26563998702800001</v>
      </c>
      <c r="Q5427" s="115">
        <v>724.70359914863798</v>
      </c>
      <c r="R5427" s="115">
        <v>1210</v>
      </c>
      <c r="S5427" s="115" t="s">
        <v>353</v>
      </c>
      <c r="T5427" s="115">
        <v>1210</v>
      </c>
      <c r="U5427" s="115" t="s">
        <v>352</v>
      </c>
      <c r="V5427" s="115" t="s">
        <v>350</v>
      </c>
      <c r="Z5427" s="115">
        <v>0</v>
      </c>
      <c r="AA5427" s="115">
        <v>1</v>
      </c>
      <c r="AB5427" s="115">
        <v>1.8062313105157</v>
      </c>
      <c r="AC5427" s="115">
        <v>0.26563998702800001</v>
      </c>
      <c r="AD5427" s="115">
        <v>724.70359914863798</v>
      </c>
      <c r="AF5427" s="115">
        <v>-1</v>
      </c>
      <c r="AG5427" s="115">
        <v>-1</v>
      </c>
      <c r="AH5427" s="115">
        <v>-1</v>
      </c>
      <c r="AI5427" s="115">
        <v>-1</v>
      </c>
      <c r="AJ5427" s="115">
        <v>0</v>
      </c>
      <c r="AM5427" s="115" t="s">
        <v>348</v>
      </c>
      <c r="AN5427" s="115">
        <v>-1</v>
      </c>
      <c r="AQ5427" s="115">
        <v>604</v>
      </c>
      <c r="AR5427" s="115" t="s">
        <v>271</v>
      </c>
      <c r="AS5427" s="115" t="s">
        <v>384</v>
      </c>
      <c r="AT5427" s="115" t="s">
        <v>296</v>
      </c>
      <c r="AV5427" s="115">
        <v>113.481984290714</v>
      </c>
      <c r="AW5427" s="115">
        <v>0.58775636590000002</v>
      </c>
    </row>
    <row r="5428" spans="1:49" x14ac:dyDescent="0.25">
      <c r="A5428" s="117">
        <v>450000</v>
      </c>
      <c r="B5428" s="117">
        <v>870000</v>
      </c>
      <c r="C5428" s="117">
        <v>870000</v>
      </c>
      <c r="D5428" s="115" t="s">
        <v>342</v>
      </c>
      <c r="E5428" s="115" t="s">
        <v>13</v>
      </c>
      <c r="F5428" s="115" t="s">
        <v>343</v>
      </c>
      <c r="G5428" s="115" t="s">
        <v>344</v>
      </c>
      <c r="H5428" s="115">
        <v>0.56000000000000005</v>
      </c>
      <c r="I5428" s="115">
        <v>0.48</v>
      </c>
      <c r="J5428" s="115" t="s">
        <v>350</v>
      </c>
      <c r="K5428" s="115">
        <v>2.6896383364050001E-2</v>
      </c>
      <c r="L5428" s="115">
        <v>3661.4881877084599</v>
      </c>
      <c r="M5428" s="115">
        <v>9.1257924142943008</v>
      </c>
      <c r="N5428" s="115">
        <v>1.3421179028621999</v>
      </c>
      <c r="O5428" s="115">
        <v>0.24545081127560001</v>
      </c>
      <c r="P5428" s="115">
        <v>3.6098117635130003E-2</v>
      </c>
      <c r="Q5428" s="115">
        <v>98.480789979551204</v>
      </c>
      <c r="R5428" s="115">
        <v>1210</v>
      </c>
      <c r="S5428" s="115" t="s">
        <v>353</v>
      </c>
      <c r="T5428" s="115">
        <v>1210</v>
      </c>
      <c r="U5428" s="115" t="s">
        <v>352</v>
      </c>
      <c r="V5428" s="115" t="s">
        <v>350</v>
      </c>
      <c r="Z5428" s="115">
        <v>0</v>
      </c>
      <c r="AA5428" s="115">
        <v>1</v>
      </c>
      <c r="AB5428" s="115">
        <v>0.24545081127560001</v>
      </c>
      <c r="AC5428" s="115">
        <v>3.6098117635130003E-2</v>
      </c>
      <c r="AD5428" s="115">
        <v>98.480789979551901</v>
      </c>
      <c r="AF5428" s="115">
        <v>-1</v>
      </c>
      <c r="AG5428" s="115">
        <v>-1</v>
      </c>
      <c r="AH5428" s="115">
        <v>-1</v>
      </c>
      <c r="AI5428" s="115">
        <v>-1</v>
      </c>
      <c r="AJ5428" s="115">
        <v>0</v>
      </c>
      <c r="AM5428" s="115" t="s">
        <v>348</v>
      </c>
      <c r="AN5428" s="115">
        <v>-1</v>
      </c>
      <c r="AQ5428" s="115">
        <v>604</v>
      </c>
      <c r="AR5428" s="115" t="s">
        <v>271</v>
      </c>
      <c r="AS5428" s="115" t="s">
        <v>384</v>
      </c>
      <c r="AT5428" s="115" t="s">
        <v>296</v>
      </c>
      <c r="AV5428" s="115">
        <v>60.840471876161303</v>
      </c>
      <c r="AW5428" s="115">
        <v>7.9870875899999999E-2</v>
      </c>
    </row>
    <row r="5429" spans="1:49" x14ac:dyDescent="0.25">
      <c r="A5429" s="117">
        <v>450000</v>
      </c>
      <c r="B5429" s="117">
        <v>870000</v>
      </c>
      <c r="C5429" s="117">
        <v>870000</v>
      </c>
      <c r="D5429" s="115" t="s">
        <v>342</v>
      </c>
      <c r="E5429" s="115" t="s">
        <v>13</v>
      </c>
      <c r="F5429" s="115" t="s">
        <v>343</v>
      </c>
      <c r="G5429" s="115" t="s">
        <v>344</v>
      </c>
      <c r="H5429" s="115">
        <v>0.56000000000000005</v>
      </c>
      <c r="I5429" s="115">
        <v>0.48</v>
      </c>
      <c r="J5429" s="115" t="s">
        <v>350</v>
      </c>
      <c r="K5429" s="115">
        <v>2.0733924241830001E-2</v>
      </c>
      <c r="L5429" s="115">
        <v>3661.4881877084599</v>
      </c>
      <c r="M5429" s="115">
        <v>9.1257924142943008</v>
      </c>
      <c r="N5429" s="115">
        <v>1.3421179028621999</v>
      </c>
      <c r="O5429" s="115">
        <v>0.18921348856466</v>
      </c>
      <c r="P5429" s="115">
        <v>2.782737092155E-2</v>
      </c>
      <c r="Q5429" s="115">
        <v>75.917018696309995</v>
      </c>
      <c r="R5429" s="115">
        <v>1210</v>
      </c>
      <c r="S5429" s="115" t="s">
        <v>353</v>
      </c>
      <c r="T5429" s="115">
        <v>1210</v>
      </c>
      <c r="U5429" s="115" t="s">
        <v>352</v>
      </c>
      <c r="V5429" s="115" t="s">
        <v>350</v>
      </c>
      <c r="Z5429" s="115">
        <v>0</v>
      </c>
      <c r="AA5429" s="115">
        <v>1</v>
      </c>
      <c r="AB5429" s="115">
        <v>0.18921348856466</v>
      </c>
      <c r="AC5429" s="115">
        <v>2.782737092155E-2</v>
      </c>
      <c r="AD5429" s="115">
        <v>75.917018696310805</v>
      </c>
      <c r="AF5429" s="115">
        <v>-1</v>
      </c>
      <c r="AG5429" s="115">
        <v>-1</v>
      </c>
      <c r="AH5429" s="115">
        <v>-1</v>
      </c>
      <c r="AI5429" s="115">
        <v>-1</v>
      </c>
      <c r="AJ5429" s="115">
        <v>0</v>
      </c>
      <c r="AM5429" s="115" t="s">
        <v>348</v>
      </c>
      <c r="AN5429" s="115">
        <v>-1</v>
      </c>
      <c r="AQ5429" s="115">
        <v>604</v>
      </c>
      <c r="AR5429" s="115" t="s">
        <v>271</v>
      </c>
      <c r="AS5429" s="115" t="s">
        <v>384</v>
      </c>
      <c r="AT5429" s="115" t="s">
        <v>296</v>
      </c>
      <c r="AV5429" s="115">
        <v>54.537428379604897</v>
      </c>
      <c r="AW5429" s="115">
        <v>6.1570980300000001E-2</v>
      </c>
    </row>
    <row r="5430" spans="1:49" x14ac:dyDescent="0.25">
      <c r="A5430" s="117">
        <v>450000</v>
      </c>
      <c r="B5430" s="117">
        <v>870000</v>
      </c>
      <c r="C5430" s="117">
        <v>870000</v>
      </c>
      <c r="D5430" s="115" t="s">
        <v>342</v>
      </c>
      <c r="E5430" s="115" t="s">
        <v>13</v>
      </c>
      <c r="F5430" s="115" t="s">
        <v>343</v>
      </c>
      <c r="G5430" s="115" t="s">
        <v>344</v>
      </c>
      <c r="H5430" s="115">
        <v>0.56000000000000005</v>
      </c>
      <c r="I5430" s="115">
        <v>0.48</v>
      </c>
      <c r="J5430" s="115" t="s">
        <v>350</v>
      </c>
      <c r="K5430" s="115">
        <v>0.17965617569563999</v>
      </c>
      <c r="L5430" s="115">
        <v>3661.4881877084599</v>
      </c>
      <c r="M5430" s="115">
        <v>9.1257924142943008</v>
      </c>
      <c r="N5430" s="115">
        <v>1.3421179028621999</v>
      </c>
      <c r="O5430" s="115">
        <v>1.6395049653443901</v>
      </c>
      <c r="P5430" s="115">
        <v>0.24111976976086999</v>
      </c>
      <c r="Q5430" s="115">
        <v>657.808965158462</v>
      </c>
      <c r="R5430" s="115">
        <v>1210</v>
      </c>
      <c r="S5430" s="115" t="s">
        <v>353</v>
      </c>
      <c r="T5430" s="115">
        <v>1210</v>
      </c>
      <c r="U5430" s="115" t="s">
        <v>352</v>
      </c>
      <c r="V5430" s="115" t="s">
        <v>350</v>
      </c>
      <c r="Z5430" s="115">
        <v>0</v>
      </c>
      <c r="AA5430" s="115">
        <v>1</v>
      </c>
      <c r="AB5430" s="115">
        <v>1.6395049653443901</v>
      </c>
      <c r="AC5430" s="115">
        <v>0.24111976976086999</v>
      </c>
      <c r="AD5430" s="115">
        <v>657.808965158462</v>
      </c>
      <c r="AF5430" s="115">
        <v>-1</v>
      </c>
      <c r="AG5430" s="115">
        <v>-1</v>
      </c>
      <c r="AH5430" s="115">
        <v>-1</v>
      </c>
      <c r="AI5430" s="115">
        <v>-1</v>
      </c>
      <c r="AJ5430" s="115">
        <v>0</v>
      </c>
      <c r="AM5430" s="115" t="s">
        <v>348</v>
      </c>
      <c r="AN5430" s="115">
        <v>-1</v>
      </c>
      <c r="AQ5430" s="115">
        <v>604</v>
      </c>
      <c r="AR5430" s="115" t="s">
        <v>271</v>
      </c>
      <c r="AS5430" s="115" t="s">
        <v>384</v>
      </c>
      <c r="AT5430" s="115" t="s">
        <v>296</v>
      </c>
      <c r="AV5430" s="115">
        <v>108.73715971296301</v>
      </c>
      <c r="AW5430" s="115">
        <v>0.53350281030000002</v>
      </c>
    </row>
    <row r="5431" spans="1:49" x14ac:dyDescent="0.25">
      <c r="A5431" s="117">
        <v>450000</v>
      </c>
      <c r="B5431" s="117">
        <v>870000</v>
      </c>
      <c r="C5431" s="117">
        <v>870000</v>
      </c>
      <c r="D5431" s="115" t="s">
        <v>342</v>
      </c>
      <c r="E5431" s="115" t="s">
        <v>13</v>
      </c>
      <c r="F5431" s="115" t="s">
        <v>343</v>
      </c>
      <c r="G5431" s="115" t="s">
        <v>344</v>
      </c>
      <c r="H5431" s="115">
        <v>0.56000000000000005</v>
      </c>
      <c r="I5431" s="115">
        <v>0.48</v>
      </c>
      <c r="J5431" s="115" t="s">
        <v>350</v>
      </c>
      <c r="K5431" s="115">
        <v>0.25052211894255999</v>
      </c>
      <c r="L5431" s="115">
        <v>3654.9754803481401</v>
      </c>
      <c r="M5431" s="115">
        <v>9.1105447569801008</v>
      </c>
      <c r="N5431" s="115">
        <v>1.33990890398096</v>
      </c>
      <c r="O5431" s="115">
        <v>2.28239297723968</v>
      </c>
      <c r="P5431" s="115">
        <v>0.33567681781531</v>
      </c>
      <c r="Q5431" s="115">
        <v>915.65220201991804</v>
      </c>
      <c r="R5431" s="115">
        <v>1200</v>
      </c>
      <c r="S5431" s="115" t="s">
        <v>351</v>
      </c>
      <c r="T5431" s="115">
        <v>1200</v>
      </c>
      <c r="U5431" s="115" t="s">
        <v>352</v>
      </c>
      <c r="V5431" s="115" t="s">
        <v>350</v>
      </c>
      <c r="Z5431" s="115">
        <v>0</v>
      </c>
      <c r="AA5431" s="115">
        <v>1</v>
      </c>
      <c r="AB5431" s="115">
        <v>2.28239297723968</v>
      </c>
      <c r="AC5431" s="115">
        <v>0.33567681781531</v>
      </c>
      <c r="AD5431" s="115">
        <v>915.65220201991804</v>
      </c>
      <c r="AF5431" s="115">
        <v>-1</v>
      </c>
      <c r="AG5431" s="115">
        <v>-1</v>
      </c>
      <c r="AH5431" s="115">
        <v>-1</v>
      </c>
      <c r="AI5431" s="115">
        <v>-1</v>
      </c>
      <c r="AJ5431" s="115">
        <v>0</v>
      </c>
      <c r="AM5431" s="115" t="s">
        <v>348</v>
      </c>
      <c r="AN5431" s="115">
        <v>-1</v>
      </c>
      <c r="AQ5431" s="115">
        <v>604</v>
      </c>
      <c r="AR5431" s="115" t="s">
        <v>271</v>
      </c>
      <c r="AS5431" s="115" t="s">
        <v>384</v>
      </c>
      <c r="AT5431" s="115" t="s">
        <v>296</v>
      </c>
      <c r="AV5431" s="115">
        <v>230.88327050624201</v>
      </c>
      <c r="AW5431" s="115">
        <v>0.74262141280000005</v>
      </c>
    </row>
    <row r="5432" spans="1:49" x14ac:dyDescent="0.25">
      <c r="A5432" s="117">
        <v>450000</v>
      </c>
      <c r="B5432" s="117">
        <v>870000</v>
      </c>
      <c r="C5432" s="117">
        <v>870000</v>
      </c>
      <c r="D5432" s="115" t="s">
        <v>342</v>
      </c>
      <c r="E5432" s="115" t="s">
        <v>13</v>
      </c>
      <c r="F5432" s="115" t="s">
        <v>343</v>
      </c>
      <c r="G5432" s="115" t="s">
        <v>344</v>
      </c>
      <c r="H5432" s="115">
        <v>0.56000000000000005</v>
      </c>
      <c r="I5432" s="115">
        <v>0.48</v>
      </c>
      <c r="J5432" s="115" t="s">
        <v>350</v>
      </c>
      <c r="K5432" s="115">
        <v>5.2735555959879998E-2</v>
      </c>
      <c r="L5432" s="115">
        <v>3654.9754803481401</v>
      </c>
      <c r="M5432" s="115">
        <v>9.1105447569801008</v>
      </c>
      <c r="N5432" s="115">
        <v>1.33990890398096</v>
      </c>
      <c r="O5432" s="115">
        <v>0.48044964285671998</v>
      </c>
      <c r="P5432" s="115">
        <v>7.0660840987030002E-2</v>
      </c>
      <c r="Q5432" s="115">
        <v>192.74716397589199</v>
      </c>
      <c r="R5432" s="115">
        <v>1210</v>
      </c>
      <c r="S5432" s="115" t="s">
        <v>353</v>
      </c>
      <c r="T5432" s="115">
        <v>1210</v>
      </c>
      <c r="U5432" s="115" t="s">
        <v>352</v>
      </c>
      <c r="V5432" s="115" t="s">
        <v>350</v>
      </c>
      <c r="Z5432" s="115">
        <v>0</v>
      </c>
      <c r="AA5432" s="115">
        <v>1</v>
      </c>
      <c r="AB5432" s="115">
        <v>0.48044964285671998</v>
      </c>
      <c r="AC5432" s="115">
        <v>7.0660840987030002E-2</v>
      </c>
      <c r="AD5432" s="115">
        <v>192.747163975891</v>
      </c>
      <c r="AF5432" s="115">
        <v>-1</v>
      </c>
      <c r="AG5432" s="115">
        <v>-1</v>
      </c>
      <c r="AH5432" s="115">
        <v>-1</v>
      </c>
      <c r="AI5432" s="115">
        <v>-1</v>
      </c>
      <c r="AJ5432" s="115">
        <v>0</v>
      </c>
      <c r="AM5432" s="115" t="s">
        <v>348</v>
      </c>
      <c r="AN5432" s="115">
        <v>-1</v>
      </c>
      <c r="AQ5432" s="115">
        <v>604</v>
      </c>
      <c r="AR5432" s="115" t="s">
        <v>271</v>
      </c>
      <c r="AS5432" s="115" t="s">
        <v>384</v>
      </c>
      <c r="AT5432" s="115" t="s">
        <v>296</v>
      </c>
      <c r="AV5432" s="115">
        <v>70.414762464072197</v>
      </c>
      <c r="AW5432" s="115">
        <v>0.15632373399999999</v>
      </c>
    </row>
    <row r="5433" spans="1:49" x14ac:dyDescent="0.25">
      <c r="A5433" s="117">
        <v>450000</v>
      </c>
      <c r="B5433" s="117">
        <v>870000</v>
      </c>
      <c r="C5433" s="117">
        <v>870000</v>
      </c>
      <c r="D5433" s="115" t="s">
        <v>342</v>
      </c>
      <c r="E5433" s="115" t="s">
        <v>13</v>
      </c>
      <c r="F5433" s="115" t="s">
        <v>343</v>
      </c>
      <c r="G5433" s="115" t="s">
        <v>344</v>
      </c>
      <c r="H5433" s="115">
        <v>0.56000000000000005</v>
      </c>
      <c r="I5433" s="115">
        <v>0.48</v>
      </c>
      <c r="J5433" s="115" t="s">
        <v>350</v>
      </c>
      <c r="K5433" s="115">
        <v>1.6956095092069998E-2</v>
      </c>
      <c r="L5433" s="115">
        <v>3654.9754803481401</v>
      </c>
      <c r="M5433" s="115">
        <v>9.1105447569801008</v>
      </c>
      <c r="N5433" s="115">
        <v>1.33990890398096</v>
      </c>
      <c r="O5433" s="115">
        <v>0.15447926323996</v>
      </c>
      <c r="P5433" s="115">
        <v>2.2719622790619998E-2</v>
      </c>
      <c r="Q5433" s="115">
        <v>61.974111803989302</v>
      </c>
      <c r="R5433" s="115">
        <v>1210</v>
      </c>
      <c r="S5433" s="115" t="s">
        <v>353</v>
      </c>
      <c r="T5433" s="115">
        <v>1210</v>
      </c>
      <c r="U5433" s="115" t="s">
        <v>352</v>
      </c>
      <c r="V5433" s="115" t="s">
        <v>350</v>
      </c>
      <c r="Z5433" s="115">
        <v>0</v>
      </c>
      <c r="AA5433" s="115">
        <v>1</v>
      </c>
      <c r="AB5433" s="115">
        <v>0.15447926323996</v>
      </c>
      <c r="AC5433" s="115">
        <v>2.2719622790619998E-2</v>
      </c>
      <c r="AD5433" s="115">
        <v>61.974111803990702</v>
      </c>
      <c r="AF5433" s="115">
        <v>-1</v>
      </c>
      <c r="AG5433" s="115">
        <v>-1</v>
      </c>
      <c r="AH5433" s="115">
        <v>-1</v>
      </c>
      <c r="AI5433" s="115">
        <v>-1</v>
      </c>
      <c r="AJ5433" s="115">
        <v>0</v>
      </c>
      <c r="AM5433" s="115" t="s">
        <v>348</v>
      </c>
      <c r="AN5433" s="115">
        <v>-1</v>
      </c>
      <c r="AQ5433" s="115">
        <v>604</v>
      </c>
      <c r="AR5433" s="115" t="s">
        <v>271</v>
      </c>
      <c r="AS5433" s="115" t="s">
        <v>384</v>
      </c>
      <c r="AT5433" s="115" t="s">
        <v>296</v>
      </c>
      <c r="AV5433" s="115">
        <v>40.108135251472198</v>
      </c>
      <c r="AW5433" s="115">
        <v>5.0262864400000003E-2</v>
      </c>
    </row>
    <row r="5434" spans="1:49" x14ac:dyDescent="0.25">
      <c r="A5434" s="117">
        <v>450000</v>
      </c>
      <c r="B5434" s="117">
        <v>870000</v>
      </c>
      <c r="C5434" s="117">
        <v>870000</v>
      </c>
      <c r="D5434" s="115" t="s">
        <v>342</v>
      </c>
      <c r="E5434" s="115" t="s">
        <v>13</v>
      </c>
      <c r="F5434" s="115" t="s">
        <v>343</v>
      </c>
      <c r="G5434" s="115" t="s">
        <v>344</v>
      </c>
      <c r="H5434" s="115">
        <v>0.56000000000000005</v>
      </c>
      <c r="I5434" s="115">
        <v>0.48</v>
      </c>
      <c r="J5434" s="115" t="s">
        <v>350</v>
      </c>
      <c r="K5434" s="115">
        <v>5.200343130059E-2</v>
      </c>
      <c r="L5434" s="115">
        <v>3654.9754803481401</v>
      </c>
      <c r="M5434" s="115">
        <v>9.1105447569801008</v>
      </c>
      <c r="N5434" s="115">
        <v>1.33990890398096</v>
      </c>
      <c r="O5434" s="115">
        <v>0.47377958838061002</v>
      </c>
      <c r="P5434" s="115">
        <v>6.9679860637230001E-2</v>
      </c>
      <c r="Q5434" s="115">
        <v>190.071266297644</v>
      </c>
      <c r="R5434" s="115">
        <v>1210</v>
      </c>
      <c r="S5434" s="115" t="s">
        <v>353</v>
      </c>
      <c r="T5434" s="115">
        <v>1210</v>
      </c>
      <c r="U5434" s="115" t="s">
        <v>352</v>
      </c>
      <c r="V5434" s="115" t="s">
        <v>350</v>
      </c>
      <c r="Z5434" s="115">
        <v>0</v>
      </c>
      <c r="AA5434" s="115">
        <v>1</v>
      </c>
      <c r="AB5434" s="115">
        <v>0.47377958838061002</v>
      </c>
      <c r="AC5434" s="115">
        <v>6.9679860637230001E-2</v>
      </c>
      <c r="AD5434" s="115">
        <v>190.07126629764201</v>
      </c>
      <c r="AF5434" s="115">
        <v>-1</v>
      </c>
      <c r="AG5434" s="115">
        <v>-1</v>
      </c>
      <c r="AH5434" s="115">
        <v>-1</v>
      </c>
      <c r="AI5434" s="115">
        <v>-1</v>
      </c>
      <c r="AJ5434" s="115">
        <v>0</v>
      </c>
      <c r="AM5434" s="115" t="s">
        <v>348</v>
      </c>
      <c r="AN5434" s="115">
        <v>-1</v>
      </c>
      <c r="AQ5434" s="115">
        <v>604</v>
      </c>
      <c r="AR5434" s="115" t="s">
        <v>271</v>
      </c>
      <c r="AS5434" s="115" t="s">
        <v>384</v>
      </c>
      <c r="AT5434" s="115" t="s">
        <v>296</v>
      </c>
      <c r="AV5434" s="115">
        <v>71.319867891107904</v>
      </c>
      <c r="AW5434" s="115">
        <v>0.15415350059999999</v>
      </c>
    </row>
    <row r="5435" spans="1:49" x14ac:dyDescent="0.25">
      <c r="A5435" s="117">
        <v>450000</v>
      </c>
      <c r="B5435" s="117">
        <v>870000</v>
      </c>
      <c r="C5435" s="117">
        <v>870000</v>
      </c>
      <c r="D5435" s="115" t="s">
        <v>342</v>
      </c>
      <c r="E5435" s="115" t="s">
        <v>13</v>
      </c>
      <c r="F5435" s="115" t="s">
        <v>343</v>
      </c>
      <c r="G5435" s="115" t="s">
        <v>344</v>
      </c>
      <c r="H5435" s="115">
        <v>0.56000000000000005</v>
      </c>
      <c r="I5435" s="115">
        <v>0.48</v>
      </c>
      <c r="J5435" s="115" t="s">
        <v>350</v>
      </c>
      <c r="K5435" s="115">
        <v>0.24554625248786</v>
      </c>
      <c r="L5435" s="115">
        <v>3654.9754803481401</v>
      </c>
      <c r="M5435" s="115">
        <v>9.1105447569801008</v>
      </c>
      <c r="N5435" s="115">
        <v>1.33990890398096</v>
      </c>
      <c r="O5435" s="115">
        <v>2.23706012319946</v>
      </c>
      <c r="P5435" s="115">
        <v>0.32900961004765</v>
      </c>
      <c r="Q5435" s="115">
        <v>897.46553213453603</v>
      </c>
      <c r="R5435" s="115">
        <v>1210</v>
      </c>
      <c r="S5435" s="115" t="s">
        <v>353</v>
      </c>
      <c r="T5435" s="115">
        <v>1210</v>
      </c>
      <c r="U5435" s="115" t="s">
        <v>352</v>
      </c>
      <c r="V5435" s="115" t="s">
        <v>350</v>
      </c>
      <c r="Z5435" s="115">
        <v>0</v>
      </c>
      <c r="AA5435" s="115">
        <v>1</v>
      </c>
      <c r="AB5435" s="115">
        <v>2.23706012319946</v>
      </c>
      <c r="AC5435" s="115">
        <v>0.32900961004765</v>
      </c>
      <c r="AD5435" s="115">
        <v>897.46553213453603</v>
      </c>
      <c r="AF5435" s="115">
        <v>-1</v>
      </c>
      <c r="AG5435" s="115">
        <v>-1</v>
      </c>
      <c r="AH5435" s="115">
        <v>-1</v>
      </c>
      <c r="AI5435" s="115">
        <v>-1</v>
      </c>
      <c r="AJ5435" s="115">
        <v>0</v>
      </c>
      <c r="AM5435" s="115" t="s">
        <v>348</v>
      </c>
      <c r="AN5435" s="115">
        <v>-1</v>
      </c>
      <c r="AQ5435" s="115">
        <v>604</v>
      </c>
      <c r="AR5435" s="115" t="s">
        <v>271</v>
      </c>
      <c r="AS5435" s="115" t="s">
        <v>384</v>
      </c>
      <c r="AT5435" s="115" t="s">
        <v>296</v>
      </c>
      <c r="AV5435" s="115">
        <v>125.87113126931099</v>
      </c>
      <c r="AW5435" s="115">
        <v>0.72787147780000006</v>
      </c>
    </row>
    <row r="5436" spans="1:49" x14ac:dyDescent="0.25">
      <c r="A5436" s="117">
        <v>450000</v>
      </c>
      <c r="B5436" s="117">
        <v>870000</v>
      </c>
      <c r="C5436" s="117">
        <v>870000</v>
      </c>
      <c r="D5436" s="115" t="s">
        <v>342</v>
      </c>
      <c r="E5436" s="115" t="s">
        <v>13</v>
      </c>
      <c r="F5436" s="115" t="s">
        <v>343</v>
      </c>
      <c r="G5436" s="115" t="s">
        <v>344</v>
      </c>
      <c r="H5436" s="115">
        <v>0.56000000000000005</v>
      </c>
      <c r="I5436" s="115">
        <v>0.48</v>
      </c>
      <c r="J5436" s="115" t="s">
        <v>350</v>
      </c>
      <c r="K5436" s="115">
        <v>0.16702805931494</v>
      </c>
      <c r="L5436" s="115">
        <v>3633.0519898821599</v>
      </c>
      <c r="M5436" s="115">
        <v>9.0592813824315606</v>
      </c>
      <c r="N5436" s="115">
        <v>1.33248446571623</v>
      </c>
      <c r="O5436" s="115">
        <v>1.5131541880955399</v>
      </c>
      <c r="P5436" s="115">
        <v>0.22256229437589001</v>
      </c>
      <c r="Q5436" s="115">
        <v>606.821623260313</v>
      </c>
      <c r="R5436" s="115">
        <v>1200</v>
      </c>
      <c r="S5436" s="115" t="s">
        <v>351</v>
      </c>
      <c r="T5436" s="115">
        <v>1200</v>
      </c>
      <c r="U5436" s="115" t="s">
        <v>352</v>
      </c>
      <c r="V5436" s="115" t="s">
        <v>350</v>
      </c>
      <c r="Z5436" s="115">
        <v>0</v>
      </c>
      <c r="AA5436" s="115">
        <v>1</v>
      </c>
      <c r="AB5436" s="115">
        <v>1.5131541880955399</v>
      </c>
      <c r="AC5436" s="115">
        <v>0.22256229437589001</v>
      </c>
      <c r="AD5436" s="115">
        <v>606.821623260313</v>
      </c>
      <c r="AF5436" s="115">
        <v>-1</v>
      </c>
      <c r="AG5436" s="115">
        <v>-1</v>
      </c>
      <c r="AH5436" s="115">
        <v>-1</v>
      </c>
      <c r="AI5436" s="115">
        <v>-1</v>
      </c>
      <c r="AJ5436" s="115">
        <v>0</v>
      </c>
      <c r="AM5436" s="115" t="s">
        <v>348</v>
      </c>
      <c r="AN5436" s="115">
        <v>-1</v>
      </c>
      <c r="AQ5436" s="115">
        <v>604</v>
      </c>
      <c r="AR5436" s="115" t="s">
        <v>271</v>
      </c>
      <c r="AS5436" s="115" t="s">
        <v>384</v>
      </c>
      <c r="AT5436" s="115" t="s">
        <v>296</v>
      </c>
      <c r="AV5436" s="115">
        <v>127.05231023555299</v>
      </c>
      <c r="AW5436" s="115">
        <v>0.49215054600000002</v>
      </c>
    </row>
    <row r="5437" spans="1:49" x14ac:dyDescent="0.25">
      <c r="A5437" s="117">
        <v>450000</v>
      </c>
      <c r="B5437" s="117">
        <v>870000</v>
      </c>
      <c r="C5437" s="117">
        <v>870000</v>
      </c>
      <c r="D5437" s="115" t="s">
        <v>342</v>
      </c>
      <c r="E5437" s="115" t="s">
        <v>13</v>
      </c>
      <c r="F5437" s="115" t="s">
        <v>343</v>
      </c>
      <c r="G5437" s="115" t="s">
        <v>344</v>
      </c>
      <c r="H5437" s="115">
        <v>0.56000000000000005</v>
      </c>
      <c r="I5437" s="115">
        <v>0.48</v>
      </c>
      <c r="J5437" s="115" t="s">
        <v>350</v>
      </c>
      <c r="K5437" s="115">
        <v>9.1340573792400001E-2</v>
      </c>
      <c r="L5437" s="115">
        <v>3633.0519898821599</v>
      </c>
      <c r="M5437" s="115">
        <v>9.0592813824315606</v>
      </c>
      <c r="N5437" s="115">
        <v>1.33248446571623</v>
      </c>
      <c r="O5437" s="115">
        <v>0.82747995961816001</v>
      </c>
      <c r="P5437" s="115">
        <v>0.12170989566798</v>
      </c>
      <c r="Q5437" s="115">
        <v>331.845053373479</v>
      </c>
      <c r="R5437" s="115">
        <v>1210</v>
      </c>
      <c r="S5437" s="115" t="s">
        <v>353</v>
      </c>
      <c r="T5437" s="115">
        <v>1210</v>
      </c>
      <c r="U5437" s="115" t="s">
        <v>352</v>
      </c>
      <c r="V5437" s="115" t="s">
        <v>350</v>
      </c>
      <c r="Z5437" s="115">
        <v>0</v>
      </c>
      <c r="AA5437" s="115">
        <v>1</v>
      </c>
      <c r="AB5437" s="115">
        <v>0.82747995961816001</v>
      </c>
      <c r="AC5437" s="115">
        <v>0.12170989566798</v>
      </c>
      <c r="AD5437" s="115">
        <v>331.845053373479</v>
      </c>
      <c r="AF5437" s="115">
        <v>-1</v>
      </c>
      <c r="AG5437" s="115">
        <v>-1</v>
      </c>
      <c r="AH5437" s="115">
        <v>-1</v>
      </c>
      <c r="AI5437" s="115">
        <v>-1</v>
      </c>
      <c r="AJ5437" s="115">
        <v>0</v>
      </c>
      <c r="AM5437" s="115" t="s">
        <v>348</v>
      </c>
      <c r="AN5437" s="115">
        <v>-1</v>
      </c>
      <c r="AQ5437" s="115">
        <v>604</v>
      </c>
      <c r="AR5437" s="115" t="s">
        <v>271</v>
      </c>
      <c r="AS5437" s="115" t="s">
        <v>384</v>
      </c>
      <c r="AT5437" s="115" t="s">
        <v>296</v>
      </c>
      <c r="AV5437" s="115">
        <v>91.311519252432007</v>
      </c>
      <c r="AW5437" s="115">
        <v>0.26913629630000002</v>
      </c>
    </row>
    <row r="5438" spans="1:49" x14ac:dyDescent="0.25">
      <c r="A5438" s="117">
        <v>450000</v>
      </c>
      <c r="B5438" s="117">
        <v>870000</v>
      </c>
      <c r="C5438" s="117">
        <v>870000</v>
      </c>
      <c r="D5438" s="115" t="s">
        <v>342</v>
      </c>
      <c r="E5438" s="115" t="s">
        <v>13</v>
      </c>
      <c r="F5438" s="115" t="s">
        <v>343</v>
      </c>
      <c r="G5438" s="115" t="s">
        <v>344</v>
      </c>
      <c r="H5438" s="115">
        <v>0.56000000000000005</v>
      </c>
      <c r="I5438" s="115">
        <v>0.48</v>
      </c>
      <c r="J5438" s="115" t="s">
        <v>350</v>
      </c>
      <c r="K5438" s="115">
        <v>0.25610314461082001</v>
      </c>
      <c r="L5438" s="115">
        <v>3633.0519898821599</v>
      </c>
      <c r="M5438" s="115">
        <v>9.0592813824315606</v>
      </c>
      <c r="N5438" s="115">
        <v>1.33248446571623</v>
      </c>
      <c r="O5438" s="115">
        <v>2.32011044995506</v>
      </c>
      <c r="P5438" s="115">
        <v>0.34125346181499999</v>
      </c>
      <c r="Q5438" s="115">
        <v>930.43603914345101</v>
      </c>
      <c r="R5438" s="115">
        <v>1210</v>
      </c>
      <c r="S5438" s="115" t="s">
        <v>353</v>
      </c>
      <c r="T5438" s="115">
        <v>1210</v>
      </c>
      <c r="U5438" s="115" t="s">
        <v>352</v>
      </c>
      <c r="V5438" s="115" t="s">
        <v>350</v>
      </c>
      <c r="Z5438" s="115">
        <v>0</v>
      </c>
      <c r="AA5438" s="115">
        <v>1</v>
      </c>
      <c r="AB5438" s="115">
        <v>2.32011044995506</v>
      </c>
      <c r="AC5438" s="115">
        <v>0.34125346181499999</v>
      </c>
      <c r="AD5438" s="115">
        <v>930.43603914345101</v>
      </c>
      <c r="AF5438" s="115">
        <v>-1</v>
      </c>
      <c r="AG5438" s="115">
        <v>-1</v>
      </c>
      <c r="AH5438" s="115">
        <v>-1</v>
      </c>
      <c r="AI5438" s="115">
        <v>-1</v>
      </c>
      <c r="AJ5438" s="115">
        <v>0</v>
      </c>
      <c r="AM5438" s="115" t="s">
        <v>348</v>
      </c>
      <c r="AN5438" s="115">
        <v>-1</v>
      </c>
      <c r="AQ5438" s="115">
        <v>604</v>
      </c>
      <c r="AR5438" s="115" t="s">
        <v>271</v>
      </c>
      <c r="AS5438" s="115" t="s">
        <v>384</v>
      </c>
      <c r="AT5438" s="115" t="s">
        <v>296</v>
      </c>
      <c r="AV5438" s="115">
        <v>129.26893910923201</v>
      </c>
      <c r="AW5438" s="115">
        <v>0.7546115484</v>
      </c>
    </row>
    <row r="5439" spans="1:49" x14ac:dyDescent="0.25">
      <c r="A5439" s="117">
        <v>450000</v>
      </c>
      <c r="B5439" s="117">
        <v>870000</v>
      </c>
      <c r="C5439" s="117">
        <v>870000</v>
      </c>
      <c r="D5439" s="115" t="s">
        <v>342</v>
      </c>
      <c r="E5439" s="115" t="s">
        <v>13</v>
      </c>
      <c r="F5439" s="115" t="s">
        <v>343</v>
      </c>
      <c r="G5439" s="115" t="s">
        <v>344</v>
      </c>
      <c r="H5439" s="115">
        <v>0.56000000000000005</v>
      </c>
      <c r="I5439" s="115">
        <v>0.48</v>
      </c>
      <c r="J5439" s="115" t="s">
        <v>350</v>
      </c>
      <c r="K5439" s="115">
        <v>8.9093036459099995E-3</v>
      </c>
      <c r="L5439" s="115">
        <v>3633.0519898821599</v>
      </c>
      <c r="M5439" s="115">
        <v>9.0592813824315606</v>
      </c>
      <c r="N5439" s="115">
        <v>1.33248446571623</v>
      </c>
      <c r="O5439" s="115">
        <v>8.0711888649889998E-2</v>
      </c>
      <c r="P5439" s="115">
        <v>1.187150870853E-2</v>
      </c>
      <c r="Q5439" s="115">
        <v>32.367963339266801</v>
      </c>
      <c r="R5439" s="115">
        <v>1210</v>
      </c>
      <c r="S5439" s="115" t="s">
        <v>353</v>
      </c>
      <c r="T5439" s="115">
        <v>1210</v>
      </c>
      <c r="U5439" s="115" t="s">
        <v>352</v>
      </c>
      <c r="V5439" s="115" t="s">
        <v>350</v>
      </c>
      <c r="Z5439" s="115">
        <v>0</v>
      </c>
      <c r="AA5439" s="115">
        <v>1</v>
      </c>
      <c r="AB5439" s="115">
        <v>8.0711888649889998E-2</v>
      </c>
      <c r="AC5439" s="115">
        <v>1.187150870853E-2</v>
      </c>
      <c r="AD5439" s="115">
        <v>32.367963339266403</v>
      </c>
      <c r="AF5439" s="115">
        <v>-1</v>
      </c>
      <c r="AG5439" s="115">
        <v>-1</v>
      </c>
      <c r="AH5439" s="115">
        <v>-1</v>
      </c>
      <c r="AI5439" s="115">
        <v>-1</v>
      </c>
      <c r="AJ5439" s="115">
        <v>0</v>
      </c>
      <c r="AM5439" s="115" t="s">
        <v>348</v>
      </c>
      <c r="AN5439" s="115">
        <v>-1</v>
      </c>
      <c r="AQ5439" s="115">
        <v>604</v>
      </c>
      <c r="AR5439" s="115" t="s">
        <v>271</v>
      </c>
      <c r="AS5439" s="115" t="s">
        <v>384</v>
      </c>
      <c r="AT5439" s="115" t="s">
        <v>296</v>
      </c>
      <c r="AV5439" s="115">
        <v>46.029362188621597</v>
      </c>
      <c r="AW5439" s="115">
        <v>2.6251389600000001E-2</v>
      </c>
    </row>
    <row r="5440" spans="1:49" x14ac:dyDescent="0.25">
      <c r="A5440" s="117">
        <v>450000</v>
      </c>
      <c r="B5440" s="117">
        <v>870000</v>
      </c>
      <c r="C5440" s="117">
        <v>870000</v>
      </c>
      <c r="D5440" s="115" t="s">
        <v>342</v>
      </c>
      <c r="E5440" s="115" t="s">
        <v>13</v>
      </c>
      <c r="F5440" s="115" t="s">
        <v>343</v>
      </c>
      <c r="G5440" s="115" t="s">
        <v>344</v>
      </c>
      <c r="H5440" s="115">
        <v>0.56000000000000005</v>
      </c>
      <c r="I5440" s="115">
        <v>0.48</v>
      </c>
      <c r="J5440" s="115" t="s">
        <v>350</v>
      </c>
      <c r="K5440" s="115">
        <v>8.6859567977809998E-2</v>
      </c>
      <c r="L5440" s="115">
        <v>3633.0519898821599</v>
      </c>
      <c r="M5440" s="115">
        <v>9.0592813824315606</v>
      </c>
      <c r="N5440" s="115">
        <v>1.33248446571623</v>
      </c>
      <c r="O5440" s="115">
        <v>0.78688526706744999</v>
      </c>
      <c r="P5440" s="115">
        <v>0.11573902502926001</v>
      </c>
      <c r="Q5440" s="115">
        <v>315.565326282098</v>
      </c>
      <c r="R5440" s="115">
        <v>1200</v>
      </c>
      <c r="S5440" s="115" t="s">
        <v>351</v>
      </c>
      <c r="T5440" s="115">
        <v>1200</v>
      </c>
      <c r="U5440" s="115" t="s">
        <v>352</v>
      </c>
      <c r="V5440" s="115" t="s">
        <v>350</v>
      </c>
      <c r="Z5440" s="115">
        <v>0</v>
      </c>
      <c r="AA5440" s="115">
        <v>1</v>
      </c>
      <c r="AB5440" s="115">
        <v>0.78688526706744999</v>
      </c>
      <c r="AC5440" s="115">
        <v>0.11573902502926001</v>
      </c>
      <c r="AD5440" s="115">
        <v>315.56532628209601</v>
      </c>
      <c r="AF5440" s="115">
        <v>-1</v>
      </c>
      <c r="AG5440" s="115">
        <v>-1</v>
      </c>
      <c r="AH5440" s="115">
        <v>-1</v>
      </c>
      <c r="AI5440" s="115">
        <v>-1</v>
      </c>
      <c r="AJ5440" s="115">
        <v>0</v>
      </c>
      <c r="AM5440" s="115" t="s">
        <v>348</v>
      </c>
      <c r="AN5440" s="115">
        <v>-1</v>
      </c>
      <c r="AQ5440" s="115">
        <v>604</v>
      </c>
      <c r="AR5440" s="115" t="s">
        <v>271</v>
      </c>
      <c r="AS5440" s="115" t="s">
        <v>384</v>
      </c>
      <c r="AT5440" s="115" t="s">
        <v>296</v>
      </c>
      <c r="AV5440" s="115">
        <v>90.372943387077001</v>
      </c>
      <c r="AW5440" s="115">
        <v>0.25593294909999997</v>
      </c>
    </row>
    <row r="5441" spans="1:49" x14ac:dyDescent="0.25">
      <c r="A5441" s="117">
        <v>450000</v>
      </c>
      <c r="B5441" s="117">
        <v>870000</v>
      </c>
      <c r="C5441" s="117">
        <v>870000</v>
      </c>
      <c r="D5441" s="115" t="s">
        <v>342</v>
      </c>
      <c r="E5441" s="115" t="s">
        <v>13</v>
      </c>
      <c r="F5441" s="115" t="s">
        <v>343</v>
      </c>
      <c r="G5441" s="115" t="s">
        <v>344</v>
      </c>
      <c r="H5441" s="115">
        <v>0.56000000000000005</v>
      </c>
      <c r="I5441" s="115">
        <v>0.48</v>
      </c>
      <c r="J5441" s="115" t="s">
        <v>350</v>
      </c>
      <c r="K5441" s="115">
        <v>7.5228042569600003E-3</v>
      </c>
      <c r="L5441" s="115">
        <v>3633.0519898821599</v>
      </c>
      <c r="M5441" s="115">
        <v>9.0592813824315606</v>
      </c>
      <c r="N5441" s="115">
        <v>1.33248446571623</v>
      </c>
      <c r="O5441" s="115">
        <v>6.8151200548780003E-2</v>
      </c>
      <c r="P5441" s="115">
        <v>1.002401981102E-2</v>
      </c>
      <c r="Q5441" s="115">
        <v>27.3307389752534</v>
      </c>
      <c r="R5441" s="115">
        <v>1210</v>
      </c>
      <c r="S5441" s="115" t="s">
        <v>353</v>
      </c>
      <c r="T5441" s="115">
        <v>1210</v>
      </c>
      <c r="U5441" s="115" t="s">
        <v>352</v>
      </c>
      <c r="V5441" s="115" t="s">
        <v>350</v>
      </c>
      <c r="Z5441" s="115">
        <v>0</v>
      </c>
      <c r="AA5441" s="115">
        <v>1</v>
      </c>
      <c r="AB5441" s="115">
        <v>6.8151200548780003E-2</v>
      </c>
      <c r="AC5441" s="115">
        <v>1.002401981102E-2</v>
      </c>
      <c r="AD5441" s="115">
        <v>27.330738975253801</v>
      </c>
      <c r="AF5441" s="115">
        <v>-1</v>
      </c>
      <c r="AG5441" s="115">
        <v>-1</v>
      </c>
      <c r="AH5441" s="115">
        <v>-1</v>
      </c>
      <c r="AI5441" s="115">
        <v>-1</v>
      </c>
      <c r="AJ5441" s="115">
        <v>0</v>
      </c>
      <c r="AM5441" s="115" t="s">
        <v>348</v>
      </c>
      <c r="AN5441" s="115">
        <v>-1</v>
      </c>
      <c r="AQ5441" s="115">
        <v>604</v>
      </c>
      <c r="AR5441" s="115" t="s">
        <v>271</v>
      </c>
      <c r="AS5441" s="115" t="s">
        <v>384</v>
      </c>
      <c r="AT5441" s="115" t="s">
        <v>296</v>
      </c>
      <c r="AV5441" s="115">
        <v>59.417950262395102</v>
      </c>
      <c r="AW5441" s="115">
        <v>2.21660495E-2</v>
      </c>
    </row>
    <row r="5442" spans="1:49" x14ac:dyDescent="0.25">
      <c r="A5442" s="117">
        <v>450000</v>
      </c>
      <c r="B5442" s="117">
        <v>870000</v>
      </c>
      <c r="C5442" s="117">
        <v>870000</v>
      </c>
      <c r="D5442" s="115" t="s">
        <v>342</v>
      </c>
      <c r="E5442" s="115" t="s">
        <v>13</v>
      </c>
      <c r="F5442" s="115" t="s">
        <v>343</v>
      </c>
      <c r="G5442" s="115" t="s">
        <v>344</v>
      </c>
      <c r="H5442" s="115">
        <v>0.56000000000000005</v>
      </c>
      <c r="I5442" s="115">
        <v>0.48</v>
      </c>
      <c r="J5442" s="115" t="s">
        <v>345</v>
      </c>
      <c r="K5442" s="115">
        <v>1.3358754163400001E-3</v>
      </c>
      <c r="L5442" s="115">
        <v>3698.0527495711999</v>
      </c>
      <c r="M5442" s="115">
        <v>10.627388938257599</v>
      </c>
      <c r="N5442" s="115">
        <v>2.0462571870902901</v>
      </c>
      <c r="O5442" s="115">
        <v>1.41968676225E-2</v>
      </c>
      <c r="P5442" s="115">
        <v>2.7335446717400001E-3</v>
      </c>
      <c r="Q5442" s="115">
        <v>4.9401377564807101</v>
      </c>
      <c r="R5442" s="115">
        <v>1300</v>
      </c>
      <c r="S5442" s="115" t="s">
        <v>346</v>
      </c>
      <c r="T5442" s="115">
        <v>1300</v>
      </c>
      <c r="U5442" s="115" t="s">
        <v>347</v>
      </c>
      <c r="V5442" s="115" t="s">
        <v>345</v>
      </c>
      <c r="Z5442" s="115">
        <v>0</v>
      </c>
      <c r="AA5442" s="115">
        <v>1</v>
      </c>
      <c r="AB5442" s="115">
        <v>1.41968676225E-2</v>
      </c>
      <c r="AC5442" s="115">
        <v>2.7335446717400001E-3</v>
      </c>
      <c r="AD5442" s="115">
        <v>250.73679555957699</v>
      </c>
      <c r="AF5442" s="115">
        <v>-1</v>
      </c>
      <c r="AG5442" s="115">
        <v>-1</v>
      </c>
      <c r="AH5442" s="115">
        <v>-1</v>
      </c>
      <c r="AI5442" s="115">
        <v>-1</v>
      </c>
      <c r="AJ5442" s="115">
        <v>0</v>
      </c>
      <c r="AM5442" s="115" t="s">
        <v>348</v>
      </c>
      <c r="AN5442" s="115">
        <v>-1</v>
      </c>
      <c r="AQ5442" s="115">
        <v>604</v>
      </c>
      <c r="AR5442" s="115" t="s">
        <v>271</v>
      </c>
      <c r="AS5442" s="115" t="s">
        <v>384</v>
      </c>
      <c r="AT5442" s="115" t="s">
        <v>296</v>
      </c>
      <c r="AV5442" s="115">
        <v>12.7921899845767</v>
      </c>
      <c r="AW5442" s="115">
        <v>0.2033550653</v>
      </c>
    </row>
    <row r="5443" spans="1:49" x14ac:dyDescent="0.25">
      <c r="A5443" s="117">
        <v>450000</v>
      </c>
      <c r="B5443" s="117">
        <v>870000</v>
      </c>
      <c r="C5443" s="117">
        <v>870000</v>
      </c>
      <c r="D5443" s="115" t="s">
        <v>342</v>
      </c>
      <c r="E5443" s="115" t="s">
        <v>13</v>
      </c>
      <c r="F5443" s="115" t="s">
        <v>343</v>
      </c>
      <c r="G5443" s="115" t="s">
        <v>344</v>
      </c>
      <c r="H5443" s="115">
        <v>0.56000000000000005</v>
      </c>
      <c r="I5443" s="115">
        <v>0.48</v>
      </c>
      <c r="J5443" s="115" t="s">
        <v>350</v>
      </c>
      <c r="K5443" s="115">
        <v>1.308735129614E-2</v>
      </c>
      <c r="L5443" s="115">
        <v>3690.4700940892099</v>
      </c>
      <c r="M5443" s="115">
        <v>10.6069220977007</v>
      </c>
      <c r="N5443" s="115">
        <v>2.0424705732641502</v>
      </c>
      <c r="O5443" s="115">
        <v>0.13881651566346001</v>
      </c>
      <c r="P5443" s="115">
        <v>2.6730529904340002E-2</v>
      </c>
      <c r="Q5443" s="115">
        <v>48.2984785692665</v>
      </c>
      <c r="R5443" s="115">
        <v>1300</v>
      </c>
      <c r="S5443" s="115" t="s">
        <v>346</v>
      </c>
      <c r="T5443" s="115">
        <v>1300</v>
      </c>
      <c r="U5443" s="115" t="s">
        <v>352</v>
      </c>
      <c r="V5443" s="115" t="s">
        <v>350</v>
      </c>
      <c r="Z5443" s="115">
        <v>0</v>
      </c>
      <c r="AA5443" s="115">
        <v>1</v>
      </c>
      <c r="AB5443" s="115">
        <v>0.13881651566346001</v>
      </c>
      <c r="AC5443" s="115">
        <v>2.6730529904340002E-2</v>
      </c>
      <c r="AD5443" s="115">
        <v>76.729330084245404</v>
      </c>
      <c r="AF5443" s="115">
        <v>-1</v>
      </c>
      <c r="AG5443" s="115">
        <v>-1</v>
      </c>
      <c r="AH5443" s="115">
        <v>-1</v>
      </c>
      <c r="AI5443" s="115">
        <v>-1</v>
      </c>
      <c r="AJ5443" s="115">
        <v>0</v>
      </c>
      <c r="AM5443" s="115" t="s">
        <v>348</v>
      </c>
      <c r="AN5443" s="115">
        <v>-1</v>
      </c>
      <c r="AQ5443" s="115">
        <v>604</v>
      </c>
      <c r="AR5443" s="115" t="s">
        <v>271</v>
      </c>
      <c r="AS5443" s="115" t="s">
        <v>384</v>
      </c>
      <c r="AT5443" s="115" t="s">
        <v>296</v>
      </c>
      <c r="AV5443" s="115">
        <v>109.849966995255</v>
      </c>
      <c r="AW5443" s="115">
        <v>6.2229789200000003E-2</v>
      </c>
    </row>
    <row r="5444" spans="1:49" x14ac:dyDescent="0.25">
      <c r="A5444" s="117">
        <v>450000</v>
      </c>
      <c r="B5444" s="117">
        <v>870000</v>
      </c>
      <c r="C5444" s="117">
        <v>870000</v>
      </c>
      <c r="D5444" s="115" t="s">
        <v>342</v>
      </c>
      <c r="E5444" s="115" t="s">
        <v>13</v>
      </c>
      <c r="F5444" s="115" t="s">
        <v>343</v>
      </c>
      <c r="G5444" s="115" t="s">
        <v>344</v>
      </c>
      <c r="H5444" s="115">
        <v>0.56000000000000005</v>
      </c>
      <c r="I5444" s="115">
        <v>0.48</v>
      </c>
      <c r="J5444" s="115" t="s">
        <v>345</v>
      </c>
      <c r="K5444" s="115">
        <v>0.12059079313116</v>
      </c>
      <c r="L5444" s="115">
        <v>3690.4700940892099</v>
      </c>
      <c r="M5444" s="115">
        <v>10.6069220977007</v>
      </c>
      <c r="N5444" s="115">
        <v>2.0424705732641502</v>
      </c>
      <c r="O5444" s="115">
        <v>1.2790971484422</v>
      </c>
      <c r="P5444" s="115">
        <v>0.24630314637698</v>
      </c>
      <c r="Q5444" s="115">
        <v>445.03671567305997</v>
      </c>
      <c r="R5444" s="115">
        <v>1300</v>
      </c>
      <c r="S5444" s="115" t="s">
        <v>346</v>
      </c>
      <c r="T5444" s="115">
        <v>1300</v>
      </c>
      <c r="U5444" s="115" t="s">
        <v>347</v>
      </c>
      <c r="V5444" s="115" t="s">
        <v>345</v>
      </c>
      <c r="Z5444" s="115">
        <v>0</v>
      </c>
      <c r="AA5444" s="115">
        <v>1</v>
      </c>
      <c r="AB5444" s="115">
        <v>1.2790971484422</v>
      </c>
      <c r="AC5444" s="115">
        <v>0.24630314637698</v>
      </c>
      <c r="AD5444" s="115">
        <v>1053.07621937717</v>
      </c>
      <c r="AF5444" s="115">
        <v>-1</v>
      </c>
      <c r="AG5444" s="115">
        <v>-1</v>
      </c>
      <c r="AH5444" s="115">
        <v>-1</v>
      </c>
      <c r="AI5444" s="115">
        <v>-1</v>
      </c>
      <c r="AJ5444" s="115">
        <v>0</v>
      </c>
      <c r="AM5444" s="115" t="s">
        <v>348</v>
      </c>
      <c r="AN5444" s="115">
        <v>-1</v>
      </c>
      <c r="AQ5444" s="115">
        <v>604</v>
      </c>
      <c r="AR5444" s="115" t="s">
        <v>271</v>
      </c>
      <c r="AS5444" s="115" t="s">
        <v>384</v>
      </c>
      <c r="AT5444" s="115" t="s">
        <v>296</v>
      </c>
      <c r="AV5444" s="115">
        <v>127.286284441055</v>
      </c>
      <c r="AW5444" s="115">
        <v>0.85407641469999995</v>
      </c>
    </row>
    <row r="5445" spans="1:49" x14ac:dyDescent="0.25">
      <c r="A5445" s="117">
        <v>450000</v>
      </c>
      <c r="B5445" s="117">
        <v>870000</v>
      </c>
      <c r="C5445" s="117">
        <v>870000</v>
      </c>
      <c r="D5445" s="115" t="s">
        <v>342</v>
      </c>
      <c r="E5445" s="115" t="s">
        <v>13</v>
      </c>
      <c r="F5445" s="115" t="s">
        <v>343</v>
      </c>
      <c r="G5445" s="115" t="s">
        <v>344</v>
      </c>
      <c r="H5445" s="115">
        <v>0.56000000000000005</v>
      </c>
      <c r="I5445" s="115">
        <v>0.48</v>
      </c>
      <c r="J5445" s="115" t="s">
        <v>350</v>
      </c>
      <c r="K5445" s="115">
        <v>0.27211617684320999</v>
      </c>
      <c r="L5445" s="115">
        <v>3690.4700940892099</v>
      </c>
      <c r="M5445" s="115">
        <v>10.6069220977007</v>
      </c>
      <c r="N5445" s="115">
        <v>2.0424705732641502</v>
      </c>
      <c r="O5445" s="115">
        <v>2.8863150893001102</v>
      </c>
      <c r="P5445" s="115">
        <v>0.55578928371140002</v>
      </c>
      <c r="Q5445" s="115">
        <v>1004.23661275777</v>
      </c>
      <c r="R5445" s="115">
        <v>1300</v>
      </c>
      <c r="S5445" s="115" t="s">
        <v>346</v>
      </c>
      <c r="T5445" s="115">
        <v>1300</v>
      </c>
      <c r="U5445" s="115" t="s">
        <v>352</v>
      </c>
      <c r="V5445" s="115" t="s">
        <v>350</v>
      </c>
      <c r="Z5445" s="115">
        <v>0</v>
      </c>
      <c r="AA5445" s="115">
        <v>1</v>
      </c>
      <c r="AB5445" s="115">
        <v>2.8863150893001102</v>
      </c>
      <c r="AC5445" s="115">
        <v>0.55578928371140002</v>
      </c>
      <c r="AD5445" s="115">
        <v>1004.23661275777</v>
      </c>
      <c r="AF5445" s="115">
        <v>-1</v>
      </c>
      <c r="AG5445" s="115">
        <v>-1</v>
      </c>
      <c r="AH5445" s="115">
        <v>-1</v>
      </c>
      <c r="AI5445" s="115">
        <v>-1</v>
      </c>
      <c r="AJ5445" s="115">
        <v>0</v>
      </c>
      <c r="AM5445" s="115" t="s">
        <v>348</v>
      </c>
      <c r="AN5445" s="115">
        <v>-1</v>
      </c>
      <c r="AQ5445" s="115">
        <v>604</v>
      </c>
      <c r="AR5445" s="115" t="s">
        <v>271</v>
      </c>
      <c r="AS5445" s="115" t="s">
        <v>384</v>
      </c>
      <c r="AT5445" s="115" t="s">
        <v>296</v>
      </c>
      <c r="AV5445" s="115">
        <v>148.05081746497399</v>
      </c>
      <c r="AW5445" s="115">
        <v>0.81446602820000003</v>
      </c>
    </row>
    <row r="5446" spans="1:49" x14ac:dyDescent="0.25">
      <c r="A5446" s="117">
        <v>450000</v>
      </c>
      <c r="B5446" s="117">
        <v>870000</v>
      </c>
      <c r="C5446" s="117">
        <v>870000</v>
      </c>
      <c r="D5446" s="115" t="s">
        <v>342</v>
      </c>
      <c r="E5446" s="115" t="s">
        <v>13</v>
      </c>
      <c r="F5446" s="115" t="s">
        <v>343</v>
      </c>
      <c r="G5446" s="115" t="s">
        <v>344</v>
      </c>
      <c r="H5446" s="115">
        <v>0.56000000000000005</v>
      </c>
      <c r="I5446" s="115">
        <v>0.48</v>
      </c>
      <c r="J5446" s="115" t="s">
        <v>350</v>
      </c>
      <c r="K5446" s="115">
        <v>0.32954960057959998</v>
      </c>
      <c r="L5446" s="115">
        <v>3662.1090305675498</v>
      </c>
      <c r="M5446" s="115">
        <v>9.0554953916856693</v>
      </c>
      <c r="N5446" s="115">
        <v>1.32576709593089</v>
      </c>
      <c r="O5446" s="115">
        <v>2.98423488938043</v>
      </c>
      <c r="P5446" s="115">
        <v>0.43690601692559999</v>
      </c>
      <c r="Q5446" s="115">
        <v>1206.8465683024799</v>
      </c>
      <c r="R5446" s="115">
        <v>1200</v>
      </c>
      <c r="S5446" s="115" t="s">
        <v>351</v>
      </c>
      <c r="T5446" s="115">
        <v>1200</v>
      </c>
      <c r="U5446" s="115" t="s">
        <v>352</v>
      </c>
      <c r="V5446" s="115" t="s">
        <v>350</v>
      </c>
      <c r="Z5446" s="115">
        <v>0</v>
      </c>
      <c r="AA5446" s="115">
        <v>1</v>
      </c>
      <c r="AB5446" s="115">
        <v>2.98423488938043</v>
      </c>
      <c r="AC5446" s="115">
        <v>0.43690601692559999</v>
      </c>
      <c r="AD5446" s="115">
        <v>1238.2874568868201</v>
      </c>
      <c r="AF5446" s="115">
        <v>-1</v>
      </c>
      <c r="AG5446" s="115">
        <v>-1</v>
      </c>
      <c r="AH5446" s="115">
        <v>-1</v>
      </c>
      <c r="AI5446" s="115">
        <v>-1</v>
      </c>
      <c r="AJ5446" s="115">
        <v>0</v>
      </c>
      <c r="AM5446" s="115" t="s">
        <v>348</v>
      </c>
      <c r="AN5446" s="115">
        <v>-1</v>
      </c>
      <c r="AQ5446" s="115">
        <v>604</v>
      </c>
      <c r="AR5446" s="115" t="s">
        <v>271</v>
      </c>
      <c r="AS5446" s="115" t="s">
        <v>384</v>
      </c>
      <c r="AT5446" s="115" t="s">
        <v>296</v>
      </c>
      <c r="AV5446" s="115">
        <v>197.696385529937</v>
      </c>
      <c r="AW5446" s="115">
        <v>1.0042882862</v>
      </c>
    </row>
    <row r="5447" spans="1:49" x14ac:dyDescent="0.25">
      <c r="A5447" s="117">
        <v>450000</v>
      </c>
      <c r="B5447" s="117">
        <v>870000</v>
      </c>
      <c r="C5447" s="117">
        <v>870000</v>
      </c>
      <c r="D5447" s="115" t="s">
        <v>342</v>
      </c>
      <c r="E5447" s="115" t="s">
        <v>13</v>
      </c>
      <c r="F5447" s="115" t="s">
        <v>343</v>
      </c>
      <c r="G5447" s="115" t="s">
        <v>344</v>
      </c>
      <c r="H5447" s="115">
        <v>0.56000000000000005</v>
      </c>
      <c r="I5447" s="115">
        <v>0.48</v>
      </c>
      <c r="J5447" s="115" t="s">
        <v>350</v>
      </c>
      <c r="K5447" s="115">
        <v>2.9147612168180001E-2</v>
      </c>
      <c r="L5447" s="115">
        <v>3662.1090305675498</v>
      </c>
      <c r="M5447" s="115">
        <v>9.0554953916856693</v>
      </c>
      <c r="N5447" s="115">
        <v>1.32576709593089</v>
      </c>
      <c r="O5447" s="115">
        <v>0.26394606766766998</v>
      </c>
      <c r="P5447" s="115">
        <v>3.8642945137539998E-2</v>
      </c>
      <c r="Q5447" s="115">
        <v>106.741733740605</v>
      </c>
      <c r="R5447" s="115">
        <v>1210</v>
      </c>
      <c r="S5447" s="115" t="s">
        <v>353</v>
      </c>
      <c r="T5447" s="115">
        <v>1210</v>
      </c>
      <c r="U5447" s="115" t="s">
        <v>352</v>
      </c>
      <c r="V5447" s="115" t="s">
        <v>350</v>
      </c>
      <c r="Z5447" s="115">
        <v>0</v>
      </c>
      <c r="AA5447" s="115">
        <v>1</v>
      </c>
      <c r="AB5447" s="115">
        <v>0.26394606766766998</v>
      </c>
      <c r="AC5447" s="115">
        <v>3.8642945137539998E-2</v>
      </c>
      <c r="AD5447" s="115">
        <v>106.741733740604</v>
      </c>
      <c r="AF5447" s="115">
        <v>-1</v>
      </c>
      <c r="AG5447" s="115">
        <v>-1</v>
      </c>
      <c r="AH5447" s="115">
        <v>-1</v>
      </c>
      <c r="AI5447" s="115">
        <v>-1</v>
      </c>
      <c r="AJ5447" s="115">
        <v>0</v>
      </c>
      <c r="AM5447" s="115" t="s">
        <v>348</v>
      </c>
      <c r="AN5447" s="115">
        <v>-1</v>
      </c>
      <c r="AQ5447" s="115">
        <v>604</v>
      </c>
      <c r="AR5447" s="115" t="s">
        <v>271</v>
      </c>
      <c r="AS5447" s="115" t="s">
        <v>384</v>
      </c>
      <c r="AT5447" s="115" t="s">
        <v>296</v>
      </c>
      <c r="AV5447" s="115">
        <v>55.232227167278303</v>
      </c>
      <c r="AW5447" s="115">
        <v>8.6570749200000005E-2</v>
      </c>
    </row>
    <row r="5448" spans="1:49" x14ac:dyDescent="0.25">
      <c r="A5448" s="117">
        <v>450000</v>
      </c>
      <c r="B5448" s="117">
        <v>870000</v>
      </c>
      <c r="C5448" s="117">
        <v>870000</v>
      </c>
      <c r="D5448" s="115" t="s">
        <v>342</v>
      </c>
      <c r="E5448" s="115" t="s">
        <v>13</v>
      </c>
      <c r="F5448" s="115" t="s">
        <v>343</v>
      </c>
      <c r="G5448" s="115" t="s">
        <v>344</v>
      </c>
      <c r="H5448" s="115">
        <v>0.56000000000000005</v>
      </c>
      <c r="I5448" s="115">
        <v>0.48</v>
      </c>
      <c r="J5448" s="115" t="s">
        <v>350</v>
      </c>
      <c r="K5448" s="115">
        <v>6.3756887667289999E-2</v>
      </c>
      <c r="L5448" s="115">
        <v>3662.1090305675498</v>
      </c>
      <c r="M5448" s="115">
        <v>9.0554953916856693</v>
      </c>
      <c r="N5448" s="115">
        <v>1.32576709593089</v>
      </c>
      <c r="O5448" s="115">
        <v>0.57735020245937996</v>
      </c>
      <c r="P5448" s="115">
        <v>8.4526783808250003E-2</v>
      </c>
      <c r="Q5448" s="115">
        <v>233.484674087271</v>
      </c>
      <c r="R5448" s="115">
        <v>1210</v>
      </c>
      <c r="S5448" s="115" t="s">
        <v>353</v>
      </c>
      <c r="T5448" s="115">
        <v>1210</v>
      </c>
      <c r="U5448" s="115" t="s">
        <v>352</v>
      </c>
      <c r="V5448" s="115" t="s">
        <v>350</v>
      </c>
      <c r="Z5448" s="115">
        <v>0</v>
      </c>
      <c r="AA5448" s="115">
        <v>1</v>
      </c>
      <c r="AB5448" s="115">
        <v>0.57735020245937996</v>
      </c>
      <c r="AC5448" s="115">
        <v>8.4526783808250003E-2</v>
      </c>
      <c r="AD5448" s="115">
        <v>339.67468768523798</v>
      </c>
      <c r="AF5448" s="115">
        <v>-1</v>
      </c>
      <c r="AG5448" s="115">
        <v>-1</v>
      </c>
      <c r="AH5448" s="115">
        <v>-1</v>
      </c>
      <c r="AI5448" s="115">
        <v>-1</v>
      </c>
      <c r="AJ5448" s="115">
        <v>0</v>
      </c>
      <c r="AM5448" s="115" t="s">
        <v>348</v>
      </c>
      <c r="AN5448" s="115">
        <v>-1</v>
      </c>
      <c r="AQ5448" s="115">
        <v>604</v>
      </c>
      <c r="AR5448" s="115" t="s">
        <v>271</v>
      </c>
      <c r="AS5448" s="115" t="s">
        <v>384</v>
      </c>
      <c r="AT5448" s="115" t="s">
        <v>296</v>
      </c>
      <c r="AV5448" s="115">
        <v>71.356169943443106</v>
      </c>
      <c r="AW5448" s="115">
        <v>0.27548636469999999</v>
      </c>
    </row>
    <row r="5449" spans="1:49" x14ac:dyDescent="0.25">
      <c r="A5449" s="117">
        <v>450000</v>
      </c>
      <c r="B5449" s="117">
        <v>870000</v>
      </c>
      <c r="C5449" s="117">
        <v>870000</v>
      </c>
      <c r="D5449" s="115" t="s">
        <v>342</v>
      </c>
      <c r="E5449" s="115" t="s">
        <v>13</v>
      </c>
      <c r="F5449" s="115" t="s">
        <v>343</v>
      </c>
      <c r="G5449" s="115" t="s">
        <v>344</v>
      </c>
      <c r="H5449" s="115">
        <v>0.56000000000000005</v>
      </c>
      <c r="I5449" s="115">
        <v>0.48</v>
      </c>
      <c r="J5449" s="115" t="s">
        <v>350</v>
      </c>
      <c r="K5449" s="115">
        <v>0.12292802864412999</v>
      </c>
      <c r="L5449" s="115">
        <v>3662.1090305675498</v>
      </c>
      <c r="M5449" s="115">
        <v>9.0554953916856693</v>
      </c>
      <c r="N5449" s="115">
        <v>1.32576709593089</v>
      </c>
      <c r="O5449" s="115">
        <v>1.1131741968959199</v>
      </c>
      <c r="P5449" s="115">
        <v>0.16297393554403</v>
      </c>
      <c r="Q5449" s="115">
        <v>450.17584380753601</v>
      </c>
      <c r="R5449" s="115">
        <v>1210</v>
      </c>
      <c r="S5449" s="115" t="s">
        <v>353</v>
      </c>
      <c r="T5449" s="115">
        <v>1210</v>
      </c>
      <c r="U5449" s="115" t="s">
        <v>352</v>
      </c>
      <c r="V5449" s="115" t="s">
        <v>350</v>
      </c>
      <c r="Z5449" s="115">
        <v>0</v>
      </c>
      <c r="AA5449" s="115">
        <v>1</v>
      </c>
      <c r="AB5449" s="115">
        <v>1.1131741968959199</v>
      </c>
      <c r="AC5449" s="115">
        <v>0.16297393554403</v>
      </c>
      <c r="AD5449" s="115">
        <v>450.17584380753601</v>
      </c>
      <c r="AF5449" s="115">
        <v>-1</v>
      </c>
      <c r="AG5449" s="115">
        <v>-1</v>
      </c>
      <c r="AH5449" s="115">
        <v>-1</v>
      </c>
      <c r="AI5449" s="115">
        <v>-1</v>
      </c>
      <c r="AJ5449" s="115">
        <v>0</v>
      </c>
      <c r="AM5449" s="115" t="s">
        <v>348</v>
      </c>
      <c r="AN5449" s="115">
        <v>-1</v>
      </c>
      <c r="AQ5449" s="115">
        <v>604</v>
      </c>
      <c r="AR5449" s="115" t="s">
        <v>271</v>
      </c>
      <c r="AS5449" s="115" t="s">
        <v>384</v>
      </c>
      <c r="AT5449" s="115" t="s">
        <v>296</v>
      </c>
      <c r="AV5449" s="115">
        <v>99.218528973566507</v>
      </c>
      <c r="AW5449" s="115">
        <v>0.3651061183</v>
      </c>
    </row>
    <row r="5450" spans="1:49" x14ac:dyDescent="0.25">
      <c r="A5450" s="117">
        <v>450000</v>
      </c>
      <c r="B5450" s="117">
        <v>870000</v>
      </c>
      <c r="C5450" s="117">
        <v>870000</v>
      </c>
      <c r="D5450" s="115" t="s">
        <v>342</v>
      </c>
      <c r="E5450" s="115" t="s">
        <v>13</v>
      </c>
      <c r="F5450" s="115" t="s">
        <v>343</v>
      </c>
      <c r="G5450" s="115" t="s">
        <v>344</v>
      </c>
      <c r="H5450" s="115">
        <v>0.56000000000000005</v>
      </c>
      <c r="I5450" s="115">
        <v>0.48</v>
      </c>
      <c r="J5450" s="115" t="s">
        <v>350</v>
      </c>
      <c r="K5450" s="115">
        <v>3.4798801569670003E-2</v>
      </c>
      <c r="L5450" s="115">
        <v>3662.1090305675498</v>
      </c>
      <c r="M5450" s="115">
        <v>9.0554953916856693</v>
      </c>
      <c r="N5450" s="115">
        <v>1.32576709593089</v>
      </c>
      <c r="O5450" s="115">
        <v>0.31512038725040997</v>
      </c>
      <c r="P5450" s="115">
        <v>4.6135106098900001E-2</v>
      </c>
      <c r="Q5450" s="115">
        <v>127.43700548125</v>
      </c>
      <c r="R5450" s="115">
        <v>1780</v>
      </c>
      <c r="S5450" s="115" t="s">
        <v>361</v>
      </c>
      <c r="T5450" s="115">
        <v>1780</v>
      </c>
      <c r="U5450" s="115" t="s">
        <v>352</v>
      </c>
      <c r="V5450" s="115" t="s">
        <v>350</v>
      </c>
      <c r="Z5450" s="115">
        <v>0</v>
      </c>
      <c r="AA5450" s="115">
        <v>1</v>
      </c>
      <c r="AB5450" s="115">
        <v>0.31512038725040997</v>
      </c>
      <c r="AC5450" s="115">
        <v>4.6135106098900001E-2</v>
      </c>
      <c r="AD5450" s="115">
        <v>127.43700548124799</v>
      </c>
      <c r="AF5450" s="115">
        <v>-1</v>
      </c>
      <c r="AG5450" s="115">
        <v>-1</v>
      </c>
      <c r="AH5450" s="115">
        <v>-1</v>
      </c>
      <c r="AI5450" s="115">
        <v>-1</v>
      </c>
      <c r="AJ5450" s="115">
        <v>0</v>
      </c>
      <c r="AM5450" s="115" t="s">
        <v>348</v>
      </c>
      <c r="AN5450" s="115">
        <v>-1</v>
      </c>
      <c r="AQ5450" s="115">
        <v>604</v>
      </c>
      <c r="AR5450" s="115" t="s">
        <v>271</v>
      </c>
      <c r="AS5450" s="115" t="s">
        <v>384</v>
      </c>
      <c r="AT5450" s="115" t="s">
        <v>296</v>
      </c>
      <c r="AV5450" s="115">
        <v>51.8635518697291</v>
      </c>
      <c r="AW5450" s="115">
        <v>0.1033552356</v>
      </c>
    </row>
    <row r="5451" spans="1:49" x14ac:dyDescent="0.25">
      <c r="A5451" s="117">
        <v>450000</v>
      </c>
      <c r="B5451" s="117">
        <v>870000</v>
      </c>
      <c r="C5451" s="117">
        <v>870000</v>
      </c>
      <c r="D5451" s="115" t="s">
        <v>342</v>
      </c>
      <c r="E5451" s="115" t="s">
        <v>13</v>
      </c>
      <c r="F5451" s="115" t="s">
        <v>343</v>
      </c>
      <c r="G5451" s="115" t="s">
        <v>344</v>
      </c>
      <c r="H5451" s="115">
        <v>0.56000000000000005</v>
      </c>
      <c r="I5451" s="115">
        <v>0.48</v>
      </c>
      <c r="J5451" s="115" t="s">
        <v>350</v>
      </c>
      <c r="K5451" s="115">
        <v>0.10265158741001</v>
      </c>
      <c r="L5451" s="115">
        <v>3665.1386589976</v>
      </c>
      <c r="M5451" s="115">
        <v>9.1342777566984203</v>
      </c>
      <c r="N5451" s="115">
        <v>1.34334499977641</v>
      </c>
      <c r="O5451" s="115">
        <v>0.93764811156911998</v>
      </c>
      <c r="P5451" s="115">
        <v>0.13789649666636</v>
      </c>
      <c r="Q5451" s="115">
        <v>376.23230142393197</v>
      </c>
      <c r="R5451" s="115">
        <v>1200</v>
      </c>
      <c r="S5451" s="115" t="s">
        <v>351</v>
      </c>
      <c r="T5451" s="115">
        <v>1200</v>
      </c>
      <c r="U5451" s="115" t="s">
        <v>352</v>
      </c>
      <c r="V5451" s="115" t="s">
        <v>350</v>
      </c>
      <c r="Z5451" s="115">
        <v>0</v>
      </c>
      <c r="AA5451" s="115">
        <v>1</v>
      </c>
      <c r="AB5451" s="115">
        <v>0.93764811156911998</v>
      </c>
      <c r="AC5451" s="115">
        <v>0.13789649666636</v>
      </c>
      <c r="AD5451" s="115">
        <v>564.90418845517604</v>
      </c>
      <c r="AF5451" s="115">
        <v>-1</v>
      </c>
      <c r="AG5451" s="115">
        <v>-1</v>
      </c>
      <c r="AH5451" s="115">
        <v>-1</v>
      </c>
      <c r="AI5451" s="115">
        <v>-1</v>
      </c>
      <c r="AJ5451" s="115">
        <v>0</v>
      </c>
      <c r="AM5451" s="115" t="s">
        <v>348</v>
      </c>
      <c r="AN5451" s="115">
        <v>-1</v>
      </c>
      <c r="AQ5451" s="115">
        <v>604</v>
      </c>
      <c r="AR5451" s="115" t="s">
        <v>271</v>
      </c>
      <c r="AS5451" s="115" t="s">
        <v>384</v>
      </c>
      <c r="AT5451" s="115" t="s">
        <v>296</v>
      </c>
      <c r="AV5451" s="115">
        <v>143.371081546281</v>
      </c>
      <c r="AW5451" s="115">
        <v>0.45815424850000003</v>
      </c>
    </row>
    <row r="5452" spans="1:49" x14ac:dyDescent="0.25">
      <c r="A5452" s="117">
        <v>450000</v>
      </c>
      <c r="B5452" s="117">
        <v>870000</v>
      </c>
      <c r="C5452" s="117">
        <v>870000</v>
      </c>
      <c r="D5452" s="115" t="s">
        <v>342</v>
      </c>
      <c r="E5452" s="115" t="s">
        <v>13</v>
      </c>
      <c r="F5452" s="115" t="s">
        <v>343</v>
      </c>
      <c r="G5452" s="115" t="s">
        <v>344</v>
      </c>
      <c r="H5452" s="115">
        <v>0.56000000000000005</v>
      </c>
      <c r="I5452" s="115">
        <v>0.48</v>
      </c>
      <c r="J5452" s="115" t="s">
        <v>350</v>
      </c>
      <c r="K5452" s="115">
        <v>0.16828835050159999</v>
      </c>
      <c r="L5452" s="115">
        <v>3665.1386589976</v>
      </c>
      <c r="M5452" s="115">
        <v>9.1342777566984203</v>
      </c>
      <c r="N5452" s="115">
        <v>1.34334499977641</v>
      </c>
      <c r="O5452" s="115">
        <v>1.5371925366982999</v>
      </c>
      <c r="P5452" s="115">
        <v>0.22606931416695</v>
      </c>
      <c r="Q5452" s="115">
        <v>616.80013928238202</v>
      </c>
      <c r="R5452" s="115">
        <v>1210</v>
      </c>
      <c r="S5452" s="115" t="s">
        <v>353</v>
      </c>
      <c r="T5452" s="115">
        <v>1210</v>
      </c>
      <c r="U5452" s="115" t="s">
        <v>352</v>
      </c>
      <c r="V5452" s="115" t="s">
        <v>350</v>
      </c>
      <c r="Z5452" s="115">
        <v>0</v>
      </c>
      <c r="AA5452" s="115">
        <v>1</v>
      </c>
      <c r="AB5452" s="115">
        <v>1.5371925366982999</v>
      </c>
      <c r="AC5452" s="115">
        <v>0.22606931416695</v>
      </c>
      <c r="AD5452" s="115">
        <v>616.80013928238202</v>
      </c>
      <c r="AF5452" s="115">
        <v>-1</v>
      </c>
      <c r="AG5452" s="115">
        <v>-1</v>
      </c>
      <c r="AH5452" s="115">
        <v>-1</v>
      </c>
      <c r="AI5452" s="115">
        <v>-1</v>
      </c>
      <c r="AJ5452" s="115">
        <v>0</v>
      </c>
      <c r="AM5452" s="115" t="s">
        <v>348</v>
      </c>
      <c r="AN5452" s="115">
        <v>-1</v>
      </c>
      <c r="AQ5452" s="115">
        <v>604</v>
      </c>
      <c r="AR5452" s="115" t="s">
        <v>271</v>
      </c>
      <c r="AS5452" s="115" t="s">
        <v>384</v>
      </c>
      <c r="AT5452" s="115" t="s">
        <v>296</v>
      </c>
      <c r="AV5452" s="115">
        <v>114.916634306803</v>
      </c>
      <c r="AW5452" s="115">
        <v>0.50024342200000005</v>
      </c>
    </row>
    <row r="5453" spans="1:49" x14ac:dyDescent="0.25">
      <c r="A5453" s="117">
        <v>450000</v>
      </c>
      <c r="B5453" s="117">
        <v>870000</v>
      </c>
      <c r="C5453" s="117">
        <v>870000</v>
      </c>
      <c r="D5453" s="115" t="s">
        <v>342</v>
      </c>
      <c r="E5453" s="115" t="s">
        <v>13</v>
      </c>
      <c r="F5453" s="115" t="s">
        <v>343</v>
      </c>
      <c r="G5453" s="115" t="s">
        <v>344</v>
      </c>
      <c r="H5453" s="115">
        <v>0.56000000000000005</v>
      </c>
      <c r="I5453" s="115">
        <v>0.48</v>
      </c>
      <c r="J5453" s="115" t="s">
        <v>350</v>
      </c>
      <c r="K5453" s="115">
        <v>0.23540808859998999</v>
      </c>
      <c r="L5453" s="115">
        <v>3665.1386589976</v>
      </c>
      <c r="M5453" s="115">
        <v>9.1342777566984203</v>
      </c>
      <c r="N5453" s="115">
        <v>1.34334499977641</v>
      </c>
      <c r="O5453" s="115">
        <v>2.1502828674457901</v>
      </c>
      <c r="P5453" s="115">
        <v>0.31623427872771998</v>
      </c>
      <c r="Q5453" s="115">
        <v>862.803286168564</v>
      </c>
      <c r="R5453" s="115">
        <v>1210</v>
      </c>
      <c r="S5453" s="115" t="s">
        <v>353</v>
      </c>
      <c r="T5453" s="115">
        <v>1210</v>
      </c>
      <c r="U5453" s="115" t="s">
        <v>352</v>
      </c>
      <c r="V5453" s="115" t="s">
        <v>350</v>
      </c>
      <c r="Z5453" s="115">
        <v>0</v>
      </c>
      <c r="AA5453" s="115">
        <v>1</v>
      </c>
      <c r="AB5453" s="115">
        <v>2.1502828674457901</v>
      </c>
      <c r="AC5453" s="115">
        <v>0.31623427872771998</v>
      </c>
      <c r="AD5453" s="115">
        <v>862.803286168564</v>
      </c>
      <c r="AF5453" s="115">
        <v>-1</v>
      </c>
      <c r="AG5453" s="115">
        <v>-1</v>
      </c>
      <c r="AH5453" s="115">
        <v>-1</v>
      </c>
      <c r="AI5453" s="115">
        <v>-1</v>
      </c>
      <c r="AJ5453" s="115">
        <v>0</v>
      </c>
      <c r="AM5453" s="115" t="s">
        <v>348</v>
      </c>
      <c r="AN5453" s="115">
        <v>-1</v>
      </c>
      <c r="AQ5453" s="115">
        <v>604</v>
      </c>
      <c r="AR5453" s="115" t="s">
        <v>271</v>
      </c>
      <c r="AS5453" s="115" t="s">
        <v>384</v>
      </c>
      <c r="AT5453" s="115" t="s">
        <v>296</v>
      </c>
      <c r="AV5453" s="115">
        <v>124.87646926054801</v>
      </c>
      <c r="AW5453" s="115">
        <v>0.69975935619999996</v>
      </c>
    </row>
    <row r="5454" spans="1:49" x14ac:dyDescent="0.25">
      <c r="A5454" s="117">
        <v>450000</v>
      </c>
      <c r="B5454" s="117">
        <v>870000</v>
      </c>
      <c r="C5454" s="117">
        <v>870000</v>
      </c>
      <c r="D5454" s="115" t="s">
        <v>342</v>
      </c>
      <c r="E5454" s="115" t="s">
        <v>13</v>
      </c>
      <c r="F5454" s="115" t="s">
        <v>343</v>
      </c>
      <c r="G5454" s="115" t="s">
        <v>344</v>
      </c>
      <c r="H5454" s="115">
        <v>0.56000000000000005</v>
      </c>
      <c r="I5454" s="115">
        <v>0.48</v>
      </c>
      <c r="J5454" s="115" t="s">
        <v>350</v>
      </c>
      <c r="K5454" s="115">
        <v>2.3454266187060001E-2</v>
      </c>
      <c r="L5454" s="115">
        <v>3665.1386589976</v>
      </c>
      <c r="M5454" s="115">
        <v>9.1342777566984203</v>
      </c>
      <c r="N5454" s="115">
        <v>1.34334499977641</v>
      </c>
      <c r="O5454" s="115">
        <v>0.21423778193222001</v>
      </c>
      <c r="P5454" s="115">
        <v>3.150717120582E-2</v>
      </c>
      <c r="Q5454" s="115">
        <v>85.963137720646898</v>
      </c>
      <c r="R5454" s="115">
        <v>1210</v>
      </c>
      <c r="S5454" s="115" t="s">
        <v>353</v>
      </c>
      <c r="T5454" s="115">
        <v>1210</v>
      </c>
      <c r="U5454" s="115" t="s">
        <v>352</v>
      </c>
      <c r="V5454" s="115" t="s">
        <v>350</v>
      </c>
      <c r="Z5454" s="115">
        <v>0</v>
      </c>
      <c r="AA5454" s="115">
        <v>1</v>
      </c>
      <c r="AB5454" s="115">
        <v>0.21423778193222001</v>
      </c>
      <c r="AC5454" s="115">
        <v>3.150717120582E-2</v>
      </c>
      <c r="AD5454" s="115">
        <v>85.963137720647296</v>
      </c>
      <c r="AF5454" s="115">
        <v>-1</v>
      </c>
      <c r="AG5454" s="115">
        <v>-1</v>
      </c>
      <c r="AH5454" s="115">
        <v>-1</v>
      </c>
      <c r="AI5454" s="115">
        <v>-1</v>
      </c>
      <c r="AJ5454" s="115">
        <v>0</v>
      </c>
      <c r="AM5454" s="115" t="s">
        <v>348</v>
      </c>
      <c r="AN5454" s="115">
        <v>-1</v>
      </c>
      <c r="AQ5454" s="115">
        <v>604</v>
      </c>
      <c r="AR5454" s="115" t="s">
        <v>271</v>
      </c>
      <c r="AS5454" s="115" t="s">
        <v>384</v>
      </c>
      <c r="AT5454" s="115" t="s">
        <v>296</v>
      </c>
      <c r="AV5454" s="115">
        <v>45.5734796883972</v>
      </c>
      <c r="AW5454" s="115">
        <v>6.97186843E-2</v>
      </c>
    </row>
    <row r="5455" spans="1:49" x14ac:dyDescent="0.25">
      <c r="A5455" s="117">
        <v>450000</v>
      </c>
      <c r="B5455" s="117">
        <v>870000</v>
      </c>
      <c r="C5455" s="117">
        <v>870000</v>
      </c>
      <c r="D5455" s="115" t="s">
        <v>342</v>
      </c>
      <c r="E5455" s="115" t="s">
        <v>13</v>
      </c>
      <c r="F5455" s="115" t="s">
        <v>343</v>
      </c>
      <c r="G5455" s="115" t="s">
        <v>344</v>
      </c>
      <c r="H5455" s="115">
        <v>0.56000000000000005</v>
      </c>
      <c r="I5455" s="115">
        <v>0.48</v>
      </c>
      <c r="J5455" s="115" t="s">
        <v>350</v>
      </c>
      <c r="K5455" s="115">
        <v>0.17189832907772001</v>
      </c>
      <c r="L5455" s="115">
        <v>3725.6160859548099</v>
      </c>
      <c r="M5455" s="115">
        <v>10.7019374168685</v>
      </c>
      <c r="N5455" s="115">
        <v>2.0600682170908202</v>
      </c>
      <c r="O5455" s="115">
        <v>1.8396451598540899</v>
      </c>
      <c r="P5455" s="115">
        <v>0.35412228430404002</v>
      </c>
      <c r="Q5455" s="115">
        <v>640.42717996072599</v>
      </c>
      <c r="R5455" s="115">
        <v>1300</v>
      </c>
      <c r="S5455" s="115" t="s">
        <v>346</v>
      </c>
      <c r="T5455" s="115">
        <v>1300</v>
      </c>
      <c r="U5455" s="115" t="s">
        <v>352</v>
      </c>
      <c r="V5455" s="115" t="s">
        <v>350</v>
      </c>
      <c r="Z5455" s="115">
        <v>0</v>
      </c>
      <c r="AA5455" s="115">
        <v>1</v>
      </c>
      <c r="AB5455" s="115">
        <v>1.8396451598540899</v>
      </c>
      <c r="AC5455" s="115">
        <v>0.35412228430404002</v>
      </c>
      <c r="AD5455" s="115">
        <v>1029.72064759863</v>
      </c>
      <c r="AF5455" s="115">
        <v>-1</v>
      </c>
      <c r="AG5455" s="115">
        <v>-1</v>
      </c>
      <c r="AH5455" s="115">
        <v>-1</v>
      </c>
      <c r="AI5455" s="115">
        <v>-1</v>
      </c>
      <c r="AJ5455" s="115">
        <v>0</v>
      </c>
      <c r="AM5455" s="115" t="s">
        <v>348</v>
      </c>
      <c r="AN5455" s="115">
        <v>-1</v>
      </c>
      <c r="AQ5455" s="115">
        <v>604</v>
      </c>
      <c r="AR5455" s="115" t="s">
        <v>271</v>
      </c>
      <c r="AS5455" s="115" t="s">
        <v>384</v>
      </c>
      <c r="AT5455" s="115" t="s">
        <v>296</v>
      </c>
      <c r="AV5455" s="115">
        <v>127.836848247302</v>
      </c>
      <c r="AW5455" s="115">
        <v>0.83513434519999996</v>
      </c>
    </row>
    <row r="5456" spans="1:49" x14ac:dyDescent="0.25">
      <c r="A5456" s="117">
        <v>450000</v>
      </c>
      <c r="B5456" s="117">
        <v>870000</v>
      </c>
      <c r="C5456" s="117">
        <v>870000</v>
      </c>
      <c r="D5456" s="115" t="s">
        <v>342</v>
      </c>
      <c r="E5456" s="115" t="s">
        <v>13</v>
      </c>
      <c r="F5456" s="115" t="s">
        <v>343</v>
      </c>
      <c r="G5456" s="115" t="s">
        <v>344</v>
      </c>
      <c r="H5456" s="115">
        <v>0.56000000000000005</v>
      </c>
      <c r="I5456" s="115">
        <v>0.48</v>
      </c>
      <c r="J5456" s="115" t="s">
        <v>350</v>
      </c>
      <c r="K5456" s="115">
        <v>4.674374495085E-2</v>
      </c>
      <c r="L5456" s="115">
        <v>3649.16709761017</v>
      </c>
      <c r="M5456" s="115">
        <v>9.0949047491995803</v>
      </c>
      <c r="N5456" s="115">
        <v>1.33756921579897</v>
      </c>
      <c r="O5456" s="115">
        <v>0.42512990794893002</v>
      </c>
      <c r="P5456" s="115">
        <v>6.2522994277420002E-2</v>
      </c>
      <c r="Q5456" s="115">
        <v>170.575736093752</v>
      </c>
      <c r="R5456" s="115">
        <v>1200</v>
      </c>
      <c r="S5456" s="115" t="s">
        <v>351</v>
      </c>
      <c r="T5456" s="115">
        <v>1200</v>
      </c>
      <c r="U5456" s="115" t="s">
        <v>352</v>
      </c>
      <c r="V5456" s="115" t="s">
        <v>350</v>
      </c>
      <c r="Z5456" s="115">
        <v>0</v>
      </c>
      <c r="AA5456" s="115">
        <v>1</v>
      </c>
      <c r="AB5456" s="115">
        <v>0.42512990794893002</v>
      </c>
      <c r="AC5456" s="115">
        <v>6.2522994277420002E-2</v>
      </c>
      <c r="AD5456" s="115">
        <v>390.87734102380102</v>
      </c>
      <c r="AF5456" s="115">
        <v>-1</v>
      </c>
      <c r="AG5456" s="115">
        <v>-1</v>
      </c>
      <c r="AH5456" s="115">
        <v>-1</v>
      </c>
      <c r="AI5456" s="115">
        <v>-1</v>
      </c>
      <c r="AJ5456" s="115">
        <v>0</v>
      </c>
      <c r="AM5456" s="115" t="s">
        <v>348</v>
      </c>
      <c r="AN5456" s="115">
        <v>-1</v>
      </c>
      <c r="AQ5456" s="115">
        <v>604</v>
      </c>
      <c r="AR5456" s="115" t="s">
        <v>271</v>
      </c>
      <c r="AS5456" s="115" t="s">
        <v>384</v>
      </c>
      <c r="AT5456" s="115" t="s">
        <v>296</v>
      </c>
      <c r="AV5456" s="115">
        <v>69.122199315249603</v>
      </c>
      <c r="AW5456" s="115">
        <v>0.3170132531</v>
      </c>
    </row>
    <row r="5457" spans="1:49" x14ac:dyDescent="0.25">
      <c r="A5457" s="117">
        <v>450000</v>
      </c>
      <c r="B5457" s="117">
        <v>870000</v>
      </c>
      <c r="C5457" s="117">
        <v>870000</v>
      </c>
      <c r="D5457" s="115" t="s">
        <v>342</v>
      </c>
      <c r="E5457" s="115" t="s">
        <v>13</v>
      </c>
      <c r="F5457" s="115" t="s">
        <v>343</v>
      </c>
      <c r="G5457" s="115" t="s">
        <v>344</v>
      </c>
      <c r="H5457" s="115">
        <v>0.56000000000000005</v>
      </c>
      <c r="I5457" s="115">
        <v>0.48</v>
      </c>
      <c r="J5457" s="115" t="s">
        <v>350</v>
      </c>
      <c r="K5457" s="115">
        <v>5.9956617475899997E-3</v>
      </c>
      <c r="L5457" s="115">
        <v>3649.16709761017</v>
      </c>
      <c r="M5457" s="115">
        <v>9.0949047491995803</v>
      </c>
      <c r="N5457" s="115">
        <v>1.33756921579897</v>
      </c>
      <c r="O5457" s="115">
        <v>5.4529972502760003E-2</v>
      </c>
      <c r="P5457" s="115">
        <v>8.0196125819200006E-3</v>
      </c>
      <c r="Q5457" s="115">
        <v>21.879171577712601</v>
      </c>
      <c r="R5457" s="115">
        <v>1210</v>
      </c>
      <c r="S5457" s="115" t="s">
        <v>353</v>
      </c>
      <c r="T5457" s="115">
        <v>1210</v>
      </c>
      <c r="U5457" s="115" t="s">
        <v>352</v>
      </c>
      <c r="V5457" s="115" t="s">
        <v>350</v>
      </c>
      <c r="Z5457" s="115">
        <v>0</v>
      </c>
      <c r="AA5457" s="115">
        <v>1</v>
      </c>
      <c r="AB5457" s="115">
        <v>5.4529972502760003E-2</v>
      </c>
      <c r="AC5457" s="115">
        <v>8.0196125819200006E-3</v>
      </c>
      <c r="AD5457" s="115">
        <v>21.879171577712899</v>
      </c>
      <c r="AF5457" s="115">
        <v>-1</v>
      </c>
      <c r="AG5457" s="115">
        <v>-1</v>
      </c>
      <c r="AH5457" s="115">
        <v>-1</v>
      </c>
      <c r="AI5457" s="115">
        <v>-1</v>
      </c>
      <c r="AJ5457" s="115">
        <v>0</v>
      </c>
      <c r="AM5457" s="115" t="s">
        <v>348</v>
      </c>
      <c r="AN5457" s="115">
        <v>-1</v>
      </c>
      <c r="AQ5457" s="115">
        <v>604</v>
      </c>
      <c r="AR5457" s="115" t="s">
        <v>271</v>
      </c>
      <c r="AS5457" s="115" t="s">
        <v>384</v>
      </c>
      <c r="AT5457" s="115" t="s">
        <v>296</v>
      </c>
      <c r="AV5457" s="115">
        <v>23.817250013290099</v>
      </c>
      <c r="AW5457" s="115">
        <v>1.7744664699999999E-2</v>
      </c>
    </row>
    <row r="5458" spans="1:49" x14ac:dyDescent="0.25">
      <c r="A5458" s="117">
        <v>450000</v>
      </c>
      <c r="B5458" s="117">
        <v>870000</v>
      </c>
      <c r="C5458" s="117">
        <v>870000</v>
      </c>
      <c r="D5458" s="115" t="s">
        <v>342</v>
      </c>
      <c r="E5458" s="115" t="s">
        <v>13</v>
      </c>
      <c r="F5458" s="115" t="s">
        <v>343</v>
      </c>
      <c r="G5458" s="115" t="s">
        <v>344</v>
      </c>
      <c r="H5458" s="115">
        <v>0.56000000000000005</v>
      </c>
      <c r="I5458" s="115">
        <v>0.48</v>
      </c>
      <c r="J5458" s="115" t="s">
        <v>350</v>
      </c>
      <c r="K5458" s="115">
        <v>7.04818387458E-3</v>
      </c>
      <c r="L5458" s="115">
        <v>3649.16709761017</v>
      </c>
      <c r="M5458" s="115">
        <v>9.0949047491995803</v>
      </c>
      <c r="N5458" s="115">
        <v>1.33756921579897</v>
      </c>
      <c r="O5458" s="115">
        <v>6.4102560994200003E-2</v>
      </c>
      <c r="P5458" s="115">
        <v>9.4274337779300006E-3</v>
      </c>
      <c r="Q5458" s="115">
        <v>25.720000693045801</v>
      </c>
      <c r="R5458" s="115">
        <v>1210</v>
      </c>
      <c r="S5458" s="115" t="s">
        <v>353</v>
      </c>
      <c r="T5458" s="115">
        <v>1210</v>
      </c>
      <c r="U5458" s="115" t="s">
        <v>352</v>
      </c>
      <c r="V5458" s="115" t="s">
        <v>350</v>
      </c>
      <c r="Z5458" s="115">
        <v>0</v>
      </c>
      <c r="AA5458" s="115">
        <v>1</v>
      </c>
      <c r="AB5458" s="115">
        <v>6.4102560994200003E-2</v>
      </c>
      <c r="AC5458" s="115">
        <v>9.4274337779300006E-3</v>
      </c>
      <c r="AD5458" s="115">
        <v>25.720000693045701</v>
      </c>
      <c r="AF5458" s="115">
        <v>-1</v>
      </c>
      <c r="AG5458" s="115">
        <v>-1</v>
      </c>
      <c r="AH5458" s="115">
        <v>-1</v>
      </c>
      <c r="AI5458" s="115">
        <v>-1</v>
      </c>
      <c r="AJ5458" s="115">
        <v>0</v>
      </c>
      <c r="AM5458" s="115" t="s">
        <v>348</v>
      </c>
      <c r="AN5458" s="115">
        <v>-1</v>
      </c>
      <c r="AQ5458" s="115">
        <v>604</v>
      </c>
      <c r="AR5458" s="115" t="s">
        <v>271</v>
      </c>
      <c r="AS5458" s="115" t="s">
        <v>384</v>
      </c>
      <c r="AT5458" s="115" t="s">
        <v>296</v>
      </c>
      <c r="AV5458" s="115">
        <v>25.666809421679801</v>
      </c>
      <c r="AW5458" s="115">
        <v>2.0859692400000001E-2</v>
      </c>
    </row>
    <row r="5459" spans="1:49" x14ac:dyDescent="0.25">
      <c r="A5459" s="117">
        <v>450000</v>
      </c>
      <c r="B5459" s="117">
        <v>870000</v>
      </c>
      <c r="C5459" s="117">
        <v>870000</v>
      </c>
      <c r="D5459" s="115" t="s">
        <v>342</v>
      </c>
      <c r="E5459" s="115" t="s">
        <v>13</v>
      </c>
      <c r="F5459" s="115" t="s">
        <v>343</v>
      </c>
      <c r="G5459" s="115" t="s">
        <v>344</v>
      </c>
      <c r="H5459" s="115">
        <v>0.56000000000000005</v>
      </c>
      <c r="I5459" s="115">
        <v>0.48</v>
      </c>
      <c r="J5459" s="115" t="s">
        <v>350</v>
      </c>
      <c r="K5459" s="115">
        <v>2.5504510060459999E-2</v>
      </c>
      <c r="L5459" s="115">
        <v>3629.3751855691798</v>
      </c>
      <c r="M5459" s="115">
        <v>8.5218162063836793</v>
      </c>
      <c r="N5459" s="115">
        <v>1.23397090920186</v>
      </c>
      <c r="O5459" s="115">
        <v>0.21734474716916999</v>
      </c>
      <c r="P5459" s="115">
        <v>3.1471823468060003E-2</v>
      </c>
      <c r="Q5459" s="115">
        <v>92.5654359335621</v>
      </c>
      <c r="R5459" s="115">
        <v>1200</v>
      </c>
      <c r="S5459" s="115" t="s">
        <v>351</v>
      </c>
      <c r="T5459" s="115">
        <v>1200</v>
      </c>
      <c r="U5459" s="115" t="s">
        <v>352</v>
      </c>
      <c r="V5459" s="115" t="s">
        <v>350</v>
      </c>
      <c r="Z5459" s="115">
        <v>0</v>
      </c>
      <c r="AA5459" s="115">
        <v>1</v>
      </c>
      <c r="AB5459" s="115">
        <v>0.21734474716916999</v>
      </c>
      <c r="AC5459" s="115">
        <v>3.1471823468060003E-2</v>
      </c>
      <c r="AD5459" s="115">
        <v>92.565435933561005</v>
      </c>
      <c r="AF5459" s="115">
        <v>-1</v>
      </c>
      <c r="AG5459" s="115">
        <v>-1</v>
      </c>
      <c r="AH5459" s="115">
        <v>-1</v>
      </c>
      <c r="AI5459" s="115">
        <v>-1</v>
      </c>
      <c r="AJ5459" s="115">
        <v>0</v>
      </c>
      <c r="AM5459" s="115" t="s">
        <v>348</v>
      </c>
      <c r="AN5459" s="115">
        <v>-1</v>
      </c>
      <c r="AQ5459" s="115">
        <v>604</v>
      </c>
      <c r="AR5459" s="115" t="s">
        <v>271</v>
      </c>
      <c r="AS5459" s="115" t="s">
        <v>384</v>
      </c>
      <c r="AT5459" s="115" t="s">
        <v>296</v>
      </c>
      <c r="AV5459" s="115">
        <v>104.143164637721</v>
      </c>
      <c r="AW5459" s="115">
        <v>7.5073346299999996E-2</v>
      </c>
    </row>
    <row r="5460" spans="1:49" x14ac:dyDescent="0.25">
      <c r="A5460" s="117">
        <v>450000</v>
      </c>
      <c r="B5460" s="117">
        <v>870000</v>
      </c>
      <c r="C5460" s="117">
        <v>870000</v>
      </c>
      <c r="D5460" s="115" t="s">
        <v>342</v>
      </c>
      <c r="E5460" s="115" t="s">
        <v>13</v>
      </c>
      <c r="F5460" s="115" t="s">
        <v>343</v>
      </c>
      <c r="G5460" s="115" t="s">
        <v>344</v>
      </c>
      <c r="H5460" s="115">
        <v>0.56000000000000005</v>
      </c>
      <c r="I5460" s="115">
        <v>0.48</v>
      </c>
      <c r="J5460" s="115" t="s">
        <v>350</v>
      </c>
      <c r="K5460" s="115">
        <v>8.3803284100039996E-2</v>
      </c>
      <c r="L5460" s="115">
        <v>3629.3751855691798</v>
      </c>
      <c r="M5460" s="115">
        <v>8.5218162063836793</v>
      </c>
      <c r="N5460" s="115">
        <v>1.23397090920186</v>
      </c>
      <c r="O5460" s="115">
        <v>0.71415618459189001</v>
      </c>
      <c r="P5460" s="115">
        <v>0.10341081467502</v>
      </c>
      <c r="Q5460" s="115">
        <v>304.15355978188899</v>
      </c>
      <c r="R5460" s="115">
        <v>1210</v>
      </c>
      <c r="S5460" s="115" t="s">
        <v>353</v>
      </c>
      <c r="T5460" s="115">
        <v>1210</v>
      </c>
      <c r="U5460" s="115" t="s">
        <v>352</v>
      </c>
      <c r="V5460" s="115" t="s">
        <v>350</v>
      </c>
      <c r="Z5460" s="115">
        <v>0</v>
      </c>
      <c r="AA5460" s="115">
        <v>1</v>
      </c>
      <c r="AB5460" s="115">
        <v>0.71415618459189001</v>
      </c>
      <c r="AC5460" s="115">
        <v>0.10341081467502</v>
      </c>
      <c r="AD5460" s="115">
        <v>867.73784016877801</v>
      </c>
      <c r="AF5460" s="115">
        <v>-1</v>
      </c>
      <c r="AG5460" s="115">
        <v>-1</v>
      </c>
      <c r="AH5460" s="115">
        <v>-1</v>
      </c>
      <c r="AI5460" s="115">
        <v>-1</v>
      </c>
      <c r="AJ5460" s="115">
        <v>0</v>
      </c>
      <c r="AM5460" s="115" t="s">
        <v>348</v>
      </c>
      <c r="AN5460" s="115">
        <v>-1</v>
      </c>
      <c r="AQ5460" s="115">
        <v>604</v>
      </c>
      <c r="AR5460" s="115" t="s">
        <v>271</v>
      </c>
      <c r="AS5460" s="115" t="s">
        <v>384</v>
      </c>
      <c r="AT5460" s="115" t="s">
        <v>296</v>
      </c>
      <c r="AV5460" s="115">
        <v>81.251445297368704</v>
      </c>
      <c r="AW5460" s="115">
        <v>0.70376142750000004</v>
      </c>
    </row>
    <row r="5461" spans="1:49" x14ac:dyDescent="0.25">
      <c r="A5461" s="117">
        <v>450000</v>
      </c>
      <c r="B5461" s="117">
        <v>870000</v>
      </c>
      <c r="C5461" s="117">
        <v>870000</v>
      </c>
      <c r="D5461" s="115" t="s">
        <v>342</v>
      </c>
      <c r="E5461" s="115" t="s">
        <v>13</v>
      </c>
      <c r="F5461" s="115" t="s">
        <v>343</v>
      </c>
      <c r="G5461" s="115" t="s">
        <v>344</v>
      </c>
      <c r="H5461" s="115">
        <v>0.56000000000000005</v>
      </c>
      <c r="I5461" s="115">
        <v>0.48</v>
      </c>
      <c r="J5461" s="115" t="s">
        <v>350</v>
      </c>
      <c r="K5461" s="115">
        <v>9.0906911883959995E-2</v>
      </c>
      <c r="L5461" s="115">
        <v>3629.3751855691798</v>
      </c>
      <c r="M5461" s="115">
        <v>8.5218162063836793</v>
      </c>
      <c r="N5461" s="115">
        <v>1.23397090920186</v>
      </c>
      <c r="O5461" s="115">
        <v>0.77469199496509999</v>
      </c>
      <c r="P5461" s="115">
        <v>0.11217648471019</v>
      </c>
      <c r="Q5461" s="115">
        <v>329.93529018840098</v>
      </c>
      <c r="R5461" s="115">
        <v>1210</v>
      </c>
      <c r="S5461" s="115" t="s">
        <v>353</v>
      </c>
      <c r="T5461" s="115">
        <v>1210</v>
      </c>
      <c r="U5461" s="115" t="s">
        <v>352</v>
      </c>
      <c r="V5461" s="115" t="s">
        <v>350</v>
      </c>
      <c r="Z5461" s="115">
        <v>0</v>
      </c>
      <c r="AA5461" s="115">
        <v>1</v>
      </c>
      <c r="AB5461" s="115">
        <v>0.77469199496509999</v>
      </c>
      <c r="AC5461" s="115">
        <v>0.11217648471019</v>
      </c>
      <c r="AD5461" s="115">
        <v>719.15609143335803</v>
      </c>
      <c r="AF5461" s="115">
        <v>-1</v>
      </c>
      <c r="AG5461" s="115">
        <v>-1</v>
      </c>
      <c r="AH5461" s="115">
        <v>-1</v>
      </c>
      <c r="AI5461" s="115">
        <v>-1</v>
      </c>
      <c r="AJ5461" s="115">
        <v>0</v>
      </c>
      <c r="AM5461" s="115" t="s">
        <v>348</v>
      </c>
      <c r="AN5461" s="115">
        <v>-1</v>
      </c>
      <c r="AQ5461" s="115">
        <v>604</v>
      </c>
      <c r="AR5461" s="115" t="s">
        <v>271</v>
      </c>
      <c r="AS5461" s="115" t="s">
        <v>384</v>
      </c>
      <c r="AT5461" s="115" t="s">
        <v>296</v>
      </c>
      <c r="AV5461" s="115">
        <v>77.833315488984098</v>
      </c>
      <c r="AW5461" s="115">
        <v>0.58325717070000005</v>
      </c>
    </row>
    <row r="5462" spans="1:49" x14ac:dyDescent="0.25">
      <c r="A5462" s="117">
        <v>450000</v>
      </c>
      <c r="B5462" s="117">
        <v>870000</v>
      </c>
      <c r="C5462" s="117">
        <v>870000</v>
      </c>
      <c r="D5462" s="115" t="s">
        <v>342</v>
      </c>
      <c r="E5462" s="115" t="s">
        <v>13</v>
      </c>
      <c r="F5462" s="115" t="s">
        <v>343</v>
      </c>
      <c r="G5462" s="115" t="s">
        <v>344</v>
      </c>
      <c r="H5462" s="115">
        <v>0.56000000000000005</v>
      </c>
      <c r="I5462" s="115">
        <v>0.48</v>
      </c>
      <c r="J5462" s="115" t="s">
        <v>350</v>
      </c>
      <c r="K5462" s="115">
        <v>6.5465930146899999E-3</v>
      </c>
      <c r="L5462" s="115">
        <v>3636.90776873204</v>
      </c>
      <c r="M5462" s="115">
        <v>8.6674580930738792</v>
      </c>
      <c r="N5462" s="115">
        <v>1.2600690252292299</v>
      </c>
      <c r="O5462" s="115">
        <v>5.674232060724E-2</v>
      </c>
      <c r="P5462" s="115">
        <v>8.2491590785899998E-3</v>
      </c>
      <c r="Q5462" s="115">
        <v>23.809354993856601</v>
      </c>
      <c r="R5462" s="115">
        <v>1200</v>
      </c>
      <c r="S5462" s="115" t="s">
        <v>351</v>
      </c>
      <c r="T5462" s="115">
        <v>1200</v>
      </c>
      <c r="U5462" s="115" t="s">
        <v>352</v>
      </c>
      <c r="V5462" s="115" t="s">
        <v>350</v>
      </c>
      <c r="Z5462" s="115">
        <v>0</v>
      </c>
      <c r="AA5462" s="115">
        <v>1</v>
      </c>
      <c r="AB5462" s="115">
        <v>5.674232060724E-2</v>
      </c>
      <c r="AC5462" s="115">
        <v>8.2491590785899998E-3</v>
      </c>
      <c r="AD5462" s="115">
        <v>23.809354993854999</v>
      </c>
      <c r="AF5462" s="115">
        <v>-1</v>
      </c>
      <c r="AG5462" s="115">
        <v>-1</v>
      </c>
      <c r="AH5462" s="115">
        <v>-1</v>
      </c>
      <c r="AI5462" s="115">
        <v>-1</v>
      </c>
      <c r="AJ5462" s="115">
        <v>0</v>
      </c>
      <c r="AM5462" s="115" t="s">
        <v>348</v>
      </c>
      <c r="AN5462" s="115">
        <v>-1</v>
      </c>
      <c r="AQ5462" s="115">
        <v>604</v>
      </c>
      <c r="AR5462" s="115" t="s">
        <v>271</v>
      </c>
      <c r="AS5462" s="115" t="s">
        <v>384</v>
      </c>
      <c r="AT5462" s="115" t="s">
        <v>296</v>
      </c>
      <c r="AV5462" s="115">
        <v>24.833345565826601</v>
      </c>
      <c r="AW5462" s="115">
        <v>1.9310101400000002E-2</v>
      </c>
    </row>
    <row r="5463" spans="1:49" x14ac:dyDescent="0.25">
      <c r="A5463" s="117">
        <v>450000</v>
      </c>
      <c r="B5463" s="117">
        <v>870000</v>
      </c>
      <c r="C5463" s="117">
        <v>870000</v>
      </c>
      <c r="D5463" s="115" t="s">
        <v>342</v>
      </c>
      <c r="E5463" s="115" t="s">
        <v>13</v>
      </c>
      <c r="F5463" s="115" t="s">
        <v>343</v>
      </c>
      <c r="G5463" s="115" t="s">
        <v>344</v>
      </c>
      <c r="H5463" s="115">
        <v>0.56000000000000005</v>
      </c>
      <c r="I5463" s="115">
        <v>0.48</v>
      </c>
      <c r="J5463" s="115" t="s">
        <v>350</v>
      </c>
      <c r="K5463" s="115">
        <v>1.2520733608160001E-2</v>
      </c>
      <c r="L5463" s="115">
        <v>3636.90776873204</v>
      </c>
      <c r="M5463" s="115">
        <v>8.6674580930738792</v>
      </c>
      <c r="N5463" s="115">
        <v>1.2600690252292299</v>
      </c>
      <c r="O5463" s="115">
        <v>0.10852293384334</v>
      </c>
      <c r="P5463" s="115">
        <v>1.5776988592799999E-2</v>
      </c>
      <c r="Q5463" s="115">
        <v>45.5367533297742</v>
      </c>
      <c r="R5463" s="115">
        <v>1210</v>
      </c>
      <c r="S5463" s="115" t="s">
        <v>353</v>
      </c>
      <c r="T5463" s="115">
        <v>1210</v>
      </c>
      <c r="U5463" s="115" t="s">
        <v>352</v>
      </c>
      <c r="V5463" s="115" t="s">
        <v>350</v>
      </c>
      <c r="Z5463" s="115">
        <v>0</v>
      </c>
      <c r="AA5463" s="115">
        <v>1</v>
      </c>
      <c r="AB5463" s="115">
        <v>0.10852293384334</v>
      </c>
      <c r="AC5463" s="115">
        <v>1.5776988592799999E-2</v>
      </c>
      <c r="AD5463" s="115">
        <v>345.77053863029897</v>
      </c>
      <c r="AF5463" s="115">
        <v>-1</v>
      </c>
      <c r="AG5463" s="115">
        <v>-1</v>
      </c>
      <c r="AH5463" s="115">
        <v>-1</v>
      </c>
      <c r="AI5463" s="115">
        <v>-1</v>
      </c>
      <c r="AJ5463" s="115">
        <v>0</v>
      </c>
      <c r="AM5463" s="115" t="s">
        <v>348</v>
      </c>
      <c r="AN5463" s="115">
        <v>-1</v>
      </c>
      <c r="AQ5463" s="115">
        <v>604</v>
      </c>
      <c r="AR5463" s="115" t="s">
        <v>271</v>
      </c>
      <c r="AS5463" s="115" t="s">
        <v>384</v>
      </c>
      <c r="AT5463" s="115" t="s">
        <v>296</v>
      </c>
      <c r="AV5463" s="115">
        <v>34.368251554300997</v>
      </c>
      <c r="AW5463" s="115">
        <v>0.28043028269999998</v>
      </c>
    </row>
    <row r="5464" spans="1:49" x14ac:dyDescent="0.25">
      <c r="A5464" s="117">
        <v>450000</v>
      </c>
      <c r="B5464" s="117">
        <v>870000</v>
      </c>
      <c r="C5464" s="117">
        <v>870000</v>
      </c>
      <c r="D5464" s="115" t="s">
        <v>342</v>
      </c>
      <c r="E5464" s="115" t="s">
        <v>13</v>
      </c>
      <c r="F5464" s="115" t="s">
        <v>343</v>
      </c>
      <c r="G5464" s="115" t="s">
        <v>344</v>
      </c>
      <c r="H5464" s="115">
        <v>0.56000000000000005</v>
      </c>
      <c r="I5464" s="115">
        <v>0.48</v>
      </c>
      <c r="J5464" s="115" t="s">
        <v>350</v>
      </c>
      <c r="K5464" s="115">
        <v>8.4251932975729998E-2</v>
      </c>
      <c r="L5464" s="115">
        <v>3636.90776873204</v>
      </c>
      <c r="M5464" s="115">
        <v>8.6674580930738792</v>
      </c>
      <c r="N5464" s="115">
        <v>1.2600690252292299</v>
      </c>
      <c r="O5464" s="115">
        <v>0.73025009832761001</v>
      </c>
      <c r="P5464" s="115">
        <v>0.10616325105839999</v>
      </c>
      <c r="Q5464" s="115">
        <v>306.41650957012303</v>
      </c>
      <c r="R5464" s="115">
        <v>1210</v>
      </c>
      <c r="S5464" s="115" t="s">
        <v>353</v>
      </c>
      <c r="T5464" s="115">
        <v>1210</v>
      </c>
      <c r="U5464" s="115" t="s">
        <v>352</v>
      </c>
      <c r="V5464" s="115" t="s">
        <v>350</v>
      </c>
      <c r="Z5464" s="115">
        <v>0</v>
      </c>
      <c r="AA5464" s="115">
        <v>1</v>
      </c>
      <c r="AB5464" s="115">
        <v>0.73025009832761001</v>
      </c>
      <c r="AC5464" s="115">
        <v>0.10616325105839999</v>
      </c>
      <c r="AD5464" s="115">
        <v>1016.56264934289</v>
      </c>
      <c r="AF5464" s="115">
        <v>-1</v>
      </c>
      <c r="AG5464" s="115">
        <v>-1</v>
      </c>
      <c r="AH5464" s="115">
        <v>-1</v>
      </c>
      <c r="AI5464" s="115">
        <v>-1</v>
      </c>
      <c r="AJ5464" s="115">
        <v>0</v>
      </c>
      <c r="AM5464" s="115" t="s">
        <v>348</v>
      </c>
      <c r="AN5464" s="115">
        <v>-1</v>
      </c>
      <c r="AQ5464" s="115">
        <v>604</v>
      </c>
      <c r="AR5464" s="115" t="s">
        <v>271</v>
      </c>
      <c r="AS5464" s="115" t="s">
        <v>384</v>
      </c>
      <c r="AT5464" s="115" t="s">
        <v>296</v>
      </c>
      <c r="AV5464" s="115">
        <v>74.831863510055001</v>
      </c>
      <c r="AW5464" s="115">
        <v>0.82446281369999996</v>
      </c>
    </row>
    <row r="5465" spans="1:49" x14ac:dyDescent="0.25">
      <c r="A5465" s="117">
        <v>450000</v>
      </c>
      <c r="B5465" s="117">
        <v>870000</v>
      </c>
      <c r="C5465" s="117">
        <v>870000</v>
      </c>
      <c r="D5465" s="115" t="s">
        <v>342</v>
      </c>
      <c r="E5465" s="115" t="s">
        <v>13</v>
      </c>
      <c r="F5465" s="115" t="s">
        <v>343</v>
      </c>
      <c r="G5465" s="115" t="s">
        <v>344</v>
      </c>
      <c r="H5465" s="115">
        <v>0.56000000000000005</v>
      </c>
      <c r="I5465" s="115">
        <v>0.48</v>
      </c>
      <c r="J5465" s="115" t="s">
        <v>345</v>
      </c>
      <c r="K5465" s="115">
        <v>2.322877652314E-2</v>
      </c>
      <c r="L5465" s="115">
        <v>3646.8764832095198</v>
      </c>
      <c r="M5465" s="115">
        <v>9.7439670263734701</v>
      </c>
      <c r="N5465" s="115">
        <v>1.68221787510566</v>
      </c>
      <c r="O5465" s="115">
        <v>0.22634043250454999</v>
      </c>
      <c r="P5465" s="115">
        <v>3.9075863084070003E-2</v>
      </c>
      <c r="Q5465" s="115">
        <v>84.7124788359978</v>
      </c>
      <c r="R5465" s="115">
        <v>1300</v>
      </c>
      <c r="S5465" s="115" t="s">
        <v>346</v>
      </c>
      <c r="T5465" s="115">
        <v>1300</v>
      </c>
      <c r="U5465" s="115" t="s">
        <v>347</v>
      </c>
      <c r="V5465" s="115" t="s">
        <v>345</v>
      </c>
      <c r="Z5465" s="115">
        <v>0</v>
      </c>
      <c r="AA5465" s="115">
        <v>1</v>
      </c>
      <c r="AB5465" s="115">
        <v>0.22634043250454999</v>
      </c>
      <c r="AC5465" s="115">
        <v>3.9075863084070003E-2</v>
      </c>
      <c r="AD5465" s="115">
        <v>516.68102970656798</v>
      </c>
      <c r="AF5465" s="115">
        <v>-1</v>
      </c>
      <c r="AG5465" s="115">
        <v>-1</v>
      </c>
      <c r="AH5465" s="115">
        <v>-1</v>
      </c>
      <c r="AI5465" s="115">
        <v>-1</v>
      </c>
      <c r="AJ5465" s="115">
        <v>0</v>
      </c>
      <c r="AM5465" s="115" t="s">
        <v>348</v>
      </c>
      <c r="AN5465" s="115">
        <v>-1</v>
      </c>
      <c r="AQ5465" s="115">
        <v>604</v>
      </c>
      <c r="AR5465" s="115" t="s">
        <v>271</v>
      </c>
      <c r="AS5465" s="115" t="s">
        <v>384</v>
      </c>
      <c r="AT5465" s="115" t="s">
        <v>296</v>
      </c>
      <c r="AV5465" s="115">
        <v>53.359518244505502</v>
      </c>
      <c r="AW5465" s="115">
        <v>0.41904381969999999</v>
      </c>
    </row>
    <row r="5466" spans="1:49" x14ac:dyDescent="0.25">
      <c r="A5466" s="117">
        <v>450000</v>
      </c>
      <c r="B5466" s="117">
        <v>870000</v>
      </c>
      <c r="C5466" s="117">
        <v>870000</v>
      </c>
      <c r="D5466" s="115" t="s">
        <v>342</v>
      </c>
      <c r="E5466" s="115" t="s">
        <v>13</v>
      </c>
      <c r="F5466" s="115" t="s">
        <v>343</v>
      </c>
      <c r="G5466" s="115" t="s">
        <v>344</v>
      </c>
      <c r="H5466" s="115">
        <v>0.56000000000000005</v>
      </c>
      <c r="I5466" s="115">
        <v>0.48</v>
      </c>
      <c r="J5466" s="115" t="s">
        <v>350</v>
      </c>
      <c r="K5466" s="115">
        <v>0.12589666932520999</v>
      </c>
      <c r="L5466" s="115">
        <v>3686.79256101173</v>
      </c>
      <c r="M5466" s="115">
        <v>9.6147172929746603</v>
      </c>
      <c r="N5466" s="115">
        <v>1.5634740724534499</v>
      </c>
      <c r="O5466" s="115">
        <v>1.21046088368905</v>
      </c>
      <c r="P5466" s="115">
        <v>0.19683617829822</v>
      </c>
      <c r="Q5466" s="115">
        <v>464.15490392435601</v>
      </c>
      <c r="R5466" s="115">
        <v>1200</v>
      </c>
      <c r="S5466" s="115" t="s">
        <v>351</v>
      </c>
      <c r="T5466" s="115">
        <v>1200</v>
      </c>
      <c r="U5466" s="115" t="s">
        <v>352</v>
      </c>
      <c r="V5466" s="115" t="s">
        <v>350</v>
      </c>
      <c r="Z5466" s="115">
        <v>0</v>
      </c>
      <c r="AA5466" s="115">
        <v>1</v>
      </c>
      <c r="AB5466" s="115">
        <v>1.21046088368905</v>
      </c>
      <c r="AC5466" s="115">
        <v>0.19683617829822</v>
      </c>
      <c r="AD5466" s="115">
        <v>664.08747510107196</v>
      </c>
      <c r="AF5466" s="115">
        <v>-1</v>
      </c>
      <c r="AG5466" s="115">
        <v>-1</v>
      </c>
      <c r="AH5466" s="115">
        <v>-1</v>
      </c>
      <c r="AI5466" s="115">
        <v>-1</v>
      </c>
      <c r="AJ5466" s="115">
        <v>0</v>
      </c>
      <c r="AM5466" s="115" t="s">
        <v>348</v>
      </c>
      <c r="AN5466" s="115">
        <v>-1</v>
      </c>
      <c r="AQ5466" s="115">
        <v>604</v>
      </c>
      <c r="AR5466" s="115" t="s">
        <v>271</v>
      </c>
      <c r="AS5466" s="115" t="s">
        <v>384</v>
      </c>
      <c r="AT5466" s="115" t="s">
        <v>296</v>
      </c>
      <c r="AV5466" s="115">
        <v>128.86594707615001</v>
      </c>
      <c r="AW5466" s="115">
        <v>0.53859487029999997</v>
      </c>
    </row>
    <row r="5467" spans="1:49" x14ac:dyDescent="0.25">
      <c r="A5467" s="117">
        <v>450000</v>
      </c>
      <c r="B5467" s="117">
        <v>870000</v>
      </c>
      <c r="C5467" s="117">
        <v>870000</v>
      </c>
      <c r="D5467" s="115" t="s">
        <v>342</v>
      </c>
      <c r="E5467" s="115" t="s">
        <v>13</v>
      </c>
      <c r="F5467" s="115" t="s">
        <v>343</v>
      </c>
      <c r="G5467" s="115" t="s">
        <v>344</v>
      </c>
      <c r="H5467" s="115">
        <v>0.56000000000000005</v>
      </c>
      <c r="I5467" s="115">
        <v>0.48</v>
      </c>
      <c r="J5467" s="115" t="s">
        <v>350</v>
      </c>
      <c r="K5467" s="115">
        <v>0.20711744859678999</v>
      </c>
      <c r="L5467" s="115">
        <v>3686.79256101173</v>
      </c>
      <c r="M5467" s="115">
        <v>9.6147172929746603</v>
      </c>
      <c r="N5467" s="115">
        <v>1.5634740724534499</v>
      </c>
      <c r="O5467" s="115">
        <v>1.9913757147003801</v>
      </c>
      <c r="P5467" s="115">
        <v>0.32382276083379002</v>
      </c>
      <c r="Q5467" s="115">
        <v>763.59906874238902</v>
      </c>
      <c r="R5467" s="115">
        <v>1210</v>
      </c>
      <c r="S5467" s="115" t="s">
        <v>353</v>
      </c>
      <c r="T5467" s="115">
        <v>1210</v>
      </c>
      <c r="U5467" s="115" t="s">
        <v>352</v>
      </c>
      <c r="V5467" s="115" t="s">
        <v>350</v>
      </c>
      <c r="Z5467" s="115">
        <v>0</v>
      </c>
      <c r="AA5467" s="115">
        <v>1</v>
      </c>
      <c r="AB5467" s="115">
        <v>1.9913757147003801</v>
      </c>
      <c r="AC5467" s="115">
        <v>0.32382276083379002</v>
      </c>
      <c r="AD5467" s="115">
        <v>822.04993259820696</v>
      </c>
      <c r="AF5467" s="115">
        <v>-1</v>
      </c>
      <c r="AG5467" s="115">
        <v>-1</v>
      </c>
      <c r="AH5467" s="115">
        <v>-1</v>
      </c>
      <c r="AI5467" s="115">
        <v>-1</v>
      </c>
      <c r="AJ5467" s="115">
        <v>0</v>
      </c>
      <c r="AM5467" s="115" t="s">
        <v>348</v>
      </c>
      <c r="AN5467" s="115">
        <v>-1</v>
      </c>
      <c r="AQ5467" s="115">
        <v>604</v>
      </c>
      <c r="AR5467" s="115" t="s">
        <v>271</v>
      </c>
      <c r="AS5467" s="115" t="s">
        <v>384</v>
      </c>
      <c r="AT5467" s="115" t="s">
        <v>296</v>
      </c>
      <c r="AV5467" s="115">
        <v>116.640724684049</v>
      </c>
      <c r="AW5467" s="115">
        <v>0.66670716350000003</v>
      </c>
    </row>
    <row r="5468" spans="1:49" x14ac:dyDescent="0.25">
      <c r="A5468" s="117">
        <v>450000</v>
      </c>
      <c r="B5468" s="117">
        <v>870000</v>
      </c>
      <c r="C5468" s="117">
        <v>870000</v>
      </c>
      <c r="D5468" s="115" t="s">
        <v>342</v>
      </c>
      <c r="E5468" s="115" t="s">
        <v>13</v>
      </c>
      <c r="F5468" s="115" t="s">
        <v>343</v>
      </c>
      <c r="G5468" s="115" t="s">
        <v>344</v>
      </c>
      <c r="H5468" s="115">
        <v>0.56000000000000005</v>
      </c>
      <c r="I5468" s="115">
        <v>0.48</v>
      </c>
      <c r="J5468" s="115" t="s">
        <v>350</v>
      </c>
      <c r="K5468" s="115">
        <v>6.3306233895E-4</v>
      </c>
      <c r="L5468" s="115">
        <v>3686.79256101173</v>
      </c>
      <c r="M5468" s="115">
        <v>9.6147172929746603</v>
      </c>
      <c r="N5468" s="115">
        <v>1.5634740724534499</v>
      </c>
      <c r="O5468" s="115">
        <v>6.0867154178499997E-3</v>
      </c>
      <c r="P5468" s="115">
        <v>9.8977655319000004E-4</v>
      </c>
      <c r="Q5468" s="115">
        <v>2.3339695219049199</v>
      </c>
      <c r="R5468" s="115">
        <v>1210</v>
      </c>
      <c r="S5468" s="115" t="s">
        <v>353</v>
      </c>
      <c r="T5468" s="115">
        <v>1210</v>
      </c>
      <c r="U5468" s="115" t="s">
        <v>352</v>
      </c>
      <c r="V5468" s="115" t="s">
        <v>350</v>
      </c>
      <c r="Z5468" s="115">
        <v>0</v>
      </c>
      <c r="AA5468" s="115">
        <v>1</v>
      </c>
      <c r="AB5468" s="115">
        <v>6.0867154178499997E-3</v>
      </c>
      <c r="AC5468" s="115">
        <v>9.8977655319000004E-4</v>
      </c>
      <c r="AD5468" s="115">
        <v>75.686273391388795</v>
      </c>
      <c r="AF5468" s="115">
        <v>-1</v>
      </c>
      <c r="AG5468" s="115">
        <v>-1</v>
      </c>
      <c r="AH5468" s="115">
        <v>-1</v>
      </c>
      <c r="AI5468" s="115">
        <v>-1</v>
      </c>
      <c r="AJ5468" s="115">
        <v>0</v>
      </c>
      <c r="AM5468" s="115" t="s">
        <v>348</v>
      </c>
      <c r="AN5468" s="115">
        <v>-1</v>
      </c>
      <c r="AQ5468" s="115">
        <v>604</v>
      </c>
      <c r="AR5468" s="115" t="s">
        <v>271</v>
      </c>
      <c r="AS5468" s="115" t="s">
        <v>384</v>
      </c>
      <c r="AT5468" s="115" t="s">
        <v>296</v>
      </c>
      <c r="AV5468" s="115">
        <v>6.90939019563372</v>
      </c>
      <c r="AW5468" s="115">
        <v>6.1383838900000001E-2</v>
      </c>
    </row>
    <row r="5469" spans="1:49" x14ac:dyDescent="0.25">
      <c r="A5469" s="117">
        <v>450000</v>
      </c>
      <c r="B5469" s="117">
        <v>870000</v>
      </c>
      <c r="C5469" s="117">
        <v>870000</v>
      </c>
      <c r="D5469" s="115" t="s">
        <v>342</v>
      </c>
      <c r="E5469" s="115" t="s">
        <v>13</v>
      </c>
      <c r="F5469" s="115" t="s">
        <v>343</v>
      </c>
      <c r="G5469" s="115" t="s">
        <v>344</v>
      </c>
      <c r="H5469" s="115">
        <v>0.56000000000000005</v>
      </c>
      <c r="I5469" s="115">
        <v>0.48</v>
      </c>
      <c r="J5469" s="115" t="s">
        <v>350</v>
      </c>
      <c r="K5469" s="115">
        <v>1.6421482008000001E-4</v>
      </c>
      <c r="L5469" s="115">
        <v>3686.79256101173</v>
      </c>
      <c r="M5469" s="115">
        <v>9.6147172929746603</v>
      </c>
      <c r="N5469" s="115">
        <v>1.5634740724534499</v>
      </c>
      <c r="O5469" s="115">
        <v>1.57887907045E-3</v>
      </c>
      <c r="P5469" s="115">
        <v>2.5674561350999997E-4</v>
      </c>
      <c r="Q5469" s="115">
        <v>0.60542597710462998</v>
      </c>
      <c r="R5469" s="115">
        <v>1210</v>
      </c>
      <c r="S5469" s="115" t="s">
        <v>353</v>
      </c>
      <c r="T5469" s="115">
        <v>1210</v>
      </c>
      <c r="U5469" s="115" t="s">
        <v>352</v>
      </c>
      <c r="V5469" s="115" t="s">
        <v>350</v>
      </c>
      <c r="Z5469" s="115">
        <v>0</v>
      </c>
      <c r="AA5469" s="115">
        <v>1</v>
      </c>
      <c r="AB5469" s="115">
        <v>1.57887907045E-3</v>
      </c>
      <c r="AC5469" s="115">
        <v>2.5674561350999997E-4</v>
      </c>
      <c r="AD5469" s="115">
        <v>0.60542597710608004</v>
      </c>
      <c r="AF5469" s="115">
        <v>-1</v>
      </c>
      <c r="AG5469" s="115">
        <v>-1</v>
      </c>
      <c r="AH5469" s="115">
        <v>-1</v>
      </c>
      <c r="AI5469" s="115">
        <v>-1</v>
      </c>
      <c r="AJ5469" s="115">
        <v>0</v>
      </c>
      <c r="AM5469" s="115" t="s">
        <v>348</v>
      </c>
      <c r="AN5469" s="115">
        <v>-1</v>
      </c>
      <c r="AQ5469" s="115">
        <v>604</v>
      </c>
      <c r="AR5469" s="115" t="s">
        <v>271</v>
      </c>
      <c r="AS5469" s="115" t="s">
        <v>384</v>
      </c>
      <c r="AT5469" s="115" t="s">
        <v>296</v>
      </c>
      <c r="AV5469" s="115">
        <v>47.7830135576028</v>
      </c>
      <c r="AW5469" s="115">
        <v>4.9101859999999995E-4</v>
      </c>
    </row>
    <row r="5470" spans="1:49" x14ac:dyDescent="0.25">
      <c r="A5470" s="117">
        <v>450000</v>
      </c>
      <c r="B5470" s="117">
        <v>870000</v>
      </c>
      <c r="C5470" s="117">
        <v>870000</v>
      </c>
      <c r="D5470" s="115" t="s">
        <v>342</v>
      </c>
      <c r="E5470" s="115" t="s">
        <v>13</v>
      </c>
      <c r="F5470" s="115" t="s">
        <v>343</v>
      </c>
      <c r="G5470" s="115" t="s">
        <v>344</v>
      </c>
      <c r="H5470" s="115">
        <v>0.56000000000000005</v>
      </c>
      <c r="I5470" s="115">
        <v>0.48</v>
      </c>
      <c r="J5470" s="115" t="s">
        <v>350</v>
      </c>
      <c r="K5470" s="115">
        <v>1.8582451805680002E-2</v>
      </c>
      <c r="L5470" s="115">
        <v>3686.79256101173</v>
      </c>
      <c r="M5470" s="115">
        <v>9.6147172929746603</v>
      </c>
      <c r="N5470" s="115">
        <v>1.5634740724534499</v>
      </c>
      <c r="O5470" s="115">
        <v>0.17866502072200999</v>
      </c>
      <c r="P5470" s="115">
        <v>2.9053181600800001E-2</v>
      </c>
      <c r="Q5470" s="115">
        <v>68.509645082569506</v>
      </c>
      <c r="R5470" s="115">
        <v>1330</v>
      </c>
      <c r="S5470" s="115" t="s">
        <v>354</v>
      </c>
      <c r="T5470" s="115">
        <v>1330</v>
      </c>
      <c r="U5470" s="115" t="s">
        <v>352</v>
      </c>
      <c r="V5470" s="115" t="s">
        <v>350</v>
      </c>
      <c r="Z5470" s="115">
        <v>0</v>
      </c>
      <c r="AA5470" s="115">
        <v>1</v>
      </c>
      <c r="AB5470" s="115">
        <v>0.17866502072200999</v>
      </c>
      <c r="AC5470" s="115">
        <v>2.9053181600800001E-2</v>
      </c>
      <c r="AD5470" s="115">
        <v>702.59392173709102</v>
      </c>
      <c r="AF5470" s="115">
        <v>-1</v>
      </c>
      <c r="AG5470" s="115">
        <v>-1</v>
      </c>
      <c r="AH5470" s="115">
        <v>-1</v>
      </c>
      <c r="AI5470" s="115">
        <v>-1</v>
      </c>
      <c r="AJ5470" s="115">
        <v>0</v>
      </c>
      <c r="AM5470" s="115" t="s">
        <v>348</v>
      </c>
      <c r="AN5470" s="115">
        <v>-1</v>
      </c>
      <c r="AQ5470" s="115">
        <v>604</v>
      </c>
      <c r="AR5470" s="115" t="s">
        <v>271</v>
      </c>
      <c r="AS5470" s="115" t="s">
        <v>384</v>
      </c>
      <c r="AT5470" s="115" t="s">
        <v>296</v>
      </c>
      <c r="AV5470" s="115">
        <v>68.038396504583503</v>
      </c>
      <c r="AW5470" s="115">
        <v>0.56982475399999999</v>
      </c>
    </row>
    <row r="5471" spans="1:49" x14ac:dyDescent="0.25">
      <c r="A5471" s="117">
        <v>450000</v>
      </c>
      <c r="B5471" s="117">
        <v>870000</v>
      </c>
      <c r="C5471" s="117">
        <v>870000</v>
      </c>
      <c r="D5471" s="115" t="s">
        <v>342</v>
      </c>
      <c r="E5471" s="115" t="s">
        <v>13</v>
      </c>
      <c r="F5471" s="115" t="s">
        <v>343</v>
      </c>
      <c r="G5471" s="115" t="s">
        <v>344</v>
      </c>
      <c r="H5471" s="115">
        <v>0.56000000000000005</v>
      </c>
      <c r="I5471" s="115">
        <v>0.48</v>
      </c>
      <c r="J5471" s="115" t="s">
        <v>350</v>
      </c>
      <c r="K5471" s="115">
        <v>1.077675896E-5</v>
      </c>
      <c r="L5471" s="115">
        <v>3686.79256101173</v>
      </c>
      <c r="M5471" s="115">
        <v>9.6147172929746603</v>
      </c>
      <c r="N5471" s="115">
        <v>1.5634740724534499</v>
      </c>
      <c r="O5471" s="115">
        <v>1.0361549074999999E-4</v>
      </c>
      <c r="P5471" s="115">
        <v>1.6849183220000001E-5</v>
      </c>
      <c r="Q5471" s="115">
        <v>3.9731674772910001E-2</v>
      </c>
      <c r="R5471" s="115">
        <v>1210</v>
      </c>
      <c r="S5471" s="115" t="s">
        <v>353</v>
      </c>
      <c r="T5471" s="115">
        <v>1210</v>
      </c>
      <c r="U5471" s="115" t="s">
        <v>352</v>
      </c>
      <c r="V5471" s="115" t="s">
        <v>350</v>
      </c>
      <c r="Z5471" s="115">
        <v>0</v>
      </c>
      <c r="AA5471" s="115">
        <v>1</v>
      </c>
      <c r="AB5471" s="115">
        <v>1.0361549074999999E-4</v>
      </c>
      <c r="AC5471" s="115">
        <v>1.6849183220000001E-5</v>
      </c>
      <c r="AD5471" s="115">
        <v>3.9731674772489997E-2</v>
      </c>
      <c r="AF5471" s="115">
        <v>-1</v>
      </c>
      <c r="AG5471" s="115">
        <v>-1</v>
      </c>
      <c r="AH5471" s="115">
        <v>-1</v>
      </c>
      <c r="AI5471" s="115">
        <v>-1</v>
      </c>
      <c r="AJ5471" s="115">
        <v>0</v>
      </c>
      <c r="AM5471" s="115" t="s">
        <v>348</v>
      </c>
      <c r="AN5471" s="115">
        <v>-1</v>
      </c>
      <c r="AQ5471" s="115">
        <v>604</v>
      </c>
      <c r="AR5471" s="115" t="s">
        <v>271</v>
      </c>
      <c r="AS5471" s="115" t="s">
        <v>384</v>
      </c>
      <c r="AT5471" s="115" t="s">
        <v>296</v>
      </c>
      <c r="AV5471" s="115">
        <v>10.6092747845184</v>
      </c>
      <c r="AW5471" s="115">
        <v>3.2223600000000001E-5</v>
      </c>
    </row>
    <row r="5472" spans="1:49" x14ac:dyDescent="0.25">
      <c r="A5472" s="117">
        <v>450000</v>
      </c>
      <c r="B5472" s="117">
        <v>870000</v>
      </c>
      <c r="C5472" s="117">
        <v>870000</v>
      </c>
      <c r="D5472" s="115" t="s">
        <v>342</v>
      </c>
      <c r="E5472" s="115" t="s">
        <v>13</v>
      </c>
      <c r="F5472" s="115" t="s">
        <v>343</v>
      </c>
      <c r="G5472" s="115" t="s">
        <v>344</v>
      </c>
      <c r="H5472" s="115">
        <v>0.56000000000000005</v>
      </c>
      <c r="I5472" s="115">
        <v>0.48</v>
      </c>
      <c r="J5472" s="115" t="s">
        <v>350</v>
      </c>
      <c r="K5472" s="115">
        <v>0.10315246891752</v>
      </c>
      <c r="L5472" s="115">
        <v>3673.6187802526201</v>
      </c>
      <c r="M5472" s="115">
        <v>9.5322636845143602</v>
      </c>
      <c r="N5472" s="115">
        <v>1.5308912433595401</v>
      </c>
      <c r="O5472" s="115">
        <v>0.98327653343054</v>
      </c>
      <c r="P5472" s="115">
        <v>0.15791521139676001</v>
      </c>
      <c r="Q5472" s="115">
        <v>378.942847044855</v>
      </c>
      <c r="R5472" s="115">
        <v>1300</v>
      </c>
      <c r="S5472" s="115" t="s">
        <v>346</v>
      </c>
      <c r="T5472" s="115">
        <v>1300</v>
      </c>
      <c r="U5472" s="115" t="s">
        <v>352</v>
      </c>
      <c r="V5472" s="115" t="s">
        <v>350</v>
      </c>
      <c r="Z5472" s="115">
        <v>0</v>
      </c>
      <c r="AA5472" s="115">
        <v>1</v>
      </c>
      <c r="AB5472" s="115">
        <v>0.98327653343054</v>
      </c>
      <c r="AC5472" s="115">
        <v>0.15791521139676001</v>
      </c>
      <c r="AD5472" s="115">
        <v>378.942847044855</v>
      </c>
      <c r="AF5472" s="115">
        <v>-1</v>
      </c>
      <c r="AG5472" s="115">
        <v>-1</v>
      </c>
      <c r="AH5472" s="115">
        <v>-1</v>
      </c>
      <c r="AI5472" s="115">
        <v>-1</v>
      </c>
      <c r="AJ5472" s="115">
        <v>0</v>
      </c>
      <c r="AM5472" s="115" t="s">
        <v>348</v>
      </c>
      <c r="AN5472" s="115">
        <v>-1</v>
      </c>
      <c r="AQ5472" s="115">
        <v>604</v>
      </c>
      <c r="AR5472" s="115" t="s">
        <v>271</v>
      </c>
      <c r="AS5472" s="115" t="s">
        <v>384</v>
      </c>
      <c r="AT5472" s="115" t="s">
        <v>296</v>
      </c>
      <c r="AV5472" s="115">
        <v>91.828833165344705</v>
      </c>
      <c r="AW5472" s="115">
        <v>0.30733402030000001</v>
      </c>
    </row>
    <row r="5473" spans="1:49" x14ac:dyDescent="0.25">
      <c r="A5473" s="117">
        <v>450000</v>
      </c>
      <c r="B5473" s="117">
        <v>870000</v>
      </c>
      <c r="C5473" s="117">
        <v>870000</v>
      </c>
      <c r="D5473" s="115" t="s">
        <v>342</v>
      </c>
      <c r="E5473" s="115" t="s">
        <v>13</v>
      </c>
      <c r="F5473" s="115" t="s">
        <v>343</v>
      </c>
      <c r="G5473" s="115" t="s">
        <v>344</v>
      </c>
      <c r="H5473" s="115">
        <v>0.56000000000000005</v>
      </c>
      <c r="I5473" s="115">
        <v>0.48</v>
      </c>
      <c r="J5473" s="115" t="s">
        <v>350</v>
      </c>
      <c r="K5473" s="115">
        <v>0.15042381892702</v>
      </c>
      <c r="L5473" s="115">
        <v>3673.6187802526201</v>
      </c>
      <c r="M5473" s="115">
        <v>9.5322636845143602</v>
      </c>
      <c r="N5473" s="115">
        <v>1.5308912433595401</v>
      </c>
      <c r="O5473" s="115">
        <v>1.4338795064440299</v>
      </c>
      <c r="P5473" s="115">
        <v>0.23028250718807999</v>
      </c>
      <c r="Q5473" s="115">
        <v>552.59976620763496</v>
      </c>
      <c r="R5473" s="115">
        <v>1200</v>
      </c>
      <c r="S5473" s="115" t="s">
        <v>351</v>
      </c>
      <c r="T5473" s="115">
        <v>1200</v>
      </c>
      <c r="U5473" s="115" t="s">
        <v>352</v>
      </c>
      <c r="V5473" s="115" t="s">
        <v>350</v>
      </c>
      <c r="Z5473" s="115">
        <v>0</v>
      </c>
      <c r="AA5473" s="115">
        <v>1</v>
      </c>
      <c r="AB5473" s="115">
        <v>1.4338795064440299</v>
      </c>
      <c r="AC5473" s="115">
        <v>0.23028250718807999</v>
      </c>
      <c r="AD5473" s="115">
        <v>552.59976620763496</v>
      </c>
      <c r="AF5473" s="115">
        <v>-1</v>
      </c>
      <c r="AG5473" s="115">
        <v>-1</v>
      </c>
      <c r="AH5473" s="115">
        <v>-1</v>
      </c>
      <c r="AI5473" s="115">
        <v>-1</v>
      </c>
      <c r="AJ5473" s="115">
        <v>0</v>
      </c>
      <c r="AM5473" s="115" t="s">
        <v>348</v>
      </c>
      <c r="AN5473" s="115">
        <v>-1</v>
      </c>
      <c r="AQ5473" s="115">
        <v>604</v>
      </c>
      <c r="AR5473" s="115" t="s">
        <v>271</v>
      </c>
      <c r="AS5473" s="115" t="s">
        <v>384</v>
      </c>
      <c r="AT5473" s="115" t="s">
        <v>296</v>
      </c>
      <c r="AV5473" s="115">
        <v>101.720898631661</v>
      </c>
      <c r="AW5473" s="115">
        <v>0.44817499290000001</v>
      </c>
    </row>
    <row r="5474" spans="1:49" x14ac:dyDescent="0.25">
      <c r="A5474" s="117">
        <v>450000</v>
      </c>
      <c r="B5474" s="117">
        <v>870000</v>
      </c>
      <c r="C5474" s="117">
        <v>870000</v>
      </c>
      <c r="D5474" s="115" t="s">
        <v>342</v>
      </c>
      <c r="E5474" s="115" t="s">
        <v>13</v>
      </c>
      <c r="F5474" s="115" t="s">
        <v>343</v>
      </c>
      <c r="G5474" s="115" t="s">
        <v>344</v>
      </c>
      <c r="H5474" s="115">
        <v>0.56000000000000005</v>
      </c>
      <c r="I5474" s="115">
        <v>0.48</v>
      </c>
      <c r="J5474" s="115" t="s">
        <v>350</v>
      </c>
      <c r="K5474" s="115">
        <v>2.5668783129099999E-3</v>
      </c>
      <c r="L5474" s="115">
        <v>3673.6187802526201</v>
      </c>
      <c r="M5474" s="115">
        <v>9.5322636845143602</v>
      </c>
      <c r="N5474" s="115">
        <v>1.5308912433595401</v>
      </c>
      <c r="O5474" s="115">
        <v>2.4468160924769999E-2</v>
      </c>
      <c r="P5474" s="115">
        <v>3.9296115320099998E-3</v>
      </c>
      <c r="Q5474" s="115">
        <v>9.4297323769513799</v>
      </c>
      <c r="R5474" s="115">
        <v>1200</v>
      </c>
      <c r="S5474" s="115" t="s">
        <v>351</v>
      </c>
      <c r="T5474" s="115">
        <v>1200</v>
      </c>
      <c r="U5474" s="115" t="s">
        <v>352</v>
      </c>
      <c r="V5474" s="115" t="s">
        <v>350</v>
      </c>
      <c r="Z5474" s="115">
        <v>0</v>
      </c>
      <c r="AA5474" s="115">
        <v>1</v>
      </c>
      <c r="AB5474" s="115">
        <v>2.4468160924769999E-2</v>
      </c>
      <c r="AC5474" s="115">
        <v>3.9296115320099998E-3</v>
      </c>
      <c r="AD5474" s="115">
        <v>9.4297323769525594</v>
      </c>
      <c r="AF5474" s="115">
        <v>-1</v>
      </c>
      <c r="AG5474" s="115">
        <v>-1</v>
      </c>
      <c r="AH5474" s="115">
        <v>-1</v>
      </c>
      <c r="AI5474" s="115">
        <v>-1</v>
      </c>
      <c r="AJ5474" s="115">
        <v>0</v>
      </c>
      <c r="AM5474" s="115" t="s">
        <v>348</v>
      </c>
      <c r="AN5474" s="115">
        <v>-1</v>
      </c>
      <c r="AQ5474" s="115">
        <v>604</v>
      </c>
      <c r="AR5474" s="115" t="s">
        <v>271</v>
      </c>
      <c r="AS5474" s="115" t="s">
        <v>384</v>
      </c>
      <c r="AT5474" s="115" t="s">
        <v>296</v>
      </c>
      <c r="AV5474" s="115">
        <v>17.236234997201301</v>
      </c>
      <c r="AW5474" s="115">
        <v>7.6477958999999996E-3</v>
      </c>
    </row>
    <row r="5475" spans="1:49" x14ac:dyDescent="0.25">
      <c r="A5475" s="117">
        <v>450000</v>
      </c>
      <c r="B5475" s="117">
        <v>870000</v>
      </c>
      <c r="C5475" s="117">
        <v>870000</v>
      </c>
      <c r="D5475" s="115" t="s">
        <v>342</v>
      </c>
      <c r="E5475" s="115" t="s">
        <v>13</v>
      </c>
      <c r="F5475" s="115" t="s">
        <v>343</v>
      </c>
      <c r="G5475" s="115" t="s">
        <v>344</v>
      </c>
      <c r="H5475" s="115">
        <v>0.56000000000000005</v>
      </c>
      <c r="I5475" s="115">
        <v>0.48</v>
      </c>
      <c r="J5475" s="115" t="s">
        <v>350</v>
      </c>
      <c r="K5475" s="115">
        <v>0.16029749217257</v>
      </c>
      <c r="L5475" s="115">
        <v>3673.6187802526201</v>
      </c>
      <c r="M5475" s="115">
        <v>9.5322636845143602</v>
      </c>
      <c r="N5475" s="115">
        <v>1.5308912433595401</v>
      </c>
      <c r="O5475" s="115">
        <v>1.52799796335539</v>
      </c>
      <c r="P5475" s="115">
        <v>0.24539802709948999</v>
      </c>
      <c r="Q5475" s="115">
        <v>588.87187767258001</v>
      </c>
      <c r="R5475" s="115">
        <v>1210</v>
      </c>
      <c r="S5475" s="115" t="s">
        <v>353</v>
      </c>
      <c r="T5475" s="115">
        <v>1210</v>
      </c>
      <c r="U5475" s="115" t="s">
        <v>352</v>
      </c>
      <c r="V5475" s="115" t="s">
        <v>350</v>
      </c>
      <c r="Z5475" s="115">
        <v>0</v>
      </c>
      <c r="AA5475" s="115">
        <v>1</v>
      </c>
      <c r="AB5475" s="115">
        <v>1.52799796335539</v>
      </c>
      <c r="AC5475" s="115">
        <v>0.24539802709948999</v>
      </c>
      <c r="AD5475" s="115">
        <v>588.87187767258001</v>
      </c>
      <c r="AF5475" s="115">
        <v>-1</v>
      </c>
      <c r="AG5475" s="115">
        <v>-1</v>
      </c>
      <c r="AH5475" s="115">
        <v>-1</v>
      </c>
      <c r="AI5475" s="115">
        <v>-1</v>
      </c>
      <c r="AJ5475" s="115">
        <v>0</v>
      </c>
      <c r="AM5475" s="115" t="s">
        <v>348</v>
      </c>
      <c r="AN5475" s="115">
        <v>-1</v>
      </c>
      <c r="AQ5475" s="115">
        <v>604</v>
      </c>
      <c r="AR5475" s="115" t="s">
        <v>271</v>
      </c>
      <c r="AS5475" s="115" t="s">
        <v>384</v>
      </c>
      <c r="AT5475" s="115" t="s">
        <v>296</v>
      </c>
      <c r="AV5475" s="115">
        <v>103.552554009337</v>
      </c>
      <c r="AW5475" s="115">
        <v>0.47759276369999998</v>
      </c>
    </row>
    <row r="5476" spans="1:49" x14ac:dyDescent="0.25">
      <c r="A5476" s="117">
        <v>450000</v>
      </c>
      <c r="B5476" s="117">
        <v>870000</v>
      </c>
      <c r="C5476" s="117">
        <v>870000</v>
      </c>
      <c r="D5476" s="115" t="s">
        <v>342</v>
      </c>
      <c r="E5476" s="115" t="s">
        <v>13</v>
      </c>
      <c r="F5476" s="115" t="s">
        <v>343</v>
      </c>
      <c r="G5476" s="115" t="s">
        <v>344</v>
      </c>
      <c r="H5476" s="115">
        <v>0.56000000000000005</v>
      </c>
      <c r="I5476" s="115">
        <v>0.48</v>
      </c>
      <c r="J5476" s="115" t="s">
        <v>350</v>
      </c>
      <c r="K5476" s="115">
        <v>4.2510826560129999E-2</v>
      </c>
      <c r="L5476" s="115">
        <v>3673.6187802526201</v>
      </c>
      <c r="M5476" s="115">
        <v>9.5322636845143602</v>
      </c>
      <c r="N5476" s="115">
        <v>1.5308912433595401</v>
      </c>
      <c r="O5476" s="115">
        <v>0.40522440821782002</v>
      </c>
      <c r="P5476" s="115">
        <v>6.507945212888E-2</v>
      </c>
      <c r="Q5476" s="115">
        <v>156.168570815359</v>
      </c>
      <c r="R5476" s="115">
        <v>1210</v>
      </c>
      <c r="S5476" s="115" t="s">
        <v>353</v>
      </c>
      <c r="T5476" s="115">
        <v>1210</v>
      </c>
      <c r="U5476" s="115" t="s">
        <v>352</v>
      </c>
      <c r="V5476" s="115" t="s">
        <v>350</v>
      </c>
      <c r="Z5476" s="115">
        <v>0</v>
      </c>
      <c r="AA5476" s="115">
        <v>1</v>
      </c>
      <c r="AB5476" s="115">
        <v>0.40522440821782002</v>
      </c>
      <c r="AC5476" s="115">
        <v>6.507945212888E-2</v>
      </c>
      <c r="AD5476" s="115">
        <v>156.16857081536</v>
      </c>
      <c r="AF5476" s="115">
        <v>-1</v>
      </c>
      <c r="AG5476" s="115">
        <v>-1</v>
      </c>
      <c r="AH5476" s="115">
        <v>-1</v>
      </c>
      <c r="AI5476" s="115">
        <v>-1</v>
      </c>
      <c r="AJ5476" s="115">
        <v>0</v>
      </c>
      <c r="AM5476" s="115" t="s">
        <v>348</v>
      </c>
      <c r="AN5476" s="115">
        <v>-1</v>
      </c>
      <c r="AQ5476" s="115">
        <v>604</v>
      </c>
      <c r="AR5476" s="115" t="s">
        <v>271</v>
      </c>
      <c r="AS5476" s="115" t="s">
        <v>384</v>
      </c>
      <c r="AT5476" s="115" t="s">
        <v>296</v>
      </c>
      <c r="AV5476" s="115">
        <v>58.138164565052101</v>
      </c>
      <c r="AW5476" s="115">
        <v>0.1266573973</v>
      </c>
    </row>
    <row r="5477" spans="1:49" x14ac:dyDescent="0.25">
      <c r="A5477" s="117">
        <v>450000</v>
      </c>
      <c r="B5477" s="117">
        <v>870000</v>
      </c>
      <c r="C5477" s="117">
        <v>870000</v>
      </c>
      <c r="D5477" s="115" t="s">
        <v>342</v>
      </c>
      <c r="E5477" s="115" t="s">
        <v>13</v>
      </c>
      <c r="F5477" s="115" t="s">
        <v>343</v>
      </c>
      <c r="G5477" s="115" t="s">
        <v>344</v>
      </c>
      <c r="H5477" s="115">
        <v>0.56000000000000005</v>
      </c>
      <c r="I5477" s="115">
        <v>0.48</v>
      </c>
      <c r="J5477" s="115" t="s">
        <v>350</v>
      </c>
      <c r="K5477" s="115">
        <v>8.2012061295000003E-4</v>
      </c>
      <c r="L5477" s="115">
        <v>3673.6187802526201</v>
      </c>
      <c r="M5477" s="115">
        <v>9.5322636845143602</v>
      </c>
      <c r="N5477" s="115">
        <v>1.5308912433595401</v>
      </c>
      <c r="O5477" s="115">
        <v>7.8176059357600008E-3</v>
      </c>
      <c r="P5477" s="115">
        <v>1.2555154648599999E-3</v>
      </c>
      <c r="Q5477" s="115">
        <v>3.0128104858127598</v>
      </c>
      <c r="R5477" s="115">
        <v>1330</v>
      </c>
      <c r="S5477" s="115" t="s">
        <v>354</v>
      </c>
      <c r="T5477" s="115">
        <v>1330</v>
      </c>
      <c r="U5477" s="115" t="s">
        <v>352</v>
      </c>
      <c r="V5477" s="115" t="s">
        <v>350</v>
      </c>
      <c r="Z5477" s="115">
        <v>0</v>
      </c>
      <c r="AA5477" s="115">
        <v>1</v>
      </c>
      <c r="AB5477" s="115">
        <v>7.8176059357600008E-3</v>
      </c>
      <c r="AC5477" s="115">
        <v>1.2555154648599999E-3</v>
      </c>
      <c r="AD5477" s="115">
        <v>3.01281048581163</v>
      </c>
      <c r="AF5477" s="115">
        <v>-1</v>
      </c>
      <c r="AG5477" s="115">
        <v>-1</v>
      </c>
      <c r="AH5477" s="115">
        <v>-1</v>
      </c>
      <c r="AI5477" s="115">
        <v>-1</v>
      </c>
      <c r="AJ5477" s="115">
        <v>0</v>
      </c>
      <c r="AM5477" s="115" t="s">
        <v>348</v>
      </c>
      <c r="AN5477" s="115">
        <v>-1</v>
      </c>
      <c r="AQ5477" s="115">
        <v>604</v>
      </c>
      <c r="AR5477" s="115" t="s">
        <v>271</v>
      </c>
      <c r="AS5477" s="115" t="s">
        <v>384</v>
      </c>
      <c r="AT5477" s="115" t="s">
        <v>296</v>
      </c>
      <c r="AV5477" s="115">
        <v>7.6233873611741299</v>
      </c>
      <c r="AW5477" s="115">
        <v>2.4434796999999999E-3</v>
      </c>
    </row>
    <row r="5478" spans="1:49" x14ac:dyDescent="0.25">
      <c r="A5478" s="117">
        <v>450000</v>
      </c>
      <c r="B5478" s="117">
        <v>870000</v>
      </c>
      <c r="C5478" s="117">
        <v>870000</v>
      </c>
      <c r="D5478" s="115" t="s">
        <v>342</v>
      </c>
      <c r="E5478" s="115" t="s">
        <v>13</v>
      </c>
      <c r="F5478" s="115" t="s">
        <v>343</v>
      </c>
      <c r="G5478" s="115" t="s">
        <v>344</v>
      </c>
      <c r="H5478" s="115">
        <v>0.56000000000000005</v>
      </c>
      <c r="I5478" s="115">
        <v>0.48</v>
      </c>
      <c r="J5478" s="115" t="s">
        <v>350</v>
      </c>
      <c r="K5478" s="115">
        <v>7.9143703983740002E-2</v>
      </c>
      <c r="L5478" s="115">
        <v>3673.6187802526201</v>
      </c>
      <c r="M5478" s="115">
        <v>9.5322636845143602</v>
      </c>
      <c r="N5478" s="115">
        <v>1.5308912433595401</v>
      </c>
      <c r="O5478" s="115">
        <v>0.75441865534217001</v>
      </c>
      <c r="P5478" s="115">
        <v>0.12116040339575</v>
      </c>
      <c r="Q5478" s="115">
        <v>290.743797293429</v>
      </c>
      <c r="R5478" s="115">
        <v>1210</v>
      </c>
      <c r="S5478" s="115" t="s">
        <v>353</v>
      </c>
      <c r="T5478" s="115">
        <v>1210</v>
      </c>
      <c r="U5478" s="115" t="s">
        <v>352</v>
      </c>
      <c r="V5478" s="115" t="s">
        <v>350</v>
      </c>
      <c r="Z5478" s="115">
        <v>0</v>
      </c>
      <c r="AA5478" s="115">
        <v>1</v>
      </c>
      <c r="AB5478" s="115">
        <v>0.75441865534217001</v>
      </c>
      <c r="AC5478" s="115">
        <v>0.12116040339575</v>
      </c>
      <c r="AD5478" s="115">
        <v>290.743797293429</v>
      </c>
      <c r="AF5478" s="115">
        <v>-1</v>
      </c>
      <c r="AG5478" s="115">
        <v>-1</v>
      </c>
      <c r="AH5478" s="115">
        <v>-1</v>
      </c>
      <c r="AI5478" s="115">
        <v>-1</v>
      </c>
      <c r="AJ5478" s="115">
        <v>0</v>
      </c>
      <c r="AM5478" s="115" t="s">
        <v>348</v>
      </c>
      <c r="AN5478" s="115">
        <v>-1</v>
      </c>
      <c r="AQ5478" s="115">
        <v>604</v>
      </c>
      <c r="AR5478" s="115" t="s">
        <v>271</v>
      </c>
      <c r="AS5478" s="115" t="s">
        <v>384</v>
      </c>
      <c r="AT5478" s="115" t="s">
        <v>296</v>
      </c>
      <c r="AV5478" s="115">
        <v>82.349655385437103</v>
      </c>
      <c r="AW5478" s="115">
        <v>0.23580194430000001</v>
      </c>
    </row>
    <row r="5479" spans="1:49" x14ac:dyDescent="0.25">
      <c r="A5479" s="117">
        <v>450000</v>
      </c>
      <c r="B5479" s="117">
        <v>870000</v>
      </c>
      <c r="C5479" s="117">
        <v>870000</v>
      </c>
      <c r="D5479" s="115" t="s">
        <v>342</v>
      </c>
      <c r="E5479" s="115" t="s">
        <v>13</v>
      </c>
      <c r="F5479" s="115" t="s">
        <v>343</v>
      </c>
      <c r="G5479" s="115" t="s">
        <v>344</v>
      </c>
      <c r="H5479" s="115">
        <v>0.56000000000000005</v>
      </c>
      <c r="I5479" s="115">
        <v>0.48</v>
      </c>
      <c r="J5479" s="115" t="s">
        <v>350</v>
      </c>
      <c r="K5479" s="115">
        <v>1.847328550628E-2</v>
      </c>
      <c r="L5479" s="115">
        <v>3673.6187802526201</v>
      </c>
      <c r="M5479" s="115">
        <v>9.5322636845143602</v>
      </c>
      <c r="N5479" s="115">
        <v>1.5308912433595401</v>
      </c>
      <c r="O5479" s="115">
        <v>0.17609222856522999</v>
      </c>
      <c r="P5479" s="115">
        <v>2.828059101765E-2</v>
      </c>
      <c r="Q5479" s="115">
        <v>67.863808568860804</v>
      </c>
      <c r="R5479" s="115">
        <v>1210</v>
      </c>
      <c r="S5479" s="115" t="s">
        <v>353</v>
      </c>
      <c r="T5479" s="115">
        <v>1210</v>
      </c>
      <c r="U5479" s="115" t="s">
        <v>352</v>
      </c>
      <c r="V5479" s="115" t="s">
        <v>350</v>
      </c>
      <c r="Z5479" s="115">
        <v>0</v>
      </c>
      <c r="AA5479" s="115">
        <v>1</v>
      </c>
      <c r="AB5479" s="115">
        <v>0.17609222856522999</v>
      </c>
      <c r="AC5479" s="115">
        <v>2.828059101765E-2</v>
      </c>
      <c r="AD5479" s="115">
        <v>67.863808568859298</v>
      </c>
      <c r="AF5479" s="115">
        <v>-1</v>
      </c>
      <c r="AG5479" s="115">
        <v>-1</v>
      </c>
      <c r="AH5479" s="115">
        <v>-1</v>
      </c>
      <c r="AI5479" s="115">
        <v>-1</v>
      </c>
      <c r="AJ5479" s="115">
        <v>0</v>
      </c>
      <c r="AM5479" s="115" t="s">
        <v>348</v>
      </c>
      <c r="AN5479" s="115">
        <v>-1</v>
      </c>
      <c r="AQ5479" s="115">
        <v>604</v>
      </c>
      <c r="AR5479" s="115" t="s">
        <v>271</v>
      </c>
      <c r="AS5479" s="115" t="s">
        <v>384</v>
      </c>
      <c r="AT5479" s="115" t="s">
        <v>296</v>
      </c>
      <c r="AV5479" s="115">
        <v>35.496126531965203</v>
      </c>
      <c r="AW5479" s="115">
        <v>5.5039585199999998E-2</v>
      </c>
    </row>
    <row r="5480" spans="1:49" x14ac:dyDescent="0.25">
      <c r="A5480" s="117">
        <v>450000</v>
      </c>
      <c r="B5480" s="117">
        <v>870000</v>
      </c>
      <c r="C5480" s="117">
        <v>870000</v>
      </c>
      <c r="D5480" s="115" t="s">
        <v>342</v>
      </c>
      <c r="E5480" s="115" t="s">
        <v>13</v>
      </c>
      <c r="F5480" s="115" t="s">
        <v>343</v>
      </c>
      <c r="G5480" s="115" t="s">
        <v>344</v>
      </c>
      <c r="H5480" s="115">
        <v>0.56000000000000005</v>
      </c>
      <c r="I5480" s="115">
        <v>0.48</v>
      </c>
      <c r="J5480" s="115" t="s">
        <v>350</v>
      </c>
      <c r="K5480" s="115">
        <v>6.0374858697769998E-2</v>
      </c>
      <c r="L5480" s="115">
        <v>3673.6187802526201</v>
      </c>
      <c r="M5480" s="115">
        <v>9.5322636845143602</v>
      </c>
      <c r="N5480" s="115">
        <v>1.5308912433595401</v>
      </c>
      <c r="O5480" s="115">
        <v>0.57550907302244003</v>
      </c>
      <c r="P5480" s="115">
        <v>9.2427342499479995E-2</v>
      </c>
      <c r="Q5480" s="115">
        <v>221.79421476722601</v>
      </c>
      <c r="R5480" s="115">
        <v>1300</v>
      </c>
      <c r="S5480" s="115" t="s">
        <v>346</v>
      </c>
      <c r="T5480" s="115">
        <v>1300</v>
      </c>
      <c r="U5480" s="115" t="s">
        <v>352</v>
      </c>
      <c r="V5480" s="115" t="s">
        <v>350</v>
      </c>
      <c r="Z5480" s="115">
        <v>0</v>
      </c>
      <c r="AA5480" s="115">
        <v>1</v>
      </c>
      <c r="AB5480" s="115">
        <v>0.57550907302244003</v>
      </c>
      <c r="AC5480" s="115">
        <v>9.2427342499479995E-2</v>
      </c>
      <c r="AD5480" s="115">
        <v>221.79421476722601</v>
      </c>
      <c r="AF5480" s="115">
        <v>-1</v>
      </c>
      <c r="AG5480" s="115">
        <v>-1</v>
      </c>
      <c r="AH5480" s="115">
        <v>-1</v>
      </c>
      <c r="AI5480" s="115">
        <v>-1</v>
      </c>
      <c r="AJ5480" s="115">
        <v>0</v>
      </c>
      <c r="AM5480" s="115" t="s">
        <v>348</v>
      </c>
      <c r="AN5480" s="115">
        <v>-1</v>
      </c>
      <c r="AQ5480" s="115">
        <v>604</v>
      </c>
      <c r="AR5480" s="115" t="s">
        <v>271</v>
      </c>
      <c r="AS5480" s="115" t="s">
        <v>384</v>
      </c>
      <c r="AT5480" s="115" t="s">
        <v>296</v>
      </c>
      <c r="AV5480" s="115">
        <v>65.9942723981287</v>
      </c>
      <c r="AW5480" s="115">
        <v>0.17988176380000001</v>
      </c>
    </row>
    <row r="5481" spans="1:49" x14ac:dyDescent="0.25">
      <c r="A5481" s="117">
        <v>450000</v>
      </c>
      <c r="B5481" s="117">
        <v>870000</v>
      </c>
      <c r="C5481" s="117">
        <v>870000</v>
      </c>
      <c r="D5481" s="115" t="s">
        <v>342</v>
      </c>
      <c r="E5481" s="115" t="s">
        <v>13</v>
      </c>
      <c r="F5481" s="115" t="s">
        <v>343</v>
      </c>
      <c r="G5481" s="115" t="s">
        <v>344</v>
      </c>
      <c r="H5481" s="115">
        <v>0.56000000000000005</v>
      </c>
      <c r="I5481" s="115">
        <v>0.48</v>
      </c>
      <c r="J5481" s="115" t="s">
        <v>350</v>
      </c>
      <c r="K5481" s="115">
        <v>4.0367569994699997E-3</v>
      </c>
      <c r="L5481" s="115">
        <v>3325.6543605729398</v>
      </c>
      <c r="M5481" s="115">
        <v>8.3005656419674398</v>
      </c>
      <c r="N5481" s="115">
        <v>1.2211537843296301</v>
      </c>
      <c r="O5481" s="115">
        <v>3.3507366454819998E-2</v>
      </c>
      <c r="P5481" s="115">
        <v>4.92950108632E-3</v>
      </c>
      <c r="Q5481" s="115">
        <v>13.424858517880701</v>
      </c>
      <c r="R5481" s="115">
        <v>1200</v>
      </c>
      <c r="S5481" s="115" t="s">
        <v>351</v>
      </c>
      <c r="T5481" s="115">
        <v>1200</v>
      </c>
      <c r="U5481" s="115" t="s">
        <v>352</v>
      </c>
      <c r="V5481" s="115" t="s">
        <v>350</v>
      </c>
      <c r="Z5481" s="115">
        <v>0</v>
      </c>
      <c r="AA5481" s="115">
        <v>1</v>
      </c>
      <c r="AB5481" s="115">
        <v>3.3507366454819998E-2</v>
      </c>
      <c r="AC5481" s="115">
        <v>4.92950108632E-3</v>
      </c>
      <c r="AD5481" s="115">
        <v>867.15131263733895</v>
      </c>
      <c r="AF5481" s="115">
        <v>-1</v>
      </c>
      <c r="AG5481" s="115">
        <v>-1</v>
      </c>
      <c r="AH5481" s="115">
        <v>-1</v>
      </c>
      <c r="AI5481" s="115">
        <v>-1</v>
      </c>
      <c r="AJ5481" s="115">
        <v>0</v>
      </c>
      <c r="AM5481" s="115" t="s">
        <v>348</v>
      </c>
      <c r="AN5481" s="115">
        <v>-1</v>
      </c>
      <c r="AQ5481" s="115">
        <v>604</v>
      </c>
      <c r="AR5481" s="115" t="s">
        <v>271</v>
      </c>
      <c r="AS5481" s="115" t="s">
        <v>384</v>
      </c>
      <c r="AT5481" s="115" t="s">
        <v>296</v>
      </c>
      <c r="AV5481" s="115">
        <v>19.605939037091101</v>
      </c>
      <c r="AW5481" s="115">
        <v>0.7032857361</v>
      </c>
    </row>
    <row r="5482" spans="1:49" x14ac:dyDescent="0.25">
      <c r="A5482" s="117">
        <v>450000</v>
      </c>
      <c r="B5482" s="117">
        <v>870000</v>
      </c>
      <c r="C5482" s="117">
        <v>870000</v>
      </c>
      <c r="D5482" s="115" t="s">
        <v>342</v>
      </c>
      <c r="E5482" s="115" t="s">
        <v>13</v>
      </c>
      <c r="F5482" s="115" t="s">
        <v>343</v>
      </c>
      <c r="G5482" s="115" t="s">
        <v>344</v>
      </c>
      <c r="H5482" s="115">
        <v>0.56000000000000005</v>
      </c>
      <c r="I5482" s="115">
        <v>0.48</v>
      </c>
      <c r="J5482" s="115" t="s">
        <v>350</v>
      </c>
      <c r="K5482" s="115">
        <v>0.25740856345099</v>
      </c>
      <c r="L5482" s="115">
        <v>3669.9933395787398</v>
      </c>
      <c r="M5482" s="115">
        <v>9.1456634923083495</v>
      </c>
      <c r="N5482" s="115">
        <v>1.3449952232418301</v>
      </c>
      <c r="O5482" s="115">
        <v>2.3541721013612902</v>
      </c>
      <c r="P5482" s="115">
        <v>0.34621328826313003</v>
      </c>
      <c r="Q5482" s="115">
        <v>944.68771341567901</v>
      </c>
      <c r="R5482" s="115">
        <v>1200</v>
      </c>
      <c r="S5482" s="115" t="s">
        <v>351</v>
      </c>
      <c r="T5482" s="115">
        <v>1200</v>
      </c>
      <c r="U5482" s="115" t="s">
        <v>352</v>
      </c>
      <c r="V5482" s="115" t="s">
        <v>350</v>
      </c>
      <c r="Z5482" s="115">
        <v>0</v>
      </c>
      <c r="AA5482" s="115">
        <v>1</v>
      </c>
      <c r="AB5482" s="115">
        <v>2.3541721013612902</v>
      </c>
      <c r="AC5482" s="115">
        <v>0.34621328826313003</v>
      </c>
      <c r="AD5482" s="115">
        <v>944.68771341567901</v>
      </c>
      <c r="AF5482" s="115">
        <v>-1</v>
      </c>
      <c r="AG5482" s="115">
        <v>-1</v>
      </c>
      <c r="AH5482" s="115">
        <v>-1</v>
      </c>
      <c r="AI5482" s="115">
        <v>-1</v>
      </c>
      <c r="AJ5482" s="115">
        <v>0</v>
      </c>
      <c r="AM5482" s="115" t="s">
        <v>348</v>
      </c>
      <c r="AN5482" s="115">
        <v>-1</v>
      </c>
      <c r="AQ5482" s="115">
        <v>604</v>
      </c>
      <c r="AR5482" s="115" t="s">
        <v>271</v>
      </c>
      <c r="AS5482" s="115" t="s">
        <v>384</v>
      </c>
      <c r="AT5482" s="115" t="s">
        <v>296</v>
      </c>
      <c r="AV5482" s="115">
        <v>171.00331828910399</v>
      </c>
      <c r="AW5482" s="115">
        <v>0.76617008389999997</v>
      </c>
    </row>
    <row r="5483" spans="1:49" x14ac:dyDescent="0.25">
      <c r="A5483" s="117">
        <v>450000</v>
      </c>
      <c r="B5483" s="117">
        <v>870000</v>
      </c>
      <c r="C5483" s="117">
        <v>870000</v>
      </c>
      <c r="D5483" s="115" t="s">
        <v>342</v>
      </c>
      <c r="E5483" s="115" t="s">
        <v>13</v>
      </c>
      <c r="F5483" s="115" t="s">
        <v>343</v>
      </c>
      <c r="G5483" s="115" t="s">
        <v>344</v>
      </c>
      <c r="H5483" s="115">
        <v>0.56000000000000005</v>
      </c>
      <c r="I5483" s="115">
        <v>0.48</v>
      </c>
      <c r="J5483" s="115" t="s">
        <v>350</v>
      </c>
      <c r="K5483" s="115">
        <v>9.1766865503800001E-3</v>
      </c>
      <c r="L5483" s="115">
        <v>3669.9933395787398</v>
      </c>
      <c r="M5483" s="115">
        <v>9.1456634923083495</v>
      </c>
      <c r="N5483" s="115">
        <v>1.3449952232418301</v>
      </c>
      <c r="O5483" s="115">
        <v>8.3926887164159997E-2</v>
      </c>
      <c r="P5483" s="115">
        <v>1.234259957544E-2</v>
      </c>
      <c r="Q5483" s="115">
        <v>33.678378519296402</v>
      </c>
      <c r="R5483" s="115">
        <v>1210</v>
      </c>
      <c r="S5483" s="115" t="s">
        <v>353</v>
      </c>
      <c r="T5483" s="115">
        <v>1210</v>
      </c>
      <c r="U5483" s="115" t="s">
        <v>352</v>
      </c>
      <c r="V5483" s="115" t="s">
        <v>350</v>
      </c>
      <c r="Z5483" s="115">
        <v>0</v>
      </c>
      <c r="AA5483" s="115">
        <v>1</v>
      </c>
      <c r="AB5483" s="115">
        <v>8.3926887164159997E-2</v>
      </c>
      <c r="AC5483" s="115">
        <v>1.234259957544E-2</v>
      </c>
      <c r="AD5483" s="115">
        <v>33.678378519294498</v>
      </c>
      <c r="AF5483" s="115">
        <v>-1</v>
      </c>
      <c r="AG5483" s="115">
        <v>-1</v>
      </c>
      <c r="AH5483" s="115">
        <v>-1</v>
      </c>
      <c r="AI5483" s="115">
        <v>-1</v>
      </c>
      <c r="AJ5483" s="115">
        <v>0</v>
      </c>
      <c r="AM5483" s="115" t="s">
        <v>348</v>
      </c>
      <c r="AN5483" s="115">
        <v>-1</v>
      </c>
      <c r="AQ5483" s="115">
        <v>604</v>
      </c>
      <c r="AR5483" s="115" t="s">
        <v>271</v>
      </c>
      <c r="AS5483" s="115" t="s">
        <v>384</v>
      </c>
      <c r="AT5483" s="115" t="s">
        <v>296</v>
      </c>
      <c r="AV5483" s="115">
        <v>32.144379035420499</v>
      </c>
      <c r="AW5483" s="115">
        <v>2.7314175600000001E-2</v>
      </c>
    </row>
    <row r="5484" spans="1:49" x14ac:dyDescent="0.25">
      <c r="A5484" s="117">
        <v>450000</v>
      </c>
      <c r="B5484" s="117">
        <v>870000</v>
      </c>
      <c r="C5484" s="117">
        <v>870000</v>
      </c>
      <c r="D5484" s="115" t="s">
        <v>342</v>
      </c>
      <c r="E5484" s="115" t="s">
        <v>13</v>
      </c>
      <c r="F5484" s="115" t="s">
        <v>343</v>
      </c>
      <c r="G5484" s="115" t="s">
        <v>344</v>
      </c>
      <c r="H5484" s="115">
        <v>0.56000000000000005</v>
      </c>
      <c r="I5484" s="115">
        <v>0.48</v>
      </c>
      <c r="J5484" s="115" t="s">
        <v>350</v>
      </c>
      <c r="K5484" s="115">
        <v>2.1437416143530001E-2</v>
      </c>
      <c r="L5484" s="115">
        <v>3669.9933395787398</v>
      </c>
      <c r="M5484" s="115">
        <v>9.1456634923083495</v>
      </c>
      <c r="N5484" s="115">
        <v>1.3449952232418301</v>
      </c>
      <c r="O5484" s="115">
        <v>0.19605939419335</v>
      </c>
      <c r="P5484" s="115">
        <v>2.8833222311700001E-2</v>
      </c>
      <c r="Q5484" s="115">
        <v>78.6751744645548</v>
      </c>
      <c r="R5484" s="115">
        <v>1210</v>
      </c>
      <c r="S5484" s="115" t="s">
        <v>353</v>
      </c>
      <c r="T5484" s="115">
        <v>1210</v>
      </c>
      <c r="U5484" s="115" t="s">
        <v>352</v>
      </c>
      <c r="V5484" s="115" t="s">
        <v>350</v>
      </c>
      <c r="Z5484" s="115">
        <v>0</v>
      </c>
      <c r="AA5484" s="115">
        <v>1</v>
      </c>
      <c r="AB5484" s="115">
        <v>0.19605939419335</v>
      </c>
      <c r="AC5484" s="115">
        <v>2.8833222311700001E-2</v>
      </c>
      <c r="AD5484" s="115">
        <v>78.675174464555198</v>
      </c>
      <c r="AF5484" s="115">
        <v>-1</v>
      </c>
      <c r="AG5484" s="115">
        <v>-1</v>
      </c>
      <c r="AH5484" s="115">
        <v>-1</v>
      </c>
      <c r="AI5484" s="115">
        <v>-1</v>
      </c>
      <c r="AJ5484" s="115">
        <v>0</v>
      </c>
      <c r="AM5484" s="115" t="s">
        <v>348</v>
      </c>
      <c r="AN5484" s="115">
        <v>-1</v>
      </c>
      <c r="AQ5484" s="115">
        <v>604</v>
      </c>
      <c r="AR5484" s="115" t="s">
        <v>271</v>
      </c>
      <c r="AS5484" s="115" t="s">
        <v>384</v>
      </c>
      <c r="AT5484" s="115" t="s">
        <v>296</v>
      </c>
      <c r="AV5484" s="115">
        <v>37.644102743573498</v>
      </c>
      <c r="AW5484" s="115">
        <v>6.3807927400000006E-2</v>
      </c>
    </row>
    <row r="5485" spans="1:49" x14ac:dyDescent="0.25">
      <c r="A5485" s="117">
        <v>450000</v>
      </c>
      <c r="B5485" s="117">
        <v>870000</v>
      </c>
      <c r="C5485" s="117">
        <v>870000</v>
      </c>
      <c r="D5485" s="115" t="s">
        <v>342</v>
      </c>
      <c r="E5485" s="115" t="s">
        <v>13</v>
      </c>
      <c r="F5485" s="115" t="s">
        <v>343</v>
      </c>
      <c r="G5485" s="115" t="s">
        <v>344</v>
      </c>
      <c r="H5485" s="115">
        <v>0.56000000000000005</v>
      </c>
      <c r="I5485" s="115">
        <v>0.48</v>
      </c>
      <c r="J5485" s="115" t="s">
        <v>350</v>
      </c>
      <c r="K5485" s="115">
        <v>0.28092981728159999</v>
      </c>
      <c r="L5485" s="115">
        <v>3669.9933395787398</v>
      </c>
      <c r="M5485" s="115">
        <v>9.1456634923083495</v>
      </c>
      <c r="N5485" s="115">
        <v>1.3449952232418301</v>
      </c>
      <c r="O5485" s="115">
        <v>2.56928957381326</v>
      </c>
      <c r="P5485" s="115">
        <v>0.37784926230996002</v>
      </c>
      <c r="Q5485" s="115">
        <v>1031.0105583125701</v>
      </c>
      <c r="R5485" s="115">
        <v>1210</v>
      </c>
      <c r="S5485" s="115" t="s">
        <v>353</v>
      </c>
      <c r="T5485" s="115">
        <v>1210</v>
      </c>
      <c r="U5485" s="115" t="s">
        <v>352</v>
      </c>
      <c r="V5485" s="115" t="s">
        <v>350</v>
      </c>
      <c r="Z5485" s="115">
        <v>0</v>
      </c>
      <c r="AA5485" s="115">
        <v>1</v>
      </c>
      <c r="AB5485" s="115">
        <v>2.56928957381326</v>
      </c>
      <c r="AC5485" s="115">
        <v>0.37784926230996002</v>
      </c>
      <c r="AD5485" s="115">
        <v>1031.0105583125701</v>
      </c>
      <c r="AF5485" s="115">
        <v>-1</v>
      </c>
      <c r="AG5485" s="115">
        <v>-1</v>
      </c>
      <c r="AH5485" s="115">
        <v>-1</v>
      </c>
      <c r="AI5485" s="115">
        <v>-1</v>
      </c>
      <c r="AJ5485" s="115">
        <v>0</v>
      </c>
      <c r="AM5485" s="115" t="s">
        <v>348</v>
      </c>
      <c r="AN5485" s="115">
        <v>-1</v>
      </c>
      <c r="AQ5485" s="115">
        <v>604</v>
      </c>
      <c r="AR5485" s="115" t="s">
        <v>271</v>
      </c>
      <c r="AS5485" s="115" t="s">
        <v>384</v>
      </c>
      <c r="AT5485" s="115" t="s">
        <v>296</v>
      </c>
      <c r="AV5485" s="115">
        <v>134.200179351055</v>
      </c>
      <c r="AW5485" s="115">
        <v>0.83618050150000001</v>
      </c>
    </row>
    <row r="5486" spans="1:49" x14ac:dyDescent="0.25">
      <c r="A5486" s="117">
        <v>450000</v>
      </c>
      <c r="B5486" s="117">
        <v>870000</v>
      </c>
      <c r="C5486" s="117">
        <v>870000</v>
      </c>
      <c r="D5486" s="115" t="s">
        <v>342</v>
      </c>
      <c r="E5486" s="115" t="s">
        <v>13</v>
      </c>
      <c r="F5486" s="115" t="s">
        <v>343</v>
      </c>
      <c r="G5486" s="115" t="s">
        <v>344</v>
      </c>
      <c r="H5486" s="115">
        <v>0.56000000000000005</v>
      </c>
      <c r="I5486" s="115">
        <v>0.48</v>
      </c>
      <c r="J5486" s="115" t="s">
        <v>350</v>
      </c>
      <c r="K5486" s="115">
        <v>4.8810970310430003E-2</v>
      </c>
      <c r="L5486" s="115">
        <v>3669.9933395787398</v>
      </c>
      <c r="M5486" s="115">
        <v>9.1456634923083495</v>
      </c>
      <c r="N5486" s="115">
        <v>1.3449952232418301</v>
      </c>
      <c r="O5486" s="115">
        <v>0.44640870919228998</v>
      </c>
      <c r="P5486" s="115">
        <v>6.5650521909330004E-2</v>
      </c>
      <c r="Q5486" s="115">
        <v>179.135935937672</v>
      </c>
      <c r="R5486" s="115">
        <v>1210</v>
      </c>
      <c r="S5486" s="115" t="s">
        <v>353</v>
      </c>
      <c r="T5486" s="115">
        <v>1210</v>
      </c>
      <c r="U5486" s="115" t="s">
        <v>352</v>
      </c>
      <c r="V5486" s="115" t="s">
        <v>350</v>
      </c>
      <c r="Z5486" s="115">
        <v>0</v>
      </c>
      <c r="AA5486" s="115">
        <v>1</v>
      </c>
      <c r="AB5486" s="115">
        <v>0.44640870919228998</v>
      </c>
      <c r="AC5486" s="115">
        <v>6.5650521909330004E-2</v>
      </c>
      <c r="AD5486" s="115">
        <v>179.135935937673</v>
      </c>
      <c r="AF5486" s="115">
        <v>-1</v>
      </c>
      <c r="AG5486" s="115">
        <v>-1</v>
      </c>
      <c r="AH5486" s="115">
        <v>-1</v>
      </c>
      <c r="AI5486" s="115">
        <v>-1</v>
      </c>
      <c r="AJ5486" s="115">
        <v>0</v>
      </c>
      <c r="AM5486" s="115" t="s">
        <v>348</v>
      </c>
      <c r="AN5486" s="115">
        <v>-1</v>
      </c>
      <c r="AQ5486" s="115">
        <v>604</v>
      </c>
      <c r="AR5486" s="115" t="s">
        <v>271</v>
      </c>
      <c r="AS5486" s="115" t="s">
        <v>384</v>
      </c>
      <c r="AT5486" s="115" t="s">
        <v>296</v>
      </c>
      <c r="AV5486" s="115">
        <v>66.620376140139697</v>
      </c>
      <c r="AW5486" s="115">
        <v>0.1452846196</v>
      </c>
    </row>
    <row r="5487" spans="1:49" x14ac:dyDescent="0.25">
      <c r="A5487" s="117">
        <v>450000</v>
      </c>
      <c r="B5487" s="117">
        <v>870000</v>
      </c>
      <c r="C5487" s="117">
        <v>870000</v>
      </c>
      <c r="D5487" s="115" t="s">
        <v>342</v>
      </c>
      <c r="E5487" s="115" t="s">
        <v>13</v>
      </c>
      <c r="F5487" s="115" t="s">
        <v>343</v>
      </c>
      <c r="G5487" s="115" t="s">
        <v>344</v>
      </c>
      <c r="H5487" s="115">
        <v>0.56000000000000005</v>
      </c>
      <c r="I5487" s="115">
        <v>0.48</v>
      </c>
      <c r="J5487" s="115" t="s">
        <v>350</v>
      </c>
      <c r="K5487" s="115">
        <v>0.18887364931385001</v>
      </c>
      <c r="L5487" s="115">
        <v>3666.5915003662399</v>
      </c>
      <c r="M5487" s="115">
        <v>9.1377154940338503</v>
      </c>
      <c r="N5487" s="115">
        <v>1.34384435470926</v>
      </c>
      <c r="O5487" s="115">
        <v>1.7258736717499199</v>
      </c>
      <c r="P5487" s="115">
        <v>0.25381678738376001</v>
      </c>
      <c r="Q5487" s="115">
        <v>692.52251721733501</v>
      </c>
      <c r="R5487" s="115">
        <v>1200</v>
      </c>
      <c r="S5487" s="115" t="s">
        <v>351</v>
      </c>
      <c r="T5487" s="115">
        <v>1200</v>
      </c>
      <c r="U5487" s="115" t="s">
        <v>352</v>
      </c>
      <c r="V5487" s="115" t="s">
        <v>350</v>
      </c>
      <c r="Z5487" s="115">
        <v>0</v>
      </c>
      <c r="AA5487" s="115">
        <v>1</v>
      </c>
      <c r="AB5487" s="115">
        <v>1.7258736717499199</v>
      </c>
      <c r="AC5487" s="115">
        <v>0.25381678738376001</v>
      </c>
      <c r="AD5487" s="115">
        <v>692.52251721733501</v>
      </c>
      <c r="AF5487" s="115">
        <v>-1</v>
      </c>
      <c r="AG5487" s="115">
        <v>-1</v>
      </c>
      <c r="AH5487" s="115">
        <v>-1</v>
      </c>
      <c r="AI5487" s="115">
        <v>-1</v>
      </c>
      <c r="AJ5487" s="115">
        <v>0</v>
      </c>
      <c r="AM5487" s="115" t="s">
        <v>348</v>
      </c>
      <c r="AN5487" s="115">
        <v>-1</v>
      </c>
      <c r="AQ5487" s="115">
        <v>604</v>
      </c>
      <c r="AR5487" s="115" t="s">
        <v>271</v>
      </c>
      <c r="AS5487" s="115" t="s">
        <v>384</v>
      </c>
      <c r="AT5487" s="115" t="s">
        <v>296</v>
      </c>
      <c r="AV5487" s="115">
        <v>130.615527153345</v>
      </c>
      <c r="AW5487" s="115">
        <v>0.56165654279999999</v>
      </c>
    </row>
    <row r="5488" spans="1:49" x14ac:dyDescent="0.25">
      <c r="A5488" s="117">
        <v>450000</v>
      </c>
      <c r="B5488" s="117">
        <v>870000</v>
      </c>
      <c r="C5488" s="117">
        <v>870000</v>
      </c>
      <c r="D5488" s="115" t="s">
        <v>342</v>
      </c>
      <c r="E5488" s="115" t="s">
        <v>13</v>
      </c>
      <c r="F5488" s="115" t="s">
        <v>343</v>
      </c>
      <c r="G5488" s="115" t="s">
        <v>344</v>
      </c>
      <c r="H5488" s="115">
        <v>0.56000000000000005</v>
      </c>
      <c r="I5488" s="115">
        <v>0.48</v>
      </c>
      <c r="J5488" s="115" t="s">
        <v>350</v>
      </c>
      <c r="K5488" s="115">
        <v>2.394091515397E-2</v>
      </c>
      <c r="L5488" s="115">
        <v>3666.5915003662399</v>
      </c>
      <c r="M5488" s="115">
        <v>9.1377154940338503</v>
      </c>
      <c r="N5488" s="115">
        <v>1.34384435470926</v>
      </c>
      <c r="O5488" s="115">
        <v>0.21876527134386001</v>
      </c>
      <c r="P5488" s="115">
        <v>3.2172863676239997E-2</v>
      </c>
      <c r="Q5488" s="115">
        <v>87.781556014568807</v>
      </c>
      <c r="R5488" s="115">
        <v>1210</v>
      </c>
      <c r="S5488" s="115" t="s">
        <v>353</v>
      </c>
      <c r="T5488" s="115">
        <v>1210</v>
      </c>
      <c r="U5488" s="115" t="s">
        <v>352</v>
      </c>
      <c r="V5488" s="115" t="s">
        <v>350</v>
      </c>
      <c r="Z5488" s="115">
        <v>0</v>
      </c>
      <c r="AA5488" s="115">
        <v>1</v>
      </c>
      <c r="AB5488" s="115">
        <v>0.21876527134386001</v>
      </c>
      <c r="AC5488" s="115">
        <v>3.2172863676239997E-2</v>
      </c>
      <c r="AD5488" s="115">
        <v>87.781556014567002</v>
      </c>
      <c r="AF5488" s="115">
        <v>-1</v>
      </c>
      <c r="AG5488" s="115">
        <v>-1</v>
      </c>
      <c r="AH5488" s="115">
        <v>-1</v>
      </c>
      <c r="AI5488" s="115">
        <v>-1</v>
      </c>
      <c r="AJ5488" s="115">
        <v>0</v>
      </c>
      <c r="AM5488" s="115" t="s">
        <v>348</v>
      </c>
      <c r="AN5488" s="115">
        <v>-1</v>
      </c>
      <c r="AQ5488" s="115">
        <v>604</v>
      </c>
      <c r="AR5488" s="115" t="s">
        <v>271</v>
      </c>
      <c r="AS5488" s="115" t="s">
        <v>384</v>
      </c>
      <c r="AT5488" s="115" t="s">
        <v>296</v>
      </c>
      <c r="AV5488" s="115">
        <v>60.415830926336497</v>
      </c>
      <c r="AW5488" s="115">
        <v>7.11934761E-2</v>
      </c>
    </row>
    <row r="5489" spans="1:49" x14ac:dyDescent="0.25">
      <c r="A5489" s="117">
        <v>450000</v>
      </c>
      <c r="B5489" s="117">
        <v>870000</v>
      </c>
      <c r="C5489" s="117">
        <v>870000</v>
      </c>
      <c r="D5489" s="115" t="s">
        <v>342</v>
      </c>
      <c r="E5489" s="115" t="s">
        <v>13</v>
      </c>
      <c r="F5489" s="115" t="s">
        <v>343</v>
      </c>
      <c r="G5489" s="115" t="s">
        <v>344</v>
      </c>
      <c r="H5489" s="115">
        <v>0.56000000000000005</v>
      </c>
      <c r="I5489" s="115">
        <v>0.48</v>
      </c>
      <c r="J5489" s="115" t="s">
        <v>350</v>
      </c>
      <c r="K5489" s="115">
        <v>0.19848705442098</v>
      </c>
      <c r="L5489" s="115">
        <v>3666.5915003662399</v>
      </c>
      <c r="M5489" s="115">
        <v>9.1377154940338503</v>
      </c>
      <c r="N5489" s="115">
        <v>1.34384435470926</v>
      </c>
      <c r="O5489" s="115">
        <v>1.8137182325477601</v>
      </c>
      <c r="P5489" s="115">
        <v>0.26673570756650999</v>
      </c>
      <c r="Q5489" s="115">
        <v>727.77094667271194</v>
      </c>
      <c r="R5489" s="115">
        <v>1210</v>
      </c>
      <c r="S5489" s="115" t="s">
        <v>353</v>
      </c>
      <c r="T5489" s="115">
        <v>1210</v>
      </c>
      <c r="U5489" s="115" t="s">
        <v>352</v>
      </c>
      <c r="V5489" s="115" t="s">
        <v>350</v>
      </c>
      <c r="Z5489" s="115">
        <v>0</v>
      </c>
      <c r="AA5489" s="115">
        <v>1</v>
      </c>
      <c r="AB5489" s="115">
        <v>1.8137182325477601</v>
      </c>
      <c r="AC5489" s="115">
        <v>0.26673570756650999</v>
      </c>
      <c r="AD5489" s="115">
        <v>727.77094667271194</v>
      </c>
      <c r="AF5489" s="115">
        <v>-1</v>
      </c>
      <c r="AG5489" s="115">
        <v>-1</v>
      </c>
      <c r="AH5489" s="115">
        <v>-1</v>
      </c>
      <c r="AI5489" s="115">
        <v>-1</v>
      </c>
      <c r="AJ5489" s="115">
        <v>0</v>
      </c>
      <c r="AM5489" s="115" t="s">
        <v>348</v>
      </c>
      <c r="AN5489" s="115">
        <v>-1</v>
      </c>
      <c r="AQ5489" s="115">
        <v>604</v>
      </c>
      <c r="AR5489" s="115" t="s">
        <v>271</v>
      </c>
      <c r="AS5489" s="115" t="s">
        <v>384</v>
      </c>
      <c r="AT5489" s="115" t="s">
        <v>296</v>
      </c>
      <c r="AV5489" s="115">
        <v>113.705655912095</v>
      </c>
      <c r="AW5489" s="115">
        <v>0.59024407680000002</v>
      </c>
    </row>
    <row r="5490" spans="1:49" x14ac:dyDescent="0.25">
      <c r="A5490" s="117">
        <v>450000</v>
      </c>
      <c r="B5490" s="117">
        <v>870000</v>
      </c>
      <c r="C5490" s="117">
        <v>870000</v>
      </c>
      <c r="D5490" s="115" t="s">
        <v>342</v>
      </c>
      <c r="E5490" s="115" t="s">
        <v>13</v>
      </c>
      <c r="F5490" s="115" t="s">
        <v>343</v>
      </c>
      <c r="G5490" s="115" t="s">
        <v>344</v>
      </c>
      <c r="H5490" s="115">
        <v>0.56000000000000005</v>
      </c>
      <c r="I5490" s="115">
        <v>0.48</v>
      </c>
      <c r="J5490" s="115" t="s">
        <v>350</v>
      </c>
      <c r="K5490" s="115">
        <v>0.10156099691316001</v>
      </c>
      <c r="L5490" s="115">
        <v>3666.5915003662399</v>
      </c>
      <c r="M5490" s="115">
        <v>9.1377154940338503</v>
      </c>
      <c r="N5490" s="115">
        <v>1.34384435470926</v>
      </c>
      <c r="O5490" s="115">
        <v>0.92803549508295002</v>
      </c>
      <c r="P5490" s="115">
        <v>0.1364821723604</v>
      </c>
      <c r="Q5490" s="115">
        <v>372.38268805053298</v>
      </c>
      <c r="R5490" s="115">
        <v>1210</v>
      </c>
      <c r="S5490" s="115" t="s">
        <v>353</v>
      </c>
      <c r="T5490" s="115">
        <v>1210</v>
      </c>
      <c r="U5490" s="115" t="s">
        <v>352</v>
      </c>
      <c r="V5490" s="115" t="s">
        <v>350</v>
      </c>
      <c r="Z5490" s="115">
        <v>0</v>
      </c>
      <c r="AA5490" s="115">
        <v>1</v>
      </c>
      <c r="AB5490" s="115">
        <v>0.92803549508295002</v>
      </c>
      <c r="AC5490" s="115">
        <v>0.1364821723604</v>
      </c>
      <c r="AD5490" s="115">
        <v>372.38268805053298</v>
      </c>
      <c r="AF5490" s="115">
        <v>-1</v>
      </c>
      <c r="AG5490" s="115">
        <v>-1</v>
      </c>
      <c r="AH5490" s="115">
        <v>-1</v>
      </c>
      <c r="AI5490" s="115">
        <v>-1</v>
      </c>
      <c r="AJ5490" s="115">
        <v>0</v>
      </c>
      <c r="AM5490" s="115" t="s">
        <v>348</v>
      </c>
      <c r="AN5490" s="115">
        <v>-1</v>
      </c>
      <c r="AQ5490" s="115">
        <v>604</v>
      </c>
      <c r="AR5490" s="115" t="s">
        <v>271</v>
      </c>
      <c r="AS5490" s="115" t="s">
        <v>384</v>
      </c>
      <c r="AT5490" s="115" t="s">
        <v>296</v>
      </c>
      <c r="AV5490" s="115">
        <v>83.609458064741105</v>
      </c>
      <c r="AW5490" s="115">
        <v>0.30201353450000001</v>
      </c>
    </row>
    <row r="5491" spans="1:49" x14ac:dyDescent="0.25">
      <c r="A5491" s="117">
        <v>450000</v>
      </c>
      <c r="B5491" s="117">
        <v>870000</v>
      </c>
      <c r="C5491" s="117">
        <v>870000</v>
      </c>
      <c r="D5491" s="115" t="s">
        <v>342</v>
      </c>
      <c r="E5491" s="115" t="s">
        <v>13</v>
      </c>
      <c r="F5491" s="115" t="s">
        <v>343</v>
      </c>
      <c r="G5491" s="115" t="s">
        <v>344</v>
      </c>
      <c r="H5491" s="115">
        <v>0.56000000000000005</v>
      </c>
      <c r="I5491" s="115">
        <v>0.48</v>
      </c>
      <c r="J5491" s="115" t="s">
        <v>350</v>
      </c>
      <c r="K5491" s="115">
        <v>7.0634715671899998E-3</v>
      </c>
      <c r="L5491" s="115">
        <v>3666.5915003662399</v>
      </c>
      <c r="M5491" s="115">
        <v>9.1377154940338503</v>
      </c>
      <c r="N5491" s="115">
        <v>1.34384435470926</v>
      </c>
      <c r="O5491" s="115">
        <v>6.4543993581190007E-2</v>
      </c>
      <c r="P5491" s="115">
        <v>9.49220639022E-3</v>
      </c>
      <c r="Q5491" s="115">
        <v>25.898864811344801</v>
      </c>
      <c r="R5491" s="115">
        <v>1210</v>
      </c>
      <c r="S5491" s="115" t="s">
        <v>353</v>
      </c>
      <c r="T5491" s="115">
        <v>1210</v>
      </c>
      <c r="U5491" s="115" t="s">
        <v>352</v>
      </c>
      <c r="V5491" s="115" t="s">
        <v>350</v>
      </c>
      <c r="Z5491" s="115">
        <v>0</v>
      </c>
      <c r="AA5491" s="115">
        <v>1</v>
      </c>
      <c r="AB5491" s="115">
        <v>6.4543993581190007E-2</v>
      </c>
      <c r="AC5491" s="115">
        <v>9.49220639022E-3</v>
      </c>
      <c r="AD5491" s="115">
        <v>25.898864811344598</v>
      </c>
      <c r="AF5491" s="115">
        <v>-1</v>
      </c>
      <c r="AG5491" s="115">
        <v>-1</v>
      </c>
      <c r="AH5491" s="115">
        <v>-1</v>
      </c>
      <c r="AI5491" s="115">
        <v>-1</v>
      </c>
      <c r="AJ5491" s="115">
        <v>0</v>
      </c>
      <c r="AM5491" s="115" t="s">
        <v>348</v>
      </c>
      <c r="AN5491" s="115">
        <v>-1</v>
      </c>
      <c r="AQ5491" s="115">
        <v>604</v>
      </c>
      <c r="AR5491" s="115" t="s">
        <v>271</v>
      </c>
      <c r="AS5491" s="115" t="s">
        <v>384</v>
      </c>
      <c r="AT5491" s="115" t="s">
        <v>296</v>
      </c>
      <c r="AV5491" s="115">
        <v>23.3127631822273</v>
      </c>
      <c r="AW5491" s="115">
        <v>2.1004756499999999E-2</v>
      </c>
    </row>
    <row r="5492" spans="1:49" x14ac:dyDescent="0.25">
      <c r="A5492" s="117">
        <v>450000</v>
      </c>
      <c r="B5492" s="117">
        <v>870000</v>
      </c>
      <c r="C5492" s="117">
        <v>870000</v>
      </c>
      <c r="D5492" s="115" t="s">
        <v>342</v>
      </c>
      <c r="E5492" s="115" t="s">
        <v>13</v>
      </c>
      <c r="F5492" s="115" t="s">
        <v>343</v>
      </c>
      <c r="G5492" s="115" t="s">
        <v>344</v>
      </c>
      <c r="H5492" s="115">
        <v>0.56000000000000005</v>
      </c>
      <c r="I5492" s="115">
        <v>0.48</v>
      </c>
      <c r="J5492" s="115" t="s">
        <v>350</v>
      </c>
      <c r="K5492" s="115">
        <v>6.2937820869830005E-2</v>
      </c>
      <c r="L5492" s="115">
        <v>3666.5915003662399</v>
      </c>
      <c r="M5492" s="115">
        <v>9.1377154940338503</v>
      </c>
      <c r="N5492" s="115">
        <v>1.34384435470926</v>
      </c>
      <c r="O5492" s="115">
        <v>0.57510790092302</v>
      </c>
      <c r="P5492" s="115">
        <v>8.4578635273630007E-2</v>
      </c>
      <c r="Q5492" s="115">
        <v>230.76727905291401</v>
      </c>
      <c r="R5492" s="115">
        <v>1210</v>
      </c>
      <c r="S5492" s="115" t="s">
        <v>353</v>
      </c>
      <c r="T5492" s="115">
        <v>1210</v>
      </c>
      <c r="U5492" s="115" t="s">
        <v>352</v>
      </c>
      <c r="V5492" s="115" t="s">
        <v>350</v>
      </c>
      <c r="Z5492" s="115">
        <v>0</v>
      </c>
      <c r="AA5492" s="115">
        <v>1</v>
      </c>
      <c r="AB5492" s="115">
        <v>0.57510790092302</v>
      </c>
      <c r="AC5492" s="115">
        <v>8.4578635273630007E-2</v>
      </c>
      <c r="AD5492" s="115">
        <v>230.76727905291199</v>
      </c>
      <c r="AF5492" s="115">
        <v>-1</v>
      </c>
      <c r="AG5492" s="115">
        <v>-1</v>
      </c>
      <c r="AH5492" s="115">
        <v>-1</v>
      </c>
      <c r="AI5492" s="115">
        <v>-1</v>
      </c>
      <c r="AJ5492" s="115">
        <v>0</v>
      </c>
      <c r="AM5492" s="115" t="s">
        <v>348</v>
      </c>
      <c r="AN5492" s="115">
        <v>-1</v>
      </c>
      <c r="AQ5492" s="115">
        <v>604</v>
      </c>
      <c r="AR5492" s="115" t="s">
        <v>271</v>
      </c>
      <c r="AS5492" s="115" t="s">
        <v>384</v>
      </c>
      <c r="AT5492" s="115" t="s">
        <v>296</v>
      </c>
      <c r="AV5492" s="115">
        <v>77.443095029029294</v>
      </c>
      <c r="AW5492" s="115">
        <v>0.18715918819999999</v>
      </c>
    </row>
    <row r="5493" spans="1:49" x14ac:dyDescent="0.25">
      <c r="A5493" s="117">
        <v>450000</v>
      </c>
      <c r="B5493" s="117">
        <v>870000</v>
      </c>
      <c r="C5493" s="117">
        <v>870000</v>
      </c>
      <c r="D5493" s="115" t="s">
        <v>342</v>
      </c>
      <c r="E5493" s="115" t="s">
        <v>13</v>
      </c>
      <c r="F5493" s="115" t="s">
        <v>343</v>
      </c>
      <c r="G5493" s="115" t="s">
        <v>344</v>
      </c>
      <c r="H5493" s="115">
        <v>0.56000000000000005</v>
      </c>
      <c r="I5493" s="115">
        <v>0.48</v>
      </c>
      <c r="J5493" s="115" t="s">
        <v>350</v>
      </c>
      <c r="K5493" s="115">
        <v>3.4899545428900003E-2</v>
      </c>
      <c r="L5493" s="115">
        <v>3666.5915003662399</v>
      </c>
      <c r="M5493" s="115">
        <v>9.1377154940338503</v>
      </c>
      <c r="N5493" s="115">
        <v>1.34384435470926</v>
      </c>
      <c r="O5493" s="115">
        <v>0.31890211700041998</v>
      </c>
      <c r="P5493" s="115">
        <v>4.6899557106549999E-2</v>
      </c>
      <c r="Q5493" s="115">
        <v>127.962376636261</v>
      </c>
      <c r="R5493" s="115">
        <v>1210</v>
      </c>
      <c r="S5493" s="115" t="s">
        <v>353</v>
      </c>
      <c r="T5493" s="115">
        <v>1210</v>
      </c>
      <c r="U5493" s="115" t="s">
        <v>352</v>
      </c>
      <c r="V5493" s="115" t="s">
        <v>350</v>
      </c>
      <c r="Z5493" s="115">
        <v>0</v>
      </c>
      <c r="AA5493" s="115">
        <v>1</v>
      </c>
      <c r="AB5493" s="115">
        <v>0.31890211700041998</v>
      </c>
      <c r="AC5493" s="115">
        <v>4.6899557106549999E-2</v>
      </c>
      <c r="AD5493" s="115">
        <v>127.962376636263</v>
      </c>
      <c r="AF5493" s="115">
        <v>-1</v>
      </c>
      <c r="AG5493" s="115">
        <v>-1</v>
      </c>
      <c r="AH5493" s="115">
        <v>-1</v>
      </c>
      <c r="AI5493" s="115">
        <v>-1</v>
      </c>
      <c r="AJ5493" s="115">
        <v>0</v>
      </c>
      <c r="AM5493" s="115" t="s">
        <v>348</v>
      </c>
      <c r="AN5493" s="115">
        <v>-1</v>
      </c>
      <c r="AQ5493" s="115">
        <v>604</v>
      </c>
      <c r="AR5493" s="115" t="s">
        <v>271</v>
      </c>
      <c r="AS5493" s="115" t="s">
        <v>384</v>
      </c>
      <c r="AT5493" s="115" t="s">
        <v>296</v>
      </c>
      <c r="AV5493" s="115">
        <v>49.814141732975102</v>
      </c>
      <c r="AW5493" s="115">
        <v>0.1037813274</v>
      </c>
    </row>
    <row r="5494" spans="1:49" x14ac:dyDescent="0.25">
      <c r="A5494" s="117">
        <v>450000</v>
      </c>
      <c r="B5494" s="117">
        <v>870000</v>
      </c>
      <c r="C5494" s="117">
        <v>870000</v>
      </c>
      <c r="D5494" s="115" t="s">
        <v>342</v>
      </c>
      <c r="E5494" s="115" t="s">
        <v>13</v>
      </c>
      <c r="F5494" s="115" t="s">
        <v>343</v>
      </c>
      <c r="G5494" s="115" t="s">
        <v>344</v>
      </c>
      <c r="H5494" s="115">
        <v>0.56000000000000005</v>
      </c>
      <c r="I5494" s="115">
        <v>0.48</v>
      </c>
      <c r="J5494" s="115" t="s">
        <v>350</v>
      </c>
      <c r="K5494" s="115">
        <v>0.21288361041008999</v>
      </c>
      <c r="L5494" s="115">
        <v>3666.5915005028301</v>
      </c>
      <c r="M5494" s="115">
        <v>9.1377154943742607</v>
      </c>
      <c r="N5494" s="115">
        <v>1.34384435475933</v>
      </c>
      <c r="O5494" s="115">
        <v>1.9452698653426099</v>
      </c>
      <c r="P5494" s="115">
        <v>0.28608243807037997</v>
      </c>
      <c r="Q5494" s="115">
        <v>780.55723652599295</v>
      </c>
      <c r="R5494" s="115">
        <v>1200</v>
      </c>
      <c r="S5494" s="115" t="s">
        <v>351</v>
      </c>
      <c r="T5494" s="115">
        <v>1200</v>
      </c>
      <c r="U5494" s="115" t="s">
        <v>352</v>
      </c>
      <c r="V5494" s="115" t="s">
        <v>350</v>
      </c>
      <c r="Z5494" s="115">
        <v>0</v>
      </c>
      <c r="AA5494" s="115">
        <v>1</v>
      </c>
      <c r="AB5494" s="115">
        <v>1.9452698653426099</v>
      </c>
      <c r="AC5494" s="115">
        <v>0.28608243807037997</v>
      </c>
      <c r="AD5494" s="115">
        <v>780.55723652599295</v>
      </c>
      <c r="AF5494" s="115">
        <v>-1</v>
      </c>
      <c r="AG5494" s="115">
        <v>-1</v>
      </c>
      <c r="AH5494" s="115">
        <v>-1</v>
      </c>
      <c r="AI5494" s="115">
        <v>-1</v>
      </c>
      <c r="AJ5494" s="115">
        <v>0</v>
      </c>
      <c r="AM5494" s="115" t="s">
        <v>348</v>
      </c>
      <c r="AN5494" s="115">
        <v>-1</v>
      </c>
      <c r="AQ5494" s="115">
        <v>604</v>
      </c>
      <c r="AR5494" s="115" t="s">
        <v>271</v>
      </c>
      <c r="AS5494" s="115" t="s">
        <v>384</v>
      </c>
      <c r="AT5494" s="115" t="s">
        <v>296</v>
      </c>
      <c r="AV5494" s="115">
        <v>134.480636839776</v>
      </c>
      <c r="AW5494" s="115">
        <v>0.63305534190000001</v>
      </c>
    </row>
    <row r="5495" spans="1:49" x14ac:dyDescent="0.25">
      <c r="A5495" s="117">
        <v>450000</v>
      </c>
      <c r="B5495" s="117">
        <v>870000</v>
      </c>
      <c r="C5495" s="117">
        <v>870000</v>
      </c>
      <c r="D5495" s="115" t="s">
        <v>342</v>
      </c>
      <c r="E5495" s="115" t="s">
        <v>13</v>
      </c>
      <c r="F5495" s="115" t="s">
        <v>343</v>
      </c>
      <c r="G5495" s="115" t="s">
        <v>344</v>
      </c>
      <c r="H5495" s="115">
        <v>0.56000000000000005</v>
      </c>
      <c r="I5495" s="115">
        <v>0.48</v>
      </c>
      <c r="J5495" s="115" t="s">
        <v>350</v>
      </c>
      <c r="K5495" s="115">
        <v>1.7655114884500001E-2</v>
      </c>
      <c r="L5495" s="115">
        <v>3666.5915005028301</v>
      </c>
      <c r="M5495" s="115">
        <v>9.1377154943742607</v>
      </c>
      <c r="N5495" s="115">
        <v>1.34384435475933</v>
      </c>
      <c r="O5495" s="115">
        <v>0.16132741683509</v>
      </c>
      <c r="P5495" s="115">
        <v>2.372572647016E-2</v>
      </c>
      <c r="Q5495" s="115">
        <v>64.734094175923502</v>
      </c>
      <c r="R5495" s="115">
        <v>1210</v>
      </c>
      <c r="S5495" s="115" t="s">
        <v>353</v>
      </c>
      <c r="T5495" s="115">
        <v>1210</v>
      </c>
      <c r="U5495" s="115" t="s">
        <v>352</v>
      </c>
      <c r="V5495" s="115" t="s">
        <v>350</v>
      </c>
      <c r="Z5495" s="115">
        <v>0</v>
      </c>
      <c r="AA5495" s="115">
        <v>1</v>
      </c>
      <c r="AB5495" s="115">
        <v>0.16132741683509</v>
      </c>
      <c r="AC5495" s="115">
        <v>2.372572647016E-2</v>
      </c>
      <c r="AD5495" s="115">
        <v>64.734094175922394</v>
      </c>
      <c r="AF5495" s="115">
        <v>-1</v>
      </c>
      <c r="AG5495" s="115">
        <v>-1</v>
      </c>
      <c r="AH5495" s="115">
        <v>-1</v>
      </c>
      <c r="AI5495" s="115">
        <v>-1</v>
      </c>
      <c r="AJ5495" s="115">
        <v>0</v>
      </c>
      <c r="AM5495" s="115" t="s">
        <v>348</v>
      </c>
      <c r="AN5495" s="115">
        <v>-1</v>
      </c>
      <c r="AQ5495" s="115">
        <v>604</v>
      </c>
      <c r="AR5495" s="115" t="s">
        <v>271</v>
      </c>
      <c r="AS5495" s="115" t="s">
        <v>384</v>
      </c>
      <c r="AT5495" s="115" t="s">
        <v>296</v>
      </c>
      <c r="AV5495" s="115">
        <v>41.9333003399476</v>
      </c>
      <c r="AW5495" s="115">
        <v>5.2501292900000003E-2</v>
      </c>
    </row>
    <row r="5496" spans="1:49" x14ac:dyDescent="0.25">
      <c r="A5496" s="117">
        <v>450000</v>
      </c>
      <c r="B5496" s="117">
        <v>870000</v>
      </c>
      <c r="C5496" s="117">
        <v>870000</v>
      </c>
      <c r="D5496" s="115" t="s">
        <v>342</v>
      </c>
      <c r="E5496" s="115" t="s">
        <v>13</v>
      </c>
      <c r="F5496" s="115" t="s">
        <v>343</v>
      </c>
      <c r="G5496" s="115" t="s">
        <v>344</v>
      </c>
      <c r="H5496" s="115">
        <v>0.56000000000000005</v>
      </c>
      <c r="I5496" s="115">
        <v>0.48</v>
      </c>
      <c r="J5496" s="115" t="s">
        <v>350</v>
      </c>
      <c r="K5496" s="115">
        <v>0.12405881140836</v>
      </c>
      <c r="L5496" s="115">
        <v>3666.5915005028301</v>
      </c>
      <c r="M5496" s="115">
        <v>9.1377154943742607</v>
      </c>
      <c r="N5496" s="115">
        <v>1.34384435475933</v>
      </c>
      <c r="O5496" s="115">
        <v>1.1336141232199</v>
      </c>
      <c r="P5496" s="115">
        <v>0.16671573336928</v>
      </c>
      <c r="Q5496" s="115">
        <v>454.87298347241</v>
      </c>
      <c r="R5496" s="115">
        <v>1210</v>
      </c>
      <c r="S5496" s="115" t="s">
        <v>353</v>
      </c>
      <c r="T5496" s="115">
        <v>1210</v>
      </c>
      <c r="U5496" s="115" t="s">
        <v>352</v>
      </c>
      <c r="V5496" s="115" t="s">
        <v>350</v>
      </c>
      <c r="Z5496" s="115">
        <v>0</v>
      </c>
      <c r="AA5496" s="115">
        <v>1</v>
      </c>
      <c r="AB5496" s="115">
        <v>1.1336141232199</v>
      </c>
      <c r="AC5496" s="115">
        <v>0.16671573336928</v>
      </c>
      <c r="AD5496" s="115">
        <v>454.87298347241</v>
      </c>
      <c r="AF5496" s="115">
        <v>-1</v>
      </c>
      <c r="AG5496" s="115">
        <v>-1</v>
      </c>
      <c r="AH5496" s="115">
        <v>-1</v>
      </c>
      <c r="AI5496" s="115">
        <v>-1</v>
      </c>
      <c r="AJ5496" s="115">
        <v>0</v>
      </c>
      <c r="AM5496" s="115" t="s">
        <v>348</v>
      </c>
      <c r="AN5496" s="115">
        <v>-1</v>
      </c>
      <c r="AQ5496" s="115">
        <v>604</v>
      </c>
      <c r="AR5496" s="115" t="s">
        <v>271</v>
      </c>
      <c r="AS5496" s="115" t="s">
        <v>384</v>
      </c>
      <c r="AT5496" s="115" t="s">
        <v>296</v>
      </c>
      <c r="AV5496" s="115">
        <v>93.976172321634706</v>
      </c>
      <c r="AW5496" s="115">
        <v>0.3689156395</v>
      </c>
    </row>
    <row r="5497" spans="1:49" x14ac:dyDescent="0.25">
      <c r="A5497" s="117">
        <v>450000</v>
      </c>
      <c r="B5497" s="117">
        <v>870000</v>
      </c>
      <c r="C5497" s="117">
        <v>870000</v>
      </c>
      <c r="D5497" s="115" t="s">
        <v>342</v>
      </c>
      <c r="E5497" s="115" t="s">
        <v>13</v>
      </c>
      <c r="F5497" s="115" t="s">
        <v>343</v>
      </c>
      <c r="G5497" s="115" t="s">
        <v>344</v>
      </c>
      <c r="H5497" s="115">
        <v>0.56000000000000005</v>
      </c>
      <c r="I5497" s="115">
        <v>0.48</v>
      </c>
      <c r="J5497" s="115" t="s">
        <v>350</v>
      </c>
      <c r="K5497" s="115">
        <v>6.0367375935190003E-2</v>
      </c>
      <c r="L5497" s="115">
        <v>3666.5915005028301</v>
      </c>
      <c r="M5497" s="115">
        <v>9.1377154943742607</v>
      </c>
      <c r="N5497" s="115">
        <v>1.34384435475933</v>
      </c>
      <c r="O5497" s="115">
        <v>0.55161990643771996</v>
      </c>
      <c r="P5497" s="115">
        <v>8.1124357362140007E-2</v>
      </c>
      <c r="Q5497" s="115">
        <v>221.34250751163401</v>
      </c>
      <c r="R5497" s="115">
        <v>1210</v>
      </c>
      <c r="S5497" s="115" t="s">
        <v>353</v>
      </c>
      <c r="T5497" s="115">
        <v>1210</v>
      </c>
      <c r="U5497" s="115" t="s">
        <v>352</v>
      </c>
      <c r="V5497" s="115" t="s">
        <v>350</v>
      </c>
      <c r="Z5497" s="115">
        <v>0</v>
      </c>
      <c r="AA5497" s="115">
        <v>1</v>
      </c>
      <c r="AB5497" s="115">
        <v>0.55161990643771996</v>
      </c>
      <c r="AC5497" s="115">
        <v>8.1124357362140007E-2</v>
      </c>
      <c r="AD5497" s="115">
        <v>221.34250751163501</v>
      </c>
      <c r="AF5497" s="115">
        <v>-1</v>
      </c>
      <c r="AG5497" s="115">
        <v>-1</v>
      </c>
      <c r="AH5497" s="115">
        <v>-1</v>
      </c>
      <c r="AI5497" s="115">
        <v>-1</v>
      </c>
      <c r="AJ5497" s="115">
        <v>0</v>
      </c>
      <c r="AM5497" s="115" t="s">
        <v>348</v>
      </c>
      <c r="AN5497" s="115">
        <v>-1</v>
      </c>
      <c r="AQ5497" s="115">
        <v>604</v>
      </c>
      <c r="AR5497" s="115" t="s">
        <v>271</v>
      </c>
      <c r="AS5497" s="115" t="s">
        <v>384</v>
      </c>
      <c r="AT5497" s="115" t="s">
        <v>296</v>
      </c>
      <c r="AV5497" s="115">
        <v>62.550361322753702</v>
      </c>
      <c r="AW5497" s="115">
        <v>0.17951541569999999</v>
      </c>
    </row>
    <row r="5498" spans="1:49" x14ac:dyDescent="0.25">
      <c r="A5498" s="117">
        <v>450000</v>
      </c>
      <c r="B5498" s="117">
        <v>870000</v>
      </c>
      <c r="C5498" s="117">
        <v>870000</v>
      </c>
      <c r="D5498" s="115" t="s">
        <v>342</v>
      </c>
      <c r="E5498" s="115" t="s">
        <v>13</v>
      </c>
      <c r="F5498" s="115" t="s">
        <v>343</v>
      </c>
      <c r="G5498" s="115" t="s">
        <v>344</v>
      </c>
      <c r="H5498" s="115">
        <v>0.56000000000000005</v>
      </c>
      <c r="I5498" s="115">
        <v>0.48</v>
      </c>
      <c r="J5498" s="115" t="s">
        <v>350</v>
      </c>
      <c r="K5498" s="115">
        <v>2.2412570539209999E-2</v>
      </c>
      <c r="L5498" s="115">
        <v>3666.5915005028301</v>
      </c>
      <c r="M5498" s="115">
        <v>9.1377154943742607</v>
      </c>
      <c r="N5498" s="115">
        <v>1.34384435475933</v>
      </c>
      <c r="O5498" s="115">
        <v>0.20479969308494</v>
      </c>
      <c r="P5498" s="115">
        <v>3.0119006394759999E-2</v>
      </c>
      <c r="Q5498" s="115">
        <v>82.177740643505999</v>
      </c>
      <c r="R5498" s="115">
        <v>1210</v>
      </c>
      <c r="S5498" s="115" t="s">
        <v>353</v>
      </c>
      <c r="T5498" s="115">
        <v>1210</v>
      </c>
      <c r="U5498" s="115" t="s">
        <v>352</v>
      </c>
      <c r="V5498" s="115" t="s">
        <v>350</v>
      </c>
      <c r="Z5498" s="115">
        <v>0</v>
      </c>
      <c r="AA5498" s="115">
        <v>1</v>
      </c>
      <c r="AB5498" s="115">
        <v>0.20479969308494</v>
      </c>
      <c r="AC5498" s="115">
        <v>3.0119006394759999E-2</v>
      </c>
      <c r="AD5498" s="115">
        <v>82.177740643504094</v>
      </c>
      <c r="AF5498" s="115">
        <v>-1</v>
      </c>
      <c r="AG5498" s="115">
        <v>-1</v>
      </c>
      <c r="AH5498" s="115">
        <v>-1</v>
      </c>
      <c r="AI5498" s="115">
        <v>-1</v>
      </c>
      <c r="AJ5498" s="115">
        <v>0</v>
      </c>
      <c r="AM5498" s="115" t="s">
        <v>348</v>
      </c>
      <c r="AN5498" s="115">
        <v>-1</v>
      </c>
      <c r="AQ5498" s="115">
        <v>604</v>
      </c>
      <c r="AR5498" s="115" t="s">
        <v>271</v>
      </c>
      <c r="AS5498" s="115" t="s">
        <v>384</v>
      </c>
      <c r="AT5498" s="115" t="s">
        <v>296</v>
      </c>
      <c r="AV5498" s="115">
        <v>43.1793405095707</v>
      </c>
      <c r="AW5498" s="115">
        <v>6.6648613699999998E-2</v>
      </c>
    </row>
    <row r="5499" spans="1:49" x14ac:dyDescent="0.25">
      <c r="A5499" s="117">
        <v>450000</v>
      </c>
      <c r="B5499" s="117">
        <v>870000</v>
      </c>
      <c r="C5499" s="117">
        <v>870000</v>
      </c>
      <c r="D5499" s="115" t="s">
        <v>342</v>
      </c>
      <c r="E5499" s="115" t="s">
        <v>13</v>
      </c>
      <c r="F5499" s="115" t="s">
        <v>343</v>
      </c>
      <c r="G5499" s="115" t="s">
        <v>344</v>
      </c>
      <c r="H5499" s="115">
        <v>0.56000000000000005</v>
      </c>
      <c r="I5499" s="115">
        <v>0.48</v>
      </c>
      <c r="J5499" s="115" t="s">
        <v>350</v>
      </c>
      <c r="K5499" s="115">
        <v>0.12065745190967</v>
      </c>
      <c r="L5499" s="115">
        <v>3666.5915005028301</v>
      </c>
      <c r="M5499" s="115">
        <v>9.1377154943742607</v>
      </c>
      <c r="N5499" s="115">
        <v>1.34384435475933</v>
      </c>
      <c r="O5499" s="115">
        <v>1.10253346782676</v>
      </c>
      <c r="P5499" s="115">
        <v>0.16214483560845999</v>
      </c>
      <c r="Q5499" s="115">
        <v>442.40158764434699</v>
      </c>
      <c r="R5499" s="115">
        <v>1210</v>
      </c>
      <c r="S5499" s="115" t="s">
        <v>353</v>
      </c>
      <c r="T5499" s="115">
        <v>1210</v>
      </c>
      <c r="U5499" s="115" t="s">
        <v>352</v>
      </c>
      <c r="V5499" s="115" t="s">
        <v>350</v>
      </c>
      <c r="Z5499" s="115">
        <v>0</v>
      </c>
      <c r="AA5499" s="115">
        <v>1</v>
      </c>
      <c r="AB5499" s="115">
        <v>1.10253346782676</v>
      </c>
      <c r="AC5499" s="115">
        <v>0.16214483560845999</v>
      </c>
      <c r="AD5499" s="115">
        <v>442.40158764434699</v>
      </c>
      <c r="AF5499" s="115">
        <v>-1</v>
      </c>
      <c r="AG5499" s="115">
        <v>-1</v>
      </c>
      <c r="AH5499" s="115">
        <v>-1</v>
      </c>
      <c r="AI5499" s="115">
        <v>-1</v>
      </c>
      <c r="AJ5499" s="115">
        <v>0</v>
      </c>
      <c r="AM5499" s="115" t="s">
        <v>348</v>
      </c>
      <c r="AN5499" s="115">
        <v>-1</v>
      </c>
      <c r="AQ5499" s="115">
        <v>604</v>
      </c>
      <c r="AR5499" s="115" t="s">
        <v>271</v>
      </c>
      <c r="AS5499" s="115" t="s">
        <v>384</v>
      </c>
      <c r="AT5499" s="115" t="s">
        <v>296</v>
      </c>
      <c r="AV5499" s="115">
        <v>92.506759556392893</v>
      </c>
      <c r="AW5499" s="115">
        <v>0.35880096319999999</v>
      </c>
    </row>
    <row r="5500" spans="1:49" x14ac:dyDescent="0.25">
      <c r="A5500" s="117">
        <v>450000</v>
      </c>
      <c r="B5500" s="117">
        <v>870000</v>
      </c>
      <c r="C5500" s="117">
        <v>870000</v>
      </c>
      <c r="D5500" s="115" t="s">
        <v>342</v>
      </c>
      <c r="E5500" s="115" t="s">
        <v>13</v>
      </c>
      <c r="F5500" s="115" t="s">
        <v>343</v>
      </c>
      <c r="G5500" s="115" t="s">
        <v>344</v>
      </c>
      <c r="H5500" s="115">
        <v>0.56000000000000005</v>
      </c>
      <c r="I5500" s="115">
        <v>0.48</v>
      </c>
      <c r="J5500" s="115" t="s">
        <v>350</v>
      </c>
      <c r="K5500" s="115">
        <v>5.9728518511819997E-2</v>
      </c>
      <c r="L5500" s="115">
        <v>3666.5915005028301</v>
      </c>
      <c r="M5500" s="115">
        <v>9.1377154943742607</v>
      </c>
      <c r="N5500" s="115">
        <v>1.34384435475933</v>
      </c>
      <c r="O5500" s="115">
        <v>0.54578220906153996</v>
      </c>
      <c r="P5500" s="115">
        <v>8.0265832420249997E-2</v>
      </c>
      <c r="Q5500" s="115">
        <v>219.000078313091</v>
      </c>
      <c r="R5500" s="115">
        <v>1210</v>
      </c>
      <c r="S5500" s="115" t="s">
        <v>353</v>
      </c>
      <c r="T5500" s="115">
        <v>1210</v>
      </c>
      <c r="U5500" s="115" t="s">
        <v>352</v>
      </c>
      <c r="V5500" s="115" t="s">
        <v>350</v>
      </c>
      <c r="Z5500" s="115">
        <v>0</v>
      </c>
      <c r="AA5500" s="115">
        <v>1</v>
      </c>
      <c r="AB5500" s="115">
        <v>0.54578220906153996</v>
      </c>
      <c r="AC5500" s="115">
        <v>8.0265832420249997E-2</v>
      </c>
      <c r="AD5500" s="115">
        <v>219.00007831309</v>
      </c>
      <c r="AF5500" s="115">
        <v>-1</v>
      </c>
      <c r="AG5500" s="115">
        <v>-1</v>
      </c>
      <c r="AH5500" s="115">
        <v>-1</v>
      </c>
      <c r="AI5500" s="115">
        <v>-1</v>
      </c>
      <c r="AJ5500" s="115">
        <v>0</v>
      </c>
      <c r="AM5500" s="115" t="s">
        <v>348</v>
      </c>
      <c r="AN5500" s="115">
        <v>-1</v>
      </c>
      <c r="AQ5500" s="115">
        <v>604</v>
      </c>
      <c r="AR5500" s="115" t="s">
        <v>271</v>
      </c>
      <c r="AS5500" s="115" t="s">
        <v>384</v>
      </c>
      <c r="AT5500" s="115" t="s">
        <v>296</v>
      </c>
      <c r="AV5500" s="115">
        <v>62.395296624146603</v>
      </c>
      <c r="AW5500" s="115">
        <v>0.17761563529999999</v>
      </c>
    </row>
    <row r="5501" spans="1:49" x14ac:dyDescent="0.25">
      <c r="A5501" s="117">
        <v>450000</v>
      </c>
      <c r="B5501" s="117">
        <v>870000</v>
      </c>
      <c r="C5501" s="117">
        <v>870000</v>
      </c>
      <c r="D5501" s="115" t="s">
        <v>342</v>
      </c>
      <c r="E5501" s="115" t="s">
        <v>13</v>
      </c>
      <c r="F5501" s="115" t="s">
        <v>343</v>
      </c>
      <c r="G5501" s="115" t="s">
        <v>344</v>
      </c>
      <c r="H5501" s="115">
        <v>0.56000000000000005</v>
      </c>
      <c r="I5501" s="115">
        <v>0.48</v>
      </c>
      <c r="J5501" s="115" t="s">
        <v>350</v>
      </c>
      <c r="K5501" s="115">
        <v>0.18120798992754</v>
      </c>
      <c r="L5501" s="115">
        <v>3647.1180423011401</v>
      </c>
      <c r="M5501" s="115">
        <v>9.0921867781975898</v>
      </c>
      <c r="N5501" s="115">
        <v>1.33725067251687</v>
      </c>
      <c r="O5501" s="115">
        <v>1.6475768901230099</v>
      </c>
      <c r="P5501" s="115">
        <v>0.24232050639604</v>
      </c>
      <c r="Q5501" s="115">
        <v>660.88692947388301</v>
      </c>
      <c r="R5501" s="115">
        <v>1200</v>
      </c>
      <c r="S5501" s="115" t="s">
        <v>351</v>
      </c>
      <c r="T5501" s="115">
        <v>1200</v>
      </c>
      <c r="U5501" s="115" t="s">
        <v>352</v>
      </c>
      <c r="V5501" s="115" t="s">
        <v>350</v>
      </c>
      <c r="Z5501" s="115">
        <v>0</v>
      </c>
      <c r="AA5501" s="115">
        <v>1</v>
      </c>
      <c r="AB5501" s="115">
        <v>1.6475768901230099</v>
      </c>
      <c r="AC5501" s="115">
        <v>0.24232050639604</v>
      </c>
      <c r="AD5501" s="115">
        <v>660.88692947388301</v>
      </c>
      <c r="AF5501" s="115">
        <v>-1</v>
      </c>
      <c r="AG5501" s="115">
        <v>-1</v>
      </c>
      <c r="AH5501" s="115">
        <v>-1</v>
      </c>
      <c r="AI5501" s="115">
        <v>-1</v>
      </c>
      <c r="AJ5501" s="115">
        <v>0</v>
      </c>
      <c r="AM5501" s="115" t="s">
        <v>348</v>
      </c>
      <c r="AN5501" s="115">
        <v>-1</v>
      </c>
      <c r="AQ5501" s="115">
        <v>604</v>
      </c>
      <c r="AR5501" s="115" t="s">
        <v>271</v>
      </c>
      <c r="AS5501" s="115" t="s">
        <v>384</v>
      </c>
      <c r="AT5501" s="115" t="s">
        <v>296</v>
      </c>
      <c r="AV5501" s="115">
        <v>129.362272077808</v>
      </c>
      <c r="AW5501" s="115">
        <v>0.53599913180000003</v>
      </c>
    </row>
    <row r="5502" spans="1:49" x14ac:dyDescent="0.25">
      <c r="A5502" s="117">
        <v>450000</v>
      </c>
      <c r="B5502" s="117">
        <v>870000</v>
      </c>
      <c r="C5502" s="117">
        <v>870000</v>
      </c>
      <c r="D5502" s="115" t="s">
        <v>342</v>
      </c>
      <c r="E5502" s="115" t="s">
        <v>13</v>
      </c>
      <c r="F5502" s="115" t="s">
        <v>343</v>
      </c>
      <c r="G5502" s="115" t="s">
        <v>344</v>
      </c>
      <c r="H5502" s="115">
        <v>0.56000000000000005</v>
      </c>
      <c r="I5502" s="115">
        <v>0.48</v>
      </c>
      <c r="J5502" s="115" t="s">
        <v>350</v>
      </c>
      <c r="K5502" s="115">
        <v>6.5683828539189998E-2</v>
      </c>
      <c r="L5502" s="115">
        <v>3647.1180423011401</v>
      </c>
      <c r="M5502" s="115">
        <v>9.0921867781975898</v>
      </c>
      <c r="N5502" s="115">
        <v>1.33725067251687</v>
      </c>
      <c r="O5502" s="115">
        <v>0.59720963738546995</v>
      </c>
      <c r="P5502" s="115">
        <v>8.7835743887519996E-2</v>
      </c>
      <c r="Q5502" s="115">
        <v>239.55667615271599</v>
      </c>
      <c r="R5502" s="115">
        <v>1210</v>
      </c>
      <c r="S5502" s="115" t="s">
        <v>353</v>
      </c>
      <c r="T5502" s="115">
        <v>1210</v>
      </c>
      <c r="U5502" s="115" t="s">
        <v>352</v>
      </c>
      <c r="V5502" s="115" t="s">
        <v>350</v>
      </c>
      <c r="Z5502" s="115">
        <v>0</v>
      </c>
      <c r="AA5502" s="115">
        <v>1</v>
      </c>
      <c r="AB5502" s="115">
        <v>0.59720963738546995</v>
      </c>
      <c r="AC5502" s="115">
        <v>8.7835743887519996E-2</v>
      </c>
      <c r="AD5502" s="115">
        <v>239.556676152715</v>
      </c>
      <c r="AF5502" s="115">
        <v>-1</v>
      </c>
      <c r="AG5502" s="115">
        <v>-1</v>
      </c>
      <c r="AH5502" s="115">
        <v>-1</v>
      </c>
      <c r="AI5502" s="115">
        <v>-1</v>
      </c>
      <c r="AJ5502" s="115">
        <v>0</v>
      </c>
      <c r="AM5502" s="115" t="s">
        <v>348</v>
      </c>
      <c r="AN5502" s="115">
        <v>-1</v>
      </c>
      <c r="AQ5502" s="115">
        <v>604</v>
      </c>
      <c r="AR5502" s="115" t="s">
        <v>271</v>
      </c>
      <c r="AS5502" s="115" t="s">
        <v>384</v>
      </c>
      <c r="AT5502" s="115" t="s">
        <v>296</v>
      </c>
      <c r="AV5502" s="115">
        <v>65.2922198078017</v>
      </c>
      <c r="AW5502" s="115">
        <v>0.194287653</v>
      </c>
    </row>
    <row r="5503" spans="1:49" x14ac:dyDescent="0.25">
      <c r="A5503" s="117">
        <v>450000</v>
      </c>
      <c r="B5503" s="117">
        <v>870000</v>
      </c>
      <c r="C5503" s="117">
        <v>870000</v>
      </c>
      <c r="D5503" s="115" t="s">
        <v>342</v>
      </c>
      <c r="E5503" s="115" t="s">
        <v>13</v>
      </c>
      <c r="F5503" s="115" t="s">
        <v>343</v>
      </c>
      <c r="G5503" s="115" t="s">
        <v>344</v>
      </c>
      <c r="H5503" s="115">
        <v>0.56000000000000005</v>
      </c>
      <c r="I5503" s="115">
        <v>0.48</v>
      </c>
      <c r="J5503" s="115" t="s">
        <v>350</v>
      </c>
      <c r="K5503" s="115">
        <v>0.13221886871901001</v>
      </c>
      <c r="L5503" s="115">
        <v>3647.1180423011401</v>
      </c>
      <c r="M5503" s="115">
        <v>9.0921867781975898</v>
      </c>
      <c r="N5503" s="115">
        <v>1.33725067251687</v>
      </c>
      <c r="O5503" s="115">
        <v>1.2021586499952599</v>
      </c>
      <c r="P5503" s="115">
        <v>0.17680977111391999</v>
      </c>
      <c r="Q5503" s="115">
        <v>482.21782163776101</v>
      </c>
      <c r="R5503" s="115">
        <v>1210</v>
      </c>
      <c r="S5503" s="115" t="s">
        <v>353</v>
      </c>
      <c r="T5503" s="115">
        <v>1210</v>
      </c>
      <c r="U5503" s="115" t="s">
        <v>352</v>
      </c>
      <c r="V5503" s="115" t="s">
        <v>350</v>
      </c>
      <c r="Z5503" s="115">
        <v>0</v>
      </c>
      <c r="AA5503" s="115">
        <v>1</v>
      </c>
      <c r="AB5503" s="115">
        <v>1.2021586499952599</v>
      </c>
      <c r="AC5503" s="115">
        <v>0.17680977111391999</v>
      </c>
      <c r="AD5503" s="115">
        <v>482.21782163776101</v>
      </c>
      <c r="AF5503" s="115">
        <v>-1</v>
      </c>
      <c r="AG5503" s="115">
        <v>-1</v>
      </c>
      <c r="AH5503" s="115">
        <v>-1</v>
      </c>
      <c r="AI5503" s="115">
        <v>-1</v>
      </c>
      <c r="AJ5503" s="115">
        <v>0</v>
      </c>
      <c r="AM5503" s="115" t="s">
        <v>348</v>
      </c>
      <c r="AN5503" s="115">
        <v>-1</v>
      </c>
      <c r="AQ5503" s="115">
        <v>604</v>
      </c>
      <c r="AR5503" s="115" t="s">
        <v>271</v>
      </c>
      <c r="AS5503" s="115" t="s">
        <v>384</v>
      </c>
      <c r="AT5503" s="115" t="s">
        <v>296</v>
      </c>
      <c r="AV5503" s="115">
        <v>95.965045625396101</v>
      </c>
      <c r="AW5503" s="115">
        <v>0.3910931238</v>
      </c>
    </row>
    <row r="5504" spans="1:49" x14ac:dyDescent="0.25">
      <c r="A5504" s="117">
        <v>450000</v>
      </c>
      <c r="B5504" s="117">
        <v>870000</v>
      </c>
      <c r="C5504" s="117">
        <v>870000</v>
      </c>
      <c r="D5504" s="115" t="s">
        <v>342</v>
      </c>
      <c r="E5504" s="115" t="s">
        <v>13</v>
      </c>
      <c r="F5504" s="115" t="s">
        <v>343</v>
      </c>
      <c r="G5504" s="115" t="s">
        <v>344</v>
      </c>
      <c r="H5504" s="115">
        <v>0.56000000000000005</v>
      </c>
      <c r="I5504" s="115">
        <v>0.48</v>
      </c>
      <c r="J5504" s="115" t="s">
        <v>350</v>
      </c>
      <c r="K5504" s="115">
        <v>1.8254768443310001E-2</v>
      </c>
      <c r="L5504" s="115">
        <v>3647.1180423011401</v>
      </c>
      <c r="M5504" s="115">
        <v>9.0921867781975898</v>
      </c>
      <c r="N5504" s="115">
        <v>1.33725067251687</v>
      </c>
      <c r="O5504" s="115">
        <v>0.16597576427936001</v>
      </c>
      <c r="P5504" s="115">
        <v>2.4411201377460001E-2</v>
      </c>
      <c r="Q5504" s="115">
        <v>66.577295347643599</v>
      </c>
      <c r="R5504" s="115">
        <v>1210</v>
      </c>
      <c r="S5504" s="115" t="s">
        <v>353</v>
      </c>
      <c r="T5504" s="115">
        <v>1210</v>
      </c>
      <c r="U5504" s="115" t="s">
        <v>352</v>
      </c>
      <c r="V5504" s="115" t="s">
        <v>350</v>
      </c>
      <c r="Z5504" s="115">
        <v>0</v>
      </c>
      <c r="AA5504" s="115">
        <v>1</v>
      </c>
      <c r="AB5504" s="115">
        <v>0.16597576427936001</v>
      </c>
      <c r="AC5504" s="115">
        <v>2.4411201377460001E-2</v>
      </c>
      <c r="AD5504" s="115">
        <v>66.577295347643201</v>
      </c>
      <c r="AF5504" s="115">
        <v>-1</v>
      </c>
      <c r="AG5504" s="115">
        <v>-1</v>
      </c>
      <c r="AH5504" s="115">
        <v>-1</v>
      </c>
      <c r="AI5504" s="115">
        <v>-1</v>
      </c>
      <c r="AJ5504" s="115">
        <v>0</v>
      </c>
      <c r="AM5504" s="115" t="s">
        <v>348</v>
      </c>
      <c r="AN5504" s="115">
        <v>-1</v>
      </c>
      <c r="AQ5504" s="115">
        <v>604</v>
      </c>
      <c r="AR5504" s="115" t="s">
        <v>271</v>
      </c>
      <c r="AS5504" s="115" t="s">
        <v>384</v>
      </c>
      <c r="AT5504" s="115" t="s">
        <v>296</v>
      </c>
      <c r="AV5504" s="115">
        <v>44.290322137369301</v>
      </c>
      <c r="AW5504" s="115">
        <v>5.3996184400000001E-2</v>
      </c>
    </row>
    <row r="5505" spans="1:49" x14ac:dyDescent="0.25">
      <c r="A5505" s="117">
        <v>450000</v>
      </c>
      <c r="B5505" s="117">
        <v>870000</v>
      </c>
      <c r="C5505" s="117">
        <v>870000</v>
      </c>
      <c r="D5505" s="115" t="s">
        <v>342</v>
      </c>
      <c r="E5505" s="115" t="s">
        <v>13</v>
      </c>
      <c r="F5505" s="115" t="s">
        <v>343</v>
      </c>
      <c r="G5505" s="115" t="s">
        <v>344</v>
      </c>
      <c r="H5505" s="115">
        <v>0.56000000000000005</v>
      </c>
      <c r="I5505" s="115">
        <v>0.48</v>
      </c>
      <c r="J5505" s="115" t="s">
        <v>350</v>
      </c>
      <c r="K5505" s="115">
        <v>0.11261741835015</v>
      </c>
      <c r="L5505" s="115">
        <v>3647.1180423011401</v>
      </c>
      <c r="M5505" s="115">
        <v>9.0921867781975898</v>
      </c>
      <c r="N5505" s="115">
        <v>1.33725067251687</v>
      </c>
      <c r="O5505" s="115">
        <v>1.0239386021180401</v>
      </c>
      <c r="P5505" s="115">
        <v>0.15059771842586001</v>
      </c>
      <c r="Q5505" s="115">
        <v>410.72901834223302</v>
      </c>
      <c r="R5505" s="115">
        <v>1210</v>
      </c>
      <c r="S5505" s="115" t="s">
        <v>353</v>
      </c>
      <c r="T5505" s="115">
        <v>1210</v>
      </c>
      <c r="U5505" s="115" t="s">
        <v>352</v>
      </c>
      <c r="V5505" s="115" t="s">
        <v>350</v>
      </c>
      <c r="Z5505" s="115">
        <v>0</v>
      </c>
      <c r="AA5505" s="115">
        <v>1</v>
      </c>
      <c r="AB5505" s="115">
        <v>1.0239386021180401</v>
      </c>
      <c r="AC5505" s="115">
        <v>0.15059771842586001</v>
      </c>
      <c r="AD5505" s="115">
        <v>410.72901834223302</v>
      </c>
      <c r="AF5505" s="115">
        <v>-1</v>
      </c>
      <c r="AG5505" s="115">
        <v>-1</v>
      </c>
      <c r="AH5505" s="115">
        <v>-1</v>
      </c>
      <c r="AI5505" s="115">
        <v>-1</v>
      </c>
      <c r="AJ5505" s="115">
        <v>0</v>
      </c>
      <c r="AM5505" s="115" t="s">
        <v>348</v>
      </c>
      <c r="AN5505" s="115">
        <v>-1</v>
      </c>
      <c r="AQ5505" s="115">
        <v>604</v>
      </c>
      <c r="AR5505" s="115" t="s">
        <v>271</v>
      </c>
      <c r="AS5505" s="115" t="s">
        <v>384</v>
      </c>
      <c r="AT5505" s="115" t="s">
        <v>296</v>
      </c>
      <c r="AV5505" s="115">
        <v>86.533695823322105</v>
      </c>
      <c r="AW5505" s="115">
        <v>0.33311355910000001</v>
      </c>
    </row>
    <row r="5506" spans="1:49" x14ac:dyDescent="0.25">
      <c r="A5506" s="117">
        <v>450000</v>
      </c>
      <c r="B5506" s="117">
        <v>870000</v>
      </c>
      <c r="C5506" s="117">
        <v>870000</v>
      </c>
      <c r="D5506" s="115" t="s">
        <v>342</v>
      </c>
      <c r="E5506" s="115" t="s">
        <v>13</v>
      </c>
      <c r="F5506" s="115" t="s">
        <v>343</v>
      </c>
      <c r="G5506" s="115" t="s">
        <v>344</v>
      </c>
      <c r="H5506" s="115">
        <v>0.56000000000000005</v>
      </c>
      <c r="I5506" s="115">
        <v>0.48</v>
      </c>
      <c r="J5506" s="115" t="s">
        <v>350</v>
      </c>
      <c r="K5506" s="115">
        <v>0.10778057978073</v>
      </c>
      <c r="L5506" s="115">
        <v>3647.1180423011401</v>
      </c>
      <c r="M5506" s="115">
        <v>9.0921867781975898</v>
      </c>
      <c r="N5506" s="115">
        <v>1.33725067251687</v>
      </c>
      <c r="O5506" s="115">
        <v>0.97996116242887998</v>
      </c>
      <c r="P5506" s="115">
        <v>0.14412965279604001</v>
      </c>
      <c r="Q5506" s="115">
        <v>393.08849712800298</v>
      </c>
      <c r="R5506" s="115">
        <v>1210</v>
      </c>
      <c r="S5506" s="115" t="s">
        <v>353</v>
      </c>
      <c r="T5506" s="115">
        <v>1210</v>
      </c>
      <c r="U5506" s="115" t="s">
        <v>352</v>
      </c>
      <c r="V5506" s="115" t="s">
        <v>350</v>
      </c>
      <c r="Z5506" s="115">
        <v>0</v>
      </c>
      <c r="AA5506" s="115">
        <v>1</v>
      </c>
      <c r="AB5506" s="115">
        <v>0.97996116242887998</v>
      </c>
      <c r="AC5506" s="115">
        <v>0.14412965279604001</v>
      </c>
      <c r="AD5506" s="115">
        <v>393.08849712800298</v>
      </c>
      <c r="AF5506" s="115">
        <v>-1</v>
      </c>
      <c r="AG5506" s="115">
        <v>-1</v>
      </c>
      <c r="AH5506" s="115">
        <v>-1</v>
      </c>
      <c r="AI5506" s="115">
        <v>-1</v>
      </c>
      <c r="AJ5506" s="115">
        <v>0</v>
      </c>
      <c r="AM5506" s="115" t="s">
        <v>348</v>
      </c>
      <c r="AN5506" s="115">
        <v>-1</v>
      </c>
      <c r="AQ5506" s="115">
        <v>604</v>
      </c>
      <c r="AR5506" s="115" t="s">
        <v>271</v>
      </c>
      <c r="AS5506" s="115" t="s">
        <v>384</v>
      </c>
      <c r="AT5506" s="115" t="s">
        <v>296</v>
      </c>
      <c r="AV5506" s="115">
        <v>84.826171899272794</v>
      </c>
      <c r="AW5506" s="115">
        <v>0.31880656699999999</v>
      </c>
    </row>
    <row r="5507" spans="1:49" x14ac:dyDescent="0.25">
      <c r="A5507" s="117">
        <v>450000</v>
      </c>
      <c r="B5507" s="117">
        <v>870000</v>
      </c>
      <c r="C5507" s="117">
        <v>870000</v>
      </c>
      <c r="D5507" s="115" t="s">
        <v>342</v>
      </c>
      <c r="E5507" s="115" t="s">
        <v>13</v>
      </c>
      <c r="F5507" s="115" t="s">
        <v>343</v>
      </c>
      <c r="G5507" s="115" t="s">
        <v>344</v>
      </c>
      <c r="H5507" s="115">
        <v>0.56000000000000005</v>
      </c>
      <c r="I5507" s="115">
        <v>0.48</v>
      </c>
      <c r="J5507" s="115" t="s">
        <v>350</v>
      </c>
      <c r="K5507" s="115">
        <v>0.18535882381749999</v>
      </c>
      <c r="L5507" s="115">
        <v>3654.9754800758201</v>
      </c>
      <c r="M5507" s="115">
        <v>9.1105447563013193</v>
      </c>
      <c r="N5507" s="115">
        <v>1.33990890388113</v>
      </c>
      <c r="O5507" s="115">
        <v>1.6887198603647799</v>
      </c>
      <c r="P5507" s="115">
        <v>0.24836393844601001</v>
      </c>
      <c r="Q5507" s="115">
        <v>677.48195606869103</v>
      </c>
      <c r="R5507" s="115">
        <v>1200</v>
      </c>
      <c r="S5507" s="115" t="s">
        <v>351</v>
      </c>
      <c r="T5507" s="115">
        <v>1200</v>
      </c>
      <c r="U5507" s="115" t="s">
        <v>352</v>
      </c>
      <c r="V5507" s="115" t="s">
        <v>350</v>
      </c>
      <c r="Z5507" s="115">
        <v>0</v>
      </c>
      <c r="AA5507" s="115">
        <v>1</v>
      </c>
      <c r="AB5507" s="115">
        <v>1.6887198603647799</v>
      </c>
      <c r="AC5507" s="115">
        <v>0.24836393844601001</v>
      </c>
      <c r="AD5507" s="115">
        <v>677.48195606869103</v>
      </c>
      <c r="AF5507" s="115">
        <v>-1</v>
      </c>
      <c r="AG5507" s="115">
        <v>-1</v>
      </c>
      <c r="AH5507" s="115">
        <v>-1</v>
      </c>
      <c r="AI5507" s="115">
        <v>-1</v>
      </c>
      <c r="AJ5507" s="115">
        <v>0</v>
      </c>
      <c r="AM5507" s="115" t="s">
        <v>348</v>
      </c>
      <c r="AN5507" s="115">
        <v>-1</v>
      </c>
      <c r="AQ5507" s="115">
        <v>604</v>
      </c>
      <c r="AR5507" s="115" t="s">
        <v>271</v>
      </c>
      <c r="AS5507" s="115" t="s">
        <v>384</v>
      </c>
      <c r="AT5507" s="115" t="s">
        <v>296</v>
      </c>
      <c r="AV5507" s="115">
        <v>131.64659031303</v>
      </c>
      <c r="AW5507" s="115">
        <v>0.54945819630000003</v>
      </c>
    </row>
    <row r="5508" spans="1:49" x14ac:dyDescent="0.25">
      <c r="A5508" s="117">
        <v>450000</v>
      </c>
      <c r="B5508" s="117">
        <v>870000</v>
      </c>
      <c r="C5508" s="117">
        <v>870000</v>
      </c>
      <c r="D5508" s="115" t="s">
        <v>342</v>
      </c>
      <c r="E5508" s="115" t="s">
        <v>13</v>
      </c>
      <c r="F5508" s="115" t="s">
        <v>343</v>
      </c>
      <c r="G5508" s="115" t="s">
        <v>344</v>
      </c>
      <c r="H5508" s="115">
        <v>0.56000000000000005</v>
      </c>
      <c r="I5508" s="115">
        <v>0.48</v>
      </c>
      <c r="J5508" s="115" t="s">
        <v>350</v>
      </c>
      <c r="K5508" s="115">
        <v>0.13397492013135001</v>
      </c>
      <c r="L5508" s="115">
        <v>3654.9754800758201</v>
      </c>
      <c r="M5508" s="115">
        <v>9.1105447563013193</v>
      </c>
      <c r="N5508" s="115">
        <v>1.33990890388113</v>
      </c>
      <c r="O5508" s="115">
        <v>1.22058450607859</v>
      </c>
      <c r="P5508" s="115">
        <v>0.17951418838076</v>
      </c>
      <c r="Q5508" s="115">
        <v>489.67504802521597</v>
      </c>
      <c r="R5508" s="115">
        <v>1210</v>
      </c>
      <c r="S5508" s="115" t="s">
        <v>353</v>
      </c>
      <c r="T5508" s="115">
        <v>1210</v>
      </c>
      <c r="U5508" s="115" t="s">
        <v>352</v>
      </c>
      <c r="V5508" s="115" t="s">
        <v>350</v>
      </c>
      <c r="Z5508" s="115">
        <v>0</v>
      </c>
      <c r="AA5508" s="115">
        <v>1</v>
      </c>
      <c r="AB5508" s="115">
        <v>1.22058450607859</v>
      </c>
      <c r="AC5508" s="115">
        <v>0.17951418838076</v>
      </c>
      <c r="AD5508" s="115">
        <v>489.67504802521597</v>
      </c>
      <c r="AF5508" s="115">
        <v>-1</v>
      </c>
      <c r="AG5508" s="115">
        <v>-1</v>
      </c>
      <c r="AH5508" s="115">
        <v>-1</v>
      </c>
      <c r="AI5508" s="115">
        <v>-1</v>
      </c>
      <c r="AJ5508" s="115">
        <v>0</v>
      </c>
      <c r="AM5508" s="115" t="s">
        <v>348</v>
      </c>
      <c r="AN5508" s="115">
        <v>-1</v>
      </c>
      <c r="AQ5508" s="115">
        <v>604</v>
      </c>
      <c r="AR5508" s="115" t="s">
        <v>271</v>
      </c>
      <c r="AS5508" s="115" t="s">
        <v>384</v>
      </c>
      <c r="AT5508" s="115" t="s">
        <v>296</v>
      </c>
      <c r="AV5508" s="115">
        <v>99.649888772636899</v>
      </c>
      <c r="AW5508" s="115">
        <v>0.39714115820000001</v>
      </c>
    </row>
    <row r="5509" spans="1:49" x14ac:dyDescent="0.25">
      <c r="A5509" s="117">
        <v>450000</v>
      </c>
      <c r="B5509" s="117">
        <v>870000</v>
      </c>
      <c r="C5509" s="117">
        <v>870000</v>
      </c>
      <c r="D5509" s="115" t="s">
        <v>342</v>
      </c>
      <c r="E5509" s="115" t="s">
        <v>13</v>
      </c>
      <c r="F5509" s="115" t="s">
        <v>343</v>
      </c>
      <c r="G5509" s="115" t="s">
        <v>344</v>
      </c>
      <c r="H5509" s="115">
        <v>0.56000000000000005</v>
      </c>
      <c r="I5509" s="115">
        <v>0.48</v>
      </c>
      <c r="J5509" s="115" t="s">
        <v>350</v>
      </c>
      <c r="K5509" s="115">
        <v>0.29842970983410999</v>
      </c>
      <c r="L5509" s="115">
        <v>3654.9754800758201</v>
      </c>
      <c r="M5509" s="115">
        <v>9.1105447563013193</v>
      </c>
      <c r="N5509" s="115">
        <v>1.33990890388113</v>
      </c>
      <c r="O5509" s="115">
        <v>2.71885722805373</v>
      </c>
      <c r="P5509" s="115">
        <v>0.39986862538939</v>
      </c>
      <c r="Q5509" s="115">
        <v>1090.7532719698399</v>
      </c>
      <c r="R5509" s="115">
        <v>1210</v>
      </c>
      <c r="S5509" s="115" t="s">
        <v>353</v>
      </c>
      <c r="T5509" s="115">
        <v>1210</v>
      </c>
      <c r="U5509" s="115" t="s">
        <v>352</v>
      </c>
      <c r="V5509" s="115" t="s">
        <v>350</v>
      </c>
      <c r="Z5509" s="115">
        <v>0</v>
      </c>
      <c r="AA5509" s="115">
        <v>1</v>
      </c>
      <c r="AB5509" s="115">
        <v>2.71885722805373</v>
      </c>
      <c r="AC5509" s="115">
        <v>0.39986862538939</v>
      </c>
      <c r="AD5509" s="115">
        <v>1090.7532719698399</v>
      </c>
      <c r="AF5509" s="115">
        <v>-1</v>
      </c>
      <c r="AG5509" s="115">
        <v>-1</v>
      </c>
      <c r="AH5509" s="115">
        <v>-1</v>
      </c>
      <c r="AI5509" s="115">
        <v>-1</v>
      </c>
      <c r="AJ5509" s="115">
        <v>0</v>
      </c>
      <c r="AM5509" s="115" t="s">
        <v>348</v>
      </c>
      <c r="AN5509" s="115">
        <v>-1</v>
      </c>
      <c r="AQ5509" s="115">
        <v>604</v>
      </c>
      <c r="AR5509" s="115" t="s">
        <v>271</v>
      </c>
      <c r="AS5509" s="115" t="s">
        <v>384</v>
      </c>
      <c r="AT5509" s="115" t="s">
        <v>296</v>
      </c>
      <c r="AV5509" s="115">
        <v>138.43169738910501</v>
      </c>
      <c r="AW5509" s="115">
        <v>0.88463363500000003</v>
      </c>
    </row>
    <row r="5510" spans="1:49" x14ac:dyDescent="0.25">
      <c r="A5510" s="117">
        <v>450000</v>
      </c>
      <c r="B5510" s="117">
        <v>870000</v>
      </c>
      <c r="C5510" s="117">
        <v>870000</v>
      </c>
      <c r="D5510" s="115" t="s">
        <v>342</v>
      </c>
      <c r="E5510" s="115" t="s">
        <v>13</v>
      </c>
      <c r="F5510" s="115" t="s">
        <v>343</v>
      </c>
      <c r="G5510" s="115" t="s">
        <v>344</v>
      </c>
      <c r="H5510" s="115">
        <v>0.56000000000000005</v>
      </c>
      <c r="I5510" s="115">
        <v>0.48</v>
      </c>
      <c r="J5510" s="115" t="s">
        <v>350</v>
      </c>
      <c r="K5510" s="115">
        <v>0.25254665813659</v>
      </c>
      <c r="L5510" s="115">
        <v>3653.9722485853199</v>
      </c>
      <c r="M5510" s="115">
        <v>9.6360728654169705</v>
      </c>
      <c r="N5510" s="115">
        <v>1.5975200519255099</v>
      </c>
      <c r="O5510" s="115">
        <v>2.43355799972178</v>
      </c>
      <c r="P5510" s="115">
        <v>0.40344835041999</v>
      </c>
      <c r="Q5510" s="115">
        <v>922.79848030408698</v>
      </c>
      <c r="R5510" s="115">
        <v>1210</v>
      </c>
      <c r="S5510" s="115" t="s">
        <v>353</v>
      </c>
      <c r="T5510" s="115">
        <v>1210</v>
      </c>
      <c r="U5510" s="115" t="s">
        <v>352</v>
      </c>
      <c r="V5510" s="115" t="s">
        <v>350</v>
      </c>
      <c r="Z5510" s="115">
        <v>0</v>
      </c>
      <c r="AA5510" s="115">
        <v>1</v>
      </c>
      <c r="AB5510" s="115">
        <v>2.43355799972178</v>
      </c>
      <c r="AC5510" s="115">
        <v>0.40344835041999</v>
      </c>
      <c r="AD5510" s="115">
        <v>922.79848030408698</v>
      </c>
      <c r="AF5510" s="115">
        <v>-1</v>
      </c>
      <c r="AG5510" s="115">
        <v>-1</v>
      </c>
      <c r="AH5510" s="115">
        <v>-1</v>
      </c>
      <c r="AI5510" s="115">
        <v>-1</v>
      </c>
      <c r="AJ5510" s="115">
        <v>0</v>
      </c>
      <c r="AM5510" s="115" t="s">
        <v>348</v>
      </c>
      <c r="AN5510" s="115">
        <v>-1</v>
      </c>
      <c r="AQ5510" s="115">
        <v>604</v>
      </c>
      <c r="AR5510" s="115" t="s">
        <v>271</v>
      </c>
      <c r="AS5510" s="115" t="s">
        <v>384</v>
      </c>
      <c r="AT5510" s="115" t="s">
        <v>296</v>
      </c>
      <c r="AV5510" s="115">
        <v>133.50542230052099</v>
      </c>
      <c r="AW5510" s="115">
        <v>0.748417259</v>
      </c>
    </row>
    <row r="5511" spans="1:49" x14ac:dyDescent="0.25">
      <c r="A5511" s="117">
        <v>450000</v>
      </c>
      <c r="B5511" s="117">
        <v>870000</v>
      </c>
      <c r="C5511" s="117">
        <v>870000</v>
      </c>
      <c r="D5511" s="115" t="s">
        <v>342</v>
      </c>
      <c r="E5511" s="115" t="s">
        <v>13</v>
      </c>
      <c r="F5511" s="115" t="s">
        <v>343</v>
      </c>
      <c r="G5511" s="115" t="s">
        <v>344</v>
      </c>
      <c r="H5511" s="115">
        <v>0.56000000000000005</v>
      </c>
      <c r="I5511" s="115">
        <v>0.48</v>
      </c>
      <c r="J5511" s="115" t="s">
        <v>350</v>
      </c>
      <c r="K5511" s="115">
        <v>0.13431755853114999</v>
      </c>
      <c r="L5511" s="115">
        <v>3653.9722485853199</v>
      </c>
      <c r="M5511" s="115">
        <v>9.6360728654169705</v>
      </c>
      <c r="N5511" s="115">
        <v>1.5975200519255099</v>
      </c>
      <c r="O5511" s="115">
        <v>1.2942937811110899</v>
      </c>
      <c r="P5511" s="115">
        <v>0.21457499307919001</v>
      </c>
      <c r="Q5511" s="115">
        <v>490.79263137056398</v>
      </c>
      <c r="R5511" s="115">
        <v>1210</v>
      </c>
      <c r="S5511" s="115" t="s">
        <v>353</v>
      </c>
      <c r="T5511" s="115">
        <v>1210</v>
      </c>
      <c r="U5511" s="115" t="s">
        <v>352</v>
      </c>
      <c r="V5511" s="115" t="s">
        <v>350</v>
      </c>
      <c r="Z5511" s="115">
        <v>0</v>
      </c>
      <c r="AA5511" s="115">
        <v>1</v>
      </c>
      <c r="AB5511" s="115">
        <v>1.2942937811110899</v>
      </c>
      <c r="AC5511" s="115">
        <v>0.21457499307919001</v>
      </c>
      <c r="AD5511" s="115">
        <v>490.79263137056398</v>
      </c>
      <c r="AF5511" s="115">
        <v>-1</v>
      </c>
      <c r="AG5511" s="115">
        <v>-1</v>
      </c>
      <c r="AH5511" s="115">
        <v>-1</v>
      </c>
      <c r="AI5511" s="115">
        <v>-1</v>
      </c>
      <c r="AJ5511" s="115">
        <v>0</v>
      </c>
      <c r="AM5511" s="115" t="s">
        <v>348</v>
      </c>
      <c r="AN5511" s="115">
        <v>-1</v>
      </c>
      <c r="AQ5511" s="115">
        <v>604</v>
      </c>
      <c r="AR5511" s="115" t="s">
        <v>271</v>
      </c>
      <c r="AS5511" s="115" t="s">
        <v>384</v>
      </c>
      <c r="AT5511" s="115" t="s">
        <v>296</v>
      </c>
      <c r="AV5511" s="115">
        <v>107.944979340236</v>
      </c>
      <c r="AW5511" s="115">
        <v>0.39804755180000001</v>
      </c>
    </row>
    <row r="5512" spans="1:49" x14ac:dyDescent="0.25">
      <c r="A5512" s="117">
        <v>450000</v>
      </c>
      <c r="B5512" s="117">
        <v>870000</v>
      </c>
      <c r="C5512" s="117">
        <v>870000</v>
      </c>
      <c r="D5512" s="115" t="s">
        <v>342</v>
      </c>
      <c r="E5512" s="115" t="s">
        <v>13</v>
      </c>
      <c r="F5512" s="115" t="s">
        <v>343</v>
      </c>
      <c r="G5512" s="115" t="s">
        <v>344</v>
      </c>
      <c r="H5512" s="115">
        <v>0.56000000000000005</v>
      </c>
      <c r="I5512" s="115">
        <v>0.48</v>
      </c>
      <c r="J5512" s="115" t="s">
        <v>350</v>
      </c>
      <c r="K5512" s="115">
        <v>0.23089923711523</v>
      </c>
      <c r="L5512" s="115">
        <v>3653.9722485853199</v>
      </c>
      <c r="M5512" s="115">
        <v>9.6360728654169705</v>
      </c>
      <c r="N5512" s="115">
        <v>1.5975200519255099</v>
      </c>
      <c r="O5512" s="115">
        <v>2.2249618734115701</v>
      </c>
      <c r="P5512" s="115">
        <v>0.36886616126588001</v>
      </c>
      <c r="Q5512" s="115">
        <v>843.69940463858404</v>
      </c>
      <c r="R5512" s="115">
        <v>1300</v>
      </c>
      <c r="S5512" s="115" t="s">
        <v>346</v>
      </c>
      <c r="T5512" s="115">
        <v>1300</v>
      </c>
      <c r="U5512" s="115" t="s">
        <v>352</v>
      </c>
      <c r="V5512" s="115" t="s">
        <v>350</v>
      </c>
      <c r="Z5512" s="115">
        <v>0</v>
      </c>
      <c r="AA5512" s="115">
        <v>1</v>
      </c>
      <c r="AB5512" s="115">
        <v>2.2249618734115701</v>
      </c>
      <c r="AC5512" s="115">
        <v>0.36886616126588001</v>
      </c>
      <c r="AD5512" s="115">
        <v>843.69940463858404</v>
      </c>
      <c r="AF5512" s="115">
        <v>-1</v>
      </c>
      <c r="AG5512" s="115">
        <v>-1</v>
      </c>
      <c r="AH5512" s="115">
        <v>-1</v>
      </c>
      <c r="AI5512" s="115">
        <v>-1</v>
      </c>
      <c r="AJ5512" s="115">
        <v>0</v>
      </c>
      <c r="AM5512" s="115" t="s">
        <v>348</v>
      </c>
      <c r="AN5512" s="115">
        <v>-1</v>
      </c>
      <c r="AQ5512" s="115">
        <v>604</v>
      </c>
      <c r="AR5512" s="115" t="s">
        <v>271</v>
      </c>
      <c r="AS5512" s="115" t="s">
        <v>384</v>
      </c>
      <c r="AT5512" s="115" t="s">
        <v>296</v>
      </c>
      <c r="AV5512" s="115">
        <v>141.46229123046501</v>
      </c>
      <c r="AW5512" s="115">
        <v>0.68426553499999998</v>
      </c>
    </row>
    <row r="5513" spans="1:49" x14ac:dyDescent="0.25">
      <c r="A5513" s="117">
        <v>450000</v>
      </c>
      <c r="B5513" s="117">
        <v>870000</v>
      </c>
      <c r="C5513" s="117">
        <v>870000</v>
      </c>
      <c r="D5513" s="115" t="s">
        <v>342</v>
      </c>
      <c r="E5513" s="115" t="s">
        <v>13</v>
      </c>
      <c r="F5513" s="115" t="s">
        <v>343</v>
      </c>
      <c r="G5513" s="115" t="s">
        <v>344</v>
      </c>
      <c r="H5513" s="115">
        <v>0.56000000000000005</v>
      </c>
      <c r="I5513" s="115">
        <v>0.48</v>
      </c>
      <c r="J5513" s="115" t="s">
        <v>350</v>
      </c>
      <c r="K5513" s="115">
        <v>0.19936945939611</v>
      </c>
      <c r="L5513" s="115">
        <v>3647.1180416218099</v>
      </c>
      <c r="M5513" s="115">
        <v>9.0921867765040396</v>
      </c>
      <c r="N5513" s="115">
        <v>1.3372506722677899</v>
      </c>
      <c r="O5513" s="115">
        <v>1.81270436236011</v>
      </c>
      <c r="P5513" s="115">
        <v>0.26660694360712001</v>
      </c>
      <c r="Q5513" s="115">
        <v>727.12395231195796</v>
      </c>
      <c r="R5513" s="115">
        <v>1200</v>
      </c>
      <c r="S5513" s="115" t="s">
        <v>351</v>
      </c>
      <c r="T5513" s="115">
        <v>1200</v>
      </c>
      <c r="U5513" s="115" t="s">
        <v>352</v>
      </c>
      <c r="V5513" s="115" t="s">
        <v>350</v>
      </c>
      <c r="Z5513" s="115">
        <v>0</v>
      </c>
      <c r="AA5513" s="115">
        <v>1</v>
      </c>
      <c r="AB5513" s="115">
        <v>1.81270436236011</v>
      </c>
      <c r="AC5513" s="115">
        <v>0.26660694360712001</v>
      </c>
      <c r="AD5513" s="115">
        <v>727.12395231195796</v>
      </c>
      <c r="AF5513" s="115">
        <v>-1</v>
      </c>
      <c r="AG5513" s="115">
        <v>-1</v>
      </c>
      <c r="AH5513" s="115">
        <v>-1</v>
      </c>
      <c r="AI5513" s="115">
        <v>-1</v>
      </c>
      <c r="AJ5513" s="115">
        <v>0</v>
      </c>
      <c r="AM5513" s="115" t="s">
        <v>348</v>
      </c>
      <c r="AN5513" s="115">
        <v>-1</v>
      </c>
      <c r="AQ5513" s="115">
        <v>604</v>
      </c>
      <c r="AR5513" s="115" t="s">
        <v>271</v>
      </c>
      <c r="AS5513" s="115" t="s">
        <v>384</v>
      </c>
      <c r="AT5513" s="115" t="s">
        <v>296</v>
      </c>
      <c r="AV5513" s="115">
        <v>132.30230747998499</v>
      </c>
      <c r="AW5513" s="115">
        <v>0.5897193449</v>
      </c>
    </row>
    <row r="5514" spans="1:49" x14ac:dyDescent="0.25">
      <c r="A5514" s="117">
        <v>450000</v>
      </c>
      <c r="B5514" s="117">
        <v>870000</v>
      </c>
      <c r="C5514" s="117">
        <v>870000</v>
      </c>
      <c r="D5514" s="115" t="s">
        <v>342</v>
      </c>
      <c r="E5514" s="115" t="s">
        <v>13</v>
      </c>
      <c r="F5514" s="115" t="s">
        <v>343</v>
      </c>
      <c r="G5514" s="115" t="s">
        <v>344</v>
      </c>
      <c r="H5514" s="115">
        <v>0.56000000000000005</v>
      </c>
      <c r="I5514" s="115">
        <v>0.48</v>
      </c>
      <c r="J5514" s="115" t="s">
        <v>350</v>
      </c>
      <c r="K5514" s="115">
        <v>2.885705426797E-2</v>
      </c>
      <c r="L5514" s="115">
        <v>3647.1180416218099</v>
      </c>
      <c r="M5514" s="115">
        <v>9.0921867765040396</v>
      </c>
      <c r="N5514" s="115">
        <v>1.3372506722677899</v>
      </c>
      <c r="O5514" s="115">
        <v>0.26237372722416002</v>
      </c>
      <c r="P5514" s="115">
        <v>3.858911521952E-2</v>
      </c>
      <c r="Q5514" s="115">
        <v>105.245083248802</v>
      </c>
      <c r="R5514" s="115">
        <v>1210</v>
      </c>
      <c r="S5514" s="115" t="s">
        <v>353</v>
      </c>
      <c r="T5514" s="115">
        <v>1210</v>
      </c>
      <c r="U5514" s="115" t="s">
        <v>352</v>
      </c>
      <c r="V5514" s="115" t="s">
        <v>350</v>
      </c>
      <c r="Z5514" s="115">
        <v>0</v>
      </c>
      <c r="AA5514" s="115">
        <v>1</v>
      </c>
      <c r="AB5514" s="115">
        <v>0.26237372722416002</v>
      </c>
      <c r="AC5514" s="115">
        <v>3.858911521952E-2</v>
      </c>
      <c r="AD5514" s="115">
        <v>105.245083248803</v>
      </c>
      <c r="AF5514" s="115">
        <v>-1</v>
      </c>
      <c r="AG5514" s="115">
        <v>-1</v>
      </c>
      <c r="AH5514" s="115">
        <v>-1</v>
      </c>
      <c r="AI5514" s="115">
        <v>-1</v>
      </c>
      <c r="AJ5514" s="115">
        <v>0</v>
      </c>
      <c r="AM5514" s="115" t="s">
        <v>348</v>
      </c>
      <c r="AN5514" s="115">
        <v>-1</v>
      </c>
      <c r="AQ5514" s="115">
        <v>604</v>
      </c>
      <c r="AR5514" s="115" t="s">
        <v>271</v>
      </c>
      <c r="AS5514" s="115" t="s">
        <v>384</v>
      </c>
      <c r="AT5514" s="115" t="s">
        <v>296</v>
      </c>
      <c r="AV5514" s="115">
        <v>63.150032152296298</v>
      </c>
      <c r="AW5514" s="115">
        <v>8.5356920700000005E-2</v>
      </c>
    </row>
    <row r="5515" spans="1:49" x14ac:dyDescent="0.25">
      <c r="A5515" s="117">
        <v>450000</v>
      </c>
      <c r="B5515" s="117">
        <v>870000</v>
      </c>
      <c r="C5515" s="117">
        <v>870000</v>
      </c>
      <c r="D5515" s="115" t="s">
        <v>342</v>
      </c>
      <c r="E5515" s="115" t="s">
        <v>13</v>
      </c>
      <c r="F5515" s="115" t="s">
        <v>343</v>
      </c>
      <c r="G5515" s="115" t="s">
        <v>344</v>
      </c>
      <c r="H5515" s="115">
        <v>0.56000000000000005</v>
      </c>
      <c r="I5515" s="115">
        <v>0.48</v>
      </c>
      <c r="J5515" s="115" t="s">
        <v>350</v>
      </c>
      <c r="K5515" s="115">
        <v>2.0606055028759999E-2</v>
      </c>
      <c r="L5515" s="115">
        <v>3647.1180416218099</v>
      </c>
      <c r="M5515" s="115">
        <v>9.0921867765040396</v>
      </c>
      <c r="N5515" s="115">
        <v>1.3372506722677899</v>
      </c>
      <c r="O5515" s="115">
        <v>0.18735410104840999</v>
      </c>
      <c r="P5515" s="115">
        <v>2.7555460939989999E-2</v>
      </c>
      <c r="Q5515" s="115">
        <v>75.152715062045999</v>
      </c>
      <c r="R5515" s="115">
        <v>1210</v>
      </c>
      <c r="S5515" s="115" t="s">
        <v>353</v>
      </c>
      <c r="T5515" s="115">
        <v>1210</v>
      </c>
      <c r="U5515" s="115" t="s">
        <v>352</v>
      </c>
      <c r="V5515" s="115" t="s">
        <v>350</v>
      </c>
      <c r="Z5515" s="115">
        <v>0</v>
      </c>
      <c r="AA5515" s="115">
        <v>1</v>
      </c>
      <c r="AB5515" s="115">
        <v>0.18735410104840999</v>
      </c>
      <c r="AC5515" s="115">
        <v>2.7555460939989999E-2</v>
      </c>
      <c r="AD5515" s="115">
        <v>75.152715062047093</v>
      </c>
      <c r="AF5515" s="115">
        <v>-1</v>
      </c>
      <c r="AG5515" s="115">
        <v>-1</v>
      </c>
      <c r="AH5515" s="115">
        <v>-1</v>
      </c>
      <c r="AI5515" s="115">
        <v>-1</v>
      </c>
      <c r="AJ5515" s="115">
        <v>0</v>
      </c>
      <c r="AM5515" s="115" t="s">
        <v>348</v>
      </c>
      <c r="AN5515" s="115">
        <v>-1</v>
      </c>
      <c r="AQ5515" s="115">
        <v>604</v>
      </c>
      <c r="AR5515" s="115" t="s">
        <v>271</v>
      </c>
      <c r="AS5515" s="115" t="s">
        <v>384</v>
      </c>
      <c r="AT5515" s="115" t="s">
        <v>296</v>
      </c>
      <c r="AV5515" s="115">
        <v>52.768154220211201</v>
      </c>
      <c r="AW5515" s="115">
        <v>6.0951107099999999E-2</v>
      </c>
    </row>
    <row r="5516" spans="1:49" x14ac:dyDescent="0.25">
      <c r="A5516" s="117">
        <v>450000</v>
      </c>
      <c r="B5516" s="117">
        <v>870000</v>
      </c>
      <c r="C5516" s="117">
        <v>870000</v>
      </c>
      <c r="D5516" s="115" t="s">
        <v>342</v>
      </c>
      <c r="E5516" s="115" t="s">
        <v>13</v>
      </c>
      <c r="F5516" s="115" t="s">
        <v>343</v>
      </c>
      <c r="G5516" s="115" t="s">
        <v>344</v>
      </c>
      <c r="H5516" s="115">
        <v>0.56000000000000005</v>
      </c>
      <c r="I5516" s="115">
        <v>0.48</v>
      </c>
      <c r="J5516" s="115" t="s">
        <v>350</v>
      </c>
      <c r="K5516" s="115">
        <v>0.19628338020159999</v>
      </c>
      <c r="L5516" s="115">
        <v>3647.1180416218099</v>
      </c>
      <c r="M5516" s="115">
        <v>9.0921867765040396</v>
      </c>
      <c r="N5516" s="115">
        <v>1.3372506722677899</v>
      </c>
      <c r="O5516" s="115">
        <v>1.78464515391654</v>
      </c>
      <c r="P5516" s="115">
        <v>0.26248008212959001</v>
      </c>
      <c r="Q5516" s="115">
        <v>715.86865720378705</v>
      </c>
      <c r="R5516" s="115">
        <v>1210</v>
      </c>
      <c r="S5516" s="115" t="s">
        <v>353</v>
      </c>
      <c r="T5516" s="115">
        <v>1210</v>
      </c>
      <c r="U5516" s="115" t="s">
        <v>352</v>
      </c>
      <c r="V5516" s="115" t="s">
        <v>350</v>
      </c>
      <c r="Z5516" s="115">
        <v>0</v>
      </c>
      <c r="AA5516" s="115">
        <v>1</v>
      </c>
      <c r="AB5516" s="115">
        <v>1.78464515391654</v>
      </c>
      <c r="AC5516" s="115">
        <v>0.26248008212959001</v>
      </c>
      <c r="AD5516" s="115">
        <v>715.86865720378705</v>
      </c>
      <c r="AF5516" s="115">
        <v>-1</v>
      </c>
      <c r="AG5516" s="115">
        <v>-1</v>
      </c>
      <c r="AH5516" s="115">
        <v>-1</v>
      </c>
      <c r="AI5516" s="115">
        <v>-1</v>
      </c>
      <c r="AJ5516" s="115">
        <v>0</v>
      </c>
      <c r="AM5516" s="115" t="s">
        <v>348</v>
      </c>
      <c r="AN5516" s="115">
        <v>-1</v>
      </c>
      <c r="AQ5516" s="115">
        <v>604</v>
      </c>
      <c r="AR5516" s="115" t="s">
        <v>271</v>
      </c>
      <c r="AS5516" s="115" t="s">
        <v>384</v>
      </c>
      <c r="AT5516" s="115" t="s">
        <v>296</v>
      </c>
      <c r="AV5516" s="115">
        <v>112.997007228999</v>
      </c>
      <c r="AW5516" s="115">
        <v>0.58059096290000001</v>
      </c>
    </row>
    <row r="5517" spans="1:49" x14ac:dyDescent="0.25">
      <c r="A5517" s="117">
        <v>450000</v>
      </c>
      <c r="B5517" s="117">
        <v>870000</v>
      </c>
      <c r="C5517" s="117">
        <v>870000</v>
      </c>
      <c r="D5517" s="115" t="s">
        <v>342</v>
      </c>
      <c r="E5517" s="115" t="s">
        <v>13</v>
      </c>
      <c r="F5517" s="115" t="s">
        <v>343</v>
      </c>
      <c r="G5517" s="115" t="s">
        <v>344</v>
      </c>
      <c r="H5517" s="115">
        <v>0.56000000000000005</v>
      </c>
      <c r="I5517" s="115">
        <v>0.48</v>
      </c>
      <c r="J5517" s="115" t="s">
        <v>350</v>
      </c>
      <c r="K5517" s="115">
        <v>0.17264750498056999</v>
      </c>
      <c r="L5517" s="115">
        <v>3647.1180416218099</v>
      </c>
      <c r="M5517" s="115">
        <v>9.0921867765040396</v>
      </c>
      <c r="N5517" s="115">
        <v>1.3372506722677899</v>
      </c>
      <c r="O5517" s="115">
        <v>1.5697433617808001</v>
      </c>
      <c r="P5517" s="115">
        <v>0.23087299210063</v>
      </c>
      <c r="Q5517" s="115">
        <v>629.66583025564603</v>
      </c>
      <c r="R5517" s="115">
        <v>1210</v>
      </c>
      <c r="S5517" s="115" t="s">
        <v>353</v>
      </c>
      <c r="T5517" s="115">
        <v>1210</v>
      </c>
      <c r="U5517" s="115" t="s">
        <v>352</v>
      </c>
      <c r="V5517" s="115" t="s">
        <v>350</v>
      </c>
      <c r="Z5517" s="115">
        <v>0</v>
      </c>
      <c r="AA5517" s="115">
        <v>1</v>
      </c>
      <c r="AB5517" s="115">
        <v>1.5697433617808001</v>
      </c>
      <c r="AC5517" s="115">
        <v>0.23087299210063</v>
      </c>
      <c r="AD5517" s="115">
        <v>629.66583025564603</v>
      </c>
      <c r="AF5517" s="115">
        <v>-1</v>
      </c>
      <c r="AG5517" s="115">
        <v>-1</v>
      </c>
      <c r="AH5517" s="115">
        <v>-1</v>
      </c>
      <c r="AI5517" s="115">
        <v>-1</v>
      </c>
      <c r="AJ5517" s="115">
        <v>0</v>
      </c>
      <c r="AM5517" s="115" t="s">
        <v>348</v>
      </c>
      <c r="AN5517" s="115">
        <v>-1</v>
      </c>
      <c r="AQ5517" s="115">
        <v>604</v>
      </c>
      <c r="AR5517" s="115" t="s">
        <v>271</v>
      </c>
      <c r="AS5517" s="115" t="s">
        <v>384</v>
      </c>
      <c r="AT5517" s="115" t="s">
        <v>296</v>
      </c>
      <c r="AV5517" s="115">
        <v>106.38911339412699</v>
      </c>
      <c r="AW5517" s="115">
        <v>0.51067788339999998</v>
      </c>
    </row>
    <row r="5518" spans="1:49" x14ac:dyDescent="0.25">
      <c r="A5518" s="117">
        <v>450000</v>
      </c>
      <c r="B5518" s="117">
        <v>870000</v>
      </c>
      <c r="C5518" s="117">
        <v>870000</v>
      </c>
      <c r="D5518" s="115" t="s">
        <v>342</v>
      </c>
      <c r="E5518" s="115" t="s">
        <v>13</v>
      </c>
      <c r="F5518" s="115" t="s">
        <v>343</v>
      </c>
      <c r="G5518" s="115" t="s">
        <v>344</v>
      </c>
      <c r="H5518" s="115">
        <v>0.56000000000000005</v>
      </c>
      <c r="I5518" s="115">
        <v>0.48</v>
      </c>
      <c r="J5518" s="115" t="s">
        <v>350</v>
      </c>
      <c r="K5518" s="115">
        <v>5.6647327879400002E-2</v>
      </c>
      <c r="L5518" s="115">
        <v>3702.03191874923</v>
      </c>
      <c r="M5518" s="115">
        <v>10.638141164608101</v>
      </c>
      <c r="N5518" s="115">
        <v>2.0482479413273502</v>
      </c>
      <c r="O5518" s="115">
        <v>0.60262227057898998</v>
      </c>
      <c r="P5518" s="115">
        <v>0.11602777271068999</v>
      </c>
      <c r="Q5518" s="115">
        <v>209.710215921425</v>
      </c>
      <c r="R5518" s="115">
        <v>1300</v>
      </c>
      <c r="S5518" s="115" t="s">
        <v>346</v>
      </c>
      <c r="T5518" s="115">
        <v>1300</v>
      </c>
      <c r="U5518" s="115" t="s">
        <v>352</v>
      </c>
      <c r="V5518" s="115" t="s">
        <v>350</v>
      </c>
      <c r="Z5518" s="115">
        <v>0</v>
      </c>
      <c r="AA5518" s="115">
        <v>1</v>
      </c>
      <c r="AB5518" s="115">
        <v>0.60262227057898998</v>
      </c>
      <c r="AC5518" s="115">
        <v>0.11602777271068999</v>
      </c>
      <c r="AD5518" s="115">
        <v>237.17828168186799</v>
      </c>
      <c r="AF5518" s="115">
        <v>-1</v>
      </c>
      <c r="AG5518" s="115">
        <v>-1</v>
      </c>
      <c r="AH5518" s="115">
        <v>-1</v>
      </c>
      <c r="AI5518" s="115">
        <v>-1</v>
      </c>
      <c r="AJ5518" s="115">
        <v>0</v>
      </c>
      <c r="AM5518" s="115" t="s">
        <v>348</v>
      </c>
      <c r="AN5518" s="115">
        <v>-1</v>
      </c>
      <c r="AQ5518" s="115">
        <v>604</v>
      </c>
      <c r="AR5518" s="115" t="s">
        <v>271</v>
      </c>
      <c r="AS5518" s="115" t="s">
        <v>384</v>
      </c>
      <c r="AT5518" s="115" t="s">
        <v>296</v>
      </c>
      <c r="AV5518" s="115">
        <v>117.585663991972</v>
      </c>
      <c r="AW5518" s="115">
        <v>0.19235870369999999</v>
      </c>
    </row>
    <row r="5519" spans="1:49" x14ac:dyDescent="0.25">
      <c r="A5519" s="117">
        <v>450000</v>
      </c>
      <c r="B5519" s="117">
        <v>870000</v>
      </c>
      <c r="C5519" s="117">
        <v>870000</v>
      </c>
      <c r="D5519" s="115" t="s">
        <v>342</v>
      </c>
      <c r="E5519" s="115" t="s">
        <v>13</v>
      </c>
      <c r="F5519" s="115" t="s">
        <v>343</v>
      </c>
      <c r="G5519" s="115" t="s">
        <v>344</v>
      </c>
      <c r="H5519" s="115">
        <v>0.56000000000000005</v>
      </c>
      <c r="I5519" s="115">
        <v>0.48</v>
      </c>
      <c r="J5519" s="115" t="s">
        <v>345</v>
      </c>
      <c r="K5519" s="115">
        <v>0.11485046101602001</v>
      </c>
      <c r="L5519" s="115">
        <v>3702.03191874923</v>
      </c>
      <c r="M5519" s="115">
        <v>10.638141164608101</v>
      </c>
      <c r="N5519" s="115">
        <v>2.0482479413273502</v>
      </c>
      <c r="O5519" s="115">
        <v>1.2217954171088199</v>
      </c>
      <c r="P5519" s="115">
        <v>0.23524222033657</v>
      </c>
      <c r="Q5519" s="115">
        <v>425.18007256440001</v>
      </c>
      <c r="R5519" s="115">
        <v>1300</v>
      </c>
      <c r="S5519" s="115" t="s">
        <v>346</v>
      </c>
      <c r="T5519" s="115">
        <v>1300</v>
      </c>
      <c r="U5519" s="115" t="s">
        <v>347</v>
      </c>
      <c r="V5519" s="115" t="s">
        <v>345</v>
      </c>
      <c r="Z5519" s="115">
        <v>0</v>
      </c>
      <c r="AA5519" s="115">
        <v>1</v>
      </c>
      <c r="AB5519" s="115">
        <v>1.2217954171088199</v>
      </c>
      <c r="AC5519" s="115">
        <v>0.23524222033657</v>
      </c>
      <c r="AD5519" s="115">
        <v>1087.7833208641</v>
      </c>
      <c r="AF5519" s="115">
        <v>-1</v>
      </c>
      <c r="AG5519" s="115">
        <v>-1</v>
      </c>
      <c r="AH5519" s="115">
        <v>-1</v>
      </c>
      <c r="AI5519" s="115">
        <v>-1</v>
      </c>
      <c r="AJ5519" s="115">
        <v>0</v>
      </c>
      <c r="AM5519" s="115" t="s">
        <v>348</v>
      </c>
      <c r="AN5519" s="115">
        <v>-1</v>
      </c>
      <c r="AQ5519" s="115">
        <v>604</v>
      </c>
      <c r="AR5519" s="115" t="s">
        <v>271</v>
      </c>
      <c r="AS5519" s="115" t="s">
        <v>384</v>
      </c>
      <c r="AT5519" s="115" t="s">
        <v>296</v>
      </c>
      <c r="AV5519" s="115">
        <v>126.476526321137</v>
      </c>
      <c r="AW5519" s="115">
        <v>0.88222491550000004</v>
      </c>
    </row>
    <row r="5520" spans="1:49" x14ac:dyDescent="0.25">
      <c r="A5520" s="117">
        <v>450000</v>
      </c>
      <c r="B5520" s="117">
        <v>870000</v>
      </c>
      <c r="C5520" s="117">
        <v>870000</v>
      </c>
      <c r="D5520" s="115" t="s">
        <v>342</v>
      </c>
      <c r="E5520" s="115" t="s">
        <v>13</v>
      </c>
      <c r="F5520" s="115" t="s">
        <v>343</v>
      </c>
      <c r="G5520" s="115" t="s">
        <v>344</v>
      </c>
      <c r="H5520" s="115">
        <v>0.56000000000000005</v>
      </c>
      <c r="I5520" s="115">
        <v>0.48</v>
      </c>
      <c r="J5520" s="115" t="s">
        <v>350</v>
      </c>
      <c r="K5520" s="115">
        <v>5.4680605625439999E-2</v>
      </c>
      <c r="L5520" s="115">
        <v>3702.03191874923</v>
      </c>
      <c r="M5520" s="115">
        <v>10.638141164608101</v>
      </c>
      <c r="N5520" s="115">
        <v>2.0482479413273502</v>
      </c>
      <c r="O5520" s="115">
        <v>0.58170000160969004</v>
      </c>
      <c r="P5520" s="115">
        <v>0.11199943790284</v>
      </c>
      <c r="Q5520" s="115">
        <v>202.42934736191799</v>
      </c>
      <c r="R5520" s="115">
        <v>1300</v>
      </c>
      <c r="S5520" s="115" t="s">
        <v>346</v>
      </c>
      <c r="T5520" s="115">
        <v>1300</v>
      </c>
      <c r="U5520" s="115" t="s">
        <v>352</v>
      </c>
      <c r="V5520" s="115" t="s">
        <v>350</v>
      </c>
      <c r="Z5520" s="115">
        <v>0</v>
      </c>
      <c r="AA5520" s="115">
        <v>1</v>
      </c>
      <c r="AB5520" s="115">
        <v>0.58170000160969004</v>
      </c>
      <c r="AC5520" s="115">
        <v>0.11199943790284</v>
      </c>
      <c r="AD5520" s="115">
        <v>202.42934736191799</v>
      </c>
      <c r="AF5520" s="115">
        <v>-1</v>
      </c>
      <c r="AG5520" s="115">
        <v>-1</v>
      </c>
      <c r="AH5520" s="115">
        <v>-1</v>
      </c>
      <c r="AI5520" s="115">
        <v>-1</v>
      </c>
      <c r="AJ5520" s="115">
        <v>0</v>
      </c>
      <c r="AM5520" s="115" t="s">
        <v>348</v>
      </c>
      <c r="AN5520" s="115">
        <v>-1</v>
      </c>
      <c r="AQ5520" s="115">
        <v>604</v>
      </c>
      <c r="AR5520" s="115" t="s">
        <v>271</v>
      </c>
      <c r="AS5520" s="115" t="s">
        <v>384</v>
      </c>
      <c r="AT5520" s="115" t="s">
        <v>296</v>
      </c>
      <c r="AV5520" s="115">
        <v>64.719078720297304</v>
      </c>
      <c r="AW5520" s="115">
        <v>0.1641762752</v>
      </c>
    </row>
    <row r="5521" spans="1:49" x14ac:dyDescent="0.25">
      <c r="A5521" s="117">
        <v>450000</v>
      </c>
      <c r="B5521" s="117">
        <v>870000</v>
      </c>
      <c r="C5521" s="117">
        <v>870000</v>
      </c>
      <c r="D5521" s="115" t="s">
        <v>342</v>
      </c>
      <c r="E5521" s="115" t="s">
        <v>13</v>
      </c>
      <c r="F5521" s="115" t="s">
        <v>343</v>
      </c>
      <c r="G5521" s="115" t="s">
        <v>344</v>
      </c>
      <c r="H5521" s="115">
        <v>0.56000000000000005</v>
      </c>
      <c r="I5521" s="115">
        <v>0.48</v>
      </c>
      <c r="J5521" s="115" t="s">
        <v>350</v>
      </c>
      <c r="K5521" s="115">
        <v>0.14959495879622001</v>
      </c>
      <c r="L5521" s="115">
        <v>3702.03191874923</v>
      </c>
      <c r="M5521" s="115">
        <v>10.638141164608101</v>
      </c>
      <c r="N5521" s="115">
        <v>2.0482479413273502</v>
      </c>
      <c r="O5521" s="115">
        <v>1.59141228918799</v>
      </c>
      <c r="P5521" s="115">
        <v>0.30640756638731997</v>
      </c>
      <c r="Q5521" s="115">
        <v>553.80531234760895</v>
      </c>
      <c r="R5521" s="115">
        <v>1300</v>
      </c>
      <c r="S5521" s="115" t="s">
        <v>346</v>
      </c>
      <c r="T5521" s="115">
        <v>1300</v>
      </c>
      <c r="U5521" s="115" t="s">
        <v>352</v>
      </c>
      <c r="V5521" s="115" t="s">
        <v>350</v>
      </c>
      <c r="Z5521" s="115">
        <v>0</v>
      </c>
      <c r="AA5521" s="115">
        <v>1</v>
      </c>
      <c r="AB5521" s="115">
        <v>1.59141228918799</v>
      </c>
      <c r="AC5521" s="115">
        <v>0.30640756638731997</v>
      </c>
      <c r="AD5521" s="115">
        <v>553.80531234760895</v>
      </c>
      <c r="AF5521" s="115">
        <v>-1</v>
      </c>
      <c r="AG5521" s="115">
        <v>-1</v>
      </c>
      <c r="AH5521" s="115">
        <v>-1</v>
      </c>
      <c r="AI5521" s="115">
        <v>-1</v>
      </c>
      <c r="AJ5521" s="115">
        <v>0</v>
      </c>
      <c r="AM5521" s="115" t="s">
        <v>348</v>
      </c>
      <c r="AN5521" s="115">
        <v>-1</v>
      </c>
      <c r="AQ5521" s="115">
        <v>604</v>
      </c>
      <c r="AR5521" s="115" t="s">
        <v>271</v>
      </c>
      <c r="AS5521" s="115" t="s">
        <v>384</v>
      </c>
      <c r="AT5521" s="115" t="s">
        <v>296</v>
      </c>
      <c r="AV5521" s="115">
        <v>102.099677766863</v>
      </c>
      <c r="AW5521" s="115">
        <v>0.44915272699999997</v>
      </c>
    </row>
    <row r="5522" spans="1:49" x14ac:dyDescent="0.25">
      <c r="A5522" s="117">
        <v>450000</v>
      </c>
      <c r="B5522" s="117">
        <v>870000</v>
      </c>
      <c r="C5522" s="117">
        <v>870000</v>
      </c>
      <c r="D5522" s="115" t="s">
        <v>342</v>
      </c>
      <c r="E5522" s="115" t="s">
        <v>13</v>
      </c>
      <c r="F5522" s="115" t="s">
        <v>343</v>
      </c>
      <c r="G5522" s="115" t="s">
        <v>344</v>
      </c>
      <c r="H5522" s="115">
        <v>0.56000000000000005</v>
      </c>
      <c r="I5522" s="115">
        <v>0.48</v>
      </c>
      <c r="J5522" s="115" t="s">
        <v>350</v>
      </c>
      <c r="K5522" s="115">
        <v>0.20809683291117001</v>
      </c>
      <c r="L5522" s="115">
        <v>3669.9933395787398</v>
      </c>
      <c r="M5522" s="115">
        <v>9.1456634923083495</v>
      </c>
      <c r="N5522" s="115">
        <v>1.3449952232418301</v>
      </c>
      <c r="O5522" s="115">
        <v>1.90318360762074</v>
      </c>
      <c r="P5522" s="115">
        <v>0.27988924623728001</v>
      </c>
      <c r="Q5522" s="115">
        <v>763.71399077144895</v>
      </c>
      <c r="R5522" s="115">
        <v>1200</v>
      </c>
      <c r="S5522" s="115" t="s">
        <v>351</v>
      </c>
      <c r="T5522" s="115">
        <v>1200</v>
      </c>
      <c r="U5522" s="115" t="s">
        <v>352</v>
      </c>
      <c r="V5522" s="115" t="s">
        <v>350</v>
      </c>
      <c r="Z5522" s="115">
        <v>0</v>
      </c>
      <c r="AA5522" s="115">
        <v>1</v>
      </c>
      <c r="AB5522" s="115">
        <v>1.90318360762074</v>
      </c>
      <c r="AC5522" s="115">
        <v>0.27988924623728001</v>
      </c>
      <c r="AD5522" s="115">
        <v>763.71399077144895</v>
      </c>
      <c r="AF5522" s="115">
        <v>-1</v>
      </c>
      <c r="AG5522" s="115">
        <v>-1</v>
      </c>
      <c r="AH5522" s="115">
        <v>-1</v>
      </c>
      <c r="AI5522" s="115">
        <v>-1</v>
      </c>
      <c r="AJ5522" s="115">
        <v>0</v>
      </c>
      <c r="AM5522" s="115" t="s">
        <v>348</v>
      </c>
      <c r="AN5522" s="115">
        <v>-1</v>
      </c>
      <c r="AQ5522" s="115">
        <v>604</v>
      </c>
      <c r="AR5522" s="115" t="s">
        <v>271</v>
      </c>
      <c r="AS5522" s="115" t="s">
        <v>384</v>
      </c>
      <c r="AT5522" s="115" t="s">
        <v>296</v>
      </c>
      <c r="AV5522" s="115">
        <v>144.85707375245701</v>
      </c>
      <c r="AW5522" s="115">
        <v>0.61939496409999995</v>
      </c>
    </row>
    <row r="5523" spans="1:49" x14ac:dyDescent="0.25">
      <c r="A5523" s="117">
        <v>450000</v>
      </c>
      <c r="B5523" s="117">
        <v>870000</v>
      </c>
      <c r="C5523" s="117">
        <v>870000</v>
      </c>
      <c r="D5523" s="115" t="s">
        <v>342</v>
      </c>
      <c r="E5523" s="115" t="s">
        <v>13</v>
      </c>
      <c r="F5523" s="115" t="s">
        <v>343</v>
      </c>
      <c r="G5523" s="115" t="s">
        <v>344</v>
      </c>
      <c r="H5523" s="115">
        <v>0.56000000000000005</v>
      </c>
      <c r="I5523" s="115">
        <v>0.48</v>
      </c>
      <c r="J5523" s="115" t="s">
        <v>350</v>
      </c>
      <c r="K5523" s="115">
        <v>8.7878498099739993E-2</v>
      </c>
      <c r="L5523" s="115">
        <v>3669.9933395787398</v>
      </c>
      <c r="M5523" s="115">
        <v>9.1456634923083495</v>
      </c>
      <c r="N5523" s="115">
        <v>1.3449952232418301</v>
      </c>
      <c r="O5523" s="115">
        <v>0.80370717182969997</v>
      </c>
      <c r="P5523" s="115">
        <v>0.11819616016982</v>
      </c>
      <c r="Q5523" s="115">
        <v>322.51350271823901</v>
      </c>
      <c r="R5523" s="115">
        <v>1210</v>
      </c>
      <c r="S5523" s="115" t="s">
        <v>353</v>
      </c>
      <c r="T5523" s="115">
        <v>1210</v>
      </c>
      <c r="U5523" s="115" t="s">
        <v>352</v>
      </c>
      <c r="V5523" s="115" t="s">
        <v>350</v>
      </c>
      <c r="Z5523" s="115">
        <v>0</v>
      </c>
      <c r="AA5523" s="115">
        <v>1</v>
      </c>
      <c r="AB5523" s="115">
        <v>0.80370717182969997</v>
      </c>
      <c r="AC5523" s="115">
        <v>0.11819616016982</v>
      </c>
      <c r="AD5523" s="115">
        <v>404.73854842762302</v>
      </c>
      <c r="AF5523" s="115">
        <v>-1</v>
      </c>
      <c r="AG5523" s="115">
        <v>-1</v>
      </c>
      <c r="AH5523" s="115">
        <v>-1</v>
      </c>
      <c r="AI5523" s="115">
        <v>-1</v>
      </c>
      <c r="AJ5523" s="115">
        <v>0</v>
      </c>
      <c r="AM5523" s="115" t="s">
        <v>348</v>
      </c>
      <c r="AN5523" s="115">
        <v>-1</v>
      </c>
      <c r="AQ5523" s="115">
        <v>604</v>
      </c>
      <c r="AR5523" s="115" t="s">
        <v>271</v>
      </c>
      <c r="AS5523" s="115" t="s">
        <v>384</v>
      </c>
      <c r="AT5523" s="115" t="s">
        <v>296</v>
      </c>
      <c r="AV5523" s="115">
        <v>78.889580719449995</v>
      </c>
      <c r="AW5523" s="115">
        <v>0.32825510819999998</v>
      </c>
    </row>
    <row r="5524" spans="1:49" x14ac:dyDescent="0.25">
      <c r="A5524" s="117">
        <v>450000</v>
      </c>
      <c r="B5524" s="117">
        <v>870000</v>
      </c>
      <c r="C5524" s="117">
        <v>870000</v>
      </c>
      <c r="D5524" s="115" t="s">
        <v>342</v>
      </c>
      <c r="E5524" s="115" t="s">
        <v>13</v>
      </c>
      <c r="F5524" s="115" t="s">
        <v>343</v>
      </c>
      <c r="G5524" s="115" t="s">
        <v>344</v>
      </c>
      <c r="H5524" s="115">
        <v>0.56000000000000005</v>
      </c>
      <c r="I5524" s="115">
        <v>0.48</v>
      </c>
      <c r="J5524" s="115" t="s">
        <v>350</v>
      </c>
      <c r="K5524" s="115">
        <v>0.16845390619046999</v>
      </c>
      <c r="L5524" s="115">
        <v>3669.9933395787398</v>
      </c>
      <c r="M5524" s="115">
        <v>9.1456634923083495</v>
      </c>
      <c r="N5524" s="115">
        <v>1.3449952232418301</v>
      </c>
      <c r="O5524" s="115">
        <v>1.5406227399829699</v>
      </c>
      <c r="P5524" s="115">
        <v>0.22656969916260999</v>
      </c>
      <c r="Q5524" s="115">
        <v>618.22471374506904</v>
      </c>
      <c r="R5524" s="115">
        <v>1210</v>
      </c>
      <c r="S5524" s="115" t="s">
        <v>353</v>
      </c>
      <c r="T5524" s="115">
        <v>1210</v>
      </c>
      <c r="U5524" s="115" t="s">
        <v>352</v>
      </c>
      <c r="V5524" s="115" t="s">
        <v>350</v>
      </c>
      <c r="Z5524" s="115">
        <v>0</v>
      </c>
      <c r="AA5524" s="115">
        <v>1</v>
      </c>
      <c r="AB5524" s="115">
        <v>1.5406227399829699</v>
      </c>
      <c r="AC5524" s="115">
        <v>0.22656969916260999</v>
      </c>
      <c r="AD5524" s="115">
        <v>731.22961242820804</v>
      </c>
      <c r="AF5524" s="115">
        <v>-1</v>
      </c>
      <c r="AG5524" s="115">
        <v>-1</v>
      </c>
      <c r="AH5524" s="115">
        <v>-1</v>
      </c>
      <c r="AI5524" s="115">
        <v>-1</v>
      </c>
      <c r="AJ5524" s="115">
        <v>0</v>
      </c>
      <c r="AM5524" s="115" t="s">
        <v>348</v>
      </c>
      <c r="AN5524" s="115">
        <v>-1</v>
      </c>
      <c r="AQ5524" s="115">
        <v>604</v>
      </c>
      <c r="AR5524" s="115" t="s">
        <v>271</v>
      </c>
      <c r="AS5524" s="115" t="s">
        <v>384</v>
      </c>
      <c r="AT5524" s="115" t="s">
        <v>296</v>
      </c>
      <c r="AV5524" s="115">
        <v>104.43223205086601</v>
      </c>
      <c r="AW5524" s="115">
        <v>0.59304915849999995</v>
      </c>
    </row>
    <row r="5525" spans="1:49" x14ac:dyDescent="0.25">
      <c r="A5525" s="117">
        <v>450000</v>
      </c>
      <c r="B5525" s="117">
        <v>870000</v>
      </c>
      <c r="C5525" s="117">
        <v>870000</v>
      </c>
      <c r="D5525" s="115" t="s">
        <v>342</v>
      </c>
      <c r="E5525" s="115" t="s">
        <v>13</v>
      </c>
      <c r="F5525" s="115" t="s">
        <v>343</v>
      </c>
      <c r="G5525" s="115" t="s">
        <v>344</v>
      </c>
      <c r="H5525" s="115">
        <v>0.56000000000000005</v>
      </c>
      <c r="I5525" s="115">
        <v>0.48</v>
      </c>
      <c r="J5525" s="115" t="s">
        <v>350</v>
      </c>
      <c r="K5525" s="115">
        <v>7.8385610784779999E-2</v>
      </c>
      <c r="L5525" s="115">
        <v>3669.9933395787398</v>
      </c>
      <c r="M5525" s="115">
        <v>9.1456634923083495</v>
      </c>
      <c r="N5525" s="115">
        <v>1.3449952232418301</v>
      </c>
      <c r="O5525" s="115">
        <v>0.71688841887667998</v>
      </c>
      <c r="P5525" s="115">
        <v>0.10542827207642</v>
      </c>
      <c r="Q5525" s="115">
        <v>287.67466949896499</v>
      </c>
      <c r="R5525" s="115">
        <v>1210</v>
      </c>
      <c r="S5525" s="115" t="s">
        <v>353</v>
      </c>
      <c r="T5525" s="115">
        <v>1210</v>
      </c>
      <c r="U5525" s="115" t="s">
        <v>352</v>
      </c>
      <c r="V5525" s="115" t="s">
        <v>350</v>
      </c>
      <c r="Z5525" s="115">
        <v>0</v>
      </c>
      <c r="AA5525" s="115">
        <v>1</v>
      </c>
      <c r="AB5525" s="115">
        <v>0.71688841887667998</v>
      </c>
      <c r="AC5525" s="115">
        <v>0.10542827207642</v>
      </c>
      <c r="AD5525" s="115">
        <v>287.67466949896601</v>
      </c>
      <c r="AF5525" s="115">
        <v>-1</v>
      </c>
      <c r="AG5525" s="115">
        <v>-1</v>
      </c>
      <c r="AH5525" s="115">
        <v>-1</v>
      </c>
      <c r="AI5525" s="115">
        <v>-1</v>
      </c>
      <c r="AJ5525" s="115">
        <v>0</v>
      </c>
      <c r="AM5525" s="115" t="s">
        <v>348</v>
      </c>
      <c r="AN5525" s="115">
        <v>-1</v>
      </c>
      <c r="AQ5525" s="115">
        <v>604</v>
      </c>
      <c r="AR5525" s="115" t="s">
        <v>271</v>
      </c>
      <c r="AS5525" s="115" t="s">
        <v>384</v>
      </c>
      <c r="AT5525" s="115" t="s">
        <v>296</v>
      </c>
      <c r="AV5525" s="115">
        <v>89.117967899057305</v>
      </c>
      <c r="AW5525" s="115">
        <v>0.23331278950000001</v>
      </c>
    </row>
    <row r="5526" spans="1:49" x14ac:dyDescent="0.25">
      <c r="A5526" s="117">
        <v>450000</v>
      </c>
      <c r="B5526" s="117">
        <v>870000</v>
      </c>
      <c r="C5526" s="117">
        <v>870000</v>
      </c>
      <c r="D5526" s="115" t="s">
        <v>342</v>
      </c>
      <c r="E5526" s="115" t="s">
        <v>13</v>
      </c>
      <c r="F5526" s="115" t="s">
        <v>343</v>
      </c>
      <c r="G5526" s="115" t="s">
        <v>344</v>
      </c>
      <c r="H5526" s="115">
        <v>0.56000000000000005</v>
      </c>
      <c r="I5526" s="115">
        <v>0.48</v>
      </c>
      <c r="J5526" s="115" t="s">
        <v>350</v>
      </c>
      <c r="K5526" s="115">
        <v>2.1752339212539998E-2</v>
      </c>
      <c r="L5526" s="115">
        <v>3669.9933395787398</v>
      </c>
      <c r="M5526" s="115">
        <v>9.1456634923083495</v>
      </c>
      <c r="N5526" s="115">
        <v>1.3449952232418301</v>
      </c>
      <c r="O5526" s="115">
        <v>0.19893957460844999</v>
      </c>
      <c r="P5526" s="115">
        <v>2.92567923352E-2</v>
      </c>
      <c r="Q5526" s="115">
        <v>79.830940030286598</v>
      </c>
      <c r="R5526" s="115">
        <v>1210</v>
      </c>
      <c r="S5526" s="115" t="s">
        <v>353</v>
      </c>
      <c r="T5526" s="115">
        <v>1210</v>
      </c>
      <c r="U5526" s="115" t="s">
        <v>352</v>
      </c>
      <c r="V5526" s="115" t="s">
        <v>350</v>
      </c>
      <c r="Z5526" s="115">
        <v>0</v>
      </c>
      <c r="AA5526" s="115">
        <v>1</v>
      </c>
      <c r="AB5526" s="115">
        <v>0.19893957460844999</v>
      </c>
      <c r="AC5526" s="115">
        <v>2.92567923352E-2</v>
      </c>
      <c r="AD5526" s="115">
        <v>79.830940030285106</v>
      </c>
      <c r="AF5526" s="115">
        <v>-1</v>
      </c>
      <c r="AG5526" s="115">
        <v>-1</v>
      </c>
      <c r="AH5526" s="115">
        <v>-1</v>
      </c>
      <c r="AI5526" s="115">
        <v>-1</v>
      </c>
      <c r="AJ5526" s="115">
        <v>0</v>
      </c>
      <c r="AM5526" s="115" t="s">
        <v>348</v>
      </c>
      <c r="AN5526" s="115">
        <v>-1</v>
      </c>
      <c r="AQ5526" s="115">
        <v>604</v>
      </c>
      <c r="AR5526" s="115" t="s">
        <v>271</v>
      </c>
      <c r="AS5526" s="115" t="s">
        <v>384</v>
      </c>
      <c r="AT5526" s="115" t="s">
        <v>296</v>
      </c>
      <c r="AV5526" s="115">
        <v>43.382369890796603</v>
      </c>
      <c r="AW5526" s="115">
        <v>6.4745287900000004E-2</v>
      </c>
    </row>
    <row r="5527" spans="1:49" x14ac:dyDescent="0.25">
      <c r="A5527" s="117">
        <v>450000</v>
      </c>
      <c r="B5527" s="117">
        <v>870000</v>
      </c>
      <c r="C5527" s="117">
        <v>870000</v>
      </c>
      <c r="D5527" s="115" t="s">
        <v>342</v>
      </c>
      <c r="E5527" s="115" t="s">
        <v>13</v>
      </c>
      <c r="F5527" s="115" t="s">
        <v>343</v>
      </c>
      <c r="G5527" s="115" t="s">
        <v>344</v>
      </c>
      <c r="H5527" s="115">
        <v>0.56000000000000005</v>
      </c>
      <c r="I5527" s="115">
        <v>0.48</v>
      </c>
      <c r="J5527" s="115" t="s">
        <v>350</v>
      </c>
      <c r="K5527" s="115">
        <v>0.19144859150238</v>
      </c>
      <c r="L5527" s="115">
        <v>3669.9674477621002</v>
      </c>
      <c r="M5527" s="115">
        <v>9.1235971175569706</v>
      </c>
      <c r="N5527" s="115">
        <v>1.3408084803112099</v>
      </c>
      <c r="O5527" s="115">
        <v>1.74669981759153</v>
      </c>
      <c r="P5527" s="115">
        <v>0.25669589503002999</v>
      </c>
      <c r="Q5527" s="115">
        <v>702.610098733668</v>
      </c>
      <c r="R5527" s="115">
        <v>1200</v>
      </c>
      <c r="S5527" s="115" t="s">
        <v>351</v>
      </c>
      <c r="T5527" s="115">
        <v>1200</v>
      </c>
      <c r="U5527" s="115" t="s">
        <v>352</v>
      </c>
      <c r="V5527" s="115" t="s">
        <v>350</v>
      </c>
      <c r="Z5527" s="115">
        <v>0</v>
      </c>
      <c r="AA5527" s="115">
        <v>1</v>
      </c>
      <c r="AB5527" s="115">
        <v>1.74669981759153</v>
      </c>
      <c r="AC5527" s="115">
        <v>0.25669589503002999</v>
      </c>
      <c r="AD5527" s="115">
        <v>702.610098733668</v>
      </c>
      <c r="AF5527" s="115">
        <v>-1</v>
      </c>
      <c r="AG5527" s="115">
        <v>-1</v>
      </c>
      <c r="AH5527" s="115">
        <v>-1</v>
      </c>
      <c r="AI5527" s="115">
        <v>-1</v>
      </c>
      <c r="AJ5527" s="115">
        <v>0</v>
      </c>
      <c r="AM5527" s="115" t="s">
        <v>348</v>
      </c>
      <c r="AN5527" s="115">
        <v>-1</v>
      </c>
      <c r="AQ5527" s="115">
        <v>604</v>
      </c>
      <c r="AR5527" s="115" t="s">
        <v>271</v>
      </c>
      <c r="AS5527" s="115" t="s">
        <v>384</v>
      </c>
      <c r="AT5527" s="115" t="s">
        <v>296</v>
      </c>
      <c r="AV5527" s="115">
        <v>138.95344774218501</v>
      </c>
      <c r="AW5527" s="115">
        <v>0.56983787409999997</v>
      </c>
    </row>
    <row r="5528" spans="1:49" x14ac:dyDescent="0.25">
      <c r="A5528" s="117">
        <v>450000</v>
      </c>
      <c r="B5528" s="117">
        <v>870000</v>
      </c>
      <c r="C5528" s="117">
        <v>870000</v>
      </c>
      <c r="D5528" s="115" t="s">
        <v>342</v>
      </c>
      <c r="E5528" s="115" t="s">
        <v>13</v>
      </c>
      <c r="F5528" s="115" t="s">
        <v>343</v>
      </c>
      <c r="G5528" s="115" t="s">
        <v>344</v>
      </c>
      <c r="H5528" s="115">
        <v>0.56000000000000005</v>
      </c>
      <c r="I5528" s="115">
        <v>0.48</v>
      </c>
      <c r="J5528" s="115" t="s">
        <v>350</v>
      </c>
      <c r="K5528" s="115">
        <v>3.549532359871E-2</v>
      </c>
      <c r="L5528" s="115">
        <v>3669.9674477621002</v>
      </c>
      <c r="M5528" s="115">
        <v>9.1235971175569706</v>
      </c>
      <c r="N5528" s="115">
        <v>1.3408084803112099</v>
      </c>
      <c r="O5528" s="115">
        <v>0.32384503207194998</v>
      </c>
      <c r="P5528" s="115">
        <v>4.7592430892539998E-2</v>
      </c>
      <c r="Q5528" s="115">
        <v>130.266682155051</v>
      </c>
      <c r="R5528" s="115">
        <v>1210</v>
      </c>
      <c r="S5528" s="115" t="s">
        <v>353</v>
      </c>
      <c r="T5528" s="115">
        <v>1210</v>
      </c>
      <c r="U5528" s="115" t="s">
        <v>352</v>
      </c>
      <c r="V5528" s="115" t="s">
        <v>350</v>
      </c>
      <c r="Z5528" s="115">
        <v>0</v>
      </c>
      <c r="AA5528" s="115">
        <v>1</v>
      </c>
      <c r="AB5528" s="115">
        <v>0.32384503207194998</v>
      </c>
      <c r="AC5528" s="115">
        <v>4.7592430892539998E-2</v>
      </c>
      <c r="AD5528" s="115">
        <v>140.21025049418199</v>
      </c>
      <c r="AF5528" s="115">
        <v>-1</v>
      </c>
      <c r="AG5528" s="115">
        <v>-1</v>
      </c>
      <c r="AH5528" s="115">
        <v>-1</v>
      </c>
      <c r="AI5528" s="115">
        <v>-1</v>
      </c>
      <c r="AJ5528" s="115">
        <v>0</v>
      </c>
      <c r="AM5528" s="115" t="s">
        <v>348</v>
      </c>
      <c r="AN5528" s="115">
        <v>-1</v>
      </c>
      <c r="AQ5528" s="115">
        <v>604</v>
      </c>
      <c r="AR5528" s="115" t="s">
        <v>271</v>
      </c>
      <c r="AS5528" s="115" t="s">
        <v>384</v>
      </c>
      <c r="AT5528" s="115" t="s">
        <v>296</v>
      </c>
      <c r="AV5528" s="115">
        <v>73.863895828841393</v>
      </c>
      <c r="AW5528" s="115">
        <v>0.1137147206</v>
      </c>
    </row>
    <row r="5529" spans="1:49" x14ac:dyDescent="0.25">
      <c r="A5529" s="117">
        <v>450000</v>
      </c>
      <c r="B5529" s="117">
        <v>870000</v>
      </c>
      <c r="C5529" s="117">
        <v>870000</v>
      </c>
      <c r="D5529" s="115" t="s">
        <v>342</v>
      </c>
      <c r="E5529" s="115" t="s">
        <v>13</v>
      </c>
      <c r="F5529" s="115" t="s">
        <v>343</v>
      </c>
      <c r="G5529" s="115" t="s">
        <v>344</v>
      </c>
      <c r="H5529" s="115">
        <v>0.56000000000000005</v>
      </c>
      <c r="I5529" s="115">
        <v>0.48</v>
      </c>
      <c r="J5529" s="115" t="s">
        <v>350</v>
      </c>
      <c r="K5529" s="115">
        <v>7.4437471885199996E-3</v>
      </c>
      <c r="L5529" s="115">
        <v>3669.9674477621002</v>
      </c>
      <c r="M5529" s="115">
        <v>9.1235971175569706</v>
      </c>
      <c r="N5529" s="115">
        <v>1.3408084803112099</v>
      </c>
      <c r="O5529" s="115">
        <v>6.7913750393059996E-2</v>
      </c>
      <c r="P5529" s="115">
        <v>9.9806393556699999E-3</v>
      </c>
      <c r="Q5529" s="115">
        <v>27.318309871264699</v>
      </c>
      <c r="R5529" s="115">
        <v>1210</v>
      </c>
      <c r="S5529" s="115" t="s">
        <v>353</v>
      </c>
      <c r="T5529" s="115">
        <v>1210</v>
      </c>
      <c r="U5529" s="115" t="s">
        <v>352</v>
      </c>
      <c r="V5529" s="115" t="s">
        <v>350</v>
      </c>
      <c r="Z5529" s="115">
        <v>0</v>
      </c>
      <c r="AA5529" s="115">
        <v>1</v>
      </c>
      <c r="AB5529" s="115">
        <v>6.7913750393059996E-2</v>
      </c>
      <c r="AC5529" s="115">
        <v>9.9806393556699999E-3</v>
      </c>
      <c r="AD5529" s="115">
        <v>27.318309871266202</v>
      </c>
      <c r="AF5529" s="115">
        <v>-1</v>
      </c>
      <c r="AG5529" s="115">
        <v>-1</v>
      </c>
      <c r="AH5529" s="115">
        <v>-1</v>
      </c>
      <c r="AI5529" s="115">
        <v>-1</v>
      </c>
      <c r="AJ5529" s="115">
        <v>0</v>
      </c>
      <c r="AM5529" s="115" t="s">
        <v>348</v>
      </c>
      <c r="AN5529" s="115">
        <v>-1</v>
      </c>
      <c r="AQ5529" s="115">
        <v>604</v>
      </c>
      <c r="AR5529" s="115" t="s">
        <v>271</v>
      </c>
      <c r="AS5529" s="115" t="s">
        <v>384</v>
      </c>
      <c r="AT5529" s="115" t="s">
        <v>296</v>
      </c>
      <c r="AV5529" s="115">
        <v>30.846424125296501</v>
      </c>
      <c r="AW5529" s="115">
        <v>2.2155969099999999E-2</v>
      </c>
    </row>
    <row r="5530" spans="1:49" x14ac:dyDescent="0.25">
      <c r="A5530" s="117">
        <v>450000</v>
      </c>
      <c r="B5530" s="117">
        <v>870000</v>
      </c>
      <c r="C5530" s="117">
        <v>870000</v>
      </c>
      <c r="D5530" s="115" t="s">
        <v>342</v>
      </c>
      <c r="E5530" s="115" t="s">
        <v>13</v>
      </c>
      <c r="F5530" s="115" t="s">
        <v>343</v>
      </c>
      <c r="G5530" s="115" t="s">
        <v>344</v>
      </c>
      <c r="H5530" s="115">
        <v>0.56000000000000005</v>
      </c>
      <c r="I5530" s="115">
        <v>0.48</v>
      </c>
      <c r="J5530" s="115" t="s">
        <v>350</v>
      </c>
      <c r="K5530" s="115">
        <v>0.11312665500709999</v>
      </c>
      <c r="L5530" s="115">
        <v>3669.9674477621002</v>
      </c>
      <c r="M5530" s="115">
        <v>9.1235971175569706</v>
      </c>
      <c r="N5530" s="115">
        <v>1.3408084803112099</v>
      </c>
      <c r="O5530" s="115">
        <v>1.0321220235416999</v>
      </c>
      <c r="P5530" s="115">
        <v>0.15168117838277001</v>
      </c>
      <c r="Q5530" s="115">
        <v>415.17114135029601</v>
      </c>
      <c r="R5530" s="115">
        <v>1210</v>
      </c>
      <c r="S5530" s="115" t="s">
        <v>353</v>
      </c>
      <c r="T5530" s="115">
        <v>1210</v>
      </c>
      <c r="U5530" s="115" t="s">
        <v>352</v>
      </c>
      <c r="V5530" s="115" t="s">
        <v>350</v>
      </c>
      <c r="Z5530" s="115">
        <v>0</v>
      </c>
      <c r="AA5530" s="115">
        <v>1</v>
      </c>
      <c r="AB5530" s="115">
        <v>1.0321220235416999</v>
      </c>
      <c r="AC5530" s="115">
        <v>0.15168117838277001</v>
      </c>
      <c r="AD5530" s="115">
        <v>477.45803194485302</v>
      </c>
      <c r="AF5530" s="115">
        <v>-1</v>
      </c>
      <c r="AG5530" s="115">
        <v>-1</v>
      </c>
      <c r="AH5530" s="115">
        <v>-1</v>
      </c>
      <c r="AI5530" s="115">
        <v>-1</v>
      </c>
      <c r="AJ5530" s="115">
        <v>0</v>
      </c>
      <c r="AM5530" s="115" t="s">
        <v>348</v>
      </c>
      <c r="AN5530" s="115">
        <v>-1</v>
      </c>
      <c r="AQ5530" s="115">
        <v>604</v>
      </c>
      <c r="AR5530" s="115" t="s">
        <v>271</v>
      </c>
      <c r="AS5530" s="115" t="s">
        <v>384</v>
      </c>
      <c r="AT5530" s="115" t="s">
        <v>296</v>
      </c>
      <c r="AV5530" s="115">
        <v>93.769954771260799</v>
      </c>
      <c r="AW5530" s="115">
        <v>0.38723279150000001</v>
      </c>
    </row>
    <row r="5531" spans="1:49" x14ac:dyDescent="0.25">
      <c r="A5531" s="117">
        <v>450000</v>
      </c>
      <c r="B5531" s="117">
        <v>870000</v>
      </c>
      <c r="C5531" s="117">
        <v>870000</v>
      </c>
      <c r="D5531" s="115" t="s">
        <v>342</v>
      </c>
      <c r="E5531" s="115" t="s">
        <v>13</v>
      </c>
      <c r="F5531" s="115" t="s">
        <v>343</v>
      </c>
      <c r="G5531" s="115" t="s">
        <v>344</v>
      </c>
      <c r="H5531" s="115">
        <v>0.56000000000000005</v>
      </c>
      <c r="I5531" s="115">
        <v>0.48</v>
      </c>
      <c r="J5531" s="115" t="s">
        <v>350</v>
      </c>
      <c r="K5531" s="115">
        <v>0.23064464158003001</v>
      </c>
      <c r="L5531" s="115">
        <v>3669.9674477621002</v>
      </c>
      <c r="M5531" s="115">
        <v>9.1235971175569706</v>
      </c>
      <c r="N5531" s="115">
        <v>1.3408084803112099</v>
      </c>
      <c r="O5531" s="115">
        <v>2.1043087870995598</v>
      </c>
      <c r="P5531" s="115">
        <v>0.30925029136885002</v>
      </c>
      <c r="Q5531" s="115">
        <v>846.45832659948303</v>
      </c>
      <c r="R5531" s="115">
        <v>1210</v>
      </c>
      <c r="S5531" s="115" t="s">
        <v>353</v>
      </c>
      <c r="T5531" s="115">
        <v>1210</v>
      </c>
      <c r="U5531" s="115" t="s">
        <v>352</v>
      </c>
      <c r="V5531" s="115" t="s">
        <v>350</v>
      </c>
      <c r="Z5531" s="115">
        <v>0</v>
      </c>
      <c r="AA5531" s="115">
        <v>1</v>
      </c>
      <c r="AB5531" s="115">
        <v>2.1043087870995598</v>
      </c>
      <c r="AC5531" s="115">
        <v>0.30925029136885002</v>
      </c>
      <c r="AD5531" s="115">
        <v>891.88088707768497</v>
      </c>
      <c r="AF5531" s="115">
        <v>-1</v>
      </c>
      <c r="AG5531" s="115">
        <v>-1</v>
      </c>
      <c r="AH5531" s="115">
        <v>-1</v>
      </c>
      <c r="AI5531" s="115">
        <v>-1</v>
      </c>
      <c r="AJ5531" s="115">
        <v>0</v>
      </c>
      <c r="AM5531" s="115" t="s">
        <v>348</v>
      </c>
      <c r="AN5531" s="115">
        <v>-1</v>
      </c>
      <c r="AQ5531" s="115">
        <v>604</v>
      </c>
      <c r="AR5531" s="115" t="s">
        <v>271</v>
      </c>
      <c r="AS5531" s="115" t="s">
        <v>384</v>
      </c>
      <c r="AT5531" s="115" t="s">
        <v>296</v>
      </c>
      <c r="AV5531" s="115">
        <v>122.04656060222899</v>
      </c>
      <c r="AW5531" s="115">
        <v>0.72334216309999999</v>
      </c>
    </row>
    <row r="5532" spans="1:49" x14ac:dyDescent="0.25">
      <c r="A5532" s="117">
        <v>450000</v>
      </c>
      <c r="B5532" s="117">
        <v>870000</v>
      </c>
      <c r="C5532" s="117">
        <v>870000</v>
      </c>
      <c r="D5532" s="115" t="s">
        <v>342</v>
      </c>
      <c r="E5532" s="115" t="s">
        <v>13</v>
      </c>
      <c r="F5532" s="115" t="s">
        <v>343</v>
      </c>
      <c r="G5532" s="115" t="s">
        <v>344</v>
      </c>
      <c r="H5532" s="115">
        <v>0.56000000000000005</v>
      </c>
      <c r="I5532" s="115">
        <v>0.48</v>
      </c>
      <c r="J5532" s="115" t="s">
        <v>345</v>
      </c>
      <c r="K5532" s="115">
        <v>3.777790347545E-2</v>
      </c>
      <c r="L5532" s="115">
        <v>3707.93204776022</v>
      </c>
      <c r="M5532" s="115">
        <v>10.2718567052754</v>
      </c>
      <c r="N5532" s="115">
        <v>1.86438006892121</v>
      </c>
      <c r="O5532" s="115">
        <v>0.38804921112558</v>
      </c>
      <c r="P5532" s="115">
        <v>7.0432370285260004E-2</v>
      </c>
      <c r="Q5532" s="115">
        <v>140.07789899382399</v>
      </c>
      <c r="R5532" s="115">
        <v>1300</v>
      </c>
      <c r="S5532" s="115" t="s">
        <v>346</v>
      </c>
      <c r="T5532" s="115">
        <v>1300</v>
      </c>
      <c r="U5532" s="115" t="s">
        <v>347</v>
      </c>
      <c r="V5532" s="115" t="s">
        <v>345</v>
      </c>
      <c r="Z5532" s="115">
        <v>0</v>
      </c>
      <c r="AA5532" s="115">
        <v>1</v>
      </c>
      <c r="AB5532" s="115">
        <v>0.38804921112558</v>
      </c>
      <c r="AC5532" s="115">
        <v>7.0432370285260004E-2</v>
      </c>
      <c r="AD5532" s="115">
        <v>739.70978362520202</v>
      </c>
      <c r="AF5532" s="115">
        <v>-1</v>
      </c>
      <c r="AG5532" s="115">
        <v>-1</v>
      </c>
      <c r="AH5532" s="115">
        <v>-1</v>
      </c>
      <c r="AI5532" s="115">
        <v>-1</v>
      </c>
      <c r="AJ5532" s="115">
        <v>0</v>
      </c>
      <c r="AM5532" s="115" t="s">
        <v>348</v>
      </c>
      <c r="AN5532" s="115">
        <v>-1</v>
      </c>
      <c r="AQ5532" s="115">
        <v>604</v>
      </c>
      <c r="AR5532" s="115" t="s">
        <v>271</v>
      </c>
      <c r="AS5532" s="115" t="s">
        <v>384</v>
      </c>
      <c r="AT5532" s="115" t="s">
        <v>296</v>
      </c>
      <c r="AV5532" s="115">
        <v>52.386741068578701</v>
      </c>
      <c r="AW5532" s="115">
        <v>0.59992683179999995</v>
      </c>
    </row>
    <row r="5533" spans="1:49" x14ac:dyDescent="0.25">
      <c r="A5533" s="117">
        <v>450000</v>
      </c>
      <c r="B5533" s="117">
        <v>870000</v>
      </c>
      <c r="C5533" s="117">
        <v>870000</v>
      </c>
      <c r="D5533" s="115" t="s">
        <v>342</v>
      </c>
      <c r="E5533" s="115" t="s">
        <v>13</v>
      </c>
      <c r="F5533" s="115" t="s">
        <v>343</v>
      </c>
      <c r="G5533" s="115" t="s">
        <v>344</v>
      </c>
      <c r="H5533" s="115">
        <v>0.56000000000000005</v>
      </c>
      <c r="I5533" s="115">
        <v>0.48</v>
      </c>
      <c r="J5533" s="115" t="s">
        <v>350</v>
      </c>
      <c r="K5533" s="115">
        <v>1.660740856107E-2</v>
      </c>
      <c r="L5533" s="115">
        <v>3707.93204776022</v>
      </c>
      <c r="M5533" s="115">
        <v>10.2718567052754</v>
      </c>
      <c r="N5533" s="115">
        <v>1.86438006892121</v>
      </c>
      <c r="O5533" s="115">
        <v>0.17058892098535</v>
      </c>
      <c r="P5533" s="115">
        <v>3.0962521517700001E-2</v>
      </c>
      <c r="Q5533" s="115">
        <v>61.579142433868597</v>
      </c>
      <c r="R5533" s="115">
        <v>1300</v>
      </c>
      <c r="S5533" s="115" t="s">
        <v>346</v>
      </c>
      <c r="T5533" s="115">
        <v>1300</v>
      </c>
      <c r="U5533" s="115" t="s">
        <v>352</v>
      </c>
      <c r="V5533" s="115" t="s">
        <v>350</v>
      </c>
      <c r="Z5533" s="115">
        <v>0</v>
      </c>
      <c r="AA5533" s="115">
        <v>1</v>
      </c>
      <c r="AB5533" s="115">
        <v>0.17058892098535</v>
      </c>
      <c r="AC5533" s="115">
        <v>3.0962521517700001E-2</v>
      </c>
      <c r="AD5533" s="115">
        <v>64.612312751556004</v>
      </c>
      <c r="AF5533" s="115">
        <v>-1</v>
      </c>
      <c r="AG5533" s="115">
        <v>-1</v>
      </c>
      <c r="AH5533" s="115">
        <v>-1</v>
      </c>
      <c r="AI5533" s="115">
        <v>-1</v>
      </c>
      <c r="AJ5533" s="115">
        <v>0</v>
      </c>
      <c r="AM5533" s="115" t="s">
        <v>348</v>
      </c>
      <c r="AN5533" s="115">
        <v>-1</v>
      </c>
      <c r="AQ5533" s="115">
        <v>604</v>
      </c>
      <c r="AR5533" s="115" t="s">
        <v>271</v>
      </c>
      <c r="AS5533" s="115" t="s">
        <v>384</v>
      </c>
      <c r="AT5533" s="115" t="s">
        <v>296</v>
      </c>
      <c r="AV5533" s="115">
        <v>39.392131418867699</v>
      </c>
      <c r="AW5533" s="115">
        <v>5.2402524499999999E-2</v>
      </c>
    </row>
    <row r="5534" spans="1:49" x14ac:dyDescent="0.25">
      <c r="A5534" s="117">
        <v>450000</v>
      </c>
      <c r="B5534" s="117">
        <v>870000</v>
      </c>
      <c r="C5534" s="117">
        <v>870000</v>
      </c>
      <c r="D5534" s="115" t="s">
        <v>342</v>
      </c>
      <c r="E5534" s="115" t="s">
        <v>13</v>
      </c>
      <c r="F5534" s="115" t="s">
        <v>343</v>
      </c>
      <c r="G5534" s="115" t="s">
        <v>344</v>
      </c>
      <c r="H5534" s="115">
        <v>0.56000000000000005</v>
      </c>
      <c r="I5534" s="115">
        <v>0.48</v>
      </c>
      <c r="J5534" s="115" t="s">
        <v>345</v>
      </c>
      <c r="K5534" s="115">
        <v>1.1922613168099999E-3</v>
      </c>
      <c r="L5534" s="115">
        <v>3707.93204776022</v>
      </c>
      <c r="M5534" s="115">
        <v>10.2718567052754</v>
      </c>
      <c r="N5534" s="115">
        <v>1.86438006892121</v>
      </c>
      <c r="O5534" s="115">
        <v>1.2246737401530001E-2</v>
      </c>
      <c r="P5534" s="115">
        <v>2.2228282360100002E-3</v>
      </c>
      <c r="Q5534" s="115">
        <v>4.4208239459120096</v>
      </c>
      <c r="R5534" s="115">
        <v>1300</v>
      </c>
      <c r="S5534" s="115" t="s">
        <v>346</v>
      </c>
      <c r="T5534" s="115">
        <v>1300</v>
      </c>
      <c r="U5534" s="115" t="s">
        <v>347</v>
      </c>
      <c r="V5534" s="115" t="s">
        <v>345</v>
      </c>
      <c r="Z5534" s="115">
        <v>0</v>
      </c>
      <c r="AA5534" s="115">
        <v>1</v>
      </c>
      <c r="AB5534" s="115">
        <v>1.2246737401530001E-2</v>
      </c>
      <c r="AC5534" s="115">
        <v>2.2228282360100002E-3</v>
      </c>
      <c r="AD5534" s="115">
        <v>5.7584275173851003</v>
      </c>
      <c r="AF5534" s="115">
        <v>-1</v>
      </c>
      <c r="AG5534" s="115">
        <v>-1</v>
      </c>
      <c r="AH5534" s="115">
        <v>-1</v>
      </c>
      <c r="AI5534" s="115">
        <v>-1</v>
      </c>
      <c r="AJ5534" s="115">
        <v>0</v>
      </c>
      <c r="AM5534" s="115" t="s">
        <v>348</v>
      </c>
      <c r="AN5534" s="115">
        <v>-1</v>
      </c>
      <c r="AQ5534" s="115">
        <v>604</v>
      </c>
      <c r="AR5534" s="115" t="s">
        <v>271</v>
      </c>
      <c r="AS5534" s="115" t="s">
        <v>384</v>
      </c>
      <c r="AT5534" s="115" t="s">
        <v>296</v>
      </c>
      <c r="AV5534" s="115">
        <v>31.997323330020599</v>
      </c>
      <c r="AW5534" s="115">
        <v>4.6702575000000003E-3</v>
      </c>
    </row>
    <row r="5535" spans="1:49" x14ac:dyDescent="0.25">
      <c r="A5535" s="117">
        <v>450000</v>
      </c>
      <c r="B5535" s="117">
        <v>870000</v>
      </c>
      <c r="C5535" s="117">
        <v>870000</v>
      </c>
      <c r="D5535" s="115" t="s">
        <v>342</v>
      </c>
      <c r="E5535" s="115" t="s">
        <v>13</v>
      </c>
      <c r="F5535" s="115" t="s">
        <v>343</v>
      </c>
      <c r="G5535" s="115" t="s">
        <v>344</v>
      </c>
      <c r="H5535" s="115">
        <v>0.56000000000000005</v>
      </c>
      <c r="I5535" s="115">
        <v>0.48</v>
      </c>
      <c r="J5535" s="115" t="s">
        <v>350</v>
      </c>
      <c r="K5535" s="115">
        <v>9.9435703467840003E-2</v>
      </c>
      <c r="L5535" s="115">
        <v>3658.5104823492402</v>
      </c>
      <c r="M5535" s="115">
        <v>9.1188019825013598</v>
      </c>
      <c r="N5535" s="115">
        <v>1.34110447996916</v>
      </c>
      <c r="O5535" s="115">
        <v>0.90673448991400996</v>
      </c>
      <c r="P5535" s="115">
        <v>0.13335366738960999</v>
      </c>
      <c r="Q5535" s="115">
        <v>363.78656345688501</v>
      </c>
      <c r="R5535" s="115">
        <v>1200</v>
      </c>
      <c r="S5535" s="115" t="s">
        <v>351</v>
      </c>
      <c r="T5535" s="115">
        <v>1200</v>
      </c>
      <c r="U5535" s="115" t="s">
        <v>352</v>
      </c>
      <c r="V5535" s="115" t="s">
        <v>350</v>
      </c>
      <c r="Z5535" s="115">
        <v>0</v>
      </c>
      <c r="AA5535" s="115">
        <v>1</v>
      </c>
      <c r="AB5535" s="115">
        <v>0.90673448991400996</v>
      </c>
      <c r="AC5535" s="115">
        <v>0.13335366738960999</v>
      </c>
      <c r="AD5535" s="115">
        <v>702.57395404596002</v>
      </c>
      <c r="AF5535" s="115">
        <v>-1</v>
      </c>
      <c r="AG5535" s="115">
        <v>-1</v>
      </c>
      <c r="AH5535" s="115">
        <v>-1</v>
      </c>
      <c r="AI5535" s="115">
        <v>-1</v>
      </c>
      <c r="AJ5535" s="115">
        <v>0</v>
      </c>
      <c r="AM5535" s="115" t="s">
        <v>348</v>
      </c>
      <c r="AN5535" s="115">
        <v>-1</v>
      </c>
      <c r="AQ5535" s="115">
        <v>604</v>
      </c>
      <c r="AR5535" s="115" t="s">
        <v>271</v>
      </c>
      <c r="AS5535" s="115" t="s">
        <v>384</v>
      </c>
      <c r="AT5535" s="115" t="s">
        <v>296</v>
      </c>
      <c r="AV5535" s="115">
        <v>140.44920957922301</v>
      </c>
      <c r="AW5535" s="115">
        <v>0.56980855959999999</v>
      </c>
    </row>
    <row r="5536" spans="1:49" x14ac:dyDescent="0.25">
      <c r="A5536" s="117">
        <v>450000</v>
      </c>
      <c r="B5536" s="117">
        <v>870000</v>
      </c>
      <c r="C5536" s="117">
        <v>870000</v>
      </c>
      <c r="D5536" s="115" t="s">
        <v>342</v>
      </c>
      <c r="E5536" s="115" t="s">
        <v>13</v>
      </c>
      <c r="F5536" s="115" t="s">
        <v>343</v>
      </c>
      <c r="G5536" s="115" t="s">
        <v>344</v>
      </c>
      <c r="H5536" s="115">
        <v>0.56000000000000005</v>
      </c>
      <c r="I5536" s="115">
        <v>0.48</v>
      </c>
      <c r="J5536" s="115" t="s">
        <v>350</v>
      </c>
      <c r="K5536" s="115">
        <v>0.22499220383719001</v>
      </c>
      <c r="L5536" s="115">
        <v>3658.5104823492402</v>
      </c>
      <c r="M5536" s="115">
        <v>9.1188019825013598</v>
      </c>
      <c r="N5536" s="115">
        <v>1.34110447996916</v>
      </c>
      <c r="O5536" s="115">
        <v>2.0516593543979398</v>
      </c>
      <c r="P5536" s="115">
        <v>0.30173805252419</v>
      </c>
      <c r="Q5536" s="115">
        <v>823.13633618522704</v>
      </c>
      <c r="R5536" s="115">
        <v>1210</v>
      </c>
      <c r="S5536" s="115" t="s">
        <v>353</v>
      </c>
      <c r="T5536" s="115">
        <v>1210</v>
      </c>
      <c r="U5536" s="115" t="s">
        <v>352</v>
      </c>
      <c r="V5536" s="115" t="s">
        <v>350</v>
      </c>
      <c r="Z5536" s="115">
        <v>0</v>
      </c>
      <c r="AA5536" s="115">
        <v>1</v>
      </c>
      <c r="AB5536" s="115">
        <v>2.0516593543979398</v>
      </c>
      <c r="AC5536" s="115">
        <v>0.30173805252419</v>
      </c>
      <c r="AD5536" s="115">
        <v>823.13633618522704</v>
      </c>
      <c r="AF5536" s="115">
        <v>-1</v>
      </c>
      <c r="AG5536" s="115">
        <v>-1</v>
      </c>
      <c r="AH5536" s="115">
        <v>-1</v>
      </c>
      <c r="AI5536" s="115">
        <v>-1</v>
      </c>
      <c r="AJ5536" s="115">
        <v>0</v>
      </c>
      <c r="AM5536" s="115" t="s">
        <v>348</v>
      </c>
      <c r="AN5536" s="115">
        <v>-1</v>
      </c>
      <c r="AQ5536" s="115">
        <v>604</v>
      </c>
      <c r="AR5536" s="115" t="s">
        <v>271</v>
      </c>
      <c r="AS5536" s="115" t="s">
        <v>384</v>
      </c>
      <c r="AT5536" s="115" t="s">
        <v>296</v>
      </c>
      <c r="AV5536" s="115">
        <v>119.68929173230001</v>
      </c>
      <c r="AW5536" s="115">
        <v>0.66758826940000005</v>
      </c>
    </row>
    <row r="5537" spans="1:49" x14ac:dyDescent="0.25">
      <c r="A5537" s="117">
        <v>450000</v>
      </c>
      <c r="B5537" s="117">
        <v>870000</v>
      </c>
      <c r="C5537" s="117">
        <v>870000</v>
      </c>
      <c r="D5537" s="115" t="s">
        <v>342</v>
      </c>
      <c r="E5537" s="115" t="s">
        <v>13</v>
      </c>
      <c r="F5537" s="115" t="s">
        <v>343</v>
      </c>
      <c r="G5537" s="115" t="s">
        <v>344</v>
      </c>
      <c r="H5537" s="115">
        <v>0.56000000000000005</v>
      </c>
      <c r="I5537" s="115">
        <v>0.48</v>
      </c>
      <c r="J5537" s="115" t="s">
        <v>350</v>
      </c>
      <c r="K5537" s="115">
        <v>4.3878686029950001E-2</v>
      </c>
      <c r="L5537" s="115">
        <v>3658.5104823492402</v>
      </c>
      <c r="M5537" s="115">
        <v>9.1188019825013598</v>
      </c>
      <c r="N5537" s="115">
        <v>1.34110447996916</v>
      </c>
      <c r="O5537" s="115">
        <v>0.40012104915948998</v>
      </c>
      <c r="P5537" s="115">
        <v>5.8845902409929998E-2</v>
      </c>
      <c r="Q5537" s="115">
        <v>160.53063279229701</v>
      </c>
      <c r="R5537" s="115">
        <v>1210</v>
      </c>
      <c r="S5537" s="115" t="s">
        <v>353</v>
      </c>
      <c r="T5537" s="115">
        <v>1210</v>
      </c>
      <c r="U5537" s="115" t="s">
        <v>352</v>
      </c>
      <c r="V5537" s="115" t="s">
        <v>350</v>
      </c>
      <c r="Z5537" s="115">
        <v>0</v>
      </c>
      <c r="AA5537" s="115">
        <v>1</v>
      </c>
      <c r="AB5537" s="115">
        <v>0.40012104915948998</v>
      </c>
      <c r="AC5537" s="115">
        <v>5.8845902409929998E-2</v>
      </c>
      <c r="AD5537" s="115">
        <v>160.53063279229701</v>
      </c>
      <c r="AF5537" s="115">
        <v>-1</v>
      </c>
      <c r="AG5537" s="115">
        <v>-1</v>
      </c>
      <c r="AH5537" s="115">
        <v>-1</v>
      </c>
      <c r="AI5537" s="115">
        <v>-1</v>
      </c>
      <c r="AJ5537" s="115">
        <v>0</v>
      </c>
      <c r="AM5537" s="115" t="s">
        <v>348</v>
      </c>
      <c r="AN5537" s="115">
        <v>-1</v>
      </c>
      <c r="AQ5537" s="115">
        <v>604</v>
      </c>
      <c r="AR5537" s="115" t="s">
        <v>271</v>
      </c>
      <c r="AS5537" s="115" t="s">
        <v>384</v>
      </c>
      <c r="AT5537" s="115" t="s">
        <v>296</v>
      </c>
      <c r="AV5537" s="115">
        <v>58.951407431720803</v>
      </c>
      <c r="AW5537" s="115">
        <v>0.13019516040000001</v>
      </c>
    </row>
    <row r="5538" spans="1:49" x14ac:dyDescent="0.25">
      <c r="A5538" s="117">
        <v>450000</v>
      </c>
      <c r="B5538" s="117">
        <v>870000</v>
      </c>
      <c r="C5538" s="117">
        <v>870000</v>
      </c>
      <c r="D5538" s="115" t="s">
        <v>342</v>
      </c>
      <c r="E5538" s="115" t="s">
        <v>13</v>
      </c>
      <c r="F5538" s="115" t="s">
        <v>343</v>
      </c>
      <c r="G5538" s="115" t="s">
        <v>344</v>
      </c>
      <c r="H5538" s="115">
        <v>0.56000000000000005</v>
      </c>
      <c r="I5538" s="115">
        <v>0.48</v>
      </c>
      <c r="J5538" s="115" t="s">
        <v>350</v>
      </c>
      <c r="K5538" s="115">
        <v>0.13965858752020999</v>
      </c>
      <c r="L5538" s="115">
        <v>3658.5104823492402</v>
      </c>
      <c r="M5538" s="115">
        <v>9.1188019825013598</v>
      </c>
      <c r="N5538" s="115">
        <v>1.34110447996916</v>
      </c>
      <c r="O5538" s="115">
        <v>1.2735190047526901</v>
      </c>
      <c r="P5538" s="115">
        <v>0.18729675738952001</v>
      </c>
      <c r="Q5538" s="115">
        <v>510.94240639280201</v>
      </c>
      <c r="R5538" s="115">
        <v>1210</v>
      </c>
      <c r="S5538" s="115" t="s">
        <v>353</v>
      </c>
      <c r="T5538" s="115">
        <v>1210</v>
      </c>
      <c r="U5538" s="115" t="s">
        <v>352</v>
      </c>
      <c r="V5538" s="115" t="s">
        <v>350</v>
      </c>
      <c r="Z5538" s="115">
        <v>0</v>
      </c>
      <c r="AA5538" s="115">
        <v>1</v>
      </c>
      <c r="AB5538" s="115">
        <v>1.2735190047526901</v>
      </c>
      <c r="AC5538" s="115">
        <v>0.18729675738952001</v>
      </c>
      <c r="AD5538" s="115">
        <v>510.94240639280201</v>
      </c>
      <c r="AF5538" s="115">
        <v>-1</v>
      </c>
      <c r="AG5538" s="115">
        <v>-1</v>
      </c>
      <c r="AH5538" s="115">
        <v>-1</v>
      </c>
      <c r="AI5538" s="115">
        <v>-1</v>
      </c>
      <c r="AJ5538" s="115">
        <v>0</v>
      </c>
      <c r="AM5538" s="115" t="s">
        <v>348</v>
      </c>
      <c r="AN5538" s="115">
        <v>-1</v>
      </c>
      <c r="AQ5538" s="115">
        <v>604</v>
      </c>
      <c r="AR5538" s="115" t="s">
        <v>271</v>
      </c>
      <c r="AS5538" s="115" t="s">
        <v>384</v>
      </c>
      <c r="AT5538" s="115" t="s">
        <v>296</v>
      </c>
      <c r="AV5538" s="115">
        <v>104.892919676088</v>
      </c>
      <c r="AW5538" s="115">
        <v>0.41438962400000001</v>
      </c>
    </row>
    <row r="5539" spans="1:49" x14ac:dyDescent="0.25">
      <c r="A5539" s="117">
        <v>450000</v>
      </c>
      <c r="B5539" s="117">
        <v>870000</v>
      </c>
      <c r="C5539" s="117">
        <v>870000</v>
      </c>
      <c r="D5539" s="115" t="s">
        <v>342</v>
      </c>
      <c r="E5539" s="115" t="s">
        <v>13</v>
      </c>
      <c r="F5539" s="115" t="s">
        <v>343</v>
      </c>
      <c r="G5539" s="115" t="s">
        <v>344</v>
      </c>
      <c r="H5539" s="115">
        <v>0.56000000000000005</v>
      </c>
      <c r="I5539" s="115">
        <v>0.48</v>
      </c>
      <c r="J5539" s="115" t="s">
        <v>350</v>
      </c>
      <c r="K5539" s="117">
        <v>2.1531098330000002E-6</v>
      </c>
      <c r="L5539" s="115">
        <v>3658.5104823492402</v>
      </c>
      <c r="M5539" s="115">
        <v>9.1188019825013598</v>
      </c>
      <c r="N5539" s="115">
        <v>1.34110447996916</v>
      </c>
      <c r="O5539" s="115">
        <v>1.9633782209999999E-5</v>
      </c>
      <c r="P5539" s="117">
        <v>2.8875452429020002E-6</v>
      </c>
      <c r="Q5539" s="115">
        <v>7.8771748936699998E-3</v>
      </c>
      <c r="R5539" s="115">
        <v>1210</v>
      </c>
      <c r="S5539" s="115" t="s">
        <v>353</v>
      </c>
      <c r="T5539" s="115">
        <v>1210</v>
      </c>
      <c r="U5539" s="115" t="s">
        <v>352</v>
      </c>
      <c r="V5539" s="115" t="s">
        <v>350</v>
      </c>
      <c r="Z5539" s="115">
        <v>0</v>
      </c>
      <c r="AA5539" s="115">
        <v>1</v>
      </c>
      <c r="AB5539" s="115">
        <v>1.9633782209999999E-5</v>
      </c>
      <c r="AC5539" s="117">
        <v>2.8875452429020002E-6</v>
      </c>
      <c r="AD5539" s="115">
        <v>7.8771748921300008E-3</v>
      </c>
      <c r="AF5539" s="115">
        <v>-1</v>
      </c>
      <c r="AG5539" s="115">
        <v>-1</v>
      </c>
      <c r="AH5539" s="115">
        <v>-1</v>
      </c>
      <c r="AI5539" s="115">
        <v>-1</v>
      </c>
      <c r="AJ5539" s="115">
        <v>0</v>
      </c>
      <c r="AM5539" s="115" t="s">
        <v>348</v>
      </c>
      <c r="AN5539" s="115">
        <v>-1</v>
      </c>
      <c r="AQ5539" s="115">
        <v>604</v>
      </c>
      <c r="AR5539" s="115" t="s">
        <v>271</v>
      </c>
      <c r="AS5539" s="115" t="s">
        <v>384</v>
      </c>
      <c r="AT5539" s="115" t="s">
        <v>296</v>
      </c>
      <c r="AV5539" s="115">
        <v>0.45084737701824001</v>
      </c>
      <c r="AW5539" s="117">
        <v>6.3886252000000001E-6</v>
      </c>
    </row>
    <row r="5540" spans="1:49" x14ac:dyDescent="0.25">
      <c r="A5540" s="117">
        <v>450000</v>
      </c>
      <c r="B5540" s="117">
        <v>870000</v>
      </c>
      <c r="C5540" s="117">
        <v>870000</v>
      </c>
      <c r="D5540" s="115" t="s">
        <v>342</v>
      </c>
      <c r="E5540" s="115" t="s">
        <v>13</v>
      </c>
      <c r="F5540" s="115" t="s">
        <v>343</v>
      </c>
      <c r="G5540" s="115" t="s">
        <v>344</v>
      </c>
      <c r="H5540" s="115">
        <v>0.56000000000000005</v>
      </c>
      <c r="I5540" s="115">
        <v>0.48</v>
      </c>
      <c r="J5540" s="115" t="s">
        <v>350</v>
      </c>
      <c r="K5540" s="115">
        <v>3.5291572053089998E-2</v>
      </c>
      <c r="L5540" s="115">
        <v>3709.49342805592</v>
      </c>
      <c r="M5540" s="115">
        <v>10.658303983346</v>
      </c>
      <c r="N5540" s="115">
        <v>2.0519811555805001</v>
      </c>
      <c r="O5540" s="115">
        <v>0.37614830299204999</v>
      </c>
      <c r="P5540" s="115">
        <v>7.2417640803759994E-2</v>
      </c>
      <c r="Q5540" s="115">
        <v>130.913854596721</v>
      </c>
      <c r="R5540" s="115">
        <v>1300</v>
      </c>
      <c r="S5540" s="115" t="s">
        <v>346</v>
      </c>
      <c r="T5540" s="115">
        <v>1300</v>
      </c>
      <c r="U5540" s="115" t="s">
        <v>352</v>
      </c>
      <c r="V5540" s="115" t="s">
        <v>350</v>
      </c>
      <c r="Z5540" s="115">
        <v>0</v>
      </c>
      <c r="AA5540" s="115">
        <v>1</v>
      </c>
      <c r="AB5540" s="115">
        <v>0.37614830299204999</v>
      </c>
      <c r="AC5540" s="115">
        <v>7.2417640803759994E-2</v>
      </c>
      <c r="AD5540" s="115">
        <v>130.91385459672199</v>
      </c>
      <c r="AF5540" s="115">
        <v>-1</v>
      </c>
      <c r="AG5540" s="115">
        <v>-1</v>
      </c>
      <c r="AH5540" s="115">
        <v>-1</v>
      </c>
      <c r="AI5540" s="115">
        <v>-1</v>
      </c>
      <c r="AJ5540" s="115">
        <v>0</v>
      </c>
      <c r="AM5540" s="115" t="s">
        <v>348</v>
      </c>
      <c r="AN5540" s="115">
        <v>-1</v>
      </c>
      <c r="AQ5540" s="115">
        <v>604</v>
      </c>
      <c r="AR5540" s="115" t="s">
        <v>271</v>
      </c>
      <c r="AS5540" s="115" t="s">
        <v>384</v>
      </c>
      <c r="AT5540" s="115" t="s">
        <v>296</v>
      </c>
      <c r="AV5540" s="115">
        <v>79.534866290769699</v>
      </c>
      <c r="AW5540" s="115">
        <v>0.10617506459999999</v>
      </c>
    </row>
    <row r="5541" spans="1:49" x14ac:dyDescent="0.25">
      <c r="A5541" s="117">
        <v>450000</v>
      </c>
      <c r="B5541" s="117">
        <v>870000</v>
      </c>
      <c r="C5541" s="117">
        <v>870000</v>
      </c>
      <c r="D5541" s="115" t="s">
        <v>342</v>
      </c>
      <c r="E5541" s="115" t="s">
        <v>13</v>
      </c>
      <c r="F5541" s="115" t="s">
        <v>343</v>
      </c>
      <c r="G5541" s="115" t="s">
        <v>344</v>
      </c>
      <c r="H5541" s="115">
        <v>0.56000000000000005</v>
      </c>
      <c r="I5541" s="115">
        <v>0.48</v>
      </c>
      <c r="J5541" s="115" t="s">
        <v>345</v>
      </c>
      <c r="K5541" s="115">
        <v>2.6770039136530002E-2</v>
      </c>
      <c r="L5541" s="115">
        <v>3709.49342805592</v>
      </c>
      <c r="M5541" s="115">
        <v>10.658303983346</v>
      </c>
      <c r="N5541" s="115">
        <v>2.0519811555805001</v>
      </c>
      <c r="O5541" s="115">
        <v>0.28532321476328998</v>
      </c>
      <c r="P5541" s="115">
        <v>5.4931615842320002E-2</v>
      </c>
      <c r="Q5541" s="115">
        <v>99.303284245787594</v>
      </c>
      <c r="R5541" s="115">
        <v>1300</v>
      </c>
      <c r="S5541" s="115" t="s">
        <v>346</v>
      </c>
      <c r="T5541" s="115">
        <v>1300</v>
      </c>
      <c r="U5541" s="115" t="s">
        <v>347</v>
      </c>
      <c r="V5541" s="115" t="s">
        <v>345</v>
      </c>
      <c r="Z5541" s="115">
        <v>0</v>
      </c>
      <c r="AA5541" s="115">
        <v>1</v>
      </c>
      <c r="AB5541" s="115">
        <v>0.28532321476328998</v>
      </c>
      <c r="AC5541" s="115">
        <v>5.4931615842320002E-2</v>
      </c>
      <c r="AD5541" s="115">
        <v>99.396979431933104</v>
      </c>
      <c r="AF5541" s="115">
        <v>-1</v>
      </c>
      <c r="AG5541" s="115">
        <v>-1</v>
      </c>
      <c r="AH5541" s="115">
        <v>-1</v>
      </c>
      <c r="AI5541" s="115">
        <v>-1</v>
      </c>
      <c r="AJ5541" s="115">
        <v>0</v>
      </c>
      <c r="AM5541" s="115" t="s">
        <v>348</v>
      </c>
      <c r="AN5541" s="115">
        <v>-1</v>
      </c>
      <c r="AQ5541" s="115">
        <v>604</v>
      </c>
      <c r="AR5541" s="115" t="s">
        <v>271</v>
      </c>
      <c r="AS5541" s="115" t="s">
        <v>384</v>
      </c>
      <c r="AT5541" s="115" t="s">
        <v>296</v>
      </c>
      <c r="AV5541" s="115">
        <v>57.211307839321897</v>
      </c>
      <c r="AW5541" s="115">
        <v>8.0613932999999999E-2</v>
      </c>
    </row>
    <row r="5542" spans="1:49" x14ac:dyDescent="0.25">
      <c r="A5542" s="117">
        <v>450000</v>
      </c>
      <c r="B5542" s="117">
        <v>870000</v>
      </c>
      <c r="C5542" s="117">
        <v>870000</v>
      </c>
      <c r="D5542" s="115" t="s">
        <v>342</v>
      </c>
      <c r="E5542" s="115" t="s">
        <v>13</v>
      </c>
      <c r="F5542" s="115" t="s">
        <v>343</v>
      </c>
      <c r="G5542" s="115" t="s">
        <v>344</v>
      </c>
      <c r="H5542" s="115">
        <v>0.56000000000000005</v>
      </c>
      <c r="I5542" s="115">
        <v>0.48</v>
      </c>
      <c r="J5542" s="115" t="s">
        <v>350</v>
      </c>
      <c r="K5542" s="115">
        <v>0.38333945401421998</v>
      </c>
      <c r="L5542" s="115">
        <v>3709.49342805592</v>
      </c>
      <c r="M5542" s="115">
        <v>10.658303983346</v>
      </c>
      <c r="N5542" s="115">
        <v>2.0519811555805001</v>
      </c>
      <c r="O5542" s="115">
        <v>4.0857484296934601</v>
      </c>
      <c r="P5542" s="115">
        <v>0.78660533582769998</v>
      </c>
      <c r="Q5542" s="115">
        <v>1421.99518538029</v>
      </c>
      <c r="R5542" s="115">
        <v>1300</v>
      </c>
      <c r="S5542" s="115" t="s">
        <v>346</v>
      </c>
      <c r="T5542" s="115">
        <v>1300</v>
      </c>
      <c r="U5542" s="115" t="s">
        <v>352</v>
      </c>
      <c r="V5542" s="115" t="s">
        <v>350</v>
      </c>
      <c r="Z5542" s="115">
        <v>0</v>
      </c>
      <c r="AA5542" s="115">
        <v>1</v>
      </c>
      <c r="AB5542" s="115">
        <v>4.0857484296934601</v>
      </c>
      <c r="AC5542" s="115">
        <v>0.78660533582769998</v>
      </c>
      <c r="AD5542" s="115">
        <v>1421.99518538029</v>
      </c>
      <c r="AF5542" s="115">
        <v>-1</v>
      </c>
      <c r="AG5542" s="115">
        <v>-1</v>
      </c>
      <c r="AH5542" s="115">
        <v>-1</v>
      </c>
      <c r="AI5542" s="115">
        <v>-1</v>
      </c>
      <c r="AJ5542" s="115">
        <v>0</v>
      </c>
      <c r="AM5542" s="115" t="s">
        <v>348</v>
      </c>
      <c r="AN5542" s="115">
        <v>-1</v>
      </c>
      <c r="AQ5542" s="115">
        <v>604</v>
      </c>
      <c r="AR5542" s="115" t="s">
        <v>271</v>
      </c>
      <c r="AS5542" s="115" t="s">
        <v>384</v>
      </c>
      <c r="AT5542" s="115" t="s">
        <v>296</v>
      </c>
      <c r="AV5542" s="115">
        <v>158.502155541756</v>
      </c>
      <c r="AW5542" s="115">
        <v>1.1532807667</v>
      </c>
    </row>
    <row r="5543" spans="1:49" x14ac:dyDescent="0.25">
      <c r="A5543" s="117">
        <v>450000</v>
      </c>
      <c r="B5543" s="117">
        <v>870000</v>
      </c>
      <c r="C5543" s="117">
        <v>870000</v>
      </c>
      <c r="D5543" s="115" t="s">
        <v>342</v>
      </c>
      <c r="E5543" s="115" t="s">
        <v>13</v>
      </c>
      <c r="F5543" s="115" t="s">
        <v>343</v>
      </c>
      <c r="G5543" s="115" t="s">
        <v>344</v>
      </c>
      <c r="H5543" s="115">
        <v>0.56000000000000005</v>
      </c>
      <c r="I5543" s="115">
        <v>0.48</v>
      </c>
      <c r="J5543" s="115" t="s">
        <v>350</v>
      </c>
      <c r="K5543" s="115">
        <v>0.17233713017904001</v>
      </c>
      <c r="L5543" s="115">
        <v>3709.49342805592</v>
      </c>
      <c r="M5543" s="115">
        <v>10.658303983346</v>
      </c>
      <c r="N5543" s="115">
        <v>2.0519811555805001</v>
      </c>
      <c r="O5543" s="115">
        <v>1.8368215210657499</v>
      </c>
      <c r="P5543" s="115">
        <v>0.35363254353422002</v>
      </c>
      <c r="Q5543" s="115">
        <v>639.28345180919302</v>
      </c>
      <c r="R5543" s="115">
        <v>1300</v>
      </c>
      <c r="S5543" s="115" t="s">
        <v>346</v>
      </c>
      <c r="T5543" s="115">
        <v>1300</v>
      </c>
      <c r="U5543" s="115" t="s">
        <v>352</v>
      </c>
      <c r="V5543" s="115" t="s">
        <v>350</v>
      </c>
      <c r="Z5543" s="115">
        <v>0</v>
      </c>
      <c r="AA5543" s="115">
        <v>1</v>
      </c>
      <c r="AB5543" s="115">
        <v>1.8368215210657499</v>
      </c>
      <c r="AC5543" s="115">
        <v>0.35363254353422002</v>
      </c>
      <c r="AD5543" s="115">
        <v>639.28345180919302</v>
      </c>
      <c r="AF5543" s="115">
        <v>-1</v>
      </c>
      <c r="AG5543" s="115">
        <v>-1</v>
      </c>
      <c r="AH5543" s="115">
        <v>-1</v>
      </c>
      <c r="AI5543" s="115">
        <v>-1</v>
      </c>
      <c r="AJ5543" s="115">
        <v>0</v>
      </c>
      <c r="AM5543" s="115" t="s">
        <v>348</v>
      </c>
      <c r="AN5543" s="115">
        <v>-1</v>
      </c>
      <c r="AQ5543" s="115">
        <v>604</v>
      </c>
      <c r="AR5543" s="115" t="s">
        <v>271</v>
      </c>
      <c r="AS5543" s="115" t="s">
        <v>384</v>
      </c>
      <c r="AT5543" s="115" t="s">
        <v>296</v>
      </c>
      <c r="AV5543" s="115">
        <v>115.051211557123</v>
      </c>
      <c r="AW5543" s="115">
        <v>0.5184780631</v>
      </c>
    </row>
    <row r="5544" spans="1:49" x14ac:dyDescent="0.25">
      <c r="A5544" s="117">
        <v>450000</v>
      </c>
      <c r="B5544" s="117">
        <v>870000</v>
      </c>
      <c r="C5544" s="117">
        <v>870000</v>
      </c>
      <c r="D5544" s="115" t="s">
        <v>342</v>
      </c>
      <c r="E5544" s="115" t="s">
        <v>13</v>
      </c>
      <c r="F5544" s="115" t="s">
        <v>343</v>
      </c>
      <c r="G5544" s="115" t="s">
        <v>344</v>
      </c>
      <c r="H5544" s="115">
        <v>0.56000000000000005</v>
      </c>
      <c r="I5544" s="115">
        <v>0.48</v>
      </c>
      <c r="J5544" s="115" t="s">
        <v>350</v>
      </c>
      <c r="K5544" s="115">
        <v>1.46771229369E-3</v>
      </c>
      <c r="L5544" s="115">
        <v>3674.4298321311499</v>
      </c>
      <c r="M5544" s="115">
        <v>9.1560573703253691</v>
      </c>
      <c r="N5544" s="115">
        <v>1.3465012890385499</v>
      </c>
      <c r="O5544" s="115">
        <v>1.3438457964239999E-2</v>
      </c>
      <c r="P5544" s="115">
        <v>1.9762764954E-3</v>
      </c>
      <c r="Q5544" s="115">
        <v>5.3930058369532397</v>
      </c>
      <c r="R5544" s="115">
        <v>1210</v>
      </c>
      <c r="S5544" s="115" t="s">
        <v>353</v>
      </c>
      <c r="T5544" s="115">
        <v>1210</v>
      </c>
      <c r="U5544" s="115" t="s">
        <v>352</v>
      </c>
      <c r="V5544" s="115" t="s">
        <v>350</v>
      </c>
      <c r="Z5544" s="115">
        <v>0</v>
      </c>
      <c r="AA5544" s="115">
        <v>1</v>
      </c>
      <c r="AB5544" s="115">
        <v>1.3438457964239999E-2</v>
      </c>
      <c r="AC5544" s="115">
        <v>1.9762764954E-3</v>
      </c>
      <c r="AD5544" s="115">
        <v>11.0659188194838</v>
      </c>
      <c r="AF5544" s="115">
        <v>-1</v>
      </c>
      <c r="AG5544" s="115">
        <v>-1</v>
      </c>
      <c r="AH5544" s="115">
        <v>-1</v>
      </c>
      <c r="AI5544" s="115">
        <v>-1</v>
      </c>
      <c r="AJ5544" s="115">
        <v>0</v>
      </c>
      <c r="AM5544" s="115" t="s">
        <v>348</v>
      </c>
      <c r="AN5544" s="115">
        <v>-1</v>
      </c>
      <c r="AQ5544" s="115">
        <v>604</v>
      </c>
      <c r="AR5544" s="115" t="s">
        <v>271</v>
      </c>
      <c r="AS5544" s="115" t="s">
        <v>384</v>
      </c>
      <c r="AT5544" s="115" t="s">
        <v>296</v>
      </c>
      <c r="AV5544" s="115">
        <v>23.537685385089802</v>
      </c>
      <c r="AW5544" s="115">
        <v>8.9747921999999997E-3</v>
      </c>
    </row>
    <row r="5545" spans="1:49" x14ac:dyDescent="0.25">
      <c r="A5545" s="117">
        <v>450000</v>
      </c>
      <c r="B5545" s="117">
        <v>870000</v>
      </c>
      <c r="C5545" s="117">
        <v>870000</v>
      </c>
      <c r="D5545" s="115" t="s">
        <v>342</v>
      </c>
      <c r="E5545" s="115" t="s">
        <v>13</v>
      </c>
      <c r="F5545" s="115" t="s">
        <v>343</v>
      </c>
      <c r="G5545" s="115" t="s">
        <v>344</v>
      </c>
      <c r="H5545" s="115">
        <v>0.56000000000000005</v>
      </c>
      <c r="I5545" s="115">
        <v>0.48</v>
      </c>
      <c r="J5545" s="115" t="s">
        <v>350</v>
      </c>
      <c r="K5545" s="115">
        <v>7.6147987469119993E-2</v>
      </c>
      <c r="L5545" s="115">
        <v>3674.4298321311499</v>
      </c>
      <c r="M5545" s="115">
        <v>9.1560573703253691</v>
      </c>
      <c r="N5545" s="115">
        <v>1.3465012890385499</v>
      </c>
      <c r="O5545" s="115">
        <v>0.69721534190212997</v>
      </c>
      <c r="P5545" s="115">
        <v>0.10253336328487</v>
      </c>
      <c r="Q5545" s="115">
        <v>279.800436813305</v>
      </c>
      <c r="R5545" s="115">
        <v>1210</v>
      </c>
      <c r="S5545" s="115" t="s">
        <v>353</v>
      </c>
      <c r="T5545" s="115">
        <v>1210</v>
      </c>
      <c r="U5545" s="115" t="s">
        <v>352</v>
      </c>
      <c r="V5545" s="115" t="s">
        <v>350</v>
      </c>
      <c r="Z5545" s="115">
        <v>0</v>
      </c>
      <c r="AA5545" s="115">
        <v>1</v>
      </c>
      <c r="AB5545" s="115">
        <v>0.69721534190212997</v>
      </c>
      <c r="AC5545" s="115">
        <v>0.10253336328487</v>
      </c>
      <c r="AD5545" s="115">
        <v>490.53141395845</v>
      </c>
      <c r="AF5545" s="115">
        <v>-1</v>
      </c>
      <c r="AG5545" s="115">
        <v>-1</v>
      </c>
      <c r="AH5545" s="115">
        <v>-1</v>
      </c>
      <c r="AI5545" s="115">
        <v>-1</v>
      </c>
      <c r="AJ5545" s="115">
        <v>0</v>
      </c>
      <c r="AM5545" s="115" t="s">
        <v>348</v>
      </c>
      <c r="AN5545" s="115">
        <v>-1</v>
      </c>
      <c r="AQ5545" s="115">
        <v>604</v>
      </c>
      <c r="AR5545" s="115" t="s">
        <v>271</v>
      </c>
      <c r="AS5545" s="115" t="s">
        <v>384</v>
      </c>
      <c r="AT5545" s="115" t="s">
        <v>296</v>
      </c>
      <c r="AV5545" s="115">
        <v>78.305369761012102</v>
      </c>
      <c r="AW5545" s="115">
        <v>0.39783569660000001</v>
      </c>
    </row>
    <row r="5546" spans="1:49" x14ac:dyDescent="0.25">
      <c r="A5546" s="117">
        <v>450000</v>
      </c>
      <c r="B5546" s="117">
        <v>870000</v>
      </c>
      <c r="C5546" s="117">
        <v>870000</v>
      </c>
      <c r="D5546" s="115" t="s">
        <v>342</v>
      </c>
      <c r="E5546" s="115" t="s">
        <v>13</v>
      </c>
      <c r="F5546" s="115" t="s">
        <v>343</v>
      </c>
      <c r="G5546" s="115" t="s">
        <v>344</v>
      </c>
      <c r="H5546" s="115">
        <v>0.56000000000000005</v>
      </c>
      <c r="I5546" s="115">
        <v>0.48</v>
      </c>
      <c r="J5546" s="115" t="s">
        <v>350</v>
      </c>
      <c r="K5546" s="115">
        <v>5.438248166654E-2</v>
      </c>
      <c r="L5546" s="115">
        <v>3674.4298321311499</v>
      </c>
      <c r="M5546" s="115">
        <v>9.1560573703253691</v>
      </c>
      <c r="N5546" s="115">
        <v>1.3465012890385499</v>
      </c>
      <c r="O5546" s="115">
        <v>0.49792912207953999</v>
      </c>
      <c r="P5546" s="115">
        <v>7.3226081665109993E-2</v>
      </c>
      <c r="Q5546" s="115">
        <v>199.82461298087401</v>
      </c>
      <c r="R5546" s="115">
        <v>1210</v>
      </c>
      <c r="S5546" s="115" t="s">
        <v>353</v>
      </c>
      <c r="T5546" s="115">
        <v>1210</v>
      </c>
      <c r="U5546" s="115" t="s">
        <v>352</v>
      </c>
      <c r="V5546" s="115" t="s">
        <v>350</v>
      </c>
      <c r="Z5546" s="115">
        <v>0</v>
      </c>
      <c r="AA5546" s="115">
        <v>1</v>
      </c>
      <c r="AB5546" s="115">
        <v>0.49792912207953999</v>
      </c>
      <c r="AC5546" s="115">
        <v>7.3226081665109993E-2</v>
      </c>
      <c r="AD5546" s="115">
        <v>352.66367188414898</v>
      </c>
      <c r="AF5546" s="115">
        <v>-1</v>
      </c>
      <c r="AG5546" s="115">
        <v>-1</v>
      </c>
      <c r="AH5546" s="115">
        <v>-1</v>
      </c>
      <c r="AI5546" s="115">
        <v>-1</v>
      </c>
      <c r="AJ5546" s="115">
        <v>0</v>
      </c>
      <c r="AM5546" s="115" t="s">
        <v>348</v>
      </c>
      <c r="AN5546" s="115">
        <v>-1</v>
      </c>
      <c r="AQ5546" s="115">
        <v>604</v>
      </c>
      <c r="AR5546" s="115" t="s">
        <v>271</v>
      </c>
      <c r="AS5546" s="115" t="s">
        <v>384</v>
      </c>
      <c r="AT5546" s="115" t="s">
        <v>296</v>
      </c>
      <c r="AV5546" s="115">
        <v>63.219524856761602</v>
      </c>
      <c r="AW5546" s="115">
        <v>0.28602082070000001</v>
      </c>
    </row>
    <row r="5547" spans="1:49" x14ac:dyDescent="0.25">
      <c r="A5547" s="117">
        <v>450000</v>
      </c>
      <c r="B5547" s="117">
        <v>870000</v>
      </c>
      <c r="C5547" s="117">
        <v>870000</v>
      </c>
      <c r="D5547" s="115" t="s">
        <v>342</v>
      </c>
      <c r="E5547" s="115" t="s">
        <v>13</v>
      </c>
      <c r="F5547" s="115" t="s">
        <v>343</v>
      </c>
      <c r="G5547" s="115" t="s">
        <v>344</v>
      </c>
      <c r="H5547" s="115">
        <v>0.56000000000000005</v>
      </c>
      <c r="I5547" s="115">
        <v>0.48</v>
      </c>
      <c r="J5547" s="115" t="s">
        <v>350</v>
      </c>
      <c r="K5547" s="115">
        <v>0.15894448426237001</v>
      </c>
      <c r="L5547" s="115">
        <v>3658.5104824855298</v>
      </c>
      <c r="M5547" s="115">
        <v>9.1188019828410596</v>
      </c>
      <c r="N5547" s="115">
        <v>1.3411044800191201</v>
      </c>
      <c r="O5547" s="115">
        <v>1.44938327825338</v>
      </c>
      <c r="P5547" s="115">
        <v>0.21316115991859999</v>
      </c>
      <c r="Q5547" s="115">
        <v>581.50006180715104</v>
      </c>
      <c r="R5547" s="115">
        <v>1200</v>
      </c>
      <c r="S5547" s="115" t="s">
        <v>351</v>
      </c>
      <c r="T5547" s="115">
        <v>1200</v>
      </c>
      <c r="U5547" s="115" t="s">
        <v>352</v>
      </c>
      <c r="V5547" s="115" t="s">
        <v>350</v>
      </c>
      <c r="Z5547" s="115">
        <v>0</v>
      </c>
      <c r="AA5547" s="115">
        <v>1</v>
      </c>
      <c r="AB5547" s="115">
        <v>1.44938327825338</v>
      </c>
      <c r="AC5547" s="115">
        <v>0.21316115991859999</v>
      </c>
      <c r="AD5547" s="115">
        <v>935.39930677311804</v>
      </c>
      <c r="AF5547" s="115">
        <v>-1</v>
      </c>
      <c r="AG5547" s="115">
        <v>-1</v>
      </c>
      <c r="AH5547" s="115">
        <v>-1</v>
      </c>
      <c r="AI5547" s="115">
        <v>-1</v>
      </c>
      <c r="AJ5547" s="115">
        <v>0</v>
      </c>
      <c r="AM5547" s="115" t="s">
        <v>348</v>
      </c>
      <c r="AN5547" s="115">
        <v>-1</v>
      </c>
      <c r="AQ5547" s="115">
        <v>604</v>
      </c>
      <c r="AR5547" s="115" t="s">
        <v>271</v>
      </c>
      <c r="AS5547" s="115" t="s">
        <v>384</v>
      </c>
      <c r="AT5547" s="115" t="s">
        <v>296</v>
      </c>
      <c r="AV5547" s="115">
        <v>176.858276083639</v>
      </c>
      <c r="AW5547" s="115">
        <v>0.7586369074</v>
      </c>
    </row>
    <row r="5548" spans="1:49" x14ac:dyDescent="0.25">
      <c r="A5548" s="117">
        <v>450000</v>
      </c>
      <c r="B5548" s="117">
        <v>870000</v>
      </c>
      <c r="C5548" s="117">
        <v>870000</v>
      </c>
      <c r="D5548" s="115" t="s">
        <v>342</v>
      </c>
      <c r="E5548" s="115" t="s">
        <v>13</v>
      </c>
      <c r="F5548" s="115" t="s">
        <v>343</v>
      </c>
      <c r="G5548" s="115" t="s">
        <v>344</v>
      </c>
      <c r="H5548" s="115">
        <v>0.56000000000000005</v>
      </c>
      <c r="I5548" s="115">
        <v>0.48</v>
      </c>
      <c r="J5548" s="115" t="s">
        <v>350</v>
      </c>
      <c r="K5548" s="115">
        <v>1.6846327031999999E-4</v>
      </c>
      <c r="L5548" s="115">
        <v>3658.5104824855298</v>
      </c>
      <c r="M5548" s="115">
        <v>9.1188019828410596</v>
      </c>
      <c r="N5548" s="115">
        <v>1.3411044800191201</v>
      </c>
      <c r="O5548" s="115">
        <v>1.5361832034300001E-3</v>
      </c>
      <c r="P5548" s="115">
        <v>2.2592684654000001E-4</v>
      </c>
      <c r="Q5548" s="115">
        <v>0.61632464038317003</v>
      </c>
      <c r="R5548" s="115">
        <v>1210</v>
      </c>
      <c r="S5548" s="115" t="s">
        <v>353</v>
      </c>
      <c r="T5548" s="115">
        <v>1210</v>
      </c>
      <c r="U5548" s="115" t="s">
        <v>352</v>
      </c>
      <c r="V5548" s="115" t="s">
        <v>350</v>
      </c>
      <c r="Z5548" s="115">
        <v>0</v>
      </c>
      <c r="AA5548" s="115">
        <v>1</v>
      </c>
      <c r="AB5548" s="115">
        <v>1.5361832034300001E-3</v>
      </c>
      <c r="AC5548" s="115">
        <v>2.2592684654000001E-4</v>
      </c>
      <c r="AD5548" s="115">
        <v>12.6330846149748</v>
      </c>
      <c r="AF5548" s="115">
        <v>-1</v>
      </c>
      <c r="AG5548" s="115">
        <v>-1</v>
      </c>
      <c r="AH5548" s="115">
        <v>-1</v>
      </c>
      <c r="AI5548" s="115">
        <v>-1</v>
      </c>
      <c r="AJ5548" s="115">
        <v>0</v>
      </c>
      <c r="AM5548" s="115" t="s">
        <v>348</v>
      </c>
      <c r="AN5548" s="115">
        <v>-1</v>
      </c>
      <c r="AQ5548" s="115">
        <v>604</v>
      </c>
      <c r="AR5548" s="115" t="s">
        <v>271</v>
      </c>
      <c r="AS5548" s="115" t="s">
        <v>384</v>
      </c>
      <c r="AT5548" s="115" t="s">
        <v>296</v>
      </c>
      <c r="AV5548" s="115">
        <v>5.9274130071255904</v>
      </c>
      <c r="AW5548" s="115">
        <v>1.02458107E-2</v>
      </c>
    </row>
    <row r="5549" spans="1:49" x14ac:dyDescent="0.25">
      <c r="A5549" s="117">
        <v>450000</v>
      </c>
      <c r="B5549" s="117">
        <v>870000</v>
      </c>
      <c r="C5549" s="117">
        <v>870000</v>
      </c>
      <c r="D5549" s="115" t="s">
        <v>342</v>
      </c>
      <c r="E5549" s="115" t="s">
        <v>13</v>
      </c>
      <c r="F5549" s="115" t="s">
        <v>343</v>
      </c>
      <c r="G5549" s="115" t="s">
        <v>344</v>
      </c>
      <c r="H5549" s="115">
        <v>0.56000000000000005</v>
      </c>
      <c r="I5549" s="115">
        <v>0.48</v>
      </c>
      <c r="J5549" s="115" t="s">
        <v>350</v>
      </c>
      <c r="K5549" s="115">
        <v>0.26674443755319999</v>
      </c>
      <c r="L5549" s="115">
        <v>3658.5104824855298</v>
      </c>
      <c r="M5549" s="115">
        <v>9.1188019828410596</v>
      </c>
      <c r="N5549" s="115">
        <v>1.3411044800191201</v>
      </c>
      <c r="O5549" s="115">
        <v>2.4323897060720201</v>
      </c>
      <c r="P5549" s="115">
        <v>0.35773216022278997</v>
      </c>
      <c r="Q5549" s="115">
        <v>975.88732093312103</v>
      </c>
      <c r="R5549" s="115">
        <v>1210</v>
      </c>
      <c r="S5549" s="115" t="s">
        <v>353</v>
      </c>
      <c r="T5549" s="115">
        <v>1210</v>
      </c>
      <c r="U5549" s="115" t="s">
        <v>352</v>
      </c>
      <c r="V5549" s="115" t="s">
        <v>350</v>
      </c>
      <c r="Z5549" s="115">
        <v>0</v>
      </c>
      <c r="AA5549" s="115">
        <v>1</v>
      </c>
      <c r="AB5549" s="115">
        <v>2.4323897060720201</v>
      </c>
      <c r="AC5549" s="115">
        <v>0.35773216022278997</v>
      </c>
      <c r="AD5549" s="115">
        <v>975.88732093312103</v>
      </c>
      <c r="AF5549" s="115">
        <v>-1</v>
      </c>
      <c r="AG5549" s="115">
        <v>-1</v>
      </c>
      <c r="AH5549" s="115">
        <v>-1</v>
      </c>
      <c r="AI5549" s="115">
        <v>-1</v>
      </c>
      <c r="AJ5549" s="115">
        <v>0</v>
      </c>
      <c r="AM5549" s="115" t="s">
        <v>348</v>
      </c>
      <c r="AN5549" s="115">
        <v>-1</v>
      </c>
      <c r="AQ5549" s="115">
        <v>604</v>
      </c>
      <c r="AR5549" s="115" t="s">
        <v>271</v>
      </c>
      <c r="AS5549" s="115" t="s">
        <v>384</v>
      </c>
      <c r="AT5549" s="115" t="s">
        <v>296</v>
      </c>
      <c r="AV5549" s="115">
        <v>125.38753048764301</v>
      </c>
      <c r="AW5549" s="115">
        <v>0.79147390179999999</v>
      </c>
    </row>
    <row r="5550" spans="1:49" x14ac:dyDescent="0.25">
      <c r="A5550" s="117">
        <v>450000</v>
      </c>
      <c r="B5550" s="117">
        <v>870000</v>
      </c>
      <c r="C5550" s="117">
        <v>870000</v>
      </c>
      <c r="D5550" s="115" t="s">
        <v>342</v>
      </c>
      <c r="E5550" s="115" t="s">
        <v>13</v>
      </c>
      <c r="F5550" s="115" t="s">
        <v>343</v>
      </c>
      <c r="G5550" s="115" t="s">
        <v>344</v>
      </c>
      <c r="H5550" s="115">
        <v>0.56000000000000005</v>
      </c>
      <c r="I5550" s="115">
        <v>0.48</v>
      </c>
      <c r="J5550" s="115" t="s">
        <v>350</v>
      </c>
      <c r="K5550" s="115">
        <v>4.5345686568820001E-2</v>
      </c>
      <c r="L5550" s="115">
        <v>3658.5104824855298</v>
      </c>
      <c r="M5550" s="115">
        <v>9.1188019828410596</v>
      </c>
      <c r="N5550" s="115">
        <v>1.3411044800191201</v>
      </c>
      <c r="O5550" s="115">
        <v>0.41349833659705998</v>
      </c>
      <c r="P5550" s="115">
        <v>6.0813303406990003E-2</v>
      </c>
      <c r="Q5550" s="115">
        <v>165.89766964753801</v>
      </c>
      <c r="R5550" s="115">
        <v>1210</v>
      </c>
      <c r="S5550" s="115" t="s">
        <v>353</v>
      </c>
      <c r="T5550" s="115">
        <v>1210</v>
      </c>
      <c r="U5550" s="115" t="s">
        <v>352</v>
      </c>
      <c r="V5550" s="115" t="s">
        <v>350</v>
      </c>
      <c r="Z5550" s="115">
        <v>0</v>
      </c>
      <c r="AA5550" s="115">
        <v>1</v>
      </c>
      <c r="AB5550" s="115">
        <v>0.41349833659705998</v>
      </c>
      <c r="AC5550" s="115">
        <v>6.0813303406990003E-2</v>
      </c>
      <c r="AD5550" s="115">
        <v>165.89766964753801</v>
      </c>
      <c r="AF5550" s="115">
        <v>-1</v>
      </c>
      <c r="AG5550" s="115">
        <v>-1</v>
      </c>
      <c r="AH5550" s="115">
        <v>-1</v>
      </c>
      <c r="AI5550" s="115">
        <v>-1</v>
      </c>
      <c r="AJ5550" s="115">
        <v>0</v>
      </c>
      <c r="AM5550" s="115" t="s">
        <v>348</v>
      </c>
      <c r="AN5550" s="115">
        <v>-1</v>
      </c>
      <c r="AQ5550" s="115">
        <v>604</v>
      </c>
      <c r="AR5550" s="115" t="s">
        <v>271</v>
      </c>
      <c r="AS5550" s="115" t="s">
        <v>384</v>
      </c>
      <c r="AT5550" s="115" t="s">
        <v>296</v>
      </c>
      <c r="AV5550" s="115">
        <v>59.162238437749799</v>
      </c>
      <c r="AW5550" s="115">
        <v>0.13454798840000001</v>
      </c>
    </row>
    <row r="5551" spans="1:49" x14ac:dyDescent="0.25">
      <c r="A5551" s="117">
        <v>450000</v>
      </c>
      <c r="B5551" s="117">
        <v>870000</v>
      </c>
      <c r="C5551" s="117">
        <v>870000</v>
      </c>
      <c r="D5551" s="115" t="s">
        <v>342</v>
      </c>
      <c r="E5551" s="115" t="s">
        <v>13</v>
      </c>
      <c r="F5551" s="115" t="s">
        <v>343</v>
      </c>
      <c r="G5551" s="115" t="s">
        <v>344</v>
      </c>
      <c r="H5551" s="115">
        <v>0.56000000000000005</v>
      </c>
      <c r="I5551" s="115">
        <v>0.48</v>
      </c>
      <c r="J5551" s="115" t="s">
        <v>350</v>
      </c>
      <c r="K5551" s="115">
        <v>1.72506126815E-3</v>
      </c>
      <c r="L5551" s="115">
        <v>3661.59283657989</v>
      </c>
      <c r="M5551" s="115">
        <v>8.5652329440585397</v>
      </c>
      <c r="N5551" s="115">
        <v>1.21271110487123</v>
      </c>
      <c r="O5551" s="115">
        <v>1.477555160453E-2</v>
      </c>
      <c r="P5551" s="115">
        <v>2.0920009564700001E-3</v>
      </c>
      <c r="Q5551" s="115">
        <v>6.3164719821451003</v>
      </c>
      <c r="R5551" s="115">
        <v>1200</v>
      </c>
      <c r="S5551" s="115" t="s">
        <v>351</v>
      </c>
      <c r="T5551" s="115">
        <v>1200</v>
      </c>
      <c r="U5551" s="115" t="s">
        <v>352</v>
      </c>
      <c r="V5551" s="115" t="s">
        <v>350</v>
      </c>
      <c r="Z5551" s="115">
        <v>0</v>
      </c>
      <c r="AA5551" s="115">
        <v>1</v>
      </c>
      <c r="AB5551" s="115">
        <v>1.477555160453E-2</v>
      </c>
      <c r="AC5551" s="115">
        <v>2.0920009564700001E-3</v>
      </c>
      <c r="AD5551" s="115">
        <v>1205.96982636181</v>
      </c>
      <c r="AF5551" s="115">
        <v>-1</v>
      </c>
      <c r="AG5551" s="115">
        <v>-1</v>
      </c>
      <c r="AH5551" s="115">
        <v>-1</v>
      </c>
      <c r="AI5551" s="115">
        <v>-1</v>
      </c>
      <c r="AJ5551" s="115">
        <v>0</v>
      </c>
      <c r="AM5551" s="115" t="s">
        <v>348</v>
      </c>
      <c r="AN5551" s="115">
        <v>-1</v>
      </c>
      <c r="AQ5551" s="115">
        <v>604</v>
      </c>
      <c r="AR5551" s="115" t="s">
        <v>271</v>
      </c>
      <c r="AS5551" s="115" t="s">
        <v>384</v>
      </c>
      <c r="AT5551" s="115" t="s">
        <v>296</v>
      </c>
      <c r="AV5551" s="115">
        <v>14.042188842792401</v>
      </c>
      <c r="AW5551" s="115">
        <v>0.97807771809999999</v>
      </c>
    </row>
    <row r="5552" spans="1:49" x14ac:dyDescent="0.25">
      <c r="A5552" s="117">
        <v>450000</v>
      </c>
      <c r="B5552" s="117">
        <v>870000</v>
      </c>
      <c r="C5552" s="117">
        <v>870000</v>
      </c>
      <c r="D5552" s="115" t="s">
        <v>342</v>
      </c>
      <c r="E5552" s="115" t="s">
        <v>13</v>
      </c>
      <c r="F5552" s="115" t="s">
        <v>343</v>
      </c>
      <c r="G5552" s="115" t="s">
        <v>344</v>
      </c>
      <c r="H5552" s="115">
        <v>0.56000000000000005</v>
      </c>
      <c r="I5552" s="115">
        <v>0.48</v>
      </c>
      <c r="J5552" s="115" t="s">
        <v>350</v>
      </c>
      <c r="K5552" s="115">
        <v>9.0727181800850001E-2</v>
      </c>
      <c r="L5552" s="115">
        <v>3661.59283657989</v>
      </c>
      <c r="M5552" s="115">
        <v>8.5652329440585397</v>
      </c>
      <c r="N5552" s="115">
        <v>1.21271110487123</v>
      </c>
      <c r="O5552" s="115">
        <v>0.77709944648227003</v>
      </c>
      <c r="P5552" s="115">
        <v>0.11002586088356001</v>
      </c>
      <c r="Q5552" s="115">
        <v>332.20599896509202</v>
      </c>
      <c r="R5552" s="115">
        <v>1200</v>
      </c>
      <c r="S5552" s="115" t="s">
        <v>351</v>
      </c>
      <c r="T5552" s="115">
        <v>1200</v>
      </c>
      <c r="U5552" s="115" t="s">
        <v>352</v>
      </c>
      <c r="V5552" s="115" t="s">
        <v>350</v>
      </c>
      <c r="Z5552" s="115">
        <v>0</v>
      </c>
      <c r="AA5552" s="115">
        <v>1</v>
      </c>
      <c r="AB5552" s="115">
        <v>0.77709944648227003</v>
      </c>
      <c r="AC5552" s="115">
        <v>0.11002586088356001</v>
      </c>
      <c r="AD5552" s="115">
        <v>1205.96982636181</v>
      </c>
      <c r="AF5552" s="115">
        <v>-1</v>
      </c>
      <c r="AG5552" s="115">
        <v>-1</v>
      </c>
      <c r="AH5552" s="115">
        <v>-1</v>
      </c>
      <c r="AI5552" s="115">
        <v>-1</v>
      </c>
      <c r="AJ5552" s="115">
        <v>0</v>
      </c>
      <c r="AM5552" s="115" t="s">
        <v>348</v>
      </c>
      <c r="AN5552" s="115">
        <v>-1</v>
      </c>
      <c r="AQ5552" s="115">
        <v>604</v>
      </c>
      <c r="AR5552" s="115" t="s">
        <v>271</v>
      </c>
      <c r="AS5552" s="115" t="s">
        <v>384</v>
      </c>
      <c r="AT5552" s="115" t="s">
        <v>296</v>
      </c>
      <c r="AV5552" s="115">
        <v>100.081222472954</v>
      </c>
      <c r="AW5552" s="115">
        <v>0.97807771809999999</v>
      </c>
    </row>
    <row r="5553" spans="1:49" x14ac:dyDescent="0.25">
      <c r="A5553" s="117">
        <v>450000</v>
      </c>
      <c r="B5553" s="117">
        <v>870000</v>
      </c>
      <c r="C5553" s="117">
        <v>870000</v>
      </c>
      <c r="D5553" s="115" t="s">
        <v>342</v>
      </c>
      <c r="E5553" s="115" t="s">
        <v>13</v>
      </c>
      <c r="F5553" s="115" t="s">
        <v>343</v>
      </c>
      <c r="G5553" s="115" t="s">
        <v>344</v>
      </c>
      <c r="H5553" s="115">
        <v>0.56000000000000005</v>
      </c>
      <c r="I5553" s="115">
        <v>0.48</v>
      </c>
      <c r="J5553" s="115" t="s">
        <v>350</v>
      </c>
      <c r="K5553" s="115">
        <v>3.9108512317580002E-2</v>
      </c>
      <c r="L5553" s="115">
        <v>3661.59283657989</v>
      </c>
      <c r="M5553" s="115">
        <v>8.5652329440585397</v>
      </c>
      <c r="N5553" s="115">
        <v>1.21271110487123</v>
      </c>
      <c r="O5553" s="115">
        <v>0.33497351809573001</v>
      </c>
      <c r="P5553" s="115">
        <v>4.7427327182530003E-2</v>
      </c>
      <c r="Q5553" s="115">
        <v>143.19944855137999</v>
      </c>
      <c r="R5553" s="115">
        <v>1780</v>
      </c>
      <c r="S5553" s="115" t="s">
        <v>361</v>
      </c>
      <c r="T5553" s="115">
        <v>1780</v>
      </c>
      <c r="U5553" s="115" t="s">
        <v>352</v>
      </c>
      <c r="V5553" s="115" t="s">
        <v>350</v>
      </c>
      <c r="Z5553" s="115">
        <v>0</v>
      </c>
      <c r="AA5553" s="115">
        <v>1</v>
      </c>
      <c r="AB5553" s="115">
        <v>0.33497351809573001</v>
      </c>
      <c r="AC5553" s="115">
        <v>4.7427327182530003E-2</v>
      </c>
      <c r="AD5553" s="115">
        <v>994.91119033701295</v>
      </c>
      <c r="AF5553" s="115">
        <v>-1</v>
      </c>
      <c r="AG5553" s="115">
        <v>-1</v>
      </c>
      <c r="AH5553" s="115">
        <v>-1</v>
      </c>
      <c r="AI5553" s="115">
        <v>-1</v>
      </c>
      <c r="AJ5553" s="115">
        <v>0</v>
      </c>
      <c r="AM5553" s="115" t="s">
        <v>348</v>
      </c>
      <c r="AN5553" s="115">
        <v>-1</v>
      </c>
      <c r="AQ5553" s="115">
        <v>604</v>
      </c>
      <c r="AR5553" s="115" t="s">
        <v>271</v>
      </c>
      <c r="AS5553" s="115" t="s">
        <v>384</v>
      </c>
      <c r="AT5553" s="115" t="s">
        <v>296</v>
      </c>
      <c r="AV5553" s="115">
        <v>58.774343097529503</v>
      </c>
      <c r="AW5553" s="115">
        <v>0.80690283080000003</v>
      </c>
    </row>
    <row r="5554" spans="1:49" x14ac:dyDescent="0.25">
      <c r="A5554" s="117">
        <v>450000</v>
      </c>
      <c r="B5554" s="117">
        <v>870000</v>
      </c>
      <c r="C5554" s="117">
        <v>880000</v>
      </c>
      <c r="D5554" s="115" t="s">
        <v>342</v>
      </c>
      <c r="E5554" s="115" t="s">
        <v>13</v>
      </c>
      <c r="F5554" s="115" t="s">
        <v>343</v>
      </c>
      <c r="G5554" s="115" t="s">
        <v>344</v>
      </c>
      <c r="H5554" s="115">
        <v>0.56000000000000005</v>
      </c>
      <c r="I5554" s="115">
        <v>0.48</v>
      </c>
      <c r="J5554" s="115" t="s">
        <v>350</v>
      </c>
      <c r="K5554" s="115">
        <v>0.10582786746908</v>
      </c>
      <c r="L5554" s="115">
        <v>3654.3990459220799</v>
      </c>
      <c r="M5554" s="115">
        <v>9.1092122870560299</v>
      </c>
      <c r="N5554" s="115">
        <v>1.3397164810528199</v>
      </c>
      <c r="O5554" s="115">
        <v>0.96400851066228999</v>
      </c>
      <c r="P5554" s="115">
        <v>0.14177933820300001</v>
      </c>
      <c r="Q5554" s="115">
        <v>386.73725791098201</v>
      </c>
      <c r="R5554" s="115">
        <v>1200</v>
      </c>
      <c r="S5554" s="115" t="s">
        <v>351</v>
      </c>
      <c r="T5554" s="115">
        <v>1200</v>
      </c>
      <c r="U5554" s="115" t="s">
        <v>352</v>
      </c>
      <c r="V5554" s="115" t="s">
        <v>350</v>
      </c>
      <c r="Z5554" s="115">
        <v>0</v>
      </c>
      <c r="AA5554" s="115">
        <v>1</v>
      </c>
      <c r="AB5554" s="115">
        <v>0.96400851066228999</v>
      </c>
      <c r="AC5554" s="115">
        <v>0.14177933820300001</v>
      </c>
      <c r="AD5554" s="115">
        <v>386.73725791098201</v>
      </c>
      <c r="AF5554" s="115">
        <v>-1</v>
      </c>
      <c r="AG5554" s="115">
        <v>-1</v>
      </c>
      <c r="AH5554" s="115">
        <v>-1</v>
      </c>
      <c r="AI5554" s="115">
        <v>-1</v>
      </c>
      <c r="AJ5554" s="115">
        <v>0</v>
      </c>
      <c r="AM5554" s="115" t="s">
        <v>348</v>
      </c>
      <c r="AN5554" s="115">
        <v>-1</v>
      </c>
      <c r="AQ5554" s="115">
        <v>604</v>
      </c>
      <c r="AR5554" s="115" t="s">
        <v>271</v>
      </c>
      <c r="AS5554" s="115" t="s">
        <v>384</v>
      </c>
      <c r="AT5554" s="115" t="s">
        <v>296</v>
      </c>
      <c r="AV5554" s="115">
        <v>117.028891943343</v>
      </c>
      <c r="AW5554" s="115">
        <v>0.31365552140000003</v>
      </c>
    </row>
    <row r="5555" spans="1:49" x14ac:dyDescent="0.25">
      <c r="A5555" s="117">
        <v>450000</v>
      </c>
      <c r="B5555" s="117">
        <v>870000</v>
      </c>
      <c r="C5555" s="117">
        <v>880000</v>
      </c>
      <c r="D5555" s="115" t="s">
        <v>342</v>
      </c>
      <c r="E5555" s="115" t="s">
        <v>13</v>
      </c>
      <c r="F5555" s="115" t="s">
        <v>343</v>
      </c>
      <c r="G5555" s="115" t="s">
        <v>344</v>
      </c>
      <c r="H5555" s="115">
        <v>0.56000000000000005</v>
      </c>
      <c r="I5555" s="115">
        <v>0.48</v>
      </c>
      <c r="J5555" s="115" t="s">
        <v>350</v>
      </c>
      <c r="K5555" s="115">
        <v>0.16502356182960001</v>
      </c>
      <c r="L5555" s="115">
        <v>3654.3990459220799</v>
      </c>
      <c r="M5555" s="115">
        <v>9.1092122870560299</v>
      </c>
      <c r="N5555" s="115">
        <v>1.3397164810528199</v>
      </c>
      <c r="O5555" s="115">
        <v>1.5032346570719699</v>
      </c>
      <c r="P5555" s="115">
        <v>0.22108478554514999</v>
      </c>
      <c r="Q5555" s="115">
        <v>603.06194690476502</v>
      </c>
      <c r="R5555" s="115">
        <v>1210</v>
      </c>
      <c r="S5555" s="115" t="s">
        <v>353</v>
      </c>
      <c r="T5555" s="115">
        <v>1210</v>
      </c>
      <c r="U5555" s="115" t="s">
        <v>352</v>
      </c>
      <c r="V5555" s="115" t="s">
        <v>350</v>
      </c>
      <c r="Z5555" s="115">
        <v>0</v>
      </c>
      <c r="AA5555" s="115">
        <v>1</v>
      </c>
      <c r="AB5555" s="115">
        <v>1.5032346570719699</v>
      </c>
      <c r="AC5555" s="115">
        <v>0.22108478554514999</v>
      </c>
      <c r="AD5555" s="115">
        <v>603.06194690476502</v>
      </c>
      <c r="AF5555" s="115">
        <v>-1</v>
      </c>
      <c r="AG5555" s="115">
        <v>-1</v>
      </c>
      <c r="AH5555" s="115">
        <v>-1</v>
      </c>
      <c r="AI5555" s="115">
        <v>-1</v>
      </c>
      <c r="AJ5555" s="115">
        <v>0</v>
      </c>
      <c r="AM5555" s="115" t="s">
        <v>348</v>
      </c>
      <c r="AN5555" s="115">
        <v>-1</v>
      </c>
      <c r="AQ5555" s="115">
        <v>604</v>
      </c>
      <c r="AR5555" s="115" t="s">
        <v>271</v>
      </c>
      <c r="AS5555" s="115" t="s">
        <v>384</v>
      </c>
      <c r="AT5555" s="115" t="s">
        <v>296</v>
      </c>
      <c r="AV5555" s="115">
        <v>109.455791328899</v>
      </c>
      <c r="AW5555" s="115">
        <v>0.48910133569999997</v>
      </c>
    </row>
    <row r="5556" spans="1:49" x14ac:dyDescent="0.25">
      <c r="A5556" s="117">
        <v>450000</v>
      </c>
      <c r="B5556" s="117">
        <v>870000</v>
      </c>
      <c r="C5556" s="117">
        <v>880000</v>
      </c>
      <c r="D5556" s="115" t="s">
        <v>342</v>
      </c>
      <c r="E5556" s="115" t="s">
        <v>13</v>
      </c>
      <c r="F5556" s="115" t="s">
        <v>343</v>
      </c>
      <c r="G5556" s="115" t="s">
        <v>344</v>
      </c>
      <c r="H5556" s="115">
        <v>0.56000000000000005</v>
      </c>
      <c r="I5556" s="115">
        <v>0.48</v>
      </c>
      <c r="J5556" s="115" t="s">
        <v>350</v>
      </c>
      <c r="K5556" s="115">
        <v>0.28536803445171999</v>
      </c>
      <c r="L5556" s="115">
        <v>3654.3990459220799</v>
      </c>
      <c r="M5556" s="115">
        <v>9.1092122870560299</v>
      </c>
      <c r="N5556" s="115">
        <v>1.3397164810528199</v>
      </c>
      <c r="O5556" s="115">
        <v>2.5994780057606701</v>
      </c>
      <c r="P5556" s="115">
        <v>0.38231225892061999</v>
      </c>
      <c r="Q5556" s="115">
        <v>1042.8486728370401</v>
      </c>
      <c r="R5556" s="115">
        <v>1210</v>
      </c>
      <c r="S5556" s="115" t="s">
        <v>353</v>
      </c>
      <c r="T5556" s="115">
        <v>1210</v>
      </c>
      <c r="U5556" s="115" t="s">
        <v>352</v>
      </c>
      <c r="V5556" s="115" t="s">
        <v>350</v>
      </c>
      <c r="Z5556" s="115">
        <v>0</v>
      </c>
      <c r="AA5556" s="115">
        <v>1</v>
      </c>
      <c r="AB5556" s="115">
        <v>2.5994780057606701</v>
      </c>
      <c r="AC5556" s="115">
        <v>0.38231225892061999</v>
      </c>
      <c r="AD5556" s="115">
        <v>1042.8486728370401</v>
      </c>
      <c r="AF5556" s="115">
        <v>-1</v>
      </c>
      <c r="AG5556" s="115">
        <v>-1</v>
      </c>
      <c r="AH5556" s="115">
        <v>-1</v>
      </c>
      <c r="AI5556" s="115">
        <v>-1</v>
      </c>
      <c r="AJ5556" s="115">
        <v>0</v>
      </c>
      <c r="AM5556" s="115" t="s">
        <v>348</v>
      </c>
      <c r="AN5556" s="115">
        <v>-1</v>
      </c>
      <c r="AQ5556" s="115">
        <v>604</v>
      </c>
      <c r="AR5556" s="115" t="s">
        <v>271</v>
      </c>
      <c r="AS5556" s="115" t="s">
        <v>384</v>
      </c>
      <c r="AT5556" s="115" t="s">
        <v>296</v>
      </c>
      <c r="AV5556" s="115">
        <v>136.28723845725301</v>
      </c>
      <c r="AW5556" s="115">
        <v>0.84578156760000001</v>
      </c>
    </row>
    <row r="5557" spans="1:49" x14ac:dyDescent="0.25">
      <c r="A5557" s="117">
        <v>450000</v>
      </c>
      <c r="B5557" s="117">
        <v>870000</v>
      </c>
      <c r="C5557" s="117">
        <v>880000</v>
      </c>
      <c r="D5557" s="115" t="s">
        <v>342</v>
      </c>
      <c r="E5557" s="115" t="s">
        <v>13</v>
      </c>
      <c r="F5557" s="115" t="s">
        <v>343</v>
      </c>
      <c r="G5557" s="115" t="s">
        <v>344</v>
      </c>
      <c r="H5557" s="115">
        <v>0.56000000000000005</v>
      </c>
      <c r="I5557" s="115">
        <v>0.48</v>
      </c>
      <c r="J5557" s="115" t="s">
        <v>350</v>
      </c>
      <c r="K5557" s="115">
        <v>5.8880321777699998E-3</v>
      </c>
      <c r="L5557" s="115">
        <v>3654.3990459220799</v>
      </c>
      <c r="M5557" s="115">
        <v>9.1092122870560299</v>
      </c>
      <c r="N5557" s="115">
        <v>1.3397164810528199</v>
      </c>
      <c r="O5557" s="115">
        <v>5.3635335060350002E-2</v>
      </c>
      <c r="P5557" s="115">
        <v>7.8882937495299999E-3</v>
      </c>
      <c r="Q5557" s="115">
        <v>21.517219172812101</v>
      </c>
      <c r="R5557" s="115">
        <v>1210</v>
      </c>
      <c r="S5557" s="115" t="s">
        <v>353</v>
      </c>
      <c r="T5557" s="115">
        <v>1210</v>
      </c>
      <c r="U5557" s="115" t="s">
        <v>352</v>
      </c>
      <c r="V5557" s="115" t="s">
        <v>350</v>
      </c>
      <c r="Z5557" s="115">
        <v>0</v>
      </c>
      <c r="AA5557" s="115">
        <v>1</v>
      </c>
      <c r="AB5557" s="115">
        <v>5.3635335060350002E-2</v>
      </c>
      <c r="AC5557" s="115">
        <v>7.8882937495299999E-3</v>
      </c>
      <c r="AD5557" s="115">
        <v>21.5172191728104</v>
      </c>
      <c r="AF5557" s="115">
        <v>-1</v>
      </c>
      <c r="AG5557" s="115">
        <v>-1</v>
      </c>
      <c r="AH5557" s="115">
        <v>-1</v>
      </c>
      <c r="AI5557" s="115">
        <v>-1</v>
      </c>
      <c r="AJ5557" s="115">
        <v>0</v>
      </c>
      <c r="AM5557" s="115" t="s">
        <v>348</v>
      </c>
      <c r="AN5557" s="115">
        <v>-1</v>
      </c>
      <c r="AQ5557" s="115">
        <v>604</v>
      </c>
      <c r="AR5557" s="115" t="s">
        <v>271</v>
      </c>
      <c r="AS5557" s="115" t="s">
        <v>384</v>
      </c>
      <c r="AT5557" s="115" t="s">
        <v>296</v>
      </c>
      <c r="AV5557" s="115">
        <v>19.682256500476601</v>
      </c>
      <c r="AW5557" s="115">
        <v>1.7451110400000001E-2</v>
      </c>
    </row>
    <row r="5558" spans="1:49" x14ac:dyDescent="0.25">
      <c r="A5558" s="117">
        <v>450000</v>
      </c>
      <c r="B5558" s="117">
        <v>870000</v>
      </c>
      <c r="C5558" s="117">
        <v>880000</v>
      </c>
      <c r="D5558" s="115" t="s">
        <v>342</v>
      </c>
      <c r="E5558" s="115" t="s">
        <v>13</v>
      </c>
      <c r="F5558" s="115" t="s">
        <v>343</v>
      </c>
      <c r="G5558" s="115" t="s">
        <v>344</v>
      </c>
      <c r="H5558" s="115">
        <v>0.56000000000000005</v>
      </c>
      <c r="I5558" s="115">
        <v>0.48</v>
      </c>
      <c r="J5558" s="115" t="s">
        <v>350</v>
      </c>
      <c r="K5558" s="115">
        <v>3.882372800212E-2</v>
      </c>
      <c r="L5558" s="115">
        <v>3654.3990459220799</v>
      </c>
      <c r="M5558" s="115">
        <v>9.1092122870560299</v>
      </c>
      <c r="N5558" s="115">
        <v>1.3397164810528199</v>
      </c>
      <c r="O5558" s="115">
        <v>0.35365358014623999</v>
      </c>
      <c r="P5558" s="115">
        <v>5.2012788260350003E-2</v>
      </c>
      <c r="Q5558" s="115">
        <v>141.877394570089</v>
      </c>
      <c r="R5558" s="115">
        <v>1210</v>
      </c>
      <c r="S5558" s="115" t="s">
        <v>353</v>
      </c>
      <c r="T5558" s="115">
        <v>1210</v>
      </c>
      <c r="U5558" s="115" t="s">
        <v>352</v>
      </c>
      <c r="V5558" s="115" t="s">
        <v>350</v>
      </c>
      <c r="Z5558" s="115">
        <v>0</v>
      </c>
      <c r="AA5558" s="115">
        <v>1</v>
      </c>
      <c r="AB5558" s="115">
        <v>0.35365358014623999</v>
      </c>
      <c r="AC5558" s="115">
        <v>5.2012788260350003E-2</v>
      </c>
      <c r="AD5558" s="115">
        <v>141.87739457008701</v>
      </c>
      <c r="AF5558" s="115">
        <v>-1</v>
      </c>
      <c r="AG5558" s="115">
        <v>-1</v>
      </c>
      <c r="AH5558" s="115">
        <v>-1</v>
      </c>
      <c r="AI5558" s="115">
        <v>-1</v>
      </c>
      <c r="AJ5558" s="115">
        <v>0</v>
      </c>
      <c r="AM5558" s="115" t="s">
        <v>348</v>
      </c>
      <c r="AN5558" s="115">
        <v>-1</v>
      </c>
      <c r="AQ5558" s="115">
        <v>604</v>
      </c>
      <c r="AR5558" s="115" t="s">
        <v>271</v>
      </c>
      <c r="AS5558" s="115" t="s">
        <v>384</v>
      </c>
      <c r="AT5558" s="115" t="s">
        <v>296</v>
      </c>
      <c r="AV5558" s="115">
        <v>71.718350180566702</v>
      </c>
      <c r="AW5558" s="115">
        <v>0.1150668245</v>
      </c>
    </row>
    <row r="5559" spans="1:49" x14ac:dyDescent="0.25">
      <c r="A5559" s="117">
        <v>450000</v>
      </c>
      <c r="B5559" s="117">
        <v>870000</v>
      </c>
      <c r="C5559" s="117">
        <v>880000</v>
      </c>
      <c r="D5559" s="115" t="s">
        <v>342</v>
      </c>
      <c r="E5559" s="115" t="s">
        <v>13</v>
      </c>
      <c r="F5559" s="115" t="s">
        <v>343</v>
      </c>
      <c r="G5559" s="115" t="s">
        <v>344</v>
      </c>
      <c r="H5559" s="115">
        <v>0.56000000000000005</v>
      </c>
      <c r="I5559" s="115">
        <v>0.48</v>
      </c>
      <c r="J5559" s="115" t="s">
        <v>350</v>
      </c>
      <c r="K5559" s="115">
        <v>1.6832229668569999E-2</v>
      </c>
      <c r="L5559" s="115">
        <v>3654.3990459220799</v>
      </c>
      <c r="M5559" s="115">
        <v>9.1092122870560299</v>
      </c>
      <c r="N5559" s="115">
        <v>1.3397164810528199</v>
      </c>
      <c r="O5559" s="115">
        <v>0.15332835331548</v>
      </c>
      <c r="P5559" s="115">
        <v>2.255041549984E-2</v>
      </c>
      <c r="Q5559" s="115">
        <v>61.511684041563598</v>
      </c>
      <c r="R5559" s="115">
        <v>1210</v>
      </c>
      <c r="S5559" s="115" t="s">
        <v>353</v>
      </c>
      <c r="T5559" s="115">
        <v>1210</v>
      </c>
      <c r="U5559" s="115" t="s">
        <v>352</v>
      </c>
      <c r="V5559" s="115" t="s">
        <v>350</v>
      </c>
      <c r="Z5559" s="115">
        <v>0</v>
      </c>
      <c r="AA5559" s="115">
        <v>1</v>
      </c>
      <c r="AB5559" s="115">
        <v>0.15332835331548</v>
      </c>
      <c r="AC5559" s="115">
        <v>2.255041549984E-2</v>
      </c>
      <c r="AD5559" s="115">
        <v>61.511684041562901</v>
      </c>
      <c r="AF5559" s="115">
        <v>-1</v>
      </c>
      <c r="AG5559" s="115">
        <v>-1</v>
      </c>
      <c r="AH5559" s="115">
        <v>-1</v>
      </c>
      <c r="AI5559" s="115">
        <v>-1</v>
      </c>
      <c r="AJ5559" s="115">
        <v>0</v>
      </c>
      <c r="AM5559" s="115" t="s">
        <v>348</v>
      </c>
      <c r="AN5559" s="115">
        <v>-1</v>
      </c>
      <c r="AQ5559" s="115">
        <v>604</v>
      </c>
      <c r="AR5559" s="115" t="s">
        <v>271</v>
      </c>
      <c r="AS5559" s="115" t="s">
        <v>384</v>
      </c>
      <c r="AT5559" s="115" t="s">
        <v>296</v>
      </c>
      <c r="AV5559" s="115">
        <v>39.019445562275401</v>
      </c>
      <c r="AW5559" s="115">
        <v>4.98878216E-2</v>
      </c>
    </row>
    <row r="5560" spans="1:49" x14ac:dyDescent="0.25">
      <c r="A5560" s="117">
        <v>450000</v>
      </c>
      <c r="B5560" s="117">
        <v>870000</v>
      </c>
      <c r="C5560" s="117">
        <v>880000</v>
      </c>
      <c r="D5560" s="115" t="s">
        <v>342</v>
      </c>
      <c r="E5560" s="115" t="s">
        <v>13</v>
      </c>
      <c r="F5560" s="115" t="s">
        <v>343</v>
      </c>
      <c r="G5560" s="115" t="s">
        <v>344</v>
      </c>
      <c r="H5560" s="115">
        <v>0.56000000000000005</v>
      </c>
      <c r="I5560" s="115">
        <v>0.48</v>
      </c>
      <c r="J5560" s="115" t="s">
        <v>350</v>
      </c>
      <c r="K5560" s="115">
        <v>0.1786713701033</v>
      </c>
      <c r="L5560" s="115">
        <v>3649.6723729297501</v>
      </c>
      <c r="M5560" s="115">
        <v>9.0981577392488102</v>
      </c>
      <c r="N5560" s="115">
        <v>1.3381153776502399</v>
      </c>
      <c r="O5560" s="115">
        <v>1.62558030868753</v>
      </c>
      <c r="P5560" s="115">
        <v>0.23908290788105999</v>
      </c>
      <c r="Q5560" s="115">
        <v>652.09196329952499</v>
      </c>
      <c r="R5560" s="115">
        <v>1200</v>
      </c>
      <c r="S5560" s="115" t="s">
        <v>351</v>
      </c>
      <c r="T5560" s="115">
        <v>1200</v>
      </c>
      <c r="U5560" s="115" t="s">
        <v>352</v>
      </c>
      <c r="V5560" s="115" t="s">
        <v>350</v>
      </c>
      <c r="Z5560" s="115">
        <v>0</v>
      </c>
      <c r="AA5560" s="115">
        <v>1</v>
      </c>
      <c r="AB5560" s="115">
        <v>1.62558030868753</v>
      </c>
      <c r="AC5560" s="115">
        <v>0.23908290788105999</v>
      </c>
      <c r="AD5560" s="115">
        <v>652.09196329952499</v>
      </c>
      <c r="AF5560" s="115">
        <v>-1</v>
      </c>
      <c r="AG5560" s="115">
        <v>-1</v>
      </c>
      <c r="AH5560" s="115">
        <v>-1</v>
      </c>
      <c r="AI5560" s="115">
        <v>-1</v>
      </c>
      <c r="AJ5560" s="115">
        <v>0</v>
      </c>
      <c r="AM5560" s="115" t="s">
        <v>348</v>
      </c>
      <c r="AN5560" s="115">
        <v>-1</v>
      </c>
      <c r="AQ5560" s="115">
        <v>604</v>
      </c>
      <c r="AR5560" s="115" t="s">
        <v>271</v>
      </c>
      <c r="AS5560" s="115" t="s">
        <v>384</v>
      </c>
      <c r="AT5560" s="115" t="s">
        <v>296</v>
      </c>
      <c r="AV5560" s="115">
        <v>128.92607195827699</v>
      </c>
      <c r="AW5560" s="115">
        <v>0.52886615029999995</v>
      </c>
    </row>
    <row r="5561" spans="1:49" x14ac:dyDescent="0.25">
      <c r="A5561" s="117">
        <v>450000</v>
      </c>
      <c r="B5561" s="117">
        <v>870000</v>
      </c>
      <c r="C5561" s="117">
        <v>880000</v>
      </c>
      <c r="D5561" s="115" t="s">
        <v>342</v>
      </c>
      <c r="E5561" s="115" t="s">
        <v>13</v>
      </c>
      <c r="F5561" s="115" t="s">
        <v>343</v>
      </c>
      <c r="G5561" s="115" t="s">
        <v>344</v>
      </c>
      <c r="H5561" s="115">
        <v>0.56000000000000005</v>
      </c>
      <c r="I5561" s="115">
        <v>0.48</v>
      </c>
      <c r="J5561" s="115" t="s">
        <v>350</v>
      </c>
      <c r="K5561" s="115">
        <v>2.8315582507220001E-2</v>
      </c>
      <c r="L5561" s="115">
        <v>3649.6723729297501</v>
      </c>
      <c r="M5561" s="115">
        <v>9.0981577392488102</v>
      </c>
      <c r="N5561" s="115">
        <v>1.3381153776502399</v>
      </c>
      <c r="O5561" s="115">
        <v>0.25761963612948002</v>
      </c>
      <c r="P5561" s="115">
        <v>3.7889516380039998E-2</v>
      </c>
      <c r="Q5561" s="115">
        <v>103.342599200046</v>
      </c>
      <c r="R5561" s="115">
        <v>1210</v>
      </c>
      <c r="S5561" s="115" t="s">
        <v>353</v>
      </c>
      <c r="T5561" s="115">
        <v>1210</v>
      </c>
      <c r="U5561" s="115" t="s">
        <v>352</v>
      </c>
      <c r="V5561" s="115" t="s">
        <v>350</v>
      </c>
      <c r="Z5561" s="115">
        <v>0</v>
      </c>
      <c r="AA5561" s="115">
        <v>1</v>
      </c>
      <c r="AB5561" s="115">
        <v>0.25761963612948002</v>
      </c>
      <c r="AC5561" s="115">
        <v>3.7889516380039998E-2</v>
      </c>
      <c r="AD5561" s="115">
        <v>103.342599200045</v>
      </c>
      <c r="AF5561" s="115">
        <v>-1</v>
      </c>
      <c r="AG5561" s="115">
        <v>-1</v>
      </c>
      <c r="AH5561" s="115">
        <v>-1</v>
      </c>
      <c r="AI5561" s="115">
        <v>-1</v>
      </c>
      <c r="AJ5561" s="115">
        <v>0</v>
      </c>
      <c r="AM5561" s="115" t="s">
        <v>348</v>
      </c>
      <c r="AN5561" s="115">
        <v>-1</v>
      </c>
      <c r="AQ5561" s="115">
        <v>604</v>
      </c>
      <c r="AR5561" s="115" t="s">
        <v>271</v>
      </c>
      <c r="AS5561" s="115" t="s">
        <v>384</v>
      </c>
      <c r="AT5561" s="115" t="s">
        <v>296</v>
      </c>
      <c r="AV5561" s="115">
        <v>50.2231705115436</v>
      </c>
      <c r="AW5561" s="115">
        <v>8.3813949099999993E-2</v>
      </c>
    </row>
    <row r="5562" spans="1:49" x14ac:dyDescent="0.25">
      <c r="A5562" s="117">
        <v>450000</v>
      </c>
      <c r="B5562" s="117">
        <v>870000</v>
      </c>
      <c r="C5562" s="117">
        <v>880000</v>
      </c>
      <c r="D5562" s="115" t="s">
        <v>342</v>
      </c>
      <c r="E5562" s="115" t="s">
        <v>13</v>
      </c>
      <c r="F5562" s="115" t="s">
        <v>343</v>
      </c>
      <c r="G5562" s="115" t="s">
        <v>344</v>
      </c>
      <c r="H5562" s="115">
        <v>0.56000000000000005</v>
      </c>
      <c r="I5562" s="115">
        <v>0.48</v>
      </c>
      <c r="J5562" s="115" t="s">
        <v>350</v>
      </c>
      <c r="K5562" s="115">
        <v>0.14586482520137001</v>
      </c>
      <c r="L5562" s="115">
        <v>3649.6723729297501</v>
      </c>
      <c r="M5562" s="115">
        <v>9.0981577392488102</v>
      </c>
      <c r="N5562" s="115">
        <v>1.3381153776502399</v>
      </c>
      <c r="O5562" s="115">
        <v>1.3271011882900501</v>
      </c>
      <c r="P5562" s="115">
        <v>0.19518396566022</v>
      </c>
      <c r="Q5562" s="115">
        <v>532.35882271968296</v>
      </c>
      <c r="R5562" s="115">
        <v>1210</v>
      </c>
      <c r="S5562" s="115" t="s">
        <v>353</v>
      </c>
      <c r="T5562" s="115">
        <v>1210</v>
      </c>
      <c r="U5562" s="115" t="s">
        <v>352</v>
      </c>
      <c r="V5562" s="115" t="s">
        <v>350</v>
      </c>
      <c r="Z5562" s="115">
        <v>0</v>
      </c>
      <c r="AA5562" s="115">
        <v>1</v>
      </c>
      <c r="AB5562" s="115">
        <v>1.3271011882900501</v>
      </c>
      <c r="AC5562" s="115">
        <v>0.19518396566022</v>
      </c>
      <c r="AD5562" s="115">
        <v>532.35882271968296</v>
      </c>
      <c r="AF5562" s="115">
        <v>-1</v>
      </c>
      <c r="AG5562" s="115">
        <v>-1</v>
      </c>
      <c r="AH5562" s="115">
        <v>-1</v>
      </c>
      <c r="AI5562" s="115">
        <v>-1</v>
      </c>
      <c r="AJ5562" s="115">
        <v>0</v>
      </c>
      <c r="AM5562" s="115" t="s">
        <v>348</v>
      </c>
      <c r="AN5562" s="115">
        <v>-1</v>
      </c>
      <c r="AQ5562" s="115">
        <v>604</v>
      </c>
      <c r="AR5562" s="115" t="s">
        <v>271</v>
      </c>
      <c r="AS5562" s="115" t="s">
        <v>384</v>
      </c>
      <c r="AT5562" s="115" t="s">
        <v>296</v>
      </c>
      <c r="AV5562" s="115">
        <v>99.703687358550496</v>
      </c>
      <c r="AW5562" s="115">
        <v>0.43175898029999998</v>
      </c>
    </row>
    <row r="5563" spans="1:49" x14ac:dyDescent="0.25">
      <c r="A5563" s="117">
        <v>450000</v>
      </c>
      <c r="B5563" s="117">
        <v>870000</v>
      </c>
      <c r="C5563" s="117">
        <v>880000</v>
      </c>
      <c r="D5563" s="115" t="s">
        <v>342</v>
      </c>
      <c r="E5563" s="115" t="s">
        <v>13</v>
      </c>
      <c r="F5563" s="115" t="s">
        <v>343</v>
      </c>
      <c r="G5563" s="115" t="s">
        <v>344</v>
      </c>
      <c r="H5563" s="115">
        <v>0.56000000000000005</v>
      </c>
      <c r="I5563" s="115">
        <v>0.48</v>
      </c>
      <c r="J5563" s="115" t="s">
        <v>350</v>
      </c>
      <c r="K5563" s="115">
        <v>6.5802731610399998E-2</v>
      </c>
      <c r="L5563" s="115">
        <v>3649.6723729297501</v>
      </c>
      <c r="M5563" s="115">
        <v>9.0981577392488102</v>
      </c>
      <c r="N5563" s="115">
        <v>1.3381153776502399</v>
      </c>
      <c r="O5563" s="115">
        <v>0.59868363186494999</v>
      </c>
      <c r="P5563" s="115">
        <v>8.8051647059279994E-2</v>
      </c>
      <c r="Q5563" s="115">
        <v>240.15841162182099</v>
      </c>
      <c r="R5563" s="115">
        <v>1210</v>
      </c>
      <c r="S5563" s="115" t="s">
        <v>353</v>
      </c>
      <c r="T5563" s="115">
        <v>1210</v>
      </c>
      <c r="U5563" s="115" t="s">
        <v>352</v>
      </c>
      <c r="V5563" s="115" t="s">
        <v>350</v>
      </c>
      <c r="Z5563" s="115">
        <v>0</v>
      </c>
      <c r="AA5563" s="115">
        <v>1</v>
      </c>
      <c r="AB5563" s="115">
        <v>0.59868363186494999</v>
      </c>
      <c r="AC5563" s="115">
        <v>8.8051647059279994E-2</v>
      </c>
      <c r="AD5563" s="115">
        <v>240.15841162182201</v>
      </c>
      <c r="AF5563" s="115">
        <v>-1</v>
      </c>
      <c r="AG5563" s="115">
        <v>-1</v>
      </c>
      <c r="AH5563" s="115">
        <v>-1</v>
      </c>
      <c r="AI5563" s="115">
        <v>-1</v>
      </c>
      <c r="AJ5563" s="115">
        <v>0</v>
      </c>
      <c r="AM5563" s="115" t="s">
        <v>348</v>
      </c>
      <c r="AN5563" s="115">
        <v>-1</v>
      </c>
      <c r="AQ5563" s="115">
        <v>604</v>
      </c>
      <c r="AR5563" s="115" t="s">
        <v>271</v>
      </c>
      <c r="AS5563" s="115" t="s">
        <v>384</v>
      </c>
      <c r="AT5563" s="115" t="s">
        <v>296</v>
      </c>
      <c r="AV5563" s="115">
        <v>66.426602673765203</v>
      </c>
      <c r="AW5563" s="115">
        <v>0.19477567849999999</v>
      </c>
    </row>
    <row r="5564" spans="1:49" x14ac:dyDescent="0.25">
      <c r="A5564" s="117">
        <v>450000</v>
      </c>
      <c r="B5564" s="117">
        <v>870000</v>
      </c>
      <c r="C5564" s="117">
        <v>880000</v>
      </c>
      <c r="D5564" s="115" t="s">
        <v>342</v>
      </c>
      <c r="E5564" s="115" t="s">
        <v>13</v>
      </c>
      <c r="F5564" s="115" t="s">
        <v>343</v>
      </c>
      <c r="G5564" s="115" t="s">
        <v>344</v>
      </c>
      <c r="H5564" s="115">
        <v>0.56000000000000005</v>
      </c>
      <c r="I5564" s="115">
        <v>0.48</v>
      </c>
      <c r="J5564" s="115" t="s">
        <v>350</v>
      </c>
      <c r="K5564" s="115">
        <v>6.2501733393139997E-2</v>
      </c>
      <c r="L5564" s="115">
        <v>3649.6723729297501</v>
      </c>
      <c r="M5564" s="115">
        <v>9.0981577392488102</v>
      </c>
      <c r="N5564" s="115">
        <v>1.3381153776502399</v>
      </c>
      <c r="O5564" s="115">
        <v>0.56865062938729005</v>
      </c>
      <c r="P5564" s="115">
        <v>8.3634530583160005E-2</v>
      </c>
      <c r="Q5564" s="115">
        <v>228.11084962517899</v>
      </c>
      <c r="R5564" s="115">
        <v>1210</v>
      </c>
      <c r="S5564" s="115" t="s">
        <v>353</v>
      </c>
      <c r="T5564" s="115">
        <v>1210</v>
      </c>
      <c r="U5564" s="115" t="s">
        <v>352</v>
      </c>
      <c r="V5564" s="115" t="s">
        <v>350</v>
      </c>
      <c r="Z5564" s="115">
        <v>0</v>
      </c>
      <c r="AA5564" s="115">
        <v>1</v>
      </c>
      <c r="AB5564" s="115">
        <v>0.56865062938729005</v>
      </c>
      <c r="AC5564" s="115">
        <v>8.3634530583160005E-2</v>
      </c>
      <c r="AD5564" s="115">
        <v>228.110849625177</v>
      </c>
      <c r="AF5564" s="115">
        <v>-1</v>
      </c>
      <c r="AG5564" s="115">
        <v>-1</v>
      </c>
      <c r="AH5564" s="115">
        <v>-1</v>
      </c>
      <c r="AI5564" s="115">
        <v>-1</v>
      </c>
      <c r="AJ5564" s="115">
        <v>0</v>
      </c>
      <c r="AM5564" s="115" t="s">
        <v>348</v>
      </c>
      <c r="AN5564" s="115">
        <v>-1</v>
      </c>
      <c r="AQ5564" s="115">
        <v>604</v>
      </c>
      <c r="AR5564" s="115" t="s">
        <v>271</v>
      </c>
      <c r="AS5564" s="115" t="s">
        <v>384</v>
      </c>
      <c r="AT5564" s="115" t="s">
        <v>296</v>
      </c>
      <c r="AV5564" s="115">
        <v>63.6428791755663</v>
      </c>
      <c r="AW5564" s="115">
        <v>0.18500474419999999</v>
      </c>
    </row>
    <row r="5565" spans="1:49" x14ac:dyDescent="0.25">
      <c r="A5565" s="117">
        <v>450000</v>
      </c>
      <c r="B5565" s="117">
        <v>870000</v>
      </c>
      <c r="C5565" s="117">
        <v>880000</v>
      </c>
      <c r="D5565" s="115" t="s">
        <v>342</v>
      </c>
      <c r="E5565" s="115" t="s">
        <v>13</v>
      </c>
      <c r="F5565" s="115" t="s">
        <v>343</v>
      </c>
      <c r="G5565" s="115" t="s">
        <v>344</v>
      </c>
      <c r="H5565" s="115">
        <v>0.56000000000000005</v>
      </c>
      <c r="I5565" s="115">
        <v>0.48</v>
      </c>
      <c r="J5565" s="115" t="s">
        <v>350</v>
      </c>
      <c r="K5565" s="115">
        <v>0.12145244549581</v>
      </c>
      <c r="L5565" s="115">
        <v>3649.6723729297501</v>
      </c>
      <c r="M5565" s="115">
        <v>9.0981577392488102</v>
      </c>
      <c r="N5565" s="115">
        <v>1.3381153776502399</v>
      </c>
      <c r="O5565" s="115">
        <v>1.10499350693846</v>
      </c>
      <c r="P5565" s="115">
        <v>0.16251738497118001</v>
      </c>
      <c r="Q5565" s="115">
        <v>443.26163495084</v>
      </c>
      <c r="R5565" s="115">
        <v>1210</v>
      </c>
      <c r="S5565" s="115" t="s">
        <v>353</v>
      </c>
      <c r="T5565" s="115">
        <v>1210</v>
      </c>
      <c r="U5565" s="115" t="s">
        <v>352</v>
      </c>
      <c r="V5565" s="115" t="s">
        <v>350</v>
      </c>
      <c r="Z5565" s="115">
        <v>0</v>
      </c>
      <c r="AA5565" s="115">
        <v>1</v>
      </c>
      <c r="AB5565" s="115">
        <v>1.10499350693846</v>
      </c>
      <c r="AC5565" s="115">
        <v>0.16251738497118001</v>
      </c>
      <c r="AD5565" s="115">
        <v>443.26163495084</v>
      </c>
      <c r="AF5565" s="115">
        <v>-1</v>
      </c>
      <c r="AG5565" s="115">
        <v>-1</v>
      </c>
      <c r="AH5565" s="115">
        <v>-1</v>
      </c>
      <c r="AI5565" s="115">
        <v>-1</v>
      </c>
      <c r="AJ5565" s="115">
        <v>0</v>
      </c>
      <c r="AM5565" s="115" t="s">
        <v>348</v>
      </c>
      <c r="AN5565" s="115">
        <v>-1</v>
      </c>
      <c r="AQ5565" s="115">
        <v>604</v>
      </c>
      <c r="AR5565" s="115" t="s">
        <v>271</v>
      </c>
      <c r="AS5565" s="115" t="s">
        <v>384</v>
      </c>
      <c r="AT5565" s="115" t="s">
        <v>296</v>
      </c>
      <c r="AV5565" s="115">
        <v>93.382003426829797</v>
      </c>
      <c r="AW5565" s="115">
        <v>0.35949848740000001</v>
      </c>
    </row>
    <row r="5566" spans="1:49" x14ac:dyDescent="0.25">
      <c r="A5566" s="117">
        <v>450000</v>
      </c>
      <c r="B5566" s="117">
        <v>870000</v>
      </c>
      <c r="C5566" s="117">
        <v>880000</v>
      </c>
      <c r="D5566" s="115" t="s">
        <v>342</v>
      </c>
      <c r="E5566" s="115" t="s">
        <v>13</v>
      </c>
      <c r="F5566" s="115" t="s">
        <v>343</v>
      </c>
      <c r="G5566" s="115" t="s">
        <v>344</v>
      </c>
      <c r="H5566" s="115">
        <v>0.56000000000000005</v>
      </c>
      <c r="I5566" s="115">
        <v>0.48</v>
      </c>
      <c r="J5566" s="115" t="s">
        <v>350</v>
      </c>
      <c r="K5566" s="115">
        <v>1.5154765034450001E-2</v>
      </c>
      <c r="L5566" s="115">
        <v>3649.6723729297501</v>
      </c>
      <c r="M5566" s="115">
        <v>9.0981577392488102</v>
      </c>
      <c r="N5566" s="115">
        <v>1.3381153776502399</v>
      </c>
      <c r="O5566" s="115">
        <v>0.13788044278468001</v>
      </c>
      <c r="P5566" s="115">
        <v>2.0278824137269998E-2</v>
      </c>
      <c r="Q5566" s="115">
        <v>55.3099272644777</v>
      </c>
      <c r="R5566" s="115">
        <v>1210</v>
      </c>
      <c r="S5566" s="115" t="s">
        <v>353</v>
      </c>
      <c r="T5566" s="115">
        <v>1210</v>
      </c>
      <c r="U5566" s="115" t="s">
        <v>352</v>
      </c>
      <c r="V5566" s="115" t="s">
        <v>350</v>
      </c>
      <c r="Z5566" s="115">
        <v>0</v>
      </c>
      <c r="AA5566" s="115">
        <v>1</v>
      </c>
      <c r="AB5566" s="115">
        <v>0.13788044278468001</v>
      </c>
      <c r="AC5566" s="115">
        <v>2.0278824137269998E-2</v>
      </c>
      <c r="AD5566" s="115">
        <v>55.309927264478397</v>
      </c>
      <c r="AF5566" s="115">
        <v>-1</v>
      </c>
      <c r="AG5566" s="115">
        <v>-1</v>
      </c>
      <c r="AH5566" s="115">
        <v>-1</v>
      </c>
      <c r="AI5566" s="115">
        <v>-1</v>
      </c>
      <c r="AJ5566" s="115">
        <v>0</v>
      </c>
      <c r="AM5566" s="115" t="s">
        <v>348</v>
      </c>
      <c r="AN5566" s="115">
        <v>-1</v>
      </c>
      <c r="AQ5566" s="115">
        <v>604</v>
      </c>
      <c r="AR5566" s="115" t="s">
        <v>271</v>
      </c>
      <c r="AS5566" s="115" t="s">
        <v>384</v>
      </c>
      <c r="AT5566" s="115" t="s">
        <v>296</v>
      </c>
      <c r="AV5566" s="115">
        <v>39.353177890757699</v>
      </c>
      <c r="AW5566" s="115">
        <v>4.4858010800000001E-2</v>
      </c>
    </row>
    <row r="5567" spans="1:49" x14ac:dyDescent="0.25">
      <c r="A5567" s="117">
        <v>450000</v>
      </c>
      <c r="B5567" s="117">
        <v>870000</v>
      </c>
      <c r="C5567" s="117">
        <v>880000</v>
      </c>
      <c r="D5567" s="115" t="s">
        <v>342</v>
      </c>
      <c r="E5567" s="115" t="s">
        <v>13</v>
      </c>
      <c r="F5567" s="115" t="s">
        <v>343</v>
      </c>
      <c r="G5567" s="115" t="s">
        <v>344</v>
      </c>
      <c r="H5567" s="115">
        <v>0.56000000000000005</v>
      </c>
      <c r="I5567" s="115">
        <v>0.48</v>
      </c>
      <c r="J5567" s="115" t="s">
        <v>350</v>
      </c>
      <c r="K5567" s="115">
        <v>0.26026881072961</v>
      </c>
      <c r="L5567" s="115">
        <v>3658.51048194036</v>
      </c>
      <c r="M5567" s="115">
        <v>9.1188019814822496</v>
      </c>
      <c r="N5567" s="115">
        <v>1.3411044798192799</v>
      </c>
      <c r="O5567" s="115">
        <v>2.3733397469992101</v>
      </c>
      <c r="P5567" s="115">
        <v>0.34904766802671999</v>
      </c>
      <c r="Q5567" s="115">
        <v>952.19617217643895</v>
      </c>
      <c r="R5567" s="115">
        <v>1200</v>
      </c>
      <c r="S5567" s="115" t="s">
        <v>351</v>
      </c>
      <c r="T5567" s="115">
        <v>1200</v>
      </c>
      <c r="U5567" s="115" t="s">
        <v>352</v>
      </c>
      <c r="V5567" s="115" t="s">
        <v>350</v>
      </c>
      <c r="Z5567" s="115">
        <v>0</v>
      </c>
      <c r="AA5567" s="115">
        <v>1</v>
      </c>
      <c r="AB5567" s="115">
        <v>2.3733397469992101</v>
      </c>
      <c r="AC5567" s="115">
        <v>0.34904766802671999</v>
      </c>
      <c r="AD5567" s="115">
        <v>952.19617217643895</v>
      </c>
      <c r="AF5567" s="115">
        <v>-1</v>
      </c>
      <c r="AG5567" s="115">
        <v>-1</v>
      </c>
      <c r="AH5567" s="115">
        <v>-1</v>
      </c>
      <c r="AI5567" s="115">
        <v>-1</v>
      </c>
      <c r="AJ5567" s="115">
        <v>0</v>
      </c>
      <c r="AM5567" s="115" t="s">
        <v>348</v>
      </c>
      <c r="AN5567" s="115">
        <v>-1</v>
      </c>
      <c r="AQ5567" s="115">
        <v>604</v>
      </c>
      <c r="AR5567" s="115" t="s">
        <v>271</v>
      </c>
      <c r="AS5567" s="115" t="s">
        <v>384</v>
      </c>
      <c r="AT5567" s="115" t="s">
        <v>296</v>
      </c>
      <c r="AV5567" s="115">
        <v>172.574058663513</v>
      </c>
      <c r="AW5567" s="115">
        <v>0.7722596692</v>
      </c>
    </row>
    <row r="5568" spans="1:49" x14ac:dyDescent="0.25">
      <c r="A5568" s="117">
        <v>450000</v>
      </c>
      <c r="B5568" s="117">
        <v>870000</v>
      </c>
      <c r="C5568" s="117">
        <v>880000</v>
      </c>
      <c r="D5568" s="115" t="s">
        <v>342</v>
      </c>
      <c r="E5568" s="115" t="s">
        <v>13</v>
      </c>
      <c r="F5568" s="115" t="s">
        <v>343</v>
      </c>
      <c r="G5568" s="115" t="s">
        <v>344</v>
      </c>
      <c r="H5568" s="115">
        <v>0.56000000000000005</v>
      </c>
      <c r="I5568" s="115">
        <v>0.48</v>
      </c>
      <c r="J5568" s="115" t="s">
        <v>350</v>
      </c>
      <c r="K5568" s="115">
        <v>5.8545495060790001E-2</v>
      </c>
      <c r="L5568" s="115">
        <v>3658.51048194036</v>
      </c>
      <c r="M5568" s="115">
        <v>9.1188019814822496</v>
      </c>
      <c r="N5568" s="115">
        <v>1.3411044798192799</v>
      </c>
      <c r="O5568" s="115">
        <v>0.53386477636718999</v>
      </c>
      <c r="P5568" s="115">
        <v>7.8515625699260003E-2</v>
      </c>
      <c r="Q5568" s="115">
        <v>214.189307350288</v>
      </c>
      <c r="R5568" s="115">
        <v>1210</v>
      </c>
      <c r="S5568" s="115" t="s">
        <v>353</v>
      </c>
      <c r="T5568" s="115">
        <v>1210</v>
      </c>
      <c r="U5568" s="115" t="s">
        <v>352</v>
      </c>
      <c r="V5568" s="115" t="s">
        <v>350</v>
      </c>
      <c r="Z5568" s="115">
        <v>0</v>
      </c>
      <c r="AA5568" s="115">
        <v>1</v>
      </c>
      <c r="AB5568" s="115">
        <v>0.53386477636718999</v>
      </c>
      <c r="AC5568" s="115">
        <v>7.8515625699260003E-2</v>
      </c>
      <c r="AD5568" s="115">
        <v>214.189307350288</v>
      </c>
      <c r="AF5568" s="115">
        <v>-1</v>
      </c>
      <c r="AG5568" s="115">
        <v>-1</v>
      </c>
      <c r="AH5568" s="115">
        <v>-1</v>
      </c>
      <c r="AI5568" s="115">
        <v>-1</v>
      </c>
      <c r="AJ5568" s="115">
        <v>0</v>
      </c>
      <c r="AM5568" s="115" t="s">
        <v>348</v>
      </c>
      <c r="AN5568" s="115">
        <v>-1</v>
      </c>
      <c r="AQ5568" s="115">
        <v>604</v>
      </c>
      <c r="AR5568" s="115" t="s">
        <v>271</v>
      </c>
      <c r="AS5568" s="115" t="s">
        <v>384</v>
      </c>
      <c r="AT5568" s="115" t="s">
        <v>296</v>
      </c>
      <c r="AV5568" s="115">
        <v>74.397361973410995</v>
      </c>
      <c r="AW5568" s="115">
        <v>0.17371395570000001</v>
      </c>
    </row>
    <row r="5569" spans="1:49" x14ac:dyDescent="0.25">
      <c r="A5569" s="117">
        <v>450000</v>
      </c>
      <c r="B5569" s="117">
        <v>870000</v>
      </c>
      <c r="C5569" s="117">
        <v>880000</v>
      </c>
      <c r="D5569" s="115" t="s">
        <v>342</v>
      </c>
      <c r="E5569" s="115" t="s">
        <v>13</v>
      </c>
      <c r="F5569" s="115" t="s">
        <v>343</v>
      </c>
      <c r="G5569" s="115" t="s">
        <v>344</v>
      </c>
      <c r="H5569" s="115">
        <v>0.56000000000000005</v>
      </c>
      <c r="I5569" s="115">
        <v>0.48</v>
      </c>
      <c r="J5569" s="115" t="s">
        <v>350</v>
      </c>
      <c r="K5569" s="115">
        <v>0.20913883837894001</v>
      </c>
      <c r="L5569" s="115">
        <v>3658.51048194036</v>
      </c>
      <c r="M5569" s="115">
        <v>9.1188019814822496</v>
      </c>
      <c r="N5569" s="115">
        <v>1.3411044798192799</v>
      </c>
      <c r="O5569" s="115">
        <v>1.90709565381483</v>
      </c>
      <c r="P5569" s="115">
        <v>0.28047703305420002</v>
      </c>
      <c r="Q5569" s="115">
        <v>765.13663239020605</v>
      </c>
      <c r="R5569" s="115">
        <v>1210</v>
      </c>
      <c r="S5569" s="115" t="s">
        <v>353</v>
      </c>
      <c r="T5569" s="115">
        <v>1210</v>
      </c>
      <c r="U5569" s="115" t="s">
        <v>352</v>
      </c>
      <c r="V5569" s="115" t="s">
        <v>350</v>
      </c>
      <c r="Z5569" s="115">
        <v>0</v>
      </c>
      <c r="AA5569" s="115">
        <v>1</v>
      </c>
      <c r="AB5569" s="115">
        <v>1.90709565381483</v>
      </c>
      <c r="AC5569" s="115">
        <v>0.28047703305420002</v>
      </c>
      <c r="AD5569" s="115">
        <v>765.13663239020605</v>
      </c>
      <c r="AF5569" s="115">
        <v>-1</v>
      </c>
      <c r="AG5569" s="115">
        <v>-1</v>
      </c>
      <c r="AH5569" s="115">
        <v>-1</v>
      </c>
      <c r="AI5569" s="115">
        <v>-1</v>
      </c>
      <c r="AJ5569" s="115">
        <v>0</v>
      </c>
      <c r="AM5569" s="115" t="s">
        <v>348</v>
      </c>
      <c r="AN5569" s="115">
        <v>-1</v>
      </c>
      <c r="AQ5569" s="115">
        <v>604</v>
      </c>
      <c r="AR5569" s="115" t="s">
        <v>271</v>
      </c>
      <c r="AS5569" s="115" t="s">
        <v>384</v>
      </c>
      <c r="AT5569" s="115" t="s">
        <v>296</v>
      </c>
      <c r="AV5569" s="115">
        <v>113.43489827496801</v>
      </c>
      <c r="AW5569" s="115">
        <v>0.62054876920000002</v>
      </c>
    </row>
    <row r="5570" spans="1:49" x14ac:dyDescent="0.25">
      <c r="A5570" s="117">
        <v>450000</v>
      </c>
      <c r="B5570" s="117">
        <v>870000</v>
      </c>
      <c r="C5570" s="117">
        <v>880000</v>
      </c>
      <c r="D5570" s="115" t="s">
        <v>342</v>
      </c>
      <c r="E5570" s="115" t="s">
        <v>13</v>
      </c>
      <c r="F5570" s="115" t="s">
        <v>343</v>
      </c>
      <c r="G5570" s="115" t="s">
        <v>344</v>
      </c>
      <c r="H5570" s="115">
        <v>0.56000000000000005</v>
      </c>
      <c r="I5570" s="115">
        <v>0.48</v>
      </c>
      <c r="J5570" s="115" t="s">
        <v>350</v>
      </c>
      <c r="K5570" s="115">
        <v>5.9119926603570003E-2</v>
      </c>
      <c r="L5570" s="115">
        <v>3658.51048194036</v>
      </c>
      <c r="M5570" s="115">
        <v>9.1188019814822496</v>
      </c>
      <c r="N5570" s="115">
        <v>1.3411044798192799</v>
      </c>
      <c r="O5570" s="115">
        <v>0.53910290385778004</v>
      </c>
      <c r="P5570" s="115">
        <v>7.9285998414639999E-2</v>
      </c>
      <c r="Q5570" s="115">
        <v>216.29087117073101</v>
      </c>
      <c r="R5570" s="115">
        <v>1210</v>
      </c>
      <c r="S5570" s="115" t="s">
        <v>353</v>
      </c>
      <c r="T5570" s="115">
        <v>1210</v>
      </c>
      <c r="U5570" s="115" t="s">
        <v>352</v>
      </c>
      <c r="V5570" s="115" t="s">
        <v>350</v>
      </c>
      <c r="Z5570" s="115">
        <v>0</v>
      </c>
      <c r="AA5570" s="115">
        <v>1</v>
      </c>
      <c r="AB5570" s="115">
        <v>0.53910290385778004</v>
      </c>
      <c r="AC5570" s="115">
        <v>7.9285998414639999E-2</v>
      </c>
      <c r="AD5570" s="115">
        <v>216.29087117072999</v>
      </c>
      <c r="AF5570" s="115">
        <v>-1</v>
      </c>
      <c r="AG5570" s="115">
        <v>-1</v>
      </c>
      <c r="AH5570" s="115">
        <v>-1</v>
      </c>
      <c r="AI5570" s="115">
        <v>-1</v>
      </c>
      <c r="AJ5570" s="115">
        <v>0</v>
      </c>
      <c r="AM5570" s="115" t="s">
        <v>348</v>
      </c>
      <c r="AN5570" s="115">
        <v>-1</v>
      </c>
      <c r="AQ5570" s="115">
        <v>604</v>
      </c>
      <c r="AR5570" s="115" t="s">
        <v>271</v>
      </c>
      <c r="AS5570" s="115" t="s">
        <v>384</v>
      </c>
      <c r="AT5570" s="115" t="s">
        <v>296</v>
      </c>
      <c r="AV5570" s="115">
        <v>70.254740967660197</v>
      </c>
      <c r="AW5570" s="115">
        <v>0.17541838700000001</v>
      </c>
    </row>
    <row r="5571" spans="1:49" x14ac:dyDescent="0.25">
      <c r="A5571" s="117">
        <v>450000</v>
      </c>
      <c r="B5571" s="117">
        <v>870000</v>
      </c>
      <c r="C5571" s="117">
        <v>880000</v>
      </c>
      <c r="D5571" s="115" t="s">
        <v>342</v>
      </c>
      <c r="E5571" s="115" t="s">
        <v>13</v>
      </c>
      <c r="F5571" s="115" t="s">
        <v>343</v>
      </c>
      <c r="G5571" s="115" t="s">
        <v>344</v>
      </c>
      <c r="H5571" s="115">
        <v>0.56000000000000005</v>
      </c>
      <c r="I5571" s="115">
        <v>0.48</v>
      </c>
      <c r="J5571" s="115" t="s">
        <v>350</v>
      </c>
      <c r="K5571" s="115">
        <v>3.0690382825939999E-2</v>
      </c>
      <c r="L5571" s="115">
        <v>3658.51048194036</v>
      </c>
      <c r="M5571" s="115">
        <v>9.1188019814822496</v>
      </c>
      <c r="N5571" s="115">
        <v>1.3411044798192799</v>
      </c>
      <c r="O5571" s="115">
        <v>0.27985952372569001</v>
      </c>
      <c r="P5571" s="115">
        <v>4.1159009895239997E-2</v>
      </c>
      <c r="Q5571" s="115">
        <v>112.281087263489</v>
      </c>
      <c r="R5571" s="115">
        <v>1210</v>
      </c>
      <c r="S5571" s="115" t="s">
        <v>353</v>
      </c>
      <c r="T5571" s="115">
        <v>1210</v>
      </c>
      <c r="U5571" s="115" t="s">
        <v>352</v>
      </c>
      <c r="V5571" s="115" t="s">
        <v>350</v>
      </c>
      <c r="Z5571" s="115">
        <v>0</v>
      </c>
      <c r="AA5571" s="115">
        <v>1</v>
      </c>
      <c r="AB5571" s="115">
        <v>0.27985952372569001</v>
      </c>
      <c r="AC5571" s="115">
        <v>4.1159009895239997E-2</v>
      </c>
      <c r="AD5571" s="115">
        <v>112.281087263491</v>
      </c>
      <c r="AF5571" s="115">
        <v>-1</v>
      </c>
      <c r="AG5571" s="115">
        <v>-1</v>
      </c>
      <c r="AH5571" s="115">
        <v>-1</v>
      </c>
      <c r="AI5571" s="115">
        <v>-1</v>
      </c>
      <c r="AJ5571" s="115">
        <v>0</v>
      </c>
      <c r="AM5571" s="115" t="s">
        <v>348</v>
      </c>
      <c r="AN5571" s="115">
        <v>-1</v>
      </c>
      <c r="AQ5571" s="115">
        <v>604</v>
      </c>
      <c r="AR5571" s="115" t="s">
        <v>271</v>
      </c>
      <c r="AS5571" s="115" t="s">
        <v>384</v>
      </c>
      <c r="AT5571" s="115" t="s">
        <v>296</v>
      </c>
      <c r="AV5571" s="115">
        <v>56.9521604051398</v>
      </c>
      <c r="AW5571" s="115">
        <v>9.1063331100000006E-2</v>
      </c>
    </row>
    <row r="5572" spans="1:49" x14ac:dyDescent="0.25">
      <c r="A5572" s="117">
        <v>450000</v>
      </c>
      <c r="B5572" s="117">
        <v>870000</v>
      </c>
      <c r="C5572" s="117">
        <v>880000</v>
      </c>
      <c r="D5572" s="115" t="s">
        <v>342</v>
      </c>
      <c r="E5572" s="115" t="s">
        <v>13</v>
      </c>
      <c r="F5572" s="115" t="s">
        <v>343</v>
      </c>
      <c r="G5572" s="115" t="s">
        <v>344</v>
      </c>
      <c r="H5572" s="115">
        <v>0.56000000000000005</v>
      </c>
      <c r="I5572" s="115">
        <v>0.48</v>
      </c>
      <c r="J5572" s="115" t="s">
        <v>350</v>
      </c>
      <c r="K5572" s="115">
        <v>1.1935183168379999E-2</v>
      </c>
      <c r="L5572" s="115">
        <v>3674.4298321311499</v>
      </c>
      <c r="M5572" s="115">
        <v>9.1560573703253691</v>
      </c>
      <c r="N5572" s="115">
        <v>1.3465012890385499</v>
      </c>
      <c r="O5572" s="115">
        <v>0.10927922181503</v>
      </c>
      <c r="P5572" s="115">
        <v>1.6070739521130001E-2</v>
      </c>
      <c r="Q5572" s="115">
        <v>43.854993085848697</v>
      </c>
      <c r="R5572" s="115">
        <v>1210</v>
      </c>
      <c r="S5572" s="115" t="s">
        <v>353</v>
      </c>
      <c r="T5572" s="115">
        <v>1210</v>
      </c>
      <c r="U5572" s="115" t="s">
        <v>352</v>
      </c>
      <c r="V5572" s="115" t="s">
        <v>350</v>
      </c>
      <c r="Z5572" s="115">
        <v>0</v>
      </c>
      <c r="AA5572" s="115">
        <v>1</v>
      </c>
      <c r="AB5572" s="115">
        <v>0.10927922181503</v>
      </c>
      <c r="AC5572" s="115">
        <v>1.6070739521130001E-2</v>
      </c>
      <c r="AD5572" s="115">
        <v>81.586325746773198</v>
      </c>
      <c r="AF5572" s="115">
        <v>-1</v>
      </c>
      <c r="AG5572" s="115">
        <v>-1</v>
      </c>
      <c r="AH5572" s="115">
        <v>-1</v>
      </c>
      <c r="AI5572" s="115">
        <v>-1</v>
      </c>
      <c r="AJ5572" s="115">
        <v>0</v>
      </c>
      <c r="AM5572" s="115" t="s">
        <v>348</v>
      </c>
      <c r="AN5572" s="115">
        <v>-1</v>
      </c>
      <c r="AQ5572" s="115">
        <v>604</v>
      </c>
      <c r="AR5572" s="115" t="s">
        <v>271</v>
      </c>
      <c r="AS5572" s="115" t="s">
        <v>384</v>
      </c>
      <c r="AT5572" s="115" t="s">
        <v>296</v>
      </c>
      <c r="AV5572" s="115">
        <v>29.733742002341</v>
      </c>
      <c r="AW5572" s="115">
        <v>6.6168958400000005E-2</v>
      </c>
    </row>
    <row r="5573" spans="1:49" x14ac:dyDescent="0.25">
      <c r="A5573" s="117">
        <v>450000</v>
      </c>
      <c r="B5573" s="117">
        <v>870000</v>
      </c>
      <c r="C5573" s="117">
        <v>880000</v>
      </c>
      <c r="D5573" s="115" t="s">
        <v>342</v>
      </c>
      <c r="E5573" s="115" t="s">
        <v>13</v>
      </c>
      <c r="F5573" s="115" t="s">
        <v>343</v>
      </c>
      <c r="G5573" s="115" t="s">
        <v>344</v>
      </c>
      <c r="H5573" s="115">
        <v>0.56000000000000005</v>
      </c>
      <c r="I5573" s="115">
        <v>0.48</v>
      </c>
      <c r="J5573" s="115" t="s">
        <v>350</v>
      </c>
      <c r="K5573" s="115">
        <v>7.1891572435429998E-2</v>
      </c>
      <c r="L5573" s="115">
        <v>3674.4298321311499</v>
      </c>
      <c r="M5573" s="115">
        <v>9.1560573703253691</v>
      </c>
      <c r="N5573" s="115">
        <v>1.3465012890385499</v>
      </c>
      <c r="O5573" s="115">
        <v>0.65824336166171005</v>
      </c>
      <c r="P5573" s="115">
        <v>9.6802094955310003E-2</v>
      </c>
      <c r="Q5573" s="115">
        <v>264.16053843556898</v>
      </c>
      <c r="R5573" s="115">
        <v>1210</v>
      </c>
      <c r="S5573" s="115" t="s">
        <v>353</v>
      </c>
      <c r="T5573" s="115">
        <v>1210</v>
      </c>
      <c r="U5573" s="115" t="s">
        <v>352</v>
      </c>
      <c r="V5573" s="115" t="s">
        <v>350</v>
      </c>
      <c r="Z5573" s="115">
        <v>0</v>
      </c>
      <c r="AA5573" s="115">
        <v>1</v>
      </c>
      <c r="AB5573" s="115">
        <v>0.65824336166171005</v>
      </c>
      <c r="AC5573" s="115">
        <v>9.6802094955310003E-2</v>
      </c>
      <c r="AD5573" s="115">
        <v>482.672126475163</v>
      </c>
      <c r="AF5573" s="115">
        <v>-1</v>
      </c>
      <c r="AG5573" s="115">
        <v>-1</v>
      </c>
      <c r="AH5573" s="115">
        <v>-1</v>
      </c>
      <c r="AI5573" s="115">
        <v>-1</v>
      </c>
      <c r="AJ5573" s="115">
        <v>0</v>
      </c>
      <c r="AM5573" s="115" t="s">
        <v>348</v>
      </c>
      <c r="AN5573" s="115">
        <v>-1</v>
      </c>
      <c r="AQ5573" s="115">
        <v>604</v>
      </c>
      <c r="AR5573" s="115" t="s">
        <v>271</v>
      </c>
      <c r="AS5573" s="115" t="s">
        <v>384</v>
      </c>
      <c r="AT5573" s="115" t="s">
        <v>296</v>
      </c>
      <c r="AV5573" s="115">
        <v>79.503436998338401</v>
      </c>
      <c r="AW5573" s="115">
        <v>0.39146157860000003</v>
      </c>
    </row>
    <row r="5574" spans="1:49" x14ac:dyDescent="0.25">
      <c r="A5574" s="117">
        <v>450000</v>
      </c>
      <c r="B5574" s="117">
        <v>870000</v>
      </c>
      <c r="C5574" s="117">
        <v>880000</v>
      </c>
      <c r="D5574" s="115" t="s">
        <v>342</v>
      </c>
      <c r="E5574" s="115" t="s">
        <v>13</v>
      </c>
      <c r="F5574" s="115" t="s">
        <v>343</v>
      </c>
      <c r="G5574" s="115" t="s">
        <v>344</v>
      </c>
      <c r="H5574" s="115">
        <v>0.56000000000000005</v>
      </c>
      <c r="I5574" s="115">
        <v>0.48</v>
      </c>
      <c r="J5574" s="115" t="s">
        <v>350</v>
      </c>
      <c r="K5574" s="115">
        <v>3.4269062208590002E-2</v>
      </c>
      <c r="L5574" s="115">
        <v>3674.4298321311499</v>
      </c>
      <c r="M5574" s="115">
        <v>9.1560573703253691</v>
      </c>
      <c r="N5574" s="115">
        <v>1.3465012890385499</v>
      </c>
      <c r="O5574" s="115">
        <v>0.31376949960915002</v>
      </c>
      <c r="P5574" s="115">
        <v>4.6143336438010003E-2</v>
      </c>
      <c r="Q5574" s="115">
        <v>125.919264498423</v>
      </c>
      <c r="R5574" s="115">
        <v>1210</v>
      </c>
      <c r="S5574" s="115" t="s">
        <v>353</v>
      </c>
      <c r="T5574" s="115">
        <v>1210</v>
      </c>
      <c r="U5574" s="115" t="s">
        <v>352</v>
      </c>
      <c r="V5574" s="115" t="s">
        <v>350</v>
      </c>
      <c r="Z5574" s="115">
        <v>0</v>
      </c>
      <c r="AA5574" s="115">
        <v>1</v>
      </c>
      <c r="AB5574" s="115">
        <v>0.31376949960915002</v>
      </c>
      <c r="AC5574" s="115">
        <v>4.6143336438010003E-2</v>
      </c>
      <c r="AD5574" s="115">
        <v>236.02115011737001</v>
      </c>
      <c r="AF5574" s="115">
        <v>-1</v>
      </c>
      <c r="AG5574" s="115">
        <v>-1</v>
      </c>
      <c r="AH5574" s="115">
        <v>-1</v>
      </c>
      <c r="AI5574" s="115">
        <v>-1</v>
      </c>
      <c r="AJ5574" s="115">
        <v>0</v>
      </c>
      <c r="AM5574" s="115" t="s">
        <v>348</v>
      </c>
      <c r="AN5574" s="115">
        <v>-1</v>
      </c>
      <c r="AQ5574" s="115">
        <v>604</v>
      </c>
      <c r="AR5574" s="115" t="s">
        <v>271</v>
      </c>
      <c r="AS5574" s="115" t="s">
        <v>384</v>
      </c>
      <c r="AT5574" s="115" t="s">
        <v>296</v>
      </c>
      <c r="AV5574" s="115">
        <v>48.595531348423499</v>
      </c>
      <c r="AW5574" s="115">
        <v>0.19142023529999999</v>
      </c>
    </row>
    <row r="5575" spans="1:49" x14ac:dyDescent="0.25">
      <c r="A5575" s="117">
        <v>450000</v>
      </c>
      <c r="B5575" s="117">
        <v>880000</v>
      </c>
      <c r="C5575" s="117">
        <v>880000</v>
      </c>
      <c r="D5575" s="115" t="s">
        <v>342</v>
      </c>
      <c r="E5575" s="115" t="s">
        <v>13</v>
      </c>
      <c r="F5575" s="115" t="s">
        <v>343</v>
      </c>
      <c r="G5575" s="115" t="s">
        <v>344</v>
      </c>
      <c r="H5575" s="115">
        <v>0.56000000000000005</v>
      </c>
      <c r="I5575" s="115">
        <v>0.48</v>
      </c>
      <c r="J5575" s="115" t="s">
        <v>350</v>
      </c>
      <c r="K5575" s="115">
        <v>6.9039977159119997E-2</v>
      </c>
      <c r="L5575" s="115">
        <v>3696.2787702031301</v>
      </c>
      <c r="M5575" s="115">
        <v>10.045966169486301</v>
      </c>
      <c r="N5575" s="115">
        <v>1.76350038310721</v>
      </c>
      <c r="O5575" s="115">
        <v>0.69357327488267995</v>
      </c>
      <c r="P5575" s="115">
        <v>0.12175202616983</v>
      </c>
      <c r="Q5575" s="115">
        <v>255.191001868586</v>
      </c>
      <c r="R5575" s="115">
        <v>1300</v>
      </c>
      <c r="S5575" s="115" t="s">
        <v>346</v>
      </c>
      <c r="T5575" s="115">
        <v>1300</v>
      </c>
      <c r="U5575" s="115" t="s">
        <v>352</v>
      </c>
      <c r="V5575" s="115" t="s">
        <v>350</v>
      </c>
      <c r="Z5575" s="115">
        <v>0</v>
      </c>
      <c r="AA5575" s="115">
        <v>1</v>
      </c>
      <c r="AB5575" s="115">
        <v>0.69357327488267995</v>
      </c>
      <c r="AC5575" s="115">
        <v>0.12175202616983</v>
      </c>
      <c r="AD5575" s="115">
        <v>255.191001868586</v>
      </c>
      <c r="AF5575" s="115">
        <v>-1</v>
      </c>
      <c r="AG5575" s="115">
        <v>-1</v>
      </c>
      <c r="AH5575" s="115">
        <v>-1</v>
      </c>
      <c r="AI5575" s="115">
        <v>-1</v>
      </c>
      <c r="AJ5575" s="115">
        <v>0</v>
      </c>
      <c r="AM5575" s="115" t="s">
        <v>348</v>
      </c>
      <c r="AN5575" s="115">
        <v>-1</v>
      </c>
      <c r="AQ5575" s="115">
        <v>604</v>
      </c>
      <c r="AR5575" s="115" t="s">
        <v>271</v>
      </c>
      <c r="AS5575" s="115" t="s">
        <v>384</v>
      </c>
      <c r="AT5575" s="115" t="s">
        <v>296</v>
      </c>
      <c r="AV5575" s="115">
        <v>104.361176705883</v>
      </c>
      <c r="AW5575" s="115">
        <v>0.20696756029999999</v>
      </c>
    </row>
    <row r="5576" spans="1:49" x14ac:dyDescent="0.25">
      <c r="A5576" s="117">
        <v>450000</v>
      </c>
      <c r="B5576" s="117">
        <v>880000</v>
      </c>
      <c r="C5576" s="117">
        <v>880000</v>
      </c>
      <c r="D5576" s="115" t="s">
        <v>342</v>
      </c>
      <c r="E5576" s="115" t="s">
        <v>13</v>
      </c>
      <c r="F5576" s="115" t="s">
        <v>343</v>
      </c>
      <c r="G5576" s="115" t="s">
        <v>344</v>
      </c>
      <c r="H5576" s="115">
        <v>0.56000000000000005</v>
      </c>
      <c r="I5576" s="115">
        <v>0.48</v>
      </c>
      <c r="J5576" s="115" t="s">
        <v>350</v>
      </c>
      <c r="K5576" s="115">
        <v>6.1521828419000004E-4</v>
      </c>
      <c r="L5576" s="115">
        <v>3696.2787702031301</v>
      </c>
      <c r="M5576" s="115">
        <v>10.045966169486301</v>
      </c>
      <c r="N5576" s="115">
        <v>1.76350038310721</v>
      </c>
      <c r="O5576" s="115">
        <v>6.1804620698199999E-3</v>
      </c>
      <c r="P5576" s="115">
        <v>1.0849376798599999E-3</v>
      </c>
      <c r="Q5576" s="115">
        <v>2.2740182828922899</v>
      </c>
      <c r="R5576" s="115">
        <v>1330</v>
      </c>
      <c r="S5576" s="115" t="s">
        <v>354</v>
      </c>
      <c r="T5576" s="115">
        <v>1330</v>
      </c>
      <c r="U5576" s="115" t="s">
        <v>352</v>
      </c>
      <c r="V5576" s="115" t="s">
        <v>350</v>
      </c>
      <c r="Z5576" s="115">
        <v>0</v>
      </c>
      <c r="AA5576" s="115">
        <v>1</v>
      </c>
      <c r="AB5576" s="115">
        <v>6.1804620698199999E-3</v>
      </c>
      <c r="AC5576" s="115">
        <v>1.0849376798599999E-3</v>
      </c>
      <c r="AD5576" s="115">
        <v>2.2740182828930502</v>
      </c>
      <c r="AF5576" s="115">
        <v>-1</v>
      </c>
      <c r="AG5576" s="115">
        <v>-1</v>
      </c>
      <c r="AH5576" s="115">
        <v>-1</v>
      </c>
      <c r="AI5576" s="115">
        <v>-1</v>
      </c>
      <c r="AJ5576" s="115">
        <v>0</v>
      </c>
      <c r="AM5576" s="115" t="s">
        <v>348</v>
      </c>
      <c r="AN5576" s="115">
        <v>-1</v>
      </c>
      <c r="AQ5576" s="115">
        <v>604</v>
      </c>
      <c r="AR5576" s="115" t="s">
        <v>271</v>
      </c>
      <c r="AS5576" s="115" t="s">
        <v>384</v>
      </c>
      <c r="AT5576" s="115" t="s">
        <v>296</v>
      </c>
      <c r="AV5576" s="115">
        <v>6.6912269497328598</v>
      </c>
      <c r="AW5576" s="115">
        <v>1.8442971E-3</v>
      </c>
    </row>
    <row r="5577" spans="1:49" x14ac:dyDescent="0.25">
      <c r="A5577" s="117">
        <v>450000</v>
      </c>
      <c r="B5577" s="117">
        <v>880000</v>
      </c>
      <c r="C5577" s="117">
        <v>880000</v>
      </c>
      <c r="D5577" s="115" t="s">
        <v>342</v>
      </c>
      <c r="E5577" s="115" t="s">
        <v>13</v>
      </c>
      <c r="F5577" s="115" t="s">
        <v>343</v>
      </c>
      <c r="G5577" s="115" t="s">
        <v>344</v>
      </c>
      <c r="H5577" s="115">
        <v>0.56000000000000005</v>
      </c>
      <c r="I5577" s="115">
        <v>0.48</v>
      </c>
      <c r="J5577" s="115" t="s">
        <v>350</v>
      </c>
      <c r="K5577" s="115">
        <v>1.92398098637E-3</v>
      </c>
      <c r="L5577" s="115">
        <v>3696.2787702031301</v>
      </c>
      <c r="M5577" s="115">
        <v>10.045966169486301</v>
      </c>
      <c r="N5577" s="115">
        <v>1.76350038310721</v>
      </c>
      <c r="O5577" s="115">
        <v>1.9328247899800002E-2</v>
      </c>
      <c r="P5577" s="115">
        <v>3.3929412065500002E-3</v>
      </c>
      <c r="Q5577" s="115">
        <v>7.1115700741939101</v>
      </c>
      <c r="R5577" s="115">
        <v>1330</v>
      </c>
      <c r="S5577" s="115" t="s">
        <v>354</v>
      </c>
      <c r="T5577" s="115">
        <v>1330</v>
      </c>
      <c r="U5577" s="115" t="s">
        <v>352</v>
      </c>
      <c r="V5577" s="115" t="s">
        <v>350</v>
      </c>
      <c r="Z5577" s="115">
        <v>0</v>
      </c>
      <c r="AA5577" s="115">
        <v>1</v>
      </c>
      <c r="AB5577" s="115">
        <v>1.9328247899800002E-2</v>
      </c>
      <c r="AC5577" s="115">
        <v>3.3929412065500002E-3</v>
      </c>
      <c r="AD5577" s="115">
        <v>7.1115700741943897</v>
      </c>
      <c r="AF5577" s="115">
        <v>-1</v>
      </c>
      <c r="AG5577" s="115">
        <v>-1</v>
      </c>
      <c r="AH5577" s="115">
        <v>-1</v>
      </c>
      <c r="AI5577" s="115">
        <v>-1</v>
      </c>
      <c r="AJ5577" s="115">
        <v>0</v>
      </c>
      <c r="AM5577" s="115" t="s">
        <v>348</v>
      </c>
      <c r="AN5577" s="115">
        <v>-1</v>
      </c>
      <c r="AQ5577" s="115">
        <v>604</v>
      </c>
      <c r="AR5577" s="115" t="s">
        <v>271</v>
      </c>
      <c r="AS5577" s="115" t="s">
        <v>384</v>
      </c>
      <c r="AT5577" s="115" t="s">
        <v>296</v>
      </c>
      <c r="AV5577" s="115">
        <v>18.097218883954799</v>
      </c>
      <c r="AW5577" s="115">
        <v>5.7676966999999999E-3</v>
      </c>
    </row>
    <row r="5578" spans="1:49" x14ac:dyDescent="0.25">
      <c r="A5578" s="117">
        <v>450000</v>
      </c>
      <c r="B5578" s="117">
        <v>880000</v>
      </c>
      <c r="C5578" s="117">
        <v>880000</v>
      </c>
      <c r="D5578" s="115" t="s">
        <v>342</v>
      </c>
      <c r="E5578" s="115" t="s">
        <v>13</v>
      </c>
      <c r="F5578" s="115" t="s">
        <v>343</v>
      </c>
      <c r="G5578" s="115" t="s">
        <v>344</v>
      </c>
      <c r="H5578" s="115">
        <v>0.56000000000000005</v>
      </c>
      <c r="I5578" s="115">
        <v>0.48</v>
      </c>
      <c r="J5578" s="115" t="s">
        <v>350</v>
      </c>
      <c r="K5578" s="115">
        <v>3.6820327340000001E-3</v>
      </c>
      <c r="L5578" s="115">
        <v>3696.2787702031301</v>
      </c>
      <c r="M5578" s="115">
        <v>10.045966169486301</v>
      </c>
      <c r="N5578" s="115">
        <v>1.76350038310721</v>
      </c>
      <c r="O5578" s="115">
        <v>3.6989576280719999E-2</v>
      </c>
      <c r="P5578" s="115">
        <v>6.4932661370199997E-3</v>
      </c>
      <c r="Q5578" s="115">
        <v>13.609819425884501</v>
      </c>
      <c r="R5578" s="115">
        <v>1330</v>
      </c>
      <c r="S5578" s="115" t="s">
        <v>354</v>
      </c>
      <c r="T5578" s="115">
        <v>1330</v>
      </c>
      <c r="U5578" s="115" t="s">
        <v>352</v>
      </c>
      <c r="V5578" s="115" t="s">
        <v>350</v>
      </c>
      <c r="Z5578" s="115">
        <v>0</v>
      </c>
      <c r="AA5578" s="115">
        <v>1</v>
      </c>
      <c r="AB5578" s="115">
        <v>3.6989576280719999E-2</v>
      </c>
      <c r="AC5578" s="115">
        <v>6.4932661370199997E-3</v>
      </c>
      <c r="AD5578" s="115">
        <v>13.6098194258856</v>
      </c>
      <c r="AF5578" s="115">
        <v>-1</v>
      </c>
      <c r="AG5578" s="115">
        <v>-1</v>
      </c>
      <c r="AH5578" s="115">
        <v>-1</v>
      </c>
      <c r="AI5578" s="115">
        <v>-1</v>
      </c>
      <c r="AJ5578" s="115">
        <v>0</v>
      </c>
      <c r="AM5578" s="115" t="s">
        <v>348</v>
      </c>
      <c r="AN5578" s="115">
        <v>-1</v>
      </c>
      <c r="AQ5578" s="115">
        <v>604</v>
      </c>
      <c r="AR5578" s="115" t="s">
        <v>271</v>
      </c>
      <c r="AS5578" s="115" t="s">
        <v>384</v>
      </c>
      <c r="AT5578" s="115" t="s">
        <v>296</v>
      </c>
      <c r="AV5578" s="115">
        <v>19.9314482383963</v>
      </c>
      <c r="AW5578" s="115">
        <v>1.1037972E-2</v>
      </c>
    </row>
    <row r="5579" spans="1:49" x14ac:dyDescent="0.25">
      <c r="A5579" s="117">
        <v>450000</v>
      </c>
      <c r="B5579" s="117">
        <v>880000</v>
      </c>
      <c r="C5579" s="117">
        <v>880000</v>
      </c>
      <c r="D5579" s="115" t="s">
        <v>342</v>
      </c>
      <c r="E5579" s="115" t="s">
        <v>13</v>
      </c>
      <c r="F5579" s="115" t="s">
        <v>343</v>
      </c>
      <c r="G5579" s="115" t="s">
        <v>344</v>
      </c>
      <c r="H5579" s="115">
        <v>0.56000000000000005</v>
      </c>
      <c r="I5579" s="115">
        <v>0.48</v>
      </c>
      <c r="J5579" s="115" t="s">
        <v>350</v>
      </c>
      <c r="K5579" s="115">
        <v>5.4260841631599997E-3</v>
      </c>
      <c r="L5579" s="115">
        <v>3696.2787702031301</v>
      </c>
      <c r="M5579" s="115">
        <v>10.045966169486301</v>
      </c>
      <c r="N5579" s="115">
        <v>1.76350038310721</v>
      </c>
      <c r="O5579" s="115">
        <v>5.4510257935939999E-2</v>
      </c>
      <c r="P5579" s="115">
        <v>9.5689015005099992E-3</v>
      </c>
      <c r="Q5579" s="115">
        <v>20.056319697642198</v>
      </c>
      <c r="R5579" s="115">
        <v>1330</v>
      </c>
      <c r="S5579" s="115" t="s">
        <v>354</v>
      </c>
      <c r="T5579" s="115">
        <v>1330</v>
      </c>
      <c r="U5579" s="115" t="s">
        <v>352</v>
      </c>
      <c r="V5579" s="115" t="s">
        <v>350</v>
      </c>
      <c r="Z5579" s="115">
        <v>0</v>
      </c>
      <c r="AA5579" s="115">
        <v>1</v>
      </c>
      <c r="AB5579" s="115">
        <v>5.4510257935939999E-2</v>
      </c>
      <c r="AC5579" s="115">
        <v>9.5689015005099992E-3</v>
      </c>
      <c r="AD5579" s="115">
        <v>20.056319697642099</v>
      </c>
      <c r="AF5579" s="115">
        <v>-1</v>
      </c>
      <c r="AG5579" s="115">
        <v>-1</v>
      </c>
      <c r="AH5579" s="115">
        <v>-1</v>
      </c>
      <c r="AI5579" s="115">
        <v>-1</v>
      </c>
      <c r="AJ5579" s="115">
        <v>0</v>
      </c>
      <c r="AM5579" s="115" t="s">
        <v>348</v>
      </c>
      <c r="AN5579" s="115">
        <v>-1</v>
      </c>
      <c r="AQ5579" s="115">
        <v>604</v>
      </c>
      <c r="AR5579" s="115" t="s">
        <v>271</v>
      </c>
      <c r="AS5579" s="115" t="s">
        <v>384</v>
      </c>
      <c r="AT5579" s="115" t="s">
        <v>296</v>
      </c>
      <c r="AV5579" s="115">
        <v>23.3507047848925</v>
      </c>
      <c r="AW5579" s="115">
        <v>1.62662771E-2</v>
      </c>
    </row>
    <row r="5580" spans="1:49" x14ac:dyDescent="0.25">
      <c r="A5580" s="117">
        <v>450000</v>
      </c>
      <c r="B5580" s="117">
        <v>880000</v>
      </c>
      <c r="C5580" s="117">
        <v>880000</v>
      </c>
      <c r="D5580" s="115" t="s">
        <v>342</v>
      </c>
      <c r="E5580" s="115" t="s">
        <v>13</v>
      </c>
      <c r="F5580" s="115" t="s">
        <v>343</v>
      </c>
      <c r="G5580" s="115" t="s">
        <v>344</v>
      </c>
      <c r="H5580" s="115">
        <v>0.56000000000000005</v>
      </c>
      <c r="I5580" s="115">
        <v>0.48</v>
      </c>
      <c r="J5580" s="115" t="s">
        <v>350</v>
      </c>
      <c r="K5580" s="115">
        <v>5.9279086032799997E-3</v>
      </c>
      <c r="L5580" s="115">
        <v>3696.2787702031301</v>
      </c>
      <c r="M5580" s="115">
        <v>10.045966169486301</v>
      </c>
      <c r="N5580" s="115">
        <v>1.76350038310721</v>
      </c>
      <c r="O5580" s="115">
        <v>5.9551569284439998E-2</v>
      </c>
      <c r="P5580" s="115">
        <v>1.0453869092919999E-2</v>
      </c>
      <c r="Q5580" s="115">
        <v>21.911202722041601</v>
      </c>
      <c r="R5580" s="115">
        <v>1330</v>
      </c>
      <c r="S5580" s="115" t="s">
        <v>354</v>
      </c>
      <c r="T5580" s="115">
        <v>1330</v>
      </c>
      <c r="U5580" s="115" t="s">
        <v>352</v>
      </c>
      <c r="V5580" s="115" t="s">
        <v>350</v>
      </c>
      <c r="Z5580" s="115">
        <v>0</v>
      </c>
      <c r="AA5580" s="115">
        <v>1</v>
      </c>
      <c r="AB5580" s="115">
        <v>5.9551569284439998E-2</v>
      </c>
      <c r="AC5580" s="115">
        <v>1.0453869092919999E-2</v>
      </c>
      <c r="AD5580" s="115">
        <v>21.9112027220425</v>
      </c>
      <c r="AF5580" s="115">
        <v>-1</v>
      </c>
      <c r="AG5580" s="115">
        <v>-1</v>
      </c>
      <c r="AH5580" s="115">
        <v>-1</v>
      </c>
      <c r="AI5580" s="115">
        <v>-1</v>
      </c>
      <c r="AJ5580" s="115">
        <v>0</v>
      </c>
      <c r="AM5580" s="115" t="s">
        <v>348</v>
      </c>
      <c r="AN5580" s="115">
        <v>-1</v>
      </c>
      <c r="AQ5580" s="115">
        <v>604</v>
      </c>
      <c r="AR5580" s="115" t="s">
        <v>271</v>
      </c>
      <c r="AS5580" s="115" t="s">
        <v>384</v>
      </c>
      <c r="AT5580" s="115" t="s">
        <v>296</v>
      </c>
      <c r="AV5580" s="115">
        <v>19.645441947191401</v>
      </c>
      <c r="AW5580" s="115">
        <v>1.7770642900000001E-2</v>
      </c>
    </row>
    <row r="5581" spans="1:49" x14ac:dyDescent="0.25">
      <c r="A5581" s="117">
        <v>450000</v>
      </c>
      <c r="B5581" s="117">
        <v>880000</v>
      </c>
      <c r="C5581" s="117">
        <v>880000</v>
      </c>
      <c r="D5581" s="115" t="s">
        <v>342</v>
      </c>
      <c r="E5581" s="115" t="s">
        <v>13</v>
      </c>
      <c r="F5581" s="115" t="s">
        <v>343</v>
      </c>
      <c r="G5581" s="115" t="s">
        <v>344</v>
      </c>
      <c r="H5581" s="115">
        <v>0.56000000000000005</v>
      </c>
      <c r="I5581" s="115">
        <v>0.48</v>
      </c>
      <c r="J5581" s="115" t="s">
        <v>350</v>
      </c>
      <c r="K5581" s="115">
        <v>0.20981344350156</v>
      </c>
      <c r="L5581" s="115">
        <v>3696.2787702031301</v>
      </c>
      <c r="M5581" s="115">
        <v>10.045966169486301</v>
      </c>
      <c r="N5581" s="115">
        <v>1.76350038310721</v>
      </c>
      <c r="O5581" s="115">
        <v>2.1077787553201102</v>
      </c>
      <c r="P5581" s="115">
        <v>0.37000608799604001</v>
      </c>
      <c r="Q5581" s="115">
        <v>775.528976918034</v>
      </c>
      <c r="R5581" s="115">
        <v>1210</v>
      </c>
      <c r="S5581" s="115" t="s">
        <v>353</v>
      </c>
      <c r="T5581" s="115">
        <v>1210</v>
      </c>
      <c r="U5581" s="115" t="s">
        <v>352</v>
      </c>
      <c r="V5581" s="115" t="s">
        <v>350</v>
      </c>
      <c r="Z5581" s="115">
        <v>0</v>
      </c>
      <c r="AA5581" s="115">
        <v>1</v>
      </c>
      <c r="AB5581" s="115">
        <v>2.1077787553201102</v>
      </c>
      <c r="AC5581" s="115">
        <v>0.37000608799604001</v>
      </c>
      <c r="AD5581" s="115">
        <v>775.528976918034</v>
      </c>
      <c r="AF5581" s="115">
        <v>-1</v>
      </c>
      <c r="AG5581" s="115">
        <v>-1</v>
      </c>
      <c r="AH5581" s="115">
        <v>-1</v>
      </c>
      <c r="AI5581" s="115">
        <v>-1</v>
      </c>
      <c r="AJ5581" s="115">
        <v>0</v>
      </c>
      <c r="AM5581" s="115" t="s">
        <v>348</v>
      </c>
      <c r="AN5581" s="115">
        <v>-1</v>
      </c>
      <c r="AQ5581" s="115">
        <v>604</v>
      </c>
      <c r="AR5581" s="115" t="s">
        <v>271</v>
      </c>
      <c r="AS5581" s="115" t="s">
        <v>384</v>
      </c>
      <c r="AT5581" s="115" t="s">
        <v>296</v>
      </c>
      <c r="AV5581" s="115">
        <v>116.76470327656099</v>
      </c>
      <c r="AW5581" s="115">
        <v>0.62897727240000001</v>
      </c>
    </row>
    <row r="5582" spans="1:49" x14ac:dyDescent="0.25">
      <c r="A5582" s="117">
        <v>450000</v>
      </c>
      <c r="B5582" s="117">
        <v>880000</v>
      </c>
      <c r="C5582" s="117">
        <v>880000</v>
      </c>
      <c r="D5582" s="115" t="s">
        <v>342</v>
      </c>
      <c r="E5582" s="115" t="s">
        <v>13</v>
      </c>
      <c r="F5582" s="115" t="s">
        <v>343</v>
      </c>
      <c r="G5582" s="115" t="s">
        <v>344</v>
      </c>
      <c r="H5582" s="115">
        <v>0.56000000000000005</v>
      </c>
      <c r="I5582" s="115">
        <v>0.48</v>
      </c>
      <c r="J5582" s="115" t="s">
        <v>350</v>
      </c>
      <c r="K5582" s="115">
        <v>4.38561877162E-2</v>
      </c>
      <c r="L5582" s="115">
        <v>3696.2787702031301</v>
      </c>
      <c r="M5582" s="115">
        <v>10.045966169486301</v>
      </c>
      <c r="N5582" s="115">
        <v>1.76350038310721</v>
      </c>
      <c r="O5582" s="115">
        <v>0.44057777811957999</v>
      </c>
      <c r="P5582" s="115">
        <v>7.7340403839139996E-2</v>
      </c>
      <c r="Q5582" s="115">
        <v>162.10469559743299</v>
      </c>
      <c r="R5582" s="115">
        <v>1210</v>
      </c>
      <c r="S5582" s="115" t="s">
        <v>353</v>
      </c>
      <c r="T5582" s="115">
        <v>1210</v>
      </c>
      <c r="U5582" s="115" t="s">
        <v>352</v>
      </c>
      <c r="V5582" s="115" t="s">
        <v>350</v>
      </c>
      <c r="Z5582" s="115">
        <v>0</v>
      </c>
      <c r="AA5582" s="115">
        <v>1</v>
      </c>
      <c r="AB5582" s="115">
        <v>0.44057777811957999</v>
      </c>
      <c r="AC5582" s="115">
        <v>7.7340403839139996E-2</v>
      </c>
      <c r="AD5582" s="115">
        <v>162.10469559743501</v>
      </c>
      <c r="AF5582" s="115">
        <v>-1</v>
      </c>
      <c r="AG5582" s="115">
        <v>-1</v>
      </c>
      <c r="AH5582" s="115">
        <v>-1</v>
      </c>
      <c r="AI5582" s="115">
        <v>-1</v>
      </c>
      <c r="AJ5582" s="115">
        <v>0</v>
      </c>
      <c r="AM5582" s="115" t="s">
        <v>348</v>
      </c>
      <c r="AN5582" s="115">
        <v>-1</v>
      </c>
      <c r="AQ5582" s="115">
        <v>604</v>
      </c>
      <c r="AR5582" s="115" t="s">
        <v>271</v>
      </c>
      <c r="AS5582" s="115" t="s">
        <v>384</v>
      </c>
      <c r="AT5582" s="115" t="s">
        <v>296</v>
      </c>
      <c r="AV5582" s="115">
        <v>67.168861557422204</v>
      </c>
      <c r="AW5582" s="115">
        <v>0.13147177260000001</v>
      </c>
    </row>
    <row r="5583" spans="1:49" x14ac:dyDescent="0.25">
      <c r="A5583" s="117">
        <v>450000</v>
      </c>
      <c r="B5583" s="117">
        <v>880000</v>
      </c>
      <c r="C5583" s="117">
        <v>880000</v>
      </c>
      <c r="D5583" s="115" t="s">
        <v>342</v>
      </c>
      <c r="E5583" s="115" t="s">
        <v>13</v>
      </c>
      <c r="F5583" s="115" t="s">
        <v>343</v>
      </c>
      <c r="G5583" s="115" t="s">
        <v>344</v>
      </c>
      <c r="H5583" s="115">
        <v>0.56000000000000005</v>
      </c>
      <c r="I5583" s="115">
        <v>0.48</v>
      </c>
      <c r="J5583" s="115" t="s">
        <v>350</v>
      </c>
      <c r="K5583" s="115">
        <v>0.27747862072712998</v>
      </c>
      <c r="L5583" s="115">
        <v>3696.2787702031301</v>
      </c>
      <c r="M5583" s="115">
        <v>10.045966169486301</v>
      </c>
      <c r="N5583" s="115">
        <v>1.76350038310721</v>
      </c>
      <c r="O5583" s="115">
        <v>2.7875408365804799</v>
      </c>
      <c r="P5583" s="115">
        <v>0.48933365395634998</v>
      </c>
      <c r="Q5583" s="115">
        <v>1025.6383349789401</v>
      </c>
      <c r="R5583" s="115">
        <v>1300</v>
      </c>
      <c r="S5583" s="115" t="s">
        <v>346</v>
      </c>
      <c r="T5583" s="115">
        <v>1300</v>
      </c>
      <c r="U5583" s="115" t="s">
        <v>352</v>
      </c>
      <c r="V5583" s="115" t="s">
        <v>350</v>
      </c>
      <c r="Z5583" s="115">
        <v>0</v>
      </c>
      <c r="AA5583" s="115">
        <v>1</v>
      </c>
      <c r="AB5583" s="115">
        <v>2.7875408365804799</v>
      </c>
      <c r="AC5583" s="115">
        <v>0.48933365395634998</v>
      </c>
      <c r="AD5583" s="115">
        <v>1025.6383349789401</v>
      </c>
      <c r="AF5583" s="115">
        <v>-1</v>
      </c>
      <c r="AG5583" s="115">
        <v>-1</v>
      </c>
      <c r="AH5583" s="115">
        <v>-1</v>
      </c>
      <c r="AI5583" s="115">
        <v>-1</v>
      </c>
      <c r="AJ5583" s="115">
        <v>0</v>
      </c>
      <c r="AM5583" s="115" t="s">
        <v>348</v>
      </c>
      <c r="AN5583" s="115">
        <v>-1</v>
      </c>
      <c r="AQ5583" s="115">
        <v>604</v>
      </c>
      <c r="AR5583" s="115" t="s">
        <v>271</v>
      </c>
      <c r="AS5583" s="115" t="s">
        <v>384</v>
      </c>
      <c r="AT5583" s="115" t="s">
        <v>296</v>
      </c>
      <c r="AV5583" s="115">
        <v>144.93138514656201</v>
      </c>
      <c r="AW5583" s="115">
        <v>0.83182346709999999</v>
      </c>
    </row>
    <row r="5584" spans="1:49" x14ac:dyDescent="0.25">
      <c r="A5584" s="117">
        <v>450000</v>
      </c>
      <c r="B5584" s="117">
        <v>880000</v>
      </c>
      <c r="C5584" s="117">
        <v>880000</v>
      </c>
      <c r="D5584" s="115" t="s">
        <v>342</v>
      </c>
      <c r="E5584" s="115" t="s">
        <v>13</v>
      </c>
      <c r="F5584" s="115" t="s">
        <v>343</v>
      </c>
      <c r="G5584" s="115" t="s">
        <v>344</v>
      </c>
      <c r="H5584" s="115">
        <v>0.56000000000000005</v>
      </c>
      <c r="I5584" s="115">
        <v>0.48</v>
      </c>
      <c r="J5584" s="115" t="s">
        <v>350</v>
      </c>
      <c r="K5584" s="115">
        <v>0.20307166188031001</v>
      </c>
      <c r="L5584" s="115">
        <v>3709.49342888506</v>
      </c>
      <c r="M5584" s="115">
        <v>10.658303985728301</v>
      </c>
      <c r="N5584" s="115">
        <v>2.0519811560391501</v>
      </c>
      <c r="O5584" s="115">
        <v>2.1643995032074299</v>
      </c>
      <c r="P5584" s="115">
        <v>0.41669922350395999</v>
      </c>
      <c r="Q5584" s="115">
        <v>753.29299533779704</v>
      </c>
      <c r="R5584" s="115">
        <v>1300</v>
      </c>
      <c r="S5584" s="115" t="s">
        <v>346</v>
      </c>
      <c r="T5584" s="115">
        <v>1300</v>
      </c>
      <c r="U5584" s="115" t="s">
        <v>352</v>
      </c>
      <c r="V5584" s="115" t="s">
        <v>350</v>
      </c>
      <c r="Z5584" s="115">
        <v>0</v>
      </c>
      <c r="AA5584" s="115">
        <v>1</v>
      </c>
      <c r="AB5584" s="115">
        <v>2.1643995032074299</v>
      </c>
      <c r="AC5584" s="115">
        <v>0.41669922350395999</v>
      </c>
      <c r="AD5584" s="115">
        <v>753.29299533779704</v>
      </c>
      <c r="AF5584" s="115">
        <v>-1</v>
      </c>
      <c r="AG5584" s="115">
        <v>-1</v>
      </c>
      <c r="AH5584" s="115">
        <v>-1</v>
      </c>
      <c r="AI5584" s="115">
        <v>-1</v>
      </c>
      <c r="AJ5584" s="115">
        <v>0</v>
      </c>
      <c r="AM5584" s="115" t="s">
        <v>348</v>
      </c>
      <c r="AN5584" s="115">
        <v>-1</v>
      </c>
      <c r="AQ5584" s="115">
        <v>604</v>
      </c>
      <c r="AR5584" s="115" t="s">
        <v>271</v>
      </c>
      <c r="AS5584" s="115" t="s">
        <v>384</v>
      </c>
      <c r="AT5584" s="115" t="s">
        <v>296</v>
      </c>
      <c r="AV5584" s="115">
        <v>129.29377219898799</v>
      </c>
      <c r="AW5584" s="115">
        <v>0.61094322410000002</v>
      </c>
    </row>
    <row r="5585" spans="1:49" x14ac:dyDescent="0.25">
      <c r="A5585" s="117">
        <v>450000</v>
      </c>
      <c r="B5585" s="117">
        <v>880000</v>
      </c>
      <c r="C5585" s="117">
        <v>880000</v>
      </c>
      <c r="D5585" s="115" t="s">
        <v>342</v>
      </c>
      <c r="E5585" s="115" t="s">
        <v>13</v>
      </c>
      <c r="F5585" s="115" t="s">
        <v>343</v>
      </c>
      <c r="G5585" s="115" t="s">
        <v>344</v>
      </c>
      <c r="H5585" s="115">
        <v>0.56000000000000005</v>
      </c>
      <c r="I5585" s="115">
        <v>0.48</v>
      </c>
      <c r="J5585" s="115" t="s">
        <v>345</v>
      </c>
      <c r="K5585" s="115">
        <v>0.10647708534083</v>
      </c>
      <c r="L5585" s="115">
        <v>3709.49342888506</v>
      </c>
      <c r="M5585" s="115">
        <v>10.658303985728301</v>
      </c>
      <c r="N5585" s="115">
        <v>2.0519811560391501</v>
      </c>
      <c r="O5585" s="115">
        <v>1.1348651430769401</v>
      </c>
      <c r="P5585" s="115">
        <v>0.21848897266935999</v>
      </c>
      <c r="Q5585" s="115">
        <v>394.97604839865699</v>
      </c>
      <c r="R5585" s="115">
        <v>1300</v>
      </c>
      <c r="S5585" s="115" t="s">
        <v>346</v>
      </c>
      <c r="T5585" s="115">
        <v>1300</v>
      </c>
      <c r="U5585" s="115" t="s">
        <v>347</v>
      </c>
      <c r="V5585" s="115" t="s">
        <v>345</v>
      </c>
      <c r="Z5585" s="115">
        <v>0</v>
      </c>
      <c r="AA5585" s="115">
        <v>1</v>
      </c>
      <c r="AB5585" s="115">
        <v>1.1348651430769401</v>
      </c>
      <c r="AC5585" s="115">
        <v>0.21848897266935999</v>
      </c>
      <c r="AD5585" s="115">
        <v>545.74948148764202</v>
      </c>
      <c r="AF5585" s="115">
        <v>-1</v>
      </c>
      <c r="AG5585" s="115">
        <v>-1</v>
      </c>
      <c r="AH5585" s="115">
        <v>-1</v>
      </c>
      <c r="AI5585" s="115">
        <v>-1</v>
      </c>
      <c r="AJ5585" s="115">
        <v>0</v>
      </c>
      <c r="AM5585" s="115" t="s">
        <v>348</v>
      </c>
      <c r="AN5585" s="115">
        <v>-1</v>
      </c>
      <c r="AQ5585" s="115">
        <v>604</v>
      </c>
      <c r="AR5585" s="115" t="s">
        <v>271</v>
      </c>
      <c r="AS5585" s="115" t="s">
        <v>384</v>
      </c>
      <c r="AT5585" s="115" t="s">
        <v>296</v>
      </c>
      <c r="AV5585" s="115">
        <v>118.78138890480599</v>
      </c>
      <c r="AW5585" s="115">
        <v>0.44261920640000002</v>
      </c>
    </row>
    <row r="5586" spans="1:49" x14ac:dyDescent="0.25">
      <c r="A5586" s="117">
        <v>450000</v>
      </c>
      <c r="B5586" s="117">
        <v>880000</v>
      </c>
      <c r="C5586" s="117">
        <v>880000</v>
      </c>
      <c r="D5586" s="115" t="s">
        <v>342</v>
      </c>
      <c r="E5586" s="115" t="s">
        <v>13</v>
      </c>
      <c r="F5586" s="115" t="s">
        <v>343</v>
      </c>
      <c r="G5586" s="115" t="s">
        <v>344</v>
      </c>
      <c r="H5586" s="115">
        <v>0.56000000000000005</v>
      </c>
      <c r="I5586" s="115">
        <v>0.48</v>
      </c>
      <c r="J5586" s="115" t="s">
        <v>350</v>
      </c>
      <c r="K5586" s="115">
        <v>2.573446898943E-2</v>
      </c>
      <c r="L5586" s="115">
        <v>3709.49342888506</v>
      </c>
      <c r="M5586" s="115">
        <v>10.658303985728301</v>
      </c>
      <c r="N5586" s="115">
        <v>2.0519811560391501</v>
      </c>
      <c r="O5586" s="115">
        <v>0.27428579340068998</v>
      </c>
      <c r="P5586" s="115">
        <v>5.2806645426989998E-2</v>
      </c>
      <c r="Q5586" s="115">
        <v>95.461843612155505</v>
      </c>
      <c r="R5586" s="115">
        <v>1330</v>
      </c>
      <c r="S5586" s="115" t="s">
        <v>354</v>
      </c>
      <c r="T5586" s="115">
        <v>1330</v>
      </c>
      <c r="U5586" s="115" t="s">
        <v>352</v>
      </c>
      <c r="V5586" s="115" t="s">
        <v>350</v>
      </c>
      <c r="Z5586" s="115">
        <v>0</v>
      </c>
      <c r="AA5586" s="115">
        <v>1</v>
      </c>
      <c r="AB5586" s="115">
        <v>0.27428579340068998</v>
      </c>
      <c r="AC5586" s="115">
        <v>5.2806645426989998E-2</v>
      </c>
      <c r="AD5586" s="115">
        <v>95.461843612155107</v>
      </c>
      <c r="AF5586" s="115">
        <v>-1</v>
      </c>
      <c r="AG5586" s="115">
        <v>-1</v>
      </c>
      <c r="AH5586" s="115">
        <v>-1</v>
      </c>
      <c r="AI5586" s="115">
        <v>-1</v>
      </c>
      <c r="AJ5586" s="115">
        <v>0</v>
      </c>
      <c r="AM5586" s="115" t="s">
        <v>348</v>
      </c>
      <c r="AN5586" s="115">
        <v>-1</v>
      </c>
      <c r="AQ5586" s="115">
        <v>604</v>
      </c>
      <c r="AR5586" s="115" t="s">
        <v>271</v>
      </c>
      <c r="AS5586" s="115" t="s">
        <v>384</v>
      </c>
      <c r="AT5586" s="115" t="s">
        <v>296</v>
      </c>
      <c r="AV5586" s="115">
        <v>51.670976756693797</v>
      </c>
      <c r="AW5586" s="115">
        <v>7.7422419800000003E-2</v>
      </c>
    </row>
    <row r="5587" spans="1:49" x14ac:dyDescent="0.25">
      <c r="A5587" s="117">
        <v>450000</v>
      </c>
      <c r="B5587" s="117">
        <v>880000</v>
      </c>
      <c r="C5587" s="117">
        <v>880000</v>
      </c>
      <c r="D5587" s="115" t="s">
        <v>342</v>
      </c>
      <c r="E5587" s="115" t="s">
        <v>13</v>
      </c>
      <c r="F5587" s="115" t="s">
        <v>343</v>
      </c>
      <c r="G5587" s="115" t="s">
        <v>344</v>
      </c>
      <c r="H5587" s="115">
        <v>0.56000000000000005</v>
      </c>
      <c r="I5587" s="115">
        <v>0.48</v>
      </c>
      <c r="J5587" s="115" t="s">
        <v>350</v>
      </c>
      <c r="K5587" s="115">
        <v>0.23995385377319001</v>
      </c>
      <c r="L5587" s="115">
        <v>3709.49342888506</v>
      </c>
      <c r="M5587" s="115">
        <v>10.658303985728301</v>
      </c>
      <c r="N5587" s="115">
        <v>2.0519811560391501</v>
      </c>
      <c r="O5587" s="115">
        <v>2.5575011160616801</v>
      </c>
      <c r="P5587" s="115">
        <v>0.49238078626156001</v>
      </c>
      <c r="Q5587" s="115">
        <v>890.10724380730198</v>
      </c>
      <c r="R5587" s="115">
        <v>1300</v>
      </c>
      <c r="S5587" s="115" t="s">
        <v>346</v>
      </c>
      <c r="T5587" s="115">
        <v>1300</v>
      </c>
      <c r="U5587" s="115" t="s">
        <v>352</v>
      </c>
      <c r="V5587" s="115" t="s">
        <v>350</v>
      </c>
      <c r="Z5587" s="115">
        <v>0</v>
      </c>
      <c r="AA5587" s="115">
        <v>1</v>
      </c>
      <c r="AB5587" s="115">
        <v>2.5575011160616801</v>
      </c>
      <c r="AC5587" s="115">
        <v>0.49238078626156001</v>
      </c>
      <c r="AD5587" s="115">
        <v>890.10724380730198</v>
      </c>
      <c r="AF5587" s="115">
        <v>-1</v>
      </c>
      <c r="AG5587" s="115">
        <v>-1</v>
      </c>
      <c r="AH5587" s="115">
        <v>-1</v>
      </c>
      <c r="AI5587" s="115">
        <v>-1</v>
      </c>
      <c r="AJ5587" s="115">
        <v>0</v>
      </c>
      <c r="AM5587" s="115" t="s">
        <v>348</v>
      </c>
      <c r="AN5587" s="115">
        <v>-1</v>
      </c>
      <c r="AQ5587" s="115">
        <v>604</v>
      </c>
      <c r="AR5587" s="115" t="s">
        <v>271</v>
      </c>
      <c r="AS5587" s="115" t="s">
        <v>384</v>
      </c>
      <c r="AT5587" s="115" t="s">
        <v>296</v>
      </c>
      <c r="AV5587" s="115">
        <v>133.01447418911101</v>
      </c>
      <c r="AW5587" s="115">
        <v>0.72190368520000003</v>
      </c>
    </row>
    <row r="5588" spans="1:49" x14ac:dyDescent="0.25">
      <c r="A5588" s="117">
        <v>450000</v>
      </c>
      <c r="B5588" s="117">
        <v>880000</v>
      </c>
      <c r="C5588" s="117">
        <v>880000</v>
      </c>
      <c r="D5588" s="115" t="s">
        <v>342</v>
      </c>
      <c r="E5588" s="115" t="s">
        <v>13</v>
      </c>
      <c r="F5588" s="115" t="s">
        <v>343</v>
      </c>
      <c r="G5588" s="115" t="s">
        <v>344</v>
      </c>
      <c r="H5588" s="115">
        <v>0.56000000000000005</v>
      </c>
      <c r="I5588" s="115">
        <v>0.48</v>
      </c>
      <c r="J5588" s="115" t="s">
        <v>345</v>
      </c>
      <c r="K5588" s="115">
        <v>1.8810943996800001E-3</v>
      </c>
      <c r="L5588" s="115">
        <v>3709.49342888506</v>
      </c>
      <c r="M5588" s="115">
        <v>10.658303985728301</v>
      </c>
      <c r="N5588" s="115">
        <v>2.0519811560391501</v>
      </c>
      <c r="O5588" s="115">
        <v>2.0049275937639999E-2</v>
      </c>
      <c r="P5588" s="115">
        <v>3.85997026087E-3</v>
      </c>
      <c r="Q5588" s="115">
        <v>6.9779073147254396</v>
      </c>
      <c r="R5588" s="115">
        <v>1300</v>
      </c>
      <c r="S5588" s="115" t="s">
        <v>346</v>
      </c>
      <c r="T5588" s="115">
        <v>1300</v>
      </c>
      <c r="U5588" s="115" t="s">
        <v>347</v>
      </c>
      <c r="V5588" s="115" t="s">
        <v>345</v>
      </c>
      <c r="Z5588" s="115">
        <v>0</v>
      </c>
      <c r="AA5588" s="115">
        <v>1</v>
      </c>
      <c r="AB5588" s="115">
        <v>2.0049275937639999E-2</v>
      </c>
      <c r="AC5588" s="115">
        <v>3.85997026087E-3</v>
      </c>
      <c r="AD5588" s="115">
        <v>6.9779073147268198</v>
      </c>
      <c r="AF5588" s="115">
        <v>-1</v>
      </c>
      <c r="AG5588" s="115">
        <v>-1</v>
      </c>
      <c r="AH5588" s="115">
        <v>-1</v>
      </c>
      <c r="AI5588" s="115">
        <v>-1</v>
      </c>
      <c r="AJ5588" s="115">
        <v>0</v>
      </c>
      <c r="AM5588" s="115" t="s">
        <v>348</v>
      </c>
      <c r="AN5588" s="115">
        <v>-1</v>
      </c>
      <c r="AQ5588" s="115">
        <v>604</v>
      </c>
      <c r="AR5588" s="115" t="s">
        <v>271</v>
      </c>
      <c r="AS5588" s="115" t="s">
        <v>384</v>
      </c>
      <c r="AT5588" s="115" t="s">
        <v>296</v>
      </c>
      <c r="AV5588" s="115">
        <v>49.674589798474202</v>
      </c>
      <c r="AW5588" s="115">
        <v>5.6592921999999999E-3</v>
      </c>
    </row>
    <row r="5589" spans="1:49" x14ac:dyDescent="0.25">
      <c r="A5589" s="117">
        <v>450000</v>
      </c>
      <c r="B5589" s="117">
        <v>880000</v>
      </c>
      <c r="C5589" s="117">
        <v>880000</v>
      </c>
      <c r="D5589" s="115" t="s">
        <v>342</v>
      </c>
      <c r="E5589" s="115" t="s">
        <v>13</v>
      </c>
      <c r="F5589" s="115" t="s">
        <v>343</v>
      </c>
      <c r="G5589" s="115" t="s">
        <v>344</v>
      </c>
      <c r="H5589" s="115">
        <v>0.56000000000000005</v>
      </c>
      <c r="I5589" s="115">
        <v>0.48</v>
      </c>
      <c r="J5589" s="115" t="s">
        <v>350</v>
      </c>
      <c r="K5589" s="115">
        <v>9.5822053716480005E-2</v>
      </c>
      <c r="L5589" s="115">
        <v>3680.5655615795899</v>
      </c>
      <c r="M5589" s="115">
        <v>10.280528833167899</v>
      </c>
      <c r="N5589" s="115">
        <v>1.89096622642944</v>
      </c>
      <c r="O5589" s="115">
        <v>0.98510138608566</v>
      </c>
      <c r="P5589" s="115">
        <v>0.18119626732496999</v>
      </c>
      <c r="Q5589" s="115">
        <v>352.67935094871302</v>
      </c>
      <c r="R5589" s="115">
        <v>1210</v>
      </c>
      <c r="S5589" s="115" t="s">
        <v>353</v>
      </c>
      <c r="T5589" s="115">
        <v>1210</v>
      </c>
      <c r="U5589" s="115" t="s">
        <v>352</v>
      </c>
      <c r="V5589" s="115" t="s">
        <v>350</v>
      </c>
      <c r="Z5589" s="115">
        <v>0</v>
      </c>
      <c r="AA5589" s="115">
        <v>1</v>
      </c>
      <c r="AB5589" s="115">
        <v>0.98510138608566</v>
      </c>
      <c r="AC5589" s="115">
        <v>0.18119626732496999</v>
      </c>
      <c r="AD5589" s="115">
        <v>352.67935094871399</v>
      </c>
      <c r="AF5589" s="115">
        <v>-1</v>
      </c>
      <c r="AG5589" s="115">
        <v>-1</v>
      </c>
      <c r="AH5589" s="115">
        <v>-1</v>
      </c>
      <c r="AI5589" s="115">
        <v>-1</v>
      </c>
      <c r="AJ5589" s="115">
        <v>0</v>
      </c>
      <c r="AM5589" s="115" t="s">
        <v>348</v>
      </c>
      <c r="AN5589" s="115">
        <v>-1</v>
      </c>
      <c r="AQ5589" s="115">
        <v>604</v>
      </c>
      <c r="AR5589" s="115" t="s">
        <v>271</v>
      </c>
      <c r="AS5589" s="115" t="s">
        <v>384</v>
      </c>
      <c r="AT5589" s="115" t="s">
        <v>296</v>
      </c>
      <c r="AV5589" s="115">
        <v>88.472419087040294</v>
      </c>
      <c r="AW5589" s="115">
        <v>0.2860335369</v>
      </c>
    </row>
    <row r="5590" spans="1:49" x14ac:dyDescent="0.25">
      <c r="A5590" s="117">
        <v>450000</v>
      </c>
      <c r="B5590" s="117">
        <v>880000</v>
      </c>
      <c r="C5590" s="117">
        <v>880000</v>
      </c>
      <c r="D5590" s="115" t="s">
        <v>342</v>
      </c>
      <c r="E5590" s="115" t="s">
        <v>13</v>
      </c>
      <c r="F5590" s="115" t="s">
        <v>343</v>
      </c>
      <c r="G5590" s="115" t="s">
        <v>344</v>
      </c>
      <c r="H5590" s="115">
        <v>0.56000000000000005</v>
      </c>
      <c r="I5590" s="115">
        <v>0.48</v>
      </c>
      <c r="J5590" s="115" t="s">
        <v>350</v>
      </c>
      <c r="K5590" s="115">
        <v>1.364580600003E-2</v>
      </c>
      <c r="L5590" s="115">
        <v>3680.5655615795899</v>
      </c>
      <c r="M5590" s="115">
        <v>10.280528833167899</v>
      </c>
      <c r="N5590" s="115">
        <v>1.89096622642944</v>
      </c>
      <c r="O5590" s="115">
        <v>0.14028610203516001</v>
      </c>
      <c r="P5590" s="115">
        <v>2.580375827847E-2</v>
      </c>
      <c r="Q5590" s="115">
        <v>50.224283623721298</v>
      </c>
      <c r="R5590" s="115">
        <v>1210</v>
      </c>
      <c r="S5590" s="115" t="s">
        <v>353</v>
      </c>
      <c r="T5590" s="115">
        <v>1210</v>
      </c>
      <c r="U5590" s="115" t="s">
        <v>352</v>
      </c>
      <c r="V5590" s="115" t="s">
        <v>350</v>
      </c>
      <c r="Z5590" s="115">
        <v>0</v>
      </c>
      <c r="AA5590" s="115">
        <v>1</v>
      </c>
      <c r="AB5590" s="115">
        <v>0.14028610203516001</v>
      </c>
      <c r="AC5590" s="115">
        <v>2.580375827847E-2</v>
      </c>
      <c r="AD5590" s="115">
        <v>50.224283623722798</v>
      </c>
      <c r="AF5590" s="115">
        <v>-1</v>
      </c>
      <c r="AG5590" s="115">
        <v>-1</v>
      </c>
      <c r="AH5590" s="115">
        <v>-1</v>
      </c>
      <c r="AI5590" s="115">
        <v>-1</v>
      </c>
      <c r="AJ5590" s="115">
        <v>0</v>
      </c>
      <c r="AM5590" s="115" t="s">
        <v>348</v>
      </c>
      <c r="AN5590" s="115">
        <v>-1</v>
      </c>
      <c r="AQ5590" s="115">
        <v>604</v>
      </c>
      <c r="AR5590" s="115" t="s">
        <v>271</v>
      </c>
      <c r="AS5590" s="115" t="s">
        <v>384</v>
      </c>
      <c r="AT5590" s="115" t="s">
        <v>296</v>
      </c>
      <c r="AV5590" s="115">
        <v>38.784799815093002</v>
      </c>
      <c r="AW5590" s="115">
        <v>4.0733401199999998E-2</v>
      </c>
    </row>
    <row r="5591" spans="1:49" x14ac:dyDescent="0.25">
      <c r="A5591" s="117">
        <v>450000</v>
      </c>
      <c r="B5591" s="117">
        <v>880000</v>
      </c>
      <c r="C5591" s="117">
        <v>880000</v>
      </c>
      <c r="D5591" s="115" t="s">
        <v>342</v>
      </c>
      <c r="E5591" s="115" t="s">
        <v>13</v>
      </c>
      <c r="F5591" s="115" t="s">
        <v>343</v>
      </c>
      <c r="G5591" s="115" t="s">
        <v>344</v>
      </c>
      <c r="H5591" s="115">
        <v>0.56000000000000005</v>
      </c>
      <c r="I5591" s="115">
        <v>0.48</v>
      </c>
      <c r="J5591" s="115" t="s">
        <v>350</v>
      </c>
      <c r="K5591" s="115">
        <v>2.3250872832770001E-2</v>
      </c>
      <c r="L5591" s="115">
        <v>3680.5655615795899</v>
      </c>
      <c r="M5591" s="115">
        <v>10.280528833167899</v>
      </c>
      <c r="N5591" s="115">
        <v>1.89096622642944</v>
      </c>
      <c r="O5591" s="115">
        <v>0.23903126855368001</v>
      </c>
      <c r="P5591" s="115">
        <v>4.3966615261780001E-2</v>
      </c>
      <c r="Q5591" s="115">
        <v>85.576361824985597</v>
      </c>
      <c r="R5591" s="115">
        <v>1210</v>
      </c>
      <c r="S5591" s="115" t="s">
        <v>353</v>
      </c>
      <c r="T5591" s="115">
        <v>1210</v>
      </c>
      <c r="U5591" s="115" t="s">
        <v>352</v>
      </c>
      <c r="V5591" s="115" t="s">
        <v>350</v>
      </c>
      <c r="Z5591" s="115">
        <v>0</v>
      </c>
      <c r="AA5591" s="115">
        <v>1</v>
      </c>
      <c r="AB5591" s="115">
        <v>0.23903126855368001</v>
      </c>
      <c r="AC5591" s="115">
        <v>4.3966615261780001E-2</v>
      </c>
      <c r="AD5591" s="115">
        <v>85.576361824986293</v>
      </c>
      <c r="AF5591" s="115">
        <v>-1</v>
      </c>
      <c r="AG5591" s="115">
        <v>-1</v>
      </c>
      <c r="AH5591" s="115">
        <v>-1</v>
      </c>
      <c r="AI5591" s="115">
        <v>-1</v>
      </c>
      <c r="AJ5591" s="115">
        <v>0</v>
      </c>
      <c r="AM5591" s="115" t="s">
        <v>348</v>
      </c>
      <c r="AN5591" s="115">
        <v>-1</v>
      </c>
      <c r="AQ5591" s="115">
        <v>604</v>
      </c>
      <c r="AR5591" s="115" t="s">
        <v>271</v>
      </c>
      <c r="AS5591" s="115" t="s">
        <v>384</v>
      </c>
      <c r="AT5591" s="115" t="s">
        <v>296</v>
      </c>
      <c r="AV5591" s="115">
        <v>49.796459842441102</v>
      </c>
      <c r="AW5591" s="115">
        <v>6.9404997400000001E-2</v>
      </c>
    </row>
    <row r="5592" spans="1:49" x14ac:dyDescent="0.25">
      <c r="A5592" s="117">
        <v>450000</v>
      </c>
      <c r="B5592" s="117">
        <v>880000</v>
      </c>
      <c r="C5592" s="117">
        <v>880000</v>
      </c>
      <c r="D5592" s="115" t="s">
        <v>342</v>
      </c>
      <c r="E5592" s="115" t="s">
        <v>13</v>
      </c>
      <c r="F5592" s="115" t="s">
        <v>343</v>
      </c>
      <c r="G5592" s="115" t="s">
        <v>344</v>
      </c>
      <c r="H5592" s="115">
        <v>0.56000000000000005</v>
      </c>
      <c r="I5592" s="115">
        <v>0.48</v>
      </c>
      <c r="J5592" s="115" t="s">
        <v>350</v>
      </c>
      <c r="K5592" s="115">
        <v>0.48504472123367998</v>
      </c>
      <c r="L5592" s="115">
        <v>3680.5655615795899</v>
      </c>
      <c r="M5592" s="115">
        <v>10.280528833167899</v>
      </c>
      <c r="N5592" s="115">
        <v>1.89096622642944</v>
      </c>
      <c r="O5592" s="115">
        <v>4.9865162420188396</v>
      </c>
      <c r="P5592" s="115">
        <v>0.91720318616078</v>
      </c>
      <c r="Q5592" s="115">
        <v>1785.2388967986799</v>
      </c>
      <c r="R5592" s="115">
        <v>1300</v>
      </c>
      <c r="S5592" s="115" t="s">
        <v>346</v>
      </c>
      <c r="T5592" s="115">
        <v>1300</v>
      </c>
      <c r="U5592" s="115" t="s">
        <v>352</v>
      </c>
      <c r="V5592" s="115" t="s">
        <v>350</v>
      </c>
      <c r="Z5592" s="115">
        <v>0</v>
      </c>
      <c r="AA5592" s="115">
        <v>1</v>
      </c>
      <c r="AB5592" s="115">
        <v>4.9865162420188396</v>
      </c>
      <c r="AC5592" s="115">
        <v>0.91720318616078</v>
      </c>
      <c r="AD5592" s="115">
        <v>1785.2388967986799</v>
      </c>
      <c r="AF5592" s="115">
        <v>-1</v>
      </c>
      <c r="AG5592" s="115">
        <v>-1</v>
      </c>
      <c r="AH5592" s="115">
        <v>-1</v>
      </c>
      <c r="AI5592" s="115">
        <v>-1</v>
      </c>
      <c r="AJ5592" s="115">
        <v>0</v>
      </c>
      <c r="AM5592" s="115" t="s">
        <v>348</v>
      </c>
      <c r="AN5592" s="115">
        <v>-1</v>
      </c>
      <c r="AQ5592" s="115">
        <v>604</v>
      </c>
      <c r="AR5592" s="115" t="s">
        <v>271</v>
      </c>
      <c r="AS5592" s="115" t="s">
        <v>384</v>
      </c>
      <c r="AT5592" s="115" t="s">
        <v>296</v>
      </c>
      <c r="AV5592" s="115">
        <v>182.47079020251601</v>
      </c>
      <c r="AW5592" s="115">
        <v>1.4478823168999999</v>
      </c>
    </row>
    <row r="5593" spans="1:49" x14ac:dyDescent="0.25">
      <c r="A5593" s="117">
        <v>450000</v>
      </c>
      <c r="B5593" s="117">
        <v>880000</v>
      </c>
      <c r="C5593" s="117">
        <v>880000</v>
      </c>
      <c r="D5593" s="115" t="s">
        <v>342</v>
      </c>
      <c r="E5593" s="115" t="s">
        <v>13</v>
      </c>
      <c r="F5593" s="115" t="s">
        <v>343</v>
      </c>
      <c r="G5593" s="115" t="s">
        <v>344</v>
      </c>
      <c r="H5593" s="115">
        <v>0.56000000000000005</v>
      </c>
      <c r="I5593" s="115">
        <v>0.48</v>
      </c>
      <c r="J5593" s="115" t="s">
        <v>350</v>
      </c>
      <c r="K5593" s="115">
        <v>6.3275006666099996E-3</v>
      </c>
      <c r="L5593" s="115">
        <v>3658.5104816677799</v>
      </c>
      <c r="M5593" s="115">
        <v>9.11880198080285</v>
      </c>
      <c r="N5593" s="115">
        <v>1.3411044797193601</v>
      </c>
      <c r="O5593" s="115">
        <v>5.7699225612259999E-2</v>
      </c>
      <c r="P5593" s="115">
        <v>8.4858394894199995E-3</v>
      </c>
      <c r="Q5593" s="115">
        <v>23.149227511574502</v>
      </c>
      <c r="R5593" s="115">
        <v>1200</v>
      </c>
      <c r="S5593" s="115" t="s">
        <v>351</v>
      </c>
      <c r="T5593" s="115">
        <v>1200</v>
      </c>
      <c r="U5593" s="115" t="s">
        <v>352</v>
      </c>
      <c r="V5593" s="115" t="s">
        <v>350</v>
      </c>
      <c r="Z5593" s="115">
        <v>0</v>
      </c>
      <c r="AA5593" s="115">
        <v>1</v>
      </c>
      <c r="AB5593" s="115">
        <v>5.7699225612259999E-2</v>
      </c>
      <c r="AC5593" s="115">
        <v>8.4858394894199995E-3</v>
      </c>
      <c r="AD5593" s="115">
        <v>23.149227511573802</v>
      </c>
      <c r="AF5593" s="115">
        <v>-1</v>
      </c>
      <c r="AG5593" s="115">
        <v>-1</v>
      </c>
      <c r="AH5593" s="115">
        <v>-1</v>
      </c>
      <c r="AI5593" s="115">
        <v>-1</v>
      </c>
      <c r="AJ5593" s="115">
        <v>0</v>
      </c>
      <c r="AM5593" s="115" t="s">
        <v>348</v>
      </c>
      <c r="AN5593" s="115">
        <v>-1</v>
      </c>
      <c r="AQ5593" s="115">
        <v>604</v>
      </c>
      <c r="AR5593" s="115" t="s">
        <v>271</v>
      </c>
      <c r="AS5593" s="115" t="s">
        <v>384</v>
      </c>
      <c r="AT5593" s="115" t="s">
        <v>296</v>
      </c>
      <c r="AV5593" s="115">
        <v>24.4417026608775</v>
      </c>
      <c r="AW5593" s="115">
        <v>1.8774718199999998E-2</v>
      </c>
    </row>
    <row r="5594" spans="1:49" x14ac:dyDescent="0.25">
      <c r="A5594" s="117">
        <v>450000</v>
      </c>
      <c r="B5594" s="117">
        <v>880000</v>
      </c>
      <c r="C5594" s="117">
        <v>880000</v>
      </c>
      <c r="D5594" s="115" t="s">
        <v>342</v>
      </c>
      <c r="E5594" s="115" t="s">
        <v>13</v>
      </c>
      <c r="F5594" s="115" t="s">
        <v>343</v>
      </c>
      <c r="G5594" s="115" t="s">
        <v>344</v>
      </c>
      <c r="H5594" s="115">
        <v>0.56000000000000005</v>
      </c>
      <c r="I5594" s="115">
        <v>0.48</v>
      </c>
      <c r="J5594" s="115" t="s">
        <v>350</v>
      </c>
      <c r="K5594" s="115">
        <v>0.10148876657245</v>
      </c>
      <c r="L5594" s="115">
        <v>3658.5104816677799</v>
      </c>
      <c r="M5594" s="115">
        <v>9.11880198080285</v>
      </c>
      <c r="N5594" s="115">
        <v>1.3411044797193601</v>
      </c>
      <c r="O5594" s="115">
        <v>0.92545596565012</v>
      </c>
      <c r="P5594" s="115">
        <v>0.13610703949151001</v>
      </c>
      <c r="Q5594" s="115">
        <v>371.29771627685398</v>
      </c>
      <c r="R5594" s="115">
        <v>1210</v>
      </c>
      <c r="S5594" s="115" t="s">
        <v>353</v>
      </c>
      <c r="T5594" s="115">
        <v>1210</v>
      </c>
      <c r="U5594" s="115" t="s">
        <v>352</v>
      </c>
      <c r="V5594" s="115" t="s">
        <v>350</v>
      </c>
      <c r="Z5594" s="115">
        <v>0</v>
      </c>
      <c r="AA5594" s="115">
        <v>1</v>
      </c>
      <c r="AB5594" s="115">
        <v>0.92545596565012</v>
      </c>
      <c r="AC5594" s="115">
        <v>0.13610703949151001</v>
      </c>
      <c r="AD5594" s="115">
        <v>371.29771627685398</v>
      </c>
      <c r="AF5594" s="115">
        <v>-1</v>
      </c>
      <c r="AG5594" s="115">
        <v>-1</v>
      </c>
      <c r="AH5594" s="115">
        <v>-1</v>
      </c>
      <c r="AI5594" s="115">
        <v>-1</v>
      </c>
      <c r="AJ5594" s="115">
        <v>0</v>
      </c>
      <c r="AM5594" s="115" t="s">
        <v>348</v>
      </c>
      <c r="AN5594" s="115">
        <v>-1</v>
      </c>
      <c r="AQ5594" s="115">
        <v>604</v>
      </c>
      <c r="AR5594" s="115" t="s">
        <v>271</v>
      </c>
      <c r="AS5594" s="115" t="s">
        <v>384</v>
      </c>
      <c r="AT5594" s="115" t="s">
        <v>296</v>
      </c>
      <c r="AV5594" s="115">
        <v>92.976328224290597</v>
      </c>
      <c r="AW5594" s="115">
        <v>0.30113358979999999</v>
      </c>
    </row>
    <row r="5595" spans="1:49" x14ac:dyDescent="0.25">
      <c r="A5595" s="117">
        <v>450000</v>
      </c>
      <c r="B5595" s="117">
        <v>880000</v>
      </c>
      <c r="C5595" s="117">
        <v>880000</v>
      </c>
      <c r="D5595" s="115" t="s">
        <v>342</v>
      </c>
      <c r="E5595" s="115" t="s">
        <v>13</v>
      </c>
      <c r="F5595" s="115" t="s">
        <v>343</v>
      </c>
      <c r="G5595" s="115" t="s">
        <v>344</v>
      </c>
      <c r="H5595" s="115">
        <v>0.56000000000000005</v>
      </c>
      <c r="I5595" s="115">
        <v>0.48</v>
      </c>
      <c r="J5595" s="115" t="s">
        <v>350</v>
      </c>
      <c r="K5595" s="115">
        <v>0.22496583529753</v>
      </c>
      <c r="L5595" s="115">
        <v>3658.5104816677799</v>
      </c>
      <c r="M5595" s="115">
        <v>9.11880198080285</v>
      </c>
      <c r="N5595" s="115">
        <v>1.3411044797193601</v>
      </c>
      <c r="O5595" s="115">
        <v>2.05141890452416</v>
      </c>
      <c r="P5595" s="115">
        <v>0.30170268950133</v>
      </c>
      <c r="Q5595" s="115">
        <v>823.03986645319605</v>
      </c>
      <c r="R5595" s="115">
        <v>1210</v>
      </c>
      <c r="S5595" s="115" t="s">
        <v>353</v>
      </c>
      <c r="T5595" s="115">
        <v>1210</v>
      </c>
      <c r="U5595" s="115" t="s">
        <v>352</v>
      </c>
      <c r="V5595" s="115" t="s">
        <v>350</v>
      </c>
      <c r="Z5595" s="115">
        <v>0</v>
      </c>
      <c r="AA5595" s="115">
        <v>1</v>
      </c>
      <c r="AB5595" s="115">
        <v>2.05141890452416</v>
      </c>
      <c r="AC5595" s="115">
        <v>0.30170268950133</v>
      </c>
      <c r="AD5595" s="115">
        <v>823.03986645319605</v>
      </c>
      <c r="AF5595" s="115">
        <v>-1</v>
      </c>
      <c r="AG5595" s="115">
        <v>-1</v>
      </c>
      <c r="AH5595" s="115">
        <v>-1</v>
      </c>
      <c r="AI5595" s="115">
        <v>-1</v>
      </c>
      <c r="AJ5595" s="115">
        <v>0</v>
      </c>
      <c r="AM5595" s="115" t="s">
        <v>348</v>
      </c>
      <c r="AN5595" s="115">
        <v>-1</v>
      </c>
      <c r="AQ5595" s="115">
        <v>604</v>
      </c>
      <c r="AR5595" s="115" t="s">
        <v>271</v>
      </c>
      <c r="AS5595" s="115" t="s">
        <v>384</v>
      </c>
      <c r="AT5595" s="115" t="s">
        <v>296</v>
      </c>
      <c r="AV5595" s="115">
        <v>117.57606199848</v>
      </c>
      <c r="AW5595" s="115">
        <v>0.66751002960000005</v>
      </c>
    </row>
    <row r="5596" spans="1:49" x14ac:dyDescent="0.25">
      <c r="A5596" s="117">
        <v>450000</v>
      </c>
      <c r="B5596" s="117">
        <v>880000</v>
      </c>
      <c r="C5596" s="117">
        <v>880000</v>
      </c>
      <c r="D5596" s="115" t="s">
        <v>342</v>
      </c>
      <c r="E5596" s="115" t="s">
        <v>13</v>
      </c>
      <c r="F5596" s="115" t="s">
        <v>343</v>
      </c>
      <c r="G5596" s="115" t="s">
        <v>344</v>
      </c>
      <c r="H5596" s="115">
        <v>0.56000000000000005</v>
      </c>
      <c r="I5596" s="115">
        <v>0.48</v>
      </c>
      <c r="J5596" s="115" t="s">
        <v>350</v>
      </c>
      <c r="K5596" s="115">
        <v>1.4893697385750001E-2</v>
      </c>
      <c r="L5596" s="115">
        <v>3658.5104816677799</v>
      </c>
      <c r="M5596" s="115">
        <v>9.11880198080285</v>
      </c>
      <c r="N5596" s="115">
        <v>1.3411044797193601</v>
      </c>
      <c r="O5596" s="115">
        <v>0.13581267722269999</v>
      </c>
      <c r="P5596" s="115">
        <v>1.9974004283619999E-2</v>
      </c>
      <c r="Q5596" s="115">
        <v>54.488747996572798</v>
      </c>
      <c r="R5596" s="115">
        <v>1210</v>
      </c>
      <c r="S5596" s="115" t="s">
        <v>353</v>
      </c>
      <c r="T5596" s="115">
        <v>1210</v>
      </c>
      <c r="U5596" s="115" t="s">
        <v>352</v>
      </c>
      <c r="V5596" s="115" t="s">
        <v>350</v>
      </c>
      <c r="Z5596" s="115">
        <v>0</v>
      </c>
      <c r="AA5596" s="115">
        <v>1</v>
      </c>
      <c r="AB5596" s="115">
        <v>0.13581267722269999</v>
      </c>
      <c r="AC5596" s="115">
        <v>1.9974004283619999E-2</v>
      </c>
      <c r="AD5596" s="115">
        <v>54.488747996573501</v>
      </c>
      <c r="AF5596" s="115">
        <v>-1</v>
      </c>
      <c r="AG5596" s="115">
        <v>-1</v>
      </c>
      <c r="AH5596" s="115">
        <v>-1</v>
      </c>
      <c r="AI5596" s="115">
        <v>-1</v>
      </c>
      <c r="AJ5596" s="115">
        <v>0</v>
      </c>
      <c r="AM5596" s="115" t="s">
        <v>348</v>
      </c>
      <c r="AN5596" s="115">
        <v>-1</v>
      </c>
      <c r="AQ5596" s="115">
        <v>604</v>
      </c>
      <c r="AR5596" s="115" t="s">
        <v>271</v>
      </c>
      <c r="AS5596" s="115" t="s">
        <v>384</v>
      </c>
      <c r="AT5596" s="115" t="s">
        <v>296</v>
      </c>
      <c r="AV5596" s="115">
        <v>37.424895307928203</v>
      </c>
      <c r="AW5596" s="115">
        <v>4.41920097E-2</v>
      </c>
    </row>
    <row r="5597" spans="1:49" x14ac:dyDescent="0.25">
      <c r="A5597" s="117">
        <v>450000</v>
      </c>
      <c r="B5597" s="117">
        <v>880000</v>
      </c>
      <c r="C5597" s="117">
        <v>880000</v>
      </c>
      <c r="D5597" s="115" t="s">
        <v>342</v>
      </c>
      <c r="E5597" s="115" t="s">
        <v>13</v>
      </c>
      <c r="F5597" s="115" t="s">
        <v>343</v>
      </c>
      <c r="G5597" s="115" t="s">
        <v>344</v>
      </c>
      <c r="H5597" s="115">
        <v>0.56000000000000005</v>
      </c>
      <c r="I5597" s="115">
        <v>0.48</v>
      </c>
      <c r="J5597" s="115" t="s">
        <v>350</v>
      </c>
      <c r="K5597" s="115">
        <v>3.9009499969479999E-2</v>
      </c>
      <c r="L5597" s="115">
        <v>3658.5104816677799</v>
      </c>
      <c r="M5597" s="115">
        <v>9.11880198080285</v>
      </c>
      <c r="N5597" s="115">
        <v>1.3411044797193601</v>
      </c>
      <c r="O5597" s="115">
        <v>0.35571990559189998</v>
      </c>
      <c r="P5597" s="115">
        <v>5.2315815160689998E-2</v>
      </c>
      <c r="Q5597" s="115">
        <v>142.71666452299399</v>
      </c>
      <c r="R5597" s="115">
        <v>1210</v>
      </c>
      <c r="S5597" s="115" t="s">
        <v>353</v>
      </c>
      <c r="T5597" s="115">
        <v>1210</v>
      </c>
      <c r="U5597" s="115" t="s">
        <v>352</v>
      </c>
      <c r="V5597" s="115" t="s">
        <v>350</v>
      </c>
      <c r="Z5597" s="115">
        <v>0</v>
      </c>
      <c r="AA5597" s="115">
        <v>1</v>
      </c>
      <c r="AB5597" s="115">
        <v>0.35571990559189998</v>
      </c>
      <c r="AC5597" s="115">
        <v>5.2315815160689998E-2</v>
      </c>
      <c r="AD5597" s="115">
        <v>142.71666452299399</v>
      </c>
      <c r="AF5597" s="115">
        <v>-1</v>
      </c>
      <c r="AG5597" s="115">
        <v>-1</v>
      </c>
      <c r="AH5597" s="115">
        <v>-1</v>
      </c>
      <c r="AI5597" s="115">
        <v>-1</v>
      </c>
      <c r="AJ5597" s="115">
        <v>0</v>
      </c>
      <c r="AM5597" s="115" t="s">
        <v>348</v>
      </c>
      <c r="AN5597" s="115">
        <v>-1</v>
      </c>
      <c r="AQ5597" s="115">
        <v>604</v>
      </c>
      <c r="AR5597" s="115" t="s">
        <v>271</v>
      </c>
      <c r="AS5597" s="115" t="s">
        <v>384</v>
      </c>
      <c r="AT5597" s="115" t="s">
        <v>296</v>
      </c>
      <c r="AV5597" s="115">
        <v>55.2179822576107</v>
      </c>
      <c r="AW5597" s="115">
        <v>0.1157474976</v>
      </c>
    </row>
    <row r="5598" spans="1:49" x14ac:dyDescent="0.25">
      <c r="A5598" s="117">
        <v>450000</v>
      </c>
      <c r="B5598" s="117">
        <v>880000</v>
      </c>
      <c r="C5598" s="117">
        <v>880000</v>
      </c>
      <c r="D5598" s="115" t="s">
        <v>342</v>
      </c>
      <c r="E5598" s="115" t="s">
        <v>13</v>
      </c>
      <c r="F5598" s="115" t="s">
        <v>343</v>
      </c>
      <c r="G5598" s="115" t="s">
        <v>344</v>
      </c>
      <c r="H5598" s="115">
        <v>0.56000000000000005</v>
      </c>
      <c r="I5598" s="115">
        <v>0.48</v>
      </c>
      <c r="J5598" s="115" t="s">
        <v>350</v>
      </c>
      <c r="K5598" s="115">
        <v>2.0710541626769999E-2</v>
      </c>
      <c r="L5598" s="115">
        <v>3658.5104816677799</v>
      </c>
      <c r="M5598" s="115">
        <v>9.11880198080285</v>
      </c>
      <c r="N5598" s="115">
        <v>1.3411044797193601</v>
      </c>
      <c r="O5598" s="115">
        <v>0.18885532800977001</v>
      </c>
      <c r="P5598" s="115">
        <v>2.7775000153080001E-2</v>
      </c>
      <c r="Q5598" s="115">
        <v>75.769733622588006</v>
      </c>
      <c r="R5598" s="115">
        <v>1210</v>
      </c>
      <c r="S5598" s="115" t="s">
        <v>353</v>
      </c>
      <c r="T5598" s="115">
        <v>1210</v>
      </c>
      <c r="U5598" s="115" t="s">
        <v>352</v>
      </c>
      <c r="V5598" s="115" t="s">
        <v>350</v>
      </c>
      <c r="Z5598" s="115">
        <v>0</v>
      </c>
      <c r="AA5598" s="115">
        <v>1</v>
      </c>
      <c r="AB5598" s="115">
        <v>0.18885532800977001</v>
      </c>
      <c r="AC5598" s="115">
        <v>2.7775000153080001E-2</v>
      </c>
      <c r="AD5598" s="115">
        <v>75.769733622587296</v>
      </c>
      <c r="AF5598" s="115">
        <v>-1</v>
      </c>
      <c r="AG5598" s="115">
        <v>-1</v>
      </c>
      <c r="AH5598" s="115">
        <v>-1</v>
      </c>
      <c r="AI5598" s="115">
        <v>-1</v>
      </c>
      <c r="AJ5598" s="115">
        <v>0</v>
      </c>
      <c r="AM5598" s="115" t="s">
        <v>348</v>
      </c>
      <c r="AN5598" s="115">
        <v>-1</v>
      </c>
      <c r="AQ5598" s="115">
        <v>604</v>
      </c>
      <c r="AR5598" s="115" t="s">
        <v>271</v>
      </c>
      <c r="AS5598" s="115" t="s">
        <v>384</v>
      </c>
      <c r="AT5598" s="115" t="s">
        <v>296</v>
      </c>
      <c r="AV5598" s="115">
        <v>44.688422869359101</v>
      </c>
      <c r="AW5598" s="115">
        <v>6.1451527700000001E-2</v>
      </c>
    </row>
    <row r="5599" spans="1:49" x14ac:dyDescent="0.25">
      <c r="A5599" s="117">
        <v>450000</v>
      </c>
      <c r="B5599" s="117">
        <v>880000</v>
      </c>
      <c r="C5599" s="117">
        <v>880000</v>
      </c>
      <c r="D5599" s="115" t="s">
        <v>342</v>
      </c>
      <c r="E5599" s="115" t="s">
        <v>13</v>
      </c>
      <c r="F5599" s="115" t="s">
        <v>343</v>
      </c>
      <c r="G5599" s="115" t="s">
        <v>344</v>
      </c>
      <c r="H5599" s="115">
        <v>0.56000000000000005</v>
      </c>
      <c r="I5599" s="115">
        <v>0.48</v>
      </c>
      <c r="J5599" s="115" t="s">
        <v>350</v>
      </c>
      <c r="K5599" s="115">
        <v>0.21036761221832001</v>
      </c>
      <c r="L5599" s="115">
        <v>3658.5104816677799</v>
      </c>
      <c r="M5599" s="115">
        <v>9.11880198080285</v>
      </c>
      <c r="N5599" s="115">
        <v>1.3411044797193601</v>
      </c>
      <c r="O5599" s="115">
        <v>1.9183005989932</v>
      </c>
      <c r="P5599" s="115">
        <v>0.28212494713385</v>
      </c>
      <c r="Q5599" s="115">
        <v>769.63211430415595</v>
      </c>
      <c r="R5599" s="115">
        <v>1210</v>
      </c>
      <c r="S5599" s="115" t="s">
        <v>353</v>
      </c>
      <c r="T5599" s="115">
        <v>1210</v>
      </c>
      <c r="U5599" s="115" t="s">
        <v>352</v>
      </c>
      <c r="V5599" s="115" t="s">
        <v>350</v>
      </c>
      <c r="Z5599" s="115">
        <v>0</v>
      </c>
      <c r="AA5599" s="115">
        <v>1</v>
      </c>
      <c r="AB5599" s="115">
        <v>1.9183005989932</v>
      </c>
      <c r="AC5599" s="115">
        <v>0.28212494713385</v>
      </c>
      <c r="AD5599" s="115">
        <v>769.63211430415595</v>
      </c>
      <c r="AF5599" s="115">
        <v>-1</v>
      </c>
      <c r="AG5599" s="115">
        <v>-1</v>
      </c>
      <c r="AH5599" s="115">
        <v>-1</v>
      </c>
      <c r="AI5599" s="115">
        <v>-1</v>
      </c>
      <c r="AJ5599" s="115">
        <v>0</v>
      </c>
      <c r="AM5599" s="115" t="s">
        <v>348</v>
      </c>
      <c r="AN5599" s="115">
        <v>-1</v>
      </c>
      <c r="AQ5599" s="115">
        <v>604</v>
      </c>
      <c r="AR5599" s="115" t="s">
        <v>271</v>
      </c>
      <c r="AS5599" s="115" t="s">
        <v>384</v>
      </c>
      <c r="AT5599" s="115" t="s">
        <v>296</v>
      </c>
      <c r="AV5599" s="115">
        <v>118.577034083101</v>
      </c>
      <c r="AW5599" s="115">
        <v>0.62419473989999996</v>
      </c>
    </row>
    <row r="5600" spans="1:49" x14ac:dyDescent="0.25">
      <c r="A5600" s="117">
        <v>450000</v>
      </c>
      <c r="B5600" s="117">
        <v>880000</v>
      </c>
      <c r="C5600" s="117">
        <v>880000</v>
      </c>
      <c r="D5600" s="115" t="s">
        <v>342</v>
      </c>
      <c r="E5600" s="115" t="s">
        <v>13</v>
      </c>
      <c r="F5600" s="115" t="s">
        <v>343</v>
      </c>
      <c r="G5600" s="115" t="s">
        <v>344</v>
      </c>
      <c r="H5600" s="115">
        <v>0.56000000000000005</v>
      </c>
      <c r="I5600" s="115">
        <v>0.48</v>
      </c>
      <c r="J5600" s="115" t="s">
        <v>350</v>
      </c>
      <c r="K5600" s="115">
        <v>0.20791398488311999</v>
      </c>
      <c r="L5600" s="115">
        <v>3663.10394748823</v>
      </c>
      <c r="M5600" s="115">
        <v>9.1295472161966593</v>
      </c>
      <c r="N5600" s="115">
        <v>1.3426608640059099</v>
      </c>
      <c r="O5600" s="115">
        <v>1.89816054189807</v>
      </c>
      <c r="P5600" s="115">
        <v>0.27915797058207997</v>
      </c>
      <c r="Q5600" s="115">
        <v>761.61053876337598</v>
      </c>
      <c r="R5600" s="115">
        <v>1200</v>
      </c>
      <c r="S5600" s="115" t="s">
        <v>351</v>
      </c>
      <c r="T5600" s="115">
        <v>1200</v>
      </c>
      <c r="U5600" s="115" t="s">
        <v>352</v>
      </c>
      <c r="V5600" s="115" t="s">
        <v>350</v>
      </c>
      <c r="Z5600" s="115">
        <v>0</v>
      </c>
      <c r="AA5600" s="115">
        <v>1</v>
      </c>
      <c r="AB5600" s="115">
        <v>1.89816054189807</v>
      </c>
      <c r="AC5600" s="115">
        <v>0.27915797058207997</v>
      </c>
      <c r="AD5600" s="115">
        <v>761.61053876337598</v>
      </c>
      <c r="AF5600" s="115">
        <v>-1</v>
      </c>
      <c r="AG5600" s="115">
        <v>-1</v>
      </c>
      <c r="AH5600" s="115">
        <v>-1</v>
      </c>
      <c r="AI5600" s="115">
        <v>-1</v>
      </c>
      <c r="AJ5600" s="115">
        <v>0</v>
      </c>
      <c r="AM5600" s="115" t="s">
        <v>348</v>
      </c>
      <c r="AN5600" s="115">
        <v>-1</v>
      </c>
      <c r="AQ5600" s="115">
        <v>604</v>
      </c>
      <c r="AR5600" s="115" t="s">
        <v>271</v>
      </c>
      <c r="AS5600" s="115" t="s">
        <v>384</v>
      </c>
      <c r="AT5600" s="115" t="s">
        <v>296</v>
      </c>
      <c r="AV5600" s="115">
        <v>153.72266425594401</v>
      </c>
      <c r="AW5600" s="115">
        <v>0.61768900140000005</v>
      </c>
    </row>
    <row r="5601" spans="1:49" x14ac:dyDescent="0.25">
      <c r="A5601" s="117">
        <v>450000</v>
      </c>
      <c r="B5601" s="117">
        <v>880000</v>
      </c>
      <c r="C5601" s="117">
        <v>880000</v>
      </c>
      <c r="D5601" s="115" t="s">
        <v>342</v>
      </c>
      <c r="E5601" s="115" t="s">
        <v>13</v>
      </c>
      <c r="F5601" s="115" t="s">
        <v>343</v>
      </c>
      <c r="G5601" s="115" t="s">
        <v>344</v>
      </c>
      <c r="H5601" s="115">
        <v>0.56000000000000005</v>
      </c>
      <c r="I5601" s="115">
        <v>0.48</v>
      </c>
      <c r="J5601" s="115" t="s">
        <v>350</v>
      </c>
      <c r="K5601" s="115">
        <v>2.1990768958599998E-3</v>
      </c>
      <c r="L5601" s="115">
        <v>3663.10394748823</v>
      </c>
      <c r="M5601" s="115">
        <v>9.1295472161966593</v>
      </c>
      <c r="N5601" s="115">
        <v>1.3426608640059099</v>
      </c>
      <c r="O5601" s="115">
        <v>2.007657635286E-2</v>
      </c>
      <c r="P5601" s="115">
        <v>2.95261448502E-3</v>
      </c>
      <c r="Q5601" s="115">
        <v>8.0554472580805694</v>
      </c>
      <c r="R5601" s="115">
        <v>1210</v>
      </c>
      <c r="S5601" s="115" t="s">
        <v>353</v>
      </c>
      <c r="T5601" s="115">
        <v>1210</v>
      </c>
      <c r="U5601" s="115" t="s">
        <v>352</v>
      </c>
      <c r="V5601" s="115" t="s">
        <v>350</v>
      </c>
      <c r="Z5601" s="115">
        <v>0</v>
      </c>
      <c r="AA5601" s="115">
        <v>1</v>
      </c>
      <c r="AB5601" s="115">
        <v>2.007657635286E-2</v>
      </c>
      <c r="AC5601" s="115">
        <v>2.95261448502E-3</v>
      </c>
      <c r="AD5601" s="115">
        <v>8.0554472580799903</v>
      </c>
      <c r="AF5601" s="115">
        <v>-1</v>
      </c>
      <c r="AG5601" s="115">
        <v>-1</v>
      </c>
      <c r="AH5601" s="115">
        <v>-1</v>
      </c>
      <c r="AI5601" s="115">
        <v>-1</v>
      </c>
      <c r="AJ5601" s="115">
        <v>0</v>
      </c>
      <c r="AM5601" s="115" t="s">
        <v>348</v>
      </c>
      <c r="AN5601" s="115">
        <v>-1</v>
      </c>
      <c r="AQ5601" s="115">
        <v>604</v>
      </c>
      <c r="AR5601" s="115" t="s">
        <v>271</v>
      </c>
      <c r="AS5601" s="115" t="s">
        <v>384</v>
      </c>
      <c r="AT5601" s="115" t="s">
        <v>296</v>
      </c>
      <c r="AV5601" s="115">
        <v>14.409059102189399</v>
      </c>
      <c r="AW5601" s="115">
        <v>6.5332094999999996E-3</v>
      </c>
    </row>
    <row r="5602" spans="1:49" x14ac:dyDescent="0.25">
      <c r="A5602" s="117">
        <v>450000</v>
      </c>
      <c r="B5602" s="117">
        <v>880000</v>
      </c>
      <c r="C5602" s="117">
        <v>880000</v>
      </c>
      <c r="D5602" s="115" t="s">
        <v>342</v>
      </c>
      <c r="E5602" s="115" t="s">
        <v>13</v>
      </c>
      <c r="F5602" s="115" t="s">
        <v>343</v>
      </c>
      <c r="G5602" s="115" t="s">
        <v>344</v>
      </c>
      <c r="H5602" s="115">
        <v>0.56000000000000005</v>
      </c>
      <c r="I5602" s="115">
        <v>0.48</v>
      </c>
      <c r="J5602" s="115" t="s">
        <v>350</v>
      </c>
      <c r="K5602" s="115">
        <v>0.22888754208657999</v>
      </c>
      <c r="L5602" s="115">
        <v>3663.10394748823</v>
      </c>
      <c r="M5602" s="115">
        <v>9.1295472161966593</v>
      </c>
      <c r="N5602" s="115">
        <v>1.3426608640059099</v>
      </c>
      <c r="O5602" s="115">
        <v>2.08963962267869</v>
      </c>
      <c r="P5602" s="115">
        <v>0.30731834501816002</v>
      </c>
      <c r="Q5602" s="115">
        <v>838.43885894825496</v>
      </c>
      <c r="R5602" s="115">
        <v>1210</v>
      </c>
      <c r="S5602" s="115" t="s">
        <v>353</v>
      </c>
      <c r="T5602" s="115">
        <v>1210</v>
      </c>
      <c r="U5602" s="115" t="s">
        <v>352</v>
      </c>
      <c r="V5602" s="115" t="s">
        <v>350</v>
      </c>
      <c r="Z5602" s="115">
        <v>0</v>
      </c>
      <c r="AA5602" s="115">
        <v>1</v>
      </c>
      <c r="AB5602" s="115">
        <v>2.08963962267869</v>
      </c>
      <c r="AC5602" s="115">
        <v>0.30731834501816002</v>
      </c>
      <c r="AD5602" s="115">
        <v>838.43885894825496</v>
      </c>
      <c r="AF5602" s="115">
        <v>-1</v>
      </c>
      <c r="AG5602" s="115">
        <v>-1</v>
      </c>
      <c r="AH5602" s="115">
        <v>-1</v>
      </c>
      <c r="AI5602" s="115">
        <v>-1</v>
      </c>
      <c r="AJ5602" s="115">
        <v>0</v>
      </c>
      <c r="AM5602" s="115" t="s">
        <v>348</v>
      </c>
      <c r="AN5602" s="115">
        <v>-1</v>
      </c>
      <c r="AQ5602" s="115">
        <v>604</v>
      </c>
      <c r="AR5602" s="115" t="s">
        <v>271</v>
      </c>
      <c r="AS5602" s="115" t="s">
        <v>384</v>
      </c>
      <c r="AT5602" s="115" t="s">
        <v>296</v>
      </c>
      <c r="AV5602" s="115">
        <v>118.290132574053</v>
      </c>
      <c r="AW5602" s="115">
        <v>0.67999907459999998</v>
      </c>
    </row>
    <row r="5603" spans="1:49" x14ac:dyDescent="0.25">
      <c r="A5603" s="117">
        <v>450000</v>
      </c>
      <c r="B5603" s="117">
        <v>880000</v>
      </c>
      <c r="C5603" s="117">
        <v>880000</v>
      </c>
      <c r="D5603" s="115" t="s">
        <v>342</v>
      </c>
      <c r="E5603" s="115" t="s">
        <v>13</v>
      </c>
      <c r="F5603" s="115" t="s">
        <v>343</v>
      </c>
      <c r="G5603" s="115" t="s">
        <v>344</v>
      </c>
      <c r="H5603" s="115">
        <v>0.56000000000000005</v>
      </c>
      <c r="I5603" s="115">
        <v>0.48</v>
      </c>
      <c r="J5603" s="115" t="s">
        <v>350</v>
      </c>
      <c r="K5603" s="115">
        <v>5.1935455233910001E-2</v>
      </c>
      <c r="L5603" s="115">
        <v>3663.10394748823</v>
      </c>
      <c r="M5603" s="115">
        <v>9.1295472161966593</v>
      </c>
      <c r="N5603" s="115">
        <v>1.3426608640059099</v>
      </c>
      <c r="O5603" s="115">
        <v>0.47414719075264999</v>
      </c>
      <c r="P5603" s="115">
        <v>6.9731703196900002E-2</v>
      </c>
      <c r="Q5603" s="115">
        <v>190.24497108193401</v>
      </c>
      <c r="R5603" s="115">
        <v>1210</v>
      </c>
      <c r="S5603" s="115" t="s">
        <v>353</v>
      </c>
      <c r="T5603" s="115">
        <v>1210</v>
      </c>
      <c r="U5603" s="115" t="s">
        <v>352</v>
      </c>
      <c r="V5603" s="115" t="s">
        <v>350</v>
      </c>
      <c r="Z5603" s="115">
        <v>0</v>
      </c>
      <c r="AA5603" s="115">
        <v>1</v>
      </c>
      <c r="AB5603" s="115">
        <v>0.47414719075264999</v>
      </c>
      <c r="AC5603" s="115">
        <v>6.9731703196900002E-2</v>
      </c>
      <c r="AD5603" s="115">
        <v>190.24497108193299</v>
      </c>
      <c r="AF5603" s="115">
        <v>-1</v>
      </c>
      <c r="AG5603" s="115">
        <v>-1</v>
      </c>
      <c r="AH5603" s="115">
        <v>-1</v>
      </c>
      <c r="AI5603" s="115">
        <v>-1</v>
      </c>
      <c r="AJ5603" s="115">
        <v>0</v>
      </c>
      <c r="AM5603" s="115" t="s">
        <v>348</v>
      </c>
      <c r="AN5603" s="115">
        <v>-1</v>
      </c>
      <c r="AQ5603" s="115">
        <v>604</v>
      </c>
      <c r="AR5603" s="115" t="s">
        <v>271</v>
      </c>
      <c r="AS5603" s="115" t="s">
        <v>384</v>
      </c>
      <c r="AT5603" s="115" t="s">
        <v>296</v>
      </c>
      <c r="AV5603" s="115">
        <v>64.854054279932399</v>
      </c>
      <c r="AW5603" s="115">
        <v>0.15429438039999999</v>
      </c>
    </row>
    <row r="5604" spans="1:49" x14ac:dyDescent="0.25">
      <c r="A5604" s="117">
        <v>450000</v>
      </c>
      <c r="B5604" s="117">
        <v>880000</v>
      </c>
      <c r="C5604" s="117">
        <v>880000</v>
      </c>
      <c r="D5604" s="115" t="s">
        <v>342</v>
      </c>
      <c r="E5604" s="115" t="s">
        <v>13</v>
      </c>
      <c r="F5604" s="115" t="s">
        <v>343</v>
      </c>
      <c r="G5604" s="115" t="s">
        <v>344</v>
      </c>
      <c r="H5604" s="115">
        <v>0.56000000000000005</v>
      </c>
      <c r="I5604" s="115">
        <v>0.48</v>
      </c>
      <c r="J5604" s="115" t="s">
        <v>350</v>
      </c>
      <c r="K5604" s="115">
        <v>7.3394893872129996E-2</v>
      </c>
      <c r="L5604" s="115">
        <v>3663.10394748823</v>
      </c>
      <c r="M5604" s="115">
        <v>9.1295472161966593</v>
      </c>
      <c r="N5604" s="115">
        <v>1.3426608640059099</v>
      </c>
      <c r="O5604" s="115">
        <v>0.67006214903337002</v>
      </c>
      <c r="P5604" s="115">
        <v>9.8544451619969997E-2</v>
      </c>
      <c r="Q5604" s="115">
        <v>268.85312546848598</v>
      </c>
      <c r="R5604" s="115">
        <v>1210</v>
      </c>
      <c r="S5604" s="115" t="s">
        <v>353</v>
      </c>
      <c r="T5604" s="115">
        <v>1210</v>
      </c>
      <c r="U5604" s="115" t="s">
        <v>352</v>
      </c>
      <c r="V5604" s="115" t="s">
        <v>350</v>
      </c>
      <c r="Z5604" s="115">
        <v>0</v>
      </c>
      <c r="AA5604" s="115">
        <v>1</v>
      </c>
      <c r="AB5604" s="115">
        <v>0.67006214903337002</v>
      </c>
      <c r="AC5604" s="115">
        <v>9.8544451619969997E-2</v>
      </c>
      <c r="AD5604" s="115">
        <v>268.85312546848502</v>
      </c>
      <c r="AF5604" s="115">
        <v>-1</v>
      </c>
      <c r="AG5604" s="115">
        <v>-1</v>
      </c>
      <c r="AH5604" s="115">
        <v>-1</v>
      </c>
      <c r="AI5604" s="115">
        <v>-1</v>
      </c>
      <c r="AJ5604" s="115">
        <v>0</v>
      </c>
      <c r="AM5604" s="115" t="s">
        <v>348</v>
      </c>
      <c r="AN5604" s="115">
        <v>-1</v>
      </c>
      <c r="AQ5604" s="115">
        <v>604</v>
      </c>
      <c r="AR5604" s="115" t="s">
        <v>271</v>
      </c>
      <c r="AS5604" s="115" t="s">
        <v>384</v>
      </c>
      <c r="AT5604" s="115" t="s">
        <v>296</v>
      </c>
      <c r="AV5604" s="115">
        <v>77.683165551843004</v>
      </c>
      <c r="AW5604" s="115">
        <v>0.2180479525</v>
      </c>
    </row>
    <row r="5605" spans="1:49" x14ac:dyDescent="0.25">
      <c r="A5605" s="117">
        <v>450000</v>
      </c>
      <c r="B5605" s="117">
        <v>880000</v>
      </c>
      <c r="C5605" s="117">
        <v>880000</v>
      </c>
      <c r="D5605" s="115" t="s">
        <v>342</v>
      </c>
      <c r="E5605" s="115" t="s">
        <v>13</v>
      </c>
      <c r="F5605" s="115" t="s">
        <v>343</v>
      </c>
      <c r="G5605" s="115" t="s">
        <v>344</v>
      </c>
      <c r="H5605" s="115">
        <v>0.56000000000000005</v>
      </c>
      <c r="I5605" s="115">
        <v>0.48</v>
      </c>
      <c r="J5605" s="115" t="s">
        <v>350</v>
      </c>
      <c r="K5605" s="115">
        <v>5.3432500581219997E-2</v>
      </c>
      <c r="L5605" s="115">
        <v>3663.10394748823</v>
      </c>
      <c r="M5605" s="115">
        <v>9.1295472161966593</v>
      </c>
      <c r="N5605" s="115">
        <v>1.3426608640059099</v>
      </c>
      <c r="O5605" s="115">
        <v>0.48781453693576998</v>
      </c>
      <c r="P5605" s="115">
        <v>7.1741727396380003E-2</v>
      </c>
      <c r="Q5605" s="115">
        <v>195.72880380326299</v>
      </c>
      <c r="R5605" s="115">
        <v>1210</v>
      </c>
      <c r="S5605" s="115" t="s">
        <v>353</v>
      </c>
      <c r="T5605" s="115">
        <v>1210</v>
      </c>
      <c r="U5605" s="115" t="s">
        <v>352</v>
      </c>
      <c r="V5605" s="115" t="s">
        <v>350</v>
      </c>
      <c r="Z5605" s="115">
        <v>0</v>
      </c>
      <c r="AA5605" s="115">
        <v>1</v>
      </c>
      <c r="AB5605" s="115">
        <v>0.48781453693576998</v>
      </c>
      <c r="AC5605" s="115">
        <v>7.1741727396380003E-2</v>
      </c>
      <c r="AD5605" s="115">
        <v>195.728803803262</v>
      </c>
      <c r="AF5605" s="115">
        <v>-1</v>
      </c>
      <c r="AG5605" s="115">
        <v>-1</v>
      </c>
      <c r="AH5605" s="115">
        <v>-1</v>
      </c>
      <c r="AI5605" s="115">
        <v>-1</v>
      </c>
      <c r="AJ5605" s="115">
        <v>0</v>
      </c>
      <c r="AM5605" s="115" t="s">
        <v>348</v>
      </c>
      <c r="AN5605" s="115">
        <v>-1</v>
      </c>
      <c r="AQ5605" s="115">
        <v>604</v>
      </c>
      <c r="AR5605" s="115" t="s">
        <v>271</v>
      </c>
      <c r="AS5605" s="115" t="s">
        <v>384</v>
      </c>
      <c r="AT5605" s="115" t="s">
        <v>296</v>
      </c>
      <c r="AV5605" s="115">
        <v>64.123391165932105</v>
      </c>
      <c r="AW5605" s="115">
        <v>0.1587419333</v>
      </c>
    </row>
    <row r="5606" spans="1:49" x14ac:dyDescent="0.25">
      <c r="A5606" s="117">
        <v>450000</v>
      </c>
      <c r="B5606" s="117">
        <v>880000</v>
      </c>
      <c r="C5606" s="117">
        <v>880000</v>
      </c>
      <c r="D5606" s="115" t="s">
        <v>342</v>
      </c>
      <c r="E5606" s="115" t="s">
        <v>13</v>
      </c>
      <c r="F5606" s="115" t="s">
        <v>343</v>
      </c>
      <c r="G5606" s="115" t="s">
        <v>344</v>
      </c>
      <c r="H5606" s="115">
        <v>0.56000000000000005</v>
      </c>
      <c r="I5606" s="115">
        <v>0.48</v>
      </c>
      <c r="J5606" s="115" t="s">
        <v>350</v>
      </c>
      <c r="K5606" s="115">
        <v>3.7243790902359998E-2</v>
      </c>
      <c r="L5606" s="115">
        <v>3666.5914996832898</v>
      </c>
      <c r="M5606" s="115">
        <v>9.1377154923318091</v>
      </c>
      <c r="N5606" s="115">
        <v>1.34384435445895</v>
      </c>
      <c r="O5606" s="115">
        <v>0.34032316512172001</v>
      </c>
      <c r="P5606" s="115">
        <v>5.0049858142789998E-2</v>
      </c>
      <c r="Q5606" s="115">
        <v>136.55776713860001</v>
      </c>
      <c r="R5606" s="115">
        <v>1200</v>
      </c>
      <c r="S5606" s="115" t="s">
        <v>351</v>
      </c>
      <c r="T5606" s="115">
        <v>1200</v>
      </c>
      <c r="U5606" s="115" t="s">
        <v>352</v>
      </c>
      <c r="V5606" s="115" t="s">
        <v>350</v>
      </c>
      <c r="Z5606" s="115">
        <v>0</v>
      </c>
      <c r="AA5606" s="115">
        <v>1</v>
      </c>
      <c r="AB5606" s="115">
        <v>0.34032316512172001</v>
      </c>
      <c r="AC5606" s="115">
        <v>5.0049858142789998E-2</v>
      </c>
      <c r="AD5606" s="115">
        <v>136.55776713860101</v>
      </c>
      <c r="AF5606" s="115">
        <v>-1</v>
      </c>
      <c r="AG5606" s="115">
        <v>-1</v>
      </c>
      <c r="AH5606" s="115">
        <v>-1</v>
      </c>
      <c r="AI5606" s="115">
        <v>-1</v>
      </c>
      <c r="AJ5606" s="115">
        <v>0</v>
      </c>
      <c r="AM5606" s="115" t="s">
        <v>348</v>
      </c>
      <c r="AN5606" s="115">
        <v>-1</v>
      </c>
      <c r="AQ5606" s="115">
        <v>604</v>
      </c>
      <c r="AR5606" s="115" t="s">
        <v>271</v>
      </c>
      <c r="AS5606" s="115" t="s">
        <v>384</v>
      </c>
      <c r="AT5606" s="115" t="s">
        <v>296</v>
      </c>
      <c r="AV5606" s="115">
        <v>106.032807995493</v>
      </c>
      <c r="AW5606" s="115">
        <v>0.110752447</v>
      </c>
    </row>
    <row r="5607" spans="1:49" x14ac:dyDescent="0.25">
      <c r="A5607" s="117">
        <v>450000</v>
      </c>
      <c r="B5607" s="117">
        <v>880000</v>
      </c>
      <c r="C5607" s="117">
        <v>880000</v>
      </c>
      <c r="D5607" s="115" t="s">
        <v>342</v>
      </c>
      <c r="E5607" s="115" t="s">
        <v>13</v>
      </c>
      <c r="F5607" s="115" t="s">
        <v>343</v>
      </c>
      <c r="G5607" s="115" t="s">
        <v>344</v>
      </c>
      <c r="H5607" s="115">
        <v>0.56000000000000005</v>
      </c>
      <c r="I5607" s="115">
        <v>0.48</v>
      </c>
      <c r="J5607" s="115" t="s">
        <v>350</v>
      </c>
      <c r="K5607" s="115">
        <v>0.20036848025057999</v>
      </c>
      <c r="L5607" s="115">
        <v>3666.5914996832898</v>
      </c>
      <c r="M5607" s="115">
        <v>9.1377154923318091</v>
      </c>
      <c r="N5607" s="115">
        <v>1.34384435445895</v>
      </c>
      <c r="O5607" s="115">
        <v>1.8309101661607801</v>
      </c>
      <c r="P5607" s="115">
        <v>0.26926405099626999</v>
      </c>
      <c r="Q5607" s="115">
        <v>734.66936649126501</v>
      </c>
      <c r="R5607" s="115">
        <v>1210</v>
      </c>
      <c r="S5607" s="115" t="s">
        <v>353</v>
      </c>
      <c r="T5607" s="115">
        <v>1210</v>
      </c>
      <c r="U5607" s="115" t="s">
        <v>352</v>
      </c>
      <c r="V5607" s="115" t="s">
        <v>350</v>
      </c>
      <c r="Z5607" s="115">
        <v>0</v>
      </c>
      <c r="AA5607" s="115">
        <v>1</v>
      </c>
      <c r="AB5607" s="115">
        <v>1.8309101661607801</v>
      </c>
      <c r="AC5607" s="115">
        <v>0.26926405099626999</v>
      </c>
      <c r="AD5607" s="115">
        <v>734.66936649126501</v>
      </c>
      <c r="AF5607" s="115">
        <v>-1</v>
      </c>
      <c r="AG5607" s="115">
        <v>-1</v>
      </c>
      <c r="AH5607" s="115">
        <v>-1</v>
      </c>
      <c r="AI5607" s="115">
        <v>-1</v>
      </c>
      <c r="AJ5607" s="115">
        <v>0</v>
      </c>
      <c r="AM5607" s="115" t="s">
        <v>348</v>
      </c>
      <c r="AN5607" s="115">
        <v>-1</v>
      </c>
      <c r="AQ5607" s="115">
        <v>604</v>
      </c>
      <c r="AR5607" s="115" t="s">
        <v>271</v>
      </c>
      <c r="AS5607" s="115" t="s">
        <v>384</v>
      </c>
      <c r="AT5607" s="115" t="s">
        <v>296</v>
      </c>
      <c r="AV5607" s="115">
        <v>116.944691257675</v>
      </c>
      <c r="AW5607" s="115">
        <v>0.59583890230000003</v>
      </c>
    </row>
    <row r="5608" spans="1:49" x14ac:dyDescent="0.25">
      <c r="A5608" s="117">
        <v>450000</v>
      </c>
      <c r="B5608" s="117">
        <v>880000</v>
      </c>
      <c r="C5608" s="117">
        <v>880000</v>
      </c>
      <c r="D5608" s="115" t="s">
        <v>342</v>
      </c>
      <c r="E5608" s="115" t="s">
        <v>13</v>
      </c>
      <c r="F5608" s="115" t="s">
        <v>343</v>
      </c>
      <c r="G5608" s="115" t="s">
        <v>344</v>
      </c>
      <c r="H5608" s="115">
        <v>0.56000000000000005</v>
      </c>
      <c r="I5608" s="115">
        <v>0.48</v>
      </c>
      <c r="J5608" s="115" t="s">
        <v>350</v>
      </c>
      <c r="K5608" s="115">
        <v>0.24149069680946</v>
      </c>
      <c r="L5608" s="115">
        <v>3666.5914996832898</v>
      </c>
      <c r="M5608" s="115">
        <v>9.1377154923318091</v>
      </c>
      <c r="N5608" s="115">
        <v>1.34384435445895</v>
      </c>
      <c r="O5608" s="115">
        <v>2.2066732814898402</v>
      </c>
      <c r="P5608" s="115">
        <v>0.32452590956174998</v>
      </c>
      <c r="Q5608" s="115">
        <v>885.44773617417502</v>
      </c>
      <c r="R5608" s="115">
        <v>1210</v>
      </c>
      <c r="S5608" s="115" t="s">
        <v>353</v>
      </c>
      <c r="T5608" s="115">
        <v>1210</v>
      </c>
      <c r="U5608" s="115" t="s">
        <v>352</v>
      </c>
      <c r="V5608" s="115" t="s">
        <v>350</v>
      </c>
      <c r="Z5608" s="115">
        <v>0</v>
      </c>
      <c r="AA5608" s="115">
        <v>1</v>
      </c>
      <c r="AB5608" s="115">
        <v>2.2066732814898402</v>
      </c>
      <c r="AC5608" s="115">
        <v>0.32452590956174998</v>
      </c>
      <c r="AD5608" s="115">
        <v>885.44773617417502</v>
      </c>
      <c r="AF5608" s="115">
        <v>-1</v>
      </c>
      <c r="AG5608" s="115">
        <v>-1</v>
      </c>
      <c r="AH5608" s="115">
        <v>-1</v>
      </c>
      <c r="AI5608" s="115">
        <v>-1</v>
      </c>
      <c r="AJ5608" s="115">
        <v>0</v>
      </c>
      <c r="AM5608" s="115" t="s">
        <v>348</v>
      </c>
      <c r="AN5608" s="115">
        <v>-1</v>
      </c>
      <c r="AQ5608" s="115">
        <v>604</v>
      </c>
      <c r="AR5608" s="115" t="s">
        <v>271</v>
      </c>
      <c r="AS5608" s="115" t="s">
        <v>384</v>
      </c>
      <c r="AT5608" s="115" t="s">
        <v>296</v>
      </c>
      <c r="AV5608" s="115">
        <v>126.23927508550899</v>
      </c>
      <c r="AW5608" s="115">
        <v>0.71812468470000002</v>
      </c>
    </row>
    <row r="5609" spans="1:49" x14ac:dyDescent="0.25">
      <c r="A5609" s="117">
        <v>450000</v>
      </c>
      <c r="B5609" s="117">
        <v>880000</v>
      </c>
      <c r="C5609" s="117">
        <v>880000</v>
      </c>
      <c r="D5609" s="115" t="s">
        <v>342</v>
      </c>
      <c r="E5609" s="115" t="s">
        <v>13</v>
      </c>
      <c r="F5609" s="115" t="s">
        <v>343</v>
      </c>
      <c r="G5609" s="115" t="s">
        <v>344</v>
      </c>
      <c r="H5609" s="115">
        <v>0.56000000000000005</v>
      </c>
      <c r="I5609" s="115">
        <v>0.48</v>
      </c>
      <c r="J5609" s="115" t="s">
        <v>350</v>
      </c>
      <c r="K5609" s="115">
        <v>7.6411148569800001E-3</v>
      </c>
      <c r="L5609" s="115">
        <v>3666.5914996832898</v>
      </c>
      <c r="M5609" s="115">
        <v>9.1377154923318091</v>
      </c>
      <c r="N5609" s="115">
        <v>1.34384435445895</v>
      </c>
      <c r="O5609" s="115">
        <v>6.982233360732E-2</v>
      </c>
      <c r="P5609" s="115">
        <v>1.026846906232E-2</v>
      </c>
      <c r="Q5609" s="115">
        <v>28.0168467827102</v>
      </c>
      <c r="R5609" s="115">
        <v>1210</v>
      </c>
      <c r="S5609" s="115" t="s">
        <v>353</v>
      </c>
      <c r="T5609" s="115">
        <v>1210</v>
      </c>
      <c r="U5609" s="115" t="s">
        <v>352</v>
      </c>
      <c r="V5609" s="115" t="s">
        <v>350</v>
      </c>
      <c r="Z5609" s="115">
        <v>0</v>
      </c>
      <c r="AA5609" s="115">
        <v>1</v>
      </c>
      <c r="AB5609" s="115">
        <v>6.982233360732E-2</v>
      </c>
      <c r="AC5609" s="115">
        <v>1.026846906232E-2</v>
      </c>
      <c r="AD5609" s="115">
        <v>28.016846782709401</v>
      </c>
      <c r="AF5609" s="115">
        <v>-1</v>
      </c>
      <c r="AG5609" s="115">
        <v>-1</v>
      </c>
      <c r="AH5609" s="115">
        <v>-1</v>
      </c>
      <c r="AI5609" s="115">
        <v>-1</v>
      </c>
      <c r="AJ5609" s="115">
        <v>0</v>
      </c>
      <c r="AM5609" s="115" t="s">
        <v>348</v>
      </c>
      <c r="AN5609" s="115">
        <v>-1</v>
      </c>
      <c r="AQ5609" s="115">
        <v>604</v>
      </c>
      <c r="AR5609" s="115" t="s">
        <v>271</v>
      </c>
      <c r="AS5609" s="115" t="s">
        <v>384</v>
      </c>
      <c r="AT5609" s="115" t="s">
        <v>296</v>
      </c>
      <c r="AV5609" s="115">
        <v>27.172457934081599</v>
      </c>
      <c r="AW5609" s="115">
        <v>2.2722503500000001E-2</v>
      </c>
    </row>
    <row r="5610" spans="1:49" x14ac:dyDescent="0.25">
      <c r="A5610" s="117">
        <v>450000</v>
      </c>
      <c r="B5610" s="117">
        <v>880000</v>
      </c>
      <c r="C5610" s="117">
        <v>880000</v>
      </c>
      <c r="D5610" s="115" t="s">
        <v>342</v>
      </c>
      <c r="E5610" s="115" t="s">
        <v>13</v>
      </c>
      <c r="F5610" s="115" t="s">
        <v>343</v>
      </c>
      <c r="G5610" s="115" t="s">
        <v>344</v>
      </c>
      <c r="H5610" s="115">
        <v>0.56000000000000005</v>
      </c>
      <c r="I5610" s="115">
        <v>0.48</v>
      </c>
      <c r="J5610" s="115" t="s">
        <v>350</v>
      </c>
      <c r="K5610" s="115">
        <v>8.4144983833709996E-2</v>
      </c>
      <c r="L5610" s="115">
        <v>3666.5914996832898</v>
      </c>
      <c r="M5610" s="115">
        <v>9.1377154923318091</v>
      </c>
      <c r="N5610" s="115">
        <v>1.34384435445895</v>
      </c>
      <c r="O5610" s="115">
        <v>0.76889292237930995</v>
      </c>
      <c r="P5610" s="115">
        <v>0.11307776148097</v>
      </c>
      <c r="Q5610" s="115">
        <v>308.52528246567198</v>
      </c>
      <c r="R5610" s="115">
        <v>1210</v>
      </c>
      <c r="S5610" s="115" t="s">
        <v>353</v>
      </c>
      <c r="T5610" s="115">
        <v>1210</v>
      </c>
      <c r="U5610" s="115" t="s">
        <v>352</v>
      </c>
      <c r="V5610" s="115" t="s">
        <v>350</v>
      </c>
      <c r="Z5610" s="115">
        <v>0</v>
      </c>
      <c r="AA5610" s="115">
        <v>1</v>
      </c>
      <c r="AB5610" s="115">
        <v>0.76889292237930995</v>
      </c>
      <c r="AC5610" s="115">
        <v>0.11307776148097</v>
      </c>
      <c r="AD5610" s="115">
        <v>308.52528246567101</v>
      </c>
      <c r="AF5610" s="115">
        <v>-1</v>
      </c>
      <c r="AG5610" s="115">
        <v>-1</v>
      </c>
      <c r="AH5610" s="115">
        <v>-1</v>
      </c>
      <c r="AI5610" s="115">
        <v>-1</v>
      </c>
      <c r="AJ5610" s="115">
        <v>0</v>
      </c>
      <c r="AM5610" s="115" t="s">
        <v>348</v>
      </c>
      <c r="AN5610" s="115">
        <v>-1</v>
      </c>
      <c r="AQ5610" s="115">
        <v>604</v>
      </c>
      <c r="AR5610" s="115" t="s">
        <v>271</v>
      </c>
      <c r="AS5610" s="115" t="s">
        <v>384</v>
      </c>
      <c r="AT5610" s="115" t="s">
        <v>296</v>
      </c>
      <c r="AV5610" s="115">
        <v>83.571820552696906</v>
      </c>
      <c r="AW5610" s="115">
        <v>0.25022326230000003</v>
      </c>
    </row>
    <row r="5611" spans="1:49" x14ac:dyDescent="0.25">
      <c r="A5611" s="117">
        <v>450000</v>
      </c>
      <c r="B5611" s="117">
        <v>880000</v>
      </c>
      <c r="C5611" s="117">
        <v>880000</v>
      </c>
      <c r="D5611" s="115" t="s">
        <v>342</v>
      </c>
      <c r="E5611" s="115" t="s">
        <v>13</v>
      </c>
      <c r="F5611" s="115" t="s">
        <v>343</v>
      </c>
      <c r="G5611" s="115" t="s">
        <v>344</v>
      </c>
      <c r="H5611" s="115">
        <v>0.56000000000000005</v>
      </c>
      <c r="I5611" s="115">
        <v>0.48</v>
      </c>
      <c r="J5611" s="115" t="s">
        <v>350</v>
      </c>
      <c r="K5611" s="115">
        <v>4.687438712987E-2</v>
      </c>
      <c r="L5611" s="115">
        <v>3666.5914996832898</v>
      </c>
      <c r="M5611" s="115">
        <v>9.1377154923318091</v>
      </c>
      <c r="N5611" s="115">
        <v>1.34384435445895</v>
      </c>
      <c r="O5611" s="115">
        <v>0.42832481347016998</v>
      </c>
      <c r="P5611" s="115">
        <v>6.2991880513190004E-2</v>
      </c>
      <c r="Q5611" s="115">
        <v>171.86922940324499</v>
      </c>
      <c r="R5611" s="115">
        <v>1210</v>
      </c>
      <c r="S5611" s="115" t="s">
        <v>353</v>
      </c>
      <c r="T5611" s="115">
        <v>1210</v>
      </c>
      <c r="U5611" s="115" t="s">
        <v>352</v>
      </c>
      <c r="V5611" s="115" t="s">
        <v>350</v>
      </c>
      <c r="Z5611" s="115">
        <v>0</v>
      </c>
      <c r="AA5611" s="115">
        <v>1</v>
      </c>
      <c r="AB5611" s="115">
        <v>0.42832481347016998</v>
      </c>
      <c r="AC5611" s="115">
        <v>6.2991880513190004E-2</v>
      </c>
      <c r="AD5611" s="115">
        <v>171.86922940324601</v>
      </c>
      <c r="AF5611" s="115">
        <v>-1</v>
      </c>
      <c r="AG5611" s="115">
        <v>-1</v>
      </c>
      <c r="AH5611" s="115">
        <v>-1</v>
      </c>
      <c r="AI5611" s="115">
        <v>-1</v>
      </c>
      <c r="AJ5611" s="115">
        <v>0</v>
      </c>
      <c r="AM5611" s="115" t="s">
        <v>348</v>
      </c>
      <c r="AN5611" s="115">
        <v>-1</v>
      </c>
      <c r="AQ5611" s="115">
        <v>604</v>
      </c>
      <c r="AR5611" s="115" t="s">
        <v>271</v>
      </c>
      <c r="AS5611" s="115" t="s">
        <v>384</v>
      </c>
      <c r="AT5611" s="115" t="s">
        <v>296</v>
      </c>
      <c r="AV5611" s="115">
        <v>55.955065870942697</v>
      </c>
      <c r="AW5611" s="115">
        <v>0.1393911025</v>
      </c>
    </row>
    <row r="5612" spans="1:49" x14ac:dyDescent="0.25">
      <c r="A5612" s="117">
        <v>450000</v>
      </c>
      <c r="B5612" s="117">
        <v>880000</v>
      </c>
      <c r="C5612" s="117">
        <v>880000</v>
      </c>
      <c r="D5612" s="115" t="s">
        <v>342</v>
      </c>
      <c r="E5612" s="115" t="s">
        <v>13</v>
      </c>
      <c r="F5612" s="115" t="s">
        <v>343</v>
      </c>
      <c r="G5612" s="115" t="s">
        <v>344</v>
      </c>
      <c r="H5612" s="115">
        <v>0.56000000000000005</v>
      </c>
      <c r="I5612" s="115">
        <v>0.48</v>
      </c>
      <c r="J5612" s="115" t="s">
        <v>350</v>
      </c>
      <c r="K5612" s="115">
        <v>0.20382517338445999</v>
      </c>
      <c r="L5612" s="115">
        <v>3661.4881872992601</v>
      </c>
      <c r="M5612" s="115">
        <v>9.1257924132744197</v>
      </c>
      <c r="N5612" s="115">
        <v>1.3421179027122101</v>
      </c>
      <c r="O5612" s="115">
        <v>1.8600662209062999</v>
      </c>
      <c r="P5612" s="115">
        <v>0.27355741422271002</v>
      </c>
      <c r="Q5612" s="115">
        <v>746.30346462144598</v>
      </c>
      <c r="R5612" s="115">
        <v>1210</v>
      </c>
      <c r="S5612" s="115" t="s">
        <v>353</v>
      </c>
      <c r="T5612" s="115">
        <v>1210</v>
      </c>
      <c r="U5612" s="115" t="s">
        <v>352</v>
      </c>
      <c r="V5612" s="115" t="s">
        <v>350</v>
      </c>
      <c r="Z5612" s="115">
        <v>0</v>
      </c>
      <c r="AA5612" s="115">
        <v>1</v>
      </c>
      <c r="AB5612" s="115">
        <v>1.8600662209062999</v>
      </c>
      <c r="AC5612" s="115">
        <v>0.27355741422271002</v>
      </c>
      <c r="AD5612" s="115">
        <v>746.30346462144598</v>
      </c>
      <c r="AF5612" s="115">
        <v>-1</v>
      </c>
      <c r="AG5612" s="115">
        <v>-1</v>
      </c>
      <c r="AH5612" s="115">
        <v>-1</v>
      </c>
      <c r="AI5612" s="115">
        <v>-1</v>
      </c>
      <c r="AJ5612" s="115">
        <v>0</v>
      </c>
      <c r="AM5612" s="115" t="s">
        <v>348</v>
      </c>
      <c r="AN5612" s="115">
        <v>-1</v>
      </c>
      <c r="AQ5612" s="115">
        <v>604</v>
      </c>
      <c r="AR5612" s="115" t="s">
        <v>271</v>
      </c>
      <c r="AS5612" s="115" t="s">
        <v>384</v>
      </c>
      <c r="AT5612" s="115" t="s">
        <v>296</v>
      </c>
      <c r="AV5612" s="115">
        <v>115.793163411317</v>
      </c>
      <c r="AW5612" s="115">
        <v>0.60527450500000002</v>
      </c>
    </row>
    <row r="5613" spans="1:49" x14ac:dyDescent="0.25">
      <c r="A5613" s="117">
        <v>450000</v>
      </c>
      <c r="B5613" s="117">
        <v>880000</v>
      </c>
      <c r="C5613" s="117">
        <v>880000</v>
      </c>
      <c r="D5613" s="115" t="s">
        <v>342</v>
      </c>
      <c r="E5613" s="115" t="s">
        <v>13</v>
      </c>
      <c r="F5613" s="115" t="s">
        <v>343</v>
      </c>
      <c r="G5613" s="115" t="s">
        <v>344</v>
      </c>
      <c r="H5613" s="115">
        <v>0.56000000000000005</v>
      </c>
      <c r="I5613" s="115">
        <v>0.48</v>
      </c>
      <c r="J5613" s="115" t="s">
        <v>350</v>
      </c>
      <c r="K5613" s="115">
        <v>9.0881939251140006E-2</v>
      </c>
      <c r="L5613" s="115">
        <v>3661.4881872992601</v>
      </c>
      <c r="M5613" s="115">
        <v>9.1257924132744197</v>
      </c>
      <c r="N5613" s="115">
        <v>1.3421179027122101</v>
      </c>
      <c r="O5613" s="115">
        <v>0.82936971172178997</v>
      </c>
      <c r="P5613" s="115">
        <v>0.12197427770216</v>
      </c>
      <c r="Q5613" s="115">
        <v>332.763147006927</v>
      </c>
      <c r="R5613" s="115">
        <v>1210</v>
      </c>
      <c r="S5613" s="115" t="s">
        <v>353</v>
      </c>
      <c r="T5613" s="115">
        <v>1210</v>
      </c>
      <c r="U5613" s="115" t="s">
        <v>352</v>
      </c>
      <c r="V5613" s="115" t="s">
        <v>350</v>
      </c>
      <c r="Z5613" s="115">
        <v>0</v>
      </c>
      <c r="AA5613" s="115">
        <v>1</v>
      </c>
      <c r="AB5613" s="115">
        <v>0.82936971172178997</v>
      </c>
      <c r="AC5613" s="115">
        <v>0.12197427770216</v>
      </c>
      <c r="AD5613" s="115">
        <v>332.763147006927</v>
      </c>
      <c r="AF5613" s="115">
        <v>-1</v>
      </c>
      <c r="AG5613" s="115">
        <v>-1</v>
      </c>
      <c r="AH5613" s="115">
        <v>-1</v>
      </c>
      <c r="AI5613" s="115">
        <v>-1</v>
      </c>
      <c r="AJ5613" s="115">
        <v>0</v>
      </c>
      <c r="AM5613" s="115" t="s">
        <v>348</v>
      </c>
      <c r="AN5613" s="115">
        <v>-1</v>
      </c>
      <c r="AQ5613" s="115">
        <v>604</v>
      </c>
      <c r="AR5613" s="115" t="s">
        <v>271</v>
      </c>
      <c r="AS5613" s="115" t="s">
        <v>384</v>
      </c>
      <c r="AT5613" s="115" t="s">
        <v>296</v>
      </c>
      <c r="AV5613" s="115">
        <v>77.367922022147297</v>
      </c>
      <c r="AW5613" s="115">
        <v>0.26988089780000002</v>
      </c>
    </row>
    <row r="5614" spans="1:49" x14ac:dyDescent="0.25">
      <c r="A5614" s="117">
        <v>450000</v>
      </c>
      <c r="B5614" s="117">
        <v>880000</v>
      </c>
      <c r="C5614" s="117">
        <v>880000</v>
      </c>
      <c r="D5614" s="115" t="s">
        <v>342</v>
      </c>
      <c r="E5614" s="115" t="s">
        <v>13</v>
      </c>
      <c r="F5614" s="115" t="s">
        <v>343</v>
      </c>
      <c r="G5614" s="115" t="s">
        <v>344</v>
      </c>
      <c r="H5614" s="115">
        <v>0.56000000000000005</v>
      </c>
      <c r="I5614" s="115">
        <v>0.48</v>
      </c>
      <c r="J5614" s="115" t="s">
        <v>350</v>
      </c>
      <c r="K5614" s="115">
        <v>0.12149446722412</v>
      </c>
      <c r="L5614" s="115">
        <v>3661.4881872992601</v>
      </c>
      <c r="M5614" s="115">
        <v>9.1257924132744197</v>
      </c>
      <c r="N5614" s="115">
        <v>1.3421179027122101</v>
      </c>
      <c r="O5614" s="115">
        <v>1.1087332872487199</v>
      </c>
      <c r="P5614" s="115">
        <v>0.16305989954197</v>
      </c>
      <c r="Q5614" s="115">
        <v>444.85055656334703</v>
      </c>
      <c r="R5614" s="115">
        <v>1210</v>
      </c>
      <c r="S5614" s="115" t="s">
        <v>353</v>
      </c>
      <c r="T5614" s="115">
        <v>1210</v>
      </c>
      <c r="U5614" s="115" t="s">
        <v>352</v>
      </c>
      <c r="V5614" s="115" t="s">
        <v>350</v>
      </c>
      <c r="Z5614" s="115">
        <v>0</v>
      </c>
      <c r="AA5614" s="115">
        <v>1</v>
      </c>
      <c r="AB5614" s="115">
        <v>1.1087332872487199</v>
      </c>
      <c r="AC5614" s="115">
        <v>0.16305989954197</v>
      </c>
      <c r="AD5614" s="115">
        <v>444.85055656334703</v>
      </c>
      <c r="AF5614" s="115">
        <v>-1</v>
      </c>
      <c r="AG5614" s="115">
        <v>-1</v>
      </c>
      <c r="AH5614" s="115">
        <v>-1</v>
      </c>
      <c r="AI5614" s="115">
        <v>-1</v>
      </c>
      <c r="AJ5614" s="115">
        <v>0</v>
      </c>
      <c r="AM5614" s="115" t="s">
        <v>348</v>
      </c>
      <c r="AN5614" s="115">
        <v>-1</v>
      </c>
      <c r="AQ5614" s="115">
        <v>604</v>
      </c>
      <c r="AR5614" s="115" t="s">
        <v>271</v>
      </c>
      <c r="AS5614" s="115" t="s">
        <v>384</v>
      </c>
      <c r="AT5614" s="115" t="s">
        <v>296</v>
      </c>
      <c r="AV5614" s="115">
        <v>91.260928219995805</v>
      </c>
      <c r="AW5614" s="115">
        <v>0.36078715049999999</v>
      </c>
    </row>
    <row r="5615" spans="1:49" x14ac:dyDescent="0.25">
      <c r="A5615" s="117">
        <v>450000</v>
      </c>
      <c r="B5615" s="117">
        <v>880000</v>
      </c>
      <c r="C5615" s="117">
        <v>880000</v>
      </c>
      <c r="D5615" s="115" t="s">
        <v>342</v>
      </c>
      <c r="E5615" s="115" t="s">
        <v>13</v>
      </c>
      <c r="F5615" s="115" t="s">
        <v>343</v>
      </c>
      <c r="G5615" s="115" t="s">
        <v>344</v>
      </c>
      <c r="H5615" s="115">
        <v>0.56000000000000005</v>
      </c>
      <c r="I5615" s="115">
        <v>0.48</v>
      </c>
      <c r="J5615" s="115" t="s">
        <v>350</v>
      </c>
      <c r="K5615" s="115">
        <v>0.20156187392323999</v>
      </c>
      <c r="L5615" s="115">
        <v>3661.4881872992601</v>
      </c>
      <c r="M5615" s="115">
        <v>9.1257924132744197</v>
      </c>
      <c r="N5615" s="115">
        <v>1.3421179027122101</v>
      </c>
      <c r="O5615" s="115">
        <v>1.8394118198541001</v>
      </c>
      <c r="P5615" s="115">
        <v>0.27051979949659999</v>
      </c>
      <c r="Q5615" s="115">
        <v>738.01642037985698</v>
      </c>
      <c r="R5615" s="115">
        <v>1210</v>
      </c>
      <c r="S5615" s="115" t="s">
        <v>353</v>
      </c>
      <c r="T5615" s="115">
        <v>1210</v>
      </c>
      <c r="U5615" s="115" t="s">
        <v>352</v>
      </c>
      <c r="V5615" s="115" t="s">
        <v>350</v>
      </c>
      <c r="Z5615" s="115">
        <v>0</v>
      </c>
      <c r="AA5615" s="115">
        <v>1</v>
      </c>
      <c r="AB5615" s="115">
        <v>1.8394118198541001</v>
      </c>
      <c r="AC5615" s="115">
        <v>0.27051979949659999</v>
      </c>
      <c r="AD5615" s="115">
        <v>738.01642037985698</v>
      </c>
      <c r="AF5615" s="115">
        <v>-1</v>
      </c>
      <c r="AG5615" s="115">
        <v>-1</v>
      </c>
      <c r="AH5615" s="115">
        <v>-1</v>
      </c>
      <c r="AI5615" s="115">
        <v>-1</v>
      </c>
      <c r="AJ5615" s="115">
        <v>0</v>
      </c>
      <c r="AM5615" s="115" t="s">
        <v>348</v>
      </c>
      <c r="AN5615" s="115">
        <v>-1</v>
      </c>
      <c r="AQ5615" s="115">
        <v>604</v>
      </c>
      <c r="AR5615" s="115" t="s">
        <v>271</v>
      </c>
      <c r="AS5615" s="115" t="s">
        <v>384</v>
      </c>
      <c r="AT5615" s="115" t="s">
        <v>296</v>
      </c>
      <c r="AV5615" s="115">
        <v>115.523276034568</v>
      </c>
      <c r="AW5615" s="115">
        <v>0.59855346340000004</v>
      </c>
    </row>
    <row r="5616" spans="1:49" x14ac:dyDescent="0.25">
      <c r="A5616" s="117">
        <v>450000</v>
      </c>
      <c r="B5616" s="117">
        <v>880000</v>
      </c>
      <c r="C5616" s="117">
        <v>880000</v>
      </c>
      <c r="D5616" s="115" t="s">
        <v>342</v>
      </c>
      <c r="E5616" s="115" t="s">
        <v>13</v>
      </c>
      <c r="F5616" s="115" t="s">
        <v>343</v>
      </c>
      <c r="G5616" s="115" t="s">
        <v>344</v>
      </c>
      <c r="H5616" s="115">
        <v>0.56000000000000005</v>
      </c>
      <c r="I5616" s="115">
        <v>0.48</v>
      </c>
      <c r="J5616" s="115" t="s">
        <v>350</v>
      </c>
      <c r="K5616" s="115">
        <v>6.3659702430610005E-2</v>
      </c>
      <c r="L5616" s="115">
        <v>3699.7622054293201</v>
      </c>
      <c r="M5616" s="115">
        <v>10.595930480420099</v>
      </c>
      <c r="N5616" s="115">
        <v>2.0358691119980299</v>
      </c>
      <c r="O5616" s="115">
        <v>0.67453378135898001</v>
      </c>
      <c r="P5616" s="115">
        <v>0.12960282185746</v>
      </c>
      <c r="Q5616" s="115">
        <v>235.525761061651</v>
      </c>
      <c r="R5616" s="115">
        <v>1300</v>
      </c>
      <c r="S5616" s="115" t="s">
        <v>346</v>
      </c>
      <c r="T5616" s="115">
        <v>1300</v>
      </c>
      <c r="U5616" s="115" t="s">
        <v>352</v>
      </c>
      <c r="V5616" s="115" t="s">
        <v>350</v>
      </c>
      <c r="Z5616" s="115">
        <v>0</v>
      </c>
      <c r="AA5616" s="115">
        <v>1</v>
      </c>
      <c r="AB5616" s="115">
        <v>0.67453378135898001</v>
      </c>
      <c r="AC5616" s="115">
        <v>0.12960282185746</v>
      </c>
      <c r="AD5616" s="115">
        <v>235.52576106165199</v>
      </c>
      <c r="AF5616" s="115">
        <v>-1</v>
      </c>
      <c r="AG5616" s="115">
        <v>-1</v>
      </c>
      <c r="AH5616" s="115">
        <v>-1</v>
      </c>
      <c r="AI5616" s="115">
        <v>-1</v>
      </c>
      <c r="AJ5616" s="115">
        <v>0</v>
      </c>
      <c r="AM5616" s="115" t="s">
        <v>348</v>
      </c>
      <c r="AN5616" s="115">
        <v>-1</v>
      </c>
      <c r="AQ5616" s="115">
        <v>604</v>
      </c>
      <c r="AR5616" s="115" t="s">
        <v>271</v>
      </c>
      <c r="AS5616" s="115" t="s">
        <v>384</v>
      </c>
      <c r="AT5616" s="115" t="s">
        <v>296</v>
      </c>
      <c r="AV5616" s="115">
        <v>118.157603987801</v>
      </c>
      <c r="AW5616" s="115">
        <v>0.19101845989999999</v>
      </c>
    </row>
    <row r="5617" spans="1:49" x14ac:dyDescent="0.25">
      <c r="A5617" s="117">
        <v>450000</v>
      </c>
      <c r="B5617" s="117">
        <v>880000</v>
      </c>
      <c r="C5617" s="117">
        <v>880000</v>
      </c>
      <c r="D5617" s="115" t="s">
        <v>342</v>
      </c>
      <c r="E5617" s="115" t="s">
        <v>13</v>
      </c>
      <c r="F5617" s="115" t="s">
        <v>343</v>
      </c>
      <c r="G5617" s="115" t="s">
        <v>344</v>
      </c>
      <c r="H5617" s="115">
        <v>0.56000000000000005</v>
      </c>
      <c r="I5617" s="115">
        <v>0.48</v>
      </c>
      <c r="J5617" s="115" t="s">
        <v>345</v>
      </c>
      <c r="K5617" s="115">
        <v>0.11153294603406</v>
      </c>
      <c r="L5617" s="115">
        <v>3699.7622054293201</v>
      </c>
      <c r="M5617" s="115">
        <v>10.595930480420099</v>
      </c>
      <c r="N5617" s="115">
        <v>2.0358691119980299</v>
      </c>
      <c r="O5617" s="115">
        <v>1.1817953424534</v>
      </c>
      <c r="P5617" s="115">
        <v>0.22706647980089001</v>
      </c>
      <c r="Q5617" s="115">
        <v>412.645378397022</v>
      </c>
      <c r="R5617" s="115">
        <v>1300</v>
      </c>
      <c r="S5617" s="115" t="s">
        <v>346</v>
      </c>
      <c r="T5617" s="115">
        <v>1300</v>
      </c>
      <c r="U5617" s="115" t="s">
        <v>347</v>
      </c>
      <c r="V5617" s="115" t="s">
        <v>345</v>
      </c>
      <c r="Z5617" s="115">
        <v>0</v>
      </c>
      <c r="AA5617" s="115">
        <v>1</v>
      </c>
      <c r="AB5617" s="115">
        <v>1.1817953424534</v>
      </c>
      <c r="AC5617" s="115">
        <v>0.22706647980089001</v>
      </c>
      <c r="AD5617" s="115">
        <v>864.49091916204497</v>
      </c>
      <c r="AF5617" s="115">
        <v>-1</v>
      </c>
      <c r="AG5617" s="115">
        <v>-1</v>
      </c>
      <c r="AH5617" s="115">
        <v>-1</v>
      </c>
      <c r="AI5617" s="115">
        <v>-1</v>
      </c>
      <c r="AJ5617" s="115">
        <v>0</v>
      </c>
      <c r="AM5617" s="115" t="s">
        <v>348</v>
      </c>
      <c r="AN5617" s="115">
        <v>-1</v>
      </c>
      <c r="AQ5617" s="115">
        <v>604</v>
      </c>
      <c r="AR5617" s="115" t="s">
        <v>271</v>
      </c>
      <c r="AS5617" s="115" t="s">
        <v>384</v>
      </c>
      <c r="AT5617" s="115" t="s">
        <v>296</v>
      </c>
      <c r="AV5617" s="115">
        <v>126.504144470789</v>
      </c>
      <c r="AW5617" s="115">
        <v>0.70112807720000003</v>
      </c>
    </row>
    <row r="5618" spans="1:49" x14ac:dyDescent="0.25">
      <c r="A5618" s="117">
        <v>450000</v>
      </c>
      <c r="B5618" s="117">
        <v>880000</v>
      </c>
      <c r="C5618" s="117">
        <v>880000</v>
      </c>
      <c r="D5618" s="115" t="s">
        <v>342</v>
      </c>
      <c r="E5618" s="115" t="s">
        <v>13</v>
      </c>
      <c r="F5618" s="115" t="s">
        <v>343</v>
      </c>
      <c r="G5618" s="115" t="s">
        <v>344</v>
      </c>
      <c r="H5618" s="115">
        <v>0.56000000000000005</v>
      </c>
      <c r="I5618" s="115">
        <v>0.48</v>
      </c>
      <c r="J5618" s="115" t="s">
        <v>350</v>
      </c>
      <c r="K5618" s="115">
        <v>0.24346186019407001</v>
      </c>
      <c r="L5618" s="115">
        <v>3699.7622054293201</v>
      </c>
      <c r="M5618" s="115">
        <v>10.595930480420099</v>
      </c>
      <c r="N5618" s="115">
        <v>2.0358691119980299</v>
      </c>
      <c r="O5618" s="115">
        <v>2.5797049452501999</v>
      </c>
      <c r="P5618" s="115">
        <v>0.49565648111869998</v>
      </c>
      <c r="Q5618" s="115">
        <v>900.75098880956705</v>
      </c>
      <c r="R5618" s="115">
        <v>1300</v>
      </c>
      <c r="S5618" s="115" t="s">
        <v>346</v>
      </c>
      <c r="T5618" s="115">
        <v>1300</v>
      </c>
      <c r="U5618" s="115" t="s">
        <v>352</v>
      </c>
      <c r="V5618" s="115" t="s">
        <v>350</v>
      </c>
      <c r="Z5618" s="115">
        <v>0</v>
      </c>
      <c r="AA5618" s="115">
        <v>1</v>
      </c>
      <c r="AB5618" s="115">
        <v>2.5797049452501999</v>
      </c>
      <c r="AC5618" s="115">
        <v>0.49565648111869998</v>
      </c>
      <c r="AD5618" s="115">
        <v>900.75098880956705</v>
      </c>
      <c r="AF5618" s="115">
        <v>-1</v>
      </c>
      <c r="AG5618" s="115">
        <v>-1</v>
      </c>
      <c r="AH5618" s="115">
        <v>-1</v>
      </c>
      <c r="AI5618" s="115">
        <v>-1</v>
      </c>
      <c r="AJ5618" s="115">
        <v>0</v>
      </c>
      <c r="AM5618" s="115" t="s">
        <v>348</v>
      </c>
      <c r="AN5618" s="115">
        <v>-1</v>
      </c>
      <c r="AQ5618" s="115">
        <v>604</v>
      </c>
      <c r="AR5618" s="115" t="s">
        <v>271</v>
      </c>
      <c r="AS5618" s="115" t="s">
        <v>384</v>
      </c>
      <c r="AT5618" s="115" t="s">
        <v>296</v>
      </c>
      <c r="AV5618" s="115">
        <v>128.85858405805399</v>
      </c>
      <c r="AW5618" s="115">
        <v>0.73053608179999996</v>
      </c>
    </row>
    <row r="5619" spans="1:49" x14ac:dyDescent="0.25">
      <c r="A5619" s="117">
        <v>450000</v>
      </c>
      <c r="B5619" s="117">
        <v>880000</v>
      </c>
      <c r="C5619" s="117">
        <v>880000</v>
      </c>
      <c r="D5619" s="115" t="s">
        <v>342</v>
      </c>
      <c r="E5619" s="115" t="s">
        <v>13</v>
      </c>
      <c r="F5619" s="115" t="s">
        <v>343</v>
      </c>
      <c r="G5619" s="115" t="s">
        <v>344</v>
      </c>
      <c r="H5619" s="115">
        <v>0.56000000000000005</v>
      </c>
      <c r="I5619" s="115">
        <v>0.48</v>
      </c>
      <c r="J5619" s="115" t="s">
        <v>350</v>
      </c>
      <c r="K5619" s="115">
        <v>6.9085444626559994E-2</v>
      </c>
      <c r="L5619" s="115">
        <v>3699.7622054293201</v>
      </c>
      <c r="M5619" s="115">
        <v>10.595930480420099</v>
      </c>
      <c r="N5619" s="115">
        <v>2.0358691119980299</v>
      </c>
      <c r="O5619" s="115">
        <v>0.73202456847198005</v>
      </c>
      <c r="P5619" s="115">
        <v>0.14064892280387001</v>
      </c>
      <c r="Q5619" s="115">
        <v>255.59971697464101</v>
      </c>
      <c r="R5619" s="115">
        <v>1300</v>
      </c>
      <c r="S5619" s="115" t="s">
        <v>346</v>
      </c>
      <c r="T5619" s="115">
        <v>1300</v>
      </c>
      <c r="U5619" s="115" t="s">
        <v>352</v>
      </c>
      <c r="V5619" s="115" t="s">
        <v>350</v>
      </c>
      <c r="Z5619" s="115">
        <v>0</v>
      </c>
      <c r="AA5619" s="115">
        <v>1</v>
      </c>
      <c r="AB5619" s="115">
        <v>0.73202456847198005</v>
      </c>
      <c r="AC5619" s="115">
        <v>0.14064892280387001</v>
      </c>
      <c r="AD5619" s="115">
        <v>255.59971697464201</v>
      </c>
      <c r="AF5619" s="115">
        <v>-1</v>
      </c>
      <c r="AG5619" s="115">
        <v>-1</v>
      </c>
      <c r="AH5619" s="115">
        <v>-1</v>
      </c>
      <c r="AI5619" s="115">
        <v>-1</v>
      </c>
      <c r="AJ5619" s="115">
        <v>0</v>
      </c>
      <c r="AM5619" s="115" t="s">
        <v>348</v>
      </c>
      <c r="AN5619" s="115">
        <v>-1</v>
      </c>
      <c r="AQ5619" s="115">
        <v>604</v>
      </c>
      <c r="AR5619" s="115" t="s">
        <v>271</v>
      </c>
      <c r="AS5619" s="115" t="s">
        <v>384</v>
      </c>
      <c r="AT5619" s="115" t="s">
        <v>296</v>
      </c>
      <c r="AV5619" s="115">
        <v>68.177142579827901</v>
      </c>
      <c r="AW5619" s="115">
        <v>0.2072990405</v>
      </c>
    </row>
    <row r="5620" spans="1:49" x14ac:dyDescent="0.25">
      <c r="A5620" s="117">
        <v>450000</v>
      </c>
      <c r="B5620" s="117">
        <v>880000</v>
      </c>
      <c r="C5620" s="117">
        <v>880000</v>
      </c>
      <c r="D5620" s="115" t="s">
        <v>342</v>
      </c>
      <c r="E5620" s="115" t="s">
        <v>13</v>
      </c>
      <c r="F5620" s="115" t="s">
        <v>343</v>
      </c>
      <c r="G5620" s="115" t="s">
        <v>344</v>
      </c>
      <c r="H5620" s="115">
        <v>0.56000000000000005</v>
      </c>
      <c r="I5620" s="115">
        <v>0.48</v>
      </c>
      <c r="J5620" s="115" t="s">
        <v>350</v>
      </c>
      <c r="K5620" s="115">
        <v>5.8830004641720002E-2</v>
      </c>
      <c r="L5620" s="115">
        <v>3708.44243185287</v>
      </c>
      <c r="M5620" s="115">
        <v>10.5097293607518</v>
      </c>
      <c r="N5620" s="115">
        <v>1.98021395900015</v>
      </c>
      <c r="O5620" s="115">
        <v>0.61828742707629003</v>
      </c>
      <c r="P5620" s="115">
        <v>0.11649599639958</v>
      </c>
      <c r="Q5620" s="115">
        <v>218.16768547947001</v>
      </c>
      <c r="R5620" s="115">
        <v>1300</v>
      </c>
      <c r="S5620" s="115" t="s">
        <v>346</v>
      </c>
      <c r="T5620" s="115">
        <v>1300</v>
      </c>
      <c r="U5620" s="115" t="s">
        <v>352</v>
      </c>
      <c r="V5620" s="115" t="s">
        <v>350</v>
      </c>
      <c r="Z5620" s="115">
        <v>0</v>
      </c>
      <c r="AA5620" s="115">
        <v>1</v>
      </c>
      <c r="AB5620" s="115">
        <v>0.61828742707629003</v>
      </c>
      <c r="AC5620" s="115">
        <v>0.11649599639958</v>
      </c>
      <c r="AD5620" s="115">
        <v>218.167685479471</v>
      </c>
      <c r="AF5620" s="115">
        <v>-1</v>
      </c>
      <c r="AG5620" s="115">
        <v>-1</v>
      </c>
      <c r="AH5620" s="115">
        <v>-1</v>
      </c>
      <c r="AI5620" s="115">
        <v>-1</v>
      </c>
      <c r="AJ5620" s="115">
        <v>0</v>
      </c>
      <c r="AM5620" s="115" t="s">
        <v>348</v>
      </c>
      <c r="AN5620" s="115">
        <v>-1</v>
      </c>
      <c r="AQ5620" s="115">
        <v>604</v>
      </c>
      <c r="AR5620" s="115" t="s">
        <v>271</v>
      </c>
      <c r="AS5620" s="115" t="s">
        <v>384</v>
      </c>
      <c r="AT5620" s="115" t="s">
        <v>296</v>
      </c>
      <c r="AV5620" s="115">
        <v>99.963858368926594</v>
      </c>
      <c r="AW5620" s="115">
        <v>0.17694053970000001</v>
      </c>
    </row>
    <row r="5621" spans="1:49" x14ac:dyDescent="0.25">
      <c r="A5621" s="117">
        <v>450000</v>
      </c>
      <c r="B5621" s="117">
        <v>880000</v>
      </c>
      <c r="C5621" s="117">
        <v>880000</v>
      </c>
      <c r="D5621" s="115" t="s">
        <v>342</v>
      </c>
      <c r="E5621" s="115" t="s">
        <v>13</v>
      </c>
      <c r="F5621" s="115" t="s">
        <v>343</v>
      </c>
      <c r="G5621" s="115" t="s">
        <v>344</v>
      </c>
      <c r="H5621" s="115">
        <v>0.56000000000000005</v>
      </c>
      <c r="I5621" s="115">
        <v>0.48</v>
      </c>
      <c r="J5621" s="115" t="s">
        <v>345</v>
      </c>
      <c r="K5621" s="115">
        <v>0.12843451839516001</v>
      </c>
      <c r="L5621" s="115">
        <v>3708.44243185287</v>
      </c>
      <c r="M5621" s="115">
        <v>10.5097293607518</v>
      </c>
      <c r="N5621" s="115">
        <v>1.98021395900015</v>
      </c>
      <c r="O5621" s="115">
        <v>1.34981202891163</v>
      </c>
      <c r="P5621" s="115">
        <v>0.25432782614354998</v>
      </c>
      <c r="Q5621" s="115">
        <v>476.292017731199</v>
      </c>
      <c r="R5621" s="115">
        <v>1300</v>
      </c>
      <c r="S5621" s="115" t="s">
        <v>346</v>
      </c>
      <c r="T5621" s="115">
        <v>1300</v>
      </c>
      <c r="U5621" s="115" t="s">
        <v>347</v>
      </c>
      <c r="V5621" s="115" t="s">
        <v>345</v>
      </c>
      <c r="Z5621" s="115">
        <v>0</v>
      </c>
      <c r="AA5621" s="115">
        <v>1</v>
      </c>
      <c r="AB5621" s="115">
        <v>1.34981202891163</v>
      </c>
      <c r="AC5621" s="115">
        <v>0.25432782614354998</v>
      </c>
      <c r="AD5621" s="115">
        <v>1039.9308219872801</v>
      </c>
      <c r="AF5621" s="115">
        <v>-1</v>
      </c>
      <c r="AG5621" s="115">
        <v>-1</v>
      </c>
      <c r="AH5621" s="115">
        <v>-1</v>
      </c>
      <c r="AI5621" s="115">
        <v>-1</v>
      </c>
      <c r="AJ5621" s="115">
        <v>0</v>
      </c>
      <c r="AM5621" s="115" t="s">
        <v>348</v>
      </c>
      <c r="AN5621" s="115">
        <v>-1</v>
      </c>
      <c r="AQ5621" s="115">
        <v>604</v>
      </c>
      <c r="AR5621" s="115" t="s">
        <v>271</v>
      </c>
      <c r="AS5621" s="115" t="s">
        <v>384</v>
      </c>
      <c r="AT5621" s="115" t="s">
        <v>296</v>
      </c>
      <c r="AV5621" s="115">
        <v>129.10156654289699</v>
      </c>
      <c r="AW5621" s="115">
        <v>0.843415103</v>
      </c>
    </row>
    <row r="5622" spans="1:49" x14ac:dyDescent="0.25">
      <c r="A5622" s="117">
        <v>450000</v>
      </c>
      <c r="B5622" s="117">
        <v>880000</v>
      </c>
      <c r="C5622" s="117">
        <v>880000</v>
      </c>
      <c r="D5622" s="115" t="s">
        <v>342</v>
      </c>
      <c r="E5622" s="115" t="s">
        <v>13</v>
      </c>
      <c r="F5622" s="115" t="s">
        <v>343</v>
      </c>
      <c r="G5622" s="115" t="s">
        <v>344</v>
      </c>
      <c r="H5622" s="115">
        <v>0.56000000000000005</v>
      </c>
      <c r="I5622" s="115">
        <v>0.48</v>
      </c>
      <c r="J5622" s="115" t="s">
        <v>350</v>
      </c>
      <c r="K5622" s="115">
        <v>1.3190438193369999E-2</v>
      </c>
      <c r="L5622" s="115">
        <v>3708.44243185287</v>
      </c>
      <c r="M5622" s="115">
        <v>10.5097293607518</v>
      </c>
      <c r="N5622" s="115">
        <v>1.98021395900015</v>
      </c>
      <c r="O5622" s="115">
        <v>0.13862793556208999</v>
      </c>
      <c r="P5622" s="115">
        <v>2.6119889835850001E-2</v>
      </c>
      <c r="Q5622" s="115">
        <v>48.915980691044602</v>
      </c>
      <c r="R5622" s="115">
        <v>1330</v>
      </c>
      <c r="S5622" s="115" t="s">
        <v>354</v>
      </c>
      <c r="T5622" s="115">
        <v>1330</v>
      </c>
      <c r="U5622" s="115" t="s">
        <v>352</v>
      </c>
      <c r="V5622" s="115" t="s">
        <v>350</v>
      </c>
      <c r="Z5622" s="115">
        <v>0</v>
      </c>
      <c r="AA5622" s="115">
        <v>1</v>
      </c>
      <c r="AB5622" s="115">
        <v>0.13862793556208999</v>
      </c>
      <c r="AC5622" s="115">
        <v>2.6119889835850001E-2</v>
      </c>
      <c r="AD5622" s="115">
        <v>48.915980691043103</v>
      </c>
      <c r="AF5622" s="115">
        <v>-1</v>
      </c>
      <c r="AG5622" s="115">
        <v>-1</v>
      </c>
      <c r="AH5622" s="115">
        <v>-1</v>
      </c>
      <c r="AI5622" s="115">
        <v>-1</v>
      </c>
      <c r="AJ5622" s="115">
        <v>0</v>
      </c>
      <c r="AM5622" s="115" t="s">
        <v>348</v>
      </c>
      <c r="AN5622" s="115">
        <v>-1</v>
      </c>
      <c r="AQ5622" s="115">
        <v>604</v>
      </c>
      <c r="AR5622" s="115" t="s">
        <v>271</v>
      </c>
      <c r="AS5622" s="115" t="s">
        <v>384</v>
      </c>
      <c r="AT5622" s="115" t="s">
        <v>296</v>
      </c>
      <c r="AV5622" s="115">
        <v>47.5788047804215</v>
      </c>
      <c r="AW5622" s="115">
        <v>3.9672328200000002E-2</v>
      </c>
    </row>
    <row r="5623" spans="1:49" x14ac:dyDescent="0.25">
      <c r="A5623" s="117">
        <v>450000</v>
      </c>
      <c r="B5623" s="117">
        <v>880000</v>
      </c>
      <c r="C5623" s="117">
        <v>880000</v>
      </c>
      <c r="D5623" s="115" t="s">
        <v>342</v>
      </c>
      <c r="E5623" s="115" t="s">
        <v>13</v>
      </c>
      <c r="F5623" s="115" t="s">
        <v>343</v>
      </c>
      <c r="G5623" s="115" t="s">
        <v>344</v>
      </c>
      <c r="H5623" s="115">
        <v>0.56000000000000005</v>
      </c>
      <c r="I5623" s="115">
        <v>0.48</v>
      </c>
      <c r="J5623" s="115" t="s">
        <v>350</v>
      </c>
      <c r="K5623" s="115">
        <v>2.4776523196529999E-2</v>
      </c>
      <c r="L5623" s="115">
        <v>3708.44243185287</v>
      </c>
      <c r="M5623" s="115">
        <v>10.5097293607518</v>
      </c>
      <c r="N5623" s="115">
        <v>1.98021395900015</v>
      </c>
      <c r="O5623" s="115">
        <v>0.26039455329592998</v>
      </c>
      <c r="P5623" s="115">
        <v>4.9062817089259997E-2</v>
      </c>
      <c r="Q5623" s="115">
        <v>91.882309935802496</v>
      </c>
      <c r="R5623" s="115">
        <v>1330</v>
      </c>
      <c r="S5623" s="115" t="s">
        <v>354</v>
      </c>
      <c r="T5623" s="115">
        <v>1330</v>
      </c>
      <c r="U5623" s="115" t="s">
        <v>352</v>
      </c>
      <c r="V5623" s="115" t="s">
        <v>350</v>
      </c>
      <c r="Z5623" s="115">
        <v>0</v>
      </c>
      <c r="AA5623" s="115">
        <v>1</v>
      </c>
      <c r="AB5623" s="115">
        <v>0.26039455329592998</v>
      </c>
      <c r="AC5623" s="115">
        <v>4.9062817089259997E-2</v>
      </c>
      <c r="AD5623" s="115">
        <v>91.882309935804003</v>
      </c>
      <c r="AF5623" s="115">
        <v>-1</v>
      </c>
      <c r="AG5623" s="115">
        <v>-1</v>
      </c>
      <c r="AH5623" s="115">
        <v>-1</v>
      </c>
      <c r="AI5623" s="115">
        <v>-1</v>
      </c>
      <c r="AJ5623" s="115">
        <v>0</v>
      </c>
      <c r="AM5623" s="115" t="s">
        <v>348</v>
      </c>
      <c r="AN5623" s="115">
        <v>-1</v>
      </c>
      <c r="AQ5623" s="115">
        <v>604</v>
      </c>
      <c r="AR5623" s="115" t="s">
        <v>271</v>
      </c>
      <c r="AS5623" s="115" t="s">
        <v>384</v>
      </c>
      <c r="AT5623" s="115" t="s">
        <v>296</v>
      </c>
      <c r="AV5623" s="115">
        <v>49.596899692457001</v>
      </c>
      <c r="AW5623" s="115">
        <v>7.4519310599999999E-2</v>
      </c>
    </row>
    <row r="5624" spans="1:49" x14ac:dyDescent="0.25">
      <c r="A5624" s="117">
        <v>450000</v>
      </c>
      <c r="B5624" s="117">
        <v>880000</v>
      </c>
      <c r="C5624" s="117">
        <v>880000</v>
      </c>
      <c r="D5624" s="115" t="s">
        <v>342</v>
      </c>
      <c r="E5624" s="115" t="s">
        <v>13</v>
      </c>
      <c r="F5624" s="115" t="s">
        <v>343</v>
      </c>
      <c r="G5624" s="115" t="s">
        <v>344</v>
      </c>
      <c r="H5624" s="115">
        <v>0.56000000000000005</v>
      </c>
      <c r="I5624" s="115">
        <v>0.48</v>
      </c>
      <c r="J5624" s="115" t="s">
        <v>350</v>
      </c>
      <c r="K5624" s="115">
        <v>2.2674793095480001E-2</v>
      </c>
      <c r="L5624" s="115">
        <v>3708.44243185287</v>
      </c>
      <c r="M5624" s="115">
        <v>10.5097293607518</v>
      </c>
      <c r="N5624" s="115">
        <v>1.98021395900015</v>
      </c>
      <c r="O5624" s="115">
        <v>0.23830593874462999</v>
      </c>
      <c r="P5624" s="115">
        <v>4.4900941805119998E-2</v>
      </c>
      <c r="Q5624" s="115">
        <v>84.088164848795898</v>
      </c>
      <c r="R5624" s="115">
        <v>1330</v>
      </c>
      <c r="S5624" s="115" t="s">
        <v>354</v>
      </c>
      <c r="T5624" s="115">
        <v>1330</v>
      </c>
      <c r="U5624" s="115" t="s">
        <v>352</v>
      </c>
      <c r="V5624" s="115" t="s">
        <v>350</v>
      </c>
      <c r="Z5624" s="115">
        <v>0</v>
      </c>
      <c r="AA5624" s="115">
        <v>1</v>
      </c>
      <c r="AB5624" s="115">
        <v>0.23830593874462999</v>
      </c>
      <c r="AC5624" s="115">
        <v>4.4900941805119998E-2</v>
      </c>
      <c r="AD5624" s="115">
        <v>84.088164848797405</v>
      </c>
      <c r="AF5624" s="115">
        <v>-1</v>
      </c>
      <c r="AG5624" s="115">
        <v>-1</v>
      </c>
      <c r="AH5624" s="115">
        <v>-1</v>
      </c>
      <c r="AI5624" s="115">
        <v>-1</v>
      </c>
      <c r="AJ5624" s="115">
        <v>0</v>
      </c>
      <c r="AM5624" s="115" t="s">
        <v>348</v>
      </c>
      <c r="AN5624" s="115">
        <v>-1</v>
      </c>
      <c r="AQ5624" s="115">
        <v>604</v>
      </c>
      <c r="AR5624" s="115" t="s">
        <v>271</v>
      </c>
      <c r="AS5624" s="115" t="s">
        <v>384</v>
      </c>
      <c r="AT5624" s="115" t="s">
        <v>296</v>
      </c>
      <c r="AV5624" s="115">
        <v>45.4160627189503</v>
      </c>
      <c r="AW5624" s="115">
        <v>6.8198024999999995E-2</v>
      </c>
    </row>
    <row r="5625" spans="1:49" x14ac:dyDescent="0.25">
      <c r="A5625" s="117">
        <v>450000</v>
      </c>
      <c r="B5625" s="117">
        <v>880000</v>
      </c>
      <c r="C5625" s="117">
        <v>880000</v>
      </c>
      <c r="D5625" s="115" t="s">
        <v>342</v>
      </c>
      <c r="E5625" s="115" t="s">
        <v>13</v>
      </c>
      <c r="F5625" s="115" t="s">
        <v>343</v>
      </c>
      <c r="G5625" s="115" t="s">
        <v>344</v>
      </c>
      <c r="H5625" s="115">
        <v>0.56000000000000005</v>
      </c>
      <c r="I5625" s="115">
        <v>0.48</v>
      </c>
      <c r="J5625" s="115" t="s">
        <v>350</v>
      </c>
      <c r="K5625" s="115">
        <v>1.897853510549E-2</v>
      </c>
      <c r="L5625" s="115">
        <v>3708.44243185287</v>
      </c>
      <c r="M5625" s="115">
        <v>10.5097293607518</v>
      </c>
      <c r="N5625" s="115">
        <v>1.98021395900015</v>
      </c>
      <c r="O5625" s="115">
        <v>0.19945926762223001</v>
      </c>
      <c r="P5625" s="115">
        <v>3.7581560137260002E-2</v>
      </c>
      <c r="Q5625" s="115">
        <v>70.3808048796121</v>
      </c>
      <c r="R5625" s="115">
        <v>1330</v>
      </c>
      <c r="S5625" s="115" t="s">
        <v>354</v>
      </c>
      <c r="T5625" s="115">
        <v>1330</v>
      </c>
      <c r="U5625" s="115" t="s">
        <v>352</v>
      </c>
      <c r="V5625" s="115" t="s">
        <v>350</v>
      </c>
      <c r="Z5625" s="115">
        <v>0</v>
      </c>
      <c r="AA5625" s="115">
        <v>1</v>
      </c>
      <c r="AB5625" s="115">
        <v>0.19945926762223001</v>
      </c>
      <c r="AC5625" s="115">
        <v>3.7581560137260002E-2</v>
      </c>
      <c r="AD5625" s="115">
        <v>70.380804879610295</v>
      </c>
      <c r="AF5625" s="115">
        <v>-1</v>
      </c>
      <c r="AG5625" s="115">
        <v>-1</v>
      </c>
      <c r="AH5625" s="115">
        <v>-1</v>
      </c>
      <c r="AI5625" s="115">
        <v>-1</v>
      </c>
      <c r="AJ5625" s="115">
        <v>0</v>
      </c>
      <c r="AM5625" s="115" t="s">
        <v>348</v>
      </c>
      <c r="AN5625" s="115">
        <v>-1</v>
      </c>
      <c r="AQ5625" s="115">
        <v>604</v>
      </c>
      <c r="AR5625" s="115" t="s">
        <v>271</v>
      </c>
      <c r="AS5625" s="115" t="s">
        <v>384</v>
      </c>
      <c r="AT5625" s="115" t="s">
        <v>296</v>
      </c>
      <c r="AV5625" s="115">
        <v>40.661426291462703</v>
      </c>
      <c r="AW5625" s="115">
        <v>5.7080944799999998E-2</v>
      </c>
    </row>
    <row r="5626" spans="1:49" x14ac:dyDescent="0.25">
      <c r="A5626" s="117">
        <v>450000</v>
      </c>
      <c r="B5626" s="117">
        <v>880000</v>
      </c>
      <c r="C5626" s="117">
        <v>880000</v>
      </c>
      <c r="D5626" s="115" t="s">
        <v>342</v>
      </c>
      <c r="E5626" s="115" t="s">
        <v>13</v>
      </c>
      <c r="F5626" s="115" t="s">
        <v>343</v>
      </c>
      <c r="G5626" s="115" t="s">
        <v>344</v>
      </c>
      <c r="H5626" s="115">
        <v>0.56000000000000005</v>
      </c>
      <c r="I5626" s="115">
        <v>0.48</v>
      </c>
      <c r="J5626" s="115" t="s">
        <v>350</v>
      </c>
      <c r="K5626" s="115">
        <v>1.77542133386E-2</v>
      </c>
      <c r="L5626" s="115">
        <v>3708.44243185287</v>
      </c>
      <c r="M5626" s="115">
        <v>10.5097293607518</v>
      </c>
      <c r="N5626" s="115">
        <v>1.98021395900015</v>
      </c>
      <c r="O5626" s="115">
        <v>0.18659197720178</v>
      </c>
      <c r="P5626" s="115">
        <v>3.515714108417E-2</v>
      </c>
      <c r="Q5626" s="115">
        <v>65.840478089051004</v>
      </c>
      <c r="R5626" s="115">
        <v>1330</v>
      </c>
      <c r="S5626" s="115" t="s">
        <v>354</v>
      </c>
      <c r="T5626" s="115">
        <v>1330</v>
      </c>
      <c r="U5626" s="115" t="s">
        <v>352</v>
      </c>
      <c r="V5626" s="115" t="s">
        <v>350</v>
      </c>
      <c r="Z5626" s="115">
        <v>0</v>
      </c>
      <c r="AA5626" s="115">
        <v>1</v>
      </c>
      <c r="AB5626" s="115">
        <v>0.18659197720178</v>
      </c>
      <c r="AC5626" s="115">
        <v>3.515714108417E-2</v>
      </c>
      <c r="AD5626" s="115">
        <v>65.840478089051402</v>
      </c>
      <c r="AF5626" s="115">
        <v>-1</v>
      </c>
      <c r="AG5626" s="115">
        <v>-1</v>
      </c>
      <c r="AH5626" s="115">
        <v>-1</v>
      </c>
      <c r="AI5626" s="115">
        <v>-1</v>
      </c>
      <c r="AJ5626" s="115">
        <v>0</v>
      </c>
      <c r="AM5626" s="115" t="s">
        <v>348</v>
      </c>
      <c r="AN5626" s="115">
        <v>-1</v>
      </c>
      <c r="AQ5626" s="115">
        <v>604</v>
      </c>
      <c r="AR5626" s="115" t="s">
        <v>271</v>
      </c>
      <c r="AS5626" s="115" t="s">
        <v>384</v>
      </c>
      <c r="AT5626" s="115" t="s">
        <v>296</v>
      </c>
      <c r="AV5626" s="115">
        <v>37.4030194662474</v>
      </c>
      <c r="AW5626" s="115">
        <v>5.3398603500000003E-2</v>
      </c>
    </row>
    <row r="5627" spans="1:49" x14ac:dyDescent="0.25">
      <c r="A5627" s="117">
        <v>450000</v>
      </c>
      <c r="B5627" s="117">
        <v>880000</v>
      </c>
      <c r="C5627" s="117">
        <v>880000</v>
      </c>
      <c r="D5627" s="115" t="s">
        <v>342</v>
      </c>
      <c r="E5627" s="115" t="s">
        <v>13</v>
      </c>
      <c r="F5627" s="115" t="s">
        <v>343</v>
      </c>
      <c r="G5627" s="115" t="s">
        <v>344</v>
      </c>
      <c r="H5627" s="115">
        <v>0.56000000000000005</v>
      </c>
      <c r="I5627" s="115">
        <v>0.48</v>
      </c>
      <c r="J5627" s="115" t="s">
        <v>350</v>
      </c>
      <c r="K5627" s="115">
        <v>6.4888049360239994E-2</v>
      </c>
      <c r="L5627" s="115">
        <v>3708.44243185287</v>
      </c>
      <c r="M5627" s="115">
        <v>10.5097293607518</v>
      </c>
      <c r="N5627" s="115">
        <v>1.98021395900015</v>
      </c>
      <c r="O5627" s="115">
        <v>0.68195583752329003</v>
      </c>
      <c r="P5627" s="115">
        <v>0.12849222111545</v>
      </c>
      <c r="Q5627" s="115">
        <v>240.63359556770001</v>
      </c>
      <c r="R5627" s="115">
        <v>1300</v>
      </c>
      <c r="S5627" s="115" t="s">
        <v>346</v>
      </c>
      <c r="T5627" s="115">
        <v>1300</v>
      </c>
      <c r="U5627" s="115" t="s">
        <v>352</v>
      </c>
      <c r="V5627" s="115" t="s">
        <v>350</v>
      </c>
      <c r="Z5627" s="115">
        <v>0</v>
      </c>
      <c r="AA5627" s="115">
        <v>1</v>
      </c>
      <c r="AB5627" s="115">
        <v>0.68195583752329003</v>
      </c>
      <c r="AC5627" s="115">
        <v>0.12849222111545</v>
      </c>
      <c r="AD5627" s="115">
        <v>240.63359556769799</v>
      </c>
      <c r="AF5627" s="115">
        <v>-1</v>
      </c>
      <c r="AG5627" s="115">
        <v>-1</v>
      </c>
      <c r="AH5627" s="115">
        <v>-1</v>
      </c>
      <c r="AI5627" s="115">
        <v>-1</v>
      </c>
      <c r="AJ5627" s="115">
        <v>0</v>
      </c>
      <c r="AM5627" s="115" t="s">
        <v>348</v>
      </c>
      <c r="AN5627" s="115">
        <v>-1</v>
      </c>
      <c r="AQ5627" s="115">
        <v>604</v>
      </c>
      <c r="AR5627" s="115" t="s">
        <v>271</v>
      </c>
      <c r="AS5627" s="115" t="s">
        <v>384</v>
      </c>
      <c r="AT5627" s="115" t="s">
        <v>296</v>
      </c>
      <c r="AV5627" s="115">
        <v>69.249347713568298</v>
      </c>
      <c r="AW5627" s="115">
        <v>0.19516106699999999</v>
      </c>
    </row>
    <row r="5628" spans="1:49" x14ac:dyDescent="0.25">
      <c r="A5628" s="117">
        <v>450000</v>
      </c>
      <c r="B5628" s="117">
        <v>880000</v>
      </c>
      <c r="C5628" s="117">
        <v>880000</v>
      </c>
      <c r="D5628" s="115" t="s">
        <v>342</v>
      </c>
      <c r="E5628" s="115" t="s">
        <v>13</v>
      </c>
      <c r="F5628" s="115" t="s">
        <v>343</v>
      </c>
      <c r="G5628" s="115" t="s">
        <v>344</v>
      </c>
      <c r="H5628" s="115">
        <v>0.56000000000000005</v>
      </c>
      <c r="I5628" s="115">
        <v>0.48</v>
      </c>
      <c r="J5628" s="115" t="s">
        <v>345</v>
      </c>
      <c r="K5628" s="115">
        <v>1.76657652319E-3</v>
      </c>
      <c r="L5628" s="115">
        <v>3708.44243185287</v>
      </c>
      <c r="M5628" s="115">
        <v>10.5097293607518</v>
      </c>
      <c r="N5628" s="115">
        <v>1.98021395900015</v>
      </c>
      <c r="O5628" s="115">
        <v>1.856624115384E-2</v>
      </c>
      <c r="P5628" s="115">
        <v>3.49819949087E-3</v>
      </c>
      <c r="Q5628" s="115">
        <v>6.5512473377351599</v>
      </c>
      <c r="R5628" s="115">
        <v>1300</v>
      </c>
      <c r="S5628" s="115" t="s">
        <v>346</v>
      </c>
      <c r="T5628" s="115">
        <v>1300</v>
      </c>
      <c r="U5628" s="115" t="s">
        <v>347</v>
      </c>
      <c r="V5628" s="115" t="s">
        <v>345</v>
      </c>
      <c r="Z5628" s="115">
        <v>0</v>
      </c>
      <c r="AA5628" s="115">
        <v>1</v>
      </c>
      <c r="AB5628" s="115">
        <v>1.856624115384E-2</v>
      </c>
      <c r="AC5628" s="115">
        <v>3.49819949087E-3</v>
      </c>
      <c r="AD5628" s="115">
        <v>6.5512473377360196</v>
      </c>
      <c r="AF5628" s="115">
        <v>-1</v>
      </c>
      <c r="AG5628" s="115">
        <v>-1</v>
      </c>
      <c r="AH5628" s="115">
        <v>-1</v>
      </c>
      <c r="AI5628" s="115">
        <v>-1</v>
      </c>
      <c r="AJ5628" s="115">
        <v>0</v>
      </c>
      <c r="AM5628" s="115" t="s">
        <v>348</v>
      </c>
      <c r="AN5628" s="115">
        <v>-1</v>
      </c>
      <c r="AQ5628" s="115">
        <v>604</v>
      </c>
      <c r="AR5628" s="115" t="s">
        <v>271</v>
      </c>
      <c r="AS5628" s="115" t="s">
        <v>384</v>
      </c>
      <c r="AT5628" s="115" t="s">
        <v>296</v>
      </c>
      <c r="AV5628" s="115">
        <v>47.091487288702297</v>
      </c>
      <c r="AW5628" s="115">
        <v>5.3132581999999996E-3</v>
      </c>
    </row>
    <row r="5629" spans="1:49" x14ac:dyDescent="0.25">
      <c r="A5629" s="117">
        <v>450000</v>
      </c>
      <c r="B5629" s="117">
        <v>880000</v>
      </c>
      <c r="C5629" s="117">
        <v>880000</v>
      </c>
      <c r="D5629" s="115" t="s">
        <v>342</v>
      </c>
      <c r="E5629" s="115" t="s">
        <v>13</v>
      </c>
      <c r="F5629" s="115" t="s">
        <v>343</v>
      </c>
      <c r="G5629" s="115" t="s">
        <v>344</v>
      </c>
      <c r="H5629" s="115">
        <v>0.56000000000000005</v>
      </c>
      <c r="I5629" s="115">
        <v>0.48</v>
      </c>
      <c r="J5629" s="115" t="s">
        <v>350</v>
      </c>
      <c r="K5629" s="115">
        <v>0.22514330200165</v>
      </c>
      <c r="L5629" s="115">
        <v>3661.4881881176598</v>
      </c>
      <c r="M5629" s="115">
        <v>9.1257924153141907</v>
      </c>
      <c r="N5629" s="115">
        <v>1.3421179030121899</v>
      </c>
      <c r="O5629" s="115">
        <v>2.0546110377654698</v>
      </c>
      <c r="P5629" s="115">
        <v>0.30216885635969998</v>
      </c>
      <c r="Q5629" s="115">
        <v>824.35954091286101</v>
      </c>
      <c r="R5629" s="115">
        <v>1200</v>
      </c>
      <c r="S5629" s="115" t="s">
        <v>351</v>
      </c>
      <c r="T5629" s="115">
        <v>1200</v>
      </c>
      <c r="U5629" s="115" t="s">
        <v>352</v>
      </c>
      <c r="V5629" s="115" t="s">
        <v>350</v>
      </c>
      <c r="Z5629" s="115">
        <v>0</v>
      </c>
      <c r="AA5629" s="115">
        <v>1</v>
      </c>
      <c r="AB5629" s="115">
        <v>2.0546110377654698</v>
      </c>
      <c r="AC5629" s="115">
        <v>0.30216885635969998</v>
      </c>
      <c r="AD5629" s="115">
        <v>824.35954091286101</v>
      </c>
      <c r="AF5629" s="115">
        <v>-1</v>
      </c>
      <c r="AG5629" s="115">
        <v>-1</v>
      </c>
      <c r="AH5629" s="115">
        <v>-1</v>
      </c>
      <c r="AI5629" s="115">
        <v>-1</v>
      </c>
      <c r="AJ5629" s="115">
        <v>0</v>
      </c>
      <c r="AM5629" s="115" t="s">
        <v>348</v>
      </c>
      <c r="AN5629" s="115">
        <v>-1</v>
      </c>
      <c r="AQ5629" s="115">
        <v>604</v>
      </c>
      <c r="AR5629" s="115" t="s">
        <v>271</v>
      </c>
      <c r="AS5629" s="115" t="s">
        <v>384</v>
      </c>
      <c r="AT5629" s="115" t="s">
        <v>296</v>
      </c>
      <c r="AV5629" s="115">
        <v>136.364085874892</v>
      </c>
      <c r="AW5629" s="115">
        <v>0.66858032519999999</v>
      </c>
    </row>
    <row r="5630" spans="1:49" x14ac:dyDescent="0.25">
      <c r="A5630" s="117">
        <v>450000</v>
      </c>
      <c r="B5630" s="117">
        <v>880000</v>
      </c>
      <c r="C5630" s="117">
        <v>880000</v>
      </c>
      <c r="D5630" s="115" t="s">
        <v>342</v>
      </c>
      <c r="E5630" s="115" t="s">
        <v>13</v>
      </c>
      <c r="F5630" s="115" t="s">
        <v>343</v>
      </c>
      <c r="G5630" s="115" t="s">
        <v>344</v>
      </c>
      <c r="H5630" s="115">
        <v>0.56000000000000005</v>
      </c>
      <c r="I5630" s="115">
        <v>0.48</v>
      </c>
      <c r="J5630" s="115" t="s">
        <v>350</v>
      </c>
      <c r="K5630" s="115">
        <v>6.2615023476530002E-2</v>
      </c>
      <c r="L5630" s="115">
        <v>3661.4881881176598</v>
      </c>
      <c r="M5630" s="115">
        <v>9.1257924153141907</v>
      </c>
      <c r="N5630" s="115">
        <v>1.3421179030121899</v>
      </c>
      <c r="O5630" s="115">
        <v>0.57141170632686999</v>
      </c>
      <c r="P5630" s="115">
        <v>8.4036744005379999E-2</v>
      </c>
      <c r="Q5630" s="115">
        <v>229.264168858039</v>
      </c>
      <c r="R5630" s="115">
        <v>1210</v>
      </c>
      <c r="S5630" s="115" t="s">
        <v>353</v>
      </c>
      <c r="T5630" s="115">
        <v>1210</v>
      </c>
      <c r="U5630" s="115" t="s">
        <v>352</v>
      </c>
      <c r="V5630" s="115" t="s">
        <v>350</v>
      </c>
      <c r="Z5630" s="115">
        <v>0</v>
      </c>
      <c r="AA5630" s="115">
        <v>1</v>
      </c>
      <c r="AB5630" s="115">
        <v>0.57141170632686999</v>
      </c>
      <c r="AC5630" s="115">
        <v>8.4036744005379999E-2</v>
      </c>
      <c r="AD5630" s="115">
        <v>229.26416885803999</v>
      </c>
      <c r="AF5630" s="115">
        <v>-1</v>
      </c>
      <c r="AG5630" s="115">
        <v>-1</v>
      </c>
      <c r="AH5630" s="115">
        <v>-1</v>
      </c>
      <c r="AI5630" s="115">
        <v>-1</v>
      </c>
      <c r="AJ5630" s="115">
        <v>0</v>
      </c>
      <c r="AM5630" s="115" t="s">
        <v>348</v>
      </c>
      <c r="AN5630" s="115">
        <v>-1</v>
      </c>
      <c r="AQ5630" s="115">
        <v>604</v>
      </c>
      <c r="AR5630" s="115" t="s">
        <v>271</v>
      </c>
      <c r="AS5630" s="115" t="s">
        <v>384</v>
      </c>
      <c r="AT5630" s="115" t="s">
        <v>296</v>
      </c>
      <c r="AV5630" s="115">
        <v>64.202400804324796</v>
      </c>
      <c r="AW5630" s="115">
        <v>0.18594012069999999</v>
      </c>
    </row>
    <row r="5631" spans="1:49" x14ac:dyDescent="0.25">
      <c r="A5631" s="117">
        <v>450000</v>
      </c>
      <c r="B5631" s="117">
        <v>880000</v>
      </c>
      <c r="C5631" s="117">
        <v>880000</v>
      </c>
      <c r="D5631" s="115" t="s">
        <v>342</v>
      </c>
      <c r="E5631" s="115" t="s">
        <v>13</v>
      </c>
      <c r="F5631" s="115" t="s">
        <v>343</v>
      </c>
      <c r="G5631" s="115" t="s">
        <v>344</v>
      </c>
      <c r="H5631" s="115">
        <v>0.56000000000000005</v>
      </c>
      <c r="I5631" s="115">
        <v>0.48</v>
      </c>
      <c r="J5631" s="115" t="s">
        <v>350</v>
      </c>
      <c r="K5631" s="115">
        <v>0.13150956601231001</v>
      </c>
      <c r="L5631" s="115">
        <v>3661.4881881176598</v>
      </c>
      <c r="M5631" s="115">
        <v>9.1257924153141907</v>
      </c>
      <c r="N5631" s="115">
        <v>1.3421179030121899</v>
      </c>
      <c r="O5631" s="115">
        <v>1.20012900005642</v>
      </c>
      <c r="P5631" s="115">
        <v>0.17650134296249001</v>
      </c>
      <c r="Q5631" s="115">
        <v>481.52072257856503</v>
      </c>
      <c r="R5631" s="115">
        <v>1210</v>
      </c>
      <c r="S5631" s="115" t="s">
        <v>353</v>
      </c>
      <c r="T5631" s="115">
        <v>1210</v>
      </c>
      <c r="U5631" s="115" t="s">
        <v>352</v>
      </c>
      <c r="V5631" s="115" t="s">
        <v>350</v>
      </c>
      <c r="Z5631" s="115">
        <v>0</v>
      </c>
      <c r="AA5631" s="115">
        <v>1</v>
      </c>
      <c r="AB5631" s="115">
        <v>1.20012900005642</v>
      </c>
      <c r="AC5631" s="115">
        <v>0.17650134296249001</v>
      </c>
      <c r="AD5631" s="115">
        <v>481.52072257856503</v>
      </c>
      <c r="AF5631" s="115">
        <v>-1</v>
      </c>
      <c r="AG5631" s="115">
        <v>-1</v>
      </c>
      <c r="AH5631" s="115">
        <v>-1</v>
      </c>
      <c r="AI5631" s="115">
        <v>-1</v>
      </c>
      <c r="AJ5631" s="115">
        <v>0</v>
      </c>
      <c r="AM5631" s="115" t="s">
        <v>348</v>
      </c>
      <c r="AN5631" s="115">
        <v>-1</v>
      </c>
      <c r="AQ5631" s="115">
        <v>604</v>
      </c>
      <c r="AR5631" s="115" t="s">
        <v>271</v>
      </c>
      <c r="AS5631" s="115" t="s">
        <v>384</v>
      </c>
      <c r="AT5631" s="115" t="s">
        <v>296</v>
      </c>
      <c r="AV5631" s="115">
        <v>95.527392683290998</v>
      </c>
      <c r="AW5631" s="115">
        <v>0.39052775550000002</v>
      </c>
    </row>
    <row r="5632" spans="1:49" x14ac:dyDescent="0.25">
      <c r="A5632" s="117">
        <v>450000</v>
      </c>
      <c r="B5632" s="117">
        <v>880000</v>
      </c>
      <c r="C5632" s="117">
        <v>880000</v>
      </c>
      <c r="D5632" s="115" t="s">
        <v>342</v>
      </c>
      <c r="E5632" s="115" t="s">
        <v>13</v>
      </c>
      <c r="F5632" s="115" t="s">
        <v>343</v>
      </c>
      <c r="G5632" s="115" t="s">
        <v>344</v>
      </c>
      <c r="H5632" s="115">
        <v>0.56000000000000005</v>
      </c>
      <c r="I5632" s="115">
        <v>0.48</v>
      </c>
      <c r="J5632" s="115" t="s">
        <v>350</v>
      </c>
      <c r="K5632" s="115">
        <v>2.5684189026999999E-2</v>
      </c>
      <c r="L5632" s="115">
        <v>3661.4881881176598</v>
      </c>
      <c r="M5632" s="115">
        <v>9.1257924153141907</v>
      </c>
      <c r="N5632" s="115">
        <v>1.3421179030121899</v>
      </c>
      <c r="O5632" s="115">
        <v>0.23438857741616001</v>
      </c>
      <c r="P5632" s="115">
        <v>3.4471209917490003E-2</v>
      </c>
      <c r="Q5632" s="115">
        <v>94.042354743771199</v>
      </c>
      <c r="R5632" s="115">
        <v>1210</v>
      </c>
      <c r="S5632" s="115" t="s">
        <v>353</v>
      </c>
      <c r="T5632" s="115">
        <v>1210</v>
      </c>
      <c r="U5632" s="115" t="s">
        <v>352</v>
      </c>
      <c r="V5632" s="115" t="s">
        <v>350</v>
      </c>
      <c r="Z5632" s="115">
        <v>0</v>
      </c>
      <c r="AA5632" s="115">
        <v>1</v>
      </c>
      <c r="AB5632" s="115">
        <v>0.23438857741616001</v>
      </c>
      <c r="AC5632" s="115">
        <v>3.4471209917490003E-2</v>
      </c>
      <c r="AD5632" s="115">
        <v>94.042354743770503</v>
      </c>
      <c r="AF5632" s="115">
        <v>-1</v>
      </c>
      <c r="AG5632" s="115">
        <v>-1</v>
      </c>
      <c r="AH5632" s="115">
        <v>-1</v>
      </c>
      <c r="AI5632" s="115">
        <v>-1</v>
      </c>
      <c r="AJ5632" s="115">
        <v>0</v>
      </c>
      <c r="AM5632" s="115" t="s">
        <v>348</v>
      </c>
      <c r="AN5632" s="115">
        <v>-1</v>
      </c>
      <c r="AQ5632" s="115">
        <v>604</v>
      </c>
      <c r="AR5632" s="115" t="s">
        <v>271</v>
      </c>
      <c r="AS5632" s="115" t="s">
        <v>384</v>
      </c>
      <c r="AT5632" s="115" t="s">
        <v>296</v>
      </c>
      <c r="AV5632" s="115">
        <v>46.830742337855199</v>
      </c>
      <c r="AW5632" s="115">
        <v>7.6271171700000001E-2</v>
      </c>
    </row>
    <row r="5633" spans="1:49" x14ac:dyDescent="0.25">
      <c r="A5633" s="117">
        <v>450000</v>
      </c>
      <c r="B5633" s="117">
        <v>880000</v>
      </c>
      <c r="C5633" s="117">
        <v>880000</v>
      </c>
      <c r="D5633" s="115" t="s">
        <v>342</v>
      </c>
      <c r="E5633" s="115" t="s">
        <v>13</v>
      </c>
      <c r="F5633" s="115" t="s">
        <v>343</v>
      </c>
      <c r="G5633" s="115" t="s">
        <v>344</v>
      </c>
      <c r="H5633" s="115">
        <v>0.56000000000000005</v>
      </c>
      <c r="I5633" s="115">
        <v>0.48</v>
      </c>
      <c r="J5633" s="115" t="s">
        <v>350</v>
      </c>
      <c r="K5633" s="115">
        <v>5.0542458975000003E-2</v>
      </c>
      <c r="L5633" s="115">
        <v>3661.4881881176598</v>
      </c>
      <c r="M5633" s="115">
        <v>9.1257924153141907</v>
      </c>
      <c r="N5633" s="115">
        <v>1.3421179030121899</v>
      </c>
      <c r="O5633" s="115">
        <v>0.46123998876543998</v>
      </c>
      <c r="P5633" s="115">
        <v>6.7833939052609996E-2</v>
      </c>
      <c r="Q5633" s="115">
        <v>185.06061653540999</v>
      </c>
      <c r="R5633" s="115">
        <v>1210</v>
      </c>
      <c r="S5633" s="115" t="s">
        <v>353</v>
      </c>
      <c r="T5633" s="115">
        <v>1210</v>
      </c>
      <c r="U5633" s="115" t="s">
        <v>352</v>
      </c>
      <c r="V5633" s="115" t="s">
        <v>350</v>
      </c>
      <c r="Z5633" s="115">
        <v>0</v>
      </c>
      <c r="AA5633" s="115">
        <v>1</v>
      </c>
      <c r="AB5633" s="115">
        <v>0.46123998876543998</v>
      </c>
      <c r="AC5633" s="115">
        <v>6.7833939052609996E-2</v>
      </c>
      <c r="AD5633" s="115">
        <v>185.060616535408</v>
      </c>
      <c r="AF5633" s="115">
        <v>-1</v>
      </c>
      <c r="AG5633" s="115">
        <v>-1</v>
      </c>
      <c r="AH5633" s="115">
        <v>-1</v>
      </c>
      <c r="AI5633" s="115">
        <v>-1</v>
      </c>
      <c r="AJ5633" s="115">
        <v>0</v>
      </c>
      <c r="AM5633" s="115" t="s">
        <v>348</v>
      </c>
      <c r="AN5633" s="115">
        <v>-1</v>
      </c>
      <c r="AQ5633" s="115">
        <v>604</v>
      </c>
      <c r="AR5633" s="115" t="s">
        <v>271</v>
      </c>
      <c r="AS5633" s="115" t="s">
        <v>384</v>
      </c>
      <c r="AT5633" s="115" t="s">
        <v>296</v>
      </c>
      <c r="AV5633" s="115">
        <v>57.290702029003597</v>
      </c>
      <c r="AW5633" s="115">
        <v>0.15008971330000001</v>
      </c>
    </row>
    <row r="5634" spans="1:49" x14ac:dyDescent="0.25">
      <c r="A5634" s="117">
        <v>450000</v>
      </c>
      <c r="B5634" s="117">
        <v>880000</v>
      </c>
      <c r="C5634" s="117">
        <v>880000</v>
      </c>
      <c r="D5634" s="115" t="s">
        <v>342</v>
      </c>
      <c r="E5634" s="115" t="s">
        <v>13</v>
      </c>
      <c r="F5634" s="115" t="s">
        <v>343</v>
      </c>
      <c r="G5634" s="115" t="s">
        <v>344</v>
      </c>
      <c r="H5634" s="115">
        <v>0.56000000000000005</v>
      </c>
      <c r="I5634" s="115">
        <v>0.48</v>
      </c>
      <c r="J5634" s="115" t="s">
        <v>350</v>
      </c>
      <c r="K5634" s="115">
        <v>0.10608076617895</v>
      </c>
      <c r="L5634" s="115">
        <v>3661.4881881176598</v>
      </c>
      <c r="M5634" s="115">
        <v>9.1257924153141907</v>
      </c>
      <c r="N5634" s="115">
        <v>1.3421179030121899</v>
      </c>
      <c r="O5634" s="115">
        <v>0.96807105140664995</v>
      </c>
      <c r="P5634" s="115">
        <v>0.14237289545403001</v>
      </c>
      <c r="Q5634" s="115">
        <v>388.41347235072698</v>
      </c>
      <c r="R5634" s="115">
        <v>1210</v>
      </c>
      <c r="S5634" s="115" t="s">
        <v>353</v>
      </c>
      <c r="T5634" s="115">
        <v>1210</v>
      </c>
      <c r="U5634" s="115" t="s">
        <v>352</v>
      </c>
      <c r="V5634" s="115" t="s">
        <v>350</v>
      </c>
      <c r="Z5634" s="115">
        <v>0</v>
      </c>
      <c r="AA5634" s="115">
        <v>1</v>
      </c>
      <c r="AB5634" s="115">
        <v>0.96807105140664995</v>
      </c>
      <c r="AC5634" s="115">
        <v>0.14237289545403001</v>
      </c>
      <c r="AD5634" s="115">
        <v>388.41347235072698</v>
      </c>
      <c r="AF5634" s="115">
        <v>-1</v>
      </c>
      <c r="AG5634" s="115">
        <v>-1</v>
      </c>
      <c r="AH5634" s="115">
        <v>-1</v>
      </c>
      <c r="AI5634" s="115">
        <v>-1</v>
      </c>
      <c r="AJ5634" s="115">
        <v>0</v>
      </c>
      <c r="AM5634" s="115" t="s">
        <v>348</v>
      </c>
      <c r="AN5634" s="115">
        <v>-1</v>
      </c>
      <c r="AQ5634" s="115">
        <v>604</v>
      </c>
      <c r="AR5634" s="115" t="s">
        <v>271</v>
      </c>
      <c r="AS5634" s="115" t="s">
        <v>384</v>
      </c>
      <c r="AT5634" s="115" t="s">
        <v>296</v>
      </c>
      <c r="AV5634" s="115">
        <v>89.064693046744495</v>
      </c>
      <c r="AW5634" s="115">
        <v>0.31501498160000002</v>
      </c>
    </row>
    <row r="5635" spans="1:49" x14ac:dyDescent="0.25">
      <c r="A5635" s="117">
        <v>450000</v>
      </c>
      <c r="B5635" s="117">
        <v>880000</v>
      </c>
      <c r="C5635" s="117">
        <v>880000</v>
      </c>
      <c r="D5635" s="115" t="s">
        <v>342</v>
      </c>
      <c r="E5635" s="115" t="s">
        <v>13</v>
      </c>
      <c r="F5635" s="115" t="s">
        <v>343</v>
      </c>
      <c r="G5635" s="115" t="s">
        <v>344</v>
      </c>
      <c r="H5635" s="115">
        <v>0.56000000000000005</v>
      </c>
      <c r="I5635" s="115">
        <v>0.48</v>
      </c>
      <c r="J5635" s="115" t="s">
        <v>350</v>
      </c>
      <c r="K5635" s="115">
        <v>1.618814801945E-2</v>
      </c>
      <c r="L5635" s="115">
        <v>3661.4881881176598</v>
      </c>
      <c r="M5635" s="115">
        <v>9.1257924153141907</v>
      </c>
      <c r="N5635" s="115">
        <v>1.3421179030121899</v>
      </c>
      <c r="O5635" s="115">
        <v>0.14772967841390999</v>
      </c>
      <c r="P5635" s="115">
        <v>2.172640327352E-2</v>
      </c>
      <c r="Q5635" s="115">
        <v>59.272712760731203</v>
      </c>
      <c r="R5635" s="115">
        <v>1210</v>
      </c>
      <c r="S5635" s="115" t="s">
        <v>353</v>
      </c>
      <c r="T5635" s="115">
        <v>1210</v>
      </c>
      <c r="U5635" s="115" t="s">
        <v>352</v>
      </c>
      <c r="V5635" s="115" t="s">
        <v>350</v>
      </c>
      <c r="Z5635" s="115">
        <v>0</v>
      </c>
      <c r="AA5635" s="115">
        <v>1</v>
      </c>
      <c r="AB5635" s="115">
        <v>0.14772967841390999</v>
      </c>
      <c r="AC5635" s="115">
        <v>2.172640327352E-2</v>
      </c>
      <c r="AD5635" s="115">
        <v>59.272712760730897</v>
      </c>
      <c r="AF5635" s="115">
        <v>-1</v>
      </c>
      <c r="AG5635" s="115">
        <v>-1</v>
      </c>
      <c r="AH5635" s="115">
        <v>-1</v>
      </c>
      <c r="AI5635" s="115">
        <v>-1</v>
      </c>
      <c r="AJ5635" s="115">
        <v>0</v>
      </c>
      <c r="AM5635" s="115" t="s">
        <v>348</v>
      </c>
      <c r="AN5635" s="115">
        <v>-1</v>
      </c>
      <c r="AQ5635" s="115">
        <v>604</v>
      </c>
      <c r="AR5635" s="115" t="s">
        <v>271</v>
      </c>
      <c r="AS5635" s="115" t="s">
        <v>384</v>
      </c>
      <c r="AT5635" s="115" t="s">
        <v>296</v>
      </c>
      <c r="AV5635" s="115">
        <v>38.090149231497399</v>
      </c>
      <c r="AW5635" s="115">
        <v>4.8071948699999999E-2</v>
      </c>
    </row>
    <row r="5636" spans="1:49" x14ac:dyDescent="0.25">
      <c r="A5636" s="117">
        <v>450000</v>
      </c>
      <c r="B5636" s="117">
        <v>880000</v>
      </c>
      <c r="C5636" s="117">
        <v>880000</v>
      </c>
      <c r="D5636" s="115" t="s">
        <v>342</v>
      </c>
      <c r="E5636" s="115" t="s">
        <v>13</v>
      </c>
      <c r="F5636" s="115" t="s">
        <v>343</v>
      </c>
      <c r="G5636" s="115" t="s">
        <v>344</v>
      </c>
      <c r="H5636" s="115">
        <v>0.56000000000000005</v>
      </c>
      <c r="I5636" s="115">
        <v>0.48</v>
      </c>
      <c r="J5636" s="115" t="s">
        <v>350</v>
      </c>
      <c r="K5636" s="115">
        <v>3.9837896022750001E-2</v>
      </c>
      <c r="L5636" s="115">
        <v>3682.59813766149</v>
      </c>
      <c r="M5636" s="115">
        <v>9.1751459501170505</v>
      </c>
      <c r="N5636" s="115">
        <v>1.34926546710053</v>
      </c>
      <c r="O5636" s="115">
        <v>0.36551851035439997</v>
      </c>
      <c r="P5636" s="115">
        <v>5.3751897385449998E-2</v>
      </c>
      <c r="Q5636" s="115">
        <v>146.70696170176399</v>
      </c>
      <c r="R5636" s="115">
        <v>1210</v>
      </c>
      <c r="S5636" s="115" t="s">
        <v>353</v>
      </c>
      <c r="T5636" s="115">
        <v>1210</v>
      </c>
      <c r="U5636" s="115" t="s">
        <v>352</v>
      </c>
      <c r="V5636" s="115" t="s">
        <v>350</v>
      </c>
      <c r="Z5636" s="115">
        <v>0</v>
      </c>
      <c r="AA5636" s="115">
        <v>1</v>
      </c>
      <c r="AB5636" s="115">
        <v>0.36551851035439997</v>
      </c>
      <c r="AC5636" s="115">
        <v>5.3751897385449998E-2</v>
      </c>
      <c r="AD5636" s="115">
        <v>310.79080513489203</v>
      </c>
      <c r="AF5636" s="115">
        <v>-1</v>
      </c>
      <c r="AG5636" s="115">
        <v>-1</v>
      </c>
      <c r="AH5636" s="115">
        <v>-1</v>
      </c>
      <c r="AI5636" s="115">
        <v>-1</v>
      </c>
      <c r="AJ5636" s="115">
        <v>0</v>
      </c>
      <c r="AM5636" s="115" t="s">
        <v>348</v>
      </c>
      <c r="AN5636" s="115">
        <v>-1</v>
      </c>
      <c r="AQ5636" s="115">
        <v>604</v>
      </c>
      <c r="AR5636" s="115" t="s">
        <v>271</v>
      </c>
      <c r="AS5636" s="115" t="s">
        <v>384</v>
      </c>
      <c r="AT5636" s="115" t="s">
        <v>296</v>
      </c>
      <c r="AV5636" s="115">
        <v>57.086161849171397</v>
      </c>
      <c r="AW5636" s="115">
        <v>0.25206066919999998</v>
      </c>
    </row>
    <row r="5637" spans="1:49" x14ac:dyDescent="0.25">
      <c r="A5637" s="117">
        <v>450000</v>
      </c>
      <c r="B5637" s="117">
        <v>880000</v>
      </c>
      <c r="C5637" s="117">
        <v>880000</v>
      </c>
      <c r="D5637" s="115" t="s">
        <v>342</v>
      </c>
      <c r="E5637" s="115" t="s">
        <v>13</v>
      </c>
      <c r="F5637" s="115" t="s">
        <v>343</v>
      </c>
      <c r="G5637" s="115" t="s">
        <v>344</v>
      </c>
      <c r="H5637" s="115">
        <v>0.56000000000000005</v>
      </c>
      <c r="I5637" s="115">
        <v>0.48</v>
      </c>
      <c r="J5637" s="115" t="s">
        <v>350</v>
      </c>
      <c r="K5637" s="115">
        <v>5.3048244172659999E-2</v>
      </c>
      <c r="L5637" s="115">
        <v>3682.59813766149</v>
      </c>
      <c r="M5637" s="115">
        <v>9.1751459501170505</v>
      </c>
      <c r="N5637" s="115">
        <v>1.34926546710053</v>
      </c>
      <c r="O5637" s="115">
        <v>0.48672538268163001</v>
      </c>
      <c r="P5637" s="115">
        <v>7.1576163952490002E-2</v>
      </c>
      <c r="Q5637" s="115">
        <v>195.35536519646101</v>
      </c>
      <c r="R5637" s="115">
        <v>1210</v>
      </c>
      <c r="S5637" s="115" t="s">
        <v>353</v>
      </c>
      <c r="T5637" s="115">
        <v>1210</v>
      </c>
      <c r="U5637" s="115" t="s">
        <v>352</v>
      </c>
      <c r="V5637" s="115" t="s">
        <v>350</v>
      </c>
      <c r="Z5637" s="115">
        <v>0</v>
      </c>
      <c r="AA5637" s="115">
        <v>1</v>
      </c>
      <c r="AB5637" s="115">
        <v>0.48672538268163001</v>
      </c>
      <c r="AC5637" s="115">
        <v>7.1576163952490002E-2</v>
      </c>
      <c r="AD5637" s="115">
        <v>422.984627028896</v>
      </c>
      <c r="AF5637" s="115">
        <v>-1</v>
      </c>
      <c r="AG5637" s="115">
        <v>-1</v>
      </c>
      <c r="AH5637" s="115">
        <v>-1</v>
      </c>
      <c r="AI5637" s="115">
        <v>-1</v>
      </c>
      <c r="AJ5637" s="115">
        <v>0</v>
      </c>
      <c r="AM5637" s="115" t="s">
        <v>348</v>
      </c>
      <c r="AN5637" s="115">
        <v>-1</v>
      </c>
      <c r="AQ5637" s="115">
        <v>604</v>
      </c>
      <c r="AR5637" s="115" t="s">
        <v>271</v>
      </c>
      <c r="AS5637" s="115" t="s">
        <v>384</v>
      </c>
      <c r="AT5637" s="115" t="s">
        <v>296</v>
      </c>
      <c r="AV5637" s="115">
        <v>73.133613942065296</v>
      </c>
      <c r="AW5637" s="115">
        <v>0.3430532255</v>
      </c>
    </row>
    <row r="5638" spans="1:49" x14ac:dyDescent="0.25">
      <c r="A5638" s="117">
        <v>450000</v>
      </c>
      <c r="B5638" s="117">
        <v>880000</v>
      </c>
      <c r="C5638" s="117">
        <v>880000</v>
      </c>
      <c r="D5638" s="115" t="s">
        <v>342</v>
      </c>
      <c r="E5638" s="115" t="s">
        <v>13</v>
      </c>
      <c r="F5638" s="115" t="s">
        <v>343</v>
      </c>
      <c r="G5638" s="115" t="s">
        <v>344</v>
      </c>
      <c r="H5638" s="115">
        <v>0.56000000000000005</v>
      </c>
      <c r="I5638" s="115">
        <v>0.48</v>
      </c>
      <c r="J5638" s="115" t="s">
        <v>350</v>
      </c>
      <c r="K5638" s="115">
        <v>0.16892904361339001</v>
      </c>
      <c r="L5638" s="115">
        <v>3648.5658463744599</v>
      </c>
      <c r="M5638" s="115">
        <v>9.1081606179865808</v>
      </c>
      <c r="N5638" s="115">
        <v>1.3438900470442601</v>
      </c>
      <c r="O5638" s="115">
        <v>1.53863286227368</v>
      </c>
      <c r="P5638" s="115">
        <v>0.22702206036875</v>
      </c>
      <c r="Q5638" s="115">
        <v>616.348738988543</v>
      </c>
      <c r="R5638" s="115">
        <v>1200</v>
      </c>
      <c r="S5638" s="115" t="s">
        <v>351</v>
      </c>
      <c r="T5638" s="115">
        <v>1200</v>
      </c>
      <c r="U5638" s="115" t="s">
        <v>352</v>
      </c>
      <c r="V5638" s="115" t="s">
        <v>350</v>
      </c>
      <c r="Z5638" s="115">
        <v>0</v>
      </c>
      <c r="AA5638" s="115">
        <v>1</v>
      </c>
      <c r="AB5638" s="115">
        <v>1.53863286227368</v>
      </c>
      <c r="AC5638" s="115">
        <v>0.22702206036875</v>
      </c>
      <c r="AD5638" s="115">
        <v>616.348738988543</v>
      </c>
      <c r="AF5638" s="115">
        <v>-1</v>
      </c>
      <c r="AG5638" s="115">
        <v>-1</v>
      </c>
      <c r="AH5638" s="115">
        <v>-1</v>
      </c>
      <c r="AI5638" s="115">
        <v>-1</v>
      </c>
      <c r="AJ5638" s="115">
        <v>0</v>
      </c>
      <c r="AM5638" s="115" t="s">
        <v>348</v>
      </c>
      <c r="AN5638" s="115">
        <v>-1</v>
      </c>
      <c r="AQ5638" s="115">
        <v>604</v>
      </c>
      <c r="AR5638" s="115" t="s">
        <v>271</v>
      </c>
      <c r="AS5638" s="115" t="s">
        <v>384</v>
      </c>
      <c r="AT5638" s="115" t="s">
        <v>296</v>
      </c>
      <c r="AV5638" s="115">
        <v>128.348469198239</v>
      </c>
      <c r="AW5638" s="115">
        <v>0.49987732280000002</v>
      </c>
    </row>
    <row r="5639" spans="1:49" x14ac:dyDescent="0.25">
      <c r="A5639" s="117">
        <v>450000</v>
      </c>
      <c r="B5639" s="117">
        <v>880000</v>
      </c>
      <c r="C5639" s="117">
        <v>880000</v>
      </c>
      <c r="D5639" s="115" t="s">
        <v>342</v>
      </c>
      <c r="E5639" s="115" t="s">
        <v>13</v>
      </c>
      <c r="F5639" s="115" t="s">
        <v>343</v>
      </c>
      <c r="G5639" s="115" t="s">
        <v>344</v>
      </c>
      <c r="H5639" s="115">
        <v>0.56000000000000005</v>
      </c>
      <c r="I5639" s="115">
        <v>0.48</v>
      </c>
      <c r="J5639" s="115" t="s">
        <v>350</v>
      </c>
      <c r="K5639" s="115">
        <v>0.23162348820331999</v>
      </c>
      <c r="L5639" s="115">
        <v>3648.5658463744599</v>
      </c>
      <c r="M5639" s="115">
        <v>9.1081606179865808</v>
      </c>
      <c r="N5639" s="115">
        <v>1.3438900470442601</v>
      </c>
      <c r="O5639" s="115">
        <v>2.1096639334542302</v>
      </c>
      <c r="P5639" s="115">
        <v>0.31127650045812</v>
      </c>
      <c r="Q5639" s="115">
        <v>845.09354827678203</v>
      </c>
      <c r="R5639" s="115">
        <v>1210</v>
      </c>
      <c r="S5639" s="115" t="s">
        <v>353</v>
      </c>
      <c r="T5639" s="115">
        <v>1210</v>
      </c>
      <c r="U5639" s="115" t="s">
        <v>352</v>
      </c>
      <c r="V5639" s="115" t="s">
        <v>350</v>
      </c>
      <c r="Z5639" s="115">
        <v>0</v>
      </c>
      <c r="AA5639" s="115">
        <v>1</v>
      </c>
      <c r="AB5639" s="115">
        <v>2.1096639334542302</v>
      </c>
      <c r="AC5639" s="115">
        <v>0.31127650045812</v>
      </c>
      <c r="AD5639" s="115">
        <v>845.09354827678203</v>
      </c>
      <c r="AF5639" s="115">
        <v>-1</v>
      </c>
      <c r="AG5639" s="115">
        <v>-1</v>
      </c>
      <c r="AH5639" s="115">
        <v>-1</v>
      </c>
      <c r="AI5639" s="115">
        <v>-1</v>
      </c>
      <c r="AJ5639" s="115">
        <v>0</v>
      </c>
      <c r="AM5639" s="115" t="s">
        <v>348</v>
      </c>
      <c r="AN5639" s="115">
        <v>-1</v>
      </c>
      <c r="AQ5639" s="115">
        <v>604</v>
      </c>
      <c r="AR5639" s="115" t="s">
        <v>271</v>
      </c>
      <c r="AS5639" s="115" t="s">
        <v>384</v>
      </c>
      <c r="AT5639" s="115" t="s">
        <v>296</v>
      </c>
      <c r="AV5639" s="115">
        <v>123.20123535645099</v>
      </c>
      <c r="AW5639" s="115">
        <v>0.68539622730000005</v>
      </c>
    </row>
    <row r="5640" spans="1:49" x14ac:dyDescent="0.25">
      <c r="A5640" s="117">
        <v>450000</v>
      </c>
      <c r="B5640" s="117">
        <v>880000</v>
      </c>
      <c r="C5640" s="117">
        <v>880000</v>
      </c>
      <c r="D5640" s="115" t="s">
        <v>342</v>
      </c>
      <c r="E5640" s="115" t="s">
        <v>13</v>
      </c>
      <c r="F5640" s="115" t="s">
        <v>343</v>
      </c>
      <c r="G5640" s="115" t="s">
        <v>344</v>
      </c>
      <c r="H5640" s="115">
        <v>0.56000000000000005</v>
      </c>
      <c r="I5640" s="115">
        <v>0.48</v>
      </c>
      <c r="J5640" s="115" t="s">
        <v>350</v>
      </c>
      <c r="K5640" s="115">
        <v>0.16498398156758001</v>
      </c>
      <c r="L5640" s="115">
        <v>3648.5658463744599</v>
      </c>
      <c r="M5640" s="115">
        <v>9.1081606179865808</v>
      </c>
      <c r="N5640" s="115">
        <v>1.3438900470442601</v>
      </c>
      <c r="O5640" s="115">
        <v>1.5027006035124599</v>
      </c>
      <c r="P5640" s="115">
        <v>0.22172033075040001</v>
      </c>
      <c r="Q5640" s="115">
        <v>601.95492034635004</v>
      </c>
      <c r="R5640" s="115">
        <v>1210</v>
      </c>
      <c r="S5640" s="115" t="s">
        <v>353</v>
      </c>
      <c r="T5640" s="115">
        <v>1210</v>
      </c>
      <c r="U5640" s="115" t="s">
        <v>352</v>
      </c>
      <c r="V5640" s="115" t="s">
        <v>350</v>
      </c>
      <c r="Z5640" s="115">
        <v>0</v>
      </c>
      <c r="AA5640" s="115">
        <v>1</v>
      </c>
      <c r="AB5640" s="115">
        <v>1.5027006035124599</v>
      </c>
      <c r="AC5640" s="115">
        <v>0.22172033075040001</v>
      </c>
      <c r="AD5640" s="115">
        <v>601.95492034635004</v>
      </c>
      <c r="AF5640" s="115">
        <v>-1</v>
      </c>
      <c r="AG5640" s="115">
        <v>-1</v>
      </c>
      <c r="AH5640" s="115">
        <v>-1</v>
      </c>
      <c r="AI5640" s="115">
        <v>-1</v>
      </c>
      <c r="AJ5640" s="115">
        <v>0</v>
      </c>
      <c r="AM5640" s="115" t="s">
        <v>348</v>
      </c>
      <c r="AN5640" s="115">
        <v>-1</v>
      </c>
      <c r="AQ5640" s="115">
        <v>604</v>
      </c>
      <c r="AR5640" s="115" t="s">
        <v>271</v>
      </c>
      <c r="AS5640" s="115" t="s">
        <v>384</v>
      </c>
      <c r="AT5640" s="115" t="s">
        <v>296</v>
      </c>
      <c r="AV5640" s="115">
        <v>112.618958907641</v>
      </c>
      <c r="AW5640" s="115">
        <v>0.4882035039</v>
      </c>
    </row>
    <row r="5641" spans="1:49" x14ac:dyDescent="0.25">
      <c r="A5641" s="117">
        <v>450000</v>
      </c>
      <c r="B5641" s="117">
        <v>880000</v>
      </c>
      <c r="C5641" s="117">
        <v>880000</v>
      </c>
      <c r="D5641" s="115" t="s">
        <v>342</v>
      </c>
      <c r="E5641" s="115" t="s">
        <v>13</v>
      </c>
      <c r="F5641" s="115" t="s">
        <v>343</v>
      </c>
      <c r="G5641" s="115" t="s">
        <v>344</v>
      </c>
      <c r="H5641" s="115">
        <v>0.56000000000000005</v>
      </c>
      <c r="I5641" s="115">
        <v>0.48</v>
      </c>
      <c r="J5641" s="115" t="s">
        <v>350</v>
      </c>
      <c r="K5641" s="115">
        <v>5.4855822436899997E-3</v>
      </c>
      <c r="L5641" s="115">
        <v>3648.5658463744599</v>
      </c>
      <c r="M5641" s="115">
        <v>9.1081606179865808</v>
      </c>
      <c r="N5641" s="115">
        <v>1.3438900470442601</v>
      </c>
      <c r="O5641" s="115">
        <v>4.996356415876E-2</v>
      </c>
      <c r="P5641" s="115">
        <v>7.3720193795399997E-3</v>
      </c>
      <c r="Q5641" s="115">
        <v>20.014508021831102</v>
      </c>
      <c r="R5641" s="115">
        <v>1300</v>
      </c>
      <c r="S5641" s="115" t="s">
        <v>346</v>
      </c>
      <c r="T5641" s="115">
        <v>1300</v>
      </c>
      <c r="U5641" s="115" t="s">
        <v>352</v>
      </c>
      <c r="V5641" s="115" t="s">
        <v>350</v>
      </c>
      <c r="Z5641" s="115">
        <v>0</v>
      </c>
      <c r="AA5641" s="115">
        <v>1</v>
      </c>
      <c r="AB5641" s="115">
        <v>4.996356415876E-2</v>
      </c>
      <c r="AC5641" s="115">
        <v>7.3720193795399997E-3</v>
      </c>
      <c r="AD5641" s="115">
        <v>20.014508021831801</v>
      </c>
      <c r="AF5641" s="115">
        <v>-1</v>
      </c>
      <c r="AG5641" s="115">
        <v>-1</v>
      </c>
      <c r="AH5641" s="115">
        <v>-1</v>
      </c>
      <c r="AI5641" s="115">
        <v>-1</v>
      </c>
      <c r="AJ5641" s="115">
        <v>0</v>
      </c>
      <c r="AM5641" s="115" t="s">
        <v>348</v>
      </c>
      <c r="AN5641" s="115">
        <v>-1</v>
      </c>
      <c r="AQ5641" s="115">
        <v>604</v>
      </c>
      <c r="AR5641" s="115" t="s">
        <v>271</v>
      </c>
      <c r="AS5641" s="115" t="s">
        <v>384</v>
      </c>
      <c r="AT5641" s="115" t="s">
        <v>296</v>
      </c>
      <c r="AV5641" s="115">
        <v>25.7303032604569</v>
      </c>
      <c r="AW5641" s="115">
        <v>1.6232366599999999E-2</v>
      </c>
    </row>
    <row r="5642" spans="1:49" x14ac:dyDescent="0.25">
      <c r="A5642" s="117">
        <v>450000</v>
      </c>
      <c r="B5642" s="117">
        <v>880000</v>
      </c>
      <c r="C5642" s="117">
        <v>880000</v>
      </c>
      <c r="D5642" s="115" t="s">
        <v>342</v>
      </c>
      <c r="E5642" s="115" t="s">
        <v>13</v>
      </c>
      <c r="F5642" s="115" t="s">
        <v>343</v>
      </c>
      <c r="G5642" s="115" t="s">
        <v>344</v>
      </c>
      <c r="H5642" s="115">
        <v>0.56000000000000005</v>
      </c>
      <c r="I5642" s="115">
        <v>0.48</v>
      </c>
      <c r="J5642" s="115" t="s">
        <v>350</v>
      </c>
      <c r="K5642" s="115">
        <v>1.551633095853E-2</v>
      </c>
      <c r="L5642" s="115">
        <v>3648.5658463744599</v>
      </c>
      <c r="M5642" s="115">
        <v>9.1081606179865808</v>
      </c>
      <c r="N5642" s="115">
        <v>1.3438900470442601</v>
      </c>
      <c r="O5642" s="115">
        <v>0.14132523457214999</v>
      </c>
      <c r="P5642" s="115">
        <v>2.0852242741809999E-2</v>
      </c>
      <c r="Q5642" s="115">
        <v>56.6123551963463</v>
      </c>
      <c r="R5642" s="115">
        <v>1210</v>
      </c>
      <c r="S5642" s="115" t="s">
        <v>353</v>
      </c>
      <c r="T5642" s="115">
        <v>1210</v>
      </c>
      <c r="U5642" s="115" t="s">
        <v>352</v>
      </c>
      <c r="V5642" s="115" t="s">
        <v>350</v>
      </c>
      <c r="Z5642" s="115">
        <v>0</v>
      </c>
      <c r="AA5642" s="115">
        <v>1</v>
      </c>
      <c r="AB5642" s="115">
        <v>0.14132523457214999</v>
      </c>
      <c r="AC5642" s="115">
        <v>2.0852242741809999E-2</v>
      </c>
      <c r="AD5642" s="115">
        <v>56.612355196345597</v>
      </c>
      <c r="AF5642" s="115">
        <v>-1</v>
      </c>
      <c r="AG5642" s="115">
        <v>-1</v>
      </c>
      <c r="AH5642" s="115">
        <v>-1</v>
      </c>
      <c r="AI5642" s="115">
        <v>-1</v>
      </c>
      <c r="AJ5642" s="115">
        <v>0</v>
      </c>
      <c r="AM5642" s="115" t="s">
        <v>348</v>
      </c>
      <c r="AN5642" s="115">
        <v>-1</v>
      </c>
      <c r="AQ5642" s="115">
        <v>604</v>
      </c>
      <c r="AR5642" s="115" t="s">
        <v>271</v>
      </c>
      <c r="AS5642" s="115" t="s">
        <v>384</v>
      </c>
      <c r="AT5642" s="115" t="s">
        <v>296</v>
      </c>
      <c r="AV5642" s="115">
        <v>32.546591736697899</v>
      </c>
      <c r="AW5642" s="115">
        <v>4.5914318900000001E-2</v>
      </c>
    </row>
    <row r="5643" spans="1:49" x14ac:dyDescent="0.25">
      <c r="A5643" s="117">
        <v>450000</v>
      </c>
      <c r="B5643" s="117">
        <v>880000</v>
      </c>
      <c r="C5643" s="117">
        <v>880000</v>
      </c>
      <c r="D5643" s="115" t="s">
        <v>342</v>
      </c>
      <c r="E5643" s="115" t="s">
        <v>13</v>
      </c>
      <c r="F5643" s="115" t="s">
        <v>343</v>
      </c>
      <c r="G5643" s="115" t="s">
        <v>344</v>
      </c>
      <c r="H5643" s="115">
        <v>0.56000000000000005</v>
      </c>
      <c r="I5643" s="115">
        <v>0.48</v>
      </c>
      <c r="J5643" s="115" t="s">
        <v>350</v>
      </c>
      <c r="K5643" s="115">
        <v>1.3258110209400001E-2</v>
      </c>
      <c r="L5643" s="115">
        <v>3648.5658463744599</v>
      </c>
      <c r="M5643" s="115">
        <v>9.1081606179865808</v>
      </c>
      <c r="N5643" s="115">
        <v>1.3438900470442601</v>
      </c>
      <c r="O5643" s="115">
        <v>0.12075699727825</v>
      </c>
      <c r="P5643" s="115">
        <v>1.781744235303E-2</v>
      </c>
      <c r="Q5643" s="115">
        <v>48.373088097514596</v>
      </c>
      <c r="R5643" s="115">
        <v>1210</v>
      </c>
      <c r="S5643" s="115" t="s">
        <v>353</v>
      </c>
      <c r="T5643" s="115">
        <v>1210</v>
      </c>
      <c r="U5643" s="115" t="s">
        <v>352</v>
      </c>
      <c r="V5643" s="115" t="s">
        <v>350</v>
      </c>
      <c r="Z5643" s="115">
        <v>0</v>
      </c>
      <c r="AA5643" s="115">
        <v>1</v>
      </c>
      <c r="AB5643" s="115">
        <v>0.12075699727825</v>
      </c>
      <c r="AC5643" s="115">
        <v>1.781744235303E-2</v>
      </c>
      <c r="AD5643" s="115">
        <v>48.373088097515698</v>
      </c>
      <c r="AF5643" s="115">
        <v>-1</v>
      </c>
      <c r="AG5643" s="115">
        <v>-1</v>
      </c>
      <c r="AH5643" s="115">
        <v>-1</v>
      </c>
      <c r="AI5643" s="115">
        <v>-1</v>
      </c>
      <c r="AJ5643" s="115">
        <v>0</v>
      </c>
      <c r="AM5643" s="115" t="s">
        <v>348</v>
      </c>
      <c r="AN5643" s="115">
        <v>-1</v>
      </c>
      <c r="AQ5643" s="115">
        <v>604</v>
      </c>
      <c r="AR5643" s="115" t="s">
        <v>271</v>
      </c>
      <c r="AS5643" s="115" t="s">
        <v>384</v>
      </c>
      <c r="AT5643" s="115" t="s">
        <v>296</v>
      </c>
      <c r="AV5643" s="115">
        <v>40.393143465135502</v>
      </c>
      <c r="AW5643" s="115">
        <v>3.9232026000000003E-2</v>
      </c>
    </row>
    <row r="5644" spans="1:49" x14ac:dyDescent="0.25">
      <c r="A5644" s="117">
        <v>450000</v>
      </c>
      <c r="B5644" s="117">
        <v>880000</v>
      </c>
      <c r="C5644" s="117">
        <v>880000</v>
      </c>
      <c r="D5644" s="115" t="s">
        <v>342</v>
      </c>
      <c r="E5644" s="115" t="s">
        <v>13</v>
      </c>
      <c r="F5644" s="115" t="s">
        <v>343</v>
      </c>
      <c r="G5644" s="115" t="s">
        <v>344</v>
      </c>
      <c r="H5644" s="115">
        <v>0.56000000000000005</v>
      </c>
      <c r="I5644" s="115">
        <v>0.48</v>
      </c>
      <c r="J5644" s="115" t="s">
        <v>350</v>
      </c>
      <c r="K5644" s="115">
        <v>1.79669167569E-2</v>
      </c>
      <c r="L5644" s="115">
        <v>3648.5658463744599</v>
      </c>
      <c r="M5644" s="115">
        <v>9.1081606179865808</v>
      </c>
      <c r="N5644" s="115">
        <v>1.3438900470442601</v>
      </c>
      <c r="O5644" s="115">
        <v>0.16364556363185001</v>
      </c>
      <c r="P5644" s="115">
        <v>2.414556060567E-2</v>
      </c>
      <c r="Q5644" s="115">
        <v>65.553478843885699</v>
      </c>
      <c r="R5644" s="115">
        <v>1210</v>
      </c>
      <c r="S5644" s="115" t="s">
        <v>353</v>
      </c>
      <c r="T5644" s="115">
        <v>1210</v>
      </c>
      <c r="U5644" s="115" t="s">
        <v>352</v>
      </c>
      <c r="V5644" s="115" t="s">
        <v>350</v>
      </c>
      <c r="Z5644" s="115">
        <v>0</v>
      </c>
      <c r="AA5644" s="115">
        <v>1</v>
      </c>
      <c r="AB5644" s="115">
        <v>0.16364556363185001</v>
      </c>
      <c r="AC5644" s="115">
        <v>2.414556060567E-2</v>
      </c>
      <c r="AD5644" s="115">
        <v>65.553478843886495</v>
      </c>
      <c r="AF5644" s="115">
        <v>-1</v>
      </c>
      <c r="AG5644" s="115">
        <v>-1</v>
      </c>
      <c r="AH5644" s="115">
        <v>-1</v>
      </c>
      <c r="AI5644" s="115">
        <v>-1</v>
      </c>
      <c r="AJ5644" s="115">
        <v>0</v>
      </c>
      <c r="AM5644" s="115" t="s">
        <v>348</v>
      </c>
      <c r="AN5644" s="115">
        <v>-1</v>
      </c>
      <c r="AQ5644" s="115">
        <v>604</v>
      </c>
      <c r="AR5644" s="115" t="s">
        <v>271</v>
      </c>
      <c r="AS5644" s="115" t="s">
        <v>384</v>
      </c>
      <c r="AT5644" s="115" t="s">
        <v>296</v>
      </c>
      <c r="AV5644" s="115">
        <v>47.023704511846297</v>
      </c>
      <c r="AW5644" s="115">
        <v>5.31658385E-2</v>
      </c>
    </row>
    <row r="5645" spans="1:49" x14ac:dyDescent="0.25">
      <c r="A5645" s="117">
        <v>450000</v>
      </c>
      <c r="B5645" s="117">
        <v>880000</v>
      </c>
      <c r="C5645" s="117">
        <v>880000</v>
      </c>
      <c r="D5645" s="115" t="s">
        <v>342</v>
      </c>
      <c r="E5645" s="115" t="s">
        <v>13</v>
      </c>
      <c r="F5645" s="115" t="s">
        <v>343</v>
      </c>
      <c r="G5645" s="115" t="s">
        <v>344</v>
      </c>
      <c r="H5645" s="115">
        <v>0.56000000000000005</v>
      </c>
      <c r="I5645" s="115">
        <v>0.48</v>
      </c>
      <c r="J5645" s="115" t="s">
        <v>350</v>
      </c>
      <c r="K5645" s="115">
        <v>0.26288372443162999</v>
      </c>
      <c r="L5645" s="115">
        <v>3658.51048194036</v>
      </c>
      <c r="M5645" s="115">
        <v>9.1188019814822496</v>
      </c>
      <c r="N5645" s="115">
        <v>1.3411044798192799</v>
      </c>
      <c r="O5645" s="115">
        <v>2.3971846272466202</v>
      </c>
      <c r="P5645" s="115">
        <v>0.35255454050683999</v>
      </c>
      <c r="Q5645" s="115">
        <v>961.76286136465603</v>
      </c>
      <c r="R5645" s="115">
        <v>1200</v>
      </c>
      <c r="S5645" s="115" t="s">
        <v>351</v>
      </c>
      <c r="T5645" s="115">
        <v>1200</v>
      </c>
      <c r="U5645" s="115" t="s">
        <v>352</v>
      </c>
      <c r="V5645" s="115" t="s">
        <v>350</v>
      </c>
      <c r="Z5645" s="115">
        <v>0</v>
      </c>
      <c r="AA5645" s="115">
        <v>1</v>
      </c>
      <c r="AB5645" s="115">
        <v>2.3971846272466202</v>
      </c>
      <c r="AC5645" s="115">
        <v>0.35255454050683999</v>
      </c>
      <c r="AD5645" s="115">
        <v>961.76286136465603</v>
      </c>
      <c r="AF5645" s="115">
        <v>-1</v>
      </c>
      <c r="AG5645" s="115">
        <v>-1</v>
      </c>
      <c r="AH5645" s="115">
        <v>-1</v>
      </c>
      <c r="AI5645" s="115">
        <v>-1</v>
      </c>
      <c r="AJ5645" s="115">
        <v>0</v>
      </c>
      <c r="AM5645" s="115" t="s">
        <v>348</v>
      </c>
      <c r="AN5645" s="115">
        <v>-1</v>
      </c>
      <c r="AQ5645" s="115">
        <v>604</v>
      </c>
      <c r="AR5645" s="115" t="s">
        <v>271</v>
      </c>
      <c r="AS5645" s="115" t="s">
        <v>384</v>
      </c>
      <c r="AT5645" s="115" t="s">
        <v>296</v>
      </c>
      <c r="AV5645" s="115">
        <v>171.871844771946</v>
      </c>
      <c r="AW5645" s="115">
        <v>0.78001854130000003</v>
      </c>
    </row>
    <row r="5646" spans="1:49" x14ac:dyDescent="0.25">
      <c r="A5646" s="117">
        <v>450000</v>
      </c>
      <c r="B5646" s="117">
        <v>880000</v>
      </c>
      <c r="C5646" s="117">
        <v>880000</v>
      </c>
      <c r="D5646" s="115" t="s">
        <v>342</v>
      </c>
      <c r="E5646" s="115" t="s">
        <v>13</v>
      </c>
      <c r="F5646" s="115" t="s">
        <v>343</v>
      </c>
      <c r="G5646" s="115" t="s">
        <v>344</v>
      </c>
      <c r="H5646" s="115">
        <v>0.56000000000000005</v>
      </c>
      <c r="I5646" s="115">
        <v>0.48</v>
      </c>
      <c r="J5646" s="115" t="s">
        <v>350</v>
      </c>
      <c r="K5646" s="115">
        <v>1.9035718976599999E-2</v>
      </c>
      <c r="L5646" s="115">
        <v>3658.51048194036</v>
      </c>
      <c r="M5646" s="115">
        <v>9.1188019814822496</v>
      </c>
      <c r="N5646" s="115">
        <v>1.3411044798192799</v>
      </c>
      <c r="O5646" s="115">
        <v>0.17358295192275</v>
      </c>
      <c r="P5646" s="115">
        <v>2.5528887996089999E-2</v>
      </c>
      <c r="Q5646" s="115">
        <v>69.6423774071623</v>
      </c>
      <c r="R5646" s="115">
        <v>1210</v>
      </c>
      <c r="S5646" s="115" t="s">
        <v>353</v>
      </c>
      <c r="T5646" s="115">
        <v>1210</v>
      </c>
      <c r="U5646" s="115" t="s">
        <v>352</v>
      </c>
      <c r="V5646" s="115" t="s">
        <v>350</v>
      </c>
      <c r="Z5646" s="115">
        <v>0</v>
      </c>
      <c r="AA5646" s="115">
        <v>1</v>
      </c>
      <c r="AB5646" s="115">
        <v>0.17358295192275</v>
      </c>
      <c r="AC5646" s="115">
        <v>2.5528887996089999E-2</v>
      </c>
      <c r="AD5646" s="115">
        <v>69.642377407160794</v>
      </c>
      <c r="AF5646" s="115">
        <v>-1</v>
      </c>
      <c r="AG5646" s="115">
        <v>-1</v>
      </c>
      <c r="AH5646" s="115">
        <v>-1</v>
      </c>
      <c r="AI5646" s="115">
        <v>-1</v>
      </c>
      <c r="AJ5646" s="115">
        <v>0</v>
      </c>
      <c r="AM5646" s="115" t="s">
        <v>348</v>
      </c>
      <c r="AN5646" s="115">
        <v>-1</v>
      </c>
      <c r="AQ5646" s="115">
        <v>604</v>
      </c>
      <c r="AR5646" s="115" t="s">
        <v>271</v>
      </c>
      <c r="AS5646" s="115" t="s">
        <v>384</v>
      </c>
      <c r="AT5646" s="115" t="s">
        <v>296</v>
      </c>
      <c r="AV5646" s="115">
        <v>42.835630124971502</v>
      </c>
      <c r="AW5646" s="115">
        <v>5.64820579E-2</v>
      </c>
    </row>
    <row r="5647" spans="1:49" x14ac:dyDescent="0.25">
      <c r="A5647" s="117">
        <v>450000</v>
      </c>
      <c r="B5647" s="117">
        <v>880000</v>
      </c>
      <c r="C5647" s="117">
        <v>880000</v>
      </c>
      <c r="D5647" s="115" t="s">
        <v>342</v>
      </c>
      <c r="E5647" s="115" t="s">
        <v>13</v>
      </c>
      <c r="F5647" s="115" t="s">
        <v>343</v>
      </c>
      <c r="G5647" s="115" t="s">
        <v>344</v>
      </c>
      <c r="H5647" s="115">
        <v>0.56000000000000005</v>
      </c>
      <c r="I5647" s="115">
        <v>0.48</v>
      </c>
      <c r="J5647" s="115" t="s">
        <v>350</v>
      </c>
      <c r="K5647" s="115">
        <v>3.1883555672610003E-2</v>
      </c>
      <c r="L5647" s="115">
        <v>3658.51048194036</v>
      </c>
      <c r="M5647" s="115">
        <v>9.1188019814822496</v>
      </c>
      <c r="N5647" s="115">
        <v>1.3411044798192799</v>
      </c>
      <c r="O5647" s="115">
        <v>0.29073983064415998</v>
      </c>
      <c r="P5647" s="115">
        <v>4.2759179345109997E-2</v>
      </c>
      <c r="Q5647" s="115">
        <v>116.64632262979799</v>
      </c>
      <c r="R5647" s="115">
        <v>1210</v>
      </c>
      <c r="S5647" s="115" t="s">
        <v>353</v>
      </c>
      <c r="T5647" s="115">
        <v>1210</v>
      </c>
      <c r="U5647" s="115" t="s">
        <v>352</v>
      </c>
      <c r="V5647" s="115" t="s">
        <v>350</v>
      </c>
      <c r="Z5647" s="115">
        <v>0</v>
      </c>
      <c r="AA5647" s="115">
        <v>1</v>
      </c>
      <c r="AB5647" s="115">
        <v>0.29073983064415998</v>
      </c>
      <c r="AC5647" s="115">
        <v>4.2759179345109997E-2</v>
      </c>
      <c r="AD5647" s="115">
        <v>116.6463226298</v>
      </c>
      <c r="AF5647" s="115">
        <v>-1</v>
      </c>
      <c r="AG5647" s="115">
        <v>-1</v>
      </c>
      <c r="AH5647" s="115">
        <v>-1</v>
      </c>
      <c r="AI5647" s="115">
        <v>-1</v>
      </c>
      <c r="AJ5647" s="115">
        <v>0</v>
      </c>
      <c r="AM5647" s="115" t="s">
        <v>348</v>
      </c>
      <c r="AN5647" s="115">
        <v>-1</v>
      </c>
      <c r="AQ5647" s="115">
        <v>604</v>
      </c>
      <c r="AR5647" s="115" t="s">
        <v>271</v>
      </c>
      <c r="AS5647" s="115" t="s">
        <v>384</v>
      </c>
      <c r="AT5647" s="115" t="s">
        <v>296</v>
      </c>
      <c r="AV5647" s="115">
        <v>54.756585576466598</v>
      </c>
      <c r="AW5647" s="115">
        <v>9.4603668000000002E-2</v>
      </c>
    </row>
    <row r="5648" spans="1:49" x14ac:dyDescent="0.25">
      <c r="A5648" s="117">
        <v>450000</v>
      </c>
      <c r="B5648" s="117">
        <v>880000</v>
      </c>
      <c r="C5648" s="117">
        <v>880000</v>
      </c>
      <c r="D5648" s="115" t="s">
        <v>342</v>
      </c>
      <c r="E5648" s="115" t="s">
        <v>13</v>
      </c>
      <c r="F5648" s="115" t="s">
        <v>343</v>
      </c>
      <c r="G5648" s="115" t="s">
        <v>344</v>
      </c>
      <c r="H5648" s="115">
        <v>0.56000000000000005</v>
      </c>
      <c r="I5648" s="115">
        <v>0.48</v>
      </c>
      <c r="J5648" s="115" t="s">
        <v>350</v>
      </c>
      <c r="K5648" s="115">
        <v>0.11330083417042</v>
      </c>
      <c r="L5648" s="115">
        <v>3658.51048194036</v>
      </c>
      <c r="M5648" s="115">
        <v>9.1188019814822496</v>
      </c>
      <c r="N5648" s="115">
        <v>1.3411044798192799</v>
      </c>
      <c r="O5648" s="115">
        <v>1.0331678711368399</v>
      </c>
      <c r="P5648" s="115">
        <v>0.15194825627320999</v>
      </c>
      <c r="Q5648" s="115">
        <v>414.51228942507998</v>
      </c>
      <c r="R5648" s="115">
        <v>1210</v>
      </c>
      <c r="S5648" s="115" t="s">
        <v>353</v>
      </c>
      <c r="T5648" s="115">
        <v>1210</v>
      </c>
      <c r="U5648" s="115" t="s">
        <v>352</v>
      </c>
      <c r="V5648" s="115" t="s">
        <v>350</v>
      </c>
      <c r="Z5648" s="115">
        <v>0</v>
      </c>
      <c r="AA5648" s="115">
        <v>1</v>
      </c>
      <c r="AB5648" s="115">
        <v>1.0331678711368399</v>
      </c>
      <c r="AC5648" s="115">
        <v>0.15194825627320999</v>
      </c>
      <c r="AD5648" s="115">
        <v>495.66037946124197</v>
      </c>
      <c r="AF5648" s="115">
        <v>-1</v>
      </c>
      <c r="AG5648" s="115">
        <v>-1</v>
      </c>
      <c r="AH5648" s="115">
        <v>-1</v>
      </c>
      <c r="AI5648" s="115">
        <v>-1</v>
      </c>
      <c r="AJ5648" s="115">
        <v>0</v>
      </c>
      <c r="AM5648" s="115" t="s">
        <v>348</v>
      </c>
      <c r="AN5648" s="115">
        <v>-1</v>
      </c>
      <c r="AQ5648" s="115">
        <v>604</v>
      </c>
      <c r="AR5648" s="115" t="s">
        <v>271</v>
      </c>
      <c r="AS5648" s="115" t="s">
        <v>384</v>
      </c>
      <c r="AT5648" s="115" t="s">
        <v>296</v>
      </c>
      <c r="AV5648" s="115">
        <v>86.677225984277399</v>
      </c>
      <c r="AW5648" s="115">
        <v>0.4019954416</v>
      </c>
    </row>
    <row r="5649" spans="1:49" x14ac:dyDescent="0.25">
      <c r="A5649" s="117">
        <v>450000</v>
      </c>
      <c r="B5649" s="117">
        <v>880000</v>
      </c>
      <c r="C5649" s="117">
        <v>880000</v>
      </c>
      <c r="D5649" s="115" t="s">
        <v>342</v>
      </c>
      <c r="E5649" s="115" t="s">
        <v>13</v>
      </c>
      <c r="F5649" s="115" t="s">
        <v>343</v>
      </c>
      <c r="G5649" s="115" t="s">
        <v>344</v>
      </c>
      <c r="H5649" s="115">
        <v>0.56000000000000005</v>
      </c>
      <c r="I5649" s="115">
        <v>0.48</v>
      </c>
      <c r="J5649" s="115" t="s">
        <v>350</v>
      </c>
      <c r="K5649" s="115">
        <v>0.16847898428503</v>
      </c>
      <c r="L5649" s="115">
        <v>3658.51048194036</v>
      </c>
      <c r="M5649" s="115">
        <v>9.1188019814822496</v>
      </c>
      <c r="N5649" s="115">
        <v>1.3411044798192799</v>
      </c>
      <c r="O5649" s="115">
        <v>1.5363264957364999</v>
      </c>
      <c r="P5649" s="115">
        <v>0.22594792058006</v>
      </c>
      <c r="Q5649" s="115">
        <v>616.38212999347002</v>
      </c>
      <c r="R5649" s="115">
        <v>1210</v>
      </c>
      <c r="S5649" s="115" t="s">
        <v>353</v>
      </c>
      <c r="T5649" s="115">
        <v>1210</v>
      </c>
      <c r="U5649" s="115" t="s">
        <v>352</v>
      </c>
      <c r="V5649" s="115" t="s">
        <v>350</v>
      </c>
      <c r="Z5649" s="115">
        <v>0</v>
      </c>
      <c r="AA5649" s="115">
        <v>1</v>
      </c>
      <c r="AB5649" s="115">
        <v>1.5363264957364999</v>
      </c>
      <c r="AC5649" s="115">
        <v>0.22594792058006</v>
      </c>
      <c r="AD5649" s="115">
        <v>616.38212999347002</v>
      </c>
      <c r="AF5649" s="115">
        <v>-1</v>
      </c>
      <c r="AG5649" s="115">
        <v>-1</v>
      </c>
      <c r="AH5649" s="115">
        <v>-1</v>
      </c>
      <c r="AI5649" s="115">
        <v>-1</v>
      </c>
      <c r="AJ5649" s="115">
        <v>0</v>
      </c>
      <c r="AM5649" s="115" t="s">
        <v>348</v>
      </c>
      <c r="AN5649" s="115">
        <v>-1</v>
      </c>
      <c r="AQ5649" s="115">
        <v>604</v>
      </c>
      <c r="AR5649" s="115" t="s">
        <v>271</v>
      </c>
      <c r="AS5649" s="115" t="s">
        <v>384</v>
      </c>
      <c r="AT5649" s="115" t="s">
        <v>296</v>
      </c>
      <c r="AV5649" s="115">
        <v>102.77602741885499</v>
      </c>
      <c r="AW5649" s="115">
        <v>0.49990440390000002</v>
      </c>
    </row>
    <row r="5650" spans="1:49" x14ac:dyDescent="0.25">
      <c r="A5650" s="117">
        <v>450000</v>
      </c>
      <c r="B5650" s="117">
        <v>880000</v>
      </c>
      <c r="C5650" s="117">
        <v>880000</v>
      </c>
      <c r="D5650" s="115" t="s">
        <v>342</v>
      </c>
      <c r="E5650" s="115" t="s">
        <v>13</v>
      </c>
      <c r="F5650" s="115" t="s">
        <v>343</v>
      </c>
      <c r="G5650" s="115" t="s">
        <v>344</v>
      </c>
      <c r="H5650" s="115">
        <v>0.56000000000000005</v>
      </c>
      <c r="I5650" s="115">
        <v>0.48</v>
      </c>
      <c r="J5650" s="115" t="s">
        <v>350</v>
      </c>
      <c r="K5650" s="115">
        <v>0.14256852666985001</v>
      </c>
      <c r="L5650" s="115">
        <v>3659.6222207276601</v>
      </c>
      <c r="M5650" s="115">
        <v>9.1214137013396108</v>
      </c>
      <c r="N5650" s="115">
        <v>1.34148317372096</v>
      </c>
      <c r="O5650" s="115">
        <v>1.30042651254621</v>
      </c>
      <c r="P5650" s="115">
        <v>0.19125327962979999</v>
      </c>
      <c r="Q5650" s="115">
        <v>521.74694817740499</v>
      </c>
      <c r="R5650" s="115">
        <v>1200</v>
      </c>
      <c r="S5650" s="115" t="s">
        <v>351</v>
      </c>
      <c r="T5650" s="115">
        <v>1200</v>
      </c>
      <c r="U5650" s="115" t="s">
        <v>352</v>
      </c>
      <c r="V5650" s="115" t="s">
        <v>350</v>
      </c>
      <c r="Z5650" s="115">
        <v>0</v>
      </c>
      <c r="AA5650" s="115">
        <v>1</v>
      </c>
      <c r="AB5650" s="115">
        <v>1.30042651254621</v>
      </c>
      <c r="AC5650" s="115">
        <v>0.19125327962979999</v>
      </c>
      <c r="AD5650" s="115">
        <v>521.74694817740499</v>
      </c>
      <c r="AF5650" s="115">
        <v>-1</v>
      </c>
      <c r="AG5650" s="115">
        <v>-1</v>
      </c>
      <c r="AH5650" s="115">
        <v>-1</v>
      </c>
      <c r="AI5650" s="115">
        <v>-1</v>
      </c>
      <c r="AJ5650" s="115">
        <v>0</v>
      </c>
      <c r="AM5650" s="115" t="s">
        <v>348</v>
      </c>
      <c r="AN5650" s="115">
        <v>-1</v>
      </c>
      <c r="AQ5650" s="115">
        <v>604</v>
      </c>
      <c r="AR5650" s="115" t="s">
        <v>271</v>
      </c>
      <c r="AS5650" s="115" t="s">
        <v>384</v>
      </c>
      <c r="AT5650" s="115" t="s">
        <v>296</v>
      </c>
      <c r="AV5650" s="115">
        <v>123.094606636328</v>
      </c>
      <c r="AW5650" s="115">
        <v>0.42315243159999999</v>
      </c>
    </row>
    <row r="5651" spans="1:49" x14ac:dyDescent="0.25">
      <c r="A5651" s="117">
        <v>450000</v>
      </c>
      <c r="B5651" s="117">
        <v>880000</v>
      </c>
      <c r="C5651" s="117">
        <v>880000</v>
      </c>
      <c r="D5651" s="115" t="s">
        <v>342</v>
      </c>
      <c r="E5651" s="115" t="s">
        <v>13</v>
      </c>
      <c r="F5651" s="115" t="s">
        <v>343</v>
      </c>
      <c r="G5651" s="115" t="s">
        <v>344</v>
      </c>
      <c r="H5651" s="115">
        <v>0.56000000000000005</v>
      </c>
      <c r="I5651" s="115">
        <v>0.48</v>
      </c>
      <c r="J5651" s="115" t="s">
        <v>350</v>
      </c>
      <c r="K5651" s="115">
        <v>6.1085579280299998E-3</v>
      </c>
      <c r="L5651" s="115">
        <v>3659.6222207276601</v>
      </c>
      <c r="M5651" s="115">
        <v>9.1214137013396108</v>
      </c>
      <c r="N5651" s="115">
        <v>1.34148317372096</v>
      </c>
      <c r="O5651" s="115">
        <v>5.5718683980179998E-2</v>
      </c>
      <c r="P5651" s="115">
        <v>8.1945276761500006E-3</v>
      </c>
      <c r="Q5651" s="115">
        <v>22.3550143300317</v>
      </c>
      <c r="R5651" s="115">
        <v>1210</v>
      </c>
      <c r="S5651" s="115" t="s">
        <v>353</v>
      </c>
      <c r="T5651" s="115">
        <v>1210</v>
      </c>
      <c r="U5651" s="115" t="s">
        <v>352</v>
      </c>
      <c r="V5651" s="115" t="s">
        <v>350</v>
      </c>
      <c r="Z5651" s="115">
        <v>0</v>
      </c>
      <c r="AA5651" s="115">
        <v>1</v>
      </c>
      <c r="AB5651" s="115">
        <v>5.5718683980179998E-2</v>
      </c>
      <c r="AC5651" s="115">
        <v>8.1945276761500006E-3</v>
      </c>
      <c r="AD5651" s="115">
        <v>22.355014330032699</v>
      </c>
      <c r="AF5651" s="115">
        <v>-1</v>
      </c>
      <c r="AG5651" s="115">
        <v>-1</v>
      </c>
      <c r="AH5651" s="115">
        <v>-1</v>
      </c>
      <c r="AI5651" s="115">
        <v>-1</v>
      </c>
      <c r="AJ5651" s="115">
        <v>0</v>
      </c>
      <c r="AM5651" s="115" t="s">
        <v>348</v>
      </c>
      <c r="AN5651" s="115">
        <v>-1</v>
      </c>
      <c r="AQ5651" s="115">
        <v>604</v>
      </c>
      <c r="AR5651" s="115" t="s">
        <v>271</v>
      </c>
      <c r="AS5651" s="115" t="s">
        <v>384</v>
      </c>
      <c r="AT5651" s="115" t="s">
        <v>296</v>
      </c>
      <c r="AV5651" s="115">
        <v>36.370528012269297</v>
      </c>
      <c r="AW5651" s="115">
        <v>1.81305875E-2</v>
      </c>
    </row>
    <row r="5652" spans="1:49" x14ac:dyDescent="0.25">
      <c r="A5652" s="117">
        <v>450000</v>
      </c>
      <c r="B5652" s="117">
        <v>880000</v>
      </c>
      <c r="C5652" s="117">
        <v>880000</v>
      </c>
      <c r="D5652" s="115" t="s">
        <v>342</v>
      </c>
      <c r="E5652" s="115" t="s">
        <v>13</v>
      </c>
      <c r="F5652" s="115" t="s">
        <v>343</v>
      </c>
      <c r="G5652" s="115" t="s">
        <v>344</v>
      </c>
      <c r="H5652" s="115">
        <v>0.56000000000000005</v>
      </c>
      <c r="I5652" s="115">
        <v>0.48</v>
      </c>
      <c r="J5652" s="115" t="s">
        <v>350</v>
      </c>
      <c r="K5652" s="115">
        <v>8.7631164395190003E-2</v>
      </c>
      <c r="L5652" s="115">
        <v>3659.6222207276601</v>
      </c>
      <c r="M5652" s="115">
        <v>9.1214137013396108</v>
      </c>
      <c r="N5652" s="115">
        <v>1.34148317372096</v>
      </c>
      <c r="O5652" s="115">
        <v>0.79932010357868999</v>
      </c>
      <c r="P5652" s="115">
        <v>0.11755573252973001</v>
      </c>
      <c r="Q5652" s="115">
        <v>320.69695644890101</v>
      </c>
      <c r="R5652" s="115">
        <v>1210</v>
      </c>
      <c r="S5652" s="115" t="s">
        <v>353</v>
      </c>
      <c r="T5652" s="115">
        <v>1210</v>
      </c>
      <c r="U5652" s="115" t="s">
        <v>352</v>
      </c>
      <c r="V5652" s="115" t="s">
        <v>350</v>
      </c>
      <c r="Z5652" s="115">
        <v>0</v>
      </c>
      <c r="AA5652" s="115">
        <v>1</v>
      </c>
      <c r="AB5652" s="115">
        <v>0.79932010357868999</v>
      </c>
      <c r="AC5652" s="115">
        <v>0.11755573252973001</v>
      </c>
      <c r="AD5652" s="115">
        <v>320.69695644889998</v>
      </c>
      <c r="AF5652" s="115">
        <v>-1</v>
      </c>
      <c r="AG5652" s="115">
        <v>-1</v>
      </c>
      <c r="AH5652" s="115">
        <v>-1</v>
      </c>
      <c r="AI5652" s="115">
        <v>-1</v>
      </c>
      <c r="AJ5652" s="115">
        <v>0</v>
      </c>
      <c r="AM5652" s="115" t="s">
        <v>348</v>
      </c>
      <c r="AN5652" s="115">
        <v>-1</v>
      </c>
      <c r="AQ5652" s="115">
        <v>604</v>
      </c>
      <c r="AR5652" s="115" t="s">
        <v>271</v>
      </c>
      <c r="AS5652" s="115" t="s">
        <v>384</v>
      </c>
      <c r="AT5652" s="115" t="s">
        <v>296</v>
      </c>
      <c r="AV5652" s="115">
        <v>93.591480306166403</v>
      </c>
      <c r="AW5652" s="115">
        <v>0.26009485519999997</v>
      </c>
    </row>
    <row r="5653" spans="1:49" x14ac:dyDescent="0.25">
      <c r="A5653" s="117">
        <v>450000</v>
      </c>
      <c r="B5653" s="117">
        <v>880000</v>
      </c>
      <c r="C5653" s="117">
        <v>880000</v>
      </c>
      <c r="D5653" s="115" t="s">
        <v>342</v>
      </c>
      <c r="E5653" s="115" t="s">
        <v>13</v>
      </c>
      <c r="F5653" s="115" t="s">
        <v>343</v>
      </c>
      <c r="G5653" s="115" t="s">
        <v>344</v>
      </c>
      <c r="H5653" s="115">
        <v>0.56000000000000005</v>
      </c>
      <c r="I5653" s="115">
        <v>0.48</v>
      </c>
      <c r="J5653" s="115" t="s">
        <v>350</v>
      </c>
      <c r="K5653" s="115">
        <v>0.29781966966508</v>
      </c>
      <c r="L5653" s="115">
        <v>3659.6222207276601</v>
      </c>
      <c r="M5653" s="115">
        <v>9.1214137013396108</v>
      </c>
      <c r="N5653" s="115">
        <v>1.34148317372096</v>
      </c>
      <c r="O5653" s="115">
        <v>2.7165364154115199</v>
      </c>
      <c r="P5653" s="115">
        <v>0.39952007565884001</v>
      </c>
      <c r="Q5653" s="115">
        <v>1089.90748087611</v>
      </c>
      <c r="R5653" s="115">
        <v>1210</v>
      </c>
      <c r="S5653" s="115" t="s">
        <v>353</v>
      </c>
      <c r="T5653" s="115">
        <v>1210</v>
      </c>
      <c r="U5653" s="115" t="s">
        <v>352</v>
      </c>
      <c r="V5653" s="115" t="s">
        <v>350</v>
      </c>
      <c r="Z5653" s="115">
        <v>0</v>
      </c>
      <c r="AA5653" s="115">
        <v>1</v>
      </c>
      <c r="AB5653" s="115">
        <v>2.7165364154115199</v>
      </c>
      <c r="AC5653" s="115">
        <v>0.39952007565884001</v>
      </c>
      <c r="AD5653" s="115">
        <v>1089.90748087611</v>
      </c>
      <c r="AF5653" s="115">
        <v>-1</v>
      </c>
      <c r="AG5653" s="115">
        <v>-1</v>
      </c>
      <c r="AH5653" s="115">
        <v>-1</v>
      </c>
      <c r="AI5653" s="115">
        <v>-1</v>
      </c>
      <c r="AJ5653" s="115">
        <v>0</v>
      </c>
      <c r="AM5653" s="115" t="s">
        <v>348</v>
      </c>
      <c r="AN5653" s="115">
        <v>-1</v>
      </c>
      <c r="AQ5653" s="115">
        <v>604</v>
      </c>
      <c r="AR5653" s="115" t="s">
        <v>271</v>
      </c>
      <c r="AS5653" s="115" t="s">
        <v>384</v>
      </c>
      <c r="AT5653" s="115" t="s">
        <v>296</v>
      </c>
      <c r="AV5653" s="115">
        <v>139.32755746967999</v>
      </c>
      <c r="AW5653" s="115">
        <v>0.8839476731</v>
      </c>
    </row>
    <row r="5654" spans="1:49" x14ac:dyDescent="0.25">
      <c r="A5654" s="117">
        <v>450000</v>
      </c>
      <c r="B5654" s="117">
        <v>880000</v>
      </c>
      <c r="C5654" s="117">
        <v>880000</v>
      </c>
      <c r="D5654" s="115" t="s">
        <v>342</v>
      </c>
      <c r="E5654" s="115" t="s">
        <v>13</v>
      </c>
      <c r="F5654" s="115" t="s">
        <v>343</v>
      </c>
      <c r="G5654" s="115" t="s">
        <v>344</v>
      </c>
      <c r="H5654" s="115">
        <v>0.56000000000000005</v>
      </c>
      <c r="I5654" s="115">
        <v>0.48</v>
      </c>
      <c r="J5654" s="115" t="s">
        <v>350</v>
      </c>
      <c r="K5654" s="115">
        <v>7.2482031718209994E-2</v>
      </c>
      <c r="L5654" s="115">
        <v>3659.6222207276601</v>
      </c>
      <c r="M5654" s="115">
        <v>9.1214137013396108</v>
      </c>
      <c r="N5654" s="115">
        <v>1.34148317372096</v>
      </c>
      <c r="O5654" s="115">
        <v>0.66113859721543999</v>
      </c>
      <c r="P5654" s="115">
        <v>9.7233425947090002E-2</v>
      </c>
      <c r="Q5654" s="115">
        <v>265.25685387945902</v>
      </c>
      <c r="R5654" s="115">
        <v>1210</v>
      </c>
      <c r="S5654" s="115" t="s">
        <v>353</v>
      </c>
      <c r="T5654" s="115">
        <v>1210</v>
      </c>
      <c r="U5654" s="115" t="s">
        <v>352</v>
      </c>
      <c r="V5654" s="115" t="s">
        <v>350</v>
      </c>
      <c r="Z5654" s="115">
        <v>0</v>
      </c>
      <c r="AA5654" s="115">
        <v>1</v>
      </c>
      <c r="AB5654" s="115">
        <v>0.66113859721543999</v>
      </c>
      <c r="AC5654" s="115">
        <v>9.7233425947090002E-2</v>
      </c>
      <c r="AD5654" s="115">
        <v>265.25685387945998</v>
      </c>
      <c r="AF5654" s="115">
        <v>-1</v>
      </c>
      <c r="AG5654" s="115">
        <v>-1</v>
      </c>
      <c r="AH5654" s="115">
        <v>-1</v>
      </c>
      <c r="AI5654" s="115">
        <v>-1</v>
      </c>
      <c r="AJ5654" s="115">
        <v>0</v>
      </c>
      <c r="AM5654" s="115" t="s">
        <v>348</v>
      </c>
      <c r="AN5654" s="115">
        <v>-1</v>
      </c>
      <c r="AQ5654" s="115">
        <v>604</v>
      </c>
      <c r="AR5654" s="115" t="s">
        <v>271</v>
      </c>
      <c r="AS5654" s="115" t="s">
        <v>384</v>
      </c>
      <c r="AT5654" s="115" t="s">
        <v>296</v>
      </c>
      <c r="AV5654" s="115">
        <v>89.758627798977699</v>
      </c>
      <c r="AW5654" s="115">
        <v>0.21513126839999999</v>
      </c>
    </row>
    <row r="5655" spans="1:49" x14ac:dyDescent="0.25">
      <c r="A5655" s="117">
        <v>450000</v>
      </c>
      <c r="B5655" s="117">
        <v>880000</v>
      </c>
      <c r="C5655" s="117">
        <v>880000</v>
      </c>
      <c r="D5655" s="115" t="s">
        <v>342</v>
      </c>
      <c r="E5655" s="115" t="s">
        <v>13</v>
      </c>
      <c r="F5655" s="115" t="s">
        <v>343</v>
      </c>
      <c r="G5655" s="115" t="s">
        <v>344</v>
      </c>
      <c r="H5655" s="115">
        <v>0.56000000000000005</v>
      </c>
      <c r="I5655" s="115">
        <v>0.48</v>
      </c>
      <c r="J5655" s="115" t="s">
        <v>350</v>
      </c>
      <c r="K5655" s="115">
        <v>1.1153503222490001E-2</v>
      </c>
      <c r="L5655" s="115">
        <v>3659.6222207276601</v>
      </c>
      <c r="M5655" s="115">
        <v>9.1214137013396108</v>
      </c>
      <c r="N5655" s="115">
        <v>1.34148317372096</v>
      </c>
      <c r="O5655" s="115">
        <v>0.10173571711156</v>
      </c>
      <c r="P5655" s="115">
        <v>1.496223690101E-2</v>
      </c>
      <c r="Q5655" s="115">
        <v>40.817608231985602</v>
      </c>
      <c r="R5655" s="115">
        <v>1210</v>
      </c>
      <c r="S5655" s="115" t="s">
        <v>353</v>
      </c>
      <c r="T5655" s="115">
        <v>1210</v>
      </c>
      <c r="U5655" s="115" t="s">
        <v>352</v>
      </c>
      <c r="V5655" s="115" t="s">
        <v>350</v>
      </c>
      <c r="Z5655" s="115">
        <v>0</v>
      </c>
      <c r="AA5655" s="115">
        <v>1</v>
      </c>
      <c r="AB5655" s="115">
        <v>0.10173571711156</v>
      </c>
      <c r="AC5655" s="115">
        <v>1.496223690101E-2</v>
      </c>
      <c r="AD5655" s="115">
        <v>40.8176082319874</v>
      </c>
      <c r="AF5655" s="115">
        <v>-1</v>
      </c>
      <c r="AG5655" s="115">
        <v>-1</v>
      </c>
      <c r="AH5655" s="115">
        <v>-1</v>
      </c>
      <c r="AI5655" s="115">
        <v>-1</v>
      </c>
      <c r="AJ5655" s="115">
        <v>0</v>
      </c>
      <c r="AM5655" s="115" t="s">
        <v>348</v>
      </c>
      <c r="AN5655" s="115">
        <v>-1</v>
      </c>
      <c r="AQ5655" s="115">
        <v>604</v>
      </c>
      <c r="AR5655" s="115" t="s">
        <v>271</v>
      </c>
      <c r="AS5655" s="115" t="s">
        <v>384</v>
      </c>
      <c r="AT5655" s="115" t="s">
        <v>296</v>
      </c>
      <c r="AV5655" s="115">
        <v>69.433793852356501</v>
      </c>
      <c r="AW5655" s="115">
        <v>3.3104305100000002E-2</v>
      </c>
    </row>
    <row r="5656" spans="1:49" x14ac:dyDescent="0.25">
      <c r="A5656" s="117">
        <v>450000</v>
      </c>
      <c r="B5656" s="117">
        <v>880000</v>
      </c>
      <c r="C5656" s="117">
        <v>880000</v>
      </c>
      <c r="D5656" s="115" t="s">
        <v>342</v>
      </c>
      <c r="E5656" s="115" t="s">
        <v>13</v>
      </c>
      <c r="F5656" s="115" t="s">
        <v>343</v>
      </c>
      <c r="G5656" s="115" t="s">
        <v>344</v>
      </c>
      <c r="H5656" s="115">
        <v>0.56000000000000005</v>
      </c>
      <c r="I5656" s="115">
        <v>0.48</v>
      </c>
      <c r="J5656" s="115" t="s">
        <v>350</v>
      </c>
      <c r="K5656" s="115">
        <v>0.11534330985338</v>
      </c>
      <c r="L5656" s="115">
        <v>3654.3990470111798</v>
      </c>
      <c r="M5656" s="115">
        <v>9.1092122897707792</v>
      </c>
      <c r="N5656" s="115">
        <v>1.3397164814520801</v>
      </c>
      <c r="O5656" s="115">
        <v>1.05068669565929</v>
      </c>
      <c r="P5656" s="115">
        <v>0.15452733323581</v>
      </c>
      <c r="Q5656" s="115">
        <v>421.510481607325</v>
      </c>
      <c r="R5656" s="115">
        <v>1200</v>
      </c>
      <c r="S5656" s="115" t="s">
        <v>351</v>
      </c>
      <c r="T5656" s="115">
        <v>1200</v>
      </c>
      <c r="U5656" s="115" t="s">
        <v>352</v>
      </c>
      <c r="V5656" s="115" t="s">
        <v>350</v>
      </c>
      <c r="Z5656" s="115">
        <v>0</v>
      </c>
      <c r="AA5656" s="115">
        <v>1</v>
      </c>
      <c r="AB5656" s="115">
        <v>1.05068669565929</v>
      </c>
      <c r="AC5656" s="115">
        <v>0.15452733323581</v>
      </c>
      <c r="AD5656" s="115">
        <v>421.510481607325</v>
      </c>
      <c r="AF5656" s="115">
        <v>-1</v>
      </c>
      <c r="AG5656" s="115">
        <v>-1</v>
      </c>
      <c r="AH5656" s="115">
        <v>-1</v>
      </c>
      <c r="AI5656" s="115">
        <v>-1</v>
      </c>
      <c r="AJ5656" s="115">
        <v>0</v>
      </c>
      <c r="AM5656" s="115" t="s">
        <v>348</v>
      </c>
      <c r="AN5656" s="115">
        <v>-1</v>
      </c>
      <c r="AQ5656" s="115">
        <v>604</v>
      </c>
      <c r="AR5656" s="115" t="s">
        <v>271</v>
      </c>
      <c r="AS5656" s="115" t="s">
        <v>384</v>
      </c>
      <c r="AT5656" s="115" t="s">
        <v>296</v>
      </c>
      <c r="AV5656" s="115">
        <v>118.675406581187</v>
      </c>
      <c r="AW5656" s="115">
        <v>0.34185764930000001</v>
      </c>
    </row>
    <row r="5657" spans="1:49" x14ac:dyDescent="0.25">
      <c r="A5657" s="117">
        <v>450000</v>
      </c>
      <c r="B5657" s="117">
        <v>880000</v>
      </c>
      <c r="C5657" s="117">
        <v>880000</v>
      </c>
      <c r="D5657" s="115" t="s">
        <v>342</v>
      </c>
      <c r="E5657" s="115" t="s">
        <v>13</v>
      </c>
      <c r="F5657" s="115" t="s">
        <v>343</v>
      </c>
      <c r="G5657" s="115" t="s">
        <v>344</v>
      </c>
      <c r="H5657" s="115">
        <v>0.56000000000000005</v>
      </c>
      <c r="I5657" s="115">
        <v>0.48</v>
      </c>
      <c r="J5657" s="115" t="s">
        <v>350</v>
      </c>
      <c r="K5657" s="115">
        <v>5.4594415308800003E-3</v>
      </c>
      <c r="L5657" s="115">
        <v>3654.3990470111798</v>
      </c>
      <c r="M5657" s="115">
        <v>9.1092122897707792</v>
      </c>
      <c r="N5657" s="115">
        <v>1.3397164814520801</v>
      </c>
      <c r="O5657" s="115">
        <v>4.9731211888449998E-2</v>
      </c>
      <c r="P5657" s="115">
        <v>7.3141037984500003E-3</v>
      </c>
      <c r="Q5657" s="115">
        <v>19.950977927694002</v>
      </c>
      <c r="R5657" s="115">
        <v>1210</v>
      </c>
      <c r="S5657" s="115" t="s">
        <v>353</v>
      </c>
      <c r="T5657" s="115">
        <v>1210</v>
      </c>
      <c r="U5657" s="115" t="s">
        <v>352</v>
      </c>
      <c r="V5657" s="115" t="s">
        <v>350</v>
      </c>
      <c r="Z5657" s="115">
        <v>0</v>
      </c>
      <c r="AA5657" s="115">
        <v>1</v>
      </c>
      <c r="AB5657" s="115">
        <v>4.9731211888449998E-2</v>
      </c>
      <c r="AC5657" s="115">
        <v>7.3141037984500003E-3</v>
      </c>
      <c r="AD5657" s="115">
        <v>19.950977927694201</v>
      </c>
      <c r="AF5657" s="115">
        <v>-1</v>
      </c>
      <c r="AG5657" s="115">
        <v>-1</v>
      </c>
      <c r="AH5657" s="115">
        <v>-1</v>
      </c>
      <c r="AI5657" s="115">
        <v>-1</v>
      </c>
      <c r="AJ5657" s="115">
        <v>0</v>
      </c>
      <c r="AM5657" s="115" t="s">
        <v>348</v>
      </c>
      <c r="AN5657" s="115">
        <v>-1</v>
      </c>
      <c r="AQ5657" s="115">
        <v>604</v>
      </c>
      <c r="AR5657" s="115" t="s">
        <v>271</v>
      </c>
      <c r="AS5657" s="115" t="s">
        <v>384</v>
      </c>
      <c r="AT5657" s="115" t="s">
        <v>296</v>
      </c>
      <c r="AV5657" s="115">
        <v>74.519347764649694</v>
      </c>
      <c r="AW5657" s="115">
        <v>1.6180841800000002E-2</v>
      </c>
    </row>
    <row r="5658" spans="1:49" x14ac:dyDescent="0.25">
      <c r="A5658" s="117">
        <v>450000</v>
      </c>
      <c r="B5658" s="117">
        <v>880000</v>
      </c>
      <c r="C5658" s="117">
        <v>880000</v>
      </c>
      <c r="D5658" s="115" t="s">
        <v>342</v>
      </c>
      <c r="E5658" s="115" t="s">
        <v>13</v>
      </c>
      <c r="F5658" s="115" t="s">
        <v>343</v>
      </c>
      <c r="G5658" s="115" t="s">
        <v>344</v>
      </c>
      <c r="H5658" s="115">
        <v>0.56000000000000005</v>
      </c>
      <c r="I5658" s="115">
        <v>0.48</v>
      </c>
      <c r="J5658" s="115" t="s">
        <v>350</v>
      </c>
      <c r="K5658" s="115">
        <v>0.28771695305687001</v>
      </c>
      <c r="L5658" s="115">
        <v>3654.3990470111798</v>
      </c>
      <c r="M5658" s="115">
        <v>9.1092122897707792</v>
      </c>
      <c r="N5658" s="115">
        <v>1.3397164814520801</v>
      </c>
      <c r="O5658" s="115">
        <v>2.6208748047610801</v>
      </c>
      <c r="P5658" s="115">
        <v>0.38545914400346998</v>
      </c>
      <c r="Q5658" s="115">
        <v>1051.4325590599999</v>
      </c>
      <c r="R5658" s="115">
        <v>1210</v>
      </c>
      <c r="S5658" s="115" t="s">
        <v>353</v>
      </c>
      <c r="T5658" s="115">
        <v>1210</v>
      </c>
      <c r="U5658" s="115" t="s">
        <v>352</v>
      </c>
      <c r="V5658" s="115" t="s">
        <v>350</v>
      </c>
      <c r="Z5658" s="115">
        <v>0</v>
      </c>
      <c r="AA5658" s="115">
        <v>1</v>
      </c>
      <c r="AB5658" s="115">
        <v>2.6208748047610801</v>
      </c>
      <c r="AC5658" s="115">
        <v>0.38545914400346998</v>
      </c>
      <c r="AD5658" s="115">
        <v>1051.4325590599999</v>
      </c>
      <c r="AF5658" s="115">
        <v>-1</v>
      </c>
      <c r="AG5658" s="115">
        <v>-1</v>
      </c>
      <c r="AH5658" s="115">
        <v>-1</v>
      </c>
      <c r="AI5658" s="115">
        <v>-1</v>
      </c>
      <c r="AJ5658" s="115">
        <v>0</v>
      </c>
      <c r="AM5658" s="115" t="s">
        <v>348</v>
      </c>
      <c r="AN5658" s="115">
        <v>-1</v>
      </c>
      <c r="AQ5658" s="115">
        <v>604</v>
      </c>
      <c r="AR5658" s="115" t="s">
        <v>271</v>
      </c>
      <c r="AS5658" s="115" t="s">
        <v>384</v>
      </c>
      <c r="AT5658" s="115" t="s">
        <v>296</v>
      </c>
      <c r="AV5658" s="115">
        <v>136.88610376174299</v>
      </c>
      <c r="AW5658" s="115">
        <v>0.85274335690000003</v>
      </c>
    </row>
    <row r="5659" spans="1:49" x14ac:dyDescent="0.25">
      <c r="A5659" s="117">
        <v>450000</v>
      </c>
      <c r="B5659" s="117">
        <v>880000</v>
      </c>
      <c r="C5659" s="117">
        <v>880000</v>
      </c>
      <c r="D5659" s="115" t="s">
        <v>342</v>
      </c>
      <c r="E5659" s="115" t="s">
        <v>13</v>
      </c>
      <c r="F5659" s="115" t="s">
        <v>343</v>
      </c>
      <c r="G5659" s="115" t="s">
        <v>344</v>
      </c>
      <c r="H5659" s="115">
        <v>0.56000000000000005</v>
      </c>
      <c r="I5659" s="115">
        <v>0.48</v>
      </c>
      <c r="J5659" s="115" t="s">
        <v>350</v>
      </c>
      <c r="K5659" s="115">
        <v>0.16269327550137999</v>
      </c>
      <c r="L5659" s="115">
        <v>3654.3990470111798</v>
      </c>
      <c r="M5659" s="115">
        <v>9.1092122897707792</v>
      </c>
      <c r="N5659" s="115">
        <v>1.3397164814520801</v>
      </c>
      <c r="O5659" s="115">
        <v>1.4820075846602301</v>
      </c>
      <c r="P5659" s="115">
        <v>0.21796286261062001</v>
      </c>
      <c r="Q5659" s="115">
        <v>594.54615094737005</v>
      </c>
      <c r="R5659" s="115">
        <v>1210</v>
      </c>
      <c r="S5659" s="115" t="s">
        <v>353</v>
      </c>
      <c r="T5659" s="115">
        <v>1210</v>
      </c>
      <c r="U5659" s="115" t="s">
        <v>352</v>
      </c>
      <c r="V5659" s="115" t="s">
        <v>350</v>
      </c>
      <c r="Z5659" s="115">
        <v>0</v>
      </c>
      <c r="AA5659" s="115">
        <v>1</v>
      </c>
      <c r="AB5659" s="115">
        <v>1.4820075846602301</v>
      </c>
      <c r="AC5659" s="115">
        <v>0.21796286261062001</v>
      </c>
      <c r="AD5659" s="115">
        <v>594.54615094737005</v>
      </c>
      <c r="AF5659" s="115">
        <v>-1</v>
      </c>
      <c r="AG5659" s="115">
        <v>-1</v>
      </c>
      <c r="AH5659" s="115">
        <v>-1</v>
      </c>
      <c r="AI5659" s="115">
        <v>-1</v>
      </c>
      <c r="AJ5659" s="115">
        <v>0</v>
      </c>
      <c r="AM5659" s="115" t="s">
        <v>348</v>
      </c>
      <c r="AN5659" s="115">
        <v>-1</v>
      </c>
      <c r="AQ5659" s="115">
        <v>604</v>
      </c>
      <c r="AR5659" s="115" t="s">
        <v>271</v>
      </c>
      <c r="AS5659" s="115" t="s">
        <v>384</v>
      </c>
      <c r="AT5659" s="115" t="s">
        <v>296</v>
      </c>
      <c r="AV5659" s="115">
        <v>109.645820584096</v>
      </c>
      <c r="AW5659" s="115">
        <v>0.48219476960000002</v>
      </c>
    </row>
    <row r="5660" spans="1:49" x14ac:dyDescent="0.25">
      <c r="A5660" s="117">
        <v>450000</v>
      </c>
      <c r="B5660" s="117">
        <v>880000</v>
      </c>
      <c r="C5660" s="117">
        <v>880000</v>
      </c>
      <c r="D5660" s="115" t="s">
        <v>342</v>
      </c>
      <c r="E5660" s="115" t="s">
        <v>13</v>
      </c>
      <c r="F5660" s="115" t="s">
        <v>343</v>
      </c>
      <c r="G5660" s="115" t="s">
        <v>344</v>
      </c>
      <c r="H5660" s="115">
        <v>0.56000000000000005</v>
      </c>
      <c r="I5660" s="115">
        <v>0.48</v>
      </c>
      <c r="J5660" s="115" t="s">
        <v>350</v>
      </c>
      <c r="K5660" s="115">
        <v>1.5982456756760001E-2</v>
      </c>
      <c r="L5660" s="115">
        <v>3654.3990470111798</v>
      </c>
      <c r="M5660" s="115">
        <v>9.1092122897707792</v>
      </c>
      <c r="N5660" s="115">
        <v>1.3397164814520801</v>
      </c>
      <c r="O5660" s="115">
        <v>0.14558759150948</v>
      </c>
      <c r="P5660" s="115">
        <v>2.1411960731130001E-2</v>
      </c>
      <c r="Q5660" s="115">
        <v>58.406274740830398</v>
      </c>
      <c r="R5660" s="115">
        <v>1210</v>
      </c>
      <c r="S5660" s="115" t="s">
        <v>353</v>
      </c>
      <c r="T5660" s="115">
        <v>1210</v>
      </c>
      <c r="U5660" s="115" t="s">
        <v>352</v>
      </c>
      <c r="V5660" s="115" t="s">
        <v>350</v>
      </c>
      <c r="Z5660" s="115">
        <v>0</v>
      </c>
      <c r="AA5660" s="115">
        <v>1</v>
      </c>
      <c r="AB5660" s="115">
        <v>0.14558759150948</v>
      </c>
      <c r="AC5660" s="115">
        <v>2.1411960731130001E-2</v>
      </c>
      <c r="AD5660" s="115">
        <v>58.406274740830398</v>
      </c>
      <c r="AF5660" s="115">
        <v>-1</v>
      </c>
      <c r="AG5660" s="115">
        <v>-1</v>
      </c>
      <c r="AH5660" s="115">
        <v>-1</v>
      </c>
      <c r="AI5660" s="115">
        <v>-1</v>
      </c>
      <c r="AJ5660" s="115">
        <v>0</v>
      </c>
      <c r="AM5660" s="115" t="s">
        <v>348</v>
      </c>
      <c r="AN5660" s="115">
        <v>-1</v>
      </c>
      <c r="AQ5660" s="115">
        <v>604</v>
      </c>
      <c r="AR5660" s="115" t="s">
        <v>271</v>
      </c>
      <c r="AS5660" s="115" t="s">
        <v>384</v>
      </c>
      <c r="AT5660" s="115" t="s">
        <v>296</v>
      </c>
      <c r="AV5660" s="115">
        <v>39.274383221157898</v>
      </c>
      <c r="AW5660" s="115">
        <v>4.7369241499999999E-2</v>
      </c>
    </row>
    <row r="5661" spans="1:49" x14ac:dyDescent="0.25">
      <c r="A5661" s="117">
        <v>450000</v>
      </c>
      <c r="B5661" s="117">
        <v>880000</v>
      </c>
      <c r="C5661" s="117">
        <v>880000</v>
      </c>
      <c r="D5661" s="115" t="s">
        <v>342</v>
      </c>
      <c r="E5661" s="115" t="s">
        <v>13</v>
      </c>
      <c r="F5661" s="115" t="s">
        <v>343</v>
      </c>
      <c r="G5661" s="115" t="s">
        <v>344</v>
      </c>
      <c r="H5661" s="115">
        <v>0.56000000000000005</v>
      </c>
      <c r="I5661" s="115">
        <v>0.48</v>
      </c>
      <c r="J5661" s="115" t="s">
        <v>350</v>
      </c>
      <c r="K5661" s="115">
        <v>2.7766851796550002E-2</v>
      </c>
      <c r="L5661" s="115">
        <v>3654.3990470111798</v>
      </c>
      <c r="M5661" s="115">
        <v>9.1092122897707792</v>
      </c>
      <c r="N5661" s="115">
        <v>1.3397164814520801</v>
      </c>
      <c r="O5661" s="115">
        <v>0.25293414763340999</v>
      </c>
      <c r="P5661" s="115">
        <v>3.7199708989880002E-2</v>
      </c>
      <c r="Q5661" s="115">
        <v>101.471156743827</v>
      </c>
      <c r="R5661" s="115">
        <v>1210</v>
      </c>
      <c r="S5661" s="115" t="s">
        <v>353</v>
      </c>
      <c r="T5661" s="115">
        <v>1210</v>
      </c>
      <c r="U5661" s="115" t="s">
        <v>352</v>
      </c>
      <c r="V5661" s="115" t="s">
        <v>350</v>
      </c>
      <c r="Z5661" s="115">
        <v>0</v>
      </c>
      <c r="AA5661" s="115">
        <v>1</v>
      </c>
      <c r="AB5661" s="115">
        <v>0.25293414763340999</v>
      </c>
      <c r="AC5661" s="115">
        <v>3.7199708989880002E-2</v>
      </c>
      <c r="AD5661" s="115">
        <v>101.471156743828</v>
      </c>
      <c r="AF5661" s="115">
        <v>-1</v>
      </c>
      <c r="AG5661" s="115">
        <v>-1</v>
      </c>
      <c r="AH5661" s="115">
        <v>-1</v>
      </c>
      <c r="AI5661" s="115">
        <v>-1</v>
      </c>
      <c r="AJ5661" s="115">
        <v>0</v>
      </c>
      <c r="AM5661" s="115" t="s">
        <v>348</v>
      </c>
      <c r="AN5661" s="115">
        <v>-1</v>
      </c>
      <c r="AQ5661" s="115">
        <v>604</v>
      </c>
      <c r="AR5661" s="115" t="s">
        <v>271</v>
      </c>
      <c r="AS5661" s="115" t="s">
        <v>384</v>
      </c>
      <c r="AT5661" s="115" t="s">
        <v>296</v>
      </c>
      <c r="AV5661" s="115">
        <v>69.285343796910595</v>
      </c>
      <c r="AW5661" s="115">
        <v>8.2296153100000005E-2</v>
      </c>
    </row>
    <row r="5662" spans="1:49" x14ac:dyDescent="0.25">
      <c r="A5662" s="117">
        <v>450000</v>
      </c>
      <c r="B5662" s="117">
        <v>880000</v>
      </c>
      <c r="C5662" s="117">
        <v>880000</v>
      </c>
      <c r="D5662" s="115" t="s">
        <v>342</v>
      </c>
      <c r="E5662" s="115" t="s">
        <v>13</v>
      </c>
      <c r="F5662" s="115" t="s">
        <v>343</v>
      </c>
      <c r="G5662" s="115" t="s">
        <v>344</v>
      </c>
      <c r="H5662" s="115">
        <v>0.56000000000000005</v>
      </c>
      <c r="I5662" s="115">
        <v>0.48</v>
      </c>
      <c r="J5662" s="115" t="s">
        <v>350</v>
      </c>
      <c r="K5662" s="115">
        <v>2.8011647808300001E-3</v>
      </c>
      <c r="L5662" s="115">
        <v>3654.3990470111798</v>
      </c>
      <c r="M5662" s="115">
        <v>9.1092122897707792</v>
      </c>
      <c r="N5662" s="115">
        <v>1.3397164814520801</v>
      </c>
      <c r="O5662" s="115">
        <v>2.5516404647240001E-2</v>
      </c>
      <c r="P5662" s="115">
        <v>3.7527666241399999E-3</v>
      </c>
      <c r="Q5662" s="115">
        <v>10.236573905601</v>
      </c>
      <c r="R5662" s="115">
        <v>1210</v>
      </c>
      <c r="S5662" s="115" t="s">
        <v>353</v>
      </c>
      <c r="T5662" s="115">
        <v>1210</v>
      </c>
      <c r="U5662" s="115" t="s">
        <v>352</v>
      </c>
      <c r="V5662" s="115" t="s">
        <v>350</v>
      </c>
      <c r="Z5662" s="115">
        <v>0</v>
      </c>
      <c r="AA5662" s="115">
        <v>1</v>
      </c>
      <c r="AB5662" s="115">
        <v>2.5516404647240001E-2</v>
      </c>
      <c r="AC5662" s="115">
        <v>3.7527666241399999E-3</v>
      </c>
      <c r="AD5662" s="115">
        <v>10.2365739056024</v>
      </c>
      <c r="AF5662" s="115">
        <v>-1</v>
      </c>
      <c r="AG5662" s="115">
        <v>-1</v>
      </c>
      <c r="AH5662" s="115">
        <v>-1</v>
      </c>
      <c r="AI5662" s="115">
        <v>-1</v>
      </c>
      <c r="AJ5662" s="115">
        <v>0</v>
      </c>
      <c r="AM5662" s="115" t="s">
        <v>348</v>
      </c>
      <c r="AN5662" s="115">
        <v>-1</v>
      </c>
      <c r="AQ5662" s="115">
        <v>604</v>
      </c>
      <c r="AR5662" s="115" t="s">
        <v>271</v>
      </c>
      <c r="AS5662" s="115" t="s">
        <v>384</v>
      </c>
      <c r="AT5662" s="115" t="s">
        <v>296</v>
      </c>
      <c r="AV5662" s="115">
        <v>13.4863460555354</v>
      </c>
      <c r="AW5662" s="115">
        <v>8.3021685999999997E-3</v>
      </c>
    </row>
    <row r="5663" spans="1:49" x14ac:dyDescent="0.25">
      <c r="A5663" s="117">
        <v>450000</v>
      </c>
      <c r="B5663" s="117">
        <v>880000</v>
      </c>
      <c r="C5663" s="117">
        <v>880000</v>
      </c>
      <c r="D5663" s="115" t="s">
        <v>342</v>
      </c>
      <c r="E5663" s="115" t="s">
        <v>13</v>
      </c>
      <c r="F5663" s="115" t="s">
        <v>343</v>
      </c>
      <c r="G5663" s="115" t="s">
        <v>344</v>
      </c>
      <c r="H5663" s="115">
        <v>0.56000000000000005</v>
      </c>
      <c r="I5663" s="115">
        <v>0.48</v>
      </c>
      <c r="J5663" s="115" t="s">
        <v>350</v>
      </c>
      <c r="K5663" s="115">
        <v>0.23619193565428001</v>
      </c>
      <c r="L5663" s="115">
        <v>3649.6723722499501</v>
      </c>
      <c r="M5663" s="115">
        <v>9.0981577375541498</v>
      </c>
      <c r="N5663" s="115">
        <v>1.338115377401</v>
      </c>
      <c r="O5663" s="115">
        <v>2.1489114869209001</v>
      </c>
      <c r="P5663" s="115">
        <v>0.31605206111709999</v>
      </c>
      <c r="Q5663" s="115">
        <v>862.02318210567501</v>
      </c>
      <c r="R5663" s="115">
        <v>1200</v>
      </c>
      <c r="S5663" s="115" t="s">
        <v>351</v>
      </c>
      <c r="T5663" s="115">
        <v>1200</v>
      </c>
      <c r="U5663" s="115" t="s">
        <v>352</v>
      </c>
      <c r="V5663" s="115" t="s">
        <v>350</v>
      </c>
      <c r="Z5663" s="115">
        <v>0</v>
      </c>
      <c r="AA5663" s="115">
        <v>1</v>
      </c>
      <c r="AB5663" s="115">
        <v>2.1489114869209001</v>
      </c>
      <c r="AC5663" s="115">
        <v>0.31605206111709999</v>
      </c>
      <c r="AD5663" s="115">
        <v>862.02318210567501</v>
      </c>
      <c r="AF5663" s="115">
        <v>-1</v>
      </c>
      <c r="AG5663" s="115">
        <v>-1</v>
      </c>
      <c r="AH5663" s="115">
        <v>-1</v>
      </c>
      <c r="AI5663" s="115">
        <v>-1</v>
      </c>
      <c r="AJ5663" s="115">
        <v>0</v>
      </c>
      <c r="AM5663" s="115" t="s">
        <v>348</v>
      </c>
      <c r="AN5663" s="115">
        <v>-1</v>
      </c>
      <c r="AQ5663" s="115">
        <v>604</v>
      </c>
      <c r="AR5663" s="115" t="s">
        <v>271</v>
      </c>
      <c r="AS5663" s="115" t="s">
        <v>384</v>
      </c>
      <c r="AT5663" s="115" t="s">
        <v>296</v>
      </c>
      <c r="AV5663" s="115">
        <v>154.44412246386199</v>
      </c>
      <c r="AW5663" s="115">
        <v>0.69912666840000004</v>
      </c>
    </row>
    <row r="5664" spans="1:49" x14ac:dyDescent="0.25">
      <c r="A5664" s="117">
        <v>450000</v>
      </c>
      <c r="B5664" s="117">
        <v>880000</v>
      </c>
      <c r="C5664" s="117">
        <v>880000</v>
      </c>
      <c r="D5664" s="115" t="s">
        <v>342</v>
      </c>
      <c r="E5664" s="115" t="s">
        <v>13</v>
      </c>
      <c r="F5664" s="115" t="s">
        <v>343</v>
      </c>
      <c r="G5664" s="115" t="s">
        <v>344</v>
      </c>
      <c r="H5664" s="115">
        <v>0.56000000000000005</v>
      </c>
      <c r="I5664" s="115">
        <v>0.48</v>
      </c>
      <c r="J5664" s="115" t="s">
        <v>350</v>
      </c>
      <c r="K5664" s="115">
        <v>1.9395779933700001E-2</v>
      </c>
      <c r="L5664" s="115">
        <v>3649.6723722499501</v>
      </c>
      <c r="M5664" s="115">
        <v>9.0981577375541498</v>
      </c>
      <c r="N5664" s="115">
        <v>1.338115377401</v>
      </c>
      <c r="O5664" s="115">
        <v>0.17646586527971</v>
      </c>
      <c r="P5664" s="115">
        <v>2.5953791385969999E-2</v>
      </c>
      <c r="Q5664" s="115">
        <v>70.788242162275793</v>
      </c>
      <c r="R5664" s="115">
        <v>1210</v>
      </c>
      <c r="S5664" s="115" t="s">
        <v>353</v>
      </c>
      <c r="T5664" s="115">
        <v>1210</v>
      </c>
      <c r="U5664" s="115" t="s">
        <v>352</v>
      </c>
      <c r="V5664" s="115" t="s">
        <v>350</v>
      </c>
      <c r="Z5664" s="115">
        <v>0</v>
      </c>
      <c r="AA5664" s="115">
        <v>1</v>
      </c>
      <c r="AB5664" s="115">
        <v>0.17646586527971</v>
      </c>
      <c r="AC5664" s="115">
        <v>2.5953791385969999E-2</v>
      </c>
      <c r="AD5664" s="115">
        <v>70.788242162275793</v>
      </c>
      <c r="AF5664" s="115">
        <v>-1</v>
      </c>
      <c r="AG5664" s="115">
        <v>-1</v>
      </c>
      <c r="AH5664" s="115">
        <v>-1</v>
      </c>
      <c r="AI5664" s="115">
        <v>-1</v>
      </c>
      <c r="AJ5664" s="115">
        <v>0</v>
      </c>
      <c r="AM5664" s="115" t="s">
        <v>348</v>
      </c>
      <c r="AN5664" s="115">
        <v>-1</v>
      </c>
      <c r="AQ5664" s="115">
        <v>604</v>
      </c>
      <c r="AR5664" s="115" t="s">
        <v>271</v>
      </c>
      <c r="AS5664" s="115" t="s">
        <v>384</v>
      </c>
      <c r="AT5664" s="115" t="s">
        <v>296</v>
      </c>
      <c r="AV5664" s="115">
        <v>42.707705733795301</v>
      </c>
      <c r="AW5664" s="115">
        <v>5.7411388600000002E-2</v>
      </c>
    </row>
    <row r="5665" spans="1:49" x14ac:dyDescent="0.25">
      <c r="A5665" s="117">
        <v>450000</v>
      </c>
      <c r="B5665" s="117">
        <v>880000</v>
      </c>
      <c r="C5665" s="117">
        <v>880000</v>
      </c>
      <c r="D5665" s="115" t="s">
        <v>342</v>
      </c>
      <c r="E5665" s="115" t="s">
        <v>13</v>
      </c>
      <c r="F5665" s="115" t="s">
        <v>343</v>
      </c>
      <c r="G5665" s="115" t="s">
        <v>344</v>
      </c>
      <c r="H5665" s="115">
        <v>0.56000000000000005</v>
      </c>
      <c r="I5665" s="115">
        <v>0.48</v>
      </c>
      <c r="J5665" s="115" t="s">
        <v>350</v>
      </c>
      <c r="K5665" s="115">
        <v>0.1165545934224</v>
      </c>
      <c r="L5665" s="115">
        <v>3649.6723722499501</v>
      </c>
      <c r="M5665" s="115">
        <v>9.0981577375541498</v>
      </c>
      <c r="N5665" s="115">
        <v>1.338115377401</v>
      </c>
      <c r="O5665" s="115">
        <v>1.0604320759935399</v>
      </c>
      <c r="P5665" s="115">
        <v>0.15596349376523999</v>
      </c>
      <c r="Q5665" s="115">
        <v>425.386079472581</v>
      </c>
      <c r="R5665" s="115">
        <v>1210</v>
      </c>
      <c r="S5665" s="115" t="s">
        <v>353</v>
      </c>
      <c r="T5665" s="115">
        <v>1210</v>
      </c>
      <c r="U5665" s="115" t="s">
        <v>352</v>
      </c>
      <c r="V5665" s="115" t="s">
        <v>350</v>
      </c>
      <c r="Z5665" s="115">
        <v>0</v>
      </c>
      <c r="AA5665" s="115">
        <v>1</v>
      </c>
      <c r="AB5665" s="115">
        <v>1.0604320759935399</v>
      </c>
      <c r="AC5665" s="115">
        <v>0.15596349376523999</v>
      </c>
      <c r="AD5665" s="115">
        <v>431.58941852567801</v>
      </c>
      <c r="AF5665" s="115">
        <v>-1</v>
      </c>
      <c r="AG5665" s="115">
        <v>-1</v>
      </c>
      <c r="AH5665" s="115">
        <v>-1</v>
      </c>
      <c r="AI5665" s="115">
        <v>-1</v>
      </c>
      <c r="AJ5665" s="115">
        <v>0</v>
      </c>
      <c r="AM5665" s="115" t="s">
        <v>348</v>
      </c>
      <c r="AN5665" s="115">
        <v>-1</v>
      </c>
      <c r="AQ5665" s="115">
        <v>604</v>
      </c>
      <c r="AR5665" s="115" t="s">
        <v>271</v>
      </c>
      <c r="AS5665" s="115" t="s">
        <v>384</v>
      </c>
      <c r="AT5665" s="115" t="s">
        <v>296</v>
      </c>
      <c r="AV5665" s="115">
        <v>88.856360722718406</v>
      </c>
      <c r="AW5665" s="115">
        <v>0.35003196959999999</v>
      </c>
    </row>
    <row r="5666" spans="1:49" x14ac:dyDescent="0.25">
      <c r="A5666" s="117">
        <v>450000</v>
      </c>
      <c r="B5666" s="117">
        <v>880000</v>
      </c>
      <c r="C5666" s="117">
        <v>880000</v>
      </c>
      <c r="D5666" s="115" t="s">
        <v>342</v>
      </c>
      <c r="E5666" s="115" t="s">
        <v>13</v>
      </c>
      <c r="F5666" s="115" t="s">
        <v>343</v>
      </c>
      <c r="G5666" s="115" t="s">
        <v>344</v>
      </c>
      <c r="H5666" s="115">
        <v>0.56000000000000005</v>
      </c>
      <c r="I5666" s="115">
        <v>0.48</v>
      </c>
      <c r="J5666" s="115" t="s">
        <v>350</v>
      </c>
      <c r="K5666" s="115">
        <v>2.4798480716799998E-3</v>
      </c>
      <c r="L5666" s="115">
        <v>3649.6723722499501</v>
      </c>
      <c r="M5666" s="115">
        <v>9.0981577375541498</v>
      </c>
      <c r="N5666" s="115">
        <v>1.338115377401</v>
      </c>
      <c r="O5666" s="115">
        <v>2.2562048921310002E-2</v>
      </c>
      <c r="P5666" s="115">
        <v>3.3183228383299999E-3</v>
      </c>
      <c r="Q5666" s="115">
        <v>9.0506329945878203</v>
      </c>
      <c r="R5666" s="115">
        <v>1210</v>
      </c>
      <c r="S5666" s="115" t="s">
        <v>353</v>
      </c>
      <c r="T5666" s="115">
        <v>1210</v>
      </c>
      <c r="U5666" s="115" t="s">
        <v>352</v>
      </c>
      <c r="V5666" s="115" t="s">
        <v>350</v>
      </c>
      <c r="Z5666" s="115">
        <v>0</v>
      </c>
      <c r="AA5666" s="115">
        <v>1</v>
      </c>
      <c r="AB5666" s="115">
        <v>2.2562048921310002E-2</v>
      </c>
      <c r="AC5666" s="115">
        <v>3.3183228383299999E-3</v>
      </c>
      <c r="AD5666" s="115">
        <v>9.0506329945893107</v>
      </c>
      <c r="AF5666" s="115">
        <v>-1</v>
      </c>
      <c r="AG5666" s="115">
        <v>-1</v>
      </c>
      <c r="AH5666" s="115">
        <v>-1</v>
      </c>
      <c r="AI5666" s="115">
        <v>-1</v>
      </c>
      <c r="AJ5666" s="115">
        <v>0</v>
      </c>
      <c r="AM5666" s="115" t="s">
        <v>348</v>
      </c>
      <c r="AN5666" s="115">
        <v>-1</v>
      </c>
      <c r="AQ5666" s="115">
        <v>604</v>
      </c>
      <c r="AR5666" s="115" t="s">
        <v>271</v>
      </c>
      <c r="AS5666" s="115" t="s">
        <v>384</v>
      </c>
      <c r="AT5666" s="115" t="s">
        <v>296</v>
      </c>
      <c r="AV5666" s="115">
        <v>15.338249894435</v>
      </c>
      <c r="AW5666" s="115">
        <v>7.3403349999999999E-3</v>
      </c>
    </row>
    <row r="5667" spans="1:49" x14ac:dyDescent="0.25">
      <c r="A5667" s="117">
        <v>450000</v>
      </c>
      <c r="B5667" s="117">
        <v>880000</v>
      </c>
      <c r="C5667" s="117">
        <v>880000</v>
      </c>
      <c r="D5667" s="115" t="s">
        <v>342</v>
      </c>
      <c r="E5667" s="115" t="s">
        <v>13</v>
      </c>
      <c r="F5667" s="115" t="s">
        <v>343</v>
      </c>
      <c r="G5667" s="115" t="s">
        <v>344</v>
      </c>
      <c r="H5667" s="115">
        <v>0.56000000000000005</v>
      </c>
      <c r="I5667" s="115">
        <v>0.48</v>
      </c>
      <c r="J5667" s="115" t="s">
        <v>350</v>
      </c>
      <c r="K5667" s="115">
        <v>0.17181934609960001</v>
      </c>
      <c r="L5667" s="115">
        <v>3649.6723722499501</v>
      </c>
      <c r="M5667" s="115">
        <v>9.0981577375541498</v>
      </c>
      <c r="N5667" s="115">
        <v>1.338115377401</v>
      </c>
      <c r="O5667" s="115">
        <v>1.56323951317763</v>
      </c>
      <c r="P5667" s="115">
        <v>0.22991410915086</v>
      </c>
      <c r="Q5667" s="115">
        <v>627.08432047778797</v>
      </c>
      <c r="R5667" s="115">
        <v>1210</v>
      </c>
      <c r="S5667" s="115" t="s">
        <v>353</v>
      </c>
      <c r="T5667" s="115">
        <v>1210</v>
      </c>
      <c r="U5667" s="115" t="s">
        <v>352</v>
      </c>
      <c r="V5667" s="115" t="s">
        <v>350</v>
      </c>
      <c r="Z5667" s="115">
        <v>0</v>
      </c>
      <c r="AA5667" s="115">
        <v>1</v>
      </c>
      <c r="AB5667" s="115">
        <v>1.56323951317763</v>
      </c>
      <c r="AC5667" s="115">
        <v>0.22991410915086</v>
      </c>
      <c r="AD5667" s="115">
        <v>627.08432047778797</v>
      </c>
      <c r="AF5667" s="115">
        <v>-1</v>
      </c>
      <c r="AG5667" s="115">
        <v>-1</v>
      </c>
      <c r="AH5667" s="115">
        <v>-1</v>
      </c>
      <c r="AI5667" s="115">
        <v>-1</v>
      </c>
      <c r="AJ5667" s="115">
        <v>0</v>
      </c>
      <c r="AM5667" s="115" t="s">
        <v>348</v>
      </c>
      <c r="AN5667" s="115">
        <v>-1</v>
      </c>
      <c r="AQ5667" s="115">
        <v>604</v>
      </c>
      <c r="AR5667" s="115" t="s">
        <v>271</v>
      </c>
      <c r="AS5667" s="115" t="s">
        <v>384</v>
      </c>
      <c r="AT5667" s="115" t="s">
        <v>296</v>
      </c>
      <c r="AV5667" s="115">
        <v>118.473810683576</v>
      </c>
      <c r="AW5667" s="115">
        <v>0.50858420150000005</v>
      </c>
    </row>
    <row r="5668" spans="1:49" x14ac:dyDescent="0.25">
      <c r="A5668" s="117">
        <v>450000</v>
      </c>
      <c r="B5668" s="117">
        <v>880000</v>
      </c>
      <c r="C5668" s="117">
        <v>880000</v>
      </c>
      <c r="D5668" s="115" t="s">
        <v>342</v>
      </c>
      <c r="E5668" s="115" t="s">
        <v>13</v>
      </c>
      <c r="F5668" s="115" t="s">
        <v>343</v>
      </c>
      <c r="G5668" s="115" t="s">
        <v>344</v>
      </c>
      <c r="H5668" s="115">
        <v>0.56000000000000005</v>
      </c>
      <c r="I5668" s="115">
        <v>0.48</v>
      </c>
      <c r="J5668" s="115" t="s">
        <v>350</v>
      </c>
      <c r="K5668" s="115">
        <v>6.9622252996590001E-2</v>
      </c>
      <c r="L5668" s="115">
        <v>3649.6723722499501</v>
      </c>
      <c r="M5668" s="115">
        <v>9.0981577375541498</v>
      </c>
      <c r="N5668" s="115">
        <v>1.338115377401</v>
      </c>
      <c r="O5668" s="115">
        <v>0.63343423980696001</v>
      </c>
      <c r="P5668" s="115">
        <v>9.3162607344050005E-2</v>
      </c>
      <c r="Q5668" s="115">
        <v>254.098413255483</v>
      </c>
      <c r="R5668" s="115">
        <v>1210</v>
      </c>
      <c r="S5668" s="115" t="s">
        <v>353</v>
      </c>
      <c r="T5668" s="115">
        <v>1210</v>
      </c>
      <c r="U5668" s="115" t="s">
        <v>352</v>
      </c>
      <c r="V5668" s="115" t="s">
        <v>350</v>
      </c>
      <c r="Z5668" s="115">
        <v>0</v>
      </c>
      <c r="AA5668" s="115">
        <v>1</v>
      </c>
      <c r="AB5668" s="115">
        <v>0.63343423980696001</v>
      </c>
      <c r="AC5668" s="115">
        <v>9.3162607344050005E-2</v>
      </c>
      <c r="AD5668" s="115">
        <v>254.098413255482</v>
      </c>
      <c r="AF5668" s="115">
        <v>-1</v>
      </c>
      <c r="AG5668" s="115">
        <v>-1</v>
      </c>
      <c r="AH5668" s="115">
        <v>-1</v>
      </c>
      <c r="AI5668" s="115">
        <v>-1</v>
      </c>
      <c r="AJ5668" s="115">
        <v>0</v>
      </c>
      <c r="AM5668" s="115" t="s">
        <v>348</v>
      </c>
      <c r="AN5668" s="115">
        <v>-1</v>
      </c>
      <c r="AQ5668" s="115">
        <v>604</v>
      </c>
      <c r="AR5668" s="115" t="s">
        <v>271</v>
      </c>
      <c r="AS5668" s="115" t="s">
        <v>384</v>
      </c>
      <c r="AT5668" s="115" t="s">
        <v>296</v>
      </c>
      <c r="AV5668" s="115">
        <v>81.031193182693997</v>
      </c>
      <c r="AW5668" s="115">
        <v>0.20608143819999999</v>
      </c>
    </row>
    <row r="5669" spans="1:49" x14ac:dyDescent="0.25">
      <c r="A5669" s="117">
        <v>450000</v>
      </c>
      <c r="B5669" s="117">
        <v>880000</v>
      </c>
      <c r="C5669" s="117">
        <v>880000</v>
      </c>
      <c r="D5669" s="115" t="s">
        <v>342</v>
      </c>
      <c r="E5669" s="115" t="s">
        <v>13</v>
      </c>
      <c r="F5669" s="115" t="s">
        <v>343</v>
      </c>
      <c r="G5669" s="115" t="s">
        <v>344</v>
      </c>
      <c r="H5669" s="115">
        <v>0.56000000000000005</v>
      </c>
      <c r="I5669" s="115">
        <v>0.48</v>
      </c>
      <c r="J5669" s="115" t="s">
        <v>350</v>
      </c>
      <c r="K5669" s="115">
        <v>0.22674782798540999</v>
      </c>
      <c r="L5669" s="115">
        <v>3661.4881889360699</v>
      </c>
      <c r="M5669" s="115">
        <v>9.1257924173539706</v>
      </c>
      <c r="N5669" s="115">
        <v>1.3421179033121799</v>
      </c>
      <c r="O5669" s="115">
        <v>2.06925360928081</v>
      </c>
      <c r="P5669" s="115">
        <v>0.30432231947638</v>
      </c>
      <c r="Q5669" s="115">
        <v>830.23449403551695</v>
      </c>
      <c r="R5669" s="115">
        <v>1200</v>
      </c>
      <c r="S5669" s="115" t="s">
        <v>351</v>
      </c>
      <c r="T5669" s="115">
        <v>1200</v>
      </c>
      <c r="U5669" s="115" t="s">
        <v>352</v>
      </c>
      <c r="V5669" s="115" t="s">
        <v>350</v>
      </c>
      <c r="Z5669" s="115">
        <v>0</v>
      </c>
      <c r="AA5669" s="115">
        <v>1</v>
      </c>
      <c r="AB5669" s="115">
        <v>2.06925360928081</v>
      </c>
      <c r="AC5669" s="115">
        <v>0.30432231947638</v>
      </c>
      <c r="AD5669" s="115">
        <v>830.23449403551695</v>
      </c>
      <c r="AF5669" s="115">
        <v>-1</v>
      </c>
      <c r="AG5669" s="115">
        <v>-1</v>
      </c>
      <c r="AH5669" s="115">
        <v>-1</v>
      </c>
      <c r="AI5669" s="115">
        <v>-1</v>
      </c>
      <c r="AJ5669" s="115">
        <v>0</v>
      </c>
      <c r="AM5669" s="115" t="s">
        <v>348</v>
      </c>
      <c r="AN5669" s="115">
        <v>-1</v>
      </c>
      <c r="AQ5669" s="115">
        <v>604</v>
      </c>
      <c r="AR5669" s="115" t="s">
        <v>271</v>
      </c>
      <c r="AS5669" s="115" t="s">
        <v>384</v>
      </c>
      <c r="AT5669" s="115" t="s">
        <v>296</v>
      </c>
      <c r="AV5669" s="115">
        <v>136.73413109510699</v>
      </c>
      <c r="AW5669" s="115">
        <v>0.67334508839999996</v>
      </c>
    </row>
    <row r="5670" spans="1:49" x14ac:dyDescent="0.25">
      <c r="A5670" s="117">
        <v>450000</v>
      </c>
      <c r="B5670" s="117">
        <v>880000</v>
      </c>
      <c r="C5670" s="117">
        <v>880000</v>
      </c>
      <c r="D5670" s="115" t="s">
        <v>342</v>
      </c>
      <c r="E5670" s="115" t="s">
        <v>13</v>
      </c>
      <c r="F5670" s="115" t="s">
        <v>343</v>
      </c>
      <c r="G5670" s="115" t="s">
        <v>344</v>
      </c>
      <c r="H5670" s="115">
        <v>0.56000000000000005</v>
      </c>
      <c r="I5670" s="115">
        <v>0.48</v>
      </c>
      <c r="J5670" s="115" t="s">
        <v>350</v>
      </c>
      <c r="K5670" s="115">
        <v>1.630110096321E-2</v>
      </c>
      <c r="L5670" s="115">
        <v>3661.4881889360699</v>
      </c>
      <c r="M5670" s="115">
        <v>9.1257924173539706</v>
      </c>
      <c r="N5670" s="115">
        <v>1.3421179033121799</v>
      </c>
      <c r="O5670" s="115">
        <v>0.14876046356459999</v>
      </c>
      <c r="P5670" s="115">
        <v>2.187799944642E-2</v>
      </c>
      <c r="Q5670" s="115">
        <v>59.6862886434552</v>
      </c>
      <c r="R5670" s="115">
        <v>1210</v>
      </c>
      <c r="S5670" s="115" t="s">
        <v>353</v>
      </c>
      <c r="T5670" s="115">
        <v>1210</v>
      </c>
      <c r="U5670" s="115" t="s">
        <v>352</v>
      </c>
      <c r="V5670" s="115" t="s">
        <v>350</v>
      </c>
      <c r="Z5670" s="115">
        <v>0</v>
      </c>
      <c r="AA5670" s="115">
        <v>1</v>
      </c>
      <c r="AB5670" s="115">
        <v>0.14876046356459999</v>
      </c>
      <c r="AC5670" s="115">
        <v>2.187799944642E-2</v>
      </c>
      <c r="AD5670" s="115">
        <v>59.686288643456301</v>
      </c>
      <c r="AF5670" s="115">
        <v>-1</v>
      </c>
      <c r="AG5670" s="115">
        <v>-1</v>
      </c>
      <c r="AH5670" s="115">
        <v>-1</v>
      </c>
      <c r="AI5670" s="115">
        <v>-1</v>
      </c>
      <c r="AJ5670" s="115">
        <v>0</v>
      </c>
      <c r="AM5670" s="115" t="s">
        <v>348</v>
      </c>
      <c r="AN5670" s="115">
        <v>-1</v>
      </c>
      <c r="AQ5670" s="115">
        <v>604</v>
      </c>
      <c r="AR5670" s="115" t="s">
        <v>271</v>
      </c>
      <c r="AS5670" s="115" t="s">
        <v>384</v>
      </c>
      <c r="AT5670" s="115" t="s">
        <v>296</v>
      </c>
      <c r="AV5670" s="115">
        <v>45.670172826877199</v>
      </c>
      <c r="AW5670" s="115">
        <v>4.84073712E-2</v>
      </c>
    </row>
    <row r="5671" spans="1:49" x14ac:dyDescent="0.25">
      <c r="A5671" s="117">
        <v>450000</v>
      </c>
      <c r="B5671" s="117">
        <v>880000</v>
      </c>
      <c r="C5671" s="117">
        <v>880000</v>
      </c>
      <c r="D5671" s="115" t="s">
        <v>342</v>
      </c>
      <c r="E5671" s="115" t="s">
        <v>13</v>
      </c>
      <c r="F5671" s="115" t="s">
        <v>343</v>
      </c>
      <c r="G5671" s="115" t="s">
        <v>344</v>
      </c>
      <c r="H5671" s="115">
        <v>0.56000000000000005</v>
      </c>
      <c r="I5671" s="115">
        <v>0.48</v>
      </c>
      <c r="J5671" s="115" t="s">
        <v>350</v>
      </c>
      <c r="K5671" s="115">
        <v>0.14023515479481999</v>
      </c>
      <c r="L5671" s="115">
        <v>3661.4881889360699</v>
      </c>
      <c r="M5671" s="115">
        <v>9.1257924173539706</v>
      </c>
      <c r="N5671" s="115">
        <v>1.3421179033121799</v>
      </c>
      <c r="O5671" s="115">
        <v>1.2797569122730399</v>
      </c>
      <c r="P5671" s="115">
        <v>0.18821211192387999</v>
      </c>
      <c r="Q5671" s="115">
        <v>513.46936295486296</v>
      </c>
      <c r="R5671" s="115">
        <v>1210</v>
      </c>
      <c r="S5671" s="115" t="s">
        <v>353</v>
      </c>
      <c r="T5671" s="115">
        <v>1210</v>
      </c>
      <c r="U5671" s="115" t="s">
        <v>352</v>
      </c>
      <c r="V5671" s="115" t="s">
        <v>350</v>
      </c>
      <c r="Z5671" s="115">
        <v>0</v>
      </c>
      <c r="AA5671" s="115">
        <v>1</v>
      </c>
      <c r="AB5671" s="115">
        <v>1.2797569122730399</v>
      </c>
      <c r="AC5671" s="115">
        <v>0.18821211192387999</v>
      </c>
      <c r="AD5671" s="115">
        <v>513.46936295486296</v>
      </c>
      <c r="AF5671" s="115">
        <v>-1</v>
      </c>
      <c r="AG5671" s="115">
        <v>-1</v>
      </c>
      <c r="AH5671" s="115">
        <v>-1</v>
      </c>
      <c r="AI5671" s="115">
        <v>-1</v>
      </c>
      <c r="AJ5671" s="115">
        <v>0</v>
      </c>
      <c r="AM5671" s="115" t="s">
        <v>348</v>
      </c>
      <c r="AN5671" s="115">
        <v>-1</v>
      </c>
      <c r="AQ5671" s="115">
        <v>604</v>
      </c>
      <c r="AR5671" s="115" t="s">
        <v>271</v>
      </c>
      <c r="AS5671" s="115" t="s">
        <v>384</v>
      </c>
      <c r="AT5671" s="115" t="s">
        <v>296</v>
      </c>
      <c r="AV5671" s="115">
        <v>97.709853890701297</v>
      </c>
      <c r="AW5671" s="115">
        <v>0.41643906159999999</v>
      </c>
    </row>
    <row r="5672" spans="1:49" x14ac:dyDescent="0.25">
      <c r="A5672" s="117">
        <v>450000</v>
      </c>
      <c r="B5672" s="117">
        <v>880000</v>
      </c>
      <c r="C5672" s="117">
        <v>880000</v>
      </c>
      <c r="D5672" s="115" t="s">
        <v>342</v>
      </c>
      <c r="E5672" s="115" t="s">
        <v>13</v>
      </c>
      <c r="F5672" s="115" t="s">
        <v>343</v>
      </c>
      <c r="G5672" s="115" t="s">
        <v>344</v>
      </c>
      <c r="H5672" s="115">
        <v>0.56000000000000005</v>
      </c>
      <c r="I5672" s="115">
        <v>0.48</v>
      </c>
      <c r="J5672" s="115" t="s">
        <v>350</v>
      </c>
      <c r="K5672" s="115">
        <v>7.6660945388909996E-2</v>
      </c>
      <c r="L5672" s="115">
        <v>3661.4881889360699</v>
      </c>
      <c r="M5672" s="115">
        <v>9.1257924173539706</v>
      </c>
      <c r="N5672" s="115">
        <v>1.3421179033121799</v>
      </c>
      <c r="O5672" s="115">
        <v>0.69959187413733004</v>
      </c>
      <c r="P5672" s="115">
        <v>0.10288802729129</v>
      </c>
      <c r="Q5672" s="115">
        <v>280.693146094182</v>
      </c>
      <c r="R5672" s="115">
        <v>1210</v>
      </c>
      <c r="S5672" s="115" t="s">
        <v>353</v>
      </c>
      <c r="T5672" s="115">
        <v>1210</v>
      </c>
      <c r="U5672" s="115" t="s">
        <v>352</v>
      </c>
      <c r="V5672" s="115" t="s">
        <v>350</v>
      </c>
      <c r="Z5672" s="115">
        <v>0</v>
      </c>
      <c r="AA5672" s="115">
        <v>1</v>
      </c>
      <c r="AB5672" s="115">
        <v>0.69959187413733004</v>
      </c>
      <c r="AC5672" s="115">
        <v>0.10288802729129</v>
      </c>
      <c r="AD5672" s="115">
        <v>280.69314609418001</v>
      </c>
      <c r="AF5672" s="115">
        <v>-1</v>
      </c>
      <c r="AG5672" s="115">
        <v>-1</v>
      </c>
      <c r="AH5672" s="115">
        <v>-1</v>
      </c>
      <c r="AI5672" s="115">
        <v>-1</v>
      </c>
      <c r="AJ5672" s="115">
        <v>0</v>
      </c>
      <c r="AM5672" s="115" t="s">
        <v>348</v>
      </c>
      <c r="AN5672" s="115">
        <v>-1</v>
      </c>
      <c r="AQ5672" s="115">
        <v>604</v>
      </c>
      <c r="AR5672" s="115" t="s">
        <v>271</v>
      </c>
      <c r="AS5672" s="115" t="s">
        <v>384</v>
      </c>
      <c r="AT5672" s="115" t="s">
        <v>296</v>
      </c>
      <c r="AV5672" s="115">
        <v>70.541193757230403</v>
      </c>
      <c r="AW5672" s="115">
        <v>0.22765056459999999</v>
      </c>
    </row>
    <row r="5673" spans="1:49" x14ac:dyDescent="0.25">
      <c r="A5673" s="117">
        <v>450000</v>
      </c>
      <c r="B5673" s="117">
        <v>880000</v>
      </c>
      <c r="C5673" s="117">
        <v>880000</v>
      </c>
      <c r="D5673" s="115" t="s">
        <v>342</v>
      </c>
      <c r="E5673" s="115" t="s">
        <v>13</v>
      </c>
      <c r="F5673" s="115" t="s">
        <v>343</v>
      </c>
      <c r="G5673" s="115" t="s">
        <v>344</v>
      </c>
      <c r="H5673" s="115">
        <v>0.56000000000000005</v>
      </c>
      <c r="I5673" s="115">
        <v>0.48</v>
      </c>
      <c r="J5673" s="115" t="s">
        <v>350</v>
      </c>
      <c r="K5673" s="115">
        <v>1.221864706282E-2</v>
      </c>
      <c r="L5673" s="115">
        <v>3661.4881889360699</v>
      </c>
      <c r="M5673" s="115">
        <v>9.1257924173539706</v>
      </c>
      <c r="N5673" s="115">
        <v>1.3421179033121799</v>
      </c>
      <c r="O5673" s="115">
        <v>0.11150483671622</v>
      </c>
      <c r="P5673" s="115">
        <v>1.6398864977260001E-2</v>
      </c>
      <c r="Q5673" s="115">
        <v>44.738431905301198</v>
      </c>
      <c r="R5673" s="115">
        <v>1210</v>
      </c>
      <c r="S5673" s="115" t="s">
        <v>353</v>
      </c>
      <c r="T5673" s="115">
        <v>1210</v>
      </c>
      <c r="U5673" s="115" t="s">
        <v>352</v>
      </c>
      <c r="V5673" s="115" t="s">
        <v>350</v>
      </c>
      <c r="Z5673" s="115">
        <v>0</v>
      </c>
      <c r="AA5673" s="115">
        <v>1</v>
      </c>
      <c r="AB5673" s="115">
        <v>0.11150483671622</v>
      </c>
      <c r="AC5673" s="115">
        <v>1.6398864977260001E-2</v>
      </c>
      <c r="AD5673" s="115">
        <v>44.738431905302598</v>
      </c>
      <c r="AF5673" s="115">
        <v>-1</v>
      </c>
      <c r="AG5673" s="115">
        <v>-1</v>
      </c>
      <c r="AH5673" s="115">
        <v>-1</v>
      </c>
      <c r="AI5673" s="115">
        <v>-1</v>
      </c>
      <c r="AJ5673" s="115">
        <v>0</v>
      </c>
      <c r="AM5673" s="115" t="s">
        <v>348</v>
      </c>
      <c r="AN5673" s="115">
        <v>-1</v>
      </c>
      <c r="AQ5673" s="115">
        <v>604</v>
      </c>
      <c r="AR5673" s="115" t="s">
        <v>271</v>
      </c>
      <c r="AS5673" s="115" t="s">
        <v>384</v>
      </c>
      <c r="AT5673" s="115" t="s">
        <v>296</v>
      </c>
      <c r="AV5673" s="115">
        <v>32.529929497140898</v>
      </c>
      <c r="AW5673" s="115">
        <v>3.6284210800000001E-2</v>
      </c>
    </row>
    <row r="5674" spans="1:49" x14ac:dyDescent="0.25">
      <c r="A5674" s="117">
        <v>450000</v>
      </c>
      <c r="B5674" s="117">
        <v>880000</v>
      </c>
      <c r="C5674" s="117">
        <v>880000</v>
      </c>
      <c r="D5674" s="115" t="s">
        <v>342</v>
      </c>
      <c r="E5674" s="115" t="s">
        <v>13</v>
      </c>
      <c r="F5674" s="115" t="s">
        <v>343</v>
      </c>
      <c r="G5674" s="115" t="s">
        <v>344</v>
      </c>
      <c r="H5674" s="115">
        <v>0.56000000000000005</v>
      </c>
      <c r="I5674" s="115">
        <v>0.48</v>
      </c>
      <c r="J5674" s="115" t="s">
        <v>350</v>
      </c>
      <c r="K5674" s="115">
        <v>9.4799569828400002E-2</v>
      </c>
      <c r="L5674" s="115">
        <v>3661.4881889360699</v>
      </c>
      <c r="M5674" s="115">
        <v>9.1257924173539706</v>
      </c>
      <c r="N5674" s="115">
        <v>1.3421179033121799</v>
      </c>
      <c r="O5674" s="115">
        <v>0.86512119550845001</v>
      </c>
      <c r="P5674" s="115">
        <v>0.12723219989299001</v>
      </c>
      <c r="Q5674" s="115">
        <v>347.10750524291802</v>
      </c>
      <c r="R5674" s="115">
        <v>1210</v>
      </c>
      <c r="S5674" s="115" t="s">
        <v>353</v>
      </c>
      <c r="T5674" s="115">
        <v>1210</v>
      </c>
      <c r="U5674" s="115" t="s">
        <v>352</v>
      </c>
      <c r="V5674" s="115" t="s">
        <v>350</v>
      </c>
      <c r="Z5674" s="115">
        <v>0</v>
      </c>
      <c r="AA5674" s="115">
        <v>1</v>
      </c>
      <c r="AB5674" s="115">
        <v>0.86512119550845001</v>
      </c>
      <c r="AC5674" s="115">
        <v>0.12723219989299001</v>
      </c>
      <c r="AD5674" s="115">
        <v>347.10750524291598</v>
      </c>
      <c r="AF5674" s="115">
        <v>-1</v>
      </c>
      <c r="AG5674" s="115">
        <v>-1</v>
      </c>
      <c r="AH5674" s="115">
        <v>-1</v>
      </c>
      <c r="AI5674" s="115">
        <v>-1</v>
      </c>
      <c r="AJ5674" s="115">
        <v>0</v>
      </c>
      <c r="AM5674" s="115" t="s">
        <v>348</v>
      </c>
      <c r="AN5674" s="115">
        <v>-1</v>
      </c>
      <c r="AQ5674" s="115">
        <v>604</v>
      </c>
      <c r="AR5674" s="115" t="s">
        <v>271</v>
      </c>
      <c r="AS5674" s="115" t="s">
        <v>384</v>
      </c>
      <c r="AT5674" s="115" t="s">
        <v>296</v>
      </c>
      <c r="AV5674" s="115">
        <v>86.0116881381431</v>
      </c>
      <c r="AW5674" s="115">
        <v>0.28151460280000001</v>
      </c>
    </row>
    <row r="5675" spans="1:49" x14ac:dyDescent="0.25">
      <c r="A5675" s="117">
        <v>450000</v>
      </c>
      <c r="B5675" s="117">
        <v>880000</v>
      </c>
      <c r="C5675" s="117">
        <v>880000</v>
      </c>
      <c r="D5675" s="115" t="s">
        <v>342</v>
      </c>
      <c r="E5675" s="115" t="s">
        <v>13</v>
      </c>
      <c r="F5675" s="115" t="s">
        <v>343</v>
      </c>
      <c r="G5675" s="115" t="s">
        <v>344</v>
      </c>
      <c r="H5675" s="115">
        <v>0.56000000000000005</v>
      </c>
      <c r="I5675" s="115">
        <v>0.48</v>
      </c>
      <c r="J5675" s="115" t="s">
        <v>350</v>
      </c>
      <c r="K5675" s="115">
        <v>5.080020725309E-2</v>
      </c>
      <c r="L5675" s="115">
        <v>3661.4881889360699</v>
      </c>
      <c r="M5675" s="115">
        <v>9.1257924173539706</v>
      </c>
      <c r="N5675" s="115">
        <v>1.3421179033121799</v>
      </c>
      <c r="O5675" s="115">
        <v>0.46359214615028999</v>
      </c>
      <c r="P5675" s="115">
        <v>6.8179867646340001E-2</v>
      </c>
      <c r="Q5675" s="115">
        <v>186.00435885270801</v>
      </c>
      <c r="R5675" s="115">
        <v>1210</v>
      </c>
      <c r="S5675" s="115" t="s">
        <v>353</v>
      </c>
      <c r="T5675" s="115">
        <v>1210</v>
      </c>
      <c r="U5675" s="115" t="s">
        <v>352</v>
      </c>
      <c r="V5675" s="115" t="s">
        <v>350</v>
      </c>
      <c r="Z5675" s="115">
        <v>0</v>
      </c>
      <c r="AA5675" s="115">
        <v>1</v>
      </c>
      <c r="AB5675" s="115">
        <v>0.46359214615028999</v>
      </c>
      <c r="AC5675" s="115">
        <v>6.8179867646340001E-2</v>
      </c>
      <c r="AD5675" s="115">
        <v>186.00435885270701</v>
      </c>
      <c r="AF5675" s="115">
        <v>-1</v>
      </c>
      <c r="AG5675" s="115">
        <v>-1</v>
      </c>
      <c r="AH5675" s="115">
        <v>-1</v>
      </c>
      <c r="AI5675" s="115">
        <v>-1</v>
      </c>
      <c r="AJ5675" s="115">
        <v>0</v>
      </c>
      <c r="AM5675" s="115" t="s">
        <v>348</v>
      </c>
      <c r="AN5675" s="115">
        <v>-1</v>
      </c>
      <c r="AQ5675" s="115">
        <v>604</v>
      </c>
      <c r="AR5675" s="115" t="s">
        <v>271</v>
      </c>
      <c r="AS5675" s="115" t="s">
        <v>384</v>
      </c>
      <c r="AT5675" s="115" t="s">
        <v>296</v>
      </c>
      <c r="AV5675" s="115">
        <v>57.556507602844597</v>
      </c>
      <c r="AW5675" s="115">
        <v>0.15085511670000001</v>
      </c>
    </row>
    <row r="5676" spans="1:49" x14ac:dyDescent="0.25">
      <c r="A5676" s="117">
        <v>450000</v>
      </c>
      <c r="B5676" s="117">
        <v>880000</v>
      </c>
      <c r="C5676" s="117">
        <v>880000</v>
      </c>
      <c r="D5676" s="115" t="s">
        <v>342</v>
      </c>
      <c r="E5676" s="115" t="s">
        <v>13</v>
      </c>
      <c r="F5676" s="115" t="s">
        <v>343</v>
      </c>
      <c r="G5676" s="115" t="s">
        <v>344</v>
      </c>
      <c r="H5676" s="115">
        <v>0.56000000000000005</v>
      </c>
      <c r="I5676" s="115">
        <v>0.48</v>
      </c>
      <c r="J5676" s="115" t="s">
        <v>350</v>
      </c>
      <c r="K5676" s="115">
        <v>2.467503299278E-2</v>
      </c>
      <c r="L5676" s="115">
        <v>3709.4879755990501</v>
      </c>
      <c r="M5676" s="115">
        <v>10.6582883170732</v>
      </c>
      <c r="N5676" s="115">
        <v>2.0519781394445098</v>
      </c>
      <c r="O5676" s="115">
        <v>0.26299361587039</v>
      </c>
      <c r="P5676" s="115">
        <v>5.0632628291260001E-2</v>
      </c>
      <c r="Q5676" s="115">
        <v>91.531738184245796</v>
      </c>
      <c r="R5676" s="115">
        <v>1300</v>
      </c>
      <c r="S5676" s="115" t="s">
        <v>346</v>
      </c>
      <c r="T5676" s="115">
        <v>1300</v>
      </c>
      <c r="U5676" s="115" t="s">
        <v>352</v>
      </c>
      <c r="V5676" s="115" t="s">
        <v>350</v>
      </c>
      <c r="Z5676" s="115">
        <v>0</v>
      </c>
      <c r="AA5676" s="115">
        <v>1</v>
      </c>
      <c r="AB5676" s="115">
        <v>0.26299361587039</v>
      </c>
      <c r="AC5676" s="115">
        <v>5.0632628291260001E-2</v>
      </c>
      <c r="AD5676" s="115">
        <v>118.331280261413</v>
      </c>
      <c r="AF5676" s="115">
        <v>-1</v>
      </c>
      <c r="AG5676" s="115">
        <v>-1</v>
      </c>
      <c r="AH5676" s="115">
        <v>-1</v>
      </c>
      <c r="AI5676" s="115">
        <v>-1</v>
      </c>
      <c r="AJ5676" s="115">
        <v>0</v>
      </c>
      <c r="AM5676" s="115" t="s">
        <v>348</v>
      </c>
      <c r="AN5676" s="115">
        <v>-1</v>
      </c>
      <c r="AQ5676" s="115">
        <v>604</v>
      </c>
      <c r="AR5676" s="115" t="s">
        <v>271</v>
      </c>
      <c r="AS5676" s="115" t="s">
        <v>384</v>
      </c>
      <c r="AT5676" s="115" t="s">
        <v>296</v>
      </c>
      <c r="AV5676" s="115">
        <v>61.830768656875698</v>
      </c>
      <c r="AW5676" s="115">
        <v>9.5970219199999998E-2</v>
      </c>
    </row>
    <row r="5677" spans="1:49" x14ac:dyDescent="0.25">
      <c r="A5677" s="117">
        <v>450000</v>
      </c>
      <c r="B5677" s="117">
        <v>880000</v>
      </c>
      <c r="C5677" s="117">
        <v>880000</v>
      </c>
      <c r="D5677" s="115" t="s">
        <v>342</v>
      </c>
      <c r="E5677" s="115" t="s">
        <v>13</v>
      </c>
      <c r="F5677" s="115" t="s">
        <v>343</v>
      </c>
      <c r="G5677" s="115" t="s">
        <v>344</v>
      </c>
      <c r="H5677" s="115">
        <v>0.56000000000000005</v>
      </c>
      <c r="I5677" s="115">
        <v>0.48</v>
      </c>
      <c r="J5677" s="115" t="s">
        <v>345</v>
      </c>
      <c r="K5677" s="115">
        <v>8.6650445878749996E-2</v>
      </c>
      <c r="L5677" s="115">
        <v>3709.4879755990501</v>
      </c>
      <c r="M5677" s="115">
        <v>10.6582883170732</v>
      </c>
      <c r="N5677" s="115">
        <v>2.0519781394445098</v>
      </c>
      <c r="O5677" s="115">
        <v>0.92354543497871999</v>
      </c>
      <c r="P5677" s="115">
        <v>0.17780482071632001</v>
      </c>
      <c r="Q5677" s="115">
        <v>321.428787067538</v>
      </c>
      <c r="R5677" s="115">
        <v>1300</v>
      </c>
      <c r="S5677" s="115" t="s">
        <v>346</v>
      </c>
      <c r="T5677" s="115">
        <v>1300</v>
      </c>
      <c r="U5677" s="115" t="s">
        <v>347</v>
      </c>
      <c r="V5677" s="115" t="s">
        <v>345</v>
      </c>
      <c r="Z5677" s="115">
        <v>0</v>
      </c>
      <c r="AA5677" s="115">
        <v>1</v>
      </c>
      <c r="AB5677" s="115">
        <v>0.92354543497871999</v>
      </c>
      <c r="AC5677" s="115">
        <v>0.17780482071632001</v>
      </c>
      <c r="AD5677" s="115">
        <v>1100.3650220448401</v>
      </c>
      <c r="AF5677" s="115">
        <v>-1</v>
      </c>
      <c r="AG5677" s="115">
        <v>-1</v>
      </c>
      <c r="AH5677" s="115">
        <v>-1</v>
      </c>
      <c r="AI5677" s="115">
        <v>-1</v>
      </c>
      <c r="AJ5677" s="115">
        <v>0</v>
      </c>
      <c r="AM5677" s="115" t="s">
        <v>348</v>
      </c>
      <c r="AN5677" s="115">
        <v>-1</v>
      </c>
      <c r="AQ5677" s="115">
        <v>604</v>
      </c>
      <c r="AR5677" s="115" t="s">
        <v>271</v>
      </c>
      <c r="AS5677" s="115" t="s">
        <v>384</v>
      </c>
      <c r="AT5677" s="115" t="s">
        <v>296</v>
      </c>
      <c r="AV5677" s="115">
        <v>113.954383224945</v>
      </c>
      <c r="AW5677" s="115">
        <v>0.89242905279999996</v>
      </c>
    </row>
    <row r="5678" spans="1:49" x14ac:dyDescent="0.25">
      <c r="A5678" s="117">
        <v>450000</v>
      </c>
      <c r="B5678" s="117">
        <v>880000</v>
      </c>
      <c r="C5678" s="117">
        <v>880000</v>
      </c>
      <c r="D5678" s="115" t="s">
        <v>342</v>
      </c>
      <c r="E5678" s="115" t="s">
        <v>13</v>
      </c>
      <c r="F5678" s="115" t="s">
        <v>343</v>
      </c>
      <c r="G5678" s="115" t="s">
        <v>344</v>
      </c>
      <c r="H5678" s="115">
        <v>0.56000000000000005</v>
      </c>
      <c r="I5678" s="115">
        <v>0.48</v>
      </c>
      <c r="J5678" s="115" t="s">
        <v>350</v>
      </c>
      <c r="K5678" s="115">
        <v>1.1574705952050001E-2</v>
      </c>
      <c r="L5678" s="115">
        <v>3709.4879755990501</v>
      </c>
      <c r="M5678" s="115">
        <v>10.6582883170732</v>
      </c>
      <c r="N5678" s="115">
        <v>2.0519781394445098</v>
      </c>
      <c r="O5678" s="115">
        <v>0.12336655322237</v>
      </c>
      <c r="P5678" s="115">
        <v>2.3751043584119998E-2</v>
      </c>
      <c r="Q5678" s="115">
        <v>42.936232550253898</v>
      </c>
      <c r="R5678" s="115">
        <v>1300</v>
      </c>
      <c r="S5678" s="115" t="s">
        <v>346</v>
      </c>
      <c r="T5678" s="115">
        <v>1300</v>
      </c>
      <c r="U5678" s="115" t="s">
        <v>352</v>
      </c>
      <c r="V5678" s="115" t="s">
        <v>350</v>
      </c>
      <c r="Z5678" s="115">
        <v>0</v>
      </c>
      <c r="AA5678" s="115">
        <v>1</v>
      </c>
      <c r="AB5678" s="115">
        <v>0.12336655322237</v>
      </c>
      <c r="AC5678" s="115">
        <v>2.3751043584119998E-2</v>
      </c>
      <c r="AD5678" s="115">
        <v>42.936232550252797</v>
      </c>
      <c r="AF5678" s="115">
        <v>-1</v>
      </c>
      <c r="AG5678" s="115">
        <v>-1</v>
      </c>
      <c r="AH5678" s="115">
        <v>-1</v>
      </c>
      <c r="AI5678" s="115">
        <v>-1</v>
      </c>
      <c r="AJ5678" s="115">
        <v>0</v>
      </c>
      <c r="AM5678" s="115" t="s">
        <v>348</v>
      </c>
      <c r="AN5678" s="115">
        <v>-1</v>
      </c>
      <c r="AQ5678" s="115">
        <v>604</v>
      </c>
      <c r="AR5678" s="115" t="s">
        <v>271</v>
      </c>
      <c r="AS5678" s="115" t="s">
        <v>384</v>
      </c>
      <c r="AT5678" s="115" t="s">
        <v>296</v>
      </c>
      <c r="AV5678" s="115">
        <v>37.601452821405303</v>
      </c>
      <c r="AW5678" s="115">
        <v>3.4822573000000002E-2</v>
      </c>
    </row>
    <row r="5679" spans="1:49" x14ac:dyDescent="0.25">
      <c r="A5679" s="117">
        <v>450000</v>
      </c>
      <c r="B5679" s="117">
        <v>880000</v>
      </c>
      <c r="C5679" s="117">
        <v>880000</v>
      </c>
      <c r="D5679" s="115" t="s">
        <v>342</v>
      </c>
      <c r="E5679" s="115" t="s">
        <v>13</v>
      </c>
      <c r="F5679" s="115" t="s">
        <v>343</v>
      </c>
      <c r="G5679" s="115" t="s">
        <v>344</v>
      </c>
      <c r="H5679" s="115">
        <v>0.56000000000000005</v>
      </c>
      <c r="I5679" s="115">
        <v>0.48</v>
      </c>
      <c r="J5679" s="115" t="s">
        <v>350</v>
      </c>
      <c r="K5679" s="115">
        <v>0.11028992919286</v>
      </c>
      <c r="L5679" s="115">
        <v>3649.6723714341801</v>
      </c>
      <c r="M5679" s="115">
        <v>9.0981577355205498</v>
      </c>
      <c r="N5679" s="115">
        <v>1.3381153771019101</v>
      </c>
      <c r="O5679" s="115">
        <v>1.0034351724360699</v>
      </c>
      <c r="P5679" s="115">
        <v>0.14758065019245001</v>
      </c>
      <c r="Q5679" s="115">
        <v>402.52210742262798</v>
      </c>
      <c r="R5679" s="115">
        <v>1210</v>
      </c>
      <c r="S5679" s="115" t="s">
        <v>353</v>
      </c>
      <c r="T5679" s="115">
        <v>1210</v>
      </c>
      <c r="U5679" s="115" t="s">
        <v>352</v>
      </c>
      <c r="V5679" s="115" t="s">
        <v>350</v>
      </c>
      <c r="Z5679" s="115">
        <v>0</v>
      </c>
      <c r="AA5679" s="115">
        <v>1</v>
      </c>
      <c r="AB5679" s="115">
        <v>1.0034351724360699</v>
      </c>
      <c r="AC5679" s="115">
        <v>0.14758065019245001</v>
      </c>
      <c r="AD5679" s="115">
        <v>402.52210742262798</v>
      </c>
      <c r="AF5679" s="115">
        <v>-1</v>
      </c>
      <c r="AG5679" s="115">
        <v>-1</v>
      </c>
      <c r="AH5679" s="115">
        <v>-1</v>
      </c>
      <c r="AI5679" s="115">
        <v>-1</v>
      </c>
      <c r="AJ5679" s="115">
        <v>0</v>
      </c>
      <c r="AM5679" s="115" t="s">
        <v>348</v>
      </c>
      <c r="AN5679" s="115">
        <v>-1</v>
      </c>
      <c r="AQ5679" s="115">
        <v>604</v>
      </c>
      <c r="AR5679" s="115" t="s">
        <v>271</v>
      </c>
      <c r="AS5679" s="115" t="s">
        <v>384</v>
      </c>
      <c r="AT5679" s="115" t="s">
        <v>296</v>
      </c>
      <c r="AV5679" s="115">
        <v>86.489994120834794</v>
      </c>
      <c r="AW5679" s="115">
        <v>0.32645750800000001</v>
      </c>
    </row>
    <row r="5680" spans="1:49" x14ac:dyDescent="0.25">
      <c r="A5680" s="117">
        <v>450000</v>
      </c>
      <c r="B5680" s="117">
        <v>880000</v>
      </c>
      <c r="C5680" s="117">
        <v>880000</v>
      </c>
      <c r="D5680" s="115" t="s">
        <v>342</v>
      </c>
      <c r="E5680" s="115" t="s">
        <v>13</v>
      </c>
      <c r="F5680" s="115" t="s">
        <v>343</v>
      </c>
      <c r="G5680" s="115" t="s">
        <v>344</v>
      </c>
      <c r="H5680" s="115">
        <v>0.56000000000000005</v>
      </c>
      <c r="I5680" s="115">
        <v>0.48</v>
      </c>
      <c r="J5680" s="115" t="s">
        <v>350</v>
      </c>
      <c r="K5680" s="115">
        <v>9.6825125240079996E-2</v>
      </c>
      <c r="L5680" s="115">
        <v>3649.6723714341801</v>
      </c>
      <c r="M5680" s="115">
        <v>9.0981577355205498</v>
      </c>
      <c r="N5680" s="115">
        <v>1.3381153771019101</v>
      </c>
      <c r="O5680" s="115">
        <v>0.88093026219586001</v>
      </c>
      <c r="P5680" s="115">
        <v>0.12956318897357999</v>
      </c>
      <c r="Q5680" s="115">
        <v>353.37998444940803</v>
      </c>
      <c r="R5680" s="115">
        <v>1210</v>
      </c>
      <c r="S5680" s="115" t="s">
        <v>353</v>
      </c>
      <c r="T5680" s="115">
        <v>1210</v>
      </c>
      <c r="U5680" s="115" t="s">
        <v>352</v>
      </c>
      <c r="V5680" s="115" t="s">
        <v>350</v>
      </c>
      <c r="Z5680" s="115">
        <v>0</v>
      </c>
      <c r="AA5680" s="115">
        <v>1</v>
      </c>
      <c r="AB5680" s="115">
        <v>0.88093026219586001</v>
      </c>
      <c r="AC5680" s="115">
        <v>0.12956318897357999</v>
      </c>
      <c r="AD5680" s="115">
        <v>353.379984449407</v>
      </c>
      <c r="AF5680" s="115">
        <v>-1</v>
      </c>
      <c r="AG5680" s="115">
        <v>-1</v>
      </c>
      <c r="AH5680" s="115">
        <v>-1</v>
      </c>
      <c r="AI5680" s="115">
        <v>-1</v>
      </c>
      <c r="AJ5680" s="115">
        <v>0</v>
      </c>
      <c r="AM5680" s="115" t="s">
        <v>348</v>
      </c>
      <c r="AN5680" s="115">
        <v>-1</v>
      </c>
      <c r="AQ5680" s="115">
        <v>604</v>
      </c>
      <c r="AR5680" s="115" t="s">
        <v>271</v>
      </c>
      <c r="AS5680" s="115" t="s">
        <v>384</v>
      </c>
      <c r="AT5680" s="115" t="s">
        <v>296</v>
      </c>
      <c r="AV5680" s="115">
        <v>80.602920274872204</v>
      </c>
      <c r="AW5680" s="115">
        <v>0.28660177170000001</v>
      </c>
    </row>
    <row r="5681" spans="1:49" x14ac:dyDescent="0.25">
      <c r="A5681" s="117">
        <v>450000</v>
      </c>
      <c r="B5681" s="117">
        <v>880000</v>
      </c>
      <c r="C5681" s="117">
        <v>880000</v>
      </c>
      <c r="D5681" s="115" t="s">
        <v>342</v>
      </c>
      <c r="E5681" s="115" t="s">
        <v>13</v>
      </c>
      <c r="F5681" s="115" t="s">
        <v>343</v>
      </c>
      <c r="G5681" s="115" t="s">
        <v>344</v>
      </c>
      <c r="H5681" s="115">
        <v>0.56000000000000005</v>
      </c>
      <c r="I5681" s="115">
        <v>0.48</v>
      </c>
      <c r="J5681" s="115" t="s">
        <v>350</v>
      </c>
      <c r="K5681" s="115">
        <v>5.403093532383E-2</v>
      </c>
      <c r="L5681" s="115">
        <v>3649.6723714341801</v>
      </c>
      <c r="M5681" s="115">
        <v>9.0981577355205498</v>
      </c>
      <c r="N5681" s="115">
        <v>1.3381153771019101</v>
      </c>
      <c r="O5681" s="115">
        <v>0.49158197217394001</v>
      </c>
      <c r="P5681" s="115">
        <v>7.2299625396020001E-2</v>
      </c>
      <c r="Q5681" s="115">
        <v>197.19521185414001</v>
      </c>
      <c r="R5681" s="115">
        <v>1210</v>
      </c>
      <c r="S5681" s="115" t="s">
        <v>353</v>
      </c>
      <c r="T5681" s="115">
        <v>1210</v>
      </c>
      <c r="U5681" s="115" t="s">
        <v>352</v>
      </c>
      <c r="V5681" s="115" t="s">
        <v>350</v>
      </c>
      <c r="Z5681" s="115">
        <v>0</v>
      </c>
      <c r="AA5681" s="115">
        <v>1</v>
      </c>
      <c r="AB5681" s="115">
        <v>0.49158197217394001</v>
      </c>
      <c r="AC5681" s="115">
        <v>7.2299625396020001E-2</v>
      </c>
      <c r="AD5681" s="115">
        <v>197.195211854142</v>
      </c>
      <c r="AF5681" s="115">
        <v>-1</v>
      </c>
      <c r="AG5681" s="115">
        <v>-1</v>
      </c>
      <c r="AH5681" s="115">
        <v>-1</v>
      </c>
      <c r="AI5681" s="115">
        <v>-1</v>
      </c>
      <c r="AJ5681" s="115">
        <v>0</v>
      </c>
      <c r="AM5681" s="115" t="s">
        <v>348</v>
      </c>
      <c r="AN5681" s="115">
        <v>-1</v>
      </c>
      <c r="AQ5681" s="115">
        <v>604</v>
      </c>
      <c r="AR5681" s="115" t="s">
        <v>271</v>
      </c>
      <c r="AS5681" s="115" t="s">
        <v>384</v>
      </c>
      <c r="AT5681" s="115" t="s">
        <v>296</v>
      </c>
      <c r="AV5681" s="115">
        <v>78.837778825739306</v>
      </c>
      <c r="AW5681" s="115">
        <v>0.1599312343</v>
      </c>
    </row>
    <row r="5682" spans="1:49" x14ac:dyDescent="0.25">
      <c r="A5682" s="117">
        <v>450000</v>
      </c>
      <c r="B5682" s="117">
        <v>880000</v>
      </c>
      <c r="C5682" s="117">
        <v>880000</v>
      </c>
      <c r="D5682" s="115" t="s">
        <v>342</v>
      </c>
      <c r="E5682" s="115" t="s">
        <v>13</v>
      </c>
      <c r="F5682" s="115" t="s">
        <v>343</v>
      </c>
      <c r="G5682" s="115" t="s">
        <v>344</v>
      </c>
      <c r="H5682" s="115">
        <v>0.56000000000000005</v>
      </c>
      <c r="I5682" s="115">
        <v>0.48</v>
      </c>
      <c r="J5682" s="115" t="s">
        <v>350</v>
      </c>
      <c r="K5682" s="115">
        <v>0.24441097372764001</v>
      </c>
      <c r="L5682" s="115">
        <v>3649.6723714341801</v>
      </c>
      <c r="M5682" s="115">
        <v>9.0981577355205498</v>
      </c>
      <c r="N5682" s="115">
        <v>1.3381153771019101</v>
      </c>
      <c r="O5682" s="115">
        <v>2.22368959126629</v>
      </c>
      <c r="P5682" s="115">
        <v>0.32705008227741</v>
      </c>
      <c r="Q5682" s="115">
        <v>892.01997808911699</v>
      </c>
      <c r="R5682" s="115">
        <v>1210</v>
      </c>
      <c r="S5682" s="115" t="s">
        <v>353</v>
      </c>
      <c r="T5682" s="115">
        <v>1210</v>
      </c>
      <c r="U5682" s="115" t="s">
        <v>352</v>
      </c>
      <c r="V5682" s="115" t="s">
        <v>350</v>
      </c>
      <c r="Z5682" s="115">
        <v>0</v>
      </c>
      <c r="AA5682" s="115">
        <v>1</v>
      </c>
      <c r="AB5682" s="115">
        <v>2.22368959126629</v>
      </c>
      <c r="AC5682" s="115">
        <v>0.32705008227741</v>
      </c>
      <c r="AD5682" s="115">
        <v>892.01997808911699</v>
      </c>
      <c r="AF5682" s="115">
        <v>-1</v>
      </c>
      <c r="AG5682" s="115">
        <v>-1</v>
      </c>
      <c r="AH5682" s="115">
        <v>-1</v>
      </c>
      <c r="AI5682" s="115">
        <v>-1</v>
      </c>
      <c r="AJ5682" s="115">
        <v>0</v>
      </c>
      <c r="AM5682" s="115" t="s">
        <v>348</v>
      </c>
      <c r="AN5682" s="115">
        <v>-1</v>
      </c>
      <c r="AQ5682" s="115">
        <v>604</v>
      </c>
      <c r="AR5682" s="115" t="s">
        <v>271</v>
      </c>
      <c r="AS5682" s="115" t="s">
        <v>384</v>
      </c>
      <c r="AT5682" s="115" t="s">
        <v>296</v>
      </c>
      <c r="AV5682" s="115">
        <v>125.989236932604</v>
      </c>
      <c r="AW5682" s="115">
        <v>0.72345497010000004</v>
      </c>
    </row>
    <row r="5683" spans="1:49" x14ac:dyDescent="0.25">
      <c r="A5683" s="117">
        <v>450000</v>
      </c>
      <c r="B5683" s="117">
        <v>880000</v>
      </c>
      <c r="C5683" s="117">
        <v>880000</v>
      </c>
      <c r="D5683" s="115" t="s">
        <v>342</v>
      </c>
      <c r="E5683" s="115" t="s">
        <v>13</v>
      </c>
      <c r="F5683" s="115" t="s">
        <v>343</v>
      </c>
      <c r="G5683" s="115" t="s">
        <v>344</v>
      </c>
      <c r="H5683" s="115">
        <v>0.56000000000000005</v>
      </c>
      <c r="I5683" s="115">
        <v>0.48</v>
      </c>
      <c r="J5683" s="115" t="s">
        <v>350</v>
      </c>
      <c r="K5683" s="115">
        <v>0.11220649029854</v>
      </c>
      <c r="L5683" s="115">
        <v>3649.6723714341801</v>
      </c>
      <c r="M5683" s="115">
        <v>9.0981577355205498</v>
      </c>
      <c r="N5683" s="115">
        <v>1.3381153771019101</v>
      </c>
      <c r="O5683" s="115">
        <v>1.0208723476853401</v>
      </c>
      <c r="P5683" s="115">
        <v>0.15014523007912001</v>
      </c>
      <c r="Q5683" s="115">
        <v>409.51692753820902</v>
      </c>
      <c r="R5683" s="115">
        <v>1210</v>
      </c>
      <c r="S5683" s="115" t="s">
        <v>353</v>
      </c>
      <c r="T5683" s="115">
        <v>1210</v>
      </c>
      <c r="U5683" s="115" t="s">
        <v>352</v>
      </c>
      <c r="V5683" s="115" t="s">
        <v>350</v>
      </c>
      <c r="Z5683" s="115">
        <v>0</v>
      </c>
      <c r="AA5683" s="115">
        <v>1</v>
      </c>
      <c r="AB5683" s="115">
        <v>1.0208723476853401</v>
      </c>
      <c r="AC5683" s="115">
        <v>0.15014523007912001</v>
      </c>
      <c r="AD5683" s="115">
        <v>409.51692753820902</v>
      </c>
      <c r="AF5683" s="115">
        <v>-1</v>
      </c>
      <c r="AG5683" s="115">
        <v>-1</v>
      </c>
      <c r="AH5683" s="115">
        <v>-1</v>
      </c>
      <c r="AI5683" s="115">
        <v>-1</v>
      </c>
      <c r="AJ5683" s="115">
        <v>0</v>
      </c>
      <c r="AM5683" s="115" t="s">
        <v>348</v>
      </c>
      <c r="AN5683" s="115">
        <v>-1</v>
      </c>
      <c r="AQ5683" s="115">
        <v>604</v>
      </c>
      <c r="AR5683" s="115" t="s">
        <v>271</v>
      </c>
      <c r="AS5683" s="115" t="s">
        <v>384</v>
      </c>
      <c r="AT5683" s="115" t="s">
        <v>296</v>
      </c>
      <c r="AV5683" s="115">
        <v>94.239410020499193</v>
      </c>
      <c r="AW5683" s="115">
        <v>0.33213051710000002</v>
      </c>
    </row>
    <row r="5684" spans="1:49" x14ac:dyDescent="0.25">
      <c r="A5684" s="117">
        <v>450000</v>
      </c>
      <c r="B5684" s="117">
        <v>880000</v>
      </c>
      <c r="C5684" s="117">
        <v>880000</v>
      </c>
      <c r="D5684" s="115" t="s">
        <v>342</v>
      </c>
      <c r="E5684" s="115" t="s">
        <v>13</v>
      </c>
      <c r="F5684" s="115" t="s">
        <v>343</v>
      </c>
      <c r="G5684" s="115" t="s">
        <v>344</v>
      </c>
      <c r="H5684" s="115">
        <v>0.56000000000000005</v>
      </c>
      <c r="I5684" s="115">
        <v>0.48</v>
      </c>
      <c r="J5684" s="115" t="s">
        <v>350</v>
      </c>
      <c r="K5684" s="115">
        <v>0.36833622445427999</v>
      </c>
      <c r="L5684" s="115">
        <v>3643.65219545538</v>
      </c>
      <c r="M5684" s="115">
        <v>9.0840684998868007</v>
      </c>
      <c r="N5684" s="115">
        <v>1.3360743958488399</v>
      </c>
      <c r="O5684" s="115">
        <v>3.3459914939324098</v>
      </c>
      <c r="P5684" s="115">
        <v>0.49212459855700003</v>
      </c>
      <c r="Q5684" s="115">
        <v>1342.0890928986</v>
      </c>
      <c r="R5684" s="115">
        <v>1200</v>
      </c>
      <c r="S5684" s="115" t="s">
        <v>351</v>
      </c>
      <c r="T5684" s="115">
        <v>1200</v>
      </c>
      <c r="U5684" s="115" t="s">
        <v>352</v>
      </c>
      <c r="V5684" s="115" t="s">
        <v>350</v>
      </c>
      <c r="Z5684" s="115">
        <v>0</v>
      </c>
      <c r="AA5684" s="115">
        <v>1</v>
      </c>
      <c r="AB5684" s="115">
        <v>3.3459914939324098</v>
      </c>
      <c r="AC5684" s="115">
        <v>0.49212459855700003</v>
      </c>
      <c r="AD5684" s="115">
        <v>1342.0890928986</v>
      </c>
      <c r="AF5684" s="115">
        <v>-1</v>
      </c>
      <c r="AG5684" s="115">
        <v>-1</v>
      </c>
      <c r="AH5684" s="115">
        <v>-1</v>
      </c>
      <c r="AI5684" s="115">
        <v>-1</v>
      </c>
      <c r="AJ5684" s="115">
        <v>0</v>
      </c>
      <c r="AM5684" s="115" t="s">
        <v>348</v>
      </c>
      <c r="AN5684" s="115">
        <v>-1</v>
      </c>
      <c r="AQ5684" s="115">
        <v>604</v>
      </c>
      <c r="AR5684" s="115" t="s">
        <v>271</v>
      </c>
      <c r="AS5684" s="115" t="s">
        <v>384</v>
      </c>
      <c r="AT5684" s="115" t="s">
        <v>296</v>
      </c>
      <c r="AV5684" s="115">
        <v>187.130799671799</v>
      </c>
      <c r="AW5684" s="115">
        <v>1.0884745279000001</v>
      </c>
    </row>
    <row r="5685" spans="1:49" x14ac:dyDescent="0.25">
      <c r="A5685" s="117">
        <v>450000</v>
      </c>
      <c r="B5685" s="117">
        <v>880000</v>
      </c>
      <c r="C5685" s="117">
        <v>880000</v>
      </c>
      <c r="D5685" s="115" t="s">
        <v>342</v>
      </c>
      <c r="E5685" s="115" t="s">
        <v>13</v>
      </c>
      <c r="F5685" s="115" t="s">
        <v>343</v>
      </c>
      <c r="G5685" s="115" t="s">
        <v>344</v>
      </c>
      <c r="H5685" s="115">
        <v>0.56000000000000005</v>
      </c>
      <c r="I5685" s="115">
        <v>0.48</v>
      </c>
      <c r="J5685" s="115" t="s">
        <v>350</v>
      </c>
      <c r="K5685" s="115">
        <v>6.8698548010970001E-2</v>
      </c>
      <c r="L5685" s="115">
        <v>3643.65219545538</v>
      </c>
      <c r="M5685" s="115">
        <v>9.0840684998868007</v>
      </c>
      <c r="N5685" s="115">
        <v>1.3360743958488399</v>
      </c>
      <c r="O5685" s="115">
        <v>0.62406231597446005</v>
      </c>
      <c r="P5685" s="115">
        <v>9.1786371029450003E-2</v>
      </c>
      <c r="Q5685" s="115">
        <v>250.31361528478601</v>
      </c>
      <c r="R5685" s="115">
        <v>1210</v>
      </c>
      <c r="S5685" s="115" t="s">
        <v>353</v>
      </c>
      <c r="T5685" s="115">
        <v>1210</v>
      </c>
      <c r="U5685" s="115" t="s">
        <v>352</v>
      </c>
      <c r="V5685" s="115" t="s">
        <v>350</v>
      </c>
      <c r="Z5685" s="115">
        <v>0</v>
      </c>
      <c r="AA5685" s="115">
        <v>1</v>
      </c>
      <c r="AB5685" s="115">
        <v>0.62406231597446005</v>
      </c>
      <c r="AC5685" s="115">
        <v>9.1786371029450003E-2</v>
      </c>
      <c r="AD5685" s="115">
        <v>267.18571566604101</v>
      </c>
      <c r="AF5685" s="115">
        <v>-1</v>
      </c>
      <c r="AG5685" s="115">
        <v>-1</v>
      </c>
      <c r="AH5685" s="115">
        <v>-1</v>
      </c>
      <c r="AI5685" s="115">
        <v>-1</v>
      </c>
      <c r="AJ5685" s="115">
        <v>0</v>
      </c>
      <c r="AM5685" s="115" t="s">
        <v>348</v>
      </c>
      <c r="AN5685" s="115">
        <v>-1</v>
      </c>
      <c r="AQ5685" s="115">
        <v>604</v>
      </c>
      <c r="AR5685" s="115" t="s">
        <v>271</v>
      </c>
      <c r="AS5685" s="115" t="s">
        <v>384</v>
      </c>
      <c r="AT5685" s="115" t="s">
        <v>296</v>
      </c>
      <c r="AV5685" s="115">
        <v>74.995465651744396</v>
      </c>
      <c r="AW5685" s="115">
        <v>0.21669563310000001</v>
      </c>
    </row>
    <row r="5686" spans="1:49" x14ac:dyDescent="0.25">
      <c r="A5686" s="117">
        <v>450000</v>
      </c>
      <c r="B5686" s="117">
        <v>880000</v>
      </c>
      <c r="C5686" s="117">
        <v>880000</v>
      </c>
      <c r="D5686" s="115" t="s">
        <v>342</v>
      </c>
      <c r="E5686" s="115" t="s">
        <v>13</v>
      </c>
      <c r="F5686" s="115" t="s">
        <v>343</v>
      </c>
      <c r="G5686" s="115" t="s">
        <v>344</v>
      </c>
      <c r="H5686" s="115">
        <v>0.56000000000000005</v>
      </c>
      <c r="I5686" s="115">
        <v>0.48</v>
      </c>
      <c r="J5686" s="115" t="s">
        <v>350</v>
      </c>
      <c r="K5686" s="115">
        <v>7.9283258551350003E-2</v>
      </c>
      <c r="L5686" s="115">
        <v>3643.65219545538</v>
      </c>
      <c r="M5686" s="115">
        <v>9.0840684998868007</v>
      </c>
      <c r="N5686" s="115">
        <v>1.3360743958488399</v>
      </c>
      <c r="O5686" s="115">
        <v>0.72021455157475001</v>
      </c>
      <c r="P5686" s="115">
        <v>0.10592833176993</v>
      </c>
      <c r="Q5686" s="115">
        <v>288.88061908350397</v>
      </c>
      <c r="R5686" s="115">
        <v>1210</v>
      </c>
      <c r="S5686" s="115" t="s">
        <v>353</v>
      </c>
      <c r="T5686" s="115">
        <v>1210</v>
      </c>
      <c r="U5686" s="115" t="s">
        <v>352</v>
      </c>
      <c r="V5686" s="115" t="s">
        <v>350</v>
      </c>
      <c r="Z5686" s="115">
        <v>0</v>
      </c>
      <c r="AA5686" s="115">
        <v>1</v>
      </c>
      <c r="AB5686" s="115">
        <v>0.72021455157475001</v>
      </c>
      <c r="AC5686" s="115">
        <v>0.10592833176993</v>
      </c>
      <c r="AD5686" s="115">
        <v>326.62962022912501</v>
      </c>
      <c r="AF5686" s="115">
        <v>-1</v>
      </c>
      <c r="AG5686" s="115">
        <v>-1</v>
      </c>
      <c r="AH5686" s="115">
        <v>-1</v>
      </c>
      <c r="AI5686" s="115">
        <v>-1</v>
      </c>
      <c r="AJ5686" s="115">
        <v>0</v>
      </c>
      <c r="AM5686" s="115" t="s">
        <v>348</v>
      </c>
      <c r="AN5686" s="115">
        <v>-1</v>
      </c>
      <c r="AQ5686" s="115">
        <v>604</v>
      </c>
      <c r="AR5686" s="115" t="s">
        <v>271</v>
      </c>
      <c r="AS5686" s="115" t="s">
        <v>384</v>
      </c>
      <c r="AT5686" s="115" t="s">
        <v>296</v>
      </c>
      <c r="AV5686" s="115">
        <v>78.310281558186304</v>
      </c>
      <c r="AW5686" s="115">
        <v>0.26490642349999999</v>
      </c>
    </row>
    <row r="5687" spans="1:49" x14ac:dyDescent="0.25">
      <c r="A5687" s="117">
        <v>450000</v>
      </c>
      <c r="B5687" s="117">
        <v>880000</v>
      </c>
      <c r="C5687" s="117">
        <v>880000</v>
      </c>
      <c r="D5687" s="115" t="s">
        <v>342</v>
      </c>
      <c r="E5687" s="115" t="s">
        <v>13</v>
      </c>
      <c r="F5687" s="115" t="s">
        <v>343</v>
      </c>
      <c r="G5687" s="115" t="s">
        <v>344</v>
      </c>
      <c r="H5687" s="115">
        <v>0.56000000000000005</v>
      </c>
      <c r="I5687" s="115">
        <v>0.48</v>
      </c>
      <c r="J5687" s="115" t="s">
        <v>350</v>
      </c>
      <c r="K5687" s="115">
        <v>1.1286052308419999E-2</v>
      </c>
      <c r="L5687" s="115">
        <v>3643.65219545538</v>
      </c>
      <c r="M5687" s="115">
        <v>9.0840684998868007</v>
      </c>
      <c r="N5687" s="115">
        <v>1.3360743958488399</v>
      </c>
      <c r="O5687" s="115">
        <v>0.102523272263</v>
      </c>
      <c r="P5687" s="115">
        <v>1.5079005519490001E-2</v>
      </c>
      <c r="Q5687" s="115">
        <v>41.122449271602399</v>
      </c>
      <c r="R5687" s="115">
        <v>1210</v>
      </c>
      <c r="S5687" s="115" t="s">
        <v>353</v>
      </c>
      <c r="T5687" s="115">
        <v>1210</v>
      </c>
      <c r="U5687" s="115" t="s">
        <v>352</v>
      </c>
      <c r="V5687" s="115" t="s">
        <v>350</v>
      </c>
      <c r="Z5687" s="115">
        <v>0</v>
      </c>
      <c r="AA5687" s="115">
        <v>1</v>
      </c>
      <c r="AB5687" s="115">
        <v>0.102523272263</v>
      </c>
      <c r="AC5687" s="115">
        <v>1.5079005519490001E-2</v>
      </c>
      <c r="AD5687" s="115">
        <v>41.122449271600601</v>
      </c>
      <c r="AF5687" s="115">
        <v>-1</v>
      </c>
      <c r="AG5687" s="115">
        <v>-1</v>
      </c>
      <c r="AH5687" s="115">
        <v>-1</v>
      </c>
      <c r="AI5687" s="115">
        <v>-1</v>
      </c>
      <c r="AJ5687" s="115">
        <v>0</v>
      </c>
      <c r="AM5687" s="115" t="s">
        <v>348</v>
      </c>
      <c r="AN5687" s="115">
        <v>-1</v>
      </c>
      <c r="AQ5687" s="115">
        <v>604</v>
      </c>
      <c r="AR5687" s="115" t="s">
        <v>271</v>
      </c>
      <c r="AS5687" s="115" t="s">
        <v>384</v>
      </c>
      <c r="AT5687" s="115" t="s">
        <v>296</v>
      </c>
      <c r="AV5687" s="115">
        <v>28.779687735893699</v>
      </c>
      <c r="AW5687" s="115">
        <v>3.3351540399999997E-2</v>
      </c>
    </row>
    <row r="5688" spans="1:49" x14ac:dyDescent="0.25">
      <c r="A5688" s="117">
        <v>450000</v>
      </c>
      <c r="B5688" s="117">
        <v>880000</v>
      </c>
      <c r="C5688" s="117">
        <v>880000</v>
      </c>
      <c r="D5688" s="115" t="s">
        <v>342</v>
      </c>
      <c r="E5688" s="115" t="s">
        <v>13</v>
      </c>
      <c r="F5688" s="115" t="s">
        <v>343</v>
      </c>
      <c r="G5688" s="115" t="s">
        <v>344</v>
      </c>
      <c r="H5688" s="115">
        <v>0.56000000000000005</v>
      </c>
      <c r="I5688" s="115">
        <v>0.48</v>
      </c>
      <c r="J5688" s="115" t="s">
        <v>350</v>
      </c>
      <c r="K5688" s="115">
        <v>3.845291729803E-2</v>
      </c>
      <c r="L5688" s="115">
        <v>3643.65219545538</v>
      </c>
      <c r="M5688" s="115">
        <v>9.0840684998868007</v>
      </c>
      <c r="N5688" s="115">
        <v>1.3360743958488399</v>
      </c>
      <c r="O5688" s="115">
        <v>0.34930893475579999</v>
      </c>
      <c r="P5688" s="115">
        <v>5.1375958247590003E-2</v>
      </c>
      <c r="Q5688" s="115">
        <v>140.109056534638</v>
      </c>
      <c r="R5688" s="115">
        <v>1210</v>
      </c>
      <c r="S5688" s="115" t="s">
        <v>353</v>
      </c>
      <c r="T5688" s="115">
        <v>1210</v>
      </c>
      <c r="U5688" s="115" t="s">
        <v>352</v>
      </c>
      <c r="V5688" s="115" t="s">
        <v>350</v>
      </c>
      <c r="Z5688" s="115">
        <v>0</v>
      </c>
      <c r="AA5688" s="115">
        <v>1</v>
      </c>
      <c r="AB5688" s="115">
        <v>0.34930893475579999</v>
      </c>
      <c r="AC5688" s="115">
        <v>5.1375958247590003E-2</v>
      </c>
      <c r="AD5688" s="115">
        <v>140.10905653463601</v>
      </c>
      <c r="AF5688" s="115">
        <v>-1</v>
      </c>
      <c r="AG5688" s="115">
        <v>-1</v>
      </c>
      <c r="AH5688" s="115">
        <v>-1</v>
      </c>
      <c r="AI5688" s="115">
        <v>-1</v>
      </c>
      <c r="AJ5688" s="115">
        <v>0</v>
      </c>
      <c r="AM5688" s="115" t="s">
        <v>348</v>
      </c>
      <c r="AN5688" s="115">
        <v>-1</v>
      </c>
      <c r="AQ5688" s="115">
        <v>604</v>
      </c>
      <c r="AR5688" s="115" t="s">
        <v>271</v>
      </c>
      <c r="AS5688" s="115" t="s">
        <v>384</v>
      </c>
      <c r="AT5688" s="115" t="s">
        <v>296</v>
      </c>
      <c r="AV5688" s="115">
        <v>53.641520880557898</v>
      </c>
      <c r="AW5688" s="115">
        <v>0.1136326493</v>
      </c>
    </row>
    <row r="5689" spans="1:49" x14ac:dyDescent="0.25">
      <c r="A5689" s="117">
        <v>450000</v>
      </c>
      <c r="B5689" s="117">
        <v>880000</v>
      </c>
      <c r="C5689" s="117">
        <v>880000</v>
      </c>
      <c r="D5689" s="115" t="s">
        <v>342</v>
      </c>
      <c r="E5689" s="115" t="s">
        <v>13</v>
      </c>
      <c r="F5689" s="115" t="s">
        <v>343</v>
      </c>
      <c r="G5689" s="115" t="s">
        <v>344</v>
      </c>
      <c r="H5689" s="115">
        <v>0.56000000000000005</v>
      </c>
      <c r="I5689" s="115">
        <v>0.48</v>
      </c>
      <c r="J5689" s="115" t="s">
        <v>350</v>
      </c>
      <c r="K5689" s="115">
        <v>3.6715696696120001E-2</v>
      </c>
      <c r="L5689" s="115">
        <v>3643.65219545538</v>
      </c>
      <c r="M5689" s="115">
        <v>9.0840684998868007</v>
      </c>
      <c r="N5689" s="115">
        <v>1.3360743958488399</v>
      </c>
      <c r="O5689" s="115">
        <v>0.33352790380864</v>
      </c>
      <c r="P5689" s="115">
        <v>4.9054902281440001E-2</v>
      </c>
      <c r="Q5689" s="115">
        <v>133.779228874502</v>
      </c>
      <c r="R5689" s="115">
        <v>1210</v>
      </c>
      <c r="S5689" s="115" t="s">
        <v>353</v>
      </c>
      <c r="T5689" s="115">
        <v>1210</v>
      </c>
      <c r="U5689" s="115" t="s">
        <v>352</v>
      </c>
      <c r="V5689" s="115" t="s">
        <v>350</v>
      </c>
      <c r="Z5689" s="115">
        <v>0</v>
      </c>
      <c r="AA5689" s="115">
        <v>1</v>
      </c>
      <c r="AB5689" s="115">
        <v>0.33352790380864</v>
      </c>
      <c r="AC5689" s="115">
        <v>4.9054902281440001E-2</v>
      </c>
      <c r="AD5689" s="115">
        <v>133.77922887450299</v>
      </c>
      <c r="AF5689" s="115">
        <v>-1</v>
      </c>
      <c r="AG5689" s="115">
        <v>-1</v>
      </c>
      <c r="AH5689" s="115">
        <v>-1</v>
      </c>
      <c r="AI5689" s="115">
        <v>-1</v>
      </c>
      <c r="AJ5689" s="115">
        <v>0</v>
      </c>
      <c r="AM5689" s="115" t="s">
        <v>348</v>
      </c>
      <c r="AN5689" s="115">
        <v>-1</v>
      </c>
      <c r="AQ5689" s="115">
        <v>604</v>
      </c>
      <c r="AR5689" s="115" t="s">
        <v>271</v>
      </c>
      <c r="AS5689" s="115" t="s">
        <v>384</v>
      </c>
      <c r="AT5689" s="115" t="s">
        <v>296</v>
      </c>
      <c r="AV5689" s="115">
        <v>72.531268888121403</v>
      </c>
      <c r="AW5689" s="115">
        <v>0.1084989691</v>
      </c>
    </row>
    <row r="5690" spans="1:49" x14ac:dyDescent="0.25">
      <c r="A5690" s="117">
        <v>450000</v>
      </c>
      <c r="B5690" s="117">
        <v>880000</v>
      </c>
      <c r="C5690" s="117">
        <v>880000</v>
      </c>
      <c r="D5690" s="115" t="s">
        <v>342</v>
      </c>
      <c r="E5690" s="115" t="s">
        <v>13</v>
      </c>
      <c r="F5690" s="115" t="s">
        <v>343</v>
      </c>
      <c r="G5690" s="115" t="s">
        <v>344</v>
      </c>
      <c r="H5690" s="115">
        <v>0.56000000000000005</v>
      </c>
      <c r="I5690" s="115">
        <v>0.48</v>
      </c>
      <c r="J5690" s="115" t="s">
        <v>350</v>
      </c>
      <c r="K5690" s="115">
        <v>7.1012856554119999E-2</v>
      </c>
      <c r="L5690" s="115">
        <v>3674.4298329524499</v>
      </c>
      <c r="M5690" s="115">
        <v>9.1560573723718992</v>
      </c>
      <c r="N5690" s="115">
        <v>1.3465012893395201</v>
      </c>
      <c r="O5690" s="115">
        <v>0.65019778878560996</v>
      </c>
      <c r="P5690" s="115">
        <v>9.5618902909809997E-2</v>
      </c>
      <c r="Q5690" s="115">
        <v>260.93175864566098</v>
      </c>
      <c r="R5690" s="115">
        <v>1210</v>
      </c>
      <c r="S5690" s="115" t="s">
        <v>353</v>
      </c>
      <c r="T5690" s="115">
        <v>1210</v>
      </c>
      <c r="U5690" s="115" t="s">
        <v>352</v>
      </c>
      <c r="V5690" s="115" t="s">
        <v>350</v>
      </c>
      <c r="Z5690" s="115">
        <v>0</v>
      </c>
      <c r="AA5690" s="115">
        <v>1</v>
      </c>
      <c r="AB5690" s="115">
        <v>0.65019778878560996</v>
      </c>
      <c r="AC5690" s="115">
        <v>9.5618902909809997E-2</v>
      </c>
      <c r="AD5690" s="115">
        <v>440.83726954552299</v>
      </c>
      <c r="AF5690" s="115">
        <v>-1</v>
      </c>
      <c r="AG5690" s="115">
        <v>-1</v>
      </c>
      <c r="AH5690" s="115">
        <v>-1</v>
      </c>
      <c r="AI5690" s="115">
        <v>-1</v>
      </c>
      <c r="AJ5690" s="115">
        <v>0</v>
      </c>
      <c r="AM5690" s="115" t="s">
        <v>348</v>
      </c>
      <c r="AN5690" s="115">
        <v>-1</v>
      </c>
      <c r="AQ5690" s="115">
        <v>604</v>
      </c>
      <c r="AR5690" s="115" t="s">
        <v>271</v>
      </c>
      <c r="AS5690" s="115" t="s">
        <v>384</v>
      </c>
      <c r="AT5690" s="115" t="s">
        <v>296</v>
      </c>
      <c r="AV5690" s="115">
        <v>71.709433708693496</v>
      </c>
      <c r="AW5690" s="115">
        <v>0.35753225430000002</v>
      </c>
    </row>
    <row r="5691" spans="1:49" x14ac:dyDescent="0.25">
      <c r="A5691" s="117">
        <v>450000</v>
      </c>
      <c r="B5691" s="117">
        <v>880000</v>
      </c>
      <c r="C5691" s="117">
        <v>880000</v>
      </c>
      <c r="D5691" s="115" t="s">
        <v>342</v>
      </c>
      <c r="E5691" s="115" t="s">
        <v>13</v>
      </c>
      <c r="F5691" s="115" t="s">
        <v>343</v>
      </c>
      <c r="G5691" s="115" t="s">
        <v>344</v>
      </c>
      <c r="H5691" s="115">
        <v>0.56000000000000005</v>
      </c>
      <c r="I5691" s="115">
        <v>0.48</v>
      </c>
      <c r="J5691" s="115" t="s">
        <v>350</v>
      </c>
      <c r="K5691" s="115">
        <v>7.4831163285950006E-2</v>
      </c>
      <c r="L5691" s="115">
        <v>3674.4298329524499</v>
      </c>
      <c r="M5691" s="115">
        <v>9.1560573723718992</v>
      </c>
      <c r="N5691" s="115">
        <v>1.3465012893395201</v>
      </c>
      <c r="O5691" s="115">
        <v>0.68515842428747997</v>
      </c>
      <c r="P5691" s="115">
        <v>0.1007602578473</v>
      </c>
      <c r="Q5691" s="115">
        <v>274.96185881243099</v>
      </c>
      <c r="R5691" s="115">
        <v>1210</v>
      </c>
      <c r="S5691" s="115" t="s">
        <v>353</v>
      </c>
      <c r="T5691" s="115">
        <v>1210</v>
      </c>
      <c r="U5691" s="115" t="s">
        <v>352</v>
      </c>
      <c r="V5691" s="115" t="s">
        <v>350</v>
      </c>
      <c r="Z5691" s="115">
        <v>0</v>
      </c>
      <c r="AA5691" s="115">
        <v>1</v>
      </c>
      <c r="AB5691" s="115">
        <v>0.68515842428747997</v>
      </c>
      <c r="AC5691" s="115">
        <v>0.1007602578473</v>
      </c>
      <c r="AD5691" s="115">
        <v>468.51445805388101</v>
      </c>
      <c r="AF5691" s="115">
        <v>-1</v>
      </c>
      <c r="AG5691" s="115">
        <v>-1</v>
      </c>
      <c r="AH5691" s="115">
        <v>-1</v>
      </c>
      <c r="AI5691" s="115">
        <v>-1</v>
      </c>
      <c r="AJ5691" s="115">
        <v>0</v>
      </c>
      <c r="AM5691" s="115" t="s">
        <v>348</v>
      </c>
      <c r="AN5691" s="115">
        <v>-1</v>
      </c>
      <c r="AQ5691" s="115">
        <v>604</v>
      </c>
      <c r="AR5691" s="115" t="s">
        <v>271</v>
      </c>
      <c r="AS5691" s="115" t="s">
        <v>384</v>
      </c>
      <c r="AT5691" s="115" t="s">
        <v>296</v>
      </c>
      <c r="AV5691" s="115">
        <v>75.566984243724207</v>
      </c>
      <c r="AW5691" s="115">
        <v>0.37997928469999998</v>
      </c>
    </row>
    <row r="5692" spans="1:49" x14ac:dyDescent="0.25">
      <c r="A5692" s="117">
        <v>450000</v>
      </c>
      <c r="B5692" s="117">
        <v>880000</v>
      </c>
      <c r="C5692" s="117">
        <v>880000</v>
      </c>
      <c r="D5692" s="115" t="s">
        <v>342</v>
      </c>
      <c r="E5692" s="115" t="s">
        <v>13</v>
      </c>
      <c r="F5692" s="115" t="s">
        <v>343</v>
      </c>
      <c r="G5692" s="115" t="s">
        <v>344</v>
      </c>
      <c r="H5692" s="115">
        <v>0.56000000000000005</v>
      </c>
      <c r="I5692" s="115">
        <v>0.48</v>
      </c>
      <c r="J5692" s="115" t="s">
        <v>350</v>
      </c>
      <c r="K5692" s="115">
        <v>0.19327290781869999</v>
      </c>
      <c r="L5692" s="115">
        <v>3637.1459322209798</v>
      </c>
      <c r="M5692" s="115">
        <v>9.0688611980811196</v>
      </c>
      <c r="N5692" s="115">
        <v>1.33387215757538</v>
      </c>
      <c r="O5692" s="115">
        <v>1.75276517435738</v>
      </c>
      <c r="P5692" s="115">
        <v>0.25780135055300002</v>
      </c>
      <c r="Q5692" s="115">
        <v>702.961770481332</v>
      </c>
      <c r="R5692" s="115">
        <v>1200</v>
      </c>
      <c r="S5692" s="115" t="s">
        <v>351</v>
      </c>
      <c r="T5692" s="115">
        <v>1200</v>
      </c>
      <c r="U5692" s="115" t="s">
        <v>352</v>
      </c>
      <c r="V5692" s="115" t="s">
        <v>350</v>
      </c>
      <c r="Z5692" s="115">
        <v>0</v>
      </c>
      <c r="AA5692" s="115">
        <v>1</v>
      </c>
      <c r="AB5692" s="115">
        <v>1.75276517435738</v>
      </c>
      <c r="AC5692" s="115">
        <v>0.25780135055300002</v>
      </c>
      <c r="AD5692" s="115">
        <v>702.961770481332</v>
      </c>
      <c r="AF5692" s="115">
        <v>-1</v>
      </c>
      <c r="AG5692" s="115">
        <v>-1</v>
      </c>
      <c r="AH5692" s="115">
        <v>-1</v>
      </c>
      <c r="AI5692" s="115">
        <v>-1</v>
      </c>
      <c r="AJ5692" s="115">
        <v>0</v>
      </c>
      <c r="AM5692" s="115" t="s">
        <v>348</v>
      </c>
      <c r="AN5692" s="115">
        <v>-1</v>
      </c>
      <c r="AQ5692" s="115">
        <v>604</v>
      </c>
      <c r="AR5692" s="115" t="s">
        <v>271</v>
      </c>
      <c r="AS5692" s="115" t="s">
        <v>384</v>
      </c>
      <c r="AT5692" s="115" t="s">
        <v>296</v>
      </c>
      <c r="AV5692" s="115">
        <v>132.63137445782701</v>
      </c>
      <c r="AW5692" s="115">
        <v>0.57012309039999998</v>
      </c>
    </row>
    <row r="5693" spans="1:49" x14ac:dyDescent="0.25">
      <c r="A5693" s="117">
        <v>450000</v>
      </c>
      <c r="B5693" s="117">
        <v>880000</v>
      </c>
      <c r="C5693" s="117">
        <v>880000</v>
      </c>
      <c r="D5693" s="115" t="s">
        <v>342</v>
      </c>
      <c r="E5693" s="115" t="s">
        <v>13</v>
      </c>
      <c r="F5693" s="115" t="s">
        <v>343</v>
      </c>
      <c r="G5693" s="115" t="s">
        <v>344</v>
      </c>
      <c r="H5693" s="115">
        <v>0.56000000000000005</v>
      </c>
      <c r="I5693" s="115">
        <v>0.48</v>
      </c>
      <c r="J5693" s="115" t="s">
        <v>350</v>
      </c>
      <c r="K5693" s="115">
        <v>0.17139142918437</v>
      </c>
      <c r="L5693" s="115">
        <v>3637.1459322209798</v>
      </c>
      <c r="M5693" s="115">
        <v>9.0688611980811196</v>
      </c>
      <c r="N5693" s="115">
        <v>1.33387215757538</v>
      </c>
      <c r="O5693" s="115">
        <v>1.5543250818138099</v>
      </c>
      <c r="P5693" s="115">
        <v>0.22861425543607999</v>
      </c>
      <c r="Q5693" s="115">
        <v>623.37563947547596</v>
      </c>
      <c r="R5693" s="115">
        <v>1210</v>
      </c>
      <c r="S5693" s="115" t="s">
        <v>353</v>
      </c>
      <c r="T5693" s="115">
        <v>1210</v>
      </c>
      <c r="U5693" s="115" t="s">
        <v>352</v>
      </c>
      <c r="V5693" s="115" t="s">
        <v>350</v>
      </c>
      <c r="Z5693" s="115">
        <v>0</v>
      </c>
      <c r="AA5693" s="115">
        <v>1</v>
      </c>
      <c r="AB5693" s="115">
        <v>1.5543250818138099</v>
      </c>
      <c r="AC5693" s="115">
        <v>0.22861425543607999</v>
      </c>
      <c r="AD5693" s="115">
        <v>623.37563947547596</v>
      </c>
      <c r="AF5693" s="115">
        <v>-1</v>
      </c>
      <c r="AG5693" s="115">
        <v>-1</v>
      </c>
      <c r="AH5693" s="115">
        <v>-1</v>
      </c>
      <c r="AI5693" s="115">
        <v>-1</v>
      </c>
      <c r="AJ5693" s="115">
        <v>0</v>
      </c>
      <c r="AM5693" s="115" t="s">
        <v>348</v>
      </c>
      <c r="AN5693" s="115">
        <v>-1</v>
      </c>
      <c r="AQ5693" s="115">
        <v>604</v>
      </c>
      <c r="AR5693" s="115" t="s">
        <v>271</v>
      </c>
      <c r="AS5693" s="115" t="s">
        <v>384</v>
      </c>
      <c r="AT5693" s="115" t="s">
        <v>296</v>
      </c>
      <c r="AV5693" s="115">
        <v>108.37396972881599</v>
      </c>
      <c r="AW5693" s="115">
        <v>0.5055763499</v>
      </c>
    </row>
    <row r="5694" spans="1:49" x14ac:dyDescent="0.25">
      <c r="A5694" s="117">
        <v>450000</v>
      </c>
      <c r="B5694" s="117">
        <v>880000</v>
      </c>
      <c r="C5694" s="117">
        <v>880000</v>
      </c>
      <c r="D5694" s="115" t="s">
        <v>342</v>
      </c>
      <c r="E5694" s="115" t="s">
        <v>13</v>
      </c>
      <c r="F5694" s="115" t="s">
        <v>343</v>
      </c>
      <c r="G5694" s="115" t="s">
        <v>344</v>
      </c>
      <c r="H5694" s="115">
        <v>0.56000000000000005</v>
      </c>
      <c r="I5694" s="115">
        <v>0.48</v>
      </c>
      <c r="J5694" s="115" t="s">
        <v>350</v>
      </c>
      <c r="K5694" s="115">
        <v>0.24588231931508001</v>
      </c>
      <c r="L5694" s="115">
        <v>3637.1459322209798</v>
      </c>
      <c r="M5694" s="115">
        <v>9.0688611980811196</v>
      </c>
      <c r="N5694" s="115">
        <v>1.33387215757538</v>
      </c>
      <c r="O5694" s="115">
        <v>2.2298726249307999</v>
      </c>
      <c r="P5694" s="115">
        <v>0.32797557977445002</v>
      </c>
      <c r="Q5694" s="115">
        <v>894.30987750193799</v>
      </c>
      <c r="R5694" s="115">
        <v>1210</v>
      </c>
      <c r="S5694" s="115" t="s">
        <v>353</v>
      </c>
      <c r="T5694" s="115">
        <v>1210</v>
      </c>
      <c r="U5694" s="115" t="s">
        <v>352</v>
      </c>
      <c r="V5694" s="115" t="s">
        <v>350</v>
      </c>
      <c r="Z5694" s="115">
        <v>0</v>
      </c>
      <c r="AA5694" s="115">
        <v>1</v>
      </c>
      <c r="AB5694" s="115">
        <v>2.2298726249307999</v>
      </c>
      <c r="AC5694" s="115">
        <v>0.32797557977445002</v>
      </c>
      <c r="AD5694" s="115">
        <v>894.30987750193799</v>
      </c>
      <c r="AF5694" s="115">
        <v>-1</v>
      </c>
      <c r="AG5694" s="115">
        <v>-1</v>
      </c>
      <c r="AH5694" s="115">
        <v>-1</v>
      </c>
      <c r="AI5694" s="115">
        <v>-1</v>
      </c>
      <c r="AJ5694" s="115">
        <v>0</v>
      </c>
      <c r="AM5694" s="115" t="s">
        <v>348</v>
      </c>
      <c r="AN5694" s="115">
        <v>-1</v>
      </c>
      <c r="AQ5694" s="115">
        <v>604</v>
      </c>
      <c r="AR5694" s="115" t="s">
        <v>271</v>
      </c>
      <c r="AS5694" s="115" t="s">
        <v>384</v>
      </c>
      <c r="AT5694" s="115" t="s">
        <v>296</v>
      </c>
      <c r="AV5694" s="115">
        <v>125.71203031206301</v>
      </c>
      <c r="AW5694" s="115">
        <v>0.72531214720000003</v>
      </c>
    </row>
    <row r="5695" spans="1:49" x14ac:dyDescent="0.25">
      <c r="A5695" s="117">
        <v>450000</v>
      </c>
      <c r="B5695" s="117">
        <v>880000</v>
      </c>
      <c r="C5695" s="117">
        <v>880000</v>
      </c>
      <c r="D5695" s="115" t="s">
        <v>342</v>
      </c>
      <c r="E5695" s="115" t="s">
        <v>13</v>
      </c>
      <c r="F5695" s="115" t="s">
        <v>343</v>
      </c>
      <c r="G5695" s="115" t="s">
        <v>344</v>
      </c>
      <c r="H5695" s="115">
        <v>0.56000000000000005</v>
      </c>
      <c r="I5695" s="115">
        <v>0.48</v>
      </c>
      <c r="J5695" s="115" t="s">
        <v>350</v>
      </c>
      <c r="K5695" s="115">
        <v>7.2167972807000002E-3</v>
      </c>
      <c r="L5695" s="115">
        <v>3637.1459322209798</v>
      </c>
      <c r="M5695" s="115">
        <v>9.0688611980811196</v>
      </c>
      <c r="N5695" s="115">
        <v>1.33387215757538</v>
      </c>
      <c r="O5695" s="115">
        <v>6.5448132833399994E-2</v>
      </c>
      <c r="P5695" s="115">
        <v>9.6262849595900001E-3</v>
      </c>
      <c r="Q5695" s="115">
        <v>26.248544873179601</v>
      </c>
      <c r="R5695" s="115">
        <v>1210</v>
      </c>
      <c r="S5695" s="115" t="s">
        <v>353</v>
      </c>
      <c r="T5695" s="115">
        <v>1210</v>
      </c>
      <c r="U5695" s="115" t="s">
        <v>352</v>
      </c>
      <c r="V5695" s="115" t="s">
        <v>350</v>
      </c>
      <c r="Z5695" s="115">
        <v>0</v>
      </c>
      <c r="AA5695" s="115">
        <v>1</v>
      </c>
      <c r="AB5695" s="115">
        <v>6.5448132833399994E-2</v>
      </c>
      <c r="AC5695" s="115">
        <v>9.6262849595900001E-3</v>
      </c>
      <c r="AD5695" s="115">
        <v>26.2485448731791</v>
      </c>
      <c r="AF5695" s="115">
        <v>-1</v>
      </c>
      <c r="AG5695" s="115">
        <v>-1</v>
      </c>
      <c r="AH5695" s="115">
        <v>-1</v>
      </c>
      <c r="AI5695" s="115">
        <v>-1</v>
      </c>
      <c r="AJ5695" s="115">
        <v>0</v>
      </c>
      <c r="AM5695" s="115" t="s">
        <v>348</v>
      </c>
      <c r="AN5695" s="115">
        <v>-1</v>
      </c>
      <c r="AQ5695" s="115">
        <v>604</v>
      </c>
      <c r="AR5695" s="115" t="s">
        <v>271</v>
      </c>
      <c r="AS5695" s="115" t="s">
        <v>384</v>
      </c>
      <c r="AT5695" s="115" t="s">
        <v>296</v>
      </c>
      <c r="AV5695" s="115">
        <v>77.526867274950206</v>
      </c>
      <c r="AW5695" s="115">
        <v>2.1288357599999998E-2</v>
      </c>
    </row>
    <row r="5696" spans="1:49" x14ac:dyDescent="0.25">
      <c r="A5696" s="117">
        <v>450000</v>
      </c>
      <c r="B5696" s="117">
        <v>880000</v>
      </c>
      <c r="C5696" s="117">
        <v>880000</v>
      </c>
      <c r="D5696" s="115" t="s">
        <v>342</v>
      </c>
      <c r="E5696" s="115" t="s">
        <v>13</v>
      </c>
      <c r="F5696" s="115" t="s">
        <v>343</v>
      </c>
      <c r="G5696" s="115" t="s">
        <v>344</v>
      </c>
      <c r="H5696" s="115">
        <v>0.56000000000000005</v>
      </c>
      <c r="I5696" s="115">
        <v>0.48</v>
      </c>
      <c r="J5696" s="115" t="s">
        <v>350</v>
      </c>
      <c r="K5696" s="115">
        <v>1.6684838198E-4</v>
      </c>
      <c r="L5696" s="115">
        <v>3669.9933398521698</v>
      </c>
      <c r="M5696" s="115">
        <v>9.1456634929897493</v>
      </c>
      <c r="N5696" s="115">
        <v>1.3449952233420399</v>
      </c>
      <c r="O5696" s="115">
        <v>1.5259391560100001E-3</v>
      </c>
      <c r="P5696" s="115">
        <v>2.2441027678999999E-4</v>
      </c>
      <c r="Q5696" s="115">
        <v>0.61233245066107</v>
      </c>
      <c r="R5696" s="115">
        <v>1200</v>
      </c>
      <c r="S5696" s="115" t="s">
        <v>351</v>
      </c>
      <c r="T5696" s="115">
        <v>1200</v>
      </c>
      <c r="U5696" s="115" t="s">
        <v>352</v>
      </c>
      <c r="V5696" s="115" t="s">
        <v>350</v>
      </c>
      <c r="Z5696" s="115">
        <v>0</v>
      </c>
      <c r="AA5696" s="115">
        <v>1</v>
      </c>
      <c r="AB5696" s="115">
        <v>1.5259391560100001E-3</v>
      </c>
      <c r="AC5696" s="115">
        <v>2.2441027678999999E-4</v>
      </c>
      <c r="AD5696" s="115">
        <v>0.61233245066232</v>
      </c>
      <c r="AF5696" s="115">
        <v>-1</v>
      </c>
      <c r="AG5696" s="115">
        <v>-1</v>
      </c>
      <c r="AH5696" s="115">
        <v>-1</v>
      </c>
      <c r="AI5696" s="115">
        <v>-1</v>
      </c>
      <c r="AJ5696" s="115">
        <v>0</v>
      </c>
      <c r="AM5696" s="115" t="s">
        <v>348</v>
      </c>
      <c r="AN5696" s="115">
        <v>-1</v>
      </c>
      <c r="AQ5696" s="115">
        <v>604</v>
      </c>
      <c r="AR5696" s="115" t="s">
        <v>271</v>
      </c>
      <c r="AS5696" s="115" t="s">
        <v>384</v>
      </c>
      <c r="AT5696" s="115" t="s">
        <v>296</v>
      </c>
      <c r="AV5696" s="115">
        <v>41.744821921653902</v>
      </c>
      <c r="AW5696" s="115">
        <v>4.9662000000000003E-4</v>
      </c>
    </row>
    <row r="5697" spans="1:49" x14ac:dyDescent="0.25">
      <c r="A5697" s="117">
        <v>450000</v>
      </c>
      <c r="B5697" s="117">
        <v>880000</v>
      </c>
      <c r="C5697" s="117">
        <v>880000</v>
      </c>
      <c r="D5697" s="115" t="s">
        <v>342</v>
      </c>
      <c r="E5697" s="115" t="s">
        <v>13</v>
      </c>
      <c r="F5697" s="115" t="s">
        <v>343</v>
      </c>
      <c r="G5697" s="115" t="s">
        <v>344</v>
      </c>
      <c r="H5697" s="115">
        <v>0.56000000000000005</v>
      </c>
      <c r="I5697" s="115">
        <v>0.48</v>
      </c>
      <c r="J5697" s="115" t="s">
        <v>350</v>
      </c>
      <c r="K5697" s="115">
        <v>9.8832406852340002E-2</v>
      </c>
      <c r="L5697" s="115">
        <v>3669.9933398521698</v>
      </c>
      <c r="M5697" s="115">
        <v>9.1456634929897493</v>
      </c>
      <c r="N5697" s="115">
        <v>1.3449952233420399</v>
      </c>
      <c r="O5697" s="115">
        <v>0.90388793527377997</v>
      </c>
      <c r="P5697" s="115">
        <v>0.13292911512778999</v>
      </c>
      <c r="Q5697" s="115">
        <v>362.71427490965903</v>
      </c>
      <c r="R5697" s="115">
        <v>1210</v>
      </c>
      <c r="S5697" s="115" t="s">
        <v>353</v>
      </c>
      <c r="T5697" s="115">
        <v>1210</v>
      </c>
      <c r="U5697" s="115" t="s">
        <v>352</v>
      </c>
      <c r="V5697" s="115" t="s">
        <v>350</v>
      </c>
      <c r="Z5697" s="115">
        <v>0</v>
      </c>
      <c r="AA5697" s="115">
        <v>1</v>
      </c>
      <c r="AB5697" s="115">
        <v>0.90388793527377997</v>
      </c>
      <c r="AC5697" s="115">
        <v>0.13292911512778999</v>
      </c>
      <c r="AD5697" s="115">
        <v>362.71427490965903</v>
      </c>
      <c r="AF5697" s="115">
        <v>-1</v>
      </c>
      <c r="AG5697" s="115">
        <v>-1</v>
      </c>
      <c r="AH5697" s="115">
        <v>-1</v>
      </c>
      <c r="AI5697" s="115">
        <v>-1</v>
      </c>
      <c r="AJ5697" s="115">
        <v>0</v>
      </c>
      <c r="AM5697" s="115" t="s">
        <v>348</v>
      </c>
      <c r="AN5697" s="115">
        <v>-1</v>
      </c>
      <c r="AQ5697" s="115">
        <v>604</v>
      </c>
      <c r="AR5697" s="115" t="s">
        <v>271</v>
      </c>
      <c r="AS5697" s="115" t="s">
        <v>384</v>
      </c>
      <c r="AT5697" s="115" t="s">
        <v>296</v>
      </c>
      <c r="AV5697" s="115">
        <v>83.786927093557296</v>
      </c>
      <c r="AW5697" s="115">
        <v>0.29417216130000001</v>
      </c>
    </row>
    <row r="5698" spans="1:49" x14ac:dyDescent="0.25">
      <c r="A5698" s="117">
        <v>450000</v>
      </c>
      <c r="B5698" s="117">
        <v>880000</v>
      </c>
      <c r="C5698" s="117">
        <v>880000</v>
      </c>
      <c r="D5698" s="115" t="s">
        <v>342</v>
      </c>
      <c r="E5698" s="115" t="s">
        <v>13</v>
      </c>
      <c r="F5698" s="115" t="s">
        <v>343</v>
      </c>
      <c r="G5698" s="115" t="s">
        <v>344</v>
      </c>
      <c r="H5698" s="115">
        <v>0.56000000000000005</v>
      </c>
      <c r="I5698" s="115">
        <v>0.48</v>
      </c>
      <c r="J5698" s="115" t="s">
        <v>350</v>
      </c>
      <c r="K5698" s="115">
        <v>8.5463473652770003E-2</v>
      </c>
      <c r="L5698" s="115">
        <v>3669.9933398521698</v>
      </c>
      <c r="M5698" s="115">
        <v>9.1456634929897493</v>
      </c>
      <c r="N5698" s="115">
        <v>1.3449952233420399</v>
      </c>
      <c r="O5698" s="115">
        <v>0.78162017097027003</v>
      </c>
      <c r="P5698" s="115">
        <v>0.1149479638332</v>
      </c>
      <c r="Q5698" s="115">
        <v>313.650379106316</v>
      </c>
      <c r="R5698" s="115">
        <v>1210</v>
      </c>
      <c r="S5698" s="115" t="s">
        <v>353</v>
      </c>
      <c r="T5698" s="115">
        <v>1210</v>
      </c>
      <c r="U5698" s="115" t="s">
        <v>352</v>
      </c>
      <c r="V5698" s="115" t="s">
        <v>350</v>
      </c>
      <c r="Z5698" s="115">
        <v>0</v>
      </c>
      <c r="AA5698" s="115">
        <v>1</v>
      </c>
      <c r="AB5698" s="115">
        <v>0.78162017097027003</v>
      </c>
      <c r="AC5698" s="115">
        <v>0.1149479638332</v>
      </c>
      <c r="AD5698" s="115">
        <v>313.650379106316</v>
      </c>
      <c r="AF5698" s="115">
        <v>-1</v>
      </c>
      <c r="AG5698" s="115">
        <v>-1</v>
      </c>
      <c r="AH5698" s="115">
        <v>-1</v>
      </c>
      <c r="AI5698" s="115">
        <v>-1</v>
      </c>
      <c r="AJ5698" s="115">
        <v>0</v>
      </c>
      <c r="AM5698" s="115" t="s">
        <v>348</v>
      </c>
      <c r="AN5698" s="115">
        <v>-1</v>
      </c>
      <c r="AQ5698" s="115">
        <v>604</v>
      </c>
      <c r="AR5698" s="115" t="s">
        <v>271</v>
      </c>
      <c r="AS5698" s="115" t="s">
        <v>384</v>
      </c>
      <c r="AT5698" s="115" t="s">
        <v>296</v>
      </c>
      <c r="AV5698" s="115">
        <v>75.964051691738007</v>
      </c>
      <c r="AW5698" s="115">
        <v>0.25437986950000002</v>
      </c>
    </row>
    <row r="5699" spans="1:49" x14ac:dyDescent="0.25">
      <c r="A5699" s="117">
        <v>450000</v>
      </c>
      <c r="B5699" s="117">
        <v>880000</v>
      </c>
      <c r="C5699" s="117">
        <v>880000</v>
      </c>
      <c r="D5699" s="115" t="s">
        <v>342</v>
      </c>
      <c r="E5699" s="115" t="s">
        <v>13</v>
      </c>
      <c r="F5699" s="115" t="s">
        <v>343</v>
      </c>
      <c r="G5699" s="115" t="s">
        <v>344</v>
      </c>
      <c r="H5699" s="115">
        <v>0.56000000000000005</v>
      </c>
      <c r="I5699" s="115">
        <v>0.48</v>
      </c>
      <c r="J5699" s="115" t="s">
        <v>350</v>
      </c>
      <c r="K5699" s="115">
        <v>0.20187995756791</v>
      </c>
      <c r="L5699" s="115">
        <v>3669.9933398521698</v>
      </c>
      <c r="M5699" s="115">
        <v>9.1456634929897493</v>
      </c>
      <c r="N5699" s="115">
        <v>1.3449952233420399</v>
      </c>
      <c r="O5699" s="115">
        <v>1.84632615789517</v>
      </c>
      <c r="P5699" s="115">
        <v>0.27152757861733001</v>
      </c>
      <c r="Q5699" s="115">
        <v>740.89809972387695</v>
      </c>
      <c r="R5699" s="115">
        <v>1210</v>
      </c>
      <c r="S5699" s="115" t="s">
        <v>353</v>
      </c>
      <c r="T5699" s="115">
        <v>1210</v>
      </c>
      <c r="U5699" s="115" t="s">
        <v>352</v>
      </c>
      <c r="V5699" s="115" t="s">
        <v>350</v>
      </c>
      <c r="Z5699" s="115">
        <v>0</v>
      </c>
      <c r="AA5699" s="115">
        <v>1</v>
      </c>
      <c r="AB5699" s="115">
        <v>1.84632615789517</v>
      </c>
      <c r="AC5699" s="115">
        <v>0.27152757861733001</v>
      </c>
      <c r="AD5699" s="115">
        <v>740.89809972387695</v>
      </c>
      <c r="AF5699" s="115">
        <v>-1</v>
      </c>
      <c r="AG5699" s="115">
        <v>-1</v>
      </c>
      <c r="AH5699" s="115">
        <v>-1</v>
      </c>
      <c r="AI5699" s="115">
        <v>-1</v>
      </c>
      <c r="AJ5699" s="115">
        <v>0</v>
      </c>
      <c r="AM5699" s="115" t="s">
        <v>348</v>
      </c>
      <c r="AN5699" s="115">
        <v>-1</v>
      </c>
      <c r="AQ5699" s="115">
        <v>604</v>
      </c>
      <c r="AR5699" s="115" t="s">
        <v>271</v>
      </c>
      <c r="AS5699" s="115" t="s">
        <v>384</v>
      </c>
      <c r="AT5699" s="115" t="s">
        <v>296</v>
      </c>
      <c r="AV5699" s="115">
        <v>116.596312718319</v>
      </c>
      <c r="AW5699" s="115">
        <v>0.60089059180000004</v>
      </c>
    </row>
    <row r="5700" spans="1:49" x14ac:dyDescent="0.25">
      <c r="A5700" s="117">
        <v>450000</v>
      </c>
      <c r="B5700" s="117">
        <v>880000</v>
      </c>
      <c r="C5700" s="117">
        <v>880000</v>
      </c>
      <c r="D5700" s="115" t="s">
        <v>342</v>
      </c>
      <c r="E5700" s="115" t="s">
        <v>13</v>
      </c>
      <c r="F5700" s="115" t="s">
        <v>343</v>
      </c>
      <c r="G5700" s="115" t="s">
        <v>344</v>
      </c>
      <c r="H5700" s="115">
        <v>0.56000000000000005</v>
      </c>
      <c r="I5700" s="115">
        <v>0.48</v>
      </c>
      <c r="J5700" s="115" t="s">
        <v>350</v>
      </c>
      <c r="K5700" s="115">
        <v>0.23142076714384999</v>
      </c>
      <c r="L5700" s="115">
        <v>3669.9933398521698</v>
      </c>
      <c r="M5700" s="115">
        <v>9.1456634929897493</v>
      </c>
      <c r="N5700" s="115">
        <v>1.3449952233420399</v>
      </c>
      <c r="O5700" s="115">
        <v>2.1164964615872299</v>
      </c>
      <c r="P5700" s="115">
        <v>0.31125982639062999</v>
      </c>
      <c r="Q5700" s="115">
        <v>849.31267412142904</v>
      </c>
      <c r="R5700" s="115">
        <v>1210</v>
      </c>
      <c r="S5700" s="115" t="s">
        <v>353</v>
      </c>
      <c r="T5700" s="115">
        <v>1210</v>
      </c>
      <c r="U5700" s="115" t="s">
        <v>352</v>
      </c>
      <c r="V5700" s="115" t="s">
        <v>350</v>
      </c>
      <c r="Z5700" s="115">
        <v>0</v>
      </c>
      <c r="AA5700" s="115">
        <v>1</v>
      </c>
      <c r="AB5700" s="115">
        <v>2.1164964615872299</v>
      </c>
      <c r="AC5700" s="115">
        <v>0.31125982639062999</v>
      </c>
      <c r="AD5700" s="115">
        <v>849.31267412142904</v>
      </c>
      <c r="AF5700" s="115">
        <v>-1</v>
      </c>
      <c r="AG5700" s="115">
        <v>-1</v>
      </c>
      <c r="AH5700" s="115">
        <v>-1</v>
      </c>
      <c r="AI5700" s="115">
        <v>-1</v>
      </c>
      <c r="AJ5700" s="115">
        <v>0</v>
      </c>
      <c r="AM5700" s="115" t="s">
        <v>348</v>
      </c>
      <c r="AN5700" s="115">
        <v>-1</v>
      </c>
      <c r="AQ5700" s="115">
        <v>604</v>
      </c>
      <c r="AR5700" s="115" t="s">
        <v>271</v>
      </c>
      <c r="AS5700" s="115" t="s">
        <v>384</v>
      </c>
      <c r="AT5700" s="115" t="s">
        <v>296</v>
      </c>
      <c r="AV5700" s="115">
        <v>123.63508629186801</v>
      </c>
      <c r="AW5700" s="115">
        <v>0.68881806499999998</v>
      </c>
    </row>
    <row r="5701" spans="1:49" x14ac:dyDescent="0.25">
      <c r="A5701" s="117">
        <v>450000</v>
      </c>
      <c r="B5701" s="117">
        <v>880000</v>
      </c>
      <c r="C5701" s="117">
        <v>880000</v>
      </c>
      <c r="D5701" s="115" t="s">
        <v>342</v>
      </c>
      <c r="E5701" s="115" t="s">
        <v>13</v>
      </c>
      <c r="F5701" s="115" t="s">
        <v>343</v>
      </c>
      <c r="G5701" s="115" t="s">
        <v>344</v>
      </c>
      <c r="H5701" s="115">
        <v>0.56000000000000005</v>
      </c>
      <c r="I5701" s="115">
        <v>0.48</v>
      </c>
      <c r="J5701" s="115" t="s">
        <v>350</v>
      </c>
      <c r="K5701" s="115">
        <v>1.05524314513E-3</v>
      </c>
      <c r="L5701" s="115">
        <v>3658.5104823492402</v>
      </c>
      <c r="M5701" s="115">
        <v>9.1188019825013598</v>
      </c>
      <c r="N5701" s="115">
        <v>1.34110447996916</v>
      </c>
      <c r="O5701" s="115">
        <v>9.6225532838800001E-3</v>
      </c>
      <c r="P5701" s="115">
        <v>1.4151913093900001E-3</v>
      </c>
      <c r="Q5701" s="115">
        <v>3.8606181079072299</v>
      </c>
      <c r="R5701" s="115">
        <v>1200</v>
      </c>
      <c r="S5701" s="115" t="s">
        <v>351</v>
      </c>
      <c r="T5701" s="115">
        <v>1200</v>
      </c>
      <c r="U5701" s="115" t="s">
        <v>352</v>
      </c>
      <c r="V5701" s="115" t="s">
        <v>350</v>
      </c>
      <c r="Z5701" s="115">
        <v>0</v>
      </c>
      <c r="AA5701" s="115">
        <v>1</v>
      </c>
      <c r="AB5701" s="115">
        <v>9.6225532838800001E-3</v>
      </c>
      <c r="AC5701" s="115">
        <v>1.4151913093900001E-3</v>
      </c>
      <c r="AD5701" s="115">
        <v>3.8606181079058</v>
      </c>
      <c r="AF5701" s="115">
        <v>-1</v>
      </c>
      <c r="AG5701" s="115">
        <v>-1</v>
      </c>
      <c r="AH5701" s="115">
        <v>-1</v>
      </c>
      <c r="AI5701" s="115">
        <v>-1</v>
      </c>
      <c r="AJ5701" s="115">
        <v>0</v>
      </c>
      <c r="AM5701" s="115" t="s">
        <v>348</v>
      </c>
      <c r="AN5701" s="115">
        <v>-1</v>
      </c>
      <c r="AQ5701" s="115">
        <v>604</v>
      </c>
      <c r="AR5701" s="115" t="s">
        <v>271</v>
      </c>
      <c r="AS5701" s="115" t="s">
        <v>384</v>
      </c>
      <c r="AT5701" s="115" t="s">
        <v>296</v>
      </c>
      <c r="AV5701" s="115">
        <v>9.9858664450308208</v>
      </c>
      <c r="AW5701" s="115">
        <v>3.1310770999999999E-3</v>
      </c>
    </row>
    <row r="5702" spans="1:49" x14ac:dyDescent="0.25">
      <c r="A5702" s="117">
        <v>450000</v>
      </c>
      <c r="B5702" s="117">
        <v>880000</v>
      </c>
      <c r="C5702" s="117">
        <v>880000</v>
      </c>
      <c r="D5702" s="115" t="s">
        <v>342</v>
      </c>
      <c r="E5702" s="115" t="s">
        <v>13</v>
      </c>
      <c r="F5702" s="115" t="s">
        <v>343</v>
      </c>
      <c r="G5702" s="115" t="s">
        <v>344</v>
      </c>
      <c r="H5702" s="115">
        <v>0.56000000000000005</v>
      </c>
      <c r="I5702" s="115">
        <v>0.48</v>
      </c>
      <c r="J5702" s="115" t="s">
        <v>350</v>
      </c>
      <c r="K5702" s="115">
        <v>1.9026432716200001E-2</v>
      </c>
      <c r="L5702" s="115">
        <v>3658.5104823492402</v>
      </c>
      <c r="M5702" s="115">
        <v>9.1188019825013598</v>
      </c>
      <c r="N5702" s="115">
        <v>1.34110447996916</v>
      </c>
      <c r="O5702" s="115">
        <v>0.17349827237248999</v>
      </c>
      <c r="P5702" s="115">
        <v>2.5516434153540001E-2</v>
      </c>
      <c r="Q5702" s="115">
        <v>69.608403533963099</v>
      </c>
      <c r="R5702" s="115">
        <v>1210</v>
      </c>
      <c r="S5702" s="115" t="s">
        <v>353</v>
      </c>
      <c r="T5702" s="115">
        <v>1210</v>
      </c>
      <c r="U5702" s="115" t="s">
        <v>352</v>
      </c>
      <c r="V5702" s="115" t="s">
        <v>350</v>
      </c>
      <c r="Z5702" s="115">
        <v>0</v>
      </c>
      <c r="AA5702" s="115">
        <v>1</v>
      </c>
      <c r="AB5702" s="115">
        <v>0.17349827237248999</v>
      </c>
      <c r="AC5702" s="115">
        <v>2.5516434153540001E-2</v>
      </c>
      <c r="AD5702" s="115">
        <v>69.608403533962402</v>
      </c>
      <c r="AF5702" s="115">
        <v>-1</v>
      </c>
      <c r="AG5702" s="115">
        <v>-1</v>
      </c>
      <c r="AH5702" s="115">
        <v>-1</v>
      </c>
      <c r="AI5702" s="115">
        <v>-1</v>
      </c>
      <c r="AJ5702" s="115">
        <v>0</v>
      </c>
      <c r="AM5702" s="115" t="s">
        <v>348</v>
      </c>
      <c r="AN5702" s="115">
        <v>-1</v>
      </c>
      <c r="AQ5702" s="115">
        <v>604</v>
      </c>
      <c r="AR5702" s="115" t="s">
        <v>271</v>
      </c>
      <c r="AS5702" s="115" t="s">
        <v>384</v>
      </c>
      <c r="AT5702" s="115" t="s">
        <v>296</v>
      </c>
      <c r="AV5702" s="115">
        <v>42.4422831328434</v>
      </c>
      <c r="AW5702" s="115">
        <v>5.6454504099999997E-2</v>
      </c>
    </row>
    <row r="5703" spans="1:49" x14ac:dyDescent="0.25">
      <c r="A5703" s="117">
        <v>450000</v>
      </c>
      <c r="B5703" s="117">
        <v>880000</v>
      </c>
      <c r="C5703" s="117">
        <v>880000</v>
      </c>
      <c r="D5703" s="115" t="s">
        <v>342</v>
      </c>
      <c r="E5703" s="115" t="s">
        <v>13</v>
      </c>
      <c r="F5703" s="115" t="s">
        <v>343</v>
      </c>
      <c r="G5703" s="115" t="s">
        <v>344</v>
      </c>
      <c r="H5703" s="115">
        <v>0.56000000000000005</v>
      </c>
      <c r="I5703" s="115">
        <v>0.48</v>
      </c>
      <c r="J5703" s="115" t="s">
        <v>350</v>
      </c>
      <c r="K5703" s="115">
        <v>3.47638083774E-3</v>
      </c>
      <c r="L5703" s="115">
        <v>3658.5104823492402</v>
      </c>
      <c r="M5703" s="115">
        <v>9.1188019825013598</v>
      </c>
      <c r="N5703" s="115">
        <v>1.34110447996916</v>
      </c>
      <c r="O5703" s="115">
        <v>3.1700428475190001E-2</v>
      </c>
      <c r="P5703" s="115">
        <v>4.6621899155799996E-3</v>
      </c>
      <c r="Q5703" s="115">
        <v>12.718375735542701</v>
      </c>
      <c r="R5703" s="115">
        <v>1210</v>
      </c>
      <c r="S5703" s="115" t="s">
        <v>353</v>
      </c>
      <c r="T5703" s="115">
        <v>1210</v>
      </c>
      <c r="U5703" s="115" t="s">
        <v>352</v>
      </c>
      <c r="V5703" s="115" t="s">
        <v>350</v>
      </c>
      <c r="Z5703" s="115">
        <v>0</v>
      </c>
      <c r="AA5703" s="115">
        <v>1</v>
      </c>
      <c r="AB5703" s="115">
        <v>3.1700428475190001E-2</v>
      </c>
      <c r="AC5703" s="115">
        <v>4.6621899155799996E-3</v>
      </c>
      <c r="AD5703" s="115">
        <v>12.718375735544001</v>
      </c>
      <c r="AF5703" s="115">
        <v>-1</v>
      </c>
      <c r="AG5703" s="115">
        <v>-1</v>
      </c>
      <c r="AH5703" s="115">
        <v>-1</v>
      </c>
      <c r="AI5703" s="115">
        <v>-1</v>
      </c>
      <c r="AJ5703" s="115">
        <v>0</v>
      </c>
      <c r="AM5703" s="115" t="s">
        <v>348</v>
      </c>
      <c r="AN5703" s="115">
        <v>-1</v>
      </c>
      <c r="AQ5703" s="115">
        <v>604</v>
      </c>
      <c r="AR5703" s="115" t="s">
        <v>271</v>
      </c>
      <c r="AS5703" s="115" t="s">
        <v>384</v>
      </c>
      <c r="AT5703" s="115" t="s">
        <v>296</v>
      </c>
      <c r="AV5703" s="115">
        <v>18.124730719961399</v>
      </c>
      <c r="AW5703" s="115">
        <v>1.0314984399999999E-2</v>
      </c>
    </row>
    <row r="5704" spans="1:49" x14ac:dyDescent="0.25">
      <c r="A5704" s="117">
        <v>450000</v>
      </c>
      <c r="B5704" s="117">
        <v>880000</v>
      </c>
      <c r="C5704" s="117">
        <v>880000</v>
      </c>
      <c r="D5704" s="115" t="s">
        <v>342</v>
      </c>
      <c r="E5704" s="115" t="s">
        <v>13</v>
      </c>
      <c r="F5704" s="115" t="s">
        <v>343</v>
      </c>
      <c r="G5704" s="115" t="s">
        <v>344</v>
      </c>
      <c r="H5704" s="115">
        <v>0.56000000000000005</v>
      </c>
      <c r="I5704" s="115">
        <v>0.48</v>
      </c>
      <c r="J5704" s="115" t="s">
        <v>350</v>
      </c>
      <c r="K5704" s="115">
        <v>0.20755093912277001</v>
      </c>
      <c r="L5704" s="115">
        <v>3658.5104823492402</v>
      </c>
      <c r="M5704" s="115">
        <v>9.1188019825013598</v>
      </c>
      <c r="N5704" s="115">
        <v>1.34110447996916</v>
      </c>
      <c r="O5704" s="115">
        <v>1.8926159151427999</v>
      </c>
      <c r="P5704" s="115">
        <v>0.27834749427936001</v>
      </c>
      <c r="Q5704" s="115">
        <v>759.32728640211201</v>
      </c>
      <c r="R5704" s="115">
        <v>1210</v>
      </c>
      <c r="S5704" s="115" t="s">
        <v>353</v>
      </c>
      <c r="T5704" s="115">
        <v>1210</v>
      </c>
      <c r="U5704" s="115" t="s">
        <v>352</v>
      </c>
      <c r="V5704" s="115" t="s">
        <v>350</v>
      </c>
      <c r="Z5704" s="115">
        <v>0</v>
      </c>
      <c r="AA5704" s="115">
        <v>1</v>
      </c>
      <c r="AB5704" s="115">
        <v>1.8926159151427999</v>
      </c>
      <c r="AC5704" s="115">
        <v>0.27834749427936001</v>
      </c>
      <c r="AD5704" s="115">
        <v>946.34049297030504</v>
      </c>
      <c r="AF5704" s="115">
        <v>-1</v>
      </c>
      <c r="AG5704" s="115">
        <v>-1</v>
      </c>
      <c r="AH5704" s="115">
        <v>-1</v>
      </c>
      <c r="AI5704" s="115">
        <v>-1</v>
      </c>
      <c r="AJ5704" s="115">
        <v>0</v>
      </c>
      <c r="AM5704" s="115" t="s">
        <v>348</v>
      </c>
      <c r="AN5704" s="115">
        <v>-1</v>
      </c>
      <c r="AQ5704" s="115">
        <v>604</v>
      </c>
      <c r="AR5704" s="115" t="s">
        <v>271</v>
      </c>
      <c r="AS5704" s="115" t="s">
        <v>384</v>
      </c>
      <c r="AT5704" s="115" t="s">
        <v>296</v>
      </c>
      <c r="AV5704" s="115">
        <v>116.77217870774</v>
      </c>
      <c r="AW5704" s="115">
        <v>0.7675105377</v>
      </c>
    </row>
    <row r="5705" spans="1:49" x14ac:dyDescent="0.25">
      <c r="A5705" s="117">
        <v>450000</v>
      </c>
      <c r="B5705" s="117">
        <v>880000</v>
      </c>
      <c r="C5705" s="117">
        <v>880000</v>
      </c>
      <c r="D5705" s="115" t="s">
        <v>342</v>
      </c>
      <c r="E5705" s="115" t="s">
        <v>13</v>
      </c>
      <c r="F5705" s="115" t="s">
        <v>343</v>
      </c>
      <c r="G5705" s="115" t="s">
        <v>344</v>
      </c>
      <c r="H5705" s="115">
        <v>0.56000000000000005</v>
      </c>
      <c r="I5705" s="115">
        <v>0.48</v>
      </c>
      <c r="J5705" s="115" t="s">
        <v>350</v>
      </c>
      <c r="K5705" s="115">
        <v>0.19958489144085001</v>
      </c>
      <c r="L5705" s="115">
        <v>3658.5104823492402</v>
      </c>
      <c r="M5705" s="115">
        <v>9.1188019825013598</v>
      </c>
      <c r="N5705" s="115">
        <v>1.34110447996916</v>
      </c>
      <c r="O5705" s="115">
        <v>1.81997510374814</v>
      </c>
      <c r="P5705" s="115">
        <v>0.26766419204547998</v>
      </c>
      <c r="Q5705" s="115">
        <v>730.18341745488397</v>
      </c>
      <c r="R5705" s="115">
        <v>1210</v>
      </c>
      <c r="S5705" s="115" t="s">
        <v>353</v>
      </c>
      <c r="T5705" s="115">
        <v>1210</v>
      </c>
      <c r="U5705" s="115" t="s">
        <v>352</v>
      </c>
      <c r="V5705" s="115" t="s">
        <v>350</v>
      </c>
      <c r="Z5705" s="115">
        <v>0</v>
      </c>
      <c r="AA5705" s="115">
        <v>1</v>
      </c>
      <c r="AB5705" s="115">
        <v>1.81997510374814</v>
      </c>
      <c r="AC5705" s="115">
        <v>0.26766419204547998</v>
      </c>
      <c r="AD5705" s="115">
        <v>730.18341745488397</v>
      </c>
      <c r="AF5705" s="115">
        <v>-1</v>
      </c>
      <c r="AG5705" s="115">
        <v>-1</v>
      </c>
      <c r="AH5705" s="115">
        <v>-1</v>
      </c>
      <c r="AI5705" s="115">
        <v>-1</v>
      </c>
      <c r="AJ5705" s="115">
        <v>0</v>
      </c>
      <c r="AM5705" s="115" t="s">
        <v>348</v>
      </c>
      <c r="AN5705" s="115">
        <v>-1</v>
      </c>
      <c r="AQ5705" s="115">
        <v>604</v>
      </c>
      <c r="AR5705" s="115" t="s">
        <v>271</v>
      </c>
      <c r="AS5705" s="115" t="s">
        <v>384</v>
      </c>
      <c r="AT5705" s="115" t="s">
        <v>296</v>
      </c>
      <c r="AV5705" s="115">
        <v>114.71389066971599</v>
      </c>
      <c r="AW5705" s="115">
        <v>0.59220066299999996</v>
      </c>
    </row>
    <row r="5706" spans="1:49" x14ac:dyDescent="0.25">
      <c r="A5706" s="117">
        <v>450000</v>
      </c>
      <c r="B5706" s="117">
        <v>880000</v>
      </c>
      <c r="C5706" s="117">
        <v>880000</v>
      </c>
      <c r="D5706" s="115" t="s">
        <v>342</v>
      </c>
      <c r="E5706" s="115" t="s">
        <v>13</v>
      </c>
      <c r="F5706" s="115" t="s">
        <v>343</v>
      </c>
      <c r="G5706" s="115" t="s">
        <v>344</v>
      </c>
      <c r="H5706" s="115">
        <v>0.56000000000000005</v>
      </c>
      <c r="I5706" s="115">
        <v>0.48</v>
      </c>
      <c r="J5706" s="115" t="s">
        <v>350</v>
      </c>
      <c r="K5706" s="115">
        <v>7.7461620280190005E-2</v>
      </c>
      <c r="L5706" s="115">
        <v>3658.5104823492402</v>
      </c>
      <c r="M5706" s="115">
        <v>9.1188019825013598</v>
      </c>
      <c r="N5706" s="115">
        <v>1.34110447996916</v>
      </c>
      <c r="O5706" s="115">
        <v>0.70635717657881003</v>
      </c>
      <c r="P5706" s="115">
        <v>0.10388412598344</v>
      </c>
      <c r="Q5706" s="115">
        <v>283.39414977484898</v>
      </c>
      <c r="R5706" s="115">
        <v>1210</v>
      </c>
      <c r="S5706" s="115" t="s">
        <v>353</v>
      </c>
      <c r="T5706" s="115">
        <v>1210</v>
      </c>
      <c r="U5706" s="115" t="s">
        <v>352</v>
      </c>
      <c r="V5706" s="115" t="s">
        <v>350</v>
      </c>
      <c r="Z5706" s="115">
        <v>0</v>
      </c>
      <c r="AA5706" s="115">
        <v>1</v>
      </c>
      <c r="AB5706" s="115">
        <v>0.70635717657881003</v>
      </c>
      <c r="AC5706" s="115">
        <v>0.10388412598344</v>
      </c>
      <c r="AD5706" s="115">
        <v>432.68075786484002</v>
      </c>
      <c r="AF5706" s="115">
        <v>-1</v>
      </c>
      <c r="AG5706" s="115">
        <v>-1</v>
      </c>
      <c r="AH5706" s="115">
        <v>-1</v>
      </c>
      <c r="AI5706" s="115">
        <v>-1</v>
      </c>
      <c r="AJ5706" s="115">
        <v>0</v>
      </c>
      <c r="AM5706" s="115" t="s">
        <v>348</v>
      </c>
      <c r="AN5706" s="115">
        <v>-1</v>
      </c>
      <c r="AQ5706" s="115">
        <v>604</v>
      </c>
      <c r="AR5706" s="115" t="s">
        <v>271</v>
      </c>
      <c r="AS5706" s="115" t="s">
        <v>384</v>
      </c>
      <c r="AT5706" s="115" t="s">
        <v>296</v>
      </c>
      <c r="AV5706" s="115">
        <v>77.964655709215904</v>
      </c>
      <c r="AW5706" s="115">
        <v>0.35091707859999999</v>
      </c>
    </row>
    <row r="5707" spans="1:49" x14ac:dyDescent="0.25">
      <c r="A5707" s="117">
        <v>450000</v>
      </c>
      <c r="B5707" s="117">
        <v>880000</v>
      </c>
      <c r="C5707" s="117">
        <v>880000</v>
      </c>
      <c r="D5707" s="115" t="s">
        <v>342</v>
      </c>
      <c r="E5707" s="115" t="s">
        <v>13</v>
      </c>
      <c r="F5707" s="115" t="s">
        <v>343</v>
      </c>
      <c r="G5707" s="115" t="s">
        <v>344</v>
      </c>
      <c r="H5707" s="115">
        <v>0.56000000000000005</v>
      </c>
      <c r="I5707" s="115">
        <v>0.48</v>
      </c>
      <c r="J5707" s="115" t="s">
        <v>350</v>
      </c>
      <c r="K5707" s="115">
        <v>1.7685340749319999E-2</v>
      </c>
      <c r="L5707" s="115">
        <v>3658.5104823492402</v>
      </c>
      <c r="M5707" s="115">
        <v>9.1188019825013598</v>
      </c>
      <c r="N5707" s="115">
        <v>1.34110447996916</v>
      </c>
      <c r="O5707" s="115">
        <v>0.16126912028616</v>
      </c>
      <c r="P5707" s="115">
        <v>2.37178897087E-2</v>
      </c>
      <c r="Q5707" s="115">
        <v>64.702004515327303</v>
      </c>
      <c r="R5707" s="115">
        <v>1210</v>
      </c>
      <c r="S5707" s="115" t="s">
        <v>353</v>
      </c>
      <c r="T5707" s="115">
        <v>1210</v>
      </c>
      <c r="U5707" s="115" t="s">
        <v>352</v>
      </c>
      <c r="V5707" s="115" t="s">
        <v>350</v>
      </c>
      <c r="Z5707" s="115">
        <v>0</v>
      </c>
      <c r="AA5707" s="115">
        <v>1</v>
      </c>
      <c r="AB5707" s="115">
        <v>0.16126912028616</v>
      </c>
      <c r="AC5707" s="115">
        <v>2.37178897087E-2</v>
      </c>
      <c r="AD5707" s="115">
        <v>64.702004515326607</v>
      </c>
      <c r="AF5707" s="115">
        <v>-1</v>
      </c>
      <c r="AG5707" s="115">
        <v>-1</v>
      </c>
      <c r="AH5707" s="115">
        <v>-1</v>
      </c>
      <c r="AI5707" s="115">
        <v>-1</v>
      </c>
      <c r="AJ5707" s="115">
        <v>0</v>
      </c>
      <c r="AM5707" s="115" t="s">
        <v>348</v>
      </c>
      <c r="AN5707" s="115">
        <v>-1</v>
      </c>
      <c r="AQ5707" s="115">
        <v>604</v>
      </c>
      <c r="AR5707" s="115" t="s">
        <v>271</v>
      </c>
      <c r="AS5707" s="115" t="s">
        <v>384</v>
      </c>
      <c r="AT5707" s="115" t="s">
        <v>296</v>
      </c>
      <c r="AV5707" s="115">
        <v>40.064409666597498</v>
      </c>
      <c r="AW5707" s="115">
        <v>5.2475267200000002E-2</v>
      </c>
    </row>
    <row r="5708" spans="1:49" x14ac:dyDescent="0.25">
      <c r="A5708" s="117">
        <v>450000</v>
      </c>
      <c r="B5708" s="117">
        <v>880000</v>
      </c>
      <c r="C5708" s="117">
        <v>880000</v>
      </c>
      <c r="D5708" s="115" t="s">
        <v>342</v>
      </c>
      <c r="E5708" s="115" t="s">
        <v>13</v>
      </c>
      <c r="F5708" s="115" t="s">
        <v>343</v>
      </c>
      <c r="G5708" s="115" t="s">
        <v>344</v>
      </c>
      <c r="H5708" s="115">
        <v>0.56000000000000005</v>
      </c>
      <c r="I5708" s="115">
        <v>0.48</v>
      </c>
      <c r="J5708" s="115" t="s">
        <v>350</v>
      </c>
      <c r="K5708" s="115">
        <v>1.8511887309639999E-2</v>
      </c>
      <c r="L5708" s="115">
        <v>3639.6383405613101</v>
      </c>
      <c r="M5708" s="115">
        <v>9.0746748862456794</v>
      </c>
      <c r="N5708" s="115">
        <v>1.3347136329085201</v>
      </c>
      <c r="O5708" s="115">
        <v>0.16798935886581001</v>
      </c>
      <c r="P5708" s="115">
        <v>2.4708068363040001E-2</v>
      </c>
      <c r="Q5708" s="115">
        <v>67.376574808323298</v>
      </c>
      <c r="R5708" s="115">
        <v>1200</v>
      </c>
      <c r="S5708" s="115" t="s">
        <v>351</v>
      </c>
      <c r="T5708" s="115">
        <v>1200</v>
      </c>
      <c r="U5708" s="115" t="s">
        <v>352</v>
      </c>
      <c r="V5708" s="115" t="s">
        <v>350</v>
      </c>
      <c r="Z5708" s="115">
        <v>0</v>
      </c>
      <c r="AA5708" s="115">
        <v>1</v>
      </c>
      <c r="AB5708" s="115">
        <v>0.16798935886581001</v>
      </c>
      <c r="AC5708" s="115">
        <v>2.4708068363040001E-2</v>
      </c>
      <c r="AD5708" s="115">
        <v>67.376574808322303</v>
      </c>
      <c r="AF5708" s="115">
        <v>-1</v>
      </c>
      <c r="AG5708" s="115">
        <v>-1</v>
      </c>
      <c r="AH5708" s="115">
        <v>-1</v>
      </c>
      <c r="AI5708" s="115">
        <v>-1</v>
      </c>
      <c r="AJ5708" s="115">
        <v>0</v>
      </c>
      <c r="AM5708" s="115" t="s">
        <v>348</v>
      </c>
      <c r="AN5708" s="115">
        <v>-1</v>
      </c>
      <c r="AQ5708" s="115">
        <v>604</v>
      </c>
      <c r="AR5708" s="115" t="s">
        <v>271</v>
      </c>
      <c r="AS5708" s="115" t="s">
        <v>384</v>
      </c>
      <c r="AT5708" s="115" t="s">
        <v>296</v>
      </c>
      <c r="AV5708" s="115">
        <v>41.816205054910498</v>
      </c>
      <c r="AW5708" s="115">
        <v>5.4644423999999997E-2</v>
      </c>
    </row>
    <row r="5709" spans="1:49" x14ac:dyDescent="0.25">
      <c r="A5709" s="117">
        <v>450000</v>
      </c>
      <c r="B5709" s="117">
        <v>880000</v>
      </c>
      <c r="C5709" s="117">
        <v>880000</v>
      </c>
      <c r="D5709" s="115" t="s">
        <v>342</v>
      </c>
      <c r="E5709" s="115" t="s">
        <v>13</v>
      </c>
      <c r="F5709" s="115" t="s">
        <v>343</v>
      </c>
      <c r="G5709" s="115" t="s">
        <v>344</v>
      </c>
      <c r="H5709" s="115">
        <v>0.56000000000000005</v>
      </c>
      <c r="I5709" s="115">
        <v>0.48</v>
      </c>
      <c r="J5709" s="115" t="s">
        <v>350</v>
      </c>
      <c r="K5709" s="115">
        <v>8.1386134862840007E-2</v>
      </c>
      <c r="L5709" s="115">
        <v>3639.6383405613101</v>
      </c>
      <c r="M5709" s="115">
        <v>9.0746748862456794</v>
      </c>
      <c r="N5709" s="115">
        <v>1.3347136329085201</v>
      </c>
      <c r="O5709" s="115">
        <v>0.73855271412849999</v>
      </c>
      <c r="P5709" s="115">
        <v>0.10862718373117</v>
      </c>
      <c r="Q5709" s="115">
        <v>296.21609683691798</v>
      </c>
      <c r="R5709" s="115">
        <v>1210</v>
      </c>
      <c r="S5709" s="115" t="s">
        <v>353</v>
      </c>
      <c r="T5709" s="115">
        <v>1210</v>
      </c>
      <c r="U5709" s="115" t="s">
        <v>352</v>
      </c>
      <c r="V5709" s="115" t="s">
        <v>350</v>
      </c>
      <c r="Z5709" s="115">
        <v>0</v>
      </c>
      <c r="AA5709" s="115">
        <v>1</v>
      </c>
      <c r="AB5709" s="115">
        <v>0.73855271412849999</v>
      </c>
      <c r="AC5709" s="115">
        <v>0.10862718373117</v>
      </c>
      <c r="AD5709" s="115">
        <v>798.14511149298301</v>
      </c>
      <c r="AF5709" s="115">
        <v>-1</v>
      </c>
      <c r="AG5709" s="115">
        <v>-1</v>
      </c>
      <c r="AH5709" s="115">
        <v>-1</v>
      </c>
      <c r="AI5709" s="115">
        <v>-1</v>
      </c>
      <c r="AJ5709" s="115">
        <v>0</v>
      </c>
      <c r="AM5709" s="115" t="s">
        <v>348</v>
      </c>
      <c r="AN5709" s="115">
        <v>-1</v>
      </c>
      <c r="AQ5709" s="115">
        <v>604</v>
      </c>
      <c r="AR5709" s="115" t="s">
        <v>271</v>
      </c>
      <c r="AS5709" s="115" t="s">
        <v>384</v>
      </c>
      <c r="AT5709" s="115" t="s">
        <v>296</v>
      </c>
      <c r="AV5709" s="115">
        <v>78.599412673646498</v>
      </c>
      <c r="AW5709" s="115">
        <v>0.64731963619999999</v>
      </c>
    </row>
    <row r="5710" spans="1:49" x14ac:dyDescent="0.25">
      <c r="A5710" s="117">
        <v>450000</v>
      </c>
      <c r="B5710" s="117">
        <v>880000</v>
      </c>
      <c r="C5710" s="117">
        <v>880000</v>
      </c>
      <c r="D5710" s="115" t="s">
        <v>342</v>
      </c>
      <c r="E5710" s="115" t="s">
        <v>13</v>
      </c>
      <c r="F5710" s="115" t="s">
        <v>343</v>
      </c>
      <c r="G5710" s="115" t="s">
        <v>344</v>
      </c>
      <c r="H5710" s="115">
        <v>0.56000000000000005</v>
      </c>
      <c r="I5710" s="115">
        <v>0.48</v>
      </c>
      <c r="J5710" s="115" t="s">
        <v>350</v>
      </c>
      <c r="K5710" s="115">
        <v>6.1416217239489999E-2</v>
      </c>
      <c r="L5710" s="115">
        <v>3639.6383405613101</v>
      </c>
      <c r="M5710" s="115">
        <v>9.0746748862456794</v>
      </c>
      <c r="N5710" s="115">
        <v>1.3347136329085201</v>
      </c>
      <c r="O5710" s="115">
        <v>0.55733220419145002</v>
      </c>
      <c r="P5710" s="115">
        <v>8.1973062431220003E-2</v>
      </c>
      <c r="Q5710" s="115">
        <v>223.532818997108</v>
      </c>
      <c r="R5710" s="115">
        <v>1210</v>
      </c>
      <c r="S5710" s="115" t="s">
        <v>353</v>
      </c>
      <c r="T5710" s="115">
        <v>1210</v>
      </c>
      <c r="U5710" s="115" t="s">
        <v>352</v>
      </c>
      <c r="V5710" s="115" t="s">
        <v>350</v>
      </c>
      <c r="Z5710" s="115">
        <v>0</v>
      </c>
      <c r="AA5710" s="115">
        <v>1</v>
      </c>
      <c r="AB5710" s="115">
        <v>0.55733220419145002</v>
      </c>
      <c r="AC5710" s="115">
        <v>8.1973062431220003E-2</v>
      </c>
      <c r="AD5710" s="115">
        <v>653.07610284954103</v>
      </c>
      <c r="AF5710" s="115">
        <v>-1</v>
      </c>
      <c r="AG5710" s="115">
        <v>-1</v>
      </c>
      <c r="AH5710" s="115">
        <v>-1</v>
      </c>
      <c r="AI5710" s="115">
        <v>-1</v>
      </c>
      <c r="AJ5710" s="115">
        <v>0</v>
      </c>
      <c r="AM5710" s="115" t="s">
        <v>348</v>
      </c>
      <c r="AN5710" s="115">
        <v>-1</v>
      </c>
      <c r="AQ5710" s="115">
        <v>604</v>
      </c>
      <c r="AR5710" s="115" t="s">
        <v>271</v>
      </c>
      <c r="AS5710" s="115" t="s">
        <v>384</v>
      </c>
      <c r="AT5710" s="115" t="s">
        <v>296</v>
      </c>
      <c r="AV5710" s="115">
        <v>71.797247977130695</v>
      </c>
      <c r="AW5710" s="115">
        <v>0.52966431700000005</v>
      </c>
    </row>
    <row r="5711" spans="1:49" x14ac:dyDescent="0.25">
      <c r="A5711" s="117">
        <v>450000</v>
      </c>
      <c r="B5711" s="117">
        <v>880000</v>
      </c>
      <c r="C5711" s="117">
        <v>880000</v>
      </c>
      <c r="D5711" s="115" t="s">
        <v>342</v>
      </c>
      <c r="E5711" s="115" t="s">
        <v>13</v>
      </c>
      <c r="F5711" s="115" t="s">
        <v>343</v>
      </c>
      <c r="G5711" s="115" t="s">
        <v>344</v>
      </c>
      <c r="H5711" s="115">
        <v>0.56000000000000005</v>
      </c>
      <c r="I5711" s="115">
        <v>0.48</v>
      </c>
      <c r="J5711" s="115" t="s">
        <v>350</v>
      </c>
      <c r="K5711" s="115">
        <v>2.955307026018E-2</v>
      </c>
      <c r="L5711" s="115">
        <v>3666.6652595072101</v>
      </c>
      <c r="M5711" s="115">
        <v>9.1378992057292603</v>
      </c>
      <c r="N5711" s="115">
        <v>1.34387136874015</v>
      </c>
      <c r="O5711" s="115">
        <v>0.27005297725742</v>
      </c>
      <c r="P5711" s="115">
        <v>3.9715524981030002E-2</v>
      </c>
      <c r="Q5711" s="115">
        <v>108.36121603480299</v>
      </c>
      <c r="R5711" s="115">
        <v>1210</v>
      </c>
      <c r="S5711" s="115" t="s">
        <v>353</v>
      </c>
      <c r="T5711" s="115">
        <v>1210</v>
      </c>
      <c r="U5711" s="115" t="s">
        <v>352</v>
      </c>
      <c r="V5711" s="115" t="s">
        <v>350</v>
      </c>
      <c r="Z5711" s="115">
        <v>0</v>
      </c>
      <c r="AA5711" s="115">
        <v>1</v>
      </c>
      <c r="AB5711" s="115">
        <v>0.27005297725742</v>
      </c>
      <c r="AC5711" s="115">
        <v>3.9715524981030002E-2</v>
      </c>
      <c r="AD5711" s="115">
        <v>108.361216034804</v>
      </c>
      <c r="AF5711" s="115">
        <v>-1</v>
      </c>
      <c r="AG5711" s="115">
        <v>-1</v>
      </c>
      <c r="AH5711" s="115">
        <v>-1</v>
      </c>
      <c r="AI5711" s="115">
        <v>-1</v>
      </c>
      <c r="AJ5711" s="115">
        <v>0</v>
      </c>
      <c r="AM5711" s="115" t="s">
        <v>348</v>
      </c>
      <c r="AN5711" s="115">
        <v>-1</v>
      </c>
      <c r="AQ5711" s="115">
        <v>604</v>
      </c>
      <c r="AR5711" s="115" t="s">
        <v>271</v>
      </c>
      <c r="AS5711" s="115" t="s">
        <v>384</v>
      </c>
      <c r="AT5711" s="115" t="s">
        <v>296</v>
      </c>
      <c r="AV5711" s="115">
        <v>60.6544151581177</v>
      </c>
      <c r="AW5711" s="115">
        <v>8.7884197900000002E-2</v>
      </c>
    </row>
    <row r="5712" spans="1:49" x14ac:dyDescent="0.25">
      <c r="A5712" s="117">
        <v>450000</v>
      </c>
      <c r="B5712" s="117">
        <v>880000</v>
      </c>
      <c r="C5712" s="117">
        <v>880000</v>
      </c>
      <c r="D5712" s="115" t="s">
        <v>342</v>
      </c>
      <c r="E5712" s="115" t="s">
        <v>13</v>
      </c>
      <c r="F5712" s="115" t="s">
        <v>343</v>
      </c>
      <c r="G5712" s="115" t="s">
        <v>344</v>
      </c>
      <c r="H5712" s="115">
        <v>0.56000000000000005</v>
      </c>
      <c r="I5712" s="115">
        <v>0.48</v>
      </c>
      <c r="J5712" s="115" t="s">
        <v>350</v>
      </c>
      <c r="K5712" s="115">
        <v>0.18846243310201999</v>
      </c>
      <c r="L5712" s="115">
        <v>3666.6652595072101</v>
      </c>
      <c r="M5712" s="115">
        <v>9.1378992057292603</v>
      </c>
      <c r="N5712" s="115">
        <v>1.34387136874015</v>
      </c>
      <c r="O5712" s="115">
        <v>1.7221507177527799</v>
      </c>
      <c r="P5712" s="115">
        <v>0.25326926792891002</v>
      </c>
      <c r="Q5712" s="115">
        <v>691.02865617738905</v>
      </c>
      <c r="R5712" s="115">
        <v>1210</v>
      </c>
      <c r="S5712" s="115" t="s">
        <v>353</v>
      </c>
      <c r="T5712" s="115">
        <v>1210</v>
      </c>
      <c r="U5712" s="115" t="s">
        <v>352</v>
      </c>
      <c r="V5712" s="115" t="s">
        <v>350</v>
      </c>
      <c r="Z5712" s="115">
        <v>0</v>
      </c>
      <c r="AA5712" s="115">
        <v>1</v>
      </c>
      <c r="AB5712" s="115">
        <v>1.7221507177527799</v>
      </c>
      <c r="AC5712" s="115">
        <v>0.25326926792891002</v>
      </c>
      <c r="AD5712" s="115">
        <v>691.02865617738905</v>
      </c>
      <c r="AF5712" s="115">
        <v>-1</v>
      </c>
      <c r="AG5712" s="115">
        <v>-1</v>
      </c>
      <c r="AH5712" s="115">
        <v>-1</v>
      </c>
      <c r="AI5712" s="115">
        <v>-1</v>
      </c>
      <c r="AJ5712" s="115">
        <v>0</v>
      </c>
      <c r="AM5712" s="115" t="s">
        <v>348</v>
      </c>
      <c r="AN5712" s="115">
        <v>-1</v>
      </c>
      <c r="AQ5712" s="115">
        <v>604</v>
      </c>
      <c r="AR5712" s="115" t="s">
        <v>271</v>
      </c>
      <c r="AS5712" s="115" t="s">
        <v>384</v>
      </c>
      <c r="AT5712" s="115" t="s">
        <v>296</v>
      </c>
      <c r="AV5712" s="115">
        <v>110.925966139903</v>
      </c>
      <c r="AW5712" s="115">
        <v>0.56044497660000003</v>
      </c>
    </row>
    <row r="5713" spans="1:49" x14ac:dyDescent="0.25">
      <c r="A5713" s="117">
        <v>450000</v>
      </c>
      <c r="B5713" s="117">
        <v>880000</v>
      </c>
      <c r="C5713" s="117">
        <v>880000</v>
      </c>
      <c r="D5713" s="115" t="s">
        <v>342</v>
      </c>
      <c r="E5713" s="115" t="s">
        <v>13</v>
      </c>
      <c r="F5713" s="115" t="s">
        <v>343</v>
      </c>
      <c r="G5713" s="115" t="s">
        <v>344</v>
      </c>
      <c r="H5713" s="115">
        <v>0.56000000000000005</v>
      </c>
      <c r="I5713" s="115">
        <v>0.48</v>
      </c>
      <c r="J5713" s="115" t="s">
        <v>350</v>
      </c>
      <c r="K5713" s="115">
        <v>9.2283447193860002E-2</v>
      </c>
      <c r="L5713" s="115">
        <v>3666.6652595072101</v>
      </c>
      <c r="M5713" s="115">
        <v>9.1378992057292603</v>
      </c>
      <c r="N5713" s="115">
        <v>1.34387136874015</v>
      </c>
      <c r="O5713" s="115">
        <v>0.84327683881475002</v>
      </c>
      <c r="P5713" s="115">
        <v>0.12401708249247</v>
      </c>
      <c r="Q5713" s="115">
        <v>338.37250985330502</v>
      </c>
      <c r="R5713" s="115">
        <v>1210</v>
      </c>
      <c r="S5713" s="115" t="s">
        <v>353</v>
      </c>
      <c r="T5713" s="115">
        <v>1210</v>
      </c>
      <c r="U5713" s="115" t="s">
        <v>352</v>
      </c>
      <c r="V5713" s="115" t="s">
        <v>350</v>
      </c>
      <c r="Z5713" s="115">
        <v>0</v>
      </c>
      <c r="AA5713" s="115">
        <v>1</v>
      </c>
      <c r="AB5713" s="115">
        <v>0.84327683881475002</v>
      </c>
      <c r="AC5713" s="115">
        <v>0.12401708249247</v>
      </c>
      <c r="AD5713" s="115">
        <v>338.37250985330297</v>
      </c>
      <c r="AF5713" s="115">
        <v>-1</v>
      </c>
      <c r="AG5713" s="115">
        <v>-1</v>
      </c>
      <c r="AH5713" s="115">
        <v>-1</v>
      </c>
      <c r="AI5713" s="115">
        <v>-1</v>
      </c>
      <c r="AJ5713" s="115">
        <v>0</v>
      </c>
      <c r="AM5713" s="115" t="s">
        <v>348</v>
      </c>
      <c r="AN5713" s="115">
        <v>-1</v>
      </c>
      <c r="AQ5713" s="115">
        <v>604</v>
      </c>
      <c r="AR5713" s="115" t="s">
        <v>271</v>
      </c>
      <c r="AS5713" s="115" t="s">
        <v>384</v>
      </c>
      <c r="AT5713" s="115" t="s">
        <v>296</v>
      </c>
      <c r="AV5713" s="115">
        <v>79.637379805345603</v>
      </c>
      <c r="AW5713" s="115">
        <v>0.27443025939999999</v>
      </c>
    </row>
    <row r="5714" spans="1:49" x14ac:dyDescent="0.25">
      <c r="A5714" s="117">
        <v>450000</v>
      </c>
      <c r="B5714" s="117">
        <v>880000</v>
      </c>
      <c r="C5714" s="117">
        <v>880000</v>
      </c>
      <c r="D5714" s="115" t="s">
        <v>342</v>
      </c>
      <c r="E5714" s="115" t="s">
        <v>13</v>
      </c>
      <c r="F5714" s="115" t="s">
        <v>343</v>
      </c>
      <c r="G5714" s="115" t="s">
        <v>344</v>
      </c>
      <c r="H5714" s="115">
        <v>0.56000000000000005</v>
      </c>
      <c r="I5714" s="115">
        <v>0.48</v>
      </c>
      <c r="J5714" s="115" t="s">
        <v>350</v>
      </c>
      <c r="K5714" s="115">
        <v>0.14151022630803001</v>
      </c>
      <c r="L5714" s="115">
        <v>3666.6652595072101</v>
      </c>
      <c r="M5714" s="115">
        <v>9.1378992057292603</v>
      </c>
      <c r="N5714" s="115">
        <v>1.34387136874015</v>
      </c>
      <c r="O5714" s="115">
        <v>1.2931061845827301</v>
      </c>
      <c r="P5714" s="115">
        <v>0.19017154151929999</v>
      </c>
      <c r="Q5714" s="115">
        <v>518.87063066866403</v>
      </c>
      <c r="R5714" s="115">
        <v>1210</v>
      </c>
      <c r="S5714" s="115" t="s">
        <v>353</v>
      </c>
      <c r="T5714" s="115">
        <v>1210</v>
      </c>
      <c r="U5714" s="115" t="s">
        <v>352</v>
      </c>
      <c r="V5714" s="115" t="s">
        <v>350</v>
      </c>
      <c r="Z5714" s="115">
        <v>0</v>
      </c>
      <c r="AA5714" s="115">
        <v>1</v>
      </c>
      <c r="AB5714" s="115">
        <v>1.2931061845827301</v>
      </c>
      <c r="AC5714" s="115">
        <v>0.19017154151929999</v>
      </c>
      <c r="AD5714" s="115">
        <v>518.87063066866403</v>
      </c>
      <c r="AF5714" s="115">
        <v>-1</v>
      </c>
      <c r="AG5714" s="115">
        <v>-1</v>
      </c>
      <c r="AH5714" s="115">
        <v>-1</v>
      </c>
      <c r="AI5714" s="115">
        <v>-1</v>
      </c>
      <c r="AJ5714" s="115">
        <v>0</v>
      </c>
      <c r="AM5714" s="115" t="s">
        <v>348</v>
      </c>
      <c r="AN5714" s="115">
        <v>-1</v>
      </c>
      <c r="AQ5714" s="115">
        <v>604</v>
      </c>
      <c r="AR5714" s="115" t="s">
        <v>271</v>
      </c>
      <c r="AS5714" s="115" t="s">
        <v>384</v>
      </c>
      <c r="AT5714" s="115" t="s">
        <v>296</v>
      </c>
      <c r="AV5714" s="115">
        <v>95.7615402953478</v>
      </c>
      <c r="AW5714" s="115">
        <v>0.42081965180000003</v>
      </c>
    </row>
    <row r="5715" spans="1:49" x14ac:dyDescent="0.25">
      <c r="A5715" s="117">
        <v>450000</v>
      </c>
      <c r="B5715" s="117">
        <v>880000</v>
      </c>
      <c r="C5715" s="117">
        <v>880000</v>
      </c>
      <c r="D5715" s="115" t="s">
        <v>342</v>
      </c>
      <c r="E5715" s="115" t="s">
        <v>13</v>
      </c>
      <c r="F5715" s="115" t="s">
        <v>343</v>
      </c>
      <c r="G5715" s="115" t="s">
        <v>344</v>
      </c>
      <c r="H5715" s="115">
        <v>0.56000000000000005</v>
      </c>
      <c r="I5715" s="115">
        <v>0.48</v>
      </c>
      <c r="J5715" s="115" t="s">
        <v>350</v>
      </c>
      <c r="K5715" s="115">
        <v>0.16569153807552001</v>
      </c>
      <c r="L5715" s="115">
        <v>3666.6652595072101</v>
      </c>
      <c r="M5715" s="115">
        <v>9.1378992057292603</v>
      </c>
      <c r="N5715" s="115">
        <v>1.34387136874015</v>
      </c>
      <c r="O5715" s="115">
        <v>1.5140725741763501</v>
      </c>
      <c r="P5715" s="115">
        <v>0.22266811406220999</v>
      </c>
      <c r="Q5715" s="115">
        <v>607.53540645582495</v>
      </c>
      <c r="R5715" s="115">
        <v>1210</v>
      </c>
      <c r="S5715" s="115" t="s">
        <v>353</v>
      </c>
      <c r="T5715" s="115">
        <v>1210</v>
      </c>
      <c r="U5715" s="115" t="s">
        <v>352</v>
      </c>
      <c r="V5715" s="115" t="s">
        <v>350</v>
      </c>
      <c r="Z5715" s="115">
        <v>0</v>
      </c>
      <c r="AA5715" s="115">
        <v>1</v>
      </c>
      <c r="AB5715" s="115">
        <v>1.5140725741763501</v>
      </c>
      <c r="AC5715" s="115">
        <v>0.22266811406220999</v>
      </c>
      <c r="AD5715" s="115">
        <v>607.53540645582495</v>
      </c>
      <c r="AF5715" s="115">
        <v>-1</v>
      </c>
      <c r="AG5715" s="115">
        <v>-1</v>
      </c>
      <c r="AH5715" s="115">
        <v>-1</v>
      </c>
      <c r="AI5715" s="115">
        <v>-1</v>
      </c>
      <c r="AJ5715" s="115">
        <v>0</v>
      </c>
      <c r="AM5715" s="115" t="s">
        <v>348</v>
      </c>
      <c r="AN5715" s="115">
        <v>-1</v>
      </c>
      <c r="AQ5715" s="115">
        <v>604</v>
      </c>
      <c r="AR5715" s="115" t="s">
        <v>271</v>
      </c>
      <c r="AS5715" s="115" t="s">
        <v>384</v>
      </c>
      <c r="AT5715" s="115" t="s">
        <v>296</v>
      </c>
      <c r="AV5715" s="115">
        <v>103.482675245924</v>
      </c>
      <c r="AW5715" s="115">
        <v>0.49272944559999998</v>
      </c>
    </row>
    <row r="5716" spans="1:49" x14ac:dyDescent="0.25">
      <c r="A5716" s="117">
        <v>450000</v>
      </c>
      <c r="B5716" s="117">
        <v>880000</v>
      </c>
      <c r="C5716" s="117">
        <v>880000</v>
      </c>
      <c r="D5716" s="115" t="s">
        <v>342</v>
      </c>
      <c r="E5716" s="115" t="s">
        <v>13</v>
      </c>
      <c r="F5716" s="115" t="s">
        <v>343</v>
      </c>
      <c r="G5716" s="115" t="s">
        <v>344</v>
      </c>
      <c r="H5716" s="115">
        <v>0.56000000000000005</v>
      </c>
      <c r="I5716" s="115">
        <v>0.48</v>
      </c>
      <c r="J5716" s="115" t="s">
        <v>350</v>
      </c>
      <c r="K5716" s="115">
        <v>2.6273852116000002E-4</v>
      </c>
      <c r="L5716" s="115">
        <v>3666.6652595072101</v>
      </c>
      <c r="M5716" s="115">
        <v>9.1378992057292603</v>
      </c>
      <c r="N5716" s="115">
        <v>1.34387136874015</v>
      </c>
      <c r="O5716" s="115">
        <v>2.4008781238700001E-3</v>
      </c>
      <c r="P5716" s="115">
        <v>3.5308677606000002E-4</v>
      </c>
      <c r="Q5716" s="115">
        <v>0.96337420789367001</v>
      </c>
      <c r="R5716" s="115">
        <v>1210</v>
      </c>
      <c r="S5716" s="115" t="s">
        <v>353</v>
      </c>
      <c r="T5716" s="115">
        <v>1210</v>
      </c>
      <c r="U5716" s="115" t="s">
        <v>352</v>
      </c>
      <c r="V5716" s="115" t="s">
        <v>350</v>
      </c>
      <c r="Z5716" s="115">
        <v>0</v>
      </c>
      <c r="AA5716" s="115">
        <v>1</v>
      </c>
      <c r="AB5716" s="115">
        <v>2.4008781238700001E-3</v>
      </c>
      <c r="AC5716" s="115">
        <v>3.5308677606000002E-4</v>
      </c>
      <c r="AD5716" s="115">
        <v>0.96337420789535999</v>
      </c>
      <c r="AF5716" s="115">
        <v>-1</v>
      </c>
      <c r="AG5716" s="115">
        <v>-1</v>
      </c>
      <c r="AH5716" s="115">
        <v>-1</v>
      </c>
      <c r="AI5716" s="115">
        <v>-1</v>
      </c>
      <c r="AJ5716" s="115">
        <v>0</v>
      </c>
      <c r="AM5716" s="115" t="s">
        <v>348</v>
      </c>
      <c r="AN5716" s="115">
        <v>-1</v>
      </c>
      <c r="AQ5716" s="115">
        <v>604</v>
      </c>
      <c r="AR5716" s="115" t="s">
        <v>271</v>
      </c>
      <c r="AS5716" s="115" t="s">
        <v>384</v>
      </c>
      <c r="AT5716" s="115" t="s">
        <v>296</v>
      </c>
      <c r="AV5716" s="115">
        <v>18.9413597474006</v>
      </c>
      <c r="AW5716" s="115">
        <v>7.8132539999999995E-4</v>
      </c>
    </row>
    <row r="5717" spans="1:49" x14ac:dyDescent="0.25">
      <c r="A5717" s="117">
        <v>450000</v>
      </c>
      <c r="B5717" s="117">
        <v>880000</v>
      </c>
      <c r="C5717" s="117">
        <v>880000</v>
      </c>
      <c r="D5717" s="115" t="s">
        <v>342</v>
      </c>
      <c r="E5717" s="115" t="s">
        <v>13</v>
      </c>
      <c r="F5717" s="115" t="s">
        <v>343</v>
      </c>
      <c r="G5717" s="115" t="s">
        <v>344</v>
      </c>
      <c r="H5717" s="115">
        <v>0.56000000000000005</v>
      </c>
      <c r="I5717" s="115">
        <v>0.48</v>
      </c>
      <c r="J5717" s="115" t="s">
        <v>350</v>
      </c>
      <c r="K5717" s="115">
        <v>0.14372973623299001</v>
      </c>
      <c r="L5717" s="115">
        <v>3666.6652586876398</v>
      </c>
      <c r="M5717" s="115">
        <v>9.1378992036867803</v>
      </c>
      <c r="N5717" s="115">
        <v>1.3438713684397701</v>
      </c>
      <c r="O5717" s="115">
        <v>1.3133878422695899</v>
      </c>
      <c r="P5717" s="115">
        <v>0.19315427731692</v>
      </c>
      <c r="Q5717" s="115">
        <v>527.00883048586195</v>
      </c>
      <c r="R5717" s="115">
        <v>1210</v>
      </c>
      <c r="S5717" s="115" t="s">
        <v>353</v>
      </c>
      <c r="T5717" s="115">
        <v>1210</v>
      </c>
      <c r="U5717" s="115" t="s">
        <v>352</v>
      </c>
      <c r="V5717" s="115" t="s">
        <v>350</v>
      </c>
      <c r="Z5717" s="115">
        <v>0</v>
      </c>
      <c r="AA5717" s="115">
        <v>1</v>
      </c>
      <c r="AB5717" s="115">
        <v>1.3133878422695899</v>
      </c>
      <c r="AC5717" s="115">
        <v>0.19315427731692</v>
      </c>
      <c r="AD5717" s="115">
        <v>527.00883048586195</v>
      </c>
      <c r="AF5717" s="115">
        <v>-1</v>
      </c>
      <c r="AG5717" s="115">
        <v>-1</v>
      </c>
      <c r="AH5717" s="115">
        <v>-1</v>
      </c>
      <c r="AI5717" s="115">
        <v>-1</v>
      </c>
      <c r="AJ5717" s="115">
        <v>0</v>
      </c>
      <c r="AM5717" s="115" t="s">
        <v>348</v>
      </c>
      <c r="AN5717" s="115">
        <v>-1</v>
      </c>
      <c r="AQ5717" s="115">
        <v>604</v>
      </c>
      <c r="AR5717" s="115" t="s">
        <v>271</v>
      </c>
      <c r="AS5717" s="115" t="s">
        <v>384</v>
      </c>
      <c r="AT5717" s="115" t="s">
        <v>296</v>
      </c>
      <c r="AV5717" s="115">
        <v>96.587108624261106</v>
      </c>
      <c r="AW5717" s="115">
        <v>0.42741997609999999</v>
      </c>
    </row>
    <row r="5718" spans="1:49" x14ac:dyDescent="0.25">
      <c r="A5718" s="117">
        <v>450000</v>
      </c>
      <c r="B5718" s="117">
        <v>880000</v>
      </c>
      <c r="C5718" s="117">
        <v>880000</v>
      </c>
      <c r="D5718" s="115" t="s">
        <v>342</v>
      </c>
      <c r="E5718" s="115" t="s">
        <v>13</v>
      </c>
      <c r="F5718" s="115" t="s">
        <v>343</v>
      </c>
      <c r="G5718" s="115" t="s">
        <v>344</v>
      </c>
      <c r="H5718" s="115">
        <v>0.56000000000000005</v>
      </c>
      <c r="I5718" s="115">
        <v>0.48</v>
      </c>
      <c r="J5718" s="115" t="s">
        <v>350</v>
      </c>
      <c r="K5718" s="115">
        <v>0.13658264779863999</v>
      </c>
      <c r="L5718" s="115">
        <v>3666.6652586876398</v>
      </c>
      <c r="M5718" s="115">
        <v>9.1378992036867803</v>
      </c>
      <c r="N5718" s="115">
        <v>1.3438713684397701</v>
      </c>
      <c r="O5718" s="115">
        <v>1.2480784685566699</v>
      </c>
      <c r="P5718" s="115">
        <v>0.18354950980229001</v>
      </c>
      <c r="Q5718" s="115">
        <v>500.80284962286203</v>
      </c>
      <c r="R5718" s="115">
        <v>1210</v>
      </c>
      <c r="S5718" s="115" t="s">
        <v>353</v>
      </c>
      <c r="T5718" s="115">
        <v>1210</v>
      </c>
      <c r="U5718" s="115" t="s">
        <v>352</v>
      </c>
      <c r="V5718" s="115" t="s">
        <v>350</v>
      </c>
      <c r="Z5718" s="115">
        <v>0</v>
      </c>
      <c r="AA5718" s="115">
        <v>1</v>
      </c>
      <c r="AB5718" s="115">
        <v>1.2480784685566699</v>
      </c>
      <c r="AC5718" s="115">
        <v>0.18354950980229001</v>
      </c>
      <c r="AD5718" s="115">
        <v>500.80284962286203</v>
      </c>
      <c r="AF5718" s="115">
        <v>-1</v>
      </c>
      <c r="AG5718" s="115">
        <v>-1</v>
      </c>
      <c r="AH5718" s="115">
        <v>-1</v>
      </c>
      <c r="AI5718" s="115">
        <v>-1</v>
      </c>
      <c r="AJ5718" s="115">
        <v>0</v>
      </c>
      <c r="AM5718" s="115" t="s">
        <v>348</v>
      </c>
      <c r="AN5718" s="115">
        <v>-1</v>
      </c>
      <c r="AQ5718" s="115">
        <v>604</v>
      </c>
      <c r="AR5718" s="115" t="s">
        <v>271</v>
      </c>
      <c r="AS5718" s="115" t="s">
        <v>384</v>
      </c>
      <c r="AT5718" s="115" t="s">
        <v>296</v>
      </c>
      <c r="AV5718" s="115">
        <v>94.160674886469195</v>
      </c>
      <c r="AW5718" s="115">
        <v>0.4061661392</v>
      </c>
    </row>
    <row r="5719" spans="1:49" x14ac:dyDescent="0.25">
      <c r="A5719" s="117">
        <v>450000</v>
      </c>
      <c r="B5719" s="117">
        <v>880000</v>
      </c>
      <c r="C5719" s="117">
        <v>880000</v>
      </c>
      <c r="D5719" s="115" t="s">
        <v>342</v>
      </c>
      <c r="E5719" s="115" t="s">
        <v>13</v>
      </c>
      <c r="F5719" s="115" t="s">
        <v>343</v>
      </c>
      <c r="G5719" s="115" t="s">
        <v>344</v>
      </c>
      <c r="H5719" s="115">
        <v>0.56000000000000005</v>
      </c>
      <c r="I5719" s="115">
        <v>0.48</v>
      </c>
      <c r="J5719" s="115" t="s">
        <v>350</v>
      </c>
      <c r="K5719" s="115">
        <v>2.7114449941310001E-2</v>
      </c>
      <c r="L5719" s="115">
        <v>3666.6652586876398</v>
      </c>
      <c r="M5719" s="115">
        <v>9.1378992036867803</v>
      </c>
      <c r="N5719" s="115">
        <v>1.3438713684397701</v>
      </c>
      <c r="O5719" s="115">
        <v>0.24776911052715</v>
      </c>
      <c r="P5719" s="115">
        <v>3.6438332947119997E-2</v>
      </c>
      <c r="Q5719" s="115">
        <v>99.419611608248701</v>
      </c>
      <c r="R5719" s="115">
        <v>1210</v>
      </c>
      <c r="S5719" s="115" t="s">
        <v>353</v>
      </c>
      <c r="T5719" s="115">
        <v>1210</v>
      </c>
      <c r="U5719" s="115" t="s">
        <v>352</v>
      </c>
      <c r="V5719" s="115" t="s">
        <v>350</v>
      </c>
      <c r="Z5719" s="115">
        <v>0</v>
      </c>
      <c r="AA5719" s="115">
        <v>1</v>
      </c>
      <c r="AB5719" s="115">
        <v>0.24776911052715</v>
      </c>
      <c r="AC5719" s="115">
        <v>3.6438332947119997E-2</v>
      </c>
      <c r="AD5719" s="115">
        <v>99.419611608248303</v>
      </c>
      <c r="AF5719" s="115">
        <v>-1</v>
      </c>
      <c r="AG5719" s="115">
        <v>-1</v>
      </c>
      <c r="AH5719" s="115">
        <v>-1</v>
      </c>
      <c r="AI5719" s="115">
        <v>-1</v>
      </c>
      <c r="AJ5719" s="115">
        <v>0</v>
      </c>
      <c r="AM5719" s="115" t="s">
        <v>348</v>
      </c>
      <c r="AN5719" s="115">
        <v>-1</v>
      </c>
      <c r="AQ5719" s="115">
        <v>604</v>
      </c>
      <c r="AR5719" s="115" t="s">
        <v>271</v>
      </c>
      <c r="AS5719" s="115" t="s">
        <v>384</v>
      </c>
      <c r="AT5719" s="115" t="s">
        <v>296</v>
      </c>
      <c r="AV5719" s="115">
        <v>61.721283307858997</v>
      </c>
      <c r="AW5719" s="115">
        <v>8.0632288400000002E-2</v>
      </c>
    </row>
    <row r="5720" spans="1:49" x14ac:dyDescent="0.25">
      <c r="A5720" s="117">
        <v>450000</v>
      </c>
      <c r="B5720" s="117">
        <v>880000</v>
      </c>
      <c r="C5720" s="117">
        <v>880000</v>
      </c>
      <c r="D5720" s="115" t="s">
        <v>342</v>
      </c>
      <c r="E5720" s="115" t="s">
        <v>13</v>
      </c>
      <c r="F5720" s="115" t="s">
        <v>343</v>
      </c>
      <c r="G5720" s="115" t="s">
        <v>344</v>
      </c>
      <c r="H5720" s="115">
        <v>0.56000000000000005</v>
      </c>
      <c r="I5720" s="115">
        <v>0.48</v>
      </c>
      <c r="J5720" s="115" t="s">
        <v>350</v>
      </c>
      <c r="K5720" s="115">
        <v>0.20444249631872999</v>
      </c>
      <c r="L5720" s="115">
        <v>3666.6652586876398</v>
      </c>
      <c r="M5720" s="115">
        <v>9.1378992036867803</v>
      </c>
      <c r="N5720" s="115">
        <v>1.3438713684397701</v>
      </c>
      <c r="O5720" s="115">
        <v>1.86817492431071</v>
      </c>
      <c r="P5720" s="115">
        <v>0.27474441729510002</v>
      </c>
      <c r="Q5720" s="115">
        <v>749.622198651286</v>
      </c>
      <c r="R5720" s="115">
        <v>1210</v>
      </c>
      <c r="S5720" s="115" t="s">
        <v>353</v>
      </c>
      <c r="T5720" s="115">
        <v>1210</v>
      </c>
      <c r="U5720" s="115" t="s">
        <v>352</v>
      </c>
      <c r="V5720" s="115" t="s">
        <v>350</v>
      </c>
      <c r="Z5720" s="115">
        <v>0</v>
      </c>
      <c r="AA5720" s="115">
        <v>1</v>
      </c>
      <c r="AB5720" s="115">
        <v>1.86817492431071</v>
      </c>
      <c r="AC5720" s="115">
        <v>0.27474441729510002</v>
      </c>
      <c r="AD5720" s="115">
        <v>749.622198651286</v>
      </c>
      <c r="AF5720" s="115">
        <v>-1</v>
      </c>
      <c r="AG5720" s="115">
        <v>-1</v>
      </c>
      <c r="AH5720" s="115">
        <v>-1</v>
      </c>
      <c r="AI5720" s="115">
        <v>-1</v>
      </c>
      <c r="AJ5720" s="115">
        <v>0</v>
      </c>
      <c r="AM5720" s="115" t="s">
        <v>348</v>
      </c>
      <c r="AN5720" s="115">
        <v>-1</v>
      </c>
      <c r="AQ5720" s="115">
        <v>604</v>
      </c>
      <c r="AR5720" s="115" t="s">
        <v>271</v>
      </c>
      <c r="AS5720" s="115" t="s">
        <v>384</v>
      </c>
      <c r="AT5720" s="115" t="s">
        <v>296</v>
      </c>
      <c r="AV5720" s="115">
        <v>115.254707404363</v>
      </c>
      <c r="AW5720" s="115">
        <v>0.6079660979</v>
      </c>
    </row>
    <row r="5721" spans="1:49" x14ac:dyDescent="0.25">
      <c r="A5721" s="117">
        <v>450000</v>
      </c>
      <c r="B5721" s="117">
        <v>880000</v>
      </c>
      <c r="C5721" s="117">
        <v>880000</v>
      </c>
      <c r="D5721" s="115" t="s">
        <v>342</v>
      </c>
      <c r="E5721" s="115" t="s">
        <v>13</v>
      </c>
      <c r="F5721" s="115" t="s">
        <v>343</v>
      </c>
      <c r="G5721" s="115" t="s">
        <v>344</v>
      </c>
      <c r="H5721" s="115">
        <v>0.56000000000000005</v>
      </c>
      <c r="I5721" s="115">
        <v>0.48</v>
      </c>
      <c r="J5721" s="115" t="s">
        <v>350</v>
      </c>
      <c r="K5721" s="115">
        <v>0.10589412344526</v>
      </c>
      <c r="L5721" s="115">
        <v>3666.6652586876398</v>
      </c>
      <c r="M5721" s="115">
        <v>9.1378992036867803</v>
      </c>
      <c r="N5721" s="115">
        <v>1.3438713684397701</v>
      </c>
      <c r="O5721" s="115">
        <v>0.96764982630556995</v>
      </c>
      <c r="P5721" s="115">
        <v>0.14230808058411001</v>
      </c>
      <c r="Q5721" s="115">
        <v>388.27830353592299</v>
      </c>
      <c r="R5721" s="115">
        <v>1210</v>
      </c>
      <c r="S5721" s="115" t="s">
        <v>353</v>
      </c>
      <c r="T5721" s="115">
        <v>1210</v>
      </c>
      <c r="U5721" s="115" t="s">
        <v>352</v>
      </c>
      <c r="V5721" s="115" t="s">
        <v>350</v>
      </c>
      <c r="Z5721" s="115">
        <v>0</v>
      </c>
      <c r="AA5721" s="115">
        <v>1</v>
      </c>
      <c r="AB5721" s="115">
        <v>0.96764982630556995</v>
      </c>
      <c r="AC5721" s="115">
        <v>0.14230808058411001</v>
      </c>
      <c r="AD5721" s="115">
        <v>388.27830353592299</v>
      </c>
      <c r="AF5721" s="115">
        <v>-1</v>
      </c>
      <c r="AG5721" s="115">
        <v>-1</v>
      </c>
      <c r="AH5721" s="115">
        <v>-1</v>
      </c>
      <c r="AI5721" s="115">
        <v>-1</v>
      </c>
      <c r="AJ5721" s="115">
        <v>0</v>
      </c>
      <c r="AM5721" s="115" t="s">
        <v>348</v>
      </c>
      <c r="AN5721" s="115">
        <v>-1</v>
      </c>
      <c r="AQ5721" s="115">
        <v>604</v>
      </c>
      <c r="AR5721" s="115" t="s">
        <v>271</v>
      </c>
      <c r="AS5721" s="115" t="s">
        <v>384</v>
      </c>
      <c r="AT5721" s="115" t="s">
        <v>296</v>
      </c>
      <c r="AV5721" s="115">
        <v>86.372197955854503</v>
      </c>
      <c r="AW5721" s="115">
        <v>0.3149053557</v>
      </c>
    </row>
    <row r="5722" spans="1:49" x14ac:dyDescent="0.25">
      <c r="A5722" s="117">
        <v>450000</v>
      </c>
      <c r="B5722" s="117">
        <v>880000</v>
      </c>
      <c r="C5722" s="117">
        <v>880000</v>
      </c>
      <c r="D5722" s="115" t="s">
        <v>342</v>
      </c>
      <c r="E5722" s="115" t="s">
        <v>13</v>
      </c>
      <c r="F5722" s="115" t="s">
        <v>343</v>
      </c>
      <c r="G5722" s="115" t="s">
        <v>344</v>
      </c>
      <c r="H5722" s="115">
        <v>0.56000000000000005</v>
      </c>
      <c r="I5722" s="115">
        <v>0.48</v>
      </c>
      <c r="J5722" s="115" t="s">
        <v>350</v>
      </c>
      <c r="K5722" s="115">
        <v>0.1538326855846</v>
      </c>
      <c r="L5722" s="115">
        <v>3665.1386587245302</v>
      </c>
      <c r="M5722" s="115">
        <v>9.1342777560178607</v>
      </c>
      <c r="N5722" s="115">
        <v>1.34334499967632</v>
      </c>
      <c r="O5722" s="115">
        <v>1.4051504780839399</v>
      </c>
      <c r="P5722" s="115">
        <v>0.20665036896686001</v>
      </c>
      <c r="Q5722" s="115">
        <v>563.81812291155097</v>
      </c>
      <c r="R5722" s="115">
        <v>1200</v>
      </c>
      <c r="S5722" s="115" t="s">
        <v>351</v>
      </c>
      <c r="T5722" s="115">
        <v>1200</v>
      </c>
      <c r="U5722" s="115" t="s">
        <v>352</v>
      </c>
      <c r="V5722" s="115" t="s">
        <v>350</v>
      </c>
      <c r="Z5722" s="115">
        <v>0</v>
      </c>
      <c r="AA5722" s="115">
        <v>1</v>
      </c>
      <c r="AB5722" s="115">
        <v>1.4051504780839399</v>
      </c>
      <c r="AC5722" s="115">
        <v>0.20665036896686001</v>
      </c>
      <c r="AD5722" s="115">
        <v>1352.17930857992</v>
      </c>
      <c r="AF5722" s="115">
        <v>-1</v>
      </c>
      <c r="AG5722" s="115">
        <v>-1</v>
      </c>
      <c r="AH5722" s="115">
        <v>-1</v>
      </c>
      <c r="AI5722" s="115">
        <v>-1</v>
      </c>
      <c r="AJ5722" s="115">
        <v>0</v>
      </c>
      <c r="AM5722" s="115" t="s">
        <v>348</v>
      </c>
      <c r="AN5722" s="115">
        <v>-1</v>
      </c>
      <c r="AQ5722" s="115">
        <v>604</v>
      </c>
      <c r="AR5722" s="115" t="s">
        <v>271</v>
      </c>
      <c r="AS5722" s="115" t="s">
        <v>384</v>
      </c>
      <c r="AT5722" s="115" t="s">
        <v>296</v>
      </c>
      <c r="AV5722" s="115">
        <v>152.32535089816301</v>
      </c>
      <c r="AW5722" s="115">
        <v>1.0966579956</v>
      </c>
    </row>
    <row r="5723" spans="1:49" x14ac:dyDescent="0.25">
      <c r="A5723" s="117">
        <v>450000</v>
      </c>
      <c r="B5723" s="117">
        <v>880000</v>
      </c>
      <c r="C5723" s="117">
        <v>880000</v>
      </c>
      <c r="D5723" s="115" t="s">
        <v>342</v>
      </c>
      <c r="E5723" s="115" t="s">
        <v>13</v>
      </c>
      <c r="F5723" s="115" t="s">
        <v>343</v>
      </c>
      <c r="G5723" s="115" t="s">
        <v>344</v>
      </c>
      <c r="H5723" s="115">
        <v>0.56000000000000005</v>
      </c>
      <c r="I5723" s="115">
        <v>0.48</v>
      </c>
      <c r="J5723" s="115" t="s">
        <v>350</v>
      </c>
      <c r="K5723" s="115">
        <v>2.2399124022040001E-2</v>
      </c>
      <c r="L5723" s="115">
        <v>3665.1386587245302</v>
      </c>
      <c r="M5723" s="115">
        <v>9.1342777560178607</v>
      </c>
      <c r="N5723" s="115">
        <v>1.34334499967632</v>
      </c>
      <c r="O5723" s="115">
        <v>0.2045998203088</v>
      </c>
      <c r="P5723" s="115">
        <v>3.0089751252129999E-2</v>
      </c>
      <c r="Q5723" s="115">
        <v>82.095895374744103</v>
      </c>
      <c r="R5723" s="115">
        <v>1210</v>
      </c>
      <c r="S5723" s="115" t="s">
        <v>353</v>
      </c>
      <c r="T5723" s="115">
        <v>1210</v>
      </c>
      <c r="U5723" s="115" t="s">
        <v>352</v>
      </c>
      <c r="V5723" s="115" t="s">
        <v>350</v>
      </c>
      <c r="Z5723" s="115">
        <v>0</v>
      </c>
      <c r="AA5723" s="115">
        <v>1</v>
      </c>
      <c r="AB5723" s="115">
        <v>0.2045998203088</v>
      </c>
      <c r="AC5723" s="115">
        <v>3.0089751252129999E-2</v>
      </c>
      <c r="AD5723" s="115">
        <v>82.095895374743705</v>
      </c>
      <c r="AF5723" s="115">
        <v>-1</v>
      </c>
      <c r="AG5723" s="115">
        <v>-1</v>
      </c>
      <c r="AH5723" s="115">
        <v>-1</v>
      </c>
      <c r="AI5723" s="115">
        <v>-1</v>
      </c>
      <c r="AJ5723" s="115">
        <v>0</v>
      </c>
      <c r="AM5723" s="115" t="s">
        <v>348</v>
      </c>
      <c r="AN5723" s="115">
        <v>-1</v>
      </c>
      <c r="AQ5723" s="115">
        <v>604</v>
      </c>
      <c r="AR5723" s="115" t="s">
        <v>271</v>
      </c>
      <c r="AS5723" s="115" t="s">
        <v>384</v>
      </c>
      <c r="AT5723" s="115" t="s">
        <v>296</v>
      </c>
      <c r="AV5723" s="115">
        <v>46.8914138579905</v>
      </c>
      <c r="AW5723" s="115">
        <v>6.6582234700000006E-2</v>
      </c>
    </row>
    <row r="5724" spans="1:49" x14ac:dyDescent="0.25">
      <c r="A5724" s="117">
        <v>450000</v>
      </c>
      <c r="B5724" s="117">
        <v>880000</v>
      </c>
      <c r="C5724" s="117">
        <v>880000</v>
      </c>
      <c r="D5724" s="115" t="s">
        <v>342</v>
      </c>
      <c r="E5724" s="115" t="s">
        <v>13</v>
      </c>
      <c r="F5724" s="115" t="s">
        <v>343</v>
      </c>
      <c r="G5724" s="115" t="s">
        <v>344</v>
      </c>
      <c r="H5724" s="115">
        <v>0.56000000000000005</v>
      </c>
      <c r="I5724" s="115">
        <v>0.48</v>
      </c>
      <c r="J5724" s="115" t="s">
        <v>350</v>
      </c>
      <c r="K5724" s="115">
        <v>4.606835124032E-2</v>
      </c>
      <c r="L5724" s="115">
        <v>3665.1386587245302</v>
      </c>
      <c r="M5724" s="115">
        <v>9.1342777560178607</v>
      </c>
      <c r="N5724" s="115">
        <v>1.34334499967632</v>
      </c>
      <c r="O5724" s="115">
        <v>0.42080111599091002</v>
      </c>
      <c r="P5724" s="115">
        <v>6.1885689282019998E-2</v>
      </c>
      <c r="Q5724" s="115">
        <v>168.84689507461499</v>
      </c>
      <c r="R5724" s="115">
        <v>1210</v>
      </c>
      <c r="S5724" s="115" t="s">
        <v>353</v>
      </c>
      <c r="T5724" s="115">
        <v>1210</v>
      </c>
      <c r="U5724" s="115" t="s">
        <v>352</v>
      </c>
      <c r="V5724" s="115" t="s">
        <v>350</v>
      </c>
      <c r="Z5724" s="115">
        <v>0</v>
      </c>
      <c r="AA5724" s="115">
        <v>1</v>
      </c>
      <c r="AB5724" s="115">
        <v>0.42080111599091002</v>
      </c>
      <c r="AC5724" s="115">
        <v>6.1885689282019998E-2</v>
      </c>
      <c r="AD5724" s="115">
        <v>168.84689507461599</v>
      </c>
      <c r="AF5724" s="115">
        <v>-1</v>
      </c>
      <c r="AG5724" s="115">
        <v>-1</v>
      </c>
      <c r="AH5724" s="115">
        <v>-1</v>
      </c>
      <c r="AI5724" s="115">
        <v>-1</v>
      </c>
      <c r="AJ5724" s="115">
        <v>0</v>
      </c>
      <c r="AM5724" s="115" t="s">
        <v>348</v>
      </c>
      <c r="AN5724" s="115">
        <v>-1</v>
      </c>
      <c r="AQ5724" s="115">
        <v>604</v>
      </c>
      <c r="AR5724" s="115" t="s">
        <v>271</v>
      </c>
      <c r="AS5724" s="115" t="s">
        <v>384</v>
      </c>
      <c r="AT5724" s="115" t="s">
        <v>296</v>
      </c>
      <c r="AV5724" s="115">
        <v>66.650129192443501</v>
      </c>
      <c r="AW5724" s="115">
        <v>0.13693989870000001</v>
      </c>
    </row>
    <row r="5725" spans="1:49" x14ac:dyDescent="0.25">
      <c r="A5725" s="117">
        <v>450000</v>
      </c>
      <c r="B5725" s="117">
        <v>880000</v>
      </c>
      <c r="C5725" s="117">
        <v>880000</v>
      </c>
      <c r="D5725" s="115" t="s">
        <v>342</v>
      </c>
      <c r="E5725" s="115" t="s">
        <v>13</v>
      </c>
      <c r="F5725" s="115" t="s">
        <v>343</v>
      </c>
      <c r="G5725" s="115" t="s">
        <v>344</v>
      </c>
      <c r="H5725" s="115">
        <v>0.56000000000000005</v>
      </c>
      <c r="I5725" s="115">
        <v>0.48</v>
      </c>
      <c r="J5725" s="115" t="s">
        <v>350</v>
      </c>
      <c r="K5725" s="115">
        <v>0.15818697961950001</v>
      </c>
      <c r="L5725" s="115">
        <v>3665.1386587245302</v>
      </c>
      <c r="M5725" s="115">
        <v>9.1342777560178607</v>
      </c>
      <c r="N5725" s="115">
        <v>1.34334499967632</v>
      </c>
      <c r="O5725" s="115">
        <v>1.44492380923006</v>
      </c>
      <c r="P5725" s="115">
        <v>0.21249968808575001</v>
      </c>
      <c r="Q5725" s="115">
        <v>579.77721431030602</v>
      </c>
      <c r="R5725" s="115">
        <v>1210</v>
      </c>
      <c r="S5725" s="115" t="s">
        <v>353</v>
      </c>
      <c r="T5725" s="115">
        <v>1210</v>
      </c>
      <c r="U5725" s="115" t="s">
        <v>352</v>
      </c>
      <c r="V5725" s="115" t="s">
        <v>350</v>
      </c>
      <c r="Z5725" s="115">
        <v>0</v>
      </c>
      <c r="AA5725" s="115">
        <v>1</v>
      </c>
      <c r="AB5725" s="115">
        <v>1.44492380923006</v>
      </c>
      <c r="AC5725" s="115">
        <v>0.21249968808575001</v>
      </c>
      <c r="AD5725" s="115">
        <v>579.77721431030602</v>
      </c>
      <c r="AF5725" s="115">
        <v>-1</v>
      </c>
      <c r="AG5725" s="115">
        <v>-1</v>
      </c>
      <c r="AH5725" s="115">
        <v>-1</v>
      </c>
      <c r="AI5725" s="115">
        <v>-1</v>
      </c>
      <c r="AJ5725" s="115">
        <v>0</v>
      </c>
      <c r="AM5725" s="115" t="s">
        <v>348</v>
      </c>
      <c r="AN5725" s="115">
        <v>-1</v>
      </c>
      <c r="AQ5725" s="115">
        <v>604</v>
      </c>
      <c r="AR5725" s="115" t="s">
        <v>271</v>
      </c>
      <c r="AS5725" s="115" t="s">
        <v>384</v>
      </c>
      <c r="AT5725" s="115" t="s">
        <v>296</v>
      </c>
      <c r="AV5725" s="115">
        <v>100.97110262361601</v>
      </c>
      <c r="AW5725" s="115">
        <v>0.47021671879999999</v>
      </c>
    </row>
    <row r="5726" spans="1:49" x14ac:dyDescent="0.25">
      <c r="A5726" s="117">
        <v>450000</v>
      </c>
      <c r="B5726" s="117">
        <v>880000</v>
      </c>
      <c r="C5726" s="117">
        <v>880000</v>
      </c>
      <c r="D5726" s="115" t="s">
        <v>342</v>
      </c>
      <c r="E5726" s="115" t="s">
        <v>13</v>
      </c>
      <c r="F5726" s="115" t="s">
        <v>343</v>
      </c>
      <c r="G5726" s="115" t="s">
        <v>344</v>
      </c>
      <c r="H5726" s="115">
        <v>0.56000000000000005</v>
      </c>
      <c r="I5726" s="115">
        <v>0.48</v>
      </c>
      <c r="J5726" s="115" t="s">
        <v>350</v>
      </c>
      <c r="K5726" s="115">
        <v>3.8369403524760003E-2</v>
      </c>
      <c r="L5726" s="115">
        <v>3649.6723722499501</v>
      </c>
      <c r="M5726" s="115">
        <v>9.0981577375541498</v>
      </c>
      <c r="N5726" s="115">
        <v>1.338115377401</v>
      </c>
      <c r="O5726" s="115">
        <v>0.34909088556413997</v>
      </c>
      <c r="P5726" s="115">
        <v>5.1342688878179998E-2</v>
      </c>
      <c r="Q5726" s="115">
        <v>140.03575198402999</v>
      </c>
      <c r="R5726" s="115">
        <v>1200</v>
      </c>
      <c r="S5726" s="115" t="s">
        <v>351</v>
      </c>
      <c r="T5726" s="115">
        <v>1200</v>
      </c>
      <c r="U5726" s="115" t="s">
        <v>352</v>
      </c>
      <c r="V5726" s="115" t="s">
        <v>350</v>
      </c>
      <c r="Z5726" s="115">
        <v>0</v>
      </c>
      <c r="AA5726" s="115">
        <v>1</v>
      </c>
      <c r="AB5726" s="115">
        <v>0.34909088556413997</v>
      </c>
      <c r="AC5726" s="115">
        <v>5.1342688878179998E-2</v>
      </c>
      <c r="AD5726" s="115">
        <v>140.03575198403101</v>
      </c>
      <c r="AF5726" s="115">
        <v>-1</v>
      </c>
      <c r="AG5726" s="115">
        <v>-1</v>
      </c>
      <c r="AH5726" s="115">
        <v>-1</v>
      </c>
      <c r="AI5726" s="115">
        <v>-1</v>
      </c>
      <c r="AJ5726" s="115">
        <v>0</v>
      </c>
      <c r="AM5726" s="115" t="s">
        <v>348</v>
      </c>
      <c r="AN5726" s="115">
        <v>-1</v>
      </c>
      <c r="AQ5726" s="115">
        <v>604</v>
      </c>
      <c r="AR5726" s="115" t="s">
        <v>271</v>
      </c>
      <c r="AS5726" s="115" t="s">
        <v>384</v>
      </c>
      <c r="AT5726" s="115" t="s">
        <v>296</v>
      </c>
      <c r="AV5726" s="115">
        <v>60.187726845657799</v>
      </c>
      <c r="AW5726" s="115">
        <v>0.1135731971</v>
      </c>
    </row>
    <row r="5727" spans="1:49" x14ac:dyDescent="0.25">
      <c r="A5727" s="117">
        <v>450000</v>
      </c>
      <c r="B5727" s="117">
        <v>880000</v>
      </c>
      <c r="C5727" s="117">
        <v>880000</v>
      </c>
      <c r="D5727" s="115" t="s">
        <v>342</v>
      </c>
      <c r="E5727" s="115" t="s">
        <v>13</v>
      </c>
      <c r="F5727" s="115" t="s">
        <v>343</v>
      </c>
      <c r="G5727" s="115" t="s">
        <v>344</v>
      </c>
      <c r="H5727" s="115">
        <v>0.56000000000000005</v>
      </c>
      <c r="I5727" s="115">
        <v>0.48</v>
      </c>
      <c r="J5727" s="115" t="s">
        <v>350</v>
      </c>
      <c r="K5727" s="115">
        <v>4.6244528663650003E-2</v>
      </c>
      <c r="L5727" s="115">
        <v>3649.6723722499501</v>
      </c>
      <c r="M5727" s="115">
        <v>9.0981577375541498</v>
      </c>
      <c r="N5727" s="115">
        <v>1.338115377401</v>
      </c>
      <c r="O5727" s="115">
        <v>0.42074001628074997</v>
      </c>
      <c r="P5727" s="115">
        <v>6.1880514925490002E-2</v>
      </c>
      <c r="Q5727" s="115">
        <v>168.777378631451</v>
      </c>
      <c r="R5727" s="115">
        <v>1210</v>
      </c>
      <c r="S5727" s="115" t="s">
        <v>353</v>
      </c>
      <c r="T5727" s="115">
        <v>1210</v>
      </c>
      <c r="U5727" s="115" t="s">
        <v>352</v>
      </c>
      <c r="V5727" s="115" t="s">
        <v>350</v>
      </c>
      <c r="Z5727" s="115">
        <v>0</v>
      </c>
      <c r="AA5727" s="115">
        <v>1</v>
      </c>
      <c r="AB5727" s="115">
        <v>0.42074001628074997</v>
      </c>
      <c r="AC5727" s="115">
        <v>6.1880514925490002E-2</v>
      </c>
      <c r="AD5727" s="115">
        <v>461.69994318710297</v>
      </c>
      <c r="AF5727" s="115">
        <v>-1</v>
      </c>
      <c r="AG5727" s="115">
        <v>-1</v>
      </c>
      <c r="AH5727" s="115">
        <v>-1</v>
      </c>
      <c r="AI5727" s="115">
        <v>-1</v>
      </c>
      <c r="AJ5727" s="115">
        <v>0</v>
      </c>
      <c r="AM5727" s="115" t="s">
        <v>348</v>
      </c>
      <c r="AN5727" s="115">
        <v>-1</v>
      </c>
      <c r="AQ5727" s="115">
        <v>604</v>
      </c>
      <c r="AR5727" s="115" t="s">
        <v>271</v>
      </c>
      <c r="AS5727" s="115" t="s">
        <v>384</v>
      </c>
      <c r="AT5727" s="115" t="s">
        <v>296</v>
      </c>
      <c r="AV5727" s="115">
        <v>66.682336969836598</v>
      </c>
      <c r="AW5727" s="115">
        <v>0.37445250870000002</v>
      </c>
    </row>
    <row r="5728" spans="1:49" x14ac:dyDescent="0.25">
      <c r="A5728" s="117">
        <v>450000</v>
      </c>
      <c r="B5728" s="117">
        <v>880000</v>
      </c>
      <c r="C5728" s="117">
        <v>880000</v>
      </c>
      <c r="D5728" s="115" t="s">
        <v>342</v>
      </c>
      <c r="E5728" s="115" t="s">
        <v>13</v>
      </c>
      <c r="F5728" s="115" t="s">
        <v>343</v>
      </c>
      <c r="G5728" s="115" t="s">
        <v>344</v>
      </c>
      <c r="H5728" s="115">
        <v>0.56000000000000005</v>
      </c>
      <c r="I5728" s="115">
        <v>0.48</v>
      </c>
      <c r="J5728" s="115" t="s">
        <v>350</v>
      </c>
      <c r="K5728" s="115">
        <v>5.2908740475510002E-2</v>
      </c>
      <c r="L5728" s="115">
        <v>3649.6723722499501</v>
      </c>
      <c r="M5728" s="115">
        <v>9.0981577375541498</v>
      </c>
      <c r="N5728" s="115">
        <v>1.338115377401</v>
      </c>
      <c r="O5728" s="115">
        <v>0.48137206654157</v>
      </c>
      <c r="P5728" s="115">
        <v>7.0797999229209999E-2</v>
      </c>
      <c r="Q5728" s="115">
        <v>193.099568364041</v>
      </c>
      <c r="R5728" s="115">
        <v>1210</v>
      </c>
      <c r="S5728" s="115" t="s">
        <v>353</v>
      </c>
      <c r="T5728" s="115">
        <v>1210</v>
      </c>
      <c r="U5728" s="115" t="s">
        <v>352</v>
      </c>
      <c r="V5728" s="115" t="s">
        <v>350</v>
      </c>
      <c r="Z5728" s="115">
        <v>0</v>
      </c>
      <c r="AA5728" s="115">
        <v>1</v>
      </c>
      <c r="AB5728" s="115">
        <v>0.48137206654157</v>
      </c>
      <c r="AC5728" s="115">
        <v>7.0797999229209999E-2</v>
      </c>
      <c r="AD5728" s="115">
        <v>271.45445471835899</v>
      </c>
      <c r="AF5728" s="115">
        <v>-1</v>
      </c>
      <c r="AG5728" s="115">
        <v>-1</v>
      </c>
      <c r="AH5728" s="115">
        <v>-1</v>
      </c>
      <c r="AI5728" s="115">
        <v>-1</v>
      </c>
      <c r="AJ5728" s="115">
        <v>0</v>
      </c>
      <c r="AM5728" s="115" t="s">
        <v>348</v>
      </c>
      <c r="AN5728" s="115">
        <v>-1</v>
      </c>
      <c r="AQ5728" s="115">
        <v>604</v>
      </c>
      <c r="AR5728" s="115" t="s">
        <v>271</v>
      </c>
      <c r="AS5728" s="115" t="s">
        <v>384</v>
      </c>
      <c r="AT5728" s="115" t="s">
        <v>296</v>
      </c>
      <c r="AV5728" s="115">
        <v>68.587443608291906</v>
      </c>
      <c r="AW5728" s="115">
        <v>0.2201577086</v>
      </c>
    </row>
    <row r="5729" spans="1:49" x14ac:dyDescent="0.25">
      <c r="A5729" s="117">
        <v>450000</v>
      </c>
      <c r="B5729" s="117">
        <v>880000</v>
      </c>
      <c r="C5729" s="117">
        <v>880000</v>
      </c>
      <c r="D5729" s="115" t="s">
        <v>342</v>
      </c>
      <c r="E5729" s="115" t="s">
        <v>13</v>
      </c>
      <c r="F5729" s="115" t="s">
        <v>343</v>
      </c>
      <c r="G5729" s="115" t="s">
        <v>344</v>
      </c>
      <c r="H5729" s="115">
        <v>0.56000000000000005</v>
      </c>
      <c r="I5729" s="115">
        <v>0.48</v>
      </c>
      <c r="J5729" s="115" t="s">
        <v>350</v>
      </c>
      <c r="K5729" s="115">
        <v>1.4363728553869999E-2</v>
      </c>
      <c r="L5729" s="115">
        <v>3649.6723722499501</v>
      </c>
      <c r="M5729" s="115">
        <v>9.0981577375541498</v>
      </c>
      <c r="N5729" s="115">
        <v>1.338115377401</v>
      </c>
      <c r="O5729" s="115">
        <v>0.13068346808258999</v>
      </c>
      <c r="P5729" s="115">
        <v>1.9220326054749999E-2</v>
      </c>
      <c r="Q5729" s="115">
        <v>52.422903265586299</v>
      </c>
      <c r="R5729" s="115">
        <v>1210</v>
      </c>
      <c r="S5729" s="115" t="s">
        <v>353</v>
      </c>
      <c r="T5729" s="115">
        <v>1210</v>
      </c>
      <c r="U5729" s="115" t="s">
        <v>352</v>
      </c>
      <c r="V5729" s="115" t="s">
        <v>350</v>
      </c>
      <c r="Z5729" s="115">
        <v>0</v>
      </c>
      <c r="AA5729" s="115">
        <v>1</v>
      </c>
      <c r="AB5729" s="115">
        <v>0.13068346808258999</v>
      </c>
      <c r="AC5729" s="115">
        <v>1.9220326054749999E-2</v>
      </c>
      <c r="AD5729" s="115">
        <v>52.422903265586697</v>
      </c>
      <c r="AF5729" s="115">
        <v>-1</v>
      </c>
      <c r="AG5729" s="115">
        <v>-1</v>
      </c>
      <c r="AH5729" s="115">
        <v>-1</v>
      </c>
      <c r="AI5729" s="115">
        <v>-1</v>
      </c>
      <c r="AJ5729" s="115">
        <v>0</v>
      </c>
      <c r="AM5729" s="115" t="s">
        <v>348</v>
      </c>
      <c r="AN5729" s="115">
        <v>-1</v>
      </c>
      <c r="AQ5729" s="115">
        <v>604</v>
      </c>
      <c r="AR5729" s="115" t="s">
        <v>271</v>
      </c>
      <c r="AS5729" s="115" t="s">
        <v>384</v>
      </c>
      <c r="AT5729" s="115" t="s">
        <v>296</v>
      </c>
      <c r="AV5729" s="115">
        <v>36.890503427609701</v>
      </c>
      <c r="AW5729" s="115">
        <v>4.2516547699999997E-2</v>
      </c>
    </row>
    <row r="5730" spans="1:49" x14ac:dyDescent="0.25">
      <c r="A5730" s="117">
        <v>450000</v>
      </c>
      <c r="B5730" s="117">
        <v>880000</v>
      </c>
      <c r="C5730" s="117">
        <v>880000</v>
      </c>
      <c r="D5730" s="115" t="s">
        <v>342</v>
      </c>
      <c r="E5730" s="115" t="s">
        <v>13</v>
      </c>
      <c r="F5730" s="115" t="s">
        <v>343</v>
      </c>
      <c r="G5730" s="115" t="s">
        <v>344</v>
      </c>
      <c r="H5730" s="115">
        <v>0.56000000000000005</v>
      </c>
      <c r="I5730" s="115">
        <v>0.48</v>
      </c>
      <c r="J5730" s="115" t="s">
        <v>350</v>
      </c>
      <c r="K5730" s="115">
        <v>0.25419213450227002</v>
      </c>
      <c r="L5730" s="115">
        <v>3649.6723722499501</v>
      </c>
      <c r="M5730" s="115">
        <v>9.0981577375541498</v>
      </c>
      <c r="N5730" s="115">
        <v>1.338115377401</v>
      </c>
      <c r="O5730" s="115">
        <v>2.3126801353472701</v>
      </c>
      <c r="P5730" s="115">
        <v>0.34013840399187001</v>
      </c>
      <c r="Q5730" s="115">
        <v>927.71801053619697</v>
      </c>
      <c r="R5730" s="115">
        <v>1210</v>
      </c>
      <c r="S5730" s="115" t="s">
        <v>353</v>
      </c>
      <c r="T5730" s="115">
        <v>1210</v>
      </c>
      <c r="U5730" s="115" t="s">
        <v>352</v>
      </c>
      <c r="V5730" s="115" t="s">
        <v>350</v>
      </c>
      <c r="Z5730" s="115">
        <v>0</v>
      </c>
      <c r="AA5730" s="115">
        <v>1</v>
      </c>
      <c r="AB5730" s="115">
        <v>2.3126801353472701</v>
      </c>
      <c r="AC5730" s="115">
        <v>0.34013840399187001</v>
      </c>
      <c r="AD5730" s="115">
        <v>936.823910259493</v>
      </c>
      <c r="AF5730" s="115">
        <v>-1</v>
      </c>
      <c r="AG5730" s="115">
        <v>-1</v>
      </c>
      <c r="AH5730" s="115">
        <v>-1</v>
      </c>
      <c r="AI5730" s="115">
        <v>-1</v>
      </c>
      <c r="AJ5730" s="115">
        <v>0</v>
      </c>
      <c r="AM5730" s="115" t="s">
        <v>348</v>
      </c>
      <c r="AN5730" s="115">
        <v>-1</v>
      </c>
      <c r="AQ5730" s="115">
        <v>604</v>
      </c>
      <c r="AR5730" s="115" t="s">
        <v>271</v>
      </c>
      <c r="AS5730" s="115" t="s">
        <v>384</v>
      </c>
      <c r="AT5730" s="115" t="s">
        <v>296</v>
      </c>
      <c r="AV5730" s="115">
        <v>123.678897122156</v>
      </c>
      <c r="AW5730" s="115">
        <v>0.75979230350000004</v>
      </c>
    </row>
    <row r="5731" spans="1:49" x14ac:dyDescent="0.25">
      <c r="A5731" s="117">
        <v>450000</v>
      </c>
      <c r="B5731" s="117">
        <v>880000</v>
      </c>
      <c r="C5731" s="117">
        <v>880000</v>
      </c>
      <c r="D5731" s="115" t="s">
        <v>342</v>
      </c>
      <c r="E5731" s="115" t="s">
        <v>13</v>
      </c>
      <c r="F5731" s="115" t="s">
        <v>343</v>
      </c>
      <c r="G5731" s="115" t="s">
        <v>344</v>
      </c>
      <c r="H5731" s="115">
        <v>0.56000000000000005</v>
      </c>
      <c r="I5731" s="115">
        <v>0.48</v>
      </c>
      <c r="J5731" s="115" t="s">
        <v>350</v>
      </c>
      <c r="K5731" s="115">
        <v>0.10111189266404</v>
      </c>
      <c r="L5731" s="115">
        <v>3649.6723722499501</v>
      </c>
      <c r="M5731" s="115">
        <v>9.0981577375541498</v>
      </c>
      <c r="N5731" s="115">
        <v>1.338115377401</v>
      </c>
      <c r="O5731" s="115">
        <v>0.91993194860011995</v>
      </c>
      <c r="P5731" s="115">
        <v>0.13529937841187001</v>
      </c>
      <c r="Q5731" s="115">
        <v>369.02528116186699</v>
      </c>
      <c r="R5731" s="115">
        <v>1210</v>
      </c>
      <c r="S5731" s="115" t="s">
        <v>353</v>
      </c>
      <c r="T5731" s="115">
        <v>1210</v>
      </c>
      <c r="U5731" s="115" t="s">
        <v>352</v>
      </c>
      <c r="V5731" s="115" t="s">
        <v>350</v>
      </c>
      <c r="Z5731" s="115">
        <v>0</v>
      </c>
      <c r="AA5731" s="115">
        <v>1</v>
      </c>
      <c r="AB5731" s="115">
        <v>0.91993194860011995</v>
      </c>
      <c r="AC5731" s="115">
        <v>0.13529937841187001</v>
      </c>
      <c r="AD5731" s="115">
        <v>369.02528116186699</v>
      </c>
      <c r="AF5731" s="115">
        <v>-1</v>
      </c>
      <c r="AG5731" s="115">
        <v>-1</v>
      </c>
      <c r="AH5731" s="115">
        <v>-1</v>
      </c>
      <c r="AI5731" s="115">
        <v>-1</v>
      </c>
      <c r="AJ5731" s="115">
        <v>0</v>
      </c>
      <c r="AM5731" s="115" t="s">
        <v>348</v>
      </c>
      <c r="AN5731" s="115">
        <v>-1</v>
      </c>
      <c r="AQ5731" s="115">
        <v>604</v>
      </c>
      <c r="AR5731" s="115" t="s">
        <v>271</v>
      </c>
      <c r="AS5731" s="115" t="s">
        <v>384</v>
      </c>
      <c r="AT5731" s="115" t="s">
        <v>296</v>
      </c>
      <c r="AV5731" s="115">
        <v>88.513017380855302</v>
      </c>
      <c r="AW5731" s="115">
        <v>0.29929057679999999</v>
      </c>
    </row>
    <row r="5732" spans="1:49" x14ac:dyDescent="0.25">
      <c r="A5732" s="117">
        <v>450000</v>
      </c>
      <c r="B5732" s="117">
        <v>880000</v>
      </c>
      <c r="C5732" s="117">
        <v>880000</v>
      </c>
      <c r="D5732" s="115" t="s">
        <v>342</v>
      </c>
      <c r="E5732" s="115" t="s">
        <v>13</v>
      </c>
      <c r="F5732" s="115" t="s">
        <v>343</v>
      </c>
      <c r="G5732" s="115" t="s">
        <v>344</v>
      </c>
      <c r="H5732" s="115">
        <v>0.56000000000000005</v>
      </c>
      <c r="I5732" s="115">
        <v>0.48</v>
      </c>
      <c r="J5732" s="115" t="s">
        <v>350</v>
      </c>
      <c r="K5732" s="115">
        <v>3.7072323325150001E-2</v>
      </c>
      <c r="L5732" s="115">
        <v>3658.5104816677799</v>
      </c>
      <c r="M5732" s="115">
        <v>9.11880198080285</v>
      </c>
      <c r="N5732" s="115">
        <v>1.3411044797193601</v>
      </c>
      <c r="O5732" s="115">
        <v>0.33805517537037999</v>
      </c>
      <c r="P5732" s="115">
        <v>4.9717858884969997E-2</v>
      </c>
      <c r="Q5732" s="115">
        <v>135.62948346485601</v>
      </c>
      <c r="R5732" s="115">
        <v>1200</v>
      </c>
      <c r="S5732" s="115" t="s">
        <v>351</v>
      </c>
      <c r="T5732" s="115">
        <v>1200</v>
      </c>
      <c r="U5732" s="115" t="s">
        <v>352</v>
      </c>
      <c r="V5732" s="115" t="s">
        <v>350</v>
      </c>
      <c r="Z5732" s="115">
        <v>0</v>
      </c>
      <c r="AA5732" s="115">
        <v>1</v>
      </c>
      <c r="AB5732" s="115">
        <v>0.33805517537037999</v>
      </c>
      <c r="AC5732" s="115">
        <v>4.9717858884969997E-2</v>
      </c>
      <c r="AD5732" s="115">
        <v>741.15518205535795</v>
      </c>
      <c r="AF5732" s="115">
        <v>-1</v>
      </c>
      <c r="AG5732" s="115">
        <v>-1</v>
      </c>
      <c r="AH5732" s="115">
        <v>-1</v>
      </c>
      <c r="AI5732" s="115">
        <v>-1</v>
      </c>
      <c r="AJ5732" s="115">
        <v>0</v>
      </c>
      <c r="AM5732" s="115" t="s">
        <v>348</v>
      </c>
      <c r="AN5732" s="115">
        <v>-1</v>
      </c>
      <c r="AQ5732" s="115">
        <v>604</v>
      </c>
      <c r="AR5732" s="115" t="s">
        <v>271</v>
      </c>
      <c r="AS5732" s="115" t="s">
        <v>384</v>
      </c>
      <c r="AT5732" s="115" t="s">
        <v>296</v>
      </c>
      <c r="AV5732" s="115">
        <v>59.161615701552599</v>
      </c>
      <c r="AW5732" s="115">
        <v>0.6010990933</v>
      </c>
    </row>
    <row r="5733" spans="1:49" x14ac:dyDescent="0.25">
      <c r="A5733" s="117">
        <v>450000</v>
      </c>
      <c r="B5733" s="117">
        <v>880000</v>
      </c>
      <c r="C5733" s="117">
        <v>880000</v>
      </c>
      <c r="D5733" s="115" t="s">
        <v>342</v>
      </c>
      <c r="E5733" s="115" t="s">
        <v>13</v>
      </c>
      <c r="F5733" s="115" t="s">
        <v>343</v>
      </c>
      <c r="G5733" s="115" t="s">
        <v>344</v>
      </c>
      <c r="H5733" s="115">
        <v>0.56000000000000005</v>
      </c>
      <c r="I5733" s="115">
        <v>0.48</v>
      </c>
      <c r="J5733" s="115" t="s">
        <v>350</v>
      </c>
      <c r="K5733" s="115">
        <v>1.40592819866E-3</v>
      </c>
      <c r="L5733" s="115">
        <v>3658.5104816677799</v>
      </c>
      <c r="M5733" s="115">
        <v>9.11880198080285</v>
      </c>
      <c r="N5733" s="115">
        <v>1.3411044797193601</v>
      </c>
      <c r="O5733" s="115">
        <v>1.2820380842820001E-2</v>
      </c>
      <c r="P5733" s="115">
        <v>1.88549660538E-3</v>
      </c>
      <c r="Q5733" s="115">
        <v>5.1436030512772302</v>
      </c>
      <c r="R5733" s="115">
        <v>1200</v>
      </c>
      <c r="S5733" s="115" t="s">
        <v>351</v>
      </c>
      <c r="T5733" s="115">
        <v>1200</v>
      </c>
      <c r="U5733" s="115" t="s">
        <v>352</v>
      </c>
      <c r="V5733" s="115" t="s">
        <v>350</v>
      </c>
      <c r="Z5733" s="115">
        <v>0</v>
      </c>
      <c r="AA5733" s="115">
        <v>1</v>
      </c>
      <c r="AB5733" s="115">
        <v>1.2820380842820001E-2</v>
      </c>
      <c r="AC5733" s="115">
        <v>1.88549660538E-3</v>
      </c>
      <c r="AD5733" s="115">
        <v>741.15518205535795</v>
      </c>
      <c r="AF5733" s="115">
        <v>-1</v>
      </c>
      <c r="AG5733" s="115">
        <v>-1</v>
      </c>
      <c r="AH5733" s="115">
        <v>-1</v>
      </c>
      <c r="AI5733" s="115">
        <v>-1</v>
      </c>
      <c r="AJ5733" s="115">
        <v>0</v>
      </c>
      <c r="AM5733" s="115" t="s">
        <v>348</v>
      </c>
      <c r="AN5733" s="115">
        <v>-1</v>
      </c>
      <c r="AQ5733" s="115">
        <v>604</v>
      </c>
      <c r="AR5733" s="115" t="s">
        <v>271</v>
      </c>
      <c r="AS5733" s="115" t="s">
        <v>384</v>
      </c>
      <c r="AT5733" s="115" t="s">
        <v>296</v>
      </c>
      <c r="AV5733" s="115">
        <v>11.5171812308191</v>
      </c>
      <c r="AW5733" s="115">
        <v>0.6010990933</v>
      </c>
    </row>
    <row r="5734" spans="1:49" x14ac:dyDescent="0.25">
      <c r="A5734" s="117">
        <v>450000</v>
      </c>
      <c r="B5734" s="117">
        <v>880000</v>
      </c>
      <c r="C5734" s="117">
        <v>880000</v>
      </c>
      <c r="D5734" s="115" t="s">
        <v>342</v>
      </c>
      <c r="E5734" s="115" t="s">
        <v>13</v>
      </c>
      <c r="F5734" s="115" t="s">
        <v>343</v>
      </c>
      <c r="G5734" s="115" t="s">
        <v>344</v>
      </c>
      <c r="H5734" s="115">
        <v>0.56000000000000005</v>
      </c>
      <c r="I5734" s="115">
        <v>0.48</v>
      </c>
      <c r="J5734" s="115" t="s">
        <v>350</v>
      </c>
      <c r="K5734" s="115">
        <v>0.10494919538573</v>
      </c>
      <c r="L5734" s="115">
        <v>3658.5104816677799</v>
      </c>
      <c r="M5734" s="115">
        <v>9.11880198080285</v>
      </c>
      <c r="N5734" s="115">
        <v>1.3411044797193601</v>
      </c>
      <c r="O5734" s="115">
        <v>0.95701093076707</v>
      </c>
      <c r="P5734" s="115">
        <v>0.14074783607474001</v>
      </c>
      <c r="Q5734" s="115">
        <v>383.957731361301</v>
      </c>
      <c r="R5734" s="115">
        <v>1210</v>
      </c>
      <c r="S5734" s="115" t="s">
        <v>353</v>
      </c>
      <c r="T5734" s="115">
        <v>1210</v>
      </c>
      <c r="U5734" s="115" t="s">
        <v>352</v>
      </c>
      <c r="V5734" s="115" t="s">
        <v>350</v>
      </c>
      <c r="Z5734" s="115">
        <v>0</v>
      </c>
      <c r="AA5734" s="115">
        <v>1</v>
      </c>
      <c r="AB5734" s="115">
        <v>0.95701093076707</v>
      </c>
      <c r="AC5734" s="115">
        <v>0.14074783607474001</v>
      </c>
      <c r="AD5734" s="115">
        <v>876.77174324922703</v>
      </c>
      <c r="AF5734" s="115">
        <v>-1</v>
      </c>
      <c r="AG5734" s="115">
        <v>-1</v>
      </c>
      <c r="AH5734" s="115">
        <v>-1</v>
      </c>
      <c r="AI5734" s="115">
        <v>-1</v>
      </c>
      <c r="AJ5734" s="115">
        <v>0</v>
      </c>
      <c r="AM5734" s="115" t="s">
        <v>348</v>
      </c>
      <c r="AN5734" s="115">
        <v>-1</v>
      </c>
      <c r="AQ5734" s="115">
        <v>604</v>
      </c>
      <c r="AR5734" s="115" t="s">
        <v>271</v>
      </c>
      <c r="AS5734" s="115" t="s">
        <v>384</v>
      </c>
      <c r="AT5734" s="115" t="s">
        <v>296</v>
      </c>
      <c r="AV5734" s="115">
        <v>87.551630248821297</v>
      </c>
      <c r="AW5734" s="115">
        <v>0.71108819400000001</v>
      </c>
    </row>
    <row r="5735" spans="1:49" x14ac:dyDescent="0.25">
      <c r="A5735" s="117">
        <v>450000</v>
      </c>
      <c r="B5735" s="117">
        <v>880000</v>
      </c>
      <c r="C5735" s="117">
        <v>880000</v>
      </c>
      <c r="D5735" s="115" t="s">
        <v>342</v>
      </c>
      <c r="E5735" s="115" t="s">
        <v>13</v>
      </c>
      <c r="F5735" s="115" t="s">
        <v>343</v>
      </c>
      <c r="G5735" s="115" t="s">
        <v>344</v>
      </c>
      <c r="H5735" s="115">
        <v>0.56000000000000005</v>
      </c>
      <c r="I5735" s="115">
        <v>0.48</v>
      </c>
      <c r="J5735" s="115" t="s">
        <v>350</v>
      </c>
      <c r="K5735" s="115">
        <v>5.5904214906599997E-2</v>
      </c>
      <c r="L5735" s="115">
        <v>3658.5104816677799</v>
      </c>
      <c r="M5735" s="115">
        <v>9.11880198080285</v>
      </c>
      <c r="N5735" s="115">
        <v>1.3411044797193601</v>
      </c>
      <c r="O5735" s="115">
        <v>0.50977946562554999</v>
      </c>
      <c r="P5735" s="115">
        <v>7.4973393046429998E-2</v>
      </c>
      <c r="Q5735" s="115">
        <v>204.526156205212</v>
      </c>
      <c r="R5735" s="115">
        <v>1210</v>
      </c>
      <c r="S5735" s="115" t="s">
        <v>353</v>
      </c>
      <c r="T5735" s="115">
        <v>1210</v>
      </c>
      <c r="U5735" s="115" t="s">
        <v>352</v>
      </c>
      <c r="V5735" s="115" t="s">
        <v>350</v>
      </c>
      <c r="Z5735" s="115">
        <v>0</v>
      </c>
      <c r="AA5735" s="115">
        <v>1</v>
      </c>
      <c r="AB5735" s="115">
        <v>0.50977946562554999</v>
      </c>
      <c r="AC5735" s="115">
        <v>7.4973393046429998E-2</v>
      </c>
      <c r="AD5735" s="115">
        <v>589.22771150337701</v>
      </c>
      <c r="AF5735" s="115">
        <v>-1</v>
      </c>
      <c r="AG5735" s="115">
        <v>-1</v>
      </c>
      <c r="AH5735" s="115">
        <v>-1</v>
      </c>
      <c r="AI5735" s="115">
        <v>-1</v>
      </c>
      <c r="AJ5735" s="115">
        <v>0</v>
      </c>
      <c r="AM5735" s="115" t="s">
        <v>348</v>
      </c>
      <c r="AN5735" s="115">
        <v>-1</v>
      </c>
      <c r="AQ5735" s="115">
        <v>604</v>
      </c>
      <c r="AR5735" s="115" t="s">
        <v>271</v>
      </c>
      <c r="AS5735" s="115" t="s">
        <v>384</v>
      </c>
      <c r="AT5735" s="115" t="s">
        <v>296</v>
      </c>
      <c r="AV5735" s="115">
        <v>63.594575271382801</v>
      </c>
      <c r="AW5735" s="115">
        <v>0.4778813556</v>
      </c>
    </row>
    <row r="5736" spans="1:49" x14ac:dyDescent="0.25">
      <c r="A5736" s="117">
        <v>450000</v>
      </c>
      <c r="B5736" s="117">
        <v>880000</v>
      </c>
      <c r="C5736" s="117">
        <v>880000</v>
      </c>
      <c r="D5736" s="115" t="s">
        <v>342</v>
      </c>
      <c r="E5736" s="115" t="s">
        <v>13</v>
      </c>
      <c r="F5736" s="115" t="s">
        <v>343</v>
      </c>
      <c r="G5736" s="115" t="s">
        <v>344</v>
      </c>
      <c r="H5736" s="115">
        <v>0.56000000000000005</v>
      </c>
      <c r="I5736" s="115">
        <v>0.48</v>
      </c>
      <c r="J5736" s="115" t="s">
        <v>350</v>
      </c>
      <c r="K5736" s="115">
        <v>5.5954153646300001E-3</v>
      </c>
      <c r="L5736" s="115">
        <v>3665.2967568238</v>
      </c>
      <c r="M5736" s="115">
        <v>7.83728911785908</v>
      </c>
      <c r="N5736" s="115">
        <v>1.0970741634160599</v>
      </c>
      <c r="O5736" s="115">
        <v>4.3852887947149997E-2</v>
      </c>
      <c r="P5736" s="115">
        <v>6.1385856301199998E-3</v>
      </c>
      <c r="Q5736" s="115">
        <v>20.5088577890787</v>
      </c>
      <c r="R5736" s="115">
        <v>1210</v>
      </c>
      <c r="S5736" s="115" t="s">
        <v>353</v>
      </c>
      <c r="T5736" s="115">
        <v>1210</v>
      </c>
      <c r="U5736" s="115" t="s">
        <v>352</v>
      </c>
      <c r="V5736" s="115" t="s">
        <v>350</v>
      </c>
      <c r="Z5736" s="115">
        <v>0</v>
      </c>
      <c r="AA5736" s="115">
        <v>1</v>
      </c>
      <c r="AB5736" s="115">
        <v>4.3852887947149997E-2</v>
      </c>
      <c r="AC5736" s="115">
        <v>6.1385856301199998E-3</v>
      </c>
      <c r="AD5736" s="115">
        <v>335.36002381220197</v>
      </c>
      <c r="AF5736" s="115">
        <v>-1</v>
      </c>
      <c r="AG5736" s="115">
        <v>-1</v>
      </c>
      <c r="AH5736" s="115">
        <v>-1</v>
      </c>
      <c r="AI5736" s="115">
        <v>-1</v>
      </c>
      <c r="AJ5736" s="115">
        <v>0</v>
      </c>
      <c r="AM5736" s="115" t="s">
        <v>348</v>
      </c>
      <c r="AN5736" s="115">
        <v>-1</v>
      </c>
      <c r="AQ5736" s="115">
        <v>604</v>
      </c>
      <c r="AR5736" s="115" t="s">
        <v>271</v>
      </c>
      <c r="AS5736" s="115" t="s">
        <v>384</v>
      </c>
      <c r="AT5736" s="115" t="s">
        <v>296</v>
      </c>
      <c r="AV5736" s="115">
        <v>25.071694757439602</v>
      </c>
      <c r="AW5736" s="115">
        <v>0.27198704280000002</v>
      </c>
    </row>
    <row r="5737" spans="1:49" x14ac:dyDescent="0.25">
      <c r="A5737" s="117">
        <v>450000</v>
      </c>
      <c r="B5737" s="117">
        <v>880000</v>
      </c>
      <c r="C5737" s="117">
        <v>880000</v>
      </c>
      <c r="D5737" s="115" t="s">
        <v>342</v>
      </c>
      <c r="E5737" s="115" t="s">
        <v>13</v>
      </c>
      <c r="F5737" s="115" t="s">
        <v>343</v>
      </c>
      <c r="G5737" s="115" t="s">
        <v>344</v>
      </c>
      <c r="H5737" s="115">
        <v>0.56000000000000005</v>
      </c>
      <c r="I5737" s="115">
        <v>0.48</v>
      </c>
      <c r="J5737" s="115" t="s">
        <v>350</v>
      </c>
      <c r="K5737" s="115">
        <v>1.9052091718639998E-2</v>
      </c>
      <c r="L5737" s="115">
        <v>3665.2967568238</v>
      </c>
      <c r="M5737" s="115">
        <v>7.83728911785908</v>
      </c>
      <c r="N5737" s="115">
        <v>1.0970741634160599</v>
      </c>
      <c r="O5737" s="115">
        <v>0.14931675109899001</v>
      </c>
      <c r="P5737" s="115">
        <v>2.0901557583550001E-2</v>
      </c>
      <c r="Q5737" s="115">
        <v>69.831569987059098</v>
      </c>
      <c r="R5737" s="115">
        <v>1210</v>
      </c>
      <c r="S5737" s="115" t="s">
        <v>353</v>
      </c>
      <c r="T5737" s="115">
        <v>1210</v>
      </c>
      <c r="U5737" s="115" t="s">
        <v>352</v>
      </c>
      <c r="V5737" s="115" t="s">
        <v>350</v>
      </c>
      <c r="Z5737" s="115">
        <v>0</v>
      </c>
      <c r="AA5737" s="115">
        <v>1</v>
      </c>
      <c r="AB5737" s="115">
        <v>0.14931675109899001</v>
      </c>
      <c r="AC5737" s="115">
        <v>2.0901557583550001E-2</v>
      </c>
      <c r="AD5737" s="115">
        <v>287.94745839485898</v>
      </c>
      <c r="AF5737" s="115">
        <v>-1</v>
      </c>
      <c r="AG5737" s="115">
        <v>-1</v>
      </c>
      <c r="AH5737" s="115">
        <v>-1</v>
      </c>
      <c r="AI5737" s="115">
        <v>-1</v>
      </c>
      <c r="AJ5737" s="115">
        <v>0</v>
      </c>
      <c r="AM5737" s="115" t="s">
        <v>348</v>
      </c>
      <c r="AN5737" s="115">
        <v>-1</v>
      </c>
      <c r="AQ5737" s="115">
        <v>604</v>
      </c>
      <c r="AR5737" s="115" t="s">
        <v>271</v>
      </c>
      <c r="AS5737" s="115" t="s">
        <v>384</v>
      </c>
      <c r="AT5737" s="115" t="s">
        <v>296</v>
      </c>
      <c r="AV5737" s="115">
        <v>36.9362890993837</v>
      </c>
      <c r="AW5737" s="115">
        <v>0.23353402949999999</v>
      </c>
    </row>
    <row r="5738" spans="1:49" x14ac:dyDescent="0.25">
      <c r="A5738" s="117">
        <v>450000</v>
      </c>
      <c r="B5738" s="117">
        <v>880000</v>
      </c>
      <c r="C5738" s="117">
        <v>880000</v>
      </c>
      <c r="D5738" s="115" t="s">
        <v>342</v>
      </c>
      <c r="E5738" s="115" t="s">
        <v>13</v>
      </c>
      <c r="F5738" s="115" t="s">
        <v>343</v>
      </c>
      <c r="G5738" s="115" t="s">
        <v>344</v>
      </c>
      <c r="H5738" s="115">
        <v>0.56000000000000005</v>
      </c>
      <c r="I5738" s="115">
        <v>0.48</v>
      </c>
      <c r="J5738" s="115" t="s">
        <v>350</v>
      </c>
      <c r="K5738" s="115">
        <v>0.23589488314370999</v>
      </c>
      <c r="L5738" s="115">
        <v>3639.6383394766099</v>
      </c>
      <c r="M5738" s="115">
        <v>9.0746748835412099</v>
      </c>
      <c r="N5738" s="115">
        <v>1.33471363251074</v>
      </c>
      <c r="O5738" s="115">
        <v>2.1406693712201799</v>
      </c>
      <c r="P5738" s="115">
        <v>0.31485211637145</v>
      </c>
      <c r="Q5738" s="115">
        <v>858.57206077623096</v>
      </c>
      <c r="R5738" s="115">
        <v>1200</v>
      </c>
      <c r="S5738" s="115" t="s">
        <v>351</v>
      </c>
      <c r="T5738" s="115">
        <v>1200</v>
      </c>
      <c r="U5738" s="115" t="s">
        <v>352</v>
      </c>
      <c r="V5738" s="115" t="s">
        <v>350</v>
      </c>
      <c r="Z5738" s="115">
        <v>0</v>
      </c>
      <c r="AA5738" s="115">
        <v>1</v>
      </c>
      <c r="AB5738" s="115">
        <v>2.1406693712201799</v>
      </c>
      <c r="AC5738" s="115">
        <v>0.31485211637145</v>
      </c>
      <c r="AD5738" s="115">
        <v>858.57206077623096</v>
      </c>
      <c r="AF5738" s="115">
        <v>-1</v>
      </c>
      <c r="AG5738" s="115">
        <v>-1</v>
      </c>
      <c r="AH5738" s="115">
        <v>-1</v>
      </c>
      <c r="AI5738" s="115">
        <v>-1</v>
      </c>
      <c r="AJ5738" s="115">
        <v>0</v>
      </c>
      <c r="AM5738" s="115" t="s">
        <v>348</v>
      </c>
      <c r="AN5738" s="115">
        <v>-1</v>
      </c>
      <c r="AQ5738" s="115">
        <v>604</v>
      </c>
      <c r="AR5738" s="115" t="s">
        <v>271</v>
      </c>
      <c r="AS5738" s="115" t="s">
        <v>384</v>
      </c>
      <c r="AT5738" s="115" t="s">
        <v>296</v>
      </c>
      <c r="AV5738" s="115">
        <v>154.149315919294</v>
      </c>
      <c r="AW5738" s="115">
        <v>0.6963277054</v>
      </c>
    </row>
    <row r="5739" spans="1:49" x14ac:dyDescent="0.25">
      <c r="A5739" s="117">
        <v>450000</v>
      </c>
      <c r="B5739" s="117">
        <v>880000</v>
      </c>
      <c r="C5739" s="117">
        <v>880000</v>
      </c>
      <c r="D5739" s="115" t="s">
        <v>342</v>
      </c>
      <c r="E5739" s="115" t="s">
        <v>13</v>
      </c>
      <c r="F5739" s="115" t="s">
        <v>343</v>
      </c>
      <c r="G5739" s="115" t="s">
        <v>344</v>
      </c>
      <c r="H5739" s="115">
        <v>0.56000000000000005</v>
      </c>
      <c r="I5739" s="115">
        <v>0.48</v>
      </c>
      <c r="J5739" s="115" t="s">
        <v>350</v>
      </c>
      <c r="K5739" s="115">
        <v>0.10977822334525</v>
      </c>
      <c r="L5739" s="115">
        <v>3639.6383394766099</v>
      </c>
      <c r="M5739" s="115">
        <v>9.0746748835412099</v>
      </c>
      <c r="N5739" s="115">
        <v>1.33471363251074</v>
      </c>
      <c r="O5739" s="115">
        <v>0.99620168615097004</v>
      </c>
      <c r="P5739" s="115">
        <v>0.14652249125172001</v>
      </c>
      <c r="Q5739" s="115">
        <v>399.55303052701998</v>
      </c>
      <c r="R5739" s="115">
        <v>1210</v>
      </c>
      <c r="S5739" s="115" t="s">
        <v>353</v>
      </c>
      <c r="T5739" s="115">
        <v>1210</v>
      </c>
      <c r="U5739" s="115" t="s">
        <v>352</v>
      </c>
      <c r="V5739" s="115" t="s">
        <v>350</v>
      </c>
      <c r="Z5739" s="115">
        <v>0</v>
      </c>
      <c r="AA5739" s="115">
        <v>1</v>
      </c>
      <c r="AB5739" s="115">
        <v>0.99620168615097004</v>
      </c>
      <c r="AC5739" s="115">
        <v>0.14652249125172001</v>
      </c>
      <c r="AD5739" s="115">
        <v>516.70535118973203</v>
      </c>
      <c r="AF5739" s="115">
        <v>-1</v>
      </c>
      <c r="AG5739" s="115">
        <v>-1</v>
      </c>
      <c r="AH5739" s="115">
        <v>-1</v>
      </c>
      <c r="AI5739" s="115">
        <v>-1</v>
      </c>
      <c r="AJ5739" s="115">
        <v>0</v>
      </c>
      <c r="AM5739" s="115" t="s">
        <v>348</v>
      </c>
      <c r="AN5739" s="115">
        <v>-1</v>
      </c>
      <c r="AQ5739" s="115">
        <v>604</v>
      </c>
      <c r="AR5739" s="115" t="s">
        <v>271</v>
      </c>
      <c r="AS5739" s="115" t="s">
        <v>384</v>
      </c>
      <c r="AT5739" s="115" t="s">
        <v>296</v>
      </c>
      <c r="AV5739" s="115">
        <v>87.748037017254205</v>
      </c>
      <c r="AW5739" s="115">
        <v>0.4190635452</v>
      </c>
    </row>
    <row r="5740" spans="1:49" x14ac:dyDescent="0.25">
      <c r="A5740" s="117">
        <v>450000</v>
      </c>
      <c r="B5740" s="117">
        <v>880000</v>
      </c>
      <c r="C5740" s="117">
        <v>880000</v>
      </c>
      <c r="D5740" s="115" t="s">
        <v>342</v>
      </c>
      <c r="E5740" s="115" t="s">
        <v>13</v>
      </c>
      <c r="F5740" s="115" t="s">
        <v>343</v>
      </c>
      <c r="G5740" s="115" t="s">
        <v>344</v>
      </c>
      <c r="H5740" s="115">
        <v>0.56000000000000005</v>
      </c>
      <c r="I5740" s="115">
        <v>0.48</v>
      </c>
      <c r="J5740" s="115" t="s">
        <v>350</v>
      </c>
      <c r="K5740" s="115">
        <v>4.1815423113060003E-2</v>
      </c>
      <c r="L5740" s="115">
        <v>3639.6383394766099</v>
      </c>
      <c r="M5740" s="115">
        <v>9.0746748835412099</v>
      </c>
      <c r="N5740" s="115">
        <v>1.33471363251074</v>
      </c>
      <c r="O5740" s="115">
        <v>0.37946136986877999</v>
      </c>
      <c r="P5740" s="115">
        <v>5.5811615278209999E-2</v>
      </c>
      <c r="Q5740" s="115">
        <v>152.19301714375101</v>
      </c>
      <c r="R5740" s="115">
        <v>1210</v>
      </c>
      <c r="S5740" s="115" t="s">
        <v>353</v>
      </c>
      <c r="T5740" s="115">
        <v>1210</v>
      </c>
      <c r="U5740" s="115" t="s">
        <v>352</v>
      </c>
      <c r="V5740" s="115" t="s">
        <v>350</v>
      </c>
      <c r="Z5740" s="115">
        <v>0</v>
      </c>
      <c r="AA5740" s="115">
        <v>1</v>
      </c>
      <c r="AB5740" s="115">
        <v>0.37946136986877999</v>
      </c>
      <c r="AC5740" s="115">
        <v>5.5811615278209999E-2</v>
      </c>
      <c r="AD5740" s="115">
        <v>156.64091186554799</v>
      </c>
      <c r="AF5740" s="115">
        <v>-1</v>
      </c>
      <c r="AG5740" s="115">
        <v>-1</v>
      </c>
      <c r="AH5740" s="115">
        <v>-1</v>
      </c>
      <c r="AI5740" s="115">
        <v>-1</v>
      </c>
      <c r="AJ5740" s="115">
        <v>0</v>
      </c>
      <c r="AM5740" s="115" t="s">
        <v>348</v>
      </c>
      <c r="AN5740" s="115">
        <v>-1</v>
      </c>
      <c r="AQ5740" s="115">
        <v>604</v>
      </c>
      <c r="AR5740" s="115" t="s">
        <v>271</v>
      </c>
      <c r="AS5740" s="115" t="s">
        <v>384</v>
      </c>
      <c r="AT5740" s="115" t="s">
        <v>296</v>
      </c>
      <c r="AV5740" s="115">
        <v>59.273778811261302</v>
      </c>
      <c r="AW5740" s="115">
        <v>0.12704048000000001</v>
      </c>
    </row>
    <row r="5741" spans="1:49" x14ac:dyDescent="0.25">
      <c r="A5741" s="117">
        <v>450000</v>
      </c>
      <c r="B5741" s="117">
        <v>880000</v>
      </c>
      <c r="C5741" s="117">
        <v>880000</v>
      </c>
      <c r="D5741" s="115" t="s">
        <v>342</v>
      </c>
      <c r="E5741" s="115" t="s">
        <v>13</v>
      </c>
      <c r="F5741" s="115" t="s">
        <v>343</v>
      </c>
      <c r="G5741" s="115" t="s">
        <v>344</v>
      </c>
      <c r="H5741" s="115">
        <v>0.56000000000000005</v>
      </c>
      <c r="I5741" s="115">
        <v>0.48</v>
      </c>
      <c r="J5741" s="115" t="s">
        <v>350</v>
      </c>
      <c r="K5741" s="115">
        <v>5.6903428180900004E-3</v>
      </c>
      <c r="L5741" s="115">
        <v>3639.6383394766099</v>
      </c>
      <c r="M5741" s="115">
        <v>9.0746748835412099</v>
      </c>
      <c r="N5741" s="115">
        <v>1.33471363251074</v>
      </c>
      <c r="O5741" s="115">
        <v>5.1638011050099998E-2</v>
      </c>
      <c r="P5741" s="115">
        <v>7.5949781329700001E-3</v>
      </c>
      <c r="Q5741" s="115">
        <v>20.7107898855039</v>
      </c>
      <c r="R5741" s="115">
        <v>1210</v>
      </c>
      <c r="S5741" s="115" t="s">
        <v>353</v>
      </c>
      <c r="T5741" s="115">
        <v>1210</v>
      </c>
      <c r="U5741" s="115" t="s">
        <v>352</v>
      </c>
      <c r="V5741" s="115" t="s">
        <v>350</v>
      </c>
      <c r="Z5741" s="115">
        <v>0</v>
      </c>
      <c r="AA5741" s="115">
        <v>1</v>
      </c>
      <c r="AB5741" s="115">
        <v>5.1638011050099998E-2</v>
      </c>
      <c r="AC5741" s="115">
        <v>7.5949781329700001E-3</v>
      </c>
      <c r="AD5741" s="115">
        <v>20.710789885503999</v>
      </c>
      <c r="AF5741" s="115">
        <v>-1</v>
      </c>
      <c r="AG5741" s="115">
        <v>-1</v>
      </c>
      <c r="AH5741" s="115">
        <v>-1</v>
      </c>
      <c r="AI5741" s="115">
        <v>-1</v>
      </c>
      <c r="AJ5741" s="115">
        <v>0</v>
      </c>
      <c r="AM5741" s="115" t="s">
        <v>348</v>
      </c>
      <c r="AN5741" s="115">
        <v>-1</v>
      </c>
      <c r="AQ5741" s="115">
        <v>604</v>
      </c>
      <c r="AR5741" s="115" t="s">
        <v>271</v>
      </c>
      <c r="AS5741" s="115" t="s">
        <v>384</v>
      </c>
      <c r="AT5741" s="115" t="s">
        <v>296</v>
      </c>
      <c r="AV5741" s="115">
        <v>19.254241302426301</v>
      </c>
      <c r="AW5741" s="115">
        <v>1.6797072100000001E-2</v>
      </c>
    </row>
    <row r="5742" spans="1:49" x14ac:dyDescent="0.25">
      <c r="A5742" s="117">
        <v>450000</v>
      </c>
      <c r="B5742" s="117">
        <v>880000</v>
      </c>
      <c r="C5742" s="117">
        <v>880000</v>
      </c>
      <c r="D5742" s="115" t="s">
        <v>342</v>
      </c>
      <c r="E5742" s="115" t="s">
        <v>13</v>
      </c>
      <c r="F5742" s="115" t="s">
        <v>343</v>
      </c>
      <c r="G5742" s="115" t="s">
        <v>344</v>
      </c>
      <c r="H5742" s="115">
        <v>0.56000000000000005</v>
      </c>
      <c r="I5742" s="115">
        <v>0.48</v>
      </c>
      <c r="J5742" s="115" t="s">
        <v>350</v>
      </c>
      <c r="K5742" s="115">
        <v>5.2173971993600002E-3</v>
      </c>
      <c r="L5742" s="115">
        <v>3639.6383394766099</v>
      </c>
      <c r="M5742" s="115">
        <v>9.0746748835412099</v>
      </c>
      <c r="N5742" s="115">
        <v>1.33471363251074</v>
      </c>
      <c r="O5742" s="115">
        <v>4.734618332249E-2</v>
      </c>
      <c r="P5742" s="115">
        <v>6.9637311681999998E-3</v>
      </c>
      <c r="Q5742" s="115">
        <v>18.989438879068501</v>
      </c>
      <c r="R5742" s="115">
        <v>1210</v>
      </c>
      <c r="S5742" s="115" t="s">
        <v>353</v>
      </c>
      <c r="T5742" s="115">
        <v>1210</v>
      </c>
      <c r="U5742" s="115" t="s">
        <v>352</v>
      </c>
      <c r="V5742" s="115" t="s">
        <v>350</v>
      </c>
      <c r="Z5742" s="115">
        <v>0</v>
      </c>
      <c r="AA5742" s="115">
        <v>1</v>
      </c>
      <c r="AB5742" s="115">
        <v>4.734618332249E-2</v>
      </c>
      <c r="AC5742" s="115">
        <v>6.9637311681999998E-3</v>
      </c>
      <c r="AD5742" s="115">
        <v>18.989438879069599</v>
      </c>
      <c r="AF5742" s="115">
        <v>-1</v>
      </c>
      <c r="AG5742" s="115">
        <v>-1</v>
      </c>
      <c r="AH5742" s="115">
        <v>-1</v>
      </c>
      <c r="AI5742" s="115">
        <v>-1</v>
      </c>
      <c r="AJ5742" s="115">
        <v>0</v>
      </c>
      <c r="AM5742" s="115" t="s">
        <v>348</v>
      </c>
      <c r="AN5742" s="115">
        <v>-1</v>
      </c>
      <c r="AQ5742" s="115">
        <v>604</v>
      </c>
      <c r="AR5742" s="115" t="s">
        <v>271</v>
      </c>
      <c r="AS5742" s="115" t="s">
        <v>384</v>
      </c>
      <c r="AT5742" s="115" t="s">
        <v>296</v>
      </c>
      <c r="AV5742" s="115">
        <v>22.337256810144002</v>
      </c>
      <c r="AW5742" s="115">
        <v>1.54010048E-2</v>
      </c>
    </row>
    <row r="5743" spans="1:49" x14ac:dyDescent="0.25">
      <c r="A5743" s="117">
        <v>450000</v>
      </c>
      <c r="B5743" s="117">
        <v>880000</v>
      </c>
      <c r="C5743" s="117">
        <v>880000</v>
      </c>
      <c r="D5743" s="115" t="s">
        <v>342</v>
      </c>
      <c r="E5743" s="115" t="s">
        <v>13</v>
      </c>
      <c r="F5743" s="115" t="s">
        <v>343</v>
      </c>
      <c r="G5743" s="115" t="s">
        <v>344</v>
      </c>
      <c r="H5743" s="115">
        <v>0.56000000000000005</v>
      </c>
      <c r="I5743" s="115">
        <v>0.48</v>
      </c>
      <c r="J5743" s="115" t="s">
        <v>350</v>
      </c>
      <c r="K5743" s="115">
        <v>0.14661115368015001</v>
      </c>
      <c r="L5743" s="115">
        <v>3639.6383394766099</v>
      </c>
      <c r="M5743" s="115">
        <v>9.0746748835412099</v>
      </c>
      <c r="N5743" s="115">
        <v>1.33471363251074</v>
      </c>
      <c r="O5743" s="115">
        <v>1.33044855394826</v>
      </c>
      <c r="P5743" s="115">
        <v>0.19568390549501999</v>
      </c>
      <c r="Q5743" s="115">
        <v>533.61157592917505</v>
      </c>
      <c r="R5743" s="115">
        <v>1210</v>
      </c>
      <c r="S5743" s="115" t="s">
        <v>353</v>
      </c>
      <c r="T5743" s="115">
        <v>1210</v>
      </c>
      <c r="U5743" s="115" t="s">
        <v>352</v>
      </c>
      <c r="V5743" s="115" t="s">
        <v>350</v>
      </c>
      <c r="Z5743" s="115">
        <v>0</v>
      </c>
      <c r="AA5743" s="115">
        <v>1</v>
      </c>
      <c r="AB5743" s="115">
        <v>1.33044855394826</v>
      </c>
      <c r="AC5743" s="115">
        <v>0.19568390549501999</v>
      </c>
      <c r="AD5743" s="115">
        <v>533.61157592917505</v>
      </c>
      <c r="AF5743" s="115">
        <v>-1</v>
      </c>
      <c r="AG5743" s="115">
        <v>-1</v>
      </c>
      <c r="AH5743" s="115">
        <v>-1</v>
      </c>
      <c r="AI5743" s="115">
        <v>-1</v>
      </c>
      <c r="AJ5743" s="115">
        <v>0</v>
      </c>
      <c r="AM5743" s="115" t="s">
        <v>348</v>
      </c>
      <c r="AN5743" s="115">
        <v>-1</v>
      </c>
      <c r="AQ5743" s="115">
        <v>604</v>
      </c>
      <c r="AR5743" s="115" t="s">
        <v>271</v>
      </c>
      <c r="AS5743" s="115" t="s">
        <v>384</v>
      </c>
      <c r="AT5743" s="115" t="s">
        <v>296</v>
      </c>
      <c r="AV5743" s="115">
        <v>116.388086188719</v>
      </c>
      <c r="AW5743" s="115">
        <v>0.43277500079999998</v>
      </c>
    </row>
    <row r="5744" spans="1:49" x14ac:dyDescent="0.25">
      <c r="A5744" s="117">
        <v>450000</v>
      </c>
      <c r="B5744" s="117">
        <v>880000</v>
      </c>
      <c r="C5744" s="117">
        <v>880000</v>
      </c>
      <c r="D5744" s="115" t="s">
        <v>342</v>
      </c>
      <c r="E5744" s="115" t="s">
        <v>13</v>
      </c>
      <c r="F5744" s="115" t="s">
        <v>343</v>
      </c>
      <c r="G5744" s="115" t="s">
        <v>344</v>
      </c>
      <c r="H5744" s="115">
        <v>0.56000000000000005</v>
      </c>
      <c r="I5744" s="115">
        <v>0.48</v>
      </c>
      <c r="J5744" s="115" t="s">
        <v>350</v>
      </c>
      <c r="K5744" s="115">
        <v>3.934605838099E-2</v>
      </c>
      <c r="L5744" s="115">
        <v>3639.6383394766099</v>
      </c>
      <c r="M5744" s="115">
        <v>9.0746748835412099</v>
      </c>
      <c r="N5744" s="115">
        <v>1.33471363251074</v>
      </c>
      <c r="O5744" s="115">
        <v>0.35705268775637999</v>
      </c>
      <c r="P5744" s="115">
        <v>5.2515720506679998E-2</v>
      </c>
      <c r="Q5744" s="115">
        <v>143.20542259076501</v>
      </c>
      <c r="R5744" s="115">
        <v>1210</v>
      </c>
      <c r="S5744" s="115" t="s">
        <v>353</v>
      </c>
      <c r="T5744" s="115">
        <v>1210</v>
      </c>
      <c r="U5744" s="115" t="s">
        <v>352</v>
      </c>
      <c r="V5744" s="115" t="s">
        <v>350</v>
      </c>
      <c r="Z5744" s="115">
        <v>0</v>
      </c>
      <c r="AA5744" s="115">
        <v>1</v>
      </c>
      <c r="AB5744" s="115">
        <v>0.35705268775637999</v>
      </c>
      <c r="AC5744" s="115">
        <v>5.2515720506679998E-2</v>
      </c>
      <c r="AD5744" s="115">
        <v>143.20542259076399</v>
      </c>
      <c r="AF5744" s="115">
        <v>-1</v>
      </c>
      <c r="AG5744" s="115">
        <v>-1</v>
      </c>
      <c r="AH5744" s="115">
        <v>-1</v>
      </c>
      <c r="AI5744" s="115">
        <v>-1</v>
      </c>
      <c r="AJ5744" s="115">
        <v>0</v>
      </c>
      <c r="AM5744" s="115" t="s">
        <v>348</v>
      </c>
      <c r="AN5744" s="115">
        <v>-1</v>
      </c>
      <c r="AQ5744" s="115">
        <v>604</v>
      </c>
      <c r="AR5744" s="115" t="s">
        <v>271</v>
      </c>
      <c r="AS5744" s="115" t="s">
        <v>384</v>
      </c>
      <c r="AT5744" s="115" t="s">
        <v>296</v>
      </c>
      <c r="AV5744" s="115">
        <v>77.182966266756395</v>
      </c>
      <c r="AW5744" s="115">
        <v>0.116143895</v>
      </c>
    </row>
    <row r="5745" spans="1:49" x14ac:dyDescent="0.25">
      <c r="A5745" s="117">
        <v>450000</v>
      </c>
      <c r="B5745" s="117">
        <v>880000</v>
      </c>
      <c r="C5745" s="117">
        <v>880000</v>
      </c>
      <c r="D5745" s="115" t="s">
        <v>342</v>
      </c>
      <c r="E5745" s="115" t="s">
        <v>13</v>
      </c>
      <c r="F5745" s="115" t="s">
        <v>343</v>
      </c>
      <c r="G5745" s="115" t="s">
        <v>344</v>
      </c>
      <c r="H5745" s="115">
        <v>0.56000000000000005</v>
      </c>
      <c r="I5745" s="115">
        <v>0.48</v>
      </c>
      <c r="J5745" s="115" t="s">
        <v>350</v>
      </c>
      <c r="K5745" s="115">
        <v>0.20101784961041999</v>
      </c>
      <c r="L5745" s="115">
        <v>3649.6723722499501</v>
      </c>
      <c r="M5745" s="115">
        <v>9.0981577375541498</v>
      </c>
      <c r="N5745" s="115">
        <v>1.338115377401</v>
      </c>
      <c r="O5745" s="115">
        <v>1.82889210381957</v>
      </c>
      <c r="P5745" s="115">
        <v>0.26898507569579</v>
      </c>
      <c r="Q5745" s="115">
        <v>733.64929205225997</v>
      </c>
      <c r="R5745" s="115">
        <v>1200</v>
      </c>
      <c r="S5745" s="115" t="s">
        <v>351</v>
      </c>
      <c r="T5745" s="115">
        <v>1200</v>
      </c>
      <c r="U5745" s="115" t="s">
        <v>352</v>
      </c>
      <c r="V5745" s="115" t="s">
        <v>350</v>
      </c>
      <c r="Z5745" s="115">
        <v>0</v>
      </c>
      <c r="AA5745" s="115">
        <v>1</v>
      </c>
      <c r="AB5745" s="115">
        <v>1.82889210381957</v>
      </c>
      <c r="AC5745" s="115">
        <v>0.26898507569579</v>
      </c>
      <c r="AD5745" s="115">
        <v>733.64929205225997</v>
      </c>
      <c r="AF5745" s="115">
        <v>-1</v>
      </c>
      <c r="AG5745" s="115">
        <v>-1</v>
      </c>
      <c r="AH5745" s="115">
        <v>-1</v>
      </c>
      <c r="AI5745" s="115">
        <v>-1</v>
      </c>
      <c r="AJ5745" s="115">
        <v>0</v>
      </c>
      <c r="AM5745" s="115" t="s">
        <v>348</v>
      </c>
      <c r="AN5745" s="115">
        <v>-1</v>
      </c>
      <c r="AQ5745" s="115">
        <v>604</v>
      </c>
      <c r="AR5745" s="115" t="s">
        <v>271</v>
      </c>
      <c r="AS5745" s="115" t="s">
        <v>384</v>
      </c>
      <c r="AT5745" s="115" t="s">
        <v>296</v>
      </c>
      <c r="AV5745" s="115">
        <v>132.63636520273801</v>
      </c>
      <c r="AW5745" s="115">
        <v>0.59501159130000003</v>
      </c>
    </row>
    <row r="5746" spans="1:49" x14ac:dyDescent="0.25">
      <c r="A5746" s="117">
        <v>450000</v>
      </c>
      <c r="B5746" s="117">
        <v>880000</v>
      </c>
      <c r="C5746" s="117">
        <v>880000</v>
      </c>
      <c r="D5746" s="115" t="s">
        <v>342</v>
      </c>
      <c r="E5746" s="115" t="s">
        <v>13</v>
      </c>
      <c r="F5746" s="115" t="s">
        <v>343</v>
      </c>
      <c r="G5746" s="115" t="s">
        <v>344</v>
      </c>
      <c r="H5746" s="115">
        <v>0.56000000000000005</v>
      </c>
      <c r="I5746" s="115">
        <v>0.48</v>
      </c>
      <c r="J5746" s="115" t="s">
        <v>350</v>
      </c>
      <c r="K5746" s="115">
        <v>9.1009417817499993E-3</v>
      </c>
      <c r="L5746" s="115">
        <v>3649.6723722499501</v>
      </c>
      <c r="M5746" s="115">
        <v>9.0981577375541498</v>
      </c>
      <c r="N5746" s="115">
        <v>1.338115377401</v>
      </c>
      <c r="O5746" s="115">
        <v>8.2801803890699993E-2</v>
      </c>
      <c r="P5746" s="115">
        <v>1.2178110146990001E-2</v>
      </c>
      <c r="Q5746" s="115">
        <v>33.215455782326501</v>
      </c>
      <c r="R5746" s="115">
        <v>1210</v>
      </c>
      <c r="S5746" s="115" t="s">
        <v>353</v>
      </c>
      <c r="T5746" s="115">
        <v>1210</v>
      </c>
      <c r="U5746" s="115" t="s">
        <v>352</v>
      </c>
      <c r="V5746" s="115" t="s">
        <v>350</v>
      </c>
      <c r="Z5746" s="115">
        <v>0</v>
      </c>
      <c r="AA5746" s="115">
        <v>1</v>
      </c>
      <c r="AB5746" s="115">
        <v>8.2801803890699993E-2</v>
      </c>
      <c r="AC5746" s="115">
        <v>1.2178110146990001E-2</v>
      </c>
      <c r="AD5746" s="115">
        <v>33.215455782327197</v>
      </c>
      <c r="AF5746" s="115">
        <v>-1</v>
      </c>
      <c r="AG5746" s="115">
        <v>-1</v>
      </c>
      <c r="AH5746" s="115">
        <v>-1</v>
      </c>
      <c r="AI5746" s="115">
        <v>-1</v>
      </c>
      <c r="AJ5746" s="115">
        <v>0</v>
      </c>
      <c r="AM5746" s="115" t="s">
        <v>348</v>
      </c>
      <c r="AN5746" s="115">
        <v>-1</v>
      </c>
      <c r="AQ5746" s="115">
        <v>604</v>
      </c>
      <c r="AR5746" s="115" t="s">
        <v>271</v>
      </c>
      <c r="AS5746" s="115" t="s">
        <v>384</v>
      </c>
      <c r="AT5746" s="115" t="s">
        <v>296</v>
      </c>
      <c r="AV5746" s="115">
        <v>37.891091327178202</v>
      </c>
      <c r="AW5746" s="115">
        <v>2.6938731399999999E-2</v>
      </c>
    </row>
    <row r="5747" spans="1:49" x14ac:dyDescent="0.25">
      <c r="A5747" s="117">
        <v>450000</v>
      </c>
      <c r="B5747" s="117">
        <v>880000</v>
      </c>
      <c r="C5747" s="117">
        <v>880000</v>
      </c>
      <c r="D5747" s="115" t="s">
        <v>342</v>
      </c>
      <c r="E5747" s="115" t="s">
        <v>13</v>
      </c>
      <c r="F5747" s="115" t="s">
        <v>343</v>
      </c>
      <c r="G5747" s="115" t="s">
        <v>344</v>
      </c>
      <c r="H5747" s="115">
        <v>0.56000000000000005</v>
      </c>
      <c r="I5747" s="115">
        <v>0.48</v>
      </c>
      <c r="J5747" s="115" t="s">
        <v>350</v>
      </c>
      <c r="K5747" s="115">
        <v>1.267176010076E-2</v>
      </c>
      <c r="L5747" s="115">
        <v>3649.6723722499501</v>
      </c>
      <c r="M5747" s="115">
        <v>9.0981577375541498</v>
      </c>
      <c r="N5747" s="115">
        <v>1.338115377401</v>
      </c>
      <c r="O5747" s="115">
        <v>0.11528967220916</v>
      </c>
      <c r="P5747" s="115">
        <v>1.6956277049560001E-2</v>
      </c>
      <c r="Q5747" s="115">
        <v>46.247772747526703</v>
      </c>
      <c r="R5747" s="115">
        <v>1210</v>
      </c>
      <c r="S5747" s="115" t="s">
        <v>353</v>
      </c>
      <c r="T5747" s="115">
        <v>1210</v>
      </c>
      <c r="U5747" s="115" t="s">
        <v>352</v>
      </c>
      <c r="V5747" s="115" t="s">
        <v>350</v>
      </c>
      <c r="Z5747" s="115">
        <v>0</v>
      </c>
      <c r="AA5747" s="115">
        <v>1</v>
      </c>
      <c r="AB5747" s="115">
        <v>0.11528967220916</v>
      </c>
      <c r="AC5747" s="115">
        <v>1.6956277049560001E-2</v>
      </c>
      <c r="AD5747" s="115">
        <v>46.247772747526703</v>
      </c>
      <c r="AF5747" s="115">
        <v>-1</v>
      </c>
      <c r="AG5747" s="115">
        <v>-1</v>
      </c>
      <c r="AH5747" s="115">
        <v>-1</v>
      </c>
      <c r="AI5747" s="115">
        <v>-1</v>
      </c>
      <c r="AJ5747" s="115">
        <v>0</v>
      </c>
      <c r="AM5747" s="115" t="s">
        <v>348</v>
      </c>
      <c r="AN5747" s="115">
        <v>-1</v>
      </c>
      <c r="AQ5747" s="115">
        <v>604</v>
      </c>
      <c r="AR5747" s="115" t="s">
        <v>271</v>
      </c>
      <c r="AS5747" s="115" t="s">
        <v>384</v>
      </c>
      <c r="AT5747" s="115" t="s">
        <v>296</v>
      </c>
      <c r="AV5747" s="115">
        <v>63.060068767155798</v>
      </c>
      <c r="AW5747" s="115">
        <v>3.7508331499999999E-2</v>
      </c>
    </row>
    <row r="5748" spans="1:49" x14ac:dyDescent="0.25">
      <c r="A5748" s="117">
        <v>450000</v>
      </c>
      <c r="B5748" s="117">
        <v>880000</v>
      </c>
      <c r="C5748" s="117">
        <v>880000</v>
      </c>
      <c r="D5748" s="115" t="s">
        <v>342</v>
      </c>
      <c r="E5748" s="115" t="s">
        <v>13</v>
      </c>
      <c r="F5748" s="115" t="s">
        <v>343</v>
      </c>
      <c r="G5748" s="115" t="s">
        <v>344</v>
      </c>
      <c r="H5748" s="115">
        <v>0.56000000000000005</v>
      </c>
      <c r="I5748" s="115">
        <v>0.48</v>
      </c>
      <c r="J5748" s="115" t="s">
        <v>350</v>
      </c>
      <c r="K5748" s="115">
        <v>1.13723408661E-3</v>
      </c>
      <c r="L5748" s="115">
        <v>3649.6723722499501</v>
      </c>
      <c r="M5748" s="115">
        <v>9.0981577375541498</v>
      </c>
      <c r="N5748" s="115">
        <v>1.338115377401</v>
      </c>
      <c r="O5748" s="115">
        <v>1.0346735104510001E-2</v>
      </c>
      <c r="P5748" s="115">
        <v>1.5217504189899999E-3</v>
      </c>
      <c r="Q5748" s="115">
        <v>4.1505318266850697</v>
      </c>
      <c r="R5748" s="115">
        <v>1210</v>
      </c>
      <c r="S5748" s="115" t="s">
        <v>353</v>
      </c>
      <c r="T5748" s="115">
        <v>1210</v>
      </c>
      <c r="U5748" s="115" t="s">
        <v>352</v>
      </c>
      <c r="V5748" s="115" t="s">
        <v>350</v>
      </c>
      <c r="Z5748" s="115">
        <v>0</v>
      </c>
      <c r="AA5748" s="115">
        <v>1</v>
      </c>
      <c r="AB5748" s="115">
        <v>1.0346735104510001E-2</v>
      </c>
      <c r="AC5748" s="115">
        <v>1.5217504189899999E-3</v>
      </c>
      <c r="AD5748" s="115">
        <v>4.15053182668668</v>
      </c>
      <c r="AF5748" s="115">
        <v>-1</v>
      </c>
      <c r="AG5748" s="115">
        <v>-1</v>
      </c>
      <c r="AH5748" s="115">
        <v>-1</v>
      </c>
      <c r="AI5748" s="115">
        <v>-1</v>
      </c>
      <c r="AJ5748" s="115">
        <v>0</v>
      </c>
      <c r="AM5748" s="115" t="s">
        <v>348</v>
      </c>
      <c r="AN5748" s="115">
        <v>-1</v>
      </c>
      <c r="AQ5748" s="115">
        <v>604</v>
      </c>
      <c r="AR5748" s="115" t="s">
        <v>271</v>
      </c>
      <c r="AS5748" s="115" t="s">
        <v>384</v>
      </c>
      <c r="AT5748" s="115" t="s">
        <v>296</v>
      </c>
      <c r="AV5748" s="115">
        <v>9.5677097136205091</v>
      </c>
      <c r="AW5748" s="115">
        <v>3.3662059E-3</v>
      </c>
    </row>
    <row r="5749" spans="1:49" x14ac:dyDescent="0.25">
      <c r="A5749" s="117">
        <v>450000</v>
      </c>
      <c r="B5749" s="117">
        <v>880000</v>
      </c>
      <c r="C5749" s="117">
        <v>880000</v>
      </c>
      <c r="D5749" s="115" t="s">
        <v>342</v>
      </c>
      <c r="E5749" s="115" t="s">
        <v>13</v>
      </c>
      <c r="F5749" s="115" t="s">
        <v>343</v>
      </c>
      <c r="G5749" s="115" t="s">
        <v>344</v>
      </c>
      <c r="H5749" s="115">
        <v>0.56000000000000005</v>
      </c>
      <c r="I5749" s="115">
        <v>0.48</v>
      </c>
      <c r="J5749" s="115" t="s">
        <v>350</v>
      </c>
      <c r="K5749" s="115">
        <v>0.11613977733173</v>
      </c>
      <c r="L5749" s="115">
        <v>3649.6723722499501</v>
      </c>
      <c r="M5749" s="115">
        <v>9.0981577375541498</v>
      </c>
      <c r="N5749" s="115">
        <v>1.338115377401</v>
      </c>
      <c r="O5749" s="115">
        <v>1.05665801376853</v>
      </c>
      <c r="P5749" s="115">
        <v>0.15540842197551999</v>
      </c>
      <c r="Q5749" s="115">
        <v>423.87213664689102</v>
      </c>
      <c r="R5749" s="115">
        <v>1210</v>
      </c>
      <c r="S5749" s="115" t="s">
        <v>353</v>
      </c>
      <c r="T5749" s="115">
        <v>1210</v>
      </c>
      <c r="U5749" s="115" t="s">
        <v>352</v>
      </c>
      <c r="V5749" s="115" t="s">
        <v>350</v>
      </c>
      <c r="Z5749" s="115">
        <v>0</v>
      </c>
      <c r="AA5749" s="115">
        <v>1</v>
      </c>
      <c r="AB5749" s="115">
        <v>1.05665801376853</v>
      </c>
      <c r="AC5749" s="115">
        <v>0.15540842197551999</v>
      </c>
      <c r="AD5749" s="115">
        <v>423.87213664689102</v>
      </c>
      <c r="AF5749" s="115">
        <v>-1</v>
      </c>
      <c r="AG5749" s="115">
        <v>-1</v>
      </c>
      <c r="AH5749" s="115">
        <v>-1</v>
      </c>
      <c r="AI5749" s="115">
        <v>-1</v>
      </c>
      <c r="AJ5749" s="115">
        <v>0</v>
      </c>
      <c r="AM5749" s="115" t="s">
        <v>348</v>
      </c>
      <c r="AN5749" s="115">
        <v>-1</v>
      </c>
      <c r="AQ5749" s="115">
        <v>604</v>
      </c>
      <c r="AR5749" s="115" t="s">
        <v>271</v>
      </c>
      <c r="AS5749" s="115" t="s">
        <v>384</v>
      </c>
      <c r="AT5749" s="115" t="s">
        <v>296</v>
      </c>
      <c r="AV5749" s="115">
        <v>92.984943036316096</v>
      </c>
      <c r="AW5749" s="115">
        <v>0.34377302240000002</v>
      </c>
    </row>
    <row r="5750" spans="1:49" x14ac:dyDescent="0.25">
      <c r="A5750" s="117">
        <v>450000</v>
      </c>
      <c r="B5750" s="117">
        <v>880000</v>
      </c>
      <c r="C5750" s="117">
        <v>880000</v>
      </c>
      <c r="D5750" s="115" t="s">
        <v>342</v>
      </c>
      <c r="E5750" s="115" t="s">
        <v>13</v>
      </c>
      <c r="F5750" s="115" t="s">
        <v>343</v>
      </c>
      <c r="G5750" s="115" t="s">
        <v>344</v>
      </c>
      <c r="H5750" s="115">
        <v>0.56000000000000005</v>
      </c>
      <c r="I5750" s="115">
        <v>0.48</v>
      </c>
      <c r="J5750" s="115" t="s">
        <v>350</v>
      </c>
      <c r="K5750" s="115">
        <v>0.24369592310600999</v>
      </c>
      <c r="L5750" s="115">
        <v>3649.6723722499501</v>
      </c>
      <c r="M5750" s="115">
        <v>9.0981577375541498</v>
      </c>
      <c r="N5750" s="115">
        <v>1.338115377401</v>
      </c>
      <c r="O5750" s="115">
        <v>2.2171839484174201</v>
      </c>
      <c r="P5750" s="115">
        <v>0.32609326211808998</v>
      </c>
      <c r="Q5750" s="115">
        <v>889.41027778998296</v>
      </c>
      <c r="R5750" s="115">
        <v>1210</v>
      </c>
      <c r="S5750" s="115" t="s">
        <v>353</v>
      </c>
      <c r="T5750" s="115">
        <v>1210</v>
      </c>
      <c r="U5750" s="115" t="s">
        <v>352</v>
      </c>
      <c r="V5750" s="115" t="s">
        <v>350</v>
      </c>
      <c r="Z5750" s="115">
        <v>0</v>
      </c>
      <c r="AA5750" s="115">
        <v>1</v>
      </c>
      <c r="AB5750" s="115">
        <v>2.2171839484174201</v>
      </c>
      <c r="AC5750" s="115">
        <v>0.32609326211808998</v>
      </c>
      <c r="AD5750" s="115">
        <v>889.41027778998296</v>
      </c>
      <c r="AF5750" s="115">
        <v>-1</v>
      </c>
      <c r="AG5750" s="115">
        <v>-1</v>
      </c>
      <c r="AH5750" s="115">
        <v>-1</v>
      </c>
      <c r="AI5750" s="115">
        <v>-1</v>
      </c>
      <c r="AJ5750" s="115">
        <v>0</v>
      </c>
      <c r="AM5750" s="115" t="s">
        <v>348</v>
      </c>
      <c r="AN5750" s="115">
        <v>-1</v>
      </c>
      <c r="AQ5750" s="115">
        <v>604</v>
      </c>
      <c r="AR5750" s="115" t="s">
        <v>271</v>
      </c>
      <c r="AS5750" s="115" t="s">
        <v>384</v>
      </c>
      <c r="AT5750" s="115" t="s">
        <v>296</v>
      </c>
      <c r="AV5750" s="115">
        <v>125.665156299733</v>
      </c>
      <c r="AW5750" s="115">
        <v>0.72133842479999999</v>
      </c>
    </row>
    <row r="5751" spans="1:49" x14ac:dyDescent="0.25">
      <c r="A5751" s="117">
        <v>450000</v>
      </c>
      <c r="B5751" s="117">
        <v>880000</v>
      </c>
      <c r="C5751" s="117">
        <v>880000</v>
      </c>
      <c r="D5751" s="115" t="s">
        <v>342</v>
      </c>
      <c r="E5751" s="115" t="s">
        <v>13</v>
      </c>
      <c r="F5751" s="115" t="s">
        <v>343</v>
      </c>
      <c r="G5751" s="115" t="s">
        <v>344</v>
      </c>
      <c r="H5751" s="115">
        <v>0.56000000000000005</v>
      </c>
      <c r="I5751" s="115">
        <v>0.48</v>
      </c>
      <c r="J5751" s="115" t="s">
        <v>350</v>
      </c>
      <c r="K5751" s="115">
        <v>3.3999967443480002E-2</v>
      </c>
      <c r="L5751" s="115">
        <v>3649.6723722499501</v>
      </c>
      <c r="M5751" s="115">
        <v>9.0981577375541498</v>
      </c>
      <c r="N5751" s="115">
        <v>1.338115377401</v>
      </c>
      <c r="O5751" s="115">
        <v>0.30933706687256002</v>
      </c>
      <c r="P5751" s="115">
        <v>4.5495879267260002E-2</v>
      </c>
      <c r="Q5751" s="115">
        <v>124.088741835896</v>
      </c>
      <c r="R5751" s="115">
        <v>1210</v>
      </c>
      <c r="S5751" s="115" t="s">
        <v>353</v>
      </c>
      <c r="T5751" s="115">
        <v>1210</v>
      </c>
      <c r="U5751" s="115" t="s">
        <v>352</v>
      </c>
      <c r="V5751" s="115" t="s">
        <v>350</v>
      </c>
      <c r="Z5751" s="115">
        <v>0</v>
      </c>
      <c r="AA5751" s="115">
        <v>1</v>
      </c>
      <c r="AB5751" s="115">
        <v>0.30933706687256002</v>
      </c>
      <c r="AC5751" s="115">
        <v>4.5495879267260002E-2</v>
      </c>
      <c r="AD5751" s="115">
        <v>124.088741835896</v>
      </c>
      <c r="AF5751" s="115">
        <v>-1</v>
      </c>
      <c r="AG5751" s="115">
        <v>-1</v>
      </c>
      <c r="AH5751" s="115">
        <v>-1</v>
      </c>
      <c r="AI5751" s="115">
        <v>-1</v>
      </c>
      <c r="AJ5751" s="115">
        <v>0</v>
      </c>
      <c r="AM5751" s="115" t="s">
        <v>348</v>
      </c>
      <c r="AN5751" s="115">
        <v>-1</v>
      </c>
      <c r="AQ5751" s="115">
        <v>604</v>
      </c>
      <c r="AR5751" s="115" t="s">
        <v>271</v>
      </c>
      <c r="AS5751" s="115" t="s">
        <v>384</v>
      </c>
      <c r="AT5751" s="115" t="s">
        <v>296</v>
      </c>
      <c r="AV5751" s="115">
        <v>72.969088797090905</v>
      </c>
      <c r="AW5751" s="115">
        <v>0.1006396933</v>
      </c>
    </row>
    <row r="5752" spans="1:49" x14ac:dyDescent="0.25">
      <c r="A5752" s="117">
        <v>450000</v>
      </c>
      <c r="B5752" s="117">
        <v>880000</v>
      </c>
      <c r="C5752" s="117">
        <v>880000</v>
      </c>
      <c r="D5752" s="115" t="s">
        <v>342</v>
      </c>
      <c r="E5752" s="115" t="s">
        <v>13</v>
      </c>
      <c r="F5752" s="115" t="s">
        <v>343</v>
      </c>
      <c r="G5752" s="115" t="s">
        <v>344</v>
      </c>
      <c r="H5752" s="115">
        <v>0.56000000000000005</v>
      </c>
      <c r="I5752" s="115">
        <v>0.48</v>
      </c>
      <c r="J5752" s="115" t="s">
        <v>350</v>
      </c>
      <c r="K5752" s="115">
        <v>0.17105352525845</v>
      </c>
      <c r="L5752" s="115">
        <v>3643.2862252987802</v>
      </c>
      <c r="M5752" s="115">
        <v>9.0832297101224899</v>
      </c>
      <c r="N5752" s="115">
        <v>1.33595352858134</v>
      </c>
      <c r="O5752" s="115">
        <v>1.5537184626487599</v>
      </c>
      <c r="P5752" s="115">
        <v>0.22851956064529999</v>
      </c>
      <c r="Q5752" s="115">
        <v>623.19695236291898</v>
      </c>
      <c r="R5752" s="115">
        <v>1200</v>
      </c>
      <c r="S5752" s="115" t="s">
        <v>351</v>
      </c>
      <c r="T5752" s="115">
        <v>1200</v>
      </c>
      <c r="U5752" s="115" t="s">
        <v>352</v>
      </c>
      <c r="V5752" s="115" t="s">
        <v>350</v>
      </c>
      <c r="Z5752" s="115">
        <v>0</v>
      </c>
      <c r="AA5752" s="115">
        <v>1</v>
      </c>
      <c r="AB5752" s="115">
        <v>1.5537184626487599</v>
      </c>
      <c r="AC5752" s="115">
        <v>0.22851956064529999</v>
      </c>
      <c r="AD5752" s="115">
        <v>623.19695236291898</v>
      </c>
      <c r="AF5752" s="115">
        <v>-1</v>
      </c>
      <c r="AG5752" s="115">
        <v>-1</v>
      </c>
      <c r="AH5752" s="115">
        <v>-1</v>
      </c>
      <c r="AI5752" s="115">
        <v>-1</v>
      </c>
      <c r="AJ5752" s="115">
        <v>0</v>
      </c>
      <c r="AM5752" s="115" t="s">
        <v>348</v>
      </c>
      <c r="AN5752" s="115">
        <v>-1</v>
      </c>
      <c r="AQ5752" s="115">
        <v>604</v>
      </c>
      <c r="AR5752" s="115" t="s">
        <v>271</v>
      </c>
      <c r="AS5752" s="115" t="s">
        <v>384</v>
      </c>
      <c r="AT5752" s="115" t="s">
        <v>296</v>
      </c>
      <c r="AV5752" s="115">
        <v>135.69980681345001</v>
      </c>
      <c r="AW5752" s="115">
        <v>0.50543142929999996</v>
      </c>
    </row>
    <row r="5753" spans="1:49" x14ac:dyDescent="0.25">
      <c r="A5753" s="117">
        <v>450000</v>
      </c>
      <c r="B5753" s="117">
        <v>880000</v>
      </c>
      <c r="C5753" s="117">
        <v>880000</v>
      </c>
      <c r="D5753" s="115" t="s">
        <v>342</v>
      </c>
      <c r="E5753" s="115" t="s">
        <v>13</v>
      </c>
      <c r="F5753" s="115" t="s">
        <v>343</v>
      </c>
      <c r="G5753" s="115" t="s">
        <v>344</v>
      </c>
      <c r="H5753" s="115">
        <v>0.56000000000000005</v>
      </c>
      <c r="I5753" s="115">
        <v>0.48</v>
      </c>
      <c r="J5753" s="115" t="s">
        <v>350</v>
      </c>
      <c r="K5753" s="115">
        <v>2.1287386504580001E-2</v>
      </c>
      <c r="L5753" s="115">
        <v>3643.2862252987802</v>
      </c>
      <c r="M5753" s="115">
        <v>9.0832297101224899</v>
      </c>
      <c r="N5753" s="115">
        <v>1.33595352858134</v>
      </c>
      <c r="O5753" s="115">
        <v>0.19335822154926999</v>
      </c>
      <c r="P5753" s="115">
        <v>2.8438959115069998E-2</v>
      </c>
      <c r="Q5753" s="115">
        <v>77.556042024751093</v>
      </c>
      <c r="R5753" s="115">
        <v>1210</v>
      </c>
      <c r="S5753" s="115" t="s">
        <v>353</v>
      </c>
      <c r="T5753" s="115">
        <v>1210</v>
      </c>
      <c r="U5753" s="115" t="s">
        <v>352</v>
      </c>
      <c r="V5753" s="115" t="s">
        <v>350</v>
      </c>
      <c r="Z5753" s="115">
        <v>0</v>
      </c>
      <c r="AA5753" s="115">
        <v>1</v>
      </c>
      <c r="AB5753" s="115">
        <v>0.19335822154926999</v>
      </c>
      <c r="AC5753" s="115">
        <v>2.8438959115069998E-2</v>
      </c>
      <c r="AD5753" s="115">
        <v>77.556042024751804</v>
      </c>
      <c r="AF5753" s="115">
        <v>-1</v>
      </c>
      <c r="AG5753" s="115">
        <v>-1</v>
      </c>
      <c r="AH5753" s="115">
        <v>-1</v>
      </c>
      <c r="AI5753" s="115">
        <v>-1</v>
      </c>
      <c r="AJ5753" s="115">
        <v>0</v>
      </c>
      <c r="AM5753" s="115" t="s">
        <v>348</v>
      </c>
      <c r="AN5753" s="115">
        <v>-1</v>
      </c>
      <c r="AQ5753" s="115">
        <v>604</v>
      </c>
      <c r="AR5753" s="115" t="s">
        <v>271</v>
      </c>
      <c r="AS5753" s="115" t="s">
        <v>384</v>
      </c>
      <c r="AT5753" s="115" t="s">
        <v>296</v>
      </c>
      <c r="AV5753" s="115">
        <v>50.937859926023101</v>
      </c>
      <c r="AW5753" s="115">
        <v>6.2900277399999996E-2</v>
      </c>
    </row>
    <row r="5754" spans="1:49" x14ac:dyDescent="0.25">
      <c r="A5754" s="117">
        <v>450000</v>
      </c>
      <c r="B5754" s="117">
        <v>880000</v>
      </c>
      <c r="C5754" s="117">
        <v>880000</v>
      </c>
      <c r="D5754" s="115" t="s">
        <v>342</v>
      </c>
      <c r="E5754" s="115" t="s">
        <v>13</v>
      </c>
      <c r="F5754" s="115" t="s">
        <v>343</v>
      </c>
      <c r="G5754" s="115" t="s">
        <v>344</v>
      </c>
      <c r="H5754" s="115">
        <v>0.56000000000000005</v>
      </c>
      <c r="I5754" s="115">
        <v>0.48</v>
      </c>
      <c r="J5754" s="115" t="s">
        <v>350</v>
      </c>
      <c r="K5754" s="115">
        <v>0.10773756577283999</v>
      </c>
      <c r="L5754" s="115">
        <v>3643.2862252987802</v>
      </c>
      <c r="M5754" s="115">
        <v>9.0832297101224899</v>
      </c>
      <c r="N5754" s="115">
        <v>1.33595352858134</v>
      </c>
      <c r="O5754" s="115">
        <v>0.97860505832419997</v>
      </c>
      <c r="P5754" s="115">
        <v>0.14393238115500001</v>
      </c>
      <c r="Q5754" s="115">
        <v>392.518789327435</v>
      </c>
      <c r="R5754" s="115">
        <v>1210</v>
      </c>
      <c r="S5754" s="115" t="s">
        <v>353</v>
      </c>
      <c r="T5754" s="115">
        <v>1210</v>
      </c>
      <c r="U5754" s="115" t="s">
        <v>352</v>
      </c>
      <c r="V5754" s="115" t="s">
        <v>350</v>
      </c>
      <c r="Z5754" s="115">
        <v>0</v>
      </c>
      <c r="AA5754" s="115">
        <v>1</v>
      </c>
      <c r="AB5754" s="115">
        <v>0.97860505832419997</v>
      </c>
      <c r="AC5754" s="115">
        <v>0.14393238115500001</v>
      </c>
      <c r="AD5754" s="115">
        <v>392.518789327435</v>
      </c>
      <c r="AF5754" s="115">
        <v>-1</v>
      </c>
      <c r="AG5754" s="115">
        <v>-1</v>
      </c>
      <c r="AH5754" s="115">
        <v>-1</v>
      </c>
      <c r="AI5754" s="115">
        <v>-1</v>
      </c>
      <c r="AJ5754" s="115">
        <v>0</v>
      </c>
      <c r="AM5754" s="115" t="s">
        <v>348</v>
      </c>
      <c r="AN5754" s="115">
        <v>-1</v>
      </c>
      <c r="AQ5754" s="115">
        <v>604</v>
      </c>
      <c r="AR5754" s="115" t="s">
        <v>271</v>
      </c>
      <c r="AS5754" s="115" t="s">
        <v>384</v>
      </c>
      <c r="AT5754" s="115" t="s">
        <v>296</v>
      </c>
      <c r="AV5754" s="115">
        <v>88.0163469952752</v>
      </c>
      <c r="AW5754" s="115">
        <v>0.31834451689999999</v>
      </c>
    </row>
    <row r="5755" spans="1:49" x14ac:dyDescent="0.25">
      <c r="A5755" s="117">
        <v>450000</v>
      </c>
      <c r="B5755" s="117">
        <v>880000</v>
      </c>
      <c r="C5755" s="117">
        <v>880000</v>
      </c>
      <c r="D5755" s="115" t="s">
        <v>342</v>
      </c>
      <c r="E5755" s="115" t="s">
        <v>13</v>
      </c>
      <c r="F5755" s="115" t="s">
        <v>343</v>
      </c>
      <c r="G5755" s="115" t="s">
        <v>344</v>
      </c>
      <c r="H5755" s="115">
        <v>0.56000000000000005</v>
      </c>
      <c r="I5755" s="115">
        <v>0.48</v>
      </c>
      <c r="J5755" s="115" t="s">
        <v>350</v>
      </c>
      <c r="K5755" s="115">
        <v>0.31768497587888</v>
      </c>
      <c r="L5755" s="115">
        <v>3643.2862252987802</v>
      </c>
      <c r="M5755" s="115">
        <v>9.0832297101224899</v>
      </c>
      <c r="N5755" s="115">
        <v>1.33595352858134</v>
      </c>
      <c r="O5755" s="115">
        <v>2.8856056113626201</v>
      </c>
      <c r="P5755" s="115">
        <v>0.42441236450267</v>
      </c>
      <c r="Q5755" s="115">
        <v>1157.41729660391</v>
      </c>
      <c r="R5755" s="115">
        <v>1210</v>
      </c>
      <c r="S5755" s="115" t="s">
        <v>353</v>
      </c>
      <c r="T5755" s="115">
        <v>1210</v>
      </c>
      <c r="U5755" s="115" t="s">
        <v>352</v>
      </c>
      <c r="V5755" s="115" t="s">
        <v>350</v>
      </c>
      <c r="Z5755" s="115">
        <v>0</v>
      </c>
      <c r="AA5755" s="115">
        <v>1</v>
      </c>
      <c r="AB5755" s="115">
        <v>2.8856056113626201</v>
      </c>
      <c r="AC5755" s="115">
        <v>0.42441236450267</v>
      </c>
      <c r="AD5755" s="115">
        <v>1157.41729660391</v>
      </c>
      <c r="AF5755" s="115">
        <v>-1</v>
      </c>
      <c r="AG5755" s="115">
        <v>-1</v>
      </c>
      <c r="AH5755" s="115">
        <v>-1</v>
      </c>
      <c r="AI5755" s="115">
        <v>-1</v>
      </c>
      <c r="AJ5755" s="115">
        <v>0</v>
      </c>
      <c r="AM5755" s="115" t="s">
        <v>348</v>
      </c>
      <c r="AN5755" s="115">
        <v>-1</v>
      </c>
      <c r="AQ5755" s="115">
        <v>604</v>
      </c>
      <c r="AR5755" s="115" t="s">
        <v>271</v>
      </c>
      <c r="AS5755" s="115" t="s">
        <v>384</v>
      </c>
      <c r="AT5755" s="115" t="s">
        <v>296</v>
      </c>
      <c r="AV5755" s="115">
        <v>141.353625175909</v>
      </c>
      <c r="AW5755" s="115">
        <v>0.93870015949999996</v>
      </c>
    </row>
    <row r="5756" spans="1:49" x14ac:dyDescent="0.25">
      <c r="A5756" s="117">
        <v>460000</v>
      </c>
      <c r="B5756" s="117">
        <v>880000</v>
      </c>
      <c r="C5756" s="117">
        <v>880000</v>
      </c>
      <c r="D5756" s="115" t="s">
        <v>342</v>
      </c>
      <c r="E5756" s="115" t="s">
        <v>13</v>
      </c>
      <c r="F5756" s="115" t="s">
        <v>343</v>
      </c>
      <c r="G5756" s="115" t="s">
        <v>344</v>
      </c>
      <c r="H5756" s="115">
        <v>0.56000000000000005</v>
      </c>
      <c r="I5756" s="115">
        <v>0.48</v>
      </c>
      <c r="J5756" s="115" t="s">
        <v>350</v>
      </c>
      <c r="K5756" s="115">
        <v>0.1197588408832</v>
      </c>
      <c r="L5756" s="115">
        <v>3647.118042437</v>
      </c>
      <c r="M5756" s="115">
        <v>9.0921867785363002</v>
      </c>
      <c r="N5756" s="115">
        <v>1.3372506725666899</v>
      </c>
      <c r="O5756" s="115">
        <v>1.0888697496911399</v>
      </c>
      <c r="P5756" s="115">
        <v>0.16014759051687</v>
      </c>
      <c r="Q5756" s="115">
        <v>436.77462932649399</v>
      </c>
      <c r="R5756" s="115">
        <v>1210</v>
      </c>
      <c r="S5756" s="115" t="s">
        <v>353</v>
      </c>
      <c r="T5756" s="115">
        <v>1210</v>
      </c>
      <c r="U5756" s="115" t="s">
        <v>352</v>
      </c>
      <c r="V5756" s="115" t="s">
        <v>350</v>
      </c>
      <c r="Z5756" s="115">
        <v>0</v>
      </c>
      <c r="AA5756" s="115">
        <v>1</v>
      </c>
      <c r="AB5756" s="115">
        <v>1.0888697496911399</v>
      </c>
      <c r="AC5756" s="115">
        <v>0.16014759051687</v>
      </c>
      <c r="AD5756" s="115">
        <v>436.77462932649399</v>
      </c>
      <c r="AF5756" s="115">
        <v>-1</v>
      </c>
      <c r="AG5756" s="115">
        <v>-1</v>
      </c>
      <c r="AH5756" s="115">
        <v>-1</v>
      </c>
      <c r="AI5756" s="115">
        <v>-1</v>
      </c>
      <c r="AJ5756" s="115">
        <v>0</v>
      </c>
      <c r="AM5756" s="115" t="s">
        <v>348</v>
      </c>
      <c r="AN5756" s="115">
        <v>-1</v>
      </c>
      <c r="AQ5756" s="115">
        <v>604</v>
      </c>
      <c r="AR5756" s="115" t="s">
        <v>271</v>
      </c>
      <c r="AS5756" s="115" t="s">
        <v>384</v>
      </c>
      <c r="AT5756" s="115" t="s">
        <v>296</v>
      </c>
      <c r="AV5756" s="115">
        <v>94.856636728384203</v>
      </c>
      <c r="AW5756" s="115">
        <v>0.35423733120000001</v>
      </c>
    </row>
    <row r="5757" spans="1:49" x14ac:dyDescent="0.25">
      <c r="A5757" s="117">
        <v>460000</v>
      </c>
      <c r="B5757" s="117">
        <v>880000</v>
      </c>
      <c r="C5757" s="117">
        <v>880000</v>
      </c>
      <c r="D5757" s="115" t="s">
        <v>342</v>
      </c>
      <c r="E5757" s="115" t="s">
        <v>13</v>
      </c>
      <c r="F5757" s="115" t="s">
        <v>343</v>
      </c>
      <c r="G5757" s="115" t="s">
        <v>344</v>
      </c>
      <c r="H5757" s="115">
        <v>0.56000000000000005</v>
      </c>
      <c r="I5757" s="115">
        <v>0.48</v>
      </c>
      <c r="J5757" s="115" t="s">
        <v>350</v>
      </c>
      <c r="K5757" s="115">
        <v>0.24979949561594</v>
      </c>
      <c r="L5757" s="115">
        <v>3647.118042437</v>
      </c>
      <c r="M5757" s="115">
        <v>9.0921867785363002</v>
      </c>
      <c r="N5757" s="115">
        <v>1.3372506725666899</v>
      </c>
      <c r="O5757" s="115">
        <v>2.2712236713243601</v>
      </c>
      <c r="P5757" s="115">
        <v>0.33404454351924001</v>
      </c>
      <c r="Q5757" s="115">
        <v>911.04824745258702</v>
      </c>
      <c r="R5757" s="115">
        <v>1210</v>
      </c>
      <c r="S5757" s="115" t="s">
        <v>353</v>
      </c>
      <c r="T5757" s="115">
        <v>1210</v>
      </c>
      <c r="U5757" s="115" t="s">
        <v>352</v>
      </c>
      <c r="V5757" s="115" t="s">
        <v>350</v>
      </c>
      <c r="Z5757" s="115">
        <v>0</v>
      </c>
      <c r="AA5757" s="115">
        <v>1</v>
      </c>
      <c r="AB5757" s="115">
        <v>2.2712236713243601</v>
      </c>
      <c r="AC5757" s="115">
        <v>0.33404454351924001</v>
      </c>
      <c r="AD5757" s="115">
        <v>911.04824745258702</v>
      </c>
      <c r="AF5757" s="115">
        <v>-1</v>
      </c>
      <c r="AG5757" s="115">
        <v>-1</v>
      </c>
      <c r="AH5757" s="115">
        <v>-1</v>
      </c>
      <c r="AI5757" s="115">
        <v>-1</v>
      </c>
      <c r="AJ5757" s="115">
        <v>0</v>
      </c>
      <c r="AM5757" s="115" t="s">
        <v>348</v>
      </c>
      <c r="AN5757" s="115">
        <v>-1</v>
      </c>
      <c r="AQ5757" s="115">
        <v>604</v>
      </c>
      <c r="AR5757" s="115" t="s">
        <v>271</v>
      </c>
      <c r="AS5757" s="115" t="s">
        <v>384</v>
      </c>
      <c r="AT5757" s="115" t="s">
        <v>296</v>
      </c>
      <c r="AV5757" s="115">
        <v>127.212591847966</v>
      </c>
      <c r="AW5757" s="115">
        <v>0.73888746750000001</v>
      </c>
    </row>
    <row r="5758" spans="1:49" x14ac:dyDescent="0.25">
      <c r="A5758" s="117">
        <v>460000</v>
      </c>
      <c r="B5758" s="117">
        <v>880000</v>
      </c>
      <c r="C5758" s="117">
        <v>880000</v>
      </c>
      <c r="D5758" s="115" t="s">
        <v>342</v>
      </c>
      <c r="E5758" s="115" t="s">
        <v>13</v>
      </c>
      <c r="F5758" s="115" t="s">
        <v>343</v>
      </c>
      <c r="G5758" s="115" t="s">
        <v>344</v>
      </c>
      <c r="H5758" s="115">
        <v>0.56000000000000005</v>
      </c>
      <c r="I5758" s="115">
        <v>0.48</v>
      </c>
      <c r="J5758" s="115" t="s">
        <v>350</v>
      </c>
      <c r="K5758" s="115">
        <v>2.6912470717099998E-2</v>
      </c>
      <c r="L5758" s="115">
        <v>3647.118042437</v>
      </c>
      <c r="M5758" s="115">
        <v>9.0921867785363002</v>
      </c>
      <c r="N5758" s="115">
        <v>1.3372506725666899</v>
      </c>
      <c r="O5758" s="115">
        <v>0.24469321043178999</v>
      </c>
      <c r="P5758" s="115">
        <v>3.5988719566869998E-2</v>
      </c>
      <c r="Q5758" s="115">
        <v>98.152957518907499</v>
      </c>
      <c r="R5758" s="115">
        <v>1210</v>
      </c>
      <c r="S5758" s="115" t="s">
        <v>353</v>
      </c>
      <c r="T5758" s="115">
        <v>1210</v>
      </c>
      <c r="U5758" s="115" t="s">
        <v>352</v>
      </c>
      <c r="V5758" s="115" t="s">
        <v>350</v>
      </c>
      <c r="Z5758" s="115">
        <v>0</v>
      </c>
      <c r="AA5758" s="115">
        <v>1</v>
      </c>
      <c r="AB5758" s="115">
        <v>0.24469321043178999</v>
      </c>
      <c r="AC5758" s="115">
        <v>3.5988719566869998E-2</v>
      </c>
      <c r="AD5758" s="115">
        <v>98.152957518908593</v>
      </c>
      <c r="AF5758" s="115">
        <v>-1</v>
      </c>
      <c r="AG5758" s="115">
        <v>-1</v>
      </c>
      <c r="AH5758" s="115">
        <v>-1</v>
      </c>
      <c r="AI5758" s="115">
        <v>-1</v>
      </c>
      <c r="AJ5758" s="115">
        <v>0</v>
      </c>
      <c r="AM5758" s="115" t="s">
        <v>348</v>
      </c>
      <c r="AN5758" s="115">
        <v>-1</v>
      </c>
      <c r="AQ5758" s="115">
        <v>604</v>
      </c>
      <c r="AR5758" s="115" t="s">
        <v>271</v>
      </c>
      <c r="AS5758" s="115" t="s">
        <v>384</v>
      </c>
      <c r="AT5758" s="115" t="s">
        <v>296</v>
      </c>
      <c r="AV5758" s="115">
        <v>69.970883095816006</v>
      </c>
      <c r="AW5758" s="115">
        <v>7.9604993900000004E-2</v>
      </c>
    </row>
    <row r="5759" spans="1:49" x14ac:dyDescent="0.25">
      <c r="A5759" s="117">
        <v>460000</v>
      </c>
      <c r="B5759" s="117">
        <v>880000</v>
      </c>
      <c r="C5759" s="117">
        <v>880000</v>
      </c>
      <c r="D5759" s="115" t="s">
        <v>342</v>
      </c>
      <c r="E5759" s="115" t="s">
        <v>13</v>
      </c>
      <c r="F5759" s="115" t="s">
        <v>343</v>
      </c>
      <c r="G5759" s="115" t="s">
        <v>344</v>
      </c>
      <c r="H5759" s="115">
        <v>0.56000000000000005</v>
      </c>
      <c r="I5759" s="115">
        <v>0.48</v>
      </c>
      <c r="J5759" s="115" t="s">
        <v>350</v>
      </c>
      <c r="K5759" s="115">
        <v>0.10807056742357</v>
      </c>
      <c r="L5759" s="115">
        <v>3647.118042437</v>
      </c>
      <c r="M5759" s="115">
        <v>9.0921867785363002</v>
      </c>
      <c r="N5759" s="115">
        <v>1.3372506725666899</v>
      </c>
      <c r="O5759" s="115">
        <v>0.98259778427754996</v>
      </c>
      <c r="P5759" s="115">
        <v>0.14451743897184</v>
      </c>
      <c r="Q5759" s="115">
        <v>394.146116306929</v>
      </c>
      <c r="R5759" s="115">
        <v>1210</v>
      </c>
      <c r="S5759" s="115" t="s">
        <v>353</v>
      </c>
      <c r="T5759" s="115">
        <v>1210</v>
      </c>
      <c r="U5759" s="115" t="s">
        <v>352</v>
      </c>
      <c r="V5759" s="115" t="s">
        <v>350</v>
      </c>
      <c r="Z5759" s="115">
        <v>0</v>
      </c>
      <c r="AA5759" s="115">
        <v>1</v>
      </c>
      <c r="AB5759" s="115">
        <v>0.98259778427754996</v>
      </c>
      <c r="AC5759" s="115">
        <v>0.14451743897184</v>
      </c>
      <c r="AD5759" s="115">
        <v>394.146116306929</v>
      </c>
      <c r="AF5759" s="115">
        <v>-1</v>
      </c>
      <c r="AG5759" s="115">
        <v>-1</v>
      </c>
      <c r="AH5759" s="115">
        <v>-1</v>
      </c>
      <c r="AI5759" s="115">
        <v>-1</v>
      </c>
      <c r="AJ5759" s="115">
        <v>0</v>
      </c>
      <c r="AM5759" s="115" t="s">
        <v>348</v>
      </c>
      <c r="AN5759" s="115">
        <v>-1</v>
      </c>
      <c r="AQ5759" s="115">
        <v>604</v>
      </c>
      <c r="AR5759" s="115" t="s">
        <v>271</v>
      </c>
      <c r="AS5759" s="115" t="s">
        <v>384</v>
      </c>
      <c r="AT5759" s="115" t="s">
        <v>296</v>
      </c>
      <c r="AV5759" s="115">
        <v>84.8999220361314</v>
      </c>
      <c r="AW5759" s="115">
        <v>0.31966432789999999</v>
      </c>
    </row>
    <row r="5760" spans="1:49" x14ac:dyDescent="0.25">
      <c r="A5760" s="117">
        <v>460000</v>
      </c>
      <c r="B5760" s="117">
        <v>880000</v>
      </c>
      <c r="C5760" s="117">
        <v>880000</v>
      </c>
      <c r="D5760" s="115" t="s">
        <v>342</v>
      </c>
      <c r="E5760" s="115" t="s">
        <v>13</v>
      </c>
      <c r="F5760" s="115" t="s">
        <v>343</v>
      </c>
      <c r="G5760" s="115" t="s">
        <v>344</v>
      </c>
      <c r="H5760" s="115">
        <v>0.56000000000000005</v>
      </c>
      <c r="I5760" s="115">
        <v>0.48</v>
      </c>
      <c r="J5760" s="115" t="s">
        <v>350</v>
      </c>
      <c r="K5760" s="115">
        <v>0.11322207905109</v>
      </c>
      <c r="L5760" s="115">
        <v>3647.118042437</v>
      </c>
      <c r="M5760" s="115">
        <v>9.0921867785363002</v>
      </c>
      <c r="N5760" s="115">
        <v>1.3372506725666899</v>
      </c>
      <c r="O5760" s="115">
        <v>1.02943629018671</v>
      </c>
      <c r="P5760" s="115">
        <v>0.15140630136045999</v>
      </c>
      <c r="Q5760" s="115">
        <v>412.93428730945902</v>
      </c>
      <c r="R5760" s="115">
        <v>1210</v>
      </c>
      <c r="S5760" s="115" t="s">
        <v>353</v>
      </c>
      <c r="T5760" s="115">
        <v>1210</v>
      </c>
      <c r="U5760" s="115" t="s">
        <v>352</v>
      </c>
      <c r="V5760" s="115" t="s">
        <v>350</v>
      </c>
      <c r="Z5760" s="115">
        <v>0</v>
      </c>
      <c r="AA5760" s="115">
        <v>1</v>
      </c>
      <c r="AB5760" s="115">
        <v>1.02943629018671</v>
      </c>
      <c r="AC5760" s="115">
        <v>0.15140630136045999</v>
      </c>
      <c r="AD5760" s="115">
        <v>412.93428730945902</v>
      </c>
      <c r="AF5760" s="115">
        <v>-1</v>
      </c>
      <c r="AG5760" s="115">
        <v>-1</v>
      </c>
      <c r="AH5760" s="115">
        <v>-1</v>
      </c>
      <c r="AI5760" s="115">
        <v>-1</v>
      </c>
      <c r="AJ5760" s="115">
        <v>0</v>
      </c>
      <c r="AM5760" s="115" t="s">
        <v>348</v>
      </c>
      <c r="AN5760" s="115">
        <v>-1</v>
      </c>
      <c r="AQ5760" s="115">
        <v>604</v>
      </c>
      <c r="AR5760" s="115" t="s">
        <v>271</v>
      </c>
      <c r="AS5760" s="115" t="s">
        <v>384</v>
      </c>
      <c r="AT5760" s="115" t="s">
        <v>296</v>
      </c>
      <c r="AV5760" s="115">
        <v>86.747822374163206</v>
      </c>
      <c r="AW5760" s="115">
        <v>0.33490209840000001</v>
      </c>
    </row>
    <row r="5761" spans="1:49" x14ac:dyDescent="0.25">
      <c r="A5761" s="117">
        <v>460000</v>
      </c>
      <c r="B5761" s="117">
        <v>880000</v>
      </c>
      <c r="C5761" s="117">
        <v>880000</v>
      </c>
      <c r="D5761" s="115" t="s">
        <v>342</v>
      </c>
      <c r="E5761" s="115" t="s">
        <v>13</v>
      </c>
      <c r="F5761" s="115" t="s">
        <v>343</v>
      </c>
      <c r="G5761" s="115" t="s">
        <v>344</v>
      </c>
      <c r="H5761" s="115">
        <v>0.56000000000000005</v>
      </c>
      <c r="I5761" s="115">
        <v>0.48</v>
      </c>
      <c r="J5761" s="115" t="s">
        <v>350</v>
      </c>
      <c r="K5761" s="115">
        <v>0.10417872350562001</v>
      </c>
      <c r="L5761" s="115">
        <v>3694.2442616429798</v>
      </c>
      <c r="M5761" s="115">
        <v>10.2166662547216</v>
      </c>
      <c r="N5761" s="115">
        <v>1.8485801459061499</v>
      </c>
      <c r="O5761" s="115">
        <v>1.0643592488998901</v>
      </c>
      <c r="P5761" s="115">
        <v>0.19258271989834</v>
      </c>
      <c r="Q5761" s="115">
        <v>384.86165149594302</v>
      </c>
      <c r="R5761" s="115">
        <v>1210</v>
      </c>
      <c r="S5761" s="115" t="s">
        <v>353</v>
      </c>
      <c r="T5761" s="115">
        <v>1210</v>
      </c>
      <c r="U5761" s="115" t="s">
        <v>352</v>
      </c>
      <c r="V5761" s="115" t="s">
        <v>350</v>
      </c>
      <c r="Z5761" s="115">
        <v>0</v>
      </c>
      <c r="AA5761" s="115">
        <v>1</v>
      </c>
      <c r="AB5761" s="115">
        <v>1.0643592488998901</v>
      </c>
      <c r="AC5761" s="115">
        <v>0.19258271989834</v>
      </c>
      <c r="AD5761" s="115">
        <v>384.86165149594302</v>
      </c>
      <c r="AF5761" s="115">
        <v>-1</v>
      </c>
      <c r="AG5761" s="115">
        <v>-1</v>
      </c>
      <c r="AH5761" s="115">
        <v>-1</v>
      </c>
      <c r="AI5761" s="115">
        <v>-1</v>
      </c>
      <c r="AJ5761" s="115">
        <v>0</v>
      </c>
      <c r="AM5761" s="115" t="s">
        <v>348</v>
      </c>
      <c r="AN5761" s="115">
        <v>-1</v>
      </c>
      <c r="AQ5761" s="115">
        <v>604</v>
      </c>
      <c r="AR5761" s="115" t="s">
        <v>271</v>
      </c>
      <c r="AS5761" s="115" t="s">
        <v>384</v>
      </c>
      <c r="AT5761" s="115" t="s">
        <v>296</v>
      </c>
      <c r="AV5761" s="115">
        <v>83.878647057525697</v>
      </c>
      <c r="AW5761" s="115">
        <v>0.31213434829999998</v>
      </c>
    </row>
    <row r="5762" spans="1:49" x14ac:dyDescent="0.25">
      <c r="A5762" s="117">
        <v>460000</v>
      </c>
      <c r="B5762" s="117">
        <v>880000</v>
      </c>
      <c r="C5762" s="117">
        <v>880000</v>
      </c>
      <c r="D5762" s="115" t="s">
        <v>342</v>
      </c>
      <c r="E5762" s="115" t="s">
        <v>13</v>
      </c>
      <c r="F5762" s="115" t="s">
        <v>343</v>
      </c>
      <c r="G5762" s="115" t="s">
        <v>344</v>
      </c>
      <c r="H5762" s="115">
        <v>0.56000000000000005</v>
      </c>
      <c r="I5762" s="115">
        <v>0.48</v>
      </c>
      <c r="J5762" s="115" t="s">
        <v>350</v>
      </c>
      <c r="K5762" s="115">
        <v>0.26639061001578002</v>
      </c>
      <c r="L5762" s="115">
        <v>3694.2442616429798</v>
      </c>
      <c r="M5762" s="115">
        <v>10.2166662547216</v>
      </c>
      <c r="N5762" s="115">
        <v>1.8485801459061499</v>
      </c>
      <c r="O5762" s="115">
        <v>2.7216239559230302</v>
      </c>
      <c r="P5762" s="115">
        <v>0.49244439273100998</v>
      </c>
      <c r="Q5762" s="115">
        <v>984.11198240640294</v>
      </c>
      <c r="R5762" s="115">
        <v>1300</v>
      </c>
      <c r="S5762" s="115" t="s">
        <v>346</v>
      </c>
      <c r="T5762" s="115">
        <v>1300</v>
      </c>
      <c r="U5762" s="115" t="s">
        <v>352</v>
      </c>
      <c r="V5762" s="115" t="s">
        <v>350</v>
      </c>
      <c r="Z5762" s="115">
        <v>0</v>
      </c>
      <c r="AA5762" s="115">
        <v>1</v>
      </c>
      <c r="AB5762" s="115">
        <v>2.7216239559230302</v>
      </c>
      <c r="AC5762" s="115">
        <v>0.49244439273100998</v>
      </c>
      <c r="AD5762" s="115">
        <v>984.11198240640294</v>
      </c>
      <c r="AF5762" s="115">
        <v>-1</v>
      </c>
      <c r="AG5762" s="115">
        <v>-1</v>
      </c>
      <c r="AH5762" s="115">
        <v>-1</v>
      </c>
      <c r="AI5762" s="115">
        <v>-1</v>
      </c>
      <c r="AJ5762" s="115">
        <v>0</v>
      </c>
      <c r="AM5762" s="115" t="s">
        <v>348</v>
      </c>
      <c r="AN5762" s="115">
        <v>-1</v>
      </c>
      <c r="AQ5762" s="115">
        <v>604</v>
      </c>
      <c r="AR5762" s="115" t="s">
        <v>271</v>
      </c>
      <c r="AS5762" s="115" t="s">
        <v>384</v>
      </c>
      <c r="AT5762" s="115" t="s">
        <v>296</v>
      </c>
      <c r="AV5762" s="115">
        <v>133.90219656422499</v>
      </c>
      <c r="AW5762" s="115">
        <v>0.79814434909999998</v>
      </c>
    </row>
    <row r="5763" spans="1:49" x14ac:dyDescent="0.25">
      <c r="A5763" s="117">
        <v>460000</v>
      </c>
      <c r="B5763" s="117">
        <v>880000</v>
      </c>
      <c r="C5763" s="117">
        <v>880000</v>
      </c>
      <c r="D5763" s="115" t="s">
        <v>342</v>
      </c>
      <c r="E5763" s="115" t="s">
        <v>13</v>
      </c>
      <c r="F5763" s="115" t="s">
        <v>343</v>
      </c>
      <c r="G5763" s="115" t="s">
        <v>344</v>
      </c>
      <c r="H5763" s="115">
        <v>0.56000000000000005</v>
      </c>
      <c r="I5763" s="115">
        <v>0.48</v>
      </c>
      <c r="J5763" s="115" t="s">
        <v>350</v>
      </c>
      <c r="K5763" s="115">
        <v>7.2366137619059995E-2</v>
      </c>
      <c r="L5763" s="115">
        <v>3694.2442616429798</v>
      </c>
      <c r="M5763" s="115">
        <v>10.2166662547216</v>
      </c>
      <c r="N5763" s="115">
        <v>1.8485801459061499</v>
      </c>
      <c r="O5763" s="115">
        <v>0.73934067619723998</v>
      </c>
      <c r="P5763" s="115">
        <v>0.13377460523851001</v>
      </c>
      <c r="Q5763" s="115">
        <v>267.33818863649702</v>
      </c>
      <c r="R5763" s="115">
        <v>1210</v>
      </c>
      <c r="S5763" s="115" t="s">
        <v>353</v>
      </c>
      <c r="T5763" s="115">
        <v>1210</v>
      </c>
      <c r="U5763" s="115" t="s">
        <v>352</v>
      </c>
      <c r="V5763" s="115" t="s">
        <v>350</v>
      </c>
      <c r="Z5763" s="115">
        <v>0</v>
      </c>
      <c r="AA5763" s="115">
        <v>1</v>
      </c>
      <c r="AB5763" s="115">
        <v>0.73934067619723998</v>
      </c>
      <c r="AC5763" s="115">
        <v>0.13377460523851001</v>
      </c>
      <c r="AD5763" s="115">
        <v>267.338188636496</v>
      </c>
      <c r="AF5763" s="115">
        <v>-1</v>
      </c>
      <c r="AG5763" s="115">
        <v>-1</v>
      </c>
      <c r="AH5763" s="115">
        <v>-1</v>
      </c>
      <c r="AI5763" s="115">
        <v>-1</v>
      </c>
      <c r="AJ5763" s="115">
        <v>0</v>
      </c>
      <c r="AM5763" s="115" t="s">
        <v>348</v>
      </c>
      <c r="AN5763" s="115">
        <v>-1</v>
      </c>
      <c r="AQ5763" s="115">
        <v>604</v>
      </c>
      <c r="AR5763" s="115" t="s">
        <v>271</v>
      </c>
      <c r="AS5763" s="115" t="s">
        <v>384</v>
      </c>
      <c r="AT5763" s="115" t="s">
        <v>296</v>
      </c>
      <c r="AV5763" s="115">
        <v>81.2307931026224</v>
      </c>
      <c r="AW5763" s="115">
        <v>0.21681929329999999</v>
      </c>
    </row>
    <row r="5764" spans="1:49" x14ac:dyDescent="0.25">
      <c r="A5764" s="117">
        <v>460000</v>
      </c>
      <c r="B5764" s="117">
        <v>880000</v>
      </c>
      <c r="C5764" s="117">
        <v>880000</v>
      </c>
      <c r="D5764" s="115" t="s">
        <v>342</v>
      </c>
      <c r="E5764" s="115" t="s">
        <v>13</v>
      </c>
      <c r="F5764" s="115" t="s">
        <v>343</v>
      </c>
      <c r="G5764" s="115" t="s">
        <v>344</v>
      </c>
      <c r="H5764" s="115">
        <v>0.56000000000000005</v>
      </c>
      <c r="I5764" s="115">
        <v>0.48</v>
      </c>
      <c r="J5764" s="115" t="s">
        <v>350</v>
      </c>
      <c r="K5764" s="115">
        <v>0.1748279824814</v>
      </c>
      <c r="L5764" s="115">
        <v>3694.2442616429798</v>
      </c>
      <c r="M5764" s="115">
        <v>10.2166662547216</v>
      </c>
      <c r="N5764" s="115">
        <v>1.8485801459061499</v>
      </c>
      <c r="O5764" s="115">
        <v>1.78615914899888</v>
      </c>
      <c r="P5764" s="115">
        <v>0.32318353736395999</v>
      </c>
      <c r="Q5764" s="115">
        <v>645.85727105656599</v>
      </c>
      <c r="R5764" s="115">
        <v>1300</v>
      </c>
      <c r="S5764" s="115" t="s">
        <v>346</v>
      </c>
      <c r="T5764" s="115">
        <v>1300</v>
      </c>
      <c r="U5764" s="115" t="s">
        <v>352</v>
      </c>
      <c r="V5764" s="115" t="s">
        <v>350</v>
      </c>
      <c r="Z5764" s="115">
        <v>0</v>
      </c>
      <c r="AA5764" s="115">
        <v>1</v>
      </c>
      <c r="AB5764" s="115">
        <v>1.78615914899888</v>
      </c>
      <c r="AC5764" s="115">
        <v>0.32318353736395999</v>
      </c>
      <c r="AD5764" s="115">
        <v>645.85727105656599</v>
      </c>
      <c r="AF5764" s="115">
        <v>-1</v>
      </c>
      <c r="AG5764" s="115">
        <v>-1</v>
      </c>
      <c r="AH5764" s="115">
        <v>-1</v>
      </c>
      <c r="AI5764" s="115">
        <v>-1</v>
      </c>
      <c r="AJ5764" s="115">
        <v>0</v>
      </c>
      <c r="AM5764" s="115" t="s">
        <v>348</v>
      </c>
      <c r="AN5764" s="115">
        <v>-1</v>
      </c>
      <c r="AQ5764" s="115">
        <v>604</v>
      </c>
      <c r="AR5764" s="115" t="s">
        <v>271</v>
      </c>
      <c r="AS5764" s="115" t="s">
        <v>384</v>
      </c>
      <c r="AT5764" s="115" t="s">
        <v>296</v>
      </c>
      <c r="AV5764" s="115">
        <v>119.553902421204</v>
      </c>
      <c r="AW5764" s="115">
        <v>0.52380962779999996</v>
      </c>
    </row>
    <row r="5765" spans="1:49" x14ac:dyDescent="0.25">
      <c r="A5765" s="117">
        <v>460000</v>
      </c>
      <c r="B5765" s="117">
        <v>880000</v>
      </c>
      <c r="C5765" s="117">
        <v>880000</v>
      </c>
      <c r="D5765" s="115" t="s">
        <v>342</v>
      </c>
      <c r="E5765" s="115" t="s">
        <v>13</v>
      </c>
      <c r="F5765" s="115" t="s">
        <v>343</v>
      </c>
      <c r="G5765" s="115" t="s">
        <v>344</v>
      </c>
      <c r="H5765" s="115">
        <v>0.56000000000000005</v>
      </c>
      <c r="I5765" s="115">
        <v>0.48</v>
      </c>
      <c r="J5765" s="115" t="s">
        <v>350</v>
      </c>
      <c r="K5765" s="115">
        <v>2.8191911709749998E-2</v>
      </c>
      <c r="L5765" s="115">
        <v>3658.51048194036</v>
      </c>
      <c r="M5765" s="115">
        <v>9.1188019814822496</v>
      </c>
      <c r="N5765" s="115">
        <v>1.3411044798192799</v>
      </c>
      <c r="O5765" s="115">
        <v>0.25707646036064002</v>
      </c>
      <c r="P5765" s="115">
        <v>3.7808299088609998E-2</v>
      </c>
      <c r="Q5765" s="115">
        <v>103.140404496057</v>
      </c>
      <c r="R5765" s="115">
        <v>1200</v>
      </c>
      <c r="S5765" s="115" t="s">
        <v>351</v>
      </c>
      <c r="T5765" s="115">
        <v>1200</v>
      </c>
      <c r="U5765" s="115" t="s">
        <v>352</v>
      </c>
      <c r="V5765" s="115" t="s">
        <v>350</v>
      </c>
      <c r="Z5765" s="115">
        <v>0</v>
      </c>
      <c r="AA5765" s="115">
        <v>1</v>
      </c>
      <c r="AB5765" s="115">
        <v>0.25707646036064002</v>
      </c>
      <c r="AC5765" s="115">
        <v>3.7808299088609998E-2</v>
      </c>
      <c r="AD5765" s="115">
        <v>761.80602479389302</v>
      </c>
      <c r="AF5765" s="115">
        <v>-1</v>
      </c>
      <c r="AG5765" s="115">
        <v>-1</v>
      </c>
      <c r="AH5765" s="115">
        <v>-1</v>
      </c>
      <c r="AI5765" s="115">
        <v>-1</v>
      </c>
      <c r="AJ5765" s="115">
        <v>0</v>
      </c>
      <c r="AM5765" s="115" t="s">
        <v>348</v>
      </c>
      <c r="AN5765" s="115">
        <v>-1</v>
      </c>
      <c r="AQ5765" s="115">
        <v>604</v>
      </c>
      <c r="AR5765" s="115" t="s">
        <v>271</v>
      </c>
      <c r="AS5765" s="115" t="s">
        <v>384</v>
      </c>
      <c r="AT5765" s="115" t="s">
        <v>296</v>
      </c>
      <c r="AV5765" s="115">
        <v>51.591440094459003</v>
      </c>
      <c r="AW5765" s="115">
        <v>0.61784754649999996</v>
      </c>
    </row>
    <row r="5766" spans="1:49" x14ac:dyDescent="0.25">
      <c r="A5766" s="117">
        <v>460000</v>
      </c>
      <c r="B5766" s="117">
        <v>880000</v>
      </c>
      <c r="C5766" s="117">
        <v>880000</v>
      </c>
      <c r="D5766" s="115" t="s">
        <v>342</v>
      </c>
      <c r="E5766" s="115" t="s">
        <v>13</v>
      </c>
      <c r="F5766" s="115" t="s">
        <v>343</v>
      </c>
      <c r="G5766" s="115" t="s">
        <v>344</v>
      </c>
      <c r="H5766" s="115">
        <v>0.56000000000000005</v>
      </c>
      <c r="I5766" s="115">
        <v>0.48</v>
      </c>
      <c r="J5766" s="115" t="s">
        <v>350</v>
      </c>
      <c r="K5766" s="115">
        <v>2.7631756723900001E-3</v>
      </c>
      <c r="L5766" s="115">
        <v>3658.51048194036</v>
      </c>
      <c r="M5766" s="115">
        <v>9.1188019814822496</v>
      </c>
      <c r="N5766" s="115">
        <v>1.3411044798192799</v>
      </c>
      <c r="O5766" s="115">
        <v>2.519685179664E-2</v>
      </c>
      <c r="P5766" s="115">
        <v>3.7057072727799999E-3</v>
      </c>
      <c r="Q5766" s="115">
        <v>10.1091071609107</v>
      </c>
      <c r="R5766" s="115">
        <v>1200</v>
      </c>
      <c r="S5766" s="115" t="s">
        <v>351</v>
      </c>
      <c r="T5766" s="115">
        <v>1200</v>
      </c>
      <c r="U5766" s="115" t="s">
        <v>352</v>
      </c>
      <c r="V5766" s="115" t="s">
        <v>350</v>
      </c>
      <c r="Z5766" s="115">
        <v>0</v>
      </c>
      <c r="AA5766" s="115">
        <v>1</v>
      </c>
      <c r="AB5766" s="115">
        <v>2.519685179664E-2</v>
      </c>
      <c r="AC5766" s="115">
        <v>3.7057072727799999E-3</v>
      </c>
      <c r="AD5766" s="115">
        <v>761.80602479389302</v>
      </c>
      <c r="AF5766" s="115">
        <v>-1</v>
      </c>
      <c r="AG5766" s="115">
        <v>-1</v>
      </c>
      <c r="AH5766" s="115">
        <v>-1</v>
      </c>
      <c r="AI5766" s="115">
        <v>-1</v>
      </c>
      <c r="AJ5766" s="115">
        <v>0</v>
      </c>
      <c r="AM5766" s="115" t="s">
        <v>348</v>
      </c>
      <c r="AN5766" s="115">
        <v>-1</v>
      </c>
      <c r="AQ5766" s="115">
        <v>604</v>
      </c>
      <c r="AR5766" s="115" t="s">
        <v>271</v>
      </c>
      <c r="AS5766" s="115" t="s">
        <v>384</v>
      </c>
      <c r="AT5766" s="115" t="s">
        <v>296</v>
      </c>
      <c r="AV5766" s="115">
        <v>16.149316677430502</v>
      </c>
      <c r="AW5766" s="115">
        <v>0.61784754649999996</v>
      </c>
    </row>
    <row r="5767" spans="1:49" x14ac:dyDescent="0.25">
      <c r="A5767" s="117">
        <v>460000</v>
      </c>
      <c r="B5767" s="117">
        <v>880000</v>
      </c>
      <c r="C5767" s="117">
        <v>880000</v>
      </c>
      <c r="D5767" s="115" t="s">
        <v>342</v>
      </c>
      <c r="E5767" s="115" t="s">
        <v>13</v>
      </c>
      <c r="F5767" s="115" t="s">
        <v>343</v>
      </c>
      <c r="G5767" s="115" t="s">
        <v>344</v>
      </c>
      <c r="H5767" s="115">
        <v>0.56000000000000005</v>
      </c>
      <c r="I5767" s="115">
        <v>0.48</v>
      </c>
      <c r="J5767" s="115" t="s">
        <v>350</v>
      </c>
      <c r="K5767" s="115">
        <v>7.8817544514720006E-2</v>
      </c>
      <c r="L5767" s="115">
        <v>3658.51048194036</v>
      </c>
      <c r="M5767" s="115">
        <v>9.1188019814822496</v>
      </c>
      <c r="N5767" s="115">
        <v>1.3411044798192799</v>
      </c>
      <c r="O5767" s="115">
        <v>0.71872158109640005</v>
      </c>
      <c r="P5767" s="115">
        <v>0.10570256203704</v>
      </c>
      <c r="Q5767" s="115">
        <v>288.35481276790802</v>
      </c>
      <c r="R5767" s="115">
        <v>1210</v>
      </c>
      <c r="S5767" s="115" t="s">
        <v>353</v>
      </c>
      <c r="T5767" s="115">
        <v>1210</v>
      </c>
      <c r="U5767" s="115" t="s">
        <v>352</v>
      </c>
      <c r="V5767" s="115" t="s">
        <v>350</v>
      </c>
      <c r="Z5767" s="115">
        <v>0</v>
      </c>
      <c r="AA5767" s="115">
        <v>1</v>
      </c>
      <c r="AB5767" s="115">
        <v>0.71872158109640005</v>
      </c>
      <c r="AC5767" s="115">
        <v>0.10570256203704</v>
      </c>
      <c r="AD5767" s="115">
        <v>926.27687138136002</v>
      </c>
      <c r="AF5767" s="115">
        <v>-1</v>
      </c>
      <c r="AG5767" s="115">
        <v>-1</v>
      </c>
      <c r="AH5767" s="115">
        <v>-1</v>
      </c>
      <c r="AI5767" s="115">
        <v>-1</v>
      </c>
      <c r="AJ5767" s="115">
        <v>0</v>
      </c>
      <c r="AM5767" s="115" t="s">
        <v>348</v>
      </c>
      <c r="AN5767" s="115">
        <v>-1</v>
      </c>
      <c r="AQ5767" s="115">
        <v>604</v>
      </c>
      <c r="AR5767" s="115" t="s">
        <v>271</v>
      </c>
      <c r="AS5767" s="115" t="s">
        <v>384</v>
      </c>
      <c r="AT5767" s="115" t="s">
        <v>296</v>
      </c>
      <c r="AV5767" s="115">
        <v>84.084960079511006</v>
      </c>
      <c r="AW5767" s="115">
        <v>0.75123833849999999</v>
      </c>
    </row>
    <row r="5768" spans="1:49" x14ac:dyDescent="0.25">
      <c r="A5768" s="117">
        <v>460000</v>
      </c>
      <c r="B5768" s="117">
        <v>880000</v>
      </c>
      <c r="C5768" s="117">
        <v>880000</v>
      </c>
      <c r="D5768" s="115" t="s">
        <v>342</v>
      </c>
      <c r="E5768" s="115" t="s">
        <v>13</v>
      </c>
      <c r="F5768" s="115" t="s">
        <v>343</v>
      </c>
      <c r="G5768" s="115" t="s">
        <v>344</v>
      </c>
      <c r="H5768" s="115">
        <v>0.56000000000000005</v>
      </c>
      <c r="I5768" s="115">
        <v>0.48</v>
      </c>
      <c r="J5768" s="115" t="s">
        <v>350</v>
      </c>
      <c r="K5768" s="115">
        <v>1.517132495932E-2</v>
      </c>
      <c r="L5768" s="115">
        <v>3658.51048194036</v>
      </c>
      <c r="M5768" s="115">
        <v>9.1188019814822496</v>
      </c>
      <c r="N5768" s="115">
        <v>1.3411044798192799</v>
      </c>
      <c r="O5768" s="115">
        <v>0.13834430810078999</v>
      </c>
      <c r="P5768" s="115">
        <v>2.034633186774E-2</v>
      </c>
      <c r="Q5768" s="115">
        <v>55.504451388610399</v>
      </c>
      <c r="R5768" s="115">
        <v>1210</v>
      </c>
      <c r="S5768" s="115" t="s">
        <v>353</v>
      </c>
      <c r="T5768" s="115">
        <v>1210</v>
      </c>
      <c r="U5768" s="115" t="s">
        <v>352</v>
      </c>
      <c r="V5768" s="115" t="s">
        <v>350</v>
      </c>
      <c r="Z5768" s="115">
        <v>0</v>
      </c>
      <c r="AA5768" s="115">
        <v>1</v>
      </c>
      <c r="AB5768" s="115">
        <v>0.13834430810078999</v>
      </c>
      <c r="AC5768" s="115">
        <v>2.034633186774E-2</v>
      </c>
      <c r="AD5768" s="115">
        <v>457.64384542755403</v>
      </c>
      <c r="AF5768" s="115">
        <v>-1</v>
      </c>
      <c r="AG5768" s="115">
        <v>-1</v>
      </c>
      <c r="AH5768" s="115">
        <v>-1</v>
      </c>
      <c r="AI5768" s="115">
        <v>-1</v>
      </c>
      <c r="AJ5768" s="115">
        <v>0</v>
      </c>
      <c r="AM5768" s="115" t="s">
        <v>348</v>
      </c>
      <c r="AN5768" s="115">
        <v>-1</v>
      </c>
      <c r="AQ5768" s="115">
        <v>604</v>
      </c>
      <c r="AR5768" s="115" t="s">
        <v>271</v>
      </c>
      <c r="AS5768" s="115" t="s">
        <v>384</v>
      </c>
      <c r="AT5768" s="115" t="s">
        <v>296</v>
      </c>
      <c r="AV5768" s="115">
        <v>39.088256704787803</v>
      </c>
      <c r="AW5768" s="115">
        <v>0.3711628917</v>
      </c>
    </row>
    <row r="5769" spans="1:49" x14ac:dyDescent="0.25">
      <c r="A5769" s="117">
        <v>460000</v>
      </c>
      <c r="B5769" s="117">
        <v>880000</v>
      </c>
      <c r="C5769" s="117">
        <v>880000</v>
      </c>
      <c r="D5769" s="115" t="s">
        <v>342</v>
      </c>
      <c r="E5769" s="115" t="s">
        <v>13</v>
      </c>
      <c r="F5769" s="115" t="s">
        <v>343</v>
      </c>
      <c r="G5769" s="115" t="s">
        <v>344</v>
      </c>
      <c r="H5769" s="115">
        <v>0.56000000000000005</v>
      </c>
      <c r="I5769" s="115">
        <v>0.48</v>
      </c>
      <c r="J5769" s="115" t="s">
        <v>350</v>
      </c>
      <c r="K5769" s="115">
        <v>2.0847324634E-4</v>
      </c>
      <c r="L5769" s="115">
        <v>3658.51048194036</v>
      </c>
      <c r="M5769" s="115">
        <v>9.1188019814822496</v>
      </c>
      <c r="N5769" s="115">
        <v>1.3411044798192799</v>
      </c>
      <c r="O5769" s="115">
        <v>1.9010262518300001E-3</v>
      </c>
      <c r="P5769" s="115">
        <v>2.7958440459E-4</v>
      </c>
      <c r="Q5769" s="115">
        <v>0.76270155694999997</v>
      </c>
      <c r="R5769" s="115">
        <v>1210</v>
      </c>
      <c r="S5769" s="115" t="s">
        <v>353</v>
      </c>
      <c r="T5769" s="115">
        <v>1210</v>
      </c>
      <c r="U5769" s="115" t="s">
        <v>352</v>
      </c>
      <c r="V5769" s="115" t="s">
        <v>350</v>
      </c>
      <c r="Z5769" s="115">
        <v>0</v>
      </c>
      <c r="AA5769" s="115">
        <v>1</v>
      </c>
      <c r="AB5769" s="115">
        <v>1.9010262518300001E-3</v>
      </c>
      <c r="AC5769" s="115">
        <v>2.7958440459E-4</v>
      </c>
      <c r="AD5769" s="115">
        <v>114.36732975869199</v>
      </c>
      <c r="AF5769" s="115">
        <v>-1</v>
      </c>
      <c r="AG5769" s="115">
        <v>-1</v>
      </c>
      <c r="AH5769" s="115">
        <v>-1</v>
      </c>
      <c r="AI5769" s="115">
        <v>-1</v>
      </c>
      <c r="AJ5769" s="115">
        <v>0</v>
      </c>
      <c r="AM5769" s="115" t="s">
        <v>348</v>
      </c>
      <c r="AN5769" s="115">
        <v>-1</v>
      </c>
      <c r="AQ5769" s="115">
        <v>604</v>
      </c>
      <c r="AR5769" s="115" t="s">
        <v>271</v>
      </c>
      <c r="AS5769" s="115" t="s">
        <v>384</v>
      </c>
      <c r="AT5769" s="115" t="s">
        <v>296</v>
      </c>
      <c r="AV5769" s="115">
        <v>4.6537141774008397</v>
      </c>
      <c r="AW5769" s="115">
        <v>9.2755336399999999E-2</v>
      </c>
    </row>
    <row r="5770" spans="1:49" x14ac:dyDescent="0.25">
      <c r="A5770" s="117">
        <v>460000</v>
      </c>
      <c r="B5770" s="117">
        <v>880000</v>
      </c>
      <c r="C5770" s="117">
        <v>880000</v>
      </c>
      <c r="D5770" s="115" t="s">
        <v>342</v>
      </c>
      <c r="E5770" s="115" t="s">
        <v>13</v>
      </c>
      <c r="F5770" s="115" t="s">
        <v>343</v>
      </c>
      <c r="G5770" s="115" t="s">
        <v>344</v>
      </c>
      <c r="H5770" s="115">
        <v>0.56000000000000005</v>
      </c>
      <c r="I5770" s="115">
        <v>0.48</v>
      </c>
      <c r="J5770" s="115" t="s">
        <v>345</v>
      </c>
      <c r="K5770" s="115">
        <v>1.2155177070500001E-3</v>
      </c>
      <c r="L5770" s="115">
        <v>3709.0708626679798</v>
      </c>
      <c r="M5770" s="115">
        <v>10.645988538845801</v>
      </c>
      <c r="N5770" s="115">
        <v>2.0463073386572201</v>
      </c>
      <c r="O5770" s="115">
        <v>1.2940387578019999E-2</v>
      </c>
      <c r="P5770" s="115">
        <v>2.4873228042000001E-3</v>
      </c>
      <c r="Q5770" s="115">
        <v>4.5084413102798599</v>
      </c>
      <c r="R5770" s="115">
        <v>1300</v>
      </c>
      <c r="S5770" s="115" t="s">
        <v>346</v>
      </c>
      <c r="T5770" s="115">
        <v>1300</v>
      </c>
      <c r="U5770" s="115" t="s">
        <v>347</v>
      </c>
      <c r="V5770" s="115" t="s">
        <v>345</v>
      </c>
      <c r="Z5770" s="115">
        <v>0</v>
      </c>
      <c r="AA5770" s="115">
        <v>1</v>
      </c>
      <c r="AB5770" s="115">
        <v>1.2940387578019999E-2</v>
      </c>
      <c r="AC5770" s="115">
        <v>2.4873228042000001E-3</v>
      </c>
      <c r="AD5770" s="115">
        <v>4.5084413102801504</v>
      </c>
      <c r="AF5770" s="115">
        <v>-1</v>
      </c>
      <c r="AG5770" s="115">
        <v>-1</v>
      </c>
      <c r="AH5770" s="115">
        <v>-1</v>
      </c>
      <c r="AI5770" s="115">
        <v>-1</v>
      </c>
      <c r="AJ5770" s="115">
        <v>0</v>
      </c>
      <c r="AM5770" s="115" t="s">
        <v>348</v>
      </c>
      <c r="AN5770" s="115">
        <v>-1</v>
      </c>
      <c r="AQ5770" s="115">
        <v>604</v>
      </c>
      <c r="AR5770" s="115" t="s">
        <v>271</v>
      </c>
      <c r="AS5770" s="115" t="s">
        <v>384</v>
      </c>
      <c r="AT5770" s="115" t="s">
        <v>296</v>
      </c>
      <c r="AV5770" s="115">
        <v>12.4014281731924</v>
      </c>
      <c r="AW5770" s="115">
        <v>3.6564812000000001E-3</v>
      </c>
    </row>
    <row r="5771" spans="1:49" x14ac:dyDescent="0.25">
      <c r="A5771" s="117">
        <v>460000</v>
      </c>
      <c r="B5771" s="117">
        <v>880000</v>
      </c>
      <c r="C5771" s="117">
        <v>880000</v>
      </c>
      <c r="D5771" s="115" t="s">
        <v>342</v>
      </c>
      <c r="E5771" s="115" t="s">
        <v>13</v>
      </c>
      <c r="F5771" s="115" t="s">
        <v>343</v>
      </c>
      <c r="G5771" s="115" t="s">
        <v>344</v>
      </c>
      <c r="H5771" s="115">
        <v>0.56000000000000005</v>
      </c>
      <c r="I5771" s="115">
        <v>0.48</v>
      </c>
      <c r="J5771" s="115" t="s">
        <v>350</v>
      </c>
      <c r="K5771" s="115">
        <v>4.3272503691999999E-3</v>
      </c>
      <c r="L5771" s="115">
        <v>3709.0708626679798</v>
      </c>
      <c r="M5771" s="115">
        <v>10.645988538845801</v>
      </c>
      <c r="N5771" s="115">
        <v>2.0463073386572201</v>
      </c>
      <c r="O5771" s="115">
        <v>4.6067857835249998E-2</v>
      </c>
      <c r="P5771" s="115">
        <v>8.8548841866999996E-3</v>
      </c>
      <c r="Q5771" s="115">
        <v>16.050078259880099</v>
      </c>
      <c r="R5771" s="115">
        <v>1210</v>
      </c>
      <c r="S5771" s="115" t="s">
        <v>353</v>
      </c>
      <c r="T5771" s="115">
        <v>1210</v>
      </c>
      <c r="U5771" s="115" t="s">
        <v>352</v>
      </c>
      <c r="V5771" s="115" t="s">
        <v>350</v>
      </c>
      <c r="Z5771" s="115">
        <v>0</v>
      </c>
      <c r="AA5771" s="115">
        <v>1</v>
      </c>
      <c r="AB5771" s="115">
        <v>4.6067857835249998E-2</v>
      </c>
      <c r="AC5771" s="115">
        <v>8.8548841866999996E-3</v>
      </c>
      <c r="AD5771" s="115">
        <v>16.050078259879498</v>
      </c>
      <c r="AF5771" s="115">
        <v>-1</v>
      </c>
      <c r="AG5771" s="115">
        <v>-1</v>
      </c>
      <c r="AH5771" s="115">
        <v>-1</v>
      </c>
      <c r="AI5771" s="115">
        <v>-1</v>
      </c>
      <c r="AJ5771" s="115">
        <v>0</v>
      </c>
      <c r="AM5771" s="115" t="s">
        <v>348</v>
      </c>
      <c r="AN5771" s="115">
        <v>-1</v>
      </c>
      <c r="AQ5771" s="115">
        <v>604</v>
      </c>
      <c r="AR5771" s="115" t="s">
        <v>271</v>
      </c>
      <c r="AS5771" s="115" t="s">
        <v>384</v>
      </c>
      <c r="AT5771" s="115" t="s">
        <v>296</v>
      </c>
      <c r="AV5771" s="115">
        <v>18.914075389443301</v>
      </c>
      <c r="AW5771" s="115">
        <v>1.3017095100000001E-2</v>
      </c>
    </row>
    <row r="5772" spans="1:49" x14ac:dyDescent="0.25">
      <c r="A5772" s="117">
        <v>460000</v>
      </c>
      <c r="B5772" s="117">
        <v>880000</v>
      </c>
      <c r="C5772" s="117">
        <v>880000</v>
      </c>
      <c r="D5772" s="115" t="s">
        <v>342</v>
      </c>
      <c r="E5772" s="115" t="s">
        <v>13</v>
      </c>
      <c r="F5772" s="115" t="s">
        <v>343</v>
      </c>
      <c r="G5772" s="115" t="s">
        <v>344</v>
      </c>
      <c r="H5772" s="115">
        <v>0.56000000000000005</v>
      </c>
      <c r="I5772" s="115">
        <v>0.48</v>
      </c>
      <c r="J5772" s="115" t="s">
        <v>350</v>
      </c>
      <c r="K5772" s="115">
        <v>0.43265358814859001</v>
      </c>
      <c r="L5772" s="115">
        <v>3709.0708626679798</v>
      </c>
      <c r="M5772" s="115">
        <v>10.645988538845801</v>
      </c>
      <c r="N5772" s="115">
        <v>2.0463073386572201</v>
      </c>
      <c r="O5772" s="115">
        <v>4.6060251407204902</v>
      </c>
      <c r="P5772" s="115">
        <v>0.88534221252485001</v>
      </c>
      <c r="Q5772" s="115">
        <v>1604.7428174307099</v>
      </c>
      <c r="R5772" s="115">
        <v>1300</v>
      </c>
      <c r="S5772" s="115" t="s">
        <v>346</v>
      </c>
      <c r="T5772" s="115">
        <v>1300</v>
      </c>
      <c r="U5772" s="115" t="s">
        <v>352</v>
      </c>
      <c r="V5772" s="115" t="s">
        <v>350</v>
      </c>
      <c r="Z5772" s="115">
        <v>0</v>
      </c>
      <c r="AA5772" s="115">
        <v>1</v>
      </c>
      <c r="AB5772" s="115">
        <v>4.6060251407204902</v>
      </c>
      <c r="AC5772" s="115">
        <v>0.88534221252485001</v>
      </c>
      <c r="AD5772" s="115">
        <v>1604.7428174307099</v>
      </c>
      <c r="AF5772" s="115">
        <v>-1</v>
      </c>
      <c r="AG5772" s="115">
        <v>-1</v>
      </c>
      <c r="AH5772" s="115">
        <v>-1</v>
      </c>
      <c r="AI5772" s="115">
        <v>-1</v>
      </c>
      <c r="AJ5772" s="115">
        <v>0</v>
      </c>
      <c r="AM5772" s="115" t="s">
        <v>348</v>
      </c>
      <c r="AN5772" s="115">
        <v>-1</v>
      </c>
      <c r="AQ5772" s="115">
        <v>604</v>
      </c>
      <c r="AR5772" s="115" t="s">
        <v>271</v>
      </c>
      <c r="AS5772" s="115" t="s">
        <v>384</v>
      </c>
      <c r="AT5772" s="115" t="s">
        <v>296</v>
      </c>
      <c r="AV5772" s="115">
        <v>167.630844189768</v>
      </c>
      <c r="AW5772" s="115">
        <v>1.3014945802</v>
      </c>
    </row>
    <row r="5773" spans="1:49" x14ac:dyDescent="0.25">
      <c r="A5773" s="117">
        <v>460000</v>
      </c>
      <c r="B5773" s="117">
        <v>880000</v>
      </c>
      <c r="C5773" s="117">
        <v>880000</v>
      </c>
      <c r="D5773" s="115" t="s">
        <v>342</v>
      </c>
      <c r="E5773" s="115" t="s">
        <v>13</v>
      </c>
      <c r="F5773" s="115" t="s">
        <v>343</v>
      </c>
      <c r="G5773" s="115" t="s">
        <v>344</v>
      </c>
      <c r="H5773" s="115">
        <v>0.56000000000000005</v>
      </c>
      <c r="I5773" s="115">
        <v>0.48</v>
      </c>
      <c r="J5773" s="115" t="s">
        <v>350</v>
      </c>
      <c r="K5773" s="115">
        <v>0.17851845285493001</v>
      </c>
      <c r="L5773" s="115">
        <v>3709.0708626679798</v>
      </c>
      <c r="M5773" s="115">
        <v>10.645988538845801</v>
      </c>
      <c r="N5773" s="115">
        <v>2.0463073386572201</v>
      </c>
      <c r="O5773" s="115">
        <v>1.9005054030661499</v>
      </c>
      <c r="P5773" s="115">
        <v>0.36530362016279</v>
      </c>
      <c r="Q5773" s="115">
        <v>662.13759193281805</v>
      </c>
      <c r="R5773" s="115">
        <v>1300</v>
      </c>
      <c r="S5773" s="115" t="s">
        <v>346</v>
      </c>
      <c r="T5773" s="115">
        <v>1300</v>
      </c>
      <c r="U5773" s="115" t="s">
        <v>352</v>
      </c>
      <c r="V5773" s="115" t="s">
        <v>350</v>
      </c>
      <c r="Z5773" s="115">
        <v>0</v>
      </c>
      <c r="AA5773" s="115">
        <v>1</v>
      </c>
      <c r="AB5773" s="115">
        <v>1.9005054030661499</v>
      </c>
      <c r="AC5773" s="115">
        <v>0.36530362016279</v>
      </c>
      <c r="AD5773" s="115">
        <v>662.13759193281805</v>
      </c>
      <c r="AF5773" s="115">
        <v>-1</v>
      </c>
      <c r="AG5773" s="115">
        <v>-1</v>
      </c>
      <c r="AH5773" s="115">
        <v>-1</v>
      </c>
      <c r="AI5773" s="115">
        <v>-1</v>
      </c>
      <c r="AJ5773" s="115">
        <v>0</v>
      </c>
      <c r="AM5773" s="115" t="s">
        <v>348</v>
      </c>
      <c r="AN5773" s="115">
        <v>-1</v>
      </c>
      <c r="AQ5773" s="115">
        <v>604</v>
      </c>
      <c r="AR5773" s="115" t="s">
        <v>271</v>
      </c>
      <c r="AS5773" s="115" t="s">
        <v>384</v>
      </c>
      <c r="AT5773" s="115" t="s">
        <v>296</v>
      </c>
      <c r="AV5773" s="115">
        <v>127.33121006770401</v>
      </c>
      <c r="AW5773" s="115">
        <v>0.53701345659999999</v>
      </c>
    </row>
    <row r="5774" spans="1:49" x14ac:dyDescent="0.25">
      <c r="A5774" s="117">
        <v>460000</v>
      </c>
      <c r="B5774" s="117">
        <v>880000</v>
      </c>
      <c r="C5774" s="117">
        <v>880000</v>
      </c>
      <c r="D5774" s="115" t="s">
        <v>342</v>
      </c>
      <c r="E5774" s="115" t="s">
        <v>13</v>
      </c>
      <c r="F5774" s="115" t="s">
        <v>343</v>
      </c>
      <c r="G5774" s="115" t="s">
        <v>344</v>
      </c>
      <c r="H5774" s="115">
        <v>0.56000000000000005</v>
      </c>
      <c r="I5774" s="115">
        <v>0.48</v>
      </c>
      <c r="J5774" s="115" t="s">
        <v>345</v>
      </c>
      <c r="K5774" s="115">
        <v>4.5053465365999998E-4</v>
      </c>
      <c r="L5774" s="115">
        <v>3709.0708626679798</v>
      </c>
      <c r="M5774" s="115">
        <v>10.645988538845801</v>
      </c>
      <c r="N5774" s="115">
        <v>2.0463073386572201</v>
      </c>
      <c r="O5774" s="115">
        <v>4.7963867592199999E-3</v>
      </c>
      <c r="P5774" s="115">
        <v>9.2193236810000001E-4</v>
      </c>
      <c r="Q5774" s="115">
        <v>1.6710649565162199</v>
      </c>
      <c r="R5774" s="115">
        <v>1300</v>
      </c>
      <c r="S5774" s="115" t="s">
        <v>346</v>
      </c>
      <c r="T5774" s="115">
        <v>1300</v>
      </c>
      <c r="U5774" s="115" t="s">
        <v>347</v>
      </c>
      <c r="V5774" s="115" t="s">
        <v>345</v>
      </c>
      <c r="Z5774" s="115">
        <v>0</v>
      </c>
      <c r="AA5774" s="115">
        <v>1</v>
      </c>
      <c r="AB5774" s="115">
        <v>4.7963867592199999E-3</v>
      </c>
      <c r="AC5774" s="115">
        <v>9.2193236810000001E-4</v>
      </c>
      <c r="AD5774" s="115">
        <v>1.6710649565160201</v>
      </c>
      <c r="AF5774" s="115">
        <v>-1</v>
      </c>
      <c r="AG5774" s="115">
        <v>-1</v>
      </c>
      <c r="AH5774" s="115">
        <v>-1</v>
      </c>
      <c r="AI5774" s="115">
        <v>-1</v>
      </c>
      <c r="AJ5774" s="115">
        <v>0</v>
      </c>
      <c r="AM5774" s="115" t="s">
        <v>348</v>
      </c>
      <c r="AN5774" s="115">
        <v>-1</v>
      </c>
      <c r="AQ5774" s="115">
        <v>604</v>
      </c>
      <c r="AR5774" s="115" t="s">
        <v>271</v>
      </c>
      <c r="AS5774" s="115" t="s">
        <v>384</v>
      </c>
      <c r="AT5774" s="115" t="s">
        <v>296</v>
      </c>
      <c r="AV5774" s="115">
        <v>12.932367239705</v>
      </c>
      <c r="AW5774" s="115">
        <v>1.3552837999999999E-3</v>
      </c>
    </row>
    <row r="5775" spans="1:49" x14ac:dyDescent="0.25">
      <c r="A5775" s="117">
        <v>460000</v>
      </c>
      <c r="B5775" s="117">
        <v>880000</v>
      </c>
      <c r="C5775" s="117">
        <v>880000</v>
      </c>
      <c r="D5775" s="115" t="s">
        <v>342</v>
      </c>
      <c r="E5775" s="115" t="s">
        <v>13</v>
      </c>
      <c r="F5775" s="115" t="s">
        <v>343</v>
      </c>
      <c r="G5775" s="115" t="s">
        <v>344</v>
      </c>
      <c r="H5775" s="115">
        <v>0.56000000000000005</v>
      </c>
      <c r="I5775" s="115">
        <v>0.48</v>
      </c>
      <c r="J5775" s="115" t="s">
        <v>350</v>
      </c>
      <c r="K5775" s="115">
        <v>5.9811000349999999E-4</v>
      </c>
      <c r="L5775" s="115">
        <v>3709.0708626679798</v>
      </c>
      <c r="M5775" s="115">
        <v>10.645988538845801</v>
      </c>
      <c r="N5775" s="115">
        <v>2.0463073386572201</v>
      </c>
      <c r="O5775" s="115">
        <v>6.36747224227E-3</v>
      </c>
      <c r="P5775" s="115">
        <v>1.2239168894899999E-3</v>
      </c>
      <c r="Q5775" s="115">
        <v>2.21843238666693</v>
      </c>
      <c r="R5775" s="115">
        <v>1210</v>
      </c>
      <c r="S5775" s="115" t="s">
        <v>353</v>
      </c>
      <c r="T5775" s="115">
        <v>1210</v>
      </c>
      <c r="U5775" s="115" t="s">
        <v>352</v>
      </c>
      <c r="V5775" s="115" t="s">
        <v>350</v>
      </c>
      <c r="Z5775" s="115">
        <v>0</v>
      </c>
      <c r="AA5775" s="115">
        <v>1</v>
      </c>
      <c r="AB5775" s="115">
        <v>6.36747224227E-3</v>
      </c>
      <c r="AC5775" s="115">
        <v>1.2239168894899999E-3</v>
      </c>
      <c r="AD5775" s="115">
        <v>2.2184323866650999</v>
      </c>
      <c r="AF5775" s="115">
        <v>-1</v>
      </c>
      <c r="AG5775" s="115">
        <v>-1</v>
      </c>
      <c r="AH5775" s="115">
        <v>-1</v>
      </c>
      <c r="AI5775" s="115">
        <v>-1</v>
      </c>
      <c r="AJ5775" s="115">
        <v>0</v>
      </c>
      <c r="AM5775" s="115" t="s">
        <v>348</v>
      </c>
      <c r="AN5775" s="115">
        <v>-1</v>
      </c>
      <c r="AQ5775" s="115">
        <v>604</v>
      </c>
      <c r="AR5775" s="115" t="s">
        <v>271</v>
      </c>
      <c r="AS5775" s="115" t="s">
        <v>384</v>
      </c>
      <c r="AT5775" s="115" t="s">
        <v>296</v>
      </c>
      <c r="AV5775" s="115">
        <v>8.6114021487576693</v>
      </c>
      <c r="AW5775" s="115">
        <v>1.7992151999999999E-3</v>
      </c>
    </row>
    <row r="5776" spans="1:49" x14ac:dyDescent="0.25">
      <c r="A5776" s="117">
        <v>460000</v>
      </c>
      <c r="B5776" s="117">
        <v>880000</v>
      </c>
      <c r="C5776" s="117">
        <v>880000</v>
      </c>
      <c r="D5776" s="115" t="s">
        <v>342</v>
      </c>
      <c r="E5776" s="115" t="s">
        <v>13</v>
      </c>
      <c r="F5776" s="115" t="s">
        <v>343</v>
      </c>
      <c r="G5776" s="115" t="s">
        <v>344</v>
      </c>
      <c r="H5776" s="115">
        <v>0.56000000000000005</v>
      </c>
      <c r="I5776" s="115">
        <v>0.48</v>
      </c>
      <c r="J5776" s="115" t="s">
        <v>350</v>
      </c>
      <c r="K5776" s="115">
        <v>4.3994218891340003E-2</v>
      </c>
      <c r="L5776" s="115">
        <v>3655.3739788653102</v>
      </c>
      <c r="M5776" s="115">
        <v>9.3716423658443802</v>
      </c>
      <c r="N5776" s="115">
        <v>1.53344511305501</v>
      </c>
      <c r="O5776" s="115">
        <v>0.41229808561435</v>
      </c>
      <c r="P5776" s="115">
        <v>6.7462719961599998E-2</v>
      </c>
      <c r="Q5776" s="115">
        <v>160.81532295592299</v>
      </c>
      <c r="R5776" s="115">
        <v>1200</v>
      </c>
      <c r="S5776" s="115" t="s">
        <v>351</v>
      </c>
      <c r="T5776" s="115">
        <v>1200</v>
      </c>
      <c r="U5776" s="115" t="s">
        <v>352</v>
      </c>
      <c r="V5776" s="115" t="s">
        <v>350</v>
      </c>
      <c r="Z5776" s="115">
        <v>0</v>
      </c>
      <c r="AA5776" s="115">
        <v>1</v>
      </c>
      <c r="AB5776" s="115">
        <v>0.41229808561435</v>
      </c>
      <c r="AC5776" s="115">
        <v>6.7462719961599998E-2</v>
      </c>
      <c r="AD5776" s="115">
        <v>160.81532295592399</v>
      </c>
      <c r="AF5776" s="115">
        <v>-1</v>
      </c>
      <c r="AG5776" s="115">
        <v>-1</v>
      </c>
      <c r="AH5776" s="115">
        <v>-1</v>
      </c>
      <c r="AI5776" s="115">
        <v>-1</v>
      </c>
      <c r="AJ5776" s="115">
        <v>0</v>
      </c>
      <c r="AM5776" s="115" t="s">
        <v>348</v>
      </c>
      <c r="AN5776" s="115">
        <v>-1</v>
      </c>
      <c r="AQ5776" s="115">
        <v>604</v>
      </c>
      <c r="AR5776" s="115" t="s">
        <v>271</v>
      </c>
      <c r="AS5776" s="115" t="s">
        <v>384</v>
      </c>
      <c r="AT5776" s="115" t="s">
        <v>296</v>
      </c>
      <c r="AV5776" s="115">
        <v>56.881113148294702</v>
      </c>
      <c r="AW5776" s="115">
        <v>0.13042605269999999</v>
      </c>
    </row>
    <row r="5777" spans="1:49" x14ac:dyDescent="0.25">
      <c r="A5777" s="117">
        <v>460000</v>
      </c>
      <c r="B5777" s="117">
        <v>880000</v>
      </c>
      <c r="C5777" s="117">
        <v>880000</v>
      </c>
      <c r="D5777" s="115" t="s">
        <v>342</v>
      </c>
      <c r="E5777" s="115" t="s">
        <v>13</v>
      </c>
      <c r="F5777" s="115" t="s">
        <v>343</v>
      </c>
      <c r="G5777" s="115" t="s">
        <v>344</v>
      </c>
      <c r="H5777" s="115">
        <v>0.56000000000000005</v>
      </c>
      <c r="I5777" s="115">
        <v>0.48</v>
      </c>
      <c r="J5777" s="115" t="s">
        <v>350</v>
      </c>
      <c r="K5777" s="115">
        <v>7.5972669752110006E-2</v>
      </c>
      <c r="L5777" s="115">
        <v>3655.3739788653102</v>
      </c>
      <c r="M5777" s="115">
        <v>9.3716423658443802</v>
      </c>
      <c r="N5777" s="115">
        <v>1.53344511305501</v>
      </c>
      <c r="O5777" s="115">
        <v>0.71198869049520996</v>
      </c>
      <c r="P5777" s="115">
        <v>0.11649991915712</v>
      </c>
      <c r="Q5777" s="115">
        <v>277.708520116805</v>
      </c>
      <c r="R5777" s="115">
        <v>1800</v>
      </c>
      <c r="S5777" s="115" t="s">
        <v>377</v>
      </c>
      <c r="T5777" s="115">
        <v>1800</v>
      </c>
      <c r="U5777" s="115" t="s">
        <v>352</v>
      </c>
      <c r="V5777" s="115" t="s">
        <v>350</v>
      </c>
      <c r="Z5777" s="115">
        <v>0</v>
      </c>
      <c r="AA5777" s="115">
        <v>1</v>
      </c>
      <c r="AB5777" s="115">
        <v>0.71198869049520996</v>
      </c>
      <c r="AC5777" s="115">
        <v>0.11649991915712</v>
      </c>
      <c r="AD5777" s="115">
        <v>277.70852011680603</v>
      </c>
      <c r="AF5777" s="115">
        <v>-1</v>
      </c>
      <c r="AG5777" s="115">
        <v>-1</v>
      </c>
      <c r="AH5777" s="115">
        <v>-1</v>
      </c>
      <c r="AI5777" s="115">
        <v>-1</v>
      </c>
      <c r="AJ5777" s="115">
        <v>0</v>
      </c>
      <c r="AM5777" s="115" t="s">
        <v>348</v>
      </c>
      <c r="AN5777" s="115">
        <v>-1</v>
      </c>
      <c r="AQ5777" s="115">
        <v>604</v>
      </c>
      <c r="AR5777" s="115" t="s">
        <v>271</v>
      </c>
      <c r="AS5777" s="115" t="s">
        <v>384</v>
      </c>
      <c r="AT5777" s="115" t="s">
        <v>296</v>
      </c>
      <c r="AV5777" s="115">
        <v>71.507758777406195</v>
      </c>
      <c r="AW5777" s="115">
        <v>0.22522994330000001</v>
      </c>
    </row>
    <row r="5778" spans="1:49" x14ac:dyDescent="0.25">
      <c r="A5778" s="117">
        <v>460000</v>
      </c>
      <c r="B5778" s="117">
        <v>880000</v>
      </c>
      <c r="C5778" s="117">
        <v>880000</v>
      </c>
      <c r="D5778" s="115" t="s">
        <v>342</v>
      </c>
      <c r="E5778" s="115" t="s">
        <v>13</v>
      </c>
      <c r="F5778" s="115" t="s">
        <v>343</v>
      </c>
      <c r="G5778" s="115" t="s">
        <v>344</v>
      </c>
      <c r="H5778" s="115">
        <v>0.56000000000000005</v>
      </c>
      <c r="I5778" s="115">
        <v>0.48</v>
      </c>
      <c r="J5778" s="115" t="s">
        <v>350</v>
      </c>
      <c r="K5778" s="115">
        <v>8.5343061137400006E-2</v>
      </c>
      <c r="L5778" s="115">
        <v>3655.3739788653102</v>
      </c>
      <c r="M5778" s="115">
        <v>9.3716423658443802</v>
      </c>
      <c r="N5778" s="115">
        <v>1.53344511305501</v>
      </c>
      <c r="O5778" s="115">
        <v>0.79980464738616996</v>
      </c>
      <c r="P5778" s="115">
        <v>0.13086890003431001</v>
      </c>
      <c r="Q5778" s="115">
        <v>311.96080495838902</v>
      </c>
      <c r="R5778" s="115">
        <v>1200</v>
      </c>
      <c r="S5778" s="115" t="s">
        <v>351</v>
      </c>
      <c r="T5778" s="115">
        <v>1200</v>
      </c>
      <c r="U5778" s="115" t="s">
        <v>352</v>
      </c>
      <c r="V5778" s="115" t="s">
        <v>350</v>
      </c>
      <c r="Z5778" s="115">
        <v>0</v>
      </c>
      <c r="AA5778" s="115">
        <v>1</v>
      </c>
      <c r="AB5778" s="115">
        <v>0.79980464738616996</v>
      </c>
      <c r="AC5778" s="115">
        <v>0.13086890003431001</v>
      </c>
      <c r="AD5778" s="115">
        <v>311.960804958388</v>
      </c>
      <c r="AF5778" s="115">
        <v>-1</v>
      </c>
      <c r="AG5778" s="115">
        <v>-1</v>
      </c>
      <c r="AH5778" s="115">
        <v>-1</v>
      </c>
      <c r="AI5778" s="115">
        <v>-1</v>
      </c>
      <c r="AJ5778" s="115">
        <v>0</v>
      </c>
      <c r="AM5778" s="115" t="s">
        <v>348</v>
      </c>
      <c r="AN5778" s="115">
        <v>-1</v>
      </c>
      <c r="AQ5778" s="115">
        <v>604</v>
      </c>
      <c r="AR5778" s="115" t="s">
        <v>271</v>
      </c>
      <c r="AS5778" s="115" t="s">
        <v>384</v>
      </c>
      <c r="AT5778" s="115" t="s">
        <v>296</v>
      </c>
      <c r="AV5778" s="115">
        <v>81.698099171238397</v>
      </c>
      <c r="AW5778" s="115">
        <v>0.25300957419999998</v>
      </c>
    </row>
    <row r="5779" spans="1:49" x14ac:dyDescent="0.25">
      <c r="A5779" s="117">
        <v>460000</v>
      </c>
      <c r="B5779" s="117">
        <v>880000</v>
      </c>
      <c r="C5779" s="117">
        <v>880000</v>
      </c>
      <c r="D5779" s="115" t="s">
        <v>342</v>
      </c>
      <c r="E5779" s="115" t="s">
        <v>13</v>
      </c>
      <c r="F5779" s="115" t="s">
        <v>343</v>
      </c>
      <c r="G5779" s="115" t="s">
        <v>344</v>
      </c>
      <c r="H5779" s="115">
        <v>0.56000000000000005</v>
      </c>
      <c r="I5779" s="115">
        <v>0.48</v>
      </c>
      <c r="J5779" s="115" t="s">
        <v>350</v>
      </c>
      <c r="K5779" s="115">
        <v>1.9790180655550001E-2</v>
      </c>
      <c r="L5779" s="115">
        <v>3655.3739788653102</v>
      </c>
      <c r="M5779" s="115">
        <v>9.3716423658443802</v>
      </c>
      <c r="N5779" s="115">
        <v>1.53344511305501</v>
      </c>
      <c r="O5779" s="115">
        <v>0.18546649545930999</v>
      </c>
      <c r="P5779" s="115">
        <v>3.0347155812729999E-2</v>
      </c>
      <c r="Q5779" s="115">
        <v>72.340511405359393</v>
      </c>
      <c r="R5779" s="115">
        <v>1300</v>
      </c>
      <c r="S5779" s="115" t="s">
        <v>346</v>
      </c>
      <c r="T5779" s="115">
        <v>1300</v>
      </c>
      <c r="U5779" s="115" t="s">
        <v>352</v>
      </c>
      <c r="V5779" s="115" t="s">
        <v>350</v>
      </c>
      <c r="Z5779" s="115">
        <v>0</v>
      </c>
      <c r="AA5779" s="115">
        <v>1</v>
      </c>
      <c r="AB5779" s="115">
        <v>0.18546649545930999</v>
      </c>
      <c r="AC5779" s="115">
        <v>3.0347155812729999E-2</v>
      </c>
      <c r="AD5779" s="115">
        <v>72.340511405359393</v>
      </c>
      <c r="AF5779" s="115">
        <v>-1</v>
      </c>
      <c r="AG5779" s="115">
        <v>-1</v>
      </c>
      <c r="AH5779" s="115">
        <v>-1</v>
      </c>
      <c r="AI5779" s="115">
        <v>-1</v>
      </c>
      <c r="AJ5779" s="115">
        <v>0</v>
      </c>
      <c r="AM5779" s="115" t="s">
        <v>348</v>
      </c>
      <c r="AN5779" s="115">
        <v>-1</v>
      </c>
      <c r="AQ5779" s="115">
        <v>604</v>
      </c>
      <c r="AR5779" s="115" t="s">
        <v>271</v>
      </c>
      <c r="AS5779" s="115" t="s">
        <v>384</v>
      </c>
      <c r="AT5779" s="115" t="s">
        <v>296</v>
      </c>
      <c r="AV5779" s="115">
        <v>37.832230410574702</v>
      </c>
      <c r="AW5779" s="115">
        <v>5.8670325600000003E-2</v>
      </c>
    </row>
    <row r="5780" spans="1:49" x14ac:dyDescent="0.25">
      <c r="A5780" s="117">
        <v>460000</v>
      </c>
      <c r="B5780" s="117">
        <v>880000</v>
      </c>
      <c r="C5780" s="117">
        <v>880000</v>
      </c>
      <c r="D5780" s="115" t="s">
        <v>342</v>
      </c>
      <c r="E5780" s="115" t="s">
        <v>13</v>
      </c>
      <c r="F5780" s="115" t="s">
        <v>343</v>
      </c>
      <c r="G5780" s="115" t="s">
        <v>344</v>
      </c>
      <c r="H5780" s="115">
        <v>0.56000000000000005</v>
      </c>
      <c r="I5780" s="115">
        <v>0.48</v>
      </c>
      <c r="J5780" s="115" t="s">
        <v>350</v>
      </c>
      <c r="K5780" s="115">
        <v>4.9944716362240002E-2</v>
      </c>
      <c r="L5780" s="115">
        <v>3655.3739788653102</v>
      </c>
      <c r="M5780" s="115">
        <v>9.3716423658443802</v>
      </c>
      <c r="N5780" s="115">
        <v>1.53344511305501</v>
      </c>
      <c r="O5780" s="115">
        <v>0.46806401981049001</v>
      </c>
      <c r="P5780" s="115">
        <v>7.6587481228599999E-2</v>
      </c>
      <c r="Q5780" s="115">
        <v>182.56661657235799</v>
      </c>
      <c r="R5780" s="115">
        <v>1210</v>
      </c>
      <c r="S5780" s="115" t="s">
        <v>353</v>
      </c>
      <c r="T5780" s="115">
        <v>1210</v>
      </c>
      <c r="U5780" s="115" t="s">
        <v>352</v>
      </c>
      <c r="V5780" s="115" t="s">
        <v>350</v>
      </c>
      <c r="Z5780" s="115">
        <v>0</v>
      </c>
      <c r="AA5780" s="115">
        <v>1</v>
      </c>
      <c r="AB5780" s="115">
        <v>0.46806401981049001</v>
      </c>
      <c r="AC5780" s="115">
        <v>7.6587481228599999E-2</v>
      </c>
      <c r="AD5780" s="115">
        <v>182.56661657235799</v>
      </c>
      <c r="AF5780" s="115">
        <v>-1</v>
      </c>
      <c r="AG5780" s="115">
        <v>-1</v>
      </c>
      <c r="AH5780" s="115">
        <v>-1</v>
      </c>
      <c r="AI5780" s="115">
        <v>-1</v>
      </c>
      <c r="AJ5780" s="115">
        <v>0</v>
      </c>
      <c r="AM5780" s="115" t="s">
        <v>348</v>
      </c>
      <c r="AN5780" s="115">
        <v>-1</v>
      </c>
      <c r="AQ5780" s="115">
        <v>604</v>
      </c>
      <c r="AR5780" s="115" t="s">
        <v>271</v>
      </c>
      <c r="AS5780" s="115" t="s">
        <v>384</v>
      </c>
      <c r="AT5780" s="115" t="s">
        <v>296</v>
      </c>
      <c r="AV5780" s="115">
        <v>80.320180478449601</v>
      </c>
      <c r="AW5780" s="115">
        <v>0.14806700449999999</v>
      </c>
    </row>
    <row r="5781" spans="1:49" x14ac:dyDescent="0.25">
      <c r="A5781" s="117">
        <v>460000</v>
      </c>
      <c r="B5781" s="117">
        <v>880000</v>
      </c>
      <c r="C5781" s="117">
        <v>880000</v>
      </c>
      <c r="D5781" s="115" t="s">
        <v>342</v>
      </c>
      <c r="E5781" s="115" t="s">
        <v>13</v>
      </c>
      <c r="F5781" s="115" t="s">
        <v>343</v>
      </c>
      <c r="G5781" s="115" t="s">
        <v>344</v>
      </c>
      <c r="H5781" s="115">
        <v>0.56000000000000005</v>
      </c>
      <c r="I5781" s="115">
        <v>0.48</v>
      </c>
      <c r="J5781" s="115" t="s">
        <v>350</v>
      </c>
      <c r="K5781" s="115">
        <v>0.15492150916674</v>
      </c>
      <c r="L5781" s="115">
        <v>3655.3739788653102</v>
      </c>
      <c r="M5781" s="115">
        <v>9.3716423658443802</v>
      </c>
      <c r="N5781" s="115">
        <v>1.53344511305501</v>
      </c>
      <c r="O5781" s="115">
        <v>1.45186897868759</v>
      </c>
      <c r="P5781" s="115">
        <v>0.23756363113885001</v>
      </c>
      <c r="Q5781" s="115">
        <v>566.29605337465603</v>
      </c>
      <c r="R5781" s="115">
        <v>1210</v>
      </c>
      <c r="S5781" s="115" t="s">
        <v>353</v>
      </c>
      <c r="T5781" s="115">
        <v>1210</v>
      </c>
      <c r="U5781" s="115" t="s">
        <v>352</v>
      </c>
      <c r="V5781" s="115" t="s">
        <v>350</v>
      </c>
      <c r="Z5781" s="115">
        <v>0</v>
      </c>
      <c r="AA5781" s="115">
        <v>1</v>
      </c>
      <c r="AB5781" s="115">
        <v>1.45186897868759</v>
      </c>
      <c r="AC5781" s="115">
        <v>0.23756363113885001</v>
      </c>
      <c r="AD5781" s="115">
        <v>566.29605337465603</v>
      </c>
      <c r="AF5781" s="115">
        <v>-1</v>
      </c>
      <c r="AG5781" s="115">
        <v>-1</v>
      </c>
      <c r="AH5781" s="115">
        <v>-1</v>
      </c>
      <c r="AI5781" s="115">
        <v>-1</v>
      </c>
      <c r="AJ5781" s="115">
        <v>0</v>
      </c>
      <c r="AM5781" s="115" t="s">
        <v>348</v>
      </c>
      <c r="AN5781" s="115">
        <v>-1</v>
      </c>
      <c r="AQ5781" s="115">
        <v>604</v>
      </c>
      <c r="AR5781" s="115" t="s">
        <v>271</v>
      </c>
      <c r="AS5781" s="115" t="s">
        <v>384</v>
      </c>
      <c r="AT5781" s="115" t="s">
        <v>296</v>
      </c>
      <c r="AV5781" s="115">
        <v>103.01147888698399</v>
      </c>
      <c r="AW5781" s="115">
        <v>0.45928309280000001</v>
      </c>
    </row>
    <row r="5782" spans="1:49" x14ac:dyDescent="0.25">
      <c r="A5782" s="117">
        <v>460000</v>
      </c>
      <c r="B5782" s="117">
        <v>880000</v>
      </c>
      <c r="C5782" s="117">
        <v>880000</v>
      </c>
      <c r="D5782" s="115" t="s">
        <v>342</v>
      </c>
      <c r="E5782" s="115" t="s">
        <v>13</v>
      </c>
      <c r="F5782" s="115" t="s">
        <v>343</v>
      </c>
      <c r="G5782" s="115" t="s">
        <v>344</v>
      </c>
      <c r="H5782" s="115">
        <v>0.56000000000000005</v>
      </c>
      <c r="I5782" s="115">
        <v>0.48</v>
      </c>
      <c r="J5782" s="115" t="s">
        <v>350</v>
      </c>
      <c r="K5782" s="115">
        <v>0.18779709763346</v>
      </c>
      <c r="L5782" s="115">
        <v>3655.3739788653102</v>
      </c>
      <c r="M5782" s="115">
        <v>9.3716423658443802</v>
      </c>
      <c r="N5782" s="115">
        <v>1.53344511305501</v>
      </c>
      <c r="O5782" s="115">
        <v>1.7599672363643899</v>
      </c>
      <c r="P5782" s="115">
        <v>0.28797654161195002</v>
      </c>
      <c r="Q5782" s="115">
        <v>686.46862399579595</v>
      </c>
      <c r="R5782" s="115">
        <v>1300</v>
      </c>
      <c r="S5782" s="115" t="s">
        <v>346</v>
      </c>
      <c r="T5782" s="115">
        <v>1300</v>
      </c>
      <c r="U5782" s="115" t="s">
        <v>352</v>
      </c>
      <c r="V5782" s="115" t="s">
        <v>350</v>
      </c>
      <c r="Z5782" s="115">
        <v>0</v>
      </c>
      <c r="AA5782" s="115">
        <v>1</v>
      </c>
      <c r="AB5782" s="115">
        <v>1.7599672363643899</v>
      </c>
      <c r="AC5782" s="115">
        <v>0.28797654161195002</v>
      </c>
      <c r="AD5782" s="115">
        <v>686.46862399579595</v>
      </c>
      <c r="AF5782" s="115">
        <v>-1</v>
      </c>
      <c r="AG5782" s="115">
        <v>-1</v>
      </c>
      <c r="AH5782" s="115">
        <v>-1</v>
      </c>
      <c r="AI5782" s="115">
        <v>-1</v>
      </c>
      <c r="AJ5782" s="115">
        <v>0</v>
      </c>
      <c r="AM5782" s="115" t="s">
        <v>348</v>
      </c>
      <c r="AN5782" s="115">
        <v>-1</v>
      </c>
      <c r="AQ5782" s="115">
        <v>604</v>
      </c>
      <c r="AR5782" s="115" t="s">
        <v>271</v>
      </c>
      <c r="AS5782" s="115" t="s">
        <v>384</v>
      </c>
      <c r="AT5782" s="115" t="s">
        <v>296</v>
      </c>
      <c r="AV5782" s="115">
        <v>112.529362676066</v>
      </c>
      <c r="AW5782" s="115">
        <v>0.55674665369999998</v>
      </c>
    </row>
    <row r="5783" spans="1:49" x14ac:dyDescent="0.25">
      <c r="A5783" s="117">
        <v>460000</v>
      </c>
      <c r="B5783" s="117">
        <v>880000</v>
      </c>
      <c r="C5783" s="117">
        <v>880000</v>
      </c>
      <c r="D5783" s="115" t="s">
        <v>342</v>
      </c>
      <c r="E5783" s="115" t="s">
        <v>13</v>
      </c>
      <c r="F5783" s="115" t="s">
        <v>343</v>
      </c>
      <c r="G5783" s="115" t="s">
        <v>344</v>
      </c>
      <c r="H5783" s="115">
        <v>0.56000000000000005</v>
      </c>
      <c r="I5783" s="115">
        <v>0.48</v>
      </c>
      <c r="J5783" s="115" t="s">
        <v>350</v>
      </c>
      <c r="K5783" s="115">
        <v>2.815509965821E-2</v>
      </c>
      <c r="L5783" s="115">
        <v>3643.6521946409598</v>
      </c>
      <c r="M5783" s="115">
        <v>9.0840684978563608</v>
      </c>
      <c r="N5783" s="115">
        <v>1.3360743955502099</v>
      </c>
      <c r="O5783" s="115">
        <v>0.25576285385915998</v>
      </c>
      <c r="P5783" s="115">
        <v>3.7617307757500003E-2</v>
      </c>
      <c r="Q5783" s="115">
        <v>102.587390659975</v>
      </c>
      <c r="R5783" s="115">
        <v>1200</v>
      </c>
      <c r="S5783" s="115" t="s">
        <v>351</v>
      </c>
      <c r="T5783" s="115">
        <v>1200</v>
      </c>
      <c r="U5783" s="115" t="s">
        <v>352</v>
      </c>
      <c r="V5783" s="115" t="s">
        <v>350</v>
      </c>
      <c r="Z5783" s="115">
        <v>0</v>
      </c>
      <c r="AA5783" s="115">
        <v>1</v>
      </c>
      <c r="AB5783" s="115">
        <v>0.25576285385915998</v>
      </c>
      <c r="AC5783" s="115">
        <v>3.7617307757500003E-2</v>
      </c>
      <c r="AD5783" s="115">
        <v>102.587390659975</v>
      </c>
      <c r="AF5783" s="115">
        <v>-1</v>
      </c>
      <c r="AG5783" s="115">
        <v>-1</v>
      </c>
      <c r="AH5783" s="115">
        <v>-1</v>
      </c>
      <c r="AI5783" s="115">
        <v>-1</v>
      </c>
      <c r="AJ5783" s="115">
        <v>0</v>
      </c>
      <c r="AM5783" s="115" t="s">
        <v>348</v>
      </c>
      <c r="AN5783" s="115">
        <v>-1</v>
      </c>
      <c r="AQ5783" s="115">
        <v>604</v>
      </c>
      <c r="AR5783" s="115" t="s">
        <v>271</v>
      </c>
      <c r="AS5783" s="115" t="s">
        <v>384</v>
      </c>
      <c r="AT5783" s="115" t="s">
        <v>296</v>
      </c>
      <c r="AV5783" s="115">
        <v>51.4975838710182</v>
      </c>
      <c r="AW5783" s="115">
        <v>8.3201452300000006E-2</v>
      </c>
    </row>
    <row r="5784" spans="1:49" x14ac:dyDescent="0.25">
      <c r="A5784" s="117">
        <v>460000</v>
      </c>
      <c r="B5784" s="117">
        <v>880000</v>
      </c>
      <c r="C5784" s="117">
        <v>880000</v>
      </c>
      <c r="D5784" s="115" t="s">
        <v>342</v>
      </c>
      <c r="E5784" s="115" t="s">
        <v>13</v>
      </c>
      <c r="F5784" s="115" t="s">
        <v>343</v>
      </c>
      <c r="G5784" s="115" t="s">
        <v>344</v>
      </c>
      <c r="H5784" s="115">
        <v>0.56000000000000005</v>
      </c>
      <c r="I5784" s="115">
        <v>0.48</v>
      </c>
      <c r="J5784" s="115" t="s">
        <v>350</v>
      </c>
      <c r="K5784" s="115">
        <v>6.1166040626770002E-2</v>
      </c>
      <c r="L5784" s="115">
        <v>3643.6521946409598</v>
      </c>
      <c r="M5784" s="115">
        <v>9.0840684978563608</v>
      </c>
      <c r="N5784" s="115">
        <v>1.3360743955502099</v>
      </c>
      <c r="O5784" s="115">
        <v>0.55563650279628995</v>
      </c>
      <c r="P5784" s="115">
        <v>8.1722380758610005E-2</v>
      </c>
      <c r="Q5784" s="115">
        <v>222.86777816725001</v>
      </c>
      <c r="R5784" s="115">
        <v>1210</v>
      </c>
      <c r="S5784" s="115" t="s">
        <v>353</v>
      </c>
      <c r="T5784" s="115">
        <v>1210</v>
      </c>
      <c r="U5784" s="115" t="s">
        <v>352</v>
      </c>
      <c r="V5784" s="115" t="s">
        <v>350</v>
      </c>
      <c r="Z5784" s="115">
        <v>0</v>
      </c>
      <c r="AA5784" s="115">
        <v>1</v>
      </c>
      <c r="AB5784" s="115">
        <v>0.55563650279628995</v>
      </c>
      <c r="AC5784" s="115">
        <v>8.1722380758610005E-2</v>
      </c>
      <c r="AD5784" s="115">
        <v>575.689477065294</v>
      </c>
      <c r="AF5784" s="115">
        <v>-1</v>
      </c>
      <c r="AG5784" s="115">
        <v>-1</v>
      </c>
      <c r="AH5784" s="115">
        <v>-1</v>
      </c>
      <c r="AI5784" s="115">
        <v>-1</v>
      </c>
      <c r="AJ5784" s="115">
        <v>0</v>
      </c>
      <c r="AM5784" s="115" t="s">
        <v>348</v>
      </c>
      <c r="AN5784" s="115">
        <v>-1</v>
      </c>
      <c r="AQ5784" s="115">
        <v>604</v>
      </c>
      <c r="AR5784" s="115" t="s">
        <v>271</v>
      </c>
      <c r="AS5784" s="115" t="s">
        <v>384</v>
      </c>
      <c r="AT5784" s="115" t="s">
        <v>296</v>
      </c>
      <c r="AV5784" s="115">
        <v>70.214222795656397</v>
      </c>
      <c r="AW5784" s="115">
        <v>0.4669014413</v>
      </c>
    </row>
    <row r="5785" spans="1:49" x14ac:dyDescent="0.25">
      <c r="A5785" s="117">
        <v>460000</v>
      </c>
      <c r="B5785" s="117">
        <v>880000</v>
      </c>
      <c r="C5785" s="117">
        <v>880000</v>
      </c>
      <c r="D5785" s="115" t="s">
        <v>342</v>
      </c>
      <c r="E5785" s="115" t="s">
        <v>13</v>
      </c>
      <c r="F5785" s="115" t="s">
        <v>343</v>
      </c>
      <c r="G5785" s="115" t="s">
        <v>344</v>
      </c>
      <c r="H5785" s="115">
        <v>0.56000000000000005</v>
      </c>
      <c r="I5785" s="115">
        <v>0.48</v>
      </c>
      <c r="J5785" s="115" t="s">
        <v>350</v>
      </c>
      <c r="K5785" s="115">
        <v>0.12199229429883</v>
      </c>
      <c r="L5785" s="115">
        <v>3643.6521946409598</v>
      </c>
      <c r="M5785" s="115">
        <v>9.0840684978563608</v>
      </c>
      <c r="N5785" s="115">
        <v>1.3360743955502099</v>
      </c>
      <c r="O5785" s="115">
        <v>1.1081863576212501</v>
      </c>
      <c r="P5785" s="115">
        <v>0.16299078086709001</v>
      </c>
      <c r="Q5785" s="115">
        <v>444.49749085122801</v>
      </c>
      <c r="R5785" s="115">
        <v>1210</v>
      </c>
      <c r="S5785" s="115" t="s">
        <v>353</v>
      </c>
      <c r="T5785" s="115">
        <v>1210</v>
      </c>
      <c r="U5785" s="115" t="s">
        <v>352</v>
      </c>
      <c r="V5785" s="115" t="s">
        <v>350</v>
      </c>
      <c r="Z5785" s="115">
        <v>0</v>
      </c>
      <c r="AA5785" s="115">
        <v>1</v>
      </c>
      <c r="AB5785" s="115">
        <v>1.1081863576212501</v>
      </c>
      <c r="AC5785" s="115">
        <v>0.16299078086709001</v>
      </c>
      <c r="AD5785" s="115">
        <v>840.433939798084</v>
      </c>
      <c r="AF5785" s="115">
        <v>-1</v>
      </c>
      <c r="AG5785" s="115">
        <v>-1</v>
      </c>
      <c r="AH5785" s="115">
        <v>-1</v>
      </c>
      <c r="AI5785" s="115">
        <v>-1</v>
      </c>
      <c r="AJ5785" s="115">
        <v>0</v>
      </c>
      <c r="AM5785" s="115" t="s">
        <v>348</v>
      </c>
      <c r="AN5785" s="115">
        <v>-1</v>
      </c>
      <c r="AQ5785" s="115">
        <v>604</v>
      </c>
      <c r="AR5785" s="115" t="s">
        <v>271</v>
      </c>
      <c r="AS5785" s="115" t="s">
        <v>384</v>
      </c>
      <c r="AT5785" s="115" t="s">
        <v>296</v>
      </c>
      <c r="AV5785" s="115">
        <v>90.367650610153305</v>
      </c>
      <c r="AW5785" s="115">
        <v>0.68161714500000004</v>
      </c>
    </row>
    <row r="5786" spans="1:49" x14ac:dyDescent="0.25">
      <c r="A5786" s="117">
        <v>460000</v>
      </c>
      <c r="B5786" s="117">
        <v>880000</v>
      </c>
      <c r="C5786" s="117">
        <v>880000</v>
      </c>
      <c r="D5786" s="115" t="s">
        <v>342</v>
      </c>
      <c r="E5786" s="115" t="s">
        <v>13</v>
      </c>
      <c r="F5786" s="115" t="s">
        <v>343</v>
      </c>
      <c r="G5786" s="115" t="s">
        <v>344</v>
      </c>
      <c r="H5786" s="115">
        <v>0.56000000000000005</v>
      </c>
      <c r="I5786" s="115">
        <v>0.48</v>
      </c>
      <c r="J5786" s="115" t="s">
        <v>350</v>
      </c>
      <c r="K5786" s="115">
        <v>8.7539419560099998E-3</v>
      </c>
      <c r="L5786" s="115">
        <v>3643.6521946409598</v>
      </c>
      <c r="M5786" s="115">
        <v>9.0840684978563608</v>
      </c>
      <c r="N5786" s="115">
        <v>1.3360743955502099</v>
      </c>
      <c r="O5786" s="115">
        <v>7.9521408354650006E-2</v>
      </c>
      <c r="P5786" s="115">
        <v>1.169591770755E-2</v>
      </c>
      <c r="Q5786" s="115">
        <v>31.8963198197754</v>
      </c>
      <c r="R5786" s="115">
        <v>1210</v>
      </c>
      <c r="S5786" s="115" t="s">
        <v>353</v>
      </c>
      <c r="T5786" s="115">
        <v>1210</v>
      </c>
      <c r="U5786" s="115" t="s">
        <v>352</v>
      </c>
      <c r="V5786" s="115" t="s">
        <v>350</v>
      </c>
      <c r="Z5786" s="115">
        <v>0</v>
      </c>
      <c r="AA5786" s="115">
        <v>1</v>
      </c>
      <c r="AB5786" s="115">
        <v>7.9521408354650006E-2</v>
      </c>
      <c r="AC5786" s="115">
        <v>1.169591770755E-2</v>
      </c>
      <c r="AD5786" s="115">
        <v>134.54790427306199</v>
      </c>
      <c r="AF5786" s="115">
        <v>-1</v>
      </c>
      <c r="AG5786" s="115">
        <v>-1</v>
      </c>
      <c r="AH5786" s="115">
        <v>-1</v>
      </c>
      <c r="AI5786" s="115">
        <v>-1</v>
      </c>
      <c r="AJ5786" s="115">
        <v>0</v>
      </c>
      <c r="AM5786" s="115" t="s">
        <v>348</v>
      </c>
      <c r="AN5786" s="115">
        <v>-1</v>
      </c>
      <c r="AQ5786" s="115">
        <v>604</v>
      </c>
      <c r="AR5786" s="115" t="s">
        <v>271</v>
      </c>
      <c r="AS5786" s="115" t="s">
        <v>384</v>
      </c>
      <c r="AT5786" s="115" t="s">
        <v>296</v>
      </c>
      <c r="AV5786" s="115">
        <v>29.038516266361398</v>
      </c>
      <c r="AW5786" s="115">
        <v>0.10912238790000001</v>
      </c>
    </row>
    <row r="5787" spans="1:49" x14ac:dyDescent="0.25">
      <c r="A5787" s="117">
        <v>460000</v>
      </c>
      <c r="B5787" s="117">
        <v>880000</v>
      </c>
      <c r="C5787" s="117">
        <v>890000</v>
      </c>
      <c r="D5787" s="115" t="s">
        <v>342</v>
      </c>
      <c r="E5787" s="115" t="s">
        <v>13</v>
      </c>
      <c r="F5787" s="115" t="s">
        <v>343</v>
      </c>
      <c r="G5787" s="115" t="s">
        <v>344</v>
      </c>
      <c r="H5787" s="115">
        <v>0.56000000000000005</v>
      </c>
      <c r="I5787" s="115">
        <v>0.48</v>
      </c>
      <c r="J5787" s="115" t="s">
        <v>350</v>
      </c>
      <c r="K5787" s="115">
        <v>2.4873772680299999E-3</v>
      </c>
      <c r="L5787" s="115">
        <v>3654.9754808927801</v>
      </c>
      <c r="M5787" s="115">
        <v>9.1105447583376797</v>
      </c>
      <c r="N5787" s="115">
        <v>1.33990890418062</v>
      </c>
      <c r="O5787" s="115">
        <v>2.266136193127E-2</v>
      </c>
      <c r="P5787" s="115">
        <v>3.3328589494899998E-3</v>
      </c>
      <c r="Q5787" s="115">
        <v>9.0913029263870193</v>
      </c>
      <c r="R5787" s="115">
        <v>1210</v>
      </c>
      <c r="S5787" s="115" t="s">
        <v>353</v>
      </c>
      <c r="T5787" s="115">
        <v>1210</v>
      </c>
      <c r="U5787" s="115" t="s">
        <v>352</v>
      </c>
      <c r="V5787" s="115" t="s">
        <v>350</v>
      </c>
      <c r="Z5787" s="115">
        <v>0</v>
      </c>
      <c r="AA5787" s="115">
        <v>1</v>
      </c>
      <c r="AB5787" s="115">
        <v>2.266136193127E-2</v>
      </c>
      <c r="AC5787" s="115">
        <v>3.3328589494899998E-3</v>
      </c>
      <c r="AD5787" s="115">
        <v>144.76131476294501</v>
      </c>
      <c r="AF5787" s="115">
        <v>-1</v>
      </c>
      <c r="AG5787" s="115">
        <v>-1</v>
      </c>
      <c r="AH5787" s="115">
        <v>-1</v>
      </c>
      <c r="AI5787" s="115">
        <v>-1</v>
      </c>
      <c r="AJ5787" s="115">
        <v>0</v>
      </c>
      <c r="AM5787" s="115" t="s">
        <v>348</v>
      </c>
      <c r="AN5787" s="115">
        <v>-1</v>
      </c>
      <c r="AQ5787" s="115">
        <v>604</v>
      </c>
      <c r="AR5787" s="115" t="s">
        <v>271</v>
      </c>
      <c r="AS5787" s="115" t="s">
        <v>384</v>
      </c>
      <c r="AT5787" s="115" t="s">
        <v>296</v>
      </c>
      <c r="AV5787" s="115">
        <v>15.068898733034199</v>
      </c>
      <c r="AW5787" s="115">
        <v>0.1174057703</v>
      </c>
    </row>
    <row r="5788" spans="1:49" x14ac:dyDescent="0.25">
      <c r="A5788" s="117">
        <v>460000</v>
      </c>
      <c r="B5788" s="117">
        <v>880000</v>
      </c>
      <c r="C5788" s="117">
        <v>890000</v>
      </c>
      <c r="D5788" s="115" t="s">
        <v>342</v>
      </c>
      <c r="E5788" s="115" t="s">
        <v>13</v>
      </c>
      <c r="F5788" s="115" t="s">
        <v>343</v>
      </c>
      <c r="G5788" s="115" t="s">
        <v>344</v>
      </c>
      <c r="H5788" s="115">
        <v>0.56000000000000005</v>
      </c>
      <c r="I5788" s="115">
        <v>0.48</v>
      </c>
      <c r="J5788" s="115" t="s">
        <v>350</v>
      </c>
      <c r="K5788" s="115">
        <v>0.17938241603127</v>
      </c>
      <c r="L5788" s="115">
        <v>3654.9754808927801</v>
      </c>
      <c r="M5788" s="115">
        <v>9.1105447583376797</v>
      </c>
      <c r="N5788" s="115">
        <v>1.33990890418062</v>
      </c>
      <c r="O5788" s="115">
        <v>1.63427153011163</v>
      </c>
      <c r="P5788" s="115">
        <v>0.24035609649372999</v>
      </c>
      <c r="Q5788" s="115">
        <v>655.63833229759905</v>
      </c>
      <c r="R5788" s="115">
        <v>1210</v>
      </c>
      <c r="S5788" s="115" t="s">
        <v>353</v>
      </c>
      <c r="T5788" s="115">
        <v>1210</v>
      </c>
      <c r="U5788" s="115" t="s">
        <v>352</v>
      </c>
      <c r="V5788" s="115" t="s">
        <v>350</v>
      </c>
      <c r="Z5788" s="115">
        <v>0</v>
      </c>
      <c r="AA5788" s="115">
        <v>1</v>
      </c>
      <c r="AB5788" s="115">
        <v>1.63427153011163</v>
      </c>
      <c r="AC5788" s="115">
        <v>0.24035609649372999</v>
      </c>
      <c r="AD5788" s="115">
        <v>1320.49913757076</v>
      </c>
      <c r="AF5788" s="115">
        <v>-1</v>
      </c>
      <c r="AG5788" s="115">
        <v>-1</v>
      </c>
      <c r="AH5788" s="115">
        <v>-1</v>
      </c>
      <c r="AI5788" s="115">
        <v>-1</v>
      </c>
      <c r="AJ5788" s="115">
        <v>0</v>
      </c>
      <c r="AM5788" s="115" t="s">
        <v>348</v>
      </c>
      <c r="AN5788" s="115">
        <v>-1</v>
      </c>
      <c r="AQ5788" s="115">
        <v>604</v>
      </c>
      <c r="AR5788" s="115" t="s">
        <v>271</v>
      </c>
      <c r="AS5788" s="115" t="s">
        <v>384</v>
      </c>
      <c r="AT5788" s="115" t="s">
        <v>296</v>
      </c>
      <c r="AV5788" s="115">
        <v>105.81397309277</v>
      </c>
      <c r="AW5788" s="115">
        <v>1.0709644263</v>
      </c>
    </row>
    <row r="5789" spans="1:49" x14ac:dyDescent="0.25">
      <c r="A5789" s="117">
        <v>460000</v>
      </c>
      <c r="B5789" s="117">
        <v>880000</v>
      </c>
      <c r="C5789" s="117">
        <v>890000</v>
      </c>
      <c r="D5789" s="115" t="s">
        <v>342</v>
      </c>
      <c r="E5789" s="115" t="s">
        <v>13</v>
      </c>
      <c r="F5789" s="115" t="s">
        <v>343</v>
      </c>
      <c r="G5789" s="115" t="s">
        <v>344</v>
      </c>
      <c r="H5789" s="115">
        <v>0.56000000000000005</v>
      </c>
      <c r="I5789" s="115">
        <v>0.48</v>
      </c>
      <c r="J5789" s="115" t="s">
        <v>350</v>
      </c>
      <c r="K5789" s="115">
        <v>0.12465366421592999</v>
      </c>
      <c r="L5789" s="115">
        <v>3654.9754808927801</v>
      </c>
      <c r="M5789" s="115">
        <v>9.1105447583376797</v>
      </c>
      <c r="N5789" s="115">
        <v>1.33990890418062</v>
      </c>
      <c r="O5789" s="115">
        <v>1.13566278713007</v>
      </c>
      <c r="P5789" s="115">
        <v>0.16702455462167001</v>
      </c>
      <c r="Q5789" s="115">
        <v>455.606086312684</v>
      </c>
      <c r="R5789" s="115">
        <v>1210</v>
      </c>
      <c r="S5789" s="115" t="s">
        <v>353</v>
      </c>
      <c r="T5789" s="115">
        <v>1210</v>
      </c>
      <c r="U5789" s="115" t="s">
        <v>352</v>
      </c>
      <c r="V5789" s="115" t="s">
        <v>350</v>
      </c>
      <c r="Z5789" s="115">
        <v>0</v>
      </c>
      <c r="AA5789" s="115">
        <v>1</v>
      </c>
      <c r="AB5789" s="115">
        <v>1.13566278713007</v>
      </c>
      <c r="AC5789" s="115">
        <v>0.16702455462167001</v>
      </c>
      <c r="AD5789" s="115">
        <v>668.29133804957905</v>
      </c>
      <c r="AF5789" s="115">
        <v>-1</v>
      </c>
      <c r="AG5789" s="115">
        <v>-1</v>
      </c>
      <c r="AH5789" s="115">
        <v>-1</v>
      </c>
      <c r="AI5789" s="115">
        <v>-1</v>
      </c>
      <c r="AJ5789" s="115">
        <v>0</v>
      </c>
      <c r="AM5789" s="115" t="s">
        <v>348</v>
      </c>
      <c r="AN5789" s="115">
        <v>-1</v>
      </c>
      <c r="AQ5789" s="115">
        <v>604</v>
      </c>
      <c r="AR5789" s="115" t="s">
        <v>271</v>
      </c>
      <c r="AS5789" s="115" t="s">
        <v>384</v>
      </c>
      <c r="AT5789" s="115" t="s">
        <v>296</v>
      </c>
      <c r="AV5789" s="115">
        <v>95.950506265085394</v>
      </c>
      <c r="AW5789" s="115">
        <v>0.54200432929999998</v>
      </c>
    </row>
    <row r="5790" spans="1:49" x14ac:dyDescent="0.25">
      <c r="A5790" s="117">
        <v>460000</v>
      </c>
      <c r="B5790" s="117">
        <v>880000</v>
      </c>
      <c r="C5790" s="117">
        <v>890000</v>
      </c>
      <c r="D5790" s="115" t="s">
        <v>342</v>
      </c>
      <c r="E5790" s="115" t="s">
        <v>13</v>
      </c>
      <c r="F5790" s="115" t="s">
        <v>343</v>
      </c>
      <c r="G5790" s="115" t="s">
        <v>344</v>
      </c>
      <c r="H5790" s="115">
        <v>0.56000000000000005</v>
      </c>
      <c r="I5790" s="115">
        <v>0.48</v>
      </c>
      <c r="J5790" s="115" t="s">
        <v>350</v>
      </c>
      <c r="K5790" s="115">
        <v>3.3015121207910003E-2</v>
      </c>
      <c r="L5790" s="115">
        <v>3654.9754808927801</v>
      </c>
      <c r="M5790" s="115">
        <v>9.1105447583376797</v>
      </c>
      <c r="N5790" s="115">
        <v>1.33990890418062</v>
      </c>
      <c r="O5790" s="115">
        <v>0.30078573946663001</v>
      </c>
      <c r="P5790" s="115">
        <v>4.423725487908E-2</v>
      </c>
      <c r="Q5790" s="115">
        <v>120.669458513625</v>
      </c>
      <c r="R5790" s="115">
        <v>1210</v>
      </c>
      <c r="S5790" s="115" t="s">
        <v>353</v>
      </c>
      <c r="T5790" s="115">
        <v>1210</v>
      </c>
      <c r="U5790" s="115" t="s">
        <v>352</v>
      </c>
      <c r="V5790" s="115" t="s">
        <v>350</v>
      </c>
      <c r="Z5790" s="115">
        <v>0</v>
      </c>
      <c r="AA5790" s="115">
        <v>1</v>
      </c>
      <c r="AB5790" s="115">
        <v>0.30078573946663001</v>
      </c>
      <c r="AC5790" s="115">
        <v>4.423725487908E-2</v>
      </c>
      <c r="AD5790" s="115">
        <v>120.66945851362399</v>
      </c>
      <c r="AF5790" s="115">
        <v>-1</v>
      </c>
      <c r="AG5790" s="115">
        <v>-1</v>
      </c>
      <c r="AH5790" s="115">
        <v>-1</v>
      </c>
      <c r="AI5790" s="115">
        <v>-1</v>
      </c>
      <c r="AJ5790" s="115">
        <v>0</v>
      </c>
      <c r="AM5790" s="115" t="s">
        <v>348</v>
      </c>
      <c r="AN5790" s="115">
        <v>-1</v>
      </c>
      <c r="AQ5790" s="115">
        <v>604</v>
      </c>
      <c r="AR5790" s="115" t="s">
        <v>271</v>
      </c>
      <c r="AS5790" s="115" t="s">
        <v>384</v>
      </c>
      <c r="AT5790" s="115" t="s">
        <v>296</v>
      </c>
      <c r="AV5790" s="115">
        <v>52.489222915119001</v>
      </c>
      <c r="AW5790" s="115">
        <v>9.7866551900000001E-2</v>
      </c>
    </row>
    <row r="5791" spans="1:49" x14ac:dyDescent="0.25">
      <c r="A5791" s="117">
        <v>460000</v>
      </c>
      <c r="B5791" s="117">
        <v>880000</v>
      </c>
      <c r="C5791" s="117">
        <v>890000</v>
      </c>
      <c r="D5791" s="115" t="s">
        <v>342</v>
      </c>
      <c r="E5791" s="115" t="s">
        <v>13</v>
      </c>
      <c r="F5791" s="115" t="s">
        <v>343</v>
      </c>
      <c r="G5791" s="115" t="s">
        <v>344</v>
      </c>
      <c r="H5791" s="115">
        <v>0.56000000000000005</v>
      </c>
      <c r="I5791" s="115">
        <v>0.48</v>
      </c>
      <c r="J5791" s="115" t="s">
        <v>350</v>
      </c>
      <c r="K5791" s="115">
        <v>1.0093164832099999E-3</v>
      </c>
      <c r="L5791" s="115">
        <v>3654.9754808927801</v>
      </c>
      <c r="M5791" s="115">
        <v>9.1105447583376797</v>
      </c>
      <c r="N5791" s="115">
        <v>1.33990890418062</v>
      </c>
      <c r="O5791" s="115">
        <v>9.1954229956699995E-3</v>
      </c>
      <c r="P5791" s="115">
        <v>1.3523921429900001E-3</v>
      </c>
      <c r="Q5791" s="115">
        <v>3.68902699861906</v>
      </c>
      <c r="R5791" s="115">
        <v>1210</v>
      </c>
      <c r="S5791" s="115" t="s">
        <v>353</v>
      </c>
      <c r="T5791" s="115">
        <v>1210</v>
      </c>
      <c r="U5791" s="115" t="s">
        <v>352</v>
      </c>
      <c r="V5791" s="115" t="s">
        <v>350</v>
      </c>
      <c r="Z5791" s="115">
        <v>0</v>
      </c>
      <c r="AA5791" s="115">
        <v>1</v>
      </c>
      <c r="AB5791" s="115">
        <v>9.1954229956699995E-3</v>
      </c>
      <c r="AC5791" s="115">
        <v>1.3523921429900001E-3</v>
      </c>
      <c r="AD5791" s="115">
        <v>3.6890269986174902</v>
      </c>
      <c r="AF5791" s="115">
        <v>-1</v>
      </c>
      <c r="AG5791" s="115">
        <v>-1</v>
      </c>
      <c r="AH5791" s="115">
        <v>-1</v>
      </c>
      <c r="AI5791" s="115">
        <v>-1</v>
      </c>
      <c r="AJ5791" s="115">
        <v>0</v>
      </c>
      <c r="AM5791" s="115" t="s">
        <v>348</v>
      </c>
      <c r="AN5791" s="115">
        <v>-1</v>
      </c>
      <c r="AQ5791" s="115">
        <v>604</v>
      </c>
      <c r="AR5791" s="115" t="s">
        <v>271</v>
      </c>
      <c r="AS5791" s="115" t="s">
        <v>384</v>
      </c>
      <c r="AT5791" s="115" t="s">
        <v>296</v>
      </c>
      <c r="AV5791" s="115">
        <v>9.7272523820588201</v>
      </c>
      <c r="AW5791" s="115">
        <v>2.9919116000000001E-3</v>
      </c>
    </row>
    <row r="5792" spans="1:49" x14ac:dyDescent="0.25">
      <c r="A5792" s="117">
        <v>460000</v>
      </c>
      <c r="B5792" s="117">
        <v>2000000</v>
      </c>
      <c r="C5792" s="117">
        <v>2000000</v>
      </c>
      <c r="D5792" s="115" t="s">
        <v>342</v>
      </c>
      <c r="E5792" s="115" t="s">
        <v>13</v>
      </c>
      <c r="F5792" s="115" t="s">
        <v>343</v>
      </c>
      <c r="G5792" s="115" t="s">
        <v>344</v>
      </c>
      <c r="H5792" s="115">
        <v>0.56000000000000005</v>
      </c>
      <c r="I5792" s="115">
        <v>0.48</v>
      </c>
      <c r="J5792" s="115" t="s">
        <v>345</v>
      </c>
      <c r="K5792" s="115">
        <v>6.4161504264500001E-3</v>
      </c>
      <c r="L5792" s="115">
        <v>3536.34294228313</v>
      </c>
      <c r="M5792" s="115">
        <v>8.9676759721669193</v>
      </c>
      <c r="N5792" s="115">
        <v>1.58886952329036</v>
      </c>
      <c r="O5792" s="115">
        <v>5.7537958013150002E-2</v>
      </c>
      <c r="P5792" s="115">
        <v>1.0194425869439999E-2</v>
      </c>
      <c r="Q5792" s="115">
        <v>22.689708277231599</v>
      </c>
      <c r="R5792" s="115">
        <v>3200</v>
      </c>
      <c r="S5792" s="115" t="s">
        <v>378</v>
      </c>
      <c r="T5792" s="115">
        <v>3200</v>
      </c>
      <c r="U5792" s="115" t="s">
        <v>379</v>
      </c>
      <c r="V5792" s="115" t="s">
        <v>345</v>
      </c>
      <c r="Y5792" s="115" t="s">
        <v>372</v>
      </c>
      <c r="Z5792" s="115">
        <v>0</v>
      </c>
      <c r="AA5792" s="115">
        <v>1</v>
      </c>
      <c r="AB5792" s="115">
        <v>5.7537958013150002E-2</v>
      </c>
      <c r="AC5792" s="115">
        <v>1.0194425869439999E-2</v>
      </c>
      <c r="AD5792" s="115">
        <v>98.007781887622102</v>
      </c>
      <c r="AF5792" s="115">
        <v>-1</v>
      </c>
      <c r="AG5792" s="115">
        <v>-1</v>
      </c>
      <c r="AH5792" s="115">
        <v>-1</v>
      </c>
      <c r="AI5792" s="115">
        <v>-1</v>
      </c>
      <c r="AJ5792" s="115">
        <v>0</v>
      </c>
      <c r="AM5792" s="115" t="s">
        <v>348</v>
      </c>
      <c r="AN5792" s="115">
        <v>-1</v>
      </c>
      <c r="AQ5792" s="115">
        <v>604</v>
      </c>
      <c r="AR5792" s="115" t="s">
        <v>271</v>
      </c>
      <c r="AS5792" s="115" t="s">
        <v>384</v>
      </c>
      <c r="AT5792" s="115" t="s">
        <v>296</v>
      </c>
      <c r="AV5792" s="115">
        <v>21.556044265419899</v>
      </c>
      <c r="AW5792" s="115">
        <v>7.9487252100000003E-2</v>
      </c>
    </row>
    <row r="5793" spans="1:49" x14ac:dyDescent="0.25">
      <c r="A5793" s="117">
        <v>470000</v>
      </c>
      <c r="B5793" s="117">
        <v>2000000</v>
      </c>
      <c r="C5793" s="117">
        <v>2000000</v>
      </c>
      <c r="D5793" s="115" t="s">
        <v>342</v>
      </c>
      <c r="E5793" s="115" t="s">
        <v>13</v>
      </c>
      <c r="F5793" s="115" t="s">
        <v>343</v>
      </c>
      <c r="G5793" s="115" t="s">
        <v>344</v>
      </c>
      <c r="H5793" s="115">
        <v>0.56000000000000005</v>
      </c>
      <c r="I5793" s="115">
        <v>0.48</v>
      </c>
      <c r="J5793" s="115" t="s">
        <v>345</v>
      </c>
      <c r="K5793" s="115">
        <v>2.3625503222999999E-4</v>
      </c>
      <c r="L5793" s="115">
        <v>3459.5902501775599</v>
      </c>
      <c r="M5793" s="115">
        <v>6.6456984244487503</v>
      </c>
      <c r="N5793" s="115">
        <v>0.90428702996642996</v>
      </c>
      <c r="O5793" s="115">
        <v>1.5700796954900001E-3</v>
      </c>
      <c r="P5793" s="115">
        <v>2.1364236140999999E-4</v>
      </c>
      <c r="Q5793" s="115">
        <v>0.81734560607905005</v>
      </c>
      <c r="R5793" s="115">
        <v>3200</v>
      </c>
      <c r="S5793" s="115" t="s">
        <v>378</v>
      </c>
      <c r="T5793" s="115">
        <v>3200</v>
      </c>
      <c r="U5793" s="115" t="s">
        <v>379</v>
      </c>
      <c r="V5793" s="115" t="s">
        <v>345</v>
      </c>
      <c r="Y5793" s="115" t="s">
        <v>372</v>
      </c>
      <c r="Z5793" s="115">
        <v>0</v>
      </c>
      <c r="AA5793" s="115">
        <v>1</v>
      </c>
      <c r="AB5793" s="115">
        <v>1.5700796954900001E-3</v>
      </c>
      <c r="AC5793" s="115">
        <v>2.1364236140999999E-4</v>
      </c>
      <c r="AD5793" s="115">
        <v>468.78532078166</v>
      </c>
      <c r="AF5793" s="115">
        <v>-1</v>
      </c>
      <c r="AG5793" s="115">
        <v>-1</v>
      </c>
      <c r="AH5793" s="115">
        <v>-1</v>
      </c>
      <c r="AI5793" s="115">
        <v>-1</v>
      </c>
      <c r="AJ5793" s="115">
        <v>0</v>
      </c>
      <c r="AM5793" s="115" t="s">
        <v>348</v>
      </c>
      <c r="AN5793" s="115">
        <v>-1</v>
      </c>
      <c r="AQ5793" s="115">
        <v>604</v>
      </c>
      <c r="AR5793" s="115" t="s">
        <v>271</v>
      </c>
      <c r="AS5793" s="115" t="s">
        <v>384</v>
      </c>
      <c r="AT5793" s="115" t="s">
        <v>296</v>
      </c>
      <c r="AV5793" s="115">
        <v>9.1004032112528996</v>
      </c>
      <c r="AW5793" s="115">
        <v>0.38019896250000002</v>
      </c>
    </row>
    <row r="5794" spans="1:49" x14ac:dyDescent="0.25">
      <c r="A5794" s="117">
        <v>550000</v>
      </c>
      <c r="B5794" s="117">
        <v>720000</v>
      </c>
      <c r="C5794" s="117">
        <v>720000</v>
      </c>
      <c r="D5794" s="115" t="s">
        <v>342</v>
      </c>
      <c r="E5794" s="115" t="s">
        <v>13</v>
      </c>
      <c r="F5794" s="115" t="s">
        <v>343</v>
      </c>
      <c r="G5794" s="115" t="s">
        <v>344</v>
      </c>
      <c r="H5794" s="115">
        <v>0.56000000000000005</v>
      </c>
      <c r="I5794" s="115">
        <v>0.48</v>
      </c>
      <c r="J5794" s="115" t="s">
        <v>350</v>
      </c>
      <c r="K5794" s="115">
        <v>1.3409424171340001E-2</v>
      </c>
      <c r="L5794" s="115">
        <v>3658.5104824855298</v>
      </c>
      <c r="M5794" s="115">
        <v>9.1188019828410596</v>
      </c>
      <c r="N5794" s="115">
        <v>1.3411044800191201</v>
      </c>
      <c r="O5794" s="115">
        <v>0.12227788372245001</v>
      </c>
      <c r="P5794" s="115">
        <v>1.7983438830669999E-2</v>
      </c>
      <c r="Q5794" s="115">
        <v>49.058518894975101</v>
      </c>
      <c r="R5794" s="115">
        <v>1210</v>
      </c>
      <c r="S5794" s="115" t="s">
        <v>353</v>
      </c>
      <c r="T5794" s="115">
        <v>1210</v>
      </c>
      <c r="U5794" s="115" t="s">
        <v>352</v>
      </c>
      <c r="V5794" s="115" t="s">
        <v>350</v>
      </c>
      <c r="Z5794" s="115">
        <v>0</v>
      </c>
      <c r="AA5794" s="115">
        <v>1</v>
      </c>
      <c r="AB5794" s="115">
        <v>0.12227788372245001</v>
      </c>
      <c r="AC5794" s="115">
        <v>1.7983438830669999E-2</v>
      </c>
      <c r="AD5794" s="115">
        <v>713.24624373589097</v>
      </c>
      <c r="AF5794" s="115">
        <v>-1</v>
      </c>
      <c r="AG5794" s="115">
        <v>-1</v>
      </c>
      <c r="AH5794" s="115">
        <v>-1</v>
      </c>
      <c r="AI5794" s="115">
        <v>-1</v>
      </c>
      <c r="AJ5794" s="115">
        <v>0</v>
      </c>
      <c r="AM5794" s="115" t="s">
        <v>348</v>
      </c>
      <c r="AN5794" s="115">
        <v>-1</v>
      </c>
      <c r="AQ5794" s="115">
        <v>604</v>
      </c>
      <c r="AR5794" s="115" t="s">
        <v>271</v>
      </c>
      <c r="AS5794" s="115" t="s">
        <v>384</v>
      </c>
      <c r="AT5794" s="115" t="s">
        <v>296</v>
      </c>
      <c r="AV5794" s="115">
        <v>33.945796750192798</v>
      </c>
      <c r="AW5794" s="115">
        <v>0.57846410680000004</v>
      </c>
    </row>
    <row r="5795" spans="1:49" x14ac:dyDescent="0.25">
      <c r="A5795" s="117">
        <v>550000</v>
      </c>
      <c r="B5795" s="117">
        <v>720000</v>
      </c>
      <c r="C5795" s="117">
        <v>720000</v>
      </c>
      <c r="D5795" s="115" t="s">
        <v>342</v>
      </c>
      <c r="E5795" s="115" t="s">
        <v>13</v>
      </c>
      <c r="F5795" s="115" t="s">
        <v>343</v>
      </c>
      <c r="G5795" s="115" t="s">
        <v>344</v>
      </c>
      <c r="H5795" s="115">
        <v>0.56000000000000005</v>
      </c>
      <c r="I5795" s="115">
        <v>0.48</v>
      </c>
      <c r="J5795" s="115" t="s">
        <v>350</v>
      </c>
      <c r="K5795" s="115">
        <v>4.9713067588799996E-3</v>
      </c>
      <c r="L5795" s="115">
        <v>3658.5104824855298</v>
      </c>
      <c r="M5795" s="115">
        <v>9.1188019828410596</v>
      </c>
      <c r="N5795" s="115">
        <v>1.3411044800191201</v>
      </c>
      <c r="O5795" s="115">
        <v>4.533236193022E-2</v>
      </c>
      <c r="P5795" s="115">
        <v>6.6670417658800003E-3</v>
      </c>
      <c r="Q5795" s="115">
        <v>18.187577889028201</v>
      </c>
      <c r="R5795" s="115">
        <v>1210</v>
      </c>
      <c r="S5795" s="115" t="s">
        <v>353</v>
      </c>
      <c r="T5795" s="115">
        <v>1210</v>
      </c>
      <c r="U5795" s="115" t="s">
        <v>352</v>
      </c>
      <c r="V5795" s="115" t="s">
        <v>350</v>
      </c>
      <c r="Z5795" s="115">
        <v>0</v>
      </c>
      <c r="AA5795" s="115">
        <v>1</v>
      </c>
      <c r="AB5795" s="115">
        <v>4.533236193022E-2</v>
      </c>
      <c r="AC5795" s="115">
        <v>6.6670417658800003E-3</v>
      </c>
      <c r="AD5795" s="115">
        <v>559.07813198481699</v>
      </c>
      <c r="AF5795" s="115">
        <v>-1</v>
      </c>
      <c r="AG5795" s="115">
        <v>-1</v>
      </c>
      <c r="AH5795" s="115">
        <v>-1</v>
      </c>
      <c r="AI5795" s="115">
        <v>-1</v>
      </c>
      <c r="AJ5795" s="115">
        <v>0</v>
      </c>
      <c r="AM5795" s="115" t="s">
        <v>348</v>
      </c>
      <c r="AN5795" s="115">
        <v>-1</v>
      </c>
      <c r="AQ5795" s="115">
        <v>604</v>
      </c>
      <c r="AR5795" s="115" t="s">
        <v>271</v>
      </c>
      <c r="AS5795" s="115" t="s">
        <v>384</v>
      </c>
      <c r="AT5795" s="115" t="s">
        <v>296</v>
      </c>
      <c r="AV5795" s="115">
        <v>21.7317026238232</v>
      </c>
      <c r="AW5795" s="115">
        <v>0.4534291419</v>
      </c>
    </row>
    <row r="5796" spans="1:49" x14ac:dyDescent="0.25">
      <c r="A5796" s="117">
        <v>550000</v>
      </c>
      <c r="B5796" s="117">
        <v>730000</v>
      </c>
      <c r="C5796" s="117">
        <v>730000</v>
      </c>
      <c r="D5796" s="115" t="s">
        <v>342</v>
      </c>
      <c r="E5796" s="115" t="s">
        <v>13</v>
      </c>
      <c r="F5796" s="115" t="s">
        <v>343</v>
      </c>
      <c r="G5796" s="115" t="s">
        <v>344</v>
      </c>
      <c r="H5796" s="115">
        <v>0.56000000000000005</v>
      </c>
      <c r="I5796" s="115">
        <v>0.48</v>
      </c>
      <c r="J5796" s="115" t="s">
        <v>350</v>
      </c>
      <c r="K5796" s="115">
        <v>6.1970119642329999E-2</v>
      </c>
      <c r="L5796" s="115">
        <v>3643.6521946409598</v>
      </c>
      <c r="M5796" s="115">
        <v>9.0840684978563608</v>
      </c>
      <c r="N5796" s="115">
        <v>1.3360743955502099</v>
      </c>
      <c r="O5796" s="115">
        <v>0.56294081165130005</v>
      </c>
      <c r="P5796" s="115">
        <v>8.2796690143300003E-2</v>
      </c>
      <c r="Q5796" s="115">
        <v>225.79756243694899</v>
      </c>
      <c r="R5796" s="115">
        <v>1210</v>
      </c>
      <c r="S5796" s="115" t="s">
        <v>353</v>
      </c>
      <c r="T5796" s="115">
        <v>1210</v>
      </c>
      <c r="U5796" s="115" t="s">
        <v>352</v>
      </c>
      <c r="V5796" s="115" t="s">
        <v>350</v>
      </c>
      <c r="Z5796" s="115">
        <v>0</v>
      </c>
      <c r="AA5796" s="115">
        <v>1</v>
      </c>
      <c r="AB5796" s="115">
        <v>0.56294081165130005</v>
      </c>
      <c r="AC5796" s="115">
        <v>8.2796690143300003E-2</v>
      </c>
      <c r="AD5796" s="115">
        <v>439.65583993823702</v>
      </c>
      <c r="AF5796" s="115">
        <v>-1</v>
      </c>
      <c r="AG5796" s="115">
        <v>-1</v>
      </c>
      <c r="AH5796" s="115">
        <v>-1</v>
      </c>
      <c r="AI5796" s="115">
        <v>-1</v>
      </c>
      <c r="AJ5796" s="115">
        <v>0</v>
      </c>
      <c r="AM5796" s="115" t="s">
        <v>348</v>
      </c>
      <c r="AN5796" s="115">
        <v>-1</v>
      </c>
      <c r="AQ5796" s="115">
        <v>604</v>
      </c>
      <c r="AR5796" s="115" t="s">
        <v>271</v>
      </c>
      <c r="AS5796" s="115" t="s">
        <v>384</v>
      </c>
      <c r="AT5796" s="115" t="s">
        <v>296</v>
      </c>
      <c r="AV5796" s="115">
        <v>76.8579902161582</v>
      </c>
      <c r="AW5796" s="115">
        <v>0.35657407940000002</v>
      </c>
    </row>
    <row r="5797" spans="1:49" x14ac:dyDescent="0.25">
      <c r="A5797" s="117">
        <v>550000</v>
      </c>
      <c r="B5797" s="117">
        <v>730000</v>
      </c>
      <c r="C5797" s="117">
        <v>730000</v>
      </c>
      <c r="D5797" s="115" t="s">
        <v>342</v>
      </c>
      <c r="E5797" s="115" t="s">
        <v>13</v>
      </c>
      <c r="F5797" s="115" t="s">
        <v>343</v>
      </c>
      <c r="G5797" s="115" t="s">
        <v>344</v>
      </c>
      <c r="H5797" s="115">
        <v>0.56000000000000005</v>
      </c>
      <c r="I5797" s="115">
        <v>0.48</v>
      </c>
      <c r="J5797" s="115" t="s">
        <v>350</v>
      </c>
      <c r="K5797" s="115">
        <v>0.18399428391302999</v>
      </c>
      <c r="L5797" s="115">
        <v>3643.6521946409598</v>
      </c>
      <c r="M5797" s="115">
        <v>9.0840684978563608</v>
      </c>
      <c r="N5797" s="115">
        <v>1.3360743955502099</v>
      </c>
      <c r="O5797" s="115">
        <v>1.6714166782800099</v>
      </c>
      <c r="P5797" s="115">
        <v>0.24583005166378999</v>
      </c>
      <c r="Q5797" s="115">
        <v>670.41117638111098</v>
      </c>
      <c r="R5797" s="115">
        <v>1210</v>
      </c>
      <c r="S5797" s="115" t="s">
        <v>353</v>
      </c>
      <c r="T5797" s="115">
        <v>1210</v>
      </c>
      <c r="U5797" s="115" t="s">
        <v>352</v>
      </c>
      <c r="V5797" s="115" t="s">
        <v>350</v>
      </c>
      <c r="Z5797" s="115">
        <v>0</v>
      </c>
      <c r="AA5797" s="115">
        <v>1</v>
      </c>
      <c r="AB5797" s="115">
        <v>1.6714166782800099</v>
      </c>
      <c r="AC5797" s="115">
        <v>0.24583005166378999</v>
      </c>
      <c r="AD5797" s="115">
        <v>1428.4515451069501</v>
      </c>
      <c r="AF5797" s="115">
        <v>-1</v>
      </c>
      <c r="AG5797" s="115">
        <v>-1</v>
      </c>
      <c r="AH5797" s="115">
        <v>-1</v>
      </c>
      <c r="AI5797" s="115">
        <v>-1</v>
      </c>
      <c r="AJ5797" s="115">
        <v>0</v>
      </c>
      <c r="AM5797" s="115" t="s">
        <v>348</v>
      </c>
      <c r="AN5797" s="115">
        <v>-1</v>
      </c>
      <c r="AQ5797" s="115">
        <v>604</v>
      </c>
      <c r="AR5797" s="115" t="s">
        <v>271</v>
      </c>
      <c r="AS5797" s="115" t="s">
        <v>384</v>
      </c>
      <c r="AT5797" s="115" t="s">
        <v>296</v>
      </c>
      <c r="AV5797" s="115">
        <v>105.966176575652</v>
      </c>
      <c r="AW5797" s="115">
        <v>1.1585170682000001</v>
      </c>
    </row>
    <row r="5798" spans="1:49" x14ac:dyDescent="0.25">
      <c r="A5798" s="117">
        <v>550000</v>
      </c>
      <c r="B5798" s="117">
        <v>730000</v>
      </c>
      <c r="C5798" s="117">
        <v>730000</v>
      </c>
      <c r="D5798" s="115" t="s">
        <v>342</v>
      </c>
      <c r="E5798" s="115" t="s">
        <v>13</v>
      </c>
      <c r="F5798" s="115" t="s">
        <v>343</v>
      </c>
      <c r="G5798" s="115" t="s">
        <v>344</v>
      </c>
      <c r="H5798" s="115">
        <v>0.56000000000000005</v>
      </c>
      <c r="I5798" s="115">
        <v>0.48</v>
      </c>
      <c r="J5798" s="115" t="s">
        <v>350</v>
      </c>
      <c r="K5798" s="115">
        <v>4.0224147746030003E-2</v>
      </c>
      <c r="L5798" s="115">
        <v>3643.6521946409598</v>
      </c>
      <c r="M5798" s="115">
        <v>9.0840684978563608</v>
      </c>
      <c r="N5798" s="115">
        <v>1.3360743955502099</v>
      </c>
      <c r="O5798" s="115">
        <v>0.36539891339285002</v>
      </c>
      <c r="P5798" s="115">
        <v>5.3742453886300001E-2</v>
      </c>
      <c r="Q5798" s="115">
        <v>146.56280421239501</v>
      </c>
      <c r="R5798" s="115">
        <v>1210</v>
      </c>
      <c r="S5798" s="115" t="s">
        <v>353</v>
      </c>
      <c r="T5798" s="115">
        <v>1210</v>
      </c>
      <c r="U5798" s="115" t="s">
        <v>352</v>
      </c>
      <c r="V5798" s="115" t="s">
        <v>350</v>
      </c>
      <c r="Z5798" s="115">
        <v>0</v>
      </c>
      <c r="AA5798" s="115">
        <v>1</v>
      </c>
      <c r="AB5798" s="115">
        <v>0.36539891339285002</v>
      </c>
      <c r="AC5798" s="115">
        <v>5.3742453886300001E-2</v>
      </c>
      <c r="AD5798" s="115">
        <v>287.42838529180602</v>
      </c>
      <c r="AF5798" s="115">
        <v>-1</v>
      </c>
      <c r="AG5798" s="115">
        <v>-1</v>
      </c>
      <c r="AH5798" s="115">
        <v>-1</v>
      </c>
      <c r="AI5798" s="115">
        <v>-1</v>
      </c>
      <c r="AJ5798" s="115">
        <v>0</v>
      </c>
      <c r="AM5798" s="115" t="s">
        <v>348</v>
      </c>
      <c r="AN5798" s="115">
        <v>-1</v>
      </c>
      <c r="AQ5798" s="115">
        <v>604</v>
      </c>
      <c r="AR5798" s="115" t="s">
        <v>271</v>
      </c>
      <c r="AS5798" s="115" t="s">
        <v>384</v>
      </c>
      <c r="AT5798" s="115" t="s">
        <v>296</v>
      </c>
      <c r="AV5798" s="115">
        <v>61.327167130786698</v>
      </c>
      <c r="AW5798" s="115">
        <v>0.23311304569999999</v>
      </c>
    </row>
    <row r="5799" spans="1:49" x14ac:dyDescent="0.25">
      <c r="A5799" s="117">
        <v>550000</v>
      </c>
      <c r="B5799" s="117">
        <v>730000</v>
      </c>
      <c r="C5799" s="117">
        <v>730000</v>
      </c>
      <c r="D5799" s="115" t="s">
        <v>342</v>
      </c>
      <c r="E5799" s="115" t="s">
        <v>13</v>
      </c>
      <c r="F5799" s="115" t="s">
        <v>343</v>
      </c>
      <c r="G5799" s="115" t="s">
        <v>344</v>
      </c>
      <c r="H5799" s="115">
        <v>0.56000000000000005</v>
      </c>
      <c r="I5799" s="115">
        <v>0.48</v>
      </c>
      <c r="J5799" s="115" t="s">
        <v>350</v>
      </c>
      <c r="K5799" s="115">
        <v>2.6176865558379999E-2</v>
      </c>
      <c r="L5799" s="115">
        <v>3643.6521946409598</v>
      </c>
      <c r="M5799" s="115">
        <v>9.0840684978563608</v>
      </c>
      <c r="N5799" s="115">
        <v>1.3360743955502099</v>
      </c>
      <c r="O5799" s="115">
        <v>0.23779243979153999</v>
      </c>
      <c r="P5799" s="115">
        <v>3.4974239828310001E-2</v>
      </c>
      <c r="Q5799" s="115">
        <v>95.379393640630894</v>
      </c>
      <c r="R5799" s="115">
        <v>1210</v>
      </c>
      <c r="S5799" s="115" t="s">
        <v>353</v>
      </c>
      <c r="T5799" s="115">
        <v>1210</v>
      </c>
      <c r="U5799" s="115" t="s">
        <v>352</v>
      </c>
      <c r="V5799" s="115" t="s">
        <v>350</v>
      </c>
      <c r="Z5799" s="115">
        <v>0</v>
      </c>
      <c r="AA5799" s="115">
        <v>1</v>
      </c>
      <c r="AB5799" s="115">
        <v>0.23779243979153999</v>
      </c>
      <c r="AC5799" s="115">
        <v>3.4974239828310001E-2</v>
      </c>
      <c r="AD5799" s="115">
        <v>95.379393640632003</v>
      </c>
      <c r="AF5799" s="115">
        <v>-1</v>
      </c>
      <c r="AG5799" s="115">
        <v>-1</v>
      </c>
      <c r="AH5799" s="115">
        <v>-1</v>
      </c>
      <c r="AI5799" s="115">
        <v>-1</v>
      </c>
      <c r="AJ5799" s="115">
        <v>0</v>
      </c>
      <c r="AM5799" s="115" t="s">
        <v>348</v>
      </c>
      <c r="AN5799" s="115">
        <v>-1</v>
      </c>
      <c r="AQ5799" s="115">
        <v>604</v>
      </c>
      <c r="AR5799" s="115" t="s">
        <v>271</v>
      </c>
      <c r="AS5799" s="115" t="s">
        <v>384</v>
      </c>
      <c r="AT5799" s="115" t="s">
        <v>296</v>
      </c>
      <c r="AV5799" s="115">
        <v>49.704202782884302</v>
      </c>
      <c r="AW5799" s="115">
        <v>7.73555504E-2</v>
      </c>
    </row>
    <row r="5800" spans="1:49" x14ac:dyDescent="0.25">
      <c r="A5800" s="117">
        <v>550000</v>
      </c>
      <c r="B5800" s="117">
        <v>810000</v>
      </c>
      <c r="C5800" s="117">
        <v>810000</v>
      </c>
      <c r="D5800" s="115" t="s">
        <v>342</v>
      </c>
      <c r="E5800" s="115" t="s">
        <v>13</v>
      </c>
      <c r="F5800" s="115" t="s">
        <v>343</v>
      </c>
      <c r="G5800" s="115" t="s">
        <v>344</v>
      </c>
      <c r="H5800" s="115">
        <v>0.56000000000000005</v>
      </c>
      <c r="I5800" s="115">
        <v>0.48</v>
      </c>
      <c r="J5800" s="115" t="s">
        <v>350</v>
      </c>
      <c r="K5800" s="115">
        <v>1.980988065846E-2</v>
      </c>
      <c r="L5800" s="115">
        <v>3633.9182238683702</v>
      </c>
      <c r="M5800" s="115">
        <v>8.6119236449041097</v>
      </c>
      <c r="N5800" s="115">
        <v>1.2501283429777299</v>
      </c>
      <c r="O5800" s="115">
        <v>0.17060117964537999</v>
      </c>
      <c r="P5800" s="115">
        <v>2.4764893282150001E-2</v>
      </c>
      <c r="Q5800" s="115">
        <v>71.987486337460794</v>
      </c>
      <c r="R5800" s="115">
        <v>1210</v>
      </c>
      <c r="S5800" s="115" t="s">
        <v>353</v>
      </c>
      <c r="T5800" s="115">
        <v>1210</v>
      </c>
      <c r="U5800" s="115" t="s">
        <v>352</v>
      </c>
      <c r="V5800" s="115" t="s">
        <v>350</v>
      </c>
      <c r="Z5800" s="115">
        <v>0</v>
      </c>
      <c r="AA5800" s="115">
        <v>1</v>
      </c>
      <c r="AB5800" s="115">
        <v>0.17060117964537999</v>
      </c>
      <c r="AC5800" s="115">
        <v>2.4764893282150001E-2</v>
      </c>
      <c r="AD5800" s="115">
        <v>499.73528457947799</v>
      </c>
      <c r="AF5800" s="115">
        <v>-1</v>
      </c>
      <c r="AG5800" s="115">
        <v>-1</v>
      </c>
      <c r="AH5800" s="115">
        <v>-1</v>
      </c>
      <c r="AI5800" s="115">
        <v>-1</v>
      </c>
      <c r="AJ5800" s="115">
        <v>0</v>
      </c>
      <c r="AM5800" s="115" t="s">
        <v>348</v>
      </c>
      <c r="AN5800" s="115">
        <v>-1</v>
      </c>
      <c r="AQ5800" s="115">
        <v>604</v>
      </c>
      <c r="AR5800" s="115" t="s">
        <v>271</v>
      </c>
      <c r="AS5800" s="115" t="s">
        <v>384</v>
      </c>
      <c r="AT5800" s="115" t="s">
        <v>296</v>
      </c>
      <c r="AV5800" s="115">
        <v>42.475566606353702</v>
      </c>
      <c r="AW5800" s="115">
        <v>0.40530031189999999</v>
      </c>
    </row>
    <row r="5801" spans="1:49" x14ac:dyDescent="0.25">
      <c r="A5801" s="117">
        <v>550000</v>
      </c>
      <c r="B5801" s="117">
        <v>810000</v>
      </c>
      <c r="C5801" s="117">
        <v>810000</v>
      </c>
      <c r="D5801" s="115" t="s">
        <v>342</v>
      </c>
      <c r="E5801" s="115" t="s">
        <v>13</v>
      </c>
      <c r="F5801" s="115" t="s">
        <v>343</v>
      </c>
      <c r="G5801" s="115" t="s">
        <v>344</v>
      </c>
      <c r="H5801" s="115">
        <v>0.56000000000000005</v>
      </c>
      <c r="I5801" s="115">
        <v>0.48</v>
      </c>
      <c r="J5801" s="115" t="s">
        <v>350</v>
      </c>
      <c r="K5801" s="115">
        <v>1.6072793225250001E-2</v>
      </c>
      <c r="L5801" s="115">
        <v>3633.9182238683702</v>
      </c>
      <c r="M5801" s="115">
        <v>8.6119236449041097</v>
      </c>
      <c r="N5801" s="115">
        <v>1.2501283429777299</v>
      </c>
      <c r="O5801" s="115">
        <v>0.13841766801621999</v>
      </c>
      <c r="P5801" s="115">
        <v>2.0093054361710001E-2</v>
      </c>
      <c r="Q5801" s="115">
        <v>58.407216209718598</v>
      </c>
      <c r="R5801" s="115">
        <v>1210</v>
      </c>
      <c r="S5801" s="115" t="s">
        <v>353</v>
      </c>
      <c r="T5801" s="115">
        <v>1210</v>
      </c>
      <c r="U5801" s="115" t="s">
        <v>352</v>
      </c>
      <c r="V5801" s="115" t="s">
        <v>350</v>
      </c>
      <c r="Z5801" s="115">
        <v>0</v>
      </c>
      <c r="AA5801" s="115">
        <v>1</v>
      </c>
      <c r="AB5801" s="115">
        <v>0.13841766801621999</v>
      </c>
      <c r="AC5801" s="115">
        <v>2.0093054361710001E-2</v>
      </c>
      <c r="AD5801" s="115">
        <v>859.65731352511102</v>
      </c>
      <c r="AF5801" s="115">
        <v>-1</v>
      </c>
      <c r="AG5801" s="115">
        <v>-1</v>
      </c>
      <c r="AH5801" s="115">
        <v>-1</v>
      </c>
      <c r="AI5801" s="115">
        <v>-1</v>
      </c>
      <c r="AJ5801" s="115">
        <v>0</v>
      </c>
      <c r="AM5801" s="115" t="s">
        <v>348</v>
      </c>
      <c r="AN5801" s="115">
        <v>-1</v>
      </c>
      <c r="AQ5801" s="115">
        <v>604</v>
      </c>
      <c r="AR5801" s="115" t="s">
        <v>271</v>
      </c>
      <c r="AS5801" s="115" t="s">
        <v>384</v>
      </c>
      <c r="AT5801" s="115" t="s">
        <v>296</v>
      </c>
      <c r="AV5801" s="115">
        <v>41.703915278294403</v>
      </c>
      <c r="AW5801" s="115">
        <v>0.69720787799999995</v>
      </c>
    </row>
    <row r="5802" spans="1:49" x14ac:dyDescent="0.25">
      <c r="A5802" s="117">
        <v>550000</v>
      </c>
      <c r="B5802" s="117">
        <v>810000</v>
      </c>
      <c r="C5802" s="117">
        <v>810000</v>
      </c>
      <c r="D5802" s="115" t="s">
        <v>342</v>
      </c>
      <c r="E5802" s="115" t="s">
        <v>13</v>
      </c>
      <c r="F5802" s="115" t="s">
        <v>343</v>
      </c>
      <c r="G5802" s="115" t="s">
        <v>344</v>
      </c>
      <c r="H5802" s="115">
        <v>0.56000000000000005</v>
      </c>
      <c r="I5802" s="115">
        <v>0.48</v>
      </c>
      <c r="J5802" s="115" t="s">
        <v>350</v>
      </c>
      <c r="K5802" s="115">
        <v>2.6308788021800001E-3</v>
      </c>
      <c r="L5802" s="115">
        <v>3633.9182238683702</v>
      </c>
      <c r="M5802" s="115">
        <v>8.6119236449041097</v>
      </c>
      <c r="N5802" s="115">
        <v>1.2501283429777299</v>
      </c>
      <c r="O5802" s="115">
        <v>2.2656927363370001E-2</v>
      </c>
      <c r="P5802" s="115">
        <v>3.2889361575399998E-3</v>
      </c>
      <c r="Q5802" s="115">
        <v>9.5603984240309003</v>
      </c>
      <c r="R5802" s="115">
        <v>1210</v>
      </c>
      <c r="S5802" s="115" t="s">
        <v>353</v>
      </c>
      <c r="T5802" s="115">
        <v>1210</v>
      </c>
      <c r="U5802" s="115" t="s">
        <v>352</v>
      </c>
      <c r="V5802" s="115" t="s">
        <v>350</v>
      </c>
      <c r="Z5802" s="115">
        <v>0</v>
      </c>
      <c r="AA5802" s="115">
        <v>1</v>
      </c>
      <c r="AB5802" s="115">
        <v>2.2656927363370001E-2</v>
      </c>
      <c r="AC5802" s="115">
        <v>3.2889361575399998E-3</v>
      </c>
      <c r="AD5802" s="115">
        <v>859.65731352511102</v>
      </c>
      <c r="AF5802" s="115">
        <v>-1</v>
      </c>
      <c r="AG5802" s="115">
        <v>-1</v>
      </c>
      <c r="AH5802" s="115">
        <v>-1</v>
      </c>
      <c r="AI5802" s="115">
        <v>-1</v>
      </c>
      <c r="AJ5802" s="115">
        <v>0</v>
      </c>
      <c r="AM5802" s="115" t="s">
        <v>348</v>
      </c>
      <c r="AN5802" s="115">
        <v>-1</v>
      </c>
      <c r="AQ5802" s="115">
        <v>604</v>
      </c>
      <c r="AR5802" s="115" t="s">
        <v>271</v>
      </c>
      <c r="AS5802" s="115" t="s">
        <v>384</v>
      </c>
      <c r="AT5802" s="115" t="s">
        <v>296</v>
      </c>
      <c r="AV5802" s="115">
        <v>21.820467101019201</v>
      </c>
      <c r="AW5802" s="115">
        <v>0.69720787799999995</v>
      </c>
    </row>
    <row r="5803" spans="1:49" x14ac:dyDescent="0.25">
      <c r="A5803" s="117">
        <v>550000</v>
      </c>
      <c r="B5803" s="117">
        <v>810000</v>
      </c>
      <c r="C5803" s="117">
        <v>810000</v>
      </c>
      <c r="D5803" s="115" t="s">
        <v>342</v>
      </c>
      <c r="E5803" s="115" t="s">
        <v>13</v>
      </c>
      <c r="F5803" s="115" t="s">
        <v>343</v>
      </c>
      <c r="G5803" s="115" t="s">
        <v>344</v>
      </c>
      <c r="H5803" s="115">
        <v>0.56000000000000005</v>
      </c>
      <c r="I5803" s="115">
        <v>0.48</v>
      </c>
      <c r="J5803" s="115" t="s">
        <v>350</v>
      </c>
      <c r="K5803" s="115">
        <v>2.0217577089899999E-3</v>
      </c>
      <c r="L5803" s="115">
        <v>3633.9182238683702</v>
      </c>
      <c r="M5803" s="115">
        <v>8.6119236449041097</v>
      </c>
      <c r="N5803" s="115">
        <v>1.2501283429777299</v>
      </c>
      <c r="O5803" s="115">
        <v>1.7411223018319998E-2</v>
      </c>
      <c r="P5803" s="115">
        <v>2.5274566146399999E-3</v>
      </c>
      <c r="Q5803" s="115">
        <v>7.3469021829487602</v>
      </c>
      <c r="R5803" s="115">
        <v>1210</v>
      </c>
      <c r="S5803" s="115" t="s">
        <v>353</v>
      </c>
      <c r="T5803" s="115">
        <v>1210</v>
      </c>
      <c r="U5803" s="115" t="s">
        <v>352</v>
      </c>
      <c r="V5803" s="115" t="s">
        <v>350</v>
      </c>
      <c r="Z5803" s="115">
        <v>0</v>
      </c>
      <c r="AA5803" s="115">
        <v>1</v>
      </c>
      <c r="AB5803" s="115">
        <v>1.7411223018319998E-2</v>
      </c>
      <c r="AC5803" s="115">
        <v>2.5274566146399999E-3</v>
      </c>
      <c r="AD5803" s="115">
        <v>211.03061653639699</v>
      </c>
      <c r="AF5803" s="115">
        <v>-1</v>
      </c>
      <c r="AG5803" s="115">
        <v>-1</v>
      </c>
      <c r="AH5803" s="115">
        <v>-1</v>
      </c>
      <c r="AI5803" s="115">
        <v>-1</v>
      </c>
      <c r="AJ5803" s="115">
        <v>0</v>
      </c>
      <c r="AM5803" s="115" t="s">
        <v>348</v>
      </c>
      <c r="AN5803" s="115">
        <v>-1</v>
      </c>
      <c r="AQ5803" s="115">
        <v>604</v>
      </c>
      <c r="AR5803" s="115" t="s">
        <v>271</v>
      </c>
      <c r="AS5803" s="115" t="s">
        <v>384</v>
      </c>
      <c r="AT5803" s="115" t="s">
        <v>296</v>
      </c>
      <c r="AV5803" s="115">
        <v>16.074238398718201</v>
      </c>
      <c r="AW5803" s="115">
        <v>0.17115216259999999</v>
      </c>
    </row>
    <row r="5804" spans="1:49" x14ac:dyDescent="0.25">
      <c r="A5804" s="117">
        <v>550000</v>
      </c>
      <c r="B5804" s="117">
        <v>820000</v>
      </c>
      <c r="C5804" s="117">
        <v>820000</v>
      </c>
      <c r="D5804" s="115" t="s">
        <v>342</v>
      </c>
      <c r="E5804" s="115" t="s">
        <v>13</v>
      </c>
      <c r="F5804" s="115" t="s">
        <v>343</v>
      </c>
      <c r="G5804" s="115" t="s">
        <v>344</v>
      </c>
      <c r="H5804" s="115">
        <v>0.56000000000000005</v>
      </c>
      <c r="I5804" s="115">
        <v>0.48</v>
      </c>
      <c r="J5804" s="115" t="s">
        <v>380</v>
      </c>
      <c r="K5804" s="115">
        <v>1.923007725146E-2</v>
      </c>
      <c r="L5804" s="115">
        <v>3665.0077663738102</v>
      </c>
      <c r="M5804" s="115">
        <v>9.4321892491547299</v>
      </c>
      <c r="N5804" s="115">
        <v>1.6872774491235001</v>
      </c>
      <c r="O5804" s="115">
        <v>0.18138172791165999</v>
      </c>
      <c r="P5804" s="115">
        <v>3.244647569129E-2</v>
      </c>
      <c r="Q5804" s="115">
        <v>70.4783824745803</v>
      </c>
      <c r="R5804" s="115">
        <v>1750</v>
      </c>
      <c r="S5804" s="115" t="s">
        <v>371</v>
      </c>
      <c r="T5804" s="115">
        <v>1750</v>
      </c>
      <c r="U5804" s="115" t="s">
        <v>380</v>
      </c>
      <c r="V5804" s="115" t="s">
        <v>380</v>
      </c>
      <c r="Z5804" s="115">
        <v>0</v>
      </c>
      <c r="AA5804" s="115">
        <v>1</v>
      </c>
      <c r="AB5804" s="115">
        <v>0.18138172791165999</v>
      </c>
      <c r="AC5804" s="115">
        <v>3.244647569129E-2</v>
      </c>
      <c r="AD5804" s="115">
        <v>158.33902362848801</v>
      </c>
      <c r="AF5804" s="115">
        <v>-1</v>
      </c>
      <c r="AG5804" s="115">
        <v>-1</v>
      </c>
      <c r="AH5804" s="115">
        <v>-1</v>
      </c>
      <c r="AI5804" s="115">
        <v>-1</v>
      </c>
      <c r="AJ5804" s="115">
        <v>0</v>
      </c>
      <c r="AM5804" s="115" t="s">
        <v>348</v>
      </c>
      <c r="AN5804" s="115">
        <v>-1</v>
      </c>
      <c r="AQ5804" s="115">
        <v>604</v>
      </c>
      <c r="AR5804" s="115" t="s">
        <v>271</v>
      </c>
      <c r="AS5804" s="115" t="s">
        <v>384</v>
      </c>
      <c r="AT5804" s="115" t="s">
        <v>296</v>
      </c>
      <c r="AV5804" s="115">
        <v>45.734467305263699</v>
      </c>
      <c r="AW5804" s="115">
        <v>0.12841769959999999</v>
      </c>
    </row>
    <row r="5805" spans="1:49" x14ac:dyDescent="0.25">
      <c r="A5805" s="117">
        <v>550000</v>
      </c>
      <c r="B5805" s="117">
        <v>820000</v>
      </c>
      <c r="C5805" s="117">
        <v>820000</v>
      </c>
      <c r="D5805" s="115" t="s">
        <v>342</v>
      </c>
      <c r="E5805" s="115" t="s">
        <v>13</v>
      </c>
      <c r="F5805" s="115" t="s">
        <v>343</v>
      </c>
      <c r="G5805" s="115" t="s">
        <v>344</v>
      </c>
      <c r="H5805" s="115">
        <v>0.56000000000000005</v>
      </c>
      <c r="I5805" s="115">
        <v>0.48</v>
      </c>
      <c r="J5805" s="115" t="s">
        <v>350</v>
      </c>
      <c r="K5805" s="115">
        <v>6.5072824232850004E-2</v>
      </c>
      <c r="L5805" s="115">
        <v>3665.0077663738102</v>
      </c>
      <c r="M5805" s="115">
        <v>9.4321892491547299</v>
      </c>
      <c r="N5805" s="115">
        <v>1.6872774491235001</v>
      </c>
      <c r="O5805" s="115">
        <v>0.61377919314127005</v>
      </c>
      <c r="P5805" s="115">
        <v>0.10979590887887</v>
      </c>
      <c r="Q5805" s="115">
        <v>238.492406193291</v>
      </c>
      <c r="R5805" s="115">
        <v>1750</v>
      </c>
      <c r="S5805" s="115" t="s">
        <v>371</v>
      </c>
      <c r="T5805" s="115">
        <v>1750</v>
      </c>
      <c r="U5805" s="115" t="s">
        <v>352</v>
      </c>
      <c r="V5805" s="115" t="s">
        <v>350</v>
      </c>
      <c r="Z5805" s="115">
        <v>0</v>
      </c>
      <c r="AA5805" s="115">
        <v>1</v>
      </c>
      <c r="AB5805" s="115">
        <v>0.61377919314127005</v>
      </c>
      <c r="AC5805" s="115">
        <v>0.10979590887887</v>
      </c>
      <c r="AD5805" s="115">
        <v>540.54489686322404</v>
      </c>
      <c r="AF5805" s="115">
        <v>-1</v>
      </c>
      <c r="AG5805" s="115">
        <v>-1</v>
      </c>
      <c r="AH5805" s="115">
        <v>-1</v>
      </c>
      <c r="AI5805" s="115">
        <v>-1</v>
      </c>
      <c r="AJ5805" s="115">
        <v>0</v>
      </c>
      <c r="AM5805" s="115" t="s">
        <v>348</v>
      </c>
      <c r="AN5805" s="115">
        <v>-1</v>
      </c>
      <c r="AQ5805" s="115">
        <v>604</v>
      </c>
      <c r="AR5805" s="115" t="s">
        <v>271</v>
      </c>
      <c r="AS5805" s="115" t="s">
        <v>384</v>
      </c>
      <c r="AT5805" s="115" t="s">
        <v>296</v>
      </c>
      <c r="AV5805" s="115">
        <v>70.676362186500597</v>
      </c>
      <c r="AW5805" s="115">
        <v>0.4383981321</v>
      </c>
    </row>
    <row r="5806" spans="1:49" x14ac:dyDescent="0.25">
      <c r="A5806" s="117">
        <v>550000</v>
      </c>
      <c r="B5806" s="117">
        <v>820000</v>
      </c>
      <c r="C5806" s="117">
        <v>820000</v>
      </c>
      <c r="D5806" s="115" t="s">
        <v>342</v>
      </c>
      <c r="E5806" s="115" t="s">
        <v>13</v>
      </c>
      <c r="F5806" s="115" t="s">
        <v>343</v>
      </c>
      <c r="G5806" s="115" t="s">
        <v>344</v>
      </c>
      <c r="H5806" s="115">
        <v>0.56000000000000005</v>
      </c>
      <c r="I5806" s="115">
        <v>0.48</v>
      </c>
      <c r="J5806" s="115" t="s">
        <v>350</v>
      </c>
      <c r="K5806" s="115">
        <v>3.9218707841400004E-3</v>
      </c>
      <c r="L5806" s="115">
        <v>3665.0077663738102</v>
      </c>
      <c r="M5806" s="115">
        <v>9.4321892491547299</v>
      </c>
      <c r="N5806" s="115">
        <v>1.6872774491235001</v>
      </c>
      <c r="O5806" s="115">
        <v>3.6991827446750003E-2</v>
      </c>
      <c r="P5806" s="115">
        <v>6.6172841324499999E-3</v>
      </c>
      <c r="Q5806" s="115">
        <v>14.3736868825949</v>
      </c>
      <c r="R5806" s="115">
        <v>1210</v>
      </c>
      <c r="S5806" s="115" t="s">
        <v>353</v>
      </c>
      <c r="T5806" s="115">
        <v>1210</v>
      </c>
      <c r="U5806" s="115" t="s">
        <v>352</v>
      </c>
      <c r="V5806" s="115" t="s">
        <v>350</v>
      </c>
      <c r="Z5806" s="115">
        <v>0</v>
      </c>
      <c r="AA5806" s="115">
        <v>1</v>
      </c>
      <c r="AB5806" s="115">
        <v>3.6991827446750003E-2</v>
      </c>
      <c r="AC5806" s="115">
        <v>6.6172841324499999E-3</v>
      </c>
      <c r="AD5806" s="115">
        <v>43.700870496078402</v>
      </c>
      <c r="AF5806" s="115">
        <v>-1</v>
      </c>
      <c r="AG5806" s="115">
        <v>-1</v>
      </c>
      <c r="AH5806" s="115">
        <v>-1</v>
      </c>
      <c r="AI5806" s="115">
        <v>-1</v>
      </c>
      <c r="AJ5806" s="115">
        <v>0</v>
      </c>
      <c r="AM5806" s="115" t="s">
        <v>348</v>
      </c>
      <c r="AN5806" s="115">
        <v>-1</v>
      </c>
      <c r="AQ5806" s="115">
        <v>604</v>
      </c>
      <c r="AR5806" s="115" t="s">
        <v>271</v>
      </c>
      <c r="AS5806" s="115" t="s">
        <v>384</v>
      </c>
      <c r="AT5806" s="115" t="s">
        <v>296</v>
      </c>
      <c r="AV5806" s="115">
        <v>21.744482686045099</v>
      </c>
      <c r="AW5806" s="115">
        <v>3.5442717399999997E-2</v>
      </c>
    </row>
    <row r="5807" spans="1:49" x14ac:dyDescent="0.25">
      <c r="A5807" s="117">
        <v>550000</v>
      </c>
      <c r="B5807" s="117">
        <v>820000</v>
      </c>
      <c r="C5807" s="117">
        <v>820000</v>
      </c>
      <c r="D5807" s="115" t="s">
        <v>342</v>
      </c>
      <c r="E5807" s="115" t="s">
        <v>13</v>
      </c>
      <c r="F5807" s="115" t="s">
        <v>343</v>
      </c>
      <c r="G5807" s="115" t="s">
        <v>344</v>
      </c>
      <c r="H5807" s="115">
        <v>0.56000000000000005</v>
      </c>
      <c r="I5807" s="115">
        <v>0.48</v>
      </c>
      <c r="J5807" s="115" t="s">
        <v>350</v>
      </c>
      <c r="K5807" s="115">
        <v>4.8543049999799998E-2</v>
      </c>
      <c r="L5807" s="115">
        <v>3665.0077663738102</v>
      </c>
      <c r="M5807" s="115">
        <v>9.4321892491547299</v>
      </c>
      <c r="N5807" s="115">
        <v>1.6872774491235001</v>
      </c>
      <c r="O5807" s="115">
        <v>0.45786723432933002</v>
      </c>
      <c r="P5807" s="115">
        <v>8.1905593576340002E-2</v>
      </c>
      <c r="Q5807" s="115">
        <v>177.910655252754</v>
      </c>
      <c r="R5807" s="115">
        <v>1300</v>
      </c>
      <c r="S5807" s="115" t="s">
        <v>346</v>
      </c>
      <c r="T5807" s="115">
        <v>1300</v>
      </c>
      <c r="U5807" s="115" t="s">
        <v>352</v>
      </c>
      <c r="V5807" s="115" t="s">
        <v>350</v>
      </c>
      <c r="Z5807" s="115">
        <v>0</v>
      </c>
      <c r="AA5807" s="115">
        <v>1</v>
      </c>
      <c r="AB5807" s="115">
        <v>0.45786723432933002</v>
      </c>
      <c r="AC5807" s="115">
        <v>8.1905593576340002E-2</v>
      </c>
      <c r="AD5807" s="115">
        <v>1521.5231154615601</v>
      </c>
      <c r="AF5807" s="115">
        <v>-1</v>
      </c>
      <c r="AG5807" s="115">
        <v>-1</v>
      </c>
      <c r="AH5807" s="115">
        <v>-1</v>
      </c>
      <c r="AI5807" s="115">
        <v>-1</v>
      </c>
      <c r="AJ5807" s="115">
        <v>0</v>
      </c>
      <c r="AM5807" s="115" t="s">
        <v>348</v>
      </c>
      <c r="AN5807" s="115">
        <v>-1</v>
      </c>
      <c r="AQ5807" s="115">
        <v>604</v>
      </c>
      <c r="AR5807" s="115" t="s">
        <v>271</v>
      </c>
      <c r="AS5807" s="115" t="s">
        <v>384</v>
      </c>
      <c r="AT5807" s="115" t="s">
        <v>296</v>
      </c>
      <c r="AV5807" s="115">
        <v>61.083743518564603</v>
      </c>
      <c r="AW5807" s="115">
        <v>1.2340009047</v>
      </c>
    </row>
    <row r="5808" spans="1:49" x14ac:dyDescent="0.25">
      <c r="A5808" s="117">
        <v>550000</v>
      </c>
      <c r="B5808" s="117">
        <v>820000</v>
      </c>
      <c r="C5808" s="117">
        <v>820000</v>
      </c>
      <c r="D5808" s="115" t="s">
        <v>342</v>
      </c>
      <c r="E5808" s="115" t="s">
        <v>13</v>
      </c>
      <c r="F5808" s="115" t="s">
        <v>343</v>
      </c>
      <c r="G5808" s="115" t="s">
        <v>344</v>
      </c>
      <c r="H5808" s="115">
        <v>0.56000000000000005</v>
      </c>
      <c r="I5808" s="115">
        <v>0.48</v>
      </c>
      <c r="J5808" s="115" t="s">
        <v>350</v>
      </c>
      <c r="K5808" s="115">
        <v>5.9437114993099997E-2</v>
      </c>
      <c r="L5808" s="115">
        <v>3665.0077663738102</v>
      </c>
      <c r="M5808" s="115">
        <v>9.4321892491547299</v>
      </c>
      <c r="N5808" s="115">
        <v>1.6872774491235001</v>
      </c>
      <c r="O5808" s="115">
        <v>0.56062211703876996</v>
      </c>
      <c r="P5808" s="115">
        <v>0.10028690376883</v>
      </c>
      <c r="Q5808" s="115">
        <v>217.837488060597</v>
      </c>
      <c r="R5808" s="115">
        <v>1300</v>
      </c>
      <c r="S5808" s="115" t="s">
        <v>346</v>
      </c>
      <c r="T5808" s="115">
        <v>1300</v>
      </c>
      <c r="U5808" s="115" t="s">
        <v>352</v>
      </c>
      <c r="V5808" s="115" t="s">
        <v>350</v>
      </c>
      <c r="Z5808" s="115">
        <v>0</v>
      </c>
      <c r="AA5808" s="115">
        <v>1</v>
      </c>
      <c r="AB5808" s="115">
        <v>0.56062211703876996</v>
      </c>
      <c r="AC5808" s="115">
        <v>0.10028690376883</v>
      </c>
      <c r="AD5808" s="115">
        <v>1521.5231154615601</v>
      </c>
      <c r="AF5808" s="115">
        <v>-1</v>
      </c>
      <c r="AG5808" s="115">
        <v>-1</v>
      </c>
      <c r="AH5808" s="115">
        <v>-1</v>
      </c>
      <c r="AI5808" s="115">
        <v>-1</v>
      </c>
      <c r="AJ5808" s="115">
        <v>0</v>
      </c>
      <c r="AM5808" s="115" t="s">
        <v>348</v>
      </c>
      <c r="AN5808" s="115">
        <v>-1</v>
      </c>
      <c r="AQ5808" s="115">
        <v>604</v>
      </c>
      <c r="AR5808" s="115" t="s">
        <v>271</v>
      </c>
      <c r="AS5808" s="115" t="s">
        <v>384</v>
      </c>
      <c r="AT5808" s="115" t="s">
        <v>296</v>
      </c>
      <c r="AV5808" s="115">
        <v>76.735271925448899</v>
      </c>
      <c r="AW5808" s="115">
        <v>1.2340009047</v>
      </c>
    </row>
    <row r="5809" spans="1:49" x14ac:dyDescent="0.25">
      <c r="A5809" s="117">
        <v>550000</v>
      </c>
      <c r="B5809" s="117">
        <v>850000</v>
      </c>
      <c r="C5809" s="117">
        <v>850000</v>
      </c>
      <c r="D5809" s="115" t="s">
        <v>342</v>
      </c>
      <c r="E5809" s="115" t="s">
        <v>13</v>
      </c>
      <c r="F5809" s="115" t="s">
        <v>343</v>
      </c>
      <c r="G5809" s="115" t="s">
        <v>344</v>
      </c>
      <c r="H5809" s="115">
        <v>0.56000000000000005</v>
      </c>
      <c r="I5809" s="115">
        <v>0.48</v>
      </c>
      <c r="J5809" s="115" t="s">
        <v>350</v>
      </c>
      <c r="K5809" s="115">
        <v>6.9133793899E-4</v>
      </c>
      <c r="L5809" s="115">
        <v>3679.33101625364</v>
      </c>
      <c r="M5809" s="115">
        <v>9.1675109103501793</v>
      </c>
      <c r="N5809" s="115">
        <v>1.3481598498673899</v>
      </c>
      <c r="O5809" s="115">
        <v>6.3378480984800003E-3</v>
      </c>
      <c r="P5809" s="115">
        <v>9.3203405204000001E-4</v>
      </c>
      <c r="Q5809" s="115">
        <v>2.54366112166085</v>
      </c>
      <c r="R5809" s="115">
        <v>1210</v>
      </c>
      <c r="S5809" s="115" t="s">
        <v>353</v>
      </c>
      <c r="T5809" s="115">
        <v>1210</v>
      </c>
      <c r="U5809" s="115" t="s">
        <v>352</v>
      </c>
      <c r="V5809" s="115" t="s">
        <v>350</v>
      </c>
      <c r="Z5809" s="115">
        <v>0</v>
      </c>
      <c r="AA5809" s="115">
        <v>1</v>
      </c>
      <c r="AB5809" s="115">
        <v>6.3378480984800003E-3</v>
      </c>
      <c r="AC5809" s="115">
        <v>9.3203405204000001E-4</v>
      </c>
      <c r="AD5809" s="115">
        <v>195.969782455607</v>
      </c>
      <c r="AF5809" s="115">
        <v>-1</v>
      </c>
      <c r="AG5809" s="115">
        <v>-1</v>
      </c>
      <c r="AH5809" s="115">
        <v>-1</v>
      </c>
      <c r="AI5809" s="115">
        <v>-1</v>
      </c>
      <c r="AJ5809" s="115">
        <v>0</v>
      </c>
      <c r="AM5809" s="115" t="s">
        <v>348</v>
      </c>
      <c r="AN5809" s="115">
        <v>-1</v>
      </c>
      <c r="AQ5809" s="115">
        <v>604</v>
      </c>
      <c r="AR5809" s="115" t="s">
        <v>271</v>
      </c>
      <c r="AS5809" s="115" t="s">
        <v>384</v>
      </c>
      <c r="AT5809" s="115" t="s">
        <v>296</v>
      </c>
      <c r="AV5809" s="115">
        <v>25.7035282308746</v>
      </c>
      <c r="AW5809" s="115">
        <v>0.15893737429999999</v>
      </c>
    </row>
    <row r="5810" spans="1:49" x14ac:dyDescent="0.25">
      <c r="A5810" s="117">
        <v>550000</v>
      </c>
      <c r="B5810" s="117">
        <v>850000</v>
      </c>
      <c r="C5810" s="117">
        <v>850000</v>
      </c>
      <c r="D5810" s="115" t="s">
        <v>342</v>
      </c>
      <c r="E5810" s="115" t="s">
        <v>13</v>
      </c>
      <c r="F5810" s="115" t="s">
        <v>343</v>
      </c>
      <c r="G5810" s="115" t="s">
        <v>344</v>
      </c>
      <c r="H5810" s="115">
        <v>0.56000000000000005</v>
      </c>
      <c r="I5810" s="115">
        <v>0.48</v>
      </c>
      <c r="J5810" s="115" t="s">
        <v>350</v>
      </c>
      <c r="K5810" s="115">
        <v>1.93095219631E-3</v>
      </c>
      <c r="L5810" s="115">
        <v>3679.33101625364</v>
      </c>
      <c r="M5810" s="115">
        <v>9.1675109103501793</v>
      </c>
      <c r="N5810" s="115">
        <v>1.3481598498673899</v>
      </c>
      <c r="O5810" s="115">
        <v>1.770202532703E-2</v>
      </c>
      <c r="P5810" s="115">
        <v>2.60323222307E-3</v>
      </c>
      <c r="Q5810" s="115">
        <v>7.1046123067864801</v>
      </c>
      <c r="R5810" s="115">
        <v>1210</v>
      </c>
      <c r="S5810" s="115" t="s">
        <v>353</v>
      </c>
      <c r="T5810" s="115">
        <v>1210</v>
      </c>
      <c r="U5810" s="115" t="s">
        <v>352</v>
      </c>
      <c r="V5810" s="115" t="s">
        <v>350</v>
      </c>
      <c r="Z5810" s="115">
        <v>0</v>
      </c>
      <c r="AA5810" s="115">
        <v>1</v>
      </c>
      <c r="AB5810" s="115">
        <v>1.770202532703E-2</v>
      </c>
      <c r="AC5810" s="115">
        <v>2.60323222307E-3</v>
      </c>
      <c r="AD5810" s="115">
        <v>466.88321878733001</v>
      </c>
      <c r="AF5810" s="115">
        <v>-1</v>
      </c>
      <c r="AG5810" s="115">
        <v>-1</v>
      </c>
      <c r="AH5810" s="115">
        <v>-1</v>
      </c>
      <c r="AI5810" s="115">
        <v>-1</v>
      </c>
      <c r="AJ5810" s="115">
        <v>0</v>
      </c>
      <c r="AM5810" s="115" t="s">
        <v>348</v>
      </c>
      <c r="AN5810" s="115">
        <v>-1</v>
      </c>
      <c r="AQ5810" s="115">
        <v>604</v>
      </c>
      <c r="AR5810" s="115" t="s">
        <v>271</v>
      </c>
      <c r="AS5810" s="115" t="s">
        <v>384</v>
      </c>
      <c r="AT5810" s="115" t="s">
        <v>296</v>
      </c>
      <c r="AV5810" s="115">
        <v>61.7167147955426</v>
      </c>
      <c r="AW5810" s="115">
        <v>0.3786563007</v>
      </c>
    </row>
    <row r="5811" spans="1:49" x14ac:dyDescent="0.25">
      <c r="A5811" s="117">
        <v>550000</v>
      </c>
      <c r="B5811" s="117">
        <v>850000</v>
      </c>
      <c r="C5811" s="117">
        <v>850000</v>
      </c>
      <c r="D5811" s="115" t="s">
        <v>342</v>
      </c>
      <c r="E5811" s="115" t="s">
        <v>13</v>
      </c>
      <c r="F5811" s="115" t="s">
        <v>343</v>
      </c>
      <c r="G5811" s="115" t="s">
        <v>344</v>
      </c>
      <c r="H5811" s="115">
        <v>0.56000000000000005</v>
      </c>
      <c r="I5811" s="115">
        <v>0.48</v>
      </c>
      <c r="J5811" s="115" t="s">
        <v>350</v>
      </c>
      <c r="K5811" s="115">
        <v>4.1849908287999997E-4</v>
      </c>
      <c r="L5811" s="115">
        <v>3679.33101625364</v>
      </c>
      <c r="M5811" s="115">
        <v>9.1675109103501793</v>
      </c>
      <c r="N5811" s="115">
        <v>1.3481598498673899</v>
      </c>
      <c r="O5811" s="115">
        <v>3.83659490832E-3</v>
      </c>
      <c r="P5811" s="115">
        <v>5.6420366074999995E-4</v>
      </c>
      <c r="Q5811" s="115">
        <v>1.53979665593616</v>
      </c>
      <c r="R5811" s="115">
        <v>1210</v>
      </c>
      <c r="S5811" s="115" t="s">
        <v>353</v>
      </c>
      <c r="T5811" s="115">
        <v>1210</v>
      </c>
      <c r="U5811" s="115" t="s">
        <v>352</v>
      </c>
      <c r="V5811" s="115" t="s">
        <v>350</v>
      </c>
      <c r="Z5811" s="115">
        <v>0</v>
      </c>
      <c r="AA5811" s="115">
        <v>1</v>
      </c>
      <c r="AB5811" s="115">
        <v>3.83659490832E-3</v>
      </c>
      <c r="AC5811" s="115">
        <v>5.6420366074999995E-4</v>
      </c>
      <c r="AD5811" s="115">
        <v>101.578588212939</v>
      </c>
      <c r="AF5811" s="115">
        <v>-1</v>
      </c>
      <c r="AG5811" s="115">
        <v>-1</v>
      </c>
      <c r="AH5811" s="115">
        <v>-1</v>
      </c>
      <c r="AI5811" s="115">
        <v>-1</v>
      </c>
      <c r="AJ5811" s="115">
        <v>0</v>
      </c>
      <c r="AM5811" s="115" t="s">
        <v>348</v>
      </c>
      <c r="AN5811" s="115">
        <v>-1</v>
      </c>
      <c r="AQ5811" s="115">
        <v>604</v>
      </c>
      <c r="AR5811" s="115" t="s">
        <v>271</v>
      </c>
      <c r="AS5811" s="115" t="s">
        <v>384</v>
      </c>
      <c r="AT5811" s="115" t="s">
        <v>296</v>
      </c>
      <c r="AV5811" s="115">
        <v>14.0427489576941</v>
      </c>
      <c r="AW5811" s="115">
        <v>8.2383283200000004E-2</v>
      </c>
    </row>
    <row r="5812" spans="1:49" x14ac:dyDescent="0.25">
      <c r="A5812" s="117">
        <v>550000</v>
      </c>
      <c r="B5812" s="117">
        <v>850000</v>
      </c>
      <c r="C5812" s="117">
        <v>850000</v>
      </c>
      <c r="D5812" s="115" t="s">
        <v>342</v>
      </c>
      <c r="E5812" s="115" t="s">
        <v>13</v>
      </c>
      <c r="F5812" s="115" t="s">
        <v>343</v>
      </c>
      <c r="G5812" s="115" t="s">
        <v>344</v>
      </c>
      <c r="H5812" s="115">
        <v>0.56000000000000005</v>
      </c>
      <c r="I5812" s="115">
        <v>0.48</v>
      </c>
      <c r="J5812" s="115" t="s">
        <v>350</v>
      </c>
      <c r="K5812" s="117">
        <v>1.2255335289999999E-6</v>
      </c>
      <c r="L5812" s="115">
        <v>3682.59813766149</v>
      </c>
      <c r="M5812" s="115">
        <v>9.1751459501170505</v>
      </c>
      <c r="N5812" s="115">
        <v>1.34926546710053</v>
      </c>
      <c r="O5812" s="115">
        <v>1.1244448989999999E-5</v>
      </c>
      <c r="P5812" s="117">
        <v>1.653570069454E-6</v>
      </c>
      <c r="Q5812" s="115">
        <v>4.5131474915300002E-3</v>
      </c>
      <c r="R5812" s="115">
        <v>1210</v>
      </c>
      <c r="S5812" s="115" t="s">
        <v>353</v>
      </c>
      <c r="T5812" s="115">
        <v>1210</v>
      </c>
      <c r="U5812" s="115" t="s">
        <v>352</v>
      </c>
      <c r="V5812" s="115" t="s">
        <v>350</v>
      </c>
      <c r="Z5812" s="115">
        <v>0</v>
      </c>
      <c r="AA5812" s="115">
        <v>1</v>
      </c>
      <c r="AB5812" s="115">
        <v>1.1244448989999999E-5</v>
      </c>
      <c r="AC5812" s="117">
        <v>1.653570069454E-6</v>
      </c>
      <c r="AD5812" s="115">
        <v>21.473891461409899</v>
      </c>
      <c r="AF5812" s="115">
        <v>-1</v>
      </c>
      <c r="AG5812" s="115">
        <v>-1</v>
      </c>
      <c r="AH5812" s="115">
        <v>-1</v>
      </c>
      <c r="AI5812" s="115">
        <v>-1</v>
      </c>
      <c r="AJ5812" s="115">
        <v>0</v>
      </c>
      <c r="AM5812" s="115" t="s">
        <v>348</v>
      </c>
      <c r="AN5812" s="115">
        <v>-1</v>
      </c>
      <c r="AQ5812" s="115">
        <v>604</v>
      </c>
      <c r="AR5812" s="115" t="s">
        <v>271</v>
      </c>
      <c r="AS5812" s="115" t="s">
        <v>384</v>
      </c>
      <c r="AT5812" s="115" t="s">
        <v>296</v>
      </c>
      <c r="AV5812" s="115">
        <v>2.9569811210583401</v>
      </c>
      <c r="AW5812" s="115">
        <v>1.7415970400000001E-2</v>
      </c>
    </row>
    <row r="5813" spans="1:49" x14ac:dyDescent="0.25">
      <c r="A5813" s="117">
        <v>550000</v>
      </c>
      <c r="B5813" s="117">
        <v>860000</v>
      </c>
      <c r="C5813" s="117">
        <v>860000</v>
      </c>
      <c r="D5813" s="115" t="s">
        <v>342</v>
      </c>
      <c r="E5813" s="115" t="s">
        <v>13</v>
      </c>
      <c r="F5813" s="115" t="s">
        <v>343</v>
      </c>
      <c r="G5813" s="115" t="s">
        <v>344</v>
      </c>
      <c r="H5813" s="115">
        <v>0.56000000000000005</v>
      </c>
      <c r="I5813" s="115">
        <v>0.48</v>
      </c>
      <c r="J5813" s="115" t="s">
        <v>350</v>
      </c>
      <c r="K5813" s="115">
        <v>0.27124502801150002</v>
      </c>
      <c r="L5813" s="115">
        <v>3630.6683912733001</v>
      </c>
      <c r="M5813" s="115">
        <v>8.4903671084208305</v>
      </c>
      <c r="N5813" s="115">
        <v>1.2422161350488301</v>
      </c>
      <c r="O5813" s="115">
        <v>2.3029698641515601</v>
      </c>
      <c r="P5813" s="115">
        <v>0.33694495034765998</v>
      </c>
      <c r="Q5813" s="115">
        <v>984.80074949140999</v>
      </c>
      <c r="R5813" s="115">
        <v>1210</v>
      </c>
      <c r="S5813" s="115" t="s">
        <v>353</v>
      </c>
      <c r="T5813" s="115">
        <v>1210</v>
      </c>
      <c r="U5813" s="115" t="s">
        <v>352</v>
      </c>
      <c r="V5813" s="115" t="s">
        <v>350</v>
      </c>
      <c r="Z5813" s="115">
        <v>0</v>
      </c>
      <c r="AA5813" s="115">
        <v>1</v>
      </c>
      <c r="AB5813" s="115">
        <v>2.3029698641515601</v>
      </c>
      <c r="AC5813" s="115">
        <v>0.33694495034765998</v>
      </c>
      <c r="AD5813" s="115">
        <v>1520.24528903488</v>
      </c>
      <c r="AF5813" s="115">
        <v>-1</v>
      </c>
      <c r="AG5813" s="115">
        <v>-1</v>
      </c>
      <c r="AH5813" s="115">
        <v>-1</v>
      </c>
      <c r="AI5813" s="115">
        <v>-1</v>
      </c>
      <c r="AJ5813" s="115">
        <v>0</v>
      </c>
      <c r="AM5813" s="115" t="s">
        <v>348</v>
      </c>
      <c r="AN5813" s="115">
        <v>-1</v>
      </c>
      <c r="AQ5813" s="115">
        <v>604</v>
      </c>
      <c r="AR5813" s="115" t="s">
        <v>271</v>
      </c>
      <c r="AS5813" s="115" t="s">
        <v>384</v>
      </c>
      <c r="AT5813" s="115" t="s">
        <v>296</v>
      </c>
      <c r="AV5813" s="115">
        <v>139.21038098738799</v>
      </c>
      <c r="AW5813" s="115">
        <v>1.2329645491000001</v>
      </c>
    </row>
    <row r="5814" spans="1:49" x14ac:dyDescent="0.25">
      <c r="A5814" s="117">
        <v>550000</v>
      </c>
      <c r="B5814" s="117">
        <v>860000</v>
      </c>
      <c r="C5814" s="117">
        <v>860000</v>
      </c>
      <c r="D5814" s="115" t="s">
        <v>342</v>
      </c>
      <c r="E5814" s="115" t="s">
        <v>13</v>
      </c>
      <c r="F5814" s="115" t="s">
        <v>343</v>
      </c>
      <c r="G5814" s="115" t="s">
        <v>344</v>
      </c>
      <c r="H5814" s="115">
        <v>0.56000000000000005</v>
      </c>
      <c r="I5814" s="115">
        <v>0.48</v>
      </c>
      <c r="J5814" s="115" t="s">
        <v>350</v>
      </c>
      <c r="K5814" s="115">
        <v>6.4045904216700001E-3</v>
      </c>
      <c r="L5814" s="115">
        <v>3630.6683912733001</v>
      </c>
      <c r="M5814" s="115">
        <v>8.4903671084208305</v>
      </c>
      <c r="N5814" s="115">
        <v>1.2422161350488301</v>
      </c>
      <c r="O5814" s="115">
        <v>5.4377323859099998E-2</v>
      </c>
      <c r="P5814" s="115">
        <v>7.9558855601800007E-3</v>
      </c>
      <c r="Q5814" s="115">
        <v>23.252944003030802</v>
      </c>
      <c r="R5814" s="115">
        <v>1300</v>
      </c>
      <c r="S5814" s="115" t="s">
        <v>346</v>
      </c>
      <c r="T5814" s="115">
        <v>1300</v>
      </c>
      <c r="U5814" s="115" t="s">
        <v>352</v>
      </c>
      <c r="V5814" s="115" t="s">
        <v>350</v>
      </c>
      <c r="Z5814" s="115">
        <v>0</v>
      </c>
      <c r="AA5814" s="115">
        <v>1</v>
      </c>
      <c r="AB5814" s="115">
        <v>5.4377323859099998E-2</v>
      </c>
      <c r="AC5814" s="115">
        <v>7.9558855601800007E-3</v>
      </c>
      <c r="AD5814" s="115">
        <v>73.726888673652795</v>
      </c>
      <c r="AF5814" s="115">
        <v>-1</v>
      </c>
      <c r="AG5814" s="115">
        <v>-1</v>
      </c>
      <c r="AH5814" s="115">
        <v>-1</v>
      </c>
      <c r="AI5814" s="115">
        <v>-1</v>
      </c>
      <c r="AJ5814" s="115">
        <v>0</v>
      </c>
      <c r="AM5814" s="115" t="s">
        <v>348</v>
      </c>
      <c r="AN5814" s="115">
        <v>-1</v>
      </c>
      <c r="AQ5814" s="115">
        <v>604</v>
      </c>
      <c r="AR5814" s="115" t="s">
        <v>271</v>
      </c>
      <c r="AS5814" s="115" t="s">
        <v>384</v>
      </c>
      <c r="AT5814" s="115" t="s">
        <v>296</v>
      </c>
      <c r="AV5814" s="115">
        <v>27.872408170089699</v>
      </c>
      <c r="AW5814" s="115">
        <v>5.9794719099999998E-2</v>
      </c>
    </row>
    <row r="5815" spans="1:49" x14ac:dyDescent="0.25">
      <c r="A5815" s="117">
        <v>550000</v>
      </c>
      <c r="B5815" s="117">
        <v>860000</v>
      </c>
      <c r="C5815" s="117">
        <v>860000</v>
      </c>
      <c r="D5815" s="115" t="s">
        <v>342</v>
      </c>
      <c r="E5815" s="115" t="s">
        <v>13</v>
      </c>
      <c r="F5815" s="115" t="s">
        <v>343</v>
      </c>
      <c r="G5815" s="115" t="s">
        <v>344</v>
      </c>
      <c r="H5815" s="115">
        <v>0.56000000000000005</v>
      </c>
      <c r="I5815" s="115">
        <v>0.48</v>
      </c>
      <c r="J5815" s="115" t="s">
        <v>380</v>
      </c>
      <c r="K5815" s="115">
        <v>4.4582124692299999E-3</v>
      </c>
      <c r="L5815" s="115">
        <v>3614.7873788189199</v>
      </c>
      <c r="M5815" s="115">
        <v>6.9104811129710804</v>
      </c>
      <c r="N5815" s="115">
        <v>0.93894795997739999</v>
      </c>
      <c r="O5815" s="115">
        <v>3.0808393066230001E-2</v>
      </c>
      <c r="P5815" s="115">
        <v>4.1860295031300003E-3</v>
      </c>
      <c r="Q5815" s="115">
        <v>16.1154901658693</v>
      </c>
      <c r="R5815" s="115">
        <v>1750</v>
      </c>
      <c r="S5815" s="115" t="s">
        <v>371</v>
      </c>
      <c r="T5815" s="115">
        <v>1750</v>
      </c>
      <c r="U5815" s="115" t="s">
        <v>380</v>
      </c>
      <c r="V5815" s="115" t="s">
        <v>380</v>
      </c>
      <c r="Z5815" s="115">
        <v>0</v>
      </c>
      <c r="AA5815" s="115">
        <v>1</v>
      </c>
      <c r="AB5815" s="115">
        <v>3.0808393066230001E-2</v>
      </c>
      <c r="AC5815" s="115">
        <v>4.1860295031300003E-3</v>
      </c>
      <c r="AD5815" s="115">
        <v>2233.0835361630602</v>
      </c>
      <c r="AF5815" s="115">
        <v>-1</v>
      </c>
      <c r="AG5815" s="115">
        <v>-1</v>
      </c>
      <c r="AH5815" s="115">
        <v>-1</v>
      </c>
      <c r="AI5815" s="115">
        <v>-1</v>
      </c>
      <c r="AJ5815" s="115">
        <v>0</v>
      </c>
      <c r="AM5815" s="115" t="s">
        <v>348</v>
      </c>
      <c r="AN5815" s="115">
        <v>-1</v>
      </c>
      <c r="AQ5815" s="115">
        <v>604</v>
      </c>
      <c r="AR5815" s="115" t="s">
        <v>271</v>
      </c>
      <c r="AS5815" s="115" t="s">
        <v>384</v>
      </c>
      <c r="AT5815" s="115" t="s">
        <v>296</v>
      </c>
      <c r="AV5815" s="115">
        <v>36.243394339388303</v>
      </c>
      <c r="AW5815" s="115">
        <v>1.8110977584000001</v>
      </c>
    </row>
    <row r="5816" spans="1:49" x14ac:dyDescent="0.25">
      <c r="A5816" s="117">
        <v>550000</v>
      </c>
      <c r="B5816" s="117">
        <v>860000</v>
      </c>
      <c r="C5816" s="117">
        <v>870000</v>
      </c>
      <c r="D5816" s="115" t="s">
        <v>342</v>
      </c>
      <c r="E5816" s="115" t="s">
        <v>13</v>
      </c>
      <c r="F5816" s="115" t="s">
        <v>343</v>
      </c>
      <c r="G5816" s="115" t="s">
        <v>344</v>
      </c>
      <c r="H5816" s="115">
        <v>0.56000000000000005</v>
      </c>
      <c r="I5816" s="115">
        <v>0.48</v>
      </c>
      <c r="J5816" s="115" t="s">
        <v>350</v>
      </c>
      <c r="K5816" s="115">
        <v>1.7373630529699999E-3</v>
      </c>
      <c r="L5816" s="115">
        <v>3629.6640881832</v>
      </c>
      <c r="M5816" s="115">
        <v>8.5623035585064198</v>
      </c>
      <c r="N5816" s="115">
        <v>1.241390876898</v>
      </c>
      <c r="O5816" s="115">
        <v>1.4875829850889999E-2</v>
      </c>
      <c r="P5816" s="115">
        <v>2.1567466438200001E-3</v>
      </c>
      <c r="Q5816" s="115">
        <v>6.3060442815160496</v>
      </c>
      <c r="R5816" s="115">
        <v>1210</v>
      </c>
      <c r="S5816" s="115" t="s">
        <v>353</v>
      </c>
      <c r="T5816" s="115">
        <v>1210</v>
      </c>
      <c r="U5816" s="115" t="s">
        <v>352</v>
      </c>
      <c r="V5816" s="115" t="s">
        <v>350</v>
      </c>
      <c r="Z5816" s="115">
        <v>0</v>
      </c>
      <c r="AA5816" s="115">
        <v>1</v>
      </c>
      <c r="AB5816" s="115">
        <v>1.4875829850889999E-2</v>
      </c>
      <c r="AC5816" s="115">
        <v>2.1567466438200001E-3</v>
      </c>
      <c r="AD5816" s="115">
        <v>204.815615832768</v>
      </c>
      <c r="AF5816" s="115">
        <v>-1</v>
      </c>
      <c r="AG5816" s="115">
        <v>-1</v>
      </c>
      <c r="AH5816" s="115">
        <v>-1</v>
      </c>
      <c r="AI5816" s="115">
        <v>-1</v>
      </c>
      <c r="AJ5816" s="115">
        <v>0</v>
      </c>
      <c r="AM5816" s="115" t="s">
        <v>348</v>
      </c>
      <c r="AN5816" s="115">
        <v>-1</v>
      </c>
      <c r="AQ5816" s="115">
        <v>604</v>
      </c>
      <c r="AR5816" s="115" t="s">
        <v>271</v>
      </c>
      <c r="AS5816" s="115" t="s">
        <v>384</v>
      </c>
      <c r="AT5816" s="115" t="s">
        <v>296</v>
      </c>
      <c r="AV5816" s="115">
        <v>15.2414139101018</v>
      </c>
      <c r="AW5816" s="115">
        <v>0.16611161059999999</v>
      </c>
    </row>
    <row r="5817" spans="1:49" x14ac:dyDescent="0.25">
      <c r="A5817" s="117">
        <v>550000</v>
      </c>
      <c r="B5817" s="117">
        <v>860000</v>
      </c>
      <c r="C5817" s="117">
        <v>870000</v>
      </c>
      <c r="D5817" s="115" t="s">
        <v>342</v>
      </c>
      <c r="E5817" s="115" t="s">
        <v>13</v>
      </c>
      <c r="F5817" s="115" t="s">
        <v>343</v>
      </c>
      <c r="G5817" s="115" t="s">
        <v>344</v>
      </c>
      <c r="H5817" s="115">
        <v>0.56000000000000005</v>
      </c>
      <c r="I5817" s="115">
        <v>0.48</v>
      </c>
      <c r="J5817" s="115" t="s">
        <v>350</v>
      </c>
      <c r="K5817" s="115">
        <v>2.7657197727399998E-3</v>
      </c>
      <c r="L5817" s="115">
        <v>3629.6640881832</v>
      </c>
      <c r="M5817" s="115">
        <v>8.5623035585064198</v>
      </c>
      <c r="N5817" s="115">
        <v>1.241390876898</v>
      </c>
      <c r="O5817" s="115">
        <v>2.368093225196E-2</v>
      </c>
      <c r="P5817" s="115">
        <v>3.4333392939299998E-3</v>
      </c>
      <c r="Q5817" s="115">
        <v>10.0386337370925</v>
      </c>
      <c r="R5817" s="115">
        <v>1210</v>
      </c>
      <c r="S5817" s="115" t="s">
        <v>353</v>
      </c>
      <c r="T5817" s="115">
        <v>1210</v>
      </c>
      <c r="U5817" s="115" t="s">
        <v>352</v>
      </c>
      <c r="V5817" s="115" t="s">
        <v>350</v>
      </c>
      <c r="Z5817" s="115">
        <v>0</v>
      </c>
      <c r="AA5817" s="115">
        <v>1</v>
      </c>
      <c r="AB5817" s="115">
        <v>2.368093225196E-2</v>
      </c>
      <c r="AC5817" s="115">
        <v>3.4333392939299998E-3</v>
      </c>
      <c r="AD5817" s="115">
        <v>943.939548813241</v>
      </c>
      <c r="AF5817" s="115">
        <v>-1</v>
      </c>
      <c r="AG5817" s="115">
        <v>-1</v>
      </c>
      <c r="AH5817" s="115">
        <v>-1</v>
      </c>
      <c r="AI5817" s="115">
        <v>-1</v>
      </c>
      <c r="AJ5817" s="115">
        <v>0</v>
      </c>
      <c r="AM5817" s="115" t="s">
        <v>348</v>
      </c>
      <c r="AN5817" s="115">
        <v>-1</v>
      </c>
      <c r="AQ5817" s="115">
        <v>604</v>
      </c>
      <c r="AR5817" s="115" t="s">
        <v>271</v>
      </c>
      <c r="AS5817" s="115" t="s">
        <v>384</v>
      </c>
      <c r="AT5817" s="115" t="s">
        <v>296</v>
      </c>
      <c r="AV5817" s="115">
        <v>26.7108079165242</v>
      </c>
      <c r="AW5817" s="115">
        <v>0.76556329990000005</v>
      </c>
    </row>
    <row r="5818" spans="1:49" x14ac:dyDescent="0.25">
      <c r="A5818" s="117">
        <v>550000</v>
      </c>
      <c r="B5818" s="117">
        <v>860000</v>
      </c>
      <c r="C5818" s="117">
        <v>870000</v>
      </c>
      <c r="D5818" s="115" t="s">
        <v>342</v>
      </c>
      <c r="E5818" s="115" t="s">
        <v>13</v>
      </c>
      <c r="F5818" s="115" t="s">
        <v>343</v>
      </c>
      <c r="G5818" s="115" t="s">
        <v>344</v>
      </c>
      <c r="H5818" s="115">
        <v>0.56000000000000005</v>
      </c>
      <c r="I5818" s="115">
        <v>0.48</v>
      </c>
      <c r="J5818" s="115" t="s">
        <v>350</v>
      </c>
      <c r="K5818" s="115">
        <v>5.4360238016700002E-3</v>
      </c>
      <c r="L5818" s="115">
        <v>3629.6640881832</v>
      </c>
      <c r="M5818" s="115">
        <v>8.5623035585064198</v>
      </c>
      <c r="N5818" s="115">
        <v>1.241390876898</v>
      </c>
      <c r="O5818" s="115">
        <v>4.654488594121E-2</v>
      </c>
      <c r="P5818" s="115">
        <v>6.7482303540000003E-3</v>
      </c>
      <c r="Q5818" s="115">
        <v>19.730940375452398</v>
      </c>
      <c r="R5818" s="115">
        <v>1210</v>
      </c>
      <c r="S5818" s="115" t="s">
        <v>353</v>
      </c>
      <c r="T5818" s="115">
        <v>1210</v>
      </c>
      <c r="U5818" s="115" t="s">
        <v>352</v>
      </c>
      <c r="V5818" s="115" t="s">
        <v>350</v>
      </c>
      <c r="Z5818" s="115">
        <v>0</v>
      </c>
      <c r="AA5818" s="115">
        <v>1</v>
      </c>
      <c r="AB5818" s="115">
        <v>4.654488594121E-2</v>
      </c>
      <c r="AC5818" s="115">
        <v>6.7482303540000003E-3</v>
      </c>
      <c r="AD5818" s="115">
        <v>943.939548813241</v>
      </c>
      <c r="AF5818" s="115">
        <v>-1</v>
      </c>
      <c r="AG5818" s="115">
        <v>-1</v>
      </c>
      <c r="AH5818" s="115">
        <v>-1</v>
      </c>
      <c r="AI5818" s="115">
        <v>-1</v>
      </c>
      <c r="AJ5818" s="115">
        <v>0</v>
      </c>
      <c r="AM5818" s="115" t="s">
        <v>348</v>
      </c>
      <c r="AN5818" s="115">
        <v>-1</v>
      </c>
      <c r="AQ5818" s="115">
        <v>604</v>
      </c>
      <c r="AR5818" s="115" t="s">
        <v>271</v>
      </c>
      <c r="AS5818" s="115" t="s">
        <v>384</v>
      </c>
      <c r="AT5818" s="115" t="s">
        <v>296</v>
      </c>
      <c r="AV5818" s="115">
        <v>37.417185781255199</v>
      </c>
      <c r="AW5818" s="115">
        <v>0.76556329990000005</v>
      </c>
    </row>
    <row r="5819" spans="1:49" x14ac:dyDescent="0.25">
      <c r="A5819" s="117">
        <v>550000</v>
      </c>
      <c r="B5819" s="117">
        <v>860000</v>
      </c>
      <c r="C5819" s="117">
        <v>870000</v>
      </c>
      <c r="D5819" s="115" t="s">
        <v>342</v>
      </c>
      <c r="E5819" s="115" t="s">
        <v>13</v>
      </c>
      <c r="F5819" s="115" t="s">
        <v>343</v>
      </c>
      <c r="G5819" s="115" t="s">
        <v>344</v>
      </c>
      <c r="H5819" s="115">
        <v>0.56000000000000005</v>
      </c>
      <c r="I5819" s="115">
        <v>0.48</v>
      </c>
      <c r="J5819" s="115" t="s">
        <v>350</v>
      </c>
      <c r="K5819" s="115">
        <v>9.2775141380599998E-3</v>
      </c>
      <c r="L5819" s="115">
        <v>3629.6640881832</v>
      </c>
      <c r="M5819" s="115">
        <v>8.5623035585064198</v>
      </c>
      <c r="N5819" s="115">
        <v>1.241390876898</v>
      </c>
      <c r="O5819" s="115">
        <v>7.9436892318469995E-2</v>
      </c>
      <c r="P5819" s="115">
        <v>1.1517021411289999E-2</v>
      </c>
      <c r="Q5819" s="115">
        <v>33.674259894557302</v>
      </c>
      <c r="R5819" s="115">
        <v>1210</v>
      </c>
      <c r="S5819" s="115" t="s">
        <v>353</v>
      </c>
      <c r="T5819" s="115">
        <v>1210</v>
      </c>
      <c r="U5819" s="115" t="s">
        <v>352</v>
      </c>
      <c r="V5819" s="115" t="s">
        <v>350</v>
      </c>
      <c r="Z5819" s="115">
        <v>0</v>
      </c>
      <c r="AA5819" s="115">
        <v>1</v>
      </c>
      <c r="AB5819" s="115">
        <v>7.9436892318469995E-2</v>
      </c>
      <c r="AC5819" s="115">
        <v>1.1517021411289999E-2</v>
      </c>
      <c r="AD5819" s="115">
        <v>426.207524829573</v>
      </c>
      <c r="AF5819" s="115">
        <v>-1</v>
      </c>
      <c r="AG5819" s="115">
        <v>-1</v>
      </c>
      <c r="AH5819" s="115">
        <v>-1</v>
      </c>
      <c r="AI5819" s="115">
        <v>-1</v>
      </c>
      <c r="AJ5819" s="115">
        <v>0</v>
      </c>
      <c r="AM5819" s="115" t="s">
        <v>348</v>
      </c>
      <c r="AN5819" s="115">
        <v>-1</v>
      </c>
      <c r="AQ5819" s="115">
        <v>604</v>
      </c>
      <c r="AR5819" s="115" t="s">
        <v>271</v>
      </c>
      <c r="AS5819" s="115" t="s">
        <v>384</v>
      </c>
      <c r="AT5819" s="115" t="s">
        <v>296</v>
      </c>
      <c r="AV5819" s="115">
        <v>32.642660929018703</v>
      </c>
      <c r="AW5819" s="115">
        <v>0.34566709229999998</v>
      </c>
    </row>
    <row r="5820" spans="1:49" x14ac:dyDescent="0.25">
      <c r="A5820" s="117">
        <v>550000</v>
      </c>
      <c r="B5820" s="117">
        <v>870000</v>
      </c>
      <c r="C5820" s="117">
        <v>870000</v>
      </c>
      <c r="D5820" s="115" t="s">
        <v>342</v>
      </c>
      <c r="E5820" s="115" t="s">
        <v>13</v>
      </c>
      <c r="F5820" s="115" t="s">
        <v>343</v>
      </c>
      <c r="G5820" s="115" t="s">
        <v>344</v>
      </c>
      <c r="H5820" s="115">
        <v>0.56000000000000005</v>
      </c>
      <c r="I5820" s="115">
        <v>0.48</v>
      </c>
      <c r="J5820" s="115" t="s">
        <v>350</v>
      </c>
      <c r="K5820" s="115">
        <v>0.11986561768025999</v>
      </c>
      <c r="L5820" s="115">
        <v>3639.6383397477798</v>
      </c>
      <c r="M5820" s="115">
        <v>9.0746748842173304</v>
      </c>
      <c r="N5820" s="115">
        <v>1.3347136326101801</v>
      </c>
      <c r="O5820" s="115">
        <v>1.08774151024426</v>
      </c>
      <c r="P5820" s="115">
        <v>0.15998627399908</v>
      </c>
      <c r="Q5820" s="115">
        <v>436.26749772662799</v>
      </c>
      <c r="R5820" s="115">
        <v>1210</v>
      </c>
      <c r="S5820" s="115" t="s">
        <v>353</v>
      </c>
      <c r="T5820" s="115">
        <v>1210</v>
      </c>
      <c r="U5820" s="115" t="s">
        <v>352</v>
      </c>
      <c r="V5820" s="115" t="s">
        <v>350</v>
      </c>
      <c r="Z5820" s="115">
        <v>0</v>
      </c>
      <c r="AA5820" s="115">
        <v>1</v>
      </c>
      <c r="AB5820" s="115">
        <v>1.08774151024426</v>
      </c>
      <c r="AC5820" s="115">
        <v>0.15998627399908</v>
      </c>
      <c r="AD5820" s="115">
        <v>912.857686897235</v>
      </c>
      <c r="AF5820" s="115">
        <v>-1</v>
      </c>
      <c r="AG5820" s="115">
        <v>-1</v>
      </c>
      <c r="AH5820" s="115">
        <v>-1</v>
      </c>
      <c r="AI5820" s="115">
        <v>-1</v>
      </c>
      <c r="AJ5820" s="115">
        <v>0</v>
      </c>
      <c r="AM5820" s="115" t="s">
        <v>348</v>
      </c>
      <c r="AN5820" s="115">
        <v>-1</v>
      </c>
      <c r="AQ5820" s="115">
        <v>604</v>
      </c>
      <c r="AR5820" s="115" t="s">
        <v>271</v>
      </c>
      <c r="AS5820" s="115" t="s">
        <v>384</v>
      </c>
      <c r="AT5820" s="115" t="s">
        <v>296</v>
      </c>
      <c r="AV5820" s="115">
        <v>96.876683970960798</v>
      </c>
      <c r="AW5820" s="115">
        <v>0.74035497719999999</v>
      </c>
    </row>
    <row r="5821" spans="1:49" x14ac:dyDescent="0.25">
      <c r="A5821" s="117">
        <v>550000</v>
      </c>
      <c r="B5821" s="117">
        <v>870000</v>
      </c>
      <c r="C5821" s="117">
        <v>870000</v>
      </c>
      <c r="D5821" s="115" t="s">
        <v>342</v>
      </c>
      <c r="E5821" s="115" t="s">
        <v>13</v>
      </c>
      <c r="F5821" s="115" t="s">
        <v>343</v>
      </c>
      <c r="G5821" s="115" t="s">
        <v>344</v>
      </c>
      <c r="H5821" s="115">
        <v>0.56000000000000005</v>
      </c>
      <c r="I5821" s="115">
        <v>0.48</v>
      </c>
      <c r="J5821" s="115" t="s">
        <v>350</v>
      </c>
      <c r="K5821" s="115">
        <v>0.16963596663169001</v>
      </c>
      <c r="L5821" s="115">
        <v>3639.6383397477798</v>
      </c>
      <c r="M5821" s="115">
        <v>9.0746748842173304</v>
      </c>
      <c r="N5821" s="115">
        <v>1.3347136326101801</v>
      </c>
      <c r="O5821" s="115">
        <v>1.5393912458525301</v>
      </c>
      <c r="P5821" s="115">
        <v>0.22641543724432001</v>
      </c>
      <c r="Q5821" s="115">
        <v>617.41356795287902</v>
      </c>
      <c r="R5821" s="115">
        <v>1210</v>
      </c>
      <c r="S5821" s="115" t="s">
        <v>353</v>
      </c>
      <c r="T5821" s="115">
        <v>1210</v>
      </c>
      <c r="U5821" s="115" t="s">
        <v>352</v>
      </c>
      <c r="V5821" s="115" t="s">
        <v>350</v>
      </c>
      <c r="Z5821" s="115">
        <v>0</v>
      </c>
      <c r="AA5821" s="115">
        <v>1</v>
      </c>
      <c r="AB5821" s="115">
        <v>1.5393912458525301</v>
      </c>
      <c r="AC5821" s="115">
        <v>0.22641543724432001</v>
      </c>
      <c r="AD5821" s="115">
        <v>1201.91082032502</v>
      </c>
      <c r="AF5821" s="115">
        <v>-1</v>
      </c>
      <c r="AG5821" s="115">
        <v>-1</v>
      </c>
      <c r="AH5821" s="115">
        <v>-1</v>
      </c>
      <c r="AI5821" s="115">
        <v>-1</v>
      </c>
      <c r="AJ5821" s="115">
        <v>0</v>
      </c>
      <c r="AM5821" s="115" t="s">
        <v>348</v>
      </c>
      <c r="AN5821" s="115">
        <v>-1</v>
      </c>
      <c r="AQ5821" s="115">
        <v>604</v>
      </c>
      <c r="AR5821" s="115" t="s">
        <v>271</v>
      </c>
      <c r="AS5821" s="115" t="s">
        <v>384</v>
      </c>
      <c r="AT5821" s="115" t="s">
        <v>296</v>
      </c>
      <c r="AV5821" s="115">
        <v>105.25645737552</v>
      </c>
      <c r="AW5821" s="115">
        <v>0.97478574240000004</v>
      </c>
    </row>
    <row r="5822" spans="1:49" x14ac:dyDescent="0.25">
      <c r="A5822" s="117">
        <v>550000</v>
      </c>
      <c r="B5822" s="117">
        <v>870000</v>
      </c>
      <c r="C5822" s="117">
        <v>870000</v>
      </c>
      <c r="D5822" s="115" t="s">
        <v>342</v>
      </c>
      <c r="E5822" s="115" t="s">
        <v>13</v>
      </c>
      <c r="F5822" s="115" t="s">
        <v>343</v>
      </c>
      <c r="G5822" s="115" t="s">
        <v>344</v>
      </c>
      <c r="H5822" s="115">
        <v>0.56000000000000005</v>
      </c>
      <c r="I5822" s="115">
        <v>0.48</v>
      </c>
      <c r="J5822" s="115" t="s">
        <v>350</v>
      </c>
      <c r="K5822" s="115">
        <v>5.1703994961500004E-3</v>
      </c>
      <c r="L5822" s="115">
        <v>3639.6383397477798</v>
      </c>
      <c r="M5822" s="115">
        <v>9.0746748842173304</v>
      </c>
      <c r="N5822" s="115">
        <v>1.3347136326101801</v>
      </c>
      <c r="O5822" s="115">
        <v>4.6919694449120003E-2</v>
      </c>
      <c r="P5822" s="115">
        <v>6.9010026935500002E-3</v>
      </c>
      <c r="Q5822" s="115">
        <v>18.8183842380183</v>
      </c>
      <c r="R5822" s="115">
        <v>1210</v>
      </c>
      <c r="S5822" s="115" t="s">
        <v>353</v>
      </c>
      <c r="T5822" s="115">
        <v>1210</v>
      </c>
      <c r="U5822" s="115" t="s">
        <v>352</v>
      </c>
      <c r="V5822" s="115" t="s">
        <v>350</v>
      </c>
      <c r="Z5822" s="115">
        <v>0</v>
      </c>
      <c r="AA5822" s="115">
        <v>1</v>
      </c>
      <c r="AB5822" s="115">
        <v>4.6919694449120003E-2</v>
      </c>
      <c r="AC5822" s="115">
        <v>6.9010026935500002E-3</v>
      </c>
      <c r="AD5822" s="115">
        <v>18.818384238018101</v>
      </c>
      <c r="AF5822" s="115">
        <v>-1</v>
      </c>
      <c r="AG5822" s="115">
        <v>-1</v>
      </c>
      <c r="AH5822" s="115">
        <v>-1</v>
      </c>
      <c r="AI5822" s="115">
        <v>-1</v>
      </c>
      <c r="AJ5822" s="115">
        <v>0</v>
      </c>
      <c r="AM5822" s="115" t="s">
        <v>348</v>
      </c>
      <c r="AN5822" s="115">
        <v>-1</v>
      </c>
      <c r="AQ5822" s="115">
        <v>604</v>
      </c>
      <c r="AR5822" s="115" t="s">
        <v>271</v>
      </c>
      <c r="AS5822" s="115" t="s">
        <v>384</v>
      </c>
      <c r="AT5822" s="115" t="s">
        <v>296</v>
      </c>
      <c r="AV5822" s="115">
        <v>22.1152473293842</v>
      </c>
      <c r="AW5822" s="115">
        <v>1.52622743E-2</v>
      </c>
    </row>
    <row r="5823" spans="1:49" x14ac:dyDescent="0.25">
      <c r="A5823" s="117">
        <v>550000</v>
      </c>
      <c r="B5823" s="117">
        <v>870000</v>
      </c>
      <c r="C5823" s="117">
        <v>870000</v>
      </c>
      <c r="D5823" s="115" t="s">
        <v>342</v>
      </c>
      <c r="E5823" s="115" t="s">
        <v>13</v>
      </c>
      <c r="F5823" s="115" t="s">
        <v>343</v>
      </c>
      <c r="G5823" s="115" t="s">
        <v>344</v>
      </c>
      <c r="H5823" s="115">
        <v>0.56000000000000005</v>
      </c>
      <c r="I5823" s="115">
        <v>0.48</v>
      </c>
      <c r="J5823" s="115" t="s">
        <v>350</v>
      </c>
      <c r="K5823" s="115">
        <v>8.3079931242299992E-3</v>
      </c>
      <c r="L5823" s="115">
        <v>3639.6383397477798</v>
      </c>
      <c r="M5823" s="115">
        <v>9.0746748842173304</v>
      </c>
      <c r="N5823" s="115">
        <v>1.3347136326101801</v>
      </c>
      <c r="O5823" s="115">
        <v>7.5392336542759994E-2</v>
      </c>
      <c r="P5823" s="115">
        <v>1.108879168255E-2</v>
      </c>
      <c r="Q5823" s="115">
        <v>30.238090301333902</v>
      </c>
      <c r="R5823" s="115">
        <v>1210</v>
      </c>
      <c r="S5823" s="115" t="s">
        <v>353</v>
      </c>
      <c r="T5823" s="115">
        <v>1210</v>
      </c>
      <c r="U5823" s="115" t="s">
        <v>352</v>
      </c>
      <c r="V5823" s="115" t="s">
        <v>350</v>
      </c>
      <c r="Z5823" s="115">
        <v>0</v>
      </c>
      <c r="AA5823" s="115">
        <v>1</v>
      </c>
      <c r="AB5823" s="115">
        <v>7.5392336542759994E-2</v>
      </c>
      <c r="AC5823" s="115">
        <v>1.108879168255E-2</v>
      </c>
      <c r="AD5823" s="115">
        <v>56.744306850956598</v>
      </c>
      <c r="AF5823" s="115">
        <v>-1</v>
      </c>
      <c r="AG5823" s="115">
        <v>-1</v>
      </c>
      <c r="AH5823" s="115">
        <v>-1</v>
      </c>
      <c r="AI5823" s="115">
        <v>-1</v>
      </c>
      <c r="AJ5823" s="115">
        <v>0</v>
      </c>
      <c r="AM5823" s="115" t="s">
        <v>348</v>
      </c>
      <c r="AN5823" s="115">
        <v>-1</v>
      </c>
      <c r="AQ5823" s="115">
        <v>604</v>
      </c>
      <c r="AR5823" s="115" t="s">
        <v>271</v>
      </c>
      <c r="AS5823" s="115" t="s">
        <v>384</v>
      </c>
      <c r="AT5823" s="115" t="s">
        <v>296</v>
      </c>
      <c r="AV5823" s="115">
        <v>27.3178125018621</v>
      </c>
      <c r="AW5823" s="115">
        <v>4.6021335599999998E-2</v>
      </c>
    </row>
    <row r="5824" spans="1:49" x14ac:dyDescent="0.25">
      <c r="A5824" s="117">
        <v>550000</v>
      </c>
      <c r="B5824" s="117">
        <v>870000</v>
      </c>
      <c r="C5824" s="117">
        <v>870000</v>
      </c>
      <c r="D5824" s="115" t="s">
        <v>342</v>
      </c>
      <c r="E5824" s="115" t="s">
        <v>13</v>
      </c>
      <c r="F5824" s="115" t="s">
        <v>343</v>
      </c>
      <c r="G5824" s="115" t="s">
        <v>344</v>
      </c>
      <c r="H5824" s="115">
        <v>0.56000000000000005</v>
      </c>
      <c r="I5824" s="115">
        <v>0.48</v>
      </c>
      <c r="J5824" s="115" t="s">
        <v>350</v>
      </c>
      <c r="K5824" s="115">
        <v>1.4038222181839999E-2</v>
      </c>
      <c r="L5824" s="115">
        <v>3639.6383397477798</v>
      </c>
      <c r="M5824" s="115">
        <v>9.0746748842173304</v>
      </c>
      <c r="N5824" s="115">
        <v>1.3347136326101801</v>
      </c>
      <c r="O5824" s="115">
        <v>0.12739230225265999</v>
      </c>
      <c r="P5824" s="115">
        <v>1.8737006523719998E-2</v>
      </c>
      <c r="Q5824" s="115">
        <v>51.094051674944502</v>
      </c>
      <c r="R5824" s="115">
        <v>1210</v>
      </c>
      <c r="S5824" s="115" t="s">
        <v>353</v>
      </c>
      <c r="T5824" s="115">
        <v>1210</v>
      </c>
      <c r="U5824" s="115" t="s">
        <v>352</v>
      </c>
      <c r="V5824" s="115" t="s">
        <v>350</v>
      </c>
      <c r="Z5824" s="115">
        <v>0</v>
      </c>
      <c r="AA5824" s="115">
        <v>1</v>
      </c>
      <c r="AB5824" s="115">
        <v>0.12739230225265999</v>
      </c>
      <c r="AC5824" s="115">
        <v>1.8737006523719998E-2</v>
      </c>
      <c r="AD5824" s="115">
        <v>51.094051674944097</v>
      </c>
      <c r="AF5824" s="115">
        <v>-1</v>
      </c>
      <c r="AG5824" s="115">
        <v>-1</v>
      </c>
      <c r="AH5824" s="115">
        <v>-1</v>
      </c>
      <c r="AI5824" s="115">
        <v>-1</v>
      </c>
      <c r="AJ5824" s="115">
        <v>0</v>
      </c>
      <c r="AM5824" s="115" t="s">
        <v>348</v>
      </c>
      <c r="AN5824" s="115">
        <v>-1</v>
      </c>
      <c r="AQ5824" s="115">
        <v>604</v>
      </c>
      <c r="AR5824" s="115" t="s">
        <v>271</v>
      </c>
      <c r="AS5824" s="115" t="s">
        <v>384</v>
      </c>
      <c r="AT5824" s="115" t="s">
        <v>296</v>
      </c>
      <c r="AV5824" s="115">
        <v>33.727886068005603</v>
      </c>
      <c r="AW5824" s="115">
        <v>4.1438809100000001E-2</v>
      </c>
    </row>
    <row r="5825" spans="1:49" x14ac:dyDescent="0.25">
      <c r="A5825" s="117">
        <v>550000</v>
      </c>
      <c r="B5825" s="117">
        <v>870000</v>
      </c>
      <c r="C5825" s="117">
        <v>870000</v>
      </c>
      <c r="D5825" s="115" t="s">
        <v>342</v>
      </c>
      <c r="E5825" s="115" t="s">
        <v>13</v>
      </c>
      <c r="F5825" s="115" t="s">
        <v>343</v>
      </c>
      <c r="G5825" s="115" t="s">
        <v>344</v>
      </c>
      <c r="H5825" s="115">
        <v>0.56000000000000005</v>
      </c>
      <c r="I5825" s="115">
        <v>0.48</v>
      </c>
      <c r="J5825" s="115" t="s">
        <v>345</v>
      </c>
      <c r="K5825" s="115">
        <v>5.0342856222900002E-3</v>
      </c>
      <c r="L5825" s="115">
        <v>3536.34294228313</v>
      </c>
      <c r="M5825" s="115">
        <v>8.9676759721669193</v>
      </c>
      <c r="N5825" s="115">
        <v>1.58886952329036</v>
      </c>
      <c r="O5825" s="115">
        <v>4.5145842212030003E-2</v>
      </c>
      <c r="P5825" s="115">
        <v>7.9988229967900004E-3</v>
      </c>
      <c r="Q5825" s="115">
        <v>17.802960429822701</v>
      </c>
      <c r="R5825" s="115">
        <v>1300</v>
      </c>
      <c r="S5825" s="115" t="s">
        <v>346</v>
      </c>
      <c r="T5825" s="115">
        <v>1300</v>
      </c>
      <c r="U5825" s="115" t="s">
        <v>347</v>
      </c>
      <c r="V5825" s="115" t="s">
        <v>345</v>
      </c>
      <c r="Z5825" s="115">
        <v>0</v>
      </c>
      <c r="AA5825" s="115">
        <v>1</v>
      </c>
      <c r="AB5825" s="115">
        <v>4.5145842212030003E-2</v>
      </c>
      <c r="AC5825" s="115">
        <v>7.9988229967900004E-3</v>
      </c>
      <c r="AD5825" s="115">
        <v>656.01149101630403</v>
      </c>
      <c r="AF5825" s="115">
        <v>-1</v>
      </c>
      <c r="AG5825" s="115">
        <v>-1</v>
      </c>
      <c r="AH5825" s="115">
        <v>-1</v>
      </c>
      <c r="AI5825" s="115">
        <v>-1</v>
      </c>
      <c r="AJ5825" s="115">
        <v>0</v>
      </c>
      <c r="AM5825" s="115" t="s">
        <v>348</v>
      </c>
      <c r="AN5825" s="115">
        <v>-1</v>
      </c>
      <c r="AQ5825" s="115">
        <v>604</v>
      </c>
      <c r="AR5825" s="115" t="s">
        <v>271</v>
      </c>
      <c r="AS5825" s="115" t="s">
        <v>384</v>
      </c>
      <c r="AT5825" s="115" t="s">
        <v>296</v>
      </c>
      <c r="AV5825" s="115">
        <v>27.774370636645099</v>
      </c>
      <c r="AW5825" s="115">
        <v>0.53204500489999995</v>
      </c>
    </row>
    <row r="5826" spans="1:49" x14ac:dyDescent="0.25">
      <c r="A5826" s="117">
        <v>550000</v>
      </c>
      <c r="B5826" s="117">
        <v>870000</v>
      </c>
      <c r="C5826" s="117">
        <v>870000</v>
      </c>
      <c r="D5826" s="115" t="s">
        <v>342</v>
      </c>
      <c r="E5826" s="115" t="s">
        <v>13</v>
      </c>
      <c r="F5826" s="115" t="s">
        <v>343</v>
      </c>
      <c r="G5826" s="115" t="s">
        <v>344</v>
      </c>
      <c r="H5826" s="115">
        <v>0.56000000000000005</v>
      </c>
      <c r="I5826" s="115">
        <v>0.48</v>
      </c>
      <c r="J5826" s="115" t="s">
        <v>345</v>
      </c>
      <c r="K5826" s="115">
        <v>5.6973760906500002E-3</v>
      </c>
      <c r="L5826" s="115">
        <v>3536.34294228313</v>
      </c>
      <c r="M5826" s="115">
        <v>8.9676759721669193</v>
      </c>
      <c r="N5826" s="115">
        <v>1.58886952329036</v>
      </c>
      <c r="O5826" s="115">
        <v>5.1092222672519998E-2</v>
      </c>
      <c r="P5826" s="115">
        <v>9.0523872331499996E-3</v>
      </c>
      <c r="Q5826" s="115">
        <v>20.1478757277063</v>
      </c>
      <c r="R5826" s="115">
        <v>3200</v>
      </c>
      <c r="S5826" s="115" t="s">
        <v>378</v>
      </c>
      <c r="T5826" s="115">
        <v>3200</v>
      </c>
      <c r="U5826" s="115" t="s">
        <v>347</v>
      </c>
      <c r="V5826" s="115" t="s">
        <v>345</v>
      </c>
      <c r="Y5826" s="115" t="s">
        <v>372</v>
      </c>
      <c r="Z5826" s="115">
        <v>0</v>
      </c>
      <c r="AA5826" s="115">
        <v>1</v>
      </c>
      <c r="AB5826" s="115">
        <v>5.1092222672519998E-2</v>
      </c>
      <c r="AC5826" s="115">
        <v>9.0523872331499996E-3</v>
      </c>
      <c r="AD5826" s="115">
        <v>196.44091015316999</v>
      </c>
      <c r="AF5826" s="115">
        <v>-1</v>
      </c>
      <c r="AG5826" s="115">
        <v>-1</v>
      </c>
      <c r="AH5826" s="115">
        <v>-1</v>
      </c>
      <c r="AI5826" s="115">
        <v>-1</v>
      </c>
      <c r="AJ5826" s="115">
        <v>0</v>
      </c>
      <c r="AM5826" s="115" t="s">
        <v>348</v>
      </c>
      <c r="AN5826" s="115">
        <v>-1</v>
      </c>
      <c r="AQ5826" s="115">
        <v>604</v>
      </c>
      <c r="AR5826" s="115" t="s">
        <v>271</v>
      </c>
      <c r="AS5826" s="115" t="s">
        <v>384</v>
      </c>
      <c r="AT5826" s="115" t="s">
        <v>296</v>
      </c>
      <c r="AV5826" s="115">
        <v>32.3088007736702</v>
      </c>
      <c r="AW5826" s="115">
        <v>0.15931947299999999</v>
      </c>
    </row>
    <row r="5827" spans="1:49" x14ac:dyDescent="0.25">
      <c r="A5827" s="117">
        <v>550000</v>
      </c>
      <c r="B5827" s="117">
        <v>870000</v>
      </c>
      <c r="C5827" s="117">
        <v>870000</v>
      </c>
      <c r="D5827" s="115" t="s">
        <v>342</v>
      </c>
      <c r="E5827" s="115" t="s">
        <v>13</v>
      </c>
      <c r="F5827" s="115" t="s">
        <v>343</v>
      </c>
      <c r="G5827" s="115" t="s">
        <v>344</v>
      </c>
      <c r="H5827" s="115">
        <v>0.56000000000000005</v>
      </c>
      <c r="I5827" s="115">
        <v>0.48</v>
      </c>
      <c r="J5827" s="115" t="s">
        <v>380</v>
      </c>
      <c r="K5827" s="115">
        <v>2.7944034866320001E-2</v>
      </c>
      <c r="L5827" s="115">
        <v>3536.34294228313</v>
      </c>
      <c r="M5827" s="115">
        <v>8.9676759721669193</v>
      </c>
      <c r="N5827" s="115">
        <v>1.58886952329036</v>
      </c>
      <c r="O5827" s="115">
        <v>0.25059305003615001</v>
      </c>
      <c r="P5827" s="115">
        <v>4.4399425356869998E-2</v>
      </c>
      <c r="Q5827" s="115">
        <v>98.819690478449303</v>
      </c>
      <c r="R5827" s="115">
        <v>1750</v>
      </c>
      <c r="S5827" s="115" t="s">
        <v>371</v>
      </c>
      <c r="T5827" s="115">
        <v>1750</v>
      </c>
      <c r="U5827" s="115" t="s">
        <v>380</v>
      </c>
      <c r="V5827" s="115" t="s">
        <v>380</v>
      </c>
      <c r="Z5827" s="115">
        <v>0</v>
      </c>
      <c r="AA5827" s="115">
        <v>1</v>
      </c>
      <c r="AB5827" s="115">
        <v>0.25059305003615001</v>
      </c>
      <c r="AC5827" s="115">
        <v>4.4399425356869998E-2</v>
      </c>
      <c r="AD5827" s="115">
        <v>98.819690478447498</v>
      </c>
      <c r="AF5827" s="115">
        <v>-1</v>
      </c>
      <c r="AG5827" s="115">
        <v>-1</v>
      </c>
      <c r="AH5827" s="115">
        <v>-1</v>
      </c>
      <c r="AI5827" s="115">
        <v>-1</v>
      </c>
      <c r="AJ5827" s="115">
        <v>0</v>
      </c>
      <c r="AM5827" s="115" t="s">
        <v>348</v>
      </c>
      <c r="AN5827" s="115">
        <v>-1</v>
      </c>
      <c r="AQ5827" s="115">
        <v>604</v>
      </c>
      <c r="AR5827" s="115" t="s">
        <v>271</v>
      </c>
      <c r="AS5827" s="115" t="s">
        <v>384</v>
      </c>
      <c r="AT5827" s="115" t="s">
        <v>296</v>
      </c>
      <c r="AV5827" s="115">
        <v>54.518654229112201</v>
      </c>
      <c r="AW5827" s="115">
        <v>8.0145734400000002E-2</v>
      </c>
    </row>
    <row r="5828" spans="1:49" x14ac:dyDescent="0.25">
      <c r="A5828" s="117">
        <v>550000</v>
      </c>
      <c r="B5828" s="117">
        <v>870000</v>
      </c>
      <c r="C5828" s="117">
        <v>870000</v>
      </c>
      <c r="D5828" s="115" t="s">
        <v>342</v>
      </c>
      <c r="E5828" s="115" t="s">
        <v>13</v>
      </c>
      <c r="F5828" s="115" t="s">
        <v>343</v>
      </c>
      <c r="G5828" s="115" t="s">
        <v>344</v>
      </c>
      <c r="H5828" s="115">
        <v>0.56000000000000005</v>
      </c>
      <c r="I5828" s="115">
        <v>0.48</v>
      </c>
      <c r="J5828" s="115" t="s">
        <v>350</v>
      </c>
      <c r="K5828" s="115">
        <v>5.0228659443640002E-2</v>
      </c>
      <c r="L5828" s="115">
        <v>3536.34294228313</v>
      </c>
      <c r="M5828" s="115">
        <v>8.9676759721669193</v>
      </c>
      <c r="N5828" s="115">
        <v>1.58886952329036</v>
      </c>
      <c r="O5828" s="115">
        <v>0.45043434240689001</v>
      </c>
      <c r="P5828" s="115">
        <v>7.9806786185730005E-2</v>
      </c>
      <c r="Q5828" s="115">
        <v>177.625765323862</v>
      </c>
      <c r="R5828" s="115">
        <v>1750</v>
      </c>
      <c r="S5828" s="115" t="s">
        <v>371</v>
      </c>
      <c r="T5828" s="115">
        <v>1750</v>
      </c>
      <c r="U5828" s="115" t="s">
        <v>352</v>
      </c>
      <c r="V5828" s="115" t="s">
        <v>350</v>
      </c>
      <c r="Z5828" s="115">
        <v>0</v>
      </c>
      <c r="AA5828" s="115">
        <v>1</v>
      </c>
      <c r="AB5828" s="115">
        <v>0.45043434240689001</v>
      </c>
      <c r="AC5828" s="115">
        <v>7.9806786185730005E-2</v>
      </c>
      <c r="AD5828" s="115">
        <v>177.625765323861</v>
      </c>
      <c r="AF5828" s="115">
        <v>-1</v>
      </c>
      <c r="AG5828" s="115">
        <v>-1</v>
      </c>
      <c r="AH5828" s="115">
        <v>-1</v>
      </c>
      <c r="AI5828" s="115">
        <v>-1</v>
      </c>
      <c r="AJ5828" s="115">
        <v>0</v>
      </c>
      <c r="AM5828" s="115" t="s">
        <v>348</v>
      </c>
      <c r="AN5828" s="115">
        <v>-1</v>
      </c>
      <c r="AQ5828" s="115">
        <v>604</v>
      </c>
      <c r="AR5828" s="115" t="s">
        <v>271</v>
      </c>
      <c r="AS5828" s="115" t="s">
        <v>384</v>
      </c>
      <c r="AT5828" s="115" t="s">
        <v>296</v>
      </c>
      <c r="AV5828" s="115">
        <v>59.707165706379897</v>
      </c>
      <c r="AW5828" s="115">
        <v>0.14405982589999999</v>
      </c>
    </row>
    <row r="5829" spans="1:49" x14ac:dyDescent="0.25">
      <c r="A5829" s="117">
        <v>550000</v>
      </c>
      <c r="B5829" s="117">
        <v>870000</v>
      </c>
      <c r="C5829" s="117">
        <v>870000</v>
      </c>
      <c r="D5829" s="115" t="s">
        <v>342</v>
      </c>
      <c r="E5829" s="115" t="s">
        <v>13</v>
      </c>
      <c r="F5829" s="115" t="s">
        <v>343</v>
      </c>
      <c r="G5829" s="115" t="s">
        <v>344</v>
      </c>
      <c r="H5829" s="115">
        <v>0.56000000000000005</v>
      </c>
      <c r="I5829" s="115">
        <v>0.48</v>
      </c>
      <c r="J5829" s="115" t="s">
        <v>345</v>
      </c>
      <c r="K5829" s="115">
        <v>7.4025312000200001E-3</v>
      </c>
      <c r="L5829" s="115">
        <v>3536.34294228313</v>
      </c>
      <c r="M5829" s="115">
        <v>8.9676759721669193</v>
      </c>
      <c r="N5829" s="115">
        <v>1.58886952329036</v>
      </c>
      <c r="O5829" s="115">
        <v>6.638350117564E-2</v>
      </c>
      <c r="P5829" s="115">
        <v>1.176165621891E-2</v>
      </c>
      <c r="Q5829" s="115">
        <v>26.177888964224898</v>
      </c>
      <c r="R5829" s="115">
        <v>1750</v>
      </c>
      <c r="S5829" s="115" t="s">
        <v>371</v>
      </c>
      <c r="T5829" s="115">
        <v>1750</v>
      </c>
      <c r="U5829" s="115" t="s">
        <v>379</v>
      </c>
      <c r="V5829" s="115" t="s">
        <v>345</v>
      </c>
      <c r="Z5829" s="115">
        <v>0</v>
      </c>
      <c r="AA5829" s="115">
        <v>1</v>
      </c>
      <c r="AB5829" s="115">
        <v>6.638350117564E-2</v>
      </c>
      <c r="AC5829" s="115">
        <v>1.176165621891E-2</v>
      </c>
      <c r="AD5829" s="115">
        <v>26.1778889642233</v>
      </c>
      <c r="AF5829" s="115">
        <v>-1</v>
      </c>
      <c r="AG5829" s="115">
        <v>-1</v>
      </c>
      <c r="AH5829" s="115">
        <v>-1</v>
      </c>
      <c r="AI5829" s="115">
        <v>-1</v>
      </c>
      <c r="AJ5829" s="115">
        <v>0</v>
      </c>
      <c r="AM5829" s="115" t="s">
        <v>348</v>
      </c>
      <c r="AN5829" s="115">
        <v>-1</v>
      </c>
      <c r="AQ5829" s="115">
        <v>604</v>
      </c>
      <c r="AR5829" s="115" t="s">
        <v>271</v>
      </c>
      <c r="AS5829" s="115" t="s">
        <v>384</v>
      </c>
      <c r="AT5829" s="115" t="s">
        <v>296</v>
      </c>
      <c r="AV5829" s="115">
        <v>22.794082599442</v>
      </c>
      <c r="AW5829" s="115">
        <v>2.1231053499999999E-2</v>
      </c>
    </row>
    <row r="5830" spans="1:49" x14ac:dyDescent="0.25">
      <c r="A5830" s="117">
        <v>550000</v>
      </c>
      <c r="B5830" s="117">
        <v>870000</v>
      </c>
      <c r="C5830" s="117">
        <v>870000</v>
      </c>
      <c r="D5830" s="115" t="s">
        <v>342</v>
      </c>
      <c r="E5830" s="115" t="s">
        <v>13</v>
      </c>
      <c r="F5830" s="115" t="s">
        <v>343</v>
      </c>
      <c r="G5830" s="115" t="s">
        <v>344</v>
      </c>
      <c r="H5830" s="115">
        <v>0.56000000000000005</v>
      </c>
      <c r="I5830" s="115">
        <v>0.48</v>
      </c>
      <c r="J5830" s="115" t="s">
        <v>345</v>
      </c>
      <c r="K5830" s="115">
        <v>1.359734213601E-2</v>
      </c>
      <c r="L5830" s="115">
        <v>3536.34294228313</v>
      </c>
      <c r="M5830" s="115">
        <v>8.9676759721669193</v>
      </c>
      <c r="N5830" s="115">
        <v>1.58886952329036</v>
      </c>
      <c r="O5830" s="115">
        <v>0.12193655835849999</v>
      </c>
      <c r="P5830" s="115">
        <v>2.1604402517669999E-2</v>
      </c>
      <c r="Q5830" s="115">
        <v>48.084864896516301</v>
      </c>
      <c r="R5830" s="115">
        <v>1750</v>
      </c>
      <c r="S5830" s="115" t="s">
        <v>371</v>
      </c>
      <c r="T5830" s="115">
        <v>1750</v>
      </c>
      <c r="U5830" s="115" t="s">
        <v>347</v>
      </c>
      <c r="V5830" s="115" t="s">
        <v>345</v>
      </c>
      <c r="Z5830" s="115">
        <v>0</v>
      </c>
      <c r="AA5830" s="115">
        <v>1</v>
      </c>
      <c r="AB5830" s="115">
        <v>0.12193655835849999</v>
      </c>
      <c r="AC5830" s="115">
        <v>2.1604402517669999E-2</v>
      </c>
      <c r="AD5830" s="115">
        <v>48.084864896515903</v>
      </c>
      <c r="AF5830" s="115">
        <v>-1</v>
      </c>
      <c r="AG5830" s="115">
        <v>-1</v>
      </c>
      <c r="AH5830" s="115">
        <v>-1</v>
      </c>
      <c r="AI5830" s="115">
        <v>-1</v>
      </c>
      <c r="AJ5830" s="115">
        <v>0</v>
      </c>
      <c r="AM5830" s="115" t="s">
        <v>348</v>
      </c>
      <c r="AN5830" s="115">
        <v>-1</v>
      </c>
      <c r="AQ5830" s="115">
        <v>604</v>
      </c>
      <c r="AR5830" s="115" t="s">
        <v>271</v>
      </c>
      <c r="AS5830" s="115" t="s">
        <v>384</v>
      </c>
      <c r="AT5830" s="115" t="s">
        <v>296</v>
      </c>
      <c r="AV5830" s="115">
        <v>33.166643256610598</v>
      </c>
      <c r="AW5830" s="115">
        <v>3.8998268400000001E-2</v>
      </c>
    </row>
    <row r="5831" spans="1:49" x14ac:dyDescent="0.25">
      <c r="A5831" s="117">
        <v>550000</v>
      </c>
      <c r="B5831" s="117">
        <v>870000</v>
      </c>
      <c r="C5831" s="117">
        <v>870000</v>
      </c>
      <c r="D5831" s="115" t="s">
        <v>342</v>
      </c>
      <c r="E5831" s="115" t="s">
        <v>13</v>
      </c>
      <c r="F5831" s="115" t="s">
        <v>343</v>
      </c>
      <c r="G5831" s="115" t="s">
        <v>344</v>
      </c>
      <c r="H5831" s="115">
        <v>0.56000000000000005</v>
      </c>
      <c r="I5831" s="115">
        <v>0.48</v>
      </c>
      <c r="J5831" s="115" t="s">
        <v>350</v>
      </c>
      <c r="K5831" s="115">
        <v>3.9277241383160001E-2</v>
      </c>
      <c r="L5831" s="115">
        <v>3536.34294228313</v>
      </c>
      <c r="M5831" s="115">
        <v>8.9676759721669193</v>
      </c>
      <c r="N5831" s="115">
        <v>1.58886952329036</v>
      </c>
      <c r="O5831" s="115">
        <v>0.35222557380482999</v>
      </c>
      <c r="P5831" s="115">
        <v>6.2406411792629998E-2</v>
      </c>
      <c r="Q5831" s="115">
        <v>138.897795357717</v>
      </c>
      <c r="R5831" s="115">
        <v>1300</v>
      </c>
      <c r="S5831" s="115" t="s">
        <v>346</v>
      </c>
      <c r="T5831" s="115">
        <v>1300</v>
      </c>
      <c r="U5831" s="115" t="s">
        <v>352</v>
      </c>
      <c r="V5831" s="115" t="s">
        <v>350</v>
      </c>
      <c r="Z5831" s="115">
        <v>0</v>
      </c>
      <c r="AA5831" s="115">
        <v>1</v>
      </c>
      <c r="AB5831" s="115">
        <v>0.35222557380482999</v>
      </c>
      <c r="AC5831" s="115">
        <v>6.2406411792629998E-2</v>
      </c>
      <c r="AD5831" s="115">
        <v>276.61998810761003</v>
      </c>
      <c r="AF5831" s="115">
        <v>-1</v>
      </c>
      <c r="AG5831" s="115">
        <v>-1</v>
      </c>
      <c r="AH5831" s="115">
        <v>-1</v>
      </c>
      <c r="AI5831" s="115">
        <v>-1</v>
      </c>
      <c r="AJ5831" s="115">
        <v>0</v>
      </c>
      <c r="AM5831" s="115" t="s">
        <v>348</v>
      </c>
      <c r="AN5831" s="115">
        <v>-1</v>
      </c>
      <c r="AQ5831" s="115">
        <v>604</v>
      </c>
      <c r="AR5831" s="115" t="s">
        <v>271</v>
      </c>
      <c r="AS5831" s="115" t="s">
        <v>384</v>
      </c>
      <c r="AT5831" s="115" t="s">
        <v>296</v>
      </c>
      <c r="AV5831" s="115">
        <v>51.370891297595698</v>
      </c>
      <c r="AW5831" s="115">
        <v>0.2243471112</v>
      </c>
    </row>
    <row r="5832" spans="1:49" x14ac:dyDescent="0.25">
      <c r="A5832" s="117">
        <v>550000</v>
      </c>
      <c r="B5832" s="117">
        <v>870000</v>
      </c>
      <c r="C5832" s="117">
        <v>870000</v>
      </c>
      <c r="D5832" s="115" t="s">
        <v>342</v>
      </c>
      <c r="E5832" s="115" t="s">
        <v>13</v>
      </c>
      <c r="F5832" s="115" t="s">
        <v>343</v>
      </c>
      <c r="G5832" s="115" t="s">
        <v>344</v>
      </c>
      <c r="H5832" s="115">
        <v>0.56000000000000005</v>
      </c>
      <c r="I5832" s="115">
        <v>0.48</v>
      </c>
      <c r="J5832" s="115" t="s">
        <v>345</v>
      </c>
      <c r="K5832" s="115">
        <v>1.673022077844E-2</v>
      </c>
      <c r="L5832" s="115">
        <v>3536.34294228313</v>
      </c>
      <c r="M5832" s="115">
        <v>8.9676759721669193</v>
      </c>
      <c r="N5832" s="115">
        <v>1.58886952329036</v>
      </c>
      <c r="O5832" s="115">
        <v>0.15003119888390001</v>
      </c>
      <c r="P5832" s="115">
        <v>2.6582137912789999E-2</v>
      </c>
      <c r="Q5832" s="115">
        <v>59.163798172692601</v>
      </c>
      <c r="R5832" s="115">
        <v>1300</v>
      </c>
      <c r="S5832" s="115" t="s">
        <v>346</v>
      </c>
      <c r="T5832" s="115">
        <v>1300</v>
      </c>
      <c r="U5832" s="115" t="s">
        <v>347</v>
      </c>
      <c r="V5832" s="115" t="s">
        <v>345</v>
      </c>
      <c r="Z5832" s="115">
        <v>0</v>
      </c>
      <c r="AA5832" s="115">
        <v>1</v>
      </c>
      <c r="AB5832" s="115">
        <v>0.15003119888390001</v>
      </c>
      <c r="AC5832" s="115">
        <v>2.6582137912789999E-2</v>
      </c>
      <c r="AD5832" s="115">
        <v>71.404952679035105</v>
      </c>
      <c r="AF5832" s="115">
        <v>-1</v>
      </c>
      <c r="AG5832" s="115">
        <v>-1</v>
      </c>
      <c r="AH5832" s="115">
        <v>-1</v>
      </c>
      <c r="AI5832" s="115">
        <v>-1</v>
      </c>
      <c r="AJ5832" s="115">
        <v>0</v>
      </c>
      <c r="AM5832" s="115" t="s">
        <v>348</v>
      </c>
      <c r="AN5832" s="115">
        <v>-1</v>
      </c>
      <c r="AQ5832" s="115">
        <v>604</v>
      </c>
      <c r="AR5832" s="115" t="s">
        <v>271</v>
      </c>
      <c r="AS5832" s="115" t="s">
        <v>384</v>
      </c>
      <c r="AT5832" s="115" t="s">
        <v>296</v>
      </c>
      <c r="AV5832" s="115">
        <v>37.979480040343901</v>
      </c>
      <c r="AW5832" s="115">
        <v>5.79115594E-2</v>
      </c>
    </row>
    <row r="5833" spans="1:49" x14ac:dyDescent="0.25">
      <c r="A5833" s="117">
        <v>550000</v>
      </c>
      <c r="B5833" s="117">
        <v>870000</v>
      </c>
      <c r="C5833" s="117">
        <v>870000</v>
      </c>
      <c r="D5833" s="115" t="s">
        <v>342</v>
      </c>
      <c r="E5833" s="115" t="s">
        <v>13</v>
      </c>
      <c r="F5833" s="115" t="s">
        <v>343</v>
      </c>
      <c r="G5833" s="115" t="s">
        <v>344</v>
      </c>
      <c r="H5833" s="115">
        <v>0.56000000000000005</v>
      </c>
      <c r="I5833" s="115">
        <v>0.48</v>
      </c>
      <c r="J5833" s="115" t="s">
        <v>350</v>
      </c>
      <c r="K5833" s="115">
        <v>4.4917273568900002E-3</v>
      </c>
      <c r="L5833" s="115">
        <v>3629.06694814398</v>
      </c>
      <c r="M5833" s="115">
        <v>8.4789097921362409</v>
      </c>
      <c r="N5833" s="115">
        <v>1.2261077960951801</v>
      </c>
      <c r="O5833" s="115">
        <v>3.8084951069989999E-2</v>
      </c>
      <c r="P5833" s="115">
        <v>5.5073419302199998E-3</v>
      </c>
      <c r="Q5833" s="115">
        <v>16.3007792909853</v>
      </c>
      <c r="R5833" s="115">
        <v>1210</v>
      </c>
      <c r="S5833" s="115" t="s">
        <v>353</v>
      </c>
      <c r="T5833" s="115">
        <v>1210</v>
      </c>
      <c r="U5833" s="115" t="s">
        <v>352</v>
      </c>
      <c r="V5833" s="115" t="s">
        <v>350</v>
      </c>
      <c r="Z5833" s="115">
        <v>0</v>
      </c>
      <c r="AA5833" s="115">
        <v>1</v>
      </c>
      <c r="AB5833" s="115">
        <v>3.8084951069989999E-2</v>
      </c>
      <c r="AC5833" s="115">
        <v>5.5073419302199998E-3</v>
      </c>
      <c r="AD5833" s="115">
        <v>79.498169646134698</v>
      </c>
      <c r="AF5833" s="115">
        <v>-1</v>
      </c>
      <c r="AG5833" s="115">
        <v>-1</v>
      </c>
      <c r="AH5833" s="115">
        <v>-1</v>
      </c>
      <c r="AI5833" s="115">
        <v>-1</v>
      </c>
      <c r="AJ5833" s="115">
        <v>0</v>
      </c>
      <c r="AM5833" s="115" t="s">
        <v>348</v>
      </c>
      <c r="AN5833" s="115">
        <v>-1</v>
      </c>
      <c r="AQ5833" s="115">
        <v>604</v>
      </c>
      <c r="AR5833" s="115" t="s">
        <v>271</v>
      </c>
      <c r="AS5833" s="115" t="s">
        <v>384</v>
      </c>
      <c r="AT5833" s="115" t="s">
        <v>296</v>
      </c>
      <c r="AV5833" s="115">
        <v>19.727142774713499</v>
      </c>
      <c r="AW5833" s="115">
        <v>6.4475401200000004E-2</v>
      </c>
    </row>
    <row r="5834" spans="1:49" x14ac:dyDescent="0.25">
      <c r="A5834" s="117">
        <v>550000</v>
      </c>
      <c r="B5834" s="117">
        <v>870000</v>
      </c>
      <c r="C5834" s="117">
        <v>870000</v>
      </c>
      <c r="D5834" s="115" t="s">
        <v>342</v>
      </c>
      <c r="E5834" s="115" t="s">
        <v>13</v>
      </c>
      <c r="F5834" s="115" t="s">
        <v>343</v>
      </c>
      <c r="G5834" s="115" t="s">
        <v>344</v>
      </c>
      <c r="H5834" s="115">
        <v>0.56000000000000005</v>
      </c>
      <c r="I5834" s="115">
        <v>0.48</v>
      </c>
      <c r="J5834" s="115" t="s">
        <v>350</v>
      </c>
      <c r="K5834" s="115">
        <v>4.4928591840249998E-2</v>
      </c>
      <c r="L5834" s="115">
        <v>3629.06694814398</v>
      </c>
      <c r="M5834" s="115">
        <v>8.4789097921362409</v>
      </c>
      <c r="N5834" s="115">
        <v>1.2261077960951801</v>
      </c>
      <c r="O5834" s="115">
        <v>0.38094547730123002</v>
      </c>
      <c r="P5834" s="115">
        <v>5.5087296722909997E-2</v>
      </c>
      <c r="Q5834" s="115">
        <v>163.04886767412401</v>
      </c>
      <c r="R5834" s="115">
        <v>1210</v>
      </c>
      <c r="S5834" s="115" t="s">
        <v>353</v>
      </c>
      <c r="T5834" s="115">
        <v>1210</v>
      </c>
      <c r="U5834" s="115" t="s">
        <v>352</v>
      </c>
      <c r="V5834" s="115" t="s">
        <v>350</v>
      </c>
      <c r="Z5834" s="115">
        <v>0</v>
      </c>
      <c r="AA5834" s="115">
        <v>1</v>
      </c>
      <c r="AB5834" s="115">
        <v>0.38094547730123002</v>
      </c>
      <c r="AC5834" s="115">
        <v>5.5087296722909997E-2</v>
      </c>
      <c r="AD5834" s="115">
        <v>1131.27172774634</v>
      </c>
      <c r="AF5834" s="115">
        <v>-1</v>
      </c>
      <c r="AG5834" s="115">
        <v>-1</v>
      </c>
      <c r="AH5834" s="115">
        <v>-1</v>
      </c>
      <c r="AI5834" s="115">
        <v>-1</v>
      </c>
      <c r="AJ5834" s="115">
        <v>0</v>
      </c>
      <c r="AM5834" s="115" t="s">
        <v>348</v>
      </c>
      <c r="AN5834" s="115">
        <v>-1</v>
      </c>
      <c r="AQ5834" s="115">
        <v>604</v>
      </c>
      <c r="AR5834" s="115" t="s">
        <v>271</v>
      </c>
      <c r="AS5834" s="115" t="s">
        <v>384</v>
      </c>
      <c r="AT5834" s="115" t="s">
        <v>296</v>
      </c>
      <c r="AV5834" s="115">
        <v>76.703430104160702</v>
      </c>
      <c r="AW5834" s="115">
        <v>0.91749531849999999</v>
      </c>
    </row>
    <row r="5835" spans="1:49" x14ac:dyDescent="0.25">
      <c r="A5835" s="117">
        <v>550000</v>
      </c>
      <c r="B5835" s="117">
        <v>870000</v>
      </c>
      <c r="C5835" s="117">
        <v>870000</v>
      </c>
      <c r="D5835" s="115" t="s">
        <v>342</v>
      </c>
      <c r="E5835" s="115" t="s">
        <v>13</v>
      </c>
      <c r="F5835" s="115" t="s">
        <v>343</v>
      </c>
      <c r="G5835" s="115" t="s">
        <v>344</v>
      </c>
      <c r="H5835" s="115">
        <v>0.56000000000000005</v>
      </c>
      <c r="I5835" s="115">
        <v>0.48</v>
      </c>
      <c r="J5835" s="115" t="s">
        <v>350</v>
      </c>
      <c r="K5835" s="115">
        <v>4.4389879669629997E-2</v>
      </c>
      <c r="L5835" s="115">
        <v>3629.06694814398</v>
      </c>
      <c r="M5835" s="115">
        <v>8.4789097921362409</v>
      </c>
      <c r="N5835" s="115">
        <v>1.2261077960951801</v>
      </c>
      <c r="O5835" s="115">
        <v>0.37637778540257999</v>
      </c>
      <c r="P5835" s="115">
        <v>5.4426777530659998E-2</v>
      </c>
      <c r="Q5835" s="115">
        <v>161.09384514114601</v>
      </c>
      <c r="R5835" s="115">
        <v>1210</v>
      </c>
      <c r="S5835" s="115" t="s">
        <v>353</v>
      </c>
      <c r="T5835" s="115">
        <v>1210</v>
      </c>
      <c r="U5835" s="115" t="s">
        <v>352</v>
      </c>
      <c r="V5835" s="115" t="s">
        <v>350</v>
      </c>
      <c r="Z5835" s="115">
        <v>0</v>
      </c>
      <c r="AA5835" s="115">
        <v>1</v>
      </c>
      <c r="AB5835" s="115">
        <v>0.37637778540257999</v>
      </c>
      <c r="AC5835" s="115">
        <v>5.4426777530659998E-2</v>
      </c>
      <c r="AD5835" s="115">
        <v>396.89819532709498</v>
      </c>
      <c r="AF5835" s="115">
        <v>-1</v>
      </c>
      <c r="AG5835" s="115">
        <v>-1</v>
      </c>
      <c r="AH5835" s="115">
        <v>-1</v>
      </c>
      <c r="AI5835" s="115">
        <v>-1</v>
      </c>
      <c r="AJ5835" s="115">
        <v>0</v>
      </c>
      <c r="AM5835" s="115" t="s">
        <v>348</v>
      </c>
      <c r="AN5835" s="115">
        <v>-1</v>
      </c>
      <c r="AQ5835" s="115">
        <v>604</v>
      </c>
      <c r="AR5835" s="115" t="s">
        <v>271</v>
      </c>
      <c r="AS5835" s="115" t="s">
        <v>384</v>
      </c>
      <c r="AT5835" s="115" t="s">
        <v>296</v>
      </c>
      <c r="AV5835" s="115">
        <v>63.726964246641401</v>
      </c>
      <c r="AW5835" s="115">
        <v>0.32189634659999999</v>
      </c>
    </row>
    <row r="5836" spans="1:49" x14ac:dyDescent="0.25">
      <c r="A5836" s="117">
        <v>550000</v>
      </c>
      <c r="B5836" s="117">
        <v>870000</v>
      </c>
      <c r="C5836" s="117">
        <v>870000</v>
      </c>
      <c r="D5836" s="115" t="s">
        <v>342</v>
      </c>
      <c r="E5836" s="115" t="s">
        <v>13</v>
      </c>
      <c r="F5836" s="115" t="s">
        <v>343</v>
      </c>
      <c r="G5836" s="115" t="s">
        <v>344</v>
      </c>
      <c r="H5836" s="115">
        <v>0.56000000000000005</v>
      </c>
      <c r="I5836" s="115">
        <v>0.48</v>
      </c>
      <c r="J5836" s="115" t="s">
        <v>350</v>
      </c>
      <c r="K5836" s="115">
        <v>3.3675144831000001E-4</v>
      </c>
      <c r="L5836" s="115">
        <v>3648.3603945524901</v>
      </c>
      <c r="M5836" s="115">
        <v>9.0455157108563906</v>
      </c>
      <c r="N5836" s="115">
        <v>1.32626436478933</v>
      </c>
      <c r="O5836" s="115">
        <v>3.0460905163500001E-3</v>
      </c>
      <c r="P5836" s="115">
        <v>4.4662144567999998E-4</v>
      </c>
      <c r="Q5836" s="115">
        <v>1.2285906468260399</v>
      </c>
      <c r="R5836" s="115">
        <v>1210</v>
      </c>
      <c r="S5836" s="115" t="s">
        <v>353</v>
      </c>
      <c r="T5836" s="115">
        <v>1210</v>
      </c>
      <c r="U5836" s="115" t="s">
        <v>352</v>
      </c>
      <c r="V5836" s="115" t="s">
        <v>350</v>
      </c>
      <c r="Z5836" s="115">
        <v>0</v>
      </c>
      <c r="AA5836" s="115">
        <v>1</v>
      </c>
      <c r="AB5836" s="115">
        <v>3.0460905163500001E-3</v>
      </c>
      <c r="AC5836" s="115">
        <v>4.4662144567999998E-4</v>
      </c>
      <c r="AD5836" s="115">
        <v>768.42955160800796</v>
      </c>
      <c r="AF5836" s="115">
        <v>-1</v>
      </c>
      <c r="AG5836" s="115">
        <v>-1</v>
      </c>
      <c r="AH5836" s="115">
        <v>-1</v>
      </c>
      <c r="AI5836" s="115">
        <v>-1</v>
      </c>
      <c r="AJ5836" s="115">
        <v>0</v>
      </c>
      <c r="AM5836" s="115" t="s">
        <v>348</v>
      </c>
      <c r="AN5836" s="115">
        <v>-1</v>
      </c>
      <c r="AQ5836" s="115">
        <v>604</v>
      </c>
      <c r="AR5836" s="115" t="s">
        <v>271</v>
      </c>
      <c r="AS5836" s="115" t="s">
        <v>384</v>
      </c>
      <c r="AT5836" s="115" t="s">
        <v>296</v>
      </c>
      <c r="AV5836" s="115">
        <v>6.3572425518367996</v>
      </c>
      <c r="AW5836" s="115">
        <v>0.62321942549999998</v>
      </c>
    </row>
    <row r="5837" spans="1:49" x14ac:dyDescent="0.25">
      <c r="A5837" s="117">
        <v>550000</v>
      </c>
      <c r="B5837" s="117">
        <v>870000</v>
      </c>
      <c r="C5837" s="117">
        <v>870000</v>
      </c>
      <c r="D5837" s="115" t="s">
        <v>342</v>
      </c>
      <c r="E5837" s="115" t="s">
        <v>13</v>
      </c>
      <c r="F5837" s="115" t="s">
        <v>343</v>
      </c>
      <c r="G5837" s="115" t="s">
        <v>344</v>
      </c>
      <c r="H5837" s="115">
        <v>0.56000000000000005</v>
      </c>
      <c r="I5837" s="115">
        <v>0.48</v>
      </c>
      <c r="J5837" s="115" t="s">
        <v>350</v>
      </c>
      <c r="K5837" s="115">
        <v>0.11438782954317001</v>
      </c>
      <c r="L5837" s="115">
        <v>3637.2540904265902</v>
      </c>
      <c r="M5837" s="115">
        <v>8.7196729203819405</v>
      </c>
      <c r="N5837" s="115">
        <v>1.2695493020722799</v>
      </c>
      <c r="O5837" s="115">
        <v>0.99742445968892002</v>
      </c>
      <c r="P5837" s="115">
        <v>0.14522098916209999</v>
      </c>
      <c r="Q5837" s="115">
        <v>416.05760090094799</v>
      </c>
      <c r="R5837" s="115">
        <v>1210</v>
      </c>
      <c r="S5837" s="115" t="s">
        <v>353</v>
      </c>
      <c r="T5837" s="115">
        <v>1210</v>
      </c>
      <c r="U5837" s="115" t="s">
        <v>352</v>
      </c>
      <c r="V5837" s="115" t="s">
        <v>350</v>
      </c>
      <c r="Z5837" s="115">
        <v>0</v>
      </c>
      <c r="AA5837" s="115">
        <v>1</v>
      </c>
      <c r="AB5837" s="115">
        <v>0.99742445968892002</v>
      </c>
      <c r="AC5837" s="115">
        <v>0.14522098916209999</v>
      </c>
      <c r="AD5837" s="115">
        <v>1819.9258379227099</v>
      </c>
      <c r="AF5837" s="115">
        <v>-1</v>
      </c>
      <c r="AG5837" s="115">
        <v>-1</v>
      </c>
      <c r="AH5837" s="115">
        <v>-1</v>
      </c>
      <c r="AI5837" s="115">
        <v>-1</v>
      </c>
      <c r="AJ5837" s="115">
        <v>0</v>
      </c>
      <c r="AM5837" s="115" t="s">
        <v>348</v>
      </c>
      <c r="AN5837" s="115">
        <v>-1</v>
      </c>
      <c r="AQ5837" s="115">
        <v>604</v>
      </c>
      <c r="AR5837" s="115" t="s">
        <v>271</v>
      </c>
      <c r="AS5837" s="115" t="s">
        <v>384</v>
      </c>
      <c r="AT5837" s="115" t="s">
        <v>296</v>
      </c>
      <c r="AV5837" s="115">
        <v>105.88955310985</v>
      </c>
      <c r="AW5837" s="115">
        <v>1.4760144670999999</v>
      </c>
    </row>
    <row r="5838" spans="1:49" x14ac:dyDescent="0.25">
      <c r="A5838" s="117">
        <v>550000</v>
      </c>
      <c r="B5838" s="117">
        <v>870000</v>
      </c>
      <c r="C5838" s="117">
        <v>870000</v>
      </c>
      <c r="D5838" s="115" t="s">
        <v>342</v>
      </c>
      <c r="E5838" s="115" t="s">
        <v>13</v>
      </c>
      <c r="F5838" s="115" t="s">
        <v>343</v>
      </c>
      <c r="G5838" s="115" t="s">
        <v>344</v>
      </c>
      <c r="H5838" s="115">
        <v>0.56000000000000005</v>
      </c>
      <c r="I5838" s="115">
        <v>0.48</v>
      </c>
      <c r="J5838" s="115" t="s">
        <v>350</v>
      </c>
      <c r="K5838" s="115">
        <v>1.2986339684310001E-2</v>
      </c>
      <c r="L5838" s="115">
        <v>3637.2540904265902</v>
      </c>
      <c r="M5838" s="115">
        <v>8.7196729203819405</v>
      </c>
      <c r="N5838" s="115">
        <v>1.2695493020722799</v>
      </c>
      <c r="O5838" s="115">
        <v>0.11323663448015001</v>
      </c>
      <c r="P5838" s="115">
        <v>1.6486798482680001E-2</v>
      </c>
      <c r="Q5838" s="115">
        <v>47.234617136425797</v>
      </c>
      <c r="R5838" s="115">
        <v>1210</v>
      </c>
      <c r="S5838" s="115" t="s">
        <v>353</v>
      </c>
      <c r="T5838" s="115">
        <v>1210</v>
      </c>
      <c r="U5838" s="115" t="s">
        <v>352</v>
      </c>
      <c r="V5838" s="115" t="s">
        <v>350</v>
      </c>
      <c r="Z5838" s="115">
        <v>0</v>
      </c>
      <c r="AA5838" s="115">
        <v>1</v>
      </c>
      <c r="AB5838" s="115">
        <v>0.11323663448015001</v>
      </c>
      <c r="AC5838" s="115">
        <v>1.6486798482680001E-2</v>
      </c>
      <c r="AD5838" s="115">
        <v>47.234617136424298</v>
      </c>
      <c r="AF5838" s="115">
        <v>-1</v>
      </c>
      <c r="AG5838" s="115">
        <v>-1</v>
      </c>
      <c r="AH5838" s="115">
        <v>-1</v>
      </c>
      <c r="AI5838" s="115">
        <v>-1</v>
      </c>
      <c r="AJ5838" s="115">
        <v>0</v>
      </c>
      <c r="AM5838" s="115" t="s">
        <v>348</v>
      </c>
      <c r="AN5838" s="115">
        <v>-1</v>
      </c>
      <c r="AQ5838" s="115">
        <v>604</v>
      </c>
      <c r="AR5838" s="115" t="s">
        <v>271</v>
      </c>
      <c r="AS5838" s="115" t="s">
        <v>384</v>
      </c>
      <c r="AT5838" s="115" t="s">
        <v>296</v>
      </c>
      <c r="AV5838" s="115">
        <v>35.0153752256413</v>
      </c>
      <c r="AW5838" s="115">
        <v>3.8308691899999997E-2</v>
      </c>
    </row>
    <row r="5839" spans="1:49" x14ac:dyDescent="0.25">
      <c r="A5839" s="117">
        <v>550000</v>
      </c>
      <c r="B5839" s="117">
        <v>870000</v>
      </c>
      <c r="C5839" s="117">
        <v>870000</v>
      </c>
      <c r="D5839" s="115" t="s">
        <v>342</v>
      </c>
      <c r="E5839" s="115" t="s">
        <v>13</v>
      </c>
      <c r="F5839" s="115" t="s">
        <v>343</v>
      </c>
      <c r="G5839" s="115" t="s">
        <v>344</v>
      </c>
      <c r="H5839" s="115">
        <v>0.56000000000000005</v>
      </c>
      <c r="I5839" s="115">
        <v>0.48</v>
      </c>
      <c r="J5839" s="115" t="s">
        <v>350</v>
      </c>
      <c r="K5839" s="115">
        <v>4.4611707658959998E-2</v>
      </c>
      <c r="L5839" s="115">
        <v>3629.3751855691798</v>
      </c>
      <c r="M5839" s="115">
        <v>8.5218162063836793</v>
      </c>
      <c r="N5839" s="115">
        <v>1.23397090920186</v>
      </c>
      <c r="O5839" s="115">
        <v>0.38017277332257998</v>
      </c>
      <c r="P5839" s="115">
        <v>5.5049549460970001E-2</v>
      </c>
      <c r="Q5839" s="115">
        <v>161.91262476329899</v>
      </c>
      <c r="R5839" s="115">
        <v>1210</v>
      </c>
      <c r="S5839" s="115" t="s">
        <v>353</v>
      </c>
      <c r="T5839" s="115">
        <v>1210</v>
      </c>
      <c r="U5839" s="115" t="s">
        <v>352</v>
      </c>
      <c r="V5839" s="115" t="s">
        <v>350</v>
      </c>
      <c r="Z5839" s="115">
        <v>0</v>
      </c>
      <c r="AA5839" s="115">
        <v>1</v>
      </c>
      <c r="AB5839" s="115">
        <v>0.38017277332257998</v>
      </c>
      <c r="AC5839" s="115">
        <v>5.5049549460970001E-2</v>
      </c>
      <c r="AD5839" s="115">
        <v>867.73784016877801</v>
      </c>
      <c r="AF5839" s="115">
        <v>-1</v>
      </c>
      <c r="AG5839" s="115">
        <v>-1</v>
      </c>
      <c r="AH5839" s="115">
        <v>-1</v>
      </c>
      <c r="AI5839" s="115">
        <v>-1</v>
      </c>
      <c r="AJ5839" s="115">
        <v>0</v>
      </c>
      <c r="AM5839" s="115" t="s">
        <v>348</v>
      </c>
      <c r="AN5839" s="115">
        <v>-1</v>
      </c>
      <c r="AQ5839" s="115">
        <v>604</v>
      </c>
      <c r="AR5839" s="115" t="s">
        <v>271</v>
      </c>
      <c r="AS5839" s="115" t="s">
        <v>384</v>
      </c>
      <c r="AT5839" s="115" t="s">
        <v>296</v>
      </c>
      <c r="AV5839" s="115">
        <v>66.706357033825</v>
      </c>
      <c r="AW5839" s="115">
        <v>0.70376142750000004</v>
      </c>
    </row>
    <row r="5840" spans="1:49" x14ac:dyDescent="0.25">
      <c r="A5840" s="117">
        <v>550000</v>
      </c>
      <c r="B5840" s="117">
        <v>870000</v>
      </c>
      <c r="C5840" s="117">
        <v>870000</v>
      </c>
      <c r="D5840" s="115" t="s">
        <v>342</v>
      </c>
      <c r="E5840" s="115" t="s">
        <v>13</v>
      </c>
      <c r="F5840" s="115" t="s">
        <v>343</v>
      </c>
      <c r="G5840" s="115" t="s">
        <v>344</v>
      </c>
      <c r="H5840" s="115">
        <v>0.56000000000000005</v>
      </c>
      <c r="I5840" s="115">
        <v>0.48</v>
      </c>
      <c r="J5840" s="115" t="s">
        <v>350</v>
      </c>
      <c r="K5840" s="115">
        <v>1.126898382719E-2</v>
      </c>
      <c r="L5840" s="115">
        <v>3629.3751855691798</v>
      </c>
      <c r="M5840" s="115">
        <v>8.5218162063836793</v>
      </c>
      <c r="N5840" s="115">
        <v>1.23397090920186</v>
      </c>
      <c r="O5840" s="115">
        <v>9.6032209008040006E-2</v>
      </c>
      <c r="P5840" s="115">
        <v>1.390559821902E-2</v>
      </c>
      <c r="Q5840" s="115">
        <v>40.899370268994701</v>
      </c>
      <c r="R5840" s="115">
        <v>1210</v>
      </c>
      <c r="S5840" s="115" t="s">
        <v>353</v>
      </c>
      <c r="T5840" s="115">
        <v>1210</v>
      </c>
      <c r="U5840" s="115" t="s">
        <v>352</v>
      </c>
      <c r="V5840" s="115" t="s">
        <v>350</v>
      </c>
      <c r="Z5840" s="115">
        <v>0</v>
      </c>
      <c r="AA5840" s="115">
        <v>1</v>
      </c>
      <c r="AB5840" s="115">
        <v>9.6032209008040006E-2</v>
      </c>
      <c r="AC5840" s="115">
        <v>1.390559821902E-2</v>
      </c>
      <c r="AD5840" s="115">
        <v>719.15609143335803</v>
      </c>
      <c r="AF5840" s="115">
        <v>-1</v>
      </c>
      <c r="AG5840" s="115">
        <v>-1</v>
      </c>
      <c r="AH5840" s="115">
        <v>-1</v>
      </c>
      <c r="AI5840" s="115">
        <v>-1</v>
      </c>
      <c r="AJ5840" s="115">
        <v>0</v>
      </c>
      <c r="AM5840" s="115" t="s">
        <v>348</v>
      </c>
      <c r="AN5840" s="115">
        <v>-1</v>
      </c>
      <c r="AQ5840" s="115">
        <v>604</v>
      </c>
      <c r="AR5840" s="115" t="s">
        <v>271</v>
      </c>
      <c r="AS5840" s="115" t="s">
        <v>384</v>
      </c>
      <c r="AT5840" s="115" t="s">
        <v>296</v>
      </c>
      <c r="AV5840" s="115">
        <v>46.3827254273452</v>
      </c>
      <c r="AW5840" s="115">
        <v>0.58325717070000005</v>
      </c>
    </row>
    <row r="5841" spans="1:49" x14ac:dyDescent="0.25">
      <c r="A5841" s="117">
        <v>550000</v>
      </c>
      <c r="B5841" s="117">
        <v>870000</v>
      </c>
      <c r="C5841" s="117">
        <v>870000</v>
      </c>
      <c r="D5841" s="115" t="s">
        <v>342</v>
      </c>
      <c r="E5841" s="115" t="s">
        <v>13</v>
      </c>
      <c r="F5841" s="115" t="s">
        <v>343</v>
      </c>
      <c r="G5841" s="115" t="s">
        <v>344</v>
      </c>
      <c r="H5841" s="115">
        <v>0.56000000000000005</v>
      </c>
      <c r="I5841" s="115">
        <v>0.48</v>
      </c>
      <c r="J5841" s="115" t="s">
        <v>350</v>
      </c>
      <c r="K5841" s="115">
        <v>9.5470021099999995E-5</v>
      </c>
      <c r="L5841" s="115">
        <v>3629.3751855691798</v>
      </c>
      <c r="M5841" s="115">
        <v>8.5218162063836793</v>
      </c>
      <c r="N5841" s="115">
        <v>1.23397090920186</v>
      </c>
      <c r="O5841" s="115">
        <v>8.1357797304000003E-4</v>
      </c>
      <c r="P5841" s="115">
        <v>1.1780722874E-4</v>
      </c>
      <c r="Q5841" s="115">
        <v>0.34649652554972998</v>
      </c>
      <c r="R5841" s="115">
        <v>1210</v>
      </c>
      <c r="S5841" s="115" t="s">
        <v>353</v>
      </c>
      <c r="T5841" s="115">
        <v>1210</v>
      </c>
      <c r="U5841" s="115" t="s">
        <v>352</v>
      </c>
      <c r="V5841" s="115" t="s">
        <v>350</v>
      </c>
      <c r="Z5841" s="115">
        <v>0</v>
      </c>
      <c r="AA5841" s="115">
        <v>1</v>
      </c>
      <c r="AB5841" s="115">
        <v>8.1357797304000003E-4</v>
      </c>
      <c r="AC5841" s="115">
        <v>1.1780722874E-4</v>
      </c>
      <c r="AD5841" s="115">
        <v>719.15609143335803</v>
      </c>
      <c r="AF5841" s="115">
        <v>-1</v>
      </c>
      <c r="AG5841" s="115">
        <v>-1</v>
      </c>
      <c r="AH5841" s="115">
        <v>-1</v>
      </c>
      <c r="AI5841" s="115">
        <v>-1</v>
      </c>
      <c r="AJ5841" s="115">
        <v>0</v>
      </c>
      <c r="AM5841" s="115" t="s">
        <v>348</v>
      </c>
      <c r="AN5841" s="115">
        <v>-1</v>
      </c>
      <c r="AQ5841" s="115">
        <v>604</v>
      </c>
      <c r="AR5841" s="115" t="s">
        <v>271</v>
      </c>
      <c r="AS5841" s="115" t="s">
        <v>384</v>
      </c>
      <c r="AT5841" s="115" t="s">
        <v>296</v>
      </c>
      <c r="AV5841" s="115">
        <v>4.2695167951591397</v>
      </c>
      <c r="AW5841" s="115">
        <v>0.58325717070000005</v>
      </c>
    </row>
    <row r="5842" spans="1:49" x14ac:dyDescent="0.25">
      <c r="A5842" s="117">
        <v>550000</v>
      </c>
      <c r="B5842" s="117">
        <v>870000</v>
      </c>
      <c r="C5842" s="117">
        <v>870000</v>
      </c>
      <c r="D5842" s="115" t="s">
        <v>342</v>
      </c>
      <c r="E5842" s="115" t="s">
        <v>13</v>
      </c>
      <c r="F5842" s="115" t="s">
        <v>343</v>
      </c>
      <c r="G5842" s="115" t="s">
        <v>344</v>
      </c>
      <c r="H5842" s="115">
        <v>0.56000000000000005</v>
      </c>
      <c r="I5842" s="115">
        <v>0.48</v>
      </c>
      <c r="J5842" s="115" t="s">
        <v>350</v>
      </c>
      <c r="K5842" s="117">
        <v>8.8379790960000003E-6</v>
      </c>
      <c r="L5842" s="115">
        <v>3636.90776873204</v>
      </c>
      <c r="M5842" s="115">
        <v>8.6674580930738792</v>
      </c>
      <c r="N5842" s="115">
        <v>1.2600690252292299</v>
      </c>
      <c r="O5842" s="115">
        <v>7.6602813440000006E-5</v>
      </c>
      <c r="P5842" s="115">
        <v>1.1136463699999999E-5</v>
      </c>
      <c r="Q5842" s="115">
        <v>3.2142914834130003E-2</v>
      </c>
      <c r="R5842" s="115">
        <v>1210</v>
      </c>
      <c r="S5842" s="115" t="s">
        <v>353</v>
      </c>
      <c r="T5842" s="115">
        <v>1210</v>
      </c>
      <c r="U5842" s="115" t="s">
        <v>352</v>
      </c>
      <c r="V5842" s="115" t="s">
        <v>350</v>
      </c>
      <c r="Z5842" s="115">
        <v>0</v>
      </c>
      <c r="AA5842" s="115">
        <v>1</v>
      </c>
      <c r="AB5842" s="115">
        <v>7.6602813440000006E-5</v>
      </c>
      <c r="AC5842" s="115">
        <v>1.1136463699999999E-5</v>
      </c>
      <c r="AD5842" s="115">
        <v>433.86029832799699</v>
      </c>
      <c r="AF5842" s="115">
        <v>-1</v>
      </c>
      <c r="AG5842" s="115">
        <v>-1</v>
      </c>
      <c r="AH5842" s="115">
        <v>-1</v>
      </c>
      <c r="AI5842" s="115">
        <v>-1</v>
      </c>
      <c r="AJ5842" s="115">
        <v>0</v>
      </c>
      <c r="AM5842" s="115" t="s">
        <v>348</v>
      </c>
      <c r="AN5842" s="115">
        <v>-1</v>
      </c>
      <c r="AQ5842" s="115">
        <v>604</v>
      </c>
      <c r="AR5842" s="115" t="s">
        <v>271</v>
      </c>
      <c r="AS5842" s="115" t="s">
        <v>384</v>
      </c>
      <c r="AT5842" s="115" t="s">
        <v>296</v>
      </c>
      <c r="AV5842" s="115">
        <v>1.1427863236708899</v>
      </c>
      <c r="AW5842" s="115">
        <v>0.3518737213</v>
      </c>
    </row>
    <row r="5843" spans="1:49" x14ac:dyDescent="0.25">
      <c r="A5843" s="117">
        <v>550000</v>
      </c>
      <c r="B5843" s="117">
        <v>870000</v>
      </c>
      <c r="C5843" s="117">
        <v>870000</v>
      </c>
      <c r="D5843" s="115" t="s">
        <v>342</v>
      </c>
      <c r="E5843" s="115" t="s">
        <v>13</v>
      </c>
      <c r="F5843" s="115" t="s">
        <v>343</v>
      </c>
      <c r="G5843" s="115" t="s">
        <v>344</v>
      </c>
      <c r="H5843" s="115">
        <v>0.56000000000000005</v>
      </c>
      <c r="I5843" s="115">
        <v>0.48</v>
      </c>
      <c r="J5843" s="115" t="s">
        <v>350</v>
      </c>
      <c r="K5843" s="115">
        <v>6.6332144909810001E-2</v>
      </c>
      <c r="L5843" s="115">
        <v>3636.90776873204</v>
      </c>
      <c r="M5843" s="115">
        <v>8.6674580930738792</v>
      </c>
      <c r="N5843" s="115">
        <v>1.2600690252292299</v>
      </c>
      <c r="O5843" s="115">
        <v>0.57493108622950995</v>
      </c>
      <c r="P5843" s="115">
        <v>8.358308117787E-2</v>
      </c>
      <c r="Q5843" s="115">
        <v>241.243893139162</v>
      </c>
      <c r="R5843" s="115">
        <v>1210</v>
      </c>
      <c r="S5843" s="115" t="s">
        <v>353</v>
      </c>
      <c r="T5843" s="115">
        <v>1210</v>
      </c>
      <c r="U5843" s="115" t="s">
        <v>352</v>
      </c>
      <c r="V5843" s="115" t="s">
        <v>350</v>
      </c>
      <c r="Z5843" s="115">
        <v>0</v>
      </c>
      <c r="AA5843" s="115">
        <v>1</v>
      </c>
      <c r="AB5843" s="115">
        <v>0.57493108622950995</v>
      </c>
      <c r="AC5843" s="115">
        <v>8.358308117787E-2</v>
      </c>
      <c r="AD5843" s="115">
        <v>345.77053863029897</v>
      </c>
      <c r="AF5843" s="115">
        <v>-1</v>
      </c>
      <c r="AG5843" s="115">
        <v>-1</v>
      </c>
      <c r="AH5843" s="115">
        <v>-1</v>
      </c>
      <c r="AI5843" s="115">
        <v>-1</v>
      </c>
      <c r="AJ5843" s="115">
        <v>0</v>
      </c>
      <c r="AM5843" s="115" t="s">
        <v>348</v>
      </c>
      <c r="AN5843" s="115">
        <v>-1</v>
      </c>
      <c r="AQ5843" s="115">
        <v>604</v>
      </c>
      <c r="AR5843" s="115" t="s">
        <v>271</v>
      </c>
      <c r="AS5843" s="115" t="s">
        <v>384</v>
      </c>
      <c r="AT5843" s="115" t="s">
        <v>296</v>
      </c>
      <c r="AV5843" s="115">
        <v>65.055875796898604</v>
      </c>
      <c r="AW5843" s="115">
        <v>0.28043028269999998</v>
      </c>
    </row>
    <row r="5844" spans="1:49" x14ac:dyDescent="0.25">
      <c r="A5844" s="117">
        <v>550000</v>
      </c>
      <c r="B5844" s="117">
        <v>870000</v>
      </c>
      <c r="C5844" s="117">
        <v>870000</v>
      </c>
      <c r="D5844" s="115" t="s">
        <v>342</v>
      </c>
      <c r="E5844" s="115" t="s">
        <v>13</v>
      </c>
      <c r="F5844" s="115" t="s">
        <v>343</v>
      </c>
      <c r="G5844" s="115" t="s">
        <v>344</v>
      </c>
      <c r="H5844" s="115">
        <v>0.56000000000000005</v>
      </c>
      <c r="I5844" s="115">
        <v>0.48</v>
      </c>
      <c r="J5844" s="115" t="s">
        <v>350</v>
      </c>
      <c r="K5844" s="115">
        <v>4.6587119388300001E-3</v>
      </c>
      <c r="L5844" s="115">
        <v>3636.90776873204</v>
      </c>
      <c r="M5844" s="115">
        <v>8.6674580930738792</v>
      </c>
      <c r="N5844" s="115">
        <v>1.2600690252292299</v>
      </c>
      <c r="O5844" s="115">
        <v>4.0379190497560002E-2</v>
      </c>
      <c r="P5844" s="115">
        <v>5.8702986115900004E-3</v>
      </c>
      <c r="Q5844" s="115">
        <v>16.943305642637299</v>
      </c>
      <c r="R5844" s="115">
        <v>1210</v>
      </c>
      <c r="S5844" s="115" t="s">
        <v>353</v>
      </c>
      <c r="T5844" s="115">
        <v>1210</v>
      </c>
      <c r="U5844" s="115" t="s">
        <v>352</v>
      </c>
      <c r="V5844" s="115" t="s">
        <v>350</v>
      </c>
      <c r="Z5844" s="115">
        <v>0</v>
      </c>
      <c r="AA5844" s="115">
        <v>1</v>
      </c>
      <c r="AB5844" s="115">
        <v>4.0379190497560002E-2</v>
      </c>
      <c r="AC5844" s="115">
        <v>5.8702986115900004E-3</v>
      </c>
      <c r="AD5844" s="115">
        <v>1016.56264934289</v>
      </c>
      <c r="AF5844" s="115">
        <v>-1</v>
      </c>
      <c r="AG5844" s="115">
        <v>-1</v>
      </c>
      <c r="AH5844" s="115">
        <v>-1</v>
      </c>
      <c r="AI5844" s="115">
        <v>-1</v>
      </c>
      <c r="AJ5844" s="115">
        <v>0</v>
      </c>
      <c r="AM5844" s="115" t="s">
        <v>348</v>
      </c>
      <c r="AN5844" s="115">
        <v>-1</v>
      </c>
      <c r="AQ5844" s="115">
        <v>604</v>
      </c>
      <c r="AR5844" s="115" t="s">
        <v>271</v>
      </c>
      <c r="AS5844" s="115" t="s">
        <v>384</v>
      </c>
      <c r="AT5844" s="115" t="s">
        <v>296</v>
      </c>
      <c r="AV5844" s="115">
        <v>26.8824261459445</v>
      </c>
      <c r="AW5844" s="115">
        <v>0.82446281369999996</v>
      </c>
    </row>
    <row r="5845" spans="1:49" x14ac:dyDescent="0.25">
      <c r="A5845" s="117">
        <v>550000</v>
      </c>
      <c r="B5845" s="117">
        <v>870000</v>
      </c>
      <c r="C5845" s="117">
        <v>870000</v>
      </c>
      <c r="D5845" s="115" t="s">
        <v>342</v>
      </c>
      <c r="E5845" s="115" t="s">
        <v>13</v>
      </c>
      <c r="F5845" s="115" t="s">
        <v>343</v>
      </c>
      <c r="G5845" s="115" t="s">
        <v>344</v>
      </c>
      <c r="H5845" s="115">
        <v>0.56000000000000005</v>
      </c>
      <c r="I5845" s="115">
        <v>0.48</v>
      </c>
      <c r="J5845" s="115" t="s">
        <v>350</v>
      </c>
      <c r="K5845" s="115">
        <v>1.298501351068E-2</v>
      </c>
      <c r="L5845" s="115">
        <v>3636.90776873204</v>
      </c>
      <c r="M5845" s="115">
        <v>8.6674580930738792</v>
      </c>
      <c r="N5845" s="115">
        <v>1.2600690252292299</v>
      </c>
      <c r="O5845" s="115">
        <v>0.11254706044182999</v>
      </c>
      <c r="P5845" s="115">
        <v>1.6362013316989998E-2</v>
      </c>
      <c r="Q5845" s="115">
        <v>47.225296514089898</v>
      </c>
      <c r="R5845" s="115">
        <v>1210</v>
      </c>
      <c r="S5845" s="115" t="s">
        <v>353</v>
      </c>
      <c r="T5845" s="115">
        <v>1210</v>
      </c>
      <c r="U5845" s="115" t="s">
        <v>352</v>
      </c>
      <c r="V5845" s="115" t="s">
        <v>350</v>
      </c>
      <c r="Z5845" s="115">
        <v>0</v>
      </c>
      <c r="AA5845" s="115">
        <v>1</v>
      </c>
      <c r="AB5845" s="115">
        <v>0.11254706044182999</v>
      </c>
      <c r="AC5845" s="115">
        <v>1.6362013316989998E-2</v>
      </c>
      <c r="AD5845" s="115">
        <v>1016.56264934289</v>
      </c>
      <c r="AF5845" s="115">
        <v>-1</v>
      </c>
      <c r="AG5845" s="115">
        <v>-1</v>
      </c>
      <c r="AH5845" s="115">
        <v>-1</v>
      </c>
      <c r="AI5845" s="115">
        <v>-1</v>
      </c>
      <c r="AJ5845" s="115">
        <v>0</v>
      </c>
      <c r="AM5845" s="115" t="s">
        <v>348</v>
      </c>
      <c r="AN5845" s="115">
        <v>-1</v>
      </c>
      <c r="AQ5845" s="115">
        <v>604</v>
      </c>
      <c r="AR5845" s="115" t="s">
        <v>271</v>
      </c>
      <c r="AS5845" s="115" t="s">
        <v>384</v>
      </c>
      <c r="AT5845" s="115" t="s">
        <v>296</v>
      </c>
      <c r="AV5845" s="115">
        <v>43.940744920120103</v>
      </c>
      <c r="AW5845" s="115">
        <v>0.82446281369999996</v>
      </c>
    </row>
    <row r="5846" spans="1:49" x14ac:dyDescent="0.25">
      <c r="A5846" s="117">
        <v>550000</v>
      </c>
      <c r="B5846" s="117">
        <v>870000</v>
      </c>
      <c r="C5846" s="117">
        <v>870000</v>
      </c>
      <c r="D5846" s="115" t="s">
        <v>342</v>
      </c>
      <c r="E5846" s="115" t="s">
        <v>13</v>
      </c>
      <c r="F5846" s="115" t="s">
        <v>343</v>
      </c>
      <c r="G5846" s="115" t="s">
        <v>344</v>
      </c>
      <c r="H5846" s="115">
        <v>0.56000000000000005</v>
      </c>
      <c r="I5846" s="115">
        <v>0.48</v>
      </c>
      <c r="J5846" s="115" t="s">
        <v>350</v>
      </c>
      <c r="K5846" s="117">
        <v>8.7306621039999999E-6</v>
      </c>
      <c r="L5846" s="115">
        <v>3674.4298321311499</v>
      </c>
      <c r="M5846" s="115">
        <v>9.1560573703253691</v>
      </c>
      <c r="N5846" s="115">
        <v>1.3465012890385499</v>
      </c>
      <c r="O5846" s="115">
        <v>7.9938443100000003E-5</v>
      </c>
      <c r="P5846" s="115">
        <v>1.175584777E-5</v>
      </c>
      <c r="Q5846" s="115">
        <v>3.2080205289189999E-2</v>
      </c>
      <c r="R5846" s="115">
        <v>1210</v>
      </c>
      <c r="S5846" s="115" t="s">
        <v>353</v>
      </c>
      <c r="T5846" s="115">
        <v>1210</v>
      </c>
      <c r="U5846" s="115" t="s">
        <v>352</v>
      </c>
      <c r="V5846" s="115" t="s">
        <v>350</v>
      </c>
      <c r="Z5846" s="115">
        <v>0</v>
      </c>
      <c r="AA5846" s="115">
        <v>1</v>
      </c>
      <c r="AB5846" s="115">
        <v>7.9938443100000003E-5</v>
      </c>
      <c r="AC5846" s="115">
        <v>1.175584777E-5</v>
      </c>
      <c r="AD5846" s="115">
        <v>11.0659188194838</v>
      </c>
      <c r="AF5846" s="115">
        <v>-1</v>
      </c>
      <c r="AG5846" s="115">
        <v>-1</v>
      </c>
      <c r="AH5846" s="115">
        <v>-1</v>
      </c>
      <c r="AI5846" s="115">
        <v>-1</v>
      </c>
      <c r="AJ5846" s="115">
        <v>0</v>
      </c>
      <c r="AM5846" s="115" t="s">
        <v>348</v>
      </c>
      <c r="AN5846" s="115">
        <v>-1</v>
      </c>
      <c r="AQ5846" s="115">
        <v>604</v>
      </c>
      <c r="AR5846" s="115" t="s">
        <v>271</v>
      </c>
      <c r="AS5846" s="115" t="s">
        <v>384</v>
      </c>
      <c r="AT5846" s="115" t="s">
        <v>296</v>
      </c>
      <c r="AV5846" s="115">
        <v>1.43746579686946</v>
      </c>
      <c r="AW5846" s="115">
        <v>8.9747921999999997E-3</v>
      </c>
    </row>
    <row r="5847" spans="1:49" x14ac:dyDescent="0.25">
      <c r="A5847" s="117">
        <v>550000</v>
      </c>
      <c r="B5847" s="117">
        <v>870000</v>
      </c>
      <c r="C5847" s="117">
        <v>870000</v>
      </c>
      <c r="D5847" s="115" t="s">
        <v>342</v>
      </c>
      <c r="E5847" s="115" t="s">
        <v>13</v>
      </c>
      <c r="F5847" s="115" t="s">
        <v>343</v>
      </c>
      <c r="G5847" s="115" t="s">
        <v>344</v>
      </c>
      <c r="H5847" s="115">
        <v>0.56000000000000005</v>
      </c>
      <c r="I5847" s="115">
        <v>0.48</v>
      </c>
      <c r="J5847" s="115" t="s">
        <v>350</v>
      </c>
      <c r="K5847" s="115">
        <v>5.3394145017999996E-4</v>
      </c>
      <c r="L5847" s="115">
        <v>3674.4298321311499</v>
      </c>
      <c r="M5847" s="115">
        <v>9.1560573703253691</v>
      </c>
      <c r="N5847" s="115">
        <v>1.3465012890385499</v>
      </c>
      <c r="O5847" s="115">
        <v>4.8887985503200003E-3</v>
      </c>
      <c r="P5847" s="115">
        <v>7.1895285095000005E-4</v>
      </c>
      <c r="Q5847" s="115">
        <v>1.9619303931858301</v>
      </c>
      <c r="R5847" s="115">
        <v>1210</v>
      </c>
      <c r="S5847" s="115" t="s">
        <v>353</v>
      </c>
      <c r="T5847" s="115">
        <v>1210</v>
      </c>
      <c r="U5847" s="115" t="s">
        <v>352</v>
      </c>
      <c r="V5847" s="115" t="s">
        <v>350</v>
      </c>
      <c r="Z5847" s="115">
        <v>0</v>
      </c>
      <c r="AA5847" s="115">
        <v>1</v>
      </c>
      <c r="AB5847" s="115">
        <v>4.8887985503200003E-3</v>
      </c>
      <c r="AC5847" s="115">
        <v>7.1895285095000005E-4</v>
      </c>
      <c r="AD5847" s="115">
        <v>490.53141395845</v>
      </c>
      <c r="AF5847" s="115">
        <v>-1</v>
      </c>
      <c r="AG5847" s="115">
        <v>-1</v>
      </c>
      <c r="AH5847" s="115">
        <v>-1</v>
      </c>
      <c r="AI5847" s="115">
        <v>-1</v>
      </c>
      <c r="AJ5847" s="115">
        <v>0</v>
      </c>
      <c r="AM5847" s="115" t="s">
        <v>348</v>
      </c>
      <c r="AN5847" s="115">
        <v>-1</v>
      </c>
      <c r="AQ5847" s="115">
        <v>604</v>
      </c>
      <c r="AR5847" s="115" t="s">
        <v>271</v>
      </c>
      <c r="AS5847" s="115" t="s">
        <v>384</v>
      </c>
      <c r="AT5847" s="115" t="s">
        <v>296</v>
      </c>
      <c r="AV5847" s="115">
        <v>56.898189393165701</v>
      </c>
      <c r="AW5847" s="115">
        <v>0.39783569660000001</v>
      </c>
    </row>
    <row r="5848" spans="1:49" x14ac:dyDescent="0.25">
      <c r="A5848" s="117">
        <v>550000</v>
      </c>
      <c r="B5848" s="117">
        <v>870000</v>
      </c>
      <c r="C5848" s="117">
        <v>870000</v>
      </c>
      <c r="D5848" s="115" t="s">
        <v>342</v>
      </c>
      <c r="E5848" s="115" t="s">
        <v>13</v>
      </c>
      <c r="F5848" s="115" t="s">
        <v>343</v>
      </c>
      <c r="G5848" s="115" t="s">
        <v>344</v>
      </c>
      <c r="H5848" s="115">
        <v>0.56000000000000005</v>
      </c>
      <c r="I5848" s="115">
        <v>0.48</v>
      </c>
      <c r="J5848" s="115" t="s">
        <v>350</v>
      </c>
      <c r="K5848" s="115">
        <v>5.9792260643000005E-4</v>
      </c>
      <c r="L5848" s="115">
        <v>3674.4298321311499</v>
      </c>
      <c r="M5848" s="115">
        <v>9.1560573703253691</v>
      </c>
      <c r="N5848" s="115">
        <v>1.3465012890385499</v>
      </c>
      <c r="O5848" s="115">
        <v>5.4746136875199998E-3</v>
      </c>
      <c r="P5848" s="115">
        <v>8.0510356030000002E-4</v>
      </c>
      <c r="Q5848" s="115">
        <v>2.1970246623867</v>
      </c>
      <c r="R5848" s="115">
        <v>1210</v>
      </c>
      <c r="S5848" s="115" t="s">
        <v>353</v>
      </c>
      <c r="T5848" s="115">
        <v>1210</v>
      </c>
      <c r="U5848" s="115" t="s">
        <v>352</v>
      </c>
      <c r="V5848" s="115" t="s">
        <v>350</v>
      </c>
      <c r="Z5848" s="115">
        <v>0</v>
      </c>
      <c r="AA5848" s="115">
        <v>1</v>
      </c>
      <c r="AB5848" s="115">
        <v>5.4746136875199998E-3</v>
      </c>
      <c r="AC5848" s="115">
        <v>8.0510356030000002E-4</v>
      </c>
      <c r="AD5848" s="115">
        <v>352.66367188414898</v>
      </c>
      <c r="AF5848" s="115">
        <v>-1</v>
      </c>
      <c r="AG5848" s="115">
        <v>-1</v>
      </c>
      <c r="AH5848" s="115">
        <v>-1</v>
      </c>
      <c r="AI5848" s="115">
        <v>-1</v>
      </c>
      <c r="AJ5848" s="115">
        <v>0</v>
      </c>
      <c r="AM5848" s="115" t="s">
        <v>348</v>
      </c>
      <c r="AN5848" s="115">
        <v>-1</v>
      </c>
      <c r="AQ5848" s="115">
        <v>604</v>
      </c>
      <c r="AR5848" s="115" t="s">
        <v>271</v>
      </c>
      <c r="AS5848" s="115" t="s">
        <v>384</v>
      </c>
      <c r="AT5848" s="115" t="s">
        <v>296</v>
      </c>
      <c r="AV5848" s="115">
        <v>42.177278973949498</v>
      </c>
      <c r="AW5848" s="115">
        <v>0.28602082070000001</v>
      </c>
    </row>
    <row r="5849" spans="1:49" x14ac:dyDescent="0.25">
      <c r="A5849" s="117">
        <v>550000</v>
      </c>
      <c r="B5849" s="117">
        <v>870000</v>
      </c>
      <c r="C5849" s="117">
        <v>880000</v>
      </c>
      <c r="D5849" s="115" t="s">
        <v>342</v>
      </c>
      <c r="E5849" s="115" t="s">
        <v>13</v>
      </c>
      <c r="F5849" s="115" t="s">
        <v>343</v>
      </c>
      <c r="G5849" s="115" t="s">
        <v>344</v>
      </c>
      <c r="H5849" s="115">
        <v>0.56000000000000005</v>
      </c>
      <c r="I5849" s="115">
        <v>0.48</v>
      </c>
      <c r="J5849" s="115" t="s">
        <v>350</v>
      </c>
      <c r="K5849" s="115">
        <v>1.6772906626999999E-4</v>
      </c>
      <c r="L5849" s="115">
        <v>3674.4298321311499</v>
      </c>
      <c r="M5849" s="115">
        <v>9.1560573703253691</v>
      </c>
      <c r="N5849" s="115">
        <v>1.3465012890385499</v>
      </c>
      <c r="O5849" s="115">
        <v>1.5357369534499999E-3</v>
      </c>
      <c r="P5849" s="115">
        <v>2.2584740393999999E-4</v>
      </c>
      <c r="Q5849" s="115">
        <v>0.61630868482533996</v>
      </c>
      <c r="R5849" s="115">
        <v>1210</v>
      </c>
      <c r="S5849" s="115" t="s">
        <v>353</v>
      </c>
      <c r="T5849" s="115">
        <v>1210</v>
      </c>
      <c r="U5849" s="115" t="s">
        <v>352</v>
      </c>
      <c r="V5849" s="115" t="s">
        <v>350</v>
      </c>
      <c r="Z5849" s="115">
        <v>0</v>
      </c>
      <c r="AA5849" s="115">
        <v>1</v>
      </c>
      <c r="AB5849" s="115">
        <v>1.5357369534499999E-3</v>
      </c>
      <c r="AC5849" s="115">
        <v>2.2584740393999999E-4</v>
      </c>
      <c r="AD5849" s="115">
        <v>81.586325746773198</v>
      </c>
      <c r="AF5849" s="115">
        <v>-1</v>
      </c>
      <c r="AG5849" s="115">
        <v>-1</v>
      </c>
      <c r="AH5849" s="115">
        <v>-1</v>
      </c>
      <c r="AI5849" s="115">
        <v>-1</v>
      </c>
      <c r="AJ5849" s="115">
        <v>0</v>
      </c>
      <c r="AM5849" s="115" t="s">
        <v>348</v>
      </c>
      <c r="AN5849" s="115">
        <v>-1</v>
      </c>
      <c r="AQ5849" s="115">
        <v>604</v>
      </c>
      <c r="AR5849" s="115" t="s">
        <v>271</v>
      </c>
      <c r="AS5849" s="115" t="s">
        <v>384</v>
      </c>
      <c r="AT5849" s="115" t="s">
        <v>296</v>
      </c>
      <c r="AV5849" s="115">
        <v>10.254235532752899</v>
      </c>
      <c r="AW5849" s="115">
        <v>6.6168958400000005E-2</v>
      </c>
    </row>
    <row r="5850" spans="1:49" x14ac:dyDescent="0.25">
      <c r="A5850" s="117">
        <v>550000</v>
      </c>
      <c r="B5850" s="117">
        <v>870000</v>
      </c>
      <c r="C5850" s="117">
        <v>880000</v>
      </c>
      <c r="D5850" s="115" t="s">
        <v>342</v>
      </c>
      <c r="E5850" s="115" t="s">
        <v>13</v>
      </c>
      <c r="F5850" s="115" t="s">
        <v>343</v>
      </c>
      <c r="G5850" s="115" t="s">
        <v>344</v>
      </c>
      <c r="H5850" s="115">
        <v>0.56000000000000005</v>
      </c>
      <c r="I5850" s="115">
        <v>0.48</v>
      </c>
      <c r="J5850" s="115" t="s">
        <v>350</v>
      </c>
      <c r="K5850" s="115">
        <v>1.21284497886E-3</v>
      </c>
      <c r="L5850" s="115">
        <v>3674.4298321311499</v>
      </c>
      <c r="M5850" s="115">
        <v>9.1560573703253691</v>
      </c>
      <c r="N5850" s="115">
        <v>1.3465012890385499</v>
      </c>
      <c r="O5850" s="115">
        <v>1.110487820776E-2</v>
      </c>
      <c r="P5850" s="115">
        <v>1.63309732744E-3</v>
      </c>
      <c r="Q5850" s="115">
        <v>4.4565137720773302</v>
      </c>
      <c r="R5850" s="115">
        <v>1210</v>
      </c>
      <c r="S5850" s="115" t="s">
        <v>353</v>
      </c>
      <c r="T5850" s="115">
        <v>1210</v>
      </c>
      <c r="U5850" s="115" t="s">
        <v>352</v>
      </c>
      <c r="V5850" s="115" t="s">
        <v>350</v>
      </c>
      <c r="Z5850" s="115">
        <v>0</v>
      </c>
      <c r="AA5850" s="115">
        <v>1</v>
      </c>
      <c r="AB5850" s="115">
        <v>1.110487820776E-2</v>
      </c>
      <c r="AC5850" s="115">
        <v>1.63309732744E-3</v>
      </c>
      <c r="AD5850" s="115">
        <v>482.672126475163</v>
      </c>
      <c r="AF5850" s="115">
        <v>-1</v>
      </c>
      <c r="AG5850" s="115">
        <v>-1</v>
      </c>
      <c r="AH5850" s="115">
        <v>-1</v>
      </c>
      <c r="AI5850" s="115">
        <v>-1</v>
      </c>
      <c r="AJ5850" s="115">
        <v>0</v>
      </c>
      <c r="AM5850" s="115" t="s">
        <v>348</v>
      </c>
      <c r="AN5850" s="115">
        <v>-1</v>
      </c>
      <c r="AQ5850" s="115">
        <v>604</v>
      </c>
      <c r="AR5850" s="115" t="s">
        <v>271</v>
      </c>
      <c r="AS5850" s="115" t="s">
        <v>384</v>
      </c>
      <c r="AT5850" s="115" t="s">
        <v>296</v>
      </c>
      <c r="AV5850" s="115">
        <v>60.268514610167998</v>
      </c>
      <c r="AW5850" s="115">
        <v>0.39146157860000003</v>
      </c>
    </row>
    <row r="5851" spans="1:49" x14ac:dyDescent="0.25">
      <c r="A5851" s="117">
        <v>550000</v>
      </c>
      <c r="B5851" s="117">
        <v>870000</v>
      </c>
      <c r="C5851" s="117">
        <v>880000</v>
      </c>
      <c r="D5851" s="115" t="s">
        <v>342</v>
      </c>
      <c r="E5851" s="115" t="s">
        <v>13</v>
      </c>
      <c r="F5851" s="115" t="s">
        <v>343</v>
      </c>
      <c r="G5851" s="115" t="s">
        <v>344</v>
      </c>
      <c r="H5851" s="115">
        <v>0.56000000000000005</v>
      </c>
      <c r="I5851" s="115">
        <v>0.48</v>
      </c>
      <c r="J5851" s="115" t="s">
        <v>350</v>
      </c>
      <c r="K5851" s="115">
        <v>7.4203934059E-4</v>
      </c>
      <c r="L5851" s="115">
        <v>3674.4298321311499</v>
      </c>
      <c r="M5851" s="115">
        <v>9.1560573703253691</v>
      </c>
      <c r="N5851" s="115">
        <v>1.3465012890385499</v>
      </c>
      <c r="O5851" s="115">
        <v>6.7941547735500003E-3</v>
      </c>
      <c r="P5851" s="115">
        <v>9.991569286299999E-4</v>
      </c>
      <c r="Q5851" s="115">
        <v>2.7265714897082201</v>
      </c>
      <c r="R5851" s="115">
        <v>1210</v>
      </c>
      <c r="S5851" s="115" t="s">
        <v>353</v>
      </c>
      <c r="T5851" s="115">
        <v>1210</v>
      </c>
      <c r="U5851" s="115" t="s">
        <v>352</v>
      </c>
      <c r="V5851" s="115" t="s">
        <v>350</v>
      </c>
      <c r="Z5851" s="115">
        <v>0</v>
      </c>
      <c r="AA5851" s="115">
        <v>1</v>
      </c>
      <c r="AB5851" s="115">
        <v>6.7941547735500003E-3</v>
      </c>
      <c r="AC5851" s="115">
        <v>9.991569286299999E-4</v>
      </c>
      <c r="AD5851" s="115">
        <v>236.02115011737001</v>
      </c>
      <c r="AF5851" s="115">
        <v>-1</v>
      </c>
      <c r="AG5851" s="115">
        <v>-1</v>
      </c>
      <c r="AH5851" s="115">
        <v>-1</v>
      </c>
      <c r="AI5851" s="115">
        <v>-1</v>
      </c>
      <c r="AJ5851" s="115">
        <v>0</v>
      </c>
      <c r="AM5851" s="115" t="s">
        <v>348</v>
      </c>
      <c r="AN5851" s="115">
        <v>-1</v>
      </c>
      <c r="AQ5851" s="115">
        <v>604</v>
      </c>
      <c r="AR5851" s="115" t="s">
        <v>271</v>
      </c>
      <c r="AS5851" s="115" t="s">
        <v>384</v>
      </c>
      <c r="AT5851" s="115" t="s">
        <v>296</v>
      </c>
      <c r="AV5851" s="115">
        <v>30.499548645419399</v>
      </c>
      <c r="AW5851" s="115">
        <v>0.19142023529999999</v>
      </c>
    </row>
    <row r="5852" spans="1:49" x14ac:dyDescent="0.25">
      <c r="A5852" s="117">
        <v>550000</v>
      </c>
      <c r="B5852" s="117">
        <v>880000</v>
      </c>
      <c r="C5852" s="117">
        <v>880000</v>
      </c>
      <c r="D5852" s="115" t="s">
        <v>342</v>
      </c>
      <c r="E5852" s="115" t="s">
        <v>13</v>
      </c>
      <c r="F5852" s="115" t="s">
        <v>343</v>
      </c>
      <c r="G5852" s="115" t="s">
        <v>344</v>
      </c>
      <c r="H5852" s="115">
        <v>0.56000000000000005</v>
      </c>
      <c r="I5852" s="115">
        <v>0.48</v>
      </c>
      <c r="J5852" s="115" t="s">
        <v>350</v>
      </c>
      <c r="K5852" s="117">
        <v>2.33028951E-7</v>
      </c>
      <c r="L5852" s="115">
        <v>3638.5615390757098</v>
      </c>
      <c r="M5852" s="115">
        <v>8.9913597274192796</v>
      </c>
      <c r="N5852" s="115">
        <v>1.31594243850888</v>
      </c>
      <c r="O5852" s="117">
        <v>2.095247125344E-6</v>
      </c>
      <c r="P5852" s="117">
        <v>3.066526860221E-7</v>
      </c>
      <c r="Q5852" s="115">
        <v>8.4789017859000001E-4</v>
      </c>
      <c r="R5852" s="115">
        <v>1210</v>
      </c>
      <c r="S5852" s="115" t="s">
        <v>353</v>
      </c>
      <c r="T5852" s="115">
        <v>1210</v>
      </c>
      <c r="U5852" s="115" t="s">
        <v>352</v>
      </c>
      <c r="V5852" s="115" t="s">
        <v>350</v>
      </c>
      <c r="Z5852" s="115">
        <v>0</v>
      </c>
      <c r="AA5852" s="115">
        <v>1</v>
      </c>
      <c r="AB5852" s="117">
        <v>2.095247125344E-6</v>
      </c>
      <c r="AC5852" s="117">
        <v>3.066526860221E-7</v>
      </c>
      <c r="AD5852" s="115">
        <v>697.09675341565298</v>
      </c>
      <c r="AF5852" s="115">
        <v>-1</v>
      </c>
      <c r="AG5852" s="115">
        <v>-1</v>
      </c>
      <c r="AH5852" s="115">
        <v>-1</v>
      </c>
      <c r="AI5852" s="115">
        <v>-1</v>
      </c>
      <c r="AJ5852" s="115">
        <v>0</v>
      </c>
      <c r="AM5852" s="115" t="s">
        <v>348</v>
      </c>
      <c r="AN5852" s="115">
        <v>-1</v>
      </c>
      <c r="AQ5852" s="115">
        <v>604</v>
      </c>
      <c r="AR5852" s="115" t="s">
        <v>271</v>
      </c>
      <c r="AS5852" s="115" t="s">
        <v>384</v>
      </c>
      <c r="AT5852" s="115" t="s">
        <v>296</v>
      </c>
      <c r="AV5852" s="115">
        <v>0.14915718872285</v>
      </c>
      <c r="AW5852" s="115">
        <v>0.56536638559999997</v>
      </c>
    </row>
    <row r="5853" spans="1:49" x14ac:dyDescent="0.25">
      <c r="A5853" s="117">
        <v>550000</v>
      </c>
      <c r="B5853" s="117">
        <v>880000</v>
      </c>
      <c r="C5853" s="117">
        <v>880000</v>
      </c>
      <c r="D5853" s="115" t="s">
        <v>342</v>
      </c>
      <c r="E5853" s="115" t="s">
        <v>13</v>
      </c>
      <c r="F5853" s="115" t="s">
        <v>343</v>
      </c>
      <c r="G5853" s="115" t="s">
        <v>344</v>
      </c>
      <c r="H5853" s="115">
        <v>0.56000000000000005</v>
      </c>
      <c r="I5853" s="115">
        <v>0.48</v>
      </c>
      <c r="J5853" s="115" t="s">
        <v>350</v>
      </c>
      <c r="K5853" s="115">
        <v>9.6627046742999996E-4</v>
      </c>
      <c r="L5853" s="115">
        <v>3682.59813766149</v>
      </c>
      <c r="M5853" s="115">
        <v>9.1751459501170505</v>
      </c>
      <c r="N5853" s="115">
        <v>1.34926546710053</v>
      </c>
      <c r="O5853" s="115">
        <v>8.8656725660100008E-3</v>
      </c>
      <c r="P5853" s="115">
        <v>1.3037553735900001E-3</v>
      </c>
      <c r="Q5853" s="115">
        <v>3.55838582385711</v>
      </c>
      <c r="R5853" s="115">
        <v>1210</v>
      </c>
      <c r="S5853" s="115" t="s">
        <v>353</v>
      </c>
      <c r="T5853" s="115">
        <v>1210</v>
      </c>
      <c r="U5853" s="115" t="s">
        <v>352</v>
      </c>
      <c r="V5853" s="115" t="s">
        <v>350</v>
      </c>
      <c r="Z5853" s="115">
        <v>0</v>
      </c>
      <c r="AA5853" s="115">
        <v>1</v>
      </c>
      <c r="AB5853" s="115">
        <v>8.8656725660100008E-3</v>
      </c>
      <c r="AC5853" s="115">
        <v>1.3037553735900001E-3</v>
      </c>
      <c r="AD5853" s="115">
        <v>310.79080513489203</v>
      </c>
      <c r="AF5853" s="115">
        <v>-1</v>
      </c>
      <c r="AG5853" s="115">
        <v>-1</v>
      </c>
      <c r="AH5853" s="115">
        <v>-1</v>
      </c>
      <c r="AI5853" s="115">
        <v>-1</v>
      </c>
      <c r="AJ5853" s="115">
        <v>0</v>
      </c>
      <c r="AM5853" s="115" t="s">
        <v>348</v>
      </c>
      <c r="AN5853" s="115">
        <v>-1</v>
      </c>
      <c r="AQ5853" s="115">
        <v>604</v>
      </c>
      <c r="AR5853" s="115" t="s">
        <v>271</v>
      </c>
      <c r="AS5853" s="115" t="s">
        <v>384</v>
      </c>
      <c r="AT5853" s="115" t="s">
        <v>296</v>
      </c>
      <c r="AV5853" s="115">
        <v>42.188762128877698</v>
      </c>
      <c r="AW5853" s="115">
        <v>0.25206066919999998</v>
      </c>
    </row>
    <row r="5854" spans="1:49" x14ac:dyDescent="0.25">
      <c r="A5854" s="117">
        <v>550000</v>
      </c>
      <c r="B5854" s="117">
        <v>880000</v>
      </c>
      <c r="C5854" s="117">
        <v>880000</v>
      </c>
      <c r="D5854" s="115" t="s">
        <v>342</v>
      </c>
      <c r="E5854" s="115" t="s">
        <v>13</v>
      </c>
      <c r="F5854" s="115" t="s">
        <v>343</v>
      </c>
      <c r="G5854" s="115" t="s">
        <v>344</v>
      </c>
      <c r="H5854" s="115">
        <v>0.56000000000000005</v>
      </c>
      <c r="I5854" s="115">
        <v>0.48</v>
      </c>
      <c r="J5854" s="115" t="s">
        <v>350</v>
      </c>
      <c r="K5854" s="115">
        <v>5.2533063934999999E-4</v>
      </c>
      <c r="L5854" s="115">
        <v>3682.59813766149</v>
      </c>
      <c r="M5854" s="115">
        <v>9.1751459501170505</v>
      </c>
      <c r="N5854" s="115">
        <v>1.34926546710053</v>
      </c>
      <c r="O5854" s="115">
        <v>4.8199852881500001E-3</v>
      </c>
      <c r="P5854" s="115">
        <v>7.0881049049E-4</v>
      </c>
      <c r="Q5854" s="115">
        <v>1.93458163414524</v>
      </c>
      <c r="R5854" s="115">
        <v>1210</v>
      </c>
      <c r="S5854" s="115" t="s">
        <v>353</v>
      </c>
      <c r="T5854" s="115">
        <v>1210</v>
      </c>
      <c r="U5854" s="115" t="s">
        <v>352</v>
      </c>
      <c r="V5854" s="115" t="s">
        <v>350</v>
      </c>
      <c r="Z5854" s="115">
        <v>0</v>
      </c>
      <c r="AA5854" s="115">
        <v>1</v>
      </c>
      <c r="AB5854" s="115">
        <v>4.8199852881500001E-3</v>
      </c>
      <c r="AC5854" s="115">
        <v>7.0881049049E-4</v>
      </c>
      <c r="AD5854" s="115">
        <v>422.984627028896</v>
      </c>
      <c r="AF5854" s="115">
        <v>-1</v>
      </c>
      <c r="AG5854" s="115">
        <v>-1</v>
      </c>
      <c r="AH5854" s="115">
        <v>-1</v>
      </c>
      <c r="AI5854" s="115">
        <v>-1</v>
      </c>
      <c r="AJ5854" s="115">
        <v>0</v>
      </c>
      <c r="AM5854" s="115" t="s">
        <v>348</v>
      </c>
      <c r="AN5854" s="115">
        <v>-1</v>
      </c>
      <c r="AQ5854" s="115">
        <v>604</v>
      </c>
      <c r="AR5854" s="115" t="s">
        <v>271</v>
      </c>
      <c r="AS5854" s="115" t="s">
        <v>384</v>
      </c>
      <c r="AT5854" s="115" t="s">
        <v>296</v>
      </c>
      <c r="AV5854" s="115">
        <v>58.349094183754502</v>
      </c>
      <c r="AW5854" s="115">
        <v>0.3430532255</v>
      </c>
    </row>
    <row r="5855" spans="1:49" x14ac:dyDescent="0.25">
      <c r="A5855" s="117">
        <v>550000</v>
      </c>
      <c r="B5855" s="117">
        <v>880000</v>
      </c>
      <c r="C5855" s="117">
        <v>880000</v>
      </c>
      <c r="D5855" s="115" t="s">
        <v>342</v>
      </c>
      <c r="E5855" s="115" t="s">
        <v>13</v>
      </c>
      <c r="F5855" s="115" t="s">
        <v>343</v>
      </c>
      <c r="G5855" s="115" t="s">
        <v>344</v>
      </c>
      <c r="H5855" s="115">
        <v>0.56000000000000005</v>
      </c>
      <c r="I5855" s="115">
        <v>0.48</v>
      </c>
      <c r="J5855" s="115" t="s">
        <v>350</v>
      </c>
      <c r="K5855" s="115">
        <v>1.6996975126499999E-3</v>
      </c>
      <c r="L5855" s="115">
        <v>3649.6723722499501</v>
      </c>
      <c r="M5855" s="115">
        <v>9.0981577375541498</v>
      </c>
      <c r="N5855" s="115">
        <v>1.338115377401</v>
      </c>
      <c r="O5855" s="115">
        <v>1.546411607621E-2</v>
      </c>
      <c r="P5855" s="115">
        <v>2.2743913786E-3</v>
      </c>
      <c r="Q5855" s="115">
        <v>6.2033390531006702</v>
      </c>
      <c r="R5855" s="115">
        <v>1210</v>
      </c>
      <c r="S5855" s="115" t="s">
        <v>353</v>
      </c>
      <c r="T5855" s="115">
        <v>1210</v>
      </c>
      <c r="U5855" s="115" t="s">
        <v>352</v>
      </c>
      <c r="V5855" s="115" t="s">
        <v>350</v>
      </c>
      <c r="Z5855" s="115">
        <v>0</v>
      </c>
      <c r="AA5855" s="115">
        <v>1</v>
      </c>
      <c r="AB5855" s="115">
        <v>1.546411607621E-2</v>
      </c>
      <c r="AC5855" s="115">
        <v>2.2743913786E-3</v>
      </c>
      <c r="AD5855" s="115">
        <v>431.58941852567801</v>
      </c>
      <c r="AF5855" s="115">
        <v>-1</v>
      </c>
      <c r="AG5855" s="115">
        <v>-1</v>
      </c>
      <c r="AH5855" s="115">
        <v>-1</v>
      </c>
      <c r="AI5855" s="115">
        <v>-1</v>
      </c>
      <c r="AJ5855" s="115">
        <v>0</v>
      </c>
      <c r="AM5855" s="115" t="s">
        <v>348</v>
      </c>
      <c r="AN5855" s="115">
        <v>-1</v>
      </c>
      <c r="AQ5855" s="115">
        <v>604</v>
      </c>
      <c r="AR5855" s="115" t="s">
        <v>271</v>
      </c>
      <c r="AS5855" s="115" t="s">
        <v>384</v>
      </c>
      <c r="AT5855" s="115" t="s">
        <v>296</v>
      </c>
      <c r="AV5855" s="115">
        <v>12.4260867755891</v>
      </c>
      <c r="AW5855" s="115">
        <v>0.35003196959999999</v>
      </c>
    </row>
    <row r="5856" spans="1:49" x14ac:dyDescent="0.25">
      <c r="A5856" s="117">
        <v>550000</v>
      </c>
      <c r="B5856" s="117">
        <v>880000</v>
      </c>
      <c r="C5856" s="117">
        <v>880000</v>
      </c>
      <c r="D5856" s="115" t="s">
        <v>342</v>
      </c>
      <c r="E5856" s="115" t="s">
        <v>13</v>
      </c>
      <c r="F5856" s="115" t="s">
        <v>343</v>
      </c>
      <c r="G5856" s="115" t="s">
        <v>344</v>
      </c>
      <c r="H5856" s="115">
        <v>0.56000000000000005</v>
      </c>
      <c r="I5856" s="115">
        <v>0.48</v>
      </c>
      <c r="J5856" s="115" t="s">
        <v>350</v>
      </c>
      <c r="K5856" s="115">
        <v>4.6305463591999997E-3</v>
      </c>
      <c r="L5856" s="115">
        <v>3643.65219545538</v>
      </c>
      <c r="M5856" s="115">
        <v>9.0840684998868007</v>
      </c>
      <c r="N5856" s="115">
        <v>1.3360743958488399</v>
      </c>
      <c r="O5856" s="115">
        <v>4.2064200318870003E-2</v>
      </c>
      <c r="P5856" s="115">
        <v>6.1867544293099999E-3</v>
      </c>
      <c r="Q5856" s="115">
        <v>16.872100407857001</v>
      </c>
      <c r="R5856" s="115">
        <v>1210</v>
      </c>
      <c r="S5856" s="115" t="s">
        <v>353</v>
      </c>
      <c r="T5856" s="115">
        <v>1210</v>
      </c>
      <c r="U5856" s="115" t="s">
        <v>352</v>
      </c>
      <c r="V5856" s="115" t="s">
        <v>350</v>
      </c>
      <c r="Z5856" s="115">
        <v>0</v>
      </c>
      <c r="AA5856" s="115">
        <v>1</v>
      </c>
      <c r="AB5856" s="115">
        <v>4.2064200318870003E-2</v>
      </c>
      <c r="AC5856" s="115">
        <v>6.1867544293099999E-3</v>
      </c>
      <c r="AD5856" s="115">
        <v>267.18571566604101</v>
      </c>
      <c r="AF5856" s="115">
        <v>-1</v>
      </c>
      <c r="AG5856" s="115">
        <v>-1</v>
      </c>
      <c r="AH5856" s="115">
        <v>-1</v>
      </c>
      <c r="AI5856" s="115">
        <v>-1</v>
      </c>
      <c r="AJ5856" s="115">
        <v>0</v>
      </c>
      <c r="AM5856" s="115" t="s">
        <v>348</v>
      </c>
      <c r="AN5856" s="115">
        <v>-1</v>
      </c>
      <c r="AQ5856" s="115">
        <v>604</v>
      </c>
      <c r="AR5856" s="115" t="s">
        <v>271</v>
      </c>
      <c r="AS5856" s="115" t="s">
        <v>384</v>
      </c>
      <c r="AT5856" s="115" t="s">
        <v>296</v>
      </c>
      <c r="AV5856" s="115">
        <v>21.073576914135501</v>
      </c>
      <c r="AW5856" s="115">
        <v>0.21669563310000001</v>
      </c>
    </row>
    <row r="5857" spans="1:49" x14ac:dyDescent="0.25">
      <c r="A5857" s="117">
        <v>550000</v>
      </c>
      <c r="B5857" s="117">
        <v>880000</v>
      </c>
      <c r="C5857" s="117">
        <v>880000</v>
      </c>
      <c r="D5857" s="115" t="s">
        <v>342</v>
      </c>
      <c r="E5857" s="115" t="s">
        <v>13</v>
      </c>
      <c r="F5857" s="115" t="s">
        <v>343</v>
      </c>
      <c r="G5857" s="115" t="s">
        <v>344</v>
      </c>
      <c r="H5857" s="115">
        <v>0.56000000000000005</v>
      </c>
      <c r="I5857" s="115">
        <v>0.48</v>
      </c>
      <c r="J5857" s="115" t="s">
        <v>350</v>
      </c>
      <c r="K5857" s="115">
        <v>1.0360209782399999E-2</v>
      </c>
      <c r="L5857" s="115">
        <v>3643.65219545538</v>
      </c>
      <c r="M5857" s="115">
        <v>9.0840684998868007</v>
      </c>
      <c r="N5857" s="115">
        <v>1.3360743958488399</v>
      </c>
      <c r="O5857" s="115">
        <v>9.4112855336509996E-2</v>
      </c>
      <c r="P5857" s="115">
        <v>1.3842011025880001E-2</v>
      </c>
      <c r="Q5857" s="115">
        <v>37.749001119020001</v>
      </c>
      <c r="R5857" s="115">
        <v>1210</v>
      </c>
      <c r="S5857" s="115" t="s">
        <v>353</v>
      </c>
      <c r="T5857" s="115">
        <v>1210</v>
      </c>
      <c r="U5857" s="115" t="s">
        <v>352</v>
      </c>
      <c r="V5857" s="115" t="s">
        <v>350</v>
      </c>
      <c r="Z5857" s="115">
        <v>0</v>
      </c>
      <c r="AA5857" s="115">
        <v>1</v>
      </c>
      <c r="AB5857" s="115">
        <v>9.4112855336509996E-2</v>
      </c>
      <c r="AC5857" s="115">
        <v>1.3842011025880001E-2</v>
      </c>
      <c r="AD5857" s="115">
        <v>326.62962022912501</v>
      </c>
      <c r="AF5857" s="115">
        <v>-1</v>
      </c>
      <c r="AG5857" s="115">
        <v>-1</v>
      </c>
      <c r="AH5857" s="115">
        <v>-1</v>
      </c>
      <c r="AI5857" s="115">
        <v>-1</v>
      </c>
      <c r="AJ5857" s="115">
        <v>0</v>
      </c>
      <c r="AM5857" s="115" t="s">
        <v>348</v>
      </c>
      <c r="AN5857" s="115">
        <v>-1</v>
      </c>
      <c r="AQ5857" s="115">
        <v>604</v>
      </c>
      <c r="AR5857" s="115" t="s">
        <v>271</v>
      </c>
      <c r="AS5857" s="115" t="s">
        <v>384</v>
      </c>
      <c r="AT5857" s="115" t="s">
        <v>296</v>
      </c>
      <c r="AV5857" s="115">
        <v>28.346377717868901</v>
      </c>
      <c r="AW5857" s="115">
        <v>0.26490642349999999</v>
      </c>
    </row>
    <row r="5858" spans="1:49" x14ac:dyDescent="0.25">
      <c r="A5858" s="117">
        <v>550000</v>
      </c>
      <c r="B5858" s="117">
        <v>880000</v>
      </c>
      <c r="C5858" s="117">
        <v>880000</v>
      </c>
      <c r="D5858" s="115" t="s">
        <v>342</v>
      </c>
      <c r="E5858" s="115" t="s">
        <v>13</v>
      </c>
      <c r="F5858" s="115" t="s">
        <v>343</v>
      </c>
      <c r="G5858" s="115" t="s">
        <v>344</v>
      </c>
      <c r="H5858" s="115">
        <v>0.56000000000000005</v>
      </c>
      <c r="I5858" s="115">
        <v>0.48</v>
      </c>
      <c r="J5858" s="115" t="s">
        <v>350</v>
      </c>
      <c r="K5858" s="117">
        <v>9.5164260389999993E-6</v>
      </c>
      <c r="L5858" s="115">
        <v>3674.4298329524499</v>
      </c>
      <c r="M5858" s="115">
        <v>9.1560573723718992</v>
      </c>
      <c r="N5858" s="115">
        <v>1.3465012893395201</v>
      </c>
      <c r="O5858" s="115">
        <v>8.7132942790000005E-5</v>
      </c>
      <c r="P5858" s="115">
        <v>1.2813879929999999E-5</v>
      </c>
      <c r="Q5858" s="115">
        <v>3.4967439740780003E-2</v>
      </c>
      <c r="R5858" s="115">
        <v>1210</v>
      </c>
      <c r="S5858" s="115" t="s">
        <v>353</v>
      </c>
      <c r="T5858" s="115">
        <v>1210</v>
      </c>
      <c r="U5858" s="115" t="s">
        <v>352</v>
      </c>
      <c r="V5858" s="115" t="s">
        <v>350</v>
      </c>
      <c r="Z5858" s="115">
        <v>0</v>
      </c>
      <c r="AA5858" s="115">
        <v>1</v>
      </c>
      <c r="AB5858" s="115">
        <v>8.7132942790000005E-5</v>
      </c>
      <c r="AC5858" s="115">
        <v>1.2813879929999999E-5</v>
      </c>
      <c r="AD5858" s="115">
        <v>440.83726954552299</v>
      </c>
      <c r="AF5858" s="115">
        <v>-1</v>
      </c>
      <c r="AG5858" s="115">
        <v>-1</v>
      </c>
      <c r="AH5858" s="115">
        <v>-1</v>
      </c>
      <c r="AI5858" s="115">
        <v>-1</v>
      </c>
      <c r="AJ5858" s="115">
        <v>0</v>
      </c>
      <c r="AM5858" s="115" t="s">
        <v>348</v>
      </c>
      <c r="AN5858" s="115">
        <v>-1</v>
      </c>
      <c r="AQ5858" s="115">
        <v>604</v>
      </c>
      <c r="AR5858" s="115" t="s">
        <v>271</v>
      </c>
      <c r="AS5858" s="115" t="s">
        <v>384</v>
      </c>
      <c r="AT5858" s="115" t="s">
        <v>296</v>
      </c>
      <c r="AV5858" s="115">
        <v>13.936738960704799</v>
      </c>
      <c r="AW5858" s="115">
        <v>0.35753225430000002</v>
      </c>
    </row>
    <row r="5859" spans="1:49" x14ac:dyDescent="0.25">
      <c r="A5859" s="117">
        <v>550000</v>
      </c>
      <c r="B5859" s="117">
        <v>880000</v>
      </c>
      <c r="C5859" s="117">
        <v>880000</v>
      </c>
      <c r="D5859" s="115" t="s">
        <v>342</v>
      </c>
      <c r="E5859" s="115" t="s">
        <v>13</v>
      </c>
      <c r="F5859" s="115" t="s">
        <v>343</v>
      </c>
      <c r="G5859" s="115" t="s">
        <v>344</v>
      </c>
      <c r="H5859" s="115">
        <v>0.56000000000000005</v>
      </c>
      <c r="I5859" s="115">
        <v>0.48</v>
      </c>
      <c r="J5859" s="115" t="s">
        <v>350</v>
      </c>
      <c r="K5859" s="115">
        <v>2.0513729073000001E-4</v>
      </c>
      <c r="L5859" s="115">
        <v>3674.4298329524499</v>
      </c>
      <c r="M5859" s="115">
        <v>9.1560573723718992</v>
      </c>
      <c r="N5859" s="115">
        <v>1.3465012893395201</v>
      </c>
      <c r="O5859" s="115">
        <v>1.87824880315E-3</v>
      </c>
      <c r="P5859" s="115">
        <v>2.7621762646000002E-4</v>
      </c>
      <c r="Q5859" s="115">
        <v>0.75376258091670001</v>
      </c>
      <c r="R5859" s="115">
        <v>1210</v>
      </c>
      <c r="S5859" s="115" t="s">
        <v>353</v>
      </c>
      <c r="T5859" s="115">
        <v>1210</v>
      </c>
      <c r="U5859" s="115" t="s">
        <v>352</v>
      </c>
      <c r="V5859" s="115" t="s">
        <v>350</v>
      </c>
      <c r="Z5859" s="115">
        <v>0</v>
      </c>
      <c r="AA5859" s="115">
        <v>1</v>
      </c>
      <c r="AB5859" s="115">
        <v>1.87824880315E-3</v>
      </c>
      <c r="AC5859" s="115">
        <v>2.7621762646000002E-4</v>
      </c>
      <c r="AD5859" s="115">
        <v>468.51445805388101</v>
      </c>
      <c r="AF5859" s="115">
        <v>-1</v>
      </c>
      <c r="AG5859" s="115">
        <v>-1</v>
      </c>
      <c r="AH5859" s="115">
        <v>-1</v>
      </c>
      <c r="AI5859" s="115">
        <v>-1</v>
      </c>
      <c r="AJ5859" s="115">
        <v>0</v>
      </c>
      <c r="AM5859" s="115" t="s">
        <v>348</v>
      </c>
      <c r="AN5859" s="115">
        <v>-1</v>
      </c>
      <c r="AQ5859" s="115">
        <v>604</v>
      </c>
      <c r="AR5859" s="115" t="s">
        <v>271</v>
      </c>
      <c r="AS5859" s="115" t="s">
        <v>384</v>
      </c>
      <c r="AT5859" s="115" t="s">
        <v>296</v>
      </c>
      <c r="AV5859" s="115">
        <v>52.265486106839802</v>
      </c>
      <c r="AW5859" s="115">
        <v>0.37997928469999998</v>
      </c>
    </row>
    <row r="5860" spans="1:49" x14ac:dyDescent="0.25">
      <c r="A5860" s="117">
        <v>550000</v>
      </c>
      <c r="B5860" s="117">
        <v>880000</v>
      </c>
      <c r="C5860" s="117">
        <v>880000</v>
      </c>
      <c r="D5860" s="115" t="s">
        <v>342</v>
      </c>
      <c r="E5860" s="115" t="s">
        <v>13</v>
      </c>
      <c r="F5860" s="115" t="s">
        <v>343</v>
      </c>
      <c r="G5860" s="115" t="s">
        <v>344</v>
      </c>
      <c r="H5860" s="115">
        <v>0.56000000000000005</v>
      </c>
      <c r="I5860" s="115">
        <v>0.48</v>
      </c>
      <c r="J5860" s="115" t="s">
        <v>350</v>
      </c>
      <c r="K5860" s="115">
        <v>1.69778073238E-3</v>
      </c>
      <c r="L5860" s="115">
        <v>3658.5104823492402</v>
      </c>
      <c r="M5860" s="115">
        <v>9.1188019825013598</v>
      </c>
      <c r="N5860" s="115">
        <v>1.34110447996916</v>
      </c>
      <c r="O5860" s="115">
        <v>1.548172630835E-2</v>
      </c>
      <c r="P5860" s="115">
        <v>2.2769013462099999E-3</v>
      </c>
      <c r="Q5860" s="115">
        <v>6.2113486061720602</v>
      </c>
      <c r="R5860" s="115">
        <v>1210</v>
      </c>
      <c r="S5860" s="115" t="s">
        <v>353</v>
      </c>
      <c r="T5860" s="115">
        <v>1210</v>
      </c>
      <c r="U5860" s="115" t="s">
        <v>352</v>
      </c>
      <c r="V5860" s="115" t="s">
        <v>350</v>
      </c>
      <c r="Z5860" s="115">
        <v>0</v>
      </c>
      <c r="AA5860" s="115">
        <v>1</v>
      </c>
      <c r="AB5860" s="115">
        <v>1.548172630835E-2</v>
      </c>
      <c r="AC5860" s="115">
        <v>2.2769013462099999E-3</v>
      </c>
      <c r="AD5860" s="115">
        <v>946.34049297030504</v>
      </c>
      <c r="AF5860" s="115">
        <v>-1</v>
      </c>
      <c r="AG5860" s="115">
        <v>-1</v>
      </c>
      <c r="AH5860" s="115">
        <v>-1</v>
      </c>
      <c r="AI5860" s="115">
        <v>-1</v>
      </c>
      <c r="AJ5860" s="115">
        <v>0</v>
      </c>
      <c r="AM5860" s="115" t="s">
        <v>348</v>
      </c>
      <c r="AN5860" s="115">
        <v>-1</v>
      </c>
      <c r="AQ5860" s="115">
        <v>604</v>
      </c>
      <c r="AR5860" s="115" t="s">
        <v>271</v>
      </c>
      <c r="AS5860" s="115" t="s">
        <v>384</v>
      </c>
      <c r="AT5860" s="115" t="s">
        <v>296</v>
      </c>
      <c r="AV5860" s="115">
        <v>16.544915490727099</v>
      </c>
      <c r="AW5860" s="115">
        <v>0.7675105377</v>
      </c>
    </row>
    <row r="5861" spans="1:49" x14ac:dyDescent="0.25">
      <c r="A5861" s="117">
        <v>550000</v>
      </c>
      <c r="B5861" s="117">
        <v>880000</v>
      </c>
      <c r="C5861" s="117">
        <v>880000</v>
      </c>
      <c r="D5861" s="115" t="s">
        <v>342</v>
      </c>
      <c r="E5861" s="115" t="s">
        <v>13</v>
      </c>
      <c r="F5861" s="115" t="s">
        <v>343</v>
      </c>
      <c r="G5861" s="115" t="s">
        <v>344</v>
      </c>
      <c r="H5861" s="115">
        <v>0.56000000000000005</v>
      </c>
      <c r="I5861" s="115">
        <v>0.48</v>
      </c>
      <c r="J5861" s="115" t="s">
        <v>350</v>
      </c>
      <c r="K5861" s="115">
        <v>0.10861869905177</v>
      </c>
      <c r="L5861" s="115">
        <v>3639.6383405613101</v>
      </c>
      <c r="M5861" s="115">
        <v>9.0746748862456794</v>
      </c>
      <c r="N5861" s="115">
        <v>1.3347136329085201</v>
      </c>
      <c r="O5861" s="115">
        <v>0.98567938046180004</v>
      </c>
      <c r="P5861" s="115">
        <v>0.14497485841318</v>
      </c>
      <c r="Q5861" s="115">
        <v>395.332781570723</v>
      </c>
      <c r="R5861" s="115">
        <v>1210</v>
      </c>
      <c r="S5861" s="115" t="s">
        <v>353</v>
      </c>
      <c r="T5861" s="115">
        <v>1210</v>
      </c>
      <c r="U5861" s="115" t="s">
        <v>352</v>
      </c>
      <c r="V5861" s="115" t="s">
        <v>350</v>
      </c>
      <c r="Z5861" s="115">
        <v>0</v>
      </c>
      <c r="AA5861" s="115">
        <v>1</v>
      </c>
      <c r="AB5861" s="115">
        <v>0.98567938046180004</v>
      </c>
      <c r="AC5861" s="115">
        <v>0.14497485841318</v>
      </c>
      <c r="AD5861" s="115">
        <v>405.78955413568099</v>
      </c>
      <c r="AF5861" s="115">
        <v>-1</v>
      </c>
      <c r="AG5861" s="115">
        <v>-1</v>
      </c>
      <c r="AH5861" s="115">
        <v>-1</v>
      </c>
      <c r="AI5861" s="115">
        <v>-1</v>
      </c>
      <c r="AJ5861" s="115">
        <v>0</v>
      </c>
      <c r="AM5861" s="115" t="s">
        <v>348</v>
      </c>
      <c r="AN5861" s="115">
        <v>-1</v>
      </c>
      <c r="AQ5861" s="115">
        <v>604</v>
      </c>
      <c r="AR5861" s="115" t="s">
        <v>271</v>
      </c>
      <c r="AS5861" s="115" t="s">
        <v>384</v>
      </c>
      <c r="AT5861" s="115" t="s">
        <v>296</v>
      </c>
      <c r="AV5861" s="115">
        <v>95.152061085806807</v>
      </c>
      <c r="AW5861" s="115">
        <v>0.3291075054</v>
      </c>
    </row>
    <row r="5862" spans="1:49" x14ac:dyDescent="0.25">
      <c r="A5862" s="117">
        <v>550000</v>
      </c>
      <c r="B5862" s="117">
        <v>880000</v>
      </c>
      <c r="C5862" s="117">
        <v>880000</v>
      </c>
      <c r="D5862" s="115" t="s">
        <v>342</v>
      </c>
      <c r="E5862" s="115" t="s">
        <v>13</v>
      </c>
      <c r="F5862" s="115" t="s">
        <v>343</v>
      </c>
      <c r="G5862" s="115" t="s">
        <v>344</v>
      </c>
      <c r="H5862" s="115">
        <v>0.56000000000000005</v>
      </c>
      <c r="I5862" s="115">
        <v>0.48</v>
      </c>
      <c r="J5862" s="115" t="s">
        <v>350</v>
      </c>
      <c r="K5862" s="115">
        <v>1.4870754207419999E-2</v>
      </c>
      <c r="L5862" s="115">
        <v>3639.6383405613101</v>
      </c>
      <c r="M5862" s="115">
        <v>9.0746748862456794</v>
      </c>
      <c r="N5862" s="115">
        <v>1.3347136329085201</v>
      </c>
      <c r="O5862" s="115">
        <v>0.13494725974564001</v>
      </c>
      <c r="P5862" s="115">
        <v>1.9848198372279999E-2</v>
      </c>
      <c r="Q5862" s="115">
        <v>54.124167166403801</v>
      </c>
      <c r="R5862" s="115">
        <v>1210</v>
      </c>
      <c r="S5862" s="115" t="s">
        <v>353</v>
      </c>
      <c r="T5862" s="115">
        <v>1210</v>
      </c>
      <c r="U5862" s="115" t="s">
        <v>352</v>
      </c>
      <c r="V5862" s="115" t="s">
        <v>350</v>
      </c>
      <c r="Z5862" s="115">
        <v>0</v>
      </c>
      <c r="AA5862" s="115">
        <v>1</v>
      </c>
      <c r="AB5862" s="115">
        <v>0.13494725974564001</v>
      </c>
      <c r="AC5862" s="115">
        <v>1.9848198372279999E-2</v>
      </c>
      <c r="AD5862" s="115">
        <v>54.124167166405599</v>
      </c>
      <c r="AF5862" s="115">
        <v>-1</v>
      </c>
      <c r="AG5862" s="115">
        <v>-1</v>
      </c>
      <c r="AH5862" s="115">
        <v>-1</v>
      </c>
      <c r="AI5862" s="115">
        <v>-1</v>
      </c>
      <c r="AJ5862" s="115">
        <v>0</v>
      </c>
      <c r="AM5862" s="115" t="s">
        <v>348</v>
      </c>
      <c r="AN5862" s="115">
        <v>-1</v>
      </c>
      <c r="AQ5862" s="115">
        <v>604</v>
      </c>
      <c r="AR5862" s="115" t="s">
        <v>271</v>
      </c>
      <c r="AS5862" s="115" t="s">
        <v>384</v>
      </c>
      <c r="AT5862" s="115" t="s">
        <v>296</v>
      </c>
      <c r="AV5862" s="115">
        <v>37.5043459440733</v>
      </c>
      <c r="AW5862" s="115">
        <v>4.3896323700000003E-2</v>
      </c>
    </row>
    <row r="5863" spans="1:49" x14ac:dyDescent="0.25">
      <c r="A5863" s="117">
        <v>550000</v>
      </c>
      <c r="B5863" s="117">
        <v>880000</v>
      </c>
      <c r="C5863" s="117">
        <v>880000</v>
      </c>
      <c r="D5863" s="115" t="s">
        <v>342</v>
      </c>
      <c r="E5863" s="115" t="s">
        <v>13</v>
      </c>
      <c r="F5863" s="115" t="s">
        <v>343</v>
      </c>
      <c r="G5863" s="115" t="s">
        <v>344</v>
      </c>
      <c r="H5863" s="115">
        <v>0.56000000000000005</v>
      </c>
      <c r="I5863" s="115">
        <v>0.48</v>
      </c>
      <c r="J5863" s="115" t="s">
        <v>350</v>
      </c>
      <c r="K5863" s="115">
        <v>7.290512244788E-2</v>
      </c>
      <c r="L5863" s="115">
        <v>3639.6383405613101</v>
      </c>
      <c r="M5863" s="115">
        <v>9.0746748862456794</v>
      </c>
      <c r="N5863" s="115">
        <v>1.3347136329085201</v>
      </c>
      <c r="O5863" s="115">
        <v>0.66159028375646001</v>
      </c>
      <c r="P5863" s="115">
        <v>9.730746084005E-2</v>
      </c>
      <c r="Q5863" s="115">
        <v>265.34827888462797</v>
      </c>
      <c r="R5863" s="115">
        <v>1210</v>
      </c>
      <c r="S5863" s="115" t="s">
        <v>353</v>
      </c>
      <c r="T5863" s="115">
        <v>1210</v>
      </c>
      <c r="U5863" s="115" t="s">
        <v>352</v>
      </c>
      <c r="V5863" s="115" t="s">
        <v>350</v>
      </c>
      <c r="Z5863" s="115">
        <v>0</v>
      </c>
      <c r="AA5863" s="115">
        <v>1</v>
      </c>
      <c r="AB5863" s="115">
        <v>0.66159028375646001</v>
      </c>
      <c r="AC5863" s="115">
        <v>9.730746084005E-2</v>
      </c>
      <c r="AD5863" s="115">
        <v>266.02854206113398</v>
      </c>
      <c r="AF5863" s="115">
        <v>-1</v>
      </c>
      <c r="AG5863" s="115">
        <v>-1</v>
      </c>
      <c r="AH5863" s="115">
        <v>-1</v>
      </c>
      <c r="AI5863" s="115">
        <v>-1</v>
      </c>
      <c r="AJ5863" s="115">
        <v>0</v>
      </c>
      <c r="AM5863" s="115" t="s">
        <v>348</v>
      </c>
      <c r="AN5863" s="115">
        <v>-1</v>
      </c>
      <c r="AQ5863" s="115">
        <v>604</v>
      </c>
      <c r="AR5863" s="115" t="s">
        <v>271</v>
      </c>
      <c r="AS5863" s="115" t="s">
        <v>384</v>
      </c>
      <c r="AT5863" s="115" t="s">
        <v>296</v>
      </c>
      <c r="AV5863" s="115">
        <v>81.426058239087396</v>
      </c>
      <c r="AW5863" s="115">
        <v>0.21575713060000001</v>
      </c>
    </row>
    <row r="5864" spans="1:49" x14ac:dyDescent="0.25">
      <c r="A5864" s="117">
        <v>550000</v>
      </c>
      <c r="B5864" s="117">
        <v>880000</v>
      </c>
      <c r="C5864" s="117">
        <v>880000</v>
      </c>
      <c r="D5864" s="115" t="s">
        <v>342</v>
      </c>
      <c r="E5864" s="115" t="s">
        <v>13</v>
      </c>
      <c r="F5864" s="115" t="s">
        <v>343</v>
      </c>
      <c r="G5864" s="115" t="s">
        <v>344</v>
      </c>
      <c r="H5864" s="115">
        <v>0.56000000000000005</v>
      </c>
      <c r="I5864" s="115">
        <v>0.48</v>
      </c>
      <c r="J5864" s="115" t="s">
        <v>350</v>
      </c>
      <c r="K5864" s="115">
        <v>0.13790628840697999</v>
      </c>
      <c r="L5864" s="115">
        <v>3639.6383405613101</v>
      </c>
      <c r="M5864" s="115">
        <v>9.0746748862456794</v>
      </c>
      <c r="N5864" s="115">
        <v>1.3347136329085201</v>
      </c>
      <c r="O5864" s="115">
        <v>1.25145473206224</v>
      </c>
      <c r="P5864" s="115">
        <v>0.18406540320062001</v>
      </c>
      <c r="Q5864" s="115">
        <v>501.92901469057898</v>
      </c>
      <c r="R5864" s="115">
        <v>1210</v>
      </c>
      <c r="S5864" s="115" t="s">
        <v>353</v>
      </c>
      <c r="T5864" s="115">
        <v>1210</v>
      </c>
      <c r="U5864" s="115" t="s">
        <v>352</v>
      </c>
      <c r="V5864" s="115" t="s">
        <v>350</v>
      </c>
      <c r="Z5864" s="115">
        <v>0</v>
      </c>
      <c r="AA5864" s="115">
        <v>1</v>
      </c>
      <c r="AB5864" s="115">
        <v>1.25145473206224</v>
      </c>
      <c r="AC5864" s="115">
        <v>0.18406540320062001</v>
      </c>
      <c r="AD5864" s="115">
        <v>798.14511149298301</v>
      </c>
      <c r="AF5864" s="115">
        <v>-1</v>
      </c>
      <c r="AG5864" s="115">
        <v>-1</v>
      </c>
      <c r="AH5864" s="115">
        <v>-1</v>
      </c>
      <c r="AI5864" s="115">
        <v>-1</v>
      </c>
      <c r="AJ5864" s="115">
        <v>0</v>
      </c>
      <c r="AM5864" s="115" t="s">
        <v>348</v>
      </c>
      <c r="AN5864" s="115">
        <v>-1</v>
      </c>
      <c r="AQ5864" s="115">
        <v>604</v>
      </c>
      <c r="AR5864" s="115" t="s">
        <v>271</v>
      </c>
      <c r="AS5864" s="115" t="s">
        <v>384</v>
      </c>
      <c r="AT5864" s="115" t="s">
        <v>296</v>
      </c>
      <c r="AV5864" s="115">
        <v>96.265031424139906</v>
      </c>
      <c r="AW5864" s="115">
        <v>0.64731963619999999</v>
      </c>
    </row>
    <row r="5865" spans="1:49" x14ac:dyDescent="0.25">
      <c r="A5865" s="117">
        <v>550000</v>
      </c>
      <c r="B5865" s="117">
        <v>880000</v>
      </c>
      <c r="C5865" s="117">
        <v>880000</v>
      </c>
      <c r="D5865" s="115" t="s">
        <v>342</v>
      </c>
      <c r="E5865" s="115" t="s">
        <v>13</v>
      </c>
      <c r="F5865" s="115" t="s">
        <v>343</v>
      </c>
      <c r="G5865" s="115" t="s">
        <v>344</v>
      </c>
      <c r="H5865" s="115">
        <v>0.56000000000000005</v>
      </c>
      <c r="I5865" s="115">
        <v>0.48</v>
      </c>
      <c r="J5865" s="115" t="s">
        <v>350</v>
      </c>
      <c r="K5865" s="115">
        <v>0.11801812257853</v>
      </c>
      <c r="L5865" s="115">
        <v>3639.6383405613101</v>
      </c>
      <c r="M5865" s="115">
        <v>9.0746748862456794</v>
      </c>
      <c r="N5865" s="115">
        <v>1.3347136329085201</v>
      </c>
      <c r="O5865" s="115">
        <v>1.07097609308533</v>
      </c>
      <c r="P5865" s="115">
        <v>0.15752039713584001</v>
      </c>
      <c r="Q5865" s="115">
        <v>429.54328381791498</v>
      </c>
      <c r="R5865" s="115">
        <v>1210</v>
      </c>
      <c r="S5865" s="115" t="s">
        <v>353</v>
      </c>
      <c r="T5865" s="115">
        <v>1210</v>
      </c>
      <c r="U5865" s="115" t="s">
        <v>352</v>
      </c>
      <c r="V5865" s="115" t="s">
        <v>350</v>
      </c>
      <c r="Z5865" s="115">
        <v>0</v>
      </c>
      <c r="AA5865" s="115">
        <v>1</v>
      </c>
      <c r="AB5865" s="115">
        <v>1.07097609308533</v>
      </c>
      <c r="AC5865" s="115">
        <v>0.15752039713584001</v>
      </c>
      <c r="AD5865" s="115">
        <v>653.07610284954103</v>
      </c>
      <c r="AF5865" s="115">
        <v>-1</v>
      </c>
      <c r="AG5865" s="115">
        <v>-1</v>
      </c>
      <c r="AH5865" s="115">
        <v>-1</v>
      </c>
      <c r="AI5865" s="115">
        <v>-1</v>
      </c>
      <c r="AJ5865" s="115">
        <v>0</v>
      </c>
      <c r="AM5865" s="115" t="s">
        <v>348</v>
      </c>
      <c r="AN5865" s="115">
        <v>-1</v>
      </c>
      <c r="AQ5865" s="115">
        <v>604</v>
      </c>
      <c r="AR5865" s="115" t="s">
        <v>271</v>
      </c>
      <c r="AS5865" s="115" t="s">
        <v>384</v>
      </c>
      <c r="AT5865" s="115" t="s">
        <v>296</v>
      </c>
      <c r="AV5865" s="115">
        <v>87.351558794711295</v>
      </c>
      <c r="AW5865" s="115">
        <v>0.52966431700000005</v>
      </c>
    </row>
    <row r="5866" spans="1:49" x14ac:dyDescent="0.25">
      <c r="A5866" s="117">
        <v>550000</v>
      </c>
      <c r="B5866" s="117">
        <v>880000</v>
      </c>
      <c r="C5866" s="117">
        <v>880000</v>
      </c>
      <c r="D5866" s="115" t="s">
        <v>342</v>
      </c>
      <c r="E5866" s="115" t="s">
        <v>13</v>
      </c>
      <c r="F5866" s="115" t="s">
        <v>343</v>
      </c>
      <c r="G5866" s="115" t="s">
        <v>344</v>
      </c>
      <c r="H5866" s="115">
        <v>0.56000000000000005</v>
      </c>
      <c r="I5866" s="115">
        <v>0.48</v>
      </c>
      <c r="J5866" s="115" t="s">
        <v>350</v>
      </c>
      <c r="K5866" s="115">
        <v>1.07029812714E-3</v>
      </c>
      <c r="L5866" s="115">
        <v>3639.6383405613101</v>
      </c>
      <c r="M5866" s="115">
        <v>9.0746748862456794</v>
      </c>
      <c r="N5866" s="115">
        <v>1.3347136329085201</v>
      </c>
      <c r="O5866" s="115">
        <v>9.7126075352000005E-3</v>
      </c>
      <c r="P5866" s="115">
        <v>1.4285415015699999E-3</v>
      </c>
      <c r="Q5866" s="115">
        <v>3.8954980993915398</v>
      </c>
      <c r="R5866" s="115">
        <v>1210</v>
      </c>
      <c r="S5866" s="115" t="s">
        <v>353</v>
      </c>
      <c r="T5866" s="115">
        <v>1210</v>
      </c>
      <c r="U5866" s="115" t="s">
        <v>352</v>
      </c>
      <c r="V5866" s="115" t="s">
        <v>350</v>
      </c>
      <c r="Z5866" s="115">
        <v>0</v>
      </c>
      <c r="AA5866" s="115">
        <v>1</v>
      </c>
      <c r="AB5866" s="115">
        <v>9.7126075352000005E-3</v>
      </c>
      <c r="AC5866" s="115">
        <v>1.4285415015699999E-3</v>
      </c>
      <c r="AD5866" s="115">
        <v>3.89549809939041</v>
      </c>
      <c r="AF5866" s="115">
        <v>-1</v>
      </c>
      <c r="AG5866" s="115">
        <v>-1</v>
      </c>
      <c r="AH5866" s="115">
        <v>-1</v>
      </c>
      <c r="AI5866" s="115">
        <v>-1</v>
      </c>
      <c r="AJ5866" s="115">
        <v>0</v>
      </c>
      <c r="AM5866" s="115" t="s">
        <v>348</v>
      </c>
      <c r="AN5866" s="115">
        <v>-1</v>
      </c>
      <c r="AQ5866" s="115">
        <v>604</v>
      </c>
      <c r="AR5866" s="115" t="s">
        <v>271</v>
      </c>
      <c r="AS5866" s="115" t="s">
        <v>384</v>
      </c>
      <c r="AT5866" s="115" t="s">
        <v>296</v>
      </c>
      <c r="AV5866" s="115">
        <v>10.0538208172905</v>
      </c>
      <c r="AW5866" s="115">
        <v>3.1593658999999998E-3</v>
      </c>
    </row>
    <row r="5867" spans="1:49" x14ac:dyDescent="0.25">
      <c r="A5867" s="117">
        <v>550000</v>
      </c>
      <c r="B5867" s="117">
        <v>880000</v>
      </c>
      <c r="C5867" s="117">
        <v>880000</v>
      </c>
      <c r="D5867" s="115" t="s">
        <v>342</v>
      </c>
      <c r="E5867" s="115" t="s">
        <v>13</v>
      </c>
      <c r="F5867" s="115" t="s">
        <v>343</v>
      </c>
      <c r="G5867" s="115" t="s">
        <v>344</v>
      </c>
      <c r="H5867" s="115">
        <v>0.56000000000000005</v>
      </c>
      <c r="I5867" s="115">
        <v>0.48</v>
      </c>
      <c r="J5867" s="115" t="s">
        <v>350</v>
      </c>
      <c r="K5867" s="115">
        <v>6.3490533060599997E-3</v>
      </c>
      <c r="L5867" s="115">
        <v>3649.6723722499501</v>
      </c>
      <c r="M5867" s="115">
        <v>9.0981577375541498</v>
      </c>
      <c r="N5867" s="115">
        <v>1.338115377401</v>
      </c>
      <c r="O5867" s="115">
        <v>5.7764688462730002E-2</v>
      </c>
      <c r="P5867" s="115">
        <v>8.49576586078E-3</v>
      </c>
      <c r="Q5867" s="115">
        <v>23.1719644410949</v>
      </c>
      <c r="R5867" s="115">
        <v>1210</v>
      </c>
      <c r="S5867" s="115" t="s">
        <v>353</v>
      </c>
      <c r="T5867" s="115">
        <v>1210</v>
      </c>
      <c r="U5867" s="115" t="s">
        <v>352</v>
      </c>
      <c r="V5867" s="115" t="s">
        <v>350</v>
      </c>
      <c r="Z5867" s="115">
        <v>0</v>
      </c>
      <c r="AA5867" s="115">
        <v>1</v>
      </c>
      <c r="AB5867" s="115">
        <v>5.7764688462730002E-2</v>
      </c>
      <c r="AC5867" s="115">
        <v>8.49576586078E-3</v>
      </c>
      <c r="AD5867" s="115">
        <v>23.1719644410956</v>
      </c>
      <c r="AF5867" s="115">
        <v>-1</v>
      </c>
      <c r="AG5867" s="115">
        <v>-1</v>
      </c>
      <c r="AH5867" s="115">
        <v>-1</v>
      </c>
      <c r="AI5867" s="115">
        <v>-1</v>
      </c>
      <c r="AJ5867" s="115">
        <v>0</v>
      </c>
      <c r="AM5867" s="115" t="s">
        <v>348</v>
      </c>
      <c r="AN5867" s="115">
        <v>-1</v>
      </c>
      <c r="AQ5867" s="115">
        <v>604</v>
      </c>
      <c r="AR5867" s="115" t="s">
        <v>271</v>
      </c>
      <c r="AS5867" s="115" t="s">
        <v>384</v>
      </c>
      <c r="AT5867" s="115" t="s">
        <v>296</v>
      </c>
      <c r="AV5867" s="115">
        <v>24.510171228777001</v>
      </c>
      <c r="AW5867" s="115">
        <v>1.8793158500000001E-2</v>
      </c>
    </row>
    <row r="5868" spans="1:49" x14ac:dyDescent="0.25">
      <c r="A5868" s="117">
        <v>550000</v>
      </c>
      <c r="B5868" s="117">
        <v>880000</v>
      </c>
      <c r="C5868" s="117">
        <v>880000</v>
      </c>
      <c r="D5868" s="115" t="s">
        <v>342</v>
      </c>
      <c r="E5868" s="115" t="s">
        <v>13</v>
      </c>
      <c r="F5868" s="115" t="s">
        <v>343</v>
      </c>
      <c r="G5868" s="115" t="s">
        <v>344</v>
      </c>
      <c r="H5868" s="115">
        <v>0.56000000000000005</v>
      </c>
      <c r="I5868" s="115">
        <v>0.48</v>
      </c>
      <c r="J5868" s="115" t="s">
        <v>350</v>
      </c>
      <c r="K5868" s="115">
        <v>8.0259961658420004E-2</v>
      </c>
      <c r="L5868" s="115">
        <v>3649.6723722499501</v>
      </c>
      <c r="M5868" s="115">
        <v>9.0981577375541498</v>
      </c>
      <c r="N5868" s="115">
        <v>1.338115377401</v>
      </c>
      <c r="O5868" s="115">
        <v>0.73021779117839003</v>
      </c>
      <c r="P5868" s="115">
        <v>0.10739708888475</v>
      </c>
      <c r="Q5868" s="115">
        <v>292.92256466258999</v>
      </c>
      <c r="R5868" s="115">
        <v>1210</v>
      </c>
      <c r="S5868" s="115" t="s">
        <v>353</v>
      </c>
      <c r="T5868" s="115">
        <v>1210</v>
      </c>
      <c r="U5868" s="115" t="s">
        <v>352</v>
      </c>
      <c r="V5868" s="115" t="s">
        <v>350</v>
      </c>
      <c r="Z5868" s="115">
        <v>0</v>
      </c>
      <c r="AA5868" s="115">
        <v>1</v>
      </c>
      <c r="AB5868" s="115">
        <v>0.73021779117839003</v>
      </c>
      <c r="AC5868" s="115">
        <v>0.10739708888475</v>
      </c>
      <c r="AD5868" s="115">
        <v>461.69994318710297</v>
      </c>
      <c r="AF5868" s="115">
        <v>-1</v>
      </c>
      <c r="AG5868" s="115">
        <v>-1</v>
      </c>
      <c r="AH5868" s="115">
        <v>-1</v>
      </c>
      <c r="AI5868" s="115">
        <v>-1</v>
      </c>
      <c r="AJ5868" s="115">
        <v>0</v>
      </c>
      <c r="AM5868" s="115" t="s">
        <v>348</v>
      </c>
      <c r="AN5868" s="115">
        <v>-1</v>
      </c>
      <c r="AQ5868" s="115">
        <v>604</v>
      </c>
      <c r="AR5868" s="115" t="s">
        <v>271</v>
      </c>
      <c r="AS5868" s="115" t="s">
        <v>384</v>
      </c>
      <c r="AT5868" s="115" t="s">
        <v>296</v>
      </c>
      <c r="AV5868" s="115">
        <v>77.895837769521407</v>
      </c>
      <c r="AW5868" s="115">
        <v>0.37445250870000002</v>
      </c>
    </row>
    <row r="5869" spans="1:49" x14ac:dyDescent="0.25">
      <c r="A5869" s="117">
        <v>550000</v>
      </c>
      <c r="B5869" s="117">
        <v>880000</v>
      </c>
      <c r="C5869" s="117">
        <v>880000</v>
      </c>
      <c r="D5869" s="115" t="s">
        <v>342</v>
      </c>
      <c r="E5869" s="115" t="s">
        <v>13</v>
      </c>
      <c r="F5869" s="115" t="s">
        <v>343</v>
      </c>
      <c r="G5869" s="115" t="s">
        <v>344</v>
      </c>
      <c r="H5869" s="115">
        <v>0.56000000000000005</v>
      </c>
      <c r="I5869" s="115">
        <v>0.48</v>
      </c>
      <c r="J5869" s="115" t="s">
        <v>350</v>
      </c>
      <c r="K5869" s="115">
        <v>2.1469019249309999E-2</v>
      </c>
      <c r="L5869" s="115">
        <v>3649.6723722499501</v>
      </c>
      <c r="M5869" s="115">
        <v>9.0981577375541498</v>
      </c>
      <c r="N5869" s="115">
        <v>1.338115377401</v>
      </c>
      <c r="O5869" s="115">
        <v>0.19532852360087999</v>
      </c>
      <c r="P5869" s="115">
        <v>2.8728024795230001E-2</v>
      </c>
      <c r="Q5869" s="115">
        <v>78.354886413538296</v>
      </c>
      <c r="R5869" s="115">
        <v>1210</v>
      </c>
      <c r="S5869" s="115" t="s">
        <v>353</v>
      </c>
      <c r="T5869" s="115">
        <v>1210</v>
      </c>
      <c r="U5869" s="115" t="s">
        <v>352</v>
      </c>
      <c r="V5869" s="115" t="s">
        <v>350</v>
      </c>
      <c r="Z5869" s="115">
        <v>0</v>
      </c>
      <c r="AA5869" s="115">
        <v>1</v>
      </c>
      <c r="AB5869" s="115">
        <v>0.19532852360087999</v>
      </c>
      <c r="AC5869" s="115">
        <v>2.8728024795230001E-2</v>
      </c>
      <c r="AD5869" s="115">
        <v>271.45445471835899</v>
      </c>
      <c r="AF5869" s="115">
        <v>-1</v>
      </c>
      <c r="AG5869" s="115">
        <v>-1</v>
      </c>
      <c r="AH5869" s="115">
        <v>-1</v>
      </c>
      <c r="AI5869" s="115">
        <v>-1</v>
      </c>
      <c r="AJ5869" s="115">
        <v>0</v>
      </c>
      <c r="AM5869" s="115" t="s">
        <v>348</v>
      </c>
      <c r="AN5869" s="115">
        <v>-1</v>
      </c>
      <c r="AQ5869" s="115">
        <v>604</v>
      </c>
      <c r="AR5869" s="115" t="s">
        <v>271</v>
      </c>
      <c r="AS5869" s="115" t="s">
        <v>384</v>
      </c>
      <c r="AT5869" s="115" t="s">
        <v>296</v>
      </c>
      <c r="AV5869" s="115">
        <v>46.053255575069798</v>
      </c>
      <c r="AW5869" s="115">
        <v>0.2201577086</v>
      </c>
    </row>
    <row r="5870" spans="1:49" x14ac:dyDescent="0.25">
      <c r="A5870" s="117">
        <v>550000</v>
      </c>
      <c r="B5870" s="117">
        <v>880000</v>
      </c>
      <c r="C5870" s="117">
        <v>880000</v>
      </c>
      <c r="D5870" s="115" t="s">
        <v>342</v>
      </c>
      <c r="E5870" s="115" t="s">
        <v>13</v>
      </c>
      <c r="F5870" s="115" t="s">
        <v>343</v>
      </c>
      <c r="G5870" s="115" t="s">
        <v>344</v>
      </c>
      <c r="H5870" s="115">
        <v>0.56000000000000005</v>
      </c>
      <c r="I5870" s="115">
        <v>0.48</v>
      </c>
      <c r="J5870" s="115" t="s">
        <v>350</v>
      </c>
      <c r="K5870" s="115">
        <v>2.4949909549000001E-3</v>
      </c>
      <c r="L5870" s="115">
        <v>3649.6723722499501</v>
      </c>
      <c r="M5870" s="115">
        <v>9.0981577375541498</v>
      </c>
      <c r="N5870" s="115">
        <v>1.338115377401</v>
      </c>
      <c r="O5870" s="115">
        <v>2.269982126151E-2</v>
      </c>
      <c r="P5870" s="115">
        <v>3.3385857632299999E-3</v>
      </c>
      <c r="Q5870" s="115">
        <v>9.1058995571376098</v>
      </c>
      <c r="R5870" s="115">
        <v>1210</v>
      </c>
      <c r="S5870" s="115" t="s">
        <v>353</v>
      </c>
      <c r="T5870" s="115">
        <v>1210</v>
      </c>
      <c r="U5870" s="115" t="s">
        <v>352</v>
      </c>
      <c r="V5870" s="115" t="s">
        <v>350</v>
      </c>
      <c r="Z5870" s="115">
        <v>0</v>
      </c>
      <c r="AA5870" s="115">
        <v>1</v>
      </c>
      <c r="AB5870" s="115">
        <v>2.269982126151E-2</v>
      </c>
      <c r="AC5870" s="115">
        <v>3.3385857632299999E-3</v>
      </c>
      <c r="AD5870" s="115">
        <v>936.823910259493</v>
      </c>
      <c r="AF5870" s="115">
        <v>-1</v>
      </c>
      <c r="AG5870" s="115">
        <v>-1</v>
      </c>
      <c r="AH5870" s="115">
        <v>-1</v>
      </c>
      <c r="AI5870" s="115">
        <v>-1</v>
      </c>
      <c r="AJ5870" s="115">
        <v>0</v>
      </c>
      <c r="AM5870" s="115" t="s">
        <v>348</v>
      </c>
      <c r="AN5870" s="115">
        <v>-1</v>
      </c>
      <c r="AQ5870" s="115">
        <v>604</v>
      </c>
      <c r="AR5870" s="115" t="s">
        <v>271</v>
      </c>
      <c r="AS5870" s="115" t="s">
        <v>384</v>
      </c>
      <c r="AT5870" s="115" t="s">
        <v>296</v>
      </c>
      <c r="AV5870" s="115">
        <v>16.463099107284201</v>
      </c>
      <c r="AW5870" s="115">
        <v>0.75979230350000004</v>
      </c>
    </row>
    <row r="5871" spans="1:49" x14ac:dyDescent="0.25">
      <c r="A5871" s="117">
        <v>550000</v>
      </c>
      <c r="B5871" s="117">
        <v>880000</v>
      </c>
      <c r="C5871" s="117">
        <v>880000</v>
      </c>
      <c r="D5871" s="115" t="s">
        <v>342</v>
      </c>
      <c r="E5871" s="115" t="s">
        <v>13</v>
      </c>
      <c r="F5871" s="115" t="s">
        <v>343</v>
      </c>
      <c r="G5871" s="115" t="s">
        <v>344</v>
      </c>
      <c r="H5871" s="115">
        <v>0.56000000000000005</v>
      </c>
      <c r="I5871" s="115">
        <v>0.48</v>
      </c>
      <c r="J5871" s="115" t="s">
        <v>350</v>
      </c>
      <c r="K5871" s="115">
        <v>3.218790158037E-2</v>
      </c>
      <c r="L5871" s="115">
        <v>3639.6383394766099</v>
      </c>
      <c r="M5871" s="115">
        <v>9.0746748835412099</v>
      </c>
      <c r="N5871" s="115">
        <v>1.33471363251074</v>
      </c>
      <c r="O5871" s="115">
        <v>0.29209474202530999</v>
      </c>
      <c r="P5871" s="115">
        <v>4.2961631041229999E-2</v>
      </c>
      <c r="Q5871" s="115">
        <v>117.15232065922901</v>
      </c>
      <c r="R5871" s="115">
        <v>1210</v>
      </c>
      <c r="S5871" s="115" t="s">
        <v>353</v>
      </c>
      <c r="T5871" s="115">
        <v>1210</v>
      </c>
      <c r="U5871" s="115" t="s">
        <v>352</v>
      </c>
      <c r="V5871" s="115" t="s">
        <v>350</v>
      </c>
      <c r="Z5871" s="115">
        <v>0</v>
      </c>
      <c r="AA5871" s="115">
        <v>1</v>
      </c>
      <c r="AB5871" s="115">
        <v>0.29209474202530999</v>
      </c>
      <c r="AC5871" s="115">
        <v>4.2961631041229999E-2</v>
      </c>
      <c r="AD5871" s="115">
        <v>516.70535118973203</v>
      </c>
      <c r="AF5871" s="115">
        <v>-1</v>
      </c>
      <c r="AG5871" s="115">
        <v>-1</v>
      </c>
      <c r="AH5871" s="115">
        <v>-1</v>
      </c>
      <c r="AI5871" s="115">
        <v>-1</v>
      </c>
      <c r="AJ5871" s="115">
        <v>0</v>
      </c>
      <c r="AM5871" s="115" t="s">
        <v>348</v>
      </c>
      <c r="AN5871" s="115">
        <v>-1</v>
      </c>
      <c r="AQ5871" s="115">
        <v>604</v>
      </c>
      <c r="AR5871" s="115" t="s">
        <v>271</v>
      </c>
      <c r="AS5871" s="115" t="s">
        <v>384</v>
      </c>
      <c r="AT5871" s="115" t="s">
        <v>296</v>
      </c>
      <c r="AV5871" s="115">
        <v>51.920234277602098</v>
      </c>
      <c r="AW5871" s="115">
        <v>0.4190635452</v>
      </c>
    </row>
    <row r="5872" spans="1:49" x14ac:dyDescent="0.25">
      <c r="A5872" s="117">
        <v>550000</v>
      </c>
      <c r="B5872" s="117">
        <v>880000</v>
      </c>
      <c r="C5872" s="117">
        <v>880000</v>
      </c>
      <c r="D5872" s="115" t="s">
        <v>342</v>
      </c>
      <c r="E5872" s="115" t="s">
        <v>13</v>
      </c>
      <c r="F5872" s="115" t="s">
        <v>343</v>
      </c>
      <c r="G5872" s="115" t="s">
        <v>344</v>
      </c>
      <c r="H5872" s="115">
        <v>0.56000000000000005</v>
      </c>
      <c r="I5872" s="115">
        <v>0.48</v>
      </c>
      <c r="J5872" s="115" t="s">
        <v>350</v>
      </c>
      <c r="K5872" s="115">
        <v>1.22207052196E-3</v>
      </c>
      <c r="L5872" s="115">
        <v>3639.6383394766099</v>
      </c>
      <c r="M5872" s="115">
        <v>9.0746748835412099</v>
      </c>
      <c r="N5872" s="115">
        <v>1.33471363251074</v>
      </c>
      <c r="O5872" s="115">
        <v>1.1089892671560001E-2</v>
      </c>
      <c r="P5872" s="115">
        <v>1.63111418555E-3</v>
      </c>
      <c r="Q5872" s="115">
        <v>4.4478947252770897</v>
      </c>
      <c r="R5872" s="115">
        <v>1210</v>
      </c>
      <c r="S5872" s="115" t="s">
        <v>353</v>
      </c>
      <c r="T5872" s="115">
        <v>1210</v>
      </c>
      <c r="U5872" s="115" t="s">
        <v>352</v>
      </c>
      <c r="V5872" s="115" t="s">
        <v>350</v>
      </c>
      <c r="Z5872" s="115">
        <v>0</v>
      </c>
      <c r="AA5872" s="115">
        <v>1</v>
      </c>
      <c r="AB5872" s="115">
        <v>1.1089892671560001E-2</v>
      </c>
      <c r="AC5872" s="115">
        <v>1.63111418555E-3</v>
      </c>
      <c r="AD5872" s="115">
        <v>156.64091186554799</v>
      </c>
      <c r="AF5872" s="115">
        <v>-1</v>
      </c>
      <c r="AG5872" s="115">
        <v>-1</v>
      </c>
      <c r="AH5872" s="115">
        <v>-1</v>
      </c>
      <c r="AI5872" s="115">
        <v>-1</v>
      </c>
      <c r="AJ5872" s="115">
        <v>0</v>
      </c>
      <c r="AM5872" s="115" t="s">
        <v>348</v>
      </c>
      <c r="AN5872" s="115">
        <v>-1</v>
      </c>
      <c r="AQ5872" s="115">
        <v>604</v>
      </c>
      <c r="AR5872" s="115" t="s">
        <v>271</v>
      </c>
      <c r="AS5872" s="115" t="s">
        <v>384</v>
      </c>
      <c r="AT5872" s="115" t="s">
        <v>296</v>
      </c>
      <c r="AV5872" s="115">
        <v>10.727613648712101</v>
      </c>
      <c r="AW5872" s="115">
        <v>0.12704048000000001</v>
      </c>
    </row>
    <row r="5873" spans="1:49" x14ac:dyDescent="0.25">
      <c r="A5873" s="117">
        <v>550000</v>
      </c>
      <c r="B5873" s="117">
        <v>880000</v>
      </c>
      <c r="C5873" s="117">
        <v>880000</v>
      </c>
      <c r="D5873" s="115" t="s">
        <v>342</v>
      </c>
      <c r="E5873" s="115" t="s">
        <v>13</v>
      </c>
      <c r="F5873" s="115" t="s">
        <v>343</v>
      </c>
      <c r="G5873" s="115" t="s">
        <v>344</v>
      </c>
      <c r="H5873" s="115">
        <v>0.56000000000000005</v>
      </c>
      <c r="I5873" s="115">
        <v>0.48</v>
      </c>
      <c r="J5873" s="115" t="s">
        <v>380</v>
      </c>
      <c r="K5873" s="115">
        <v>3.6925511487800001E-3</v>
      </c>
      <c r="L5873" s="115">
        <v>3459.5902501775599</v>
      </c>
      <c r="M5873" s="115">
        <v>6.6456984244487503</v>
      </c>
      <c r="N5873" s="115">
        <v>0.90428702996642996</v>
      </c>
      <c r="O5873" s="115">
        <v>2.4539581351649999E-2</v>
      </c>
      <c r="P5873" s="115">
        <v>3.3391261113299999E-3</v>
      </c>
      <c r="Q5873" s="115">
        <v>12.774713952604699</v>
      </c>
      <c r="R5873" s="115">
        <v>1750</v>
      </c>
      <c r="S5873" s="115" t="s">
        <v>371</v>
      </c>
      <c r="T5873" s="115">
        <v>1750</v>
      </c>
      <c r="U5873" s="115" t="s">
        <v>380</v>
      </c>
      <c r="V5873" s="115" t="s">
        <v>380</v>
      </c>
      <c r="Z5873" s="115">
        <v>0</v>
      </c>
      <c r="AA5873" s="115">
        <v>1</v>
      </c>
      <c r="AB5873" s="115">
        <v>2.4539581351649999E-2</v>
      </c>
      <c r="AC5873" s="115">
        <v>3.3391261113299999E-3</v>
      </c>
      <c r="AD5873" s="115">
        <v>1463.9396405971199</v>
      </c>
      <c r="AF5873" s="115">
        <v>-1</v>
      </c>
      <c r="AG5873" s="115">
        <v>-1</v>
      </c>
      <c r="AH5873" s="115">
        <v>-1</v>
      </c>
      <c r="AI5873" s="115">
        <v>-1</v>
      </c>
      <c r="AJ5873" s="115">
        <v>0</v>
      </c>
      <c r="AM5873" s="115" t="s">
        <v>348</v>
      </c>
      <c r="AN5873" s="115">
        <v>-1</v>
      </c>
      <c r="AQ5873" s="115">
        <v>604</v>
      </c>
      <c r="AR5873" s="115" t="s">
        <v>271</v>
      </c>
      <c r="AS5873" s="115" t="s">
        <v>384</v>
      </c>
      <c r="AT5873" s="115" t="s">
        <v>296</v>
      </c>
      <c r="AV5873" s="115">
        <v>47.589296927240397</v>
      </c>
      <c r="AW5873" s="115">
        <v>1.1872989786000001</v>
      </c>
    </row>
    <row r="5874" spans="1:49" x14ac:dyDescent="0.25">
      <c r="A5874" s="117">
        <v>550000</v>
      </c>
      <c r="B5874" s="117">
        <v>880000</v>
      </c>
      <c r="C5874" s="117">
        <v>880000</v>
      </c>
      <c r="D5874" s="115" t="s">
        <v>342</v>
      </c>
      <c r="E5874" s="115" t="s">
        <v>13</v>
      </c>
      <c r="F5874" s="115" t="s">
        <v>343</v>
      </c>
      <c r="G5874" s="115" t="s">
        <v>344</v>
      </c>
      <c r="H5874" s="115">
        <v>0.56000000000000005</v>
      </c>
      <c r="I5874" s="115">
        <v>0.48</v>
      </c>
      <c r="J5874" s="115" t="s">
        <v>345</v>
      </c>
      <c r="K5874" s="115">
        <v>4.5039953040999997E-4</v>
      </c>
      <c r="L5874" s="115">
        <v>3459.5902501775599</v>
      </c>
      <c r="M5874" s="115">
        <v>6.6456984244487503</v>
      </c>
      <c r="N5874" s="115">
        <v>0.90428702996642996</v>
      </c>
      <c r="O5874" s="115">
        <v>2.99321944965E-3</v>
      </c>
      <c r="P5874" s="115">
        <v>4.0729045364999998E-4</v>
      </c>
      <c r="Q5874" s="115">
        <v>1.5581978241082799</v>
      </c>
      <c r="R5874" s="115">
        <v>1750</v>
      </c>
      <c r="S5874" s="115" t="s">
        <v>371</v>
      </c>
      <c r="T5874" s="115">
        <v>1750</v>
      </c>
      <c r="U5874" s="115" t="s">
        <v>379</v>
      </c>
      <c r="V5874" s="115" t="s">
        <v>345</v>
      </c>
      <c r="Z5874" s="115">
        <v>0</v>
      </c>
      <c r="AA5874" s="115">
        <v>1</v>
      </c>
      <c r="AB5874" s="115">
        <v>2.99321944965E-3</v>
      </c>
      <c r="AC5874" s="115">
        <v>4.0729045364999998E-4</v>
      </c>
      <c r="AD5874" s="115">
        <v>191.21627845815499</v>
      </c>
      <c r="AF5874" s="115">
        <v>-1</v>
      </c>
      <c r="AG5874" s="115">
        <v>-1</v>
      </c>
      <c r="AH5874" s="115">
        <v>-1</v>
      </c>
      <c r="AI5874" s="115">
        <v>-1</v>
      </c>
      <c r="AJ5874" s="115">
        <v>0</v>
      </c>
      <c r="AM5874" s="115" t="s">
        <v>348</v>
      </c>
      <c r="AN5874" s="115">
        <v>-1</v>
      </c>
      <c r="AQ5874" s="115">
        <v>604</v>
      </c>
      <c r="AR5874" s="115" t="s">
        <v>271</v>
      </c>
      <c r="AS5874" s="115" t="s">
        <v>384</v>
      </c>
      <c r="AT5874" s="115" t="s">
        <v>296</v>
      </c>
      <c r="AV5874" s="115">
        <v>11.1326758918267</v>
      </c>
      <c r="AW5874" s="115">
        <v>0.1550821399</v>
      </c>
    </row>
    <row r="5875" spans="1:49" x14ac:dyDescent="0.25">
      <c r="A5875" s="117">
        <v>550000</v>
      </c>
      <c r="B5875" s="117">
        <v>880000</v>
      </c>
      <c r="C5875" s="117">
        <v>880000</v>
      </c>
      <c r="D5875" s="115" t="s">
        <v>342</v>
      </c>
      <c r="E5875" s="115" t="s">
        <v>13</v>
      </c>
      <c r="F5875" s="115" t="s">
        <v>343</v>
      </c>
      <c r="G5875" s="115" t="s">
        <v>344</v>
      </c>
      <c r="H5875" s="115">
        <v>0.56000000000000005</v>
      </c>
      <c r="I5875" s="115">
        <v>0.48</v>
      </c>
      <c r="J5875" s="115" t="s">
        <v>350</v>
      </c>
      <c r="K5875" s="115">
        <v>4.3449176473700002E-2</v>
      </c>
      <c r="L5875" s="115">
        <v>3643.6521946409598</v>
      </c>
      <c r="M5875" s="115">
        <v>9.0840684978563608</v>
      </c>
      <c r="N5875" s="115">
        <v>1.3360743955502099</v>
      </c>
      <c r="O5875" s="115">
        <v>0.39469529526260999</v>
      </c>
      <c r="P5875" s="115">
        <v>5.8051332194260001E-2</v>
      </c>
      <c r="Q5875" s="115">
        <v>158.31368721376799</v>
      </c>
      <c r="R5875" s="115">
        <v>1210</v>
      </c>
      <c r="S5875" s="115" t="s">
        <v>353</v>
      </c>
      <c r="T5875" s="115">
        <v>1210</v>
      </c>
      <c r="U5875" s="115" t="s">
        <v>352</v>
      </c>
      <c r="V5875" s="115" t="s">
        <v>350</v>
      </c>
      <c r="Z5875" s="115">
        <v>0</v>
      </c>
      <c r="AA5875" s="115">
        <v>1</v>
      </c>
      <c r="AB5875" s="115">
        <v>0.39469529526260999</v>
      </c>
      <c r="AC5875" s="115">
        <v>5.8051332194260001E-2</v>
      </c>
      <c r="AD5875" s="115">
        <v>158.313687213767</v>
      </c>
      <c r="AF5875" s="115">
        <v>-1</v>
      </c>
      <c r="AG5875" s="115">
        <v>-1</v>
      </c>
      <c r="AH5875" s="115">
        <v>-1</v>
      </c>
      <c r="AI5875" s="115">
        <v>-1</v>
      </c>
      <c r="AJ5875" s="115">
        <v>0</v>
      </c>
      <c r="AM5875" s="115" t="s">
        <v>348</v>
      </c>
      <c r="AN5875" s="115">
        <v>-1</v>
      </c>
      <c r="AQ5875" s="115">
        <v>604</v>
      </c>
      <c r="AR5875" s="115" t="s">
        <v>271</v>
      </c>
      <c r="AS5875" s="115" t="s">
        <v>384</v>
      </c>
      <c r="AT5875" s="115" t="s">
        <v>296</v>
      </c>
      <c r="AV5875" s="115">
        <v>63.910642129180701</v>
      </c>
      <c r="AW5875" s="115">
        <v>0.12839715099999999</v>
      </c>
    </row>
    <row r="5876" spans="1:49" x14ac:dyDescent="0.25">
      <c r="A5876" s="117">
        <v>550000</v>
      </c>
      <c r="B5876" s="117">
        <v>880000</v>
      </c>
      <c r="C5876" s="117">
        <v>880000</v>
      </c>
      <c r="D5876" s="115" t="s">
        <v>342</v>
      </c>
      <c r="E5876" s="115" t="s">
        <v>13</v>
      </c>
      <c r="F5876" s="115" t="s">
        <v>343</v>
      </c>
      <c r="G5876" s="115" t="s">
        <v>344</v>
      </c>
      <c r="H5876" s="115">
        <v>0.56000000000000005</v>
      </c>
      <c r="I5876" s="115">
        <v>0.48</v>
      </c>
      <c r="J5876" s="115" t="s">
        <v>350</v>
      </c>
      <c r="K5876" s="115">
        <v>0.11974387803229</v>
      </c>
      <c r="L5876" s="115">
        <v>3643.6521946409598</v>
      </c>
      <c r="M5876" s="115">
        <v>9.0840684978563608</v>
      </c>
      <c r="N5876" s="115">
        <v>1.3360743955502099</v>
      </c>
      <c r="O5876" s="115">
        <v>1.08776159024435</v>
      </c>
      <c r="P5876" s="115">
        <v>0.15998672946284001</v>
      </c>
      <c r="Q5876" s="115">
        <v>436.305043987202</v>
      </c>
      <c r="R5876" s="115">
        <v>1210</v>
      </c>
      <c r="S5876" s="115" t="s">
        <v>353</v>
      </c>
      <c r="T5876" s="115">
        <v>1210</v>
      </c>
      <c r="U5876" s="115" t="s">
        <v>352</v>
      </c>
      <c r="V5876" s="115" t="s">
        <v>350</v>
      </c>
      <c r="Z5876" s="115">
        <v>0</v>
      </c>
      <c r="AA5876" s="115">
        <v>1</v>
      </c>
      <c r="AB5876" s="115">
        <v>1.08776159024435</v>
      </c>
      <c r="AC5876" s="115">
        <v>0.15998672946284001</v>
      </c>
      <c r="AD5876" s="115">
        <v>436.305043987202</v>
      </c>
      <c r="AF5876" s="115">
        <v>-1</v>
      </c>
      <c r="AG5876" s="115">
        <v>-1</v>
      </c>
      <c r="AH5876" s="115">
        <v>-1</v>
      </c>
      <c r="AI5876" s="115">
        <v>-1</v>
      </c>
      <c r="AJ5876" s="115">
        <v>0</v>
      </c>
      <c r="AM5876" s="115" t="s">
        <v>348</v>
      </c>
      <c r="AN5876" s="115">
        <v>-1</v>
      </c>
      <c r="AQ5876" s="115">
        <v>604</v>
      </c>
      <c r="AR5876" s="115" t="s">
        <v>271</v>
      </c>
      <c r="AS5876" s="115" t="s">
        <v>384</v>
      </c>
      <c r="AT5876" s="115" t="s">
        <v>296</v>
      </c>
      <c r="AV5876" s="115">
        <v>93.470452847451995</v>
      </c>
      <c r="AW5876" s="115">
        <v>0.35385648339999998</v>
      </c>
    </row>
    <row r="5877" spans="1:49" x14ac:dyDescent="0.25">
      <c r="A5877" s="117">
        <v>550000</v>
      </c>
      <c r="B5877" s="117">
        <v>880000</v>
      </c>
      <c r="C5877" s="117">
        <v>880000</v>
      </c>
      <c r="D5877" s="115" t="s">
        <v>342</v>
      </c>
      <c r="E5877" s="115" t="s">
        <v>13</v>
      </c>
      <c r="F5877" s="115" t="s">
        <v>343</v>
      </c>
      <c r="G5877" s="115" t="s">
        <v>344</v>
      </c>
      <c r="H5877" s="115">
        <v>0.56000000000000005</v>
      </c>
      <c r="I5877" s="115">
        <v>0.48</v>
      </c>
      <c r="J5877" s="115" t="s">
        <v>350</v>
      </c>
      <c r="K5877" s="115">
        <v>9.6831881872350006E-2</v>
      </c>
      <c r="L5877" s="115">
        <v>3643.6521946409598</v>
      </c>
      <c r="M5877" s="115">
        <v>9.0840684978563608</v>
      </c>
      <c r="N5877" s="115">
        <v>1.3360743955502099</v>
      </c>
      <c r="O5877" s="115">
        <v>0.87962744770475998</v>
      </c>
      <c r="P5877" s="115">
        <v>0.12937459804258</v>
      </c>
      <c r="Q5877" s="115">
        <v>352.82169889540199</v>
      </c>
      <c r="R5877" s="115">
        <v>1210</v>
      </c>
      <c r="S5877" s="115" t="s">
        <v>353</v>
      </c>
      <c r="T5877" s="115">
        <v>1210</v>
      </c>
      <c r="U5877" s="115" t="s">
        <v>352</v>
      </c>
      <c r="V5877" s="115" t="s">
        <v>350</v>
      </c>
      <c r="Z5877" s="115">
        <v>0</v>
      </c>
      <c r="AA5877" s="115">
        <v>1</v>
      </c>
      <c r="AB5877" s="115">
        <v>0.87962744770475998</v>
      </c>
      <c r="AC5877" s="115">
        <v>0.12937459804258</v>
      </c>
      <c r="AD5877" s="115">
        <v>575.689477065294</v>
      </c>
      <c r="AF5877" s="115">
        <v>-1</v>
      </c>
      <c r="AG5877" s="115">
        <v>-1</v>
      </c>
      <c r="AH5877" s="115">
        <v>-1</v>
      </c>
      <c r="AI5877" s="115">
        <v>-1</v>
      </c>
      <c r="AJ5877" s="115">
        <v>0</v>
      </c>
      <c r="AM5877" s="115" t="s">
        <v>348</v>
      </c>
      <c r="AN5877" s="115">
        <v>-1</v>
      </c>
      <c r="AQ5877" s="115">
        <v>604</v>
      </c>
      <c r="AR5877" s="115" t="s">
        <v>271</v>
      </c>
      <c r="AS5877" s="115" t="s">
        <v>384</v>
      </c>
      <c r="AT5877" s="115" t="s">
        <v>296</v>
      </c>
      <c r="AV5877" s="115">
        <v>79.627186440287403</v>
      </c>
      <c r="AW5877" s="115">
        <v>0.4669014413</v>
      </c>
    </row>
    <row r="5878" spans="1:49" x14ac:dyDescent="0.25">
      <c r="A5878" s="117">
        <v>550000</v>
      </c>
      <c r="B5878" s="117">
        <v>880000</v>
      </c>
      <c r="C5878" s="117">
        <v>880000</v>
      </c>
      <c r="D5878" s="115" t="s">
        <v>342</v>
      </c>
      <c r="E5878" s="115" t="s">
        <v>13</v>
      </c>
      <c r="F5878" s="115" t="s">
        <v>343</v>
      </c>
      <c r="G5878" s="115" t="s">
        <v>344</v>
      </c>
      <c r="H5878" s="115">
        <v>0.56000000000000005</v>
      </c>
      <c r="I5878" s="115">
        <v>0.48</v>
      </c>
      <c r="J5878" s="115" t="s">
        <v>350</v>
      </c>
      <c r="K5878" s="115">
        <v>8.3370237362999995E-4</v>
      </c>
      <c r="L5878" s="115">
        <v>3643.6521946409598</v>
      </c>
      <c r="M5878" s="115">
        <v>9.0840684978563608</v>
      </c>
      <c r="N5878" s="115">
        <v>1.3360743955502099</v>
      </c>
      <c r="O5878" s="115">
        <v>7.5734094689000001E-3</v>
      </c>
      <c r="P5878" s="115">
        <v>1.1138883949200001E-3</v>
      </c>
      <c r="Q5878" s="115">
        <v>3.0377214833652602</v>
      </c>
      <c r="R5878" s="115">
        <v>1210</v>
      </c>
      <c r="S5878" s="115" t="s">
        <v>353</v>
      </c>
      <c r="T5878" s="115">
        <v>1210</v>
      </c>
      <c r="U5878" s="115" t="s">
        <v>352</v>
      </c>
      <c r="V5878" s="115" t="s">
        <v>350</v>
      </c>
      <c r="Z5878" s="115">
        <v>0</v>
      </c>
      <c r="AA5878" s="115">
        <v>1</v>
      </c>
      <c r="AB5878" s="115">
        <v>7.5734094689000001E-3</v>
      </c>
      <c r="AC5878" s="115">
        <v>1.1138883949200001E-3</v>
      </c>
      <c r="AD5878" s="115">
        <v>3.0377214833644701</v>
      </c>
      <c r="AF5878" s="115">
        <v>-1</v>
      </c>
      <c r="AG5878" s="115">
        <v>-1</v>
      </c>
      <c r="AH5878" s="115">
        <v>-1</v>
      </c>
      <c r="AI5878" s="115">
        <v>-1</v>
      </c>
      <c r="AJ5878" s="115">
        <v>0</v>
      </c>
      <c r="AM5878" s="115" t="s">
        <v>348</v>
      </c>
      <c r="AN5878" s="115">
        <v>-1</v>
      </c>
      <c r="AQ5878" s="115">
        <v>604</v>
      </c>
      <c r="AR5878" s="115" t="s">
        <v>271</v>
      </c>
      <c r="AS5878" s="115" t="s">
        <v>384</v>
      </c>
      <c r="AT5878" s="115" t="s">
        <v>296</v>
      </c>
      <c r="AV5878" s="115">
        <v>8.8855564697132294</v>
      </c>
      <c r="AW5878" s="115">
        <v>2.4636833E-3</v>
      </c>
    </row>
    <row r="5879" spans="1:49" x14ac:dyDescent="0.25">
      <c r="A5879" s="117">
        <v>550000</v>
      </c>
      <c r="B5879" s="117">
        <v>880000</v>
      </c>
      <c r="C5879" s="117">
        <v>880000</v>
      </c>
      <c r="D5879" s="115" t="s">
        <v>342</v>
      </c>
      <c r="E5879" s="115" t="s">
        <v>13</v>
      </c>
      <c r="F5879" s="115" t="s">
        <v>343</v>
      </c>
      <c r="G5879" s="115" t="s">
        <v>344</v>
      </c>
      <c r="H5879" s="115">
        <v>0.56000000000000005</v>
      </c>
      <c r="I5879" s="115">
        <v>0.48</v>
      </c>
      <c r="J5879" s="115" t="s">
        <v>350</v>
      </c>
      <c r="K5879" s="115">
        <v>0.10866472094781</v>
      </c>
      <c r="L5879" s="115">
        <v>3643.6521946409598</v>
      </c>
      <c r="M5879" s="115">
        <v>9.0840684978563608</v>
      </c>
      <c r="N5879" s="115">
        <v>1.3360743955502099</v>
      </c>
      <c r="O5879" s="115">
        <v>0.98711776839039</v>
      </c>
      <c r="P5879" s="115">
        <v>0.14518415135797999</v>
      </c>
      <c r="Q5879" s="115">
        <v>395.93644896155001</v>
      </c>
      <c r="R5879" s="115">
        <v>1210</v>
      </c>
      <c r="S5879" s="115" t="s">
        <v>353</v>
      </c>
      <c r="T5879" s="115">
        <v>1210</v>
      </c>
      <c r="U5879" s="115" t="s">
        <v>352</v>
      </c>
      <c r="V5879" s="115" t="s">
        <v>350</v>
      </c>
      <c r="Z5879" s="115">
        <v>0</v>
      </c>
      <c r="AA5879" s="115">
        <v>1</v>
      </c>
      <c r="AB5879" s="115">
        <v>0.98711776839039</v>
      </c>
      <c r="AC5879" s="115">
        <v>0.14518415135797999</v>
      </c>
      <c r="AD5879" s="115">
        <v>840.433939798084</v>
      </c>
      <c r="AF5879" s="115">
        <v>-1</v>
      </c>
      <c r="AG5879" s="115">
        <v>-1</v>
      </c>
      <c r="AH5879" s="115">
        <v>-1</v>
      </c>
      <c r="AI5879" s="115">
        <v>-1</v>
      </c>
      <c r="AJ5879" s="115">
        <v>0</v>
      </c>
      <c r="AM5879" s="115" t="s">
        <v>348</v>
      </c>
      <c r="AN5879" s="115">
        <v>-1</v>
      </c>
      <c r="AQ5879" s="115">
        <v>604</v>
      </c>
      <c r="AR5879" s="115" t="s">
        <v>271</v>
      </c>
      <c r="AS5879" s="115" t="s">
        <v>384</v>
      </c>
      <c r="AT5879" s="115" t="s">
        <v>296</v>
      </c>
      <c r="AV5879" s="115">
        <v>88.946991211786596</v>
      </c>
      <c r="AW5879" s="115">
        <v>0.68161714500000004</v>
      </c>
    </row>
    <row r="5880" spans="1:49" x14ac:dyDescent="0.25">
      <c r="A5880" s="117">
        <v>550000</v>
      </c>
      <c r="B5880" s="117">
        <v>880000</v>
      </c>
      <c r="C5880" s="117">
        <v>880000</v>
      </c>
      <c r="D5880" s="115" t="s">
        <v>342</v>
      </c>
      <c r="E5880" s="115" t="s">
        <v>13</v>
      </c>
      <c r="F5880" s="115" t="s">
        <v>343</v>
      </c>
      <c r="G5880" s="115" t="s">
        <v>344</v>
      </c>
      <c r="H5880" s="115">
        <v>0.56000000000000005</v>
      </c>
      <c r="I5880" s="115">
        <v>0.48</v>
      </c>
      <c r="J5880" s="115" t="s">
        <v>350</v>
      </c>
      <c r="K5880" s="115">
        <v>2.81727176354E-2</v>
      </c>
      <c r="L5880" s="115">
        <v>3643.6521946409598</v>
      </c>
      <c r="M5880" s="115">
        <v>9.0840684978563608</v>
      </c>
      <c r="N5880" s="115">
        <v>1.3360743955502099</v>
      </c>
      <c r="O5880" s="115">
        <v>0.25592289677076002</v>
      </c>
      <c r="P5880" s="115">
        <v>3.764084668572E-2</v>
      </c>
      <c r="Q5880" s="115">
        <v>102.651584441236</v>
      </c>
      <c r="R5880" s="115">
        <v>1210</v>
      </c>
      <c r="S5880" s="115" t="s">
        <v>353</v>
      </c>
      <c r="T5880" s="115">
        <v>1210</v>
      </c>
      <c r="U5880" s="115" t="s">
        <v>352</v>
      </c>
      <c r="V5880" s="115" t="s">
        <v>350</v>
      </c>
      <c r="Z5880" s="115">
        <v>0</v>
      </c>
      <c r="AA5880" s="115">
        <v>1</v>
      </c>
      <c r="AB5880" s="115">
        <v>0.25592289677076002</v>
      </c>
      <c r="AC5880" s="115">
        <v>3.764084668572E-2</v>
      </c>
      <c r="AD5880" s="115">
        <v>134.54790427306199</v>
      </c>
      <c r="AF5880" s="115">
        <v>-1</v>
      </c>
      <c r="AG5880" s="115">
        <v>-1</v>
      </c>
      <c r="AH5880" s="115">
        <v>-1</v>
      </c>
      <c r="AI5880" s="115">
        <v>-1</v>
      </c>
      <c r="AJ5880" s="115">
        <v>0</v>
      </c>
      <c r="AM5880" s="115" t="s">
        <v>348</v>
      </c>
      <c r="AN5880" s="115">
        <v>-1</v>
      </c>
      <c r="AQ5880" s="115">
        <v>604</v>
      </c>
      <c r="AR5880" s="115" t="s">
        <v>271</v>
      </c>
      <c r="AS5880" s="115" t="s">
        <v>384</v>
      </c>
      <c r="AT5880" s="115" t="s">
        <v>296</v>
      </c>
      <c r="AV5880" s="115">
        <v>44.627969262943303</v>
      </c>
      <c r="AW5880" s="115">
        <v>0.10912238790000001</v>
      </c>
    </row>
    <row r="5881" spans="1:49" x14ac:dyDescent="0.25">
      <c r="A5881" s="117">
        <v>550000</v>
      </c>
      <c r="B5881" s="117">
        <v>880000</v>
      </c>
      <c r="C5881" s="117">
        <v>890000</v>
      </c>
      <c r="D5881" s="115" t="s">
        <v>342</v>
      </c>
      <c r="E5881" s="115" t="s">
        <v>13</v>
      </c>
      <c r="F5881" s="115" t="s">
        <v>343</v>
      </c>
      <c r="G5881" s="115" t="s">
        <v>344</v>
      </c>
      <c r="H5881" s="115">
        <v>0.56000000000000005</v>
      </c>
      <c r="I5881" s="115">
        <v>0.48</v>
      </c>
      <c r="J5881" s="115" t="s">
        <v>350</v>
      </c>
      <c r="K5881" s="115">
        <v>2.8843785398419999E-2</v>
      </c>
      <c r="L5881" s="115">
        <v>3654.9754808927801</v>
      </c>
      <c r="M5881" s="115">
        <v>9.1105447583376797</v>
      </c>
      <c r="N5881" s="115">
        <v>1.33990890418062</v>
      </c>
      <c r="O5881" s="115">
        <v>0.26278259787218999</v>
      </c>
      <c r="P5881" s="115">
        <v>3.8648044885610001E-2</v>
      </c>
      <c r="Q5881" s="115">
        <v>105.423328407358</v>
      </c>
      <c r="R5881" s="115">
        <v>1210</v>
      </c>
      <c r="S5881" s="115" t="s">
        <v>353</v>
      </c>
      <c r="T5881" s="115">
        <v>1210</v>
      </c>
      <c r="U5881" s="115" t="s">
        <v>352</v>
      </c>
      <c r="V5881" s="115" t="s">
        <v>350</v>
      </c>
      <c r="Z5881" s="115">
        <v>0</v>
      </c>
      <c r="AA5881" s="115">
        <v>1</v>
      </c>
      <c r="AB5881" s="115">
        <v>0.26278259787218999</v>
      </c>
      <c r="AC5881" s="115">
        <v>3.8648044885610001E-2</v>
      </c>
      <c r="AD5881" s="115">
        <v>144.76131476294501</v>
      </c>
      <c r="AF5881" s="115">
        <v>-1</v>
      </c>
      <c r="AG5881" s="115">
        <v>-1</v>
      </c>
      <c r="AH5881" s="115">
        <v>-1</v>
      </c>
      <c r="AI5881" s="115">
        <v>-1</v>
      </c>
      <c r="AJ5881" s="115">
        <v>0</v>
      </c>
      <c r="AM5881" s="115" t="s">
        <v>348</v>
      </c>
      <c r="AN5881" s="115">
        <v>-1</v>
      </c>
      <c r="AQ5881" s="115">
        <v>604</v>
      </c>
      <c r="AR5881" s="115" t="s">
        <v>271</v>
      </c>
      <c r="AS5881" s="115" t="s">
        <v>384</v>
      </c>
      <c r="AT5881" s="115" t="s">
        <v>296</v>
      </c>
      <c r="AV5881" s="115">
        <v>44.907245085527499</v>
      </c>
      <c r="AW5881" s="115">
        <v>0.1174057703</v>
      </c>
    </row>
    <row r="5882" spans="1:49" x14ac:dyDescent="0.25">
      <c r="A5882" s="117">
        <v>550000</v>
      </c>
      <c r="B5882" s="117">
        <v>880000</v>
      </c>
      <c r="C5882" s="117">
        <v>890000</v>
      </c>
      <c r="D5882" s="115" t="s">
        <v>342</v>
      </c>
      <c r="E5882" s="115" t="s">
        <v>13</v>
      </c>
      <c r="F5882" s="115" t="s">
        <v>343</v>
      </c>
      <c r="G5882" s="115" t="s">
        <v>344</v>
      </c>
      <c r="H5882" s="115">
        <v>0.56000000000000005</v>
      </c>
      <c r="I5882" s="115">
        <v>0.48</v>
      </c>
      <c r="J5882" s="115" t="s">
        <v>350</v>
      </c>
      <c r="K5882" s="115">
        <v>6.7996216422389996E-2</v>
      </c>
      <c r="L5882" s="115">
        <v>3654.9754808927801</v>
      </c>
      <c r="M5882" s="115">
        <v>9.1105447583376797</v>
      </c>
      <c r="N5882" s="115">
        <v>1.33990890418062</v>
      </c>
      <c r="O5882" s="115">
        <v>0.61948257311383004</v>
      </c>
      <c r="P5882" s="115">
        <v>9.1108735834949994E-2</v>
      </c>
      <c r="Q5882" s="115">
        <v>248.52450381732899</v>
      </c>
      <c r="R5882" s="115">
        <v>1210</v>
      </c>
      <c r="S5882" s="115" t="s">
        <v>353</v>
      </c>
      <c r="T5882" s="115">
        <v>1210</v>
      </c>
      <c r="U5882" s="115" t="s">
        <v>352</v>
      </c>
      <c r="V5882" s="115" t="s">
        <v>350</v>
      </c>
      <c r="Z5882" s="115">
        <v>0</v>
      </c>
      <c r="AA5882" s="115">
        <v>1</v>
      </c>
      <c r="AB5882" s="115">
        <v>0.61948257311383004</v>
      </c>
      <c r="AC5882" s="115">
        <v>9.1108735834949994E-2</v>
      </c>
      <c r="AD5882" s="115">
        <v>1320.49913757076</v>
      </c>
      <c r="AF5882" s="115">
        <v>-1</v>
      </c>
      <c r="AG5882" s="115">
        <v>-1</v>
      </c>
      <c r="AH5882" s="115">
        <v>-1</v>
      </c>
      <c r="AI5882" s="115">
        <v>-1</v>
      </c>
      <c r="AJ5882" s="115">
        <v>0</v>
      </c>
      <c r="AM5882" s="115" t="s">
        <v>348</v>
      </c>
      <c r="AN5882" s="115">
        <v>-1</v>
      </c>
      <c r="AQ5882" s="115">
        <v>604</v>
      </c>
      <c r="AR5882" s="115" t="s">
        <v>271</v>
      </c>
      <c r="AS5882" s="115" t="s">
        <v>384</v>
      </c>
      <c r="AT5882" s="115" t="s">
        <v>296</v>
      </c>
      <c r="AV5882" s="115">
        <v>83.410848552418599</v>
      </c>
      <c r="AW5882" s="115">
        <v>1.0709644263</v>
      </c>
    </row>
    <row r="5883" spans="1:49" x14ac:dyDescent="0.25">
      <c r="A5883" s="117">
        <v>550000</v>
      </c>
      <c r="B5883" s="117">
        <v>880000</v>
      </c>
      <c r="C5883" s="117">
        <v>890000</v>
      </c>
      <c r="D5883" s="115" t="s">
        <v>342</v>
      </c>
      <c r="E5883" s="115" t="s">
        <v>13</v>
      </c>
      <c r="F5883" s="115" t="s">
        <v>343</v>
      </c>
      <c r="G5883" s="115" t="s">
        <v>344</v>
      </c>
      <c r="H5883" s="115">
        <v>0.56000000000000005</v>
      </c>
      <c r="I5883" s="115">
        <v>0.48</v>
      </c>
      <c r="J5883" s="115" t="s">
        <v>350</v>
      </c>
      <c r="K5883" s="115">
        <v>1.9601041402029999E-2</v>
      </c>
      <c r="L5883" s="115">
        <v>3654.9754808927801</v>
      </c>
      <c r="M5883" s="115">
        <v>9.1105447583376797</v>
      </c>
      <c r="N5883" s="115">
        <v>1.33990890418062</v>
      </c>
      <c r="O5883" s="115">
        <v>0.17857616500330001</v>
      </c>
      <c r="P5883" s="115">
        <v>2.6263609905800001E-2</v>
      </c>
      <c r="Q5883" s="115">
        <v>71.641325724416703</v>
      </c>
      <c r="R5883" s="115">
        <v>1210</v>
      </c>
      <c r="S5883" s="115" t="s">
        <v>353</v>
      </c>
      <c r="T5883" s="115">
        <v>1210</v>
      </c>
      <c r="U5883" s="115" t="s">
        <v>352</v>
      </c>
      <c r="V5883" s="115" t="s">
        <v>350</v>
      </c>
      <c r="Z5883" s="115">
        <v>0</v>
      </c>
      <c r="AA5883" s="115">
        <v>1</v>
      </c>
      <c r="AB5883" s="115">
        <v>0.17857616500330001</v>
      </c>
      <c r="AC5883" s="115">
        <v>2.6263609905800001E-2</v>
      </c>
      <c r="AD5883" s="115">
        <v>668.29133804957905</v>
      </c>
      <c r="AF5883" s="115">
        <v>-1</v>
      </c>
      <c r="AG5883" s="115">
        <v>-1</v>
      </c>
      <c r="AH5883" s="115">
        <v>-1</v>
      </c>
      <c r="AI5883" s="115">
        <v>-1</v>
      </c>
      <c r="AJ5883" s="115">
        <v>0</v>
      </c>
      <c r="AM5883" s="115" t="s">
        <v>348</v>
      </c>
      <c r="AN5883" s="115">
        <v>-1</v>
      </c>
      <c r="AQ5883" s="115">
        <v>604</v>
      </c>
      <c r="AR5883" s="115" t="s">
        <v>271</v>
      </c>
      <c r="AS5883" s="115" t="s">
        <v>384</v>
      </c>
      <c r="AT5883" s="115" t="s">
        <v>296</v>
      </c>
      <c r="AV5883" s="115">
        <v>49.591793850533001</v>
      </c>
      <c r="AW5883" s="115">
        <v>0.54200432929999998</v>
      </c>
    </row>
    <row r="5884" spans="1:49" x14ac:dyDescent="0.25">
      <c r="A5884" s="117">
        <v>560000</v>
      </c>
      <c r="B5884" s="117">
        <v>2000000</v>
      </c>
      <c r="C5884" s="117">
        <v>2000000</v>
      </c>
      <c r="D5884" s="115" t="s">
        <v>342</v>
      </c>
      <c r="E5884" s="115" t="s">
        <v>13</v>
      </c>
      <c r="F5884" s="115" t="s">
        <v>343</v>
      </c>
      <c r="G5884" s="115" t="s">
        <v>344</v>
      </c>
      <c r="H5884" s="115">
        <v>0.56000000000000005</v>
      </c>
      <c r="I5884" s="115">
        <v>0.48</v>
      </c>
      <c r="J5884" s="115" t="s">
        <v>345</v>
      </c>
      <c r="K5884" s="115">
        <v>2.2563206502899998E-3</v>
      </c>
      <c r="L5884" s="115">
        <v>3536.34294228313</v>
      </c>
      <c r="M5884" s="115">
        <v>8.9676759721669193</v>
      </c>
      <c r="N5884" s="115">
        <v>1.58886952329036</v>
      </c>
      <c r="O5884" s="115">
        <v>2.0233952481109999E-2</v>
      </c>
      <c r="P5884" s="115">
        <v>3.58499911601E-3</v>
      </c>
      <c r="Q5884" s="115">
        <v>7.9791236071842597</v>
      </c>
      <c r="R5884" s="115">
        <v>3200</v>
      </c>
      <c r="S5884" s="115" t="s">
        <v>378</v>
      </c>
      <c r="T5884" s="115">
        <v>3200</v>
      </c>
      <c r="U5884" s="115" t="s">
        <v>379</v>
      </c>
      <c r="V5884" s="115" t="s">
        <v>345</v>
      </c>
      <c r="Y5884" s="115" t="s">
        <v>372</v>
      </c>
      <c r="Z5884" s="115">
        <v>0</v>
      </c>
      <c r="AA5884" s="115">
        <v>1</v>
      </c>
      <c r="AB5884" s="115">
        <v>2.0233952481109999E-2</v>
      </c>
      <c r="AC5884" s="115">
        <v>3.58499911601E-3</v>
      </c>
      <c r="AD5884" s="115">
        <v>98.007781887622102</v>
      </c>
      <c r="AF5884" s="115">
        <v>-1</v>
      </c>
      <c r="AG5884" s="115">
        <v>-1</v>
      </c>
      <c r="AH5884" s="115">
        <v>-1</v>
      </c>
      <c r="AI5884" s="115">
        <v>-1</v>
      </c>
      <c r="AJ5884" s="115">
        <v>0</v>
      </c>
      <c r="AM5884" s="115" t="s">
        <v>348</v>
      </c>
      <c r="AN5884" s="115">
        <v>-1</v>
      </c>
      <c r="AQ5884" s="115">
        <v>604</v>
      </c>
      <c r="AR5884" s="115" t="s">
        <v>271</v>
      </c>
      <c r="AS5884" s="115" t="s">
        <v>384</v>
      </c>
      <c r="AT5884" s="115" t="s">
        <v>296</v>
      </c>
      <c r="AV5884" s="115">
        <v>15.824958033758399</v>
      </c>
      <c r="AW5884" s="115">
        <v>7.9487252100000003E-2</v>
      </c>
    </row>
    <row r="5885" spans="1:49" x14ac:dyDescent="0.25">
      <c r="A5885" s="117">
        <v>560000</v>
      </c>
      <c r="B5885" s="117">
        <v>2000000</v>
      </c>
      <c r="C5885" s="117">
        <v>2000000</v>
      </c>
      <c r="D5885" s="115" t="s">
        <v>342</v>
      </c>
      <c r="E5885" s="115" t="s">
        <v>13</v>
      </c>
      <c r="F5885" s="115" t="s">
        <v>343</v>
      </c>
      <c r="G5885" s="115" t="s">
        <v>344</v>
      </c>
      <c r="H5885" s="115">
        <v>0.56000000000000005</v>
      </c>
      <c r="I5885" s="115">
        <v>0.48</v>
      </c>
      <c r="J5885" s="115" t="s">
        <v>345</v>
      </c>
      <c r="K5885" s="115">
        <v>1.0338390152999999E-4</v>
      </c>
      <c r="L5885" s="115">
        <v>3459.5902501775599</v>
      </c>
      <c r="M5885" s="115">
        <v>6.6456984244487503</v>
      </c>
      <c r="N5885" s="115">
        <v>0.90428702996642996</v>
      </c>
      <c r="O5885" s="115">
        <v>6.8705823155000003E-4</v>
      </c>
      <c r="P5885" s="115">
        <v>9.3488721260000005E-5</v>
      </c>
      <c r="Q5885" s="115">
        <v>0.35766593777925998</v>
      </c>
      <c r="R5885" s="115">
        <v>3200</v>
      </c>
      <c r="S5885" s="115" t="s">
        <v>378</v>
      </c>
      <c r="T5885" s="115">
        <v>3200</v>
      </c>
      <c r="U5885" s="115" t="s">
        <v>379</v>
      </c>
      <c r="V5885" s="115" t="s">
        <v>345</v>
      </c>
      <c r="Y5885" s="115" t="s">
        <v>372</v>
      </c>
      <c r="Z5885" s="115">
        <v>0</v>
      </c>
      <c r="AA5885" s="115">
        <v>1</v>
      </c>
      <c r="AB5885" s="115">
        <v>6.8705823155000003E-4</v>
      </c>
      <c r="AC5885" s="115">
        <v>9.3488721260000005E-5</v>
      </c>
      <c r="AD5885" s="115">
        <v>468.78532078166</v>
      </c>
      <c r="AF5885" s="115">
        <v>-1</v>
      </c>
      <c r="AG5885" s="115">
        <v>-1</v>
      </c>
      <c r="AH5885" s="115">
        <v>-1</v>
      </c>
      <c r="AI5885" s="115">
        <v>-1</v>
      </c>
      <c r="AJ5885" s="115">
        <v>0</v>
      </c>
      <c r="AM5885" s="115" t="s">
        <v>348</v>
      </c>
      <c r="AN5885" s="115">
        <v>-1</v>
      </c>
      <c r="AQ5885" s="115">
        <v>604</v>
      </c>
      <c r="AR5885" s="115" t="s">
        <v>271</v>
      </c>
      <c r="AS5885" s="115" t="s">
        <v>384</v>
      </c>
      <c r="AT5885" s="115" t="s">
        <v>296</v>
      </c>
      <c r="AV5885" s="115">
        <v>3.5741644797189598</v>
      </c>
      <c r="AW5885" s="115">
        <v>0.38019896250000002</v>
      </c>
    </row>
    <row r="5886" spans="1:49" x14ac:dyDescent="0.25">
      <c r="A5886" s="117">
        <v>560000</v>
      </c>
      <c r="B5886" s="117">
        <v>810000</v>
      </c>
      <c r="C5886" s="117">
        <v>810000</v>
      </c>
      <c r="D5886" s="115" t="s">
        <v>342</v>
      </c>
      <c r="E5886" s="115" t="s">
        <v>13</v>
      </c>
      <c r="F5886" s="115" t="s">
        <v>343</v>
      </c>
      <c r="G5886" s="115" t="s">
        <v>344</v>
      </c>
      <c r="H5886" s="115">
        <v>0.56000000000000005</v>
      </c>
      <c r="I5886" s="115">
        <v>0.48</v>
      </c>
      <c r="J5886" s="115" t="s">
        <v>350</v>
      </c>
      <c r="K5886" s="115">
        <v>7.1694515893569996E-2</v>
      </c>
      <c r="L5886" s="115">
        <v>3633.9182238683702</v>
      </c>
      <c r="M5886" s="115">
        <v>8.6119236449041097</v>
      </c>
      <c r="N5886" s="115">
        <v>1.2501283429777299</v>
      </c>
      <c r="O5886" s="115">
        <v>0.61742769663381003</v>
      </c>
      <c r="P5886" s="115">
        <v>8.9627346354619997E-2</v>
      </c>
      <c r="Q5886" s="115">
        <v>260.53200785707497</v>
      </c>
      <c r="R5886" s="115">
        <v>1210</v>
      </c>
      <c r="S5886" s="115" t="s">
        <v>353</v>
      </c>
      <c r="T5886" s="115">
        <v>1210</v>
      </c>
      <c r="U5886" s="115" t="s">
        <v>352</v>
      </c>
      <c r="V5886" s="115" t="s">
        <v>350</v>
      </c>
      <c r="Z5886" s="115">
        <v>0</v>
      </c>
      <c r="AA5886" s="115">
        <v>1</v>
      </c>
      <c r="AB5886" s="115">
        <v>0.61742769663381003</v>
      </c>
      <c r="AC5886" s="115">
        <v>8.9627346354619997E-2</v>
      </c>
      <c r="AD5886" s="115">
        <v>499.73528457947799</v>
      </c>
      <c r="AF5886" s="115">
        <v>-1</v>
      </c>
      <c r="AG5886" s="115">
        <v>-1</v>
      </c>
      <c r="AH5886" s="115">
        <v>-1</v>
      </c>
      <c r="AI5886" s="115">
        <v>-1</v>
      </c>
      <c r="AJ5886" s="115">
        <v>0</v>
      </c>
      <c r="AM5886" s="115" t="s">
        <v>348</v>
      </c>
      <c r="AN5886" s="115">
        <v>-1</v>
      </c>
      <c r="AQ5886" s="115">
        <v>604</v>
      </c>
      <c r="AR5886" s="115" t="s">
        <v>271</v>
      </c>
      <c r="AS5886" s="115" t="s">
        <v>384</v>
      </c>
      <c r="AT5886" s="115" t="s">
        <v>296</v>
      </c>
      <c r="AV5886" s="115">
        <v>68.442486518983202</v>
      </c>
      <c r="AW5886" s="115">
        <v>0.40530031189999999</v>
      </c>
    </row>
    <row r="5887" spans="1:49" x14ac:dyDescent="0.25">
      <c r="A5887" s="117">
        <v>560000</v>
      </c>
      <c r="B5887" s="117">
        <v>810000</v>
      </c>
      <c r="C5887" s="117">
        <v>810000</v>
      </c>
      <c r="D5887" s="115" t="s">
        <v>342</v>
      </c>
      <c r="E5887" s="115" t="s">
        <v>13</v>
      </c>
      <c r="F5887" s="115" t="s">
        <v>343</v>
      </c>
      <c r="G5887" s="115" t="s">
        <v>344</v>
      </c>
      <c r="H5887" s="115">
        <v>0.56000000000000005</v>
      </c>
      <c r="I5887" s="115">
        <v>0.48</v>
      </c>
      <c r="J5887" s="115" t="s">
        <v>350</v>
      </c>
      <c r="K5887" s="115">
        <v>0.12761866270259001</v>
      </c>
      <c r="L5887" s="115">
        <v>3633.9182238683702</v>
      </c>
      <c r="M5887" s="115">
        <v>8.6119236449041097</v>
      </c>
      <c r="N5887" s="115">
        <v>1.2501283429777299</v>
      </c>
      <c r="O5887" s="115">
        <v>1.0990421788595399</v>
      </c>
      <c r="P5887" s="115">
        <v>0.15953970733743</v>
      </c>
      <c r="Q5887" s="115">
        <v>463.75578410068198</v>
      </c>
      <c r="R5887" s="115">
        <v>1210</v>
      </c>
      <c r="S5887" s="115" t="s">
        <v>353</v>
      </c>
      <c r="T5887" s="115">
        <v>1210</v>
      </c>
      <c r="U5887" s="115" t="s">
        <v>352</v>
      </c>
      <c r="V5887" s="115" t="s">
        <v>350</v>
      </c>
      <c r="Z5887" s="115">
        <v>0</v>
      </c>
      <c r="AA5887" s="115">
        <v>1</v>
      </c>
      <c r="AB5887" s="115">
        <v>1.0990421788595399</v>
      </c>
      <c r="AC5887" s="115">
        <v>0.15953970733743</v>
      </c>
      <c r="AD5887" s="115">
        <v>859.65731352511102</v>
      </c>
      <c r="AF5887" s="115">
        <v>-1</v>
      </c>
      <c r="AG5887" s="115">
        <v>-1</v>
      </c>
      <c r="AH5887" s="115">
        <v>-1</v>
      </c>
      <c r="AI5887" s="115">
        <v>-1</v>
      </c>
      <c r="AJ5887" s="115">
        <v>0</v>
      </c>
      <c r="AM5887" s="115" t="s">
        <v>348</v>
      </c>
      <c r="AN5887" s="115">
        <v>-1</v>
      </c>
      <c r="AQ5887" s="115">
        <v>604</v>
      </c>
      <c r="AR5887" s="115" t="s">
        <v>271</v>
      </c>
      <c r="AS5887" s="115" t="s">
        <v>384</v>
      </c>
      <c r="AT5887" s="115" t="s">
        <v>296</v>
      </c>
      <c r="AV5887" s="115">
        <v>92.202324993905904</v>
      </c>
      <c r="AW5887" s="115">
        <v>0.69720787799999995</v>
      </c>
    </row>
    <row r="5888" spans="1:49" x14ac:dyDescent="0.25">
      <c r="A5888" s="117">
        <v>560000</v>
      </c>
      <c r="B5888" s="117">
        <v>810000</v>
      </c>
      <c r="C5888" s="117">
        <v>810000</v>
      </c>
      <c r="D5888" s="115" t="s">
        <v>342</v>
      </c>
      <c r="E5888" s="115" t="s">
        <v>13</v>
      </c>
      <c r="F5888" s="115" t="s">
        <v>343</v>
      </c>
      <c r="G5888" s="115" t="s">
        <v>344</v>
      </c>
      <c r="H5888" s="115">
        <v>0.56000000000000005</v>
      </c>
      <c r="I5888" s="115">
        <v>0.48</v>
      </c>
      <c r="J5888" s="115" t="s">
        <v>350</v>
      </c>
      <c r="K5888" s="115">
        <v>0.13161826607565</v>
      </c>
      <c r="L5888" s="115">
        <v>3633.9182238683702</v>
      </c>
      <c r="M5888" s="115">
        <v>8.6119236449041097</v>
      </c>
      <c r="N5888" s="115">
        <v>1.2501283429777299</v>
      </c>
      <c r="O5888" s="115">
        <v>1.13348645771822</v>
      </c>
      <c r="P5888" s="115">
        <v>0.16453972487476001</v>
      </c>
      <c r="Q5888" s="115">
        <v>478.290015686282</v>
      </c>
      <c r="R5888" s="115">
        <v>1750</v>
      </c>
      <c r="S5888" s="115" t="s">
        <v>371</v>
      </c>
      <c r="T5888" s="115">
        <v>1750</v>
      </c>
      <c r="U5888" s="115" t="s">
        <v>352</v>
      </c>
      <c r="V5888" s="115" t="s">
        <v>350</v>
      </c>
      <c r="Z5888" s="115">
        <v>0</v>
      </c>
      <c r="AA5888" s="115">
        <v>1</v>
      </c>
      <c r="AB5888" s="115">
        <v>1.13348645771822</v>
      </c>
      <c r="AC5888" s="115">
        <v>0.16453972487476001</v>
      </c>
      <c r="AD5888" s="115">
        <v>478.290015686282</v>
      </c>
      <c r="AF5888" s="115">
        <v>-1</v>
      </c>
      <c r="AG5888" s="115">
        <v>-1</v>
      </c>
      <c r="AH5888" s="115">
        <v>-1</v>
      </c>
      <c r="AI5888" s="115">
        <v>-1</v>
      </c>
      <c r="AJ5888" s="115">
        <v>0</v>
      </c>
      <c r="AM5888" s="115" t="s">
        <v>348</v>
      </c>
      <c r="AN5888" s="115">
        <v>-1</v>
      </c>
      <c r="AQ5888" s="115">
        <v>604</v>
      </c>
      <c r="AR5888" s="115" t="s">
        <v>271</v>
      </c>
      <c r="AS5888" s="115" t="s">
        <v>384</v>
      </c>
      <c r="AT5888" s="115" t="s">
        <v>296</v>
      </c>
      <c r="AV5888" s="115">
        <v>121.209482852997</v>
      </c>
      <c r="AW5888" s="115">
        <v>0.38790755529999998</v>
      </c>
    </row>
    <row r="5889" spans="1:49" x14ac:dyDescent="0.25">
      <c r="A5889" s="117">
        <v>560000</v>
      </c>
      <c r="B5889" s="117">
        <v>810000</v>
      </c>
      <c r="C5889" s="117">
        <v>810000</v>
      </c>
      <c r="D5889" s="115" t="s">
        <v>342</v>
      </c>
      <c r="E5889" s="115" t="s">
        <v>13</v>
      </c>
      <c r="F5889" s="115" t="s">
        <v>343</v>
      </c>
      <c r="G5889" s="115" t="s">
        <v>344</v>
      </c>
      <c r="H5889" s="115">
        <v>0.56000000000000005</v>
      </c>
      <c r="I5889" s="115">
        <v>0.48</v>
      </c>
      <c r="J5889" s="115" t="s">
        <v>350</v>
      </c>
      <c r="K5889" s="115">
        <v>3.1136817365480001E-2</v>
      </c>
      <c r="L5889" s="115">
        <v>3633.9182238683702</v>
      </c>
      <c r="M5889" s="115">
        <v>8.6119236449041097</v>
      </c>
      <c r="N5889" s="115">
        <v>1.2501283429777299</v>
      </c>
      <c r="O5889" s="115">
        <v>0.26814789369686998</v>
      </c>
      <c r="P5889" s="115">
        <v>3.8925017898710002E-2</v>
      </c>
      <c r="Q5889" s="115">
        <v>113.14864805769299</v>
      </c>
      <c r="R5889" s="115">
        <v>1210</v>
      </c>
      <c r="S5889" s="115" t="s">
        <v>353</v>
      </c>
      <c r="T5889" s="115">
        <v>1210</v>
      </c>
      <c r="U5889" s="115" t="s">
        <v>352</v>
      </c>
      <c r="V5889" s="115" t="s">
        <v>350</v>
      </c>
      <c r="Z5889" s="115">
        <v>0</v>
      </c>
      <c r="AA5889" s="115">
        <v>1</v>
      </c>
      <c r="AB5889" s="115">
        <v>0.26814789369686998</v>
      </c>
      <c r="AC5889" s="115">
        <v>3.8925017898710002E-2</v>
      </c>
      <c r="AD5889" s="115">
        <v>211.03061653639699</v>
      </c>
      <c r="AF5889" s="115">
        <v>-1</v>
      </c>
      <c r="AG5889" s="115">
        <v>-1</v>
      </c>
      <c r="AH5889" s="115">
        <v>-1</v>
      </c>
      <c r="AI5889" s="115">
        <v>-1</v>
      </c>
      <c r="AJ5889" s="115">
        <v>0</v>
      </c>
      <c r="AM5889" s="115" t="s">
        <v>348</v>
      </c>
      <c r="AN5889" s="115">
        <v>-1</v>
      </c>
      <c r="AQ5889" s="115">
        <v>604</v>
      </c>
      <c r="AR5889" s="115" t="s">
        <v>271</v>
      </c>
      <c r="AS5889" s="115" t="s">
        <v>384</v>
      </c>
      <c r="AT5889" s="115" t="s">
        <v>296</v>
      </c>
      <c r="AV5889" s="115">
        <v>50.106805509547598</v>
      </c>
      <c r="AW5889" s="115">
        <v>0.17115216259999999</v>
      </c>
    </row>
    <row r="5890" spans="1:49" x14ac:dyDescent="0.25">
      <c r="A5890" s="117">
        <v>560000</v>
      </c>
      <c r="B5890" s="117">
        <v>820000</v>
      </c>
      <c r="C5890" s="117">
        <v>820000</v>
      </c>
      <c r="D5890" s="115" t="s">
        <v>342</v>
      </c>
      <c r="E5890" s="115" t="s">
        <v>13</v>
      </c>
      <c r="F5890" s="115" t="s">
        <v>343</v>
      </c>
      <c r="G5890" s="115" t="s">
        <v>344</v>
      </c>
      <c r="H5890" s="115">
        <v>0.56000000000000005</v>
      </c>
      <c r="I5890" s="115">
        <v>0.48</v>
      </c>
      <c r="J5890" s="115" t="s">
        <v>380</v>
      </c>
      <c r="K5890" s="115">
        <v>3.0236982421979999E-2</v>
      </c>
      <c r="L5890" s="115">
        <v>3616.45730542826</v>
      </c>
      <c r="M5890" s="115">
        <v>6.9137024079523002</v>
      </c>
      <c r="N5890" s="115">
        <v>0.93938810135518003</v>
      </c>
      <c r="O5890" s="115">
        <v>0.20904949818005999</v>
      </c>
      <c r="P5890" s="115">
        <v>2.8404261508090001E-2</v>
      </c>
      <c r="Q5890" s="115">
        <v>109.35075597408201</v>
      </c>
      <c r="R5890" s="115">
        <v>1750</v>
      </c>
      <c r="S5890" s="115" t="s">
        <v>371</v>
      </c>
      <c r="T5890" s="115">
        <v>1750</v>
      </c>
      <c r="U5890" s="115" t="s">
        <v>380</v>
      </c>
      <c r="V5890" s="115" t="s">
        <v>380</v>
      </c>
      <c r="Z5890" s="115">
        <v>0</v>
      </c>
      <c r="AA5890" s="115">
        <v>1</v>
      </c>
      <c r="AB5890" s="115">
        <v>0.20904949818005999</v>
      </c>
      <c r="AC5890" s="115">
        <v>2.8404261508090001E-2</v>
      </c>
      <c r="AD5890" s="115">
        <v>2234.1151554600501</v>
      </c>
      <c r="AF5890" s="115">
        <v>-1</v>
      </c>
      <c r="AG5890" s="115">
        <v>-1</v>
      </c>
      <c r="AH5890" s="115">
        <v>-1</v>
      </c>
      <c r="AI5890" s="115">
        <v>-1</v>
      </c>
      <c r="AJ5890" s="115">
        <v>0</v>
      </c>
      <c r="AM5890" s="115" t="s">
        <v>348</v>
      </c>
      <c r="AN5890" s="115">
        <v>-1</v>
      </c>
      <c r="AQ5890" s="115">
        <v>604</v>
      </c>
      <c r="AR5890" s="115" t="s">
        <v>271</v>
      </c>
      <c r="AS5890" s="115" t="s">
        <v>384</v>
      </c>
      <c r="AT5890" s="115" t="s">
        <v>296</v>
      </c>
      <c r="AV5890" s="115">
        <v>104.905418620791</v>
      </c>
      <c r="AW5890" s="115">
        <v>1.8119344327</v>
      </c>
    </row>
    <row r="5891" spans="1:49" x14ac:dyDescent="0.25">
      <c r="A5891" s="117">
        <v>560000</v>
      </c>
      <c r="B5891" s="117">
        <v>820000</v>
      </c>
      <c r="C5891" s="117">
        <v>820000</v>
      </c>
      <c r="D5891" s="115" t="s">
        <v>342</v>
      </c>
      <c r="E5891" s="115" t="s">
        <v>13</v>
      </c>
      <c r="F5891" s="115" t="s">
        <v>343</v>
      </c>
      <c r="G5891" s="115" t="s">
        <v>344</v>
      </c>
      <c r="H5891" s="115">
        <v>0.56000000000000005</v>
      </c>
      <c r="I5891" s="115">
        <v>0.48</v>
      </c>
      <c r="J5891" s="115" t="s">
        <v>380</v>
      </c>
      <c r="K5891" s="115">
        <v>2.3972839020739999E-2</v>
      </c>
      <c r="L5891" s="115">
        <v>3665.0077663738102</v>
      </c>
      <c r="M5891" s="115">
        <v>9.4321892491547299</v>
      </c>
      <c r="N5891" s="115">
        <v>1.6872774491235001</v>
      </c>
      <c r="O5891" s="115">
        <v>0.22611635448316</v>
      </c>
      <c r="P5891" s="115">
        <v>4.0448830671160001E-2</v>
      </c>
      <c r="Q5891" s="115">
        <v>87.860641193048593</v>
      </c>
      <c r="R5891" s="115">
        <v>1750</v>
      </c>
      <c r="S5891" s="115" t="s">
        <v>371</v>
      </c>
      <c r="T5891" s="115">
        <v>1750</v>
      </c>
      <c r="U5891" s="115" t="s">
        <v>380</v>
      </c>
      <c r="V5891" s="115" t="s">
        <v>380</v>
      </c>
      <c r="Z5891" s="115">
        <v>0</v>
      </c>
      <c r="AA5891" s="115">
        <v>1</v>
      </c>
      <c r="AB5891" s="115">
        <v>0.22611635448316</v>
      </c>
      <c r="AC5891" s="115">
        <v>4.0448830671160001E-2</v>
      </c>
      <c r="AD5891" s="115">
        <v>158.33902362848801</v>
      </c>
      <c r="AF5891" s="115">
        <v>-1</v>
      </c>
      <c r="AG5891" s="115">
        <v>-1</v>
      </c>
      <c r="AH5891" s="115">
        <v>-1</v>
      </c>
      <c r="AI5891" s="115">
        <v>-1</v>
      </c>
      <c r="AJ5891" s="115">
        <v>0</v>
      </c>
      <c r="AM5891" s="115" t="s">
        <v>348</v>
      </c>
      <c r="AN5891" s="115">
        <v>-1</v>
      </c>
      <c r="AQ5891" s="115">
        <v>604</v>
      </c>
      <c r="AR5891" s="115" t="s">
        <v>271</v>
      </c>
      <c r="AS5891" s="115" t="s">
        <v>384</v>
      </c>
      <c r="AT5891" s="115" t="s">
        <v>296</v>
      </c>
      <c r="AV5891" s="115">
        <v>69.931521586076002</v>
      </c>
      <c r="AW5891" s="115">
        <v>0.12841769959999999</v>
      </c>
    </row>
    <row r="5892" spans="1:49" x14ac:dyDescent="0.25">
      <c r="A5892" s="117">
        <v>560000</v>
      </c>
      <c r="B5892" s="117">
        <v>820000</v>
      </c>
      <c r="C5892" s="117">
        <v>820000</v>
      </c>
      <c r="D5892" s="115" t="s">
        <v>342</v>
      </c>
      <c r="E5892" s="115" t="s">
        <v>13</v>
      </c>
      <c r="F5892" s="115" t="s">
        <v>343</v>
      </c>
      <c r="G5892" s="115" t="s">
        <v>344</v>
      </c>
      <c r="H5892" s="115">
        <v>0.56000000000000005</v>
      </c>
      <c r="I5892" s="115">
        <v>0.48</v>
      </c>
      <c r="J5892" s="115" t="s">
        <v>350</v>
      </c>
      <c r="K5892" s="115">
        <v>8.2415238916909994E-2</v>
      </c>
      <c r="L5892" s="115">
        <v>3665.0077663738102</v>
      </c>
      <c r="M5892" s="115">
        <v>9.4321892491547299</v>
      </c>
      <c r="N5892" s="115">
        <v>1.6872774491235001</v>
      </c>
      <c r="O5892" s="115">
        <v>0.77735613047860996</v>
      </c>
      <c r="P5892" s="115">
        <v>0.13905737408863</v>
      </c>
      <c r="Q5892" s="115">
        <v>302.052490698035</v>
      </c>
      <c r="R5892" s="115">
        <v>1750</v>
      </c>
      <c r="S5892" s="115" t="s">
        <v>371</v>
      </c>
      <c r="T5892" s="115">
        <v>1750</v>
      </c>
      <c r="U5892" s="115" t="s">
        <v>352</v>
      </c>
      <c r="V5892" s="115" t="s">
        <v>350</v>
      </c>
      <c r="Z5892" s="115">
        <v>0</v>
      </c>
      <c r="AA5892" s="115">
        <v>1</v>
      </c>
      <c r="AB5892" s="115">
        <v>0.77735613047860996</v>
      </c>
      <c r="AC5892" s="115">
        <v>0.13905737408863</v>
      </c>
      <c r="AD5892" s="115">
        <v>540.54489686322404</v>
      </c>
      <c r="AF5892" s="115">
        <v>-1</v>
      </c>
      <c r="AG5892" s="115">
        <v>-1</v>
      </c>
      <c r="AH5892" s="115">
        <v>-1</v>
      </c>
      <c r="AI5892" s="115">
        <v>-1</v>
      </c>
      <c r="AJ5892" s="115">
        <v>0</v>
      </c>
      <c r="AM5892" s="115" t="s">
        <v>348</v>
      </c>
      <c r="AN5892" s="115">
        <v>-1</v>
      </c>
      <c r="AQ5892" s="115">
        <v>604</v>
      </c>
      <c r="AR5892" s="115" t="s">
        <v>271</v>
      </c>
      <c r="AS5892" s="115" t="s">
        <v>384</v>
      </c>
      <c r="AT5892" s="115" t="s">
        <v>296</v>
      </c>
      <c r="AV5892" s="115">
        <v>80.420676680441602</v>
      </c>
      <c r="AW5892" s="115">
        <v>0.4383981321</v>
      </c>
    </row>
    <row r="5893" spans="1:49" x14ac:dyDescent="0.25">
      <c r="A5893" s="117">
        <v>560000</v>
      </c>
      <c r="B5893" s="117">
        <v>820000</v>
      </c>
      <c r="C5893" s="117">
        <v>820000</v>
      </c>
      <c r="D5893" s="115" t="s">
        <v>342</v>
      </c>
      <c r="E5893" s="115" t="s">
        <v>13</v>
      </c>
      <c r="F5893" s="115" t="s">
        <v>343</v>
      </c>
      <c r="G5893" s="115" t="s">
        <v>344</v>
      </c>
      <c r="H5893" s="115">
        <v>0.56000000000000005</v>
      </c>
      <c r="I5893" s="115">
        <v>0.48</v>
      </c>
      <c r="J5893" s="115" t="s">
        <v>350</v>
      </c>
      <c r="K5893" s="115">
        <v>8.0019431093599994E-3</v>
      </c>
      <c r="L5893" s="115">
        <v>3665.0077663738102</v>
      </c>
      <c r="M5893" s="115">
        <v>9.4321892491547299</v>
      </c>
      <c r="N5893" s="115">
        <v>1.6872774491235001</v>
      </c>
      <c r="O5893" s="115">
        <v>7.5475841768519999E-2</v>
      </c>
      <c r="P5893" s="115">
        <v>1.35014981576E-2</v>
      </c>
      <c r="Q5893" s="115">
        <v>29.327183641915099</v>
      </c>
      <c r="R5893" s="115">
        <v>1210</v>
      </c>
      <c r="S5893" s="115" t="s">
        <v>353</v>
      </c>
      <c r="T5893" s="115">
        <v>1210</v>
      </c>
      <c r="U5893" s="115" t="s">
        <v>352</v>
      </c>
      <c r="V5893" s="115" t="s">
        <v>350</v>
      </c>
      <c r="Z5893" s="115">
        <v>0</v>
      </c>
      <c r="AA5893" s="115">
        <v>1</v>
      </c>
      <c r="AB5893" s="115">
        <v>7.5475841768519999E-2</v>
      </c>
      <c r="AC5893" s="115">
        <v>1.35014981576E-2</v>
      </c>
      <c r="AD5893" s="115">
        <v>43.700870496078402</v>
      </c>
      <c r="AF5893" s="115">
        <v>-1</v>
      </c>
      <c r="AG5893" s="115">
        <v>-1</v>
      </c>
      <c r="AH5893" s="115">
        <v>-1</v>
      </c>
      <c r="AI5893" s="115">
        <v>-1</v>
      </c>
      <c r="AJ5893" s="115">
        <v>0</v>
      </c>
      <c r="AM5893" s="115" t="s">
        <v>348</v>
      </c>
      <c r="AN5893" s="115">
        <v>-1</v>
      </c>
      <c r="AQ5893" s="115">
        <v>604</v>
      </c>
      <c r="AR5893" s="115" t="s">
        <v>271</v>
      </c>
      <c r="AS5893" s="115" t="s">
        <v>384</v>
      </c>
      <c r="AT5893" s="115" t="s">
        <v>296</v>
      </c>
      <c r="AV5893" s="115">
        <v>23.436780783349299</v>
      </c>
      <c r="AW5893" s="115">
        <v>3.5442717399999997E-2</v>
      </c>
    </row>
    <row r="5894" spans="1:49" x14ac:dyDescent="0.25">
      <c r="A5894" s="117">
        <v>560000</v>
      </c>
      <c r="B5894" s="117">
        <v>820000</v>
      </c>
      <c r="C5894" s="117">
        <v>820000</v>
      </c>
      <c r="D5894" s="115" t="s">
        <v>342</v>
      </c>
      <c r="E5894" s="115" t="s">
        <v>13</v>
      </c>
      <c r="F5894" s="115" t="s">
        <v>343</v>
      </c>
      <c r="G5894" s="115" t="s">
        <v>344</v>
      </c>
      <c r="H5894" s="115">
        <v>0.56000000000000005</v>
      </c>
      <c r="I5894" s="115">
        <v>0.48</v>
      </c>
      <c r="J5894" s="115" t="s">
        <v>350</v>
      </c>
      <c r="K5894" s="115">
        <v>2.8075763132070001E-2</v>
      </c>
      <c r="L5894" s="115">
        <v>3665.0077663738102</v>
      </c>
      <c r="M5894" s="115">
        <v>9.4321892491547299</v>
      </c>
      <c r="N5894" s="115">
        <v>1.6872774491235001</v>
      </c>
      <c r="O5894" s="115">
        <v>0.26481591117615</v>
      </c>
      <c r="P5894" s="115">
        <v>4.7371601999679998E-2</v>
      </c>
      <c r="Q5894" s="115">
        <v>102.897889925919</v>
      </c>
      <c r="R5894" s="115">
        <v>1300</v>
      </c>
      <c r="S5894" s="115" t="s">
        <v>346</v>
      </c>
      <c r="T5894" s="115">
        <v>1300</v>
      </c>
      <c r="U5894" s="115" t="s">
        <v>352</v>
      </c>
      <c r="V5894" s="115" t="s">
        <v>350</v>
      </c>
      <c r="Z5894" s="115">
        <v>0</v>
      </c>
      <c r="AA5894" s="115">
        <v>1</v>
      </c>
      <c r="AB5894" s="115">
        <v>0.26481591117615</v>
      </c>
      <c r="AC5894" s="115">
        <v>4.7371601999679998E-2</v>
      </c>
      <c r="AD5894" s="115">
        <v>1521.5231154615601</v>
      </c>
      <c r="AF5894" s="115">
        <v>-1</v>
      </c>
      <c r="AG5894" s="115">
        <v>-1</v>
      </c>
      <c r="AH5894" s="115">
        <v>-1</v>
      </c>
      <c r="AI5894" s="115">
        <v>-1</v>
      </c>
      <c r="AJ5894" s="115">
        <v>0</v>
      </c>
      <c r="AM5894" s="115" t="s">
        <v>348</v>
      </c>
      <c r="AN5894" s="115">
        <v>-1</v>
      </c>
      <c r="AQ5894" s="115">
        <v>604</v>
      </c>
      <c r="AR5894" s="115" t="s">
        <v>271</v>
      </c>
      <c r="AS5894" s="115" t="s">
        <v>384</v>
      </c>
      <c r="AT5894" s="115" t="s">
        <v>296</v>
      </c>
      <c r="AV5894" s="115">
        <v>48.241734638130502</v>
      </c>
      <c r="AW5894" s="115">
        <v>1.2340009047</v>
      </c>
    </row>
    <row r="5895" spans="1:49" x14ac:dyDescent="0.25">
      <c r="A5895" s="117">
        <v>560000</v>
      </c>
      <c r="B5895" s="117">
        <v>850000</v>
      </c>
      <c r="C5895" s="117">
        <v>850000</v>
      </c>
      <c r="D5895" s="115" t="s">
        <v>342</v>
      </c>
      <c r="E5895" s="115" t="s">
        <v>13</v>
      </c>
      <c r="F5895" s="115" t="s">
        <v>343</v>
      </c>
      <c r="G5895" s="115" t="s">
        <v>344</v>
      </c>
      <c r="H5895" s="115">
        <v>0.56000000000000005</v>
      </c>
      <c r="I5895" s="115">
        <v>0.48</v>
      </c>
      <c r="J5895" s="115" t="s">
        <v>380</v>
      </c>
      <c r="K5895" s="115">
        <v>2.9424055186890001E-2</v>
      </c>
      <c r="L5895" s="115">
        <v>3616.4573056977101</v>
      </c>
      <c r="M5895" s="115">
        <v>6.9137024084674197</v>
      </c>
      <c r="N5895" s="115">
        <v>0.93938810142517004</v>
      </c>
      <c r="O5895" s="115">
        <v>0.20342916121252</v>
      </c>
      <c r="P5895" s="115">
        <v>2.764060733824E-2</v>
      </c>
      <c r="Q5895" s="115">
        <v>106.410839343902</v>
      </c>
      <c r="R5895" s="115">
        <v>1750</v>
      </c>
      <c r="S5895" s="115" t="s">
        <v>371</v>
      </c>
      <c r="T5895" s="115">
        <v>1750</v>
      </c>
      <c r="U5895" s="115" t="s">
        <v>380</v>
      </c>
      <c r="V5895" s="115" t="s">
        <v>380</v>
      </c>
      <c r="Z5895" s="115">
        <v>0</v>
      </c>
      <c r="AA5895" s="115">
        <v>1</v>
      </c>
      <c r="AB5895" s="115">
        <v>0.20342916121252</v>
      </c>
      <c r="AC5895" s="115">
        <v>2.764060733824E-2</v>
      </c>
      <c r="AD5895" s="115">
        <v>2184.6861317733901</v>
      </c>
      <c r="AF5895" s="115">
        <v>-1</v>
      </c>
      <c r="AG5895" s="115">
        <v>-1</v>
      </c>
      <c r="AH5895" s="115">
        <v>-1</v>
      </c>
      <c r="AI5895" s="115">
        <v>-1</v>
      </c>
      <c r="AJ5895" s="115">
        <v>0</v>
      </c>
      <c r="AM5895" s="115" t="s">
        <v>348</v>
      </c>
      <c r="AN5895" s="115">
        <v>-1</v>
      </c>
      <c r="AQ5895" s="115">
        <v>604</v>
      </c>
      <c r="AR5895" s="115" t="s">
        <v>271</v>
      </c>
      <c r="AS5895" s="115" t="s">
        <v>384</v>
      </c>
      <c r="AT5895" s="115" t="s">
        <v>296</v>
      </c>
      <c r="AV5895" s="115">
        <v>104.78636099993901</v>
      </c>
      <c r="AW5895" s="115">
        <v>1.7718460112000001</v>
      </c>
    </row>
    <row r="5896" spans="1:49" x14ac:dyDescent="0.25">
      <c r="A5896" s="117">
        <v>560000</v>
      </c>
      <c r="B5896" s="117">
        <v>850000</v>
      </c>
      <c r="C5896" s="117">
        <v>850000</v>
      </c>
      <c r="D5896" s="115" t="s">
        <v>342</v>
      </c>
      <c r="E5896" s="115" t="s">
        <v>13</v>
      </c>
      <c r="F5896" s="115" t="s">
        <v>343</v>
      </c>
      <c r="G5896" s="115" t="s">
        <v>344</v>
      </c>
      <c r="H5896" s="115">
        <v>0.56000000000000005</v>
      </c>
      <c r="I5896" s="115">
        <v>0.48</v>
      </c>
      <c r="J5896" s="115" t="s">
        <v>350</v>
      </c>
      <c r="K5896" s="115">
        <v>1.3667683964099999E-2</v>
      </c>
      <c r="L5896" s="115">
        <v>3616.4573056977101</v>
      </c>
      <c r="M5896" s="115">
        <v>6.9137024084674197</v>
      </c>
      <c r="N5896" s="115">
        <v>0.93938810142517004</v>
      </c>
      <c r="O5896" s="115">
        <v>9.4494299540779994E-2</v>
      </c>
      <c r="P5896" s="115">
        <v>1.2839259689909999E-2</v>
      </c>
      <c r="Q5896" s="115">
        <v>49.428595523944097</v>
      </c>
      <c r="R5896" s="115">
        <v>1750</v>
      </c>
      <c r="S5896" s="115" t="s">
        <v>371</v>
      </c>
      <c r="T5896" s="115">
        <v>1750</v>
      </c>
      <c r="U5896" s="115" t="s">
        <v>352</v>
      </c>
      <c r="V5896" s="115" t="s">
        <v>350</v>
      </c>
      <c r="Z5896" s="115">
        <v>0</v>
      </c>
      <c r="AA5896" s="115">
        <v>1</v>
      </c>
      <c r="AB5896" s="115">
        <v>9.4494299540779994E-2</v>
      </c>
      <c r="AC5896" s="115">
        <v>1.2839259689909999E-2</v>
      </c>
      <c r="AD5896" s="115">
        <v>49.428595523943699</v>
      </c>
      <c r="AF5896" s="115">
        <v>-1</v>
      </c>
      <c r="AG5896" s="115">
        <v>-1</v>
      </c>
      <c r="AH5896" s="115">
        <v>-1</v>
      </c>
      <c r="AI5896" s="115">
        <v>-1</v>
      </c>
      <c r="AJ5896" s="115">
        <v>0</v>
      </c>
      <c r="AM5896" s="115" t="s">
        <v>348</v>
      </c>
      <c r="AN5896" s="115">
        <v>-1</v>
      </c>
      <c r="AQ5896" s="115">
        <v>604</v>
      </c>
      <c r="AR5896" s="115" t="s">
        <v>271</v>
      </c>
      <c r="AS5896" s="115" t="s">
        <v>384</v>
      </c>
      <c r="AT5896" s="115" t="s">
        <v>296</v>
      </c>
      <c r="AV5896" s="115">
        <v>100.57057181236</v>
      </c>
      <c r="AW5896" s="115">
        <v>4.0088074199999997E-2</v>
      </c>
    </row>
    <row r="5897" spans="1:49" x14ac:dyDescent="0.25">
      <c r="A5897" s="117">
        <v>560000</v>
      </c>
      <c r="B5897" s="117">
        <v>860000</v>
      </c>
      <c r="C5897" s="117">
        <v>860000</v>
      </c>
      <c r="D5897" s="115" t="s">
        <v>342</v>
      </c>
      <c r="E5897" s="115" t="s">
        <v>13</v>
      </c>
      <c r="F5897" s="115" t="s">
        <v>343</v>
      </c>
      <c r="G5897" s="115" t="s">
        <v>344</v>
      </c>
      <c r="H5897" s="115">
        <v>0.56000000000000005</v>
      </c>
      <c r="I5897" s="115">
        <v>0.48</v>
      </c>
      <c r="J5897" s="115" t="s">
        <v>380</v>
      </c>
      <c r="K5897" s="115">
        <v>1.4644065741239999E-2</v>
      </c>
      <c r="L5897" s="115">
        <v>3630.6683912733001</v>
      </c>
      <c r="M5897" s="115">
        <v>8.4903671084208305</v>
      </c>
      <c r="N5897" s="115">
        <v>1.2422161350488301</v>
      </c>
      <c r="O5897" s="115">
        <v>0.12433349410302</v>
      </c>
      <c r="P5897" s="115">
        <v>1.819109474649E-2</v>
      </c>
      <c r="Q5897" s="115">
        <v>53.167746606470097</v>
      </c>
      <c r="R5897" s="115">
        <v>1750</v>
      </c>
      <c r="S5897" s="115" t="s">
        <v>371</v>
      </c>
      <c r="T5897" s="115">
        <v>1750</v>
      </c>
      <c r="U5897" s="115" t="s">
        <v>380</v>
      </c>
      <c r="V5897" s="115" t="s">
        <v>380</v>
      </c>
      <c r="Z5897" s="115">
        <v>0</v>
      </c>
      <c r="AA5897" s="115">
        <v>1</v>
      </c>
      <c r="AB5897" s="115">
        <v>0.12433349410302</v>
      </c>
      <c r="AC5897" s="115">
        <v>1.819109474649E-2</v>
      </c>
      <c r="AD5897" s="115">
        <v>53.167746606468299</v>
      </c>
      <c r="AF5897" s="115">
        <v>-1</v>
      </c>
      <c r="AG5897" s="115">
        <v>-1</v>
      </c>
      <c r="AH5897" s="115">
        <v>-1</v>
      </c>
      <c r="AI5897" s="115">
        <v>-1</v>
      </c>
      <c r="AJ5897" s="115">
        <v>0</v>
      </c>
      <c r="AM5897" s="115" t="s">
        <v>348</v>
      </c>
      <c r="AN5897" s="115">
        <v>-1</v>
      </c>
      <c r="AQ5897" s="115">
        <v>604</v>
      </c>
      <c r="AR5897" s="115" t="s">
        <v>271</v>
      </c>
      <c r="AS5897" s="115" t="s">
        <v>384</v>
      </c>
      <c r="AT5897" s="115" t="s">
        <v>296</v>
      </c>
      <c r="AV5897" s="115">
        <v>102.42297132339</v>
      </c>
      <c r="AW5897" s="115">
        <v>4.3120638000000003E-2</v>
      </c>
    </row>
    <row r="5898" spans="1:49" x14ac:dyDescent="0.25">
      <c r="A5898" s="117">
        <v>560000</v>
      </c>
      <c r="B5898" s="117">
        <v>860000</v>
      </c>
      <c r="C5898" s="117">
        <v>860000</v>
      </c>
      <c r="D5898" s="115" t="s">
        <v>342</v>
      </c>
      <c r="E5898" s="115" t="s">
        <v>13</v>
      </c>
      <c r="F5898" s="115" t="s">
        <v>343</v>
      </c>
      <c r="G5898" s="115" t="s">
        <v>344</v>
      </c>
      <c r="H5898" s="115">
        <v>0.56000000000000005</v>
      </c>
      <c r="I5898" s="115">
        <v>0.48</v>
      </c>
      <c r="J5898" s="115" t="s">
        <v>350</v>
      </c>
      <c r="K5898" s="115">
        <v>0.16408942924756001</v>
      </c>
      <c r="L5898" s="115">
        <v>3630.6683912733001</v>
      </c>
      <c r="M5898" s="115">
        <v>8.4903671084208305</v>
      </c>
      <c r="N5898" s="115">
        <v>1.2422161350488301</v>
      </c>
      <c r="O5898" s="115">
        <v>1.3931794929231001</v>
      </c>
      <c r="P5898" s="115">
        <v>0.20383453660227999</v>
      </c>
      <c r="Q5898" s="115">
        <v>595.75430411122602</v>
      </c>
      <c r="R5898" s="115">
        <v>1750</v>
      </c>
      <c r="S5898" s="115" t="s">
        <v>371</v>
      </c>
      <c r="T5898" s="115">
        <v>1750</v>
      </c>
      <c r="U5898" s="115" t="s">
        <v>352</v>
      </c>
      <c r="V5898" s="115" t="s">
        <v>350</v>
      </c>
      <c r="Z5898" s="115">
        <v>0</v>
      </c>
      <c r="AA5898" s="115">
        <v>1</v>
      </c>
      <c r="AB5898" s="115">
        <v>1.3931794929231001</v>
      </c>
      <c r="AC5898" s="115">
        <v>0.20383453660227999</v>
      </c>
      <c r="AD5898" s="115">
        <v>595.75430411122602</v>
      </c>
      <c r="AF5898" s="115">
        <v>-1</v>
      </c>
      <c r="AG5898" s="115">
        <v>-1</v>
      </c>
      <c r="AH5898" s="115">
        <v>-1</v>
      </c>
      <c r="AI5898" s="115">
        <v>-1</v>
      </c>
      <c r="AJ5898" s="115">
        <v>0</v>
      </c>
      <c r="AM5898" s="115" t="s">
        <v>348</v>
      </c>
      <c r="AN5898" s="115">
        <v>-1</v>
      </c>
      <c r="AQ5898" s="115">
        <v>604</v>
      </c>
      <c r="AR5898" s="115" t="s">
        <v>271</v>
      </c>
      <c r="AS5898" s="115" t="s">
        <v>384</v>
      </c>
      <c r="AT5898" s="115" t="s">
        <v>296</v>
      </c>
      <c r="AV5898" s="115">
        <v>126.623563615588</v>
      </c>
      <c r="AW5898" s="115">
        <v>0.48317461810000001</v>
      </c>
    </row>
    <row r="5899" spans="1:49" x14ac:dyDescent="0.25">
      <c r="A5899" s="117">
        <v>560000</v>
      </c>
      <c r="B5899" s="117">
        <v>860000</v>
      </c>
      <c r="C5899" s="117">
        <v>860000</v>
      </c>
      <c r="D5899" s="115" t="s">
        <v>342</v>
      </c>
      <c r="E5899" s="115" t="s">
        <v>13</v>
      </c>
      <c r="F5899" s="115" t="s">
        <v>343</v>
      </c>
      <c r="G5899" s="115" t="s">
        <v>344</v>
      </c>
      <c r="H5899" s="115">
        <v>0.56000000000000005</v>
      </c>
      <c r="I5899" s="115">
        <v>0.48</v>
      </c>
      <c r="J5899" s="115" t="s">
        <v>350</v>
      </c>
      <c r="K5899" s="115">
        <v>6.6505388027790005E-2</v>
      </c>
      <c r="L5899" s="115">
        <v>3630.6683912733001</v>
      </c>
      <c r="M5899" s="115">
        <v>8.4903671084208305</v>
      </c>
      <c r="N5899" s="115">
        <v>1.2422161350488301</v>
      </c>
      <c r="O5899" s="115">
        <v>0.56465515904393004</v>
      </c>
      <c r="P5899" s="115">
        <v>8.2614066075800005E-2</v>
      </c>
      <c r="Q5899" s="115">
        <v>241.45901016187</v>
      </c>
      <c r="R5899" s="115">
        <v>1210</v>
      </c>
      <c r="S5899" s="115" t="s">
        <v>353</v>
      </c>
      <c r="T5899" s="115">
        <v>1210</v>
      </c>
      <c r="U5899" s="115" t="s">
        <v>352</v>
      </c>
      <c r="V5899" s="115" t="s">
        <v>350</v>
      </c>
      <c r="Z5899" s="115">
        <v>0</v>
      </c>
      <c r="AA5899" s="115">
        <v>1</v>
      </c>
      <c r="AB5899" s="115">
        <v>0.56465515904393004</v>
      </c>
      <c r="AC5899" s="115">
        <v>8.2614066075800005E-2</v>
      </c>
      <c r="AD5899" s="115">
        <v>1520.24528903488</v>
      </c>
      <c r="AF5899" s="115">
        <v>-1</v>
      </c>
      <c r="AG5899" s="115">
        <v>-1</v>
      </c>
      <c r="AH5899" s="115">
        <v>-1</v>
      </c>
      <c r="AI5899" s="115">
        <v>-1</v>
      </c>
      <c r="AJ5899" s="115">
        <v>0</v>
      </c>
      <c r="AM5899" s="115" t="s">
        <v>348</v>
      </c>
      <c r="AN5899" s="115">
        <v>-1</v>
      </c>
      <c r="AQ5899" s="115">
        <v>604</v>
      </c>
      <c r="AR5899" s="115" t="s">
        <v>271</v>
      </c>
      <c r="AS5899" s="115" t="s">
        <v>384</v>
      </c>
      <c r="AT5899" s="115" t="s">
        <v>296</v>
      </c>
      <c r="AV5899" s="115">
        <v>110.874845856365</v>
      </c>
      <c r="AW5899" s="115">
        <v>1.2329645491000001</v>
      </c>
    </row>
    <row r="5900" spans="1:49" x14ac:dyDescent="0.25">
      <c r="A5900" s="117">
        <v>560000</v>
      </c>
      <c r="B5900" s="117">
        <v>860000</v>
      </c>
      <c r="C5900" s="117">
        <v>860000</v>
      </c>
      <c r="D5900" s="115" t="s">
        <v>342</v>
      </c>
      <c r="E5900" s="115" t="s">
        <v>13</v>
      </c>
      <c r="F5900" s="115" t="s">
        <v>343</v>
      </c>
      <c r="G5900" s="115" t="s">
        <v>344</v>
      </c>
      <c r="H5900" s="115">
        <v>0.56000000000000005</v>
      </c>
      <c r="I5900" s="115">
        <v>0.48</v>
      </c>
      <c r="J5900" s="115" t="s">
        <v>380</v>
      </c>
      <c r="K5900" s="115">
        <v>1.292425225025E-2</v>
      </c>
      <c r="L5900" s="115">
        <v>3614.7873788189199</v>
      </c>
      <c r="M5900" s="115">
        <v>6.9104811129710804</v>
      </c>
      <c r="N5900" s="115">
        <v>0.93894795997739999</v>
      </c>
      <c r="O5900" s="115">
        <v>8.9312801074659998E-2</v>
      </c>
      <c r="P5900" s="115">
        <v>1.2135200284609999E-2</v>
      </c>
      <c r="Q5900" s="115">
        <v>46.7184239148974</v>
      </c>
      <c r="R5900" s="115">
        <v>1750</v>
      </c>
      <c r="S5900" s="115" t="s">
        <v>371</v>
      </c>
      <c r="T5900" s="115">
        <v>1750</v>
      </c>
      <c r="U5900" s="115" t="s">
        <v>380</v>
      </c>
      <c r="V5900" s="115" t="s">
        <v>380</v>
      </c>
      <c r="Z5900" s="115">
        <v>0</v>
      </c>
      <c r="AA5900" s="115">
        <v>1</v>
      </c>
      <c r="AB5900" s="115">
        <v>8.9312801074659998E-2</v>
      </c>
      <c r="AC5900" s="115">
        <v>1.2135200284609999E-2</v>
      </c>
      <c r="AD5900" s="115">
        <v>2233.0835361630602</v>
      </c>
      <c r="AF5900" s="115">
        <v>-1</v>
      </c>
      <c r="AG5900" s="115">
        <v>-1</v>
      </c>
      <c r="AH5900" s="115">
        <v>-1</v>
      </c>
      <c r="AI5900" s="115">
        <v>-1</v>
      </c>
      <c r="AJ5900" s="115">
        <v>0</v>
      </c>
      <c r="AM5900" s="115" t="s">
        <v>348</v>
      </c>
      <c r="AN5900" s="115">
        <v>-1</v>
      </c>
      <c r="AQ5900" s="115">
        <v>604</v>
      </c>
      <c r="AR5900" s="115" t="s">
        <v>271</v>
      </c>
      <c r="AS5900" s="115" t="s">
        <v>384</v>
      </c>
      <c r="AT5900" s="115" t="s">
        <v>296</v>
      </c>
      <c r="AV5900" s="115">
        <v>69.408459642351104</v>
      </c>
      <c r="AW5900" s="115">
        <v>1.8110977584000001</v>
      </c>
    </row>
    <row r="5901" spans="1:49" x14ac:dyDescent="0.25">
      <c r="A5901" s="117">
        <v>560000</v>
      </c>
      <c r="B5901" s="117">
        <v>860000</v>
      </c>
      <c r="C5901" s="117">
        <v>860000</v>
      </c>
      <c r="D5901" s="115" t="s">
        <v>342</v>
      </c>
      <c r="E5901" s="115" t="s">
        <v>13</v>
      </c>
      <c r="F5901" s="115" t="s">
        <v>343</v>
      </c>
      <c r="G5901" s="115" t="s">
        <v>344</v>
      </c>
      <c r="H5901" s="115">
        <v>0.56000000000000005</v>
      </c>
      <c r="I5901" s="115">
        <v>0.48</v>
      </c>
      <c r="J5901" s="115" t="s">
        <v>380</v>
      </c>
      <c r="K5901" s="115">
        <v>1.2632049387099999E-3</v>
      </c>
      <c r="L5901" s="115">
        <v>3616.4573056977101</v>
      </c>
      <c r="M5901" s="115">
        <v>6.9137024084674197</v>
      </c>
      <c r="N5901" s="115">
        <v>0.93938810142517004</v>
      </c>
      <c r="O5901" s="115">
        <v>8.7334230271399992E-3</v>
      </c>
      <c r="P5901" s="115">
        <v>1.1866396890800001E-3</v>
      </c>
      <c r="Q5901" s="115">
        <v>4.5683267291912104</v>
      </c>
      <c r="R5901" s="115">
        <v>1750</v>
      </c>
      <c r="S5901" s="115" t="s">
        <v>371</v>
      </c>
      <c r="T5901" s="115">
        <v>1750</v>
      </c>
      <c r="U5901" s="115" t="s">
        <v>380</v>
      </c>
      <c r="V5901" s="115" t="s">
        <v>380</v>
      </c>
      <c r="Z5901" s="115">
        <v>0</v>
      </c>
      <c r="AA5901" s="115">
        <v>1</v>
      </c>
      <c r="AB5901" s="115">
        <v>8.7334230271399992E-3</v>
      </c>
      <c r="AC5901" s="115">
        <v>1.1866396890800001E-3</v>
      </c>
      <c r="AD5901" s="115">
        <v>1979.9532283854601</v>
      </c>
      <c r="AF5901" s="115">
        <v>-1</v>
      </c>
      <c r="AG5901" s="115">
        <v>-1</v>
      </c>
      <c r="AH5901" s="115">
        <v>-1</v>
      </c>
      <c r="AI5901" s="115">
        <v>-1</v>
      </c>
      <c r="AJ5901" s="115">
        <v>0</v>
      </c>
      <c r="AM5901" s="115" t="s">
        <v>348</v>
      </c>
      <c r="AN5901" s="115">
        <v>-1</v>
      </c>
      <c r="AQ5901" s="115">
        <v>604</v>
      </c>
      <c r="AR5901" s="115" t="s">
        <v>271</v>
      </c>
      <c r="AS5901" s="115" t="s">
        <v>384</v>
      </c>
      <c r="AT5901" s="115" t="s">
        <v>296</v>
      </c>
      <c r="AV5901" s="115">
        <v>40.965869370269303</v>
      </c>
      <c r="AW5901" s="115">
        <v>1.6058014829</v>
      </c>
    </row>
    <row r="5902" spans="1:49" x14ac:dyDescent="0.25">
      <c r="A5902" s="117">
        <v>560000</v>
      </c>
      <c r="B5902" s="117">
        <v>860000</v>
      </c>
      <c r="C5902" s="117">
        <v>860000</v>
      </c>
      <c r="D5902" s="115" t="s">
        <v>342</v>
      </c>
      <c r="E5902" s="115" t="s">
        <v>13</v>
      </c>
      <c r="F5902" s="115" t="s">
        <v>343</v>
      </c>
      <c r="G5902" s="115" t="s">
        <v>344</v>
      </c>
      <c r="H5902" s="115">
        <v>0.56000000000000005</v>
      </c>
      <c r="I5902" s="115">
        <v>0.48</v>
      </c>
      <c r="J5902" s="115" t="s">
        <v>350</v>
      </c>
      <c r="K5902" s="115">
        <v>6.7537955037469996E-2</v>
      </c>
      <c r="L5902" s="115">
        <v>3616.4573056977101</v>
      </c>
      <c r="M5902" s="115">
        <v>6.9137024084674197</v>
      </c>
      <c r="N5902" s="115">
        <v>0.93938810142517004</v>
      </c>
      <c r="O5902" s="115">
        <v>0.46693732240556002</v>
      </c>
      <c r="P5902" s="115">
        <v>6.3444351356789996E-2</v>
      </c>
      <c r="Q5902" s="115">
        <v>244.248130907167</v>
      </c>
      <c r="R5902" s="115">
        <v>1750</v>
      </c>
      <c r="S5902" s="115" t="s">
        <v>371</v>
      </c>
      <c r="T5902" s="115">
        <v>1750</v>
      </c>
      <c r="U5902" s="115" t="s">
        <v>352</v>
      </c>
      <c r="V5902" s="115" t="s">
        <v>350</v>
      </c>
      <c r="Z5902" s="115">
        <v>0</v>
      </c>
      <c r="AA5902" s="115">
        <v>1</v>
      </c>
      <c r="AB5902" s="115">
        <v>0.46693732240556002</v>
      </c>
      <c r="AC5902" s="115">
        <v>6.3444351356789996E-2</v>
      </c>
      <c r="AD5902" s="115">
        <v>254.16192690813199</v>
      </c>
      <c r="AF5902" s="115">
        <v>-1</v>
      </c>
      <c r="AG5902" s="115">
        <v>-1</v>
      </c>
      <c r="AH5902" s="115">
        <v>-1</v>
      </c>
      <c r="AI5902" s="115">
        <v>-1</v>
      </c>
      <c r="AJ5902" s="115">
        <v>0</v>
      </c>
      <c r="AM5902" s="115" t="s">
        <v>348</v>
      </c>
      <c r="AN5902" s="115">
        <v>-1</v>
      </c>
      <c r="AQ5902" s="115">
        <v>604</v>
      </c>
      <c r="AR5902" s="115" t="s">
        <v>271</v>
      </c>
      <c r="AS5902" s="115" t="s">
        <v>384</v>
      </c>
      <c r="AT5902" s="115" t="s">
        <v>296</v>
      </c>
      <c r="AV5902" s="115">
        <v>110.659091259432</v>
      </c>
      <c r="AW5902" s="115">
        <v>0.2061329496</v>
      </c>
    </row>
    <row r="5903" spans="1:49" x14ac:dyDescent="0.25">
      <c r="A5903" s="117">
        <v>560000</v>
      </c>
      <c r="B5903" s="117">
        <v>860000</v>
      </c>
      <c r="C5903" s="117">
        <v>870000</v>
      </c>
      <c r="D5903" s="115" t="s">
        <v>342</v>
      </c>
      <c r="E5903" s="115" t="s">
        <v>13</v>
      </c>
      <c r="F5903" s="115" t="s">
        <v>343</v>
      </c>
      <c r="G5903" s="115" t="s">
        <v>344</v>
      </c>
      <c r="H5903" s="115">
        <v>0.56000000000000005</v>
      </c>
      <c r="I5903" s="115">
        <v>0.48</v>
      </c>
      <c r="J5903" s="115" t="s">
        <v>350</v>
      </c>
      <c r="K5903" s="115">
        <v>2.5147776246270001E-2</v>
      </c>
      <c r="L5903" s="115">
        <v>3629.6640881832</v>
      </c>
      <c r="M5903" s="115">
        <v>8.5623035585064198</v>
      </c>
      <c r="N5903" s="115">
        <v>1.241390876898</v>
      </c>
      <c r="O5903" s="115">
        <v>0.21532289404197</v>
      </c>
      <c r="P5903" s="115">
        <v>3.1218220006390001E-2</v>
      </c>
      <c r="Q5903" s="115">
        <v>91.277980338759903</v>
      </c>
      <c r="R5903" s="115">
        <v>1210</v>
      </c>
      <c r="S5903" s="115" t="s">
        <v>353</v>
      </c>
      <c r="T5903" s="115">
        <v>1210</v>
      </c>
      <c r="U5903" s="115" t="s">
        <v>352</v>
      </c>
      <c r="V5903" s="115" t="s">
        <v>350</v>
      </c>
      <c r="Z5903" s="115">
        <v>0</v>
      </c>
      <c r="AA5903" s="115">
        <v>1</v>
      </c>
      <c r="AB5903" s="115">
        <v>0.21532289404197</v>
      </c>
      <c r="AC5903" s="115">
        <v>3.1218220006390001E-2</v>
      </c>
      <c r="AD5903" s="115">
        <v>204.815615832768</v>
      </c>
      <c r="AF5903" s="115">
        <v>-1</v>
      </c>
      <c r="AG5903" s="115">
        <v>-1</v>
      </c>
      <c r="AH5903" s="115">
        <v>-1</v>
      </c>
      <c r="AI5903" s="115">
        <v>-1</v>
      </c>
      <c r="AJ5903" s="115">
        <v>0</v>
      </c>
      <c r="AM5903" s="115" t="s">
        <v>348</v>
      </c>
      <c r="AN5903" s="115">
        <v>-1</v>
      </c>
      <c r="AQ5903" s="115">
        <v>604</v>
      </c>
      <c r="AR5903" s="115" t="s">
        <v>271</v>
      </c>
      <c r="AS5903" s="115" t="s">
        <v>384</v>
      </c>
      <c r="AT5903" s="115" t="s">
        <v>296</v>
      </c>
      <c r="AV5903" s="115">
        <v>45.143399820385099</v>
      </c>
      <c r="AW5903" s="115">
        <v>0.16611161059999999</v>
      </c>
    </row>
    <row r="5904" spans="1:49" x14ac:dyDescent="0.25">
      <c r="A5904" s="117">
        <v>560000</v>
      </c>
      <c r="B5904" s="117">
        <v>860000</v>
      </c>
      <c r="C5904" s="117">
        <v>870000</v>
      </c>
      <c r="D5904" s="115" t="s">
        <v>342</v>
      </c>
      <c r="E5904" s="115" t="s">
        <v>13</v>
      </c>
      <c r="F5904" s="115" t="s">
        <v>343</v>
      </c>
      <c r="G5904" s="115" t="s">
        <v>344</v>
      </c>
      <c r="H5904" s="115">
        <v>0.56000000000000005</v>
      </c>
      <c r="I5904" s="115">
        <v>0.48</v>
      </c>
      <c r="J5904" s="115" t="s">
        <v>350</v>
      </c>
      <c r="K5904" s="115">
        <v>0.12493257869002999</v>
      </c>
      <c r="L5904" s="115">
        <v>3629.6640881832</v>
      </c>
      <c r="M5904" s="115">
        <v>8.5623035585064198</v>
      </c>
      <c r="N5904" s="115">
        <v>1.241390876898</v>
      </c>
      <c r="O5904" s="115">
        <v>1.06971066309102</v>
      </c>
      <c r="P5904" s="115">
        <v>0.15509016341314</v>
      </c>
      <c r="Q5904" s="115">
        <v>453.46329431532303</v>
      </c>
      <c r="R5904" s="115">
        <v>1210</v>
      </c>
      <c r="S5904" s="115" t="s">
        <v>353</v>
      </c>
      <c r="T5904" s="115">
        <v>1210</v>
      </c>
      <c r="U5904" s="115" t="s">
        <v>352</v>
      </c>
      <c r="V5904" s="115" t="s">
        <v>350</v>
      </c>
      <c r="Z5904" s="115">
        <v>0</v>
      </c>
      <c r="AA5904" s="115">
        <v>1</v>
      </c>
      <c r="AB5904" s="115">
        <v>1.06971066309102</v>
      </c>
      <c r="AC5904" s="115">
        <v>0.15509016341314</v>
      </c>
      <c r="AD5904" s="115">
        <v>943.939548813241</v>
      </c>
      <c r="AF5904" s="115">
        <v>-1</v>
      </c>
      <c r="AG5904" s="115">
        <v>-1</v>
      </c>
      <c r="AH5904" s="115">
        <v>-1</v>
      </c>
      <c r="AI5904" s="115">
        <v>-1</v>
      </c>
      <c r="AJ5904" s="115">
        <v>0</v>
      </c>
      <c r="AM5904" s="115" t="s">
        <v>348</v>
      </c>
      <c r="AN5904" s="115">
        <v>-1</v>
      </c>
      <c r="AQ5904" s="115">
        <v>604</v>
      </c>
      <c r="AR5904" s="115" t="s">
        <v>271</v>
      </c>
      <c r="AS5904" s="115" t="s">
        <v>384</v>
      </c>
      <c r="AT5904" s="115" t="s">
        <v>296</v>
      </c>
      <c r="AV5904" s="115">
        <v>93.385974495325797</v>
      </c>
      <c r="AW5904" s="115">
        <v>0.76556329990000005</v>
      </c>
    </row>
    <row r="5905" spans="1:49" x14ac:dyDescent="0.25">
      <c r="A5905" s="117">
        <v>560000</v>
      </c>
      <c r="B5905" s="117">
        <v>860000</v>
      </c>
      <c r="C5905" s="117">
        <v>870000</v>
      </c>
      <c r="D5905" s="115" t="s">
        <v>342</v>
      </c>
      <c r="E5905" s="115" t="s">
        <v>13</v>
      </c>
      <c r="F5905" s="115" t="s">
        <v>343</v>
      </c>
      <c r="G5905" s="115" t="s">
        <v>344</v>
      </c>
      <c r="H5905" s="115">
        <v>0.56000000000000005</v>
      </c>
      <c r="I5905" s="115">
        <v>0.48</v>
      </c>
      <c r="J5905" s="115" t="s">
        <v>350</v>
      </c>
      <c r="K5905" s="115">
        <v>6.4179573800340006E-2</v>
      </c>
      <c r="L5905" s="115">
        <v>3629.6640881832</v>
      </c>
      <c r="M5905" s="115">
        <v>8.5623035585064198</v>
      </c>
      <c r="N5905" s="115">
        <v>1.241390876898</v>
      </c>
      <c r="O5905" s="115">
        <v>0.54952499313412995</v>
      </c>
      <c r="P5905" s="115">
        <v>7.9671937398949996E-2</v>
      </c>
      <c r="Q5905" s="115">
        <v>232.95029421802201</v>
      </c>
      <c r="R5905" s="115">
        <v>1210</v>
      </c>
      <c r="S5905" s="115" t="s">
        <v>353</v>
      </c>
      <c r="T5905" s="115">
        <v>1210</v>
      </c>
      <c r="U5905" s="115" t="s">
        <v>352</v>
      </c>
      <c r="V5905" s="115" t="s">
        <v>350</v>
      </c>
      <c r="Z5905" s="115">
        <v>0</v>
      </c>
      <c r="AA5905" s="115">
        <v>1</v>
      </c>
      <c r="AB5905" s="115">
        <v>0.54952499313412995</v>
      </c>
      <c r="AC5905" s="115">
        <v>7.9671937398949996E-2</v>
      </c>
      <c r="AD5905" s="115">
        <v>426.207524829573</v>
      </c>
      <c r="AF5905" s="115">
        <v>-1</v>
      </c>
      <c r="AG5905" s="115">
        <v>-1</v>
      </c>
      <c r="AH5905" s="115">
        <v>-1</v>
      </c>
      <c r="AI5905" s="115">
        <v>-1</v>
      </c>
      <c r="AJ5905" s="115">
        <v>0</v>
      </c>
      <c r="AM5905" s="115" t="s">
        <v>348</v>
      </c>
      <c r="AN5905" s="115">
        <v>-1</v>
      </c>
      <c r="AQ5905" s="115">
        <v>604</v>
      </c>
      <c r="AR5905" s="115" t="s">
        <v>271</v>
      </c>
      <c r="AS5905" s="115" t="s">
        <v>384</v>
      </c>
      <c r="AT5905" s="115" t="s">
        <v>296</v>
      </c>
      <c r="AV5905" s="115">
        <v>65.062750472440797</v>
      </c>
      <c r="AW5905" s="115">
        <v>0.34566709229999998</v>
      </c>
    </row>
    <row r="5906" spans="1:49" x14ac:dyDescent="0.25">
      <c r="A5906" s="117">
        <v>560000</v>
      </c>
      <c r="B5906" s="117">
        <v>860000</v>
      </c>
      <c r="C5906" s="117">
        <v>870000</v>
      </c>
      <c r="D5906" s="115" t="s">
        <v>342</v>
      </c>
      <c r="E5906" s="115" t="s">
        <v>13</v>
      </c>
      <c r="F5906" s="115" t="s">
        <v>343</v>
      </c>
      <c r="G5906" s="115" t="s">
        <v>344</v>
      </c>
      <c r="H5906" s="115">
        <v>0.56000000000000005</v>
      </c>
      <c r="I5906" s="115">
        <v>0.48</v>
      </c>
      <c r="J5906" s="115" t="s">
        <v>350</v>
      </c>
      <c r="K5906" s="115">
        <v>0.14335156763883999</v>
      </c>
      <c r="L5906" s="115">
        <v>3629.6640881832</v>
      </c>
      <c r="M5906" s="115">
        <v>8.5623035585064198</v>
      </c>
      <c r="N5906" s="115">
        <v>1.241390876898</v>
      </c>
      <c r="O5906" s="115">
        <v>1.22741963771155</v>
      </c>
      <c r="P5906" s="115">
        <v>0.17795532825589</v>
      </c>
      <c r="Q5906" s="115">
        <v>520.31803704347999</v>
      </c>
      <c r="R5906" s="115">
        <v>1750</v>
      </c>
      <c r="S5906" s="115" t="s">
        <v>371</v>
      </c>
      <c r="T5906" s="115">
        <v>1750</v>
      </c>
      <c r="U5906" s="115" t="s">
        <v>352</v>
      </c>
      <c r="V5906" s="115" t="s">
        <v>350</v>
      </c>
      <c r="Z5906" s="115">
        <v>0</v>
      </c>
      <c r="AA5906" s="115">
        <v>1</v>
      </c>
      <c r="AB5906" s="115">
        <v>1.22741963771155</v>
      </c>
      <c r="AC5906" s="115">
        <v>0.17795532825589</v>
      </c>
      <c r="AD5906" s="115">
        <v>520.31803704347999</v>
      </c>
      <c r="AF5906" s="115">
        <v>-1</v>
      </c>
      <c r="AG5906" s="115">
        <v>-1</v>
      </c>
      <c r="AH5906" s="115">
        <v>-1</v>
      </c>
      <c r="AI5906" s="115">
        <v>-1</v>
      </c>
      <c r="AJ5906" s="115">
        <v>0</v>
      </c>
      <c r="AM5906" s="115" t="s">
        <v>348</v>
      </c>
      <c r="AN5906" s="115">
        <v>-1</v>
      </c>
      <c r="AQ5906" s="115">
        <v>604</v>
      </c>
      <c r="AR5906" s="115" t="s">
        <v>271</v>
      </c>
      <c r="AS5906" s="115" t="s">
        <v>384</v>
      </c>
      <c r="AT5906" s="115" t="s">
        <v>296</v>
      </c>
      <c r="AV5906" s="115">
        <v>123.265726070976</v>
      </c>
      <c r="AW5906" s="115">
        <v>0.42199354179999998</v>
      </c>
    </row>
    <row r="5907" spans="1:49" x14ac:dyDescent="0.25">
      <c r="A5907" s="117">
        <v>560000</v>
      </c>
      <c r="B5907" s="117">
        <v>870000</v>
      </c>
      <c r="C5907" s="117">
        <v>870000</v>
      </c>
      <c r="D5907" s="115" t="s">
        <v>342</v>
      </c>
      <c r="E5907" s="115" t="s">
        <v>13</v>
      </c>
      <c r="F5907" s="115" t="s">
        <v>343</v>
      </c>
      <c r="G5907" s="115" t="s">
        <v>344</v>
      </c>
      <c r="H5907" s="115">
        <v>0.56000000000000005</v>
      </c>
      <c r="I5907" s="115">
        <v>0.48</v>
      </c>
      <c r="J5907" s="115" t="s">
        <v>350</v>
      </c>
      <c r="K5907" s="115">
        <v>1.082847689763E-2</v>
      </c>
      <c r="L5907" s="115">
        <v>3629.06694814398</v>
      </c>
      <c r="M5907" s="115">
        <v>8.4789097921362409</v>
      </c>
      <c r="N5907" s="115">
        <v>1.2261077960951801</v>
      </c>
      <c r="O5907" s="115">
        <v>9.1813678801240001E-2</v>
      </c>
      <c r="P5907" s="115">
        <v>1.3276879944019999E-2</v>
      </c>
      <c r="Q5907" s="115">
        <v>39.2972676079333</v>
      </c>
      <c r="R5907" s="115">
        <v>1210</v>
      </c>
      <c r="S5907" s="115" t="s">
        <v>353</v>
      </c>
      <c r="T5907" s="115">
        <v>1210</v>
      </c>
      <c r="U5907" s="115" t="s">
        <v>352</v>
      </c>
      <c r="V5907" s="115" t="s">
        <v>350</v>
      </c>
      <c r="Z5907" s="115">
        <v>0</v>
      </c>
      <c r="AA5907" s="115">
        <v>1</v>
      </c>
      <c r="AB5907" s="115">
        <v>9.1813678801240001E-2</v>
      </c>
      <c r="AC5907" s="115">
        <v>1.3276879944019999E-2</v>
      </c>
      <c r="AD5907" s="115">
        <v>79.498169646134698</v>
      </c>
      <c r="AF5907" s="115">
        <v>-1</v>
      </c>
      <c r="AG5907" s="115">
        <v>-1</v>
      </c>
      <c r="AH5907" s="115">
        <v>-1</v>
      </c>
      <c r="AI5907" s="115">
        <v>-1</v>
      </c>
      <c r="AJ5907" s="115">
        <v>0</v>
      </c>
      <c r="AM5907" s="115" t="s">
        <v>348</v>
      </c>
      <c r="AN5907" s="115">
        <v>-1</v>
      </c>
      <c r="AQ5907" s="115">
        <v>604</v>
      </c>
      <c r="AR5907" s="115" t="s">
        <v>271</v>
      </c>
      <c r="AS5907" s="115" t="s">
        <v>384</v>
      </c>
      <c r="AT5907" s="115" t="s">
        <v>296</v>
      </c>
      <c r="AV5907" s="115">
        <v>37.491565718904099</v>
      </c>
      <c r="AW5907" s="115">
        <v>6.4475401200000004E-2</v>
      </c>
    </row>
    <row r="5908" spans="1:49" x14ac:dyDescent="0.25">
      <c r="A5908" s="117">
        <v>560000</v>
      </c>
      <c r="B5908" s="117">
        <v>870000</v>
      </c>
      <c r="C5908" s="117">
        <v>870000</v>
      </c>
      <c r="D5908" s="115" t="s">
        <v>342</v>
      </c>
      <c r="E5908" s="115" t="s">
        <v>13</v>
      </c>
      <c r="F5908" s="115" t="s">
        <v>343</v>
      </c>
      <c r="G5908" s="115" t="s">
        <v>344</v>
      </c>
      <c r="H5908" s="115">
        <v>0.56000000000000005</v>
      </c>
      <c r="I5908" s="115">
        <v>0.48</v>
      </c>
      <c r="J5908" s="115" t="s">
        <v>350</v>
      </c>
      <c r="K5908" s="115">
        <v>0.17630271641983</v>
      </c>
      <c r="L5908" s="115">
        <v>3629.06694814398</v>
      </c>
      <c r="M5908" s="115">
        <v>8.4789097921362409</v>
      </c>
      <c r="N5908" s="115">
        <v>1.2261077960951801</v>
      </c>
      <c r="O5908" s="115">
        <v>1.49485482863238</v>
      </c>
      <c r="P5908" s="115">
        <v>0.21616613507512</v>
      </c>
      <c r="Q5908" s="115">
        <v>639.81436102723501</v>
      </c>
      <c r="R5908" s="115">
        <v>1210</v>
      </c>
      <c r="S5908" s="115" t="s">
        <v>353</v>
      </c>
      <c r="T5908" s="115">
        <v>1210</v>
      </c>
      <c r="U5908" s="115" t="s">
        <v>352</v>
      </c>
      <c r="V5908" s="115" t="s">
        <v>350</v>
      </c>
      <c r="Z5908" s="115">
        <v>0</v>
      </c>
      <c r="AA5908" s="115">
        <v>1</v>
      </c>
      <c r="AB5908" s="115">
        <v>1.49485482863238</v>
      </c>
      <c r="AC5908" s="115">
        <v>0.21616613507512</v>
      </c>
      <c r="AD5908" s="115">
        <v>1131.27172774634</v>
      </c>
      <c r="AF5908" s="115">
        <v>-1</v>
      </c>
      <c r="AG5908" s="115">
        <v>-1</v>
      </c>
      <c r="AH5908" s="115">
        <v>-1</v>
      </c>
      <c r="AI5908" s="115">
        <v>-1</v>
      </c>
      <c r="AJ5908" s="115">
        <v>0</v>
      </c>
      <c r="AM5908" s="115" t="s">
        <v>348</v>
      </c>
      <c r="AN5908" s="115">
        <v>-1</v>
      </c>
      <c r="AQ5908" s="115">
        <v>604</v>
      </c>
      <c r="AR5908" s="115" t="s">
        <v>271</v>
      </c>
      <c r="AS5908" s="115" t="s">
        <v>384</v>
      </c>
      <c r="AT5908" s="115" t="s">
        <v>296</v>
      </c>
      <c r="AV5908" s="115">
        <v>117.865299265918</v>
      </c>
      <c r="AW5908" s="115">
        <v>0.91749531849999999</v>
      </c>
    </row>
    <row r="5909" spans="1:49" x14ac:dyDescent="0.25">
      <c r="A5909" s="117">
        <v>560000</v>
      </c>
      <c r="B5909" s="117">
        <v>870000</v>
      </c>
      <c r="C5909" s="117">
        <v>870000</v>
      </c>
      <c r="D5909" s="115" t="s">
        <v>342</v>
      </c>
      <c r="E5909" s="115" t="s">
        <v>13</v>
      </c>
      <c r="F5909" s="115" t="s">
        <v>343</v>
      </c>
      <c r="G5909" s="115" t="s">
        <v>344</v>
      </c>
      <c r="H5909" s="115">
        <v>0.56000000000000005</v>
      </c>
      <c r="I5909" s="115">
        <v>0.48</v>
      </c>
      <c r="J5909" s="115" t="s">
        <v>380</v>
      </c>
      <c r="K5909" s="117">
        <v>4.2432842350000002E-6</v>
      </c>
      <c r="L5909" s="115">
        <v>3629.06694814398</v>
      </c>
      <c r="M5909" s="115">
        <v>8.4789097921362409</v>
      </c>
      <c r="N5909" s="115">
        <v>1.2261077960951801</v>
      </c>
      <c r="O5909" s="115">
        <v>3.5978424249999999E-5</v>
      </c>
      <c r="P5909" s="117">
        <v>5.2027238815810001E-6</v>
      </c>
      <c r="Q5909" s="115">
        <v>1.539916256881E-2</v>
      </c>
      <c r="R5909" s="115">
        <v>1750</v>
      </c>
      <c r="S5909" s="115" t="s">
        <v>371</v>
      </c>
      <c r="T5909" s="115">
        <v>1750</v>
      </c>
      <c r="U5909" s="115" t="s">
        <v>380</v>
      </c>
      <c r="V5909" s="115" t="s">
        <v>380</v>
      </c>
      <c r="Z5909" s="115">
        <v>0</v>
      </c>
      <c r="AA5909" s="115">
        <v>1</v>
      </c>
      <c r="AB5909" s="115">
        <v>3.5978424249999999E-5</v>
      </c>
      <c r="AC5909" s="117">
        <v>5.2027238815810001E-6</v>
      </c>
      <c r="AD5909" s="115">
        <v>1.5399162567829999E-2</v>
      </c>
      <c r="AF5909" s="115">
        <v>-1</v>
      </c>
      <c r="AG5909" s="115">
        <v>-1</v>
      </c>
      <c r="AH5909" s="115">
        <v>-1</v>
      </c>
      <c r="AI5909" s="115">
        <v>-1</v>
      </c>
      <c r="AJ5909" s="115">
        <v>0</v>
      </c>
      <c r="AM5909" s="115" t="s">
        <v>348</v>
      </c>
      <c r="AN5909" s="115">
        <v>-1</v>
      </c>
      <c r="AQ5909" s="115">
        <v>604</v>
      </c>
      <c r="AR5909" s="115" t="s">
        <v>271</v>
      </c>
      <c r="AS5909" s="115" t="s">
        <v>384</v>
      </c>
      <c r="AT5909" s="115" t="s">
        <v>296</v>
      </c>
      <c r="AV5909" s="115">
        <v>1.7729859588694199</v>
      </c>
      <c r="AW5909" s="115">
        <v>1.2489200000000001E-5</v>
      </c>
    </row>
    <row r="5910" spans="1:49" x14ac:dyDescent="0.25">
      <c r="A5910" s="117">
        <v>560000</v>
      </c>
      <c r="B5910" s="117">
        <v>870000</v>
      </c>
      <c r="C5910" s="117">
        <v>870000</v>
      </c>
      <c r="D5910" s="115" t="s">
        <v>342</v>
      </c>
      <c r="E5910" s="115" t="s">
        <v>13</v>
      </c>
      <c r="F5910" s="115" t="s">
        <v>343</v>
      </c>
      <c r="G5910" s="115" t="s">
        <v>344</v>
      </c>
      <c r="H5910" s="115">
        <v>0.56000000000000005</v>
      </c>
      <c r="I5910" s="115">
        <v>0.48</v>
      </c>
      <c r="J5910" s="115" t="s">
        <v>350</v>
      </c>
      <c r="K5910" s="115">
        <v>0.16738573771973</v>
      </c>
      <c r="L5910" s="115">
        <v>3629.06694814398</v>
      </c>
      <c r="M5910" s="115">
        <v>8.4789097921362409</v>
      </c>
      <c r="N5910" s="115">
        <v>1.2261077960951801</v>
      </c>
      <c r="O5910" s="115">
        <v>1.41924857061583</v>
      </c>
      <c r="P5910" s="115">
        <v>0.20523295797331001</v>
      </c>
      <c r="Q5910" s="115">
        <v>607.45404834939802</v>
      </c>
      <c r="R5910" s="115">
        <v>1750</v>
      </c>
      <c r="S5910" s="115" t="s">
        <v>371</v>
      </c>
      <c r="T5910" s="115">
        <v>1750</v>
      </c>
      <c r="U5910" s="115" t="s">
        <v>352</v>
      </c>
      <c r="V5910" s="115" t="s">
        <v>350</v>
      </c>
      <c r="Z5910" s="115">
        <v>0</v>
      </c>
      <c r="AA5910" s="115">
        <v>1</v>
      </c>
      <c r="AB5910" s="115">
        <v>1.41924857061583</v>
      </c>
      <c r="AC5910" s="115">
        <v>0.20523295797331001</v>
      </c>
      <c r="AD5910" s="115">
        <v>607.45404834939802</v>
      </c>
      <c r="AF5910" s="115">
        <v>-1</v>
      </c>
      <c r="AG5910" s="115">
        <v>-1</v>
      </c>
      <c r="AH5910" s="115">
        <v>-1</v>
      </c>
      <c r="AI5910" s="115">
        <v>-1</v>
      </c>
      <c r="AJ5910" s="115">
        <v>0</v>
      </c>
      <c r="AM5910" s="115" t="s">
        <v>348</v>
      </c>
      <c r="AN5910" s="115">
        <v>-1</v>
      </c>
      <c r="AQ5910" s="115">
        <v>604</v>
      </c>
      <c r="AR5910" s="115" t="s">
        <v>271</v>
      </c>
      <c r="AS5910" s="115" t="s">
        <v>384</v>
      </c>
      <c r="AT5910" s="115" t="s">
        <v>296</v>
      </c>
      <c r="AV5910" s="115">
        <v>127.05360030469799</v>
      </c>
      <c r="AW5910" s="115">
        <v>0.49266346179999998</v>
      </c>
    </row>
    <row r="5911" spans="1:49" x14ac:dyDescent="0.25">
      <c r="A5911" s="117">
        <v>560000</v>
      </c>
      <c r="B5911" s="117">
        <v>870000</v>
      </c>
      <c r="C5911" s="117">
        <v>870000</v>
      </c>
      <c r="D5911" s="115" t="s">
        <v>342</v>
      </c>
      <c r="E5911" s="115" t="s">
        <v>13</v>
      </c>
      <c r="F5911" s="115" t="s">
        <v>343</v>
      </c>
      <c r="G5911" s="115" t="s">
        <v>344</v>
      </c>
      <c r="H5911" s="115">
        <v>0.56000000000000005</v>
      </c>
      <c r="I5911" s="115">
        <v>0.48</v>
      </c>
      <c r="J5911" s="115" t="s">
        <v>350</v>
      </c>
      <c r="K5911" s="115">
        <v>1.8696578823880001E-2</v>
      </c>
      <c r="L5911" s="115">
        <v>3629.06694814398</v>
      </c>
      <c r="M5911" s="115">
        <v>8.4789097921362409</v>
      </c>
      <c r="N5911" s="115">
        <v>1.2261077960951801</v>
      </c>
      <c r="O5911" s="115">
        <v>0.15852660526931001</v>
      </c>
      <c r="P5911" s="115">
        <v>2.2924021056269998E-2</v>
      </c>
      <c r="Q5911" s="115">
        <v>67.851136253140595</v>
      </c>
      <c r="R5911" s="115">
        <v>1210</v>
      </c>
      <c r="S5911" s="115" t="s">
        <v>353</v>
      </c>
      <c r="T5911" s="115">
        <v>1210</v>
      </c>
      <c r="U5911" s="115" t="s">
        <v>352</v>
      </c>
      <c r="V5911" s="115" t="s">
        <v>350</v>
      </c>
      <c r="Z5911" s="115">
        <v>0</v>
      </c>
      <c r="AA5911" s="115">
        <v>1</v>
      </c>
      <c r="AB5911" s="115">
        <v>0.15852660526931001</v>
      </c>
      <c r="AC5911" s="115">
        <v>2.2924021056269998E-2</v>
      </c>
      <c r="AD5911" s="115">
        <v>396.89819532709498</v>
      </c>
      <c r="AF5911" s="115">
        <v>-1</v>
      </c>
      <c r="AG5911" s="115">
        <v>-1</v>
      </c>
      <c r="AH5911" s="115">
        <v>-1</v>
      </c>
      <c r="AI5911" s="115">
        <v>-1</v>
      </c>
      <c r="AJ5911" s="115">
        <v>0</v>
      </c>
      <c r="AM5911" s="115" t="s">
        <v>348</v>
      </c>
      <c r="AN5911" s="115">
        <v>-1</v>
      </c>
      <c r="AQ5911" s="115">
        <v>604</v>
      </c>
      <c r="AR5911" s="115" t="s">
        <v>271</v>
      </c>
      <c r="AS5911" s="115" t="s">
        <v>384</v>
      </c>
      <c r="AT5911" s="115" t="s">
        <v>296</v>
      </c>
      <c r="AV5911" s="115">
        <v>56.8338752085034</v>
      </c>
      <c r="AW5911" s="115">
        <v>0.32189634659999999</v>
      </c>
    </row>
    <row r="5912" spans="1:49" x14ac:dyDescent="0.25">
      <c r="A5912" s="117">
        <v>560000</v>
      </c>
      <c r="B5912" s="117">
        <v>870000</v>
      </c>
      <c r="C5912" s="117">
        <v>870000</v>
      </c>
      <c r="D5912" s="115" t="s">
        <v>342</v>
      </c>
      <c r="E5912" s="115" t="s">
        <v>13</v>
      </c>
      <c r="F5912" s="115" t="s">
        <v>343</v>
      </c>
      <c r="G5912" s="115" t="s">
        <v>344</v>
      </c>
      <c r="H5912" s="115">
        <v>0.56000000000000005</v>
      </c>
      <c r="I5912" s="115">
        <v>0.48</v>
      </c>
      <c r="J5912" s="115" t="s">
        <v>350</v>
      </c>
      <c r="K5912" s="115">
        <v>6.4996939128369999E-2</v>
      </c>
      <c r="L5912" s="115">
        <v>3623.1210197810801</v>
      </c>
      <c r="M5912" s="115">
        <v>6.9342757552004697</v>
      </c>
      <c r="N5912" s="115">
        <v>0.94202023694076997</v>
      </c>
      <c r="O5912" s="115">
        <v>0.45070669916011002</v>
      </c>
      <c r="P5912" s="115">
        <v>6.1228431998130002E-2</v>
      </c>
      <c r="Q5912" s="115">
        <v>235.491776377435</v>
      </c>
      <c r="R5912" s="115">
        <v>1750</v>
      </c>
      <c r="S5912" s="115" t="s">
        <v>371</v>
      </c>
      <c r="T5912" s="115">
        <v>1750</v>
      </c>
      <c r="U5912" s="115" t="s">
        <v>352</v>
      </c>
      <c r="V5912" s="115" t="s">
        <v>350</v>
      </c>
      <c r="Z5912" s="115">
        <v>0</v>
      </c>
      <c r="AA5912" s="115">
        <v>1</v>
      </c>
      <c r="AB5912" s="115">
        <v>0.45070669916011002</v>
      </c>
      <c r="AC5912" s="115">
        <v>6.1228431998130002E-2</v>
      </c>
      <c r="AD5912" s="115">
        <v>459.52408877405202</v>
      </c>
      <c r="AF5912" s="115">
        <v>-1</v>
      </c>
      <c r="AG5912" s="115">
        <v>-1</v>
      </c>
      <c r="AH5912" s="115">
        <v>-1</v>
      </c>
      <c r="AI5912" s="115">
        <v>-1</v>
      </c>
      <c r="AJ5912" s="115">
        <v>0</v>
      </c>
      <c r="AM5912" s="115" t="s">
        <v>348</v>
      </c>
      <c r="AN5912" s="115">
        <v>-1</v>
      </c>
      <c r="AQ5912" s="115">
        <v>604</v>
      </c>
      <c r="AR5912" s="115" t="s">
        <v>271</v>
      </c>
      <c r="AS5912" s="115" t="s">
        <v>384</v>
      </c>
      <c r="AT5912" s="115" t="s">
        <v>296</v>
      </c>
      <c r="AV5912" s="115">
        <v>90.233882500515307</v>
      </c>
      <c r="AW5912" s="115">
        <v>0.37268782540000001</v>
      </c>
    </row>
    <row r="5913" spans="1:49" x14ac:dyDescent="0.25">
      <c r="A5913" s="117">
        <v>560000</v>
      </c>
      <c r="B5913" s="117">
        <v>870000</v>
      </c>
      <c r="C5913" s="117">
        <v>870000</v>
      </c>
      <c r="D5913" s="115" t="s">
        <v>342</v>
      </c>
      <c r="E5913" s="115" t="s">
        <v>13</v>
      </c>
      <c r="F5913" s="115" t="s">
        <v>343</v>
      </c>
      <c r="G5913" s="115" t="s">
        <v>344</v>
      </c>
      <c r="H5913" s="115">
        <v>0.56000000000000005</v>
      </c>
      <c r="I5913" s="115">
        <v>0.48</v>
      </c>
      <c r="J5913" s="115" t="s">
        <v>350</v>
      </c>
      <c r="K5913" s="115">
        <v>0.13453095198067999</v>
      </c>
      <c r="L5913" s="115">
        <v>3637.2540904265902</v>
      </c>
      <c r="M5913" s="115">
        <v>8.7196729203819405</v>
      </c>
      <c r="N5913" s="115">
        <v>1.2695493020722799</v>
      </c>
      <c r="O5913" s="115">
        <v>1.17306589893921</v>
      </c>
      <c r="P5913" s="115">
        <v>0.17079367619419999</v>
      </c>
      <c r="Q5913" s="115">
        <v>489.32325538074502</v>
      </c>
      <c r="R5913" s="115">
        <v>1210</v>
      </c>
      <c r="S5913" s="115" t="s">
        <v>353</v>
      </c>
      <c r="T5913" s="115">
        <v>1210</v>
      </c>
      <c r="U5913" s="115" t="s">
        <v>352</v>
      </c>
      <c r="V5913" s="115" t="s">
        <v>350</v>
      </c>
      <c r="Z5913" s="115">
        <v>0</v>
      </c>
      <c r="AA5913" s="115">
        <v>1</v>
      </c>
      <c r="AB5913" s="115">
        <v>1.17306589893921</v>
      </c>
      <c r="AC5913" s="115">
        <v>0.17079367619419999</v>
      </c>
      <c r="AD5913" s="115">
        <v>1819.9258379227099</v>
      </c>
      <c r="AF5913" s="115">
        <v>-1</v>
      </c>
      <c r="AG5913" s="115">
        <v>-1</v>
      </c>
      <c r="AH5913" s="115">
        <v>-1</v>
      </c>
      <c r="AI5913" s="115">
        <v>-1</v>
      </c>
      <c r="AJ5913" s="115">
        <v>0</v>
      </c>
      <c r="AM5913" s="115" t="s">
        <v>348</v>
      </c>
      <c r="AN5913" s="115">
        <v>-1</v>
      </c>
      <c r="AQ5913" s="115">
        <v>604</v>
      </c>
      <c r="AR5913" s="115" t="s">
        <v>271</v>
      </c>
      <c r="AS5913" s="115" t="s">
        <v>384</v>
      </c>
      <c r="AT5913" s="115" t="s">
        <v>296</v>
      </c>
      <c r="AV5913" s="115">
        <v>98.658167280192202</v>
      </c>
      <c r="AW5913" s="115">
        <v>1.4760144670999999</v>
      </c>
    </row>
    <row r="5914" spans="1:49" x14ac:dyDescent="0.25">
      <c r="A5914" s="117">
        <v>560000</v>
      </c>
      <c r="B5914" s="117">
        <v>870000</v>
      </c>
      <c r="C5914" s="117">
        <v>870000</v>
      </c>
      <c r="D5914" s="115" t="s">
        <v>342</v>
      </c>
      <c r="E5914" s="115" t="s">
        <v>13</v>
      </c>
      <c r="F5914" s="115" t="s">
        <v>343</v>
      </c>
      <c r="G5914" s="115" t="s">
        <v>344</v>
      </c>
      <c r="H5914" s="115">
        <v>0.56000000000000005</v>
      </c>
      <c r="I5914" s="115">
        <v>0.48</v>
      </c>
      <c r="J5914" s="115" t="s">
        <v>350</v>
      </c>
      <c r="K5914" s="115">
        <v>3.9201361750999998E-4</v>
      </c>
      <c r="L5914" s="115">
        <v>3637.2540904265902</v>
      </c>
      <c r="M5914" s="115">
        <v>8.7196729203819405</v>
      </c>
      <c r="N5914" s="115">
        <v>1.2695493020722799</v>
      </c>
      <c r="O5914" s="115">
        <v>3.41823052505E-3</v>
      </c>
      <c r="P5914" s="115">
        <v>4.9768061450999998E-4</v>
      </c>
      <c r="Q5914" s="115">
        <v>1.4258531338057201</v>
      </c>
      <c r="R5914" s="115">
        <v>1750</v>
      </c>
      <c r="S5914" s="115" t="s">
        <v>371</v>
      </c>
      <c r="T5914" s="115">
        <v>1750</v>
      </c>
      <c r="U5914" s="115" t="s">
        <v>352</v>
      </c>
      <c r="V5914" s="115" t="s">
        <v>350</v>
      </c>
      <c r="Z5914" s="115">
        <v>0</v>
      </c>
      <c r="AA5914" s="115">
        <v>1</v>
      </c>
      <c r="AB5914" s="115">
        <v>3.41823052505E-3</v>
      </c>
      <c r="AC5914" s="115">
        <v>4.9768061450999998E-4</v>
      </c>
      <c r="AD5914" s="115">
        <v>369.98111204614099</v>
      </c>
      <c r="AF5914" s="115">
        <v>-1</v>
      </c>
      <c r="AG5914" s="115">
        <v>-1</v>
      </c>
      <c r="AH5914" s="115">
        <v>-1</v>
      </c>
      <c r="AI5914" s="115">
        <v>-1</v>
      </c>
      <c r="AJ5914" s="115">
        <v>0</v>
      </c>
      <c r="AM5914" s="115" t="s">
        <v>348</v>
      </c>
      <c r="AN5914" s="115">
        <v>-1</v>
      </c>
      <c r="AQ5914" s="115">
        <v>604</v>
      </c>
      <c r="AR5914" s="115" t="s">
        <v>271</v>
      </c>
      <c r="AS5914" s="115" t="s">
        <v>384</v>
      </c>
      <c r="AT5914" s="115" t="s">
        <v>296</v>
      </c>
      <c r="AV5914" s="115">
        <v>6.1237212780436101</v>
      </c>
      <c r="AW5914" s="115">
        <v>0.30006578430000003</v>
      </c>
    </row>
    <row r="5915" spans="1:49" x14ac:dyDescent="0.25">
      <c r="A5915" s="117">
        <v>560000</v>
      </c>
      <c r="B5915" s="117">
        <v>870000</v>
      </c>
      <c r="C5915" s="117">
        <v>870000</v>
      </c>
      <c r="D5915" s="115" t="s">
        <v>342</v>
      </c>
      <c r="E5915" s="115" t="s">
        <v>13</v>
      </c>
      <c r="F5915" s="115" t="s">
        <v>343</v>
      </c>
      <c r="G5915" s="115" t="s">
        <v>344</v>
      </c>
      <c r="H5915" s="115">
        <v>0.56000000000000005</v>
      </c>
      <c r="I5915" s="115">
        <v>0.48</v>
      </c>
      <c r="J5915" s="115" t="s">
        <v>350</v>
      </c>
      <c r="K5915" s="115">
        <v>0.11067239818563999</v>
      </c>
      <c r="L5915" s="115">
        <v>3629.3751855691798</v>
      </c>
      <c r="M5915" s="115">
        <v>8.5218162063836793</v>
      </c>
      <c r="N5915" s="115">
        <v>1.23397090920186</v>
      </c>
      <c r="O5915" s="115">
        <v>0.94312983645778004</v>
      </c>
      <c r="P5915" s="115">
        <v>0.13656651981269</v>
      </c>
      <c r="Q5915" s="115">
        <v>401.67165570241502</v>
      </c>
      <c r="R5915" s="115">
        <v>1210</v>
      </c>
      <c r="S5915" s="115" t="s">
        <v>353</v>
      </c>
      <c r="T5915" s="115">
        <v>1210</v>
      </c>
      <c r="U5915" s="115" t="s">
        <v>352</v>
      </c>
      <c r="V5915" s="115" t="s">
        <v>350</v>
      </c>
      <c r="Z5915" s="115">
        <v>0</v>
      </c>
      <c r="AA5915" s="115">
        <v>1</v>
      </c>
      <c r="AB5915" s="115">
        <v>0.94312983645778004</v>
      </c>
      <c r="AC5915" s="115">
        <v>0.13656651981269</v>
      </c>
      <c r="AD5915" s="115">
        <v>867.73784016877801</v>
      </c>
      <c r="AF5915" s="115">
        <v>-1</v>
      </c>
      <c r="AG5915" s="115">
        <v>-1</v>
      </c>
      <c r="AH5915" s="115">
        <v>-1</v>
      </c>
      <c r="AI5915" s="115">
        <v>-1</v>
      </c>
      <c r="AJ5915" s="115">
        <v>0</v>
      </c>
      <c r="AM5915" s="115" t="s">
        <v>348</v>
      </c>
      <c r="AN5915" s="115">
        <v>-1</v>
      </c>
      <c r="AQ5915" s="115">
        <v>604</v>
      </c>
      <c r="AR5915" s="115" t="s">
        <v>271</v>
      </c>
      <c r="AS5915" s="115" t="s">
        <v>384</v>
      </c>
      <c r="AT5915" s="115" t="s">
        <v>296</v>
      </c>
      <c r="AV5915" s="115">
        <v>87.365008272185193</v>
      </c>
      <c r="AW5915" s="115">
        <v>0.70376142750000004</v>
      </c>
    </row>
    <row r="5916" spans="1:49" x14ac:dyDescent="0.25">
      <c r="A5916" s="117">
        <v>560000</v>
      </c>
      <c r="B5916" s="117">
        <v>870000</v>
      </c>
      <c r="C5916" s="117">
        <v>870000</v>
      </c>
      <c r="D5916" s="115" t="s">
        <v>342</v>
      </c>
      <c r="E5916" s="115" t="s">
        <v>13</v>
      </c>
      <c r="F5916" s="115" t="s">
        <v>343</v>
      </c>
      <c r="G5916" s="115" t="s">
        <v>344</v>
      </c>
      <c r="H5916" s="115">
        <v>0.56000000000000005</v>
      </c>
      <c r="I5916" s="115">
        <v>0.48</v>
      </c>
      <c r="J5916" s="115" t="s">
        <v>350</v>
      </c>
      <c r="K5916" s="115">
        <v>9.5877366399319999E-2</v>
      </c>
      <c r="L5916" s="115">
        <v>3629.3751855691798</v>
      </c>
      <c r="M5916" s="115">
        <v>8.5218162063836793</v>
      </c>
      <c r="N5916" s="115">
        <v>1.23397090920186</v>
      </c>
      <c r="O5916" s="115">
        <v>0.81704929480710997</v>
      </c>
      <c r="P5916" s="115">
        <v>0.11830988098764</v>
      </c>
      <c r="Q5916" s="115">
        <v>347.97493446741601</v>
      </c>
      <c r="R5916" s="115">
        <v>1210</v>
      </c>
      <c r="S5916" s="115" t="s">
        <v>353</v>
      </c>
      <c r="T5916" s="115">
        <v>1210</v>
      </c>
      <c r="U5916" s="115" t="s">
        <v>352</v>
      </c>
      <c r="V5916" s="115" t="s">
        <v>350</v>
      </c>
      <c r="Z5916" s="115">
        <v>0</v>
      </c>
      <c r="AA5916" s="115">
        <v>1</v>
      </c>
      <c r="AB5916" s="115">
        <v>0.81704929480710997</v>
      </c>
      <c r="AC5916" s="115">
        <v>0.11830988098764</v>
      </c>
      <c r="AD5916" s="115">
        <v>719.15609143335803</v>
      </c>
      <c r="AF5916" s="115">
        <v>-1</v>
      </c>
      <c r="AG5916" s="115">
        <v>-1</v>
      </c>
      <c r="AH5916" s="115">
        <v>-1</v>
      </c>
      <c r="AI5916" s="115">
        <v>-1</v>
      </c>
      <c r="AJ5916" s="115">
        <v>0</v>
      </c>
      <c r="AM5916" s="115" t="s">
        <v>348</v>
      </c>
      <c r="AN5916" s="115">
        <v>-1</v>
      </c>
      <c r="AQ5916" s="115">
        <v>604</v>
      </c>
      <c r="AR5916" s="115" t="s">
        <v>271</v>
      </c>
      <c r="AS5916" s="115" t="s">
        <v>384</v>
      </c>
      <c r="AT5916" s="115" t="s">
        <v>296</v>
      </c>
      <c r="AV5916" s="115">
        <v>79.2915010631162</v>
      </c>
      <c r="AW5916" s="115">
        <v>0.58325717070000005</v>
      </c>
    </row>
    <row r="5917" spans="1:49" x14ac:dyDescent="0.25">
      <c r="A5917" s="117">
        <v>560000</v>
      </c>
      <c r="B5917" s="117">
        <v>870000</v>
      </c>
      <c r="C5917" s="117">
        <v>870000</v>
      </c>
      <c r="D5917" s="115" t="s">
        <v>342</v>
      </c>
      <c r="E5917" s="115" t="s">
        <v>13</v>
      </c>
      <c r="F5917" s="115" t="s">
        <v>343</v>
      </c>
      <c r="G5917" s="115" t="s">
        <v>344</v>
      </c>
      <c r="H5917" s="115">
        <v>0.56000000000000005</v>
      </c>
      <c r="I5917" s="115">
        <v>0.48</v>
      </c>
      <c r="J5917" s="115" t="s">
        <v>350</v>
      </c>
      <c r="K5917" s="115">
        <v>0.15502273637367001</v>
      </c>
      <c r="L5917" s="115">
        <v>3629.3751855691798</v>
      </c>
      <c r="M5917" s="115">
        <v>8.5218162063836793</v>
      </c>
      <c r="N5917" s="115">
        <v>1.23397090920186</v>
      </c>
      <c r="O5917" s="115">
        <v>1.32107526718716</v>
      </c>
      <c r="P5917" s="115">
        <v>0.19129354694999001</v>
      </c>
      <c r="Q5917" s="115">
        <v>562.635672593663</v>
      </c>
      <c r="R5917" s="115">
        <v>1750</v>
      </c>
      <c r="S5917" s="115" t="s">
        <v>371</v>
      </c>
      <c r="T5917" s="115">
        <v>1750</v>
      </c>
      <c r="U5917" s="115" t="s">
        <v>352</v>
      </c>
      <c r="V5917" s="115" t="s">
        <v>350</v>
      </c>
      <c r="Z5917" s="115">
        <v>0</v>
      </c>
      <c r="AA5917" s="115">
        <v>1</v>
      </c>
      <c r="AB5917" s="115">
        <v>1.32107526718716</v>
      </c>
      <c r="AC5917" s="115">
        <v>0.19129354694999001</v>
      </c>
      <c r="AD5917" s="115">
        <v>562.635672593663</v>
      </c>
      <c r="AF5917" s="115">
        <v>-1</v>
      </c>
      <c r="AG5917" s="115">
        <v>-1</v>
      </c>
      <c r="AH5917" s="115">
        <v>-1</v>
      </c>
      <c r="AI5917" s="115">
        <v>-1</v>
      </c>
      <c r="AJ5917" s="115">
        <v>0</v>
      </c>
      <c r="AM5917" s="115" t="s">
        <v>348</v>
      </c>
      <c r="AN5917" s="115">
        <v>-1</v>
      </c>
      <c r="AQ5917" s="115">
        <v>604</v>
      </c>
      <c r="AR5917" s="115" t="s">
        <v>271</v>
      </c>
      <c r="AS5917" s="115" t="s">
        <v>384</v>
      </c>
      <c r="AT5917" s="115" t="s">
        <v>296</v>
      </c>
      <c r="AV5917" s="115">
        <v>125.235555720796</v>
      </c>
      <c r="AW5917" s="115">
        <v>0.45631441410000001</v>
      </c>
    </row>
    <row r="5918" spans="1:49" x14ac:dyDescent="0.25">
      <c r="A5918" s="117">
        <v>560000</v>
      </c>
      <c r="B5918" s="117">
        <v>870000</v>
      </c>
      <c r="C5918" s="117">
        <v>870000</v>
      </c>
      <c r="D5918" s="115" t="s">
        <v>342</v>
      </c>
      <c r="E5918" s="115" t="s">
        <v>13</v>
      </c>
      <c r="F5918" s="115" t="s">
        <v>343</v>
      </c>
      <c r="G5918" s="115" t="s">
        <v>344</v>
      </c>
      <c r="H5918" s="115">
        <v>0.56000000000000005</v>
      </c>
      <c r="I5918" s="115">
        <v>0.48</v>
      </c>
      <c r="J5918" s="115" t="s">
        <v>350</v>
      </c>
      <c r="K5918" s="115">
        <v>0.11928489335497</v>
      </c>
      <c r="L5918" s="115">
        <v>3636.90776873204</v>
      </c>
      <c r="M5918" s="115">
        <v>8.6674580930738792</v>
      </c>
      <c r="N5918" s="115">
        <v>1.2600690252292299</v>
      </c>
      <c r="O5918" s="115">
        <v>1.0338968142910601</v>
      </c>
      <c r="P5918" s="115">
        <v>0.15030719929438</v>
      </c>
      <c r="Q5918" s="115">
        <v>433.82815533509603</v>
      </c>
      <c r="R5918" s="115">
        <v>1210</v>
      </c>
      <c r="S5918" s="115" t="s">
        <v>353</v>
      </c>
      <c r="T5918" s="115">
        <v>1210</v>
      </c>
      <c r="U5918" s="115" t="s">
        <v>352</v>
      </c>
      <c r="V5918" s="115" t="s">
        <v>350</v>
      </c>
      <c r="Z5918" s="115">
        <v>0</v>
      </c>
      <c r="AA5918" s="115">
        <v>1</v>
      </c>
      <c r="AB5918" s="115">
        <v>1.0338968142910601</v>
      </c>
      <c r="AC5918" s="115">
        <v>0.15030719929438</v>
      </c>
      <c r="AD5918" s="115">
        <v>433.86029832799699</v>
      </c>
      <c r="AF5918" s="115">
        <v>-1</v>
      </c>
      <c r="AG5918" s="115">
        <v>-1</v>
      </c>
      <c r="AH5918" s="115">
        <v>-1</v>
      </c>
      <c r="AI5918" s="115">
        <v>-1</v>
      </c>
      <c r="AJ5918" s="115">
        <v>0</v>
      </c>
      <c r="AM5918" s="115" t="s">
        <v>348</v>
      </c>
      <c r="AN5918" s="115">
        <v>-1</v>
      </c>
      <c r="AQ5918" s="115">
        <v>604</v>
      </c>
      <c r="AR5918" s="115" t="s">
        <v>271</v>
      </c>
      <c r="AS5918" s="115" t="s">
        <v>384</v>
      </c>
      <c r="AT5918" s="115" t="s">
        <v>296</v>
      </c>
      <c r="AV5918" s="115">
        <v>104.79224451806699</v>
      </c>
      <c r="AW5918" s="115">
        <v>0.3518737213</v>
      </c>
    </row>
    <row r="5919" spans="1:49" x14ac:dyDescent="0.25">
      <c r="A5919" s="117">
        <v>560000</v>
      </c>
      <c r="B5919" s="117">
        <v>870000</v>
      </c>
      <c r="C5919" s="117">
        <v>870000</v>
      </c>
      <c r="D5919" s="115" t="s">
        <v>342</v>
      </c>
      <c r="E5919" s="115" t="s">
        <v>13</v>
      </c>
      <c r="F5919" s="115" t="s">
        <v>343</v>
      </c>
      <c r="G5919" s="115" t="s">
        <v>344</v>
      </c>
      <c r="H5919" s="115">
        <v>0.56000000000000005</v>
      </c>
      <c r="I5919" s="115">
        <v>0.48</v>
      </c>
      <c r="J5919" s="115" t="s">
        <v>350</v>
      </c>
      <c r="K5919" s="115">
        <v>1.6219793274239998E-2</v>
      </c>
      <c r="L5919" s="115">
        <v>3636.90776873204</v>
      </c>
      <c r="M5919" s="115">
        <v>8.6674580930738792</v>
      </c>
      <c r="N5919" s="115">
        <v>1.2600690252292299</v>
      </c>
      <c r="O5919" s="115">
        <v>0.14058437848281999</v>
      </c>
      <c r="P5919" s="115">
        <v>2.043805910049E-2</v>
      </c>
      <c r="Q5919" s="115">
        <v>58.9898921663221</v>
      </c>
      <c r="R5919" s="115">
        <v>1210</v>
      </c>
      <c r="S5919" s="115" t="s">
        <v>353</v>
      </c>
      <c r="T5919" s="115">
        <v>1210</v>
      </c>
      <c r="U5919" s="115" t="s">
        <v>352</v>
      </c>
      <c r="V5919" s="115" t="s">
        <v>350</v>
      </c>
      <c r="Z5919" s="115">
        <v>0</v>
      </c>
      <c r="AA5919" s="115">
        <v>1</v>
      </c>
      <c r="AB5919" s="115">
        <v>0.14058437848281999</v>
      </c>
      <c r="AC5919" s="115">
        <v>2.043805910049E-2</v>
      </c>
      <c r="AD5919" s="115">
        <v>345.77053863029897</v>
      </c>
      <c r="AF5919" s="115">
        <v>-1</v>
      </c>
      <c r="AG5919" s="115">
        <v>-1</v>
      </c>
      <c r="AH5919" s="115">
        <v>-1</v>
      </c>
      <c r="AI5919" s="115">
        <v>-1</v>
      </c>
      <c r="AJ5919" s="115">
        <v>0</v>
      </c>
      <c r="AM5919" s="115" t="s">
        <v>348</v>
      </c>
      <c r="AN5919" s="115">
        <v>-1</v>
      </c>
      <c r="AQ5919" s="115">
        <v>604</v>
      </c>
      <c r="AR5919" s="115" t="s">
        <v>271</v>
      </c>
      <c r="AS5919" s="115" t="s">
        <v>384</v>
      </c>
      <c r="AT5919" s="115" t="s">
        <v>296</v>
      </c>
      <c r="AV5919" s="115">
        <v>49.217229107336102</v>
      </c>
      <c r="AW5919" s="115">
        <v>0.28043028269999998</v>
      </c>
    </row>
    <row r="5920" spans="1:49" x14ac:dyDescent="0.25">
      <c r="A5920" s="117">
        <v>560000</v>
      </c>
      <c r="B5920" s="117">
        <v>870000</v>
      </c>
      <c r="C5920" s="117">
        <v>870000</v>
      </c>
      <c r="D5920" s="115" t="s">
        <v>342</v>
      </c>
      <c r="E5920" s="115" t="s">
        <v>13</v>
      </c>
      <c r="F5920" s="115" t="s">
        <v>343</v>
      </c>
      <c r="G5920" s="115" t="s">
        <v>344</v>
      </c>
      <c r="H5920" s="115">
        <v>0.56000000000000005</v>
      </c>
      <c r="I5920" s="115">
        <v>0.48</v>
      </c>
      <c r="J5920" s="115" t="s">
        <v>350</v>
      </c>
      <c r="K5920" s="115">
        <v>0.10842446776465001</v>
      </c>
      <c r="L5920" s="115">
        <v>3636.90776873204</v>
      </c>
      <c r="M5920" s="115">
        <v>8.6674580930738792</v>
      </c>
      <c r="N5920" s="115">
        <v>1.2600690252292299</v>
      </c>
      <c r="O5920" s="115">
        <v>0.93976453061394005</v>
      </c>
      <c r="P5920" s="115">
        <v>0.13662231340719999</v>
      </c>
      <c r="Q5920" s="115">
        <v>394.32978913389201</v>
      </c>
      <c r="R5920" s="115">
        <v>1750</v>
      </c>
      <c r="S5920" s="115" t="s">
        <v>371</v>
      </c>
      <c r="T5920" s="115">
        <v>1750</v>
      </c>
      <c r="U5920" s="115" t="s">
        <v>352</v>
      </c>
      <c r="V5920" s="115" t="s">
        <v>350</v>
      </c>
      <c r="Z5920" s="115">
        <v>0</v>
      </c>
      <c r="AA5920" s="115">
        <v>1</v>
      </c>
      <c r="AB5920" s="115">
        <v>0.93976453061394005</v>
      </c>
      <c r="AC5920" s="115">
        <v>0.13662231340719999</v>
      </c>
      <c r="AD5920" s="115">
        <v>426.745877143558</v>
      </c>
      <c r="AF5920" s="115">
        <v>-1</v>
      </c>
      <c r="AG5920" s="115">
        <v>-1</v>
      </c>
      <c r="AH5920" s="115">
        <v>-1</v>
      </c>
      <c r="AI5920" s="115">
        <v>-1</v>
      </c>
      <c r="AJ5920" s="115">
        <v>0</v>
      </c>
      <c r="AM5920" s="115" t="s">
        <v>348</v>
      </c>
      <c r="AN5920" s="115">
        <v>-1</v>
      </c>
      <c r="AQ5920" s="115">
        <v>604</v>
      </c>
      <c r="AR5920" s="115" t="s">
        <v>271</v>
      </c>
      <c r="AS5920" s="115" t="s">
        <v>384</v>
      </c>
      <c r="AT5920" s="115" t="s">
        <v>296</v>
      </c>
      <c r="AV5920" s="115">
        <v>114.140045210457</v>
      </c>
      <c r="AW5920" s="115">
        <v>0.34610371220000002</v>
      </c>
    </row>
    <row r="5921" spans="1:49" x14ac:dyDescent="0.25">
      <c r="A5921" s="117">
        <v>560000</v>
      </c>
      <c r="B5921" s="117">
        <v>870000</v>
      </c>
      <c r="C5921" s="117">
        <v>870000</v>
      </c>
      <c r="D5921" s="115" t="s">
        <v>342</v>
      </c>
      <c r="E5921" s="115" t="s">
        <v>13</v>
      </c>
      <c r="F5921" s="115" t="s">
        <v>343</v>
      </c>
      <c r="G5921" s="115" t="s">
        <v>344</v>
      </c>
      <c r="H5921" s="115">
        <v>0.56000000000000005</v>
      </c>
      <c r="I5921" s="115">
        <v>0.48</v>
      </c>
      <c r="J5921" s="115" t="s">
        <v>350</v>
      </c>
      <c r="K5921" s="115">
        <v>0.17761724484204999</v>
      </c>
      <c r="L5921" s="115">
        <v>3636.90776873204</v>
      </c>
      <c r="M5921" s="115">
        <v>8.6674580930738792</v>
      </c>
      <c r="N5921" s="115">
        <v>1.2600690252292299</v>
      </c>
      <c r="O5921" s="115">
        <v>1.5394900262757101</v>
      </c>
      <c r="P5921" s="115">
        <v>0.22380998857202</v>
      </c>
      <c r="Q5921" s="115">
        <v>645.97753762683305</v>
      </c>
      <c r="R5921" s="115">
        <v>1210</v>
      </c>
      <c r="S5921" s="115" t="s">
        <v>353</v>
      </c>
      <c r="T5921" s="115">
        <v>1210</v>
      </c>
      <c r="U5921" s="115" t="s">
        <v>352</v>
      </c>
      <c r="V5921" s="115" t="s">
        <v>350</v>
      </c>
      <c r="Z5921" s="115">
        <v>0</v>
      </c>
      <c r="AA5921" s="115">
        <v>1</v>
      </c>
      <c r="AB5921" s="115">
        <v>1.5394900262757101</v>
      </c>
      <c r="AC5921" s="115">
        <v>0.22380998857202</v>
      </c>
      <c r="AD5921" s="115">
        <v>1016.56264934289</v>
      </c>
      <c r="AF5921" s="115">
        <v>-1</v>
      </c>
      <c r="AG5921" s="115">
        <v>-1</v>
      </c>
      <c r="AH5921" s="115">
        <v>-1</v>
      </c>
      <c r="AI5921" s="115">
        <v>-1</v>
      </c>
      <c r="AJ5921" s="115">
        <v>0</v>
      </c>
      <c r="AM5921" s="115" t="s">
        <v>348</v>
      </c>
      <c r="AN5921" s="115">
        <v>-1</v>
      </c>
      <c r="AQ5921" s="115">
        <v>604</v>
      </c>
      <c r="AR5921" s="115" t="s">
        <v>271</v>
      </c>
      <c r="AS5921" s="115" t="s">
        <v>384</v>
      </c>
      <c r="AT5921" s="115" t="s">
        <v>296</v>
      </c>
      <c r="AV5921" s="115">
        <v>111.387406258547</v>
      </c>
      <c r="AW5921" s="115">
        <v>0.82446281369999996</v>
      </c>
    </row>
    <row r="5922" spans="1:49" x14ac:dyDescent="0.25">
      <c r="A5922" s="117">
        <v>560000</v>
      </c>
      <c r="B5922" s="117">
        <v>870000</v>
      </c>
      <c r="C5922" s="117">
        <v>880000</v>
      </c>
      <c r="D5922" s="115" t="s">
        <v>342</v>
      </c>
      <c r="E5922" s="115" t="s">
        <v>13</v>
      </c>
      <c r="F5922" s="115" t="s">
        <v>343</v>
      </c>
      <c r="G5922" s="115" t="s">
        <v>344</v>
      </c>
      <c r="H5922" s="115">
        <v>0.56000000000000005</v>
      </c>
      <c r="I5922" s="115">
        <v>0.48</v>
      </c>
      <c r="J5922" s="115" t="s">
        <v>380</v>
      </c>
      <c r="K5922" s="115">
        <v>1.397499890828E-2</v>
      </c>
      <c r="L5922" s="115">
        <v>3616.4573056977101</v>
      </c>
      <c r="M5922" s="115">
        <v>6.9137024084674197</v>
      </c>
      <c r="N5922" s="115">
        <v>0.93938810142517004</v>
      </c>
      <c r="O5922" s="115">
        <v>9.6618983610539999E-2</v>
      </c>
      <c r="P5922" s="115">
        <v>1.312794769187E-2</v>
      </c>
      <c r="Q5922" s="115">
        <v>50.5399868989848</v>
      </c>
      <c r="R5922" s="115">
        <v>1750</v>
      </c>
      <c r="S5922" s="115" t="s">
        <v>371</v>
      </c>
      <c r="T5922" s="115">
        <v>1750</v>
      </c>
      <c r="U5922" s="115" t="s">
        <v>380</v>
      </c>
      <c r="V5922" s="115" t="s">
        <v>380</v>
      </c>
      <c r="Z5922" s="115">
        <v>0</v>
      </c>
      <c r="AA5922" s="115">
        <v>1</v>
      </c>
      <c r="AB5922" s="115">
        <v>9.6618983610539999E-2</v>
      </c>
      <c r="AC5922" s="115">
        <v>1.312794769187E-2</v>
      </c>
      <c r="AD5922" s="115">
        <v>2082.3270870943002</v>
      </c>
      <c r="AF5922" s="115">
        <v>-1</v>
      </c>
      <c r="AG5922" s="115">
        <v>-1</v>
      </c>
      <c r="AH5922" s="115">
        <v>-1</v>
      </c>
      <c r="AI5922" s="115">
        <v>-1</v>
      </c>
      <c r="AJ5922" s="115">
        <v>0</v>
      </c>
      <c r="AM5922" s="115" t="s">
        <v>348</v>
      </c>
      <c r="AN5922" s="115">
        <v>-1</v>
      </c>
      <c r="AQ5922" s="115">
        <v>604</v>
      </c>
      <c r="AR5922" s="115" t="s">
        <v>271</v>
      </c>
      <c r="AS5922" s="115" t="s">
        <v>384</v>
      </c>
      <c r="AT5922" s="115" t="s">
        <v>296</v>
      </c>
      <c r="AV5922" s="115">
        <v>102.325484333766</v>
      </c>
      <c r="AW5922" s="115">
        <v>1.6888297542999999</v>
      </c>
    </row>
    <row r="5923" spans="1:49" x14ac:dyDescent="0.25">
      <c r="A5923" s="117">
        <v>560000</v>
      </c>
      <c r="B5923" s="117">
        <v>870000</v>
      </c>
      <c r="C5923" s="117">
        <v>880000</v>
      </c>
      <c r="D5923" s="115" t="s">
        <v>342</v>
      </c>
      <c r="E5923" s="115" t="s">
        <v>13</v>
      </c>
      <c r="F5923" s="115" t="s">
        <v>343</v>
      </c>
      <c r="G5923" s="115" t="s">
        <v>344</v>
      </c>
      <c r="H5923" s="115">
        <v>0.56000000000000005</v>
      </c>
      <c r="I5923" s="115">
        <v>0.48</v>
      </c>
      <c r="J5923" s="115" t="s">
        <v>350</v>
      </c>
      <c r="K5923" s="115">
        <v>4.1971480729750002E-2</v>
      </c>
      <c r="L5923" s="115">
        <v>3616.4573056977101</v>
      </c>
      <c r="M5923" s="115">
        <v>6.9137024084674197</v>
      </c>
      <c r="N5923" s="115">
        <v>0.93938810142517004</v>
      </c>
      <c r="O5923" s="115">
        <v>0.29017832740824001</v>
      </c>
      <c r="P5923" s="115">
        <v>3.9427509596719999E-2</v>
      </c>
      <c r="Q5923" s="115">
        <v>151.78806811606901</v>
      </c>
      <c r="R5923" s="115">
        <v>1750</v>
      </c>
      <c r="S5923" s="115" t="s">
        <v>371</v>
      </c>
      <c r="T5923" s="115">
        <v>1750</v>
      </c>
      <c r="U5923" s="115" t="s">
        <v>352</v>
      </c>
      <c r="V5923" s="115" t="s">
        <v>350</v>
      </c>
      <c r="Z5923" s="115">
        <v>0</v>
      </c>
      <c r="AA5923" s="115">
        <v>1</v>
      </c>
      <c r="AB5923" s="115">
        <v>0.29017832740824001</v>
      </c>
      <c r="AC5923" s="115">
        <v>3.9427509596719999E-2</v>
      </c>
      <c r="AD5923" s="115">
        <v>151.788068116067</v>
      </c>
      <c r="AF5923" s="115">
        <v>-1</v>
      </c>
      <c r="AG5923" s="115">
        <v>-1</v>
      </c>
      <c r="AH5923" s="115">
        <v>-1</v>
      </c>
      <c r="AI5923" s="115">
        <v>-1</v>
      </c>
      <c r="AJ5923" s="115">
        <v>0</v>
      </c>
      <c r="AM5923" s="115" t="s">
        <v>348</v>
      </c>
      <c r="AN5923" s="115">
        <v>-1</v>
      </c>
      <c r="AQ5923" s="115">
        <v>604</v>
      </c>
      <c r="AR5923" s="115" t="s">
        <v>271</v>
      </c>
      <c r="AS5923" s="115" t="s">
        <v>384</v>
      </c>
      <c r="AT5923" s="115" t="s">
        <v>296</v>
      </c>
      <c r="AV5923" s="115">
        <v>106.846570199385</v>
      </c>
      <c r="AW5923" s="115">
        <v>0.1231046781</v>
      </c>
    </row>
    <row r="5924" spans="1:49" x14ac:dyDescent="0.25">
      <c r="A5924" s="117">
        <v>560000</v>
      </c>
      <c r="B5924" s="117">
        <v>880000</v>
      </c>
      <c r="C5924" s="117">
        <v>880000</v>
      </c>
      <c r="D5924" s="115" t="s">
        <v>342</v>
      </c>
      <c r="E5924" s="115" t="s">
        <v>13</v>
      </c>
      <c r="F5924" s="115" t="s">
        <v>343</v>
      </c>
      <c r="G5924" s="115" t="s">
        <v>344</v>
      </c>
      <c r="H5924" s="115">
        <v>0.56000000000000005</v>
      </c>
      <c r="I5924" s="115">
        <v>0.48</v>
      </c>
      <c r="J5924" s="115" t="s">
        <v>350</v>
      </c>
      <c r="K5924" s="115">
        <v>8.1655885844709994E-2</v>
      </c>
      <c r="L5924" s="115">
        <v>3620.4729689617602</v>
      </c>
      <c r="M5924" s="115">
        <v>6.9214583926233404</v>
      </c>
      <c r="N5924" s="115">
        <v>0.94044866192719001</v>
      </c>
      <c r="O5924" s="115">
        <v>0.56517781638699005</v>
      </c>
      <c r="P5924" s="115">
        <v>7.6793168581140006E-2</v>
      </c>
      <c r="Q5924" s="115">
        <v>295.63292745741802</v>
      </c>
      <c r="R5924" s="115">
        <v>1750</v>
      </c>
      <c r="S5924" s="115" t="s">
        <v>371</v>
      </c>
      <c r="T5924" s="115">
        <v>1750</v>
      </c>
      <c r="U5924" s="115" t="s">
        <v>352</v>
      </c>
      <c r="V5924" s="115" t="s">
        <v>350</v>
      </c>
      <c r="Z5924" s="115">
        <v>0</v>
      </c>
      <c r="AA5924" s="115">
        <v>1</v>
      </c>
      <c r="AB5924" s="115">
        <v>0.56517781638699005</v>
      </c>
      <c r="AC5924" s="115">
        <v>7.6793168581140006E-2</v>
      </c>
      <c r="AD5924" s="115">
        <v>356.93167800569199</v>
      </c>
      <c r="AF5924" s="115">
        <v>-1</v>
      </c>
      <c r="AG5924" s="115">
        <v>-1</v>
      </c>
      <c r="AH5924" s="115">
        <v>-1</v>
      </c>
      <c r="AI5924" s="115">
        <v>-1</v>
      </c>
      <c r="AJ5924" s="115">
        <v>0</v>
      </c>
      <c r="AM5924" s="115" t="s">
        <v>348</v>
      </c>
      <c r="AN5924" s="115">
        <v>-1</v>
      </c>
      <c r="AQ5924" s="115">
        <v>604</v>
      </c>
      <c r="AR5924" s="115" t="s">
        <v>271</v>
      </c>
      <c r="AS5924" s="115" t="s">
        <v>384</v>
      </c>
      <c r="AT5924" s="115" t="s">
        <v>296</v>
      </c>
      <c r="AV5924" s="115">
        <v>113.228810614281</v>
      </c>
      <c r="AW5924" s="115">
        <v>0.2894823017</v>
      </c>
    </row>
    <row r="5925" spans="1:49" x14ac:dyDescent="0.25">
      <c r="A5925" s="117">
        <v>440000</v>
      </c>
      <c r="B5925" s="117">
        <v>810000</v>
      </c>
      <c r="C5925" s="117">
        <v>810000</v>
      </c>
      <c r="D5925" s="115" t="s">
        <v>342</v>
      </c>
      <c r="E5925" s="115" t="s">
        <v>13</v>
      </c>
      <c r="F5925" s="115" t="s">
        <v>343</v>
      </c>
      <c r="G5925" s="115" t="s">
        <v>344</v>
      </c>
      <c r="H5925" s="115">
        <v>0.56000000000000005</v>
      </c>
      <c r="I5925" s="115">
        <v>0.48</v>
      </c>
      <c r="J5925" s="115" t="s">
        <v>350</v>
      </c>
      <c r="K5925" s="115">
        <v>8.8144594825809996E-2</v>
      </c>
      <c r="L5925" s="115">
        <v>3574.1855329879099</v>
      </c>
      <c r="M5925" s="115">
        <v>8.4388784487781905</v>
      </c>
      <c r="N5925" s="115">
        <v>1.1914339289087199</v>
      </c>
      <c r="O5925" s="115">
        <v>0.74384152165182005</v>
      </c>
      <c r="P5925" s="115">
        <v>0.10501846092538</v>
      </c>
      <c r="Q5925" s="115">
        <v>315.04513563749498</v>
      </c>
      <c r="R5925" s="115">
        <v>1410</v>
      </c>
      <c r="S5925" s="115" t="s">
        <v>357</v>
      </c>
      <c r="T5925" s="115">
        <v>1410</v>
      </c>
      <c r="U5925" s="115" t="s">
        <v>352</v>
      </c>
      <c r="V5925" s="115" t="s">
        <v>350</v>
      </c>
      <c r="Z5925" s="115">
        <v>0</v>
      </c>
      <c r="AA5925" s="115">
        <v>1</v>
      </c>
      <c r="AB5925" s="115">
        <v>0.74384152165182005</v>
      </c>
      <c r="AC5925" s="115">
        <v>0.10501846092538</v>
      </c>
      <c r="AD5925" s="115">
        <v>445.44190976429502</v>
      </c>
      <c r="AF5925" s="115">
        <v>-1</v>
      </c>
      <c r="AG5925" s="115">
        <v>-1</v>
      </c>
      <c r="AH5925" s="115">
        <v>-1</v>
      </c>
      <c r="AI5925" s="115">
        <v>-1</v>
      </c>
      <c r="AJ5925" s="115">
        <v>0</v>
      </c>
      <c r="AM5925" s="115" t="s">
        <v>348</v>
      </c>
      <c r="AN5925" s="115">
        <v>-1</v>
      </c>
      <c r="AQ5925" s="115">
        <v>605</v>
      </c>
      <c r="AR5925" s="115" t="s">
        <v>273</v>
      </c>
      <c r="AS5925" s="115" t="s">
        <v>274</v>
      </c>
      <c r="AT5925" s="115" t="s">
        <v>296</v>
      </c>
      <c r="AV5925" s="115">
        <v>76.281506490926802</v>
      </c>
      <c r="AW5925" s="115">
        <v>0.3612667557</v>
      </c>
    </row>
    <row r="5926" spans="1:49" x14ac:dyDescent="0.25">
      <c r="A5926" s="117">
        <v>450000</v>
      </c>
      <c r="B5926" s="117">
        <v>850000</v>
      </c>
      <c r="C5926" s="117">
        <v>850000</v>
      </c>
      <c r="D5926" s="115" t="s">
        <v>342</v>
      </c>
      <c r="E5926" s="115" t="s">
        <v>13</v>
      </c>
      <c r="F5926" s="115" t="s">
        <v>343</v>
      </c>
      <c r="G5926" s="115" t="s">
        <v>344</v>
      </c>
      <c r="H5926" s="115">
        <v>0.56000000000000005</v>
      </c>
      <c r="I5926" s="115">
        <v>0.48</v>
      </c>
      <c r="J5926" s="115" t="s">
        <v>345</v>
      </c>
      <c r="K5926" s="115">
        <v>1.4296620688979999E-2</v>
      </c>
      <c r="L5926" s="115">
        <v>3834.8213269243502</v>
      </c>
      <c r="M5926" s="115">
        <v>10.4726166024604</v>
      </c>
      <c r="N5926" s="115">
        <v>1.39865906681591</v>
      </c>
      <c r="O5926" s="115">
        <v>0.14972302718655001</v>
      </c>
      <c r="P5926" s="115">
        <v>1.999609815147E-2</v>
      </c>
      <c r="Q5926" s="115">
        <v>54.824985921071402</v>
      </c>
      <c r="R5926" s="115">
        <v>1400</v>
      </c>
      <c r="S5926" s="115" t="s">
        <v>356</v>
      </c>
      <c r="T5926" s="115">
        <v>1400</v>
      </c>
      <c r="U5926" s="115" t="s">
        <v>347</v>
      </c>
      <c r="V5926" s="115" t="s">
        <v>345</v>
      </c>
      <c r="Z5926" s="115">
        <v>0</v>
      </c>
      <c r="AA5926" s="115">
        <v>1</v>
      </c>
      <c r="AB5926" s="115">
        <v>0.14972302718655001</v>
      </c>
      <c r="AC5926" s="115">
        <v>1.999609815147E-2</v>
      </c>
      <c r="AD5926" s="115">
        <v>697.59056614494</v>
      </c>
      <c r="AF5926" s="115">
        <v>-1</v>
      </c>
      <c r="AG5926" s="115">
        <v>-1</v>
      </c>
      <c r="AH5926" s="115">
        <v>-1</v>
      </c>
      <c r="AI5926" s="115">
        <v>-1</v>
      </c>
      <c r="AJ5926" s="115">
        <v>0</v>
      </c>
      <c r="AM5926" s="115" t="s">
        <v>348</v>
      </c>
      <c r="AN5926" s="115">
        <v>-1</v>
      </c>
      <c r="AQ5926" s="115">
        <v>605</v>
      </c>
      <c r="AR5926" s="115" t="s">
        <v>273</v>
      </c>
      <c r="AS5926" s="115" t="s">
        <v>274</v>
      </c>
      <c r="AT5926" s="115" t="s">
        <v>296</v>
      </c>
      <c r="AV5926" s="115">
        <v>49.985304183353698</v>
      </c>
      <c r="AW5926" s="115">
        <v>0.56576688249999996</v>
      </c>
    </row>
    <row r="5927" spans="1:49" x14ac:dyDescent="0.25">
      <c r="A5927" s="117">
        <v>450000</v>
      </c>
      <c r="B5927" s="117">
        <v>850000</v>
      </c>
      <c r="C5927" s="117">
        <v>850000</v>
      </c>
      <c r="D5927" s="115" t="s">
        <v>342</v>
      </c>
      <c r="E5927" s="115" t="s">
        <v>13</v>
      </c>
      <c r="F5927" s="115" t="s">
        <v>343</v>
      </c>
      <c r="G5927" s="115" t="s">
        <v>344</v>
      </c>
      <c r="H5927" s="115">
        <v>0.56000000000000005</v>
      </c>
      <c r="I5927" s="115">
        <v>0.48</v>
      </c>
      <c r="J5927" s="115" t="s">
        <v>350</v>
      </c>
      <c r="K5927" s="115">
        <v>0.16185690329317001</v>
      </c>
      <c r="L5927" s="115">
        <v>3834.8213269243502</v>
      </c>
      <c r="M5927" s="115">
        <v>10.4726166024604</v>
      </c>
      <c r="N5927" s="115">
        <v>1.39865906681591</v>
      </c>
      <c r="O5927" s="115">
        <v>1.69506529265091</v>
      </c>
      <c r="P5927" s="115">
        <v>0.22638262531774</v>
      </c>
      <c r="Q5927" s="115">
        <v>620.69230465859096</v>
      </c>
      <c r="R5927" s="115">
        <v>1410</v>
      </c>
      <c r="S5927" s="115" t="s">
        <v>357</v>
      </c>
      <c r="T5927" s="115">
        <v>1410</v>
      </c>
      <c r="U5927" s="115" t="s">
        <v>352</v>
      </c>
      <c r="V5927" s="115" t="s">
        <v>350</v>
      </c>
      <c r="Z5927" s="115">
        <v>0</v>
      </c>
      <c r="AA5927" s="115">
        <v>1</v>
      </c>
      <c r="AB5927" s="115">
        <v>1.69506529265091</v>
      </c>
      <c r="AC5927" s="115">
        <v>0.22638262531774</v>
      </c>
      <c r="AD5927" s="115">
        <v>689.85467592880605</v>
      </c>
      <c r="AF5927" s="115">
        <v>-1</v>
      </c>
      <c r="AG5927" s="115">
        <v>-1</v>
      </c>
      <c r="AH5927" s="115">
        <v>-1</v>
      </c>
      <c r="AI5927" s="115">
        <v>-1</v>
      </c>
      <c r="AJ5927" s="115">
        <v>0</v>
      </c>
      <c r="AM5927" s="115" t="s">
        <v>348</v>
      </c>
      <c r="AN5927" s="115">
        <v>-1</v>
      </c>
      <c r="AQ5927" s="115">
        <v>605</v>
      </c>
      <c r="AR5927" s="115" t="s">
        <v>273</v>
      </c>
      <c r="AS5927" s="115" t="s">
        <v>274</v>
      </c>
      <c r="AT5927" s="115" t="s">
        <v>296</v>
      </c>
      <c r="AV5927" s="115">
        <v>103.476759825465</v>
      </c>
      <c r="AW5927" s="115">
        <v>0.55949284340000005</v>
      </c>
    </row>
    <row r="5928" spans="1:49" x14ac:dyDescent="0.25">
      <c r="A5928" s="117">
        <v>450000</v>
      </c>
      <c r="B5928" s="117">
        <v>850000</v>
      </c>
      <c r="C5928" s="117">
        <v>850000</v>
      </c>
      <c r="D5928" s="115" t="s">
        <v>342</v>
      </c>
      <c r="E5928" s="115" t="s">
        <v>13</v>
      </c>
      <c r="F5928" s="115" t="s">
        <v>343</v>
      </c>
      <c r="G5928" s="115" t="s">
        <v>344</v>
      </c>
      <c r="H5928" s="115">
        <v>0.56000000000000005</v>
      </c>
      <c r="I5928" s="115">
        <v>0.48</v>
      </c>
      <c r="J5928" s="115" t="s">
        <v>345</v>
      </c>
      <c r="K5928" s="115">
        <v>1.82505670621E-3</v>
      </c>
      <c r="L5928" s="115">
        <v>3834.8213269243502</v>
      </c>
      <c r="M5928" s="115">
        <v>10.4726166024604</v>
      </c>
      <c r="N5928" s="115">
        <v>1.39865906681591</v>
      </c>
      <c r="O5928" s="115">
        <v>1.911311916192E-2</v>
      </c>
      <c r="P5928" s="115">
        <v>2.5526321095899998E-3</v>
      </c>
      <c r="Q5928" s="115">
        <v>6.9987663798357502</v>
      </c>
      <c r="R5928" s="115">
        <v>1410</v>
      </c>
      <c r="S5928" s="115" t="s">
        <v>357</v>
      </c>
      <c r="T5928" s="115">
        <v>1410</v>
      </c>
      <c r="U5928" s="115" t="s">
        <v>347</v>
      </c>
      <c r="V5928" s="115" t="s">
        <v>345</v>
      </c>
      <c r="Z5928" s="115">
        <v>0</v>
      </c>
      <c r="AA5928" s="115">
        <v>1</v>
      </c>
      <c r="AB5928" s="115">
        <v>1.911311916192E-2</v>
      </c>
      <c r="AC5928" s="115">
        <v>2.5526321095899998E-3</v>
      </c>
      <c r="AD5928" s="115">
        <v>7.8049404087236702</v>
      </c>
      <c r="AF5928" s="115">
        <v>-1</v>
      </c>
      <c r="AG5928" s="115">
        <v>-1</v>
      </c>
      <c r="AH5928" s="115">
        <v>-1</v>
      </c>
      <c r="AI5928" s="115">
        <v>-1</v>
      </c>
      <c r="AJ5928" s="115">
        <v>0</v>
      </c>
      <c r="AM5928" s="115" t="s">
        <v>348</v>
      </c>
      <c r="AN5928" s="115">
        <v>-1</v>
      </c>
      <c r="AQ5928" s="115">
        <v>605</v>
      </c>
      <c r="AR5928" s="115" t="s">
        <v>273</v>
      </c>
      <c r="AS5928" s="115" t="s">
        <v>274</v>
      </c>
      <c r="AT5928" s="115" t="s">
        <v>296</v>
      </c>
      <c r="AV5928" s="115">
        <v>45.4282468630091</v>
      </c>
      <c r="AW5928" s="115">
        <v>6.3300409000000002E-3</v>
      </c>
    </row>
    <row r="5929" spans="1:49" x14ac:dyDescent="0.25">
      <c r="A5929" s="117">
        <v>450000</v>
      </c>
      <c r="B5929" s="117">
        <v>870000</v>
      </c>
      <c r="C5929" s="117">
        <v>870000</v>
      </c>
      <c r="D5929" s="115" t="s">
        <v>342</v>
      </c>
      <c r="E5929" s="115" t="s">
        <v>13</v>
      </c>
      <c r="F5929" s="115" t="s">
        <v>343</v>
      </c>
      <c r="G5929" s="115" t="s">
        <v>344</v>
      </c>
      <c r="H5929" s="115">
        <v>0.56000000000000005</v>
      </c>
      <c r="I5929" s="115">
        <v>0.48</v>
      </c>
      <c r="J5929" s="115" t="s">
        <v>350</v>
      </c>
      <c r="K5929" s="115">
        <v>6.0370981326159999E-2</v>
      </c>
      <c r="L5929" s="115">
        <v>3832.2717959850502</v>
      </c>
      <c r="M5929" s="115">
        <v>10.830820639946801</v>
      </c>
      <c r="N5929" s="115">
        <v>1.4391182632149899</v>
      </c>
      <c r="O5929" s="115">
        <v>0.65386727060123995</v>
      </c>
      <c r="P5929" s="115">
        <v>8.6880981794690004E-2</v>
      </c>
      <c r="Q5929" s="115">
        <v>231.35800903219001</v>
      </c>
      <c r="R5929" s="115">
        <v>1400</v>
      </c>
      <c r="S5929" s="115" t="s">
        <v>356</v>
      </c>
      <c r="T5929" s="115">
        <v>1400</v>
      </c>
      <c r="U5929" s="115" t="s">
        <v>352</v>
      </c>
      <c r="V5929" s="115" t="s">
        <v>350</v>
      </c>
      <c r="Z5929" s="115">
        <v>0</v>
      </c>
      <c r="AA5929" s="115">
        <v>1</v>
      </c>
      <c r="AB5929" s="115">
        <v>0.65386727060123995</v>
      </c>
      <c r="AC5929" s="115">
        <v>8.6880981794690004E-2</v>
      </c>
      <c r="AD5929" s="115">
        <v>890.19758522478196</v>
      </c>
      <c r="AF5929" s="115">
        <v>-1</v>
      </c>
      <c r="AG5929" s="115">
        <v>-1</v>
      </c>
      <c r="AH5929" s="115">
        <v>-1</v>
      </c>
      <c r="AI5929" s="115">
        <v>-1</v>
      </c>
      <c r="AJ5929" s="115">
        <v>0</v>
      </c>
      <c r="AM5929" s="115" t="s">
        <v>348</v>
      </c>
      <c r="AN5929" s="115">
        <v>-1</v>
      </c>
      <c r="AQ5929" s="115">
        <v>605</v>
      </c>
      <c r="AR5929" s="115" t="s">
        <v>273</v>
      </c>
      <c r="AS5929" s="115" t="s">
        <v>274</v>
      </c>
      <c r="AT5929" s="115" t="s">
        <v>296</v>
      </c>
      <c r="AV5929" s="115">
        <v>77.108798284418995</v>
      </c>
      <c r="AW5929" s="115">
        <v>0.72197695480000001</v>
      </c>
    </row>
    <row r="5930" spans="1:49" x14ac:dyDescent="0.25">
      <c r="A5930" s="117">
        <v>450000</v>
      </c>
      <c r="B5930" s="117">
        <v>870000</v>
      </c>
      <c r="C5930" s="117">
        <v>870000</v>
      </c>
      <c r="D5930" s="115" t="s">
        <v>342</v>
      </c>
      <c r="E5930" s="115" t="s">
        <v>13</v>
      </c>
      <c r="F5930" s="115" t="s">
        <v>343</v>
      </c>
      <c r="G5930" s="115" t="s">
        <v>344</v>
      </c>
      <c r="H5930" s="115">
        <v>0.56000000000000005</v>
      </c>
      <c r="I5930" s="115">
        <v>0.48</v>
      </c>
      <c r="J5930" s="115" t="s">
        <v>345</v>
      </c>
      <c r="K5930" s="115">
        <v>1.9145728292330001E-2</v>
      </c>
      <c r="L5930" s="115">
        <v>3832.2717959850502</v>
      </c>
      <c r="M5930" s="115">
        <v>10.830820639946801</v>
      </c>
      <c r="N5930" s="115">
        <v>1.4391182632149899</v>
      </c>
      <c r="O5930" s="115">
        <v>0.20736394915542999</v>
      </c>
      <c r="P5930" s="115">
        <v>2.7552967248049998E-2</v>
      </c>
      <c r="Q5930" s="115">
        <v>73.371634548308407</v>
      </c>
      <c r="R5930" s="115">
        <v>1400</v>
      </c>
      <c r="S5930" s="115" t="s">
        <v>356</v>
      </c>
      <c r="T5930" s="115">
        <v>1400</v>
      </c>
      <c r="U5930" s="115" t="s">
        <v>347</v>
      </c>
      <c r="V5930" s="115" t="s">
        <v>345</v>
      </c>
      <c r="Z5930" s="115">
        <v>0</v>
      </c>
      <c r="AA5930" s="115">
        <v>1</v>
      </c>
      <c r="AB5930" s="115">
        <v>0.20736394915542999</v>
      </c>
      <c r="AC5930" s="115">
        <v>2.7552967248049998E-2</v>
      </c>
      <c r="AD5930" s="115">
        <v>801.26617335841695</v>
      </c>
      <c r="AF5930" s="115">
        <v>-1</v>
      </c>
      <c r="AG5930" s="115">
        <v>-1</v>
      </c>
      <c r="AH5930" s="115">
        <v>-1</v>
      </c>
      <c r="AI5930" s="115">
        <v>-1</v>
      </c>
      <c r="AJ5930" s="115">
        <v>0</v>
      </c>
      <c r="AM5930" s="115" t="s">
        <v>348</v>
      </c>
      <c r="AN5930" s="115">
        <v>-1</v>
      </c>
      <c r="AQ5930" s="115">
        <v>605</v>
      </c>
      <c r="AR5930" s="115" t="s">
        <v>273</v>
      </c>
      <c r="AS5930" s="115" t="s">
        <v>274</v>
      </c>
      <c r="AT5930" s="115" t="s">
        <v>296</v>
      </c>
      <c r="AV5930" s="115">
        <v>64.455964856257296</v>
      </c>
      <c r="AW5930" s="115">
        <v>0.64985091110000004</v>
      </c>
    </row>
    <row r="5931" spans="1:49" x14ac:dyDescent="0.25">
      <c r="A5931" s="117">
        <v>450000</v>
      </c>
      <c r="B5931" s="117">
        <v>870000</v>
      </c>
      <c r="C5931" s="117">
        <v>870000</v>
      </c>
      <c r="D5931" s="115" t="s">
        <v>342</v>
      </c>
      <c r="E5931" s="115" t="s">
        <v>13</v>
      </c>
      <c r="F5931" s="115" t="s">
        <v>343</v>
      </c>
      <c r="G5931" s="115" t="s">
        <v>344</v>
      </c>
      <c r="H5931" s="115">
        <v>0.56000000000000005</v>
      </c>
      <c r="I5931" s="115">
        <v>0.48</v>
      </c>
      <c r="J5931" s="115" t="s">
        <v>350</v>
      </c>
      <c r="K5931" s="115">
        <v>0.16272998921446</v>
      </c>
      <c r="L5931" s="115">
        <v>3832.2717959850502</v>
      </c>
      <c r="M5931" s="115">
        <v>10.830820639946801</v>
      </c>
      <c r="N5931" s="115">
        <v>1.4391182632149899</v>
      </c>
      <c r="O5931" s="115">
        <v>1.76249932592236</v>
      </c>
      <c r="P5931" s="115">
        <v>0.23418769945130999</v>
      </c>
      <c r="Q5931" s="115">
        <v>623.62554802754903</v>
      </c>
      <c r="R5931" s="115">
        <v>1410</v>
      </c>
      <c r="S5931" s="115" t="s">
        <v>357</v>
      </c>
      <c r="T5931" s="115">
        <v>1410</v>
      </c>
      <c r="U5931" s="115" t="s">
        <v>352</v>
      </c>
      <c r="V5931" s="115" t="s">
        <v>350</v>
      </c>
      <c r="Z5931" s="115">
        <v>0</v>
      </c>
      <c r="AA5931" s="115">
        <v>1</v>
      </c>
      <c r="AB5931" s="115">
        <v>1.76249932592236</v>
      </c>
      <c r="AC5931" s="115">
        <v>0.23418769945130999</v>
      </c>
      <c r="AD5931" s="115">
        <v>623.62554802754903</v>
      </c>
      <c r="AF5931" s="115">
        <v>-1</v>
      </c>
      <c r="AG5931" s="115">
        <v>-1</v>
      </c>
      <c r="AH5931" s="115">
        <v>-1</v>
      </c>
      <c r="AI5931" s="115">
        <v>-1</v>
      </c>
      <c r="AJ5931" s="115">
        <v>0</v>
      </c>
      <c r="AM5931" s="115" t="s">
        <v>348</v>
      </c>
      <c r="AN5931" s="115">
        <v>-1</v>
      </c>
      <c r="AQ5931" s="115">
        <v>605</v>
      </c>
      <c r="AR5931" s="115" t="s">
        <v>273</v>
      </c>
      <c r="AS5931" s="115" t="s">
        <v>274</v>
      </c>
      <c r="AT5931" s="115" t="s">
        <v>296</v>
      </c>
      <c r="AV5931" s="115">
        <v>103.997609397885</v>
      </c>
      <c r="AW5931" s="115">
        <v>0.50577903329999996</v>
      </c>
    </row>
    <row r="5932" spans="1:49" x14ac:dyDescent="0.25">
      <c r="A5932" s="117">
        <v>450000</v>
      </c>
      <c r="B5932" s="117">
        <v>870000</v>
      </c>
      <c r="C5932" s="117">
        <v>870000</v>
      </c>
      <c r="D5932" s="115" t="s">
        <v>342</v>
      </c>
      <c r="E5932" s="115" t="s">
        <v>13</v>
      </c>
      <c r="F5932" s="115" t="s">
        <v>343</v>
      </c>
      <c r="G5932" s="115" t="s">
        <v>344</v>
      </c>
      <c r="H5932" s="115">
        <v>0.56000000000000005</v>
      </c>
      <c r="I5932" s="115">
        <v>0.48</v>
      </c>
      <c r="J5932" s="115" t="s">
        <v>345</v>
      </c>
      <c r="K5932" s="115">
        <v>1.7507785256199999E-3</v>
      </c>
      <c r="L5932" s="115">
        <v>3832.2717959850502</v>
      </c>
      <c r="M5932" s="115">
        <v>10.830820639946801</v>
      </c>
      <c r="N5932" s="115">
        <v>1.4391182632149899</v>
      </c>
      <c r="O5932" s="115">
        <v>1.896236819134E-2</v>
      </c>
      <c r="P5932" s="115">
        <v>2.5195773510700002E-3</v>
      </c>
      <c r="Q5932" s="115">
        <v>6.70945916478047</v>
      </c>
      <c r="R5932" s="115">
        <v>1410</v>
      </c>
      <c r="S5932" s="115" t="s">
        <v>357</v>
      </c>
      <c r="T5932" s="115">
        <v>1410</v>
      </c>
      <c r="U5932" s="115" t="s">
        <v>347</v>
      </c>
      <c r="V5932" s="115" t="s">
        <v>345</v>
      </c>
      <c r="Z5932" s="115">
        <v>0</v>
      </c>
      <c r="AA5932" s="115">
        <v>1</v>
      </c>
      <c r="AB5932" s="115">
        <v>1.896236819134E-2</v>
      </c>
      <c r="AC5932" s="115">
        <v>2.5195773510700002E-3</v>
      </c>
      <c r="AD5932" s="115">
        <v>6.7094591647791697</v>
      </c>
      <c r="AF5932" s="115">
        <v>-1</v>
      </c>
      <c r="AG5932" s="115">
        <v>-1</v>
      </c>
      <c r="AH5932" s="115">
        <v>-1</v>
      </c>
      <c r="AI5932" s="115">
        <v>-1</v>
      </c>
      <c r="AJ5932" s="115">
        <v>0</v>
      </c>
      <c r="AM5932" s="115" t="s">
        <v>348</v>
      </c>
      <c r="AN5932" s="115">
        <v>-1</v>
      </c>
      <c r="AQ5932" s="115">
        <v>605</v>
      </c>
      <c r="AR5932" s="115" t="s">
        <v>273</v>
      </c>
      <c r="AS5932" s="115" t="s">
        <v>274</v>
      </c>
      <c r="AT5932" s="115" t="s">
        <v>296</v>
      </c>
      <c r="AV5932" s="115">
        <v>43.593969297518498</v>
      </c>
      <c r="AW5932" s="115">
        <v>5.4415727000000002E-3</v>
      </c>
    </row>
    <row r="5933" spans="1:49" x14ac:dyDescent="0.25">
      <c r="A5933" s="117">
        <v>450000</v>
      </c>
      <c r="B5933" s="117">
        <v>880000</v>
      </c>
      <c r="C5933" s="117">
        <v>880000</v>
      </c>
      <c r="D5933" s="115" t="s">
        <v>342</v>
      </c>
      <c r="E5933" s="115" t="s">
        <v>13</v>
      </c>
      <c r="F5933" s="115" t="s">
        <v>343</v>
      </c>
      <c r="G5933" s="115" t="s">
        <v>344</v>
      </c>
      <c r="H5933" s="115">
        <v>0.56000000000000005</v>
      </c>
      <c r="I5933" s="115">
        <v>0.48</v>
      </c>
      <c r="J5933" s="115" t="s">
        <v>350</v>
      </c>
      <c r="K5933" s="115">
        <v>2.868970421273E-2</v>
      </c>
      <c r="L5933" s="115">
        <v>3514.1599776645799</v>
      </c>
      <c r="M5933" s="115">
        <v>8.9208179185341407</v>
      </c>
      <c r="N5933" s="115">
        <v>1.19259516463828</v>
      </c>
      <c r="O5933" s="115">
        <v>0.25593562741838</v>
      </c>
      <c r="P5933" s="115">
        <v>3.4215202519000003E-2</v>
      </c>
      <c r="Q5933" s="115">
        <v>100.820210315417</v>
      </c>
      <c r="R5933" s="115">
        <v>1400</v>
      </c>
      <c r="S5933" s="115" t="s">
        <v>356</v>
      </c>
      <c r="T5933" s="115">
        <v>1400</v>
      </c>
      <c r="U5933" s="115" t="s">
        <v>352</v>
      </c>
      <c r="V5933" s="115" t="s">
        <v>350</v>
      </c>
      <c r="Z5933" s="115">
        <v>0</v>
      </c>
      <c r="AA5933" s="115">
        <v>1</v>
      </c>
      <c r="AB5933" s="115">
        <v>0.25593562741838</v>
      </c>
      <c r="AC5933" s="115">
        <v>3.4215202519000003E-2</v>
      </c>
      <c r="AD5933" s="115">
        <v>936.59935107623596</v>
      </c>
      <c r="AF5933" s="115">
        <v>-1</v>
      </c>
      <c r="AG5933" s="115">
        <v>-1</v>
      </c>
      <c r="AH5933" s="115">
        <v>-1</v>
      </c>
      <c r="AI5933" s="115">
        <v>-1</v>
      </c>
      <c r="AJ5933" s="115">
        <v>0</v>
      </c>
      <c r="AM5933" s="115" t="s">
        <v>348</v>
      </c>
      <c r="AN5933" s="115">
        <v>-1</v>
      </c>
      <c r="AQ5933" s="115">
        <v>605</v>
      </c>
      <c r="AR5933" s="115" t="s">
        <v>273</v>
      </c>
      <c r="AS5933" s="115" t="s">
        <v>274</v>
      </c>
      <c r="AT5933" s="115" t="s">
        <v>296</v>
      </c>
      <c r="AV5933" s="115">
        <v>46.266675376741198</v>
      </c>
      <c r="AW5933" s="115">
        <v>0.75961017929999997</v>
      </c>
    </row>
    <row r="5934" spans="1:49" x14ac:dyDescent="0.25">
      <c r="A5934" s="117">
        <v>450000</v>
      </c>
      <c r="B5934" s="117">
        <v>880000</v>
      </c>
      <c r="C5934" s="117">
        <v>880000</v>
      </c>
      <c r="D5934" s="115" t="s">
        <v>342</v>
      </c>
      <c r="E5934" s="115" t="s">
        <v>13</v>
      </c>
      <c r="F5934" s="115" t="s">
        <v>343</v>
      </c>
      <c r="G5934" s="115" t="s">
        <v>344</v>
      </c>
      <c r="H5934" s="115">
        <v>0.56000000000000005</v>
      </c>
      <c r="I5934" s="115">
        <v>0.48</v>
      </c>
      <c r="J5934" s="115" t="s">
        <v>372</v>
      </c>
      <c r="K5934" s="115">
        <v>1.6331771350700001E-3</v>
      </c>
      <c r="L5934" s="115">
        <v>3514.1599776645799</v>
      </c>
      <c r="M5934" s="115">
        <v>8.9208179185341407</v>
      </c>
      <c r="N5934" s="115">
        <v>1.19259516463828</v>
      </c>
      <c r="O5934" s="115">
        <v>1.456927585071E-2</v>
      </c>
      <c r="P5934" s="115">
        <v>1.9477191542799999E-3</v>
      </c>
      <c r="Q5934" s="115">
        <v>5.7392457245174704</v>
      </c>
      <c r="R5934" s="115">
        <v>3100</v>
      </c>
      <c r="S5934" s="115" t="s">
        <v>373</v>
      </c>
      <c r="T5934" s="115">
        <v>3100</v>
      </c>
      <c r="U5934" s="115" t="s">
        <v>352</v>
      </c>
      <c r="V5934" s="115" t="s">
        <v>350</v>
      </c>
      <c r="Y5934" s="115" t="s">
        <v>372</v>
      </c>
      <c r="Z5934" s="115">
        <v>0</v>
      </c>
      <c r="AA5934" s="115">
        <v>1</v>
      </c>
      <c r="AB5934" s="115">
        <v>1.456927585071E-2</v>
      </c>
      <c r="AC5934" s="115">
        <v>1.9477191542799999E-3</v>
      </c>
      <c r="AD5934" s="115">
        <v>828.99835547757698</v>
      </c>
      <c r="AF5934" s="115">
        <v>-1</v>
      </c>
      <c r="AG5934" s="115">
        <v>-1</v>
      </c>
      <c r="AH5934" s="115">
        <v>-1</v>
      </c>
      <c r="AI5934" s="115">
        <v>-1</v>
      </c>
      <c r="AJ5934" s="115">
        <v>0</v>
      </c>
      <c r="AM5934" s="115" t="s">
        <v>348</v>
      </c>
      <c r="AN5934" s="115">
        <v>-1</v>
      </c>
      <c r="AQ5934" s="115">
        <v>605</v>
      </c>
      <c r="AR5934" s="115" t="s">
        <v>273</v>
      </c>
      <c r="AS5934" s="115" t="s">
        <v>274</v>
      </c>
      <c r="AT5934" s="115" t="s">
        <v>296</v>
      </c>
      <c r="AV5934" s="115">
        <v>17.5989419944937</v>
      </c>
      <c r="AW5934" s="115">
        <v>0.67234254299999996</v>
      </c>
    </row>
    <row r="5935" spans="1:49" x14ac:dyDescent="0.25">
      <c r="A5935" s="117">
        <v>450000</v>
      </c>
      <c r="B5935" s="117">
        <v>880000</v>
      </c>
      <c r="C5935" s="117">
        <v>880000</v>
      </c>
      <c r="D5935" s="115" t="s">
        <v>342</v>
      </c>
      <c r="E5935" s="115" t="s">
        <v>13</v>
      </c>
      <c r="F5935" s="115" t="s">
        <v>343</v>
      </c>
      <c r="G5935" s="115" t="s">
        <v>344</v>
      </c>
      <c r="H5935" s="115">
        <v>0.56000000000000005</v>
      </c>
      <c r="I5935" s="115">
        <v>0.48</v>
      </c>
      <c r="J5935" s="115" t="s">
        <v>350</v>
      </c>
      <c r="K5935" s="115">
        <v>8.663863023842E-2</v>
      </c>
      <c r="L5935" s="115">
        <v>3514.1599776645799</v>
      </c>
      <c r="M5935" s="115">
        <v>8.9208179185341407</v>
      </c>
      <c r="N5935" s="115">
        <v>1.19259516463828</v>
      </c>
      <c r="O5935" s="115">
        <v>0.77288744506823004</v>
      </c>
      <c r="P5935" s="115">
        <v>0.10332481149323</v>
      </c>
      <c r="Q5935" s="115">
        <v>304.46200690356699</v>
      </c>
      <c r="R5935" s="115">
        <v>1410</v>
      </c>
      <c r="S5935" s="115" t="s">
        <v>357</v>
      </c>
      <c r="T5935" s="115">
        <v>1410</v>
      </c>
      <c r="U5935" s="115" t="s">
        <v>352</v>
      </c>
      <c r="V5935" s="115" t="s">
        <v>350</v>
      </c>
      <c r="Z5935" s="115">
        <v>0</v>
      </c>
      <c r="AA5935" s="115">
        <v>1</v>
      </c>
      <c r="AB5935" s="115">
        <v>0.77288744506823004</v>
      </c>
      <c r="AC5935" s="115">
        <v>0.10332481149323</v>
      </c>
      <c r="AD5935" s="115">
        <v>404.945794863044</v>
      </c>
      <c r="AF5935" s="115">
        <v>-1</v>
      </c>
      <c r="AG5935" s="115">
        <v>-1</v>
      </c>
      <c r="AH5935" s="115">
        <v>-1</v>
      </c>
      <c r="AI5935" s="115">
        <v>-1</v>
      </c>
      <c r="AJ5935" s="115">
        <v>0</v>
      </c>
      <c r="AM5935" s="115" t="s">
        <v>348</v>
      </c>
      <c r="AN5935" s="115">
        <v>-1</v>
      </c>
      <c r="AQ5935" s="115">
        <v>605</v>
      </c>
      <c r="AR5935" s="115" t="s">
        <v>273</v>
      </c>
      <c r="AS5935" s="115" t="s">
        <v>274</v>
      </c>
      <c r="AT5935" s="115" t="s">
        <v>296</v>
      </c>
      <c r="AV5935" s="115">
        <v>76.109720648642906</v>
      </c>
      <c r="AW5935" s="115">
        <v>0.32842319129999997</v>
      </c>
    </row>
    <row r="5936" spans="1:49" x14ac:dyDescent="0.25">
      <c r="A5936" s="117">
        <v>450000</v>
      </c>
      <c r="B5936" s="117">
        <v>850000</v>
      </c>
      <c r="C5936" s="117">
        <v>850000</v>
      </c>
      <c r="D5936" s="115" t="s">
        <v>342</v>
      </c>
      <c r="E5936" s="115" t="s">
        <v>13</v>
      </c>
      <c r="F5936" s="115" t="s">
        <v>343</v>
      </c>
      <c r="G5936" s="115" t="s">
        <v>344</v>
      </c>
      <c r="H5936" s="115">
        <v>0.56000000000000005</v>
      </c>
      <c r="I5936" s="115">
        <v>0.48</v>
      </c>
      <c r="J5936" s="115" t="s">
        <v>350</v>
      </c>
      <c r="K5936" s="115">
        <v>1.587648403532E-2</v>
      </c>
      <c r="L5936" s="115">
        <v>3834.8213269243502</v>
      </c>
      <c r="M5936" s="115">
        <v>10.4726166024604</v>
      </c>
      <c r="N5936" s="115">
        <v>1.39865906681591</v>
      </c>
      <c r="O5936" s="115">
        <v>0.16626833029700999</v>
      </c>
      <c r="P5936" s="115">
        <v>2.2205788345159998E-2</v>
      </c>
      <c r="Q5936" s="115">
        <v>60.883479575226701</v>
      </c>
      <c r="R5936" s="115">
        <v>1400</v>
      </c>
      <c r="S5936" s="115" t="s">
        <v>356</v>
      </c>
      <c r="T5936" s="115">
        <v>1400</v>
      </c>
      <c r="U5936" s="115" t="s">
        <v>352</v>
      </c>
      <c r="V5936" s="115" t="s">
        <v>350</v>
      </c>
      <c r="Z5936" s="115">
        <v>0</v>
      </c>
      <c r="AA5936" s="115">
        <v>1</v>
      </c>
      <c r="AB5936" s="115">
        <v>0.16626833029700999</v>
      </c>
      <c r="AC5936" s="115">
        <v>2.2205788345159998E-2</v>
      </c>
      <c r="AD5936" s="115">
        <v>759.46385345756198</v>
      </c>
      <c r="AF5936" s="115">
        <v>-1</v>
      </c>
      <c r="AG5936" s="115">
        <v>-1</v>
      </c>
      <c r="AH5936" s="115">
        <v>-1</v>
      </c>
      <c r="AI5936" s="115">
        <v>-1</v>
      </c>
      <c r="AJ5936" s="115">
        <v>0</v>
      </c>
      <c r="AM5936" s="115" t="s">
        <v>348</v>
      </c>
      <c r="AN5936" s="115">
        <v>-1</v>
      </c>
      <c r="AQ5936" s="115">
        <v>606</v>
      </c>
      <c r="AR5936" s="115" t="s">
        <v>275</v>
      </c>
      <c r="AS5936" s="115" t="s">
        <v>276</v>
      </c>
      <c r="AT5936" s="115" t="s">
        <v>296</v>
      </c>
      <c r="AV5936" s="115">
        <v>91.561732366900301</v>
      </c>
      <c r="AW5936" s="115">
        <v>0.6159479752</v>
      </c>
    </row>
    <row r="5937" spans="1:49" x14ac:dyDescent="0.25">
      <c r="A5937" s="117">
        <v>450000</v>
      </c>
      <c r="B5937" s="117">
        <v>850000</v>
      </c>
      <c r="C5937" s="117">
        <v>850000</v>
      </c>
      <c r="D5937" s="115" t="s">
        <v>342</v>
      </c>
      <c r="E5937" s="115" t="s">
        <v>13</v>
      </c>
      <c r="F5937" s="115" t="s">
        <v>343</v>
      </c>
      <c r="G5937" s="115" t="s">
        <v>344</v>
      </c>
      <c r="H5937" s="115">
        <v>0.56000000000000005</v>
      </c>
      <c r="I5937" s="115">
        <v>0.48</v>
      </c>
      <c r="J5937" s="115" t="s">
        <v>345</v>
      </c>
      <c r="K5937" s="115">
        <v>1.6095689887149999E-2</v>
      </c>
      <c r="L5937" s="115">
        <v>3834.8213269243502</v>
      </c>
      <c r="M5937" s="115">
        <v>10.4726166024604</v>
      </c>
      <c r="N5937" s="115">
        <v>1.39865906681591</v>
      </c>
      <c r="O5937" s="115">
        <v>0.16856398914031001</v>
      </c>
      <c r="P5937" s="115">
        <v>2.2512382597329999E-2</v>
      </c>
      <c r="Q5937" s="115">
        <v>61.724094850837901</v>
      </c>
      <c r="R5937" s="115">
        <v>1400</v>
      </c>
      <c r="S5937" s="115" t="s">
        <v>356</v>
      </c>
      <c r="T5937" s="115">
        <v>1400</v>
      </c>
      <c r="U5937" s="115" t="s">
        <v>347</v>
      </c>
      <c r="V5937" s="115" t="s">
        <v>345</v>
      </c>
      <c r="Z5937" s="115">
        <v>0</v>
      </c>
      <c r="AA5937" s="115">
        <v>1</v>
      </c>
      <c r="AB5937" s="115">
        <v>0.16856398914031001</v>
      </c>
      <c r="AC5937" s="115">
        <v>2.2512382597329999E-2</v>
      </c>
      <c r="AD5937" s="115">
        <v>697.59056614494</v>
      </c>
      <c r="AF5937" s="115">
        <v>-1</v>
      </c>
      <c r="AG5937" s="115">
        <v>-1</v>
      </c>
      <c r="AH5937" s="115">
        <v>-1</v>
      </c>
      <c r="AI5937" s="115">
        <v>-1</v>
      </c>
      <c r="AJ5937" s="115">
        <v>0</v>
      </c>
      <c r="AM5937" s="115" t="s">
        <v>348</v>
      </c>
      <c r="AN5937" s="115">
        <v>-1</v>
      </c>
      <c r="AQ5937" s="115">
        <v>606</v>
      </c>
      <c r="AR5937" s="115" t="s">
        <v>275</v>
      </c>
      <c r="AS5937" s="115" t="s">
        <v>276</v>
      </c>
      <c r="AT5937" s="115" t="s">
        <v>296</v>
      </c>
      <c r="AV5937" s="115">
        <v>91.540654618905293</v>
      </c>
      <c r="AW5937" s="115">
        <v>0.56576688249999996</v>
      </c>
    </row>
    <row r="5938" spans="1:49" x14ac:dyDescent="0.25">
      <c r="A5938" s="117">
        <v>450000</v>
      </c>
      <c r="B5938" s="117">
        <v>850000</v>
      </c>
      <c r="C5938" s="117">
        <v>850000</v>
      </c>
      <c r="D5938" s="115" t="s">
        <v>342</v>
      </c>
      <c r="E5938" s="115" t="s">
        <v>13</v>
      </c>
      <c r="F5938" s="115" t="s">
        <v>343</v>
      </c>
      <c r="G5938" s="115" t="s">
        <v>344</v>
      </c>
      <c r="H5938" s="115">
        <v>0.56000000000000005</v>
      </c>
      <c r="I5938" s="115">
        <v>0.48</v>
      </c>
      <c r="J5938" s="115" t="s">
        <v>350</v>
      </c>
      <c r="K5938" s="115">
        <v>3.5376412522720002E-2</v>
      </c>
      <c r="L5938" s="115">
        <v>3834.8213269243502</v>
      </c>
      <c r="M5938" s="115">
        <v>10.4726166024604</v>
      </c>
      <c r="N5938" s="115">
        <v>1.39865906681591</v>
      </c>
      <c r="O5938" s="115">
        <v>0.37048360512100997</v>
      </c>
      <c r="P5938" s="115">
        <v>4.9479540126329997E-2</v>
      </c>
      <c r="Q5938" s="115">
        <v>135.662221212231</v>
      </c>
      <c r="R5938" s="115">
        <v>1750</v>
      </c>
      <c r="S5938" s="115" t="s">
        <v>371</v>
      </c>
      <c r="T5938" s="115">
        <v>1750</v>
      </c>
      <c r="U5938" s="115" t="s">
        <v>352</v>
      </c>
      <c r="V5938" s="115" t="s">
        <v>350</v>
      </c>
      <c r="Z5938" s="115">
        <v>0</v>
      </c>
      <c r="AA5938" s="115">
        <v>1</v>
      </c>
      <c r="AB5938" s="115">
        <v>0.37048360512100997</v>
      </c>
      <c r="AC5938" s="115">
        <v>4.9479540126329997E-2</v>
      </c>
      <c r="AD5938" s="115">
        <v>135.662221212231</v>
      </c>
      <c r="AF5938" s="115">
        <v>-1</v>
      </c>
      <c r="AG5938" s="115">
        <v>-1</v>
      </c>
      <c r="AH5938" s="115">
        <v>-1</v>
      </c>
      <c r="AI5938" s="115">
        <v>-1</v>
      </c>
      <c r="AJ5938" s="115">
        <v>0</v>
      </c>
      <c r="AM5938" s="115" t="s">
        <v>348</v>
      </c>
      <c r="AN5938" s="115">
        <v>-1</v>
      </c>
      <c r="AQ5938" s="115">
        <v>606</v>
      </c>
      <c r="AR5938" s="115" t="s">
        <v>275</v>
      </c>
      <c r="AS5938" s="115" t="s">
        <v>276</v>
      </c>
      <c r="AT5938" s="115" t="s">
        <v>296</v>
      </c>
      <c r="AV5938" s="115">
        <v>92.969956936540598</v>
      </c>
      <c r="AW5938" s="115">
        <v>0.1100261324</v>
      </c>
    </row>
    <row r="5939" spans="1:49" x14ac:dyDescent="0.25">
      <c r="A5939" s="117">
        <v>450000</v>
      </c>
      <c r="B5939" s="117">
        <v>850000</v>
      </c>
      <c r="C5939" s="117">
        <v>850000</v>
      </c>
      <c r="D5939" s="115" t="s">
        <v>342</v>
      </c>
      <c r="E5939" s="115" t="s">
        <v>13</v>
      </c>
      <c r="F5939" s="115" t="s">
        <v>343</v>
      </c>
      <c r="G5939" s="115" t="s">
        <v>344</v>
      </c>
      <c r="H5939" s="115">
        <v>0.56000000000000005</v>
      </c>
      <c r="I5939" s="115">
        <v>0.48</v>
      </c>
      <c r="J5939" s="115" t="s">
        <v>350</v>
      </c>
      <c r="K5939" s="115">
        <v>1.1029976964800001E-3</v>
      </c>
      <c r="L5939" s="115">
        <v>3834.8213269243502</v>
      </c>
      <c r="M5939" s="115">
        <v>10.4726166024604</v>
      </c>
      <c r="N5939" s="115">
        <v>1.39865906681591</v>
      </c>
      <c r="O5939" s="115">
        <v>1.1551271988650001E-2</v>
      </c>
      <c r="P5939" s="115">
        <v>1.54271772886E-3</v>
      </c>
      <c r="Q5939" s="115">
        <v>4.2297990900176003</v>
      </c>
      <c r="R5939" s="115">
        <v>1210</v>
      </c>
      <c r="S5939" s="115" t="s">
        <v>353</v>
      </c>
      <c r="T5939" s="115">
        <v>1210</v>
      </c>
      <c r="U5939" s="115" t="s">
        <v>352</v>
      </c>
      <c r="V5939" s="115" t="s">
        <v>350</v>
      </c>
      <c r="Z5939" s="115">
        <v>0</v>
      </c>
      <c r="AA5939" s="115">
        <v>1</v>
      </c>
      <c r="AB5939" s="115">
        <v>1.1551271988650001E-2</v>
      </c>
      <c r="AC5939" s="115">
        <v>1.54271772886E-3</v>
      </c>
      <c r="AD5939" s="115">
        <v>23.718014513464201</v>
      </c>
      <c r="AF5939" s="115">
        <v>-1</v>
      </c>
      <c r="AG5939" s="115">
        <v>-1</v>
      </c>
      <c r="AH5939" s="115">
        <v>-1</v>
      </c>
      <c r="AI5939" s="115">
        <v>-1</v>
      </c>
      <c r="AJ5939" s="115">
        <v>0</v>
      </c>
      <c r="AM5939" s="115" t="s">
        <v>348</v>
      </c>
      <c r="AN5939" s="115">
        <v>-1</v>
      </c>
      <c r="AQ5939" s="115">
        <v>606</v>
      </c>
      <c r="AR5939" s="115" t="s">
        <v>275</v>
      </c>
      <c r="AS5939" s="115" t="s">
        <v>276</v>
      </c>
      <c r="AT5939" s="115" t="s">
        <v>296</v>
      </c>
      <c r="AV5939" s="115">
        <v>9.71691248229072</v>
      </c>
      <c r="AW5939" s="115">
        <v>1.9236021499999999E-2</v>
      </c>
    </row>
    <row r="5940" spans="1:49" x14ac:dyDescent="0.25">
      <c r="A5940" s="117">
        <v>450000</v>
      </c>
      <c r="B5940" s="117">
        <v>860000</v>
      </c>
      <c r="C5940" s="117">
        <v>860000</v>
      </c>
      <c r="D5940" s="115" t="s">
        <v>342</v>
      </c>
      <c r="E5940" s="115" t="s">
        <v>13</v>
      </c>
      <c r="F5940" s="115" t="s">
        <v>343</v>
      </c>
      <c r="G5940" s="115" t="s">
        <v>344</v>
      </c>
      <c r="H5940" s="115">
        <v>0.56000000000000005</v>
      </c>
      <c r="I5940" s="115">
        <v>0.48</v>
      </c>
      <c r="J5940" s="115" t="s">
        <v>350</v>
      </c>
      <c r="K5940" s="115">
        <v>2.3832632416599998E-3</v>
      </c>
      <c r="L5940" s="115">
        <v>3744.0310389841102</v>
      </c>
      <c r="M5940" s="115">
        <v>8.7260657800849195</v>
      </c>
      <c r="N5940" s="115">
        <v>1.1848186852356699</v>
      </c>
      <c r="O5940" s="115">
        <v>2.079651181804E-2</v>
      </c>
      <c r="P5940" s="115">
        <v>2.8237348205600002E-3</v>
      </c>
      <c r="Q5940" s="115">
        <v>8.9230115508711503</v>
      </c>
      <c r="R5940" s="115">
        <v>1210</v>
      </c>
      <c r="S5940" s="115" t="s">
        <v>353</v>
      </c>
      <c r="T5940" s="115">
        <v>1210</v>
      </c>
      <c r="U5940" s="115" t="s">
        <v>352</v>
      </c>
      <c r="V5940" s="115" t="s">
        <v>350</v>
      </c>
      <c r="Z5940" s="115">
        <v>0</v>
      </c>
      <c r="AA5940" s="115">
        <v>1</v>
      </c>
      <c r="AB5940" s="115">
        <v>2.079651181804E-2</v>
      </c>
      <c r="AC5940" s="115">
        <v>2.8237348205600002E-3</v>
      </c>
      <c r="AD5940" s="115">
        <v>135.45517732276801</v>
      </c>
      <c r="AF5940" s="115">
        <v>-1</v>
      </c>
      <c r="AG5940" s="115">
        <v>-1</v>
      </c>
      <c r="AH5940" s="115">
        <v>-1</v>
      </c>
      <c r="AI5940" s="115">
        <v>-1</v>
      </c>
      <c r="AJ5940" s="115">
        <v>0</v>
      </c>
      <c r="AM5940" s="115" t="s">
        <v>348</v>
      </c>
      <c r="AN5940" s="115">
        <v>-1</v>
      </c>
      <c r="AQ5940" s="115">
        <v>606</v>
      </c>
      <c r="AR5940" s="115" t="s">
        <v>275</v>
      </c>
      <c r="AS5940" s="115" t="s">
        <v>276</v>
      </c>
      <c r="AT5940" s="115" t="s">
        <v>296</v>
      </c>
      <c r="AV5940" s="115">
        <v>12.4257487486224</v>
      </c>
      <c r="AW5940" s="115">
        <v>0.1098582136</v>
      </c>
    </row>
    <row r="5941" spans="1:49" x14ac:dyDescent="0.25">
      <c r="A5941" s="117">
        <v>450000</v>
      </c>
      <c r="B5941" s="117">
        <v>860000</v>
      </c>
      <c r="C5941" s="117">
        <v>860000</v>
      </c>
      <c r="D5941" s="115" t="s">
        <v>342</v>
      </c>
      <c r="E5941" s="115" t="s">
        <v>13</v>
      </c>
      <c r="F5941" s="115" t="s">
        <v>343</v>
      </c>
      <c r="G5941" s="115" t="s">
        <v>344</v>
      </c>
      <c r="H5941" s="115">
        <v>0.56000000000000005</v>
      </c>
      <c r="I5941" s="115">
        <v>0.48</v>
      </c>
      <c r="J5941" s="115" t="s">
        <v>350</v>
      </c>
      <c r="K5941" s="115">
        <v>1.1429621561639999E-2</v>
      </c>
      <c r="L5941" s="115">
        <v>3744.0310389841102</v>
      </c>
      <c r="M5941" s="115">
        <v>8.7260657800849195</v>
      </c>
      <c r="N5941" s="115">
        <v>1.1848186852356699</v>
      </c>
      <c r="O5941" s="115">
        <v>9.9735629588360006E-2</v>
      </c>
      <c r="P5941" s="115">
        <v>1.3542029191400001E-2</v>
      </c>
      <c r="Q5941" s="115">
        <v>42.792857890629698</v>
      </c>
      <c r="R5941" s="115">
        <v>1210</v>
      </c>
      <c r="S5941" s="115" t="s">
        <v>353</v>
      </c>
      <c r="T5941" s="115">
        <v>1210</v>
      </c>
      <c r="U5941" s="115" t="s">
        <v>352</v>
      </c>
      <c r="V5941" s="115" t="s">
        <v>350</v>
      </c>
      <c r="Z5941" s="115">
        <v>0</v>
      </c>
      <c r="AA5941" s="115">
        <v>1</v>
      </c>
      <c r="AB5941" s="115">
        <v>9.9735629588360006E-2</v>
      </c>
      <c r="AC5941" s="115">
        <v>1.3542029191400001E-2</v>
      </c>
      <c r="AD5941" s="115">
        <v>90.400999249076506</v>
      </c>
      <c r="AF5941" s="115">
        <v>-1</v>
      </c>
      <c r="AG5941" s="115">
        <v>-1</v>
      </c>
      <c r="AH5941" s="115">
        <v>-1</v>
      </c>
      <c r="AI5941" s="115">
        <v>-1</v>
      </c>
      <c r="AJ5941" s="115">
        <v>0</v>
      </c>
      <c r="AM5941" s="115" t="s">
        <v>348</v>
      </c>
      <c r="AN5941" s="115">
        <v>-1</v>
      </c>
      <c r="AQ5941" s="115">
        <v>606</v>
      </c>
      <c r="AR5941" s="115" t="s">
        <v>275</v>
      </c>
      <c r="AS5941" s="115" t="s">
        <v>276</v>
      </c>
      <c r="AT5941" s="115" t="s">
        <v>296</v>
      </c>
      <c r="AV5941" s="115">
        <v>37.9311998755947</v>
      </c>
      <c r="AW5941" s="115">
        <v>7.3317923199999996E-2</v>
      </c>
    </row>
    <row r="5942" spans="1:49" x14ac:dyDescent="0.25">
      <c r="A5942" s="117">
        <v>450000</v>
      </c>
      <c r="B5942" s="117">
        <v>860000</v>
      </c>
      <c r="C5942" s="117">
        <v>860000</v>
      </c>
      <c r="D5942" s="115" t="s">
        <v>342</v>
      </c>
      <c r="E5942" s="115" t="s">
        <v>13</v>
      </c>
      <c r="F5942" s="115" t="s">
        <v>343</v>
      </c>
      <c r="G5942" s="115" t="s">
        <v>344</v>
      </c>
      <c r="H5942" s="115">
        <v>0.56000000000000005</v>
      </c>
      <c r="I5942" s="115">
        <v>0.48</v>
      </c>
      <c r="J5942" s="115" t="s">
        <v>350</v>
      </c>
      <c r="K5942" s="115">
        <v>5.6555248428299997E-3</v>
      </c>
      <c r="L5942" s="115">
        <v>3744.0310389841102</v>
      </c>
      <c r="M5942" s="115">
        <v>8.7260657800849195</v>
      </c>
      <c r="N5942" s="115">
        <v>1.1848186852356699</v>
      </c>
      <c r="O5942" s="115">
        <v>4.9350481799500003E-2</v>
      </c>
      <c r="P5942" s="115">
        <v>6.7007715086000001E-3</v>
      </c>
      <c r="Q5942" s="115">
        <v>21.174460553331201</v>
      </c>
      <c r="R5942" s="115">
        <v>1210</v>
      </c>
      <c r="S5942" s="115" t="s">
        <v>353</v>
      </c>
      <c r="T5942" s="115">
        <v>1210</v>
      </c>
      <c r="U5942" s="115" t="s">
        <v>352</v>
      </c>
      <c r="V5942" s="115" t="s">
        <v>350</v>
      </c>
      <c r="Z5942" s="115">
        <v>0</v>
      </c>
      <c r="AA5942" s="115">
        <v>1</v>
      </c>
      <c r="AB5942" s="115">
        <v>4.9350481799500003E-2</v>
      </c>
      <c r="AC5942" s="115">
        <v>6.7007715086000001E-3</v>
      </c>
      <c r="AD5942" s="115">
        <v>51.477574671168199</v>
      </c>
      <c r="AF5942" s="115">
        <v>-1</v>
      </c>
      <c r="AG5942" s="115">
        <v>-1</v>
      </c>
      <c r="AH5942" s="115">
        <v>-1</v>
      </c>
      <c r="AI5942" s="115">
        <v>-1</v>
      </c>
      <c r="AJ5942" s="115">
        <v>0</v>
      </c>
      <c r="AM5942" s="115" t="s">
        <v>348</v>
      </c>
      <c r="AN5942" s="115">
        <v>-1</v>
      </c>
      <c r="AQ5942" s="115">
        <v>606</v>
      </c>
      <c r="AR5942" s="115" t="s">
        <v>275</v>
      </c>
      <c r="AS5942" s="115" t="s">
        <v>276</v>
      </c>
      <c r="AT5942" s="115" t="s">
        <v>296</v>
      </c>
      <c r="AV5942" s="115">
        <v>23.121463568996699</v>
      </c>
      <c r="AW5942" s="115">
        <v>4.1749857799999998E-2</v>
      </c>
    </row>
    <row r="5943" spans="1:49" x14ac:dyDescent="0.25">
      <c r="A5943" s="117">
        <v>450000</v>
      </c>
      <c r="B5943" s="117">
        <v>860000</v>
      </c>
      <c r="C5943" s="117">
        <v>860000</v>
      </c>
      <c r="D5943" s="115" t="s">
        <v>342</v>
      </c>
      <c r="E5943" s="115" t="s">
        <v>13</v>
      </c>
      <c r="F5943" s="115" t="s">
        <v>343</v>
      </c>
      <c r="G5943" s="115" t="s">
        <v>344</v>
      </c>
      <c r="H5943" s="115">
        <v>0.56000000000000005</v>
      </c>
      <c r="I5943" s="115">
        <v>0.48</v>
      </c>
      <c r="J5943" s="115" t="s">
        <v>350</v>
      </c>
      <c r="K5943" s="115">
        <v>0.31606724099944999</v>
      </c>
      <c r="L5943" s="115">
        <v>3744.0310389841102</v>
      </c>
      <c r="M5943" s="115">
        <v>8.7260657800849195</v>
      </c>
      <c r="N5943" s="115">
        <v>1.1848186852356699</v>
      </c>
      <c r="O5943" s="115">
        <v>2.7580235358911902</v>
      </c>
      <c r="P5943" s="115">
        <v>0.37448237292704001</v>
      </c>
      <c r="Q5943" s="115">
        <v>1183.36556070802</v>
      </c>
      <c r="R5943" s="115">
        <v>1750</v>
      </c>
      <c r="S5943" s="115" t="s">
        <v>371</v>
      </c>
      <c r="T5943" s="115">
        <v>1750</v>
      </c>
      <c r="U5943" s="115" t="s">
        <v>352</v>
      </c>
      <c r="V5943" s="115" t="s">
        <v>350</v>
      </c>
      <c r="Z5943" s="115">
        <v>0</v>
      </c>
      <c r="AA5943" s="115">
        <v>1</v>
      </c>
      <c r="AB5943" s="115">
        <v>2.7580235358911902</v>
      </c>
      <c r="AC5943" s="115">
        <v>0.37448237292704001</v>
      </c>
      <c r="AD5943" s="115">
        <v>1347.4671136218001</v>
      </c>
      <c r="AF5943" s="115">
        <v>-1</v>
      </c>
      <c r="AG5943" s="115">
        <v>-1</v>
      </c>
      <c r="AH5943" s="115">
        <v>-1</v>
      </c>
      <c r="AI5943" s="115">
        <v>-1</v>
      </c>
      <c r="AJ5943" s="115">
        <v>0</v>
      </c>
      <c r="AM5943" s="115" t="s">
        <v>348</v>
      </c>
      <c r="AN5943" s="115">
        <v>-1</v>
      </c>
      <c r="AQ5943" s="115">
        <v>606</v>
      </c>
      <c r="AR5943" s="115" t="s">
        <v>275</v>
      </c>
      <c r="AS5943" s="115" t="s">
        <v>276</v>
      </c>
      <c r="AT5943" s="115" t="s">
        <v>296</v>
      </c>
      <c r="AV5943" s="115">
        <v>146.077899402794</v>
      </c>
      <c r="AW5943" s="115">
        <v>1.0928362641</v>
      </c>
    </row>
    <row r="5944" spans="1:49" x14ac:dyDescent="0.25">
      <c r="A5944" s="117">
        <v>450000</v>
      </c>
      <c r="B5944" s="117">
        <v>870000</v>
      </c>
      <c r="C5944" s="117">
        <v>870000</v>
      </c>
      <c r="D5944" s="115" t="s">
        <v>342</v>
      </c>
      <c r="E5944" s="115" t="s">
        <v>13</v>
      </c>
      <c r="F5944" s="115" t="s">
        <v>343</v>
      </c>
      <c r="G5944" s="115" t="s">
        <v>344</v>
      </c>
      <c r="H5944" s="115">
        <v>0.56000000000000005</v>
      </c>
      <c r="I5944" s="115">
        <v>0.48</v>
      </c>
      <c r="J5944" s="115" t="s">
        <v>350</v>
      </c>
      <c r="K5944" s="115">
        <v>4.6899159245000001E-4</v>
      </c>
      <c r="L5944" s="115">
        <v>3769.25623195555</v>
      </c>
      <c r="M5944" s="115">
        <v>9.8005123641042005</v>
      </c>
      <c r="N5944" s="115">
        <v>1.3053215664328801</v>
      </c>
      <c r="O5944" s="115">
        <v>4.5963579005200003E-3</v>
      </c>
      <c r="P5944" s="115">
        <v>6.1218484009999997E-4</v>
      </c>
      <c r="Q5944" s="115">
        <v>1.7677494825995299</v>
      </c>
      <c r="R5944" s="115">
        <v>1400</v>
      </c>
      <c r="S5944" s="115" t="s">
        <v>356</v>
      </c>
      <c r="T5944" s="115">
        <v>1400</v>
      </c>
      <c r="U5944" s="115" t="s">
        <v>352</v>
      </c>
      <c r="V5944" s="115" t="s">
        <v>350</v>
      </c>
      <c r="Z5944" s="115">
        <v>0</v>
      </c>
      <c r="AA5944" s="115">
        <v>1</v>
      </c>
      <c r="AB5944" s="115">
        <v>4.5963579005200003E-3</v>
      </c>
      <c r="AC5944" s="115">
        <v>6.1218484009999997E-4</v>
      </c>
      <c r="AD5944" s="115">
        <v>192.074321614094</v>
      </c>
      <c r="AF5944" s="115">
        <v>-1</v>
      </c>
      <c r="AG5944" s="115">
        <v>-1</v>
      </c>
      <c r="AH5944" s="115">
        <v>-1</v>
      </c>
      <c r="AI5944" s="115">
        <v>-1</v>
      </c>
      <c r="AJ5944" s="115">
        <v>0</v>
      </c>
      <c r="AM5944" s="115" t="s">
        <v>348</v>
      </c>
      <c r="AN5944" s="115">
        <v>-1</v>
      </c>
      <c r="AQ5944" s="115">
        <v>606</v>
      </c>
      <c r="AR5944" s="115" t="s">
        <v>275</v>
      </c>
      <c r="AS5944" s="115" t="s">
        <v>276</v>
      </c>
      <c r="AT5944" s="115" t="s">
        <v>296</v>
      </c>
      <c r="AV5944" s="115">
        <v>109.290360107553</v>
      </c>
      <c r="AW5944" s="115">
        <v>0.1557780386</v>
      </c>
    </row>
    <row r="5945" spans="1:49" x14ac:dyDescent="0.25">
      <c r="A5945" s="117">
        <v>450000</v>
      </c>
      <c r="B5945" s="117">
        <v>870000</v>
      </c>
      <c r="C5945" s="117">
        <v>870000</v>
      </c>
      <c r="D5945" s="115" t="s">
        <v>342</v>
      </c>
      <c r="E5945" s="115" t="s">
        <v>13</v>
      </c>
      <c r="F5945" s="115" t="s">
        <v>343</v>
      </c>
      <c r="G5945" s="115" t="s">
        <v>344</v>
      </c>
      <c r="H5945" s="115">
        <v>0.56000000000000005</v>
      </c>
      <c r="I5945" s="115">
        <v>0.48</v>
      </c>
      <c r="J5945" s="115" t="s">
        <v>345</v>
      </c>
      <c r="K5945" s="115">
        <v>4.5828333712640001E-2</v>
      </c>
      <c r="L5945" s="115">
        <v>3769.25623195555</v>
      </c>
      <c r="M5945" s="115">
        <v>9.8005123641042005</v>
      </c>
      <c r="N5945" s="115">
        <v>1.3053215664328801</v>
      </c>
      <c r="O5945" s="115">
        <v>0.44914115117706999</v>
      </c>
      <c r="P5945" s="115">
        <v>5.9820712348790002E-2</v>
      </c>
      <c r="Q5945" s="115">
        <v>172.738732446526</v>
      </c>
      <c r="R5945" s="115">
        <v>1400</v>
      </c>
      <c r="S5945" s="115" t="s">
        <v>356</v>
      </c>
      <c r="T5945" s="115">
        <v>1400</v>
      </c>
      <c r="U5945" s="115" t="s">
        <v>347</v>
      </c>
      <c r="V5945" s="115" t="s">
        <v>345</v>
      </c>
      <c r="Z5945" s="115">
        <v>0</v>
      </c>
      <c r="AA5945" s="115">
        <v>1</v>
      </c>
      <c r="AB5945" s="115">
        <v>0.44914115117706999</v>
      </c>
      <c r="AC5945" s="115">
        <v>5.9820712348790002E-2</v>
      </c>
      <c r="AD5945" s="115">
        <v>1117.9714968251501</v>
      </c>
      <c r="AF5945" s="115">
        <v>-1</v>
      </c>
      <c r="AG5945" s="115">
        <v>-1</v>
      </c>
      <c r="AH5945" s="115">
        <v>-1</v>
      </c>
      <c r="AI5945" s="115">
        <v>-1</v>
      </c>
      <c r="AJ5945" s="115">
        <v>0</v>
      </c>
      <c r="AM5945" s="115" t="s">
        <v>348</v>
      </c>
      <c r="AN5945" s="115">
        <v>-1</v>
      </c>
      <c r="AQ5945" s="115">
        <v>606</v>
      </c>
      <c r="AR5945" s="115" t="s">
        <v>275</v>
      </c>
      <c r="AS5945" s="115" t="s">
        <v>276</v>
      </c>
      <c r="AT5945" s="115" t="s">
        <v>296</v>
      </c>
      <c r="AV5945" s="115">
        <v>115.43697582572101</v>
      </c>
      <c r="AW5945" s="115">
        <v>0.90670843209999996</v>
      </c>
    </row>
    <row r="5946" spans="1:49" x14ac:dyDescent="0.25">
      <c r="A5946" s="117">
        <v>450000</v>
      </c>
      <c r="B5946" s="117">
        <v>870000</v>
      </c>
      <c r="C5946" s="117">
        <v>870000</v>
      </c>
      <c r="D5946" s="115" t="s">
        <v>342</v>
      </c>
      <c r="E5946" s="115" t="s">
        <v>13</v>
      </c>
      <c r="F5946" s="115" t="s">
        <v>343</v>
      </c>
      <c r="G5946" s="115" t="s">
        <v>344</v>
      </c>
      <c r="H5946" s="115">
        <v>0.56000000000000005</v>
      </c>
      <c r="I5946" s="115">
        <v>0.48</v>
      </c>
      <c r="J5946" s="115" t="s">
        <v>350</v>
      </c>
      <c r="K5946" s="115">
        <v>0.25357346975204997</v>
      </c>
      <c r="L5946" s="115">
        <v>3769.25623195555</v>
      </c>
      <c r="M5946" s="115">
        <v>9.8005123641042005</v>
      </c>
      <c r="N5946" s="115">
        <v>1.3053215664328801</v>
      </c>
      <c r="O5946" s="115">
        <v>2.4851499255137699</v>
      </c>
      <c r="P5946" s="115">
        <v>0.33099491874255998</v>
      </c>
      <c r="Q5946" s="115">
        <v>955.783381121508</v>
      </c>
      <c r="R5946" s="115">
        <v>1750</v>
      </c>
      <c r="S5946" s="115" t="s">
        <v>371</v>
      </c>
      <c r="T5946" s="115">
        <v>1750</v>
      </c>
      <c r="U5946" s="115" t="s">
        <v>352</v>
      </c>
      <c r="V5946" s="115" t="s">
        <v>350</v>
      </c>
      <c r="Z5946" s="115">
        <v>0</v>
      </c>
      <c r="AA5946" s="115">
        <v>1</v>
      </c>
      <c r="AB5946" s="115">
        <v>2.4851499255137699</v>
      </c>
      <c r="AC5946" s="115">
        <v>0.33099491874255998</v>
      </c>
      <c r="AD5946" s="115">
        <v>955.783381121508</v>
      </c>
      <c r="AF5946" s="115">
        <v>-1</v>
      </c>
      <c r="AG5946" s="115">
        <v>-1</v>
      </c>
      <c r="AH5946" s="115">
        <v>-1</v>
      </c>
      <c r="AI5946" s="115">
        <v>-1</v>
      </c>
      <c r="AJ5946" s="115">
        <v>0</v>
      </c>
      <c r="AM5946" s="115" t="s">
        <v>348</v>
      </c>
      <c r="AN5946" s="115">
        <v>-1</v>
      </c>
      <c r="AQ5946" s="115">
        <v>606</v>
      </c>
      <c r="AR5946" s="115" t="s">
        <v>275</v>
      </c>
      <c r="AS5946" s="115" t="s">
        <v>276</v>
      </c>
      <c r="AT5946" s="115" t="s">
        <v>296</v>
      </c>
      <c r="AV5946" s="115">
        <v>139.871556802047</v>
      </c>
      <c r="AW5946" s="115">
        <v>0.77516900330000005</v>
      </c>
    </row>
    <row r="5947" spans="1:49" x14ac:dyDescent="0.25">
      <c r="A5947" s="117">
        <v>450000</v>
      </c>
      <c r="B5947" s="117">
        <v>870000</v>
      </c>
      <c r="C5947" s="117">
        <v>870000</v>
      </c>
      <c r="D5947" s="115" t="s">
        <v>342</v>
      </c>
      <c r="E5947" s="115" t="s">
        <v>13</v>
      </c>
      <c r="F5947" s="115" t="s">
        <v>343</v>
      </c>
      <c r="G5947" s="115" t="s">
        <v>344</v>
      </c>
      <c r="H5947" s="115">
        <v>0.56000000000000005</v>
      </c>
      <c r="I5947" s="115">
        <v>0.48</v>
      </c>
      <c r="J5947" s="115" t="s">
        <v>350</v>
      </c>
      <c r="K5947" s="115">
        <v>1.37075577832E-3</v>
      </c>
      <c r="L5947" s="115">
        <v>3832.2717959850502</v>
      </c>
      <c r="M5947" s="115">
        <v>10.830820639946801</v>
      </c>
      <c r="N5947" s="115">
        <v>1.4391182632149899</v>
      </c>
      <c r="O5947" s="115">
        <v>1.4846409976200001E-2</v>
      </c>
      <c r="P5947" s="115">
        <v>1.9726796749899998E-3</v>
      </c>
      <c r="Q5947" s="115">
        <v>5.2531087084584298</v>
      </c>
      <c r="R5947" s="115">
        <v>1400</v>
      </c>
      <c r="S5947" s="115" t="s">
        <v>356</v>
      </c>
      <c r="T5947" s="115">
        <v>1400</v>
      </c>
      <c r="U5947" s="115" t="s">
        <v>352</v>
      </c>
      <c r="V5947" s="115" t="s">
        <v>350</v>
      </c>
      <c r="Z5947" s="115">
        <v>0</v>
      </c>
      <c r="AA5947" s="115">
        <v>1</v>
      </c>
      <c r="AB5947" s="115">
        <v>1.4846409976200001E-2</v>
      </c>
      <c r="AC5947" s="115">
        <v>1.9726796749899998E-3</v>
      </c>
      <c r="AD5947" s="115">
        <v>890.19758522478196</v>
      </c>
      <c r="AF5947" s="115">
        <v>-1</v>
      </c>
      <c r="AG5947" s="115">
        <v>-1</v>
      </c>
      <c r="AH5947" s="115">
        <v>-1</v>
      </c>
      <c r="AI5947" s="115">
        <v>-1</v>
      </c>
      <c r="AJ5947" s="115">
        <v>0</v>
      </c>
      <c r="AM5947" s="115" t="s">
        <v>348</v>
      </c>
      <c r="AN5947" s="115">
        <v>-1</v>
      </c>
      <c r="AQ5947" s="115">
        <v>606</v>
      </c>
      <c r="AR5947" s="115" t="s">
        <v>275</v>
      </c>
      <c r="AS5947" s="115" t="s">
        <v>276</v>
      </c>
      <c r="AT5947" s="115" t="s">
        <v>296</v>
      </c>
      <c r="AV5947" s="115">
        <v>34.052116449147299</v>
      </c>
      <c r="AW5947" s="115">
        <v>0.72197695480000001</v>
      </c>
    </row>
    <row r="5948" spans="1:49" x14ac:dyDescent="0.25">
      <c r="A5948" s="117">
        <v>450000</v>
      </c>
      <c r="B5948" s="117">
        <v>870000</v>
      </c>
      <c r="C5948" s="117">
        <v>870000</v>
      </c>
      <c r="D5948" s="115" t="s">
        <v>342</v>
      </c>
      <c r="E5948" s="115" t="s">
        <v>13</v>
      </c>
      <c r="F5948" s="115" t="s">
        <v>343</v>
      </c>
      <c r="G5948" s="115" t="s">
        <v>344</v>
      </c>
      <c r="H5948" s="115">
        <v>0.56000000000000005</v>
      </c>
      <c r="I5948" s="115">
        <v>0.48</v>
      </c>
      <c r="J5948" s="115" t="s">
        <v>345</v>
      </c>
      <c r="K5948" s="115">
        <v>1.7150845650610001E-2</v>
      </c>
      <c r="L5948" s="115">
        <v>3832.2717959850502</v>
      </c>
      <c r="M5948" s="115">
        <v>10.830820639946801</v>
      </c>
      <c r="N5948" s="115">
        <v>1.4391182632149899</v>
      </c>
      <c r="O5948" s="115">
        <v>0.18575773306525001</v>
      </c>
      <c r="P5948" s="115">
        <v>2.4682095205379999E-2</v>
      </c>
      <c r="Q5948" s="115">
        <v>65.7267020641562</v>
      </c>
      <c r="R5948" s="115">
        <v>1400</v>
      </c>
      <c r="S5948" s="115" t="s">
        <v>356</v>
      </c>
      <c r="T5948" s="115">
        <v>1400</v>
      </c>
      <c r="U5948" s="115" t="s">
        <v>347</v>
      </c>
      <c r="V5948" s="115" t="s">
        <v>345</v>
      </c>
      <c r="Z5948" s="115">
        <v>0</v>
      </c>
      <c r="AA5948" s="115">
        <v>1</v>
      </c>
      <c r="AB5948" s="115">
        <v>0.18575773306525001</v>
      </c>
      <c r="AC5948" s="115">
        <v>2.4682095205379999E-2</v>
      </c>
      <c r="AD5948" s="115">
        <v>801.26617335841695</v>
      </c>
      <c r="AF5948" s="115">
        <v>-1</v>
      </c>
      <c r="AG5948" s="115">
        <v>-1</v>
      </c>
      <c r="AH5948" s="115">
        <v>-1</v>
      </c>
      <c r="AI5948" s="115">
        <v>-1</v>
      </c>
      <c r="AJ5948" s="115">
        <v>0</v>
      </c>
      <c r="AM5948" s="115" t="s">
        <v>348</v>
      </c>
      <c r="AN5948" s="115">
        <v>-1</v>
      </c>
      <c r="AQ5948" s="115">
        <v>606</v>
      </c>
      <c r="AR5948" s="115" t="s">
        <v>275</v>
      </c>
      <c r="AS5948" s="115" t="s">
        <v>276</v>
      </c>
      <c r="AT5948" s="115" t="s">
        <v>296</v>
      </c>
      <c r="AV5948" s="115">
        <v>54.2980583693315</v>
      </c>
      <c r="AW5948" s="115">
        <v>0.64985091110000004</v>
      </c>
    </row>
    <row r="5949" spans="1:49" x14ac:dyDescent="0.25">
      <c r="A5949" s="117">
        <v>450000</v>
      </c>
      <c r="B5949" s="117">
        <v>870000</v>
      </c>
      <c r="C5949" s="117">
        <v>870000</v>
      </c>
      <c r="D5949" s="115" t="s">
        <v>342</v>
      </c>
      <c r="E5949" s="115" t="s">
        <v>13</v>
      </c>
      <c r="F5949" s="115" t="s">
        <v>343</v>
      </c>
      <c r="G5949" s="115" t="s">
        <v>344</v>
      </c>
      <c r="H5949" s="115">
        <v>0.56000000000000005</v>
      </c>
      <c r="I5949" s="115">
        <v>0.48</v>
      </c>
      <c r="J5949" s="115" t="s">
        <v>350</v>
      </c>
      <c r="K5949" s="115">
        <v>6.9748053297700001E-3</v>
      </c>
      <c r="L5949" s="115">
        <v>3832.2717959850502</v>
      </c>
      <c r="M5949" s="115">
        <v>10.830820639946801</v>
      </c>
      <c r="N5949" s="115">
        <v>1.4391182632149899</v>
      </c>
      <c r="O5949" s="115">
        <v>7.5542865525330002E-2</v>
      </c>
      <c r="P5949" s="115">
        <v>1.0037569732440001E-2</v>
      </c>
      <c r="Q5949" s="115">
        <v>26.729349747782901</v>
      </c>
      <c r="R5949" s="115">
        <v>1750</v>
      </c>
      <c r="S5949" s="115" t="s">
        <v>371</v>
      </c>
      <c r="T5949" s="115">
        <v>1750</v>
      </c>
      <c r="U5949" s="115" t="s">
        <v>352</v>
      </c>
      <c r="V5949" s="115" t="s">
        <v>350</v>
      </c>
      <c r="Z5949" s="115">
        <v>0</v>
      </c>
      <c r="AA5949" s="115">
        <v>1</v>
      </c>
      <c r="AB5949" s="115">
        <v>7.5542865525330002E-2</v>
      </c>
      <c r="AC5949" s="115">
        <v>1.0037569732440001E-2</v>
      </c>
      <c r="AD5949" s="115">
        <v>26.729349747784099</v>
      </c>
      <c r="AF5949" s="115">
        <v>-1</v>
      </c>
      <c r="AG5949" s="115">
        <v>-1</v>
      </c>
      <c r="AH5949" s="115">
        <v>-1</v>
      </c>
      <c r="AI5949" s="115">
        <v>-1</v>
      </c>
      <c r="AJ5949" s="115">
        <v>0</v>
      </c>
      <c r="AM5949" s="115" t="s">
        <v>348</v>
      </c>
      <c r="AN5949" s="115">
        <v>-1</v>
      </c>
      <c r="AQ5949" s="115">
        <v>606</v>
      </c>
      <c r="AR5949" s="115" t="s">
        <v>275</v>
      </c>
      <c r="AS5949" s="115" t="s">
        <v>276</v>
      </c>
      <c r="AT5949" s="115" t="s">
        <v>296</v>
      </c>
      <c r="AV5949" s="115">
        <v>33.617606464315003</v>
      </c>
      <c r="AW5949" s="115">
        <v>2.1678304700000001E-2</v>
      </c>
    </row>
    <row r="5950" spans="1:49" x14ac:dyDescent="0.25">
      <c r="A5950" s="117">
        <v>450000</v>
      </c>
      <c r="B5950" s="117">
        <v>880000</v>
      </c>
      <c r="C5950" s="117">
        <v>880000</v>
      </c>
      <c r="D5950" s="115" t="s">
        <v>342</v>
      </c>
      <c r="E5950" s="115" t="s">
        <v>13</v>
      </c>
      <c r="F5950" s="115" t="s">
        <v>343</v>
      </c>
      <c r="G5950" s="115" t="s">
        <v>344</v>
      </c>
      <c r="H5950" s="115">
        <v>0.56000000000000005</v>
      </c>
      <c r="I5950" s="115">
        <v>0.48</v>
      </c>
      <c r="J5950" s="115" t="s">
        <v>350</v>
      </c>
      <c r="K5950" s="115">
        <v>2.6180288899999999E-5</v>
      </c>
      <c r="L5950" s="115">
        <v>3774.2132500850598</v>
      </c>
      <c r="M5950" s="115">
        <v>10.352470964337799</v>
      </c>
      <c r="N5950" s="115">
        <v>1.3786707843891299</v>
      </c>
      <c r="O5950" s="115">
        <v>2.7103068066999998E-4</v>
      </c>
      <c r="P5950" s="115">
        <v>3.6093999429999997E-5</v>
      </c>
      <c r="Q5950" s="115">
        <v>9.8809993257430007E-2</v>
      </c>
      <c r="R5950" s="115">
        <v>1400</v>
      </c>
      <c r="S5950" s="115" t="s">
        <v>356</v>
      </c>
      <c r="T5950" s="115">
        <v>1400</v>
      </c>
      <c r="U5950" s="115" t="s">
        <v>352</v>
      </c>
      <c r="V5950" s="115" t="s">
        <v>350</v>
      </c>
      <c r="Z5950" s="115">
        <v>0</v>
      </c>
      <c r="AA5950" s="115">
        <v>1</v>
      </c>
      <c r="AB5950" s="115">
        <v>2.7103068066999998E-4</v>
      </c>
      <c r="AC5950" s="115">
        <v>3.6093999429999997E-5</v>
      </c>
      <c r="AD5950" s="115">
        <v>135.82966047570201</v>
      </c>
      <c r="AF5950" s="115">
        <v>-1</v>
      </c>
      <c r="AG5950" s="115">
        <v>-1</v>
      </c>
      <c r="AH5950" s="115">
        <v>-1</v>
      </c>
      <c r="AI5950" s="115">
        <v>-1</v>
      </c>
      <c r="AJ5950" s="115">
        <v>0</v>
      </c>
      <c r="AM5950" s="115" t="s">
        <v>348</v>
      </c>
      <c r="AN5950" s="115">
        <v>-1</v>
      </c>
      <c r="AQ5950" s="115">
        <v>606</v>
      </c>
      <c r="AR5950" s="115" t="s">
        <v>275</v>
      </c>
      <c r="AS5950" s="115" t="s">
        <v>276</v>
      </c>
      <c r="AT5950" s="115" t="s">
        <v>296</v>
      </c>
      <c r="AV5950" s="115">
        <v>61.729091023808699</v>
      </c>
      <c r="AW5950" s="115">
        <v>0.1101619306</v>
      </c>
    </row>
    <row r="5951" spans="1:49" x14ac:dyDescent="0.25">
      <c r="A5951" s="117">
        <v>450000</v>
      </c>
      <c r="B5951" s="117">
        <v>880000</v>
      </c>
      <c r="C5951" s="117">
        <v>880000</v>
      </c>
      <c r="D5951" s="115" t="s">
        <v>342</v>
      </c>
      <c r="E5951" s="115" t="s">
        <v>13</v>
      </c>
      <c r="F5951" s="115" t="s">
        <v>343</v>
      </c>
      <c r="G5951" s="115" t="s">
        <v>344</v>
      </c>
      <c r="H5951" s="115">
        <v>0.56000000000000005</v>
      </c>
      <c r="I5951" s="115">
        <v>0.48</v>
      </c>
      <c r="J5951" s="115" t="s">
        <v>345</v>
      </c>
      <c r="K5951" s="115">
        <v>3.01983064689E-2</v>
      </c>
      <c r="L5951" s="115">
        <v>3774.2132500850598</v>
      </c>
      <c r="M5951" s="115">
        <v>10.352470964337799</v>
      </c>
      <c r="N5951" s="115">
        <v>1.3786707843891299</v>
      </c>
      <c r="O5951" s="115">
        <v>0.31262709089146001</v>
      </c>
      <c r="P5951" s="115">
        <v>4.1633522866700003E-2</v>
      </c>
      <c r="Q5951" s="115">
        <v>113.97484840505101</v>
      </c>
      <c r="R5951" s="115">
        <v>1400</v>
      </c>
      <c r="S5951" s="115" t="s">
        <v>356</v>
      </c>
      <c r="T5951" s="115">
        <v>1400</v>
      </c>
      <c r="U5951" s="115" t="s">
        <v>347</v>
      </c>
      <c r="V5951" s="115" t="s">
        <v>345</v>
      </c>
      <c r="Z5951" s="115">
        <v>0</v>
      </c>
      <c r="AA5951" s="115">
        <v>1</v>
      </c>
      <c r="AB5951" s="115">
        <v>0.31262709089146001</v>
      </c>
      <c r="AC5951" s="115">
        <v>4.1633522866700003E-2</v>
      </c>
      <c r="AD5951" s="115">
        <v>1074.09595342016</v>
      </c>
      <c r="AF5951" s="115">
        <v>-1</v>
      </c>
      <c r="AG5951" s="115">
        <v>-1</v>
      </c>
      <c r="AH5951" s="115">
        <v>-1</v>
      </c>
      <c r="AI5951" s="115">
        <v>-1</v>
      </c>
      <c r="AJ5951" s="115">
        <v>0</v>
      </c>
      <c r="AM5951" s="115" t="s">
        <v>348</v>
      </c>
      <c r="AN5951" s="115">
        <v>-1</v>
      </c>
      <c r="AQ5951" s="115">
        <v>606</v>
      </c>
      <c r="AR5951" s="115" t="s">
        <v>275</v>
      </c>
      <c r="AS5951" s="115" t="s">
        <v>276</v>
      </c>
      <c r="AT5951" s="115" t="s">
        <v>296</v>
      </c>
      <c r="AV5951" s="115">
        <v>69.787795313249603</v>
      </c>
      <c r="AW5951" s="115">
        <v>0.87112404980000002</v>
      </c>
    </row>
    <row r="5952" spans="1:49" x14ac:dyDescent="0.25">
      <c r="A5952" s="117">
        <v>450000</v>
      </c>
      <c r="B5952" s="117">
        <v>880000</v>
      </c>
      <c r="C5952" s="117">
        <v>880000</v>
      </c>
      <c r="D5952" s="115" t="s">
        <v>342</v>
      </c>
      <c r="E5952" s="115" t="s">
        <v>13</v>
      </c>
      <c r="F5952" s="115" t="s">
        <v>343</v>
      </c>
      <c r="G5952" s="115" t="s">
        <v>344</v>
      </c>
      <c r="H5952" s="115">
        <v>0.56000000000000005</v>
      </c>
      <c r="I5952" s="115">
        <v>0.48</v>
      </c>
      <c r="J5952" s="115" t="s">
        <v>350</v>
      </c>
      <c r="K5952" s="115">
        <v>0.15090066609979</v>
      </c>
      <c r="L5952" s="115">
        <v>3774.2132500850598</v>
      </c>
      <c r="M5952" s="115">
        <v>10.352470964337799</v>
      </c>
      <c r="N5952" s="115">
        <v>1.3786707843891299</v>
      </c>
      <c r="O5952" s="115">
        <v>1.56219476429733</v>
      </c>
      <c r="P5952" s="115">
        <v>0.20804233969663999</v>
      </c>
      <c r="Q5952" s="115">
        <v>569.53129344049705</v>
      </c>
      <c r="R5952" s="115">
        <v>1750</v>
      </c>
      <c r="S5952" s="115" t="s">
        <v>371</v>
      </c>
      <c r="T5952" s="115">
        <v>1750</v>
      </c>
      <c r="U5952" s="115" t="s">
        <v>352</v>
      </c>
      <c r="V5952" s="115" t="s">
        <v>350</v>
      </c>
      <c r="Z5952" s="115">
        <v>0</v>
      </c>
      <c r="AA5952" s="115">
        <v>1</v>
      </c>
      <c r="AB5952" s="115">
        <v>1.56219476429733</v>
      </c>
      <c r="AC5952" s="115">
        <v>0.20804233969663999</v>
      </c>
      <c r="AD5952" s="115">
        <v>630.94410730976801</v>
      </c>
      <c r="AF5952" s="115">
        <v>-1</v>
      </c>
      <c r="AG5952" s="115">
        <v>-1</v>
      </c>
      <c r="AH5952" s="115">
        <v>-1</v>
      </c>
      <c r="AI5952" s="115">
        <v>-1</v>
      </c>
      <c r="AJ5952" s="115">
        <v>0</v>
      </c>
      <c r="AM5952" s="115" t="s">
        <v>348</v>
      </c>
      <c r="AN5952" s="115">
        <v>-1</v>
      </c>
      <c r="AQ5952" s="115">
        <v>606</v>
      </c>
      <c r="AR5952" s="115" t="s">
        <v>275</v>
      </c>
      <c r="AS5952" s="115" t="s">
        <v>276</v>
      </c>
      <c r="AT5952" s="115" t="s">
        <v>296</v>
      </c>
      <c r="AV5952" s="115">
        <v>101.02444513626899</v>
      </c>
      <c r="AW5952" s="115">
        <v>0.51171460449999995</v>
      </c>
    </row>
    <row r="5953" spans="1:49" x14ac:dyDescent="0.25">
      <c r="A5953" s="117">
        <v>450000</v>
      </c>
      <c r="B5953" s="117">
        <v>880000</v>
      </c>
      <c r="C5953" s="117">
        <v>880000</v>
      </c>
      <c r="D5953" s="115" t="s">
        <v>342</v>
      </c>
      <c r="E5953" s="115" t="s">
        <v>13</v>
      </c>
      <c r="F5953" s="115" t="s">
        <v>343</v>
      </c>
      <c r="G5953" s="115" t="s">
        <v>344</v>
      </c>
      <c r="H5953" s="115">
        <v>0.56000000000000005</v>
      </c>
      <c r="I5953" s="115">
        <v>0.48</v>
      </c>
      <c r="J5953" s="115" t="s">
        <v>350</v>
      </c>
      <c r="K5953" s="115">
        <v>8.8042777353200003E-3</v>
      </c>
      <c r="L5953" s="115">
        <v>3711.5032761059401</v>
      </c>
      <c r="M5953" s="115">
        <v>7.3758687280136801</v>
      </c>
      <c r="N5953" s="115">
        <v>1.01572150580047</v>
      </c>
      <c r="O5953" s="115">
        <v>6.4939196820719997E-2</v>
      </c>
      <c r="P5953" s="115">
        <v>8.9426942387999999E-3</v>
      </c>
      <c r="Q5953" s="115">
        <v>32.677105658401601</v>
      </c>
      <c r="R5953" s="115">
        <v>1210</v>
      </c>
      <c r="S5953" s="115" t="s">
        <v>353</v>
      </c>
      <c r="T5953" s="115">
        <v>1210</v>
      </c>
      <c r="U5953" s="115" t="s">
        <v>352</v>
      </c>
      <c r="V5953" s="115" t="s">
        <v>350</v>
      </c>
      <c r="Z5953" s="115">
        <v>0</v>
      </c>
      <c r="AA5953" s="115">
        <v>1</v>
      </c>
      <c r="AB5953" s="115">
        <v>6.4939196820719997E-2</v>
      </c>
      <c r="AC5953" s="115">
        <v>8.9426942387999999E-3</v>
      </c>
      <c r="AD5953" s="115">
        <v>93.594997789550902</v>
      </c>
      <c r="AF5953" s="115">
        <v>-1</v>
      </c>
      <c r="AG5953" s="115">
        <v>-1</v>
      </c>
      <c r="AH5953" s="115">
        <v>-1</v>
      </c>
      <c r="AI5953" s="115">
        <v>-1</v>
      </c>
      <c r="AJ5953" s="115">
        <v>0</v>
      </c>
      <c r="AM5953" s="115" t="s">
        <v>348</v>
      </c>
      <c r="AN5953" s="115">
        <v>-1</v>
      </c>
      <c r="AQ5953" s="115">
        <v>606</v>
      </c>
      <c r="AR5953" s="115" t="s">
        <v>275</v>
      </c>
      <c r="AS5953" s="115" t="s">
        <v>276</v>
      </c>
      <c r="AT5953" s="115" t="s">
        <v>296</v>
      </c>
      <c r="AV5953" s="115">
        <v>36.840210481068603</v>
      </c>
      <c r="AW5953" s="115">
        <v>7.5908351799999996E-2</v>
      </c>
    </row>
    <row r="5954" spans="1:49" x14ac:dyDescent="0.25">
      <c r="A5954" s="117">
        <v>450000</v>
      </c>
      <c r="B5954" s="117">
        <v>880000</v>
      </c>
      <c r="C5954" s="117">
        <v>880000</v>
      </c>
      <c r="D5954" s="115" t="s">
        <v>342</v>
      </c>
      <c r="E5954" s="115" t="s">
        <v>13</v>
      </c>
      <c r="F5954" s="115" t="s">
        <v>343</v>
      </c>
      <c r="G5954" s="115" t="s">
        <v>344</v>
      </c>
      <c r="H5954" s="115">
        <v>0.56000000000000005</v>
      </c>
      <c r="I5954" s="115">
        <v>0.48</v>
      </c>
      <c r="J5954" s="115" t="s">
        <v>350</v>
      </c>
      <c r="K5954" s="115">
        <v>0.53771375806036004</v>
      </c>
      <c r="L5954" s="115">
        <v>3711.5032761059401</v>
      </c>
      <c r="M5954" s="115">
        <v>7.3758687280136801</v>
      </c>
      <c r="N5954" s="115">
        <v>1.01572150580047</v>
      </c>
      <c r="O5954" s="115">
        <v>3.9661060927001599</v>
      </c>
      <c r="P5954" s="115">
        <v>0.54616742802670004</v>
      </c>
      <c r="Q5954" s="115">
        <v>1995.7263746482799</v>
      </c>
      <c r="R5954" s="115">
        <v>1750</v>
      </c>
      <c r="S5954" s="115" t="s">
        <v>371</v>
      </c>
      <c r="T5954" s="115">
        <v>1750</v>
      </c>
      <c r="U5954" s="115" t="s">
        <v>352</v>
      </c>
      <c r="V5954" s="115" t="s">
        <v>350</v>
      </c>
      <c r="Z5954" s="115">
        <v>0</v>
      </c>
      <c r="AA5954" s="115">
        <v>1</v>
      </c>
      <c r="AB5954" s="115">
        <v>3.9661060927001599</v>
      </c>
      <c r="AC5954" s="115">
        <v>0.54616742802670004</v>
      </c>
      <c r="AD5954" s="115">
        <v>1995.7263746482799</v>
      </c>
      <c r="AF5954" s="115">
        <v>-1</v>
      </c>
      <c r="AG5954" s="115">
        <v>-1</v>
      </c>
      <c r="AH5954" s="115">
        <v>-1</v>
      </c>
      <c r="AI5954" s="115">
        <v>-1</v>
      </c>
      <c r="AJ5954" s="115">
        <v>0</v>
      </c>
      <c r="AM5954" s="115" t="s">
        <v>348</v>
      </c>
      <c r="AN5954" s="115">
        <v>-1</v>
      </c>
      <c r="AQ5954" s="115">
        <v>606</v>
      </c>
      <c r="AR5954" s="115" t="s">
        <v>275</v>
      </c>
      <c r="AS5954" s="115" t="s">
        <v>276</v>
      </c>
      <c r="AT5954" s="115" t="s">
        <v>296</v>
      </c>
      <c r="AV5954" s="115">
        <v>186.976832228587</v>
      </c>
      <c r="AW5954" s="115">
        <v>1.6185939778</v>
      </c>
    </row>
    <row r="5955" spans="1:49" x14ac:dyDescent="0.25">
      <c r="A5955" s="117">
        <v>450000</v>
      </c>
      <c r="B5955" s="117">
        <v>880000</v>
      </c>
      <c r="C5955" s="117">
        <v>880000</v>
      </c>
      <c r="D5955" s="115" t="s">
        <v>342</v>
      </c>
      <c r="E5955" s="115" t="s">
        <v>13</v>
      </c>
      <c r="F5955" s="115" t="s">
        <v>343</v>
      </c>
      <c r="G5955" s="115" t="s">
        <v>344</v>
      </c>
      <c r="H5955" s="115">
        <v>0.56000000000000005</v>
      </c>
      <c r="I5955" s="115">
        <v>0.48</v>
      </c>
      <c r="J5955" s="115" t="s">
        <v>350</v>
      </c>
      <c r="K5955" s="115">
        <v>1.352950053769E-2</v>
      </c>
      <c r="L5955" s="115">
        <v>3711.5032761059401</v>
      </c>
      <c r="M5955" s="115">
        <v>7.3758687280136801</v>
      </c>
      <c r="N5955" s="115">
        <v>1.01572150580047</v>
      </c>
      <c r="O5955" s="115">
        <v>9.9791819921590003E-2</v>
      </c>
      <c r="P5955" s="115">
        <v>1.3742204658869999E-2</v>
      </c>
      <c r="Q5955" s="115">
        <v>50.214785569713598</v>
      </c>
      <c r="R5955" s="115">
        <v>1210</v>
      </c>
      <c r="S5955" s="115" t="s">
        <v>353</v>
      </c>
      <c r="T5955" s="115">
        <v>1210</v>
      </c>
      <c r="U5955" s="115" t="s">
        <v>352</v>
      </c>
      <c r="V5955" s="115" t="s">
        <v>350</v>
      </c>
      <c r="Z5955" s="115">
        <v>0</v>
      </c>
      <c r="AA5955" s="115">
        <v>1</v>
      </c>
      <c r="AB5955" s="115">
        <v>9.9791819921590003E-2</v>
      </c>
      <c r="AC5955" s="115">
        <v>1.3742204658869999E-2</v>
      </c>
      <c r="AD5955" s="115">
        <v>203.50970808627</v>
      </c>
      <c r="AF5955" s="115">
        <v>-1</v>
      </c>
      <c r="AG5955" s="115">
        <v>-1</v>
      </c>
      <c r="AH5955" s="115">
        <v>-1</v>
      </c>
      <c r="AI5955" s="115">
        <v>-1</v>
      </c>
      <c r="AJ5955" s="115">
        <v>0</v>
      </c>
      <c r="AM5955" s="115" t="s">
        <v>348</v>
      </c>
      <c r="AN5955" s="115">
        <v>-1</v>
      </c>
      <c r="AQ5955" s="115">
        <v>606</v>
      </c>
      <c r="AR5955" s="115" t="s">
        <v>275</v>
      </c>
      <c r="AS5955" s="115" t="s">
        <v>276</v>
      </c>
      <c r="AT5955" s="115" t="s">
        <v>296</v>
      </c>
      <c r="AV5955" s="115">
        <v>70.833592573266102</v>
      </c>
      <c r="AW5955" s="115">
        <v>0.16505248019999999</v>
      </c>
    </row>
    <row r="5956" spans="1:49" x14ac:dyDescent="0.25">
      <c r="A5956" s="117">
        <v>170000</v>
      </c>
      <c r="B5956" s="117">
        <v>660000</v>
      </c>
      <c r="C5956" s="117">
        <v>660000</v>
      </c>
      <c r="D5956" s="115" t="s">
        <v>342</v>
      </c>
      <c r="E5956" s="115" t="s">
        <v>13</v>
      </c>
      <c r="F5956" s="115" t="s">
        <v>343</v>
      </c>
      <c r="G5956" s="115" t="s">
        <v>344</v>
      </c>
      <c r="H5956" s="115">
        <v>0.56000000000000005</v>
      </c>
      <c r="I5956" s="115">
        <v>0.48</v>
      </c>
      <c r="J5956" s="115" t="s">
        <v>350</v>
      </c>
      <c r="K5956" s="115">
        <v>0.51587375406193003</v>
      </c>
      <c r="L5956" s="115">
        <v>3733.2615128082098</v>
      </c>
      <c r="M5956" s="115">
        <v>7.8148310151418396</v>
      </c>
      <c r="N5956" s="115">
        <v>1.06275046800605</v>
      </c>
      <c r="O5956" s="115">
        <v>4.0314662131408898</v>
      </c>
      <c r="P5956" s="115">
        <v>0.54824507356135999</v>
      </c>
      <c r="Q5956" s="115">
        <v>1925.89163150732</v>
      </c>
      <c r="R5956" s="115">
        <v>1750</v>
      </c>
      <c r="S5956" s="115" t="s">
        <v>371</v>
      </c>
      <c r="T5956" s="115">
        <v>1750</v>
      </c>
      <c r="U5956" s="115" t="s">
        <v>352</v>
      </c>
      <c r="V5956" s="115" t="s">
        <v>350</v>
      </c>
      <c r="Z5956" s="115">
        <v>0</v>
      </c>
      <c r="AA5956" s="115">
        <v>1</v>
      </c>
      <c r="AB5956" s="115">
        <v>4.0314662131408898</v>
      </c>
      <c r="AC5956" s="115">
        <v>0.54824507356135999</v>
      </c>
      <c r="AD5956" s="115">
        <v>2110.1841084276698</v>
      </c>
      <c r="AF5956" s="115">
        <v>-1</v>
      </c>
      <c r="AG5956" s="115">
        <v>-1</v>
      </c>
      <c r="AH5956" s="115">
        <v>-1</v>
      </c>
      <c r="AI5956" s="115">
        <v>-1</v>
      </c>
      <c r="AJ5956" s="115">
        <v>0</v>
      </c>
      <c r="AM5956" s="115" t="s">
        <v>348</v>
      </c>
      <c r="AN5956" s="115">
        <v>-1</v>
      </c>
      <c r="AQ5956" s="115">
        <v>607</v>
      </c>
      <c r="AR5956" s="115" t="s">
        <v>277</v>
      </c>
      <c r="AS5956" s="115" t="s">
        <v>278</v>
      </c>
      <c r="AT5956" s="115" t="s">
        <v>296</v>
      </c>
      <c r="AV5956" s="115">
        <v>190.08125266526901</v>
      </c>
      <c r="AW5956" s="115">
        <v>1.7114226346000001</v>
      </c>
    </row>
    <row r="5957" spans="1:49" x14ac:dyDescent="0.25">
      <c r="A5957" s="117">
        <v>170000</v>
      </c>
      <c r="B5957" s="117">
        <v>710000</v>
      </c>
      <c r="C5957" s="117">
        <v>710000</v>
      </c>
      <c r="D5957" s="115" t="s">
        <v>342</v>
      </c>
      <c r="E5957" s="115" t="s">
        <v>13</v>
      </c>
      <c r="F5957" s="115" t="s">
        <v>343</v>
      </c>
      <c r="G5957" s="115" t="s">
        <v>344</v>
      </c>
      <c r="H5957" s="115">
        <v>0.56000000000000005</v>
      </c>
      <c r="I5957" s="115">
        <v>0.48</v>
      </c>
      <c r="J5957" s="115" t="s">
        <v>350</v>
      </c>
      <c r="K5957" s="115">
        <v>3.3948759872999999E-3</v>
      </c>
      <c r="L5957" s="115">
        <v>3723.2242181123802</v>
      </c>
      <c r="M5957" s="115">
        <v>7.5425882104501003</v>
      </c>
      <c r="N5957" s="115">
        <v>1.0334002340039601</v>
      </c>
      <c r="O5957" s="115">
        <v>2.5606151597749999E-2</v>
      </c>
      <c r="P5957" s="115">
        <v>3.5082656396900002E-3</v>
      </c>
      <c r="Q5957" s="115">
        <v>12.6398844934072</v>
      </c>
      <c r="R5957" s="115">
        <v>1400</v>
      </c>
      <c r="S5957" s="115" t="s">
        <v>356</v>
      </c>
      <c r="T5957" s="115">
        <v>1400</v>
      </c>
      <c r="U5957" s="115" t="s">
        <v>352</v>
      </c>
      <c r="V5957" s="115" t="s">
        <v>350</v>
      </c>
      <c r="Z5957" s="115">
        <v>0</v>
      </c>
      <c r="AA5957" s="115">
        <v>1</v>
      </c>
      <c r="AB5957" s="115">
        <v>2.5606151597749999E-2</v>
      </c>
      <c r="AC5957" s="115">
        <v>3.5082656396900002E-3</v>
      </c>
      <c r="AD5957" s="115">
        <v>14.1440553570114</v>
      </c>
      <c r="AF5957" s="115">
        <v>-1</v>
      </c>
      <c r="AG5957" s="115">
        <v>-1</v>
      </c>
      <c r="AH5957" s="115">
        <v>-1</v>
      </c>
      <c r="AI5957" s="115">
        <v>-1</v>
      </c>
      <c r="AJ5957" s="115">
        <v>0</v>
      </c>
      <c r="AM5957" s="115" t="s">
        <v>348</v>
      </c>
      <c r="AN5957" s="115">
        <v>-1</v>
      </c>
      <c r="AQ5957" s="115">
        <v>607</v>
      </c>
      <c r="AR5957" s="115" t="s">
        <v>277</v>
      </c>
      <c r="AS5957" s="115" t="s">
        <v>278</v>
      </c>
      <c r="AT5957" s="115" t="s">
        <v>296</v>
      </c>
      <c r="AV5957" s="115">
        <v>16.092273402321599</v>
      </c>
      <c r="AW5957" s="115">
        <v>1.14712533E-2</v>
      </c>
    </row>
    <row r="5958" spans="1:49" x14ac:dyDescent="0.25">
      <c r="A5958" s="117">
        <v>170000</v>
      </c>
      <c r="B5958" s="117">
        <v>710000</v>
      </c>
      <c r="C5958" s="117">
        <v>710000</v>
      </c>
      <c r="D5958" s="115" t="s">
        <v>342</v>
      </c>
      <c r="E5958" s="115" t="s">
        <v>13</v>
      </c>
      <c r="F5958" s="115" t="s">
        <v>343</v>
      </c>
      <c r="G5958" s="115" t="s">
        <v>344</v>
      </c>
      <c r="H5958" s="115">
        <v>0.56000000000000005</v>
      </c>
      <c r="I5958" s="115">
        <v>0.48</v>
      </c>
      <c r="J5958" s="115" t="s">
        <v>350</v>
      </c>
      <c r="K5958" s="115">
        <v>5.2765406161160003E-2</v>
      </c>
      <c r="L5958" s="115">
        <v>3723.2242181123802</v>
      </c>
      <c r="M5958" s="115">
        <v>7.5425882104501003</v>
      </c>
      <c r="N5958" s="115">
        <v>1.0334002340039601</v>
      </c>
      <c r="O5958" s="115">
        <v>0.39798773043079</v>
      </c>
      <c r="P5958" s="115">
        <v>5.4527783074259997E-2</v>
      </c>
      <c r="Q5958" s="115">
        <v>196.45743809777801</v>
      </c>
      <c r="R5958" s="115">
        <v>1750</v>
      </c>
      <c r="S5958" s="115" t="s">
        <v>371</v>
      </c>
      <c r="T5958" s="115">
        <v>1750</v>
      </c>
      <c r="U5958" s="115" t="s">
        <v>352</v>
      </c>
      <c r="V5958" s="115" t="s">
        <v>350</v>
      </c>
      <c r="Z5958" s="115">
        <v>0</v>
      </c>
      <c r="AA5958" s="115">
        <v>1</v>
      </c>
      <c r="AB5958" s="115">
        <v>0.39798773043079</v>
      </c>
      <c r="AC5958" s="115">
        <v>5.4527783074259997E-2</v>
      </c>
      <c r="AD5958" s="115">
        <v>2199.2909940596201</v>
      </c>
      <c r="AF5958" s="115">
        <v>-1</v>
      </c>
      <c r="AG5958" s="115">
        <v>-1</v>
      </c>
      <c r="AH5958" s="115">
        <v>-1</v>
      </c>
      <c r="AI5958" s="115">
        <v>-1</v>
      </c>
      <c r="AJ5958" s="115">
        <v>0</v>
      </c>
      <c r="AM5958" s="115" t="s">
        <v>348</v>
      </c>
      <c r="AN5958" s="115">
        <v>-1</v>
      </c>
      <c r="AQ5958" s="115">
        <v>607</v>
      </c>
      <c r="AR5958" s="115" t="s">
        <v>277</v>
      </c>
      <c r="AS5958" s="115" t="s">
        <v>278</v>
      </c>
      <c r="AT5958" s="115" t="s">
        <v>296</v>
      </c>
      <c r="AV5958" s="115">
        <v>86.016799315948006</v>
      </c>
      <c r="AW5958" s="115">
        <v>1.7836909927</v>
      </c>
    </row>
    <row r="5959" spans="1:49" x14ac:dyDescent="0.25">
      <c r="A5959" s="117">
        <v>200000</v>
      </c>
      <c r="B5959" s="117">
        <v>810000</v>
      </c>
      <c r="C5959" s="117">
        <v>810000</v>
      </c>
      <c r="D5959" s="115" t="s">
        <v>342</v>
      </c>
      <c r="E5959" s="115" t="s">
        <v>13</v>
      </c>
      <c r="F5959" s="115" t="s">
        <v>343</v>
      </c>
      <c r="G5959" s="115" t="s">
        <v>344</v>
      </c>
      <c r="H5959" s="115">
        <v>0.56000000000000005</v>
      </c>
      <c r="I5959" s="115">
        <v>0.48</v>
      </c>
      <c r="J5959" s="115" t="s">
        <v>350</v>
      </c>
      <c r="K5959" s="115">
        <v>3.5292370892280003E-2</v>
      </c>
      <c r="L5959" s="115">
        <v>3729.6089081252298</v>
      </c>
      <c r="M5959" s="115">
        <v>7.6940617673781198</v>
      </c>
      <c r="N5959" s="115">
        <v>1.04773201374793</v>
      </c>
      <c r="O5959" s="115">
        <v>0.27154168156247999</v>
      </c>
      <c r="P5959" s="115">
        <v>3.6976946824909998E-2</v>
      </c>
      <c r="Q5959" s="115">
        <v>131.62674086873599</v>
      </c>
      <c r="R5959" s="115">
        <v>1400</v>
      </c>
      <c r="S5959" s="115" t="s">
        <v>356</v>
      </c>
      <c r="T5959" s="115">
        <v>1400</v>
      </c>
      <c r="U5959" s="115" t="s">
        <v>352</v>
      </c>
      <c r="V5959" s="115" t="s">
        <v>350</v>
      </c>
      <c r="Z5959" s="115">
        <v>0</v>
      </c>
      <c r="AA5959" s="115">
        <v>1</v>
      </c>
      <c r="AB5959" s="115">
        <v>0.27154168156247999</v>
      </c>
      <c r="AC5959" s="115">
        <v>3.6976946824909998E-2</v>
      </c>
      <c r="AD5959" s="115">
        <v>131.626740868735</v>
      </c>
      <c r="AF5959" s="115">
        <v>-1</v>
      </c>
      <c r="AG5959" s="115">
        <v>-1</v>
      </c>
      <c r="AH5959" s="115">
        <v>-1</v>
      </c>
      <c r="AI5959" s="115">
        <v>-1</v>
      </c>
      <c r="AJ5959" s="115">
        <v>0</v>
      </c>
      <c r="AM5959" s="115" t="s">
        <v>348</v>
      </c>
      <c r="AN5959" s="115">
        <v>-1</v>
      </c>
      <c r="AQ5959" s="115">
        <v>607</v>
      </c>
      <c r="AR5959" s="115" t="s">
        <v>277</v>
      </c>
      <c r="AS5959" s="115" t="s">
        <v>278</v>
      </c>
      <c r="AT5959" s="115" t="s">
        <v>296</v>
      </c>
      <c r="AV5959" s="115">
        <v>105.718032500991</v>
      </c>
      <c r="AW5959" s="115">
        <v>0.1067532367</v>
      </c>
    </row>
    <row r="5960" spans="1:49" x14ac:dyDescent="0.25">
      <c r="A5960" s="117">
        <v>200000</v>
      </c>
      <c r="B5960" s="117">
        <v>810000</v>
      </c>
      <c r="C5960" s="117">
        <v>810000</v>
      </c>
      <c r="D5960" s="115" t="s">
        <v>342</v>
      </c>
      <c r="E5960" s="115" t="s">
        <v>13</v>
      </c>
      <c r="F5960" s="115" t="s">
        <v>343</v>
      </c>
      <c r="G5960" s="115" t="s">
        <v>344</v>
      </c>
      <c r="H5960" s="115">
        <v>0.56000000000000005</v>
      </c>
      <c r="I5960" s="115">
        <v>0.48</v>
      </c>
      <c r="J5960" s="115" t="s">
        <v>350</v>
      </c>
      <c r="K5960" s="115">
        <v>0.57428768286926002</v>
      </c>
      <c r="L5960" s="115">
        <v>3729.6089081252298</v>
      </c>
      <c r="M5960" s="115">
        <v>7.6940617673781198</v>
      </c>
      <c r="N5960" s="115">
        <v>1.04773201374793</v>
      </c>
      <c r="O5960" s="115">
        <v>4.4186049042405999</v>
      </c>
      <c r="P5960" s="115">
        <v>0.60169959044325005</v>
      </c>
      <c r="Q5960" s="115">
        <v>2141.86845785581</v>
      </c>
      <c r="R5960" s="115">
        <v>1750</v>
      </c>
      <c r="S5960" s="115" t="s">
        <v>371</v>
      </c>
      <c r="T5960" s="115">
        <v>1750</v>
      </c>
      <c r="U5960" s="115" t="s">
        <v>352</v>
      </c>
      <c r="V5960" s="115" t="s">
        <v>350</v>
      </c>
      <c r="Z5960" s="115">
        <v>0</v>
      </c>
      <c r="AA5960" s="115">
        <v>1</v>
      </c>
      <c r="AB5960" s="115">
        <v>4.4186049042405999</v>
      </c>
      <c r="AC5960" s="115">
        <v>0.60169959044325005</v>
      </c>
      <c r="AD5960" s="115">
        <v>2172.3893443668599</v>
      </c>
      <c r="AF5960" s="115">
        <v>-1</v>
      </c>
      <c r="AG5960" s="115">
        <v>-1</v>
      </c>
      <c r="AH5960" s="115">
        <v>-1</v>
      </c>
      <c r="AI5960" s="115">
        <v>-1</v>
      </c>
      <c r="AJ5960" s="115">
        <v>0</v>
      </c>
      <c r="AM5960" s="115" t="s">
        <v>348</v>
      </c>
      <c r="AN5960" s="115">
        <v>-1</v>
      </c>
      <c r="AQ5960" s="115">
        <v>607</v>
      </c>
      <c r="AR5960" s="115" t="s">
        <v>277</v>
      </c>
      <c r="AS5960" s="115" t="s">
        <v>278</v>
      </c>
      <c r="AT5960" s="115" t="s">
        <v>296</v>
      </c>
      <c r="AV5960" s="115">
        <v>189.53364232739401</v>
      </c>
      <c r="AW5960" s="115">
        <v>1.7618729475999999</v>
      </c>
    </row>
    <row r="5961" spans="1:49" x14ac:dyDescent="0.25">
      <c r="A5961" s="117">
        <v>210000</v>
      </c>
      <c r="B5961" s="117">
        <v>830000</v>
      </c>
      <c r="C5961" s="117">
        <v>830000</v>
      </c>
      <c r="D5961" s="115" t="s">
        <v>342</v>
      </c>
      <c r="E5961" s="115" t="s">
        <v>13</v>
      </c>
      <c r="F5961" s="115" t="s">
        <v>343</v>
      </c>
      <c r="G5961" s="115" t="s">
        <v>344</v>
      </c>
      <c r="H5961" s="115">
        <v>0.56000000000000005</v>
      </c>
      <c r="I5961" s="115">
        <v>0.48</v>
      </c>
      <c r="J5961" s="115" t="s">
        <v>350</v>
      </c>
      <c r="K5961" s="115">
        <v>3.9228685874459997E-2</v>
      </c>
      <c r="L5961" s="115">
        <v>3725.0863716894701</v>
      </c>
      <c r="M5961" s="115">
        <v>7.6687591668196102</v>
      </c>
      <c r="N5961" s="115">
        <v>1.05447093331468</v>
      </c>
      <c r="O5961" s="115">
        <v>0.30083534440212001</v>
      </c>
      <c r="P5961" s="115">
        <v>4.1365509006759997E-2</v>
      </c>
      <c r="Q5961" s="115">
        <v>146.130243130271</v>
      </c>
      <c r="R5961" s="115">
        <v>1750</v>
      </c>
      <c r="S5961" s="115" t="s">
        <v>371</v>
      </c>
      <c r="T5961" s="115">
        <v>1750</v>
      </c>
      <c r="U5961" s="115" t="s">
        <v>352</v>
      </c>
      <c r="V5961" s="115" t="s">
        <v>350</v>
      </c>
      <c r="Z5961" s="115">
        <v>0</v>
      </c>
      <c r="AA5961" s="115">
        <v>1</v>
      </c>
      <c r="AB5961" s="115">
        <v>0.30083534440212001</v>
      </c>
      <c r="AC5961" s="115">
        <v>4.1365509006759997E-2</v>
      </c>
      <c r="AD5961" s="115">
        <v>2074.04051001887</v>
      </c>
      <c r="AF5961" s="115">
        <v>-1</v>
      </c>
      <c r="AG5961" s="115">
        <v>-1</v>
      </c>
      <c r="AH5961" s="115">
        <v>-1</v>
      </c>
      <c r="AI5961" s="115">
        <v>-1</v>
      </c>
      <c r="AJ5961" s="115">
        <v>0</v>
      </c>
      <c r="AM5961" s="115" t="s">
        <v>348</v>
      </c>
      <c r="AN5961" s="115">
        <v>-1</v>
      </c>
      <c r="AQ5961" s="115">
        <v>607</v>
      </c>
      <c r="AR5961" s="115" t="s">
        <v>277</v>
      </c>
      <c r="AS5961" s="115" t="s">
        <v>278</v>
      </c>
      <c r="AT5961" s="115" t="s">
        <v>296</v>
      </c>
      <c r="AV5961" s="115">
        <v>65.000111589050704</v>
      </c>
      <c r="AW5961" s="115">
        <v>1.6821090916999999</v>
      </c>
    </row>
    <row r="5962" spans="1:49" x14ac:dyDescent="0.25">
      <c r="A5962" s="117">
        <v>220000</v>
      </c>
      <c r="B5962" s="117">
        <v>860000</v>
      </c>
      <c r="C5962" s="117">
        <v>860000</v>
      </c>
      <c r="D5962" s="115" t="s">
        <v>342</v>
      </c>
      <c r="E5962" s="115" t="s">
        <v>13</v>
      </c>
      <c r="F5962" s="115" t="s">
        <v>343</v>
      </c>
      <c r="G5962" s="115" t="s">
        <v>344</v>
      </c>
      <c r="H5962" s="115">
        <v>0.56000000000000005</v>
      </c>
      <c r="I5962" s="115">
        <v>0.48</v>
      </c>
      <c r="J5962" s="115" t="s">
        <v>350</v>
      </c>
      <c r="K5962" s="115">
        <v>6.2570938170400006E-2</v>
      </c>
      <c r="L5962" s="115">
        <v>3743.4527701965699</v>
      </c>
      <c r="M5962" s="115">
        <v>9.6368619189800295</v>
      </c>
      <c r="N5962" s="115">
        <v>1.39154854943603</v>
      </c>
      <c r="O5962" s="115">
        <v>0.60298749128919005</v>
      </c>
      <c r="P5962" s="115">
        <v>8.7070498247869998E-2</v>
      </c>
      <c r="Q5962" s="115">
        <v>234.231351827786</v>
      </c>
      <c r="R5962" s="115">
        <v>1400</v>
      </c>
      <c r="S5962" s="115" t="s">
        <v>356</v>
      </c>
      <c r="T5962" s="115">
        <v>1400</v>
      </c>
      <c r="U5962" s="115" t="s">
        <v>352</v>
      </c>
      <c r="V5962" s="115" t="s">
        <v>350</v>
      </c>
      <c r="Z5962" s="115">
        <v>0</v>
      </c>
      <c r="AA5962" s="115">
        <v>1</v>
      </c>
      <c r="AB5962" s="115">
        <v>0.60298749128919005</v>
      </c>
      <c r="AC5962" s="115">
        <v>8.7070498247869998E-2</v>
      </c>
      <c r="AD5962" s="115">
        <v>333.94126136238498</v>
      </c>
      <c r="AF5962" s="115">
        <v>-1</v>
      </c>
      <c r="AG5962" s="115">
        <v>-1</v>
      </c>
      <c r="AH5962" s="115">
        <v>-1</v>
      </c>
      <c r="AI5962" s="115">
        <v>-1</v>
      </c>
      <c r="AJ5962" s="115">
        <v>0</v>
      </c>
      <c r="AM5962" s="115" t="s">
        <v>348</v>
      </c>
      <c r="AN5962" s="115">
        <v>-1</v>
      </c>
      <c r="AQ5962" s="115">
        <v>607</v>
      </c>
      <c r="AR5962" s="115" t="s">
        <v>277</v>
      </c>
      <c r="AS5962" s="115" t="s">
        <v>278</v>
      </c>
      <c r="AT5962" s="115" t="s">
        <v>296</v>
      </c>
      <c r="AV5962" s="115">
        <v>110.13534229904501</v>
      </c>
      <c r="AW5962" s="115">
        <v>0.27083638389999998</v>
      </c>
    </row>
    <row r="5963" spans="1:49" x14ac:dyDescent="0.25">
      <c r="A5963" s="117">
        <v>220000</v>
      </c>
      <c r="B5963" s="117">
        <v>870000</v>
      </c>
      <c r="C5963" s="117">
        <v>870000</v>
      </c>
      <c r="D5963" s="115" t="s">
        <v>342</v>
      </c>
      <c r="E5963" s="115" t="s">
        <v>13</v>
      </c>
      <c r="F5963" s="115" t="s">
        <v>343</v>
      </c>
      <c r="G5963" s="115" t="s">
        <v>344</v>
      </c>
      <c r="H5963" s="115">
        <v>0.56000000000000005</v>
      </c>
      <c r="I5963" s="115">
        <v>0.48</v>
      </c>
      <c r="J5963" s="115" t="s">
        <v>350</v>
      </c>
      <c r="K5963" s="115">
        <v>4.7229955248000001E-3</v>
      </c>
      <c r="L5963" s="115">
        <v>3733.3533841108501</v>
      </c>
      <c r="M5963" s="115">
        <v>9.3842483312876404</v>
      </c>
      <c r="N5963" s="115">
        <v>1.3725800964836801</v>
      </c>
      <c r="O5963" s="115">
        <v>4.432176287234E-2</v>
      </c>
      <c r="P5963" s="115">
        <v>6.4826896531300004E-3</v>
      </c>
      <c r="Q5963" s="115">
        <v>17.632611325674901</v>
      </c>
      <c r="R5963" s="115">
        <v>1200</v>
      </c>
      <c r="S5963" s="115" t="s">
        <v>351</v>
      </c>
      <c r="T5963" s="115">
        <v>1200</v>
      </c>
      <c r="U5963" s="115" t="s">
        <v>352</v>
      </c>
      <c r="V5963" s="115" t="s">
        <v>350</v>
      </c>
      <c r="Z5963" s="115">
        <v>0</v>
      </c>
      <c r="AA5963" s="115">
        <v>1</v>
      </c>
      <c r="AB5963" s="115">
        <v>4.432176287234E-2</v>
      </c>
      <c r="AC5963" s="115">
        <v>6.4826896531300004E-3</v>
      </c>
      <c r="AD5963" s="115">
        <v>427.81624031728597</v>
      </c>
      <c r="AF5963" s="115">
        <v>-1</v>
      </c>
      <c r="AG5963" s="115">
        <v>-1</v>
      </c>
      <c r="AH5963" s="115">
        <v>-1</v>
      </c>
      <c r="AI5963" s="115">
        <v>-1</v>
      </c>
      <c r="AJ5963" s="115">
        <v>0</v>
      </c>
      <c r="AM5963" s="115" t="s">
        <v>348</v>
      </c>
      <c r="AN5963" s="115">
        <v>-1</v>
      </c>
      <c r="AQ5963" s="115">
        <v>607</v>
      </c>
      <c r="AR5963" s="115" t="s">
        <v>277</v>
      </c>
      <c r="AS5963" s="115" t="s">
        <v>278</v>
      </c>
      <c r="AT5963" s="115" t="s">
        <v>296</v>
      </c>
      <c r="AV5963" s="115">
        <v>17.499117747144499</v>
      </c>
      <c r="AW5963" s="115">
        <v>0.34697180890000001</v>
      </c>
    </row>
    <row r="5964" spans="1:49" x14ac:dyDescent="0.25">
      <c r="A5964" s="117">
        <v>220000</v>
      </c>
      <c r="B5964" s="117">
        <v>870000</v>
      </c>
      <c r="C5964" s="117">
        <v>870000</v>
      </c>
      <c r="D5964" s="115" t="s">
        <v>342</v>
      </c>
      <c r="E5964" s="115" t="s">
        <v>13</v>
      </c>
      <c r="F5964" s="115" t="s">
        <v>343</v>
      </c>
      <c r="G5964" s="115" t="s">
        <v>344</v>
      </c>
      <c r="H5964" s="115">
        <v>0.56000000000000005</v>
      </c>
      <c r="I5964" s="115">
        <v>0.48</v>
      </c>
      <c r="J5964" s="115" t="s">
        <v>350</v>
      </c>
      <c r="K5964" s="115">
        <v>1.7869400718369999E-2</v>
      </c>
      <c r="L5964" s="115">
        <v>3733.3533841108501</v>
      </c>
      <c r="M5964" s="115">
        <v>9.3842483312876404</v>
      </c>
      <c r="N5964" s="115">
        <v>1.3725800964836801</v>
      </c>
      <c r="O5964" s="115">
        <v>0.16769089387246999</v>
      </c>
      <c r="P5964" s="115">
        <v>2.452718376212E-2</v>
      </c>
      <c r="Q5964" s="115">
        <v>66.712787643959501</v>
      </c>
      <c r="R5964" s="115">
        <v>1400</v>
      </c>
      <c r="S5964" s="115" t="s">
        <v>356</v>
      </c>
      <c r="T5964" s="115">
        <v>1400</v>
      </c>
      <c r="U5964" s="115" t="s">
        <v>352</v>
      </c>
      <c r="V5964" s="115" t="s">
        <v>350</v>
      </c>
      <c r="Z5964" s="115">
        <v>0</v>
      </c>
      <c r="AA5964" s="115">
        <v>1</v>
      </c>
      <c r="AB5964" s="115">
        <v>0.16769089387246999</v>
      </c>
      <c r="AC5964" s="115">
        <v>2.452718376212E-2</v>
      </c>
      <c r="AD5964" s="115">
        <v>94.364852586716594</v>
      </c>
      <c r="AF5964" s="115">
        <v>-1</v>
      </c>
      <c r="AG5964" s="115">
        <v>-1</v>
      </c>
      <c r="AH5964" s="115">
        <v>-1</v>
      </c>
      <c r="AI5964" s="115">
        <v>-1</v>
      </c>
      <c r="AJ5964" s="115">
        <v>0</v>
      </c>
      <c r="AM5964" s="115" t="s">
        <v>348</v>
      </c>
      <c r="AN5964" s="115">
        <v>-1</v>
      </c>
      <c r="AQ5964" s="115">
        <v>607</v>
      </c>
      <c r="AR5964" s="115" t="s">
        <v>277</v>
      </c>
      <c r="AS5964" s="115" t="s">
        <v>278</v>
      </c>
      <c r="AT5964" s="115" t="s">
        <v>296</v>
      </c>
      <c r="AV5964" s="115">
        <v>41.032026938926798</v>
      </c>
      <c r="AW5964" s="115">
        <v>7.6532727199999998E-2</v>
      </c>
    </row>
    <row r="5965" spans="1:49" x14ac:dyDescent="0.25">
      <c r="A5965" s="117">
        <v>230000</v>
      </c>
      <c r="B5965" s="117">
        <v>870000</v>
      </c>
      <c r="C5965" s="117">
        <v>870000</v>
      </c>
      <c r="D5965" s="115" t="s">
        <v>342</v>
      </c>
      <c r="E5965" s="115" t="s">
        <v>13</v>
      </c>
      <c r="F5965" s="115" t="s">
        <v>343</v>
      </c>
      <c r="G5965" s="115" t="s">
        <v>344</v>
      </c>
      <c r="H5965" s="115">
        <v>0.56000000000000005</v>
      </c>
      <c r="I5965" s="115">
        <v>0.48</v>
      </c>
      <c r="J5965" s="115" t="s">
        <v>350</v>
      </c>
      <c r="K5965" s="115">
        <v>7.9739366975000001E-4</v>
      </c>
      <c r="L5965" s="115">
        <v>3731.5510520120101</v>
      </c>
      <c r="M5965" s="115">
        <v>7.7869253812360499</v>
      </c>
      <c r="N5965" s="115">
        <v>1.0615903117222201</v>
      </c>
      <c r="O5965" s="115">
        <v>6.2092450058600004E-3</v>
      </c>
      <c r="P5965" s="115">
        <v>8.4650539443999998E-4</v>
      </c>
      <c r="Q5965" s="115">
        <v>2.97551518724572</v>
      </c>
      <c r="R5965" s="115">
        <v>1400</v>
      </c>
      <c r="S5965" s="115" t="s">
        <v>356</v>
      </c>
      <c r="T5965" s="115">
        <v>1400</v>
      </c>
      <c r="U5965" s="115" t="s">
        <v>352</v>
      </c>
      <c r="V5965" s="115" t="s">
        <v>350</v>
      </c>
      <c r="Z5965" s="115">
        <v>0</v>
      </c>
      <c r="AA5965" s="115">
        <v>1</v>
      </c>
      <c r="AB5965" s="115">
        <v>6.2092450058600004E-3</v>
      </c>
      <c r="AC5965" s="115">
        <v>8.4650539443999998E-4</v>
      </c>
      <c r="AD5965" s="115">
        <v>162.18179665954801</v>
      </c>
      <c r="AF5965" s="115">
        <v>-1</v>
      </c>
      <c r="AG5965" s="115">
        <v>-1</v>
      </c>
      <c r="AH5965" s="115">
        <v>-1</v>
      </c>
      <c r="AI5965" s="115">
        <v>-1</v>
      </c>
      <c r="AJ5965" s="115">
        <v>0</v>
      </c>
      <c r="AM5965" s="115" t="s">
        <v>348</v>
      </c>
      <c r="AN5965" s="115">
        <v>-1</v>
      </c>
      <c r="AQ5965" s="115">
        <v>607</v>
      </c>
      <c r="AR5965" s="115" t="s">
        <v>277</v>
      </c>
      <c r="AS5965" s="115" t="s">
        <v>278</v>
      </c>
      <c r="AT5965" s="115" t="s">
        <v>296</v>
      </c>
      <c r="AV5965" s="115">
        <v>20.970744108865901</v>
      </c>
      <c r="AW5965" s="115">
        <v>0.13153430390000001</v>
      </c>
    </row>
    <row r="5966" spans="1:49" x14ac:dyDescent="0.25">
      <c r="A5966" s="117">
        <v>230000</v>
      </c>
      <c r="B5966" s="117">
        <v>870000</v>
      </c>
      <c r="C5966" s="117">
        <v>870000</v>
      </c>
      <c r="D5966" s="115" t="s">
        <v>342</v>
      </c>
      <c r="E5966" s="115" t="s">
        <v>13</v>
      </c>
      <c r="F5966" s="115" t="s">
        <v>343</v>
      </c>
      <c r="G5966" s="115" t="s">
        <v>344</v>
      </c>
      <c r="H5966" s="115">
        <v>0.56000000000000005</v>
      </c>
      <c r="I5966" s="115">
        <v>0.48</v>
      </c>
      <c r="J5966" s="115" t="s">
        <v>350</v>
      </c>
      <c r="K5966" s="115">
        <v>1.2280955837000001E-4</v>
      </c>
      <c r="L5966" s="115">
        <v>3731.5510520120101</v>
      </c>
      <c r="M5966" s="115">
        <v>7.7869253812360499</v>
      </c>
      <c r="N5966" s="115">
        <v>1.0615903117222201</v>
      </c>
      <c r="O5966" s="115">
        <v>9.5630886715999995E-4</v>
      </c>
      <c r="P5966" s="115">
        <v>1.3037343735E-4</v>
      </c>
      <c r="Q5966" s="115">
        <v>0.45827013675136002</v>
      </c>
      <c r="R5966" s="115">
        <v>1210</v>
      </c>
      <c r="S5966" s="115" t="s">
        <v>353</v>
      </c>
      <c r="T5966" s="115">
        <v>1210</v>
      </c>
      <c r="U5966" s="115" t="s">
        <v>352</v>
      </c>
      <c r="V5966" s="115" t="s">
        <v>350</v>
      </c>
      <c r="Z5966" s="115">
        <v>0</v>
      </c>
      <c r="AA5966" s="115">
        <v>1</v>
      </c>
      <c r="AB5966" s="115">
        <v>9.5630886715999995E-4</v>
      </c>
      <c r="AC5966" s="115">
        <v>1.3037343735E-4</v>
      </c>
      <c r="AD5966" s="115">
        <v>44.495212681871898</v>
      </c>
      <c r="AF5966" s="115">
        <v>-1</v>
      </c>
      <c r="AG5966" s="115">
        <v>-1</v>
      </c>
      <c r="AH5966" s="115">
        <v>-1</v>
      </c>
      <c r="AI5966" s="115">
        <v>-1</v>
      </c>
      <c r="AJ5966" s="115">
        <v>0</v>
      </c>
      <c r="AM5966" s="115" t="s">
        <v>348</v>
      </c>
      <c r="AN5966" s="115">
        <v>-1</v>
      </c>
      <c r="AQ5966" s="115">
        <v>607</v>
      </c>
      <c r="AR5966" s="115" t="s">
        <v>277</v>
      </c>
      <c r="AS5966" s="115" t="s">
        <v>278</v>
      </c>
      <c r="AT5966" s="115" t="s">
        <v>296</v>
      </c>
      <c r="AV5966" s="115">
        <v>3.1474933278315</v>
      </c>
      <c r="AW5966" s="115">
        <v>3.6086952700000001E-2</v>
      </c>
    </row>
    <row r="5967" spans="1:49" x14ac:dyDescent="0.25">
      <c r="A5967" s="117">
        <v>230000</v>
      </c>
      <c r="B5967" s="117">
        <v>870000</v>
      </c>
      <c r="C5967" s="117">
        <v>870000</v>
      </c>
      <c r="D5967" s="115" t="s">
        <v>342</v>
      </c>
      <c r="E5967" s="115" t="s">
        <v>13</v>
      </c>
      <c r="F5967" s="115" t="s">
        <v>343</v>
      </c>
      <c r="G5967" s="115" t="s">
        <v>344</v>
      </c>
      <c r="H5967" s="115">
        <v>0.56000000000000005</v>
      </c>
      <c r="I5967" s="115">
        <v>0.48</v>
      </c>
      <c r="J5967" s="115" t="s">
        <v>350</v>
      </c>
      <c r="K5967" s="115">
        <v>0.20378459575492</v>
      </c>
      <c r="L5967" s="115">
        <v>3731.5510520120101</v>
      </c>
      <c r="M5967" s="115">
        <v>7.7869253812360499</v>
      </c>
      <c r="N5967" s="115">
        <v>1.0615903117222201</v>
      </c>
      <c r="O5967" s="115">
        <v>1.5868554409889699</v>
      </c>
      <c r="P5967" s="115">
        <v>0.21633575253166001</v>
      </c>
      <c r="Q5967" s="115">
        <v>760.43262267314105</v>
      </c>
      <c r="R5967" s="115">
        <v>1750</v>
      </c>
      <c r="S5967" s="115" t="s">
        <v>371</v>
      </c>
      <c r="T5967" s="115">
        <v>1750</v>
      </c>
      <c r="U5967" s="115" t="s">
        <v>352</v>
      </c>
      <c r="V5967" s="115" t="s">
        <v>350</v>
      </c>
      <c r="Z5967" s="115">
        <v>0</v>
      </c>
      <c r="AA5967" s="115">
        <v>1</v>
      </c>
      <c r="AB5967" s="115">
        <v>1.5868554409889699</v>
      </c>
      <c r="AC5967" s="115">
        <v>0.21633575253166001</v>
      </c>
      <c r="AD5967" s="115">
        <v>917.18706299706696</v>
      </c>
      <c r="AF5967" s="115">
        <v>-1</v>
      </c>
      <c r="AG5967" s="115">
        <v>-1</v>
      </c>
      <c r="AH5967" s="115">
        <v>-1</v>
      </c>
      <c r="AI5967" s="115">
        <v>-1</v>
      </c>
      <c r="AJ5967" s="115">
        <v>0</v>
      </c>
      <c r="AM5967" s="115" t="s">
        <v>348</v>
      </c>
      <c r="AN5967" s="115">
        <v>-1</v>
      </c>
      <c r="AQ5967" s="115">
        <v>607</v>
      </c>
      <c r="AR5967" s="115" t="s">
        <v>277</v>
      </c>
      <c r="AS5967" s="115" t="s">
        <v>278</v>
      </c>
      <c r="AT5967" s="115" t="s">
        <v>296</v>
      </c>
      <c r="AV5967" s="115">
        <v>127.815400826505</v>
      </c>
      <c r="AW5967" s="115">
        <v>0.74386623110000005</v>
      </c>
    </row>
    <row r="5968" spans="1:49" x14ac:dyDescent="0.25">
      <c r="A5968" s="117">
        <v>230000</v>
      </c>
      <c r="B5968" s="117">
        <v>870000</v>
      </c>
      <c r="C5968" s="117">
        <v>870000</v>
      </c>
      <c r="D5968" s="115" t="s">
        <v>342</v>
      </c>
      <c r="E5968" s="115" t="s">
        <v>13</v>
      </c>
      <c r="F5968" s="115" t="s">
        <v>343</v>
      </c>
      <c r="G5968" s="115" t="s">
        <v>344</v>
      </c>
      <c r="H5968" s="115">
        <v>0.56000000000000005</v>
      </c>
      <c r="I5968" s="115">
        <v>0.48</v>
      </c>
      <c r="J5968" s="115" t="s">
        <v>350</v>
      </c>
      <c r="K5968" s="115">
        <v>3.45967934803E-3</v>
      </c>
      <c r="L5968" s="115">
        <v>3730.3644193114301</v>
      </c>
      <c r="M5968" s="115">
        <v>8.7014639199356907</v>
      </c>
      <c r="N5968" s="115">
        <v>1.24848960859738</v>
      </c>
      <c r="O5968" s="115">
        <v>3.0104275021480002E-2</v>
      </c>
      <c r="P5968" s="115">
        <v>4.3193737150999997E-3</v>
      </c>
      <c r="Q5968" s="115">
        <v>12.90586474214</v>
      </c>
      <c r="R5968" s="115">
        <v>1200</v>
      </c>
      <c r="S5968" s="115" t="s">
        <v>351</v>
      </c>
      <c r="T5968" s="115">
        <v>1200</v>
      </c>
      <c r="U5968" s="115" t="s">
        <v>352</v>
      </c>
      <c r="V5968" s="115" t="s">
        <v>350</v>
      </c>
      <c r="Z5968" s="115">
        <v>0</v>
      </c>
      <c r="AA5968" s="115">
        <v>1</v>
      </c>
      <c r="AB5968" s="115">
        <v>3.0104275021480002E-2</v>
      </c>
      <c r="AC5968" s="115">
        <v>4.3193737150999997E-3</v>
      </c>
      <c r="AD5968" s="115">
        <v>119.22661452463799</v>
      </c>
      <c r="AF5968" s="115">
        <v>-1</v>
      </c>
      <c r="AG5968" s="115">
        <v>-1</v>
      </c>
      <c r="AH5968" s="115">
        <v>-1</v>
      </c>
      <c r="AI5968" s="115">
        <v>-1</v>
      </c>
      <c r="AJ5968" s="115">
        <v>0</v>
      </c>
      <c r="AM5968" s="115" t="s">
        <v>348</v>
      </c>
      <c r="AN5968" s="115">
        <v>-1</v>
      </c>
      <c r="AQ5968" s="115">
        <v>607</v>
      </c>
      <c r="AR5968" s="115" t="s">
        <v>277</v>
      </c>
      <c r="AS5968" s="115" t="s">
        <v>278</v>
      </c>
      <c r="AT5968" s="115" t="s">
        <v>296</v>
      </c>
      <c r="AV5968" s="115">
        <v>15.0246055067282</v>
      </c>
      <c r="AW5968" s="115">
        <v>9.6696362100000002E-2</v>
      </c>
    </row>
    <row r="5969" spans="1:49" x14ac:dyDescent="0.25">
      <c r="A5969" s="117">
        <v>230000</v>
      </c>
      <c r="B5969" s="117">
        <v>870000</v>
      </c>
      <c r="C5969" s="117">
        <v>870000</v>
      </c>
      <c r="D5969" s="115" t="s">
        <v>342</v>
      </c>
      <c r="E5969" s="115" t="s">
        <v>13</v>
      </c>
      <c r="F5969" s="115" t="s">
        <v>343</v>
      </c>
      <c r="G5969" s="115" t="s">
        <v>344</v>
      </c>
      <c r="H5969" s="115">
        <v>0.56000000000000005</v>
      </c>
      <c r="I5969" s="115">
        <v>0.48</v>
      </c>
      <c r="J5969" s="115" t="s">
        <v>350</v>
      </c>
      <c r="K5969" s="115">
        <v>1.334241596233E-2</v>
      </c>
      <c r="L5969" s="115">
        <v>3730.3644193114301</v>
      </c>
      <c r="M5969" s="115">
        <v>8.7014639199356907</v>
      </c>
      <c r="N5969" s="115">
        <v>1.24848960859738</v>
      </c>
      <c r="O5969" s="115">
        <v>0.11609855110099</v>
      </c>
      <c r="P5969" s="115">
        <v>1.6657867682549999E-2</v>
      </c>
      <c r="Q5969" s="115">
        <v>49.772073773532497</v>
      </c>
      <c r="R5969" s="115">
        <v>1400</v>
      </c>
      <c r="S5969" s="115" t="s">
        <v>356</v>
      </c>
      <c r="T5969" s="115">
        <v>1400</v>
      </c>
      <c r="U5969" s="115" t="s">
        <v>352</v>
      </c>
      <c r="V5969" s="115" t="s">
        <v>350</v>
      </c>
      <c r="Z5969" s="115">
        <v>0</v>
      </c>
      <c r="AA5969" s="115">
        <v>1</v>
      </c>
      <c r="AB5969" s="115">
        <v>0.11609855110099</v>
      </c>
      <c r="AC5969" s="115">
        <v>1.6657867682549999E-2</v>
      </c>
      <c r="AD5969" s="115">
        <v>49.772073773533201</v>
      </c>
      <c r="AF5969" s="115">
        <v>-1</v>
      </c>
      <c r="AG5969" s="115">
        <v>-1</v>
      </c>
      <c r="AH5969" s="115">
        <v>-1</v>
      </c>
      <c r="AI5969" s="115">
        <v>-1</v>
      </c>
      <c r="AJ5969" s="115">
        <v>0</v>
      </c>
      <c r="AM5969" s="115" t="s">
        <v>348</v>
      </c>
      <c r="AN5969" s="115">
        <v>-1</v>
      </c>
      <c r="AQ5969" s="115">
        <v>607</v>
      </c>
      <c r="AR5969" s="115" t="s">
        <v>277</v>
      </c>
      <c r="AS5969" s="115" t="s">
        <v>278</v>
      </c>
      <c r="AT5969" s="115" t="s">
        <v>296</v>
      </c>
      <c r="AV5969" s="115">
        <v>39.101288579626697</v>
      </c>
      <c r="AW5969" s="115">
        <v>4.0366645399999998E-2</v>
      </c>
    </row>
    <row r="5970" spans="1:49" x14ac:dyDescent="0.25">
      <c r="A5970" s="117">
        <v>230000</v>
      </c>
      <c r="B5970" s="117">
        <v>870000</v>
      </c>
      <c r="C5970" s="117">
        <v>870000</v>
      </c>
      <c r="D5970" s="115" t="s">
        <v>342</v>
      </c>
      <c r="E5970" s="115" t="s">
        <v>13</v>
      </c>
      <c r="F5970" s="115" t="s">
        <v>343</v>
      </c>
      <c r="G5970" s="115" t="s">
        <v>344</v>
      </c>
      <c r="H5970" s="115">
        <v>0.56000000000000005</v>
      </c>
      <c r="I5970" s="115">
        <v>0.48</v>
      </c>
      <c r="J5970" s="115" t="s">
        <v>350</v>
      </c>
      <c r="K5970" s="115">
        <v>9.1978901469900003E-3</v>
      </c>
      <c r="L5970" s="115">
        <v>3730.3644193114301</v>
      </c>
      <c r="M5970" s="115">
        <v>8.7014639199356907</v>
      </c>
      <c r="N5970" s="115">
        <v>1.24848960859738</v>
      </c>
      <c r="O5970" s="115">
        <v>8.0035109253599995E-2</v>
      </c>
      <c r="P5970" s="115">
        <v>1.1483470269540001E-2</v>
      </c>
      <c r="Q5970" s="115">
        <v>34.311482137081597</v>
      </c>
      <c r="R5970" s="115">
        <v>1210</v>
      </c>
      <c r="S5970" s="115" t="s">
        <v>353</v>
      </c>
      <c r="T5970" s="115">
        <v>1210</v>
      </c>
      <c r="U5970" s="115" t="s">
        <v>352</v>
      </c>
      <c r="V5970" s="115" t="s">
        <v>350</v>
      </c>
      <c r="Z5970" s="115">
        <v>0</v>
      </c>
      <c r="AA5970" s="115">
        <v>1</v>
      </c>
      <c r="AB5970" s="115">
        <v>8.0035109253599995E-2</v>
      </c>
      <c r="AC5970" s="115">
        <v>1.1483470269540001E-2</v>
      </c>
      <c r="AD5970" s="115">
        <v>1334.93325814535</v>
      </c>
      <c r="AF5970" s="115">
        <v>-1</v>
      </c>
      <c r="AG5970" s="115">
        <v>-1</v>
      </c>
      <c r="AH5970" s="115">
        <v>-1</v>
      </c>
      <c r="AI5970" s="115">
        <v>-1</v>
      </c>
      <c r="AJ5970" s="115">
        <v>0</v>
      </c>
      <c r="AM5970" s="115" t="s">
        <v>348</v>
      </c>
      <c r="AN5970" s="115">
        <v>-1</v>
      </c>
      <c r="AQ5970" s="115">
        <v>607</v>
      </c>
      <c r="AR5970" s="115" t="s">
        <v>277</v>
      </c>
      <c r="AS5970" s="115" t="s">
        <v>278</v>
      </c>
      <c r="AT5970" s="115" t="s">
        <v>296</v>
      </c>
      <c r="AV5970" s="115">
        <v>94.634020240347098</v>
      </c>
      <c r="AW5970" s="115">
        <v>1.0826709312</v>
      </c>
    </row>
    <row r="5971" spans="1:49" x14ac:dyDescent="0.25">
      <c r="A5971" s="117">
        <v>230000</v>
      </c>
      <c r="B5971" s="117">
        <v>870000</v>
      </c>
      <c r="C5971" s="117">
        <v>870000</v>
      </c>
      <c r="D5971" s="115" t="s">
        <v>342</v>
      </c>
      <c r="E5971" s="115" t="s">
        <v>13</v>
      </c>
      <c r="F5971" s="115" t="s">
        <v>343</v>
      </c>
      <c r="G5971" s="115" t="s">
        <v>344</v>
      </c>
      <c r="H5971" s="115">
        <v>0.56000000000000005</v>
      </c>
      <c r="I5971" s="115">
        <v>0.48</v>
      </c>
      <c r="J5971" s="115" t="s">
        <v>350</v>
      </c>
      <c r="K5971" s="115">
        <v>0.21460377342473999</v>
      </c>
      <c r="L5971" s="115">
        <v>3730.3644193114301</v>
      </c>
      <c r="M5971" s="115">
        <v>8.7014639199356907</v>
      </c>
      <c r="N5971" s="115">
        <v>1.24848960859738</v>
      </c>
      <c r="O5971" s="115">
        <v>1.86736699153745</v>
      </c>
      <c r="P5971" s="115">
        <v>0.26793058108658002</v>
      </c>
      <c r="Q5971" s="115">
        <v>800.55028063363397</v>
      </c>
      <c r="R5971" s="115">
        <v>1750</v>
      </c>
      <c r="S5971" s="115" t="s">
        <v>371</v>
      </c>
      <c r="T5971" s="115">
        <v>1750</v>
      </c>
      <c r="U5971" s="115" t="s">
        <v>352</v>
      </c>
      <c r="V5971" s="115" t="s">
        <v>350</v>
      </c>
      <c r="Z5971" s="115">
        <v>0</v>
      </c>
      <c r="AA5971" s="115">
        <v>1</v>
      </c>
      <c r="AB5971" s="115">
        <v>1.86736699153745</v>
      </c>
      <c r="AC5971" s="115">
        <v>0.26793058108658002</v>
      </c>
      <c r="AD5971" s="115">
        <v>800.55028063363397</v>
      </c>
      <c r="AF5971" s="115">
        <v>-1</v>
      </c>
      <c r="AG5971" s="115">
        <v>-1</v>
      </c>
      <c r="AH5971" s="115">
        <v>-1</v>
      </c>
      <c r="AI5971" s="115">
        <v>-1</v>
      </c>
      <c r="AJ5971" s="115">
        <v>0</v>
      </c>
      <c r="AM5971" s="115" t="s">
        <v>348</v>
      </c>
      <c r="AN5971" s="115">
        <v>-1</v>
      </c>
      <c r="AQ5971" s="115">
        <v>607</v>
      </c>
      <c r="AR5971" s="115" t="s">
        <v>277</v>
      </c>
      <c r="AS5971" s="115" t="s">
        <v>278</v>
      </c>
      <c r="AT5971" s="115" t="s">
        <v>296</v>
      </c>
      <c r="AV5971" s="115">
        <v>130.54072948517901</v>
      </c>
      <c r="AW5971" s="115">
        <v>0.64927030060000002</v>
      </c>
    </row>
    <row r="5972" spans="1:49" x14ac:dyDescent="0.25">
      <c r="A5972" s="117">
        <v>230000</v>
      </c>
      <c r="B5972" s="117">
        <v>870000</v>
      </c>
      <c r="C5972" s="117">
        <v>870000</v>
      </c>
      <c r="D5972" s="115" t="s">
        <v>342</v>
      </c>
      <c r="E5972" s="115" t="s">
        <v>13</v>
      </c>
      <c r="F5972" s="115" t="s">
        <v>343</v>
      </c>
      <c r="G5972" s="115" t="s">
        <v>344</v>
      </c>
      <c r="H5972" s="115">
        <v>0.56000000000000005</v>
      </c>
      <c r="I5972" s="115">
        <v>0.48</v>
      </c>
      <c r="J5972" s="115" t="s">
        <v>350</v>
      </c>
      <c r="K5972" s="115">
        <v>7.4924982661599996E-3</v>
      </c>
      <c r="L5972" s="115">
        <v>3752.3986475648699</v>
      </c>
      <c r="M5972" s="115">
        <v>9.9761233777733906</v>
      </c>
      <c r="N5972" s="115">
        <v>1.6658588702469901</v>
      </c>
      <c r="O5972" s="115">
        <v>7.4746087110959994E-2</v>
      </c>
      <c r="P5972" s="115">
        <v>1.248144469699E-2</v>
      </c>
      <c r="Q5972" s="115">
        <v>28.114840360820899</v>
      </c>
      <c r="R5972" s="115">
        <v>1400</v>
      </c>
      <c r="S5972" s="115" t="s">
        <v>356</v>
      </c>
      <c r="T5972" s="115">
        <v>1400</v>
      </c>
      <c r="U5972" s="115" t="s">
        <v>352</v>
      </c>
      <c r="V5972" s="115" t="s">
        <v>350</v>
      </c>
      <c r="Z5972" s="115">
        <v>0</v>
      </c>
      <c r="AA5972" s="115">
        <v>1</v>
      </c>
      <c r="AB5972" s="115">
        <v>7.4746087110959994E-2</v>
      </c>
      <c r="AC5972" s="115">
        <v>1.248144469699E-2</v>
      </c>
      <c r="AD5972" s="115">
        <v>44.965416188436798</v>
      </c>
      <c r="AF5972" s="115">
        <v>-1</v>
      </c>
      <c r="AG5972" s="115">
        <v>-1</v>
      </c>
      <c r="AH5972" s="115">
        <v>-1</v>
      </c>
      <c r="AI5972" s="115">
        <v>-1</v>
      </c>
      <c r="AJ5972" s="115">
        <v>0</v>
      </c>
      <c r="AM5972" s="115" t="s">
        <v>348</v>
      </c>
      <c r="AN5972" s="115">
        <v>-1</v>
      </c>
      <c r="AQ5972" s="115">
        <v>607</v>
      </c>
      <c r="AR5972" s="115" t="s">
        <v>277</v>
      </c>
      <c r="AS5972" s="115" t="s">
        <v>278</v>
      </c>
      <c r="AT5972" s="115" t="s">
        <v>296</v>
      </c>
      <c r="AV5972" s="115">
        <v>22.027068214002</v>
      </c>
      <c r="AW5972" s="115">
        <v>3.64683019E-2</v>
      </c>
    </row>
    <row r="5973" spans="1:49" x14ac:dyDescent="0.25">
      <c r="A5973" s="117">
        <v>420000</v>
      </c>
      <c r="B5973" s="117">
        <v>660000</v>
      </c>
      <c r="C5973" s="117">
        <v>660000</v>
      </c>
      <c r="D5973" s="115" t="s">
        <v>342</v>
      </c>
      <c r="E5973" s="115" t="s">
        <v>13</v>
      </c>
      <c r="F5973" s="115" t="s">
        <v>343</v>
      </c>
      <c r="G5973" s="115" t="s">
        <v>344</v>
      </c>
      <c r="H5973" s="115">
        <v>0.56000000000000005</v>
      </c>
      <c r="I5973" s="115">
        <v>0.48</v>
      </c>
      <c r="J5973" s="115" t="s">
        <v>350</v>
      </c>
      <c r="K5973" s="115">
        <v>3.2417952273230001E-2</v>
      </c>
      <c r="L5973" s="115">
        <v>3733.2615128082098</v>
      </c>
      <c r="M5973" s="115">
        <v>7.8148310151418396</v>
      </c>
      <c r="N5973" s="115">
        <v>1.06275046800605</v>
      </c>
      <c r="O5973" s="115">
        <v>0.25334081887227999</v>
      </c>
      <c r="P5973" s="115">
        <v>3.4452193950180003E-2</v>
      </c>
      <c r="Q5973" s="115">
        <v>121.02469354573201</v>
      </c>
      <c r="R5973" s="115">
        <v>1750</v>
      </c>
      <c r="S5973" s="115" t="s">
        <v>371</v>
      </c>
      <c r="T5973" s="115">
        <v>1750</v>
      </c>
      <c r="U5973" s="115" t="s">
        <v>352</v>
      </c>
      <c r="V5973" s="115" t="s">
        <v>350</v>
      </c>
      <c r="Z5973" s="115">
        <v>0</v>
      </c>
      <c r="AA5973" s="115">
        <v>1</v>
      </c>
      <c r="AB5973" s="115">
        <v>0.25334081887227999</v>
      </c>
      <c r="AC5973" s="115">
        <v>3.4452193950180003E-2</v>
      </c>
      <c r="AD5973" s="115">
        <v>2110.1841084276698</v>
      </c>
      <c r="AF5973" s="115">
        <v>-1</v>
      </c>
      <c r="AG5973" s="115">
        <v>-1</v>
      </c>
      <c r="AH5973" s="115">
        <v>-1</v>
      </c>
      <c r="AI5973" s="115">
        <v>-1</v>
      </c>
      <c r="AJ5973" s="115">
        <v>0</v>
      </c>
      <c r="AM5973" s="115" t="s">
        <v>348</v>
      </c>
      <c r="AN5973" s="115">
        <v>-1</v>
      </c>
      <c r="AQ5973" s="115">
        <v>607</v>
      </c>
      <c r="AR5973" s="115" t="s">
        <v>277</v>
      </c>
      <c r="AS5973" s="115" t="s">
        <v>278</v>
      </c>
      <c r="AT5973" s="115" t="s">
        <v>296</v>
      </c>
      <c r="AV5973" s="115">
        <v>148.11785391821601</v>
      </c>
      <c r="AW5973" s="115">
        <v>1.7114226346000001</v>
      </c>
    </row>
    <row r="5974" spans="1:49" x14ac:dyDescent="0.25">
      <c r="A5974" s="117">
        <v>430000</v>
      </c>
      <c r="B5974" s="117">
        <v>710000</v>
      </c>
      <c r="C5974" s="117">
        <v>710000</v>
      </c>
      <c r="D5974" s="115" t="s">
        <v>342</v>
      </c>
      <c r="E5974" s="115" t="s">
        <v>13</v>
      </c>
      <c r="F5974" s="115" t="s">
        <v>343</v>
      </c>
      <c r="G5974" s="115" t="s">
        <v>344</v>
      </c>
      <c r="H5974" s="115">
        <v>0.56000000000000005</v>
      </c>
      <c r="I5974" s="115">
        <v>0.48</v>
      </c>
      <c r="J5974" s="115" t="s">
        <v>350</v>
      </c>
      <c r="K5974" s="115">
        <v>1.074742657597E-2</v>
      </c>
      <c r="L5974" s="115">
        <v>3723.2242181123802</v>
      </c>
      <c r="M5974" s="115">
        <v>7.5425882104501003</v>
      </c>
      <c r="N5974" s="115">
        <v>1.0334002340039601</v>
      </c>
      <c r="O5974" s="115">
        <v>8.1063412984630004E-2</v>
      </c>
      <c r="P5974" s="115">
        <v>1.110639313855E-2</v>
      </c>
      <c r="Q5974" s="115">
        <v>40.015078910058399</v>
      </c>
      <c r="R5974" s="115">
        <v>1750</v>
      </c>
      <c r="S5974" s="115" t="s">
        <v>371</v>
      </c>
      <c r="T5974" s="115">
        <v>1750</v>
      </c>
      <c r="U5974" s="115" t="s">
        <v>352</v>
      </c>
      <c r="V5974" s="115" t="s">
        <v>350</v>
      </c>
      <c r="Z5974" s="115">
        <v>0</v>
      </c>
      <c r="AA5974" s="115">
        <v>1</v>
      </c>
      <c r="AB5974" s="115">
        <v>8.1063412984630004E-2</v>
      </c>
      <c r="AC5974" s="115">
        <v>1.110639313855E-2</v>
      </c>
      <c r="AD5974" s="115">
        <v>2199.2909940596201</v>
      </c>
      <c r="AF5974" s="115">
        <v>-1</v>
      </c>
      <c r="AG5974" s="115">
        <v>-1</v>
      </c>
      <c r="AH5974" s="115">
        <v>-1</v>
      </c>
      <c r="AI5974" s="115">
        <v>-1</v>
      </c>
      <c r="AJ5974" s="115">
        <v>0</v>
      </c>
      <c r="AM5974" s="115" t="s">
        <v>348</v>
      </c>
      <c r="AN5974" s="115">
        <v>-1</v>
      </c>
      <c r="AQ5974" s="115">
        <v>607</v>
      </c>
      <c r="AR5974" s="115" t="s">
        <v>277</v>
      </c>
      <c r="AS5974" s="115" t="s">
        <v>278</v>
      </c>
      <c r="AT5974" s="115" t="s">
        <v>296</v>
      </c>
      <c r="AV5974" s="115">
        <v>36.360394946593402</v>
      </c>
      <c r="AW5974" s="115">
        <v>1.7836909927</v>
      </c>
    </row>
    <row r="5975" spans="1:49" x14ac:dyDescent="0.25">
      <c r="A5975" s="117">
        <v>440000</v>
      </c>
      <c r="B5975" s="117">
        <v>810000</v>
      </c>
      <c r="C5975" s="117">
        <v>810000</v>
      </c>
      <c r="D5975" s="115" t="s">
        <v>342</v>
      </c>
      <c r="E5975" s="115" t="s">
        <v>13</v>
      </c>
      <c r="F5975" s="115" t="s">
        <v>343</v>
      </c>
      <c r="G5975" s="115" t="s">
        <v>344</v>
      </c>
      <c r="H5975" s="115">
        <v>0.56000000000000005</v>
      </c>
      <c r="I5975" s="115">
        <v>0.48</v>
      </c>
      <c r="J5975" s="115" t="s">
        <v>350</v>
      </c>
      <c r="K5975" s="115">
        <v>8.18340135643E-3</v>
      </c>
      <c r="L5975" s="115">
        <v>3729.6089081252298</v>
      </c>
      <c r="M5975" s="115">
        <v>7.6940617673781198</v>
      </c>
      <c r="N5975" s="115">
        <v>1.04773201374793</v>
      </c>
      <c r="O5975" s="115">
        <v>6.2963595503609998E-2</v>
      </c>
      <c r="P5975" s="115">
        <v>8.5740115824799994E-3</v>
      </c>
      <c r="Q5975" s="115">
        <v>30.520886597705399</v>
      </c>
      <c r="R5975" s="115">
        <v>1750</v>
      </c>
      <c r="S5975" s="115" t="s">
        <v>371</v>
      </c>
      <c r="T5975" s="115">
        <v>1750</v>
      </c>
      <c r="U5975" s="115" t="s">
        <v>352</v>
      </c>
      <c r="V5975" s="115" t="s">
        <v>350</v>
      </c>
      <c r="Z5975" s="115">
        <v>0</v>
      </c>
      <c r="AA5975" s="115">
        <v>1</v>
      </c>
      <c r="AB5975" s="115">
        <v>6.2963595503609998E-2</v>
      </c>
      <c r="AC5975" s="115">
        <v>8.5740115824799994E-3</v>
      </c>
      <c r="AD5975" s="115">
        <v>2172.3893443668599</v>
      </c>
      <c r="AF5975" s="115">
        <v>-1</v>
      </c>
      <c r="AG5975" s="115">
        <v>-1</v>
      </c>
      <c r="AH5975" s="115">
        <v>-1</v>
      </c>
      <c r="AI5975" s="115">
        <v>-1</v>
      </c>
      <c r="AJ5975" s="115">
        <v>0</v>
      </c>
      <c r="AM5975" s="115" t="s">
        <v>348</v>
      </c>
      <c r="AN5975" s="115">
        <v>-1</v>
      </c>
      <c r="AQ5975" s="115">
        <v>607</v>
      </c>
      <c r="AR5975" s="115" t="s">
        <v>277</v>
      </c>
      <c r="AS5975" s="115" t="s">
        <v>278</v>
      </c>
      <c r="AT5975" s="115" t="s">
        <v>296</v>
      </c>
      <c r="AV5975" s="115">
        <v>27.8380110549612</v>
      </c>
      <c r="AW5975" s="115">
        <v>1.7618729475999999</v>
      </c>
    </row>
    <row r="5976" spans="1:49" x14ac:dyDescent="0.25">
      <c r="A5976" s="117">
        <v>450000</v>
      </c>
      <c r="B5976" s="117">
        <v>830000</v>
      </c>
      <c r="C5976" s="117">
        <v>830000</v>
      </c>
      <c r="D5976" s="115" t="s">
        <v>342</v>
      </c>
      <c r="E5976" s="115" t="s">
        <v>13</v>
      </c>
      <c r="F5976" s="115" t="s">
        <v>343</v>
      </c>
      <c r="G5976" s="115" t="s">
        <v>344</v>
      </c>
      <c r="H5976" s="115">
        <v>0.56000000000000005</v>
      </c>
      <c r="I5976" s="115">
        <v>0.48</v>
      </c>
      <c r="J5976" s="115" t="s">
        <v>350</v>
      </c>
      <c r="K5976" s="115">
        <v>8.2034329767899997E-3</v>
      </c>
      <c r="L5976" s="115">
        <v>3725.0863716894701</v>
      </c>
      <c r="M5976" s="115">
        <v>7.6687591668196102</v>
      </c>
      <c r="N5976" s="115">
        <v>1.05447093331468</v>
      </c>
      <c r="O5976" s="115">
        <v>6.2910151840189998E-2</v>
      </c>
      <c r="P5976" s="115">
        <v>8.6502816274200006E-3</v>
      </c>
      <c r="Q5976" s="115">
        <v>30.558496382930802</v>
      </c>
      <c r="R5976" s="115">
        <v>1750</v>
      </c>
      <c r="S5976" s="115" t="s">
        <v>371</v>
      </c>
      <c r="T5976" s="115">
        <v>1750</v>
      </c>
      <c r="U5976" s="115" t="s">
        <v>352</v>
      </c>
      <c r="V5976" s="115" t="s">
        <v>350</v>
      </c>
      <c r="Z5976" s="115">
        <v>0</v>
      </c>
      <c r="AA5976" s="115">
        <v>1</v>
      </c>
      <c r="AB5976" s="115">
        <v>6.2910151840189998E-2</v>
      </c>
      <c r="AC5976" s="115">
        <v>8.6502816274200006E-3</v>
      </c>
      <c r="AD5976" s="115">
        <v>2074.04051001887</v>
      </c>
      <c r="AF5976" s="115">
        <v>-1</v>
      </c>
      <c r="AG5976" s="115">
        <v>-1</v>
      </c>
      <c r="AH5976" s="115">
        <v>-1</v>
      </c>
      <c r="AI5976" s="115">
        <v>-1</v>
      </c>
      <c r="AJ5976" s="115">
        <v>0</v>
      </c>
      <c r="AM5976" s="115" t="s">
        <v>348</v>
      </c>
      <c r="AN5976" s="115">
        <v>-1</v>
      </c>
      <c r="AQ5976" s="115">
        <v>607</v>
      </c>
      <c r="AR5976" s="115" t="s">
        <v>277</v>
      </c>
      <c r="AS5976" s="115" t="s">
        <v>278</v>
      </c>
      <c r="AT5976" s="115" t="s">
        <v>296</v>
      </c>
      <c r="AV5976" s="115">
        <v>78.281710672363801</v>
      </c>
      <c r="AW5976" s="115">
        <v>1.6821090916999999</v>
      </c>
    </row>
    <row r="5977" spans="1:49" x14ac:dyDescent="0.25">
      <c r="A5977" s="117">
        <v>450000</v>
      </c>
      <c r="B5977" s="117">
        <v>870000</v>
      </c>
      <c r="C5977" s="117">
        <v>870000</v>
      </c>
      <c r="D5977" s="115" t="s">
        <v>342</v>
      </c>
      <c r="E5977" s="115" t="s">
        <v>13</v>
      </c>
      <c r="F5977" s="115" t="s">
        <v>343</v>
      </c>
      <c r="G5977" s="115" t="s">
        <v>344</v>
      </c>
      <c r="H5977" s="115">
        <v>0.56000000000000005</v>
      </c>
      <c r="I5977" s="115">
        <v>0.48</v>
      </c>
      <c r="J5977" s="115" t="s">
        <v>350</v>
      </c>
      <c r="K5977" s="115">
        <v>2.4931996082000002E-4</v>
      </c>
      <c r="L5977" s="115">
        <v>3731.5510520120101</v>
      </c>
      <c r="M5977" s="115">
        <v>7.7869253812360499</v>
      </c>
      <c r="N5977" s="115">
        <v>1.0615903117222201</v>
      </c>
      <c r="O5977" s="115">
        <v>1.9414359310200001E-3</v>
      </c>
      <c r="P5977" s="115">
        <v>2.6467565493000001E-4</v>
      </c>
      <c r="Q5977" s="115">
        <v>0.93035016211903998</v>
      </c>
      <c r="R5977" s="115">
        <v>1400</v>
      </c>
      <c r="S5977" s="115" t="s">
        <v>356</v>
      </c>
      <c r="T5977" s="115">
        <v>1400</v>
      </c>
      <c r="U5977" s="115" t="s">
        <v>352</v>
      </c>
      <c r="V5977" s="115" t="s">
        <v>350</v>
      </c>
      <c r="Z5977" s="115">
        <v>0</v>
      </c>
      <c r="AA5977" s="115">
        <v>1</v>
      </c>
      <c r="AB5977" s="115">
        <v>1.9414359310200001E-3</v>
      </c>
      <c r="AC5977" s="115">
        <v>2.6467565493000001E-4</v>
      </c>
      <c r="AD5977" s="115">
        <v>162.18179665954801</v>
      </c>
      <c r="AF5977" s="115">
        <v>-1</v>
      </c>
      <c r="AG5977" s="115">
        <v>-1</v>
      </c>
      <c r="AH5977" s="115">
        <v>-1</v>
      </c>
      <c r="AI5977" s="115">
        <v>-1</v>
      </c>
      <c r="AJ5977" s="115">
        <v>0</v>
      </c>
      <c r="AM5977" s="115" t="s">
        <v>348</v>
      </c>
      <c r="AN5977" s="115">
        <v>-1</v>
      </c>
      <c r="AQ5977" s="115">
        <v>607</v>
      </c>
      <c r="AR5977" s="115" t="s">
        <v>277</v>
      </c>
      <c r="AS5977" s="115" t="s">
        <v>278</v>
      </c>
      <c r="AT5977" s="115" t="s">
        <v>296</v>
      </c>
      <c r="AV5977" s="115">
        <v>26.694791409426202</v>
      </c>
      <c r="AW5977" s="115">
        <v>0.13153430390000001</v>
      </c>
    </row>
    <row r="5978" spans="1:49" x14ac:dyDescent="0.25">
      <c r="A5978" s="117">
        <v>450000</v>
      </c>
      <c r="B5978" s="117">
        <v>870000</v>
      </c>
      <c r="C5978" s="117">
        <v>870000</v>
      </c>
      <c r="D5978" s="115" t="s">
        <v>342</v>
      </c>
      <c r="E5978" s="115" t="s">
        <v>13</v>
      </c>
      <c r="F5978" s="115" t="s">
        <v>343</v>
      </c>
      <c r="G5978" s="115" t="s">
        <v>344</v>
      </c>
      <c r="H5978" s="115">
        <v>0.56000000000000005</v>
      </c>
      <c r="I5978" s="115">
        <v>0.48</v>
      </c>
      <c r="J5978" s="115" t="s">
        <v>350</v>
      </c>
      <c r="K5978" s="115">
        <v>2.8957829871999999E-4</v>
      </c>
      <c r="L5978" s="115">
        <v>3731.5510520120101</v>
      </c>
      <c r="M5978" s="115">
        <v>7.7869253812360499</v>
      </c>
      <c r="N5978" s="115">
        <v>1.0615903117222201</v>
      </c>
      <c r="O5978" s="115">
        <v>2.2549246041500002E-3</v>
      </c>
      <c r="P5978" s="115">
        <v>3.074135164E-4</v>
      </c>
      <c r="Q5978" s="115">
        <v>1.08057620522846</v>
      </c>
      <c r="R5978" s="115">
        <v>1750</v>
      </c>
      <c r="S5978" s="115" t="s">
        <v>371</v>
      </c>
      <c r="T5978" s="115">
        <v>1750</v>
      </c>
      <c r="U5978" s="115" t="s">
        <v>352</v>
      </c>
      <c r="V5978" s="115" t="s">
        <v>350</v>
      </c>
      <c r="Z5978" s="115">
        <v>0</v>
      </c>
      <c r="AA5978" s="115">
        <v>1</v>
      </c>
      <c r="AB5978" s="115">
        <v>2.2549246041500002E-3</v>
      </c>
      <c r="AC5978" s="115">
        <v>3.074135164E-4</v>
      </c>
      <c r="AD5978" s="115">
        <v>917.18706299706696</v>
      </c>
      <c r="AF5978" s="115">
        <v>-1</v>
      </c>
      <c r="AG5978" s="115">
        <v>-1</v>
      </c>
      <c r="AH5978" s="115">
        <v>-1</v>
      </c>
      <c r="AI5978" s="115">
        <v>-1</v>
      </c>
      <c r="AJ5978" s="115">
        <v>0</v>
      </c>
      <c r="AM5978" s="115" t="s">
        <v>348</v>
      </c>
      <c r="AN5978" s="115">
        <v>-1</v>
      </c>
      <c r="AQ5978" s="115">
        <v>607</v>
      </c>
      <c r="AR5978" s="115" t="s">
        <v>277</v>
      </c>
      <c r="AS5978" s="115" t="s">
        <v>278</v>
      </c>
      <c r="AT5978" s="115" t="s">
        <v>296</v>
      </c>
      <c r="AV5978" s="115">
        <v>14.174514092549799</v>
      </c>
      <c r="AW5978" s="115">
        <v>0.74386623110000005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2"/>
  <sheetViews>
    <sheetView workbookViewId="0">
      <selection activeCell="F2" sqref="F2"/>
    </sheetView>
  </sheetViews>
  <sheetFormatPr defaultRowHeight="15" x14ac:dyDescent="0.25"/>
  <cols>
    <col min="1" max="1" width="13.7109375" style="9" customWidth="1"/>
    <col min="2" max="2" width="9.140625" style="9"/>
    <col min="3" max="3" width="16.7109375" style="9" customWidth="1"/>
    <col min="4" max="4" width="18" style="9" customWidth="1"/>
    <col min="5" max="5" width="9.85546875" style="9" customWidth="1"/>
    <col min="6" max="6" width="19" style="9" customWidth="1"/>
    <col min="7" max="12" width="12" style="9" customWidth="1"/>
    <col min="13" max="13" width="16.28515625" style="9" customWidth="1"/>
    <col min="14" max="14" width="22" style="9" customWidth="1"/>
    <col min="15" max="16" width="12.140625" style="9" customWidth="1"/>
    <col min="17" max="17" width="13" style="9" customWidth="1"/>
    <col min="18" max="18" width="14.5703125" style="9" customWidth="1"/>
    <col min="19" max="19" width="18.85546875" style="9" bestFit="1" customWidth="1"/>
    <col min="20" max="16384" width="9.140625" style="9"/>
  </cols>
  <sheetData>
    <row r="1" spans="1:19" ht="75" x14ac:dyDescent="0.25">
      <c r="A1" s="16" t="s">
        <v>164</v>
      </c>
      <c r="B1" s="16" t="s">
        <v>18</v>
      </c>
      <c r="C1" s="16" t="s">
        <v>19</v>
      </c>
      <c r="D1" s="16" t="s">
        <v>177</v>
      </c>
      <c r="E1" s="16" t="s">
        <v>197</v>
      </c>
      <c r="F1" s="16" t="s">
        <v>191</v>
      </c>
      <c r="G1" s="16" t="s">
        <v>178</v>
      </c>
      <c r="H1" s="16" t="s">
        <v>179</v>
      </c>
      <c r="I1" s="16" t="s">
        <v>180</v>
      </c>
      <c r="J1" s="16" t="s">
        <v>181</v>
      </c>
      <c r="K1" s="16" t="s">
        <v>182</v>
      </c>
      <c r="L1" s="16" t="s">
        <v>183</v>
      </c>
      <c r="M1" s="16" t="s">
        <v>184</v>
      </c>
      <c r="N1" s="16" t="s">
        <v>185</v>
      </c>
      <c r="O1" s="16" t="s">
        <v>186</v>
      </c>
      <c r="P1" s="16" t="s">
        <v>187</v>
      </c>
      <c r="Q1" s="16" t="s">
        <v>188</v>
      </c>
      <c r="R1" s="16" t="s">
        <v>189</v>
      </c>
      <c r="S1" s="16" t="s">
        <v>190</v>
      </c>
    </row>
    <row r="2" spans="1:19" ht="51" x14ac:dyDescent="0.25">
      <c r="A2" s="10" t="s">
        <v>59</v>
      </c>
      <c r="B2" s="59" t="s">
        <v>249</v>
      </c>
      <c r="C2" s="59" t="s">
        <v>250</v>
      </c>
      <c r="D2" s="88" t="s">
        <v>110</v>
      </c>
      <c r="E2" s="10">
        <v>2</v>
      </c>
      <c r="F2" s="52">
        <f>(((LN(E2))*0.3178)+0.7405)*0.5</f>
        <v>0.48039108699097532</v>
      </c>
      <c r="G2" s="67"/>
      <c r="H2" s="67"/>
      <c r="I2" s="63">
        <f>(F2*G2)/100</f>
        <v>0</v>
      </c>
      <c r="J2" s="64">
        <f>(F2*H2)/100</f>
        <v>0</v>
      </c>
      <c r="K2" s="65">
        <f>G2-I2</f>
        <v>0</v>
      </c>
      <c r="L2" s="65">
        <f>H2-J2</f>
        <v>0</v>
      </c>
      <c r="M2" s="10"/>
      <c r="N2" s="10"/>
      <c r="O2" s="10"/>
      <c r="P2" s="66">
        <f>ROUND((K2*N2)/100,1)</f>
        <v>0</v>
      </c>
      <c r="Q2" s="66">
        <f>ROUND((L2*O2)/100,1)</f>
        <v>0</v>
      </c>
      <c r="R2" s="66">
        <f>P2+I2</f>
        <v>0</v>
      </c>
      <c r="S2" s="66">
        <f>Q2+J2</f>
        <v>0</v>
      </c>
    </row>
    <row r="3" spans="1:19" ht="51" x14ac:dyDescent="0.25">
      <c r="A3" s="10" t="s">
        <v>59</v>
      </c>
      <c r="B3" s="59" t="s">
        <v>253</v>
      </c>
      <c r="C3" s="59" t="s">
        <v>254</v>
      </c>
      <c r="D3" s="88" t="s">
        <v>110</v>
      </c>
      <c r="E3" s="10">
        <v>2</v>
      </c>
      <c r="F3" s="52">
        <f t="shared" ref="F3:F4" si="0">(((LN(E3))*0.3178)+0.7405)*0.5</f>
        <v>0.48039108699097532</v>
      </c>
      <c r="G3" s="67"/>
      <c r="H3" s="67"/>
      <c r="I3" s="63">
        <f t="shared" ref="I3:I6" si="1">(F3*G3)/100</f>
        <v>0</v>
      </c>
      <c r="J3" s="64">
        <f t="shared" ref="J3:J6" si="2">(F3*H3)/100</f>
        <v>0</v>
      </c>
      <c r="K3" s="65">
        <f t="shared" ref="K3:K6" si="3">G3-I3</f>
        <v>0</v>
      </c>
      <c r="L3" s="65">
        <f t="shared" ref="L3:L6" si="4">H3-J3</f>
        <v>0</v>
      </c>
      <c r="M3" s="10"/>
      <c r="N3" s="10"/>
      <c r="O3" s="10"/>
      <c r="P3" s="66">
        <f t="shared" ref="P3:P6" si="5">ROUND((K3*N3)/100,1)</f>
        <v>0</v>
      </c>
      <c r="Q3" s="66">
        <f t="shared" ref="Q3:Q6" si="6">ROUND((L3*O3)/100,1)</f>
        <v>0</v>
      </c>
      <c r="R3" s="66">
        <f t="shared" ref="R3:R6" si="7">P3+I3</f>
        <v>0</v>
      </c>
      <c r="S3" s="66">
        <f t="shared" ref="S3:S6" si="8">Q3+J3</f>
        <v>0</v>
      </c>
    </row>
    <row r="4" spans="1:19" ht="51" x14ac:dyDescent="0.25">
      <c r="A4" s="10" t="s">
        <v>59</v>
      </c>
      <c r="B4" s="59" t="s">
        <v>255</v>
      </c>
      <c r="C4" s="59" t="s">
        <v>256</v>
      </c>
      <c r="D4" s="88" t="s">
        <v>110</v>
      </c>
      <c r="E4" s="10">
        <v>2</v>
      </c>
      <c r="F4" s="52">
        <f t="shared" si="0"/>
        <v>0.48039108699097532</v>
      </c>
      <c r="G4" s="67"/>
      <c r="H4" s="67"/>
      <c r="I4" s="63">
        <f t="shared" si="1"/>
        <v>0</v>
      </c>
      <c r="J4" s="64">
        <f t="shared" si="2"/>
        <v>0</v>
      </c>
      <c r="K4" s="65">
        <f t="shared" si="3"/>
        <v>0</v>
      </c>
      <c r="L4" s="65">
        <f t="shared" si="4"/>
        <v>0</v>
      </c>
      <c r="M4" s="10"/>
      <c r="N4" s="10"/>
      <c r="O4" s="10"/>
      <c r="P4" s="66">
        <f t="shared" si="5"/>
        <v>0</v>
      </c>
      <c r="Q4" s="66">
        <f t="shared" si="6"/>
        <v>0</v>
      </c>
      <c r="R4" s="66">
        <f t="shared" si="7"/>
        <v>0</v>
      </c>
      <c r="S4" s="66">
        <f t="shared" si="8"/>
        <v>0</v>
      </c>
    </row>
    <row r="5" spans="1:19" ht="25.5" x14ac:dyDescent="0.25">
      <c r="A5" s="10" t="s">
        <v>59</v>
      </c>
      <c r="B5" s="59" t="s">
        <v>273</v>
      </c>
      <c r="C5" s="59" t="s">
        <v>274</v>
      </c>
      <c r="D5" s="90" t="s">
        <v>78</v>
      </c>
      <c r="E5" s="10">
        <v>2.2000000000000002</v>
      </c>
      <c r="F5" s="52">
        <f t="shared" ref="F5:F6" si="9">(((LN(E5))*0.3178)+0.7405)</f>
        <v>0.99107174912376517</v>
      </c>
      <c r="G5" s="67"/>
      <c r="H5" s="67"/>
      <c r="I5" s="63">
        <f t="shared" si="1"/>
        <v>0</v>
      </c>
      <c r="J5" s="64">
        <f t="shared" si="2"/>
        <v>0</v>
      </c>
      <c r="K5" s="65">
        <f t="shared" si="3"/>
        <v>0</v>
      </c>
      <c r="L5" s="65">
        <f t="shared" si="4"/>
        <v>0</v>
      </c>
      <c r="M5" s="10"/>
      <c r="N5" s="10"/>
      <c r="O5" s="10"/>
      <c r="P5" s="66">
        <f t="shared" si="5"/>
        <v>0</v>
      </c>
      <c r="Q5" s="66">
        <f t="shared" si="6"/>
        <v>0</v>
      </c>
      <c r="R5" s="66">
        <f t="shared" si="7"/>
        <v>0</v>
      </c>
      <c r="S5" s="66">
        <f t="shared" si="8"/>
        <v>0</v>
      </c>
    </row>
    <row r="6" spans="1:19" ht="25.5" x14ac:dyDescent="0.25">
      <c r="A6" s="10" t="s">
        <v>59</v>
      </c>
      <c r="B6" s="59" t="s">
        <v>277</v>
      </c>
      <c r="C6" s="59" t="s">
        <v>278</v>
      </c>
      <c r="D6" s="90" t="s">
        <v>78</v>
      </c>
      <c r="E6" s="10">
        <v>2.2000000000000002</v>
      </c>
      <c r="F6" s="52">
        <f t="shared" si="9"/>
        <v>0.99107174912376517</v>
      </c>
      <c r="G6" s="67"/>
      <c r="H6" s="67"/>
      <c r="I6" s="63">
        <f t="shared" si="1"/>
        <v>0</v>
      </c>
      <c r="J6" s="64">
        <f t="shared" si="2"/>
        <v>0</v>
      </c>
      <c r="K6" s="65">
        <f t="shared" si="3"/>
        <v>0</v>
      </c>
      <c r="L6" s="65">
        <f t="shared" si="4"/>
        <v>0</v>
      </c>
      <c r="M6" s="10"/>
      <c r="N6" s="10"/>
      <c r="O6" s="10"/>
      <c r="P6" s="66">
        <f t="shared" si="5"/>
        <v>0</v>
      </c>
      <c r="Q6" s="66">
        <f t="shared" si="6"/>
        <v>0</v>
      </c>
      <c r="R6" s="66">
        <f t="shared" si="7"/>
        <v>0</v>
      </c>
      <c r="S6" s="66">
        <f t="shared" si="8"/>
        <v>0</v>
      </c>
    </row>
    <row r="8" spans="1:19" x14ac:dyDescent="0.25">
      <c r="A8" s="9" t="s">
        <v>192</v>
      </c>
    </row>
    <row r="9" spans="1:19" ht="30" x14ac:dyDescent="0.25">
      <c r="A9" s="16" t="s">
        <v>193</v>
      </c>
      <c r="B9" s="16"/>
    </row>
    <row r="10" spans="1:19" x14ac:dyDescent="0.25">
      <c r="A10" s="10" t="s">
        <v>194</v>
      </c>
      <c r="B10" s="10">
        <v>2.2000000000000002</v>
      </c>
    </row>
    <row r="11" spans="1:19" x14ac:dyDescent="0.25">
      <c r="A11" s="10" t="s">
        <v>195</v>
      </c>
      <c r="B11" s="10">
        <v>1.6</v>
      </c>
      <c r="C11" s="9" t="s">
        <v>243</v>
      </c>
    </row>
    <row r="12" spans="1:19" ht="75" x14ac:dyDescent="0.25">
      <c r="A12" s="68" t="s">
        <v>196</v>
      </c>
      <c r="B12" s="10">
        <v>4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workbookViewId="0">
      <selection activeCell="I2" sqref="I2"/>
    </sheetView>
  </sheetViews>
  <sheetFormatPr defaultColWidth="17.42578125" defaultRowHeight="15" x14ac:dyDescent="0.25"/>
  <cols>
    <col min="1" max="1" width="17.42578125" style="9"/>
    <col min="2" max="2" width="9.85546875" style="1" bestFit="1" customWidth="1"/>
    <col min="3" max="3" width="19.42578125" style="9" customWidth="1"/>
    <col min="4" max="4" width="22.28515625" style="9" customWidth="1"/>
    <col min="5" max="8" width="17.42578125" style="9"/>
    <col min="9" max="9" width="23.28515625" style="9" customWidth="1"/>
    <col min="10" max="10" width="17.42578125" style="9"/>
    <col min="11" max="11" width="35.5703125" style="9" bestFit="1" customWidth="1"/>
    <col min="12" max="16384" width="17.42578125" style="9"/>
  </cols>
  <sheetData>
    <row r="1" spans="1:12" ht="30" x14ac:dyDescent="0.25">
      <c r="A1" s="22" t="s">
        <v>164</v>
      </c>
      <c r="B1" s="22" t="s">
        <v>18</v>
      </c>
      <c r="C1" s="22" t="s">
        <v>19</v>
      </c>
      <c r="D1" s="22" t="s">
        <v>37</v>
      </c>
      <c r="E1" s="22" t="s">
        <v>175</v>
      </c>
      <c r="F1" s="22" t="s">
        <v>176</v>
      </c>
      <c r="G1" s="22" t="s">
        <v>20</v>
      </c>
      <c r="H1" s="22" t="s">
        <v>38</v>
      </c>
      <c r="I1" s="22" t="s">
        <v>39</v>
      </c>
      <c r="K1" s="5"/>
    </row>
    <row r="2" spans="1:12" ht="25.5" x14ac:dyDescent="0.25">
      <c r="A2" s="60" t="s">
        <v>59</v>
      </c>
      <c r="B2" s="59" t="s">
        <v>271</v>
      </c>
      <c r="C2" s="59" t="s">
        <v>272</v>
      </c>
      <c r="D2" s="88" t="s">
        <v>89</v>
      </c>
      <c r="E2" s="59" t="s">
        <v>13</v>
      </c>
      <c r="F2" s="60"/>
      <c r="G2" s="61">
        <v>5</v>
      </c>
      <c r="H2" s="61">
        <v>3.5</v>
      </c>
      <c r="I2" s="62"/>
      <c r="K2" s="6"/>
    </row>
    <row r="3" spans="1:12" x14ac:dyDescent="0.25">
      <c r="A3" s="60"/>
      <c r="B3" s="59"/>
      <c r="C3" s="59"/>
      <c r="D3" s="59"/>
      <c r="E3" s="60"/>
      <c r="F3" s="60"/>
      <c r="G3" s="61"/>
      <c r="H3" s="61"/>
      <c r="I3" s="62"/>
      <c r="K3" s="6"/>
    </row>
    <row r="4" spans="1:12" x14ac:dyDescent="0.25">
      <c r="A4" s="60"/>
      <c r="B4" s="60"/>
      <c r="C4" s="60"/>
      <c r="D4" s="60"/>
      <c r="E4" s="60"/>
      <c r="F4" s="60"/>
      <c r="G4" s="61"/>
      <c r="H4" s="61"/>
      <c r="I4" s="62"/>
      <c r="K4" s="6"/>
    </row>
    <row r="5" spans="1:12" x14ac:dyDescent="0.25">
      <c r="A5" s="60"/>
      <c r="B5" s="60"/>
      <c r="C5" s="60"/>
      <c r="D5" s="60"/>
      <c r="E5" s="60"/>
      <c r="F5" s="60"/>
      <c r="G5" s="61"/>
      <c r="H5" s="61"/>
      <c r="I5" s="62"/>
      <c r="K5" s="6"/>
    </row>
    <row r="6" spans="1:12" x14ac:dyDescent="0.25">
      <c r="A6" s="60"/>
      <c r="B6" s="60"/>
      <c r="C6" s="60"/>
      <c r="D6" s="60"/>
      <c r="E6" s="60"/>
      <c r="F6" s="60"/>
      <c r="G6" s="60"/>
      <c r="H6" s="60"/>
      <c r="I6" s="60"/>
      <c r="K6" s="6"/>
    </row>
    <row r="7" spans="1:12" x14ac:dyDescent="0.25">
      <c r="A7" s="60"/>
      <c r="B7" s="60"/>
      <c r="C7" s="60"/>
      <c r="D7" s="60"/>
      <c r="E7" s="60"/>
      <c r="F7" s="60"/>
      <c r="G7" s="60"/>
      <c r="H7" s="60"/>
      <c r="I7" s="60"/>
      <c r="L7" s="6"/>
    </row>
    <row r="8" spans="1:12" x14ac:dyDescent="0.25">
      <c r="A8" s="60"/>
      <c r="B8" s="60"/>
      <c r="C8" s="60"/>
      <c r="D8" s="60"/>
      <c r="E8" s="60"/>
      <c r="F8" s="60"/>
      <c r="G8" s="60"/>
      <c r="H8" s="60"/>
      <c r="I8" s="60"/>
      <c r="L8" s="6"/>
    </row>
    <row r="9" spans="1:12" x14ac:dyDescent="0.25">
      <c r="A9" s="60"/>
      <c r="B9" s="60"/>
      <c r="C9" s="60"/>
      <c r="D9" s="60"/>
      <c r="E9" s="60"/>
      <c r="F9" s="60"/>
      <c r="G9" s="60"/>
      <c r="H9" s="60"/>
      <c r="I9" s="60"/>
      <c r="L9" s="6"/>
    </row>
    <row r="10" spans="1:12" x14ac:dyDescent="0.25">
      <c r="A10" s="60"/>
      <c r="B10" s="59"/>
      <c r="C10" s="59"/>
      <c r="D10" s="59"/>
      <c r="E10" s="59"/>
      <c r="F10" s="60"/>
      <c r="G10" s="34"/>
      <c r="H10" s="34"/>
      <c r="I10" s="60"/>
      <c r="L10" s="6"/>
    </row>
    <row r="11" spans="1:12" x14ac:dyDescent="0.25">
      <c r="A11" s="60"/>
      <c r="B11" s="59"/>
      <c r="C11" s="59"/>
      <c r="D11" s="59"/>
      <c r="E11" s="59"/>
      <c r="F11" s="60"/>
      <c r="G11" s="34"/>
      <c r="H11" s="34"/>
      <c r="I11" s="60"/>
      <c r="L11" s="6"/>
    </row>
    <row r="12" spans="1:12" x14ac:dyDescent="0.25">
      <c r="A12" s="60"/>
      <c r="B12" s="59"/>
      <c r="C12" s="59"/>
      <c r="D12" s="59"/>
      <c r="E12" s="59"/>
      <c r="F12" s="60"/>
      <c r="G12" s="34"/>
      <c r="H12" s="34"/>
      <c r="I12" s="60"/>
      <c r="L12" s="6"/>
    </row>
    <row r="13" spans="1:12" x14ac:dyDescent="0.25">
      <c r="A13" s="60"/>
      <c r="B13" s="59"/>
      <c r="C13" s="59"/>
      <c r="D13" s="59"/>
      <c r="E13" s="59"/>
      <c r="F13" s="60"/>
      <c r="G13" s="34"/>
      <c r="H13" s="34"/>
      <c r="I13" s="60"/>
      <c r="L13" s="6"/>
    </row>
    <row r="14" spans="1:12" x14ac:dyDescent="0.25">
      <c r="A14" s="60"/>
      <c r="B14" s="59"/>
      <c r="C14" s="59"/>
      <c r="D14" s="59"/>
      <c r="E14" s="59"/>
      <c r="F14" s="60"/>
      <c r="G14" s="34"/>
      <c r="H14" s="34"/>
      <c r="I14" s="60"/>
      <c r="L14" s="6"/>
    </row>
    <row r="15" spans="1:12" x14ac:dyDescent="0.25">
      <c r="A15" s="60"/>
      <c r="B15" s="59"/>
      <c r="C15" s="59"/>
      <c r="D15" s="59"/>
      <c r="E15" s="59"/>
      <c r="F15" s="60"/>
      <c r="G15" s="34"/>
      <c r="H15" s="34"/>
      <c r="I15" s="60"/>
      <c r="L15" s="6"/>
    </row>
    <row r="16" spans="1:12" x14ac:dyDescent="0.25">
      <c r="A16" s="60"/>
      <c r="B16" s="59"/>
      <c r="C16" s="59"/>
      <c r="D16" s="59"/>
      <c r="E16" s="59"/>
      <c r="F16" s="60"/>
      <c r="G16" s="34"/>
      <c r="H16" s="34"/>
      <c r="I16" s="60"/>
      <c r="L16" s="6"/>
    </row>
    <row r="17" spans="11:12" x14ac:dyDescent="0.25">
      <c r="L17" s="6"/>
    </row>
    <row r="18" spans="11:12" x14ac:dyDescent="0.25">
      <c r="L18" s="6"/>
    </row>
    <row r="19" spans="11:12" x14ac:dyDescent="0.25">
      <c r="K19" s="7"/>
      <c r="L19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N295"/>
  <sheetViews>
    <sheetView workbookViewId="0">
      <selection activeCell="F2" sqref="F2"/>
    </sheetView>
  </sheetViews>
  <sheetFormatPr defaultRowHeight="15" x14ac:dyDescent="0.25"/>
  <cols>
    <col min="1" max="1" width="10.140625" customWidth="1"/>
    <col min="2" max="2" width="31.85546875" customWidth="1"/>
    <col min="3" max="3" width="13.85546875" customWidth="1"/>
    <col min="4" max="5" width="15.42578125" customWidth="1"/>
    <col min="6" max="6" width="17.28515625" customWidth="1"/>
    <col min="7" max="8" width="15.42578125" style="9" customWidth="1"/>
    <col min="9" max="10" width="15.42578125" customWidth="1"/>
    <col min="11" max="11" width="15.28515625" customWidth="1"/>
    <col min="12" max="12" width="15" customWidth="1"/>
    <col min="13" max="13" width="12.140625" customWidth="1"/>
    <col min="14" max="14" width="12.7109375" customWidth="1"/>
    <col min="15" max="15" width="11.42578125" customWidth="1"/>
  </cols>
  <sheetData>
    <row r="1" spans="1:40" ht="90" x14ac:dyDescent="0.25">
      <c r="A1" s="77" t="s">
        <v>226</v>
      </c>
      <c r="B1" s="77" t="s">
        <v>220</v>
      </c>
      <c r="C1" s="77" t="s">
        <v>242</v>
      </c>
      <c r="D1" s="77" t="s">
        <v>221</v>
      </c>
      <c r="E1" s="77" t="s">
        <v>222</v>
      </c>
      <c r="F1" s="78" t="s">
        <v>223</v>
      </c>
      <c r="G1" s="79" t="s">
        <v>178</v>
      </c>
      <c r="H1" s="80" t="s">
        <v>241</v>
      </c>
      <c r="I1" s="79" t="s">
        <v>224</v>
      </c>
      <c r="J1" s="80" t="s">
        <v>225</v>
      </c>
      <c r="K1" s="77" t="s">
        <v>16</v>
      </c>
      <c r="S1" s="128" t="s">
        <v>279</v>
      </c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</row>
    <row r="2" spans="1:40" x14ac:dyDescent="0.25">
      <c r="A2" s="59" t="s">
        <v>245</v>
      </c>
      <c r="B2" s="59" t="s">
        <v>246</v>
      </c>
      <c r="C2" s="66">
        <v>2</v>
      </c>
      <c r="D2" s="81">
        <f>N6</f>
        <v>0.27184685066013425</v>
      </c>
      <c r="E2" s="82">
        <f>M6</f>
        <v>82.240024787971493</v>
      </c>
      <c r="F2" s="52">
        <f>Y143/100</f>
        <v>0.93700000000000006</v>
      </c>
      <c r="G2" s="66"/>
      <c r="H2" s="66"/>
      <c r="I2" s="66">
        <f>G2*F2</f>
        <v>0</v>
      </c>
      <c r="J2" s="66">
        <f>H2*D2</f>
        <v>0</v>
      </c>
      <c r="K2" s="10"/>
      <c r="S2" s="129" t="s">
        <v>280</v>
      </c>
      <c r="T2" s="131" t="s">
        <v>221</v>
      </c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3"/>
      <c r="AN2" s="93"/>
    </row>
    <row r="3" spans="1:40" x14ac:dyDescent="0.25">
      <c r="S3" s="130"/>
      <c r="T3" s="94">
        <v>5</v>
      </c>
      <c r="U3" s="95">
        <v>10</v>
      </c>
      <c r="V3" s="94">
        <v>15</v>
      </c>
      <c r="W3" s="95">
        <v>20</v>
      </c>
      <c r="X3" s="94">
        <v>25</v>
      </c>
      <c r="Y3" s="95">
        <v>30</v>
      </c>
      <c r="Z3" s="94">
        <v>35</v>
      </c>
      <c r="AA3" s="95">
        <v>40</v>
      </c>
      <c r="AB3" s="94">
        <v>45</v>
      </c>
      <c r="AC3" s="95">
        <v>50</v>
      </c>
      <c r="AD3" s="94">
        <v>55</v>
      </c>
      <c r="AE3" s="95">
        <v>60</v>
      </c>
      <c r="AF3" s="94">
        <v>65</v>
      </c>
      <c r="AG3" s="95">
        <v>70</v>
      </c>
      <c r="AH3" s="94">
        <v>75</v>
      </c>
      <c r="AI3" s="95">
        <v>80</v>
      </c>
      <c r="AJ3" s="94">
        <v>85</v>
      </c>
      <c r="AK3" s="95">
        <v>90</v>
      </c>
      <c r="AL3" s="94">
        <v>95</v>
      </c>
      <c r="AM3" s="95">
        <v>100</v>
      </c>
      <c r="AN3" s="93"/>
    </row>
    <row r="4" spans="1:40" x14ac:dyDescent="0.25">
      <c r="S4" s="96">
        <v>30</v>
      </c>
      <c r="T4" s="97">
        <v>94.4</v>
      </c>
      <c r="U4" s="98">
        <v>90.4</v>
      </c>
      <c r="V4" s="97">
        <v>83</v>
      </c>
      <c r="W4" s="98">
        <v>75.099999999999994</v>
      </c>
      <c r="X4" s="97">
        <v>68</v>
      </c>
      <c r="Y4" s="98">
        <v>61.9</v>
      </c>
      <c r="Z4" s="97">
        <v>56.6</v>
      </c>
      <c r="AA4" s="98">
        <v>52.1</v>
      </c>
      <c r="AB4" s="97">
        <v>48.3</v>
      </c>
      <c r="AC4" s="98">
        <v>44.9</v>
      </c>
      <c r="AD4" s="97">
        <v>42</v>
      </c>
      <c r="AE4" s="98">
        <v>39.4</v>
      </c>
      <c r="AF4" s="97">
        <v>37.200000000000003</v>
      </c>
      <c r="AG4" s="98">
        <v>35.1</v>
      </c>
      <c r="AH4" s="97">
        <v>33.299999999999997</v>
      </c>
      <c r="AI4" s="98">
        <v>31.7</v>
      </c>
      <c r="AJ4" s="97">
        <v>30.2</v>
      </c>
      <c r="AK4" s="98">
        <v>28.8</v>
      </c>
      <c r="AL4" s="97">
        <v>27.6</v>
      </c>
      <c r="AM4" s="98">
        <v>26.4</v>
      </c>
      <c r="AN4" s="93"/>
    </row>
    <row r="5" spans="1:40" ht="45" x14ac:dyDescent="0.25">
      <c r="A5" s="77" t="s">
        <v>236</v>
      </c>
      <c r="B5" s="77" t="s">
        <v>237</v>
      </c>
      <c r="C5" s="77" t="s">
        <v>238</v>
      </c>
      <c r="D5" s="77" t="s">
        <v>239</v>
      </c>
      <c r="E5" s="77" t="s">
        <v>227</v>
      </c>
      <c r="F5" s="77" t="s">
        <v>228</v>
      </c>
      <c r="G5" s="77" t="s">
        <v>235</v>
      </c>
      <c r="H5" s="77" t="s">
        <v>229</v>
      </c>
      <c r="I5" s="77" t="s">
        <v>230</v>
      </c>
      <c r="J5" s="77" t="s">
        <v>231</v>
      </c>
      <c r="K5" s="77" t="s">
        <v>232</v>
      </c>
      <c r="L5" s="77" t="s">
        <v>233</v>
      </c>
      <c r="M5" s="77" t="s">
        <v>240</v>
      </c>
      <c r="N5" s="77" t="s">
        <v>221</v>
      </c>
      <c r="S5" s="95">
        <v>35</v>
      </c>
      <c r="T5" s="99">
        <v>91.8</v>
      </c>
      <c r="U5" s="100">
        <v>88.8</v>
      </c>
      <c r="V5" s="99">
        <v>82</v>
      </c>
      <c r="W5" s="100">
        <v>74.5</v>
      </c>
      <c r="X5" s="99">
        <v>67.599999999999994</v>
      </c>
      <c r="Y5" s="100">
        <v>61.5</v>
      </c>
      <c r="Z5" s="99">
        <v>56.4</v>
      </c>
      <c r="AA5" s="100">
        <v>51.9</v>
      </c>
      <c r="AB5" s="99">
        <v>48.1</v>
      </c>
      <c r="AC5" s="100">
        <v>44.8</v>
      </c>
      <c r="AD5" s="99">
        <v>41.9</v>
      </c>
      <c r="AE5" s="100">
        <v>39.4</v>
      </c>
      <c r="AF5" s="99">
        <v>37.1</v>
      </c>
      <c r="AG5" s="100">
        <v>35.1</v>
      </c>
      <c r="AH5" s="99">
        <v>33.299999999999997</v>
      </c>
      <c r="AI5" s="100">
        <v>31.7</v>
      </c>
      <c r="AJ5" s="99">
        <v>30.2</v>
      </c>
      <c r="AK5" s="100">
        <v>28.8</v>
      </c>
      <c r="AL5" s="99">
        <v>27.6</v>
      </c>
      <c r="AM5" s="100">
        <v>26.4</v>
      </c>
      <c r="AN5" s="93"/>
    </row>
    <row r="6" spans="1:40" x14ac:dyDescent="0.25">
      <c r="A6" s="10">
        <v>1200</v>
      </c>
      <c r="B6" s="10"/>
      <c r="C6" s="10"/>
      <c r="D6" s="91">
        <v>8.8374044189691681</v>
      </c>
      <c r="E6" s="52">
        <f>D6/$D$32</f>
        <v>0.19574710818528923</v>
      </c>
      <c r="F6" s="10">
        <v>25</v>
      </c>
      <c r="G6" s="10">
        <f>E6*F6</f>
        <v>4.8936777046322311</v>
      </c>
      <c r="H6" s="52">
        <f>G32</f>
        <v>0.36246246754684569</v>
      </c>
      <c r="I6" s="10">
        <f>D32*H6</f>
        <v>16.36411103134596</v>
      </c>
      <c r="J6" s="10">
        <f>I6-K6</f>
        <v>4.0910277578364891</v>
      </c>
      <c r="K6" s="10">
        <f>I6*0.75</f>
        <v>12.273083273509471</v>
      </c>
      <c r="L6" s="10">
        <f>D32-I6</f>
        <v>28.782938653821834</v>
      </c>
      <c r="M6" s="82">
        <f>((L6*80)+(J6*98))/(L6+J6)</f>
        <v>82.240024787971493</v>
      </c>
      <c r="N6" s="52">
        <f>K6/D32</f>
        <v>0.27184685066013425</v>
      </c>
      <c r="S6" s="96">
        <v>40</v>
      </c>
      <c r="T6" s="97">
        <v>88.2</v>
      </c>
      <c r="U6" s="98">
        <v>86.6</v>
      </c>
      <c r="V6" s="97">
        <v>80.599999999999994</v>
      </c>
      <c r="W6" s="98">
        <v>73.5</v>
      </c>
      <c r="X6" s="97">
        <v>66.900000000000006</v>
      </c>
      <c r="Y6" s="98">
        <v>61.1</v>
      </c>
      <c r="Z6" s="97">
        <v>56</v>
      </c>
      <c r="AA6" s="98">
        <v>51.7</v>
      </c>
      <c r="AB6" s="97">
        <v>47.9</v>
      </c>
      <c r="AC6" s="98">
        <v>44.7</v>
      </c>
      <c r="AD6" s="97">
        <v>41.8</v>
      </c>
      <c r="AE6" s="98">
        <v>39.299999999999997</v>
      </c>
      <c r="AF6" s="97">
        <v>37.1</v>
      </c>
      <c r="AG6" s="98">
        <v>35</v>
      </c>
      <c r="AH6" s="97">
        <v>33.200000000000003</v>
      </c>
      <c r="AI6" s="98">
        <v>31.6</v>
      </c>
      <c r="AJ6" s="97">
        <v>30.2</v>
      </c>
      <c r="AK6" s="98">
        <v>28.8</v>
      </c>
      <c r="AL6" s="97">
        <v>27.6</v>
      </c>
      <c r="AM6" s="98">
        <v>26.4</v>
      </c>
      <c r="AN6" s="93"/>
    </row>
    <row r="7" spans="1:40" x14ac:dyDescent="0.25">
      <c r="A7" s="10">
        <v>1210</v>
      </c>
      <c r="B7" s="10"/>
      <c r="C7" s="10"/>
      <c r="D7" s="84">
        <v>28.44746363088586</v>
      </c>
      <c r="E7" s="52">
        <f t="shared" ref="E7:E31" si="0">D7/$D$32</f>
        <v>0.63010681382867273</v>
      </c>
      <c r="F7" s="10">
        <v>38</v>
      </c>
      <c r="G7" s="10">
        <f t="shared" ref="G7:G31" si="1">E7*F7</f>
        <v>23.944058925489564</v>
      </c>
      <c r="H7"/>
      <c r="S7" s="95">
        <v>45</v>
      </c>
      <c r="T7" s="99">
        <v>83.9</v>
      </c>
      <c r="U7" s="100">
        <v>83.8</v>
      </c>
      <c r="V7" s="99">
        <v>78.7</v>
      </c>
      <c r="W7" s="100">
        <v>72.3</v>
      </c>
      <c r="X7" s="99">
        <v>66.099999999999994</v>
      </c>
      <c r="Y7" s="100">
        <v>60.4</v>
      </c>
      <c r="Z7" s="99">
        <v>55.6</v>
      </c>
      <c r="AA7" s="100">
        <v>51.4</v>
      </c>
      <c r="AB7" s="99">
        <v>47.7</v>
      </c>
      <c r="AC7" s="100">
        <v>44.5</v>
      </c>
      <c r="AD7" s="99">
        <v>41.7</v>
      </c>
      <c r="AE7" s="100">
        <v>39.200000000000003</v>
      </c>
      <c r="AF7" s="99">
        <v>37</v>
      </c>
      <c r="AG7" s="100">
        <v>35</v>
      </c>
      <c r="AH7" s="99">
        <v>33.200000000000003</v>
      </c>
      <c r="AI7" s="100">
        <v>31.6</v>
      </c>
      <c r="AJ7" s="99">
        <v>30.1</v>
      </c>
      <c r="AK7" s="100">
        <v>28.8</v>
      </c>
      <c r="AL7" s="99">
        <v>27.6</v>
      </c>
      <c r="AM7" s="100">
        <v>26.4</v>
      </c>
      <c r="AN7" s="93"/>
    </row>
    <row r="8" spans="1:40" x14ac:dyDescent="0.25">
      <c r="A8" s="10">
        <v>1300</v>
      </c>
      <c r="B8" s="10"/>
      <c r="C8" s="10"/>
      <c r="D8" s="84">
        <v>2.0863603268500084</v>
      </c>
      <c r="E8" s="52">
        <f t="shared" si="0"/>
        <v>4.6212550795660133E-2</v>
      </c>
      <c r="F8" s="10">
        <v>37</v>
      </c>
      <c r="G8" s="10">
        <f t="shared" si="1"/>
        <v>1.7098643794394248</v>
      </c>
      <c r="H8"/>
      <c r="S8" s="96">
        <v>50</v>
      </c>
      <c r="T8" s="97">
        <v>78.8</v>
      </c>
      <c r="U8" s="98">
        <v>80.400000000000006</v>
      </c>
      <c r="V8" s="97">
        <v>76.400000000000006</v>
      </c>
      <c r="W8" s="98">
        <v>70.7</v>
      </c>
      <c r="X8" s="97">
        <v>64.900000000000006</v>
      </c>
      <c r="Y8" s="98">
        <v>59.6</v>
      </c>
      <c r="Z8" s="97">
        <v>55</v>
      </c>
      <c r="AA8" s="98">
        <v>50.9</v>
      </c>
      <c r="AB8" s="97">
        <v>47.3</v>
      </c>
      <c r="AC8" s="98">
        <v>44.2</v>
      </c>
      <c r="AD8" s="97">
        <v>41.5</v>
      </c>
      <c r="AE8" s="98">
        <v>39</v>
      </c>
      <c r="AF8" s="97">
        <v>36.799999999999997</v>
      </c>
      <c r="AG8" s="98">
        <v>34.9</v>
      </c>
      <c r="AH8" s="97">
        <v>33.1</v>
      </c>
      <c r="AI8" s="98">
        <v>31.5</v>
      </c>
      <c r="AJ8" s="97">
        <v>30.1</v>
      </c>
      <c r="AK8" s="98">
        <v>28.8</v>
      </c>
      <c r="AL8" s="97">
        <v>27.6</v>
      </c>
      <c r="AM8" s="98">
        <v>26.4</v>
      </c>
      <c r="AN8" s="93"/>
    </row>
    <row r="9" spans="1:40" x14ac:dyDescent="0.25">
      <c r="A9" s="10">
        <v>1330</v>
      </c>
      <c r="B9" s="10"/>
      <c r="C9" s="10"/>
      <c r="D9" s="84">
        <v>0.61007036845659257</v>
      </c>
      <c r="E9" s="52">
        <f t="shared" si="0"/>
        <v>1.351296203652084E-2</v>
      </c>
      <c r="F9" s="10">
        <v>65</v>
      </c>
      <c r="G9" s="10">
        <f t="shared" si="1"/>
        <v>0.87834253237385462</v>
      </c>
      <c r="H9"/>
      <c r="S9" s="95">
        <v>55</v>
      </c>
      <c r="T9" s="99">
        <v>73.2</v>
      </c>
      <c r="U9" s="100">
        <v>76.400000000000006</v>
      </c>
      <c r="V9" s="99">
        <v>73.599999999999994</v>
      </c>
      <c r="W9" s="100">
        <v>68.7</v>
      </c>
      <c r="X9" s="99">
        <v>63.5</v>
      </c>
      <c r="Y9" s="100">
        <v>58.6</v>
      </c>
      <c r="Z9" s="99">
        <v>54.2</v>
      </c>
      <c r="AA9" s="100">
        <v>50.3</v>
      </c>
      <c r="AB9" s="99">
        <v>46.9</v>
      </c>
      <c r="AC9" s="100">
        <v>43.9</v>
      </c>
      <c r="AD9" s="99">
        <v>41.2</v>
      </c>
      <c r="AE9" s="100">
        <v>38.799999999999997</v>
      </c>
      <c r="AF9" s="99">
        <v>36.700000000000003</v>
      </c>
      <c r="AG9" s="100">
        <v>34.799999999999997</v>
      </c>
      <c r="AH9" s="99">
        <v>33</v>
      </c>
      <c r="AI9" s="100">
        <v>31.5</v>
      </c>
      <c r="AJ9" s="99">
        <v>30.1</v>
      </c>
      <c r="AK9" s="100">
        <v>28.7</v>
      </c>
      <c r="AL9" s="99">
        <v>27.5</v>
      </c>
      <c r="AM9" s="100">
        <v>26.4</v>
      </c>
      <c r="AN9" s="93"/>
    </row>
    <row r="10" spans="1:40" x14ac:dyDescent="0.25">
      <c r="A10" s="10">
        <v>1400</v>
      </c>
      <c r="B10" s="10"/>
      <c r="C10" s="10"/>
      <c r="D10" s="84">
        <v>0.29343826704170484</v>
      </c>
      <c r="E10" s="52">
        <f t="shared" si="0"/>
        <v>6.4996111393322877E-3</v>
      </c>
      <c r="F10" s="10">
        <v>85</v>
      </c>
      <c r="G10" s="10">
        <f t="shared" si="1"/>
        <v>0.55246694684324449</v>
      </c>
      <c r="H10"/>
      <c r="S10" s="96">
        <v>60</v>
      </c>
      <c r="T10" s="97">
        <v>67.400000000000006</v>
      </c>
      <c r="U10" s="98">
        <v>71.8</v>
      </c>
      <c r="V10" s="97">
        <v>70.2</v>
      </c>
      <c r="W10" s="98">
        <v>66.3</v>
      </c>
      <c r="X10" s="97">
        <v>61.7</v>
      </c>
      <c r="Y10" s="98">
        <v>57.3</v>
      </c>
      <c r="Z10" s="97">
        <v>53.2</v>
      </c>
      <c r="AA10" s="98">
        <v>49.6</v>
      </c>
      <c r="AB10" s="97">
        <v>46.3</v>
      </c>
      <c r="AC10" s="98">
        <v>43.4</v>
      </c>
      <c r="AD10" s="97">
        <v>40.799999999999997</v>
      </c>
      <c r="AE10" s="98">
        <v>38.6</v>
      </c>
      <c r="AF10" s="97">
        <v>36.5</v>
      </c>
      <c r="AG10" s="98">
        <v>34.6</v>
      </c>
      <c r="AH10" s="97">
        <v>32.9</v>
      </c>
      <c r="AI10" s="98">
        <v>31.4</v>
      </c>
      <c r="AJ10" s="97">
        <v>30</v>
      </c>
      <c r="AK10" s="98">
        <v>28.7</v>
      </c>
      <c r="AL10" s="97">
        <v>27.5</v>
      </c>
      <c r="AM10" s="98">
        <v>26.4</v>
      </c>
      <c r="AN10" s="93"/>
    </row>
    <row r="11" spans="1:40" x14ac:dyDescent="0.25">
      <c r="A11" s="10">
        <v>1410</v>
      </c>
      <c r="B11" s="10"/>
      <c r="C11" s="10"/>
      <c r="D11" s="84">
        <v>0.22328427641281154</v>
      </c>
      <c r="E11" s="52">
        <f t="shared" si="0"/>
        <v>4.9457113581038133E-3</v>
      </c>
      <c r="F11" s="10">
        <v>85</v>
      </c>
      <c r="G11" s="10">
        <f t="shared" si="1"/>
        <v>0.42038546543882416</v>
      </c>
      <c r="H11"/>
      <c r="S11" s="95">
        <v>65</v>
      </c>
      <c r="T11" s="99">
        <v>61.4</v>
      </c>
      <c r="U11" s="100">
        <v>66.7</v>
      </c>
      <c r="V11" s="99">
        <v>66.3</v>
      </c>
      <c r="W11" s="100">
        <v>63.4</v>
      </c>
      <c r="X11" s="99">
        <v>59.5</v>
      </c>
      <c r="Y11" s="100">
        <v>55.6</v>
      </c>
      <c r="Z11" s="99">
        <v>51.9</v>
      </c>
      <c r="AA11" s="100">
        <v>48.6</v>
      </c>
      <c r="AB11" s="99">
        <v>45.5</v>
      </c>
      <c r="AC11" s="100">
        <v>42.9</v>
      </c>
      <c r="AD11" s="99">
        <v>40.4</v>
      </c>
      <c r="AE11" s="100">
        <v>38.200000000000003</v>
      </c>
      <c r="AF11" s="99">
        <v>36.200000000000003</v>
      </c>
      <c r="AG11" s="100">
        <v>34.4</v>
      </c>
      <c r="AH11" s="99">
        <v>32.799999999999997</v>
      </c>
      <c r="AI11" s="100">
        <v>31.3</v>
      </c>
      <c r="AJ11" s="99">
        <v>29.9</v>
      </c>
      <c r="AK11" s="100">
        <v>28.7</v>
      </c>
      <c r="AL11" s="99">
        <v>27.5</v>
      </c>
      <c r="AM11" s="100">
        <v>26.4</v>
      </c>
      <c r="AN11" s="93"/>
    </row>
    <row r="12" spans="1:40" x14ac:dyDescent="0.25">
      <c r="A12" s="10">
        <v>1430</v>
      </c>
      <c r="B12" s="10"/>
      <c r="C12" s="10"/>
      <c r="D12" s="84">
        <v>0.36068490519772101</v>
      </c>
      <c r="E12" s="52">
        <f t="shared" si="0"/>
        <v>7.9891135237618229E-3</v>
      </c>
      <c r="F12" s="10">
        <v>85</v>
      </c>
      <c r="G12" s="10">
        <f t="shared" si="1"/>
        <v>0.67907464951975494</v>
      </c>
      <c r="H12"/>
      <c r="S12" s="96">
        <v>70</v>
      </c>
      <c r="T12" s="97">
        <v>55.7</v>
      </c>
      <c r="U12" s="98">
        <v>61.1</v>
      </c>
      <c r="V12" s="97">
        <v>61.8</v>
      </c>
      <c r="W12" s="98">
        <v>59.8</v>
      </c>
      <c r="X12" s="97">
        <v>56.8</v>
      </c>
      <c r="Y12" s="98">
        <v>53.5</v>
      </c>
      <c r="Z12" s="97">
        <v>50.4</v>
      </c>
      <c r="AA12" s="98">
        <v>47.3</v>
      </c>
      <c r="AB12" s="97">
        <v>44.6</v>
      </c>
      <c r="AC12" s="98">
        <v>42.1</v>
      </c>
      <c r="AD12" s="97">
        <v>39.799999999999997</v>
      </c>
      <c r="AE12" s="98">
        <v>37.700000000000003</v>
      </c>
      <c r="AF12" s="97">
        <v>35.9</v>
      </c>
      <c r="AG12" s="98">
        <v>34.1</v>
      </c>
      <c r="AH12" s="97">
        <v>32.6</v>
      </c>
      <c r="AI12" s="98">
        <v>31.1</v>
      </c>
      <c r="AJ12" s="97">
        <v>29.8</v>
      </c>
      <c r="AK12" s="98">
        <v>28.6</v>
      </c>
      <c r="AL12" s="97">
        <v>27.5</v>
      </c>
      <c r="AM12" s="98">
        <v>26.4</v>
      </c>
      <c r="AN12" s="93"/>
    </row>
    <row r="13" spans="1:40" x14ac:dyDescent="0.25">
      <c r="A13" s="10">
        <v>1700</v>
      </c>
      <c r="B13" s="10"/>
      <c r="C13" s="10"/>
      <c r="D13" s="84">
        <v>0.52835605490178694</v>
      </c>
      <c r="E13" s="52">
        <f t="shared" si="0"/>
        <v>1.1703002933442366E-2</v>
      </c>
      <c r="F13" s="10">
        <v>32</v>
      </c>
      <c r="G13" s="10">
        <f t="shared" si="1"/>
        <v>0.3744960938701557</v>
      </c>
      <c r="H13"/>
      <c r="S13" s="95">
        <v>75</v>
      </c>
      <c r="T13" s="99">
        <v>50.1</v>
      </c>
      <c r="U13" s="100">
        <v>55.2</v>
      </c>
      <c r="V13" s="99">
        <v>56.5</v>
      </c>
      <c r="W13" s="100">
        <v>55.6</v>
      </c>
      <c r="X13" s="99">
        <v>53.5</v>
      </c>
      <c r="Y13" s="100">
        <v>50.9</v>
      </c>
      <c r="Z13" s="99">
        <v>48.3</v>
      </c>
      <c r="AA13" s="100">
        <v>45.7</v>
      </c>
      <c r="AB13" s="99">
        <v>43.3</v>
      </c>
      <c r="AC13" s="100">
        <v>41.1</v>
      </c>
      <c r="AD13" s="99">
        <v>39</v>
      </c>
      <c r="AE13" s="100">
        <v>37.1</v>
      </c>
      <c r="AF13" s="99">
        <v>35.4</v>
      </c>
      <c r="AG13" s="100">
        <v>33.799999999999997</v>
      </c>
      <c r="AH13" s="99">
        <v>32.299999999999997</v>
      </c>
      <c r="AI13" s="100">
        <v>30.9</v>
      </c>
      <c r="AJ13" s="99">
        <v>29.7</v>
      </c>
      <c r="AK13" s="100">
        <v>28.5</v>
      </c>
      <c r="AL13" s="99">
        <v>27.4</v>
      </c>
      <c r="AM13" s="100">
        <v>26.4</v>
      </c>
      <c r="AN13" s="93"/>
    </row>
    <row r="14" spans="1:40" x14ac:dyDescent="0.25">
      <c r="A14" s="10">
        <v>1720</v>
      </c>
      <c r="B14" s="10"/>
      <c r="C14" s="10"/>
      <c r="D14" s="84">
        <v>3.6069389157992648</v>
      </c>
      <c r="E14" s="52">
        <f t="shared" si="0"/>
        <v>7.9893125707043849E-2</v>
      </c>
      <c r="F14" s="10">
        <v>32</v>
      </c>
      <c r="G14" s="10">
        <f t="shared" si="1"/>
        <v>2.5565800226254032</v>
      </c>
      <c r="H14"/>
      <c r="S14" s="96">
        <v>80</v>
      </c>
      <c r="T14" s="97">
        <v>45</v>
      </c>
      <c r="U14" s="98">
        <v>49.1</v>
      </c>
      <c r="V14" s="97">
        <v>50.7</v>
      </c>
      <c r="W14" s="98">
        <v>50.6</v>
      </c>
      <c r="X14" s="97">
        <v>49.4</v>
      </c>
      <c r="Y14" s="98">
        <v>47.6</v>
      </c>
      <c r="Z14" s="97">
        <v>45.6</v>
      </c>
      <c r="AA14" s="98">
        <v>43.6</v>
      </c>
      <c r="AB14" s="97">
        <v>41.6</v>
      </c>
      <c r="AC14" s="98">
        <v>39.700000000000003</v>
      </c>
      <c r="AD14" s="97">
        <v>37.9</v>
      </c>
      <c r="AE14" s="98">
        <v>36.200000000000003</v>
      </c>
      <c r="AF14" s="97">
        <v>34.700000000000003</v>
      </c>
      <c r="AG14" s="98">
        <v>33.200000000000003</v>
      </c>
      <c r="AH14" s="97">
        <v>31.9</v>
      </c>
      <c r="AI14" s="98">
        <v>30.7</v>
      </c>
      <c r="AJ14" s="97">
        <v>29.5</v>
      </c>
      <c r="AK14" s="98">
        <v>28.4</v>
      </c>
      <c r="AL14" s="97">
        <v>27.4</v>
      </c>
      <c r="AM14" s="98">
        <v>26.4</v>
      </c>
      <c r="AN14" s="93"/>
    </row>
    <row r="15" spans="1:40" x14ac:dyDescent="0.25">
      <c r="A15" s="10">
        <v>1780</v>
      </c>
      <c r="B15" s="10"/>
      <c r="C15" s="10"/>
      <c r="D15" s="84">
        <v>0.15304852065287827</v>
      </c>
      <c r="E15" s="52">
        <f t="shared" si="0"/>
        <v>3.3900004921730126E-3</v>
      </c>
      <c r="F15" s="10">
        <v>70</v>
      </c>
      <c r="G15" s="10">
        <f t="shared" si="1"/>
        <v>0.2373000344521109</v>
      </c>
      <c r="H15"/>
      <c r="S15" s="95">
        <v>85</v>
      </c>
      <c r="T15" s="99">
        <v>40.299999999999997</v>
      </c>
      <c r="U15" s="100">
        <v>43.2</v>
      </c>
      <c r="V15" s="99">
        <v>44.5</v>
      </c>
      <c r="W15" s="100">
        <v>44.8</v>
      </c>
      <c r="X15" s="99">
        <v>44.3</v>
      </c>
      <c r="Y15" s="100">
        <v>43.4</v>
      </c>
      <c r="Z15" s="99">
        <v>42.1</v>
      </c>
      <c r="AA15" s="100">
        <v>40.700000000000003</v>
      </c>
      <c r="AB15" s="99">
        <v>39.200000000000003</v>
      </c>
      <c r="AC15" s="100">
        <v>37.799999999999997</v>
      </c>
      <c r="AD15" s="99">
        <v>36.299999999999997</v>
      </c>
      <c r="AE15" s="100">
        <v>35</v>
      </c>
      <c r="AF15" s="99">
        <v>33.700000000000003</v>
      </c>
      <c r="AG15" s="100">
        <v>32.5</v>
      </c>
      <c r="AH15" s="99">
        <v>31.3</v>
      </c>
      <c r="AI15" s="100">
        <v>30.2</v>
      </c>
      <c r="AJ15" s="99">
        <v>29.2</v>
      </c>
      <c r="AK15" s="100">
        <v>28.2</v>
      </c>
      <c r="AL15" s="99">
        <v>27.3</v>
      </c>
      <c r="AM15" s="100">
        <v>26.4</v>
      </c>
      <c r="AN15" s="93"/>
    </row>
    <row r="16" spans="1:40" x14ac:dyDescent="0.25">
      <c r="A16" s="10"/>
      <c r="B16" s="10"/>
      <c r="C16" s="10"/>
      <c r="D16" s="10"/>
      <c r="E16" s="52">
        <f t="shared" si="0"/>
        <v>0</v>
      </c>
      <c r="F16" s="10"/>
      <c r="G16" s="10">
        <f t="shared" si="1"/>
        <v>0</v>
      </c>
      <c r="H16"/>
      <c r="S16" s="96">
        <v>90</v>
      </c>
      <c r="T16" s="97">
        <v>36</v>
      </c>
      <c r="U16" s="98">
        <v>37.5</v>
      </c>
      <c r="V16" s="97">
        <v>38.299999999999997</v>
      </c>
      <c r="W16" s="98">
        <v>38.6</v>
      </c>
      <c r="X16" s="97">
        <v>38.5</v>
      </c>
      <c r="Y16" s="98">
        <v>38.1</v>
      </c>
      <c r="Z16" s="97">
        <v>37.5</v>
      </c>
      <c r="AA16" s="98">
        <v>36.700000000000003</v>
      </c>
      <c r="AB16" s="97">
        <v>35.9</v>
      </c>
      <c r="AC16" s="98">
        <v>35</v>
      </c>
      <c r="AD16" s="97">
        <v>34</v>
      </c>
      <c r="AE16" s="98">
        <v>33.1</v>
      </c>
      <c r="AF16" s="97">
        <v>32.200000000000003</v>
      </c>
      <c r="AG16" s="98">
        <v>31.3</v>
      </c>
      <c r="AH16" s="97">
        <v>30.4</v>
      </c>
      <c r="AI16" s="98">
        <v>29.5</v>
      </c>
      <c r="AJ16" s="97">
        <v>28.7</v>
      </c>
      <c r="AK16" s="98">
        <v>27.9</v>
      </c>
      <c r="AL16" s="97">
        <v>27.2</v>
      </c>
      <c r="AM16" s="98">
        <v>26.4</v>
      </c>
      <c r="AN16" s="93"/>
    </row>
    <row r="17" spans="1:40" x14ac:dyDescent="0.25">
      <c r="A17" s="10"/>
      <c r="B17" s="10"/>
      <c r="C17" s="10"/>
      <c r="D17" s="10"/>
      <c r="E17" s="52">
        <f t="shared" si="0"/>
        <v>0</v>
      </c>
      <c r="F17" s="10"/>
      <c r="G17" s="10">
        <f t="shared" si="1"/>
        <v>0</v>
      </c>
      <c r="H17"/>
      <c r="S17" s="95">
        <v>95</v>
      </c>
      <c r="T17" s="99">
        <v>31.7</v>
      </c>
      <c r="U17" s="100">
        <v>32.1</v>
      </c>
      <c r="V17" s="99">
        <v>32.299999999999997</v>
      </c>
      <c r="W17" s="100">
        <v>32.4</v>
      </c>
      <c r="X17" s="99">
        <v>32.299999999999997</v>
      </c>
      <c r="Y17" s="100">
        <v>32.200000000000003</v>
      </c>
      <c r="Z17" s="99">
        <v>32</v>
      </c>
      <c r="AA17" s="100">
        <v>31.7</v>
      </c>
      <c r="AB17" s="99">
        <v>31.4</v>
      </c>
      <c r="AC17" s="100">
        <v>31</v>
      </c>
      <c r="AD17" s="99">
        <v>30.6</v>
      </c>
      <c r="AE17" s="100">
        <v>30.2</v>
      </c>
      <c r="AF17" s="99">
        <v>29.7</v>
      </c>
      <c r="AG17" s="100">
        <v>29.3</v>
      </c>
      <c r="AH17" s="99">
        <v>28.8</v>
      </c>
      <c r="AI17" s="100">
        <v>28.3</v>
      </c>
      <c r="AJ17" s="99">
        <v>27.9</v>
      </c>
      <c r="AK17" s="100">
        <v>27.4</v>
      </c>
      <c r="AL17" s="99">
        <v>26.9</v>
      </c>
      <c r="AM17" s="100">
        <v>26.4</v>
      </c>
      <c r="AN17" s="93"/>
    </row>
    <row r="18" spans="1:40" x14ac:dyDescent="0.25">
      <c r="A18" s="10"/>
      <c r="B18" s="10"/>
      <c r="C18" s="10"/>
      <c r="D18" s="10"/>
      <c r="E18" s="52">
        <f t="shared" si="0"/>
        <v>0</v>
      </c>
      <c r="F18" s="10"/>
      <c r="G18" s="10">
        <f t="shared" si="1"/>
        <v>0</v>
      </c>
      <c r="H18"/>
      <c r="S18" s="96">
        <v>98</v>
      </c>
      <c r="T18" s="97">
        <v>29.3</v>
      </c>
      <c r="U18" s="98">
        <v>29.3</v>
      </c>
      <c r="V18" s="97">
        <v>29.2</v>
      </c>
      <c r="W18" s="98">
        <v>29.1</v>
      </c>
      <c r="X18" s="97">
        <v>29</v>
      </c>
      <c r="Y18" s="98">
        <v>28.9</v>
      </c>
      <c r="Z18" s="97">
        <v>28.8</v>
      </c>
      <c r="AA18" s="98">
        <v>28.6</v>
      </c>
      <c r="AB18" s="97">
        <v>28.5</v>
      </c>
      <c r="AC18" s="98">
        <v>28.3</v>
      </c>
      <c r="AD18" s="97">
        <v>28.2</v>
      </c>
      <c r="AE18" s="98">
        <v>28</v>
      </c>
      <c r="AF18" s="97">
        <v>27.8</v>
      </c>
      <c r="AG18" s="98">
        <v>27.7</v>
      </c>
      <c r="AH18" s="97">
        <v>27.5</v>
      </c>
      <c r="AI18" s="98">
        <v>27.3</v>
      </c>
      <c r="AJ18" s="97">
        <v>27.1</v>
      </c>
      <c r="AK18" s="98">
        <v>26.9</v>
      </c>
      <c r="AL18" s="97">
        <v>26.6</v>
      </c>
      <c r="AM18" s="98">
        <v>26.4</v>
      </c>
      <c r="AN18" s="93"/>
    </row>
    <row r="19" spans="1:40" x14ac:dyDescent="0.25">
      <c r="A19" s="10"/>
      <c r="B19" s="10"/>
      <c r="C19" s="10"/>
      <c r="D19" s="10"/>
      <c r="E19" s="10">
        <f t="shared" si="0"/>
        <v>0</v>
      </c>
      <c r="F19" s="10"/>
      <c r="G19" s="10">
        <f t="shared" si="1"/>
        <v>0</v>
      </c>
      <c r="H19"/>
      <c r="S19" s="128" t="s">
        <v>281</v>
      </c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</row>
    <row r="20" spans="1:40" x14ac:dyDescent="0.25">
      <c r="A20" s="10"/>
      <c r="B20" s="10"/>
      <c r="C20" s="10"/>
      <c r="D20" s="10"/>
      <c r="E20" s="10">
        <f t="shared" si="0"/>
        <v>0</v>
      </c>
      <c r="F20" s="10"/>
      <c r="G20" s="10">
        <f t="shared" si="1"/>
        <v>0</v>
      </c>
      <c r="H20"/>
      <c r="S20" s="129" t="s">
        <v>280</v>
      </c>
      <c r="T20" s="131" t="s">
        <v>221</v>
      </c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3"/>
      <c r="AN20" s="93"/>
    </row>
    <row r="21" spans="1:40" x14ac:dyDescent="0.25">
      <c r="A21" s="10"/>
      <c r="B21" s="10"/>
      <c r="C21" s="10"/>
      <c r="D21" s="10"/>
      <c r="E21" s="10">
        <f t="shared" si="0"/>
        <v>0</v>
      </c>
      <c r="F21" s="10"/>
      <c r="G21" s="10">
        <f t="shared" si="1"/>
        <v>0</v>
      </c>
      <c r="H21"/>
      <c r="S21" s="130"/>
      <c r="T21" s="94">
        <v>5</v>
      </c>
      <c r="U21" s="95">
        <v>10</v>
      </c>
      <c r="V21" s="94">
        <v>15</v>
      </c>
      <c r="W21" s="95">
        <v>20</v>
      </c>
      <c r="X21" s="94">
        <v>25</v>
      </c>
      <c r="Y21" s="95">
        <v>30</v>
      </c>
      <c r="Z21" s="94">
        <v>35</v>
      </c>
      <c r="AA21" s="95">
        <v>40</v>
      </c>
      <c r="AB21" s="94">
        <v>45</v>
      </c>
      <c r="AC21" s="95">
        <v>50</v>
      </c>
      <c r="AD21" s="94">
        <v>55</v>
      </c>
      <c r="AE21" s="95">
        <v>60</v>
      </c>
      <c r="AF21" s="94">
        <v>65</v>
      </c>
      <c r="AG21" s="95">
        <v>70</v>
      </c>
      <c r="AH21" s="94">
        <v>75</v>
      </c>
      <c r="AI21" s="95">
        <v>80</v>
      </c>
      <c r="AJ21" s="94">
        <v>85</v>
      </c>
      <c r="AK21" s="95">
        <v>90</v>
      </c>
      <c r="AL21" s="94">
        <v>95</v>
      </c>
      <c r="AM21" s="95">
        <v>100</v>
      </c>
      <c r="AN21" s="93"/>
    </row>
    <row r="22" spans="1:40" x14ac:dyDescent="0.25">
      <c r="A22" s="10"/>
      <c r="B22" s="10"/>
      <c r="C22" s="10"/>
      <c r="D22" s="10"/>
      <c r="E22" s="10">
        <f t="shared" si="0"/>
        <v>0</v>
      </c>
      <c r="F22" s="10"/>
      <c r="G22" s="10">
        <f t="shared" si="1"/>
        <v>0</v>
      </c>
      <c r="H22"/>
      <c r="S22" s="96">
        <v>30</v>
      </c>
      <c r="T22" s="97">
        <v>97</v>
      </c>
      <c r="U22" s="98">
        <v>96.7</v>
      </c>
      <c r="V22" s="97">
        <v>94.8</v>
      </c>
      <c r="W22" s="98">
        <v>91.7</v>
      </c>
      <c r="X22" s="97">
        <v>87.9</v>
      </c>
      <c r="Y22" s="98">
        <v>83.8</v>
      </c>
      <c r="Z22" s="97">
        <v>79.7</v>
      </c>
      <c r="AA22" s="98">
        <v>75.7</v>
      </c>
      <c r="AB22" s="97">
        <v>71.900000000000006</v>
      </c>
      <c r="AC22" s="98">
        <v>68.400000000000006</v>
      </c>
      <c r="AD22" s="97">
        <v>65.2</v>
      </c>
      <c r="AE22" s="98">
        <v>62.1</v>
      </c>
      <c r="AF22" s="97">
        <v>59.4</v>
      </c>
      <c r="AG22" s="98">
        <v>56.9</v>
      </c>
      <c r="AH22" s="97">
        <v>54.5</v>
      </c>
      <c r="AI22" s="98">
        <v>52.3</v>
      </c>
      <c r="AJ22" s="97">
        <v>50.3</v>
      </c>
      <c r="AK22" s="98">
        <v>48.4</v>
      </c>
      <c r="AL22" s="97">
        <v>46.7</v>
      </c>
      <c r="AM22" s="98">
        <v>45.1</v>
      </c>
      <c r="AN22" s="93"/>
    </row>
    <row r="23" spans="1:40" x14ac:dyDescent="0.25">
      <c r="A23" s="10"/>
      <c r="B23" s="10"/>
      <c r="C23" s="10"/>
      <c r="D23" s="10"/>
      <c r="E23" s="10">
        <f t="shared" si="0"/>
        <v>0</v>
      </c>
      <c r="F23" s="10"/>
      <c r="G23" s="10">
        <f t="shared" si="1"/>
        <v>0</v>
      </c>
      <c r="H23"/>
      <c r="S23" s="95">
        <v>35</v>
      </c>
      <c r="T23" s="99">
        <v>95.2</v>
      </c>
      <c r="U23" s="100">
        <v>95.5</v>
      </c>
      <c r="V23" s="99">
        <v>93.8</v>
      </c>
      <c r="W23" s="100">
        <v>90.9</v>
      </c>
      <c r="X23" s="99">
        <v>87.3</v>
      </c>
      <c r="Y23" s="100">
        <v>83.4</v>
      </c>
      <c r="Z23" s="99">
        <v>79.3</v>
      </c>
      <c r="AA23" s="100">
        <v>75.400000000000006</v>
      </c>
      <c r="AB23" s="99">
        <v>71.7</v>
      </c>
      <c r="AC23" s="100">
        <v>68.3</v>
      </c>
      <c r="AD23" s="99">
        <v>65</v>
      </c>
      <c r="AE23" s="100">
        <v>62.1</v>
      </c>
      <c r="AF23" s="99">
        <v>59.3</v>
      </c>
      <c r="AG23" s="100">
        <v>56.8</v>
      </c>
      <c r="AH23" s="99">
        <v>54.4</v>
      </c>
      <c r="AI23" s="100">
        <v>52.3</v>
      </c>
      <c r="AJ23" s="99">
        <v>50.3</v>
      </c>
      <c r="AK23" s="100">
        <v>48.4</v>
      </c>
      <c r="AL23" s="99">
        <v>46.7</v>
      </c>
      <c r="AM23" s="100">
        <v>45.1</v>
      </c>
      <c r="AN23" s="93"/>
    </row>
    <row r="24" spans="1:40" x14ac:dyDescent="0.25">
      <c r="A24" s="10"/>
      <c r="B24" s="10"/>
      <c r="C24" s="10"/>
      <c r="D24" s="10"/>
      <c r="E24" s="10">
        <f t="shared" si="0"/>
        <v>0</v>
      </c>
      <c r="F24" s="10"/>
      <c r="G24" s="10">
        <f t="shared" si="1"/>
        <v>0</v>
      </c>
      <c r="H24"/>
      <c r="S24" s="96">
        <v>40</v>
      </c>
      <c r="T24" s="97">
        <v>92.9</v>
      </c>
      <c r="U24" s="98">
        <v>94</v>
      </c>
      <c r="V24" s="97">
        <v>92.5</v>
      </c>
      <c r="W24" s="98">
        <v>89.9</v>
      </c>
      <c r="X24" s="97">
        <v>86.5</v>
      </c>
      <c r="Y24" s="98">
        <v>82.7</v>
      </c>
      <c r="Z24" s="97">
        <v>78.900000000000006</v>
      </c>
      <c r="AA24" s="98">
        <v>75.099999999999994</v>
      </c>
      <c r="AB24" s="97">
        <v>71.400000000000006</v>
      </c>
      <c r="AC24" s="98">
        <v>68</v>
      </c>
      <c r="AD24" s="97">
        <v>64.900000000000006</v>
      </c>
      <c r="AE24" s="98">
        <v>61.9</v>
      </c>
      <c r="AF24" s="97">
        <v>59.2</v>
      </c>
      <c r="AG24" s="98">
        <v>56.7</v>
      </c>
      <c r="AH24" s="97">
        <v>54.4</v>
      </c>
      <c r="AI24" s="98">
        <v>52.2</v>
      </c>
      <c r="AJ24" s="97">
        <v>50.2</v>
      </c>
      <c r="AK24" s="98">
        <v>48.4</v>
      </c>
      <c r="AL24" s="97">
        <v>46.7</v>
      </c>
      <c r="AM24" s="98">
        <v>45.1</v>
      </c>
      <c r="AN24" s="93"/>
    </row>
    <row r="25" spans="1:40" x14ac:dyDescent="0.25">
      <c r="A25" s="10"/>
      <c r="B25" s="10"/>
      <c r="C25" s="10"/>
      <c r="D25" s="10"/>
      <c r="E25" s="10">
        <f t="shared" si="0"/>
        <v>0</v>
      </c>
      <c r="F25" s="10"/>
      <c r="G25" s="10">
        <f t="shared" si="1"/>
        <v>0</v>
      </c>
      <c r="H25"/>
      <c r="S25" s="95">
        <v>45</v>
      </c>
      <c r="T25" s="99">
        <v>90.2</v>
      </c>
      <c r="U25" s="100">
        <v>91.9</v>
      </c>
      <c r="V25" s="99">
        <v>90.9</v>
      </c>
      <c r="W25" s="100">
        <v>88.6</v>
      </c>
      <c r="X25" s="99">
        <v>85.5</v>
      </c>
      <c r="Y25" s="100">
        <v>81.900000000000006</v>
      </c>
      <c r="Z25" s="99">
        <v>78.2</v>
      </c>
      <c r="AA25" s="100">
        <v>74.599999999999994</v>
      </c>
      <c r="AB25" s="99">
        <v>71.099999999999994</v>
      </c>
      <c r="AC25" s="100">
        <v>67.7</v>
      </c>
      <c r="AD25" s="99">
        <v>64.599999999999994</v>
      </c>
      <c r="AE25" s="100">
        <v>61.7</v>
      </c>
      <c r="AF25" s="99">
        <v>59.1</v>
      </c>
      <c r="AG25" s="100">
        <v>56.6</v>
      </c>
      <c r="AH25" s="99">
        <v>54.3</v>
      </c>
      <c r="AI25" s="100">
        <v>52.2</v>
      </c>
      <c r="AJ25" s="99">
        <v>50.2</v>
      </c>
      <c r="AK25" s="100">
        <v>48.4</v>
      </c>
      <c r="AL25" s="99">
        <v>46.7</v>
      </c>
      <c r="AM25" s="100">
        <v>45.1</v>
      </c>
      <c r="AN25" s="93"/>
    </row>
    <row r="26" spans="1:40" x14ac:dyDescent="0.25">
      <c r="A26" s="10"/>
      <c r="B26" s="10"/>
      <c r="C26" s="10"/>
      <c r="D26" s="10"/>
      <c r="E26" s="10">
        <f t="shared" si="0"/>
        <v>0</v>
      </c>
      <c r="F26" s="10"/>
      <c r="G26" s="10">
        <f t="shared" si="1"/>
        <v>0</v>
      </c>
      <c r="H26"/>
      <c r="S26" s="96">
        <v>50</v>
      </c>
      <c r="T26" s="97">
        <v>86.7</v>
      </c>
      <c r="U26" s="98">
        <v>89.2</v>
      </c>
      <c r="V26" s="97">
        <v>88.9</v>
      </c>
      <c r="W26" s="98">
        <v>87</v>
      </c>
      <c r="X26" s="97">
        <v>84.2</v>
      </c>
      <c r="Y26" s="98">
        <v>80.900000000000006</v>
      </c>
      <c r="Z26" s="97">
        <v>77.400000000000006</v>
      </c>
      <c r="AA26" s="98">
        <v>73.900000000000006</v>
      </c>
      <c r="AB26" s="97">
        <v>70.5</v>
      </c>
      <c r="AC26" s="98">
        <v>67.3</v>
      </c>
      <c r="AD26" s="97">
        <v>64.3</v>
      </c>
      <c r="AE26" s="98">
        <v>61.5</v>
      </c>
      <c r="AF26" s="97">
        <v>58.9</v>
      </c>
      <c r="AG26" s="98">
        <v>56.5</v>
      </c>
      <c r="AH26" s="97">
        <v>54.2</v>
      </c>
      <c r="AI26" s="98">
        <v>52.1</v>
      </c>
      <c r="AJ26" s="97">
        <v>50.2</v>
      </c>
      <c r="AK26" s="98">
        <v>48.3</v>
      </c>
      <c r="AL26" s="97">
        <v>46.6</v>
      </c>
      <c r="AM26" s="98">
        <v>45.1</v>
      </c>
      <c r="AN26" s="93"/>
    </row>
    <row r="27" spans="1:40" x14ac:dyDescent="0.25">
      <c r="A27" s="10"/>
      <c r="B27" s="10"/>
      <c r="C27" s="10"/>
      <c r="D27" s="10"/>
      <c r="E27" s="10">
        <f t="shared" si="0"/>
        <v>0</v>
      </c>
      <c r="F27" s="10"/>
      <c r="G27" s="10">
        <f t="shared" si="1"/>
        <v>0</v>
      </c>
      <c r="H27"/>
      <c r="S27" s="95">
        <v>55</v>
      </c>
      <c r="T27" s="99">
        <v>82.7</v>
      </c>
      <c r="U27" s="100">
        <v>86.1</v>
      </c>
      <c r="V27" s="99">
        <v>86.4</v>
      </c>
      <c r="W27" s="100">
        <v>84.9</v>
      </c>
      <c r="X27" s="99">
        <v>82.6</v>
      </c>
      <c r="Y27" s="100">
        <v>79.599999999999994</v>
      </c>
      <c r="Z27" s="99">
        <v>76.400000000000006</v>
      </c>
      <c r="AA27" s="100">
        <v>73.099999999999994</v>
      </c>
      <c r="AB27" s="99">
        <v>69.900000000000006</v>
      </c>
      <c r="AC27" s="100">
        <v>66.8</v>
      </c>
      <c r="AD27" s="99">
        <v>63.9</v>
      </c>
      <c r="AE27" s="100">
        <v>61.2</v>
      </c>
      <c r="AF27" s="99">
        <v>58.6</v>
      </c>
      <c r="AG27" s="100">
        <v>56.3</v>
      </c>
      <c r="AH27" s="99">
        <v>54.1</v>
      </c>
      <c r="AI27" s="100">
        <v>52</v>
      </c>
      <c r="AJ27" s="99">
        <v>50.1</v>
      </c>
      <c r="AK27" s="100">
        <v>48.3</v>
      </c>
      <c r="AL27" s="99">
        <v>46.6</v>
      </c>
      <c r="AM27" s="100">
        <v>45.1</v>
      </c>
      <c r="AN27" s="93"/>
    </row>
    <row r="28" spans="1:40" s="9" customFormat="1" x14ac:dyDescent="0.25">
      <c r="A28" s="10"/>
      <c r="B28" s="10"/>
      <c r="C28" s="10"/>
      <c r="D28" s="10"/>
      <c r="E28" s="10">
        <f t="shared" si="0"/>
        <v>0</v>
      </c>
      <c r="F28" s="10"/>
      <c r="G28" s="10">
        <f t="shared" si="1"/>
        <v>0</v>
      </c>
      <c r="S28" s="96">
        <v>60</v>
      </c>
      <c r="T28" s="97">
        <v>78.5</v>
      </c>
      <c r="U28" s="98">
        <v>82.6</v>
      </c>
      <c r="V28" s="97">
        <v>83.4</v>
      </c>
      <c r="W28" s="98">
        <v>82.5</v>
      </c>
      <c r="X28" s="97">
        <v>80.599999999999994</v>
      </c>
      <c r="Y28" s="98">
        <v>78</v>
      </c>
      <c r="Z28" s="97">
        <v>75.099999999999994</v>
      </c>
      <c r="AA28" s="98">
        <v>72.099999999999994</v>
      </c>
      <c r="AB28" s="97">
        <v>69.099999999999994</v>
      </c>
      <c r="AC28" s="98">
        <v>66.099999999999994</v>
      </c>
      <c r="AD28" s="97">
        <v>63.4</v>
      </c>
      <c r="AE28" s="98">
        <v>60.8</v>
      </c>
      <c r="AF28" s="97">
        <v>58.3</v>
      </c>
      <c r="AG28" s="98">
        <v>56</v>
      </c>
      <c r="AH28" s="97">
        <v>53.9</v>
      </c>
      <c r="AI28" s="98">
        <v>51.9</v>
      </c>
      <c r="AJ28" s="97">
        <v>50</v>
      </c>
      <c r="AK28" s="98">
        <v>48.2</v>
      </c>
      <c r="AL28" s="97">
        <v>46.6</v>
      </c>
      <c r="AM28" s="98">
        <v>45.1</v>
      </c>
      <c r="AN28" s="93"/>
    </row>
    <row r="29" spans="1:40" x14ac:dyDescent="0.25">
      <c r="A29" s="10"/>
      <c r="B29" s="10"/>
      <c r="C29" s="10"/>
      <c r="D29" s="10"/>
      <c r="E29" s="10">
        <f t="shared" si="0"/>
        <v>0</v>
      </c>
      <c r="F29" s="10"/>
      <c r="G29" s="10">
        <f t="shared" si="1"/>
        <v>0</v>
      </c>
      <c r="H29"/>
      <c r="S29" s="95">
        <v>65</v>
      </c>
      <c r="T29" s="99">
        <v>74.2</v>
      </c>
      <c r="U29" s="100">
        <v>78.599999999999994</v>
      </c>
      <c r="V29" s="99">
        <v>79.8</v>
      </c>
      <c r="W29" s="100">
        <v>79.5</v>
      </c>
      <c r="X29" s="99">
        <v>78.099999999999994</v>
      </c>
      <c r="Y29" s="100">
        <v>76</v>
      </c>
      <c r="Z29" s="99">
        <v>73.5</v>
      </c>
      <c r="AA29" s="100">
        <v>70.7</v>
      </c>
      <c r="AB29" s="99">
        <v>68</v>
      </c>
      <c r="AC29" s="100">
        <v>65.3</v>
      </c>
      <c r="AD29" s="99">
        <v>62.7</v>
      </c>
      <c r="AE29" s="100">
        <v>60.2</v>
      </c>
      <c r="AF29" s="99">
        <v>57.9</v>
      </c>
      <c r="AG29" s="100">
        <v>55.7</v>
      </c>
      <c r="AH29" s="99">
        <v>53.6</v>
      </c>
      <c r="AI29" s="100">
        <v>51.7</v>
      </c>
      <c r="AJ29" s="99">
        <v>49.9</v>
      </c>
      <c r="AK29" s="100">
        <v>48.2</v>
      </c>
      <c r="AL29" s="99">
        <v>46.6</v>
      </c>
      <c r="AM29" s="100">
        <v>45.1</v>
      </c>
      <c r="AN29" s="93"/>
    </row>
    <row r="30" spans="1:40" x14ac:dyDescent="0.25">
      <c r="A30" s="10"/>
      <c r="B30" s="10"/>
      <c r="C30" s="10"/>
      <c r="D30" s="10"/>
      <c r="E30" s="10">
        <f t="shared" si="0"/>
        <v>0</v>
      </c>
      <c r="F30" s="10"/>
      <c r="G30" s="10">
        <f t="shared" si="1"/>
        <v>0</v>
      </c>
      <c r="H30"/>
      <c r="S30" s="96">
        <v>70</v>
      </c>
      <c r="T30" s="97">
        <v>69.8</v>
      </c>
      <c r="U30" s="98">
        <v>74.2</v>
      </c>
      <c r="V30" s="97">
        <v>75.8</v>
      </c>
      <c r="W30" s="98">
        <v>76</v>
      </c>
      <c r="X30" s="97">
        <v>75.2</v>
      </c>
      <c r="Y30" s="98">
        <v>73.5</v>
      </c>
      <c r="Z30" s="97">
        <v>71.400000000000006</v>
      </c>
      <c r="AA30" s="98">
        <v>69.099999999999994</v>
      </c>
      <c r="AB30" s="97">
        <v>66.599999999999994</v>
      </c>
      <c r="AC30" s="98">
        <v>64.2</v>
      </c>
      <c r="AD30" s="97">
        <v>61.8</v>
      </c>
      <c r="AE30" s="98">
        <v>59.5</v>
      </c>
      <c r="AF30" s="97">
        <v>57.3</v>
      </c>
      <c r="AG30" s="98">
        <v>55.3</v>
      </c>
      <c r="AH30" s="97">
        <v>53.3</v>
      </c>
      <c r="AI30" s="98">
        <v>51.4</v>
      </c>
      <c r="AJ30" s="97">
        <v>49.7</v>
      </c>
      <c r="AK30" s="98">
        <v>48.1</v>
      </c>
      <c r="AL30" s="97">
        <v>46.5</v>
      </c>
      <c r="AM30" s="98">
        <v>45.1</v>
      </c>
      <c r="AN30" s="93"/>
    </row>
    <row r="31" spans="1:40" x14ac:dyDescent="0.25">
      <c r="A31" s="10"/>
      <c r="B31" s="10"/>
      <c r="C31" s="10"/>
      <c r="D31" s="10"/>
      <c r="E31" s="10">
        <f t="shared" si="0"/>
        <v>0</v>
      </c>
      <c r="F31" s="10"/>
      <c r="G31" s="10">
        <f t="shared" si="1"/>
        <v>0</v>
      </c>
      <c r="H31"/>
      <c r="S31" s="95">
        <v>75</v>
      </c>
      <c r="T31" s="99">
        <v>65.400000000000006</v>
      </c>
      <c r="U31" s="100">
        <v>69.599999999999994</v>
      </c>
      <c r="V31" s="99">
        <v>71.400000000000006</v>
      </c>
      <c r="W31" s="100">
        <v>71.900000000000006</v>
      </c>
      <c r="X31" s="99">
        <v>71.5</v>
      </c>
      <c r="Y31" s="100">
        <v>70.400000000000006</v>
      </c>
      <c r="Z31" s="99">
        <v>68.8</v>
      </c>
      <c r="AA31" s="100">
        <v>66.900000000000006</v>
      </c>
      <c r="AB31" s="99">
        <v>64.900000000000006</v>
      </c>
      <c r="AC31" s="100">
        <v>62.7</v>
      </c>
      <c r="AD31" s="99">
        <v>60.6</v>
      </c>
      <c r="AE31" s="100">
        <v>58.6</v>
      </c>
      <c r="AF31" s="99">
        <v>56.6</v>
      </c>
      <c r="AG31" s="100">
        <v>54.7</v>
      </c>
      <c r="AH31" s="99">
        <v>52.8</v>
      </c>
      <c r="AI31" s="100">
        <v>51.1</v>
      </c>
      <c r="AJ31" s="99">
        <v>49.5</v>
      </c>
      <c r="AK31" s="100">
        <v>47.9</v>
      </c>
      <c r="AL31" s="99">
        <v>46.5</v>
      </c>
      <c r="AM31" s="100">
        <v>45.1</v>
      </c>
      <c r="AN31" s="93"/>
    </row>
    <row r="32" spans="1:40" x14ac:dyDescent="0.25">
      <c r="C32" s="44" t="s">
        <v>234</v>
      </c>
      <c r="D32" s="44">
        <f>SUM(D6:D31)</f>
        <v>45.147049685167794</v>
      </c>
      <c r="E32" s="83">
        <f>SUM(E6:E18)</f>
        <v>1.0000000000000002</v>
      </c>
      <c r="F32" s="44">
        <f>SUM(E6*F6,E7*F7,E8*F8,E9*F9,E10,F10)</f>
        <v>116.4324431530744</v>
      </c>
      <c r="G32" s="44">
        <f>SUM(G6:G18)/100</f>
        <v>0.36246246754684569</v>
      </c>
      <c r="H32"/>
      <c r="S32" s="96">
        <v>80</v>
      </c>
      <c r="T32" s="97">
        <v>61.4</v>
      </c>
      <c r="U32" s="98">
        <v>64.900000000000006</v>
      </c>
      <c r="V32" s="97">
        <v>66.599999999999994</v>
      </c>
      <c r="W32" s="98">
        <v>67.3</v>
      </c>
      <c r="X32" s="97">
        <v>67.2</v>
      </c>
      <c r="Y32" s="98">
        <v>66.5</v>
      </c>
      <c r="Z32" s="97">
        <v>65.5</v>
      </c>
      <c r="AA32" s="98">
        <v>64.099999999999994</v>
      </c>
      <c r="AB32" s="97">
        <v>62.5</v>
      </c>
      <c r="AC32" s="98">
        <v>60.8</v>
      </c>
      <c r="AD32" s="97">
        <v>59</v>
      </c>
      <c r="AE32" s="98">
        <v>57.3</v>
      </c>
      <c r="AF32" s="97">
        <v>55.5</v>
      </c>
      <c r="AG32" s="98">
        <v>53.9</v>
      </c>
      <c r="AH32" s="97">
        <v>52.2</v>
      </c>
      <c r="AI32" s="98">
        <v>50.7</v>
      </c>
      <c r="AJ32" s="97">
        <v>49.2</v>
      </c>
      <c r="AK32" s="98">
        <v>47.7</v>
      </c>
      <c r="AL32" s="97">
        <v>46.4</v>
      </c>
      <c r="AM32" s="98">
        <v>45.1</v>
      </c>
      <c r="AN32" s="93"/>
    </row>
    <row r="33" spans="19:40" x14ac:dyDescent="0.25">
      <c r="S33" s="95">
        <v>85</v>
      </c>
      <c r="T33" s="99">
        <v>57.6</v>
      </c>
      <c r="U33" s="100">
        <v>60.1</v>
      </c>
      <c r="V33" s="99">
        <v>61.6</v>
      </c>
      <c r="W33" s="100">
        <v>62.2</v>
      </c>
      <c r="X33" s="99">
        <v>62.3</v>
      </c>
      <c r="Y33" s="100">
        <v>62</v>
      </c>
      <c r="Z33" s="99">
        <v>61.3</v>
      </c>
      <c r="AA33" s="100">
        <v>60.4</v>
      </c>
      <c r="AB33" s="99">
        <v>59.3</v>
      </c>
      <c r="AC33" s="100">
        <v>58.1</v>
      </c>
      <c r="AD33" s="99">
        <v>56.8</v>
      </c>
      <c r="AE33" s="100">
        <v>55.4</v>
      </c>
      <c r="AF33" s="99">
        <v>54</v>
      </c>
      <c r="AG33" s="100">
        <v>52.7</v>
      </c>
      <c r="AH33" s="99">
        <v>51.3</v>
      </c>
      <c r="AI33" s="100">
        <v>50</v>
      </c>
      <c r="AJ33" s="99">
        <v>48.7</v>
      </c>
      <c r="AK33" s="100">
        <v>47.4</v>
      </c>
      <c r="AL33" s="99">
        <v>46.2</v>
      </c>
      <c r="AM33" s="100">
        <v>45.1</v>
      </c>
      <c r="AN33" s="93"/>
    </row>
    <row r="34" spans="19:40" x14ac:dyDescent="0.25">
      <c r="S34" s="96">
        <v>90</v>
      </c>
      <c r="T34" s="97">
        <v>54.1</v>
      </c>
      <c r="U34" s="98">
        <v>55.4</v>
      </c>
      <c r="V34" s="97">
        <v>56.2</v>
      </c>
      <c r="W34" s="98">
        <v>56.7</v>
      </c>
      <c r="X34" s="97">
        <v>56.8</v>
      </c>
      <c r="Y34" s="98">
        <v>56.7</v>
      </c>
      <c r="Z34" s="97">
        <v>56.4</v>
      </c>
      <c r="AA34" s="98">
        <v>55.9</v>
      </c>
      <c r="AB34" s="97">
        <v>55.2</v>
      </c>
      <c r="AC34" s="98">
        <v>54.5</v>
      </c>
      <c r="AD34" s="97">
        <v>53.6</v>
      </c>
      <c r="AE34" s="98">
        <v>52.8</v>
      </c>
      <c r="AF34" s="97">
        <v>51.8</v>
      </c>
      <c r="AG34" s="98">
        <v>50.9</v>
      </c>
      <c r="AH34" s="97">
        <v>49.9</v>
      </c>
      <c r="AI34" s="98">
        <v>48.9</v>
      </c>
      <c r="AJ34" s="97">
        <v>47.9</v>
      </c>
      <c r="AK34" s="98">
        <v>46.9</v>
      </c>
      <c r="AL34" s="97">
        <v>46</v>
      </c>
      <c r="AM34" s="98">
        <v>45.1</v>
      </c>
      <c r="AN34" s="93"/>
    </row>
    <row r="35" spans="19:40" x14ac:dyDescent="0.25">
      <c r="S35" s="95">
        <v>95</v>
      </c>
      <c r="T35" s="99">
        <v>50.1</v>
      </c>
      <c r="U35" s="100">
        <v>50.5</v>
      </c>
      <c r="V35" s="99">
        <v>50.7</v>
      </c>
      <c r="W35" s="100">
        <v>50.8</v>
      </c>
      <c r="X35" s="99">
        <v>50.8</v>
      </c>
      <c r="Y35" s="100">
        <v>50.8</v>
      </c>
      <c r="Z35" s="99">
        <v>50.6</v>
      </c>
      <c r="AA35" s="100">
        <v>50.4</v>
      </c>
      <c r="AB35" s="99">
        <v>50.2</v>
      </c>
      <c r="AC35" s="100">
        <v>49.9</v>
      </c>
      <c r="AD35" s="99">
        <v>49.5</v>
      </c>
      <c r="AE35" s="100">
        <v>49.1</v>
      </c>
      <c r="AF35" s="99">
        <v>48.7</v>
      </c>
      <c r="AG35" s="100">
        <v>48.2</v>
      </c>
      <c r="AH35" s="99">
        <v>47.7</v>
      </c>
      <c r="AI35" s="100">
        <v>47.2</v>
      </c>
      <c r="AJ35" s="99">
        <v>46.7</v>
      </c>
      <c r="AK35" s="100">
        <v>46.1</v>
      </c>
      <c r="AL35" s="99">
        <v>45.6</v>
      </c>
      <c r="AM35" s="100">
        <v>45.1</v>
      </c>
      <c r="AN35" s="93"/>
    </row>
    <row r="36" spans="19:40" x14ac:dyDescent="0.25">
      <c r="S36" s="96">
        <v>98</v>
      </c>
      <c r="T36" s="97">
        <v>47.8</v>
      </c>
      <c r="U36" s="98">
        <v>47.7</v>
      </c>
      <c r="V36" s="97">
        <v>47.7</v>
      </c>
      <c r="W36" s="98">
        <v>47.6</v>
      </c>
      <c r="X36" s="97">
        <v>47.6</v>
      </c>
      <c r="Y36" s="98">
        <v>47.5</v>
      </c>
      <c r="Z36" s="97">
        <v>47.4</v>
      </c>
      <c r="AA36" s="98">
        <v>47.2</v>
      </c>
      <c r="AB36" s="97">
        <v>47.1</v>
      </c>
      <c r="AC36" s="98">
        <v>46.9</v>
      </c>
      <c r="AD36" s="97">
        <v>46.8</v>
      </c>
      <c r="AE36" s="98">
        <v>46.6</v>
      </c>
      <c r="AF36" s="97">
        <v>46.5</v>
      </c>
      <c r="AG36" s="98">
        <v>46.3</v>
      </c>
      <c r="AH36" s="97">
        <v>46.1</v>
      </c>
      <c r="AI36" s="98">
        <v>45.9</v>
      </c>
      <c r="AJ36" s="97">
        <v>45.7</v>
      </c>
      <c r="AK36" s="98">
        <v>45.5</v>
      </c>
      <c r="AL36" s="97">
        <v>45.3</v>
      </c>
      <c r="AM36" s="98">
        <v>45.1</v>
      </c>
      <c r="AN36" s="93"/>
    </row>
    <row r="37" spans="19:40" x14ac:dyDescent="0.25">
      <c r="S37" s="101"/>
      <c r="T37" s="101"/>
      <c r="U37" s="101"/>
      <c r="V37" s="10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</row>
    <row r="38" spans="19:40" x14ac:dyDescent="0.25">
      <c r="S38" s="128" t="s">
        <v>282</v>
      </c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</row>
    <row r="39" spans="19:40" x14ac:dyDescent="0.25">
      <c r="S39" s="129" t="s">
        <v>280</v>
      </c>
      <c r="T39" s="131" t="s">
        <v>221</v>
      </c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3"/>
      <c r="AN39" s="93"/>
    </row>
    <row r="40" spans="19:40" x14ac:dyDescent="0.25">
      <c r="S40" s="130"/>
      <c r="T40" s="94">
        <v>5</v>
      </c>
      <c r="U40" s="95">
        <v>10</v>
      </c>
      <c r="V40" s="94">
        <v>15</v>
      </c>
      <c r="W40" s="95">
        <v>20</v>
      </c>
      <c r="X40" s="94">
        <v>25</v>
      </c>
      <c r="Y40" s="95">
        <v>30</v>
      </c>
      <c r="Z40" s="94">
        <v>35</v>
      </c>
      <c r="AA40" s="95">
        <v>40</v>
      </c>
      <c r="AB40" s="94">
        <v>45</v>
      </c>
      <c r="AC40" s="95">
        <v>50</v>
      </c>
      <c r="AD40" s="94">
        <v>55</v>
      </c>
      <c r="AE40" s="95">
        <v>60</v>
      </c>
      <c r="AF40" s="94">
        <v>65</v>
      </c>
      <c r="AG40" s="95">
        <v>70</v>
      </c>
      <c r="AH40" s="94">
        <v>75</v>
      </c>
      <c r="AI40" s="95">
        <v>80</v>
      </c>
      <c r="AJ40" s="94">
        <v>85</v>
      </c>
      <c r="AK40" s="95">
        <v>90</v>
      </c>
      <c r="AL40" s="94">
        <v>95</v>
      </c>
      <c r="AM40" s="95">
        <v>100</v>
      </c>
      <c r="AN40" s="93"/>
    </row>
    <row r="41" spans="19:40" x14ac:dyDescent="0.25">
      <c r="S41" s="96">
        <v>30</v>
      </c>
      <c r="T41" s="97">
        <v>97.9</v>
      </c>
      <c r="U41" s="98">
        <v>98.2</v>
      </c>
      <c r="V41" s="97">
        <v>97.5</v>
      </c>
      <c r="W41" s="98">
        <v>96.2</v>
      </c>
      <c r="X41" s="97">
        <v>94.4</v>
      </c>
      <c r="Y41" s="98">
        <v>92.1</v>
      </c>
      <c r="Z41" s="97">
        <v>89.6</v>
      </c>
      <c r="AA41" s="98">
        <v>86.9</v>
      </c>
      <c r="AB41" s="97">
        <v>84.1</v>
      </c>
      <c r="AC41" s="98">
        <v>81.3</v>
      </c>
      <c r="AD41" s="97">
        <v>78.5</v>
      </c>
      <c r="AE41" s="98">
        <v>75.900000000000006</v>
      </c>
      <c r="AF41" s="97">
        <v>73.3</v>
      </c>
      <c r="AG41" s="98">
        <v>70.900000000000006</v>
      </c>
      <c r="AH41" s="97">
        <v>68.5</v>
      </c>
      <c r="AI41" s="98">
        <v>66.3</v>
      </c>
      <c r="AJ41" s="97">
        <v>64.2</v>
      </c>
      <c r="AK41" s="98">
        <v>62.2</v>
      </c>
      <c r="AL41" s="97">
        <v>60.4</v>
      </c>
      <c r="AM41" s="98">
        <v>58.6</v>
      </c>
      <c r="AN41" s="93"/>
    </row>
    <row r="42" spans="19:40" x14ac:dyDescent="0.25">
      <c r="S42" s="95">
        <v>35</v>
      </c>
      <c r="T42" s="99">
        <v>96.7</v>
      </c>
      <c r="U42" s="100">
        <v>97.3</v>
      </c>
      <c r="V42" s="99">
        <v>96.8</v>
      </c>
      <c r="W42" s="100">
        <v>95.6</v>
      </c>
      <c r="X42" s="99">
        <v>93.8</v>
      </c>
      <c r="Y42" s="100">
        <v>91.7</v>
      </c>
      <c r="Z42" s="99">
        <v>89.2</v>
      </c>
      <c r="AA42" s="100">
        <v>86.6</v>
      </c>
      <c r="AB42" s="99">
        <v>83.8</v>
      </c>
      <c r="AC42" s="100">
        <v>81.099999999999994</v>
      </c>
      <c r="AD42" s="99">
        <v>78.400000000000006</v>
      </c>
      <c r="AE42" s="100">
        <v>75.7</v>
      </c>
      <c r="AF42" s="99">
        <v>73.2</v>
      </c>
      <c r="AG42" s="100">
        <v>70.8</v>
      </c>
      <c r="AH42" s="99">
        <v>68.5</v>
      </c>
      <c r="AI42" s="100">
        <v>66.3</v>
      </c>
      <c r="AJ42" s="99">
        <v>64.2</v>
      </c>
      <c r="AK42" s="100">
        <v>62.2</v>
      </c>
      <c r="AL42" s="99">
        <v>60.4</v>
      </c>
      <c r="AM42" s="100">
        <v>58.6</v>
      </c>
      <c r="AN42" s="93"/>
    </row>
    <row r="43" spans="19:40" x14ac:dyDescent="0.25">
      <c r="S43" s="96">
        <v>40</v>
      </c>
      <c r="T43" s="97">
        <v>95</v>
      </c>
      <c r="U43" s="98">
        <v>96.1</v>
      </c>
      <c r="V43" s="97">
        <v>95.9</v>
      </c>
      <c r="W43" s="98">
        <v>94.8</v>
      </c>
      <c r="X43" s="97">
        <v>93.1</v>
      </c>
      <c r="Y43" s="98">
        <v>91.1</v>
      </c>
      <c r="Z43" s="97">
        <v>88.7</v>
      </c>
      <c r="AA43" s="98">
        <v>86.2</v>
      </c>
      <c r="AB43" s="97">
        <v>83.5</v>
      </c>
      <c r="AC43" s="98">
        <v>80.8</v>
      </c>
      <c r="AD43" s="97">
        <v>78.2</v>
      </c>
      <c r="AE43" s="98">
        <v>75.599999999999994</v>
      </c>
      <c r="AF43" s="97">
        <v>73.099999999999994</v>
      </c>
      <c r="AG43" s="98">
        <v>70.7</v>
      </c>
      <c r="AH43" s="97">
        <v>68.400000000000006</v>
      </c>
      <c r="AI43" s="98">
        <v>66.2</v>
      </c>
      <c r="AJ43" s="97">
        <v>64.2</v>
      </c>
      <c r="AK43" s="98">
        <v>62.2</v>
      </c>
      <c r="AL43" s="97">
        <v>60.4</v>
      </c>
      <c r="AM43" s="98">
        <v>58.6</v>
      </c>
      <c r="AN43" s="93"/>
    </row>
    <row r="44" spans="19:40" x14ac:dyDescent="0.25">
      <c r="S44" s="95">
        <v>45</v>
      </c>
      <c r="T44" s="99">
        <v>93</v>
      </c>
      <c r="U44" s="100">
        <v>94.7</v>
      </c>
      <c r="V44" s="99">
        <v>94.6</v>
      </c>
      <c r="W44" s="100">
        <v>93.7</v>
      </c>
      <c r="X44" s="99">
        <v>92.2</v>
      </c>
      <c r="Y44" s="100">
        <v>90.3</v>
      </c>
      <c r="Z44" s="99">
        <v>88.1</v>
      </c>
      <c r="AA44" s="100">
        <v>85.6</v>
      </c>
      <c r="AB44" s="99">
        <v>83.1</v>
      </c>
      <c r="AC44" s="100">
        <v>80.5</v>
      </c>
      <c r="AD44" s="99">
        <v>77.900000000000006</v>
      </c>
      <c r="AE44" s="100">
        <v>75.400000000000006</v>
      </c>
      <c r="AF44" s="99">
        <v>72.900000000000006</v>
      </c>
      <c r="AG44" s="100">
        <v>70.599999999999994</v>
      </c>
      <c r="AH44" s="99">
        <v>68.3</v>
      </c>
      <c r="AI44" s="100">
        <v>66.2</v>
      </c>
      <c r="AJ44" s="99">
        <v>64.099999999999994</v>
      </c>
      <c r="AK44" s="100">
        <v>62.2</v>
      </c>
      <c r="AL44" s="99">
        <v>60.4</v>
      </c>
      <c r="AM44" s="100">
        <v>58.6</v>
      </c>
      <c r="AN44" s="93"/>
    </row>
    <row r="45" spans="19:40" x14ac:dyDescent="0.25">
      <c r="S45" s="96">
        <v>50</v>
      </c>
      <c r="T45" s="97">
        <v>90.7</v>
      </c>
      <c r="U45" s="98">
        <v>92.8</v>
      </c>
      <c r="V45" s="97">
        <v>93.1</v>
      </c>
      <c r="W45" s="98">
        <v>92.4</v>
      </c>
      <c r="X45" s="97">
        <v>91.1</v>
      </c>
      <c r="Y45" s="98">
        <v>89.3</v>
      </c>
      <c r="Z45" s="97">
        <v>87.3</v>
      </c>
      <c r="AA45" s="98">
        <v>85</v>
      </c>
      <c r="AB45" s="97">
        <v>82.5</v>
      </c>
      <c r="AC45" s="98">
        <v>80</v>
      </c>
      <c r="AD45" s="97">
        <v>77.5</v>
      </c>
      <c r="AE45" s="98">
        <v>75.099999999999994</v>
      </c>
      <c r="AF45" s="97">
        <v>72.7</v>
      </c>
      <c r="AG45" s="98">
        <v>70.400000000000006</v>
      </c>
      <c r="AH45" s="97">
        <v>68.2</v>
      </c>
      <c r="AI45" s="98">
        <v>66.099999999999994</v>
      </c>
      <c r="AJ45" s="97">
        <v>64</v>
      </c>
      <c r="AK45" s="98">
        <v>62.1</v>
      </c>
      <c r="AL45" s="97">
        <v>60.3</v>
      </c>
      <c r="AM45" s="98">
        <v>58.6</v>
      </c>
      <c r="AN45" s="93"/>
    </row>
    <row r="46" spans="19:40" x14ac:dyDescent="0.25">
      <c r="S46" s="95">
        <v>55</v>
      </c>
      <c r="T46" s="99">
        <v>88</v>
      </c>
      <c r="U46" s="100">
        <v>90.6</v>
      </c>
      <c r="V46" s="99">
        <v>91.1</v>
      </c>
      <c r="W46" s="100">
        <v>90.7</v>
      </c>
      <c r="X46" s="99">
        <v>89.7</v>
      </c>
      <c r="Y46" s="100">
        <v>88.1</v>
      </c>
      <c r="Z46" s="99">
        <v>86.3</v>
      </c>
      <c r="AA46" s="100">
        <v>84.1</v>
      </c>
      <c r="AB46" s="99">
        <v>81.8</v>
      </c>
      <c r="AC46" s="100">
        <v>79.400000000000006</v>
      </c>
      <c r="AD46" s="99">
        <v>77</v>
      </c>
      <c r="AE46" s="100">
        <v>74.7</v>
      </c>
      <c r="AF46" s="99">
        <v>72.400000000000006</v>
      </c>
      <c r="AG46" s="100">
        <v>70.099999999999994</v>
      </c>
      <c r="AH46" s="99">
        <v>68</v>
      </c>
      <c r="AI46" s="100">
        <v>65.900000000000006</v>
      </c>
      <c r="AJ46" s="99">
        <v>64</v>
      </c>
      <c r="AK46" s="100">
        <v>62.1</v>
      </c>
      <c r="AL46" s="99">
        <v>60.3</v>
      </c>
      <c r="AM46" s="100">
        <v>58.6</v>
      </c>
      <c r="AN46" s="93"/>
    </row>
    <row r="47" spans="19:40" x14ac:dyDescent="0.25">
      <c r="S47" s="96">
        <v>60</v>
      </c>
      <c r="T47" s="97">
        <v>84.8</v>
      </c>
      <c r="U47" s="98">
        <v>87.9</v>
      </c>
      <c r="V47" s="97">
        <v>88.8</v>
      </c>
      <c r="W47" s="98">
        <v>88.7</v>
      </c>
      <c r="X47" s="97">
        <v>88</v>
      </c>
      <c r="Y47" s="98">
        <v>86.7</v>
      </c>
      <c r="Z47" s="97">
        <v>85</v>
      </c>
      <c r="AA47" s="98">
        <v>83</v>
      </c>
      <c r="AB47" s="97">
        <v>80.900000000000006</v>
      </c>
      <c r="AC47" s="98">
        <v>78.7</v>
      </c>
      <c r="AD47" s="97">
        <v>76.5</v>
      </c>
      <c r="AE47" s="98">
        <v>74.2</v>
      </c>
      <c r="AF47" s="97">
        <v>72</v>
      </c>
      <c r="AG47" s="98">
        <v>69.8</v>
      </c>
      <c r="AH47" s="97">
        <v>67.8</v>
      </c>
      <c r="AI47" s="98">
        <v>65.8</v>
      </c>
      <c r="AJ47" s="97">
        <v>63.8</v>
      </c>
      <c r="AK47" s="98">
        <v>62</v>
      </c>
      <c r="AL47" s="97">
        <v>60.3</v>
      </c>
      <c r="AM47" s="98">
        <v>58.6</v>
      </c>
      <c r="AN47" s="93"/>
    </row>
    <row r="48" spans="19:40" x14ac:dyDescent="0.25">
      <c r="S48" s="95">
        <v>65</v>
      </c>
      <c r="T48" s="99">
        <v>81.5</v>
      </c>
      <c r="U48" s="100">
        <v>84.9</v>
      </c>
      <c r="V48" s="99">
        <v>86.2</v>
      </c>
      <c r="W48" s="100">
        <v>86.3</v>
      </c>
      <c r="X48" s="99">
        <v>85.8</v>
      </c>
      <c r="Y48" s="100">
        <v>84.8</v>
      </c>
      <c r="Z48" s="99">
        <v>83.4</v>
      </c>
      <c r="AA48" s="100">
        <v>81.7</v>
      </c>
      <c r="AB48" s="99">
        <v>79.8</v>
      </c>
      <c r="AC48" s="100">
        <v>77.8</v>
      </c>
      <c r="AD48" s="99">
        <v>75.7</v>
      </c>
      <c r="AE48" s="100">
        <v>73.599999999999994</v>
      </c>
      <c r="AF48" s="99">
        <v>71.5</v>
      </c>
      <c r="AG48" s="100">
        <v>69.5</v>
      </c>
      <c r="AH48" s="99">
        <v>67.5</v>
      </c>
      <c r="AI48" s="100">
        <v>65.5</v>
      </c>
      <c r="AJ48" s="99">
        <v>63.7</v>
      </c>
      <c r="AK48" s="100">
        <v>61.9</v>
      </c>
      <c r="AL48" s="99">
        <v>60.2</v>
      </c>
      <c r="AM48" s="100">
        <v>58.6</v>
      </c>
      <c r="AN48" s="93"/>
    </row>
    <row r="49" spans="19:40" x14ac:dyDescent="0.25">
      <c r="S49" s="96">
        <v>70</v>
      </c>
      <c r="T49" s="97">
        <v>78.099999999999994</v>
      </c>
      <c r="U49" s="98">
        <v>81.7</v>
      </c>
      <c r="V49" s="97">
        <v>83.1</v>
      </c>
      <c r="W49" s="98">
        <v>83.5</v>
      </c>
      <c r="X49" s="97">
        <v>83.2</v>
      </c>
      <c r="Y49" s="98">
        <v>82.5</v>
      </c>
      <c r="Z49" s="97">
        <v>81.400000000000006</v>
      </c>
      <c r="AA49" s="98">
        <v>80</v>
      </c>
      <c r="AB49" s="97">
        <v>78.400000000000006</v>
      </c>
      <c r="AC49" s="98">
        <v>76.599999999999994</v>
      </c>
      <c r="AD49" s="97">
        <v>74.7</v>
      </c>
      <c r="AE49" s="98">
        <v>72.8</v>
      </c>
      <c r="AF49" s="97">
        <v>70.900000000000006</v>
      </c>
      <c r="AG49" s="98">
        <v>68.900000000000006</v>
      </c>
      <c r="AH49" s="97">
        <v>67.099999999999994</v>
      </c>
      <c r="AI49" s="98">
        <v>65.2</v>
      </c>
      <c r="AJ49" s="97">
        <v>63.5</v>
      </c>
      <c r="AK49" s="98">
        <v>61.8</v>
      </c>
      <c r="AL49" s="97">
        <v>60.2</v>
      </c>
      <c r="AM49" s="98">
        <v>58.6</v>
      </c>
      <c r="AN49" s="93"/>
    </row>
    <row r="50" spans="19:40" x14ac:dyDescent="0.25">
      <c r="S50" s="95">
        <v>75</v>
      </c>
      <c r="T50" s="99">
        <v>74.900000000000006</v>
      </c>
      <c r="U50" s="100">
        <v>78.099999999999994</v>
      </c>
      <c r="V50" s="99">
        <v>79.599999999999994</v>
      </c>
      <c r="W50" s="100">
        <v>80.2</v>
      </c>
      <c r="X50" s="99">
        <v>80.2</v>
      </c>
      <c r="Y50" s="100">
        <v>79.8</v>
      </c>
      <c r="Z50" s="99">
        <v>79</v>
      </c>
      <c r="AA50" s="100">
        <v>77.900000000000006</v>
      </c>
      <c r="AB50" s="99">
        <v>76.5</v>
      </c>
      <c r="AC50" s="100">
        <v>75</v>
      </c>
      <c r="AD50" s="99">
        <v>73.400000000000006</v>
      </c>
      <c r="AE50" s="100">
        <v>71.7</v>
      </c>
      <c r="AF50" s="99">
        <v>70</v>
      </c>
      <c r="AG50" s="100">
        <v>68.3</v>
      </c>
      <c r="AH50" s="99">
        <v>66.5</v>
      </c>
      <c r="AI50" s="100">
        <v>64.8</v>
      </c>
      <c r="AJ50" s="99">
        <v>63.2</v>
      </c>
      <c r="AK50" s="100">
        <v>61.6</v>
      </c>
      <c r="AL50" s="99">
        <v>60.1</v>
      </c>
      <c r="AM50" s="100">
        <v>58.6</v>
      </c>
      <c r="AN50" s="93"/>
    </row>
    <row r="51" spans="19:40" x14ac:dyDescent="0.25">
      <c r="S51" s="96">
        <v>80</v>
      </c>
      <c r="T51" s="97">
        <v>71.599999999999994</v>
      </c>
      <c r="U51" s="98">
        <v>74.3</v>
      </c>
      <c r="V51" s="97">
        <v>75.8</v>
      </c>
      <c r="W51" s="98">
        <v>76.5</v>
      </c>
      <c r="X51" s="97">
        <v>76.7</v>
      </c>
      <c r="Y51" s="98">
        <v>76.5</v>
      </c>
      <c r="Z51" s="97">
        <v>76</v>
      </c>
      <c r="AA51" s="98">
        <v>75.2</v>
      </c>
      <c r="AB51" s="97">
        <v>74.099999999999994</v>
      </c>
      <c r="AC51" s="98">
        <v>73</v>
      </c>
      <c r="AD51" s="97">
        <v>71.7</v>
      </c>
      <c r="AE51" s="98">
        <v>70.3</v>
      </c>
      <c r="AF51" s="97">
        <v>68.8</v>
      </c>
      <c r="AG51" s="98">
        <v>67.3</v>
      </c>
      <c r="AH51" s="97">
        <v>65.8</v>
      </c>
      <c r="AI51" s="98">
        <v>64.3</v>
      </c>
      <c r="AJ51" s="97">
        <v>62.8</v>
      </c>
      <c r="AK51" s="98">
        <v>61.4</v>
      </c>
      <c r="AL51" s="97">
        <v>60</v>
      </c>
      <c r="AM51" s="98">
        <v>58.6</v>
      </c>
      <c r="AN51" s="93"/>
    </row>
    <row r="52" spans="19:40" x14ac:dyDescent="0.25">
      <c r="S52" s="95">
        <v>85</v>
      </c>
      <c r="T52" s="99">
        <v>68.599999999999994</v>
      </c>
      <c r="U52" s="100">
        <v>70.599999999999994</v>
      </c>
      <c r="V52" s="99">
        <v>71.8</v>
      </c>
      <c r="W52" s="100">
        <v>72.5</v>
      </c>
      <c r="X52" s="99">
        <v>72.8</v>
      </c>
      <c r="Y52" s="100">
        <v>72.7</v>
      </c>
      <c r="Z52" s="99">
        <v>72.400000000000006</v>
      </c>
      <c r="AA52" s="100">
        <v>71.900000000000006</v>
      </c>
      <c r="AB52" s="99">
        <v>71.2</v>
      </c>
      <c r="AC52" s="100">
        <v>70.3</v>
      </c>
      <c r="AD52" s="99">
        <v>69.3</v>
      </c>
      <c r="AE52" s="100">
        <v>68.3</v>
      </c>
      <c r="AF52" s="99">
        <v>67.099999999999994</v>
      </c>
      <c r="AG52" s="100">
        <v>65.900000000000006</v>
      </c>
      <c r="AH52" s="99">
        <v>64.7</v>
      </c>
      <c r="AI52" s="100">
        <v>63.5</v>
      </c>
      <c r="AJ52" s="99">
        <v>62.2</v>
      </c>
      <c r="AK52" s="100">
        <v>61</v>
      </c>
      <c r="AL52" s="99">
        <v>59.8</v>
      </c>
      <c r="AM52" s="100">
        <v>58.6</v>
      </c>
      <c r="AN52" s="93"/>
    </row>
    <row r="53" spans="19:40" x14ac:dyDescent="0.25">
      <c r="S53" s="96">
        <v>90</v>
      </c>
      <c r="T53" s="97">
        <v>65.7</v>
      </c>
      <c r="U53" s="98">
        <v>66.900000000000006</v>
      </c>
      <c r="V53" s="97">
        <v>67.7</v>
      </c>
      <c r="W53" s="98">
        <v>68.099999999999994</v>
      </c>
      <c r="X53" s="97">
        <v>68.3</v>
      </c>
      <c r="Y53" s="98">
        <v>68.3</v>
      </c>
      <c r="Z53" s="97">
        <v>68.2</v>
      </c>
      <c r="AA53" s="98">
        <v>67.900000000000006</v>
      </c>
      <c r="AB53" s="97">
        <v>67.5</v>
      </c>
      <c r="AC53" s="98">
        <v>66.900000000000006</v>
      </c>
      <c r="AD53" s="97">
        <v>66.3</v>
      </c>
      <c r="AE53" s="98">
        <v>65.599999999999994</v>
      </c>
      <c r="AF53" s="97">
        <v>64.900000000000006</v>
      </c>
      <c r="AG53" s="98">
        <v>64</v>
      </c>
      <c r="AH53" s="97">
        <v>63.2</v>
      </c>
      <c r="AI53" s="98">
        <v>62.3</v>
      </c>
      <c r="AJ53" s="97">
        <v>61.4</v>
      </c>
      <c r="AK53" s="98">
        <v>60.5</v>
      </c>
      <c r="AL53" s="97">
        <v>59.5</v>
      </c>
      <c r="AM53" s="98">
        <v>58.6</v>
      </c>
      <c r="AN53" s="93"/>
    </row>
    <row r="54" spans="19:40" x14ac:dyDescent="0.25">
      <c r="S54" s="95">
        <v>95</v>
      </c>
      <c r="T54" s="99">
        <v>62.7</v>
      </c>
      <c r="U54" s="100">
        <v>63</v>
      </c>
      <c r="V54" s="99">
        <v>63.2</v>
      </c>
      <c r="W54" s="100">
        <v>63.3</v>
      </c>
      <c r="X54" s="99">
        <v>63.4</v>
      </c>
      <c r="Y54" s="100">
        <v>63.4</v>
      </c>
      <c r="Z54" s="99">
        <v>63.3</v>
      </c>
      <c r="AA54" s="100">
        <v>63.2</v>
      </c>
      <c r="AB54" s="99">
        <v>63</v>
      </c>
      <c r="AC54" s="100">
        <v>62.8</v>
      </c>
      <c r="AD54" s="99">
        <v>62.5</v>
      </c>
      <c r="AE54" s="100">
        <v>62.2</v>
      </c>
      <c r="AF54" s="99">
        <v>61.8</v>
      </c>
      <c r="AG54" s="100">
        <v>61.4</v>
      </c>
      <c r="AH54" s="99">
        <v>61</v>
      </c>
      <c r="AI54" s="100">
        <v>60.5</v>
      </c>
      <c r="AJ54" s="99">
        <v>60.1</v>
      </c>
      <c r="AK54" s="100">
        <v>59.6</v>
      </c>
      <c r="AL54" s="99">
        <v>59.1</v>
      </c>
      <c r="AM54" s="100">
        <v>58.6</v>
      </c>
      <c r="AN54" s="93"/>
    </row>
    <row r="55" spans="19:40" x14ac:dyDescent="0.25">
      <c r="S55" s="96">
        <v>98</v>
      </c>
      <c r="T55" s="97">
        <v>60.8</v>
      </c>
      <c r="U55" s="98">
        <v>60.8</v>
      </c>
      <c r="V55" s="97">
        <v>60.8</v>
      </c>
      <c r="W55" s="98">
        <v>60.7</v>
      </c>
      <c r="X55" s="97">
        <v>60.7</v>
      </c>
      <c r="Y55" s="98">
        <v>60.6</v>
      </c>
      <c r="Z55" s="97">
        <v>60.5</v>
      </c>
      <c r="AA55" s="98">
        <v>60.4</v>
      </c>
      <c r="AB55" s="97">
        <v>60.3</v>
      </c>
      <c r="AC55" s="98">
        <v>60.2</v>
      </c>
      <c r="AD55" s="97">
        <v>60.1</v>
      </c>
      <c r="AE55" s="98">
        <v>59.9</v>
      </c>
      <c r="AF55" s="97">
        <v>59.8</v>
      </c>
      <c r="AG55" s="98">
        <v>59.6</v>
      </c>
      <c r="AH55" s="97">
        <v>59.5</v>
      </c>
      <c r="AI55" s="98">
        <v>59.3</v>
      </c>
      <c r="AJ55" s="97">
        <v>59.2</v>
      </c>
      <c r="AK55" s="98">
        <v>59</v>
      </c>
      <c r="AL55" s="97">
        <v>58.8</v>
      </c>
      <c r="AM55" s="98">
        <v>58.6</v>
      </c>
      <c r="AN55" s="93"/>
    </row>
    <row r="56" spans="19:40" x14ac:dyDescent="0.25">
      <c r="S56" s="128" t="s">
        <v>283</v>
      </c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</row>
    <row r="57" spans="19:40" x14ac:dyDescent="0.25">
      <c r="S57" s="129" t="s">
        <v>280</v>
      </c>
      <c r="T57" s="131" t="s">
        <v>221</v>
      </c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3"/>
      <c r="AN57" s="93"/>
    </row>
    <row r="58" spans="19:40" x14ac:dyDescent="0.25">
      <c r="S58" s="130"/>
      <c r="T58" s="94">
        <v>5</v>
      </c>
      <c r="U58" s="95">
        <v>10</v>
      </c>
      <c r="V58" s="94">
        <v>15</v>
      </c>
      <c r="W58" s="95">
        <v>20</v>
      </c>
      <c r="X58" s="94">
        <v>25</v>
      </c>
      <c r="Y58" s="95">
        <v>30</v>
      </c>
      <c r="Z58" s="94">
        <v>35</v>
      </c>
      <c r="AA58" s="95">
        <v>40</v>
      </c>
      <c r="AB58" s="94">
        <v>45</v>
      </c>
      <c r="AC58" s="95">
        <v>50</v>
      </c>
      <c r="AD58" s="94">
        <v>55</v>
      </c>
      <c r="AE58" s="95">
        <v>60</v>
      </c>
      <c r="AF58" s="94">
        <v>65</v>
      </c>
      <c r="AG58" s="95">
        <v>70</v>
      </c>
      <c r="AH58" s="94">
        <v>75</v>
      </c>
      <c r="AI58" s="95">
        <v>80</v>
      </c>
      <c r="AJ58" s="94">
        <v>85</v>
      </c>
      <c r="AK58" s="95">
        <v>90</v>
      </c>
      <c r="AL58" s="94">
        <v>95</v>
      </c>
      <c r="AM58" s="95">
        <v>100</v>
      </c>
      <c r="AN58" s="93"/>
    </row>
    <row r="59" spans="19:40" x14ac:dyDescent="0.25">
      <c r="S59" s="96">
        <v>30</v>
      </c>
      <c r="T59" s="97">
        <v>98.5</v>
      </c>
      <c r="U59" s="98">
        <v>98.8</v>
      </c>
      <c r="V59" s="97">
        <v>98.5</v>
      </c>
      <c r="W59" s="98">
        <v>97.9</v>
      </c>
      <c r="X59" s="97">
        <v>96.9</v>
      </c>
      <c r="Y59" s="98">
        <v>95.6</v>
      </c>
      <c r="Z59" s="97">
        <v>94.1</v>
      </c>
      <c r="AA59" s="98">
        <v>92.3</v>
      </c>
      <c r="AB59" s="97">
        <v>90.4</v>
      </c>
      <c r="AC59" s="98">
        <v>88.4</v>
      </c>
      <c r="AD59" s="97">
        <v>86.3</v>
      </c>
      <c r="AE59" s="98">
        <v>84.2</v>
      </c>
      <c r="AF59" s="97">
        <v>82.1</v>
      </c>
      <c r="AG59" s="98">
        <v>80</v>
      </c>
      <c r="AH59" s="97">
        <v>77.900000000000006</v>
      </c>
      <c r="AI59" s="98">
        <v>75.900000000000006</v>
      </c>
      <c r="AJ59" s="97">
        <v>74</v>
      </c>
      <c r="AK59" s="98">
        <v>72.2</v>
      </c>
      <c r="AL59" s="97">
        <v>70.3</v>
      </c>
      <c r="AM59" s="98">
        <v>68.599999999999994</v>
      </c>
      <c r="AN59" s="93"/>
    </row>
    <row r="60" spans="19:40" x14ac:dyDescent="0.25">
      <c r="S60" s="95">
        <v>35</v>
      </c>
      <c r="T60" s="99">
        <v>97.5</v>
      </c>
      <c r="U60" s="100">
        <v>98.2</v>
      </c>
      <c r="V60" s="99">
        <v>98</v>
      </c>
      <c r="W60" s="100">
        <v>97.4</v>
      </c>
      <c r="X60" s="99">
        <v>96.5</v>
      </c>
      <c r="Y60" s="100">
        <v>95.3</v>
      </c>
      <c r="Z60" s="99">
        <v>93.7</v>
      </c>
      <c r="AA60" s="100">
        <v>92</v>
      </c>
      <c r="AB60" s="99">
        <v>90.2</v>
      </c>
      <c r="AC60" s="100">
        <v>88.2</v>
      </c>
      <c r="AD60" s="99">
        <v>86.2</v>
      </c>
      <c r="AE60" s="100">
        <v>84.1</v>
      </c>
      <c r="AF60" s="99">
        <v>82</v>
      </c>
      <c r="AG60" s="100">
        <v>79.900000000000006</v>
      </c>
      <c r="AH60" s="99">
        <v>77.900000000000006</v>
      </c>
      <c r="AI60" s="100">
        <v>75.900000000000006</v>
      </c>
      <c r="AJ60" s="99">
        <v>74</v>
      </c>
      <c r="AK60" s="100">
        <v>72.099999999999994</v>
      </c>
      <c r="AL60" s="99">
        <v>70.3</v>
      </c>
      <c r="AM60" s="100">
        <v>68.599999999999994</v>
      </c>
      <c r="AN60" s="93"/>
    </row>
    <row r="61" spans="19:40" x14ac:dyDescent="0.25">
      <c r="S61" s="96">
        <v>40</v>
      </c>
      <c r="T61" s="97">
        <v>96.4</v>
      </c>
      <c r="U61" s="98">
        <v>97.3</v>
      </c>
      <c r="V61" s="97">
        <v>97.2</v>
      </c>
      <c r="W61" s="98">
        <v>96.8</v>
      </c>
      <c r="X61" s="97">
        <v>95.9</v>
      </c>
      <c r="Y61" s="98">
        <v>94.8</v>
      </c>
      <c r="Z61" s="97">
        <v>93.3</v>
      </c>
      <c r="AA61" s="98">
        <v>91.7</v>
      </c>
      <c r="AB61" s="97">
        <v>89.9</v>
      </c>
      <c r="AC61" s="98">
        <v>87.9</v>
      </c>
      <c r="AD61" s="97">
        <v>85.9</v>
      </c>
      <c r="AE61" s="98">
        <v>83.9</v>
      </c>
      <c r="AF61" s="97">
        <v>81.8</v>
      </c>
      <c r="AG61" s="98">
        <v>79.8</v>
      </c>
      <c r="AH61" s="97">
        <v>77.8</v>
      </c>
      <c r="AI61" s="98">
        <v>75.8</v>
      </c>
      <c r="AJ61" s="97">
        <v>73.900000000000006</v>
      </c>
      <c r="AK61" s="98">
        <v>72.099999999999994</v>
      </c>
      <c r="AL61" s="97">
        <v>70.3</v>
      </c>
      <c r="AM61" s="98">
        <v>68.599999999999994</v>
      </c>
      <c r="AN61" s="93"/>
    </row>
    <row r="62" spans="19:40" x14ac:dyDescent="0.25">
      <c r="S62" s="95">
        <v>45</v>
      </c>
      <c r="T62" s="99">
        <v>94.8</v>
      </c>
      <c r="U62" s="100">
        <v>96.1</v>
      </c>
      <c r="V62" s="99">
        <v>96.3</v>
      </c>
      <c r="W62" s="100">
        <v>96</v>
      </c>
      <c r="X62" s="99">
        <v>95.2</v>
      </c>
      <c r="Y62" s="100">
        <v>94.1</v>
      </c>
      <c r="Z62" s="99">
        <v>92.7</v>
      </c>
      <c r="AA62" s="100">
        <v>91.2</v>
      </c>
      <c r="AB62" s="99">
        <v>89.4</v>
      </c>
      <c r="AC62" s="100">
        <v>87.6</v>
      </c>
      <c r="AD62" s="99">
        <v>85.6</v>
      </c>
      <c r="AE62" s="100">
        <v>83.6</v>
      </c>
      <c r="AF62" s="99">
        <v>81.599999999999994</v>
      </c>
      <c r="AG62" s="100">
        <v>79.599999999999994</v>
      </c>
      <c r="AH62" s="99">
        <v>77.7</v>
      </c>
      <c r="AI62" s="100">
        <v>75.8</v>
      </c>
      <c r="AJ62" s="99">
        <v>73.900000000000006</v>
      </c>
      <c r="AK62" s="100">
        <v>72.099999999999994</v>
      </c>
      <c r="AL62" s="99">
        <v>70.3</v>
      </c>
      <c r="AM62" s="100">
        <v>68.599999999999994</v>
      </c>
      <c r="AN62" s="93"/>
    </row>
    <row r="63" spans="19:40" x14ac:dyDescent="0.25">
      <c r="S63" s="96">
        <v>50</v>
      </c>
      <c r="T63" s="97">
        <v>93</v>
      </c>
      <c r="U63" s="98">
        <v>94.8</v>
      </c>
      <c r="V63" s="97">
        <v>95.2</v>
      </c>
      <c r="W63" s="98">
        <v>94.9</v>
      </c>
      <c r="X63" s="97">
        <v>94.3</v>
      </c>
      <c r="Y63" s="98">
        <v>93.3</v>
      </c>
      <c r="Z63" s="97">
        <v>92</v>
      </c>
      <c r="AA63" s="98">
        <v>90.5</v>
      </c>
      <c r="AB63" s="97">
        <v>88.9</v>
      </c>
      <c r="AC63" s="98">
        <v>87.1</v>
      </c>
      <c r="AD63" s="97">
        <v>85.3</v>
      </c>
      <c r="AE63" s="98">
        <v>83.3</v>
      </c>
      <c r="AF63" s="97">
        <v>81.400000000000006</v>
      </c>
      <c r="AG63" s="98">
        <v>79.5</v>
      </c>
      <c r="AH63" s="97">
        <v>77.5</v>
      </c>
      <c r="AI63" s="98">
        <v>75.599999999999994</v>
      </c>
      <c r="AJ63" s="97">
        <v>73.8</v>
      </c>
      <c r="AK63" s="98">
        <v>72</v>
      </c>
      <c r="AL63" s="97">
        <v>70.3</v>
      </c>
      <c r="AM63" s="98">
        <v>68.599999999999994</v>
      </c>
      <c r="AN63" s="93"/>
    </row>
    <row r="64" spans="19:40" x14ac:dyDescent="0.25">
      <c r="S64" s="95">
        <v>55</v>
      </c>
      <c r="T64" s="99">
        <v>91</v>
      </c>
      <c r="U64" s="100">
        <v>93.2</v>
      </c>
      <c r="V64" s="99">
        <v>93.7</v>
      </c>
      <c r="W64" s="100">
        <v>93.6</v>
      </c>
      <c r="X64" s="99">
        <v>93.1</v>
      </c>
      <c r="Y64" s="100">
        <v>92.3</v>
      </c>
      <c r="Z64" s="99">
        <v>91.1</v>
      </c>
      <c r="AA64" s="100">
        <v>89.8</v>
      </c>
      <c r="AB64" s="99">
        <v>88.2</v>
      </c>
      <c r="AC64" s="100">
        <v>86.6</v>
      </c>
      <c r="AD64" s="99">
        <v>84.8</v>
      </c>
      <c r="AE64" s="100">
        <v>82.9</v>
      </c>
      <c r="AF64" s="99">
        <v>81.099999999999994</v>
      </c>
      <c r="AG64" s="100">
        <v>79.2</v>
      </c>
      <c r="AH64" s="99">
        <v>77.3</v>
      </c>
      <c r="AI64" s="100">
        <v>75.5</v>
      </c>
      <c r="AJ64" s="99">
        <v>73.7</v>
      </c>
      <c r="AK64" s="100">
        <v>72</v>
      </c>
      <c r="AL64" s="99">
        <v>70.2</v>
      </c>
      <c r="AM64" s="100">
        <v>68.599999999999994</v>
      </c>
      <c r="AN64" s="93"/>
    </row>
    <row r="65" spans="19:40" x14ac:dyDescent="0.25">
      <c r="S65" s="96">
        <v>60</v>
      </c>
      <c r="T65" s="97">
        <v>88.8</v>
      </c>
      <c r="U65" s="98">
        <v>91.2</v>
      </c>
      <c r="V65" s="97">
        <v>92</v>
      </c>
      <c r="W65" s="98">
        <v>92</v>
      </c>
      <c r="X65" s="97">
        <v>91.7</v>
      </c>
      <c r="Y65" s="98">
        <v>91</v>
      </c>
      <c r="Z65" s="97">
        <v>90</v>
      </c>
      <c r="AA65" s="98">
        <v>88.8</v>
      </c>
      <c r="AB65" s="97">
        <v>87.4</v>
      </c>
      <c r="AC65" s="98">
        <v>85.9</v>
      </c>
      <c r="AD65" s="97">
        <v>84.2</v>
      </c>
      <c r="AE65" s="98">
        <v>82.4</v>
      </c>
      <c r="AF65" s="97">
        <v>80.7</v>
      </c>
      <c r="AG65" s="98">
        <v>78.900000000000006</v>
      </c>
      <c r="AH65" s="97">
        <v>77.099999999999994</v>
      </c>
      <c r="AI65" s="98">
        <v>75.3</v>
      </c>
      <c r="AJ65" s="97">
        <v>73.599999999999994</v>
      </c>
      <c r="AK65" s="98">
        <v>71.900000000000006</v>
      </c>
      <c r="AL65" s="97">
        <v>70.2</v>
      </c>
      <c r="AM65" s="98">
        <v>68.599999999999994</v>
      </c>
      <c r="AN65" s="93"/>
    </row>
    <row r="66" spans="19:40" x14ac:dyDescent="0.25">
      <c r="S66" s="95">
        <v>65</v>
      </c>
      <c r="T66" s="99">
        <v>86.2</v>
      </c>
      <c r="U66" s="100">
        <v>88.9</v>
      </c>
      <c r="V66" s="99">
        <v>89.9</v>
      </c>
      <c r="W66" s="100">
        <v>90.2</v>
      </c>
      <c r="X66" s="99">
        <v>90</v>
      </c>
      <c r="Y66" s="100">
        <v>89.5</v>
      </c>
      <c r="Z66" s="99">
        <v>88.7</v>
      </c>
      <c r="AA66" s="100">
        <v>87.6</v>
      </c>
      <c r="AB66" s="99">
        <v>86.4</v>
      </c>
      <c r="AC66" s="100">
        <v>85</v>
      </c>
      <c r="AD66" s="99">
        <v>83.4</v>
      </c>
      <c r="AE66" s="100">
        <v>81.8</v>
      </c>
      <c r="AF66" s="99">
        <v>80.2</v>
      </c>
      <c r="AG66" s="100">
        <v>78.5</v>
      </c>
      <c r="AH66" s="99">
        <v>76.8</v>
      </c>
      <c r="AI66" s="100">
        <v>75.099999999999994</v>
      </c>
      <c r="AJ66" s="99">
        <v>73.400000000000006</v>
      </c>
      <c r="AK66" s="100">
        <v>71.8</v>
      </c>
      <c r="AL66" s="99">
        <v>70.2</v>
      </c>
      <c r="AM66" s="100">
        <v>68.599999999999994</v>
      </c>
      <c r="AN66" s="93"/>
    </row>
    <row r="67" spans="19:40" x14ac:dyDescent="0.25">
      <c r="S67" s="96">
        <v>70</v>
      </c>
      <c r="T67" s="97">
        <v>83.6</v>
      </c>
      <c r="U67" s="98">
        <v>86.4</v>
      </c>
      <c r="V67" s="97">
        <v>87.5</v>
      </c>
      <c r="W67" s="98">
        <v>88</v>
      </c>
      <c r="X67" s="97">
        <v>88</v>
      </c>
      <c r="Y67" s="98">
        <v>87.6</v>
      </c>
      <c r="Z67" s="97">
        <v>86.9</v>
      </c>
      <c r="AA67" s="98">
        <v>86.1</v>
      </c>
      <c r="AB67" s="97">
        <v>85.1</v>
      </c>
      <c r="AC67" s="98">
        <v>83.8</v>
      </c>
      <c r="AD67" s="97">
        <v>82.5</v>
      </c>
      <c r="AE67" s="98">
        <v>81</v>
      </c>
      <c r="AF67" s="97">
        <v>79.5</v>
      </c>
      <c r="AG67" s="98">
        <v>77.900000000000006</v>
      </c>
      <c r="AH67" s="97">
        <v>76.400000000000006</v>
      </c>
      <c r="AI67" s="98">
        <v>74.8</v>
      </c>
      <c r="AJ67" s="97">
        <v>73.2</v>
      </c>
      <c r="AK67" s="98">
        <v>71.599999999999994</v>
      </c>
      <c r="AL67" s="97">
        <v>70.099999999999994</v>
      </c>
      <c r="AM67" s="98">
        <v>68.599999999999994</v>
      </c>
      <c r="AN67" s="93"/>
    </row>
    <row r="68" spans="19:40" x14ac:dyDescent="0.25">
      <c r="S68" s="95">
        <v>75</v>
      </c>
      <c r="T68" s="99">
        <v>81</v>
      </c>
      <c r="U68" s="100">
        <v>83.6</v>
      </c>
      <c r="V68" s="99">
        <v>84.9</v>
      </c>
      <c r="W68" s="100">
        <v>85.5</v>
      </c>
      <c r="X68" s="99">
        <v>85.6</v>
      </c>
      <c r="Y68" s="100">
        <v>85.3</v>
      </c>
      <c r="Z68" s="99">
        <v>84.9</v>
      </c>
      <c r="AA68" s="100">
        <v>84.2</v>
      </c>
      <c r="AB68" s="99">
        <v>83.4</v>
      </c>
      <c r="AC68" s="100">
        <v>82.4</v>
      </c>
      <c r="AD68" s="99">
        <v>81.2</v>
      </c>
      <c r="AE68" s="100">
        <v>80</v>
      </c>
      <c r="AF68" s="99">
        <v>78.599999999999994</v>
      </c>
      <c r="AG68" s="100">
        <v>77.2</v>
      </c>
      <c r="AH68" s="99">
        <v>75.8</v>
      </c>
      <c r="AI68" s="100">
        <v>74.3</v>
      </c>
      <c r="AJ68" s="99">
        <v>72.900000000000006</v>
      </c>
      <c r="AK68" s="100">
        <v>71.5</v>
      </c>
      <c r="AL68" s="99">
        <v>70</v>
      </c>
      <c r="AM68" s="100">
        <v>68.599999999999994</v>
      </c>
      <c r="AN68" s="93"/>
    </row>
    <row r="69" spans="19:40" x14ac:dyDescent="0.25">
      <c r="S69" s="96">
        <v>80</v>
      </c>
      <c r="T69" s="97">
        <v>78.599999999999994</v>
      </c>
      <c r="U69" s="98">
        <v>80.8</v>
      </c>
      <c r="V69" s="97">
        <v>82</v>
      </c>
      <c r="W69" s="98">
        <v>82.5</v>
      </c>
      <c r="X69" s="97">
        <v>82.8</v>
      </c>
      <c r="Y69" s="98">
        <v>82.7</v>
      </c>
      <c r="Z69" s="97">
        <v>82.4</v>
      </c>
      <c r="AA69" s="98">
        <v>81.900000000000006</v>
      </c>
      <c r="AB69" s="97">
        <v>81.3</v>
      </c>
      <c r="AC69" s="98">
        <v>80.5</v>
      </c>
      <c r="AD69" s="97">
        <v>79.599999999999994</v>
      </c>
      <c r="AE69" s="98">
        <v>78.5</v>
      </c>
      <c r="AF69" s="97">
        <v>77.400000000000006</v>
      </c>
      <c r="AG69" s="98">
        <v>76.3</v>
      </c>
      <c r="AH69" s="97">
        <v>75</v>
      </c>
      <c r="AI69" s="98">
        <v>73.8</v>
      </c>
      <c r="AJ69" s="97">
        <v>72.5</v>
      </c>
      <c r="AK69" s="98">
        <v>71.2</v>
      </c>
      <c r="AL69" s="97">
        <v>69.900000000000006</v>
      </c>
      <c r="AM69" s="98">
        <v>68.599999999999994</v>
      </c>
      <c r="AN69" s="93"/>
    </row>
    <row r="70" spans="19:40" x14ac:dyDescent="0.25">
      <c r="S70" s="95">
        <v>85</v>
      </c>
      <c r="T70" s="99">
        <v>76.099999999999994</v>
      </c>
      <c r="U70" s="100">
        <v>77.7</v>
      </c>
      <c r="V70" s="99">
        <v>78.7</v>
      </c>
      <c r="W70" s="100">
        <v>79.3</v>
      </c>
      <c r="X70" s="99">
        <v>79.599999999999994</v>
      </c>
      <c r="Y70" s="100">
        <v>79.7</v>
      </c>
      <c r="Z70" s="99">
        <v>79.5</v>
      </c>
      <c r="AA70" s="100">
        <v>79.2</v>
      </c>
      <c r="AB70" s="99">
        <v>78.8</v>
      </c>
      <c r="AC70" s="100">
        <v>78.2</v>
      </c>
      <c r="AD70" s="99">
        <v>77.5</v>
      </c>
      <c r="AE70" s="100">
        <v>76.7</v>
      </c>
      <c r="AF70" s="99">
        <v>75.900000000000006</v>
      </c>
      <c r="AG70" s="100">
        <v>74.900000000000006</v>
      </c>
      <c r="AH70" s="99">
        <v>74</v>
      </c>
      <c r="AI70" s="100">
        <v>72.900000000000006</v>
      </c>
      <c r="AJ70" s="99">
        <v>71.900000000000006</v>
      </c>
      <c r="AK70" s="100">
        <v>70.8</v>
      </c>
      <c r="AL70" s="99">
        <v>69.7</v>
      </c>
      <c r="AM70" s="100">
        <v>68.599999999999994</v>
      </c>
      <c r="AN70" s="93"/>
    </row>
    <row r="71" spans="19:40" x14ac:dyDescent="0.25">
      <c r="S71" s="96">
        <v>90</v>
      </c>
      <c r="T71" s="97">
        <v>73.900000000000006</v>
      </c>
      <c r="U71" s="98">
        <v>74.8</v>
      </c>
      <c r="V71" s="97">
        <v>75.5</v>
      </c>
      <c r="W71" s="98">
        <v>75.900000000000006</v>
      </c>
      <c r="X71" s="97">
        <v>76.099999999999994</v>
      </c>
      <c r="Y71" s="98">
        <v>76.2</v>
      </c>
      <c r="Z71" s="97">
        <v>76.2</v>
      </c>
      <c r="AA71" s="98">
        <v>76</v>
      </c>
      <c r="AB71" s="97">
        <v>75.7</v>
      </c>
      <c r="AC71" s="98">
        <v>75.3</v>
      </c>
      <c r="AD71" s="97">
        <v>74.900000000000006</v>
      </c>
      <c r="AE71" s="98">
        <v>74.400000000000006</v>
      </c>
      <c r="AF71" s="97">
        <v>73.8</v>
      </c>
      <c r="AG71" s="98">
        <v>73.2</v>
      </c>
      <c r="AH71" s="97">
        <v>72.5</v>
      </c>
      <c r="AI71" s="98">
        <v>71.8</v>
      </c>
      <c r="AJ71" s="97">
        <v>71</v>
      </c>
      <c r="AK71" s="98">
        <v>70.3</v>
      </c>
      <c r="AL71" s="97">
        <v>69.400000000000006</v>
      </c>
      <c r="AM71" s="98">
        <v>68.599999999999994</v>
      </c>
      <c r="AN71" s="93"/>
    </row>
    <row r="72" spans="19:40" x14ac:dyDescent="0.25">
      <c r="S72" s="95">
        <v>95</v>
      </c>
      <c r="T72" s="99">
        <v>71.5</v>
      </c>
      <c r="U72" s="100">
        <v>71.8</v>
      </c>
      <c r="V72" s="99">
        <v>72</v>
      </c>
      <c r="W72" s="100">
        <v>72.099999999999994</v>
      </c>
      <c r="X72" s="99">
        <v>72.2</v>
      </c>
      <c r="Y72" s="100">
        <v>72.2</v>
      </c>
      <c r="Z72" s="99">
        <v>72.2</v>
      </c>
      <c r="AA72" s="100">
        <v>72.099999999999994</v>
      </c>
      <c r="AB72" s="99">
        <v>72</v>
      </c>
      <c r="AC72" s="100">
        <v>71.900000000000006</v>
      </c>
      <c r="AD72" s="99">
        <v>71.7</v>
      </c>
      <c r="AE72" s="100">
        <v>71.400000000000006</v>
      </c>
      <c r="AF72" s="99">
        <v>71.2</v>
      </c>
      <c r="AG72" s="100">
        <v>70.900000000000006</v>
      </c>
      <c r="AH72" s="99">
        <v>70.599999999999994</v>
      </c>
      <c r="AI72" s="100">
        <v>70.2</v>
      </c>
      <c r="AJ72" s="99">
        <v>69.900000000000006</v>
      </c>
      <c r="AK72" s="100">
        <v>69.5</v>
      </c>
      <c r="AL72" s="99">
        <v>69</v>
      </c>
      <c r="AM72" s="100">
        <v>68.599999999999994</v>
      </c>
      <c r="AN72" s="93"/>
    </row>
    <row r="73" spans="19:40" x14ac:dyDescent="0.25">
      <c r="S73" s="96">
        <v>98</v>
      </c>
      <c r="T73" s="97">
        <v>70.2</v>
      </c>
      <c r="U73" s="98">
        <v>70.2</v>
      </c>
      <c r="V73" s="97">
        <v>70.2</v>
      </c>
      <c r="W73" s="98">
        <v>70.2</v>
      </c>
      <c r="X73" s="97">
        <v>70.099999999999994</v>
      </c>
      <c r="Y73" s="98">
        <v>70.099999999999994</v>
      </c>
      <c r="Z73" s="97">
        <v>70.099999999999994</v>
      </c>
      <c r="AA73" s="98">
        <v>70</v>
      </c>
      <c r="AB73" s="97">
        <v>69.900000000000006</v>
      </c>
      <c r="AC73" s="98">
        <v>69.8</v>
      </c>
      <c r="AD73" s="97">
        <v>69.7</v>
      </c>
      <c r="AE73" s="98">
        <v>69.7</v>
      </c>
      <c r="AF73" s="97">
        <v>69.599999999999994</v>
      </c>
      <c r="AG73" s="98">
        <v>69.400000000000006</v>
      </c>
      <c r="AH73" s="97">
        <v>69.3</v>
      </c>
      <c r="AI73" s="98">
        <v>69.2</v>
      </c>
      <c r="AJ73" s="97">
        <v>69</v>
      </c>
      <c r="AK73" s="98">
        <v>68.900000000000006</v>
      </c>
      <c r="AL73" s="97">
        <v>68.8</v>
      </c>
      <c r="AM73" s="98">
        <v>68.599999999999994</v>
      </c>
      <c r="AN73" s="93"/>
    </row>
    <row r="74" spans="19:40" x14ac:dyDescent="0.25">
      <c r="S74" s="101"/>
      <c r="T74" s="101"/>
      <c r="U74" s="101"/>
      <c r="V74" s="102"/>
      <c r="W74" s="92"/>
      <c r="X74" s="92"/>
      <c r="Y74" s="92"/>
      <c r="Z74" s="92"/>
      <c r="AA74" s="92"/>
      <c r="AB74" s="92"/>
      <c r="AC74" s="92"/>
      <c r="AD74" s="92"/>
      <c r="AE74" s="92"/>
      <c r="AF74" s="92"/>
      <c r="AG74" s="92"/>
      <c r="AH74" s="92"/>
      <c r="AI74" s="92"/>
      <c r="AJ74" s="92"/>
      <c r="AK74" s="92"/>
      <c r="AL74" s="92"/>
      <c r="AM74" s="92"/>
      <c r="AN74" s="92"/>
    </row>
    <row r="75" spans="19:40" x14ac:dyDescent="0.25">
      <c r="S75" s="128" t="s">
        <v>284</v>
      </c>
      <c r="T75" s="128"/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/>
      <c r="AG75" s="128"/>
      <c r="AH75" s="128"/>
      <c r="AI75" s="128"/>
      <c r="AJ75" s="128"/>
      <c r="AK75" s="128"/>
      <c r="AL75" s="128"/>
      <c r="AM75" s="128"/>
      <c r="AN75" s="128"/>
    </row>
    <row r="76" spans="19:40" x14ac:dyDescent="0.25">
      <c r="S76" s="129" t="s">
        <v>280</v>
      </c>
      <c r="T76" s="131" t="s">
        <v>221</v>
      </c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3"/>
      <c r="AN76" s="93"/>
    </row>
    <row r="77" spans="19:40" x14ac:dyDescent="0.25">
      <c r="S77" s="130"/>
      <c r="T77" s="94">
        <v>5</v>
      </c>
      <c r="U77" s="95">
        <v>10</v>
      </c>
      <c r="V77" s="94">
        <v>15</v>
      </c>
      <c r="W77" s="95">
        <v>20</v>
      </c>
      <c r="X77" s="94">
        <v>25</v>
      </c>
      <c r="Y77" s="95">
        <v>30</v>
      </c>
      <c r="Z77" s="94">
        <v>35</v>
      </c>
      <c r="AA77" s="95">
        <v>40</v>
      </c>
      <c r="AB77" s="94">
        <v>45</v>
      </c>
      <c r="AC77" s="95">
        <v>50</v>
      </c>
      <c r="AD77" s="94">
        <v>55</v>
      </c>
      <c r="AE77" s="95">
        <v>60</v>
      </c>
      <c r="AF77" s="94">
        <v>65</v>
      </c>
      <c r="AG77" s="95">
        <v>70</v>
      </c>
      <c r="AH77" s="94">
        <v>75</v>
      </c>
      <c r="AI77" s="95">
        <v>80</v>
      </c>
      <c r="AJ77" s="94">
        <v>85</v>
      </c>
      <c r="AK77" s="95">
        <v>90</v>
      </c>
      <c r="AL77" s="94">
        <v>95</v>
      </c>
      <c r="AM77" s="95">
        <v>100</v>
      </c>
      <c r="AN77" s="93"/>
    </row>
    <row r="78" spans="19:40" x14ac:dyDescent="0.25">
      <c r="S78" s="96">
        <v>30</v>
      </c>
      <c r="T78" s="97">
        <v>98.9</v>
      </c>
      <c r="U78" s="98">
        <v>99.1</v>
      </c>
      <c r="V78" s="97">
        <v>99</v>
      </c>
      <c r="W78" s="98">
        <v>98.7</v>
      </c>
      <c r="X78" s="97">
        <v>98.1</v>
      </c>
      <c r="Y78" s="98">
        <v>97.3</v>
      </c>
      <c r="Z78" s="97">
        <v>96.4</v>
      </c>
      <c r="AA78" s="98">
        <v>95.2</v>
      </c>
      <c r="AB78" s="97">
        <v>93.9</v>
      </c>
      <c r="AC78" s="98">
        <v>92.4</v>
      </c>
      <c r="AD78" s="97">
        <v>90.9</v>
      </c>
      <c r="AE78" s="98">
        <v>89.3</v>
      </c>
      <c r="AF78" s="97">
        <v>87.7</v>
      </c>
      <c r="AG78" s="98">
        <v>86</v>
      </c>
      <c r="AH78" s="97">
        <v>84.3</v>
      </c>
      <c r="AI78" s="98">
        <v>82.6</v>
      </c>
      <c r="AJ78" s="97">
        <v>80.900000000000006</v>
      </c>
      <c r="AK78" s="98">
        <v>79.2</v>
      </c>
      <c r="AL78" s="97">
        <v>77.599999999999994</v>
      </c>
      <c r="AM78" s="98">
        <v>76</v>
      </c>
      <c r="AN78" s="93"/>
    </row>
    <row r="79" spans="19:40" x14ac:dyDescent="0.25">
      <c r="S79" s="95">
        <v>35</v>
      </c>
      <c r="T79" s="99">
        <v>98.1</v>
      </c>
      <c r="U79" s="100">
        <v>98.6</v>
      </c>
      <c r="V79" s="99">
        <v>98.6</v>
      </c>
      <c r="W79" s="100">
        <v>98.3</v>
      </c>
      <c r="X79" s="99">
        <v>97.7</v>
      </c>
      <c r="Y79" s="100">
        <v>97</v>
      </c>
      <c r="Z79" s="99">
        <v>96.1</v>
      </c>
      <c r="AA79" s="100">
        <v>94.9</v>
      </c>
      <c r="AB79" s="99">
        <v>93.7</v>
      </c>
      <c r="AC79" s="100">
        <v>92.3</v>
      </c>
      <c r="AD79" s="99">
        <v>90.8</v>
      </c>
      <c r="AE79" s="100">
        <v>89.2</v>
      </c>
      <c r="AF79" s="99">
        <v>87.6</v>
      </c>
      <c r="AG79" s="100">
        <v>85.9</v>
      </c>
      <c r="AH79" s="99">
        <v>84.2</v>
      </c>
      <c r="AI79" s="100">
        <v>82.5</v>
      </c>
      <c r="AJ79" s="99">
        <v>80.900000000000006</v>
      </c>
      <c r="AK79" s="100">
        <v>79.2</v>
      </c>
      <c r="AL79" s="99">
        <v>77.599999999999994</v>
      </c>
      <c r="AM79" s="100">
        <v>76</v>
      </c>
      <c r="AN79" s="93"/>
    </row>
    <row r="80" spans="19:40" x14ac:dyDescent="0.25">
      <c r="S80" s="96">
        <v>40</v>
      </c>
      <c r="T80" s="97">
        <v>97.2</v>
      </c>
      <c r="U80" s="98">
        <v>98</v>
      </c>
      <c r="V80" s="97">
        <v>98</v>
      </c>
      <c r="W80" s="98">
        <v>97.8</v>
      </c>
      <c r="X80" s="97">
        <v>97.3</v>
      </c>
      <c r="Y80" s="98">
        <v>96.6</v>
      </c>
      <c r="Z80" s="97">
        <v>95.7</v>
      </c>
      <c r="AA80" s="98">
        <v>94.6</v>
      </c>
      <c r="AB80" s="97">
        <v>93.4</v>
      </c>
      <c r="AC80" s="98">
        <v>92</v>
      </c>
      <c r="AD80" s="97">
        <v>90.5</v>
      </c>
      <c r="AE80" s="98">
        <v>89</v>
      </c>
      <c r="AF80" s="97">
        <v>87.4</v>
      </c>
      <c r="AG80" s="98">
        <v>85.8</v>
      </c>
      <c r="AH80" s="97">
        <v>84.1</v>
      </c>
      <c r="AI80" s="98">
        <v>82.5</v>
      </c>
      <c r="AJ80" s="97">
        <v>80.8</v>
      </c>
      <c r="AK80" s="98">
        <v>79.2</v>
      </c>
      <c r="AL80" s="97">
        <v>77.599999999999994</v>
      </c>
      <c r="AM80" s="98">
        <v>76</v>
      </c>
      <c r="AN80" s="93"/>
    </row>
    <row r="81" spans="19:40" x14ac:dyDescent="0.25">
      <c r="S81" s="95">
        <v>45</v>
      </c>
      <c r="T81" s="99">
        <v>96.1</v>
      </c>
      <c r="U81" s="100">
        <v>97.1</v>
      </c>
      <c r="V81" s="99">
        <v>97.3</v>
      </c>
      <c r="W81" s="100">
        <v>97.1</v>
      </c>
      <c r="X81" s="99">
        <v>96.7</v>
      </c>
      <c r="Y81" s="100">
        <v>96.1</v>
      </c>
      <c r="Z81" s="99">
        <v>95.2</v>
      </c>
      <c r="AA81" s="100">
        <v>94.2</v>
      </c>
      <c r="AB81" s="99">
        <v>93</v>
      </c>
      <c r="AC81" s="100">
        <v>91.7</v>
      </c>
      <c r="AD81" s="99">
        <v>90.3</v>
      </c>
      <c r="AE81" s="100">
        <v>88.8</v>
      </c>
      <c r="AF81" s="99">
        <v>87.2</v>
      </c>
      <c r="AG81" s="100">
        <v>85.6</v>
      </c>
      <c r="AH81" s="99">
        <v>84</v>
      </c>
      <c r="AI81" s="100">
        <v>82.4</v>
      </c>
      <c r="AJ81" s="99">
        <v>80.7</v>
      </c>
      <c r="AK81" s="100">
        <v>79.099999999999994</v>
      </c>
      <c r="AL81" s="99">
        <v>77.599999999999994</v>
      </c>
      <c r="AM81" s="100">
        <v>76</v>
      </c>
      <c r="AN81" s="93"/>
    </row>
    <row r="82" spans="19:40" x14ac:dyDescent="0.25">
      <c r="S82" s="96">
        <v>50</v>
      </c>
      <c r="T82" s="97">
        <v>94.7</v>
      </c>
      <c r="U82" s="98">
        <v>96</v>
      </c>
      <c r="V82" s="97">
        <v>96.4</v>
      </c>
      <c r="W82" s="98">
        <v>96.3</v>
      </c>
      <c r="X82" s="97">
        <v>96</v>
      </c>
      <c r="Y82" s="98">
        <v>95.4</v>
      </c>
      <c r="Z82" s="97">
        <v>94.6</v>
      </c>
      <c r="AA82" s="98">
        <v>93.6</v>
      </c>
      <c r="AB82" s="97">
        <v>92.5</v>
      </c>
      <c r="AC82" s="98">
        <v>91.3</v>
      </c>
      <c r="AD82" s="97">
        <v>89.9</v>
      </c>
      <c r="AE82" s="98">
        <v>88.5</v>
      </c>
      <c r="AF82" s="97">
        <v>87</v>
      </c>
      <c r="AG82" s="98">
        <v>85.4</v>
      </c>
      <c r="AH82" s="97">
        <v>83.8</v>
      </c>
      <c r="AI82" s="98">
        <v>82.2</v>
      </c>
      <c r="AJ82" s="97">
        <v>80.7</v>
      </c>
      <c r="AK82" s="98">
        <v>79.099999999999994</v>
      </c>
      <c r="AL82" s="97">
        <v>77.5</v>
      </c>
      <c r="AM82" s="98">
        <v>76</v>
      </c>
      <c r="AN82" s="93"/>
    </row>
    <row r="83" spans="19:40" x14ac:dyDescent="0.25">
      <c r="S83" s="95">
        <v>55</v>
      </c>
      <c r="T83" s="99">
        <v>93</v>
      </c>
      <c r="U83" s="100">
        <v>94.8</v>
      </c>
      <c r="V83" s="99">
        <v>95.3</v>
      </c>
      <c r="W83" s="100">
        <v>95.3</v>
      </c>
      <c r="X83" s="99">
        <v>95.1</v>
      </c>
      <c r="Y83" s="100">
        <v>94.6</v>
      </c>
      <c r="Z83" s="99">
        <v>93.9</v>
      </c>
      <c r="AA83" s="100">
        <v>93</v>
      </c>
      <c r="AB83" s="99">
        <v>91.9</v>
      </c>
      <c r="AC83" s="100">
        <v>90.8</v>
      </c>
      <c r="AD83" s="99">
        <v>89.5</v>
      </c>
      <c r="AE83" s="100">
        <v>88.1</v>
      </c>
      <c r="AF83" s="99">
        <v>86.7</v>
      </c>
      <c r="AG83" s="100">
        <v>85.2</v>
      </c>
      <c r="AH83" s="99">
        <v>83.6</v>
      </c>
      <c r="AI83" s="100">
        <v>82.1</v>
      </c>
      <c r="AJ83" s="99">
        <v>80.599999999999994</v>
      </c>
      <c r="AK83" s="100">
        <v>79</v>
      </c>
      <c r="AL83" s="99">
        <v>77.5</v>
      </c>
      <c r="AM83" s="100">
        <v>76</v>
      </c>
      <c r="AN83" s="93"/>
    </row>
    <row r="84" spans="19:40" x14ac:dyDescent="0.25">
      <c r="S84" s="96">
        <v>60</v>
      </c>
      <c r="T84" s="97">
        <v>91.3</v>
      </c>
      <c r="U84" s="98">
        <v>93.3</v>
      </c>
      <c r="V84" s="97">
        <v>94</v>
      </c>
      <c r="W84" s="98">
        <v>94.1</v>
      </c>
      <c r="X84" s="97">
        <v>94</v>
      </c>
      <c r="Y84" s="98">
        <v>93.6</v>
      </c>
      <c r="Z84" s="97">
        <v>92.9</v>
      </c>
      <c r="AA84" s="98">
        <v>92.2</v>
      </c>
      <c r="AB84" s="97">
        <v>91.2</v>
      </c>
      <c r="AC84" s="98">
        <v>90.1</v>
      </c>
      <c r="AD84" s="97">
        <v>88.9</v>
      </c>
      <c r="AE84" s="98">
        <v>87.7</v>
      </c>
      <c r="AF84" s="97">
        <v>86.3</v>
      </c>
      <c r="AG84" s="98">
        <v>84.9</v>
      </c>
      <c r="AH84" s="97">
        <v>83.4</v>
      </c>
      <c r="AI84" s="98">
        <v>81.900000000000006</v>
      </c>
      <c r="AJ84" s="97">
        <v>80.400000000000006</v>
      </c>
      <c r="AK84" s="98">
        <v>78.900000000000006</v>
      </c>
      <c r="AL84" s="97">
        <v>77.5</v>
      </c>
      <c r="AM84" s="98">
        <v>76</v>
      </c>
      <c r="AN84" s="93"/>
    </row>
    <row r="85" spans="19:40" x14ac:dyDescent="0.25">
      <c r="S85" s="95">
        <v>65</v>
      </c>
      <c r="T85" s="99">
        <v>89.4</v>
      </c>
      <c r="U85" s="100">
        <v>91.6</v>
      </c>
      <c r="V85" s="99">
        <v>92.4</v>
      </c>
      <c r="W85" s="100">
        <v>92.7</v>
      </c>
      <c r="X85" s="99">
        <v>92.6</v>
      </c>
      <c r="Y85" s="100">
        <v>92.3</v>
      </c>
      <c r="Z85" s="99">
        <v>91.8</v>
      </c>
      <c r="AA85" s="100">
        <v>91.1</v>
      </c>
      <c r="AB85" s="99">
        <v>90.3</v>
      </c>
      <c r="AC85" s="100">
        <v>89.3</v>
      </c>
      <c r="AD85" s="99">
        <v>88.3</v>
      </c>
      <c r="AE85" s="100">
        <v>87.1</v>
      </c>
      <c r="AF85" s="99">
        <v>85.8</v>
      </c>
      <c r="AG85" s="100">
        <v>84.5</v>
      </c>
      <c r="AH85" s="99">
        <v>83.1</v>
      </c>
      <c r="AI85" s="100">
        <v>81.7</v>
      </c>
      <c r="AJ85" s="99">
        <v>80.3</v>
      </c>
      <c r="AK85" s="100">
        <v>78.8</v>
      </c>
      <c r="AL85" s="99">
        <v>77.400000000000006</v>
      </c>
      <c r="AM85" s="100">
        <v>76</v>
      </c>
      <c r="AN85" s="93"/>
    </row>
    <row r="86" spans="19:40" x14ac:dyDescent="0.25">
      <c r="S86" s="96">
        <v>70</v>
      </c>
      <c r="T86" s="97">
        <v>87.5</v>
      </c>
      <c r="U86" s="98">
        <v>89.6</v>
      </c>
      <c r="V86" s="97">
        <v>90.6</v>
      </c>
      <c r="W86" s="98">
        <v>91</v>
      </c>
      <c r="X86" s="97">
        <v>91</v>
      </c>
      <c r="Y86" s="98">
        <v>90.8</v>
      </c>
      <c r="Z86" s="97">
        <v>90.4</v>
      </c>
      <c r="AA86" s="98">
        <v>89.8</v>
      </c>
      <c r="AB86" s="97">
        <v>89.1</v>
      </c>
      <c r="AC86" s="98">
        <v>88.3</v>
      </c>
      <c r="AD86" s="97">
        <v>87.4</v>
      </c>
      <c r="AE86" s="98">
        <v>86.3</v>
      </c>
      <c r="AF86" s="97">
        <v>85.2</v>
      </c>
      <c r="AG86" s="98">
        <v>83.9</v>
      </c>
      <c r="AH86" s="97">
        <v>82.7</v>
      </c>
      <c r="AI86" s="98">
        <v>81.400000000000006</v>
      </c>
      <c r="AJ86" s="97">
        <v>80</v>
      </c>
      <c r="AK86" s="98">
        <v>78.7</v>
      </c>
      <c r="AL86" s="97">
        <v>77.3</v>
      </c>
      <c r="AM86" s="98">
        <v>76</v>
      </c>
      <c r="AN86" s="93"/>
    </row>
    <row r="87" spans="19:40" x14ac:dyDescent="0.25">
      <c r="S87" s="95">
        <v>75</v>
      </c>
      <c r="T87" s="99">
        <v>85.4</v>
      </c>
      <c r="U87" s="100">
        <v>87.4</v>
      </c>
      <c r="V87" s="99">
        <v>88.5</v>
      </c>
      <c r="W87" s="100">
        <v>89</v>
      </c>
      <c r="X87" s="99">
        <v>89.1</v>
      </c>
      <c r="Y87" s="100">
        <v>89</v>
      </c>
      <c r="Z87" s="99">
        <v>88.7</v>
      </c>
      <c r="AA87" s="100">
        <v>88.3</v>
      </c>
      <c r="AB87" s="99">
        <v>87.7</v>
      </c>
      <c r="AC87" s="100">
        <v>87</v>
      </c>
      <c r="AD87" s="99">
        <v>86.2</v>
      </c>
      <c r="AE87" s="100">
        <v>85.3</v>
      </c>
      <c r="AF87" s="99">
        <v>84.3</v>
      </c>
      <c r="AG87" s="100">
        <v>83.3</v>
      </c>
      <c r="AH87" s="99">
        <v>82.1</v>
      </c>
      <c r="AI87" s="100">
        <v>80.900000000000006</v>
      </c>
      <c r="AJ87" s="99">
        <v>79.7</v>
      </c>
      <c r="AK87" s="100">
        <v>78.5</v>
      </c>
      <c r="AL87" s="99">
        <v>77.3</v>
      </c>
      <c r="AM87" s="100">
        <v>76</v>
      </c>
      <c r="AN87" s="93"/>
    </row>
    <row r="88" spans="19:40" x14ac:dyDescent="0.25">
      <c r="S88" s="96">
        <v>80</v>
      </c>
      <c r="T88" s="97">
        <v>83.4</v>
      </c>
      <c r="U88" s="98">
        <v>85.2</v>
      </c>
      <c r="V88" s="97">
        <v>86.2</v>
      </c>
      <c r="W88" s="98">
        <v>86.7</v>
      </c>
      <c r="X88" s="97">
        <v>86.9</v>
      </c>
      <c r="Y88" s="98">
        <v>86.9</v>
      </c>
      <c r="Z88" s="97">
        <v>86.7</v>
      </c>
      <c r="AA88" s="98">
        <v>86.4</v>
      </c>
      <c r="AB88" s="97">
        <v>86</v>
      </c>
      <c r="AC88" s="98">
        <v>85.5</v>
      </c>
      <c r="AD88" s="97">
        <v>84.8</v>
      </c>
      <c r="AE88" s="98">
        <v>84.1</v>
      </c>
      <c r="AF88" s="97">
        <v>83.3</v>
      </c>
      <c r="AG88" s="98">
        <v>82.3</v>
      </c>
      <c r="AH88" s="97">
        <v>81.400000000000006</v>
      </c>
      <c r="AI88" s="98">
        <v>80.400000000000006</v>
      </c>
      <c r="AJ88" s="97">
        <v>79.3</v>
      </c>
      <c r="AK88" s="98">
        <v>78.2</v>
      </c>
      <c r="AL88" s="97">
        <v>77.099999999999994</v>
      </c>
      <c r="AM88" s="98">
        <v>76</v>
      </c>
      <c r="AN88" s="93"/>
    </row>
    <row r="89" spans="19:40" x14ac:dyDescent="0.25">
      <c r="S89" s="95">
        <v>85</v>
      </c>
      <c r="T89" s="99">
        <v>81.599999999999994</v>
      </c>
      <c r="U89" s="100">
        <v>82.9</v>
      </c>
      <c r="V89" s="99">
        <v>83.7</v>
      </c>
      <c r="W89" s="100">
        <v>84.2</v>
      </c>
      <c r="X89" s="99">
        <v>84.4</v>
      </c>
      <c r="Y89" s="100">
        <v>84.5</v>
      </c>
      <c r="Z89" s="99">
        <v>84.4</v>
      </c>
      <c r="AA89" s="100">
        <v>84.2</v>
      </c>
      <c r="AB89" s="99">
        <v>84</v>
      </c>
      <c r="AC89" s="100">
        <v>83.6</v>
      </c>
      <c r="AD89" s="99">
        <v>83.1</v>
      </c>
      <c r="AE89" s="100">
        <v>82.5</v>
      </c>
      <c r="AF89" s="99">
        <v>81.900000000000006</v>
      </c>
      <c r="AG89" s="100">
        <v>81.2</v>
      </c>
      <c r="AH89" s="99">
        <v>80.400000000000006</v>
      </c>
      <c r="AI89" s="100">
        <v>79.599999999999994</v>
      </c>
      <c r="AJ89" s="99">
        <v>78.8</v>
      </c>
      <c r="AK89" s="100">
        <v>77.900000000000006</v>
      </c>
      <c r="AL89" s="99">
        <v>76.900000000000006</v>
      </c>
      <c r="AM89" s="100">
        <v>76</v>
      </c>
      <c r="AN89" s="93"/>
    </row>
    <row r="90" spans="19:40" x14ac:dyDescent="0.25">
      <c r="S90" s="96">
        <v>90</v>
      </c>
      <c r="T90" s="97">
        <v>79.7</v>
      </c>
      <c r="U90" s="98">
        <v>80.5</v>
      </c>
      <c r="V90" s="97">
        <v>81</v>
      </c>
      <c r="W90" s="98">
        <v>81.400000000000006</v>
      </c>
      <c r="X90" s="97">
        <v>81.599999999999994</v>
      </c>
      <c r="Y90" s="98">
        <v>81.7</v>
      </c>
      <c r="Z90" s="97">
        <v>81.7</v>
      </c>
      <c r="AA90" s="98">
        <v>81.7</v>
      </c>
      <c r="AB90" s="97">
        <v>81.5</v>
      </c>
      <c r="AC90" s="98">
        <v>81.3</v>
      </c>
      <c r="AD90" s="97">
        <v>80.900000000000006</v>
      </c>
      <c r="AE90" s="98">
        <v>80.599999999999994</v>
      </c>
      <c r="AF90" s="97">
        <v>80.099999999999994</v>
      </c>
      <c r="AG90" s="98">
        <v>79.7</v>
      </c>
      <c r="AH90" s="97">
        <v>79.099999999999994</v>
      </c>
      <c r="AI90" s="98">
        <v>78.599999999999994</v>
      </c>
      <c r="AJ90" s="97">
        <v>78</v>
      </c>
      <c r="AK90" s="98">
        <v>77.400000000000006</v>
      </c>
      <c r="AL90" s="97">
        <v>76.7</v>
      </c>
      <c r="AM90" s="98">
        <v>76</v>
      </c>
      <c r="AN90" s="93"/>
    </row>
    <row r="91" spans="19:40" x14ac:dyDescent="0.25">
      <c r="S91" s="95">
        <v>95</v>
      </c>
      <c r="T91" s="99">
        <v>77.900000000000006</v>
      </c>
      <c r="U91" s="100">
        <v>78.2</v>
      </c>
      <c r="V91" s="99">
        <v>78.400000000000006</v>
      </c>
      <c r="W91" s="100">
        <v>78.5</v>
      </c>
      <c r="X91" s="99">
        <v>78.599999999999994</v>
      </c>
      <c r="Y91" s="100">
        <v>78.7</v>
      </c>
      <c r="Z91" s="99">
        <v>78.7</v>
      </c>
      <c r="AA91" s="100">
        <v>78.599999999999994</v>
      </c>
      <c r="AB91" s="99">
        <v>78.599999999999994</v>
      </c>
      <c r="AC91" s="100">
        <v>78.400000000000006</v>
      </c>
      <c r="AD91" s="99">
        <v>78.3</v>
      </c>
      <c r="AE91" s="100">
        <v>78.2</v>
      </c>
      <c r="AF91" s="99">
        <v>78</v>
      </c>
      <c r="AG91" s="100">
        <v>77.8</v>
      </c>
      <c r="AH91" s="99">
        <v>77.5</v>
      </c>
      <c r="AI91" s="100">
        <v>77.3</v>
      </c>
      <c r="AJ91" s="99">
        <v>77</v>
      </c>
      <c r="AK91" s="100">
        <v>76.7</v>
      </c>
      <c r="AL91" s="99">
        <v>76.3</v>
      </c>
      <c r="AM91" s="100">
        <v>76</v>
      </c>
      <c r="AN91" s="93"/>
    </row>
    <row r="92" spans="19:40" x14ac:dyDescent="0.25">
      <c r="S92" s="96">
        <v>98</v>
      </c>
      <c r="T92" s="97">
        <v>77.099999999999994</v>
      </c>
      <c r="U92" s="98">
        <v>77.099999999999994</v>
      </c>
      <c r="V92" s="97">
        <v>77.099999999999994</v>
      </c>
      <c r="W92" s="98">
        <v>77.099999999999994</v>
      </c>
      <c r="X92" s="97">
        <v>77.099999999999994</v>
      </c>
      <c r="Y92" s="98">
        <v>77.099999999999994</v>
      </c>
      <c r="Z92" s="97">
        <v>77</v>
      </c>
      <c r="AA92" s="98">
        <v>77</v>
      </c>
      <c r="AB92" s="97">
        <v>76.900000000000006</v>
      </c>
      <c r="AC92" s="98">
        <v>76.900000000000006</v>
      </c>
      <c r="AD92" s="97">
        <v>76.8</v>
      </c>
      <c r="AE92" s="98">
        <v>76.8</v>
      </c>
      <c r="AF92" s="97">
        <v>76.7</v>
      </c>
      <c r="AG92" s="98">
        <v>76.599999999999994</v>
      </c>
      <c r="AH92" s="97">
        <v>76.5</v>
      </c>
      <c r="AI92" s="98">
        <v>76.400000000000006</v>
      </c>
      <c r="AJ92" s="97">
        <v>76.3</v>
      </c>
      <c r="AK92" s="98">
        <v>76.2</v>
      </c>
      <c r="AL92" s="97">
        <v>76.099999999999994</v>
      </c>
      <c r="AM92" s="98">
        <v>76</v>
      </c>
      <c r="AN92" s="93"/>
    </row>
    <row r="93" spans="19:40" x14ac:dyDescent="0.25">
      <c r="S93" s="128" t="s">
        <v>285</v>
      </c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128"/>
      <c r="AG93" s="128"/>
      <c r="AH93" s="128"/>
      <c r="AI93" s="128"/>
      <c r="AJ93" s="128"/>
      <c r="AK93" s="128"/>
      <c r="AL93" s="128"/>
      <c r="AM93" s="128"/>
      <c r="AN93" s="128"/>
    </row>
    <row r="94" spans="19:40" x14ac:dyDescent="0.25">
      <c r="S94" s="129" t="s">
        <v>280</v>
      </c>
      <c r="T94" s="131" t="s">
        <v>221</v>
      </c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3"/>
      <c r="AN94" s="93"/>
    </row>
    <row r="95" spans="19:40" x14ac:dyDescent="0.25">
      <c r="S95" s="130"/>
      <c r="T95" s="94">
        <v>5</v>
      </c>
      <c r="U95" s="95">
        <v>10</v>
      </c>
      <c r="V95" s="94">
        <v>15</v>
      </c>
      <c r="W95" s="95">
        <v>20</v>
      </c>
      <c r="X95" s="94">
        <v>25</v>
      </c>
      <c r="Y95" s="95">
        <v>30</v>
      </c>
      <c r="Z95" s="94">
        <v>35</v>
      </c>
      <c r="AA95" s="95">
        <v>40</v>
      </c>
      <c r="AB95" s="94">
        <v>45</v>
      </c>
      <c r="AC95" s="95">
        <v>50</v>
      </c>
      <c r="AD95" s="94">
        <v>55</v>
      </c>
      <c r="AE95" s="95">
        <v>60</v>
      </c>
      <c r="AF95" s="94">
        <v>65</v>
      </c>
      <c r="AG95" s="95">
        <v>70</v>
      </c>
      <c r="AH95" s="94">
        <v>75</v>
      </c>
      <c r="AI95" s="95">
        <v>80</v>
      </c>
      <c r="AJ95" s="94">
        <v>85</v>
      </c>
      <c r="AK95" s="95">
        <v>90</v>
      </c>
      <c r="AL95" s="94">
        <v>95</v>
      </c>
      <c r="AM95" s="95">
        <v>100</v>
      </c>
      <c r="AN95" s="93"/>
    </row>
    <row r="96" spans="19:40" x14ac:dyDescent="0.25">
      <c r="S96" s="96">
        <v>30</v>
      </c>
      <c r="T96" s="97">
        <v>99.2</v>
      </c>
      <c r="U96" s="98">
        <v>99.4</v>
      </c>
      <c r="V96" s="97">
        <v>99.3</v>
      </c>
      <c r="W96" s="98">
        <v>99.1</v>
      </c>
      <c r="X96" s="97">
        <v>98.7</v>
      </c>
      <c r="Y96" s="98">
        <v>98.2</v>
      </c>
      <c r="Z96" s="97">
        <v>97.6</v>
      </c>
      <c r="AA96" s="98">
        <v>96.8</v>
      </c>
      <c r="AB96" s="97">
        <v>95.9</v>
      </c>
      <c r="AC96" s="98">
        <v>94.9</v>
      </c>
      <c r="AD96" s="97">
        <v>93.7</v>
      </c>
      <c r="AE96" s="98">
        <v>92.5</v>
      </c>
      <c r="AF96" s="97">
        <v>91.3</v>
      </c>
      <c r="AG96" s="98">
        <v>89.9</v>
      </c>
      <c r="AH96" s="97">
        <v>88.6</v>
      </c>
      <c r="AI96" s="98">
        <v>87.2</v>
      </c>
      <c r="AJ96" s="97">
        <v>85.7</v>
      </c>
      <c r="AK96" s="98">
        <v>84.3</v>
      </c>
      <c r="AL96" s="97">
        <v>82.9</v>
      </c>
      <c r="AM96" s="98">
        <v>81.5</v>
      </c>
      <c r="AN96" s="93"/>
    </row>
    <row r="97" spans="19:40" x14ac:dyDescent="0.25">
      <c r="S97" s="95">
        <v>35</v>
      </c>
      <c r="T97" s="99">
        <v>98.6</v>
      </c>
      <c r="U97" s="100">
        <v>99</v>
      </c>
      <c r="V97" s="99">
        <v>99</v>
      </c>
      <c r="W97" s="100">
        <v>98.8</v>
      </c>
      <c r="X97" s="99">
        <v>98.5</v>
      </c>
      <c r="Y97" s="100">
        <v>98</v>
      </c>
      <c r="Z97" s="99">
        <v>97.4</v>
      </c>
      <c r="AA97" s="100">
        <v>96.6</v>
      </c>
      <c r="AB97" s="99">
        <v>95.7</v>
      </c>
      <c r="AC97" s="100">
        <v>94.7</v>
      </c>
      <c r="AD97" s="99">
        <v>93.6</v>
      </c>
      <c r="AE97" s="100">
        <v>92.4</v>
      </c>
      <c r="AF97" s="99">
        <v>91.2</v>
      </c>
      <c r="AG97" s="100">
        <v>89.8</v>
      </c>
      <c r="AH97" s="99">
        <v>88.5</v>
      </c>
      <c r="AI97" s="100">
        <v>87.1</v>
      </c>
      <c r="AJ97" s="99">
        <v>85.7</v>
      </c>
      <c r="AK97" s="100">
        <v>84.3</v>
      </c>
      <c r="AL97" s="99">
        <v>82.9</v>
      </c>
      <c r="AM97" s="100">
        <v>81.5</v>
      </c>
      <c r="AN97" s="93"/>
    </row>
    <row r="98" spans="19:40" x14ac:dyDescent="0.25">
      <c r="S98" s="96">
        <v>40</v>
      </c>
      <c r="T98" s="97">
        <v>97.8</v>
      </c>
      <c r="U98" s="98">
        <v>98.4</v>
      </c>
      <c r="V98" s="97">
        <v>98.5</v>
      </c>
      <c r="W98" s="98">
        <v>98.4</v>
      </c>
      <c r="X98" s="97">
        <v>98.1</v>
      </c>
      <c r="Y98" s="98">
        <v>97.6</v>
      </c>
      <c r="Z98" s="97">
        <v>97.1</v>
      </c>
      <c r="AA98" s="98">
        <v>96.3</v>
      </c>
      <c r="AB98" s="97">
        <v>95.5</v>
      </c>
      <c r="AC98" s="98">
        <v>94.5</v>
      </c>
      <c r="AD98" s="97">
        <v>93.4</v>
      </c>
      <c r="AE98" s="98">
        <v>92.2</v>
      </c>
      <c r="AF98" s="97">
        <v>91</v>
      </c>
      <c r="AG98" s="98">
        <v>89.7</v>
      </c>
      <c r="AH98" s="97">
        <v>88.4</v>
      </c>
      <c r="AI98" s="98">
        <v>87.1</v>
      </c>
      <c r="AJ98" s="97">
        <v>85.7</v>
      </c>
      <c r="AK98" s="98">
        <v>84.3</v>
      </c>
      <c r="AL98" s="97">
        <v>82.9</v>
      </c>
      <c r="AM98" s="98">
        <v>81.5</v>
      </c>
      <c r="AN98" s="93"/>
    </row>
    <row r="99" spans="19:40" x14ac:dyDescent="0.25">
      <c r="S99" s="95">
        <v>45</v>
      </c>
      <c r="T99" s="99">
        <v>96.9</v>
      </c>
      <c r="U99" s="100">
        <v>97.8</v>
      </c>
      <c r="V99" s="99">
        <v>98</v>
      </c>
      <c r="W99" s="100">
        <v>97.9</v>
      </c>
      <c r="X99" s="99">
        <v>97.6</v>
      </c>
      <c r="Y99" s="100">
        <v>97.2</v>
      </c>
      <c r="Z99" s="99">
        <v>96.7</v>
      </c>
      <c r="AA99" s="100">
        <v>96</v>
      </c>
      <c r="AB99" s="99">
        <v>95.1</v>
      </c>
      <c r="AC99" s="100">
        <v>94.2</v>
      </c>
      <c r="AD99" s="99">
        <v>93.1</v>
      </c>
      <c r="AE99" s="100">
        <v>92</v>
      </c>
      <c r="AF99" s="99">
        <v>90.8</v>
      </c>
      <c r="AG99" s="100">
        <v>89.6</v>
      </c>
      <c r="AH99" s="99">
        <v>88.3</v>
      </c>
      <c r="AI99" s="100">
        <v>87</v>
      </c>
      <c r="AJ99" s="99">
        <v>85.6</v>
      </c>
      <c r="AK99" s="100">
        <v>84.2</v>
      </c>
      <c r="AL99" s="99">
        <v>82.9</v>
      </c>
      <c r="AM99" s="100">
        <v>81.5</v>
      </c>
      <c r="AN99" s="93"/>
    </row>
    <row r="100" spans="19:40" x14ac:dyDescent="0.25">
      <c r="S100" s="96">
        <v>50</v>
      </c>
      <c r="T100" s="97">
        <v>95.9</v>
      </c>
      <c r="U100" s="98">
        <v>96.9</v>
      </c>
      <c r="V100" s="97">
        <v>97.2</v>
      </c>
      <c r="W100" s="98">
        <v>97.2</v>
      </c>
      <c r="X100" s="97">
        <v>97</v>
      </c>
      <c r="Y100" s="98">
        <v>96.7</v>
      </c>
      <c r="Z100" s="97">
        <v>96.2</v>
      </c>
      <c r="AA100" s="98">
        <v>95.5</v>
      </c>
      <c r="AB100" s="97">
        <v>94.7</v>
      </c>
      <c r="AC100" s="98">
        <v>93.8</v>
      </c>
      <c r="AD100" s="97">
        <v>92.8</v>
      </c>
      <c r="AE100" s="98">
        <v>91.8</v>
      </c>
      <c r="AF100" s="97">
        <v>90.6</v>
      </c>
      <c r="AG100" s="98">
        <v>89.4</v>
      </c>
      <c r="AH100" s="97">
        <v>88.2</v>
      </c>
      <c r="AI100" s="98">
        <v>86.9</v>
      </c>
      <c r="AJ100" s="97">
        <v>85.5</v>
      </c>
      <c r="AK100" s="98">
        <v>84.2</v>
      </c>
      <c r="AL100" s="97">
        <v>82.8</v>
      </c>
      <c r="AM100" s="98">
        <v>81.5</v>
      </c>
      <c r="AN100" s="93"/>
    </row>
    <row r="101" spans="19:40" x14ac:dyDescent="0.25">
      <c r="S101" s="95">
        <v>55</v>
      </c>
      <c r="T101" s="99">
        <v>94.6</v>
      </c>
      <c r="U101" s="100">
        <v>95.9</v>
      </c>
      <c r="V101" s="99">
        <v>96.3</v>
      </c>
      <c r="W101" s="100">
        <v>96.4</v>
      </c>
      <c r="X101" s="99">
        <v>96.3</v>
      </c>
      <c r="Y101" s="100">
        <v>96</v>
      </c>
      <c r="Z101" s="99">
        <v>95.6</v>
      </c>
      <c r="AA101" s="100">
        <v>95</v>
      </c>
      <c r="AB101" s="99">
        <v>94.2</v>
      </c>
      <c r="AC101" s="100">
        <v>93.4</v>
      </c>
      <c r="AD101" s="99">
        <v>92.4</v>
      </c>
      <c r="AE101" s="100">
        <v>91.4</v>
      </c>
      <c r="AF101" s="99">
        <v>90.3</v>
      </c>
      <c r="AG101" s="100">
        <v>89.2</v>
      </c>
      <c r="AH101" s="99">
        <v>88</v>
      </c>
      <c r="AI101" s="100">
        <v>86.7</v>
      </c>
      <c r="AJ101" s="99">
        <v>85.4</v>
      </c>
      <c r="AK101" s="100">
        <v>84.1</v>
      </c>
      <c r="AL101" s="99">
        <v>82.8</v>
      </c>
      <c r="AM101" s="100">
        <v>81.5</v>
      </c>
      <c r="AN101" s="93"/>
    </row>
    <row r="102" spans="19:40" x14ac:dyDescent="0.25">
      <c r="S102" s="96">
        <v>60</v>
      </c>
      <c r="T102" s="97">
        <v>93.1</v>
      </c>
      <c r="U102" s="98">
        <v>94.7</v>
      </c>
      <c r="V102" s="97">
        <v>95.3</v>
      </c>
      <c r="W102" s="98">
        <v>95.5</v>
      </c>
      <c r="X102" s="97">
        <v>95.4</v>
      </c>
      <c r="Y102" s="98">
        <v>95.2</v>
      </c>
      <c r="Z102" s="97">
        <v>94.8</v>
      </c>
      <c r="AA102" s="98">
        <v>94.3</v>
      </c>
      <c r="AB102" s="97">
        <v>93.6</v>
      </c>
      <c r="AC102" s="98">
        <v>92.8</v>
      </c>
      <c r="AD102" s="97">
        <v>92</v>
      </c>
      <c r="AE102" s="98">
        <v>91</v>
      </c>
      <c r="AF102" s="97">
        <v>90</v>
      </c>
      <c r="AG102" s="98">
        <v>88.9</v>
      </c>
      <c r="AH102" s="97">
        <v>87.7</v>
      </c>
      <c r="AI102" s="98">
        <v>86.5</v>
      </c>
      <c r="AJ102" s="97">
        <v>85.3</v>
      </c>
      <c r="AK102" s="98">
        <v>84</v>
      </c>
      <c r="AL102" s="97">
        <v>82.8</v>
      </c>
      <c r="AM102" s="98">
        <v>81.5</v>
      </c>
      <c r="AN102" s="93"/>
    </row>
    <row r="103" spans="19:40" x14ac:dyDescent="0.25">
      <c r="S103" s="95">
        <v>65</v>
      </c>
      <c r="T103" s="99">
        <v>91.7</v>
      </c>
      <c r="U103" s="100">
        <v>93.4</v>
      </c>
      <c r="V103" s="99">
        <v>94.1</v>
      </c>
      <c r="W103" s="100">
        <v>94.4</v>
      </c>
      <c r="X103" s="99">
        <v>94.4</v>
      </c>
      <c r="Y103" s="100">
        <v>94.2</v>
      </c>
      <c r="Z103" s="99">
        <v>93.9</v>
      </c>
      <c r="AA103" s="100">
        <v>93.4</v>
      </c>
      <c r="AB103" s="99">
        <v>92.8</v>
      </c>
      <c r="AC103" s="100">
        <v>92.1</v>
      </c>
      <c r="AD103" s="99">
        <v>91.3</v>
      </c>
      <c r="AE103" s="100">
        <v>90.5</v>
      </c>
      <c r="AF103" s="99">
        <v>89.5</v>
      </c>
      <c r="AG103" s="100">
        <v>88.5</v>
      </c>
      <c r="AH103" s="99">
        <v>87.4</v>
      </c>
      <c r="AI103" s="100">
        <v>86.3</v>
      </c>
      <c r="AJ103" s="99">
        <v>85.1</v>
      </c>
      <c r="AK103" s="100">
        <v>83.9</v>
      </c>
      <c r="AL103" s="99">
        <v>82.7</v>
      </c>
      <c r="AM103" s="100">
        <v>81.5</v>
      </c>
      <c r="AN103" s="93"/>
    </row>
    <row r="104" spans="19:40" x14ac:dyDescent="0.25">
      <c r="S104" s="96">
        <v>70</v>
      </c>
      <c r="T104" s="97">
        <v>90.1</v>
      </c>
      <c r="U104" s="98">
        <v>91.9</v>
      </c>
      <c r="V104" s="97">
        <v>92.7</v>
      </c>
      <c r="W104" s="98">
        <v>93</v>
      </c>
      <c r="X104" s="97">
        <v>93.1</v>
      </c>
      <c r="Y104" s="98">
        <v>93</v>
      </c>
      <c r="Z104" s="97">
        <v>92.7</v>
      </c>
      <c r="AA104" s="98">
        <v>92.3</v>
      </c>
      <c r="AB104" s="97">
        <v>91.9</v>
      </c>
      <c r="AC104" s="98">
        <v>91.2</v>
      </c>
      <c r="AD104" s="97">
        <v>90.6</v>
      </c>
      <c r="AE104" s="98">
        <v>89.8</v>
      </c>
      <c r="AF104" s="97">
        <v>88.9</v>
      </c>
      <c r="AG104" s="98">
        <v>88</v>
      </c>
      <c r="AH104" s="97">
        <v>87</v>
      </c>
      <c r="AI104" s="98">
        <v>86</v>
      </c>
      <c r="AJ104" s="97">
        <v>84.9</v>
      </c>
      <c r="AK104" s="98">
        <v>83.8</v>
      </c>
      <c r="AL104" s="97">
        <v>82.6</v>
      </c>
      <c r="AM104" s="98">
        <v>81.5</v>
      </c>
      <c r="AN104" s="93"/>
    </row>
    <row r="105" spans="19:40" x14ac:dyDescent="0.25">
      <c r="S105" s="95">
        <v>75</v>
      </c>
      <c r="T105" s="99">
        <v>88.5</v>
      </c>
      <c r="U105" s="100">
        <v>90.2</v>
      </c>
      <c r="V105" s="99">
        <v>91</v>
      </c>
      <c r="W105" s="100">
        <v>91.5</v>
      </c>
      <c r="X105" s="99">
        <v>91.6</v>
      </c>
      <c r="Y105" s="100">
        <v>91.6</v>
      </c>
      <c r="Z105" s="99">
        <v>91.4</v>
      </c>
      <c r="AA105" s="100">
        <v>91.1</v>
      </c>
      <c r="AB105" s="99">
        <v>90.7</v>
      </c>
      <c r="AC105" s="100">
        <v>90.2</v>
      </c>
      <c r="AD105" s="99">
        <v>89.6</v>
      </c>
      <c r="AE105" s="100">
        <v>88.9</v>
      </c>
      <c r="AF105" s="99">
        <v>88.2</v>
      </c>
      <c r="AG105" s="100">
        <v>87.4</v>
      </c>
      <c r="AH105" s="99">
        <v>86.5</v>
      </c>
      <c r="AI105" s="100">
        <v>85.6</v>
      </c>
      <c r="AJ105" s="99">
        <v>84.6</v>
      </c>
      <c r="AK105" s="100">
        <v>83.6</v>
      </c>
      <c r="AL105" s="99">
        <v>82.6</v>
      </c>
      <c r="AM105" s="100">
        <v>81.5</v>
      </c>
      <c r="AN105" s="93"/>
    </row>
    <row r="106" spans="19:40" x14ac:dyDescent="0.25">
      <c r="S106" s="96">
        <v>80</v>
      </c>
      <c r="T106" s="97">
        <v>86.9</v>
      </c>
      <c r="U106" s="98">
        <v>88.4</v>
      </c>
      <c r="V106" s="97">
        <v>89.2</v>
      </c>
      <c r="W106" s="98">
        <v>89.6</v>
      </c>
      <c r="X106" s="97">
        <v>89.9</v>
      </c>
      <c r="Y106" s="98">
        <v>89.9</v>
      </c>
      <c r="Z106" s="97">
        <v>89.8</v>
      </c>
      <c r="AA106" s="98">
        <v>89.6</v>
      </c>
      <c r="AB106" s="97">
        <v>89.3</v>
      </c>
      <c r="AC106" s="98">
        <v>88.9</v>
      </c>
      <c r="AD106" s="97">
        <v>88.4</v>
      </c>
      <c r="AE106" s="98">
        <v>87.9</v>
      </c>
      <c r="AF106" s="97">
        <v>87.3</v>
      </c>
      <c r="AG106" s="98">
        <v>86.6</v>
      </c>
      <c r="AH106" s="97">
        <v>85.9</v>
      </c>
      <c r="AI106" s="98">
        <v>85.1</v>
      </c>
      <c r="AJ106" s="97">
        <v>84.2</v>
      </c>
      <c r="AK106" s="98">
        <v>83.3</v>
      </c>
      <c r="AL106" s="97">
        <v>82.4</v>
      </c>
      <c r="AM106" s="98">
        <v>81.5</v>
      </c>
      <c r="AN106" s="93"/>
    </row>
    <row r="107" spans="19:40" x14ac:dyDescent="0.25">
      <c r="S107" s="95">
        <v>85</v>
      </c>
      <c r="T107" s="99">
        <v>85.4</v>
      </c>
      <c r="U107" s="100">
        <v>86.5</v>
      </c>
      <c r="V107" s="99">
        <v>87.2</v>
      </c>
      <c r="W107" s="100">
        <v>87.6</v>
      </c>
      <c r="X107" s="99">
        <v>87.9</v>
      </c>
      <c r="Y107" s="100">
        <v>88</v>
      </c>
      <c r="Z107" s="99">
        <v>87.9</v>
      </c>
      <c r="AA107" s="100">
        <v>87.8</v>
      </c>
      <c r="AB107" s="99">
        <v>87.6</v>
      </c>
      <c r="AC107" s="100">
        <v>87.3</v>
      </c>
      <c r="AD107" s="99">
        <v>87</v>
      </c>
      <c r="AE107" s="100">
        <v>86.6</v>
      </c>
      <c r="AF107" s="99">
        <v>86.1</v>
      </c>
      <c r="AG107" s="100">
        <v>85.6</v>
      </c>
      <c r="AH107" s="99">
        <v>85</v>
      </c>
      <c r="AI107" s="100">
        <v>84.4</v>
      </c>
      <c r="AJ107" s="99">
        <v>83.7</v>
      </c>
      <c r="AK107" s="100">
        <v>83</v>
      </c>
      <c r="AL107" s="99">
        <v>82.3</v>
      </c>
      <c r="AM107" s="100">
        <v>81.5</v>
      </c>
      <c r="AN107" s="93"/>
    </row>
    <row r="108" spans="19:40" x14ac:dyDescent="0.25">
      <c r="S108" s="96">
        <v>90</v>
      </c>
      <c r="T108" s="97">
        <v>84.1</v>
      </c>
      <c r="U108" s="98">
        <v>84.7</v>
      </c>
      <c r="V108" s="97">
        <v>85.1</v>
      </c>
      <c r="W108" s="98">
        <v>85.4</v>
      </c>
      <c r="X108" s="97">
        <v>85.6</v>
      </c>
      <c r="Y108" s="98">
        <v>85.7</v>
      </c>
      <c r="Z108" s="97">
        <v>85.8</v>
      </c>
      <c r="AA108" s="98">
        <v>85.7</v>
      </c>
      <c r="AB108" s="97">
        <v>85.6</v>
      </c>
      <c r="AC108" s="98">
        <v>85.5</v>
      </c>
      <c r="AD108" s="97">
        <v>85.3</v>
      </c>
      <c r="AE108" s="98">
        <v>85</v>
      </c>
      <c r="AF108" s="97">
        <v>84.7</v>
      </c>
      <c r="AG108" s="98">
        <v>84.4</v>
      </c>
      <c r="AH108" s="97">
        <v>84</v>
      </c>
      <c r="AI108" s="98">
        <v>83.5</v>
      </c>
      <c r="AJ108" s="97">
        <v>83.1</v>
      </c>
      <c r="AK108" s="98">
        <v>82.6</v>
      </c>
      <c r="AL108" s="97">
        <v>82</v>
      </c>
      <c r="AM108" s="98">
        <v>81.5</v>
      </c>
      <c r="AN108" s="93"/>
    </row>
    <row r="109" spans="19:40" x14ac:dyDescent="0.25">
      <c r="S109" s="95">
        <v>95</v>
      </c>
      <c r="T109" s="99">
        <v>82.7</v>
      </c>
      <c r="U109" s="100">
        <v>82.9</v>
      </c>
      <c r="V109" s="99">
        <v>83.1</v>
      </c>
      <c r="W109" s="100">
        <v>83.2</v>
      </c>
      <c r="X109" s="99">
        <v>83.3</v>
      </c>
      <c r="Y109" s="100">
        <v>83.3</v>
      </c>
      <c r="Z109" s="99">
        <v>83.4</v>
      </c>
      <c r="AA109" s="100">
        <v>83.4</v>
      </c>
      <c r="AB109" s="99">
        <v>83.4</v>
      </c>
      <c r="AC109" s="100">
        <v>83.3</v>
      </c>
      <c r="AD109" s="99">
        <v>83.2</v>
      </c>
      <c r="AE109" s="100">
        <v>83.1</v>
      </c>
      <c r="AF109" s="99">
        <v>83</v>
      </c>
      <c r="AG109" s="100">
        <v>82.8</v>
      </c>
      <c r="AH109" s="99">
        <v>82.6</v>
      </c>
      <c r="AI109" s="100">
        <v>82.4</v>
      </c>
      <c r="AJ109" s="99">
        <v>82.2</v>
      </c>
      <c r="AK109" s="100">
        <v>82</v>
      </c>
      <c r="AL109" s="99">
        <v>81.8</v>
      </c>
      <c r="AM109" s="100">
        <v>81.5</v>
      </c>
      <c r="AN109" s="93"/>
    </row>
    <row r="110" spans="19:40" x14ac:dyDescent="0.25">
      <c r="S110" s="96">
        <v>98</v>
      </c>
      <c r="T110" s="97">
        <v>82.2</v>
      </c>
      <c r="U110" s="98">
        <v>82.2</v>
      </c>
      <c r="V110" s="97">
        <v>82.2</v>
      </c>
      <c r="W110" s="98">
        <v>82.2</v>
      </c>
      <c r="X110" s="97">
        <v>82.2</v>
      </c>
      <c r="Y110" s="98">
        <v>82.2</v>
      </c>
      <c r="Z110" s="97">
        <v>82.2</v>
      </c>
      <c r="AA110" s="98">
        <v>82.2</v>
      </c>
      <c r="AB110" s="97">
        <v>82.1</v>
      </c>
      <c r="AC110" s="98">
        <v>82.1</v>
      </c>
      <c r="AD110" s="97">
        <v>82.1</v>
      </c>
      <c r="AE110" s="98">
        <v>82</v>
      </c>
      <c r="AF110" s="97">
        <v>82</v>
      </c>
      <c r="AG110" s="98">
        <v>81.900000000000006</v>
      </c>
      <c r="AH110" s="97">
        <v>81.900000000000006</v>
      </c>
      <c r="AI110" s="98">
        <v>81.8</v>
      </c>
      <c r="AJ110" s="97">
        <v>81.7</v>
      </c>
      <c r="AK110" s="98">
        <v>81.7</v>
      </c>
      <c r="AL110" s="97">
        <v>81.599999999999994</v>
      </c>
      <c r="AM110" s="98">
        <v>81.5</v>
      </c>
      <c r="AN110" s="93"/>
    </row>
    <row r="111" spans="19:40" x14ac:dyDescent="0.25">
      <c r="S111" s="101"/>
      <c r="T111" s="101"/>
      <c r="U111" s="101"/>
      <c r="V111" s="10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</row>
    <row r="112" spans="19:40" x14ac:dyDescent="0.25">
      <c r="S112" s="128" t="s">
        <v>286</v>
      </c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I112" s="128"/>
      <c r="AJ112" s="128"/>
      <c r="AK112" s="128"/>
      <c r="AL112" s="128"/>
      <c r="AM112" s="128"/>
      <c r="AN112" s="128"/>
    </row>
    <row r="113" spans="19:40" x14ac:dyDescent="0.25">
      <c r="S113" s="129" t="s">
        <v>280</v>
      </c>
      <c r="T113" s="131" t="s">
        <v>221</v>
      </c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3"/>
      <c r="AN113" s="93"/>
    </row>
    <row r="114" spans="19:40" x14ac:dyDescent="0.25">
      <c r="S114" s="130"/>
      <c r="T114" s="94">
        <v>5</v>
      </c>
      <c r="U114" s="95">
        <v>10</v>
      </c>
      <c r="V114" s="94">
        <v>15</v>
      </c>
      <c r="W114" s="95">
        <v>20</v>
      </c>
      <c r="X114" s="94">
        <v>25</v>
      </c>
      <c r="Y114" s="95">
        <v>30</v>
      </c>
      <c r="Z114" s="94">
        <v>35</v>
      </c>
      <c r="AA114" s="95">
        <v>40</v>
      </c>
      <c r="AB114" s="94">
        <v>45</v>
      </c>
      <c r="AC114" s="95">
        <v>50</v>
      </c>
      <c r="AD114" s="94">
        <v>55</v>
      </c>
      <c r="AE114" s="95">
        <v>60</v>
      </c>
      <c r="AF114" s="94">
        <v>65</v>
      </c>
      <c r="AG114" s="95">
        <v>70</v>
      </c>
      <c r="AH114" s="94">
        <v>75</v>
      </c>
      <c r="AI114" s="95">
        <v>80</v>
      </c>
      <c r="AJ114" s="94">
        <v>85</v>
      </c>
      <c r="AK114" s="95">
        <v>90</v>
      </c>
      <c r="AL114" s="94">
        <v>95</v>
      </c>
      <c r="AM114" s="95">
        <v>100</v>
      </c>
      <c r="AN114" s="93"/>
    </row>
    <row r="115" spans="19:40" x14ac:dyDescent="0.25">
      <c r="S115" s="96">
        <v>30</v>
      </c>
      <c r="T115" s="97">
        <v>99.4</v>
      </c>
      <c r="U115" s="98">
        <v>99.5</v>
      </c>
      <c r="V115" s="97">
        <v>99.5</v>
      </c>
      <c r="W115" s="98">
        <v>99.4</v>
      </c>
      <c r="X115" s="97">
        <v>99.1</v>
      </c>
      <c r="Y115" s="98">
        <v>98.8</v>
      </c>
      <c r="Z115" s="97">
        <v>98.3</v>
      </c>
      <c r="AA115" s="98">
        <v>97.8</v>
      </c>
      <c r="AB115" s="97">
        <v>97.2</v>
      </c>
      <c r="AC115" s="98">
        <v>96.4</v>
      </c>
      <c r="AD115" s="97">
        <v>95.6</v>
      </c>
      <c r="AE115" s="98">
        <v>94.6</v>
      </c>
      <c r="AF115" s="97">
        <v>93.6</v>
      </c>
      <c r="AG115" s="98">
        <v>92.6</v>
      </c>
      <c r="AH115" s="97">
        <v>91.5</v>
      </c>
      <c r="AI115" s="98">
        <v>90.4</v>
      </c>
      <c r="AJ115" s="97">
        <v>89.2</v>
      </c>
      <c r="AK115" s="98">
        <v>88</v>
      </c>
      <c r="AL115" s="97">
        <v>86.8</v>
      </c>
      <c r="AM115" s="98">
        <v>85.6</v>
      </c>
      <c r="AN115" s="93"/>
    </row>
    <row r="116" spans="19:40" x14ac:dyDescent="0.25">
      <c r="S116" s="95">
        <v>35</v>
      </c>
      <c r="T116" s="99">
        <v>98.9</v>
      </c>
      <c r="U116" s="100">
        <v>99.2</v>
      </c>
      <c r="V116" s="99">
        <v>99.2</v>
      </c>
      <c r="W116" s="100">
        <v>99.1</v>
      </c>
      <c r="X116" s="99">
        <v>98.9</v>
      </c>
      <c r="Y116" s="100">
        <v>98.6</v>
      </c>
      <c r="Z116" s="99">
        <v>98.1</v>
      </c>
      <c r="AA116" s="100">
        <v>97.6</v>
      </c>
      <c r="AB116" s="99">
        <v>97</v>
      </c>
      <c r="AC116" s="100">
        <v>96.3</v>
      </c>
      <c r="AD116" s="99">
        <v>95.4</v>
      </c>
      <c r="AE116" s="100">
        <v>94.5</v>
      </c>
      <c r="AF116" s="99">
        <v>93.5</v>
      </c>
      <c r="AG116" s="100">
        <v>92.5</v>
      </c>
      <c r="AH116" s="99">
        <v>91.4</v>
      </c>
      <c r="AI116" s="100">
        <v>90.3</v>
      </c>
      <c r="AJ116" s="99">
        <v>89.2</v>
      </c>
      <c r="AK116" s="100">
        <v>88</v>
      </c>
      <c r="AL116" s="99">
        <v>86.8</v>
      </c>
      <c r="AM116" s="100">
        <v>85.6</v>
      </c>
      <c r="AN116" s="93"/>
    </row>
    <row r="117" spans="19:40" x14ac:dyDescent="0.25">
      <c r="S117" s="96">
        <v>40</v>
      </c>
      <c r="T117" s="97">
        <v>98.3</v>
      </c>
      <c r="U117" s="98">
        <v>98.8</v>
      </c>
      <c r="V117" s="97">
        <v>98.9</v>
      </c>
      <c r="W117" s="98">
        <v>98.8</v>
      </c>
      <c r="X117" s="97">
        <v>98.6</v>
      </c>
      <c r="Y117" s="98">
        <v>98.3</v>
      </c>
      <c r="Z117" s="97">
        <v>97.9</v>
      </c>
      <c r="AA117" s="98">
        <v>97.4</v>
      </c>
      <c r="AB117" s="97">
        <v>96.8</v>
      </c>
      <c r="AC117" s="98">
        <v>96.1</v>
      </c>
      <c r="AD117" s="97">
        <v>95.3</v>
      </c>
      <c r="AE117" s="98">
        <v>94.4</v>
      </c>
      <c r="AF117" s="97">
        <v>93.4</v>
      </c>
      <c r="AG117" s="98">
        <v>92.4</v>
      </c>
      <c r="AH117" s="97">
        <v>91.4</v>
      </c>
      <c r="AI117" s="98">
        <v>90.3</v>
      </c>
      <c r="AJ117" s="97">
        <v>89.1</v>
      </c>
      <c r="AK117" s="98">
        <v>88</v>
      </c>
      <c r="AL117" s="97">
        <v>86.8</v>
      </c>
      <c r="AM117" s="98">
        <v>85.6</v>
      </c>
      <c r="AN117" s="93"/>
    </row>
    <row r="118" spans="19:40" x14ac:dyDescent="0.25">
      <c r="S118" s="95">
        <v>45</v>
      </c>
      <c r="T118" s="99">
        <v>97.5</v>
      </c>
      <c r="U118" s="100">
        <v>98.3</v>
      </c>
      <c r="V118" s="99">
        <v>98.4</v>
      </c>
      <c r="W118" s="100">
        <v>98.4</v>
      </c>
      <c r="X118" s="99">
        <v>98.2</v>
      </c>
      <c r="Y118" s="100">
        <v>97.9</v>
      </c>
      <c r="Z118" s="99">
        <v>97.5</v>
      </c>
      <c r="AA118" s="100">
        <v>97.1</v>
      </c>
      <c r="AB118" s="99">
        <v>96.5</v>
      </c>
      <c r="AC118" s="100">
        <v>95.8</v>
      </c>
      <c r="AD118" s="99">
        <v>95</v>
      </c>
      <c r="AE118" s="100">
        <v>94.2</v>
      </c>
      <c r="AF118" s="99">
        <v>93.2</v>
      </c>
      <c r="AG118" s="100">
        <v>92.3</v>
      </c>
      <c r="AH118" s="99">
        <v>91.2</v>
      </c>
      <c r="AI118" s="100">
        <v>90.2</v>
      </c>
      <c r="AJ118" s="99">
        <v>89.1</v>
      </c>
      <c r="AK118" s="100">
        <v>87.9</v>
      </c>
      <c r="AL118" s="99">
        <v>86.8</v>
      </c>
      <c r="AM118" s="100">
        <v>85.6</v>
      </c>
      <c r="AN118" s="93"/>
    </row>
    <row r="119" spans="19:40" x14ac:dyDescent="0.25">
      <c r="S119" s="96">
        <v>50</v>
      </c>
      <c r="T119" s="97">
        <v>96.7</v>
      </c>
      <c r="U119" s="98">
        <v>97.6</v>
      </c>
      <c r="V119" s="97">
        <v>97.8</v>
      </c>
      <c r="W119" s="98">
        <v>97.8</v>
      </c>
      <c r="X119" s="97">
        <v>97.7</v>
      </c>
      <c r="Y119" s="98">
        <v>97.5</v>
      </c>
      <c r="Z119" s="97">
        <v>97.1</v>
      </c>
      <c r="AA119" s="98">
        <v>96.7</v>
      </c>
      <c r="AB119" s="97">
        <v>96.2</v>
      </c>
      <c r="AC119" s="98">
        <v>95.5</v>
      </c>
      <c r="AD119" s="97">
        <v>94.8</v>
      </c>
      <c r="AE119" s="98">
        <v>93.9</v>
      </c>
      <c r="AF119" s="97">
        <v>93</v>
      </c>
      <c r="AG119" s="98">
        <v>92.1</v>
      </c>
      <c r="AH119" s="97">
        <v>91.1</v>
      </c>
      <c r="AI119" s="98">
        <v>90.1</v>
      </c>
      <c r="AJ119" s="97">
        <v>89</v>
      </c>
      <c r="AK119" s="98">
        <v>87.9</v>
      </c>
      <c r="AL119" s="97">
        <v>86.7</v>
      </c>
      <c r="AM119" s="98">
        <v>85.6</v>
      </c>
      <c r="AN119" s="93"/>
    </row>
    <row r="120" spans="19:40" x14ac:dyDescent="0.25">
      <c r="S120" s="95">
        <v>55</v>
      </c>
      <c r="T120" s="99">
        <v>95.7</v>
      </c>
      <c r="U120" s="100">
        <v>96.8</v>
      </c>
      <c r="V120" s="99">
        <v>97.1</v>
      </c>
      <c r="W120" s="100">
        <v>97.2</v>
      </c>
      <c r="X120" s="99">
        <v>97.1</v>
      </c>
      <c r="Y120" s="100">
        <v>96.9</v>
      </c>
      <c r="Z120" s="99">
        <v>96.6</v>
      </c>
      <c r="AA120" s="100">
        <v>96.2</v>
      </c>
      <c r="AB120" s="99">
        <v>95.7</v>
      </c>
      <c r="AC120" s="100">
        <v>95.1</v>
      </c>
      <c r="AD120" s="99">
        <v>94.4</v>
      </c>
      <c r="AE120" s="100">
        <v>93.6</v>
      </c>
      <c r="AF120" s="99">
        <v>92.8</v>
      </c>
      <c r="AG120" s="100">
        <v>91.9</v>
      </c>
      <c r="AH120" s="99">
        <v>90.9</v>
      </c>
      <c r="AI120" s="100">
        <v>89.9</v>
      </c>
      <c r="AJ120" s="99">
        <v>88.9</v>
      </c>
      <c r="AK120" s="100">
        <v>87.8</v>
      </c>
      <c r="AL120" s="99">
        <v>86.7</v>
      </c>
      <c r="AM120" s="100">
        <v>85.6</v>
      </c>
      <c r="AN120" s="93"/>
    </row>
    <row r="121" spans="19:40" x14ac:dyDescent="0.25">
      <c r="S121" s="96">
        <v>60</v>
      </c>
      <c r="T121" s="97">
        <v>94.5</v>
      </c>
      <c r="U121" s="98">
        <v>95.8</v>
      </c>
      <c r="V121" s="97">
        <v>96.3</v>
      </c>
      <c r="W121" s="98">
        <v>96.4</v>
      </c>
      <c r="X121" s="97">
        <v>96.4</v>
      </c>
      <c r="Y121" s="98">
        <v>96.3</v>
      </c>
      <c r="Z121" s="97">
        <v>96</v>
      </c>
      <c r="AA121" s="98">
        <v>95.7</v>
      </c>
      <c r="AB121" s="97">
        <v>95.2</v>
      </c>
      <c r="AC121" s="98">
        <v>94.6</v>
      </c>
      <c r="AD121" s="97">
        <v>94</v>
      </c>
      <c r="AE121" s="98">
        <v>93.3</v>
      </c>
      <c r="AF121" s="97">
        <v>92.5</v>
      </c>
      <c r="AG121" s="98">
        <v>91.6</v>
      </c>
      <c r="AH121" s="97">
        <v>90.7</v>
      </c>
      <c r="AI121" s="98">
        <v>89.8</v>
      </c>
      <c r="AJ121" s="97">
        <v>88.8</v>
      </c>
      <c r="AK121" s="98">
        <v>87.7</v>
      </c>
      <c r="AL121" s="97">
        <v>86.7</v>
      </c>
      <c r="AM121" s="98">
        <v>85.6</v>
      </c>
      <c r="AN121" s="93"/>
    </row>
    <row r="122" spans="19:40" x14ac:dyDescent="0.25">
      <c r="S122" s="95">
        <v>65</v>
      </c>
      <c r="T122" s="99">
        <v>93.3</v>
      </c>
      <c r="U122" s="100">
        <v>94.7</v>
      </c>
      <c r="V122" s="99">
        <v>95.3</v>
      </c>
      <c r="W122" s="100">
        <v>95.5</v>
      </c>
      <c r="X122" s="99">
        <v>95.6</v>
      </c>
      <c r="Y122" s="100">
        <v>95.5</v>
      </c>
      <c r="Z122" s="99">
        <v>95.3</v>
      </c>
      <c r="AA122" s="100">
        <v>95</v>
      </c>
      <c r="AB122" s="99">
        <v>94.5</v>
      </c>
      <c r="AC122" s="100">
        <v>94</v>
      </c>
      <c r="AD122" s="99">
        <v>93.4</v>
      </c>
      <c r="AE122" s="100">
        <v>92.8</v>
      </c>
      <c r="AF122" s="99">
        <v>92.1</v>
      </c>
      <c r="AG122" s="100">
        <v>91.3</v>
      </c>
      <c r="AH122" s="99">
        <v>90.4</v>
      </c>
      <c r="AI122" s="100">
        <v>89.5</v>
      </c>
      <c r="AJ122" s="99">
        <v>88.6</v>
      </c>
      <c r="AK122" s="100">
        <v>87.6</v>
      </c>
      <c r="AL122" s="99">
        <v>86.6</v>
      </c>
      <c r="AM122" s="100">
        <v>85.6</v>
      </c>
      <c r="AN122" s="93"/>
    </row>
    <row r="123" spans="19:40" x14ac:dyDescent="0.25">
      <c r="S123" s="96">
        <v>70</v>
      </c>
      <c r="T123" s="97">
        <v>92</v>
      </c>
      <c r="U123" s="98">
        <v>93.5</v>
      </c>
      <c r="V123" s="97">
        <v>94.2</v>
      </c>
      <c r="W123" s="98">
        <v>94.5</v>
      </c>
      <c r="X123" s="97">
        <v>94.6</v>
      </c>
      <c r="Y123" s="98">
        <v>94.5</v>
      </c>
      <c r="Z123" s="97">
        <v>94.4</v>
      </c>
      <c r="AA123" s="98">
        <v>94.1</v>
      </c>
      <c r="AB123" s="97">
        <v>93.7</v>
      </c>
      <c r="AC123" s="98">
        <v>93.3</v>
      </c>
      <c r="AD123" s="97">
        <v>92.8</v>
      </c>
      <c r="AE123" s="98">
        <v>92.2</v>
      </c>
      <c r="AF123" s="97">
        <v>91.5</v>
      </c>
      <c r="AG123" s="98">
        <v>90.8</v>
      </c>
      <c r="AH123" s="97">
        <v>90.1</v>
      </c>
      <c r="AI123" s="98">
        <v>89.3</v>
      </c>
      <c r="AJ123" s="97">
        <v>88.4</v>
      </c>
      <c r="AK123" s="98">
        <v>87.5</v>
      </c>
      <c r="AL123" s="97">
        <v>86.6</v>
      </c>
      <c r="AM123" s="98">
        <v>85.6</v>
      </c>
      <c r="AN123" s="93"/>
    </row>
    <row r="124" spans="19:40" x14ac:dyDescent="0.25">
      <c r="S124" s="95">
        <v>75</v>
      </c>
      <c r="T124" s="99">
        <v>90.8</v>
      </c>
      <c r="U124" s="100">
        <v>92.1</v>
      </c>
      <c r="V124" s="99">
        <v>92.9</v>
      </c>
      <c r="W124" s="100">
        <v>93.2</v>
      </c>
      <c r="X124" s="99">
        <v>93.4</v>
      </c>
      <c r="Y124" s="100">
        <v>93.4</v>
      </c>
      <c r="Z124" s="99">
        <v>93.3</v>
      </c>
      <c r="AA124" s="100">
        <v>93.1</v>
      </c>
      <c r="AB124" s="99">
        <v>92.8</v>
      </c>
      <c r="AC124" s="100">
        <v>92.4</v>
      </c>
      <c r="AD124" s="99">
        <v>92</v>
      </c>
      <c r="AE124" s="100">
        <v>91.5</v>
      </c>
      <c r="AF124" s="99">
        <v>90.9</v>
      </c>
      <c r="AG124" s="100">
        <v>90.3</v>
      </c>
      <c r="AH124" s="99">
        <v>89.6</v>
      </c>
      <c r="AI124" s="100">
        <v>88.9</v>
      </c>
      <c r="AJ124" s="99">
        <v>88.2</v>
      </c>
      <c r="AK124" s="100">
        <v>87.3</v>
      </c>
      <c r="AL124" s="99">
        <v>86.5</v>
      </c>
      <c r="AM124" s="100">
        <v>85.6</v>
      </c>
      <c r="AN124" s="93"/>
    </row>
    <row r="125" spans="19:40" x14ac:dyDescent="0.25">
      <c r="S125" s="96">
        <v>80</v>
      </c>
      <c r="T125" s="97">
        <v>89.6</v>
      </c>
      <c r="U125" s="98">
        <v>90.7</v>
      </c>
      <c r="V125" s="97">
        <v>91.4</v>
      </c>
      <c r="W125" s="98">
        <v>91.8</v>
      </c>
      <c r="X125" s="97">
        <v>92</v>
      </c>
      <c r="Y125" s="98">
        <v>92</v>
      </c>
      <c r="Z125" s="97">
        <v>92</v>
      </c>
      <c r="AA125" s="98">
        <v>91.9</v>
      </c>
      <c r="AB125" s="97">
        <v>91.6</v>
      </c>
      <c r="AC125" s="98">
        <v>91.3</v>
      </c>
      <c r="AD125" s="97">
        <v>91</v>
      </c>
      <c r="AE125" s="98">
        <v>90.6</v>
      </c>
      <c r="AF125" s="97">
        <v>90.1</v>
      </c>
      <c r="AG125" s="98">
        <v>89.6</v>
      </c>
      <c r="AH125" s="97">
        <v>89.1</v>
      </c>
      <c r="AI125" s="98">
        <v>88.5</v>
      </c>
      <c r="AJ125" s="97">
        <v>87.8</v>
      </c>
      <c r="AK125" s="98">
        <v>87.1</v>
      </c>
      <c r="AL125" s="97">
        <v>86.4</v>
      </c>
      <c r="AM125" s="98">
        <v>85.6</v>
      </c>
      <c r="AN125" s="93"/>
    </row>
    <row r="126" spans="19:40" x14ac:dyDescent="0.25">
      <c r="S126" s="95">
        <v>85</v>
      </c>
      <c r="T126" s="99">
        <v>88.4</v>
      </c>
      <c r="U126" s="100">
        <v>89.2</v>
      </c>
      <c r="V126" s="99">
        <v>89.8</v>
      </c>
      <c r="W126" s="100">
        <v>90.2</v>
      </c>
      <c r="X126" s="99">
        <v>90.4</v>
      </c>
      <c r="Y126" s="100">
        <v>90.5</v>
      </c>
      <c r="Z126" s="99">
        <v>90.5</v>
      </c>
      <c r="AA126" s="100">
        <v>90.4</v>
      </c>
      <c r="AB126" s="99">
        <v>90.3</v>
      </c>
      <c r="AC126" s="100">
        <v>90.1</v>
      </c>
      <c r="AD126" s="99">
        <v>89.8</v>
      </c>
      <c r="AE126" s="100">
        <v>89.5</v>
      </c>
      <c r="AF126" s="99">
        <v>89.2</v>
      </c>
      <c r="AG126" s="100">
        <v>88.8</v>
      </c>
      <c r="AH126" s="99">
        <v>88.4</v>
      </c>
      <c r="AI126" s="100">
        <v>87.9</v>
      </c>
      <c r="AJ126" s="99">
        <v>87.4</v>
      </c>
      <c r="AK126" s="100">
        <v>86.8</v>
      </c>
      <c r="AL126" s="99">
        <v>86.2</v>
      </c>
      <c r="AM126" s="100">
        <v>85.6</v>
      </c>
      <c r="AN126" s="93"/>
    </row>
    <row r="127" spans="19:40" x14ac:dyDescent="0.25">
      <c r="S127" s="96">
        <v>90</v>
      </c>
      <c r="T127" s="97">
        <v>87.3</v>
      </c>
      <c r="U127" s="98">
        <v>87.8</v>
      </c>
      <c r="V127" s="97">
        <v>88.2</v>
      </c>
      <c r="W127" s="98">
        <v>88.4</v>
      </c>
      <c r="X127" s="97">
        <v>88.6</v>
      </c>
      <c r="Y127" s="98">
        <v>88.7</v>
      </c>
      <c r="Z127" s="97">
        <v>88.8</v>
      </c>
      <c r="AA127" s="98">
        <v>88.7</v>
      </c>
      <c r="AB127" s="97">
        <v>88.7</v>
      </c>
      <c r="AC127" s="98">
        <v>88.6</v>
      </c>
      <c r="AD127" s="97">
        <v>88.4</v>
      </c>
      <c r="AE127" s="98">
        <v>88.2</v>
      </c>
      <c r="AF127" s="97">
        <v>88</v>
      </c>
      <c r="AG127" s="98">
        <v>87.8</v>
      </c>
      <c r="AH127" s="97">
        <v>87.5</v>
      </c>
      <c r="AI127" s="98">
        <v>87.2</v>
      </c>
      <c r="AJ127" s="97">
        <v>86.8</v>
      </c>
      <c r="AK127" s="98">
        <v>86.4</v>
      </c>
      <c r="AL127" s="97">
        <v>86</v>
      </c>
      <c r="AM127" s="98">
        <v>85.6</v>
      </c>
      <c r="AN127" s="93"/>
    </row>
    <row r="128" spans="19:40" x14ac:dyDescent="0.25">
      <c r="S128" s="95">
        <v>95</v>
      </c>
      <c r="T128" s="99">
        <v>86.2</v>
      </c>
      <c r="U128" s="100">
        <v>86.4</v>
      </c>
      <c r="V128" s="99">
        <v>86.6</v>
      </c>
      <c r="W128" s="100">
        <v>86.7</v>
      </c>
      <c r="X128" s="99">
        <v>86.8</v>
      </c>
      <c r="Y128" s="100">
        <v>86.8</v>
      </c>
      <c r="Z128" s="99">
        <v>86.9</v>
      </c>
      <c r="AA128" s="100">
        <v>86.9</v>
      </c>
      <c r="AB128" s="99">
        <v>86.9</v>
      </c>
      <c r="AC128" s="100">
        <v>86.8</v>
      </c>
      <c r="AD128" s="99">
        <v>86.8</v>
      </c>
      <c r="AE128" s="100">
        <v>86.7</v>
      </c>
      <c r="AF128" s="99">
        <v>86.7</v>
      </c>
      <c r="AG128" s="100">
        <v>86.6</v>
      </c>
      <c r="AH128" s="99">
        <v>86.4</v>
      </c>
      <c r="AI128" s="100">
        <v>86.3</v>
      </c>
      <c r="AJ128" s="99">
        <v>86.1</v>
      </c>
      <c r="AK128" s="100">
        <v>86</v>
      </c>
      <c r="AL128" s="99">
        <v>85.8</v>
      </c>
      <c r="AM128" s="100">
        <v>85.6</v>
      </c>
      <c r="AN128" s="93"/>
    </row>
    <row r="129" spans="19:40" x14ac:dyDescent="0.25">
      <c r="S129" s="96">
        <v>98</v>
      </c>
      <c r="T129" s="97">
        <v>86</v>
      </c>
      <c r="U129" s="98">
        <v>86</v>
      </c>
      <c r="V129" s="97">
        <v>86</v>
      </c>
      <c r="W129" s="98">
        <v>86</v>
      </c>
      <c r="X129" s="97">
        <v>86.1</v>
      </c>
      <c r="Y129" s="98">
        <v>86.1</v>
      </c>
      <c r="Z129" s="97">
        <v>86.1</v>
      </c>
      <c r="AA129" s="98">
        <v>86</v>
      </c>
      <c r="AB129" s="97">
        <v>86</v>
      </c>
      <c r="AC129" s="98">
        <v>86</v>
      </c>
      <c r="AD129" s="97">
        <v>86</v>
      </c>
      <c r="AE129" s="98">
        <v>86</v>
      </c>
      <c r="AF129" s="97">
        <v>85.9</v>
      </c>
      <c r="AG129" s="98">
        <v>85.9</v>
      </c>
      <c r="AH129" s="97">
        <v>85.9</v>
      </c>
      <c r="AI129" s="98">
        <v>85.8</v>
      </c>
      <c r="AJ129" s="97">
        <v>85.8</v>
      </c>
      <c r="AK129" s="98">
        <v>85.7</v>
      </c>
      <c r="AL129" s="97">
        <v>85.6</v>
      </c>
      <c r="AM129" s="98">
        <v>85.6</v>
      </c>
      <c r="AN129" s="93"/>
    </row>
    <row r="130" spans="19:40" x14ac:dyDescent="0.25">
      <c r="S130" s="128" t="s">
        <v>287</v>
      </c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28"/>
      <c r="AG130" s="128"/>
      <c r="AH130" s="128"/>
      <c r="AI130" s="128"/>
      <c r="AJ130" s="128"/>
      <c r="AK130" s="128"/>
      <c r="AL130" s="128"/>
      <c r="AM130" s="128"/>
      <c r="AN130" s="128"/>
    </row>
    <row r="131" spans="19:40" x14ac:dyDescent="0.25">
      <c r="S131" s="129" t="s">
        <v>280</v>
      </c>
      <c r="T131" s="131" t="s">
        <v>221</v>
      </c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3"/>
      <c r="AN131" s="93"/>
    </row>
    <row r="132" spans="19:40" x14ac:dyDescent="0.25">
      <c r="S132" s="130"/>
      <c r="T132" s="94">
        <v>5</v>
      </c>
      <c r="U132" s="95">
        <v>10</v>
      </c>
      <c r="V132" s="94">
        <v>15</v>
      </c>
      <c r="W132" s="95">
        <v>20</v>
      </c>
      <c r="X132" s="94">
        <v>25</v>
      </c>
      <c r="Y132" s="95">
        <v>30</v>
      </c>
      <c r="Z132" s="94">
        <v>35</v>
      </c>
      <c r="AA132" s="95">
        <v>40</v>
      </c>
      <c r="AB132" s="94">
        <v>45</v>
      </c>
      <c r="AC132" s="95">
        <v>50</v>
      </c>
      <c r="AD132" s="94">
        <v>55</v>
      </c>
      <c r="AE132" s="95">
        <v>60</v>
      </c>
      <c r="AF132" s="94">
        <v>65</v>
      </c>
      <c r="AG132" s="95">
        <v>70</v>
      </c>
      <c r="AH132" s="94">
        <v>75</v>
      </c>
      <c r="AI132" s="95">
        <v>80</v>
      </c>
      <c r="AJ132" s="94">
        <v>85</v>
      </c>
      <c r="AK132" s="95">
        <v>90</v>
      </c>
      <c r="AL132" s="94">
        <v>95</v>
      </c>
      <c r="AM132" s="95">
        <v>100</v>
      </c>
      <c r="AN132" s="93"/>
    </row>
    <row r="133" spans="19:40" x14ac:dyDescent="0.25">
      <c r="S133" s="96">
        <v>30</v>
      </c>
      <c r="T133" s="97">
        <v>99.5</v>
      </c>
      <c r="U133" s="98">
        <v>99.7</v>
      </c>
      <c r="V133" s="97">
        <v>99.6</v>
      </c>
      <c r="W133" s="98">
        <v>99.6</v>
      </c>
      <c r="X133" s="97">
        <v>99.4</v>
      </c>
      <c r="Y133" s="98">
        <v>99.1</v>
      </c>
      <c r="Z133" s="97">
        <v>98.8</v>
      </c>
      <c r="AA133" s="98">
        <v>98.4</v>
      </c>
      <c r="AB133" s="97">
        <v>97.9</v>
      </c>
      <c r="AC133" s="98">
        <v>97.4</v>
      </c>
      <c r="AD133" s="97">
        <v>96.8</v>
      </c>
      <c r="AE133" s="98">
        <v>96.1</v>
      </c>
      <c r="AF133" s="97">
        <v>95.3</v>
      </c>
      <c r="AG133" s="98">
        <v>94.4</v>
      </c>
      <c r="AH133" s="97">
        <v>93.6</v>
      </c>
      <c r="AI133" s="98">
        <v>92.6</v>
      </c>
      <c r="AJ133" s="97">
        <v>91.7</v>
      </c>
      <c r="AK133" s="98">
        <v>90.7</v>
      </c>
      <c r="AL133" s="97">
        <v>89.7</v>
      </c>
      <c r="AM133" s="98">
        <v>88.7</v>
      </c>
      <c r="AN133" s="93"/>
    </row>
    <row r="134" spans="19:40" x14ac:dyDescent="0.25">
      <c r="S134" s="95">
        <v>35</v>
      </c>
      <c r="T134" s="99">
        <v>99.2</v>
      </c>
      <c r="U134" s="100">
        <v>99.4</v>
      </c>
      <c r="V134" s="99">
        <v>99.4</v>
      </c>
      <c r="W134" s="100">
        <v>99.4</v>
      </c>
      <c r="X134" s="99">
        <v>99.2</v>
      </c>
      <c r="Y134" s="100">
        <v>99</v>
      </c>
      <c r="Z134" s="99">
        <v>98.6</v>
      </c>
      <c r="AA134" s="100">
        <v>98.2</v>
      </c>
      <c r="AB134" s="99">
        <v>97.8</v>
      </c>
      <c r="AC134" s="100">
        <v>97.3</v>
      </c>
      <c r="AD134" s="99">
        <v>96.6</v>
      </c>
      <c r="AE134" s="100">
        <v>95.9</v>
      </c>
      <c r="AF134" s="99">
        <v>95.2</v>
      </c>
      <c r="AG134" s="100">
        <v>94.4</v>
      </c>
      <c r="AH134" s="99">
        <v>93.5</v>
      </c>
      <c r="AI134" s="100">
        <v>92.6</v>
      </c>
      <c r="AJ134" s="99">
        <v>91.6</v>
      </c>
      <c r="AK134" s="100">
        <v>90.7</v>
      </c>
      <c r="AL134" s="99">
        <v>89.7</v>
      </c>
      <c r="AM134" s="100">
        <v>88.7</v>
      </c>
      <c r="AN134" s="93"/>
    </row>
    <row r="135" spans="19:40" x14ac:dyDescent="0.25">
      <c r="S135" s="96">
        <v>40</v>
      </c>
      <c r="T135" s="97">
        <v>98.6</v>
      </c>
      <c r="U135" s="98">
        <v>99</v>
      </c>
      <c r="V135" s="97">
        <v>99.1</v>
      </c>
      <c r="W135" s="98">
        <v>99.1</v>
      </c>
      <c r="X135" s="97">
        <v>98.9</v>
      </c>
      <c r="Y135" s="98">
        <v>98.7</v>
      </c>
      <c r="Z135" s="97">
        <v>98.4</v>
      </c>
      <c r="AA135" s="98">
        <v>98</v>
      </c>
      <c r="AB135" s="97">
        <v>97.6</v>
      </c>
      <c r="AC135" s="98">
        <v>97.1</v>
      </c>
      <c r="AD135" s="97">
        <v>96.5</v>
      </c>
      <c r="AE135" s="98">
        <v>95.8</v>
      </c>
      <c r="AF135" s="97">
        <v>95.1</v>
      </c>
      <c r="AG135" s="98">
        <v>94.3</v>
      </c>
      <c r="AH135" s="97">
        <v>93.4</v>
      </c>
      <c r="AI135" s="98">
        <v>92.5</v>
      </c>
      <c r="AJ135" s="97">
        <v>91.6</v>
      </c>
      <c r="AK135" s="98">
        <v>90.6</v>
      </c>
      <c r="AL135" s="97">
        <v>89.7</v>
      </c>
      <c r="AM135" s="98">
        <v>88.7</v>
      </c>
      <c r="AN135" s="93"/>
    </row>
    <row r="136" spans="19:40" x14ac:dyDescent="0.25">
      <c r="S136" s="95">
        <v>45</v>
      </c>
      <c r="T136" s="99">
        <v>98</v>
      </c>
      <c r="U136" s="100">
        <v>98.6</v>
      </c>
      <c r="V136" s="99">
        <v>98.8</v>
      </c>
      <c r="W136" s="100">
        <v>98.7</v>
      </c>
      <c r="X136" s="99">
        <v>98.6</v>
      </c>
      <c r="Y136" s="100">
        <v>98.4</v>
      </c>
      <c r="Z136" s="99">
        <v>98.1</v>
      </c>
      <c r="AA136" s="100">
        <v>97.8</v>
      </c>
      <c r="AB136" s="99">
        <v>97.4</v>
      </c>
      <c r="AC136" s="100">
        <v>96.9</v>
      </c>
      <c r="AD136" s="99">
        <v>96.3</v>
      </c>
      <c r="AE136" s="100">
        <v>95.6</v>
      </c>
      <c r="AF136" s="99">
        <v>94.9</v>
      </c>
      <c r="AG136" s="100">
        <v>94.1</v>
      </c>
      <c r="AH136" s="99">
        <v>93.3</v>
      </c>
      <c r="AI136" s="100">
        <v>92.5</v>
      </c>
      <c r="AJ136" s="99">
        <v>91.5</v>
      </c>
      <c r="AK136" s="100">
        <v>90.6</v>
      </c>
      <c r="AL136" s="99">
        <v>89.6</v>
      </c>
      <c r="AM136" s="100">
        <v>88.7</v>
      </c>
      <c r="AN136" s="93"/>
    </row>
    <row r="137" spans="19:40" x14ac:dyDescent="0.25">
      <c r="S137" s="96">
        <v>50</v>
      </c>
      <c r="T137" s="97">
        <v>97.3</v>
      </c>
      <c r="U137" s="98">
        <v>98.1</v>
      </c>
      <c r="V137" s="97">
        <v>98.3</v>
      </c>
      <c r="W137" s="98">
        <v>98.3</v>
      </c>
      <c r="X137" s="97">
        <v>98.2</v>
      </c>
      <c r="Y137" s="98">
        <v>98</v>
      </c>
      <c r="Z137" s="97">
        <v>97.8</v>
      </c>
      <c r="AA137" s="98">
        <v>97.5</v>
      </c>
      <c r="AB137" s="97">
        <v>97.1</v>
      </c>
      <c r="AC137" s="98">
        <v>96.6</v>
      </c>
      <c r="AD137" s="97">
        <v>96.1</v>
      </c>
      <c r="AE137" s="98">
        <v>95.4</v>
      </c>
      <c r="AF137" s="97">
        <v>94.7</v>
      </c>
      <c r="AG137" s="98">
        <v>94</v>
      </c>
      <c r="AH137" s="97">
        <v>93.2</v>
      </c>
      <c r="AI137" s="98">
        <v>92.4</v>
      </c>
      <c r="AJ137" s="97">
        <v>91.5</v>
      </c>
      <c r="AK137" s="98">
        <v>90.6</v>
      </c>
      <c r="AL137" s="97">
        <v>89.6</v>
      </c>
      <c r="AM137" s="98">
        <v>88.7</v>
      </c>
      <c r="AN137" s="93"/>
    </row>
    <row r="138" spans="19:40" x14ac:dyDescent="0.25">
      <c r="S138" s="95">
        <v>55</v>
      </c>
      <c r="T138" s="99">
        <v>96.6</v>
      </c>
      <c r="U138" s="100">
        <v>97.4</v>
      </c>
      <c r="V138" s="99">
        <v>97.7</v>
      </c>
      <c r="W138" s="100">
        <v>97.8</v>
      </c>
      <c r="X138" s="99">
        <v>97.7</v>
      </c>
      <c r="Y138" s="100">
        <v>97.6</v>
      </c>
      <c r="Z138" s="99">
        <v>97.4</v>
      </c>
      <c r="AA138" s="100">
        <v>97.1</v>
      </c>
      <c r="AB138" s="99">
        <v>96.7</v>
      </c>
      <c r="AC138" s="100">
        <v>96.3</v>
      </c>
      <c r="AD138" s="99">
        <v>95.8</v>
      </c>
      <c r="AE138" s="100">
        <v>95.2</v>
      </c>
      <c r="AF138" s="99">
        <v>94.5</v>
      </c>
      <c r="AG138" s="100">
        <v>93.8</v>
      </c>
      <c r="AH138" s="99">
        <v>93</v>
      </c>
      <c r="AI138" s="100">
        <v>92.2</v>
      </c>
      <c r="AJ138" s="99">
        <v>91.4</v>
      </c>
      <c r="AK138" s="100">
        <v>90.5</v>
      </c>
      <c r="AL138" s="99">
        <v>89.6</v>
      </c>
      <c r="AM138" s="100">
        <v>88.7</v>
      </c>
      <c r="AN138" s="93"/>
    </row>
    <row r="139" spans="19:40" x14ac:dyDescent="0.25">
      <c r="S139" s="96">
        <v>60</v>
      </c>
      <c r="T139" s="97">
        <v>95.6</v>
      </c>
      <c r="U139" s="98">
        <v>96.6</v>
      </c>
      <c r="V139" s="97">
        <v>97</v>
      </c>
      <c r="W139" s="98">
        <v>97.1</v>
      </c>
      <c r="X139" s="97">
        <v>97.1</v>
      </c>
      <c r="Y139" s="98">
        <v>97</v>
      </c>
      <c r="Z139" s="97">
        <v>96.9</v>
      </c>
      <c r="AA139" s="98">
        <v>96.6</v>
      </c>
      <c r="AB139" s="97">
        <v>96.3</v>
      </c>
      <c r="AC139" s="98">
        <v>95.9</v>
      </c>
      <c r="AD139" s="97">
        <v>95.4</v>
      </c>
      <c r="AE139" s="98">
        <v>94.9</v>
      </c>
      <c r="AF139" s="97">
        <v>94.2</v>
      </c>
      <c r="AG139" s="98">
        <v>93.6</v>
      </c>
      <c r="AH139" s="97">
        <v>92.8</v>
      </c>
      <c r="AI139" s="98">
        <v>92.1</v>
      </c>
      <c r="AJ139" s="97">
        <v>91.3</v>
      </c>
      <c r="AK139" s="98">
        <v>90.4</v>
      </c>
      <c r="AL139" s="97">
        <v>89.6</v>
      </c>
      <c r="AM139" s="98">
        <v>88.7</v>
      </c>
      <c r="AN139" s="93"/>
    </row>
    <row r="140" spans="19:40" x14ac:dyDescent="0.25">
      <c r="S140" s="95">
        <v>65</v>
      </c>
      <c r="T140" s="99">
        <v>94.5</v>
      </c>
      <c r="U140" s="100">
        <v>95.7</v>
      </c>
      <c r="V140" s="99">
        <v>96.2</v>
      </c>
      <c r="W140" s="100">
        <v>96.4</v>
      </c>
      <c r="X140" s="99">
        <v>96.5</v>
      </c>
      <c r="Y140" s="100">
        <v>96.4</v>
      </c>
      <c r="Z140" s="99">
        <v>96.3</v>
      </c>
      <c r="AA140" s="100">
        <v>96</v>
      </c>
      <c r="AB140" s="99">
        <v>95.7</v>
      </c>
      <c r="AC140" s="100">
        <v>95.4</v>
      </c>
      <c r="AD140" s="99">
        <v>94.9</v>
      </c>
      <c r="AE140" s="100">
        <v>94.4</v>
      </c>
      <c r="AF140" s="99">
        <v>93.9</v>
      </c>
      <c r="AG140" s="100">
        <v>93.3</v>
      </c>
      <c r="AH140" s="99">
        <v>92.6</v>
      </c>
      <c r="AI140" s="100">
        <v>91.9</v>
      </c>
      <c r="AJ140" s="99">
        <v>91.1</v>
      </c>
      <c r="AK140" s="100">
        <v>90.3</v>
      </c>
      <c r="AL140" s="99">
        <v>89.5</v>
      </c>
      <c r="AM140" s="100">
        <v>88.7</v>
      </c>
      <c r="AN140" s="93"/>
    </row>
    <row r="141" spans="19:40" x14ac:dyDescent="0.25">
      <c r="S141" s="96">
        <v>70</v>
      </c>
      <c r="T141" s="97">
        <v>93.5</v>
      </c>
      <c r="U141" s="98">
        <v>94.7</v>
      </c>
      <c r="V141" s="97">
        <v>95.3</v>
      </c>
      <c r="W141" s="98">
        <v>95.5</v>
      </c>
      <c r="X141" s="97">
        <v>95.7</v>
      </c>
      <c r="Y141" s="98">
        <v>95.6</v>
      </c>
      <c r="Z141" s="97">
        <v>95.5</v>
      </c>
      <c r="AA141" s="98">
        <v>95.3</v>
      </c>
      <c r="AB141" s="97">
        <v>95.1</v>
      </c>
      <c r="AC141" s="98">
        <v>94.8</v>
      </c>
      <c r="AD141" s="97">
        <v>94.4</v>
      </c>
      <c r="AE141" s="98">
        <v>93.9</v>
      </c>
      <c r="AF141" s="97">
        <v>93.4</v>
      </c>
      <c r="AG141" s="98">
        <v>92.9</v>
      </c>
      <c r="AH141" s="97">
        <v>92.3</v>
      </c>
      <c r="AI141" s="98">
        <v>91.6</v>
      </c>
      <c r="AJ141" s="97">
        <v>90.9</v>
      </c>
      <c r="AK141" s="98">
        <v>90.2</v>
      </c>
      <c r="AL141" s="97">
        <v>89.5</v>
      </c>
      <c r="AM141" s="98">
        <v>88.7</v>
      </c>
      <c r="AN141" s="93"/>
    </row>
    <row r="142" spans="19:40" x14ac:dyDescent="0.25">
      <c r="S142" s="95">
        <v>75</v>
      </c>
      <c r="T142" s="99">
        <v>92.5</v>
      </c>
      <c r="U142" s="100">
        <v>93.6</v>
      </c>
      <c r="V142" s="99">
        <v>94.2</v>
      </c>
      <c r="W142" s="100">
        <v>94.5</v>
      </c>
      <c r="X142" s="99">
        <v>94.7</v>
      </c>
      <c r="Y142" s="100">
        <v>94.7</v>
      </c>
      <c r="Z142" s="99">
        <v>94.7</v>
      </c>
      <c r="AA142" s="100">
        <v>94.5</v>
      </c>
      <c r="AB142" s="99">
        <v>94.3</v>
      </c>
      <c r="AC142" s="100">
        <v>94</v>
      </c>
      <c r="AD142" s="99">
        <v>93.7</v>
      </c>
      <c r="AE142" s="100">
        <v>93.3</v>
      </c>
      <c r="AF142" s="99">
        <v>92.9</v>
      </c>
      <c r="AG142" s="100">
        <v>92.4</v>
      </c>
      <c r="AH142" s="99">
        <v>91.9</v>
      </c>
      <c r="AI142" s="100">
        <v>91.3</v>
      </c>
      <c r="AJ142" s="99">
        <v>90.7</v>
      </c>
      <c r="AK142" s="100">
        <v>90.1</v>
      </c>
      <c r="AL142" s="99">
        <v>89.4</v>
      </c>
      <c r="AM142" s="100">
        <v>88.7</v>
      </c>
      <c r="AN142" s="93"/>
    </row>
    <row r="143" spans="19:40" x14ac:dyDescent="0.25">
      <c r="S143" s="96">
        <v>80</v>
      </c>
      <c r="T143" s="97">
        <v>91.5</v>
      </c>
      <c r="U143" s="98">
        <v>92.5</v>
      </c>
      <c r="V143" s="97">
        <v>93.1</v>
      </c>
      <c r="W143" s="98">
        <v>93.4</v>
      </c>
      <c r="X143" s="97">
        <v>93.6</v>
      </c>
      <c r="Y143" s="98">
        <v>93.7</v>
      </c>
      <c r="Z143" s="97">
        <v>93.6</v>
      </c>
      <c r="AA143" s="98">
        <v>93.5</v>
      </c>
      <c r="AB143" s="97">
        <v>93.4</v>
      </c>
      <c r="AC143" s="98">
        <v>93.2</v>
      </c>
      <c r="AD143" s="97">
        <v>92.9</v>
      </c>
      <c r="AE143" s="98">
        <v>92.6</v>
      </c>
      <c r="AF143" s="97">
        <v>92.2</v>
      </c>
      <c r="AG143" s="98">
        <v>91.8</v>
      </c>
      <c r="AH143" s="97">
        <v>91.4</v>
      </c>
      <c r="AI143" s="98">
        <v>90.9</v>
      </c>
      <c r="AJ143" s="97">
        <v>90.4</v>
      </c>
      <c r="AK143" s="98">
        <v>89.9</v>
      </c>
      <c r="AL143" s="97">
        <v>89.3</v>
      </c>
      <c r="AM143" s="98">
        <v>88.7</v>
      </c>
      <c r="AN143" s="93"/>
    </row>
    <row r="144" spans="19:40" x14ac:dyDescent="0.25">
      <c r="S144" s="95">
        <v>85</v>
      </c>
      <c r="T144" s="99">
        <v>90.6</v>
      </c>
      <c r="U144" s="100">
        <v>91.3</v>
      </c>
      <c r="V144" s="99">
        <v>91.8</v>
      </c>
      <c r="W144" s="100">
        <v>92.1</v>
      </c>
      <c r="X144" s="99">
        <v>92.3</v>
      </c>
      <c r="Y144" s="100">
        <v>92.4</v>
      </c>
      <c r="Z144" s="99">
        <v>92.4</v>
      </c>
      <c r="AA144" s="100">
        <v>92.4</v>
      </c>
      <c r="AB144" s="99">
        <v>92.3</v>
      </c>
      <c r="AC144" s="100">
        <v>92.1</v>
      </c>
      <c r="AD144" s="99">
        <v>91.9</v>
      </c>
      <c r="AE144" s="100">
        <v>91.7</v>
      </c>
      <c r="AF144" s="99">
        <v>91.4</v>
      </c>
      <c r="AG144" s="100">
        <v>91.1</v>
      </c>
      <c r="AH144" s="99">
        <v>90.8</v>
      </c>
      <c r="AI144" s="100">
        <v>90.4</v>
      </c>
      <c r="AJ144" s="99">
        <v>90</v>
      </c>
      <c r="AK144" s="100">
        <v>89.6</v>
      </c>
      <c r="AL144" s="99">
        <v>89.2</v>
      </c>
      <c r="AM144" s="100">
        <v>88.7</v>
      </c>
      <c r="AN144" s="93"/>
    </row>
    <row r="145" spans="19:40" x14ac:dyDescent="0.25">
      <c r="S145" s="96">
        <v>90</v>
      </c>
      <c r="T145" s="97">
        <v>89.7</v>
      </c>
      <c r="U145" s="98">
        <v>90.1</v>
      </c>
      <c r="V145" s="97">
        <v>90.5</v>
      </c>
      <c r="W145" s="98">
        <v>90.7</v>
      </c>
      <c r="X145" s="97">
        <v>90.9</v>
      </c>
      <c r="Y145" s="98">
        <v>91</v>
      </c>
      <c r="Z145" s="97">
        <v>91</v>
      </c>
      <c r="AA145" s="98">
        <v>91</v>
      </c>
      <c r="AB145" s="97">
        <v>91</v>
      </c>
      <c r="AC145" s="98">
        <v>90.9</v>
      </c>
      <c r="AD145" s="97">
        <v>90.8</v>
      </c>
      <c r="AE145" s="98">
        <v>90.6</v>
      </c>
      <c r="AF145" s="97">
        <v>90.5</v>
      </c>
      <c r="AG145" s="98">
        <v>90.3</v>
      </c>
      <c r="AH145" s="97">
        <v>90.1</v>
      </c>
      <c r="AI145" s="98">
        <v>89.9</v>
      </c>
      <c r="AJ145" s="97">
        <v>89.6</v>
      </c>
      <c r="AK145" s="98">
        <v>89.3</v>
      </c>
      <c r="AL145" s="97">
        <v>89</v>
      </c>
      <c r="AM145" s="98">
        <v>88.7</v>
      </c>
      <c r="AN145" s="93"/>
    </row>
    <row r="146" spans="19:40" x14ac:dyDescent="0.25">
      <c r="S146" s="95">
        <v>95</v>
      </c>
      <c r="T146" s="99">
        <v>88.9</v>
      </c>
      <c r="U146" s="100">
        <v>89.1</v>
      </c>
      <c r="V146" s="99">
        <v>89.2</v>
      </c>
      <c r="W146" s="100">
        <v>89.3</v>
      </c>
      <c r="X146" s="99">
        <v>89.4</v>
      </c>
      <c r="Y146" s="100">
        <v>89.5</v>
      </c>
      <c r="Z146" s="99">
        <v>89.5</v>
      </c>
      <c r="AA146" s="100">
        <v>89.5</v>
      </c>
      <c r="AB146" s="99">
        <v>89.5</v>
      </c>
      <c r="AC146" s="100">
        <v>89.5</v>
      </c>
      <c r="AD146" s="99">
        <v>89.5</v>
      </c>
      <c r="AE146" s="100">
        <v>89.4</v>
      </c>
      <c r="AF146" s="99">
        <v>89.4</v>
      </c>
      <c r="AG146" s="100">
        <v>89.3</v>
      </c>
      <c r="AH146" s="99">
        <v>89.2</v>
      </c>
      <c r="AI146" s="100">
        <v>89.2</v>
      </c>
      <c r="AJ146" s="99">
        <v>89</v>
      </c>
      <c r="AK146" s="100">
        <v>88.9</v>
      </c>
      <c r="AL146" s="99">
        <v>88.8</v>
      </c>
      <c r="AM146" s="100">
        <v>88.7</v>
      </c>
      <c r="AN146" s="93"/>
    </row>
    <row r="147" spans="19:40" x14ac:dyDescent="0.25">
      <c r="S147" s="96">
        <v>98</v>
      </c>
      <c r="T147" s="97">
        <v>88.8</v>
      </c>
      <c r="U147" s="98">
        <v>88.8</v>
      </c>
      <c r="V147" s="97">
        <v>88.9</v>
      </c>
      <c r="W147" s="98">
        <v>88.9</v>
      </c>
      <c r="X147" s="97">
        <v>88.9</v>
      </c>
      <c r="Y147" s="98">
        <v>88.9</v>
      </c>
      <c r="Z147" s="97">
        <v>88.9</v>
      </c>
      <c r="AA147" s="98">
        <v>88.9</v>
      </c>
      <c r="AB147" s="97">
        <v>88.9</v>
      </c>
      <c r="AC147" s="98">
        <v>88.9</v>
      </c>
      <c r="AD147" s="97">
        <v>88.9</v>
      </c>
      <c r="AE147" s="98">
        <v>88.9</v>
      </c>
      <c r="AF147" s="97">
        <v>88.9</v>
      </c>
      <c r="AG147" s="98">
        <v>88.8</v>
      </c>
      <c r="AH147" s="97">
        <v>88.8</v>
      </c>
      <c r="AI147" s="98">
        <v>88.8</v>
      </c>
      <c r="AJ147" s="97">
        <v>88.8</v>
      </c>
      <c r="AK147" s="98">
        <v>88.7</v>
      </c>
      <c r="AL147" s="97">
        <v>88.7</v>
      </c>
      <c r="AM147" s="98">
        <v>88.7</v>
      </c>
      <c r="AN147" s="93"/>
    </row>
    <row r="148" spans="19:40" x14ac:dyDescent="0.25">
      <c r="S148" s="101"/>
      <c r="T148" s="101"/>
      <c r="U148" s="101"/>
      <c r="V148" s="10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</row>
    <row r="149" spans="19:40" x14ac:dyDescent="0.25">
      <c r="S149" s="128" t="s">
        <v>288</v>
      </c>
      <c r="T149" s="128"/>
      <c r="U149" s="128"/>
      <c r="V149" s="128"/>
      <c r="W149" s="128"/>
      <c r="X149" s="128"/>
      <c r="Y149" s="128"/>
      <c r="Z149" s="128"/>
      <c r="AA149" s="128"/>
      <c r="AB149" s="128"/>
      <c r="AC149" s="128"/>
      <c r="AD149" s="128"/>
      <c r="AE149" s="128"/>
      <c r="AF149" s="128"/>
      <c r="AG149" s="128"/>
      <c r="AH149" s="128"/>
      <c r="AI149" s="128"/>
      <c r="AJ149" s="128"/>
      <c r="AK149" s="128"/>
      <c r="AL149" s="128"/>
      <c r="AM149" s="128"/>
      <c r="AN149" s="128"/>
    </row>
    <row r="150" spans="19:40" x14ac:dyDescent="0.25">
      <c r="S150" s="129" t="s">
        <v>280</v>
      </c>
      <c r="T150" s="131" t="s">
        <v>221</v>
      </c>
      <c r="U150" s="132"/>
      <c r="V150" s="132"/>
      <c r="W150" s="132"/>
      <c r="X150" s="132"/>
      <c r="Y150" s="132"/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2"/>
      <c r="AK150" s="132"/>
      <c r="AL150" s="132"/>
      <c r="AM150" s="133"/>
      <c r="AN150" s="93"/>
    </row>
    <row r="151" spans="19:40" x14ac:dyDescent="0.25">
      <c r="S151" s="130"/>
      <c r="T151" s="94">
        <v>5</v>
      </c>
      <c r="U151" s="95">
        <v>10</v>
      </c>
      <c r="V151" s="94">
        <v>15</v>
      </c>
      <c r="W151" s="95">
        <v>20</v>
      </c>
      <c r="X151" s="94">
        <v>25</v>
      </c>
      <c r="Y151" s="95">
        <v>30</v>
      </c>
      <c r="Z151" s="94">
        <v>35</v>
      </c>
      <c r="AA151" s="95">
        <v>40</v>
      </c>
      <c r="AB151" s="94">
        <v>45</v>
      </c>
      <c r="AC151" s="95">
        <v>50</v>
      </c>
      <c r="AD151" s="94">
        <v>55</v>
      </c>
      <c r="AE151" s="95">
        <v>60</v>
      </c>
      <c r="AF151" s="94">
        <v>65</v>
      </c>
      <c r="AG151" s="95">
        <v>70</v>
      </c>
      <c r="AH151" s="94">
        <v>75</v>
      </c>
      <c r="AI151" s="95">
        <v>80</v>
      </c>
      <c r="AJ151" s="94">
        <v>85</v>
      </c>
      <c r="AK151" s="95">
        <v>90</v>
      </c>
      <c r="AL151" s="94">
        <v>95</v>
      </c>
      <c r="AM151" s="95">
        <v>100</v>
      </c>
      <c r="AN151" s="93"/>
    </row>
    <row r="152" spans="19:40" x14ac:dyDescent="0.25">
      <c r="S152" s="96">
        <v>30</v>
      </c>
      <c r="T152" s="97">
        <v>99.7</v>
      </c>
      <c r="U152" s="98">
        <v>99.7</v>
      </c>
      <c r="V152" s="97">
        <v>99.7</v>
      </c>
      <c r="W152" s="98">
        <v>99.7</v>
      </c>
      <c r="X152" s="97">
        <v>99.6</v>
      </c>
      <c r="Y152" s="98">
        <v>99.4</v>
      </c>
      <c r="Z152" s="97">
        <v>99.1</v>
      </c>
      <c r="AA152" s="98">
        <v>98.8</v>
      </c>
      <c r="AB152" s="97">
        <v>98.5</v>
      </c>
      <c r="AC152" s="98">
        <v>98.1</v>
      </c>
      <c r="AD152" s="97">
        <v>97.6</v>
      </c>
      <c r="AE152" s="98">
        <v>97</v>
      </c>
      <c r="AF152" s="97">
        <v>96.4</v>
      </c>
      <c r="AG152" s="98">
        <v>95.8</v>
      </c>
      <c r="AH152" s="97">
        <v>95</v>
      </c>
      <c r="AI152" s="98">
        <v>94.3</v>
      </c>
      <c r="AJ152" s="97">
        <v>93.5</v>
      </c>
      <c r="AK152" s="98">
        <v>92.7</v>
      </c>
      <c r="AL152" s="97">
        <v>91.8</v>
      </c>
      <c r="AM152" s="98">
        <v>91</v>
      </c>
      <c r="AN152" s="93"/>
    </row>
    <row r="153" spans="19:40" x14ac:dyDescent="0.25">
      <c r="S153" s="95">
        <v>35</v>
      </c>
      <c r="T153" s="99">
        <v>99.3</v>
      </c>
      <c r="U153" s="100">
        <v>99.5</v>
      </c>
      <c r="V153" s="99">
        <v>99.6</v>
      </c>
      <c r="W153" s="100">
        <v>99.5</v>
      </c>
      <c r="X153" s="99">
        <v>99.4</v>
      </c>
      <c r="Y153" s="100">
        <v>99.2</v>
      </c>
      <c r="Z153" s="99">
        <v>99</v>
      </c>
      <c r="AA153" s="100">
        <v>98.7</v>
      </c>
      <c r="AB153" s="99">
        <v>98.3</v>
      </c>
      <c r="AC153" s="100">
        <v>97.9</v>
      </c>
      <c r="AD153" s="99">
        <v>97.5</v>
      </c>
      <c r="AE153" s="100">
        <v>96.9</v>
      </c>
      <c r="AF153" s="99">
        <v>96.3</v>
      </c>
      <c r="AG153" s="100">
        <v>95.7</v>
      </c>
      <c r="AH153" s="99">
        <v>95</v>
      </c>
      <c r="AI153" s="100">
        <v>94.3</v>
      </c>
      <c r="AJ153" s="99">
        <v>93.5</v>
      </c>
      <c r="AK153" s="100">
        <v>92.7</v>
      </c>
      <c r="AL153" s="99">
        <v>91.8</v>
      </c>
      <c r="AM153" s="100">
        <v>91</v>
      </c>
      <c r="AN153" s="93"/>
    </row>
    <row r="154" spans="19:40" x14ac:dyDescent="0.25">
      <c r="S154" s="96">
        <v>40</v>
      </c>
      <c r="T154" s="97">
        <v>99</v>
      </c>
      <c r="U154" s="98">
        <v>99.2</v>
      </c>
      <c r="V154" s="97">
        <v>99.3</v>
      </c>
      <c r="W154" s="98">
        <v>99.3</v>
      </c>
      <c r="X154" s="97">
        <v>99.2</v>
      </c>
      <c r="Y154" s="98">
        <v>99</v>
      </c>
      <c r="Z154" s="97">
        <v>98.8</v>
      </c>
      <c r="AA154" s="98">
        <v>98.5</v>
      </c>
      <c r="AB154" s="97">
        <v>98.2</v>
      </c>
      <c r="AC154" s="98">
        <v>97.8</v>
      </c>
      <c r="AD154" s="97">
        <v>97.3</v>
      </c>
      <c r="AE154" s="98">
        <v>96.8</v>
      </c>
      <c r="AF154" s="97">
        <v>96.2</v>
      </c>
      <c r="AG154" s="98">
        <v>95.6</v>
      </c>
      <c r="AH154" s="97">
        <v>94.9</v>
      </c>
      <c r="AI154" s="98">
        <v>94.2</v>
      </c>
      <c r="AJ154" s="97">
        <v>93.4</v>
      </c>
      <c r="AK154" s="98">
        <v>92.6</v>
      </c>
      <c r="AL154" s="97">
        <v>91.8</v>
      </c>
      <c r="AM154" s="98">
        <v>91</v>
      </c>
      <c r="AN154" s="93"/>
    </row>
    <row r="155" spans="19:40" x14ac:dyDescent="0.25">
      <c r="S155" s="95">
        <v>45</v>
      </c>
      <c r="T155" s="99">
        <v>98.4</v>
      </c>
      <c r="U155" s="100">
        <v>98.9</v>
      </c>
      <c r="V155" s="99">
        <v>99</v>
      </c>
      <c r="W155" s="100">
        <v>99</v>
      </c>
      <c r="X155" s="99">
        <v>98.9</v>
      </c>
      <c r="Y155" s="100">
        <v>98.8</v>
      </c>
      <c r="Z155" s="99">
        <v>98.6</v>
      </c>
      <c r="AA155" s="100">
        <v>98.3</v>
      </c>
      <c r="AB155" s="99">
        <v>98</v>
      </c>
      <c r="AC155" s="100">
        <v>97.6</v>
      </c>
      <c r="AD155" s="99">
        <v>97.2</v>
      </c>
      <c r="AE155" s="100">
        <v>96.7</v>
      </c>
      <c r="AF155" s="99">
        <v>96.1</v>
      </c>
      <c r="AG155" s="100">
        <v>95.5</v>
      </c>
      <c r="AH155" s="99">
        <v>94.8</v>
      </c>
      <c r="AI155" s="100">
        <v>94.1</v>
      </c>
      <c r="AJ155" s="99">
        <v>93.4</v>
      </c>
      <c r="AK155" s="100">
        <v>92.6</v>
      </c>
      <c r="AL155" s="99">
        <v>91.8</v>
      </c>
      <c r="AM155" s="100">
        <v>91</v>
      </c>
      <c r="AN155" s="93"/>
    </row>
    <row r="156" spans="19:40" x14ac:dyDescent="0.25">
      <c r="S156" s="96">
        <v>50</v>
      </c>
      <c r="T156" s="97">
        <v>97.8</v>
      </c>
      <c r="U156" s="98">
        <v>98.5</v>
      </c>
      <c r="V156" s="97">
        <v>98.6</v>
      </c>
      <c r="W156" s="98">
        <v>98.7</v>
      </c>
      <c r="X156" s="97">
        <v>98.6</v>
      </c>
      <c r="Y156" s="98">
        <v>98.5</v>
      </c>
      <c r="Z156" s="97">
        <v>98.3</v>
      </c>
      <c r="AA156" s="98">
        <v>98</v>
      </c>
      <c r="AB156" s="97">
        <v>97.7</v>
      </c>
      <c r="AC156" s="98">
        <v>97.4</v>
      </c>
      <c r="AD156" s="97">
        <v>97</v>
      </c>
      <c r="AE156" s="98">
        <v>96.5</v>
      </c>
      <c r="AF156" s="97">
        <v>95.9</v>
      </c>
      <c r="AG156" s="98">
        <v>95.4</v>
      </c>
      <c r="AH156" s="97">
        <v>94.7</v>
      </c>
      <c r="AI156" s="98">
        <v>94</v>
      </c>
      <c r="AJ156" s="97">
        <v>93.3</v>
      </c>
      <c r="AK156" s="98">
        <v>92.5</v>
      </c>
      <c r="AL156" s="97">
        <v>91.8</v>
      </c>
      <c r="AM156" s="98">
        <v>91</v>
      </c>
      <c r="AN156" s="93"/>
    </row>
    <row r="157" spans="19:40" x14ac:dyDescent="0.25">
      <c r="S157" s="95">
        <v>55</v>
      </c>
      <c r="T157" s="99">
        <v>97.2</v>
      </c>
      <c r="U157" s="100">
        <v>97.9</v>
      </c>
      <c r="V157" s="99">
        <v>98.2</v>
      </c>
      <c r="W157" s="100">
        <v>98.2</v>
      </c>
      <c r="X157" s="99">
        <v>98.2</v>
      </c>
      <c r="Y157" s="100">
        <v>98.1</v>
      </c>
      <c r="Z157" s="99">
        <v>97.9</v>
      </c>
      <c r="AA157" s="100">
        <v>97.7</v>
      </c>
      <c r="AB157" s="99">
        <v>97.4</v>
      </c>
      <c r="AC157" s="100">
        <v>97.1</v>
      </c>
      <c r="AD157" s="99">
        <v>96.7</v>
      </c>
      <c r="AE157" s="100">
        <v>96.3</v>
      </c>
      <c r="AF157" s="99">
        <v>95.8</v>
      </c>
      <c r="AG157" s="100">
        <v>95.2</v>
      </c>
      <c r="AH157" s="99">
        <v>94.6</v>
      </c>
      <c r="AI157" s="100">
        <v>93.9</v>
      </c>
      <c r="AJ157" s="99">
        <v>93.2</v>
      </c>
      <c r="AK157" s="100">
        <v>92.5</v>
      </c>
      <c r="AL157" s="99">
        <v>91.7</v>
      </c>
      <c r="AM157" s="100">
        <v>91</v>
      </c>
      <c r="AN157" s="93"/>
    </row>
    <row r="158" spans="19:40" x14ac:dyDescent="0.25">
      <c r="S158" s="96">
        <v>60</v>
      </c>
      <c r="T158" s="97">
        <v>96.5</v>
      </c>
      <c r="U158" s="98">
        <v>97.3</v>
      </c>
      <c r="V158" s="97">
        <v>97.6</v>
      </c>
      <c r="W158" s="98">
        <v>97.7</v>
      </c>
      <c r="X158" s="97">
        <v>97.7</v>
      </c>
      <c r="Y158" s="98">
        <v>97.6</v>
      </c>
      <c r="Z158" s="97">
        <v>97.5</v>
      </c>
      <c r="AA158" s="98">
        <v>97.3</v>
      </c>
      <c r="AB158" s="97">
        <v>97</v>
      </c>
      <c r="AC158" s="98">
        <v>96.8</v>
      </c>
      <c r="AD158" s="97">
        <v>96.4</v>
      </c>
      <c r="AE158" s="98">
        <v>96</v>
      </c>
      <c r="AF158" s="97">
        <v>95.5</v>
      </c>
      <c r="AG158" s="98">
        <v>95</v>
      </c>
      <c r="AH158" s="97">
        <v>94.4</v>
      </c>
      <c r="AI158" s="98">
        <v>93.8</v>
      </c>
      <c r="AJ158" s="97">
        <v>93.1</v>
      </c>
      <c r="AK158" s="98">
        <v>92.4</v>
      </c>
      <c r="AL158" s="97">
        <v>91.7</v>
      </c>
      <c r="AM158" s="98">
        <v>91</v>
      </c>
      <c r="AN158" s="93"/>
    </row>
    <row r="159" spans="19:40" x14ac:dyDescent="0.25">
      <c r="S159" s="95">
        <v>65</v>
      </c>
      <c r="T159" s="99">
        <v>95.6</v>
      </c>
      <c r="U159" s="100">
        <v>96.5</v>
      </c>
      <c r="V159" s="99">
        <v>96.9</v>
      </c>
      <c r="W159" s="100">
        <v>97.1</v>
      </c>
      <c r="X159" s="99">
        <v>97.1</v>
      </c>
      <c r="Y159" s="100">
        <v>97.1</v>
      </c>
      <c r="Z159" s="99">
        <v>97</v>
      </c>
      <c r="AA159" s="100">
        <v>96.8</v>
      </c>
      <c r="AB159" s="99">
        <v>96.6</v>
      </c>
      <c r="AC159" s="100">
        <v>96.3</v>
      </c>
      <c r="AD159" s="99">
        <v>96</v>
      </c>
      <c r="AE159" s="100">
        <v>95.6</v>
      </c>
      <c r="AF159" s="99">
        <v>95.2</v>
      </c>
      <c r="AG159" s="100">
        <v>94.7</v>
      </c>
      <c r="AH159" s="99">
        <v>94.2</v>
      </c>
      <c r="AI159" s="100">
        <v>93.6</v>
      </c>
      <c r="AJ159" s="99">
        <v>93</v>
      </c>
      <c r="AK159" s="100">
        <v>92.3</v>
      </c>
      <c r="AL159" s="99">
        <v>91.7</v>
      </c>
      <c r="AM159" s="100">
        <v>91</v>
      </c>
      <c r="AN159" s="93"/>
    </row>
    <row r="160" spans="19:40" x14ac:dyDescent="0.25">
      <c r="S160" s="96">
        <v>70</v>
      </c>
      <c r="T160" s="97">
        <v>94.6</v>
      </c>
      <c r="U160" s="98">
        <v>95.6</v>
      </c>
      <c r="V160" s="97">
        <v>96.1</v>
      </c>
      <c r="W160" s="98">
        <v>96.3</v>
      </c>
      <c r="X160" s="97">
        <v>96.4</v>
      </c>
      <c r="Y160" s="98">
        <v>96.4</v>
      </c>
      <c r="Z160" s="97">
        <v>96.4</v>
      </c>
      <c r="AA160" s="98">
        <v>96.3</v>
      </c>
      <c r="AB160" s="97">
        <v>96.1</v>
      </c>
      <c r="AC160" s="98">
        <v>95.8</v>
      </c>
      <c r="AD160" s="97">
        <v>95.5</v>
      </c>
      <c r="AE160" s="98">
        <v>95.2</v>
      </c>
      <c r="AF160" s="97">
        <v>94.8</v>
      </c>
      <c r="AG160" s="98">
        <v>94.4</v>
      </c>
      <c r="AH160" s="97">
        <v>93.9</v>
      </c>
      <c r="AI160" s="98">
        <v>93.4</v>
      </c>
      <c r="AJ160" s="97">
        <v>92.8</v>
      </c>
      <c r="AK160" s="98">
        <v>92.2</v>
      </c>
      <c r="AL160" s="97">
        <v>91.6</v>
      </c>
      <c r="AM160" s="98">
        <v>91</v>
      </c>
      <c r="AN160" s="93"/>
    </row>
    <row r="161" spans="19:40" x14ac:dyDescent="0.25">
      <c r="S161" s="95">
        <v>75</v>
      </c>
      <c r="T161" s="99">
        <v>93.8</v>
      </c>
      <c r="U161" s="100">
        <v>94.7</v>
      </c>
      <c r="V161" s="99">
        <v>95.2</v>
      </c>
      <c r="W161" s="100">
        <v>95.5</v>
      </c>
      <c r="X161" s="99">
        <v>95.7</v>
      </c>
      <c r="Y161" s="100">
        <v>95.7</v>
      </c>
      <c r="Z161" s="99">
        <v>95.7</v>
      </c>
      <c r="AA161" s="100">
        <v>95.6</v>
      </c>
      <c r="AB161" s="99">
        <v>95.4</v>
      </c>
      <c r="AC161" s="100">
        <v>95.2</v>
      </c>
      <c r="AD161" s="99">
        <v>95</v>
      </c>
      <c r="AE161" s="100">
        <v>94.7</v>
      </c>
      <c r="AF161" s="99">
        <v>94.4</v>
      </c>
      <c r="AG161" s="100">
        <v>94</v>
      </c>
      <c r="AH161" s="99">
        <v>93.6</v>
      </c>
      <c r="AI161" s="100">
        <v>93.1</v>
      </c>
      <c r="AJ161" s="99">
        <v>92.6</v>
      </c>
      <c r="AK161" s="100">
        <v>92.1</v>
      </c>
      <c r="AL161" s="99">
        <v>91.5</v>
      </c>
      <c r="AM161" s="100">
        <v>91</v>
      </c>
      <c r="AN161" s="93"/>
    </row>
    <row r="162" spans="19:40" x14ac:dyDescent="0.25">
      <c r="S162" s="96">
        <v>80</v>
      </c>
      <c r="T162" s="97">
        <v>93</v>
      </c>
      <c r="U162" s="98">
        <v>93.8</v>
      </c>
      <c r="V162" s="97">
        <v>94.3</v>
      </c>
      <c r="W162" s="98">
        <v>94.6</v>
      </c>
      <c r="X162" s="97">
        <v>94.8</v>
      </c>
      <c r="Y162" s="98">
        <v>94.9</v>
      </c>
      <c r="Z162" s="97">
        <v>94.9</v>
      </c>
      <c r="AA162" s="98">
        <v>94.8</v>
      </c>
      <c r="AB162" s="97">
        <v>94.7</v>
      </c>
      <c r="AC162" s="98">
        <v>94.5</v>
      </c>
      <c r="AD162" s="97">
        <v>94.3</v>
      </c>
      <c r="AE162" s="98">
        <v>94.1</v>
      </c>
      <c r="AF162" s="97">
        <v>93.8</v>
      </c>
      <c r="AG162" s="98">
        <v>93.5</v>
      </c>
      <c r="AH162" s="97">
        <v>93.1</v>
      </c>
      <c r="AI162" s="98">
        <v>92.8</v>
      </c>
      <c r="AJ162" s="97">
        <v>92.4</v>
      </c>
      <c r="AK162" s="98">
        <v>91.9</v>
      </c>
      <c r="AL162" s="97">
        <v>91.4</v>
      </c>
      <c r="AM162" s="98">
        <v>91</v>
      </c>
      <c r="AN162" s="93"/>
    </row>
    <row r="163" spans="19:40" x14ac:dyDescent="0.25">
      <c r="S163" s="95">
        <v>85</v>
      </c>
      <c r="T163" s="99">
        <v>92.3</v>
      </c>
      <c r="U163" s="100">
        <v>92.9</v>
      </c>
      <c r="V163" s="99">
        <v>93.3</v>
      </c>
      <c r="W163" s="100">
        <v>93.6</v>
      </c>
      <c r="X163" s="99">
        <v>93.7</v>
      </c>
      <c r="Y163" s="100">
        <v>93.8</v>
      </c>
      <c r="Z163" s="99">
        <v>93.9</v>
      </c>
      <c r="AA163" s="100">
        <v>93.8</v>
      </c>
      <c r="AB163" s="99">
        <v>93.8</v>
      </c>
      <c r="AC163" s="100">
        <v>93.7</v>
      </c>
      <c r="AD163" s="99">
        <v>93.5</v>
      </c>
      <c r="AE163" s="100">
        <v>93.4</v>
      </c>
      <c r="AF163" s="99">
        <v>93.1</v>
      </c>
      <c r="AG163" s="100">
        <v>92.9</v>
      </c>
      <c r="AH163" s="99">
        <v>92.6</v>
      </c>
      <c r="AI163" s="100">
        <v>92.4</v>
      </c>
      <c r="AJ163" s="99">
        <v>92</v>
      </c>
      <c r="AK163" s="100">
        <v>91.7</v>
      </c>
      <c r="AL163" s="99">
        <v>91.3</v>
      </c>
      <c r="AM163" s="100">
        <v>91</v>
      </c>
      <c r="AN163" s="93"/>
    </row>
    <row r="164" spans="19:40" x14ac:dyDescent="0.25">
      <c r="S164" s="96">
        <v>90</v>
      </c>
      <c r="T164" s="97">
        <v>91.6</v>
      </c>
      <c r="U164" s="98">
        <v>92</v>
      </c>
      <c r="V164" s="97">
        <v>92.3</v>
      </c>
      <c r="W164" s="98">
        <v>92.5</v>
      </c>
      <c r="X164" s="97">
        <v>92.6</v>
      </c>
      <c r="Y164" s="98">
        <v>92.7</v>
      </c>
      <c r="Z164" s="97">
        <v>92.7</v>
      </c>
      <c r="AA164" s="98">
        <v>92.7</v>
      </c>
      <c r="AB164" s="97">
        <v>92.7</v>
      </c>
      <c r="AC164" s="98">
        <v>92.7</v>
      </c>
      <c r="AD164" s="97">
        <v>92.6</v>
      </c>
      <c r="AE164" s="98">
        <v>92.5</v>
      </c>
      <c r="AF164" s="97">
        <v>92.4</v>
      </c>
      <c r="AG164" s="98">
        <v>92.2</v>
      </c>
      <c r="AH164" s="97">
        <v>92.1</v>
      </c>
      <c r="AI164" s="98">
        <v>91.9</v>
      </c>
      <c r="AJ164" s="97">
        <v>91.7</v>
      </c>
      <c r="AK164" s="98">
        <v>91.5</v>
      </c>
      <c r="AL164" s="97">
        <v>91.2</v>
      </c>
      <c r="AM164" s="98">
        <v>91</v>
      </c>
      <c r="AN164" s="93"/>
    </row>
    <row r="165" spans="19:40" x14ac:dyDescent="0.25">
      <c r="S165" s="95">
        <v>95</v>
      </c>
      <c r="T165" s="99">
        <v>91</v>
      </c>
      <c r="U165" s="100">
        <v>91.2</v>
      </c>
      <c r="V165" s="99">
        <v>91.3</v>
      </c>
      <c r="W165" s="100">
        <v>91.4</v>
      </c>
      <c r="X165" s="99">
        <v>91.4</v>
      </c>
      <c r="Y165" s="100">
        <v>91.5</v>
      </c>
      <c r="Z165" s="99">
        <v>91.5</v>
      </c>
      <c r="AA165" s="100">
        <v>91.5</v>
      </c>
      <c r="AB165" s="99">
        <v>91.6</v>
      </c>
      <c r="AC165" s="100">
        <v>91.5</v>
      </c>
      <c r="AD165" s="99">
        <v>91.5</v>
      </c>
      <c r="AE165" s="100">
        <v>91.5</v>
      </c>
      <c r="AF165" s="99">
        <v>91.5</v>
      </c>
      <c r="AG165" s="100">
        <v>91.4</v>
      </c>
      <c r="AH165" s="99">
        <v>91.4</v>
      </c>
      <c r="AI165" s="100">
        <v>91.3</v>
      </c>
      <c r="AJ165" s="99">
        <v>91.2</v>
      </c>
      <c r="AK165" s="100">
        <v>91.1</v>
      </c>
      <c r="AL165" s="99">
        <v>91.1</v>
      </c>
      <c r="AM165" s="100">
        <v>91</v>
      </c>
      <c r="AN165" s="93"/>
    </row>
    <row r="166" spans="19:40" x14ac:dyDescent="0.25">
      <c r="S166" s="96">
        <v>98</v>
      </c>
      <c r="T166" s="97">
        <v>91</v>
      </c>
      <c r="U166" s="98">
        <v>91</v>
      </c>
      <c r="V166" s="97">
        <v>91</v>
      </c>
      <c r="W166" s="98">
        <v>91</v>
      </c>
      <c r="X166" s="97">
        <v>91.1</v>
      </c>
      <c r="Y166" s="98">
        <v>91.1</v>
      </c>
      <c r="Z166" s="97">
        <v>91.1</v>
      </c>
      <c r="AA166" s="98">
        <v>91.1</v>
      </c>
      <c r="AB166" s="97">
        <v>91.1</v>
      </c>
      <c r="AC166" s="98">
        <v>91.1</v>
      </c>
      <c r="AD166" s="97">
        <v>91.1</v>
      </c>
      <c r="AE166" s="98">
        <v>91.1</v>
      </c>
      <c r="AF166" s="97">
        <v>91.1</v>
      </c>
      <c r="AG166" s="98">
        <v>91.1</v>
      </c>
      <c r="AH166" s="97">
        <v>91</v>
      </c>
      <c r="AI166" s="98">
        <v>91</v>
      </c>
      <c r="AJ166" s="97">
        <v>91</v>
      </c>
      <c r="AK166" s="98">
        <v>91</v>
      </c>
      <c r="AL166" s="97">
        <v>91</v>
      </c>
      <c r="AM166" s="98">
        <v>91</v>
      </c>
      <c r="AN166" s="93"/>
    </row>
    <row r="167" spans="19:40" x14ac:dyDescent="0.25">
      <c r="S167" s="128" t="s">
        <v>289</v>
      </c>
      <c r="T167" s="128"/>
      <c r="U167" s="128"/>
      <c r="V167" s="128"/>
      <c r="W167" s="128"/>
      <c r="X167" s="128"/>
      <c r="Y167" s="128"/>
      <c r="Z167" s="128"/>
      <c r="AA167" s="128"/>
      <c r="AB167" s="128"/>
      <c r="AC167" s="128"/>
      <c r="AD167" s="128"/>
      <c r="AE167" s="128"/>
      <c r="AF167" s="128"/>
      <c r="AG167" s="128"/>
      <c r="AH167" s="128"/>
      <c r="AI167" s="128"/>
      <c r="AJ167" s="128"/>
      <c r="AK167" s="128"/>
      <c r="AL167" s="128"/>
      <c r="AM167" s="128"/>
      <c r="AN167" s="128"/>
    </row>
    <row r="168" spans="19:40" x14ac:dyDescent="0.25">
      <c r="S168" s="129" t="s">
        <v>280</v>
      </c>
      <c r="T168" s="131" t="s">
        <v>221</v>
      </c>
      <c r="U168" s="132"/>
      <c r="V168" s="132"/>
      <c r="W168" s="132"/>
      <c r="X168" s="132"/>
      <c r="Y168" s="132"/>
      <c r="Z168" s="132"/>
      <c r="AA168" s="132"/>
      <c r="AB168" s="132"/>
      <c r="AC168" s="132"/>
      <c r="AD168" s="132"/>
      <c r="AE168" s="132"/>
      <c r="AF168" s="132"/>
      <c r="AG168" s="132"/>
      <c r="AH168" s="132"/>
      <c r="AI168" s="132"/>
      <c r="AJ168" s="132"/>
      <c r="AK168" s="132"/>
      <c r="AL168" s="132"/>
      <c r="AM168" s="133"/>
      <c r="AN168" s="93"/>
    </row>
    <row r="169" spans="19:40" x14ac:dyDescent="0.25">
      <c r="S169" s="130"/>
      <c r="T169" s="94">
        <v>5</v>
      </c>
      <c r="U169" s="95">
        <v>10</v>
      </c>
      <c r="V169" s="94">
        <v>15</v>
      </c>
      <c r="W169" s="95">
        <v>20</v>
      </c>
      <c r="X169" s="94">
        <v>25</v>
      </c>
      <c r="Y169" s="95">
        <v>30</v>
      </c>
      <c r="Z169" s="94">
        <v>35</v>
      </c>
      <c r="AA169" s="95">
        <v>40</v>
      </c>
      <c r="AB169" s="94">
        <v>45</v>
      </c>
      <c r="AC169" s="95">
        <v>50</v>
      </c>
      <c r="AD169" s="94">
        <v>55</v>
      </c>
      <c r="AE169" s="95">
        <v>60</v>
      </c>
      <c r="AF169" s="94">
        <v>65</v>
      </c>
      <c r="AG169" s="95">
        <v>70</v>
      </c>
      <c r="AH169" s="94">
        <v>75</v>
      </c>
      <c r="AI169" s="95">
        <v>80</v>
      </c>
      <c r="AJ169" s="94">
        <v>85</v>
      </c>
      <c r="AK169" s="95">
        <v>90</v>
      </c>
      <c r="AL169" s="94">
        <v>95</v>
      </c>
      <c r="AM169" s="95">
        <v>100</v>
      </c>
      <c r="AN169" s="93"/>
    </row>
    <row r="170" spans="19:40" x14ac:dyDescent="0.25">
      <c r="S170" s="96">
        <v>30</v>
      </c>
      <c r="T170" s="97">
        <v>99.7</v>
      </c>
      <c r="U170" s="98">
        <v>99.8</v>
      </c>
      <c r="V170" s="97">
        <v>99.8</v>
      </c>
      <c r="W170" s="98">
        <v>99.8</v>
      </c>
      <c r="X170" s="97">
        <v>99.7</v>
      </c>
      <c r="Y170" s="98">
        <v>99.6</v>
      </c>
      <c r="Z170" s="97">
        <v>99.4</v>
      </c>
      <c r="AA170" s="98">
        <v>99.1</v>
      </c>
      <c r="AB170" s="97">
        <v>98.8</v>
      </c>
      <c r="AC170" s="98">
        <v>98.5</v>
      </c>
      <c r="AD170" s="97">
        <v>98.1</v>
      </c>
      <c r="AE170" s="98">
        <v>97.7</v>
      </c>
      <c r="AF170" s="97">
        <v>97.2</v>
      </c>
      <c r="AG170" s="98">
        <v>96.7</v>
      </c>
      <c r="AH170" s="97">
        <v>96.1</v>
      </c>
      <c r="AI170" s="98">
        <v>95.5</v>
      </c>
      <c r="AJ170" s="97">
        <v>94.9</v>
      </c>
      <c r="AK170" s="98">
        <v>94.2</v>
      </c>
      <c r="AL170" s="97">
        <v>93.5</v>
      </c>
      <c r="AM170" s="98">
        <v>92.7</v>
      </c>
      <c r="AN170" s="93"/>
    </row>
    <row r="171" spans="19:40" x14ac:dyDescent="0.25">
      <c r="S171" s="95">
        <v>35</v>
      </c>
      <c r="T171" s="99">
        <v>99.5</v>
      </c>
      <c r="U171" s="100">
        <v>99.6</v>
      </c>
      <c r="V171" s="99">
        <v>99.7</v>
      </c>
      <c r="W171" s="100">
        <v>99.6</v>
      </c>
      <c r="X171" s="99">
        <v>99.6</v>
      </c>
      <c r="Y171" s="100">
        <v>99.4</v>
      </c>
      <c r="Z171" s="99">
        <v>99.3</v>
      </c>
      <c r="AA171" s="100">
        <v>99</v>
      </c>
      <c r="AB171" s="99">
        <v>98.7</v>
      </c>
      <c r="AC171" s="100">
        <v>98.4</v>
      </c>
      <c r="AD171" s="99">
        <v>98</v>
      </c>
      <c r="AE171" s="100">
        <v>97.6</v>
      </c>
      <c r="AF171" s="99">
        <v>97.2</v>
      </c>
      <c r="AG171" s="100">
        <v>96.6</v>
      </c>
      <c r="AH171" s="99">
        <v>96.1</v>
      </c>
      <c r="AI171" s="100">
        <v>95.5</v>
      </c>
      <c r="AJ171" s="99">
        <v>94.8</v>
      </c>
      <c r="AK171" s="100">
        <v>94.2</v>
      </c>
      <c r="AL171" s="99">
        <v>93.4</v>
      </c>
      <c r="AM171" s="100">
        <v>92.7</v>
      </c>
      <c r="AN171" s="93"/>
    </row>
    <row r="172" spans="19:40" x14ac:dyDescent="0.25">
      <c r="S172" s="96">
        <v>40</v>
      </c>
      <c r="T172" s="97">
        <v>99.2</v>
      </c>
      <c r="U172" s="98">
        <v>99.4</v>
      </c>
      <c r="V172" s="97">
        <v>99.5</v>
      </c>
      <c r="W172" s="98">
        <v>99.5</v>
      </c>
      <c r="X172" s="97">
        <v>99.4</v>
      </c>
      <c r="Y172" s="98">
        <v>99.3</v>
      </c>
      <c r="Z172" s="97">
        <v>99.1</v>
      </c>
      <c r="AA172" s="98">
        <v>98.9</v>
      </c>
      <c r="AB172" s="97">
        <v>98.6</v>
      </c>
      <c r="AC172" s="98">
        <v>98.3</v>
      </c>
      <c r="AD172" s="97">
        <v>97.9</v>
      </c>
      <c r="AE172" s="98">
        <v>97.5</v>
      </c>
      <c r="AF172" s="97">
        <v>97.1</v>
      </c>
      <c r="AG172" s="98">
        <v>96.6</v>
      </c>
      <c r="AH172" s="97">
        <v>96</v>
      </c>
      <c r="AI172" s="98">
        <v>95.4</v>
      </c>
      <c r="AJ172" s="97">
        <v>94.8</v>
      </c>
      <c r="AK172" s="98">
        <v>94.1</v>
      </c>
      <c r="AL172" s="97">
        <v>93.4</v>
      </c>
      <c r="AM172" s="98">
        <v>92.7</v>
      </c>
      <c r="AN172" s="93"/>
    </row>
    <row r="173" spans="19:40" x14ac:dyDescent="0.25">
      <c r="S173" s="95">
        <v>45</v>
      </c>
      <c r="T173" s="99">
        <v>98.7</v>
      </c>
      <c r="U173" s="100">
        <v>99.1</v>
      </c>
      <c r="V173" s="99">
        <v>99.2</v>
      </c>
      <c r="W173" s="100">
        <v>99.2</v>
      </c>
      <c r="X173" s="99">
        <v>99.2</v>
      </c>
      <c r="Y173" s="100">
        <v>99</v>
      </c>
      <c r="Z173" s="99">
        <v>98.9</v>
      </c>
      <c r="AA173" s="100">
        <v>98.7</v>
      </c>
      <c r="AB173" s="99">
        <v>98.4</v>
      </c>
      <c r="AC173" s="100">
        <v>98.1</v>
      </c>
      <c r="AD173" s="99">
        <v>97.8</v>
      </c>
      <c r="AE173" s="100">
        <v>97.4</v>
      </c>
      <c r="AF173" s="99">
        <v>97</v>
      </c>
      <c r="AG173" s="100">
        <v>96.5</v>
      </c>
      <c r="AH173" s="99">
        <v>95.9</v>
      </c>
      <c r="AI173" s="100">
        <v>95.4</v>
      </c>
      <c r="AJ173" s="99">
        <v>94.7</v>
      </c>
      <c r="AK173" s="100">
        <v>94.1</v>
      </c>
      <c r="AL173" s="99">
        <v>93.4</v>
      </c>
      <c r="AM173" s="100">
        <v>92.7</v>
      </c>
      <c r="AN173" s="93"/>
    </row>
    <row r="174" spans="19:40" x14ac:dyDescent="0.25">
      <c r="S174" s="96">
        <v>50</v>
      </c>
      <c r="T174" s="97">
        <v>98.2</v>
      </c>
      <c r="U174" s="98">
        <v>98.8</v>
      </c>
      <c r="V174" s="97">
        <v>98.9</v>
      </c>
      <c r="W174" s="98">
        <v>98.9</v>
      </c>
      <c r="X174" s="97">
        <v>98.9</v>
      </c>
      <c r="Y174" s="98">
        <v>98.8</v>
      </c>
      <c r="Z174" s="97">
        <v>98.6</v>
      </c>
      <c r="AA174" s="98">
        <v>98.4</v>
      </c>
      <c r="AB174" s="97">
        <v>98.2</v>
      </c>
      <c r="AC174" s="98">
        <v>97.9</v>
      </c>
      <c r="AD174" s="97">
        <v>97.6</v>
      </c>
      <c r="AE174" s="98">
        <v>97.2</v>
      </c>
      <c r="AF174" s="97">
        <v>96.8</v>
      </c>
      <c r="AG174" s="98">
        <v>96.4</v>
      </c>
      <c r="AH174" s="97">
        <v>95.8</v>
      </c>
      <c r="AI174" s="98">
        <v>95.3</v>
      </c>
      <c r="AJ174" s="97">
        <v>94.7</v>
      </c>
      <c r="AK174" s="98">
        <v>94.1</v>
      </c>
      <c r="AL174" s="97">
        <v>93.4</v>
      </c>
      <c r="AM174" s="98">
        <v>92.7</v>
      </c>
      <c r="AN174" s="93"/>
    </row>
    <row r="175" spans="19:40" x14ac:dyDescent="0.25">
      <c r="S175" s="95">
        <v>55</v>
      </c>
      <c r="T175" s="99">
        <v>97.7</v>
      </c>
      <c r="U175" s="100">
        <v>98.3</v>
      </c>
      <c r="V175" s="99">
        <v>98.5</v>
      </c>
      <c r="W175" s="100">
        <v>98.6</v>
      </c>
      <c r="X175" s="99">
        <v>98.5</v>
      </c>
      <c r="Y175" s="100">
        <v>98.5</v>
      </c>
      <c r="Z175" s="99">
        <v>98.3</v>
      </c>
      <c r="AA175" s="100">
        <v>98.1</v>
      </c>
      <c r="AB175" s="99">
        <v>97.9</v>
      </c>
      <c r="AC175" s="100">
        <v>97.7</v>
      </c>
      <c r="AD175" s="99">
        <v>97.4</v>
      </c>
      <c r="AE175" s="100">
        <v>97</v>
      </c>
      <c r="AF175" s="99">
        <v>96.6</v>
      </c>
      <c r="AG175" s="100">
        <v>96.2</v>
      </c>
      <c r="AH175" s="99">
        <v>95.7</v>
      </c>
      <c r="AI175" s="100">
        <v>95.2</v>
      </c>
      <c r="AJ175" s="99">
        <v>94.6</v>
      </c>
      <c r="AK175" s="100">
        <v>94</v>
      </c>
      <c r="AL175" s="99">
        <v>93.4</v>
      </c>
      <c r="AM175" s="100">
        <v>92.7</v>
      </c>
      <c r="AN175" s="93"/>
    </row>
    <row r="176" spans="19:40" x14ac:dyDescent="0.25">
      <c r="S176" s="96">
        <v>60</v>
      </c>
      <c r="T176" s="97">
        <v>97.1</v>
      </c>
      <c r="U176" s="98">
        <v>97.8</v>
      </c>
      <c r="V176" s="97">
        <v>98</v>
      </c>
      <c r="W176" s="98">
        <v>98.1</v>
      </c>
      <c r="X176" s="97">
        <v>98.1</v>
      </c>
      <c r="Y176" s="98">
        <v>98.1</v>
      </c>
      <c r="Z176" s="97">
        <v>97.9</v>
      </c>
      <c r="AA176" s="98">
        <v>97.8</v>
      </c>
      <c r="AB176" s="97">
        <v>97.6</v>
      </c>
      <c r="AC176" s="98">
        <v>97.4</v>
      </c>
      <c r="AD176" s="97">
        <v>97.1</v>
      </c>
      <c r="AE176" s="98">
        <v>96.8</v>
      </c>
      <c r="AF176" s="97">
        <v>96.4</v>
      </c>
      <c r="AG176" s="98">
        <v>96</v>
      </c>
      <c r="AH176" s="97">
        <v>95.6</v>
      </c>
      <c r="AI176" s="98">
        <v>95.1</v>
      </c>
      <c r="AJ176" s="97">
        <v>94.5</v>
      </c>
      <c r="AK176" s="98">
        <v>93.9</v>
      </c>
      <c r="AL176" s="97">
        <v>93.3</v>
      </c>
      <c r="AM176" s="98">
        <v>92.7</v>
      </c>
      <c r="AN176" s="93"/>
    </row>
    <row r="177" spans="19:40" x14ac:dyDescent="0.25">
      <c r="S177" s="95">
        <v>65</v>
      </c>
      <c r="T177" s="99">
        <v>96.4</v>
      </c>
      <c r="U177" s="100">
        <v>97.1</v>
      </c>
      <c r="V177" s="99">
        <v>97.5</v>
      </c>
      <c r="W177" s="100">
        <v>97.6</v>
      </c>
      <c r="X177" s="99">
        <v>97.6</v>
      </c>
      <c r="Y177" s="100">
        <v>97.6</v>
      </c>
      <c r="Z177" s="99">
        <v>97.5</v>
      </c>
      <c r="AA177" s="100">
        <v>97.4</v>
      </c>
      <c r="AB177" s="99">
        <v>97.2</v>
      </c>
      <c r="AC177" s="100">
        <v>97</v>
      </c>
      <c r="AD177" s="99">
        <v>96.8</v>
      </c>
      <c r="AE177" s="100">
        <v>96.5</v>
      </c>
      <c r="AF177" s="99">
        <v>96.2</v>
      </c>
      <c r="AG177" s="100">
        <v>95.8</v>
      </c>
      <c r="AH177" s="99">
        <v>95.4</v>
      </c>
      <c r="AI177" s="100">
        <v>94.9</v>
      </c>
      <c r="AJ177" s="99">
        <v>94.4</v>
      </c>
      <c r="AK177" s="100">
        <v>93.9</v>
      </c>
      <c r="AL177" s="99">
        <v>93.3</v>
      </c>
      <c r="AM177" s="100">
        <v>92.7</v>
      </c>
      <c r="AN177" s="93"/>
    </row>
    <row r="178" spans="19:40" x14ac:dyDescent="0.25">
      <c r="S178" s="96">
        <v>70</v>
      </c>
      <c r="T178" s="97">
        <v>95.6</v>
      </c>
      <c r="U178" s="98">
        <v>96.4</v>
      </c>
      <c r="V178" s="97">
        <v>96.8</v>
      </c>
      <c r="W178" s="98">
        <v>97</v>
      </c>
      <c r="X178" s="97">
        <v>97.1</v>
      </c>
      <c r="Y178" s="98">
        <v>97.1</v>
      </c>
      <c r="Z178" s="97">
        <v>97</v>
      </c>
      <c r="AA178" s="98">
        <v>96.9</v>
      </c>
      <c r="AB178" s="97">
        <v>96.8</v>
      </c>
      <c r="AC178" s="98">
        <v>96.6</v>
      </c>
      <c r="AD178" s="97">
        <v>96.4</v>
      </c>
      <c r="AE178" s="98">
        <v>96.1</v>
      </c>
      <c r="AF178" s="97">
        <v>95.8</v>
      </c>
      <c r="AG178" s="98">
        <v>95.5</v>
      </c>
      <c r="AH178" s="97">
        <v>95.1</v>
      </c>
      <c r="AI178" s="98">
        <v>94.7</v>
      </c>
      <c r="AJ178" s="97">
        <v>94.2</v>
      </c>
      <c r="AK178" s="98">
        <v>93.8</v>
      </c>
      <c r="AL178" s="97">
        <v>93.3</v>
      </c>
      <c r="AM178" s="98">
        <v>92.7</v>
      </c>
      <c r="AN178" s="93"/>
    </row>
    <row r="179" spans="19:40" x14ac:dyDescent="0.25">
      <c r="S179" s="95">
        <v>75</v>
      </c>
      <c r="T179" s="99">
        <v>94.8</v>
      </c>
      <c r="U179" s="100">
        <v>95.6</v>
      </c>
      <c r="V179" s="99">
        <v>96</v>
      </c>
      <c r="W179" s="100">
        <v>96.3</v>
      </c>
      <c r="X179" s="99">
        <v>96.4</v>
      </c>
      <c r="Y179" s="100">
        <v>96.5</v>
      </c>
      <c r="Z179" s="99">
        <v>96.4</v>
      </c>
      <c r="AA179" s="100">
        <v>96.4</v>
      </c>
      <c r="AB179" s="99">
        <v>96.3</v>
      </c>
      <c r="AC179" s="100">
        <v>96.1</v>
      </c>
      <c r="AD179" s="99">
        <v>95.9</v>
      </c>
      <c r="AE179" s="100">
        <v>95.7</v>
      </c>
      <c r="AF179" s="99">
        <v>95.5</v>
      </c>
      <c r="AG179" s="100">
        <v>95.2</v>
      </c>
      <c r="AH179" s="99">
        <v>94.8</v>
      </c>
      <c r="AI179" s="100">
        <v>94.5</v>
      </c>
      <c r="AJ179" s="99">
        <v>94.1</v>
      </c>
      <c r="AK179" s="100">
        <v>93.6</v>
      </c>
      <c r="AL179" s="99">
        <v>93.2</v>
      </c>
      <c r="AM179" s="100">
        <v>92.7</v>
      </c>
      <c r="AN179" s="93"/>
    </row>
    <row r="180" spans="19:40" x14ac:dyDescent="0.25">
      <c r="S180" s="96">
        <v>80</v>
      </c>
      <c r="T180" s="97">
        <v>94.1</v>
      </c>
      <c r="U180" s="98">
        <v>94.8</v>
      </c>
      <c r="V180" s="97">
        <v>95.3</v>
      </c>
      <c r="W180" s="98">
        <v>95.5</v>
      </c>
      <c r="X180" s="97">
        <v>95.7</v>
      </c>
      <c r="Y180" s="98">
        <v>95.8</v>
      </c>
      <c r="Z180" s="97">
        <v>95.8</v>
      </c>
      <c r="AA180" s="98">
        <v>95.7</v>
      </c>
      <c r="AB180" s="97">
        <v>95.7</v>
      </c>
      <c r="AC180" s="98">
        <v>95.5</v>
      </c>
      <c r="AD180" s="97">
        <v>95.4</v>
      </c>
      <c r="AE180" s="98">
        <v>95.2</v>
      </c>
      <c r="AF180" s="97">
        <v>95</v>
      </c>
      <c r="AG180" s="98">
        <v>94.8</v>
      </c>
      <c r="AH180" s="97">
        <v>94.5</v>
      </c>
      <c r="AI180" s="98">
        <v>94.2</v>
      </c>
      <c r="AJ180" s="97">
        <v>93.8</v>
      </c>
      <c r="AK180" s="98">
        <v>93.5</v>
      </c>
      <c r="AL180" s="97">
        <v>93.1</v>
      </c>
      <c r="AM180" s="98">
        <v>92.7</v>
      </c>
      <c r="AN180" s="93"/>
    </row>
    <row r="181" spans="19:40" x14ac:dyDescent="0.25">
      <c r="S181" s="95">
        <v>85</v>
      </c>
      <c r="T181" s="99">
        <v>93.6</v>
      </c>
      <c r="U181" s="100">
        <v>94.1</v>
      </c>
      <c r="V181" s="99">
        <v>94.4</v>
      </c>
      <c r="W181" s="100">
        <v>94.7</v>
      </c>
      <c r="X181" s="99">
        <v>94.8</v>
      </c>
      <c r="Y181" s="100">
        <v>94.9</v>
      </c>
      <c r="Z181" s="99">
        <v>95</v>
      </c>
      <c r="AA181" s="100">
        <v>95</v>
      </c>
      <c r="AB181" s="99">
        <v>94.9</v>
      </c>
      <c r="AC181" s="100">
        <v>94.9</v>
      </c>
      <c r="AD181" s="99">
        <v>94.7</v>
      </c>
      <c r="AE181" s="100">
        <v>94.6</v>
      </c>
      <c r="AF181" s="99">
        <v>94.5</v>
      </c>
      <c r="AG181" s="100">
        <v>94.3</v>
      </c>
      <c r="AH181" s="99">
        <v>94.1</v>
      </c>
      <c r="AI181" s="100">
        <v>93.8</v>
      </c>
      <c r="AJ181" s="99">
        <v>93.6</v>
      </c>
      <c r="AK181" s="100">
        <v>93.3</v>
      </c>
      <c r="AL181" s="99">
        <v>93</v>
      </c>
      <c r="AM181" s="100">
        <v>92.7</v>
      </c>
      <c r="AN181" s="93"/>
    </row>
    <row r="182" spans="19:40" x14ac:dyDescent="0.25">
      <c r="S182" s="96">
        <v>90</v>
      </c>
      <c r="T182" s="97">
        <v>93.1</v>
      </c>
      <c r="U182" s="98">
        <v>93.4</v>
      </c>
      <c r="V182" s="97">
        <v>93.6</v>
      </c>
      <c r="W182" s="98">
        <v>93.8</v>
      </c>
      <c r="X182" s="97">
        <v>93.9</v>
      </c>
      <c r="Y182" s="98">
        <v>94</v>
      </c>
      <c r="Z182" s="97">
        <v>94.1</v>
      </c>
      <c r="AA182" s="98">
        <v>94.1</v>
      </c>
      <c r="AB182" s="97">
        <v>94.1</v>
      </c>
      <c r="AC182" s="98">
        <v>94</v>
      </c>
      <c r="AD182" s="97">
        <v>94</v>
      </c>
      <c r="AE182" s="98">
        <v>93.9</v>
      </c>
      <c r="AF182" s="97">
        <v>93.8</v>
      </c>
      <c r="AG182" s="98">
        <v>93.7</v>
      </c>
      <c r="AH182" s="97">
        <v>93.6</v>
      </c>
      <c r="AI182" s="98">
        <v>93.4</v>
      </c>
      <c r="AJ182" s="97">
        <v>93.3</v>
      </c>
      <c r="AK182" s="98">
        <v>93.1</v>
      </c>
      <c r="AL182" s="97">
        <v>92.9</v>
      </c>
      <c r="AM182" s="98">
        <v>92.7</v>
      </c>
      <c r="AN182" s="93"/>
    </row>
    <row r="183" spans="19:40" x14ac:dyDescent="0.25">
      <c r="S183" s="95">
        <v>95</v>
      </c>
      <c r="T183" s="99">
        <v>92.7</v>
      </c>
      <c r="U183" s="100">
        <v>92.8</v>
      </c>
      <c r="V183" s="99">
        <v>92.9</v>
      </c>
      <c r="W183" s="100">
        <v>93</v>
      </c>
      <c r="X183" s="99">
        <v>93</v>
      </c>
      <c r="Y183" s="100">
        <v>93.1</v>
      </c>
      <c r="Z183" s="99">
        <v>93.1</v>
      </c>
      <c r="AA183" s="100">
        <v>93.1</v>
      </c>
      <c r="AB183" s="99">
        <v>93.1</v>
      </c>
      <c r="AC183" s="100">
        <v>93.1</v>
      </c>
      <c r="AD183" s="99">
        <v>93.1</v>
      </c>
      <c r="AE183" s="100">
        <v>93.1</v>
      </c>
      <c r="AF183" s="99">
        <v>93.1</v>
      </c>
      <c r="AG183" s="100">
        <v>93.1</v>
      </c>
      <c r="AH183" s="99">
        <v>93</v>
      </c>
      <c r="AI183" s="100">
        <v>93</v>
      </c>
      <c r="AJ183" s="99">
        <v>92.9</v>
      </c>
      <c r="AK183" s="100">
        <v>92.9</v>
      </c>
      <c r="AL183" s="99">
        <v>92.8</v>
      </c>
      <c r="AM183" s="100">
        <v>92.7</v>
      </c>
      <c r="AN183" s="93"/>
    </row>
    <row r="184" spans="19:40" x14ac:dyDescent="0.25">
      <c r="S184" s="96">
        <v>98</v>
      </c>
      <c r="T184" s="97">
        <v>92.7</v>
      </c>
      <c r="U184" s="98">
        <v>92.7</v>
      </c>
      <c r="V184" s="97">
        <v>92.7</v>
      </c>
      <c r="W184" s="98">
        <v>92.7</v>
      </c>
      <c r="X184" s="97">
        <v>92.7</v>
      </c>
      <c r="Y184" s="98">
        <v>92.8</v>
      </c>
      <c r="Z184" s="97">
        <v>92.8</v>
      </c>
      <c r="AA184" s="98">
        <v>92.8</v>
      </c>
      <c r="AB184" s="97">
        <v>92.8</v>
      </c>
      <c r="AC184" s="98">
        <v>92.8</v>
      </c>
      <c r="AD184" s="97">
        <v>92.8</v>
      </c>
      <c r="AE184" s="98">
        <v>92.8</v>
      </c>
      <c r="AF184" s="97">
        <v>92.8</v>
      </c>
      <c r="AG184" s="98">
        <v>92.8</v>
      </c>
      <c r="AH184" s="97">
        <v>92.8</v>
      </c>
      <c r="AI184" s="98">
        <v>92.8</v>
      </c>
      <c r="AJ184" s="97">
        <v>92.7</v>
      </c>
      <c r="AK184" s="98">
        <v>92.7</v>
      </c>
      <c r="AL184" s="97">
        <v>92.7</v>
      </c>
      <c r="AM184" s="98">
        <v>92.7</v>
      </c>
      <c r="AN184" s="93"/>
    </row>
    <row r="185" spans="19:40" x14ac:dyDescent="0.25">
      <c r="S185" s="101"/>
      <c r="T185" s="101"/>
      <c r="U185" s="101"/>
      <c r="V185" s="10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2"/>
      <c r="AM185" s="92"/>
      <c r="AN185" s="92"/>
    </row>
    <row r="186" spans="19:40" x14ac:dyDescent="0.25">
      <c r="S186" s="128" t="s">
        <v>290</v>
      </c>
      <c r="T186" s="128"/>
      <c r="U186" s="128"/>
      <c r="V186" s="128"/>
      <c r="W186" s="128"/>
      <c r="X186" s="128"/>
      <c r="Y186" s="128"/>
      <c r="Z186" s="128"/>
      <c r="AA186" s="128"/>
      <c r="AB186" s="128"/>
      <c r="AC186" s="128"/>
      <c r="AD186" s="128"/>
      <c r="AE186" s="128"/>
      <c r="AF186" s="128"/>
      <c r="AG186" s="128"/>
      <c r="AH186" s="128"/>
      <c r="AI186" s="128"/>
      <c r="AJ186" s="128"/>
      <c r="AK186" s="128"/>
      <c r="AL186" s="128"/>
      <c r="AM186" s="128"/>
      <c r="AN186" s="128"/>
    </row>
    <row r="187" spans="19:40" x14ac:dyDescent="0.25">
      <c r="S187" s="129" t="s">
        <v>280</v>
      </c>
      <c r="T187" s="131" t="s">
        <v>221</v>
      </c>
      <c r="U187" s="132"/>
      <c r="V187" s="132"/>
      <c r="W187" s="132"/>
      <c r="X187" s="132"/>
      <c r="Y187" s="132"/>
      <c r="Z187" s="132"/>
      <c r="AA187" s="132"/>
      <c r="AB187" s="132"/>
      <c r="AC187" s="132"/>
      <c r="AD187" s="132"/>
      <c r="AE187" s="132"/>
      <c r="AF187" s="132"/>
      <c r="AG187" s="132"/>
      <c r="AH187" s="132"/>
      <c r="AI187" s="132"/>
      <c r="AJ187" s="132"/>
      <c r="AK187" s="132"/>
      <c r="AL187" s="132"/>
      <c r="AM187" s="133"/>
      <c r="AN187" s="93"/>
    </row>
    <row r="188" spans="19:40" x14ac:dyDescent="0.25">
      <c r="S188" s="130"/>
      <c r="T188" s="94">
        <v>5</v>
      </c>
      <c r="U188" s="95">
        <v>10</v>
      </c>
      <c r="V188" s="94">
        <v>15</v>
      </c>
      <c r="W188" s="95">
        <v>20</v>
      </c>
      <c r="X188" s="94">
        <v>25</v>
      </c>
      <c r="Y188" s="95">
        <v>30</v>
      </c>
      <c r="Z188" s="94">
        <v>35</v>
      </c>
      <c r="AA188" s="95">
        <v>40</v>
      </c>
      <c r="AB188" s="94">
        <v>45</v>
      </c>
      <c r="AC188" s="95">
        <v>50</v>
      </c>
      <c r="AD188" s="94">
        <v>55</v>
      </c>
      <c r="AE188" s="95">
        <v>60</v>
      </c>
      <c r="AF188" s="94">
        <v>65</v>
      </c>
      <c r="AG188" s="95">
        <v>70</v>
      </c>
      <c r="AH188" s="94">
        <v>75</v>
      </c>
      <c r="AI188" s="95">
        <v>80</v>
      </c>
      <c r="AJ188" s="94">
        <v>85</v>
      </c>
      <c r="AK188" s="95">
        <v>90</v>
      </c>
      <c r="AL188" s="94">
        <v>95</v>
      </c>
      <c r="AM188" s="95">
        <v>100</v>
      </c>
      <c r="AN188" s="93"/>
    </row>
    <row r="189" spans="19:40" x14ac:dyDescent="0.25">
      <c r="S189" s="96">
        <v>30</v>
      </c>
      <c r="T189" s="97">
        <v>99.8</v>
      </c>
      <c r="U189" s="98">
        <v>99.9</v>
      </c>
      <c r="V189" s="97">
        <v>99.9</v>
      </c>
      <c r="W189" s="98">
        <v>99.8</v>
      </c>
      <c r="X189" s="97">
        <v>99.8</v>
      </c>
      <c r="Y189" s="98">
        <v>99.7</v>
      </c>
      <c r="Z189" s="97">
        <v>99.5</v>
      </c>
      <c r="AA189" s="98">
        <v>99.4</v>
      </c>
      <c r="AB189" s="97">
        <v>99.1</v>
      </c>
      <c r="AC189" s="98">
        <v>98.8</v>
      </c>
      <c r="AD189" s="97">
        <v>98.5</v>
      </c>
      <c r="AE189" s="98">
        <v>98.2</v>
      </c>
      <c r="AF189" s="97">
        <v>97.8</v>
      </c>
      <c r="AG189" s="98">
        <v>97.4</v>
      </c>
      <c r="AH189" s="97">
        <v>96.9</v>
      </c>
      <c r="AI189" s="98">
        <v>96.4</v>
      </c>
      <c r="AJ189" s="97">
        <v>95.9</v>
      </c>
      <c r="AK189" s="98">
        <v>95.3</v>
      </c>
      <c r="AL189" s="97">
        <v>94.7</v>
      </c>
      <c r="AM189" s="98">
        <v>94.1</v>
      </c>
      <c r="AN189" s="93"/>
    </row>
    <row r="190" spans="19:40" x14ac:dyDescent="0.25">
      <c r="S190" s="95">
        <v>35</v>
      </c>
      <c r="T190" s="99">
        <v>99.6</v>
      </c>
      <c r="U190" s="100">
        <v>99.7</v>
      </c>
      <c r="V190" s="99">
        <v>99.7</v>
      </c>
      <c r="W190" s="100">
        <v>99.7</v>
      </c>
      <c r="X190" s="99">
        <v>99.7</v>
      </c>
      <c r="Y190" s="100">
        <v>99.6</v>
      </c>
      <c r="Z190" s="99">
        <v>99.4</v>
      </c>
      <c r="AA190" s="100">
        <v>99.3</v>
      </c>
      <c r="AB190" s="99">
        <v>99</v>
      </c>
      <c r="AC190" s="100">
        <v>98.8</v>
      </c>
      <c r="AD190" s="99">
        <v>98.5</v>
      </c>
      <c r="AE190" s="100">
        <v>98.1</v>
      </c>
      <c r="AF190" s="99">
        <v>97.8</v>
      </c>
      <c r="AG190" s="100">
        <v>97.4</v>
      </c>
      <c r="AH190" s="99">
        <v>96.9</v>
      </c>
      <c r="AI190" s="100">
        <v>96.4</v>
      </c>
      <c r="AJ190" s="99">
        <v>95.9</v>
      </c>
      <c r="AK190" s="100">
        <v>95.3</v>
      </c>
      <c r="AL190" s="99">
        <v>94.7</v>
      </c>
      <c r="AM190" s="100">
        <v>94.1</v>
      </c>
      <c r="AN190" s="93"/>
    </row>
    <row r="191" spans="19:40" x14ac:dyDescent="0.25">
      <c r="S191" s="96">
        <v>40</v>
      </c>
      <c r="T191" s="97">
        <v>99.4</v>
      </c>
      <c r="U191" s="98">
        <v>99.5</v>
      </c>
      <c r="V191" s="97">
        <v>99.6</v>
      </c>
      <c r="W191" s="98">
        <v>99.6</v>
      </c>
      <c r="X191" s="97">
        <v>99.5</v>
      </c>
      <c r="Y191" s="98">
        <v>99.4</v>
      </c>
      <c r="Z191" s="97">
        <v>99.3</v>
      </c>
      <c r="AA191" s="98">
        <v>99.1</v>
      </c>
      <c r="AB191" s="97">
        <v>98.9</v>
      </c>
      <c r="AC191" s="98">
        <v>98.6</v>
      </c>
      <c r="AD191" s="97">
        <v>98.4</v>
      </c>
      <c r="AE191" s="98">
        <v>98</v>
      </c>
      <c r="AF191" s="97">
        <v>97.7</v>
      </c>
      <c r="AG191" s="98">
        <v>97.3</v>
      </c>
      <c r="AH191" s="97">
        <v>96.8</v>
      </c>
      <c r="AI191" s="98">
        <v>96.4</v>
      </c>
      <c r="AJ191" s="97">
        <v>95.8</v>
      </c>
      <c r="AK191" s="98">
        <v>95.3</v>
      </c>
      <c r="AL191" s="97">
        <v>94.7</v>
      </c>
      <c r="AM191" s="98">
        <v>94.1</v>
      </c>
      <c r="AN191" s="93"/>
    </row>
    <row r="192" spans="19:40" x14ac:dyDescent="0.25">
      <c r="S192" s="95">
        <v>45</v>
      </c>
      <c r="T192" s="99">
        <v>99</v>
      </c>
      <c r="U192" s="100">
        <v>99.3</v>
      </c>
      <c r="V192" s="99">
        <v>99.4</v>
      </c>
      <c r="W192" s="100">
        <v>99.4</v>
      </c>
      <c r="X192" s="99">
        <v>99.3</v>
      </c>
      <c r="Y192" s="100">
        <v>99.2</v>
      </c>
      <c r="Z192" s="99">
        <v>99.1</v>
      </c>
      <c r="AA192" s="100">
        <v>98.9</v>
      </c>
      <c r="AB192" s="99">
        <v>98.7</v>
      </c>
      <c r="AC192" s="100">
        <v>98.5</v>
      </c>
      <c r="AD192" s="99">
        <v>98.2</v>
      </c>
      <c r="AE192" s="100">
        <v>97.9</v>
      </c>
      <c r="AF192" s="99">
        <v>97.6</v>
      </c>
      <c r="AG192" s="100">
        <v>97.2</v>
      </c>
      <c r="AH192" s="99">
        <v>96.8</v>
      </c>
      <c r="AI192" s="100">
        <v>96.3</v>
      </c>
      <c r="AJ192" s="99">
        <v>95.8</v>
      </c>
      <c r="AK192" s="100">
        <v>95.2</v>
      </c>
      <c r="AL192" s="99">
        <v>94.7</v>
      </c>
      <c r="AM192" s="100">
        <v>94.1</v>
      </c>
      <c r="AN192" s="93"/>
    </row>
    <row r="193" spans="19:40" x14ac:dyDescent="0.25">
      <c r="S193" s="96">
        <v>50</v>
      </c>
      <c r="T193" s="97">
        <v>98.6</v>
      </c>
      <c r="U193" s="98">
        <v>99</v>
      </c>
      <c r="V193" s="97">
        <v>99.1</v>
      </c>
      <c r="W193" s="98">
        <v>99.2</v>
      </c>
      <c r="X193" s="97">
        <v>99.1</v>
      </c>
      <c r="Y193" s="98">
        <v>99</v>
      </c>
      <c r="Z193" s="97">
        <v>98.9</v>
      </c>
      <c r="AA193" s="98">
        <v>98.7</v>
      </c>
      <c r="AB193" s="97">
        <v>98.6</v>
      </c>
      <c r="AC193" s="98">
        <v>98.3</v>
      </c>
      <c r="AD193" s="97">
        <v>98.1</v>
      </c>
      <c r="AE193" s="98">
        <v>97.8</v>
      </c>
      <c r="AF193" s="97">
        <v>97.5</v>
      </c>
      <c r="AG193" s="98">
        <v>97.1</v>
      </c>
      <c r="AH193" s="97">
        <v>96.7</v>
      </c>
      <c r="AI193" s="98">
        <v>96.2</v>
      </c>
      <c r="AJ193" s="97">
        <v>95.7</v>
      </c>
      <c r="AK193" s="98">
        <v>95.2</v>
      </c>
      <c r="AL193" s="97">
        <v>94.7</v>
      </c>
      <c r="AM193" s="98">
        <v>94.1</v>
      </c>
      <c r="AN193" s="93"/>
    </row>
    <row r="194" spans="19:40" x14ac:dyDescent="0.25">
      <c r="S194" s="95">
        <v>55</v>
      </c>
      <c r="T194" s="99">
        <v>98.1</v>
      </c>
      <c r="U194" s="100">
        <v>98.6</v>
      </c>
      <c r="V194" s="99">
        <v>98.8</v>
      </c>
      <c r="W194" s="100">
        <v>98.8</v>
      </c>
      <c r="X194" s="99">
        <v>98.8</v>
      </c>
      <c r="Y194" s="100">
        <v>98.7</v>
      </c>
      <c r="Z194" s="99">
        <v>98.6</v>
      </c>
      <c r="AA194" s="100">
        <v>98.5</v>
      </c>
      <c r="AB194" s="99">
        <v>98.3</v>
      </c>
      <c r="AC194" s="100">
        <v>98.1</v>
      </c>
      <c r="AD194" s="99">
        <v>97.9</v>
      </c>
      <c r="AE194" s="100">
        <v>97.6</v>
      </c>
      <c r="AF194" s="99">
        <v>97.3</v>
      </c>
      <c r="AG194" s="100">
        <v>97</v>
      </c>
      <c r="AH194" s="99">
        <v>96.6</v>
      </c>
      <c r="AI194" s="100">
        <v>96.1</v>
      </c>
      <c r="AJ194" s="99">
        <v>95.7</v>
      </c>
      <c r="AK194" s="100">
        <v>95.2</v>
      </c>
      <c r="AL194" s="99">
        <v>94.6</v>
      </c>
      <c r="AM194" s="100">
        <v>94.1</v>
      </c>
      <c r="AN194" s="93"/>
    </row>
    <row r="195" spans="19:40" x14ac:dyDescent="0.25">
      <c r="S195" s="96">
        <v>60</v>
      </c>
      <c r="T195" s="97">
        <v>97.6</v>
      </c>
      <c r="U195" s="98">
        <v>98.2</v>
      </c>
      <c r="V195" s="97">
        <v>98.4</v>
      </c>
      <c r="W195" s="98">
        <v>98.5</v>
      </c>
      <c r="X195" s="97">
        <v>98.5</v>
      </c>
      <c r="Y195" s="98">
        <v>98.4</v>
      </c>
      <c r="Z195" s="97">
        <v>98.3</v>
      </c>
      <c r="AA195" s="98">
        <v>98.2</v>
      </c>
      <c r="AB195" s="97">
        <v>98</v>
      </c>
      <c r="AC195" s="98">
        <v>97.9</v>
      </c>
      <c r="AD195" s="97">
        <v>97.6</v>
      </c>
      <c r="AE195" s="98">
        <v>97.4</v>
      </c>
      <c r="AF195" s="97">
        <v>97.1</v>
      </c>
      <c r="AG195" s="98">
        <v>96.8</v>
      </c>
      <c r="AH195" s="97">
        <v>96.4</v>
      </c>
      <c r="AI195" s="98">
        <v>96</v>
      </c>
      <c r="AJ195" s="97">
        <v>95.6</v>
      </c>
      <c r="AK195" s="98">
        <v>95.1</v>
      </c>
      <c r="AL195" s="97">
        <v>94.6</v>
      </c>
      <c r="AM195" s="98">
        <v>94.1</v>
      </c>
      <c r="AN195" s="93"/>
    </row>
    <row r="196" spans="19:40" x14ac:dyDescent="0.25">
      <c r="S196" s="95">
        <v>65</v>
      </c>
      <c r="T196" s="99">
        <v>97</v>
      </c>
      <c r="U196" s="100">
        <v>97.6</v>
      </c>
      <c r="V196" s="99">
        <v>97.9</v>
      </c>
      <c r="W196" s="100">
        <v>98</v>
      </c>
      <c r="X196" s="99">
        <v>98.1</v>
      </c>
      <c r="Y196" s="100">
        <v>98</v>
      </c>
      <c r="Z196" s="99">
        <v>98</v>
      </c>
      <c r="AA196" s="100">
        <v>97.9</v>
      </c>
      <c r="AB196" s="99">
        <v>97.7</v>
      </c>
      <c r="AC196" s="100">
        <v>97.6</v>
      </c>
      <c r="AD196" s="99">
        <v>97.4</v>
      </c>
      <c r="AE196" s="100">
        <v>97.2</v>
      </c>
      <c r="AF196" s="99">
        <v>96.9</v>
      </c>
      <c r="AG196" s="100">
        <v>96.6</v>
      </c>
      <c r="AH196" s="99">
        <v>96.2</v>
      </c>
      <c r="AI196" s="100">
        <v>95.9</v>
      </c>
      <c r="AJ196" s="99">
        <v>95.5</v>
      </c>
      <c r="AK196" s="100">
        <v>95</v>
      </c>
      <c r="AL196" s="99">
        <v>94.6</v>
      </c>
      <c r="AM196" s="100">
        <v>94.1</v>
      </c>
      <c r="AN196" s="93"/>
    </row>
    <row r="197" spans="19:40" x14ac:dyDescent="0.25">
      <c r="S197" s="96">
        <v>70</v>
      </c>
      <c r="T197" s="97">
        <v>96.4</v>
      </c>
      <c r="U197" s="98">
        <v>97</v>
      </c>
      <c r="V197" s="97">
        <v>97.3</v>
      </c>
      <c r="W197" s="98">
        <v>97.5</v>
      </c>
      <c r="X197" s="97">
        <v>97.6</v>
      </c>
      <c r="Y197" s="98">
        <v>97.6</v>
      </c>
      <c r="Z197" s="97">
        <v>97.5</v>
      </c>
      <c r="AA197" s="98">
        <v>97.5</v>
      </c>
      <c r="AB197" s="97">
        <v>97.4</v>
      </c>
      <c r="AC197" s="98">
        <v>97.2</v>
      </c>
      <c r="AD197" s="97">
        <v>97.1</v>
      </c>
      <c r="AE197" s="98">
        <v>96.9</v>
      </c>
      <c r="AF197" s="97">
        <v>96.6</v>
      </c>
      <c r="AG197" s="98">
        <v>96.3</v>
      </c>
      <c r="AH197" s="97">
        <v>96</v>
      </c>
      <c r="AI197" s="98">
        <v>95.7</v>
      </c>
      <c r="AJ197" s="97">
        <v>95.3</v>
      </c>
      <c r="AK197" s="98">
        <v>94.9</v>
      </c>
      <c r="AL197" s="97">
        <v>94.5</v>
      </c>
      <c r="AM197" s="98">
        <v>94.1</v>
      </c>
      <c r="AN197" s="93"/>
    </row>
    <row r="198" spans="19:40" x14ac:dyDescent="0.25">
      <c r="S198" s="95">
        <v>75</v>
      </c>
      <c r="T198" s="99">
        <v>95.7</v>
      </c>
      <c r="U198" s="100">
        <v>96.4</v>
      </c>
      <c r="V198" s="99">
        <v>96.7</v>
      </c>
      <c r="W198" s="100">
        <v>96.9</v>
      </c>
      <c r="X198" s="99">
        <v>97</v>
      </c>
      <c r="Y198" s="100">
        <v>97.1</v>
      </c>
      <c r="Z198" s="99">
        <v>97</v>
      </c>
      <c r="AA198" s="100">
        <v>97</v>
      </c>
      <c r="AB198" s="99">
        <v>96.9</v>
      </c>
      <c r="AC198" s="100">
        <v>96.8</v>
      </c>
      <c r="AD198" s="99">
        <v>96.7</v>
      </c>
      <c r="AE198" s="100">
        <v>96.5</v>
      </c>
      <c r="AF198" s="99">
        <v>96.3</v>
      </c>
      <c r="AG198" s="100">
        <v>96.1</v>
      </c>
      <c r="AH198" s="99">
        <v>95.8</v>
      </c>
      <c r="AI198" s="100">
        <v>95.5</v>
      </c>
      <c r="AJ198" s="99">
        <v>95.2</v>
      </c>
      <c r="AK198" s="100">
        <v>94.8</v>
      </c>
      <c r="AL198" s="99">
        <v>94.5</v>
      </c>
      <c r="AM198" s="100">
        <v>94.1</v>
      </c>
      <c r="AN198" s="93"/>
    </row>
    <row r="199" spans="19:40" x14ac:dyDescent="0.25">
      <c r="S199" s="96">
        <v>80</v>
      </c>
      <c r="T199" s="97">
        <v>95.1</v>
      </c>
      <c r="U199" s="98">
        <v>95.6</v>
      </c>
      <c r="V199" s="97">
        <v>96</v>
      </c>
      <c r="W199" s="98">
        <v>96.3</v>
      </c>
      <c r="X199" s="97">
        <v>96.4</v>
      </c>
      <c r="Y199" s="98">
        <v>96.5</v>
      </c>
      <c r="Z199" s="97">
        <v>96.5</v>
      </c>
      <c r="AA199" s="98">
        <v>96.5</v>
      </c>
      <c r="AB199" s="97">
        <v>96.4</v>
      </c>
      <c r="AC199" s="98">
        <v>96.3</v>
      </c>
      <c r="AD199" s="97">
        <v>96.2</v>
      </c>
      <c r="AE199" s="98">
        <v>96.1</v>
      </c>
      <c r="AF199" s="97">
        <v>95.9</v>
      </c>
      <c r="AG199" s="98">
        <v>95.7</v>
      </c>
      <c r="AH199" s="97">
        <v>95.5</v>
      </c>
      <c r="AI199" s="98">
        <v>95.3</v>
      </c>
      <c r="AJ199" s="97">
        <v>95</v>
      </c>
      <c r="AK199" s="98">
        <v>94.7</v>
      </c>
      <c r="AL199" s="97">
        <v>94.4</v>
      </c>
      <c r="AM199" s="98">
        <v>94.1</v>
      </c>
      <c r="AN199" s="93"/>
    </row>
    <row r="200" spans="19:40" x14ac:dyDescent="0.25">
      <c r="S200" s="95">
        <v>85</v>
      </c>
      <c r="T200" s="99">
        <v>94.6</v>
      </c>
      <c r="U200" s="100">
        <v>95</v>
      </c>
      <c r="V200" s="99">
        <v>95.3</v>
      </c>
      <c r="W200" s="100">
        <v>95.6</v>
      </c>
      <c r="X200" s="99">
        <v>95.7</v>
      </c>
      <c r="Y200" s="100">
        <v>95.8</v>
      </c>
      <c r="Z200" s="99">
        <v>95.8</v>
      </c>
      <c r="AA200" s="100">
        <v>95.8</v>
      </c>
      <c r="AB200" s="99">
        <v>95.8</v>
      </c>
      <c r="AC200" s="100">
        <v>95.8</v>
      </c>
      <c r="AD200" s="99">
        <v>95.7</v>
      </c>
      <c r="AE200" s="100">
        <v>95.6</v>
      </c>
      <c r="AF200" s="99">
        <v>95.5</v>
      </c>
      <c r="AG200" s="100">
        <v>95.3</v>
      </c>
      <c r="AH200" s="99">
        <v>95.2</v>
      </c>
      <c r="AI200" s="100">
        <v>95</v>
      </c>
      <c r="AJ200" s="99">
        <v>94.8</v>
      </c>
      <c r="AK200" s="100">
        <v>94.6</v>
      </c>
      <c r="AL200" s="99">
        <v>94.3</v>
      </c>
      <c r="AM200" s="100">
        <v>94.1</v>
      </c>
      <c r="AN200" s="93"/>
    </row>
    <row r="201" spans="19:40" x14ac:dyDescent="0.25">
      <c r="S201" s="96">
        <v>90</v>
      </c>
      <c r="T201" s="97">
        <v>94.2</v>
      </c>
      <c r="U201" s="98">
        <v>94.5</v>
      </c>
      <c r="V201" s="97">
        <v>94.7</v>
      </c>
      <c r="W201" s="98">
        <v>94.9</v>
      </c>
      <c r="X201" s="97">
        <v>95</v>
      </c>
      <c r="Y201" s="98">
        <v>95</v>
      </c>
      <c r="Z201" s="97">
        <v>95.1</v>
      </c>
      <c r="AA201" s="98">
        <v>95.1</v>
      </c>
      <c r="AB201" s="97">
        <v>95.1</v>
      </c>
      <c r="AC201" s="98">
        <v>95.1</v>
      </c>
      <c r="AD201" s="97">
        <v>95.1</v>
      </c>
      <c r="AE201" s="98">
        <v>95</v>
      </c>
      <c r="AF201" s="97">
        <v>94.9</v>
      </c>
      <c r="AG201" s="98">
        <v>94.9</v>
      </c>
      <c r="AH201" s="97">
        <v>94.8</v>
      </c>
      <c r="AI201" s="98">
        <v>94.6</v>
      </c>
      <c r="AJ201" s="97">
        <v>94.5</v>
      </c>
      <c r="AK201" s="98">
        <v>94.4</v>
      </c>
      <c r="AL201" s="97">
        <v>94.2</v>
      </c>
      <c r="AM201" s="98">
        <v>94.1</v>
      </c>
      <c r="AN201" s="93"/>
    </row>
    <row r="202" spans="19:40" x14ac:dyDescent="0.25">
      <c r="S202" s="95">
        <v>95</v>
      </c>
      <c r="T202" s="99">
        <v>93.9</v>
      </c>
      <c r="U202" s="100">
        <v>94</v>
      </c>
      <c r="V202" s="99">
        <v>94.1</v>
      </c>
      <c r="W202" s="100">
        <v>94.2</v>
      </c>
      <c r="X202" s="99">
        <v>94.3</v>
      </c>
      <c r="Y202" s="100">
        <v>94.3</v>
      </c>
      <c r="Z202" s="99">
        <v>94.3</v>
      </c>
      <c r="AA202" s="100">
        <v>94.4</v>
      </c>
      <c r="AB202" s="99">
        <v>94.4</v>
      </c>
      <c r="AC202" s="100">
        <v>94.4</v>
      </c>
      <c r="AD202" s="99">
        <v>94.4</v>
      </c>
      <c r="AE202" s="100">
        <v>94.4</v>
      </c>
      <c r="AF202" s="99">
        <v>94.4</v>
      </c>
      <c r="AG202" s="100">
        <v>94.3</v>
      </c>
      <c r="AH202" s="99">
        <v>94.3</v>
      </c>
      <c r="AI202" s="100">
        <v>94.3</v>
      </c>
      <c r="AJ202" s="99">
        <v>94.2</v>
      </c>
      <c r="AK202" s="100">
        <v>94.2</v>
      </c>
      <c r="AL202" s="99">
        <v>94.1</v>
      </c>
      <c r="AM202" s="100">
        <v>94.1</v>
      </c>
      <c r="AN202" s="93"/>
    </row>
    <row r="203" spans="19:40" x14ac:dyDescent="0.25">
      <c r="S203" s="96">
        <v>98</v>
      </c>
      <c r="T203" s="97">
        <v>94</v>
      </c>
      <c r="U203" s="98">
        <v>94</v>
      </c>
      <c r="V203" s="97">
        <v>94</v>
      </c>
      <c r="W203" s="98">
        <v>94</v>
      </c>
      <c r="X203" s="97">
        <v>94.1</v>
      </c>
      <c r="Y203" s="98">
        <v>94.1</v>
      </c>
      <c r="Z203" s="97">
        <v>94.1</v>
      </c>
      <c r="AA203" s="98">
        <v>94.1</v>
      </c>
      <c r="AB203" s="97">
        <v>94.1</v>
      </c>
      <c r="AC203" s="98">
        <v>94.1</v>
      </c>
      <c r="AD203" s="97">
        <v>94.1</v>
      </c>
      <c r="AE203" s="98">
        <v>94.1</v>
      </c>
      <c r="AF203" s="97">
        <v>94.1</v>
      </c>
      <c r="AG203" s="98">
        <v>94.1</v>
      </c>
      <c r="AH203" s="97">
        <v>94.1</v>
      </c>
      <c r="AI203" s="98">
        <v>94.1</v>
      </c>
      <c r="AJ203" s="97">
        <v>94.1</v>
      </c>
      <c r="AK203" s="98">
        <v>94.1</v>
      </c>
      <c r="AL203" s="97">
        <v>94.1</v>
      </c>
      <c r="AM203" s="98">
        <v>94.1</v>
      </c>
      <c r="AN203" s="93"/>
    </row>
    <row r="204" spans="19:40" x14ac:dyDescent="0.25">
      <c r="S204" s="128" t="s">
        <v>291</v>
      </c>
      <c r="T204" s="128"/>
      <c r="U204" s="128"/>
      <c r="V204" s="128"/>
      <c r="W204" s="128"/>
      <c r="X204" s="128"/>
      <c r="Y204" s="128"/>
      <c r="Z204" s="128"/>
      <c r="AA204" s="128"/>
      <c r="AB204" s="128"/>
      <c r="AC204" s="128"/>
      <c r="AD204" s="128"/>
      <c r="AE204" s="128"/>
      <c r="AF204" s="128"/>
      <c r="AG204" s="128"/>
      <c r="AH204" s="128"/>
      <c r="AI204" s="128"/>
      <c r="AJ204" s="128"/>
      <c r="AK204" s="128"/>
      <c r="AL204" s="128"/>
      <c r="AM204" s="128"/>
      <c r="AN204" s="128"/>
    </row>
    <row r="205" spans="19:40" x14ac:dyDescent="0.25">
      <c r="S205" s="129" t="s">
        <v>280</v>
      </c>
      <c r="T205" s="131" t="s">
        <v>221</v>
      </c>
      <c r="U205" s="132"/>
      <c r="V205" s="132"/>
      <c r="W205" s="132"/>
      <c r="X205" s="132"/>
      <c r="Y205" s="132"/>
      <c r="Z205" s="132"/>
      <c r="AA205" s="132"/>
      <c r="AB205" s="132"/>
      <c r="AC205" s="132"/>
      <c r="AD205" s="132"/>
      <c r="AE205" s="132"/>
      <c r="AF205" s="132"/>
      <c r="AG205" s="132"/>
      <c r="AH205" s="132"/>
      <c r="AI205" s="132"/>
      <c r="AJ205" s="132"/>
      <c r="AK205" s="132"/>
      <c r="AL205" s="132"/>
      <c r="AM205" s="133"/>
      <c r="AN205" s="93"/>
    </row>
    <row r="206" spans="19:40" x14ac:dyDescent="0.25">
      <c r="S206" s="130"/>
      <c r="T206" s="94">
        <v>5</v>
      </c>
      <c r="U206" s="95">
        <v>10</v>
      </c>
      <c r="V206" s="94">
        <v>15</v>
      </c>
      <c r="W206" s="95">
        <v>20</v>
      </c>
      <c r="X206" s="94">
        <v>25</v>
      </c>
      <c r="Y206" s="95">
        <v>30</v>
      </c>
      <c r="Z206" s="94">
        <v>35</v>
      </c>
      <c r="AA206" s="95">
        <v>40</v>
      </c>
      <c r="AB206" s="94">
        <v>45</v>
      </c>
      <c r="AC206" s="95">
        <v>50</v>
      </c>
      <c r="AD206" s="94">
        <v>55</v>
      </c>
      <c r="AE206" s="95">
        <v>60</v>
      </c>
      <c r="AF206" s="94">
        <v>65</v>
      </c>
      <c r="AG206" s="95">
        <v>70</v>
      </c>
      <c r="AH206" s="94">
        <v>75</v>
      </c>
      <c r="AI206" s="95">
        <v>80</v>
      </c>
      <c r="AJ206" s="94">
        <v>85</v>
      </c>
      <c r="AK206" s="95">
        <v>90</v>
      </c>
      <c r="AL206" s="94">
        <v>95</v>
      </c>
      <c r="AM206" s="95">
        <v>100</v>
      </c>
      <c r="AN206" s="93"/>
    </row>
    <row r="207" spans="19:40" x14ac:dyDescent="0.25">
      <c r="S207" s="96">
        <v>30</v>
      </c>
      <c r="T207" s="97">
        <v>99.9</v>
      </c>
      <c r="U207" s="98">
        <v>99.9</v>
      </c>
      <c r="V207" s="97">
        <v>99.9</v>
      </c>
      <c r="W207" s="98">
        <v>99.9</v>
      </c>
      <c r="X207" s="97">
        <v>99.8</v>
      </c>
      <c r="Y207" s="98">
        <v>99.8</v>
      </c>
      <c r="Z207" s="97">
        <v>99.7</v>
      </c>
      <c r="AA207" s="98">
        <v>99.5</v>
      </c>
      <c r="AB207" s="97">
        <v>99.3</v>
      </c>
      <c r="AC207" s="98">
        <v>99.1</v>
      </c>
      <c r="AD207" s="97">
        <v>98.9</v>
      </c>
      <c r="AE207" s="98">
        <v>98.6</v>
      </c>
      <c r="AF207" s="97">
        <v>98.3</v>
      </c>
      <c r="AG207" s="98">
        <v>97.9</v>
      </c>
      <c r="AH207" s="97">
        <v>97.6</v>
      </c>
      <c r="AI207" s="98">
        <v>97.1</v>
      </c>
      <c r="AJ207" s="97">
        <v>96.7</v>
      </c>
      <c r="AK207" s="98">
        <v>96.2</v>
      </c>
      <c r="AL207" s="97">
        <v>95.7</v>
      </c>
      <c r="AM207" s="98">
        <v>95.1</v>
      </c>
      <c r="AN207" s="93"/>
    </row>
    <row r="208" spans="19:40" x14ac:dyDescent="0.25">
      <c r="S208" s="95">
        <v>35</v>
      </c>
      <c r="T208" s="99">
        <v>99.7</v>
      </c>
      <c r="U208" s="100">
        <v>99.8</v>
      </c>
      <c r="V208" s="99">
        <v>99.8</v>
      </c>
      <c r="W208" s="100">
        <v>99.8</v>
      </c>
      <c r="X208" s="99">
        <v>99.7</v>
      </c>
      <c r="Y208" s="100">
        <v>99.7</v>
      </c>
      <c r="Z208" s="99">
        <v>99.6</v>
      </c>
      <c r="AA208" s="100">
        <v>99.4</v>
      </c>
      <c r="AB208" s="99">
        <v>99.2</v>
      </c>
      <c r="AC208" s="100">
        <v>99</v>
      </c>
      <c r="AD208" s="99">
        <v>98.8</v>
      </c>
      <c r="AE208" s="100">
        <v>98.5</v>
      </c>
      <c r="AF208" s="99">
        <v>98.2</v>
      </c>
      <c r="AG208" s="100">
        <v>97.9</v>
      </c>
      <c r="AH208" s="99">
        <v>97.5</v>
      </c>
      <c r="AI208" s="100">
        <v>97.1</v>
      </c>
      <c r="AJ208" s="99">
        <v>96.7</v>
      </c>
      <c r="AK208" s="100">
        <v>96.2</v>
      </c>
      <c r="AL208" s="99">
        <v>95.7</v>
      </c>
      <c r="AM208" s="100">
        <v>95.1</v>
      </c>
      <c r="AN208" s="93"/>
    </row>
    <row r="209" spans="19:40" x14ac:dyDescent="0.25">
      <c r="S209" s="96">
        <v>40</v>
      </c>
      <c r="T209" s="97">
        <v>99.5</v>
      </c>
      <c r="U209" s="98">
        <v>99.6</v>
      </c>
      <c r="V209" s="97">
        <v>99.7</v>
      </c>
      <c r="W209" s="98">
        <v>99.7</v>
      </c>
      <c r="X209" s="97">
        <v>99.6</v>
      </c>
      <c r="Y209" s="98">
        <v>99.6</v>
      </c>
      <c r="Z209" s="97">
        <v>99.5</v>
      </c>
      <c r="AA209" s="98">
        <v>99.3</v>
      </c>
      <c r="AB209" s="97">
        <v>99.1</v>
      </c>
      <c r="AC209" s="98">
        <v>98.9</v>
      </c>
      <c r="AD209" s="97">
        <v>98.7</v>
      </c>
      <c r="AE209" s="98">
        <v>98.4</v>
      </c>
      <c r="AF209" s="97">
        <v>98.1</v>
      </c>
      <c r="AG209" s="98">
        <v>97.8</v>
      </c>
      <c r="AH209" s="97">
        <v>97.5</v>
      </c>
      <c r="AI209" s="98">
        <v>97.1</v>
      </c>
      <c r="AJ209" s="97">
        <v>96.6</v>
      </c>
      <c r="AK209" s="98">
        <v>96.2</v>
      </c>
      <c r="AL209" s="97">
        <v>95.7</v>
      </c>
      <c r="AM209" s="98">
        <v>95.1</v>
      </c>
      <c r="AN209" s="93"/>
    </row>
    <row r="210" spans="19:40" x14ac:dyDescent="0.25">
      <c r="S210" s="95">
        <v>45</v>
      </c>
      <c r="T210" s="99">
        <v>99.2</v>
      </c>
      <c r="U210" s="100">
        <v>99.4</v>
      </c>
      <c r="V210" s="99">
        <v>99.5</v>
      </c>
      <c r="W210" s="100">
        <v>99.5</v>
      </c>
      <c r="X210" s="99">
        <v>99.5</v>
      </c>
      <c r="Y210" s="100">
        <v>99.4</v>
      </c>
      <c r="Z210" s="99">
        <v>99.3</v>
      </c>
      <c r="AA210" s="100">
        <v>99.2</v>
      </c>
      <c r="AB210" s="99">
        <v>99</v>
      </c>
      <c r="AC210" s="100">
        <v>98.8</v>
      </c>
      <c r="AD210" s="99">
        <v>98.6</v>
      </c>
      <c r="AE210" s="100">
        <v>98.3</v>
      </c>
      <c r="AF210" s="99">
        <v>98.1</v>
      </c>
      <c r="AG210" s="100">
        <v>97.7</v>
      </c>
      <c r="AH210" s="99">
        <v>97.4</v>
      </c>
      <c r="AI210" s="100">
        <v>97</v>
      </c>
      <c r="AJ210" s="99">
        <v>96.6</v>
      </c>
      <c r="AK210" s="100">
        <v>96.1</v>
      </c>
      <c r="AL210" s="99">
        <v>95.6</v>
      </c>
      <c r="AM210" s="100">
        <v>95.1</v>
      </c>
      <c r="AN210" s="93"/>
    </row>
    <row r="211" spans="19:40" x14ac:dyDescent="0.25">
      <c r="S211" s="96">
        <v>50</v>
      </c>
      <c r="T211" s="97">
        <v>98.8</v>
      </c>
      <c r="U211" s="98">
        <v>99.2</v>
      </c>
      <c r="V211" s="97">
        <v>99.3</v>
      </c>
      <c r="W211" s="98">
        <v>99.3</v>
      </c>
      <c r="X211" s="97">
        <v>99.3</v>
      </c>
      <c r="Y211" s="98">
        <v>99.2</v>
      </c>
      <c r="Z211" s="97">
        <v>99.1</v>
      </c>
      <c r="AA211" s="98">
        <v>99</v>
      </c>
      <c r="AB211" s="97">
        <v>98.8</v>
      </c>
      <c r="AC211" s="98">
        <v>98.6</v>
      </c>
      <c r="AD211" s="97">
        <v>98.4</v>
      </c>
      <c r="AE211" s="98">
        <v>98.2</v>
      </c>
      <c r="AF211" s="97">
        <v>97.9</v>
      </c>
      <c r="AG211" s="98">
        <v>97.6</v>
      </c>
      <c r="AH211" s="97">
        <v>97.3</v>
      </c>
      <c r="AI211" s="98">
        <v>96.9</v>
      </c>
      <c r="AJ211" s="97">
        <v>96.5</v>
      </c>
      <c r="AK211" s="98">
        <v>96.1</v>
      </c>
      <c r="AL211" s="97">
        <v>95.6</v>
      </c>
      <c r="AM211" s="98">
        <v>95.1</v>
      </c>
      <c r="AN211" s="93"/>
    </row>
    <row r="212" spans="19:40" x14ac:dyDescent="0.25">
      <c r="S212" s="95">
        <v>55</v>
      </c>
      <c r="T212" s="99">
        <v>98.4</v>
      </c>
      <c r="U212" s="100">
        <v>98.9</v>
      </c>
      <c r="V212" s="99">
        <v>99</v>
      </c>
      <c r="W212" s="100">
        <v>99.1</v>
      </c>
      <c r="X212" s="99">
        <v>99</v>
      </c>
      <c r="Y212" s="100">
        <v>99</v>
      </c>
      <c r="Z212" s="99">
        <v>98.9</v>
      </c>
      <c r="AA212" s="100">
        <v>98.8</v>
      </c>
      <c r="AB212" s="99">
        <v>98.6</v>
      </c>
      <c r="AC212" s="100">
        <v>98.5</v>
      </c>
      <c r="AD212" s="99">
        <v>98.3</v>
      </c>
      <c r="AE212" s="100">
        <v>98</v>
      </c>
      <c r="AF212" s="99">
        <v>97.8</v>
      </c>
      <c r="AG212" s="100">
        <v>97.5</v>
      </c>
      <c r="AH212" s="99">
        <v>97.2</v>
      </c>
      <c r="AI212" s="100">
        <v>96.9</v>
      </c>
      <c r="AJ212" s="99">
        <v>96.5</v>
      </c>
      <c r="AK212" s="100">
        <v>96.1</v>
      </c>
      <c r="AL212" s="99">
        <v>95.6</v>
      </c>
      <c r="AM212" s="100">
        <v>95.1</v>
      </c>
      <c r="AN212" s="93"/>
    </row>
    <row r="213" spans="19:40" x14ac:dyDescent="0.25">
      <c r="S213" s="96">
        <v>60</v>
      </c>
      <c r="T213" s="97">
        <v>98</v>
      </c>
      <c r="U213" s="98">
        <v>98.5</v>
      </c>
      <c r="V213" s="97">
        <v>98.7</v>
      </c>
      <c r="W213" s="98">
        <v>98.7</v>
      </c>
      <c r="X213" s="97">
        <v>98.7</v>
      </c>
      <c r="Y213" s="98">
        <v>98.7</v>
      </c>
      <c r="Z213" s="97">
        <v>98.6</v>
      </c>
      <c r="AA213" s="98">
        <v>98.5</v>
      </c>
      <c r="AB213" s="97">
        <v>98.4</v>
      </c>
      <c r="AC213" s="98">
        <v>98.2</v>
      </c>
      <c r="AD213" s="97">
        <v>98.1</v>
      </c>
      <c r="AE213" s="98">
        <v>97.9</v>
      </c>
      <c r="AF213" s="97">
        <v>97.6</v>
      </c>
      <c r="AG213" s="98">
        <v>97.4</v>
      </c>
      <c r="AH213" s="97">
        <v>97.1</v>
      </c>
      <c r="AI213" s="98">
        <v>96.8</v>
      </c>
      <c r="AJ213" s="97">
        <v>96.4</v>
      </c>
      <c r="AK213" s="98">
        <v>96</v>
      </c>
      <c r="AL213" s="97">
        <v>95.6</v>
      </c>
      <c r="AM213" s="98">
        <v>95.1</v>
      </c>
      <c r="AN213" s="93"/>
    </row>
    <row r="214" spans="19:40" x14ac:dyDescent="0.25">
      <c r="S214" s="95">
        <v>65</v>
      </c>
      <c r="T214" s="99">
        <v>97.5</v>
      </c>
      <c r="U214" s="100">
        <v>98</v>
      </c>
      <c r="V214" s="99">
        <v>98.3</v>
      </c>
      <c r="W214" s="100">
        <v>98.4</v>
      </c>
      <c r="X214" s="99">
        <v>98.4</v>
      </c>
      <c r="Y214" s="100">
        <v>98.4</v>
      </c>
      <c r="Z214" s="99">
        <v>98.3</v>
      </c>
      <c r="AA214" s="100">
        <v>98.2</v>
      </c>
      <c r="AB214" s="99">
        <v>98.1</v>
      </c>
      <c r="AC214" s="100">
        <v>98</v>
      </c>
      <c r="AD214" s="99">
        <v>97.8</v>
      </c>
      <c r="AE214" s="100">
        <v>97.6</v>
      </c>
      <c r="AF214" s="99">
        <v>97.4</v>
      </c>
      <c r="AG214" s="100">
        <v>97.2</v>
      </c>
      <c r="AH214" s="99">
        <v>96.9</v>
      </c>
      <c r="AI214" s="100">
        <v>96.6</v>
      </c>
      <c r="AJ214" s="99">
        <v>96.3</v>
      </c>
      <c r="AK214" s="100">
        <v>95.9</v>
      </c>
      <c r="AL214" s="99">
        <v>95.6</v>
      </c>
      <c r="AM214" s="100">
        <v>95.1</v>
      </c>
      <c r="AN214" s="93"/>
    </row>
    <row r="215" spans="19:40" x14ac:dyDescent="0.25">
      <c r="S215" s="96">
        <v>70</v>
      </c>
      <c r="T215" s="97">
        <v>97</v>
      </c>
      <c r="U215" s="98">
        <v>97.5</v>
      </c>
      <c r="V215" s="97">
        <v>97.8</v>
      </c>
      <c r="W215" s="98">
        <v>97.9</v>
      </c>
      <c r="X215" s="97">
        <v>98</v>
      </c>
      <c r="Y215" s="98">
        <v>98</v>
      </c>
      <c r="Z215" s="97">
        <v>97.9</v>
      </c>
      <c r="AA215" s="98">
        <v>97.9</v>
      </c>
      <c r="AB215" s="97">
        <v>97.8</v>
      </c>
      <c r="AC215" s="98">
        <v>97.7</v>
      </c>
      <c r="AD215" s="97">
        <v>97.6</v>
      </c>
      <c r="AE215" s="98">
        <v>97.4</v>
      </c>
      <c r="AF215" s="97">
        <v>97.2</v>
      </c>
      <c r="AG215" s="98">
        <v>97</v>
      </c>
      <c r="AH215" s="97">
        <v>96.8</v>
      </c>
      <c r="AI215" s="98">
        <v>96.5</v>
      </c>
      <c r="AJ215" s="97">
        <v>96.2</v>
      </c>
      <c r="AK215" s="98">
        <v>95.9</v>
      </c>
      <c r="AL215" s="97">
        <v>95.5</v>
      </c>
      <c r="AM215" s="98">
        <v>95.1</v>
      </c>
      <c r="AN215" s="93"/>
    </row>
    <row r="216" spans="19:40" x14ac:dyDescent="0.25">
      <c r="S216" s="95">
        <v>75</v>
      </c>
      <c r="T216" s="99">
        <v>96.4</v>
      </c>
      <c r="U216" s="100">
        <v>97</v>
      </c>
      <c r="V216" s="99">
        <v>97.2</v>
      </c>
      <c r="W216" s="100">
        <v>97.4</v>
      </c>
      <c r="X216" s="99">
        <v>97.5</v>
      </c>
      <c r="Y216" s="100">
        <v>97.5</v>
      </c>
      <c r="Z216" s="99">
        <v>97.5</v>
      </c>
      <c r="AA216" s="100">
        <v>97.5</v>
      </c>
      <c r="AB216" s="99">
        <v>97.4</v>
      </c>
      <c r="AC216" s="100">
        <v>97.3</v>
      </c>
      <c r="AD216" s="99">
        <v>97.2</v>
      </c>
      <c r="AE216" s="100">
        <v>97.1</v>
      </c>
      <c r="AF216" s="99">
        <v>96.9</v>
      </c>
      <c r="AG216" s="100">
        <v>96.8</v>
      </c>
      <c r="AH216" s="99">
        <v>96.5</v>
      </c>
      <c r="AI216" s="100">
        <v>96.3</v>
      </c>
      <c r="AJ216" s="99">
        <v>96.1</v>
      </c>
      <c r="AK216" s="100">
        <v>95.8</v>
      </c>
      <c r="AL216" s="99">
        <v>95.5</v>
      </c>
      <c r="AM216" s="100">
        <v>95.1</v>
      </c>
      <c r="AN216" s="93"/>
    </row>
    <row r="217" spans="19:40" x14ac:dyDescent="0.25">
      <c r="S217" s="96">
        <v>80</v>
      </c>
      <c r="T217" s="97">
        <v>95.9</v>
      </c>
      <c r="U217" s="98">
        <v>96.3</v>
      </c>
      <c r="V217" s="97">
        <v>96.6</v>
      </c>
      <c r="W217" s="98">
        <v>96.8</v>
      </c>
      <c r="X217" s="97">
        <v>97</v>
      </c>
      <c r="Y217" s="98">
        <v>97</v>
      </c>
      <c r="Z217" s="97">
        <v>97</v>
      </c>
      <c r="AA217" s="98">
        <v>97</v>
      </c>
      <c r="AB217" s="97">
        <v>97</v>
      </c>
      <c r="AC217" s="98">
        <v>96.9</v>
      </c>
      <c r="AD217" s="97">
        <v>96.9</v>
      </c>
      <c r="AE217" s="98">
        <v>96.8</v>
      </c>
      <c r="AF217" s="97">
        <v>96.6</v>
      </c>
      <c r="AG217" s="98">
        <v>96.5</v>
      </c>
      <c r="AH217" s="97">
        <v>96.3</v>
      </c>
      <c r="AI217" s="98">
        <v>96.1</v>
      </c>
      <c r="AJ217" s="97">
        <v>95.9</v>
      </c>
      <c r="AK217" s="98">
        <v>95.7</v>
      </c>
      <c r="AL217" s="97">
        <v>95.4</v>
      </c>
      <c r="AM217" s="98">
        <v>95.1</v>
      </c>
      <c r="AN217" s="93"/>
    </row>
    <row r="218" spans="19:40" x14ac:dyDescent="0.25">
      <c r="S218" s="95">
        <v>85</v>
      </c>
      <c r="T218" s="99">
        <v>95.4</v>
      </c>
      <c r="U218" s="100">
        <v>95.8</v>
      </c>
      <c r="V218" s="99">
        <v>96.1</v>
      </c>
      <c r="W218" s="100">
        <v>96.2</v>
      </c>
      <c r="X218" s="99">
        <v>96.4</v>
      </c>
      <c r="Y218" s="100">
        <v>96.5</v>
      </c>
      <c r="Z218" s="99">
        <v>96.5</v>
      </c>
      <c r="AA218" s="100">
        <v>96.5</v>
      </c>
      <c r="AB218" s="99">
        <v>96.5</v>
      </c>
      <c r="AC218" s="100">
        <v>96.5</v>
      </c>
      <c r="AD218" s="99">
        <v>96.4</v>
      </c>
      <c r="AE218" s="100">
        <v>96.3</v>
      </c>
      <c r="AF218" s="99">
        <v>96.3</v>
      </c>
      <c r="AG218" s="100">
        <v>96.1</v>
      </c>
      <c r="AH218" s="99">
        <v>96</v>
      </c>
      <c r="AI218" s="100">
        <v>95.9</v>
      </c>
      <c r="AJ218" s="99">
        <v>95.7</v>
      </c>
      <c r="AK218" s="100">
        <v>95.5</v>
      </c>
      <c r="AL218" s="99">
        <v>95.3</v>
      </c>
      <c r="AM218" s="100">
        <v>95.1</v>
      </c>
      <c r="AN218" s="93"/>
    </row>
    <row r="219" spans="19:40" x14ac:dyDescent="0.25">
      <c r="S219" s="96">
        <v>90</v>
      </c>
      <c r="T219" s="97">
        <v>95.1</v>
      </c>
      <c r="U219" s="98">
        <v>95.4</v>
      </c>
      <c r="V219" s="97">
        <v>95.5</v>
      </c>
      <c r="W219" s="98">
        <v>95.7</v>
      </c>
      <c r="X219" s="97">
        <v>95.8</v>
      </c>
      <c r="Y219" s="98">
        <v>95.9</v>
      </c>
      <c r="Z219" s="97">
        <v>95.9</v>
      </c>
      <c r="AA219" s="98">
        <v>95.9</v>
      </c>
      <c r="AB219" s="97">
        <v>95.9</v>
      </c>
      <c r="AC219" s="98">
        <v>95.9</v>
      </c>
      <c r="AD219" s="97">
        <v>95.9</v>
      </c>
      <c r="AE219" s="98">
        <v>95.9</v>
      </c>
      <c r="AF219" s="97">
        <v>95.8</v>
      </c>
      <c r="AG219" s="98">
        <v>95.8</v>
      </c>
      <c r="AH219" s="97">
        <v>95.7</v>
      </c>
      <c r="AI219" s="98">
        <v>95.6</v>
      </c>
      <c r="AJ219" s="97">
        <v>95.5</v>
      </c>
      <c r="AK219" s="98">
        <v>95.4</v>
      </c>
      <c r="AL219" s="97">
        <v>95.3</v>
      </c>
      <c r="AM219" s="98">
        <v>95.1</v>
      </c>
      <c r="AN219" s="93"/>
    </row>
    <row r="220" spans="19:40" x14ac:dyDescent="0.25">
      <c r="S220" s="95">
        <v>95</v>
      </c>
      <c r="T220" s="99">
        <v>95</v>
      </c>
      <c r="U220" s="100">
        <v>95</v>
      </c>
      <c r="V220" s="99">
        <v>95.1</v>
      </c>
      <c r="W220" s="100">
        <v>95.2</v>
      </c>
      <c r="X220" s="99">
        <v>95.2</v>
      </c>
      <c r="Y220" s="100">
        <v>95.3</v>
      </c>
      <c r="Z220" s="99">
        <v>95.3</v>
      </c>
      <c r="AA220" s="100">
        <v>95.3</v>
      </c>
      <c r="AB220" s="99">
        <v>95.3</v>
      </c>
      <c r="AC220" s="100">
        <v>95.4</v>
      </c>
      <c r="AD220" s="99">
        <v>95.4</v>
      </c>
      <c r="AE220" s="100">
        <v>95.4</v>
      </c>
      <c r="AF220" s="99">
        <v>95.3</v>
      </c>
      <c r="AG220" s="100">
        <v>95.3</v>
      </c>
      <c r="AH220" s="99">
        <v>95.3</v>
      </c>
      <c r="AI220" s="100">
        <v>95.3</v>
      </c>
      <c r="AJ220" s="99">
        <v>95.3</v>
      </c>
      <c r="AK220" s="100">
        <v>95.2</v>
      </c>
      <c r="AL220" s="99">
        <v>95.2</v>
      </c>
      <c r="AM220" s="100">
        <v>95.1</v>
      </c>
      <c r="AN220" s="93"/>
    </row>
    <row r="221" spans="19:40" x14ac:dyDescent="0.25">
      <c r="S221" s="96">
        <v>98</v>
      </c>
      <c r="T221" s="97">
        <v>95</v>
      </c>
      <c r="U221" s="98">
        <v>95.1</v>
      </c>
      <c r="V221" s="97">
        <v>95.1</v>
      </c>
      <c r="W221" s="98">
        <v>95.1</v>
      </c>
      <c r="X221" s="97">
        <v>95.1</v>
      </c>
      <c r="Y221" s="98">
        <v>95.1</v>
      </c>
      <c r="Z221" s="97">
        <v>95.1</v>
      </c>
      <c r="AA221" s="98">
        <v>95.1</v>
      </c>
      <c r="AB221" s="97">
        <v>95.1</v>
      </c>
      <c r="AC221" s="98">
        <v>95.1</v>
      </c>
      <c r="AD221" s="97">
        <v>95.2</v>
      </c>
      <c r="AE221" s="98">
        <v>95.2</v>
      </c>
      <c r="AF221" s="97">
        <v>95.2</v>
      </c>
      <c r="AG221" s="98">
        <v>95.2</v>
      </c>
      <c r="AH221" s="97">
        <v>95.2</v>
      </c>
      <c r="AI221" s="98">
        <v>95.2</v>
      </c>
      <c r="AJ221" s="97">
        <v>95.1</v>
      </c>
      <c r="AK221" s="98">
        <v>95.1</v>
      </c>
      <c r="AL221" s="97">
        <v>95.1</v>
      </c>
      <c r="AM221" s="98">
        <v>95.1</v>
      </c>
      <c r="AN221" s="93"/>
    </row>
    <row r="222" spans="19:40" x14ac:dyDescent="0.25">
      <c r="S222" s="101"/>
      <c r="T222" s="101"/>
      <c r="U222" s="101"/>
      <c r="V222" s="10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</row>
    <row r="223" spans="19:40" x14ac:dyDescent="0.25">
      <c r="S223" s="128" t="s">
        <v>292</v>
      </c>
      <c r="T223" s="128"/>
      <c r="U223" s="128"/>
      <c r="V223" s="128"/>
      <c r="W223" s="128"/>
      <c r="X223" s="128"/>
      <c r="Y223" s="128"/>
      <c r="Z223" s="128"/>
      <c r="AA223" s="128"/>
      <c r="AB223" s="128"/>
      <c r="AC223" s="128"/>
      <c r="AD223" s="128"/>
      <c r="AE223" s="128"/>
      <c r="AF223" s="128"/>
      <c r="AG223" s="128"/>
      <c r="AH223" s="128"/>
      <c r="AI223" s="128"/>
      <c r="AJ223" s="128"/>
      <c r="AK223" s="128"/>
      <c r="AL223" s="128"/>
      <c r="AM223" s="128"/>
      <c r="AN223" s="128"/>
    </row>
    <row r="224" spans="19:40" x14ac:dyDescent="0.25">
      <c r="S224" s="129" t="s">
        <v>280</v>
      </c>
      <c r="T224" s="131" t="s">
        <v>221</v>
      </c>
      <c r="U224" s="132"/>
      <c r="V224" s="132"/>
      <c r="W224" s="132"/>
      <c r="X224" s="132"/>
      <c r="Y224" s="132"/>
      <c r="Z224" s="132"/>
      <c r="AA224" s="132"/>
      <c r="AB224" s="132"/>
      <c r="AC224" s="132"/>
      <c r="AD224" s="132"/>
      <c r="AE224" s="132"/>
      <c r="AF224" s="132"/>
      <c r="AG224" s="132"/>
      <c r="AH224" s="132"/>
      <c r="AI224" s="132"/>
      <c r="AJ224" s="132"/>
      <c r="AK224" s="132"/>
      <c r="AL224" s="132"/>
      <c r="AM224" s="133"/>
      <c r="AN224" s="93"/>
    </row>
    <row r="225" spans="19:40" x14ac:dyDescent="0.25">
      <c r="S225" s="130"/>
      <c r="T225" s="94">
        <v>5</v>
      </c>
      <c r="U225" s="95">
        <v>10</v>
      </c>
      <c r="V225" s="94">
        <v>15</v>
      </c>
      <c r="W225" s="95">
        <v>20</v>
      </c>
      <c r="X225" s="94">
        <v>25</v>
      </c>
      <c r="Y225" s="95">
        <v>30</v>
      </c>
      <c r="Z225" s="94">
        <v>35</v>
      </c>
      <c r="AA225" s="95">
        <v>40</v>
      </c>
      <c r="AB225" s="94">
        <v>45</v>
      </c>
      <c r="AC225" s="95">
        <v>50</v>
      </c>
      <c r="AD225" s="94">
        <v>55</v>
      </c>
      <c r="AE225" s="95">
        <v>60</v>
      </c>
      <c r="AF225" s="94">
        <v>65</v>
      </c>
      <c r="AG225" s="95">
        <v>70</v>
      </c>
      <c r="AH225" s="94">
        <v>75</v>
      </c>
      <c r="AI225" s="95">
        <v>80</v>
      </c>
      <c r="AJ225" s="94">
        <v>85</v>
      </c>
      <c r="AK225" s="95">
        <v>90</v>
      </c>
      <c r="AL225" s="94">
        <v>95</v>
      </c>
      <c r="AM225" s="95">
        <v>100</v>
      </c>
      <c r="AN225" s="93"/>
    </row>
    <row r="226" spans="19:40" x14ac:dyDescent="0.25">
      <c r="S226" s="96">
        <v>30</v>
      </c>
      <c r="T226" s="97">
        <v>99.9</v>
      </c>
      <c r="U226" s="98">
        <v>99.9</v>
      </c>
      <c r="V226" s="97">
        <v>99.9</v>
      </c>
      <c r="W226" s="98">
        <v>99.9</v>
      </c>
      <c r="X226" s="97">
        <v>99.9</v>
      </c>
      <c r="Y226" s="98">
        <v>99.8</v>
      </c>
      <c r="Z226" s="97">
        <v>99.8</v>
      </c>
      <c r="AA226" s="98">
        <v>99.6</v>
      </c>
      <c r="AB226" s="97">
        <v>99.5</v>
      </c>
      <c r="AC226" s="98">
        <v>99.3</v>
      </c>
      <c r="AD226" s="97">
        <v>99.1</v>
      </c>
      <c r="AE226" s="98">
        <v>98.9</v>
      </c>
      <c r="AF226" s="97">
        <v>98.6</v>
      </c>
      <c r="AG226" s="98">
        <v>98.3</v>
      </c>
      <c r="AH226" s="97">
        <v>98</v>
      </c>
      <c r="AI226" s="98">
        <v>97.7</v>
      </c>
      <c r="AJ226" s="97">
        <v>97.3</v>
      </c>
      <c r="AK226" s="98">
        <v>96.9</v>
      </c>
      <c r="AL226" s="97">
        <v>96.4</v>
      </c>
      <c r="AM226" s="98">
        <v>96</v>
      </c>
      <c r="AN226" s="93"/>
    </row>
    <row r="227" spans="19:40" x14ac:dyDescent="0.25">
      <c r="S227" s="95">
        <v>35</v>
      </c>
      <c r="T227" s="99">
        <v>99.8</v>
      </c>
      <c r="U227" s="100">
        <v>99.8</v>
      </c>
      <c r="V227" s="99">
        <v>99.9</v>
      </c>
      <c r="W227" s="100">
        <v>99.8</v>
      </c>
      <c r="X227" s="99">
        <v>99.8</v>
      </c>
      <c r="Y227" s="100">
        <v>99.8</v>
      </c>
      <c r="Z227" s="99">
        <v>99.7</v>
      </c>
      <c r="AA227" s="100">
        <v>99.6</v>
      </c>
      <c r="AB227" s="99">
        <v>99.4</v>
      </c>
      <c r="AC227" s="100">
        <v>99.2</v>
      </c>
      <c r="AD227" s="99">
        <v>99</v>
      </c>
      <c r="AE227" s="100">
        <v>98.8</v>
      </c>
      <c r="AF227" s="99">
        <v>98.5</v>
      </c>
      <c r="AG227" s="100">
        <v>98.3</v>
      </c>
      <c r="AH227" s="99">
        <v>98</v>
      </c>
      <c r="AI227" s="100">
        <v>97.6</v>
      </c>
      <c r="AJ227" s="99">
        <v>97.3</v>
      </c>
      <c r="AK227" s="100">
        <v>96.9</v>
      </c>
      <c r="AL227" s="99">
        <v>96.4</v>
      </c>
      <c r="AM227" s="100">
        <v>96</v>
      </c>
      <c r="AN227" s="93"/>
    </row>
    <row r="228" spans="19:40" x14ac:dyDescent="0.25">
      <c r="S228" s="96">
        <v>40</v>
      </c>
      <c r="T228" s="97">
        <v>99.6</v>
      </c>
      <c r="U228" s="98">
        <v>99.7</v>
      </c>
      <c r="V228" s="97">
        <v>99.7</v>
      </c>
      <c r="W228" s="98">
        <v>99.7</v>
      </c>
      <c r="X228" s="97">
        <v>99.7</v>
      </c>
      <c r="Y228" s="98">
        <v>99.7</v>
      </c>
      <c r="Z228" s="97">
        <v>99.6</v>
      </c>
      <c r="AA228" s="98">
        <v>99.5</v>
      </c>
      <c r="AB228" s="97">
        <v>99.3</v>
      </c>
      <c r="AC228" s="98">
        <v>99.1</v>
      </c>
      <c r="AD228" s="97">
        <v>99</v>
      </c>
      <c r="AE228" s="98">
        <v>98.7</v>
      </c>
      <c r="AF228" s="97">
        <v>98.5</v>
      </c>
      <c r="AG228" s="98">
        <v>98.2</v>
      </c>
      <c r="AH228" s="97">
        <v>97.9</v>
      </c>
      <c r="AI228" s="98">
        <v>97.6</v>
      </c>
      <c r="AJ228" s="97">
        <v>97.2</v>
      </c>
      <c r="AK228" s="98">
        <v>96.8</v>
      </c>
      <c r="AL228" s="97">
        <v>96.4</v>
      </c>
      <c r="AM228" s="98">
        <v>96</v>
      </c>
      <c r="AN228" s="93"/>
    </row>
    <row r="229" spans="19:40" x14ac:dyDescent="0.25">
      <c r="S229" s="95">
        <v>45</v>
      </c>
      <c r="T229" s="99">
        <v>99.4</v>
      </c>
      <c r="U229" s="100">
        <v>99.5</v>
      </c>
      <c r="V229" s="99">
        <v>99.6</v>
      </c>
      <c r="W229" s="100">
        <v>99.6</v>
      </c>
      <c r="X229" s="99">
        <v>99.6</v>
      </c>
      <c r="Y229" s="100">
        <v>99.5</v>
      </c>
      <c r="Z229" s="99">
        <v>99.4</v>
      </c>
      <c r="AA229" s="100">
        <v>99.3</v>
      </c>
      <c r="AB229" s="99">
        <v>99.2</v>
      </c>
      <c r="AC229" s="100">
        <v>99</v>
      </c>
      <c r="AD229" s="99">
        <v>98.8</v>
      </c>
      <c r="AE229" s="100">
        <v>98.6</v>
      </c>
      <c r="AF229" s="99">
        <v>98.4</v>
      </c>
      <c r="AG229" s="100">
        <v>98.2</v>
      </c>
      <c r="AH229" s="99">
        <v>97.9</v>
      </c>
      <c r="AI229" s="100">
        <v>97.5</v>
      </c>
      <c r="AJ229" s="99">
        <v>97.2</v>
      </c>
      <c r="AK229" s="100">
        <v>96.8</v>
      </c>
      <c r="AL229" s="99">
        <v>96.4</v>
      </c>
      <c r="AM229" s="100">
        <v>96</v>
      </c>
      <c r="AN229" s="93"/>
    </row>
    <row r="230" spans="19:40" x14ac:dyDescent="0.25">
      <c r="S230" s="96">
        <v>50</v>
      </c>
      <c r="T230" s="97">
        <v>99.1</v>
      </c>
      <c r="U230" s="98">
        <v>99.3</v>
      </c>
      <c r="V230" s="97">
        <v>99.4</v>
      </c>
      <c r="W230" s="98">
        <v>99.4</v>
      </c>
      <c r="X230" s="97">
        <v>99.4</v>
      </c>
      <c r="Y230" s="98">
        <v>99.4</v>
      </c>
      <c r="Z230" s="97">
        <v>99.3</v>
      </c>
      <c r="AA230" s="98">
        <v>99.2</v>
      </c>
      <c r="AB230" s="97">
        <v>99.1</v>
      </c>
      <c r="AC230" s="98">
        <v>98.9</v>
      </c>
      <c r="AD230" s="97">
        <v>98.7</v>
      </c>
      <c r="AE230" s="98">
        <v>98.5</v>
      </c>
      <c r="AF230" s="97">
        <v>98.3</v>
      </c>
      <c r="AG230" s="98">
        <v>98.1</v>
      </c>
      <c r="AH230" s="97">
        <v>97.8</v>
      </c>
      <c r="AI230" s="98">
        <v>97.5</v>
      </c>
      <c r="AJ230" s="97">
        <v>97.2</v>
      </c>
      <c r="AK230" s="98">
        <v>96.8</v>
      </c>
      <c r="AL230" s="97">
        <v>96.4</v>
      </c>
      <c r="AM230" s="98">
        <v>96</v>
      </c>
      <c r="AN230" s="93"/>
    </row>
    <row r="231" spans="19:40" x14ac:dyDescent="0.25">
      <c r="S231" s="95">
        <v>55</v>
      </c>
      <c r="T231" s="99">
        <v>98.7</v>
      </c>
      <c r="U231" s="100">
        <v>99.1</v>
      </c>
      <c r="V231" s="99">
        <v>99.2</v>
      </c>
      <c r="W231" s="100">
        <v>99.2</v>
      </c>
      <c r="X231" s="99">
        <v>99.2</v>
      </c>
      <c r="Y231" s="100">
        <v>99.2</v>
      </c>
      <c r="Z231" s="99">
        <v>99.1</v>
      </c>
      <c r="AA231" s="100">
        <v>99</v>
      </c>
      <c r="AB231" s="99">
        <v>98.9</v>
      </c>
      <c r="AC231" s="100">
        <v>98.7</v>
      </c>
      <c r="AD231" s="99">
        <v>98.6</v>
      </c>
      <c r="AE231" s="100">
        <v>98.4</v>
      </c>
      <c r="AF231" s="99">
        <v>98.2</v>
      </c>
      <c r="AG231" s="100">
        <v>98</v>
      </c>
      <c r="AH231" s="99">
        <v>97.7</v>
      </c>
      <c r="AI231" s="100">
        <v>97.4</v>
      </c>
      <c r="AJ231" s="99">
        <v>97.1</v>
      </c>
      <c r="AK231" s="100">
        <v>96.8</v>
      </c>
      <c r="AL231" s="99">
        <v>96.4</v>
      </c>
      <c r="AM231" s="100">
        <v>96</v>
      </c>
      <c r="AN231" s="93"/>
    </row>
    <row r="232" spans="19:40" x14ac:dyDescent="0.25">
      <c r="S232" s="96">
        <v>60</v>
      </c>
      <c r="T232" s="97">
        <v>98.4</v>
      </c>
      <c r="U232" s="98">
        <v>98.8</v>
      </c>
      <c r="V232" s="97">
        <v>98.9</v>
      </c>
      <c r="W232" s="98">
        <v>99</v>
      </c>
      <c r="X232" s="97">
        <v>99</v>
      </c>
      <c r="Y232" s="98">
        <v>98.9</v>
      </c>
      <c r="Z232" s="97">
        <v>98.9</v>
      </c>
      <c r="AA232" s="98">
        <v>98.8</v>
      </c>
      <c r="AB232" s="97">
        <v>98.7</v>
      </c>
      <c r="AC232" s="98">
        <v>98.5</v>
      </c>
      <c r="AD232" s="97">
        <v>98.4</v>
      </c>
      <c r="AE232" s="98">
        <v>98.2</v>
      </c>
      <c r="AF232" s="97">
        <v>98</v>
      </c>
      <c r="AG232" s="98">
        <v>97.8</v>
      </c>
      <c r="AH232" s="97">
        <v>97.6</v>
      </c>
      <c r="AI232" s="98">
        <v>97.3</v>
      </c>
      <c r="AJ232" s="97">
        <v>97</v>
      </c>
      <c r="AK232" s="98">
        <v>96.7</v>
      </c>
      <c r="AL232" s="97">
        <v>96.4</v>
      </c>
      <c r="AM232" s="98">
        <v>96</v>
      </c>
      <c r="AN232" s="93"/>
    </row>
    <row r="233" spans="19:40" x14ac:dyDescent="0.25">
      <c r="S233" s="95">
        <v>65</v>
      </c>
      <c r="T233" s="99">
        <v>98</v>
      </c>
      <c r="U233" s="100">
        <v>98.4</v>
      </c>
      <c r="V233" s="99">
        <v>98.6</v>
      </c>
      <c r="W233" s="100">
        <v>98.6</v>
      </c>
      <c r="X233" s="99">
        <v>98.7</v>
      </c>
      <c r="Y233" s="100">
        <v>98.6</v>
      </c>
      <c r="Z233" s="99">
        <v>98.6</v>
      </c>
      <c r="AA233" s="100">
        <v>98.5</v>
      </c>
      <c r="AB233" s="99">
        <v>98.4</v>
      </c>
      <c r="AC233" s="100">
        <v>98.3</v>
      </c>
      <c r="AD233" s="99">
        <v>98.2</v>
      </c>
      <c r="AE233" s="100">
        <v>98</v>
      </c>
      <c r="AF233" s="99">
        <v>97.9</v>
      </c>
      <c r="AG233" s="100">
        <v>97.7</v>
      </c>
      <c r="AH233" s="99">
        <v>97.5</v>
      </c>
      <c r="AI233" s="100">
        <v>97.2</v>
      </c>
      <c r="AJ233" s="99">
        <v>96.9</v>
      </c>
      <c r="AK233" s="100">
        <v>96.7</v>
      </c>
      <c r="AL233" s="99">
        <v>96.3</v>
      </c>
      <c r="AM233" s="100">
        <v>96</v>
      </c>
      <c r="AN233" s="93"/>
    </row>
    <row r="234" spans="19:40" x14ac:dyDescent="0.25">
      <c r="S234" s="96">
        <v>70</v>
      </c>
      <c r="T234" s="97">
        <v>97.5</v>
      </c>
      <c r="U234" s="98">
        <v>97.9</v>
      </c>
      <c r="V234" s="97">
        <v>98.2</v>
      </c>
      <c r="W234" s="98">
        <v>98.3</v>
      </c>
      <c r="X234" s="97">
        <v>98.3</v>
      </c>
      <c r="Y234" s="98">
        <v>98.3</v>
      </c>
      <c r="Z234" s="97">
        <v>98.3</v>
      </c>
      <c r="AA234" s="98">
        <v>98.2</v>
      </c>
      <c r="AB234" s="97">
        <v>98.2</v>
      </c>
      <c r="AC234" s="98">
        <v>98.1</v>
      </c>
      <c r="AD234" s="97">
        <v>98</v>
      </c>
      <c r="AE234" s="98">
        <v>97.8</v>
      </c>
      <c r="AF234" s="97">
        <v>97.7</v>
      </c>
      <c r="AG234" s="98">
        <v>97.5</v>
      </c>
      <c r="AH234" s="97">
        <v>97.3</v>
      </c>
      <c r="AI234" s="98">
        <v>97.1</v>
      </c>
      <c r="AJ234" s="97">
        <v>96.8</v>
      </c>
      <c r="AK234" s="98">
        <v>96.6</v>
      </c>
      <c r="AL234" s="97">
        <v>96.3</v>
      </c>
      <c r="AM234" s="98">
        <v>96</v>
      </c>
      <c r="AN234" s="93"/>
    </row>
    <row r="235" spans="19:40" x14ac:dyDescent="0.25">
      <c r="S235" s="95">
        <v>75</v>
      </c>
      <c r="T235" s="99">
        <v>97</v>
      </c>
      <c r="U235" s="100">
        <v>97.4</v>
      </c>
      <c r="V235" s="99">
        <v>97.7</v>
      </c>
      <c r="W235" s="100">
        <v>97.8</v>
      </c>
      <c r="X235" s="99">
        <v>97.9</v>
      </c>
      <c r="Y235" s="100">
        <v>97.9</v>
      </c>
      <c r="Z235" s="99">
        <v>97.9</v>
      </c>
      <c r="AA235" s="100">
        <v>97.9</v>
      </c>
      <c r="AB235" s="99">
        <v>97.8</v>
      </c>
      <c r="AC235" s="100">
        <v>97.8</v>
      </c>
      <c r="AD235" s="99">
        <v>97.7</v>
      </c>
      <c r="AE235" s="100">
        <v>97.6</v>
      </c>
      <c r="AF235" s="99">
        <v>97.4</v>
      </c>
      <c r="AG235" s="100">
        <v>97.3</v>
      </c>
      <c r="AH235" s="99">
        <v>97.1</v>
      </c>
      <c r="AI235" s="100">
        <v>96.9</v>
      </c>
      <c r="AJ235" s="99">
        <v>96.7</v>
      </c>
      <c r="AK235" s="100">
        <v>96.5</v>
      </c>
      <c r="AL235" s="99">
        <v>96.3</v>
      </c>
      <c r="AM235" s="100">
        <v>96</v>
      </c>
      <c r="AN235" s="93"/>
    </row>
    <row r="236" spans="19:40" x14ac:dyDescent="0.25">
      <c r="S236" s="96">
        <v>80</v>
      </c>
      <c r="T236" s="97">
        <v>96.5</v>
      </c>
      <c r="U236" s="98">
        <v>96.9</v>
      </c>
      <c r="V236" s="97">
        <v>97.2</v>
      </c>
      <c r="W236" s="98">
        <v>97.3</v>
      </c>
      <c r="X236" s="97">
        <v>97.4</v>
      </c>
      <c r="Y236" s="98">
        <v>97.5</v>
      </c>
      <c r="Z236" s="97">
        <v>97.5</v>
      </c>
      <c r="AA236" s="98">
        <v>97.5</v>
      </c>
      <c r="AB236" s="97">
        <v>97.5</v>
      </c>
      <c r="AC236" s="98">
        <v>97.4</v>
      </c>
      <c r="AD236" s="97">
        <v>97.4</v>
      </c>
      <c r="AE236" s="98">
        <v>97.3</v>
      </c>
      <c r="AF236" s="97">
        <v>97.2</v>
      </c>
      <c r="AG236" s="98">
        <v>97.1</v>
      </c>
      <c r="AH236" s="97">
        <v>96.9</v>
      </c>
      <c r="AI236" s="98">
        <v>96.8</v>
      </c>
      <c r="AJ236" s="97">
        <v>96.6</v>
      </c>
      <c r="AK236" s="98">
        <v>96.4</v>
      </c>
      <c r="AL236" s="97">
        <v>96.2</v>
      </c>
      <c r="AM236" s="98">
        <v>96</v>
      </c>
      <c r="AN236" s="93"/>
    </row>
    <row r="237" spans="19:40" x14ac:dyDescent="0.25">
      <c r="S237" s="95">
        <v>85</v>
      </c>
      <c r="T237" s="99">
        <v>96.1</v>
      </c>
      <c r="U237" s="100">
        <v>96.4</v>
      </c>
      <c r="V237" s="99">
        <v>96.7</v>
      </c>
      <c r="W237" s="100">
        <v>96.8</v>
      </c>
      <c r="X237" s="99">
        <v>96.9</v>
      </c>
      <c r="Y237" s="100">
        <v>97</v>
      </c>
      <c r="Z237" s="99">
        <v>97</v>
      </c>
      <c r="AA237" s="100">
        <v>97.1</v>
      </c>
      <c r="AB237" s="99">
        <v>97.1</v>
      </c>
      <c r="AC237" s="100">
        <v>97</v>
      </c>
      <c r="AD237" s="99">
        <v>97</v>
      </c>
      <c r="AE237" s="100">
        <v>96.9</v>
      </c>
      <c r="AF237" s="99">
        <v>96.9</v>
      </c>
      <c r="AG237" s="100">
        <v>96.8</v>
      </c>
      <c r="AH237" s="99">
        <v>96.7</v>
      </c>
      <c r="AI237" s="100">
        <v>96.6</v>
      </c>
      <c r="AJ237" s="99">
        <v>96.4</v>
      </c>
      <c r="AK237" s="100">
        <v>96.3</v>
      </c>
      <c r="AL237" s="99">
        <v>96.1</v>
      </c>
      <c r="AM237" s="100">
        <v>96</v>
      </c>
      <c r="AN237" s="93"/>
    </row>
    <row r="238" spans="19:40" x14ac:dyDescent="0.25">
      <c r="S238" s="96">
        <v>90</v>
      </c>
      <c r="T238" s="97">
        <v>95.9</v>
      </c>
      <c r="U238" s="98">
        <v>96.1</v>
      </c>
      <c r="V238" s="97">
        <v>96.2</v>
      </c>
      <c r="W238" s="98">
        <v>96.3</v>
      </c>
      <c r="X238" s="97">
        <v>96.4</v>
      </c>
      <c r="Y238" s="98">
        <v>96.5</v>
      </c>
      <c r="Z238" s="97">
        <v>96.5</v>
      </c>
      <c r="AA238" s="98">
        <v>96.6</v>
      </c>
      <c r="AB238" s="97">
        <v>96.6</v>
      </c>
      <c r="AC238" s="98">
        <v>96.6</v>
      </c>
      <c r="AD238" s="97">
        <v>96.6</v>
      </c>
      <c r="AE238" s="98">
        <v>96.6</v>
      </c>
      <c r="AF238" s="97">
        <v>96.5</v>
      </c>
      <c r="AG238" s="98">
        <v>96.5</v>
      </c>
      <c r="AH238" s="97">
        <v>96.4</v>
      </c>
      <c r="AI238" s="98">
        <v>96.3</v>
      </c>
      <c r="AJ238" s="97">
        <v>96.3</v>
      </c>
      <c r="AK238" s="98">
        <v>96.2</v>
      </c>
      <c r="AL238" s="97">
        <v>96.1</v>
      </c>
      <c r="AM238" s="98">
        <v>96</v>
      </c>
      <c r="AN238" s="93"/>
    </row>
    <row r="239" spans="19:40" x14ac:dyDescent="0.25">
      <c r="S239" s="95">
        <v>95</v>
      </c>
      <c r="T239" s="99">
        <v>95.8</v>
      </c>
      <c r="U239" s="100">
        <v>95.8</v>
      </c>
      <c r="V239" s="99">
        <v>95.9</v>
      </c>
      <c r="W239" s="100">
        <v>96</v>
      </c>
      <c r="X239" s="99">
        <v>96</v>
      </c>
      <c r="Y239" s="100">
        <v>96</v>
      </c>
      <c r="Z239" s="99">
        <v>96.1</v>
      </c>
      <c r="AA239" s="100">
        <v>96.1</v>
      </c>
      <c r="AB239" s="99">
        <v>96.1</v>
      </c>
      <c r="AC239" s="100">
        <v>96.1</v>
      </c>
      <c r="AD239" s="99">
        <v>96.1</v>
      </c>
      <c r="AE239" s="100">
        <v>96.1</v>
      </c>
      <c r="AF239" s="99">
        <v>96.1</v>
      </c>
      <c r="AG239" s="100">
        <v>96.1</v>
      </c>
      <c r="AH239" s="99">
        <v>96.1</v>
      </c>
      <c r="AI239" s="100">
        <v>96.1</v>
      </c>
      <c r="AJ239" s="99">
        <v>96.1</v>
      </c>
      <c r="AK239" s="100">
        <v>96</v>
      </c>
      <c r="AL239" s="99">
        <v>96</v>
      </c>
      <c r="AM239" s="100">
        <v>96</v>
      </c>
      <c r="AN239" s="93"/>
    </row>
    <row r="240" spans="19:40" x14ac:dyDescent="0.25">
      <c r="S240" s="96">
        <v>98</v>
      </c>
      <c r="T240" s="97">
        <v>95.9</v>
      </c>
      <c r="U240" s="98">
        <v>95.9</v>
      </c>
      <c r="V240" s="97">
        <v>95.9</v>
      </c>
      <c r="W240" s="98">
        <v>95.9</v>
      </c>
      <c r="X240" s="97">
        <v>95.9</v>
      </c>
      <c r="Y240" s="98">
        <v>95.9</v>
      </c>
      <c r="Z240" s="97">
        <v>95.9</v>
      </c>
      <c r="AA240" s="98">
        <v>96</v>
      </c>
      <c r="AB240" s="97">
        <v>96</v>
      </c>
      <c r="AC240" s="98">
        <v>96</v>
      </c>
      <c r="AD240" s="97">
        <v>96</v>
      </c>
      <c r="AE240" s="98">
        <v>96</v>
      </c>
      <c r="AF240" s="97">
        <v>96</v>
      </c>
      <c r="AG240" s="98">
        <v>96</v>
      </c>
      <c r="AH240" s="97">
        <v>96</v>
      </c>
      <c r="AI240" s="98">
        <v>96</v>
      </c>
      <c r="AJ240" s="97">
        <v>96</v>
      </c>
      <c r="AK240" s="98">
        <v>96</v>
      </c>
      <c r="AL240" s="97">
        <v>96</v>
      </c>
      <c r="AM240" s="98">
        <v>96</v>
      </c>
      <c r="AN240" s="93"/>
    </row>
    <row r="241" spans="19:40" x14ac:dyDescent="0.25">
      <c r="S241" s="128" t="s">
        <v>293</v>
      </c>
      <c r="T241" s="128"/>
      <c r="U241" s="128"/>
      <c r="V241" s="128"/>
      <c r="W241" s="128"/>
      <c r="X241" s="128"/>
      <c r="Y241" s="128"/>
      <c r="Z241" s="128"/>
      <c r="AA241" s="128"/>
      <c r="AB241" s="128"/>
      <c r="AC241" s="128"/>
      <c r="AD241" s="128"/>
      <c r="AE241" s="128"/>
      <c r="AF241" s="128"/>
      <c r="AG241" s="128"/>
      <c r="AH241" s="128"/>
      <c r="AI241" s="128"/>
      <c r="AJ241" s="128"/>
      <c r="AK241" s="128"/>
      <c r="AL241" s="128"/>
      <c r="AM241" s="128"/>
      <c r="AN241" s="128"/>
    </row>
    <row r="242" spans="19:40" x14ac:dyDescent="0.25">
      <c r="S242" s="129" t="s">
        <v>280</v>
      </c>
      <c r="T242" s="131" t="s">
        <v>221</v>
      </c>
      <c r="U242" s="132"/>
      <c r="V242" s="132"/>
      <c r="W242" s="132"/>
      <c r="X242" s="132"/>
      <c r="Y242" s="132"/>
      <c r="Z242" s="132"/>
      <c r="AA242" s="132"/>
      <c r="AB242" s="132"/>
      <c r="AC242" s="132"/>
      <c r="AD242" s="132"/>
      <c r="AE242" s="132"/>
      <c r="AF242" s="132"/>
      <c r="AG242" s="132"/>
      <c r="AH242" s="132"/>
      <c r="AI242" s="132"/>
      <c r="AJ242" s="132"/>
      <c r="AK242" s="132"/>
      <c r="AL242" s="132"/>
      <c r="AM242" s="133"/>
      <c r="AN242" s="93"/>
    </row>
    <row r="243" spans="19:40" x14ac:dyDescent="0.25">
      <c r="S243" s="130"/>
      <c r="T243" s="94">
        <v>5</v>
      </c>
      <c r="U243" s="95">
        <v>10</v>
      </c>
      <c r="V243" s="94">
        <v>15</v>
      </c>
      <c r="W243" s="95">
        <v>20</v>
      </c>
      <c r="X243" s="94">
        <v>25</v>
      </c>
      <c r="Y243" s="95">
        <v>30</v>
      </c>
      <c r="Z243" s="94">
        <v>35</v>
      </c>
      <c r="AA243" s="95">
        <v>40</v>
      </c>
      <c r="AB243" s="94">
        <v>45</v>
      </c>
      <c r="AC243" s="95">
        <v>50</v>
      </c>
      <c r="AD243" s="94">
        <v>55</v>
      </c>
      <c r="AE243" s="95">
        <v>60</v>
      </c>
      <c r="AF243" s="94">
        <v>65</v>
      </c>
      <c r="AG243" s="95">
        <v>70</v>
      </c>
      <c r="AH243" s="94">
        <v>75</v>
      </c>
      <c r="AI243" s="95">
        <v>80</v>
      </c>
      <c r="AJ243" s="94">
        <v>85</v>
      </c>
      <c r="AK243" s="95">
        <v>90</v>
      </c>
      <c r="AL243" s="94">
        <v>95</v>
      </c>
      <c r="AM243" s="95">
        <v>100</v>
      </c>
      <c r="AN243" s="93"/>
    </row>
    <row r="244" spans="19:40" x14ac:dyDescent="0.25">
      <c r="S244" s="96">
        <v>30</v>
      </c>
      <c r="T244" s="97">
        <v>99.9</v>
      </c>
      <c r="U244" s="98">
        <v>99.9</v>
      </c>
      <c r="V244" s="97">
        <v>99.9</v>
      </c>
      <c r="W244" s="98">
        <v>99.9</v>
      </c>
      <c r="X244" s="97">
        <v>99.9</v>
      </c>
      <c r="Y244" s="98">
        <v>99.9</v>
      </c>
      <c r="Z244" s="97">
        <v>99.8</v>
      </c>
      <c r="AA244" s="98">
        <v>99.7</v>
      </c>
      <c r="AB244" s="97">
        <v>99.6</v>
      </c>
      <c r="AC244" s="98">
        <v>99.5</v>
      </c>
      <c r="AD244" s="97">
        <v>99.3</v>
      </c>
      <c r="AE244" s="98">
        <v>99.1</v>
      </c>
      <c r="AF244" s="97">
        <v>98.9</v>
      </c>
      <c r="AG244" s="98">
        <v>98.6</v>
      </c>
      <c r="AH244" s="97">
        <v>98.4</v>
      </c>
      <c r="AI244" s="98">
        <v>98.1</v>
      </c>
      <c r="AJ244" s="97">
        <v>97.8</v>
      </c>
      <c r="AK244" s="98">
        <v>97.4</v>
      </c>
      <c r="AL244" s="97">
        <v>97</v>
      </c>
      <c r="AM244" s="98">
        <v>96.7</v>
      </c>
      <c r="AN244" s="93"/>
    </row>
    <row r="245" spans="19:40" x14ac:dyDescent="0.25">
      <c r="S245" s="95">
        <v>35</v>
      </c>
      <c r="T245" s="99">
        <v>99.8</v>
      </c>
      <c r="U245" s="100">
        <v>99.9</v>
      </c>
      <c r="V245" s="99">
        <v>99.9</v>
      </c>
      <c r="W245" s="100">
        <v>99.9</v>
      </c>
      <c r="X245" s="99">
        <v>99.8</v>
      </c>
      <c r="Y245" s="100">
        <v>99.8</v>
      </c>
      <c r="Z245" s="99">
        <v>99.8</v>
      </c>
      <c r="AA245" s="100">
        <v>99.7</v>
      </c>
      <c r="AB245" s="99">
        <v>99.5</v>
      </c>
      <c r="AC245" s="100">
        <v>99.4</v>
      </c>
      <c r="AD245" s="99">
        <v>99.2</v>
      </c>
      <c r="AE245" s="100">
        <v>99</v>
      </c>
      <c r="AF245" s="99">
        <v>98.8</v>
      </c>
      <c r="AG245" s="100">
        <v>98.6</v>
      </c>
      <c r="AH245" s="99">
        <v>98.3</v>
      </c>
      <c r="AI245" s="100">
        <v>98</v>
      </c>
      <c r="AJ245" s="99">
        <v>97.7</v>
      </c>
      <c r="AK245" s="100">
        <v>97.4</v>
      </c>
      <c r="AL245" s="99">
        <v>97</v>
      </c>
      <c r="AM245" s="100">
        <v>96.7</v>
      </c>
      <c r="AN245" s="93"/>
    </row>
    <row r="246" spans="19:40" x14ac:dyDescent="0.25">
      <c r="S246" s="96">
        <v>40</v>
      </c>
      <c r="T246" s="97">
        <v>99.7</v>
      </c>
      <c r="U246" s="98">
        <v>99.8</v>
      </c>
      <c r="V246" s="97">
        <v>99.8</v>
      </c>
      <c r="W246" s="98">
        <v>99.8</v>
      </c>
      <c r="X246" s="97">
        <v>99.8</v>
      </c>
      <c r="Y246" s="98">
        <v>99.7</v>
      </c>
      <c r="Z246" s="97">
        <v>99.7</v>
      </c>
      <c r="AA246" s="98">
        <v>99.6</v>
      </c>
      <c r="AB246" s="97">
        <v>99.5</v>
      </c>
      <c r="AC246" s="98">
        <v>99.3</v>
      </c>
      <c r="AD246" s="97">
        <v>99.2</v>
      </c>
      <c r="AE246" s="98">
        <v>99</v>
      </c>
      <c r="AF246" s="97">
        <v>98.8</v>
      </c>
      <c r="AG246" s="98">
        <v>98.5</v>
      </c>
      <c r="AH246" s="97">
        <v>98.3</v>
      </c>
      <c r="AI246" s="98">
        <v>98</v>
      </c>
      <c r="AJ246" s="97">
        <v>97.7</v>
      </c>
      <c r="AK246" s="98">
        <v>97.4</v>
      </c>
      <c r="AL246" s="97">
        <v>97</v>
      </c>
      <c r="AM246" s="98">
        <v>96.7</v>
      </c>
      <c r="AN246" s="93"/>
    </row>
    <row r="247" spans="19:40" x14ac:dyDescent="0.25">
      <c r="S247" s="95">
        <v>45</v>
      </c>
      <c r="T247" s="99">
        <v>99.5</v>
      </c>
      <c r="U247" s="100">
        <v>99.7</v>
      </c>
      <c r="V247" s="99">
        <v>99.7</v>
      </c>
      <c r="W247" s="100">
        <v>99.7</v>
      </c>
      <c r="X247" s="99">
        <v>99.7</v>
      </c>
      <c r="Y247" s="100">
        <v>99.6</v>
      </c>
      <c r="Z247" s="99">
        <v>99.6</v>
      </c>
      <c r="AA247" s="100">
        <v>99.5</v>
      </c>
      <c r="AB247" s="99">
        <v>99.4</v>
      </c>
      <c r="AC247" s="100">
        <v>99.2</v>
      </c>
      <c r="AD247" s="99">
        <v>99.1</v>
      </c>
      <c r="AE247" s="100">
        <v>98.9</v>
      </c>
      <c r="AF247" s="99">
        <v>98.7</v>
      </c>
      <c r="AG247" s="100">
        <v>98.5</v>
      </c>
      <c r="AH247" s="99">
        <v>98.2</v>
      </c>
      <c r="AI247" s="100">
        <v>98</v>
      </c>
      <c r="AJ247" s="99">
        <v>97.7</v>
      </c>
      <c r="AK247" s="100">
        <v>97.4</v>
      </c>
      <c r="AL247" s="99">
        <v>97</v>
      </c>
      <c r="AM247" s="100">
        <v>96.7</v>
      </c>
      <c r="AN247" s="93"/>
    </row>
    <row r="248" spans="19:40" x14ac:dyDescent="0.25">
      <c r="S248" s="96">
        <v>50</v>
      </c>
      <c r="T248" s="97">
        <v>99.3</v>
      </c>
      <c r="U248" s="98">
        <v>99.5</v>
      </c>
      <c r="V248" s="97">
        <v>99.5</v>
      </c>
      <c r="W248" s="98">
        <v>99.5</v>
      </c>
      <c r="X248" s="97">
        <v>99.5</v>
      </c>
      <c r="Y248" s="98">
        <v>99.5</v>
      </c>
      <c r="Z248" s="97">
        <v>99.4</v>
      </c>
      <c r="AA248" s="98">
        <v>99.3</v>
      </c>
      <c r="AB248" s="97">
        <v>99.2</v>
      </c>
      <c r="AC248" s="98">
        <v>99.1</v>
      </c>
      <c r="AD248" s="97">
        <v>98.9</v>
      </c>
      <c r="AE248" s="98">
        <v>98.8</v>
      </c>
      <c r="AF248" s="97">
        <v>98.6</v>
      </c>
      <c r="AG248" s="98">
        <v>98.4</v>
      </c>
      <c r="AH248" s="97">
        <v>98.2</v>
      </c>
      <c r="AI248" s="98">
        <v>97.9</v>
      </c>
      <c r="AJ248" s="97">
        <v>97.6</v>
      </c>
      <c r="AK248" s="98">
        <v>97.3</v>
      </c>
      <c r="AL248" s="97">
        <v>97</v>
      </c>
      <c r="AM248" s="98">
        <v>96.7</v>
      </c>
      <c r="AN248" s="93"/>
    </row>
    <row r="249" spans="19:40" x14ac:dyDescent="0.25">
      <c r="S249" s="95">
        <v>55</v>
      </c>
      <c r="T249" s="99">
        <v>98.9</v>
      </c>
      <c r="U249" s="100">
        <v>99.2</v>
      </c>
      <c r="V249" s="99">
        <v>99.3</v>
      </c>
      <c r="W249" s="100">
        <v>99.4</v>
      </c>
      <c r="X249" s="99">
        <v>99.4</v>
      </c>
      <c r="Y249" s="100">
        <v>99.3</v>
      </c>
      <c r="Z249" s="99">
        <v>99.3</v>
      </c>
      <c r="AA249" s="100">
        <v>99.2</v>
      </c>
      <c r="AB249" s="99">
        <v>99.1</v>
      </c>
      <c r="AC249" s="100">
        <v>99</v>
      </c>
      <c r="AD249" s="99">
        <v>98.8</v>
      </c>
      <c r="AE249" s="100">
        <v>98.7</v>
      </c>
      <c r="AF249" s="99">
        <v>98.5</v>
      </c>
      <c r="AG249" s="100">
        <v>98.3</v>
      </c>
      <c r="AH249" s="99">
        <v>98.1</v>
      </c>
      <c r="AI249" s="100">
        <v>97.9</v>
      </c>
      <c r="AJ249" s="99">
        <v>97.6</v>
      </c>
      <c r="AK249" s="100">
        <v>97.3</v>
      </c>
      <c r="AL249" s="99">
        <v>97</v>
      </c>
      <c r="AM249" s="100">
        <v>96.7</v>
      </c>
      <c r="AN249" s="93"/>
    </row>
    <row r="250" spans="19:40" x14ac:dyDescent="0.25">
      <c r="S250" s="96">
        <v>60</v>
      </c>
      <c r="T250" s="97">
        <v>98.6</v>
      </c>
      <c r="U250" s="98">
        <v>99</v>
      </c>
      <c r="V250" s="97">
        <v>99.1</v>
      </c>
      <c r="W250" s="98">
        <v>99.2</v>
      </c>
      <c r="X250" s="97">
        <v>99.2</v>
      </c>
      <c r="Y250" s="98">
        <v>99.1</v>
      </c>
      <c r="Z250" s="97">
        <v>99.1</v>
      </c>
      <c r="AA250" s="98">
        <v>99</v>
      </c>
      <c r="AB250" s="97">
        <v>98.9</v>
      </c>
      <c r="AC250" s="98">
        <v>98.8</v>
      </c>
      <c r="AD250" s="97">
        <v>98.7</v>
      </c>
      <c r="AE250" s="98">
        <v>98.5</v>
      </c>
      <c r="AF250" s="97">
        <v>98.4</v>
      </c>
      <c r="AG250" s="98">
        <v>98.2</v>
      </c>
      <c r="AH250" s="97">
        <v>98</v>
      </c>
      <c r="AI250" s="98">
        <v>97.8</v>
      </c>
      <c r="AJ250" s="97">
        <v>97.5</v>
      </c>
      <c r="AK250" s="98">
        <v>97.3</v>
      </c>
      <c r="AL250" s="97">
        <v>97</v>
      </c>
      <c r="AM250" s="98">
        <v>96.7</v>
      </c>
      <c r="AN250" s="93"/>
    </row>
    <row r="251" spans="19:40" x14ac:dyDescent="0.25">
      <c r="S251" s="95">
        <v>65</v>
      </c>
      <c r="T251" s="99">
        <v>98.3</v>
      </c>
      <c r="U251" s="100">
        <v>98.7</v>
      </c>
      <c r="V251" s="99">
        <v>98.8</v>
      </c>
      <c r="W251" s="100">
        <v>98.9</v>
      </c>
      <c r="X251" s="99">
        <v>98.9</v>
      </c>
      <c r="Y251" s="100">
        <v>98.9</v>
      </c>
      <c r="Z251" s="99">
        <v>98.8</v>
      </c>
      <c r="AA251" s="100">
        <v>98.8</v>
      </c>
      <c r="AB251" s="99">
        <v>98.7</v>
      </c>
      <c r="AC251" s="100">
        <v>98.6</v>
      </c>
      <c r="AD251" s="99">
        <v>98.5</v>
      </c>
      <c r="AE251" s="100">
        <v>98.4</v>
      </c>
      <c r="AF251" s="99">
        <v>98.2</v>
      </c>
      <c r="AG251" s="100">
        <v>98.1</v>
      </c>
      <c r="AH251" s="99">
        <v>97.9</v>
      </c>
      <c r="AI251" s="100">
        <v>97.7</v>
      </c>
      <c r="AJ251" s="99">
        <v>97.5</v>
      </c>
      <c r="AK251" s="100">
        <v>97.2</v>
      </c>
      <c r="AL251" s="99">
        <v>96.9</v>
      </c>
      <c r="AM251" s="100">
        <v>96.7</v>
      </c>
      <c r="AN251" s="93"/>
    </row>
    <row r="252" spans="19:40" x14ac:dyDescent="0.25">
      <c r="S252" s="96">
        <v>70</v>
      </c>
      <c r="T252" s="97">
        <v>97.9</v>
      </c>
      <c r="U252" s="98">
        <v>98.3</v>
      </c>
      <c r="V252" s="97">
        <v>98.5</v>
      </c>
      <c r="W252" s="98">
        <v>98.5</v>
      </c>
      <c r="X252" s="97">
        <v>98.6</v>
      </c>
      <c r="Y252" s="98">
        <v>98.6</v>
      </c>
      <c r="Z252" s="97">
        <v>98.6</v>
      </c>
      <c r="AA252" s="98">
        <v>98.5</v>
      </c>
      <c r="AB252" s="97">
        <v>98.4</v>
      </c>
      <c r="AC252" s="98">
        <v>98.4</v>
      </c>
      <c r="AD252" s="97">
        <v>98.3</v>
      </c>
      <c r="AE252" s="98">
        <v>98.2</v>
      </c>
      <c r="AF252" s="97">
        <v>98</v>
      </c>
      <c r="AG252" s="98">
        <v>97.9</v>
      </c>
      <c r="AH252" s="97">
        <v>97.7</v>
      </c>
      <c r="AI252" s="98">
        <v>97.6</v>
      </c>
      <c r="AJ252" s="97">
        <v>97.4</v>
      </c>
      <c r="AK252" s="98">
        <v>97.2</v>
      </c>
      <c r="AL252" s="97">
        <v>96.9</v>
      </c>
      <c r="AM252" s="98">
        <v>96.7</v>
      </c>
      <c r="AN252" s="93"/>
    </row>
    <row r="253" spans="19:40" x14ac:dyDescent="0.25">
      <c r="S253" s="95">
        <v>75</v>
      </c>
      <c r="T253" s="99">
        <v>97.5</v>
      </c>
      <c r="U253" s="100">
        <v>97.8</v>
      </c>
      <c r="V253" s="99">
        <v>98.1</v>
      </c>
      <c r="W253" s="100">
        <v>98.2</v>
      </c>
      <c r="X253" s="99">
        <v>98.2</v>
      </c>
      <c r="Y253" s="100">
        <v>98.3</v>
      </c>
      <c r="Z253" s="99">
        <v>98.2</v>
      </c>
      <c r="AA253" s="100">
        <v>98.2</v>
      </c>
      <c r="AB253" s="99">
        <v>98.2</v>
      </c>
      <c r="AC253" s="100">
        <v>98.1</v>
      </c>
      <c r="AD253" s="99">
        <v>98</v>
      </c>
      <c r="AE253" s="100">
        <v>97.9</v>
      </c>
      <c r="AF253" s="99">
        <v>97.8</v>
      </c>
      <c r="AG253" s="100">
        <v>97.7</v>
      </c>
      <c r="AH253" s="99">
        <v>97.6</v>
      </c>
      <c r="AI253" s="100">
        <v>97.4</v>
      </c>
      <c r="AJ253" s="99">
        <v>97.3</v>
      </c>
      <c r="AK253" s="100">
        <v>97.1</v>
      </c>
      <c r="AL253" s="99">
        <v>96.9</v>
      </c>
      <c r="AM253" s="100">
        <v>96.7</v>
      </c>
      <c r="AN253" s="93"/>
    </row>
    <row r="254" spans="19:40" x14ac:dyDescent="0.25">
      <c r="S254" s="96">
        <v>80</v>
      </c>
      <c r="T254" s="97">
        <v>97.1</v>
      </c>
      <c r="U254" s="98">
        <v>97.4</v>
      </c>
      <c r="V254" s="97">
        <v>97.6</v>
      </c>
      <c r="W254" s="98">
        <v>97.7</v>
      </c>
      <c r="X254" s="97">
        <v>97.8</v>
      </c>
      <c r="Y254" s="98">
        <v>97.9</v>
      </c>
      <c r="Z254" s="97">
        <v>97.9</v>
      </c>
      <c r="AA254" s="98">
        <v>97.9</v>
      </c>
      <c r="AB254" s="97">
        <v>97.9</v>
      </c>
      <c r="AC254" s="98">
        <v>97.8</v>
      </c>
      <c r="AD254" s="97">
        <v>97.8</v>
      </c>
      <c r="AE254" s="98">
        <v>97.7</v>
      </c>
      <c r="AF254" s="97">
        <v>97.6</v>
      </c>
      <c r="AG254" s="98">
        <v>97.5</v>
      </c>
      <c r="AH254" s="97">
        <v>97.4</v>
      </c>
      <c r="AI254" s="98">
        <v>97.3</v>
      </c>
      <c r="AJ254" s="97">
        <v>97.2</v>
      </c>
      <c r="AK254" s="98">
        <v>97</v>
      </c>
      <c r="AL254" s="97">
        <v>96.8</v>
      </c>
      <c r="AM254" s="98">
        <v>96.7</v>
      </c>
      <c r="AN254" s="93"/>
    </row>
    <row r="255" spans="19:40" x14ac:dyDescent="0.25">
      <c r="S255" s="95">
        <v>85</v>
      </c>
      <c r="T255" s="99">
        <v>96.7</v>
      </c>
      <c r="U255" s="100">
        <v>97</v>
      </c>
      <c r="V255" s="99">
        <v>97.1</v>
      </c>
      <c r="W255" s="100">
        <v>97.3</v>
      </c>
      <c r="X255" s="99">
        <v>97.4</v>
      </c>
      <c r="Y255" s="100">
        <v>97.4</v>
      </c>
      <c r="Z255" s="99">
        <v>97.5</v>
      </c>
      <c r="AA255" s="100">
        <v>97.5</v>
      </c>
      <c r="AB255" s="99">
        <v>97.5</v>
      </c>
      <c r="AC255" s="100">
        <v>97.5</v>
      </c>
      <c r="AD255" s="99">
        <v>97.5</v>
      </c>
      <c r="AE255" s="100">
        <v>97.4</v>
      </c>
      <c r="AF255" s="99">
        <v>97.4</v>
      </c>
      <c r="AG255" s="100">
        <v>97.3</v>
      </c>
      <c r="AH255" s="99">
        <v>97.2</v>
      </c>
      <c r="AI255" s="100">
        <v>97.1</v>
      </c>
      <c r="AJ255" s="99">
        <v>97</v>
      </c>
      <c r="AK255" s="100">
        <v>96.9</v>
      </c>
      <c r="AL255" s="99">
        <v>96.8</v>
      </c>
      <c r="AM255" s="100">
        <v>96.7</v>
      </c>
      <c r="AN255" s="93"/>
    </row>
    <row r="256" spans="19:40" x14ac:dyDescent="0.25">
      <c r="S256" s="96">
        <v>90</v>
      </c>
      <c r="T256" s="97">
        <v>96.5</v>
      </c>
      <c r="U256" s="98">
        <v>96.6</v>
      </c>
      <c r="V256" s="97">
        <v>96.8</v>
      </c>
      <c r="W256" s="98">
        <v>96.9</v>
      </c>
      <c r="X256" s="97">
        <v>97</v>
      </c>
      <c r="Y256" s="98">
        <v>97</v>
      </c>
      <c r="Z256" s="97">
        <v>97.1</v>
      </c>
      <c r="AA256" s="98">
        <v>97.1</v>
      </c>
      <c r="AB256" s="97">
        <v>97.1</v>
      </c>
      <c r="AC256" s="98">
        <v>97.1</v>
      </c>
      <c r="AD256" s="97">
        <v>97.1</v>
      </c>
      <c r="AE256" s="98">
        <v>97.1</v>
      </c>
      <c r="AF256" s="97">
        <v>97.1</v>
      </c>
      <c r="AG256" s="98">
        <v>97</v>
      </c>
      <c r="AH256" s="97">
        <v>97</v>
      </c>
      <c r="AI256" s="98">
        <v>96.9</v>
      </c>
      <c r="AJ256" s="97">
        <v>96.9</v>
      </c>
      <c r="AK256" s="98">
        <v>96.8</v>
      </c>
      <c r="AL256" s="97">
        <v>96.7</v>
      </c>
      <c r="AM256" s="98">
        <v>96.7</v>
      </c>
      <c r="AN256" s="93"/>
    </row>
    <row r="257" spans="19:40" x14ac:dyDescent="0.25">
      <c r="S257" s="95">
        <v>95</v>
      </c>
      <c r="T257" s="99">
        <v>96.4</v>
      </c>
      <c r="U257" s="100">
        <v>96.5</v>
      </c>
      <c r="V257" s="99">
        <v>96.5</v>
      </c>
      <c r="W257" s="100">
        <v>96.6</v>
      </c>
      <c r="X257" s="99">
        <v>96.6</v>
      </c>
      <c r="Y257" s="100">
        <v>96.7</v>
      </c>
      <c r="Z257" s="99">
        <v>96.7</v>
      </c>
      <c r="AA257" s="100">
        <v>96.7</v>
      </c>
      <c r="AB257" s="99">
        <v>96.7</v>
      </c>
      <c r="AC257" s="100">
        <v>96.7</v>
      </c>
      <c r="AD257" s="99">
        <v>96.8</v>
      </c>
      <c r="AE257" s="100">
        <v>96.8</v>
      </c>
      <c r="AF257" s="99">
        <v>96.8</v>
      </c>
      <c r="AG257" s="100">
        <v>96.8</v>
      </c>
      <c r="AH257" s="99">
        <v>96.7</v>
      </c>
      <c r="AI257" s="100">
        <v>96.7</v>
      </c>
      <c r="AJ257" s="99">
        <v>96.7</v>
      </c>
      <c r="AK257" s="100">
        <v>96.7</v>
      </c>
      <c r="AL257" s="99">
        <v>96.7</v>
      </c>
      <c r="AM257" s="100">
        <v>96.7</v>
      </c>
      <c r="AN257" s="93"/>
    </row>
    <row r="258" spans="19:40" x14ac:dyDescent="0.25">
      <c r="S258" s="96">
        <v>98</v>
      </c>
      <c r="T258" s="97">
        <v>96.5</v>
      </c>
      <c r="U258" s="98">
        <v>96.5</v>
      </c>
      <c r="V258" s="97">
        <v>96.5</v>
      </c>
      <c r="W258" s="98">
        <v>96.6</v>
      </c>
      <c r="X258" s="97">
        <v>96.6</v>
      </c>
      <c r="Y258" s="98">
        <v>96.6</v>
      </c>
      <c r="Z258" s="97">
        <v>96.6</v>
      </c>
      <c r="AA258" s="98">
        <v>96.6</v>
      </c>
      <c r="AB258" s="97">
        <v>96.6</v>
      </c>
      <c r="AC258" s="98">
        <v>96.6</v>
      </c>
      <c r="AD258" s="97">
        <v>96.6</v>
      </c>
      <c r="AE258" s="98">
        <v>96.6</v>
      </c>
      <c r="AF258" s="97">
        <v>96.6</v>
      </c>
      <c r="AG258" s="98">
        <v>96.6</v>
      </c>
      <c r="AH258" s="97">
        <v>96.6</v>
      </c>
      <c r="AI258" s="98">
        <v>96.6</v>
      </c>
      <c r="AJ258" s="97">
        <v>96.7</v>
      </c>
      <c r="AK258" s="98">
        <v>96.7</v>
      </c>
      <c r="AL258" s="97">
        <v>96.7</v>
      </c>
      <c r="AM258" s="98">
        <v>96.7</v>
      </c>
      <c r="AN258" s="93"/>
    </row>
    <row r="259" spans="19:40" x14ac:dyDescent="0.25">
      <c r="S259" s="101"/>
      <c r="T259" s="101"/>
      <c r="U259" s="101"/>
      <c r="V259" s="10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</row>
    <row r="260" spans="19:40" x14ac:dyDescent="0.25">
      <c r="S260" s="128" t="s">
        <v>294</v>
      </c>
      <c r="T260" s="128"/>
      <c r="U260" s="128"/>
      <c r="V260" s="128"/>
      <c r="W260" s="128"/>
      <c r="X260" s="128"/>
      <c r="Y260" s="128"/>
      <c r="Z260" s="128"/>
      <c r="AA260" s="128"/>
      <c r="AB260" s="128"/>
      <c r="AC260" s="128"/>
      <c r="AD260" s="128"/>
      <c r="AE260" s="128"/>
      <c r="AF260" s="128"/>
      <c r="AG260" s="128"/>
      <c r="AH260" s="128"/>
      <c r="AI260" s="128"/>
      <c r="AJ260" s="128"/>
      <c r="AK260" s="128"/>
      <c r="AL260" s="128"/>
      <c r="AM260" s="128"/>
      <c r="AN260" s="128"/>
    </row>
    <row r="261" spans="19:40" x14ac:dyDescent="0.25">
      <c r="S261" s="129" t="s">
        <v>280</v>
      </c>
      <c r="T261" s="131" t="s">
        <v>221</v>
      </c>
      <c r="U261" s="132"/>
      <c r="V261" s="132"/>
      <c r="W261" s="132"/>
      <c r="X261" s="132"/>
      <c r="Y261" s="132"/>
      <c r="Z261" s="132"/>
      <c r="AA261" s="132"/>
      <c r="AB261" s="132"/>
      <c r="AC261" s="132"/>
      <c r="AD261" s="132"/>
      <c r="AE261" s="132"/>
      <c r="AF261" s="132"/>
      <c r="AG261" s="132"/>
      <c r="AH261" s="132"/>
      <c r="AI261" s="132"/>
      <c r="AJ261" s="132"/>
      <c r="AK261" s="132"/>
      <c r="AL261" s="132"/>
      <c r="AM261" s="133"/>
      <c r="AN261" s="93"/>
    </row>
    <row r="262" spans="19:40" x14ac:dyDescent="0.25">
      <c r="S262" s="130"/>
      <c r="T262" s="94">
        <v>5</v>
      </c>
      <c r="U262" s="95">
        <v>10</v>
      </c>
      <c r="V262" s="103">
        <v>15</v>
      </c>
      <c r="W262" s="95">
        <v>20</v>
      </c>
      <c r="X262" s="94">
        <v>25</v>
      </c>
      <c r="Y262" s="95">
        <v>30</v>
      </c>
      <c r="Z262" s="94">
        <v>35</v>
      </c>
      <c r="AA262" s="95">
        <v>40</v>
      </c>
      <c r="AB262" s="94">
        <v>45</v>
      </c>
      <c r="AC262" s="95">
        <v>50</v>
      </c>
      <c r="AD262" s="94">
        <v>55</v>
      </c>
      <c r="AE262" s="95">
        <v>60</v>
      </c>
      <c r="AF262" s="94">
        <v>65</v>
      </c>
      <c r="AG262" s="95">
        <v>70</v>
      </c>
      <c r="AH262" s="94">
        <v>75</v>
      </c>
      <c r="AI262" s="95">
        <v>80</v>
      </c>
      <c r="AJ262" s="94">
        <v>85</v>
      </c>
      <c r="AK262" s="95">
        <v>90</v>
      </c>
      <c r="AL262" s="94">
        <v>95</v>
      </c>
      <c r="AM262" s="95">
        <v>100</v>
      </c>
      <c r="AN262" s="93"/>
    </row>
    <row r="263" spans="19:40" x14ac:dyDescent="0.25">
      <c r="S263" s="96">
        <v>30</v>
      </c>
      <c r="T263" s="97">
        <v>99.9</v>
      </c>
      <c r="U263" s="98">
        <v>99.9</v>
      </c>
      <c r="V263" s="104">
        <v>100</v>
      </c>
      <c r="W263" s="98">
        <v>100</v>
      </c>
      <c r="X263" s="97">
        <v>99.9</v>
      </c>
      <c r="Y263" s="98">
        <v>99.9</v>
      </c>
      <c r="Z263" s="97">
        <v>99.9</v>
      </c>
      <c r="AA263" s="98">
        <v>99.8</v>
      </c>
      <c r="AB263" s="97">
        <v>99.7</v>
      </c>
      <c r="AC263" s="98">
        <v>99.6</v>
      </c>
      <c r="AD263" s="97">
        <v>99.4</v>
      </c>
      <c r="AE263" s="98">
        <v>99.3</v>
      </c>
      <c r="AF263" s="97">
        <v>99.1</v>
      </c>
      <c r="AG263" s="98">
        <v>98.9</v>
      </c>
      <c r="AH263" s="97">
        <v>98.6</v>
      </c>
      <c r="AI263" s="98">
        <v>98.4</v>
      </c>
      <c r="AJ263" s="97">
        <v>98.1</v>
      </c>
      <c r="AK263" s="98">
        <v>97.8</v>
      </c>
      <c r="AL263" s="97">
        <v>97.5</v>
      </c>
      <c r="AM263" s="98">
        <v>97.2</v>
      </c>
      <c r="AN263" s="93"/>
    </row>
    <row r="264" spans="19:40" x14ac:dyDescent="0.25">
      <c r="S264" s="95">
        <v>35</v>
      </c>
      <c r="T264" s="99">
        <v>99.9</v>
      </c>
      <c r="U264" s="100">
        <v>99.9</v>
      </c>
      <c r="V264" s="105">
        <v>99.9</v>
      </c>
      <c r="W264" s="100">
        <v>99.9</v>
      </c>
      <c r="X264" s="99">
        <v>99.9</v>
      </c>
      <c r="Y264" s="100">
        <v>99.9</v>
      </c>
      <c r="Z264" s="99">
        <v>99.8</v>
      </c>
      <c r="AA264" s="100">
        <v>99.7</v>
      </c>
      <c r="AB264" s="99">
        <v>99.6</v>
      </c>
      <c r="AC264" s="100">
        <v>99.5</v>
      </c>
      <c r="AD264" s="99">
        <v>99.4</v>
      </c>
      <c r="AE264" s="100">
        <v>99.2</v>
      </c>
      <c r="AF264" s="99">
        <v>99</v>
      </c>
      <c r="AG264" s="100">
        <v>98.8</v>
      </c>
      <c r="AH264" s="99">
        <v>98.6</v>
      </c>
      <c r="AI264" s="100">
        <v>98.4</v>
      </c>
      <c r="AJ264" s="99">
        <v>98.1</v>
      </c>
      <c r="AK264" s="100">
        <v>97.8</v>
      </c>
      <c r="AL264" s="99">
        <v>97.5</v>
      </c>
      <c r="AM264" s="100">
        <v>97.2</v>
      </c>
      <c r="AN264" s="93"/>
    </row>
    <row r="265" spans="19:40" x14ac:dyDescent="0.25">
      <c r="S265" s="96">
        <v>40</v>
      </c>
      <c r="T265" s="97">
        <v>99.8</v>
      </c>
      <c r="U265" s="98">
        <v>99.8</v>
      </c>
      <c r="V265" s="106">
        <v>99.9</v>
      </c>
      <c r="W265" s="98">
        <v>99.8</v>
      </c>
      <c r="X265" s="97">
        <v>99.8</v>
      </c>
      <c r="Y265" s="98">
        <v>99.8</v>
      </c>
      <c r="Z265" s="97">
        <v>99.7</v>
      </c>
      <c r="AA265" s="98">
        <v>99.7</v>
      </c>
      <c r="AB265" s="97">
        <v>99.6</v>
      </c>
      <c r="AC265" s="98">
        <v>99.5</v>
      </c>
      <c r="AD265" s="97">
        <v>99.3</v>
      </c>
      <c r="AE265" s="98">
        <v>99.2</v>
      </c>
      <c r="AF265" s="97">
        <v>99</v>
      </c>
      <c r="AG265" s="98">
        <v>98.8</v>
      </c>
      <c r="AH265" s="97">
        <v>98.6</v>
      </c>
      <c r="AI265" s="98">
        <v>98.3</v>
      </c>
      <c r="AJ265" s="97">
        <v>98.1</v>
      </c>
      <c r="AK265" s="98">
        <v>97.8</v>
      </c>
      <c r="AL265" s="97">
        <v>97.5</v>
      </c>
      <c r="AM265" s="98">
        <v>97.2</v>
      </c>
      <c r="AN265" s="93"/>
    </row>
    <row r="266" spans="19:40" x14ac:dyDescent="0.25">
      <c r="S266" s="95">
        <v>45</v>
      </c>
      <c r="T266" s="99">
        <v>99.6</v>
      </c>
      <c r="U266" s="100">
        <v>99.7</v>
      </c>
      <c r="V266" s="105">
        <v>99.8</v>
      </c>
      <c r="W266" s="100">
        <v>99.7</v>
      </c>
      <c r="X266" s="99">
        <v>99.7</v>
      </c>
      <c r="Y266" s="100">
        <v>99.7</v>
      </c>
      <c r="Z266" s="99">
        <v>99.7</v>
      </c>
      <c r="AA266" s="100">
        <v>99.6</v>
      </c>
      <c r="AB266" s="99">
        <v>99.5</v>
      </c>
      <c r="AC266" s="100">
        <v>99.4</v>
      </c>
      <c r="AD266" s="99">
        <v>99.2</v>
      </c>
      <c r="AE266" s="100">
        <v>99.1</v>
      </c>
      <c r="AF266" s="99">
        <v>98.9</v>
      </c>
      <c r="AG266" s="100">
        <v>98.7</v>
      </c>
      <c r="AH266" s="99">
        <v>98.5</v>
      </c>
      <c r="AI266" s="100">
        <v>98.3</v>
      </c>
      <c r="AJ266" s="99">
        <v>98.1</v>
      </c>
      <c r="AK266" s="100">
        <v>97.8</v>
      </c>
      <c r="AL266" s="99">
        <v>97.5</v>
      </c>
      <c r="AM266" s="100">
        <v>97.2</v>
      </c>
      <c r="AN266" s="93"/>
    </row>
    <row r="267" spans="19:40" x14ac:dyDescent="0.25">
      <c r="S267" s="96">
        <v>50</v>
      </c>
      <c r="T267" s="97">
        <v>99.4</v>
      </c>
      <c r="U267" s="98">
        <v>99.6</v>
      </c>
      <c r="V267" s="106">
        <v>99.6</v>
      </c>
      <c r="W267" s="98">
        <v>99.6</v>
      </c>
      <c r="X267" s="97">
        <v>99.6</v>
      </c>
      <c r="Y267" s="98">
        <v>99.6</v>
      </c>
      <c r="Z267" s="97">
        <v>99.5</v>
      </c>
      <c r="AA267" s="98">
        <v>99.5</v>
      </c>
      <c r="AB267" s="97">
        <v>99.4</v>
      </c>
      <c r="AC267" s="98">
        <v>99.3</v>
      </c>
      <c r="AD267" s="97">
        <v>99.1</v>
      </c>
      <c r="AE267" s="98">
        <v>99</v>
      </c>
      <c r="AF267" s="97">
        <v>98.8</v>
      </c>
      <c r="AG267" s="98">
        <v>98.7</v>
      </c>
      <c r="AH267" s="97">
        <v>98.5</v>
      </c>
      <c r="AI267" s="98">
        <v>98.3</v>
      </c>
      <c r="AJ267" s="97">
        <v>98</v>
      </c>
      <c r="AK267" s="98">
        <v>97.8</v>
      </c>
      <c r="AL267" s="97">
        <v>97.5</v>
      </c>
      <c r="AM267" s="98">
        <v>97.2</v>
      </c>
      <c r="AN267" s="93"/>
    </row>
    <row r="268" spans="19:40" x14ac:dyDescent="0.25">
      <c r="S268" s="95">
        <v>55</v>
      </c>
      <c r="T268" s="99">
        <v>99.1</v>
      </c>
      <c r="U268" s="100">
        <v>99.4</v>
      </c>
      <c r="V268" s="105">
        <v>99.5</v>
      </c>
      <c r="W268" s="100">
        <v>99.5</v>
      </c>
      <c r="X268" s="99">
        <v>99.5</v>
      </c>
      <c r="Y268" s="100">
        <v>99.5</v>
      </c>
      <c r="Z268" s="99">
        <v>99.4</v>
      </c>
      <c r="AA268" s="100">
        <v>99.3</v>
      </c>
      <c r="AB268" s="99">
        <v>99.2</v>
      </c>
      <c r="AC268" s="100">
        <v>99.1</v>
      </c>
      <c r="AD268" s="99">
        <v>99</v>
      </c>
      <c r="AE268" s="100">
        <v>98.9</v>
      </c>
      <c r="AF268" s="99">
        <v>98.7</v>
      </c>
      <c r="AG268" s="100">
        <v>98.6</v>
      </c>
      <c r="AH268" s="99">
        <v>98.4</v>
      </c>
      <c r="AI268" s="100">
        <v>98.2</v>
      </c>
      <c r="AJ268" s="99">
        <v>98</v>
      </c>
      <c r="AK268" s="100">
        <v>97.7</v>
      </c>
      <c r="AL268" s="99">
        <v>97.5</v>
      </c>
      <c r="AM268" s="100">
        <v>97.2</v>
      </c>
      <c r="AN268" s="93"/>
    </row>
    <row r="269" spans="19:40" x14ac:dyDescent="0.25">
      <c r="S269" s="96">
        <v>60</v>
      </c>
      <c r="T269" s="97">
        <v>98.9</v>
      </c>
      <c r="U269" s="98">
        <v>99.2</v>
      </c>
      <c r="V269" s="106">
        <v>99.3</v>
      </c>
      <c r="W269" s="98">
        <v>99.3</v>
      </c>
      <c r="X269" s="97">
        <v>99.3</v>
      </c>
      <c r="Y269" s="98">
        <v>99.3</v>
      </c>
      <c r="Z269" s="97">
        <v>99.2</v>
      </c>
      <c r="AA269" s="98">
        <v>99.2</v>
      </c>
      <c r="AB269" s="97">
        <v>99.1</v>
      </c>
      <c r="AC269" s="98">
        <v>99</v>
      </c>
      <c r="AD269" s="97">
        <v>98.9</v>
      </c>
      <c r="AE269" s="98">
        <v>98.8</v>
      </c>
      <c r="AF269" s="97">
        <v>98.6</v>
      </c>
      <c r="AG269" s="98">
        <v>98.5</v>
      </c>
      <c r="AH269" s="97">
        <v>98.3</v>
      </c>
      <c r="AI269" s="98">
        <v>98.1</v>
      </c>
      <c r="AJ269" s="97">
        <v>97.9</v>
      </c>
      <c r="AK269" s="98">
        <v>97.7</v>
      </c>
      <c r="AL269" s="97">
        <v>97.5</v>
      </c>
      <c r="AM269" s="98">
        <v>97.2</v>
      </c>
      <c r="AN269" s="93"/>
    </row>
    <row r="270" spans="19:40" x14ac:dyDescent="0.25">
      <c r="S270" s="95">
        <v>65</v>
      </c>
      <c r="T270" s="99">
        <v>98.6</v>
      </c>
      <c r="U270" s="100">
        <v>98.9</v>
      </c>
      <c r="V270" s="105">
        <v>99</v>
      </c>
      <c r="W270" s="100">
        <v>99.1</v>
      </c>
      <c r="X270" s="99">
        <v>99.1</v>
      </c>
      <c r="Y270" s="100">
        <v>99.1</v>
      </c>
      <c r="Z270" s="99">
        <v>99</v>
      </c>
      <c r="AA270" s="100">
        <v>99</v>
      </c>
      <c r="AB270" s="99">
        <v>98.9</v>
      </c>
      <c r="AC270" s="100">
        <v>98.8</v>
      </c>
      <c r="AD270" s="99">
        <v>98.7</v>
      </c>
      <c r="AE270" s="100">
        <v>98.6</v>
      </c>
      <c r="AF270" s="99">
        <v>98.5</v>
      </c>
      <c r="AG270" s="100">
        <v>98.4</v>
      </c>
      <c r="AH270" s="99">
        <v>98.2</v>
      </c>
      <c r="AI270" s="100">
        <v>98</v>
      </c>
      <c r="AJ270" s="99">
        <v>97.9</v>
      </c>
      <c r="AK270" s="100">
        <v>97.7</v>
      </c>
      <c r="AL270" s="99">
        <v>97.4</v>
      </c>
      <c r="AM270" s="100">
        <v>97.2</v>
      </c>
      <c r="AN270" s="93"/>
    </row>
    <row r="271" spans="19:40" x14ac:dyDescent="0.25">
      <c r="S271" s="96">
        <v>70</v>
      </c>
      <c r="T271" s="97">
        <v>98.3</v>
      </c>
      <c r="U271" s="98">
        <v>98.6</v>
      </c>
      <c r="V271" s="106">
        <v>98.7</v>
      </c>
      <c r="W271" s="98">
        <v>98.8</v>
      </c>
      <c r="X271" s="97">
        <v>98.8</v>
      </c>
      <c r="Y271" s="98">
        <v>98.8</v>
      </c>
      <c r="Z271" s="97">
        <v>98.8</v>
      </c>
      <c r="AA271" s="98">
        <v>98.8</v>
      </c>
      <c r="AB271" s="97">
        <v>98.7</v>
      </c>
      <c r="AC271" s="98">
        <v>98.6</v>
      </c>
      <c r="AD271" s="97">
        <v>98.5</v>
      </c>
      <c r="AE271" s="98">
        <v>98.5</v>
      </c>
      <c r="AF271" s="97">
        <v>98.3</v>
      </c>
      <c r="AG271" s="98">
        <v>98.2</v>
      </c>
      <c r="AH271" s="97">
        <v>98.1</v>
      </c>
      <c r="AI271" s="98">
        <v>98</v>
      </c>
      <c r="AJ271" s="97">
        <v>97.8</v>
      </c>
      <c r="AK271" s="98">
        <v>97.6</v>
      </c>
      <c r="AL271" s="97">
        <v>97.4</v>
      </c>
      <c r="AM271" s="98">
        <v>97.2</v>
      </c>
      <c r="AN271" s="93"/>
    </row>
    <row r="272" spans="19:40" x14ac:dyDescent="0.25">
      <c r="S272" s="95">
        <v>75</v>
      </c>
      <c r="T272" s="99">
        <v>97.9</v>
      </c>
      <c r="U272" s="100">
        <v>98.2</v>
      </c>
      <c r="V272" s="105">
        <v>98.4</v>
      </c>
      <c r="W272" s="100">
        <v>98.5</v>
      </c>
      <c r="X272" s="99">
        <v>98.5</v>
      </c>
      <c r="Y272" s="100">
        <v>98.5</v>
      </c>
      <c r="Z272" s="99">
        <v>98.5</v>
      </c>
      <c r="AA272" s="100">
        <v>98.5</v>
      </c>
      <c r="AB272" s="99">
        <v>98.4</v>
      </c>
      <c r="AC272" s="100">
        <v>98.4</v>
      </c>
      <c r="AD272" s="99">
        <v>98.3</v>
      </c>
      <c r="AE272" s="100">
        <v>98.3</v>
      </c>
      <c r="AF272" s="99">
        <v>98.2</v>
      </c>
      <c r="AG272" s="100">
        <v>98.1</v>
      </c>
      <c r="AH272" s="99">
        <v>98</v>
      </c>
      <c r="AI272" s="100">
        <v>97.8</v>
      </c>
      <c r="AJ272" s="99">
        <v>97.7</v>
      </c>
      <c r="AK272" s="100">
        <v>97.6</v>
      </c>
      <c r="AL272" s="99">
        <v>97.4</v>
      </c>
      <c r="AM272" s="100">
        <v>97.2</v>
      </c>
      <c r="AN272" s="93"/>
    </row>
    <row r="273" spans="19:40" x14ac:dyDescent="0.25">
      <c r="S273" s="96">
        <v>80</v>
      </c>
      <c r="T273" s="97">
        <v>97.5</v>
      </c>
      <c r="U273" s="98">
        <v>97.8</v>
      </c>
      <c r="V273" s="106">
        <v>98</v>
      </c>
      <c r="W273" s="98">
        <v>98.1</v>
      </c>
      <c r="X273" s="97">
        <v>98.2</v>
      </c>
      <c r="Y273" s="98">
        <v>98.2</v>
      </c>
      <c r="Z273" s="97">
        <v>98.2</v>
      </c>
      <c r="AA273" s="98">
        <v>98.2</v>
      </c>
      <c r="AB273" s="97">
        <v>98.2</v>
      </c>
      <c r="AC273" s="98">
        <v>98.1</v>
      </c>
      <c r="AD273" s="97">
        <v>98.1</v>
      </c>
      <c r="AE273" s="98">
        <v>98</v>
      </c>
      <c r="AF273" s="97">
        <v>98</v>
      </c>
      <c r="AG273" s="98">
        <v>97.9</v>
      </c>
      <c r="AH273" s="97">
        <v>97.8</v>
      </c>
      <c r="AI273" s="98">
        <v>97.7</v>
      </c>
      <c r="AJ273" s="97">
        <v>97.6</v>
      </c>
      <c r="AK273" s="98">
        <v>97.5</v>
      </c>
      <c r="AL273" s="97">
        <v>97.3</v>
      </c>
      <c r="AM273" s="98">
        <v>97.2</v>
      </c>
      <c r="AN273" s="93"/>
    </row>
    <row r="274" spans="19:40" x14ac:dyDescent="0.25">
      <c r="S274" s="95">
        <v>85</v>
      </c>
      <c r="T274" s="99">
        <v>97.2</v>
      </c>
      <c r="U274" s="100">
        <v>97.4</v>
      </c>
      <c r="V274" s="105">
        <v>97.6</v>
      </c>
      <c r="W274" s="100">
        <v>97.7</v>
      </c>
      <c r="X274" s="99">
        <v>97.8</v>
      </c>
      <c r="Y274" s="100">
        <v>97.8</v>
      </c>
      <c r="Z274" s="99">
        <v>97.9</v>
      </c>
      <c r="AA274" s="100">
        <v>97.9</v>
      </c>
      <c r="AB274" s="99">
        <v>97.9</v>
      </c>
      <c r="AC274" s="100">
        <v>97.9</v>
      </c>
      <c r="AD274" s="99">
        <v>97.8</v>
      </c>
      <c r="AE274" s="100">
        <v>97.8</v>
      </c>
      <c r="AF274" s="99">
        <v>97.8</v>
      </c>
      <c r="AG274" s="100">
        <v>97.7</v>
      </c>
      <c r="AH274" s="99">
        <v>97.6</v>
      </c>
      <c r="AI274" s="100">
        <v>97.6</v>
      </c>
      <c r="AJ274" s="99">
        <v>97.5</v>
      </c>
      <c r="AK274" s="100">
        <v>97.4</v>
      </c>
      <c r="AL274" s="99">
        <v>97.3</v>
      </c>
      <c r="AM274" s="100">
        <v>97.2</v>
      </c>
      <c r="AN274" s="93"/>
    </row>
    <row r="275" spans="19:40" x14ac:dyDescent="0.25">
      <c r="S275" s="96">
        <v>90</v>
      </c>
      <c r="T275" s="97">
        <v>97</v>
      </c>
      <c r="U275" s="98">
        <v>97.1</v>
      </c>
      <c r="V275" s="106">
        <v>97.2</v>
      </c>
      <c r="W275" s="98">
        <v>97.3</v>
      </c>
      <c r="X275" s="97">
        <v>97.4</v>
      </c>
      <c r="Y275" s="98">
        <v>97.4</v>
      </c>
      <c r="Z275" s="97">
        <v>97.5</v>
      </c>
      <c r="AA275" s="98">
        <v>97.5</v>
      </c>
      <c r="AB275" s="97">
        <v>97.5</v>
      </c>
      <c r="AC275" s="98">
        <v>97.5</v>
      </c>
      <c r="AD275" s="97">
        <v>97.5</v>
      </c>
      <c r="AE275" s="98">
        <v>97.5</v>
      </c>
      <c r="AF275" s="97">
        <v>97.5</v>
      </c>
      <c r="AG275" s="98">
        <v>97.5</v>
      </c>
      <c r="AH275" s="97">
        <v>97.5</v>
      </c>
      <c r="AI275" s="98">
        <v>97.4</v>
      </c>
      <c r="AJ275" s="97">
        <v>97.4</v>
      </c>
      <c r="AK275" s="98">
        <v>97.3</v>
      </c>
      <c r="AL275" s="97">
        <v>97.3</v>
      </c>
      <c r="AM275" s="98">
        <v>97.2</v>
      </c>
      <c r="AN275" s="93"/>
    </row>
    <row r="276" spans="19:40" x14ac:dyDescent="0.25">
      <c r="S276" s="95">
        <v>95</v>
      </c>
      <c r="T276" s="99">
        <v>96.9</v>
      </c>
      <c r="U276" s="100">
        <v>97</v>
      </c>
      <c r="V276" s="105">
        <v>97</v>
      </c>
      <c r="W276" s="100">
        <v>97.1</v>
      </c>
      <c r="X276" s="99">
        <v>97.1</v>
      </c>
      <c r="Y276" s="100">
        <v>97.2</v>
      </c>
      <c r="Z276" s="99">
        <v>97.2</v>
      </c>
      <c r="AA276" s="100">
        <v>97.2</v>
      </c>
      <c r="AB276" s="99">
        <v>97.2</v>
      </c>
      <c r="AC276" s="100">
        <v>97.2</v>
      </c>
      <c r="AD276" s="99">
        <v>97.2</v>
      </c>
      <c r="AE276" s="100">
        <v>97.3</v>
      </c>
      <c r="AF276" s="99">
        <v>97.3</v>
      </c>
      <c r="AG276" s="100">
        <v>97.3</v>
      </c>
      <c r="AH276" s="99">
        <v>97.3</v>
      </c>
      <c r="AI276" s="100">
        <v>97.3</v>
      </c>
      <c r="AJ276" s="99">
        <v>97.2</v>
      </c>
      <c r="AK276" s="100">
        <v>97.2</v>
      </c>
      <c r="AL276" s="99">
        <v>97.2</v>
      </c>
      <c r="AM276" s="100">
        <v>97.2</v>
      </c>
      <c r="AN276" s="93"/>
    </row>
    <row r="277" spans="19:40" x14ac:dyDescent="0.25">
      <c r="S277" s="96">
        <v>98</v>
      </c>
      <c r="T277" s="97">
        <v>97</v>
      </c>
      <c r="U277" s="98">
        <v>97.1</v>
      </c>
      <c r="V277" s="106">
        <v>97.1</v>
      </c>
      <c r="W277" s="98">
        <v>97.1</v>
      </c>
      <c r="X277" s="97">
        <v>97.1</v>
      </c>
      <c r="Y277" s="98">
        <v>97.1</v>
      </c>
      <c r="Z277" s="97">
        <v>97.1</v>
      </c>
      <c r="AA277" s="98">
        <v>97.1</v>
      </c>
      <c r="AB277" s="97">
        <v>97.1</v>
      </c>
      <c r="AC277" s="98">
        <v>97.2</v>
      </c>
      <c r="AD277" s="97">
        <v>97.2</v>
      </c>
      <c r="AE277" s="98">
        <v>97.2</v>
      </c>
      <c r="AF277" s="97">
        <v>97.2</v>
      </c>
      <c r="AG277" s="98">
        <v>97.2</v>
      </c>
      <c r="AH277" s="97">
        <v>97.2</v>
      </c>
      <c r="AI277" s="98">
        <v>97.2</v>
      </c>
      <c r="AJ277" s="97">
        <v>97.2</v>
      </c>
      <c r="AK277" s="98">
        <v>97.2</v>
      </c>
      <c r="AL277" s="97">
        <v>97.2</v>
      </c>
      <c r="AM277" s="98">
        <v>97.2</v>
      </c>
      <c r="AN277" s="93"/>
    </row>
    <row r="278" spans="19:40" x14ac:dyDescent="0.25">
      <c r="S278" s="128" t="s">
        <v>295</v>
      </c>
      <c r="T278" s="128"/>
      <c r="U278" s="128"/>
      <c r="V278" s="128"/>
      <c r="W278" s="128"/>
      <c r="X278" s="128"/>
      <c r="Y278" s="128"/>
      <c r="Z278" s="128"/>
      <c r="AA278" s="128"/>
      <c r="AB278" s="128"/>
      <c r="AC278" s="128"/>
      <c r="AD278" s="128"/>
      <c r="AE278" s="128"/>
      <c r="AF278" s="128"/>
      <c r="AG278" s="128"/>
      <c r="AH278" s="128"/>
      <c r="AI278" s="128"/>
      <c r="AJ278" s="128"/>
      <c r="AK278" s="128"/>
      <c r="AL278" s="128"/>
      <c r="AM278" s="128"/>
      <c r="AN278" s="128"/>
    </row>
    <row r="279" spans="19:40" x14ac:dyDescent="0.25">
      <c r="S279" s="129" t="s">
        <v>280</v>
      </c>
      <c r="T279" s="131" t="s">
        <v>221</v>
      </c>
      <c r="U279" s="132"/>
      <c r="V279" s="132"/>
      <c r="W279" s="132"/>
      <c r="X279" s="132"/>
      <c r="Y279" s="132"/>
      <c r="Z279" s="132"/>
      <c r="AA279" s="132"/>
      <c r="AB279" s="132"/>
      <c r="AC279" s="132"/>
      <c r="AD279" s="132"/>
      <c r="AE279" s="132"/>
      <c r="AF279" s="132"/>
      <c r="AG279" s="132"/>
      <c r="AH279" s="132"/>
      <c r="AI279" s="132"/>
      <c r="AJ279" s="132"/>
      <c r="AK279" s="132"/>
      <c r="AL279" s="132"/>
      <c r="AM279" s="133"/>
      <c r="AN279" s="93"/>
    </row>
    <row r="280" spans="19:40" x14ac:dyDescent="0.25">
      <c r="S280" s="130"/>
      <c r="T280" s="94">
        <v>5</v>
      </c>
      <c r="U280" s="95">
        <v>10</v>
      </c>
      <c r="V280" s="103">
        <v>15</v>
      </c>
      <c r="W280" s="95">
        <v>20</v>
      </c>
      <c r="X280" s="103">
        <v>25</v>
      </c>
      <c r="Y280" s="95">
        <v>30</v>
      </c>
      <c r="Z280" s="94">
        <v>35</v>
      </c>
      <c r="AA280" s="95">
        <v>40</v>
      </c>
      <c r="AB280" s="94">
        <v>45</v>
      </c>
      <c r="AC280" s="95">
        <v>50</v>
      </c>
      <c r="AD280" s="94">
        <v>55</v>
      </c>
      <c r="AE280" s="95">
        <v>60</v>
      </c>
      <c r="AF280" s="94">
        <v>65</v>
      </c>
      <c r="AG280" s="95">
        <v>70</v>
      </c>
      <c r="AH280" s="94">
        <v>75</v>
      </c>
      <c r="AI280" s="95">
        <v>80</v>
      </c>
      <c r="AJ280" s="94">
        <v>85</v>
      </c>
      <c r="AK280" s="95">
        <v>90</v>
      </c>
      <c r="AL280" s="94">
        <v>95</v>
      </c>
      <c r="AM280" s="95">
        <v>100</v>
      </c>
      <c r="AN280" s="93"/>
    </row>
    <row r="281" spans="19:40" x14ac:dyDescent="0.25">
      <c r="S281" s="96">
        <v>30</v>
      </c>
      <c r="T281" s="97">
        <v>99.9</v>
      </c>
      <c r="U281" s="98">
        <v>100</v>
      </c>
      <c r="V281" s="104">
        <v>100</v>
      </c>
      <c r="W281" s="98">
        <v>100</v>
      </c>
      <c r="X281" s="104">
        <v>100</v>
      </c>
      <c r="Y281" s="98">
        <v>99.9</v>
      </c>
      <c r="Z281" s="97">
        <v>99.9</v>
      </c>
      <c r="AA281" s="98">
        <v>99.8</v>
      </c>
      <c r="AB281" s="97">
        <v>99.8</v>
      </c>
      <c r="AC281" s="98">
        <v>99.7</v>
      </c>
      <c r="AD281" s="97">
        <v>99.6</v>
      </c>
      <c r="AE281" s="98">
        <v>99.4</v>
      </c>
      <c r="AF281" s="97">
        <v>99.3</v>
      </c>
      <c r="AG281" s="98">
        <v>99.1</v>
      </c>
      <c r="AH281" s="97">
        <v>98.9</v>
      </c>
      <c r="AI281" s="98">
        <v>98.7</v>
      </c>
      <c r="AJ281" s="97">
        <v>98.4</v>
      </c>
      <c r="AK281" s="98">
        <v>98.2</v>
      </c>
      <c r="AL281" s="97">
        <v>97.9</v>
      </c>
      <c r="AM281" s="98">
        <v>97.6</v>
      </c>
      <c r="AN281" s="93"/>
    </row>
    <row r="282" spans="19:40" x14ac:dyDescent="0.25">
      <c r="S282" s="95">
        <v>35</v>
      </c>
      <c r="T282" s="99">
        <v>99.9</v>
      </c>
      <c r="U282" s="100">
        <v>99.9</v>
      </c>
      <c r="V282" s="105">
        <v>99.9</v>
      </c>
      <c r="W282" s="100">
        <v>99.9</v>
      </c>
      <c r="X282" s="105">
        <v>99.9</v>
      </c>
      <c r="Y282" s="100">
        <v>99.9</v>
      </c>
      <c r="Z282" s="99">
        <v>99.9</v>
      </c>
      <c r="AA282" s="100">
        <v>99.8</v>
      </c>
      <c r="AB282" s="99">
        <v>99.7</v>
      </c>
      <c r="AC282" s="100">
        <v>99.6</v>
      </c>
      <c r="AD282" s="99">
        <v>99.5</v>
      </c>
      <c r="AE282" s="100">
        <v>99.4</v>
      </c>
      <c r="AF282" s="99">
        <v>99.2</v>
      </c>
      <c r="AG282" s="100">
        <v>99</v>
      </c>
      <c r="AH282" s="99">
        <v>98.8</v>
      </c>
      <c r="AI282" s="100">
        <v>98.6</v>
      </c>
      <c r="AJ282" s="99">
        <v>98.4</v>
      </c>
      <c r="AK282" s="100">
        <v>98.2</v>
      </c>
      <c r="AL282" s="99">
        <v>97.9</v>
      </c>
      <c r="AM282" s="100">
        <v>97.6</v>
      </c>
      <c r="AN282" s="93"/>
    </row>
    <row r="283" spans="19:40" x14ac:dyDescent="0.25">
      <c r="S283" s="96">
        <v>40</v>
      </c>
      <c r="T283" s="97">
        <v>99.8</v>
      </c>
      <c r="U283" s="98">
        <v>99.9</v>
      </c>
      <c r="V283" s="106">
        <v>99.9</v>
      </c>
      <c r="W283" s="98">
        <v>99.9</v>
      </c>
      <c r="X283" s="106">
        <v>99.9</v>
      </c>
      <c r="Y283" s="98">
        <v>99.8</v>
      </c>
      <c r="Z283" s="97">
        <v>99.8</v>
      </c>
      <c r="AA283" s="98">
        <v>99.7</v>
      </c>
      <c r="AB283" s="97">
        <v>99.7</v>
      </c>
      <c r="AC283" s="98">
        <v>99.6</v>
      </c>
      <c r="AD283" s="97">
        <v>99.5</v>
      </c>
      <c r="AE283" s="98">
        <v>99.3</v>
      </c>
      <c r="AF283" s="97">
        <v>99.2</v>
      </c>
      <c r="AG283" s="98">
        <v>99</v>
      </c>
      <c r="AH283" s="97">
        <v>98.8</v>
      </c>
      <c r="AI283" s="98">
        <v>98.6</v>
      </c>
      <c r="AJ283" s="97">
        <v>98.4</v>
      </c>
      <c r="AK283" s="98">
        <v>98.2</v>
      </c>
      <c r="AL283" s="97">
        <v>97.9</v>
      </c>
      <c r="AM283" s="98">
        <v>97.6</v>
      </c>
      <c r="AN283" s="93"/>
    </row>
    <row r="284" spans="19:40" x14ac:dyDescent="0.25">
      <c r="S284" s="95">
        <v>45</v>
      </c>
      <c r="T284" s="99">
        <v>99.7</v>
      </c>
      <c r="U284" s="100">
        <v>99.8</v>
      </c>
      <c r="V284" s="105">
        <v>99.8</v>
      </c>
      <c r="W284" s="100">
        <v>99.8</v>
      </c>
      <c r="X284" s="105">
        <v>99.8</v>
      </c>
      <c r="Y284" s="100">
        <v>99.8</v>
      </c>
      <c r="Z284" s="99">
        <v>99.7</v>
      </c>
      <c r="AA284" s="100">
        <v>99.7</v>
      </c>
      <c r="AB284" s="99">
        <v>99.6</v>
      </c>
      <c r="AC284" s="100">
        <v>99.5</v>
      </c>
      <c r="AD284" s="99">
        <v>99.4</v>
      </c>
      <c r="AE284" s="100">
        <v>99.3</v>
      </c>
      <c r="AF284" s="99">
        <v>99.1</v>
      </c>
      <c r="AG284" s="100">
        <v>98.9</v>
      </c>
      <c r="AH284" s="99">
        <v>98.8</v>
      </c>
      <c r="AI284" s="100">
        <v>98.6</v>
      </c>
      <c r="AJ284" s="99">
        <v>98.4</v>
      </c>
      <c r="AK284" s="100">
        <v>98.1</v>
      </c>
      <c r="AL284" s="99">
        <v>97.9</v>
      </c>
      <c r="AM284" s="100">
        <v>97.6</v>
      </c>
      <c r="AN284" s="93"/>
    </row>
    <row r="285" spans="19:40" x14ac:dyDescent="0.25">
      <c r="S285" s="96">
        <v>50</v>
      </c>
      <c r="T285" s="97">
        <v>99.6</v>
      </c>
      <c r="U285" s="98">
        <v>99.7</v>
      </c>
      <c r="V285" s="106">
        <v>99.7</v>
      </c>
      <c r="W285" s="98">
        <v>99.7</v>
      </c>
      <c r="X285" s="106">
        <v>99.7</v>
      </c>
      <c r="Y285" s="98">
        <v>99.7</v>
      </c>
      <c r="Z285" s="97">
        <v>99.6</v>
      </c>
      <c r="AA285" s="98">
        <v>99.6</v>
      </c>
      <c r="AB285" s="97">
        <v>99.5</v>
      </c>
      <c r="AC285" s="98">
        <v>99.4</v>
      </c>
      <c r="AD285" s="97">
        <v>99.3</v>
      </c>
      <c r="AE285" s="98">
        <v>99.2</v>
      </c>
      <c r="AF285" s="97">
        <v>99</v>
      </c>
      <c r="AG285" s="98">
        <v>98.9</v>
      </c>
      <c r="AH285" s="97">
        <v>98.7</v>
      </c>
      <c r="AI285" s="98">
        <v>98.5</v>
      </c>
      <c r="AJ285" s="97">
        <v>98.3</v>
      </c>
      <c r="AK285" s="98">
        <v>98.1</v>
      </c>
      <c r="AL285" s="97">
        <v>97.9</v>
      </c>
      <c r="AM285" s="98">
        <v>97.6</v>
      </c>
      <c r="AN285" s="93"/>
    </row>
    <row r="286" spans="19:40" x14ac:dyDescent="0.25">
      <c r="S286" s="95">
        <v>55</v>
      </c>
      <c r="T286" s="99">
        <v>99.3</v>
      </c>
      <c r="U286" s="100">
        <v>99.5</v>
      </c>
      <c r="V286" s="105">
        <v>99.6</v>
      </c>
      <c r="W286" s="100">
        <v>99.6</v>
      </c>
      <c r="X286" s="105">
        <v>99.6</v>
      </c>
      <c r="Y286" s="100">
        <v>99.6</v>
      </c>
      <c r="Z286" s="99">
        <v>99.5</v>
      </c>
      <c r="AA286" s="100">
        <v>99.4</v>
      </c>
      <c r="AB286" s="99">
        <v>99.4</v>
      </c>
      <c r="AC286" s="100">
        <v>99.3</v>
      </c>
      <c r="AD286" s="99">
        <v>99.2</v>
      </c>
      <c r="AE286" s="100">
        <v>99.1</v>
      </c>
      <c r="AF286" s="99">
        <v>98.9</v>
      </c>
      <c r="AG286" s="100">
        <v>98.8</v>
      </c>
      <c r="AH286" s="99">
        <v>98.6</v>
      </c>
      <c r="AI286" s="100">
        <v>98.5</v>
      </c>
      <c r="AJ286" s="99">
        <v>98.3</v>
      </c>
      <c r="AK286" s="100">
        <v>98.1</v>
      </c>
      <c r="AL286" s="99">
        <v>97.9</v>
      </c>
      <c r="AM286" s="100">
        <v>97.6</v>
      </c>
      <c r="AN286" s="93"/>
    </row>
    <row r="287" spans="19:40" x14ac:dyDescent="0.25">
      <c r="S287" s="96">
        <v>60</v>
      </c>
      <c r="T287" s="97">
        <v>99.1</v>
      </c>
      <c r="U287" s="98">
        <v>99.3</v>
      </c>
      <c r="V287" s="106">
        <v>99.4</v>
      </c>
      <c r="W287" s="98">
        <v>99.4</v>
      </c>
      <c r="X287" s="106">
        <v>99.4</v>
      </c>
      <c r="Y287" s="98">
        <v>99.4</v>
      </c>
      <c r="Z287" s="97">
        <v>99.4</v>
      </c>
      <c r="AA287" s="98">
        <v>99.3</v>
      </c>
      <c r="AB287" s="97">
        <v>99.2</v>
      </c>
      <c r="AC287" s="98">
        <v>99.2</v>
      </c>
      <c r="AD287" s="97">
        <v>99.1</v>
      </c>
      <c r="AE287" s="98">
        <v>99</v>
      </c>
      <c r="AF287" s="97">
        <v>98.8</v>
      </c>
      <c r="AG287" s="98">
        <v>98.7</v>
      </c>
      <c r="AH287" s="97">
        <v>98.6</v>
      </c>
      <c r="AI287" s="98">
        <v>98.4</v>
      </c>
      <c r="AJ287" s="97">
        <v>98.2</v>
      </c>
      <c r="AK287" s="98">
        <v>98.1</v>
      </c>
      <c r="AL287" s="97">
        <v>97.8</v>
      </c>
      <c r="AM287" s="98">
        <v>97.6</v>
      </c>
      <c r="AN287" s="93"/>
    </row>
    <row r="288" spans="19:40" x14ac:dyDescent="0.25">
      <c r="S288" s="95">
        <v>65</v>
      </c>
      <c r="T288" s="99">
        <v>98.8</v>
      </c>
      <c r="U288" s="100">
        <v>99.1</v>
      </c>
      <c r="V288" s="105">
        <v>99.2</v>
      </c>
      <c r="W288" s="100">
        <v>99.3</v>
      </c>
      <c r="X288" s="105">
        <v>99.3</v>
      </c>
      <c r="Y288" s="100">
        <v>99.2</v>
      </c>
      <c r="Z288" s="99">
        <v>99.2</v>
      </c>
      <c r="AA288" s="100">
        <v>99.1</v>
      </c>
      <c r="AB288" s="99">
        <v>99.1</v>
      </c>
      <c r="AC288" s="100">
        <v>99</v>
      </c>
      <c r="AD288" s="99">
        <v>98.9</v>
      </c>
      <c r="AE288" s="100">
        <v>98.8</v>
      </c>
      <c r="AF288" s="99">
        <v>98.7</v>
      </c>
      <c r="AG288" s="100">
        <v>98.6</v>
      </c>
      <c r="AH288" s="99">
        <v>98.5</v>
      </c>
      <c r="AI288" s="100">
        <v>98.3</v>
      </c>
      <c r="AJ288" s="99">
        <v>98.2</v>
      </c>
      <c r="AK288" s="100">
        <v>98</v>
      </c>
      <c r="AL288" s="99">
        <v>97.8</v>
      </c>
      <c r="AM288" s="100">
        <v>97.6</v>
      </c>
      <c r="AN288" s="93"/>
    </row>
    <row r="289" spans="19:40" x14ac:dyDescent="0.25">
      <c r="S289" s="96">
        <v>70</v>
      </c>
      <c r="T289" s="97">
        <v>98.6</v>
      </c>
      <c r="U289" s="98">
        <v>98.8</v>
      </c>
      <c r="V289" s="106">
        <v>98.9</v>
      </c>
      <c r="W289" s="98">
        <v>99</v>
      </c>
      <c r="X289" s="106">
        <v>99</v>
      </c>
      <c r="Y289" s="98">
        <v>99</v>
      </c>
      <c r="Z289" s="97">
        <v>99</v>
      </c>
      <c r="AA289" s="98">
        <v>99</v>
      </c>
      <c r="AB289" s="97">
        <v>98.9</v>
      </c>
      <c r="AC289" s="98">
        <v>98.8</v>
      </c>
      <c r="AD289" s="97">
        <v>98.8</v>
      </c>
      <c r="AE289" s="98">
        <v>98.7</v>
      </c>
      <c r="AF289" s="97">
        <v>98.6</v>
      </c>
      <c r="AG289" s="98">
        <v>98.5</v>
      </c>
      <c r="AH289" s="97">
        <v>98.4</v>
      </c>
      <c r="AI289" s="98">
        <v>98.3</v>
      </c>
      <c r="AJ289" s="97">
        <v>98.1</v>
      </c>
      <c r="AK289" s="98">
        <v>98</v>
      </c>
      <c r="AL289" s="97">
        <v>97.8</v>
      </c>
      <c r="AM289" s="98">
        <v>97.6</v>
      </c>
      <c r="AN289" s="93"/>
    </row>
    <row r="290" spans="19:40" x14ac:dyDescent="0.25">
      <c r="S290" s="95">
        <v>75</v>
      </c>
      <c r="T290" s="99">
        <v>98.2</v>
      </c>
      <c r="U290" s="100">
        <v>98.5</v>
      </c>
      <c r="V290" s="105">
        <v>98.6</v>
      </c>
      <c r="W290" s="100">
        <v>98.7</v>
      </c>
      <c r="X290" s="105">
        <v>98.7</v>
      </c>
      <c r="Y290" s="100">
        <v>98.8</v>
      </c>
      <c r="Z290" s="99">
        <v>98.8</v>
      </c>
      <c r="AA290" s="100">
        <v>98.7</v>
      </c>
      <c r="AB290" s="99">
        <v>98.7</v>
      </c>
      <c r="AC290" s="100">
        <v>98.6</v>
      </c>
      <c r="AD290" s="99">
        <v>98.6</v>
      </c>
      <c r="AE290" s="100">
        <v>98.5</v>
      </c>
      <c r="AF290" s="99">
        <v>98.4</v>
      </c>
      <c r="AG290" s="100">
        <v>98.4</v>
      </c>
      <c r="AH290" s="99">
        <v>98.3</v>
      </c>
      <c r="AI290" s="100">
        <v>98.2</v>
      </c>
      <c r="AJ290" s="99">
        <v>98</v>
      </c>
      <c r="AK290" s="100">
        <v>97.9</v>
      </c>
      <c r="AL290" s="99">
        <v>97.8</v>
      </c>
      <c r="AM290" s="100">
        <v>97.6</v>
      </c>
      <c r="AN290" s="93"/>
    </row>
    <row r="291" spans="19:40" x14ac:dyDescent="0.25">
      <c r="S291" s="96">
        <v>80</v>
      </c>
      <c r="T291" s="97">
        <v>97.9</v>
      </c>
      <c r="U291" s="98">
        <v>98.1</v>
      </c>
      <c r="V291" s="106">
        <v>98.3</v>
      </c>
      <c r="W291" s="98">
        <v>98.4</v>
      </c>
      <c r="X291" s="106">
        <v>98.4</v>
      </c>
      <c r="Y291" s="98">
        <v>98.5</v>
      </c>
      <c r="Z291" s="97">
        <v>98.5</v>
      </c>
      <c r="AA291" s="98">
        <v>98.5</v>
      </c>
      <c r="AB291" s="97">
        <v>98.4</v>
      </c>
      <c r="AC291" s="98">
        <v>98.4</v>
      </c>
      <c r="AD291" s="97">
        <v>98.4</v>
      </c>
      <c r="AE291" s="98">
        <v>98.3</v>
      </c>
      <c r="AF291" s="97">
        <v>98.3</v>
      </c>
      <c r="AG291" s="98">
        <v>98.2</v>
      </c>
      <c r="AH291" s="97">
        <v>98.1</v>
      </c>
      <c r="AI291" s="98">
        <v>98.1</v>
      </c>
      <c r="AJ291" s="97">
        <v>98</v>
      </c>
      <c r="AK291" s="98">
        <v>97.9</v>
      </c>
      <c r="AL291" s="97">
        <v>97.7</v>
      </c>
      <c r="AM291" s="98">
        <v>97.6</v>
      </c>
      <c r="AN291" s="93"/>
    </row>
    <row r="292" spans="19:40" x14ac:dyDescent="0.25">
      <c r="S292" s="95">
        <v>85</v>
      </c>
      <c r="T292" s="99">
        <v>97.6</v>
      </c>
      <c r="U292" s="100">
        <v>97.8</v>
      </c>
      <c r="V292" s="105">
        <v>97.9</v>
      </c>
      <c r="W292" s="100">
        <v>98</v>
      </c>
      <c r="X292" s="105">
        <v>98.1</v>
      </c>
      <c r="Y292" s="100">
        <v>98.1</v>
      </c>
      <c r="Z292" s="99">
        <v>98.2</v>
      </c>
      <c r="AA292" s="100">
        <v>98.2</v>
      </c>
      <c r="AB292" s="99">
        <v>98.2</v>
      </c>
      <c r="AC292" s="100">
        <v>98.2</v>
      </c>
      <c r="AD292" s="99">
        <v>98.1</v>
      </c>
      <c r="AE292" s="100">
        <v>98.1</v>
      </c>
      <c r="AF292" s="99">
        <v>98.1</v>
      </c>
      <c r="AG292" s="100">
        <v>98</v>
      </c>
      <c r="AH292" s="99">
        <v>98</v>
      </c>
      <c r="AI292" s="100">
        <v>97.9</v>
      </c>
      <c r="AJ292" s="99">
        <v>97.9</v>
      </c>
      <c r="AK292" s="100">
        <v>97.8</v>
      </c>
      <c r="AL292" s="99">
        <v>97.7</v>
      </c>
      <c r="AM292" s="100">
        <v>97.6</v>
      </c>
      <c r="AN292" s="93"/>
    </row>
    <row r="293" spans="19:40" x14ac:dyDescent="0.25">
      <c r="S293" s="96">
        <v>90</v>
      </c>
      <c r="T293" s="97">
        <v>97.4</v>
      </c>
      <c r="U293" s="98">
        <v>97.5</v>
      </c>
      <c r="V293" s="106">
        <v>97.6</v>
      </c>
      <c r="W293" s="98">
        <v>97.7</v>
      </c>
      <c r="X293" s="106">
        <v>97.8</v>
      </c>
      <c r="Y293" s="98">
        <v>97.8</v>
      </c>
      <c r="Z293" s="97">
        <v>97.8</v>
      </c>
      <c r="AA293" s="98">
        <v>97.9</v>
      </c>
      <c r="AB293" s="97">
        <v>97.9</v>
      </c>
      <c r="AC293" s="98">
        <v>97.9</v>
      </c>
      <c r="AD293" s="97">
        <v>97.9</v>
      </c>
      <c r="AE293" s="98">
        <v>97.9</v>
      </c>
      <c r="AF293" s="97">
        <v>97.9</v>
      </c>
      <c r="AG293" s="98">
        <v>97.9</v>
      </c>
      <c r="AH293" s="97">
        <v>97.8</v>
      </c>
      <c r="AI293" s="98">
        <v>97.8</v>
      </c>
      <c r="AJ293" s="97">
        <v>97.8</v>
      </c>
      <c r="AK293" s="98">
        <v>97.7</v>
      </c>
      <c r="AL293" s="97">
        <v>97.7</v>
      </c>
      <c r="AM293" s="98">
        <v>97.6</v>
      </c>
      <c r="AN293" s="93"/>
    </row>
    <row r="294" spans="19:40" x14ac:dyDescent="0.25">
      <c r="S294" s="95">
        <v>95</v>
      </c>
      <c r="T294" s="99">
        <v>97.4</v>
      </c>
      <c r="U294" s="100">
        <v>97.4</v>
      </c>
      <c r="V294" s="105">
        <v>97.5</v>
      </c>
      <c r="W294" s="100">
        <v>97.5</v>
      </c>
      <c r="X294" s="105">
        <v>97.5</v>
      </c>
      <c r="Y294" s="100">
        <v>97.6</v>
      </c>
      <c r="Z294" s="99">
        <v>97.6</v>
      </c>
      <c r="AA294" s="100">
        <v>97.6</v>
      </c>
      <c r="AB294" s="99">
        <v>97.6</v>
      </c>
      <c r="AC294" s="100">
        <v>97.6</v>
      </c>
      <c r="AD294" s="99">
        <v>97.7</v>
      </c>
      <c r="AE294" s="100">
        <v>97.7</v>
      </c>
      <c r="AF294" s="99">
        <v>97.7</v>
      </c>
      <c r="AG294" s="100">
        <v>97.7</v>
      </c>
      <c r="AH294" s="99">
        <v>97.7</v>
      </c>
      <c r="AI294" s="100">
        <v>97.7</v>
      </c>
      <c r="AJ294" s="99">
        <v>97.7</v>
      </c>
      <c r="AK294" s="100">
        <v>97.6</v>
      </c>
      <c r="AL294" s="99">
        <v>97.6</v>
      </c>
      <c r="AM294" s="100">
        <v>97.6</v>
      </c>
      <c r="AN294" s="93"/>
    </row>
    <row r="295" spans="19:40" x14ac:dyDescent="0.25">
      <c r="S295" s="96">
        <v>98</v>
      </c>
      <c r="T295" s="97">
        <v>97.5</v>
      </c>
      <c r="U295" s="98">
        <v>97.5</v>
      </c>
      <c r="V295" s="106">
        <v>97.5</v>
      </c>
      <c r="W295" s="98">
        <v>97.5</v>
      </c>
      <c r="X295" s="106">
        <v>97.5</v>
      </c>
      <c r="Y295" s="98">
        <v>97.5</v>
      </c>
      <c r="Z295" s="97">
        <v>97.6</v>
      </c>
      <c r="AA295" s="98">
        <v>97.6</v>
      </c>
      <c r="AB295" s="97">
        <v>97.6</v>
      </c>
      <c r="AC295" s="98">
        <v>97.6</v>
      </c>
      <c r="AD295" s="97">
        <v>97.6</v>
      </c>
      <c r="AE295" s="98">
        <v>97.6</v>
      </c>
      <c r="AF295" s="97">
        <v>97.6</v>
      </c>
      <c r="AG295" s="98">
        <v>97.6</v>
      </c>
      <c r="AH295" s="97">
        <v>97.6</v>
      </c>
      <c r="AI295" s="98">
        <v>97.6</v>
      </c>
      <c r="AJ295" s="97">
        <v>97.6</v>
      </c>
      <c r="AK295" s="98">
        <v>97.6</v>
      </c>
      <c r="AL295" s="97">
        <v>97.6</v>
      </c>
      <c r="AM295" s="98">
        <v>97.6</v>
      </c>
      <c r="AN295" s="93"/>
    </row>
  </sheetData>
  <mergeCells count="48">
    <mergeCell ref="S1:AN1"/>
    <mergeCell ref="S2:S3"/>
    <mergeCell ref="T2:AM2"/>
    <mergeCell ref="S19:AN19"/>
    <mergeCell ref="S20:S21"/>
    <mergeCell ref="T20:AM20"/>
    <mergeCell ref="S38:AN38"/>
    <mergeCell ref="S39:S40"/>
    <mergeCell ref="T39:AM39"/>
    <mergeCell ref="S56:AN56"/>
    <mergeCell ref="S57:S58"/>
    <mergeCell ref="T57:AM57"/>
    <mergeCell ref="S75:AN75"/>
    <mergeCell ref="S76:S77"/>
    <mergeCell ref="T76:AM76"/>
    <mergeCell ref="S93:AN93"/>
    <mergeCell ref="S94:S95"/>
    <mergeCell ref="T94:AM94"/>
    <mergeCell ref="S112:AN112"/>
    <mergeCell ref="S113:S114"/>
    <mergeCell ref="T113:AM113"/>
    <mergeCell ref="S130:AN130"/>
    <mergeCell ref="S131:S132"/>
    <mergeCell ref="T131:AM131"/>
    <mergeCell ref="S149:AN149"/>
    <mergeCell ref="S150:S151"/>
    <mergeCell ref="T150:AM150"/>
    <mergeCell ref="S167:AN167"/>
    <mergeCell ref="S168:S169"/>
    <mergeCell ref="T168:AM168"/>
    <mergeCell ref="S186:AN186"/>
    <mergeCell ref="S187:S188"/>
    <mergeCell ref="T187:AM187"/>
    <mergeCell ref="S204:AN204"/>
    <mergeCell ref="S205:S206"/>
    <mergeCell ref="T205:AM205"/>
    <mergeCell ref="S223:AN223"/>
    <mergeCell ref="S224:S225"/>
    <mergeCell ref="T224:AM224"/>
    <mergeCell ref="S241:AN241"/>
    <mergeCell ref="S242:S243"/>
    <mergeCell ref="T242:AM242"/>
    <mergeCell ref="S260:AN260"/>
    <mergeCell ref="S261:S262"/>
    <mergeCell ref="T261:AM261"/>
    <mergeCell ref="S278:AN278"/>
    <mergeCell ref="S279:S280"/>
    <mergeCell ref="T279:AM279"/>
  </mergeCell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4"/>
  <sheetViews>
    <sheetView workbookViewId="0">
      <selection activeCell="F7" sqref="F7"/>
    </sheetView>
  </sheetViews>
  <sheetFormatPr defaultRowHeight="15" x14ac:dyDescent="0.25"/>
  <cols>
    <col min="1" max="1" width="80.28515625" style="9" bestFit="1" customWidth="1"/>
    <col min="2" max="2" width="9.140625" style="9"/>
    <col min="3" max="3" width="13.42578125" style="9" bestFit="1" customWidth="1"/>
    <col min="4" max="4" width="19.85546875" style="9" customWidth="1"/>
    <col min="5" max="16384" width="9.140625" style="9"/>
  </cols>
  <sheetData>
    <row r="1" spans="1:4" x14ac:dyDescent="0.25">
      <c r="A1" s="23" t="s">
        <v>198</v>
      </c>
    </row>
    <row r="3" spans="1:4" x14ac:dyDescent="0.25">
      <c r="A3" s="69" t="s">
        <v>199</v>
      </c>
    </row>
    <row r="5" spans="1:4" x14ac:dyDescent="0.25">
      <c r="A5" s="70" t="s">
        <v>200</v>
      </c>
      <c r="B5" s="85" t="s">
        <v>244</v>
      </c>
      <c r="C5" s="70" t="s">
        <v>201</v>
      </c>
      <c r="D5" s="70" t="s">
        <v>202</v>
      </c>
    </row>
    <row r="6" spans="1:4" x14ac:dyDescent="0.25">
      <c r="A6" s="71" t="s">
        <v>203</v>
      </c>
      <c r="B6" s="86">
        <v>0.03</v>
      </c>
      <c r="C6" s="72"/>
      <c r="D6" s="71"/>
    </row>
    <row r="7" spans="1:4" x14ac:dyDescent="0.25">
      <c r="A7" s="73" t="s">
        <v>204</v>
      </c>
      <c r="B7" s="86">
        <v>5.0000000000000001E-3</v>
      </c>
      <c r="C7" s="72"/>
      <c r="D7" s="71"/>
    </row>
    <row r="8" spans="1:4" x14ac:dyDescent="0.25">
      <c r="A8" s="73" t="s">
        <v>205</v>
      </c>
      <c r="B8" s="86">
        <v>5.0000000000000001E-3</v>
      </c>
      <c r="C8" s="72"/>
      <c r="D8" s="71"/>
    </row>
    <row r="9" spans="1:4" x14ac:dyDescent="0.25">
      <c r="A9" s="73" t="s">
        <v>206</v>
      </c>
      <c r="B9" s="86">
        <v>5.0000000000000001E-3</v>
      </c>
      <c r="C9" s="72"/>
      <c r="D9" s="71"/>
    </row>
    <row r="10" spans="1:4" x14ac:dyDescent="0.25">
      <c r="A10" s="73" t="s">
        <v>207</v>
      </c>
      <c r="B10" s="86">
        <v>5.0000000000000001E-3</v>
      </c>
      <c r="C10" s="72"/>
      <c r="D10" s="71"/>
    </row>
    <row r="11" spans="1:4" x14ac:dyDescent="0.25">
      <c r="A11" s="71" t="s">
        <v>208</v>
      </c>
      <c r="B11" s="72">
        <v>2.5000000000000001E-3</v>
      </c>
      <c r="C11" s="72"/>
      <c r="D11" s="71"/>
    </row>
    <row r="12" spans="1:4" x14ac:dyDescent="0.25">
      <c r="A12" s="71" t="s">
        <v>209</v>
      </c>
      <c r="B12" s="72">
        <v>2.5000000000000001E-3</v>
      </c>
      <c r="C12" s="72"/>
      <c r="D12" s="71"/>
    </row>
    <row r="13" spans="1:4" x14ac:dyDescent="0.25">
      <c r="A13" s="71" t="s">
        <v>210</v>
      </c>
      <c r="B13" s="72">
        <v>2.5000000000000001E-3</v>
      </c>
      <c r="C13" s="72"/>
      <c r="D13" s="71"/>
    </row>
    <row r="14" spans="1:4" x14ac:dyDescent="0.25">
      <c r="A14" s="71" t="s">
        <v>211</v>
      </c>
      <c r="B14" s="72">
        <v>2.5000000000000001E-3</v>
      </c>
      <c r="C14" s="72"/>
      <c r="D14" s="71"/>
    </row>
    <row r="16" spans="1:4" x14ac:dyDescent="0.25">
      <c r="A16" s="74" t="s">
        <v>212</v>
      </c>
      <c r="B16" s="75">
        <f>SUM(C6:C14)</f>
        <v>0</v>
      </c>
      <c r="C16" s="23" t="s">
        <v>213</v>
      </c>
    </row>
    <row r="19" spans="1:3" x14ac:dyDescent="0.25">
      <c r="A19" s="76" t="s">
        <v>214</v>
      </c>
    </row>
    <row r="20" spans="1:3" x14ac:dyDescent="0.25">
      <c r="A20" s="134" t="s">
        <v>215</v>
      </c>
      <c r="B20" s="135"/>
      <c r="C20" s="135"/>
    </row>
    <row r="21" spans="1:3" x14ac:dyDescent="0.25">
      <c r="A21" s="134" t="s">
        <v>216</v>
      </c>
      <c r="B21" s="135"/>
      <c r="C21" s="135"/>
    </row>
    <row r="22" spans="1:3" x14ac:dyDescent="0.25">
      <c r="A22" s="134" t="s">
        <v>217</v>
      </c>
      <c r="B22" s="135"/>
      <c r="C22" s="135"/>
    </row>
    <row r="23" spans="1:3" x14ac:dyDescent="0.25">
      <c r="A23" s="134" t="s">
        <v>218</v>
      </c>
      <c r="B23" s="135"/>
      <c r="C23" s="135"/>
    </row>
    <row r="24" spans="1:3" x14ac:dyDescent="0.25">
      <c r="A24" s="134" t="s">
        <v>219</v>
      </c>
      <c r="B24" s="135"/>
      <c r="C24" s="135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Notes</vt:lpstr>
      <vt:lpstr>New Required Reductions</vt:lpstr>
      <vt:lpstr>CIRL Summary</vt:lpstr>
      <vt:lpstr>2020 Pivot Load Summary</vt:lpstr>
      <vt:lpstr>2020 GIS Load Estimation</vt:lpstr>
      <vt:lpstr>Retention, Trains, and Swales</vt:lpstr>
      <vt:lpstr>Street Sweeping and CO</vt:lpstr>
      <vt:lpstr>Exfil Trenches</vt:lpstr>
      <vt:lpstr>Education</vt:lpstr>
      <vt:lpstr>Wet Detention Calcs</vt:lpstr>
      <vt:lpstr>Reuse Calcs</vt:lpstr>
      <vt:lpstr>OSTDS Conversion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Tina</cp:lastModifiedBy>
  <dcterms:created xsi:type="dcterms:W3CDTF">2012-06-19T19:53:30Z</dcterms:created>
  <dcterms:modified xsi:type="dcterms:W3CDTF">2020-10-30T02:00:00Z</dcterms:modified>
</cp:coreProperties>
</file>